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0.230.0.5\障害学生支援課\障害学生支援課\301実態調査\R5\J-31_調査票・手引\入力支援ツール\"/>
    </mc:Choice>
  </mc:AlternateContent>
  <workbookProtection workbookAlgorithmName="SHA-512" workbookHashValue="yCUN0nBznrmyCmfm/4MfGoUmhUyq1997i+0c91OVjQxds9oMazkgrk/shL/TqQmisO3xUcpdjwtH5FFm0y3PrA==" workbookSaltValue="N3afr/zjWgmjGd47ftynmw==" workbookSpinCount="100000" lockStructure="1"/>
  <bookViews>
    <workbookView xWindow="-120" yWindow="-120" windowWidth="29040" windowHeight="15840" tabRatio="828"/>
  </bookViews>
  <sheets>
    <sheet name="診断名検索" sheetId="14" r:id="rId1"/>
    <sheet name="障害種別区分連動リスト" sheetId="15" state="hidden" r:id="rId2"/>
    <sheet name="障害学生情報入力シート" sheetId="2" r:id="rId3"/>
    <sheet name="※集計※障害学生情報入力シート" sheetId="16" state="hidden" r:id="rId4"/>
    <sheet name="卒業生情報入力シート" sheetId="3" r:id="rId5"/>
    <sheet name="発達障害（診断書なし・配慮あり）情報入力シート" sheetId="11" r:id="rId6"/>
    <sheet name="※集計※発達障害（診断書無・配慮有）情報入力シート" sheetId="17" state="hidden" r:id="rId7"/>
    <sheet name="発達障害（診断書なし・配慮あり）卒業生情報入力シート" sheetId="12" r:id="rId8"/>
    <sheet name="５．入学者数等" sheetId="4" r:id="rId9"/>
    <sheet name="６．令和4年度卒業生" sheetId="5" r:id="rId10"/>
    <sheet name="７．障害学生数" sheetId="6" r:id="rId11"/>
    <sheet name="８．病弱・虚弱（他の慢性疾患）の内訳" sheetId="7" r:id="rId12"/>
    <sheet name="９．精神障害（他の精神障害）の内訳" sheetId="8" r:id="rId13"/>
    <sheet name="10．その他の障害の内訳" sheetId="9" r:id="rId14"/>
    <sheet name="11．授業支援と授業以外の支援" sheetId="10" r:id="rId15"/>
    <sheet name="12．発達障害が疑われる学生への支援" sheetId="13" r:id="rId16"/>
  </sheets>
  <externalReferences>
    <externalReference r:id="rId17"/>
    <externalReference r:id="rId18"/>
    <externalReference r:id="rId19"/>
  </externalReferences>
  <definedNames>
    <definedName name="_xlnm._FilterDatabase" localSheetId="13" hidden="1">'10．その他の障害の内訳'!#REF!</definedName>
    <definedName name="_xlnm._FilterDatabase" localSheetId="14" hidden="1">'11．授業支援と授業以外の支援'!#REF!</definedName>
    <definedName name="_xlnm._FilterDatabase" localSheetId="15" hidden="1">'12．発達障害が疑われる学生への支援'!$A$17:$AB$52</definedName>
    <definedName name="_xlnm._FilterDatabase" localSheetId="8" hidden="1">'５．入学者数等'!$AK$70:$AK$1081</definedName>
    <definedName name="_xlnm._FilterDatabase" localSheetId="9" hidden="1">'６．令和4年度卒業生'!$A$45:$A$69</definedName>
    <definedName name="_xlnm._FilterDatabase" localSheetId="10" hidden="1">'７．障害学生数'!#REF!</definedName>
    <definedName name="_xlnm._FilterDatabase" localSheetId="11" hidden="1">'８．病弱・虚弱（他の慢性疾患）の内訳'!$C$6:$D$106</definedName>
    <definedName name="_xlnm._FilterDatabase" localSheetId="12" hidden="1">'９．精神障害（他の精神障害）の内訳'!#REF!</definedName>
    <definedName name="_xlnm._FilterDatabase" localSheetId="2" hidden="1">障害学生情報入力シート!$A$24:$CU$1024</definedName>
    <definedName name="_xlnm._FilterDatabase" localSheetId="0" hidden="1">診断名検索!$A$11:$F$2078</definedName>
    <definedName name="_xlnm._FilterDatabase" localSheetId="4" hidden="1">卒業生情報入力シート!$A$24:$DH$1024</definedName>
    <definedName name="_xlnm._FilterDatabase" localSheetId="5" hidden="1">'発達障害（診断書なし・配慮あり）情報入力シート'!$A$24:$CL$1024</definedName>
    <definedName name="_xlnm._FilterDatabase" localSheetId="7" hidden="1">'発達障害（診断書なし・配慮あり）卒業生情報入力シート'!$A$24:$DD$1024</definedName>
    <definedName name="\e112">'５．入学者数等'!$A$1</definedName>
    <definedName name="_xlnm.Criteria" localSheetId="8">'５．入学者数等'!$AI$70:$AI$71</definedName>
    <definedName name="_xlnm.Extract" localSheetId="8">'５．入学者数等'!$E$70:$E$120</definedName>
    <definedName name="_xlnm.Print_Area" localSheetId="13">'10．その他の障害の内訳'!$A$2:$G$107</definedName>
    <definedName name="_xlnm.Print_Area" localSheetId="14">'11．授業支援と授業以外の支援'!$A$2:$AA$388</definedName>
    <definedName name="_xlnm.Print_Area" localSheetId="15">'12．発達障害が疑われる学生への支援'!$A$1:$AB$713</definedName>
    <definedName name="_xlnm.Print_Area" localSheetId="8">'５．入学者数等'!$A$2:$AA$173</definedName>
    <definedName name="_xlnm.Print_Area" localSheetId="9">'６．令和4年度卒業生'!$A$3:$P$80</definedName>
    <definedName name="_xlnm.Print_Area" localSheetId="10">'７．障害学生数'!$A$2:$AB$309</definedName>
    <definedName name="_xlnm.Print_Area" localSheetId="11">'８．病弱・虚弱（他の慢性疾患）の内訳'!$A$2:$G$107</definedName>
    <definedName name="_xlnm.Print_Area" localSheetId="12">'９．精神障害（他の精神障害）の内訳'!$A$2:$G$107</definedName>
    <definedName name="その他の障害">障害種別区分連動リスト!$B$23</definedName>
    <definedName name="活動項目" localSheetId="14">[1]支援について!#REF!</definedName>
    <definedName name="活動項目" localSheetId="10">[1]支援について!#REF!</definedName>
    <definedName name="活動項目" localSheetId="4">[1]支援について!#REF!</definedName>
    <definedName name="活動項目" localSheetId="5">[1]支援について!#REF!</definedName>
    <definedName name="活動項目" localSheetId="7">[1]支援について!#REF!</definedName>
    <definedName name="活動項目">[1]支援について!#REF!</definedName>
    <definedName name="支援活動" localSheetId="14">[1]支援について!#REF!</definedName>
    <definedName name="支援活動" localSheetId="10">[1]支援について!#REF!</definedName>
    <definedName name="支援活動" localSheetId="4">[1]支援について!#REF!</definedName>
    <definedName name="支援活動" localSheetId="5">[1]支援について!#REF!</definedName>
    <definedName name="支援活動" localSheetId="7">[1]支援について!#REF!</definedName>
    <definedName name="支援活動">[1]支援について!#REF!</definedName>
    <definedName name="肢体不自由">障害種別区分連動リスト!$B$7:$B$10</definedName>
    <definedName name="視覚障害">障害種別区分連動リスト!$B$2:$B$3</definedName>
    <definedName name="重複">障害種別区分連動リスト!$B$13</definedName>
    <definedName name="障害種" localSheetId="14">'[2]８．支援内容'!#REF!</definedName>
    <definedName name="障害種" localSheetId="10">'[3]８．支援内容'!#REF!</definedName>
    <definedName name="障害種" localSheetId="4">'[3]８．支援内容'!#REF!</definedName>
    <definedName name="障害種" localSheetId="5">'[3]８．支援内容'!#REF!</definedName>
    <definedName name="障害種" localSheetId="7">'[3]８．支援内容'!#REF!</definedName>
    <definedName name="障害種">'[3]８．支援内容'!#REF!</definedName>
    <definedName name="障害種別" localSheetId="14">'[2]８．支援内容'!#REF!</definedName>
    <definedName name="障害種別" localSheetId="10">'[3]８．支援内容'!#REF!</definedName>
    <definedName name="障害種別" localSheetId="4">'[3]８．支援内容'!#REF!</definedName>
    <definedName name="障害種別" localSheetId="5">'[3]８．支援内容'!#REF!</definedName>
    <definedName name="障害種別" localSheetId="7">'[3]８．支援内容'!#REF!</definedName>
    <definedName name="障害種別">'[3]８．支援内容'!#REF!</definedName>
    <definedName name="精神障害">障害種別区分連動リスト!$B$18:$B$22</definedName>
    <definedName name="聴覚・言語障害">障害種別区分連動リスト!$B$4:$B$6</definedName>
    <definedName name="発達障害">障害種別区分連動リスト!$B$14:$B$17</definedName>
    <definedName name="病弱・虚弱">障害種別区分連動リスト!$B$11:$B$12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2" i="4" l="1"/>
  <c r="S31" i="4"/>
  <c r="S30" i="4"/>
  <c r="S29" i="4"/>
  <c r="S28" i="4"/>
  <c r="S27" i="4"/>
  <c r="S26" i="4"/>
  <c r="S25" i="4"/>
  <c r="S24" i="4"/>
  <c r="S23" i="4"/>
  <c r="S22" i="4"/>
  <c r="S21" i="4"/>
  <c r="S20" i="4"/>
  <c r="S19" i="4"/>
  <c r="S18" i="4"/>
  <c r="S17" i="4"/>
  <c r="S16" i="4"/>
  <c r="S15" i="4"/>
  <c r="S14" i="4"/>
  <c r="S13" i="4"/>
  <c r="S12" i="4"/>
  <c r="S11" i="4"/>
  <c r="R36" i="4"/>
  <c r="R32" i="4"/>
  <c r="R31" i="4"/>
  <c r="R30" i="4"/>
  <c r="R29" i="4"/>
  <c r="R28" i="4"/>
  <c r="R27" i="4"/>
  <c r="R26" i="4"/>
  <c r="R25" i="4"/>
  <c r="R24" i="4"/>
  <c r="R23" i="4"/>
  <c r="R22" i="4"/>
  <c r="R21" i="4"/>
  <c r="R20" i="4"/>
  <c r="R19" i="4"/>
  <c r="R18" i="4"/>
  <c r="R17" i="4"/>
  <c r="R16" i="4"/>
  <c r="R15" i="4"/>
  <c r="R14" i="4"/>
  <c r="R13" i="4"/>
  <c r="R12" i="4"/>
  <c r="R11" i="4"/>
  <c r="AB488" i="13" l="1"/>
  <c r="AA488" i="13"/>
  <c r="Z488" i="13"/>
  <c r="Y488" i="13"/>
  <c r="X488" i="13"/>
  <c r="W488" i="13"/>
  <c r="V488" i="13"/>
  <c r="U488" i="13"/>
  <c r="T488" i="13"/>
  <c r="S488" i="13"/>
  <c r="R488" i="13"/>
  <c r="Q488" i="13"/>
  <c r="P488" i="13"/>
  <c r="O488" i="13"/>
  <c r="N488" i="13"/>
  <c r="M488" i="13"/>
  <c r="L488" i="13"/>
  <c r="K488" i="13"/>
  <c r="J488" i="13"/>
  <c r="I488" i="13"/>
  <c r="H488" i="13"/>
  <c r="G488" i="13"/>
  <c r="F488" i="13"/>
  <c r="E488" i="13"/>
  <c r="AB487" i="13"/>
  <c r="AA487" i="13"/>
  <c r="Z487" i="13"/>
  <c r="Y487" i="13"/>
  <c r="X487" i="13"/>
  <c r="W487" i="13"/>
  <c r="V487" i="13"/>
  <c r="U487" i="13"/>
  <c r="T487" i="13"/>
  <c r="S487" i="13"/>
  <c r="R487" i="13"/>
  <c r="Q487" i="13"/>
  <c r="P487" i="13"/>
  <c r="O487" i="13"/>
  <c r="N487" i="13"/>
  <c r="M487" i="13"/>
  <c r="L487" i="13"/>
  <c r="K487" i="13"/>
  <c r="J487" i="13"/>
  <c r="I487" i="13"/>
  <c r="H487" i="13"/>
  <c r="G487" i="13"/>
  <c r="F487" i="13"/>
  <c r="E487" i="13"/>
  <c r="AB486" i="13"/>
  <c r="AA486" i="13"/>
  <c r="Z486" i="13"/>
  <c r="Y486" i="13"/>
  <c r="X486" i="13"/>
  <c r="W486" i="13"/>
  <c r="V486" i="13"/>
  <c r="U486" i="13"/>
  <c r="T486" i="13"/>
  <c r="S486" i="13"/>
  <c r="R486" i="13"/>
  <c r="Q486" i="13"/>
  <c r="P486" i="13"/>
  <c r="O486" i="13"/>
  <c r="N486" i="13"/>
  <c r="M486" i="13"/>
  <c r="L486" i="13"/>
  <c r="K486" i="13"/>
  <c r="J486" i="13"/>
  <c r="I486" i="13"/>
  <c r="H486" i="13"/>
  <c r="G486" i="13"/>
  <c r="F486" i="13"/>
  <c r="E486" i="13"/>
  <c r="AB485" i="13"/>
  <c r="AA485" i="13"/>
  <c r="Z485" i="13"/>
  <c r="Y485" i="13"/>
  <c r="X485" i="13"/>
  <c r="W485" i="13"/>
  <c r="V485" i="13"/>
  <c r="U485" i="13"/>
  <c r="T485" i="13"/>
  <c r="S485" i="13"/>
  <c r="R485" i="13"/>
  <c r="Q485" i="13"/>
  <c r="P485" i="13"/>
  <c r="O485" i="13"/>
  <c r="N485" i="13"/>
  <c r="M485" i="13"/>
  <c r="L485" i="13"/>
  <c r="K485" i="13"/>
  <c r="J485" i="13"/>
  <c r="I485" i="13"/>
  <c r="H485" i="13"/>
  <c r="G485" i="13"/>
  <c r="F485" i="13"/>
  <c r="E485" i="13"/>
  <c r="AB484" i="13"/>
  <c r="AA484" i="13"/>
  <c r="Z484" i="13"/>
  <c r="Y484" i="13"/>
  <c r="X484" i="13"/>
  <c r="W484" i="13"/>
  <c r="V484" i="13"/>
  <c r="U484" i="13"/>
  <c r="T484" i="13"/>
  <c r="S484" i="13"/>
  <c r="R484" i="13"/>
  <c r="Q484" i="13"/>
  <c r="P484" i="13"/>
  <c r="O484" i="13"/>
  <c r="N484" i="13"/>
  <c r="M484" i="13"/>
  <c r="L484" i="13"/>
  <c r="K484" i="13"/>
  <c r="J484" i="13"/>
  <c r="I484" i="13"/>
  <c r="H484" i="13"/>
  <c r="G484" i="13"/>
  <c r="F484" i="13"/>
  <c r="E484" i="13"/>
  <c r="AB483" i="13"/>
  <c r="AA483" i="13"/>
  <c r="Z483" i="13"/>
  <c r="Y483" i="13"/>
  <c r="X483" i="13"/>
  <c r="W483" i="13"/>
  <c r="V483" i="13"/>
  <c r="U483" i="13"/>
  <c r="T483" i="13"/>
  <c r="S483" i="13"/>
  <c r="R483" i="13"/>
  <c r="Q483" i="13"/>
  <c r="P483" i="13"/>
  <c r="O483" i="13"/>
  <c r="N483" i="13"/>
  <c r="M483" i="13"/>
  <c r="L483" i="13"/>
  <c r="K483" i="13"/>
  <c r="J483" i="13"/>
  <c r="I483" i="13"/>
  <c r="H483" i="13"/>
  <c r="G483" i="13"/>
  <c r="F483" i="13"/>
  <c r="E483" i="13"/>
  <c r="AB482" i="13"/>
  <c r="AA482" i="13"/>
  <c r="Z482" i="13"/>
  <c r="Y482" i="13"/>
  <c r="X482" i="13"/>
  <c r="W482" i="13"/>
  <c r="V482" i="13"/>
  <c r="U482" i="13"/>
  <c r="T482" i="13"/>
  <c r="S482" i="13"/>
  <c r="R482" i="13"/>
  <c r="Q482" i="13"/>
  <c r="P482" i="13"/>
  <c r="O482" i="13"/>
  <c r="N482" i="13"/>
  <c r="M482" i="13"/>
  <c r="L482" i="13"/>
  <c r="K482" i="13"/>
  <c r="J482" i="13"/>
  <c r="I482" i="13"/>
  <c r="H482" i="13"/>
  <c r="G482" i="13"/>
  <c r="F482" i="13"/>
  <c r="E482" i="13"/>
  <c r="AB480" i="13"/>
  <c r="AA480" i="13"/>
  <c r="Z480" i="13"/>
  <c r="Y480" i="13"/>
  <c r="X480" i="13"/>
  <c r="W480" i="13"/>
  <c r="V480" i="13"/>
  <c r="U480" i="13"/>
  <c r="T480" i="13"/>
  <c r="S480" i="13"/>
  <c r="R480" i="13"/>
  <c r="Q480" i="13"/>
  <c r="P480" i="13"/>
  <c r="O480" i="13"/>
  <c r="N480" i="13"/>
  <c r="M480" i="13"/>
  <c r="L480" i="13"/>
  <c r="K480" i="13"/>
  <c r="J480" i="13"/>
  <c r="I480" i="13"/>
  <c r="H480" i="13"/>
  <c r="G480" i="13"/>
  <c r="F480" i="13"/>
  <c r="E480" i="13"/>
  <c r="AB479" i="13"/>
  <c r="AA479" i="13"/>
  <c r="Z479" i="13"/>
  <c r="Y479" i="13"/>
  <c r="X479" i="13"/>
  <c r="W479" i="13"/>
  <c r="V479" i="13"/>
  <c r="U479" i="13"/>
  <c r="T479" i="13"/>
  <c r="S479" i="13"/>
  <c r="R479" i="13"/>
  <c r="Q479" i="13"/>
  <c r="P479" i="13"/>
  <c r="O479" i="13"/>
  <c r="N479" i="13"/>
  <c r="M479" i="13"/>
  <c r="L479" i="13"/>
  <c r="K479" i="13"/>
  <c r="J479" i="13"/>
  <c r="I479" i="13"/>
  <c r="H479" i="13"/>
  <c r="G479" i="13"/>
  <c r="F479" i="13"/>
  <c r="E479" i="13"/>
  <c r="AB478" i="13"/>
  <c r="AA478" i="13"/>
  <c r="Z478" i="13"/>
  <c r="Y478" i="13"/>
  <c r="X478" i="13"/>
  <c r="W478" i="13"/>
  <c r="V478" i="13"/>
  <c r="U478" i="13"/>
  <c r="T478" i="13"/>
  <c r="S478" i="13"/>
  <c r="R478" i="13"/>
  <c r="Q478" i="13"/>
  <c r="P478" i="13"/>
  <c r="O478" i="13"/>
  <c r="N478" i="13"/>
  <c r="M478" i="13"/>
  <c r="L478" i="13"/>
  <c r="K478" i="13"/>
  <c r="J478" i="13"/>
  <c r="I478" i="13"/>
  <c r="H478" i="13"/>
  <c r="G478" i="13"/>
  <c r="F478" i="13"/>
  <c r="E478" i="13"/>
  <c r="AB477" i="13"/>
  <c r="AA477" i="13"/>
  <c r="Z477" i="13"/>
  <c r="Y477" i="13"/>
  <c r="X477" i="13"/>
  <c r="W477" i="13"/>
  <c r="V477" i="13"/>
  <c r="U477" i="13"/>
  <c r="T477" i="13"/>
  <c r="S477" i="13"/>
  <c r="R477" i="13"/>
  <c r="Q477" i="13"/>
  <c r="P477" i="13"/>
  <c r="O477" i="13"/>
  <c r="N477" i="13"/>
  <c r="M477" i="13"/>
  <c r="L477" i="13"/>
  <c r="K477" i="13"/>
  <c r="J477" i="13"/>
  <c r="I477" i="13"/>
  <c r="H477" i="13"/>
  <c r="G477" i="13"/>
  <c r="F477" i="13"/>
  <c r="E477" i="13"/>
  <c r="AB476" i="13"/>
  <c r="AA476" i="13"/>
  <c r="Z476" i="13"/>
  <c r="Y476" i="13"/>
  <c r="X476" i="13"/>
  <c r="W476" i="13"/>
  <c r="V476" i="13"/>
  <c r="U476" i="13"/>
  <c r="T476" i="13"/>
  <c r="S476" i="13"/>
  <c r="R476" i="13"/>
  <c r="Q476" i="13"/>
  <c r="P476" i="13"/>
  <c r="O476" i="13"/>
  <c r="N476" i="13"/>
  <c r="M476" i="13"/>
  <c r="L476" i="13"/>
  <c r="K476" i="13"/>
  <c r="J476" i="13"/>
  <c r="I476" i="13"/>
  <c r="H476" i="13"/>
  <c r="G476" i="13"/>
  <c r="F476" i="13"/>
  <c r="E476" i="13"/>
  <c r="AB475" i="13"/>
  <c r="AA475" i="13"/>
  <c r="Z475" i="13"/>
  <c r="Y475" i="13"/>
  <c r="X475" i="13"/>
  <c r="W475" i="13"/>
  <c r="V475" i="13"/>
  <c r="U475" i="13"/>
  <c r="T475" i="13"/>
  <c r="S475" i="13"/>
  <c r="R475" i="13"/>
  <c r="Q475" i="13"/>
  <c r="P475" i="13"/>
  <c r="O475" i="13"/>
  <c r="N475" i="13"/>
  <c r="M475" i="13"/>
  <c r="L475" i="13"/>
  <c r="K475" i="13"/>
  <c r="J475" i="13"/>
  <c r="I475" i="13"/>
  <c r="H475" i="13"/>
  <c r="G475" i="13"/>
  <c r="F475" i="13"/>
  <c r="E475" i="13"/>
  <c r="AB474" i="13"/>
  <c r="AA474" i="13"/>
  <c r="Z474" i="13"/>
  <c r="Y474" i="13"/>
  <c r="X474" i="13"/>
  <c r="W474" i="13"/>
  <c r="V474" i="13"/>
  <c r="U474" i="13"/>
  <c r="T474" i="13"/>
  <c r="S474" i="13"/>
  <c r="R474" i="13"/>
  <c r="Q474" i="13"/>
  <c r="P474" i="13"/>
  <c r="O474" i="13"/>
  <c r="N474" i="13"/>
  <c r="M474" i="13"/>
  <c r="L474" i="13"/>
  <c r="K474" i="13"/>
  <c r="J474" i="13"/>
  <c r="I474" i="13"/>
  <c r="H474" i="13"/>
  <c r="G474" i="13"/>
  <c r="F474" i="13"/>
  <c r="E474" i="13"/>
  <c r="AB473" i="13"/>
  <c r="AA473" i="13"/>
  <c r="Z473" i="13"/>
  <c r="Y473" i="13"/>
  <c r="X473" i="13"/>
  <c r="W473" i="13"/>
  <c r="V473" i="13"/>
  <c r="U473" i="13"/>
  <c r="T473" i="13"/>
  <c r="S473" i="13"/>
  <c r="R473" i="13"/>
  <c r="Q473" i="13"/>
  <c r="P473" i="13"/>
  <c r="O473" i="13"/>
  <c r="N473" i="13"/>
  <c r="M473" i="13"/>
  <c r="L473" i="13"/>
  <c r="K473" i="13"/>
  <c r="J473" i="13"/>
  <c r="I473" i="13"/>
  <c r="H473" i="13"/>
  <c r="G473" i="13"/>
  <c r="F473" i="13"/>
  <c r="E473" i="13"/>
  <c r="AB472" i="13"/>
  <c r="AA472" i="13"/>
  <c r="Z472" i="13"/>
  <c r="Y472" i="13"/>
  <c r="X472" i="13"/>
  <c r="W472" i="13"/>
  <c r="V472" i="13"/>
  <c r="U472" i="13"/>
  <c r="T472" i="13"/>
  <c r="S472" i="13"/>
  <c r="R472" i="13"/>
  <c r="Q472" i="13"/>
  <c r="P472" i="13"/>
  <c r="O472" i="13"/>
  <c r="N472" i="13"/>
  <c r="M472" i="13"/>
  <c r="L472" i="13"/>
  <c r="K472" i="13"/>
  <c r="J472" i="13"/>
  <c r="I472" i="13"/>
  <c r="H472" i="13"/>
  <c r="G472" i="13"/>
  <c r="F472" i="13"/>
  <c r="E472" i="13"/>
  <c r="AB471" i="13"/>
  <c r="AA471" i="13"/>
  <c r="Z471" i="13"/>
  <c r="Y471" i="13"/>
  <c r="X471" i="13"/>
  <c r="W471" i="13"/>
  <c r="V471" i="13"/>
  <c r="U471" i="13"/>
  <c r="T471" i="13"/>
  <c r="S471" i="13"/>
  <c r="R471" i="13"/>
  <c r="Q471" i="13"/>
  <c r="P471" i="13"/>
  <c r="O471" i="13"/>
  <c r="N471" i="13"/>
  <c r="M471" i="13"/>
  <c r="L471" i="13"/>
  <c r="K471" i="13"/>
  <c r="J471" i="13"/>
  <c r="I471" i="13"/>
  <c r="H471" i="13"/>
  <c r="G471" i="13"/>
  <c r="F471" i="13"/>
  <c r="E471" i="13"/>
  <c r="AB470" i="13"/>
  <c r="AA470" i="13"/>
  <c r="Z470" i="13"/>
  <c r="Y470" i="13"/>
  <c r="X470" i="13"/>
  <c r="W470" i="13"/>
  <c r="V470" i="13"/>
  <c r="U470" i="13"/>
  <c r="T470" i="13"/>
  <c r="S470" i="13"/>
  <c r="R470" i="13"/>
  <c r="Q470" i="13"/>
  <c r="P470" i="13"/>
  <c r="O470" i="13"/>
  <c r="N470" i="13"/>
  <c r="M470" i="13"/>
  <c r="L470" i="13"/>
  <c r="K470" i="13"/>
  <c r="J470" i="13"/>
  <c r="I470" i="13"/>
  <c r="H470" i="13"/>
  <c r="G470" i="13"/>
  <c r="F470" i="13"/>
  <c r="E470" i="13"/>
  <c r="AB465" i="13"/>
  <c r="AA465" i="13"/>
  <c r="Z465" i="13"/>
  <c r="Y465" i="13"/>
  <c r="X465" i="13"/>
  <c r="W465" i="13"/>
  <c r="V465" i="13"/>
  <c r="U465" i="13"/>
  <c r="T465" i="13"/>
  <c r="S465" i="13"/>
  <c r="R465" i="13"/>
  <c r="Q465" i="13"/>
  <c r="P465" i="13"/>
  <c r="O465" i="13"/>
  <c r="N465" i="13"/>
  <c r="M465" i="13"/>
  <c r="L465" i="13"/>
  <c r="K465" i="13"/>
  <c r="J465" i="13"/>
  <c r="I465" i="13"/>
  <c r="H465" i="13"/>
  <c r="G465" i="13"/>
  <c r="F465" i="13"/>
  <c r="E465" i="13"/>
  <c r="AB464" i="13"/>
  <c r="AA464" i="13"/>
  <c r="Z464" i="13"/>
  <c r="Y464" i="13"/>
  <c r="X464" i="13"/>
  <c r="W464" i="13"/>
  <c r="V464" i="13"/>
  <c r="U464" i="13"/>
  <c r="T464" i="13"/>
  <c r="S464" i="13"/>
  <c r="R464" i="13"/>
  <c r="Q464" i="13"/>
  <c r="P464" i="13"/>
  <c r="O464" i="13"/>
  <c r="N464" i="13"/>
  <c r="M464" i="13"/>
  <c r="L464" i="13"/>
  <c r="K464" i="13"/>
  <c r="J464" i="13"/>
  <c r="I464" i="13"/>
  <c r="H464" i="13"/>
  <c r="G464" i="13"/>
  <c r="F464" i="13"/>
  <c r="E464" i="13"/>
  <c r="AB463" i="13"/>
  <c r="AA463" i="13"/>
  <c r="Z463" i="13"/>
  <c r="Y463" i="13"/>
  <c r="X463" i="13"/>
  <c r="W463" i="13"/>
  <c r="V463" i="13"/>
  <c r="U463" i="13"/>
  <c r="T463" i="13"/>
  <c r="S463" i="13"/>
  <c r="R463" i="13"/>
  <c r="Q463" i="13"/>
  <c r="P463" i="13"/>
  <c r="O463" i="13"/>
  <c r="N463" i="13"/>
  <c r="M463" i="13"/>
  <c r="L463" i="13"/>
  <c r="K463" i="13"/>
  <c r="J463" i="13"/>
  <c r="I463" i="13"/>
  <c r="H463" i="13"/>
  <c r="G463" i="13"/>
  <c r="F463" i="13"/>
  <c r="E463" i="13"/>
  <c r="AB462" i="13"/>
  <c r="AA462" i="13"/>
  <c r="Z462" i="13"/>
  <c r="Y462" i="13"/>
  <c r="X462" i="13"/>
  <c r="W462" i="13"/>
  <c r="V462" i="13"/>
  <c r="U462" i="13"/>
  <c r="T462" i="13"/>
  <c r="S462" i="13"/>
  <c r="R462" i="13"/>
  <c r="Q462" i="13"/>
  <c r="P462" i="13"/>
  <c r="O462" i="13"/>
  <c r="N462" i="13"/>
  <c r="M462" i="13"/>
  <c r="L462" i="13"/>
  <c r="K462" i="13"/>
  <c r="J462" i="13"/>
  <c r="I462" i="13"/>
  <c r="H462" i="13"/>
  <c r="G462" i="13"/>
  <c r="F462" i="13"/>
  <c r="E462" i="13"/>
  <c r="AB461" i="13"/>
  <c r="AA461" i="13"/>
  <c r="Z461" i="13"/>
  <c r="Y461" i="13"/>
  <c r="X461" i="13"/>
  <c r="W461" i="13"/>
  <c r="V461" i="13"/>
  <c r="U461" i="13"/>
  <c r="T461" i="13"/>
  <c r="S461" i="13"/>
  <c r="R461" i="13"/>
  <c r="Q461" i="13"/>
  <c r="P461" i="13"/>
  <c r="O461" i="13"/>
  <c r="N461" i="13"/>
  <c r="M461" i="13"/>
  <c r="L461" i="13"/>
  <c r="K461" i="13"/>
  <c r="J461" i="13"/>
  <c r="I461" i="13"/>
  <c r="H461" i="13"/>
  <c r="G461" i="13"/>
  <c r="F461" i="13"/>
  <c r="E461" i="13"/>
  <c r="AB460" i="13"/>
  <c r="AA460" i="13"/>
  <c r="Z460" i="13"/>
  <c r="Y460" i="13"/>
  <c r="X460" i="13"/>
  <c r="W460" i="13"/>
  <c r="V460" i="13"/>
  <c r="U460" i="13"/>
  <c r="T460" i="13"/>
  <c r="S460" i="13"/>
  <c r="R460" i="13"/>
  <c r="Q460" i="13"/>
  <c r="P460" i="13"/>
  <c r="O460" i="13"/>
  <c r="N460" i="13"/>
  <c r="M460" i="13"/>
  <c r="L460" i="13"/>
  <c r="K460" i="13"/>
  <c r="J460" i="13"/>
  <c r="I460" i="13"/>
  <c r="H460" i="13"/>
  <c r="G460" i="13"/>
  <c r="F460" i="13"/>
  <c r="E460" i="13"/>
  <c r="AB459" i="13"/>
  <c r="AA459" i="13"/>
  <c r="Z459" i="13"/>
  <c r="Y459" i="13"/>
  <c r="X459" i="13"/>
  <c r="W459" i="13"/>
  <c r="V459" i="13"/>
  <c r="U459" i="13"/>
  <c r="T459" i="13"/>
  <c r="S459" i="13"/>
  <c r="R459" i="13"/>
  <c r="Q459" i="13"/>
  <c r="P459" i="13"/>
  <c r="O459" i="13"/>
  <c r="N459" i="13"/>
  <c r="M459" i="13"/>
  <c r="L459" i="13"/>
  <c r="K459" i="13"/>
  <c r="J459" i="13"/>
  <c r="I459" i="13"/>
  <c r="H459" i="13"/>
  <c r="G459" i="13"/>
  <c r="F459" i="13"/>
  <c r="E459" i="13"/>
  <c r="AB458" i="13"/>
  <c r="AA458" i="13"/>
  <c r="Z458" i="13"/>
  <c r="Y458" i="13"/>
  <c r="X458" i="13"/>
  <c r="W458" i="13"/>
  <c r="V458" i="13"/>
  <c r="U458" i="13"/>
  <c r="T458" i="13"/>
  <c r="S458" i="13"/>
  <c r="R458" i="13"/>
  <c r="Q458" i="13"/>
  <c r="P458" i="13"/>
  <c r="O458" i="13"/>
  <c r="N458" i="13"/>
  <c r="M458" i="13"/>
  <c r="L458" i="13"/>
  <c r="K458" i="13"/>
  <c r="J458" i="13"/>
  <c r="I458" i="13"/>
  <c r="H458" i="13"/>
  <c r="G458" i="13"/>
  <c r="F458" i="13"/>
  <c r="E458" i="13"/>
  <c r="AB457" i="13"/>
  <c r="AA457" i="13"/>
  <c r="Z457" i="13"/>
  <c r="Y457" i="13"/>
  <c r="X457" i="13"/>
  <c r="W457" i="13"/>
  <c r="V457" i="13"/>
  <c r="U457" i="13"/>
  <c r="T457" i="13"/>
  <c r="S457" i="13"/>
  <c r="R457" i="13"/>
  <c r="Q457" i="13"/>
  <c r="P457" i="13"/>
  <c r="O457" i="13"/>
  <c r="N457" i="13"/>
  <c r="M457" i="13"/>
  <c r="L457" i="13"/>
  <c r="K457" i="13"/>
  <c r="J457" i="13"/>
  <c r="I457" i="13"/>
  <c r="H457" i="13"/>
  <c r="G457" i="13"/>
  <c r="F457" i="13"/>
  <c r="E457" i="13"/>
  <c r="AB456" i="13"/>
  <c r="AA456" i="13"/>
  <c r="Z456" i="13"/>
  <c r="Y456" i="13"/>
  <c r="X456" i="13"/>
  <c r="W456" i="13"/>
  <c r="V456" i="13"/>
  <c r="U456" i="13"/>
  <c r="T456" i="13"/>
  <c r="S456" i="13"/>
  <c r="R456" i="13"/>
  <c r="Q456" i="13"/>
  <c r="P456" i="13"/>
  <c r="O456" i="13"/>
  <c r="N456" i="13"/>
  <c r="M456" i="13"/>
  <c r="L456" i="13"/>
  <c r="K456" i="13"/>
  <c r="J456" i="13"/>
  <c r="I456" i="13"/>
  <c r="H456" i="13"/>
  <c r="G456" i="13"/>
  <c r="F456" i="13"/>
  <c r="E456" i="13"/>
  <c r="AB454" i="13"/>
  <c r="AA454" i="13"/>
  <c r="Z454" i="13"/>
  <c r="Y454" i="13"/>
  <c r="X454" i="13"/>
  <c r="W454" i="13"/>
  <c r="V454" i="13"/>
  <c r="U454" i="13"/>
  <c r="T454" i="13"/>
  <c r="S454" i="13"/>
  <c r="R454" i="13"/>
  <c r="Q454" i="13"/>
  <c r="P454" i="13"/>
  <c r="O454" i="13"/>
  <c r="N454" i="13"/>
  <c r="M454" i="13"/>
  <c r="L454" i="13"/>
  <c r="K454" i="13"/>
  <c r="J454" i="13"/>
  <c r="I454" i="13"/>
  <c r="H454" i="13"/>
  <c r="G454" i="13"/>
  <c r="F454" i="13"/>
  <c r="E454" i="13"/>
  <c r="AB453" i="13"/>
  <c r="AA453" i="13"/>
  <c r="Z453" i="13"/>
  <c r="Y453" i="13"/>
  <c r="X453" i="13"/>
  <c r="W453" i="13"/>
  <c r="V453" i="13"/>
  <c r="U453" i="13"/>
  <c r="T453" i="13"/>
  <c r="S453" i="13"/>
  <c r="R453" i="13"/>
  <c r="Q453" i="13"/>
  <c r="P453" i="13"/>
  <c r="O453" i="13"/>
  <c r="N453" i="13"/>
  <c r="M453" i="13"/>
  <c r="L453" i="13"/>
  <c r="K453" i="13"/>
  <c r="J453" i="13"/>
  <c r="I453" i="13"/>
  <c r="H453" i="13"/>
  <c r="G453" i="13"/>
  <c r="F453" i="13"/>
  <c r="E453" i="13"/>
  <c r="AB452" i="13"/>
  <c r="AA452" i="13"/>
  <c r="Z452" i="13"/>
  <c r="Y452" i="13"/>
  <c r="X452" i="13"/>
  <c r="W452" i="13"/>
  <c r="V452" i="13"/>
  <c r="U452" i="13"/>
  <c r="T452" i="13"/>
  <c r="S452" i="13"/>
  <c r="R452" i="13"/>
  <c r="Q452" i="13"/>
  <c r="P452" i="13"/>
  <c r="O452" i="13"/>
  <c r="N452" i="13"/>
  <c r="M452" i="13"/>
  <c r="L452" i="13"/>
  <c r="K452" i="13"/>
  <c r="J452" i="13"/>
  <c r="I452" i="13"/>
  <c r="H452" i="13"/>
  <c r="G452" i="13"/>
  <c r="F452" i="13"/>
  <c r="E452" i="13"/>
  <c r="AB451" i="13"/>
  <c r="AA451" i="13"/>
  <c r="Z451" i="13"/>
  <c r="Y451" i="13"/>
  <c r="X451" i="13"/>
  <c r="W451" i="13"/>
  <c r="V451" i="13"/>
  <c r="U451" i="13"/>
  <c r="T451" i="13"/>
  <c r="S451" i="13"/>
  <c r="R451" i="13"/>
  <c r="Q451" i="13"/>
  <c r="P451" i="13"/>
  <c r="O451" i="13"/>
  <c r="N451" i="13"/>
  <c r="M451" i="13"/>
  <c r="L451" i="13"/>
  <c r="K451" i="13"/>
  <c r="J451" i="13"/>
  <c r="I451" i="13"/>
  <c r="H451" i="13"/>
  <c r="G451" i="13"/>
  <c r="F451" i="13"/>
  <c r="E451" i="13"/>
  <c r="AB450" i="13"/>
  <c r="AA450" i="13"/>
  <c r="Z450" i="13"/>
  <c r="Y450" i="13"/>
  <c r="X450" i="13"/>
  <c r="W450" i="13"/>
  <c r="V450" i="13"/>
  <c r="U450" i="13"/>
  <c r="T450" i="13"/>
  <c r="S450" i="13"/>
  <c r="R450" i="13"/>
  <c r="Q450" i="13"/>
  <c r="P450" i="13"/>
  <c r="O450" i="13"/>
  <c r="N450" i="13"/>
  <c r="M450" i="13"/>
  <c r="L450" i="13"/>
  <c r="K450" i="13"/>
  <c r="J450" i="13"/>
  <c r="I450" i="13"/>
  <c r="H450" i="13"/>
  <c r="G450" i="13"/>
  <c r="F450" i="13"/>
  <c r="E450" i="13"/>
  <c r="AB449" i="13"/>
  <c r="AA449" i="13"/>
  <c r="Z449" i="13"/>
  <c r="Y449" i="13"/>
  <c r="X449" i="13"/>
  <c r="W449" i="13"/>
  <c r="V449" i="13"/>
  <c r="U449" i="13"/>
  <c r="T449" i="13"/>
  <c r="S449" i="13"/>
  <c r="R449" i="13"/>
  <c r="Q449" i="13"/>
  <c r="P449" i="13"/>
  <c r="O449" i="13"/>
  <c r="N449" i="13"/>
  <c r="M449" i="13"/>
  <c r="L449" i="13"/>
  <c r="K449" i="13"/>
  <c r="J449" i="13"/>
  <c r="I449" i="13"/>
  <c r="H449" i="13"/>
  <c r="G449" i="13"/>
  <c r="F449" i="13"/>
  <c r="E449" i="13"/>
  <c r="AB448" i="13"/>
  <c r="AA448" i="13"/>
  <c r="Z448" i="13"/>
  <c r="Y448" i="13"/>
  <c r="X448" i="13"/>
  <c r="W448" i="13"/>
  <c r="V448" i="13"/>
  <c r="U448" i="13"/>
  <c r="T448" i="13"/>
  <c r="S448" i="13"/>
  <c r="R448" i="13"/>
  <c r="Q448" i="13"/>
  <c r="P448" i="13"/>
  <c r="O448" i="13"/>
  <c r="N448" i="13"/>
  <c r="M448" i="13"/>
  <c r="L448" i="13"/>
  <c r="K448" i="13"/>
  <c r="J448" i="13"/>
  <c r="I448" i="13"/>
  <c r="H448" i="13"/>
  <c r="G448" i="13"/>
  <c r="F448" i="13"/>
  <c r="E448" i="13"/>
  <c r="AB447" i="13"/>
  <c r="AA447" i="13"/>
  <c r="Z447" i="13"/>
  <c r="Y447" i="13"/>
  <c r="X447" i="13"/>
  <c r="W447" i="13"/>
  <c r="V447" i="13"/>
  <c r="U447" i="13"/>
  <c r="T447" i="13"/>
  <c r="S447" i="13"/>
  <c r="R447" i="13"/>
  <c r="Q447" i="13"/>
  <c r="P447" i="13"/>
  <c r="O447" i="13"/>
  <c r="N447" i="13"/>
  <c r="M447" i="13"/>
  <c r="L447" i="13"/>
  <c r="K447" i="13"/>
  <c r="J447" i="13"/>
  <c r="I447" i="13"/>
  <c r="H447" i="13"/>
  <c r="G447" i="13"/>
  <c r="F447" i="13"/>
  <c r="E447" i="13"/>
  <c r="AB446" i="13"/>
  <c r="AA446" i="13"/>
  <c r="Z446" i="13"/>
  <c r="Y446" i="13"/>
  <c r="X446" i="13"/>
  <c r="W446" i="13"/>
  <c r="V446" i="13"/>
  <c r="U446" i="13"/>
  <c r="T446" i="13"/>
  <c r="S446" i="13"/>
  <c r="R446" i="13"/>
  <c r="Q446" i="13"/>
  <c r="P446" i="13"/>
  <c r="O446" i="13"/>
  <c r="N446" i="13"/>
  <c r="M446" i="13"/>
  <c r="L446" i="13"/>
  <c r="K446" i="13"/>
  <c r="J446" i="13"/>
  <c r="I446" i="13"/>
  <c r="H446" i="13"/>
  <c r="G446" i="13"/>
  <c r="F446" i="13"/>
  <c r="E446" i="13"/>
  <c r="AB445" i="13"/>
  <c r="AA445" i="13"/>
  <c r="Z445" i="13"/>
  <c r="Y445" i="13"/>
  <c r="X445" i="13"/>
  <c r="W445" i="13"/>
  <c r="V445" i="13"/>
  <c r="U445" i="13"/>
  <c r="T445" i="13"/>
  <c r="S445" i="13"/>
  <c r="R445" i="13"/>
  <c r="Q445" i="13"/>
  <c r="P445" i="13"/>
  <c r="O445" i="13"/>
  <c r="N445" i="13"/>
  <c r="M445" i="13"/>
  <c r="L445" i="13"/>
  <c r="K445" i="13"/>
  <c r="J445" i="13"/>
  <c r="I445" i="13"/>
  <c r="H445" i="13"/>
  <c r="G445" i="13"/>
  <c r="F445" i="13"/>
  <c r="E445" i="13"/>
  <c r="AB444" i="13"/>
  <c r="AA444" i="13"/>
  <c r="Z444" i="13"/>
  <c r="Y444" i="13"/>
  <c r="X444" i="13"/>
  <c r="W444" i="13"/>
  <c r="V444" i="13"/>
  <c r="U444" i="13"/>
  <c r="T444" i="13"/>
  <c r="S444" i="13"/>
  <c r="R444" i="13"/>
  <c r="Q444" i="13"/>
  <c r="P444" i="13"/>
  <c r="O444" i="13"/>
  <c r="N444" i="13"/>
  <c r="M444" i="13"/>
  <c r="L444" i="13"/>
  <c r="K444" i="13"/>
  <c r="J444" i="13"/>
  <c r="I444" i="13"/>
  <c r="H444" i="13"/>
  <c r="G444" i="13"/>
  <c r="F444" i="13"/>
  <c r="E444" i="13"/>
  <c r="AB442" i="13"/>
  <c r="AA442" i="13"/>
  <c r="Z442" i="13"/>
  <c r="Y442" i="13"/>
  <c r="X442" i="13"/>
  <c r="W442" i="13"/>
  <c r="V442" i="13"/>
  <c r="U442" i="13"/>
  <c r="T442" i="13"/>
  <c r="S442" i="13"/>
  <c r="R442" i="13"/>
  <c r="Q442" i="13"/>
  <c r="P442" i="13"/>
  <c r="O442" i="13"/>
  <c r="N442" i="13"/>
  <c r="M442" i="13"/>
  <c r="L442" i="13"/>
  <c r="K442" i="13"/>
  <c r="J442" i="13"/>
  <c r="I442" i="13"/>
  <c r="H442" i="13"/>
  <c r="G442" i="13"/>
  <c r="F442" i="13"/>
  <c r="E442" i="13"/>
  <c r="AB441" i="13"/>
  <c r="AA441" i="13"/>
  <c r="Z441" i="13"/>
  <c r="Y441" i="13"/>
  <c r="X441" i="13"/>
  <c r="W441" i="13"/>
  <c r="V441" i="13"/>
  <c r="U441" i="13"/>
  <c r="T441" i="13"/>
  <c r="S441" i="13"/>
  <c r="R441" i="13"/>
  <c r="Q441" i="13"/>
  <c r="P441" i="13"/>
  <c r="O441" i="13"/>
  <c r="N441" i="13"/>
  <c r="M441" i="13"/>
  <c r="L441" i="13"/>
  <c r="K441" i="13"/>
  <c r="J441" i="13"/>
  <c r="I441" i="13"/>
  <c r="H441" i="13"/>
  <c r="G441" i="13"/>
  <c r="F441" i="13"/>
  <c r="E441" i="13"/>
  <c r="AB440" i="13"/>
  <c r="AA440" i="13"/>
  <c r="Z440" i="13"/>
  <c r="Y440" i="13"/>
  <c r="X440" i="13"/>
  <c r="W440" i="13"/>
  <c r="V440" i="13"/>
  <c r="U440" i="13"/>
  <c r="T440" i="13"/>
  <c r="S440" i="13"/>
  <c r="R440" i="13"/>
  <c r="Q440" i="13"/>
  <c r="P440" i="13"/>
  <c r="O440" i="13"/>
  <c r="N440" i="13"/>
  <c r="M440" i="13"/>
  <c r="L440" i="13"/>
  <c r="K440" i="13"/>
  <c r="J440" i="13"/>
  <c r="I440" i="13"/>
  <c r="H440" i="13"/>
  <c r="G440" i="13"/>
  <c r="F440" i="13"/>
  <c r="E440" i="13"/>
  <c r="AB439" i="13"/>
  <c r="AA439" i="13"/>
  <c r="Z439" i="13"/>
  <c r="Y439" i="13"/>
  <c r="X439" i="13"/>
  <c r="W439" i="13"/>
  <c r="V439" i="13"/>
  <c r="U439" i="13"/>
  <c r="T439" i="13"/>
  <c r="S439" i="13"/>
  <c r="R439" i="13"/>
  <c r="Q439" i="13"/>
  <c r="P439" i="13"/>
  <c r="O439" i="13"/>
  <c r="N439" i="13"/>
  <c r="M439" i="13"/>
  <c r="L439" i="13"/>
  <c r="K439" i="13"/>
  <c r="J439" i="13"/>
  <c r="I439" i="13"/>
  <c r="H439" i="13"/>
  <c r="G439" i="13"/>
  <c r="F439" i="13"/>
  <c r="E439" i="13"/>
  <c r="AB434" i="13"/>
  <c r="AA434" i="13"/>
  <c r="Z434" i="13"/>
  <c r="Y434" i="13"/>
  <c r="X434" i="13"/>
  <c r="W434" i="13"/>
  <c r="V434" i="13"/>
  <c r="U434" i="13"/>
  <c r="T434" i="13"/>
  <c r="S434" i="13"/>
  <c r="R434" i="13"/>
  <c r="Q434" i="13"/>
  <c r="P434" i="13"/>
  <c r="O434" i="13"/>
  <c r="N434" i="13"/>
  <c r="M434" i="13"/>
  <c r="L434" i="13"/>
  <c r="K434" i="13"/>
  <c r="J434" i="13"/>
  <c r="I434" i="13"/>
  <c r="H434" i="13"/>
  <c r="G434" i="13"/>
  <c r="F434" i="13"/>
  <c r="E434" i="13"/>
  <c r="AB429" i="13"/>
  <c r="AA429" i="13"/>
  <c r="Z429" i="13"/>
  <c r="Y429" i="13"/>
  <c r="X429" i="13"/>
  <c r="W429" i="13"/>
  <c r="V429" i="13"/>
  <c r="U429" i="13"/>
  <c r="T429" i="13"/>
  <c r="S429" i="13"/>
  <c r="R429" i="13"/>
  <c r="Q429" i="13"/>
  <c r="P429" i="13"/>
  <c r="O429" i="13"/>
  <c r="N429" i="13"/>
  <c r="M429" i="13"/>
  <c r="L429" i="13"/>
  <c r="K429" i="13"/>
  <c r="J429" i="13"/>
  <c r="I429" i="13"/>
  <c r="H429" i="13"/>
  <c r="G429" i="13"/>
  <c r="F429" i="13"/>
  <c r="E429" i="13"/>
  <c r="AB428" i="13"/>
  <c r="AA428" i="13"/>
  <c r="Z428" i="13"/>
  <c r="Y428" i="13"/>
  <c r="X428" i="13"/>
  <c r="W428" i="13"/>
  <c r="V428" i="13"/>
  <c r="U428" i="13"/>
  <c r="T428" i="13"/>
  <c r="S428" i="13"/>
  <c r="R428" i="13"/>
  <c r="Q428" i="13"/>
  <c r="P428" i="13"/>
  <c r="O428" i="13"/>
  <c r="N428" i="13"/>
  <c r="M428" i="13"/>
  <c r="L428" i="13"/>
  <c r="K428" i="13"/>
  <c r="J428" i="13"/>
  <c r="I428" i="13"/>
  <c r="H428" i="13"/>
  <c r="G428" i="13"/>
  <c r="F428" i="13"/>
  <c r="E428" i="13"/>
  <c r="AB427" i="13"/>
  <c r="AA427" i="13"/>
  <c r="Z427" i="13"/>
  <c r="Y427" i="13"/>
  <c r="X427" i="13"/>
  <c r="W427" i="13"/>
  <c r="V427" i="13"/>
  <c r="U427" i="13"/>
  <c r="T427" i="13"/>
  <c r="S427" i="13"/>
  <c r="R427" i="13"/>
  <c r="Q427" i="13"/>
  <c r="P427" i="13"/>
  <c r="O427" i="13"/>
  <c r="N427" i="13"/>
  <c r="M427" i="13"/>
  <c r="L427" i="13"/>
  <c r="K427" i="13"/>
  <c r="J427" i="13"/>
  <c r="I427" i="13"/>
  <c r="H427" i="13"/>
  <c r="G427" i="13"/>
  <c r="F427" i="13"/>
  <c r="E427" i="13"/>
  <c r="AB426" i="13"/>
  <c r="AA426" i="13"/>
  <c r="Z426" i="13"/>
  <c r="Y426" i="13"/>
  <c r="X426" i="13"/>
  <c r="W426" i="13"/>
  <c r="V426" i="13"/>
  <c r="U426" i="13"/>
  <c r="T426" i="13"/>
  <c r="S426" i="13"/>
  <c r="R426" i="13"/>
  <c r="Q426" i="13"/>
  <c r="P426" i="13"/>
  <c r="O426" i="13"/>
  <c r="N426" i="13"/>
  <c r="M426" i="13"/>
  <c r="L426" i="13"/>
  <c r="K426" i="13"/>
  <c r="J426" i="13"/>
  <c r="I426" i="13"/>
  <c r="H426" i="13"/>
  <c r="G426" i="13"/>
  <c r="F426" i="13"/>
  <c r="E426" i="13"/>
  <c r="AB425" i="13"/>
  <c r="AA425" i="13"/>
  <c r="Z425" i="13"/>
  <c r="Y425" i="13"/>
  <c r="X425" i="13"/>
  <c r="W425" i="13"/>
  <c r="V425" i="13"/>
  <c r="U425" i="13"/>
  <c r="T425" i="13"/>
  <c r="S425" i="13"/>
  <c r="R425" i="13"/>
  <c r="Q425" i="13"/>
  <c r="P425" i="13"/>
  <c r="O425" i="13"/>
  <c r="N425" i="13"/>
  <c r="M425" i="13"/>
  <c r="L425" i="13"/>
  <c r="K425" i="13"/>
  <c r="J425" i="13"/>
  <c r="I425" i="13"/>
  <c r="H425" i="13"/>
  <c r="G425" i="13"/>
  <c r="F425" i="13"/>
  <c r="E425" i="13"/>
  <c r="AB424" i="13"/>
  <c r="AA424" i="13"/>
  <c r="Z424" i="13"/>
  <c r="Y424" i="13"/>
  <c r="X424" i="13"/>
  <c r="W424" i="13"/>
  <c r="V424" i="13"/>
  <c r="U424" i="13"/>
  <c r="T424" i="13"/>
  <c r="S424" i="13"/>
  <c r="R424" i="13"/>
  <c r="Q424" i="13"/>
  <c r="P424" i="13"/>
  <c r="O424" i="13"/>
  <c r="N424" i="13"/>
  <c r="M424" i="13"/>
  <c r="L424" i="13"/>
  <c r="K424" i="13"/>
  <c r="J424" i="13"/>
  <c r="I424" i="13"/>
  <c r="H424" i="13"/>
  <c r="G424" i="13"/>
  <c r="F424" i="13"/>
  <c r="E424" i="13"/>
  <c r="AB423" i="13"/>
  <c r="AA423" i="13"/>
  <c r="Z423" i="13"/>
  <c r="Y423" i="13"/>
  <c r="X423" i="13"/>
  <c r="W423" i="13"/>
  <c r="V423" i="13"/>
  <c r="U423" i="13"/>
  <c r="T423" i="13"/>
  <c r="S423" i="13"/>
  <c r="R423" i="13"/>
  <c r="Q423" i="13"/>
  <c r="P423" i="13"/>
  <c r="O423" i="13"/>
  <c r="N423" i="13"/>
  <c r="M423" i="13"/>
  <c r="L423" i="13"/>
  <c r="K423" i="13"/>
  <c r="J423" i="13"/>
  <c r="I423" i="13"/>
  <c r="H423" i="13"/>
  <c r="G423" i="13"/>
  <c r="F423" i="13"/>
  <c r="E423" i="13"/>
  <c r="AB421" i="13"/>
  <c r="AA421" i="13"/>
  <c r="Z421" i="13"/>
  <c r="Y421" i="13"/>
  <c r="X421" i="13"/>
  <c r="W421" i="13"/>
  <c r="V421" i="13"/>
  <c r="U421" i="13"/>
  <c r="T421" i="13"/>
  <c r="S421" i="13"/>
  <c r="R421" i="13"/>
  <c r="Q421" i="13"/>
  <c r="P421" i="13"/>
  <c r="O421" i="13"/>
  <c r="N421" i="13"/>
  <c r="M421" i="13"/>
  <c r="L421" i="13"/>
  <c r="K421" i="13"/>
  <c r="J421" i="13"/>
  <c r="I421" i="13"/>
  <c r="H421" i="13"/>
  <c r="G421" i="13"/>
  <c r="F421" i="13"/>
  <c r="E421" i="13"/>
  <c r="AB420" i="13"/>
  <c r="AA420" i="13"/>
  <c r="Z420" i="13"/>
  <c r="Y420" i="13"/>
  <c r="X420" i="13"/>
  <c r="W420" i="13"/>
  <c r="V420" i="13"/>
  <c r="U420" i="13"/>
  <c r="T420" i="13"/>
  <c r="S420" i="13"/>
  <c r="R420" i="13"/>
  <c r="Q420" i="13"/>
  <c r="P420" i="13"/>
  <c r="O420" i="13"/>
  <c r="N420" i="13"/>
  <c r="M420" i="13"/>
  <c r="L420" i="13"/>
  <c r="K420" i="13"/>
  <c r="J420" i="13"/>
  <c r="I420" i="13"/>
  <c r="H420" i="13"/>
  <c r="G420" i="13"/>
  <c r="F420" i="13"/>
  <c r="E420" i="13"/>
  <c r="AB419" i="13"/>
  <c r="AA419" i="13"/>
  <c r="Z419" i="13"/>
  <c r="Y419" i="13"/>
  <c r="X419" i="13"/>
  <c r="W419" i="13"/>
  <c r="V419" i="13"/>
  <c r="U419" i="13"/>
  <c r="T419" i="13"/>
  <c r="S419" i="13"/>
  <c r="R419" i="13"/>
  <c r="Q419" i="13"/>
  <c r="P419" i="13"/>
  <c r="O419" i="13"/>
  <c r="N419" i="13"/>
  <c r="M419" i="13"/>
  <c r="L419" i="13"/>
  <c r="K419" i="13"/>
  <c r="J419" i="13"/>
  <c r="I419" i="13"/>
  <c r="H419" i="13"/>
  <c r="G419" i="13"/>
  <c r="F419" i="13"/>
  <c r="E419" i="13"/>
  <c r="AB418" i="13"/>
  <c r="AA418" i="13"/>
  <c r="Z418" i="13"/>
  <c r="Y418" i="13"/>
  <c r="X418" i="13"/>
  <c r="W418" i="13"/>
  <c r="V418" i="13"/>
  <c r="U418" i="13"/>
  <c r="T418" i="13"/>
  <c r="S418" i="13"/>
  <c r="R418" i="13"/>
  <c r="Q418" i="13"/>
  <c r="P418" i="13"/>
  <c r="O418" i="13"/>
  <c r="N418" i="13"/>
  <c r="M418" i="13"/>
  <c r="L418" i="13"/>
  <c r="K418" i="13"/>
  <c r="J418" i="13"/>
  <c r="I418" i="13"/>
  <c r="H418" i="13"/>
  <c r="G418" i="13"/>
  <c r="F418" i="13"/>
  <c r="E418" i="13"/>
  <c r="AB417" i="13"/>
  <c r="AA417" i="13"/>
  <c r="Z417" i="13"/>
  <c r="Y417" i="13"/>
  <c r="X417" i="13"/>
  <c r="W417" i="13"/>
  <c r="V417" i="13"/>
  <c r="U417" i="13"/>
  <c r="T417" i="13"/>
  <c r="S417" i="13"/>
  <c r="R417" i="13"/>
  <c r="Q417" i="13"/>
  <c r="P417" i="13"/>
  <c r="O417" i="13"/>
  <c r="N417" i="13"/>
  <c r="M417" i="13"/>
  <c r="L417" i="13"/>
  <c r="K417" i="13"/>
  <c r="J417" i="13"/>
  <c r="I417" i="13"/>
  <c r="H417" i="13"/>
  <c r="G417" i="13"/>
  <c r="F417" i="13"/>
  <c r="E417" i="13"/>
  <c r="AB416" i="13"/>
  <c r="AA416" i="13"/>
  <c r="Z416" i="13"/>
  <c r="Y416" i="13"/>
  <c r="X416" i="13"/>
  <c r="W416" i="13"/>
  <c r="V416" i="13"/>
  <c r="U416" i="13"/>
  <c r="T416" i="13"/>
  <c r="S416" i="13"/>
  <c r="R416" i="13"/>
  <c r="Q416" i="13"/>
  <c r="P416" i="13"/>
  <c r="O416" i="13"/>
  <c r="N416" i="13"/>
  <c r="M416" i="13"/>
  <c r="L416" i="13"/>
  <c r="K416" i="13"/>
  <c r="J416" i="13"/>
  <c r="I416" i="13"/>
  <c r="H416" i="13"/>
  <c r="G416" i="13"/>
  <c r="F416" i="13"/>
  <c r="E416" i="13"/>
  <c r="AB415" i="13"/>
  <c r="AA415" i="13"/>
  <c r="Z415" i="13"/>
  <c r="Y415" i="13"/>
  <c r="X415" i="13"/>
  <c r="W415" i="13"/>
  <c r="V415" i="13"/>
  <c r="U415" i="13"/>
  <c r="T415" i="13"/>
  <c r="S415" i="13"/>
  <c r="R415" i="13"/>
  <c r="Q415" i="13"/>
  <c r="P415" i="13"/>
  <c r="O415" i="13"/>
  <c r="N415" i="13"/>
  <c r="M415" i="13"/>
  <c r="L415" i="13"/>
  <c r="K415" i="13"/>
  <c r="J415" i="13"/>
  <c r="I415" i="13"/>
  <c r="H415" i="13"/>
  <c r="G415" i="13"/>
  <c r="F415" i="13"/>
  <c r="E415" i="13"/>
  <c r="AB414" i="13"/>
  <c r="AA414" i="13"/>
  <c r="Z414" i="13"/>
  <c r="Y414" i="13"/>
  <c r="X414" i="13"/>
  <c r="W414" i="13"/>
  <c r="V414" i="13"/>
  <c r="U414" i="13"/>
  <c r="T414" i="13"/>
  <c r="S414" i="13"/>
  <c r="R414" i="13"/>
  <c r="Q414" i="13"/>
  <c r="P414" i="13"/>
  <c r="O414" i="13"/>
  <c r="N414" i="13"/>
  <c r="M414" i="13"/>
  <c r="L414" i="13"/>
  <c r="K414" i="13"/>
  <c r="J414" i="13"/>
  <c r="I414" i="13"/>
  <c r="H414" i="13"/>
  <c r="G414" i="13"/>
  <c r="F414" i="13"/>
  <c r="E414" i="13"/>
  <c r="AB413" i="13"/>
  <c r="AA413" i="13"/>
  <c r="Z413" i="13"/>
  <c r="Y413" i="13"/>
  <c r="X413" i="13"/>
  <c r="W413" i="13"/>
  <c r="V413" i="13"/>
  <c r="U413" i="13"/>
  <c r="T413" i="13"/>
  <c r="S413" i="13"/>
  <c r="R413" i="13"/>
  <c r="Q413" i="13"/>
  <c r="P413" i="13"/>
  <c r="O413" i="13"/>
  <c r="N413" i="13"/>
  <c r="M413" i="13"/>
  <c r="L413" i="13"/>
  <c r="K413" i="13"/>
  <c r="J413" i="13"/>
  <c r="I413" i="13"/>
  <c r="H413" i="13"/>
  <c r="G413" i="13"/>
  <c r="F413" i="13"/>
  <c r="E413" i="13"/>
  <c r="AB412" i="13"/>
  <c r="AA412" i="13"/>
  <c r="Z412" i="13"/>
  <c r="Y412" i="13"/>
  <c r="X412" i="13"/>
  <c r="W412" i="13"/>
  <c r="V412" i="13"/>
  <c r="U412" i="13"/>
  <c r="T412" i="13"/>
  <c r="S412" i="13"/>
  <c r="R412" i="13"/>
  <c r="Q412" i="13"/>
  <c r="P412" i="13"/>
  <c r="O412" i="13"/>
  <c r="N412" i="13"/>
  <c r="M412" i="13"/>
  <c r="L412" i="13"/>
  <c r="K412" i="13"/>
  <c r="J412" i="13"/>
  <c r="I412" i="13"/>
  <c r="H412" i="13"/>
  <c r="G412" i="13"/>
  <c r="F412" i="13"/>
  <c r="E412" i="13"/>
  <c r="AB411" i="13"/>
  <c r="AA411" i="13"/>
  <c r="Z411" i="13"/>
  <c r="Y411" i="13"/>
  <c r="X411" i="13"/>
  <c r="W411" i="13"/>
  <c r="V411" i="13"/>
  <c r="U411" i="13"/>
  <c r="T411" i="13"/>
  <c r="S411" i="13"/>
  <c r="R411" i="13"/>
  <c r="Q411" i="13"/>
  <c r="P411" i="13"/>
  <c r="O411" i="13"/>
  <c r="N411" i="13"/>
  <c r="M411" i="13"/>
  <c r="L411" i="13"/>
  <c r="K411" i="13"/>
  <c r="J411" i="13"/>
  <c r="I411" i="13"/>
  <c r="H411" i="13"/>
  <c r="G411" i="13"/>
  <c r="F411" i="13"/>
  <c r="E411" i="13"/>
  <c r="AB406" i="13"/>
  <c r="AA406" i="13"/>
  <c r="Z406" i="13"/>
  <c r="Y406" i="13"/>
  <c r="X406" i="13"/>
  <c r="W406" i="13"/>
  <c r="V406" i="13"/>
  <c r="U406" i="13"/>
  <c r="T406" i="13"/>
  <c r="S406" i="13"/>
  <c r="R406" i="13"/>
  <c r="Q406" i="13"/>
  <c r="P406" i="13"/>
  <c r="O406" i="13"/>
  <c r="N406" i="13"/>
  <c r="M406" i="13"/>
  <c r="L406" i="13"/>
  <c r="K406" i="13"/>
  <c r="J406" i="13"/>
  <c r="I406" i="13"/>
  <c r="H406" i="13"/>
  <c r="G406" i="13"/>
  <c r="F406" i="13"/>
  <c r="E406" i="13"/>
  <c r="AB405" i="13"/>
  <c r="AA405" i="13"/>
  <c r="Z405" i="13"/>
  <c r="Y405" i="13"/>
  <c r="X405" i="13"/>
  <c r="W405" i="13"/>
  <c r="V405" i="13"/>
  <c r="U405" i="13"/>
  <c r="T405" i="13"/>
  <c r="S405" i="13"/>
  <c r="R405" i="13"/>
  <c r="Q405" i="13"/>
  <c r="P405" i="13"/>
  <c r="O405" i="13"/>
  <c r="N405" i="13"/>
  <c r="M405" i="13"/>
  <c r="H405" i="13"/>
  <c r="G405" i="13"/>
  <c r="F405" i="13"/>
  <c r="E405" i="13"/>
  <c r="AB404" i="13"/>
  <c r="AA404" i="13"/>
  <c r="Z404" i="13"/>
  <c r="Y404" i="13"/>
  <c r="X404" i="13"/>
  <c r="W404" i="13"/>
  <c r="V404" i="13"/>
  <c r="U404" i="13"/>
  <c r="T404" i="13"/>
  <c r="S404" i="13"/>
  <c r="R404" i="13"/>
  <c r="Q404" i="13"/>
  <c r="P404" i="13"/>
  <c r="O404" i="13"/>
  <c r="N404" i="13"/>
  <c r="M404" i="13"/>
  <c r="H404" i="13"/>
  <c r="G404" i="13"/>
  <c r="F404" i="13"/>
  <c r="E404" i="13"/>
  <c r="AB403" i="13"/>
  <c r="AA403" i="13"/>
  <c r="Z403" i="13"/>
  <c r="Y403" i="13"/>
  <c r="X403" i="13"/>
  <c r="W403" i="13"/>
  <c r="V403" i="13"/>
  <c r="U403" i="13"/>
  <c r="T403" i="13"/>
  <c r="S403" i="13"/>
  <c r="R403" i="13"/>
  <c r="Q403" i="13"/>
  <c r="P403" i="13"/>
  <c r="O403" i="13"/>
  <c r="N403" i="13"/>
  <c r="M403" i="13"/>
  <c r="H403" i="13"/>
  <c r="G403" i="13"/>
  <c r="F403" i="13"/>
  <c r="E403" i="13"/>
  <c r="AB402" i="13"/>
  <c r="AA402" i="13"/>
  <c r="Z402" i="13"/>
  <c r="Y402" i="13"/>
  <c r="X402" i="13"/>
  <c r="W402" i="13"/>
  <c r="V402" i="13"/>
  <c r="U402" i="13"/>
  <c r="T402" i="13"/>
  <c r="S402" i="13"/>
  <c r="R402" i="13"/>
  <c r="Q402" i="13"/>
  <c r="P402" i="13"/>
  <c r="O402" i="13"/>
  <c r="N402" i="13"/>
  <c r="M402" i="13"/>
  <c r="I402" i="13"/>
  <c r="H402" i="13"/>
  <c r="G402" i="13"/>
  <c r="F402" i="13"/>
  <c r="E402" i="13"/>
  <c r="AB401" i="13"/>
  <c r="AA401" i="13"/>
  <c r="Z401" i="13"/>
  <c r="Y401" i="13"/>
  <c r="X401" i="13"/>
  <c r="W401" i="13"/>
  <c r="V401" i="13"/>
  <c r="U401" i="13"/>
  <c r="T401" i="13"/>
  <c r="S401" i="13"/>
  <c r="R401" i="13"/>
  <c r="Q401" i="13"/>
  <c r="P401" i="13"/>
  <c r="O401" i="13"/>
  <c r="N401" i="13"/>
  <c r="M401" i="13"/>
  <c r="I401" i="13"/>
  <c r="H401" i="13"/>
  <c r="G401" i="13"/>
  <c r="F401" i="13"/>
  <c r="E401" i="13"/>
  <c r="AB400" i="13"/>
  <c r="AA400" i="13"/>
  <c r="Z400" i="13"/>
  <c r="Y400" i="13"/>
  <c r="X400" i="13"/>
  <c r="W400" i="13"/>
  <c r="V400" i="13"/>
  <c r="U400" i="13"/>
  <c r="T400" i="13"/>
  <c r="S400" i="13"/>
  <c r="R400" i="13"/>
  <c r="Q400" i="13"/>
  <c r="P400" i="13"/>
  <c r="O400" i="13"/>
  <c r="N400" i="13"/>
  <c r="M400" i="13"/>
  <c r="I400" i="13"/>
  <c r="H400" i="13"/>
  <c r="G400" i="13"/>
  <c r="F400" i="13"/>
  <c r="E400" i="13"/>
  <c r="AB399" i="13"/>
  <c r="AA399" i="13"/>
  <c r="Z399" i="13"/>
  <c r="Y399" i="13"/>
  <c r="X399" i="13"/>
  <c r="W399" i="13"/>
  <c r="V399" i="13"/>
  <c r="U399" i="13"/>
  <c r="T399" i="13"/>
  <c r="S399" i="13"/>
  <c r="R399" i="13"/>
  <c r="Q399" i="13"/>
  <c r="P399" i="13"/>
  <c r="O399" i="13"/>
  <c r="N399" i="13"/>
  <c r="M399" i="13"/>
  <c r="I399" i="13"/>
  <c r="H399" i="13"/>
  <c r="G399" i="13"/>
  <c r="F399" i="13"/>
  <c r="E399" i="13"/>
  <c r="AB398" i="13"/>
  <c r="AA398" i="13"/>
  <c r="Z398" i="13"/>
  <c r="Y398" i="13"/>
  <c r="X398" i="13"/>
  <c r="W398" i="13"/>
  <c r="V398" i="13"/>
  <c r="U398" i="13"/>
  <c r="T398" i="13"/>
  <c r="S398" i="13"/>
  <c r="R398" i="13"/>
  <c r="Q398" i="13"/>
  <c r="P398" i="13"/>
  <c r="O398" i="13"/>
  <c r="N398" i="13"/>
  <c r="M398" i="13"/>
  <c r="I398" i="13"/>
  <c r="H398" i="13"/>
  <c r="G398" i="13"/>
  <c r="F398" i="13"/>
  <c r="E398" i="13"/>
  <c r="AB397" i="13"/>
  <c r="AA397" i="13"/>
  <c r="Z397" i="13"/>
  <c r="Y397" i="13"/>
  <c r="X397" i="13"/>
  <c r="W397" i="13"/>
  <c r="V397" i="13"/>
  <c r="U397" i="13"/>
  <c r="T397" i="13"/>
  <c r="S397" i="13"/>
  <c r="R397" i="13"/>
  <c r="Q397" i="13"/>
  <c r="P397" i="13"/>
  <c r="O397" i="13"/>
  <c r="N397" i="13"/>
  <c r="M397" i="13"/>
  <c r="I397" i="13"/>
  <c r="H397" i="13"/>
  <c r="G397" i="13"/>
  <c r="F397" i="13"/>
  <c r="E397" i="13"/>
  <c r="AB395" i="13"/>
  <c r="AA395" i="13"/>
  <c r="Z395" i="13"/>
  <c r="Y395" i="13"/>
  <c r="X395" i="13"/>
  <c r="W395" i="13"/>
  <c r="V395" i="13"/>
  <c r="U395" i="13"/>
  <c r="T395" i="13"/>
  <c r="S395" i="13"/>
  <c r="R395" i="13"/>
  <c r="Q395" i="13"/>
  <c r="P395" i="13"/>
  <c r="O395" i="13"/>
  <c r="N395" i="13"/>
  <c r="M395" i="13"/>
  <c r="I395" i="13"/>
  <c r="H395" i="13"/>
  <c r="G395" i="13"/>
  <c r="F395" i="13"/>
  <c r="E395" i="13"/>
  <c r="AB394" i="13"/>
  <c r="AA394" i="13"/>
  <c r="Z394" i="13"/>
  <c r="Y394" i="13"/>
  <c r="X394" i="13"/>
  <c r="W394" i="13"/>
  <c r="V394" i="13"/>
  <c r="U394" i="13"/>
  <c r="T394" i="13"/>
  <c r="S394" i="13"/>
  <c r="R394" i="13"/>
  <c r="Q394" i="13"/>
  <c r="P394" i="13"/>
  <c r="O394" i="13"/>
  <c r="N394" i="13"/>
  <c r="M394" i="13"/>
  <c r="I394" i="13"/>
  <c r="H394" i="13"/>
  <c r="G394" i="13"/>
  <c r="F394" i="13"/>
  <c r="E394" i="13"/>
  <c r="AB393" i="13"/>
  <c r="AA393" i="13"/>
  <c r="Z393" i="13"/>
  <c r="Y393" i="13"/>
  <c r="X393" i="13"/>
  <c r="W393" i="13"/>
  <c r="V393" i="13"/>
  <c r="U393" i="13"/>
  <c r="T393" i="13"/>
  <c r="S393" i="13"/>
  <c r="R393" i="13"/>
  <c r="Q393" i="13"/>
  <c r="P393" i="13"/>
  <c r="O393" i="13"/>
  <c r="N393" i="13"/>
  <c r="M393" i="13"/>
  <c r="I393" i="13"/>
  <c r="H393" i="13"/>
  <c r="G393" i="13"/>
  <c r="F393" i="13"/>
  <c r="E393" i="13"/>
  <c r="AB392" i="13"/>
  <c r="AA392" i="13"/>
  <c r="Z392" i="13"/>
  <c r="Y392" i="13"/>
  <c r="X392" i="13"/>
  <c r="W392" i="13"/>
  <c r="V392" i="13"/>
  <c r="U392" i="13"/>
  <c r="T392" i="13"/>
  <c r="S392" i="13"/>
  <c r="R392" i="13"/>
  <c r="Q392" i="13"/>
  <c r="P392" i="13"/>
  <c r="O392" i="13"/>
  <c r="N392" i="13"/>
  <c r="M392" i="13"/>
  <c r="I392" i="13"/>
  <c r="H392" i="13"/>
  <c r="G392" i="13"/>
  <c r="F392" i="13"/>
  <c r="E392" i="13"/>
  <c r="AB391" i="13"/>
  <c r="AA391" i="13"/>
  <c r="Z391" i="13"/>
  <c r="Y391" i="13"/>
  <c r="X391" i="13"/>
  <c r="W391" i="13"/>
  <c r="V391" i="13"/>
  <c r="U391" i="13"/>
  <c r="T391" i="13"/>
  <c r="S391" i="13"/>
  <c r="R391" i="13"/>
  <c r="Q391" i="13"/>
  <c r="P391" i="13"/>
  <c r="O391" i="13"/>
  <c r="N391" i="13"/>
  <c r="M391" i="13"/>
  <c r="I391" i="13"/>
  <c r="H391" i="13"/>
  <c r="G391" i="13"/>
  <c r="F391" i="13"/>
  <c r="E391" i="13"/>
  <c r="AB390" i="13"/>
  <c r="AA390" i="13"/>
  <c r="Z390" i="13"/>
  <c r="Y390" i="13"/>
  <c r="X390" i="13"/>
  <c r="W390" i="13"/>
  <c r="V390" i="13"/>
  <c r="U390" i="13"/>
  <c r="T390" i="13"/>
  <c r="S390" i="13"/>
  <c r="R390" i="13"/>
  <c r="Q390" i="13"/>
  <c r="P390" i="13"/>
  <c r="O390" i="13"/>
  <c r="N390" i="13"/>
  <c r="M390" i="13"/>
  <c r="I390" i="13"/>
  <c r="H390" i="13"/>
  <c r="G390" i="13"/>
  <c r="F390" i="13"/>
  <c r="E390" i="13"/>
  <c r="AB389" i="13"/>
  <c r="AA389" i="13"/>
  <c r="Z389" i="13"/>
  <c r="Y389" i="13"/>
  <c r="X389" i="13"/>
  <c r="W389" i="13"/>
  <c r="V389" i="13"/>
  <c r="U389" i="13"/>
  <c r="T389" i="13"/>
  <c r="S389" i="13"/>
  <c r="R389" i="13"/>
  <c r="Q389" i="13"/>
  <c r="P389" i="13"/>
  <c r="O389" i="13"/>
  <c r="N389" i="13"/>
  <c r="M389" i="13"/>
  <c r="I389" i="13"/>
  <c r="H389" i="13"/>
  <c r="G389" i="13"/>
  <c r="F389" i="13"/>
  <c r="E389" i="13"/>
  <c r="AB388" i="13"/>
  <c r="AA388" i="13"/>
  <c r="Z388" i="13"/>
  <c r="Y388" i="13"/>
  <c r="X388" i="13"/>
  <c r="W388" i="13"/>
  <c r="V388" i="13"/>
  <c r="U388" i="13"/>
  <c r="T388" i="13"/>
  <c r="S388" i="13"/>
  <c r="R388" i="13"/>
  <c r="Q388" i="13"/>
  <c r="P388" i="13"/>
  <c r="O388" i="13"/>
  <c r="N388" i="13"/>
  <c r="M388" i="13"/>
  <c r="I388" i="13"/>
  <c r="H388" i="13"/>
  <c r="G388" i="13"/>
  <c r="F388" i="13"/>
  <c r="E388" i="13"/>
  <c r="AB387" i="13"/>
  <c r="AA387" i="13"/>
  <c r="Z387" i="13"/>
  <c r="Y387" i="13"/>
  <c r="X387" i="13"/>
  <c r="W387" i="13"/>
  <c r="V387" i="13"/>
  <c r="U387" i="13"/>
  <c r="T387" i="13"/>
  <c r="S387" i="13"/>
  <c r="R387" i="13"/>
  <c r="Q387" i="13"/>
  <c r="P387" i="13"/>
  <c r="O387" i="13"/>
  <c r="N387" i="13"/>
  <c r="M387" i="13"/>
  <c r="I387" i="13"/>
  <c r="H387" i="13"/>
  <c r="G387" i="13"/>
  <c r="F387" i="13"/>
  <c r="E387" i="13"/>
  <c r="AB386" i="13"/>
  <c r="AA386" i="13"/>
  <c r="Z386" i="13"/>
  <c r="Y386" i="13"/>
  <c r="X386" i="13"/>
  <c r="W386" i="13"/>
  <c r="V386" i="13"/>
  <c r="U386" i="13"/>
  <c r="T386" i="13"/>
  <c r="S386" i="13"/>
  <c r="R386" i="13"/>
  <c r="Q386" i="13"/>
  <c r="P386" i="13"/>
  <c r="O386" i="13"/>
  <c r="N386" i="13"/>
  <c r="M386" i="13"/>
  <c r="I386" i="13"/>
  <c r="H386" i="13"/>
  <c r="G386" i="13"/>
  <c r="F386" i="13"/>
  <c r="E386" i="13"/>
  <c r="AB385" i="13"/>
  <c r="AA385" i="13"/>
  <c r="Z385" i="13"/>
  <c r="Y385" i="13"/>
  <c r="X385" i="13"/>
  <c r="W385" i="13"/>
  <c r="V385" i="13"/>
  <c r="U385" i="13"/>
  <c r="T385" i="13"/>
  <c r="S385" i="13"/>
  <c r="R385" i="13"/>
  <c r="Q385" i="13"/>
  <c r="P385" i="13"/>
  <c r="O385" i="13"/>
  <c r="N385" i="13"/>
  <c r="M385" i="13"/>
  <c r="I385" i="13"/>
  <c r="H385" i="13"/>
  <c r="G385" i="13"/>
  <c r="F385" i="13"/>
  <c r="E385" i="13"/>
  <c r="AB383" i="13"/>
  <c r="AA383" i="13"/>
  <c r="Z383" i="13"/>
  <c r="Y383" i="13"/>
  <c r="X383" i="13"/>
  <c r="W383" i="13"/>
  <c r="V383" i="13"/>
  <c r="U383" i="13"/>
  <c r="T383" i="13"/>
  <c r="S383" i="13"/>
  <c r="R383" i="13"/>
  <c r="Q383" i="13"/>
  <c r="P383" i="13"/>
  <c r="O383" i="13"/>
  <c r="N383" i="13"/>
  <c r="M383" i="13"/>
  <c r="L383" i="13"/>
  <c r="K383" i="13"/>
  <c r="J383" i="13"/>
  <c r="I383" i="13"/>
  <c r="H383" i="13"/>
  <c r="G383" i="13"/>
  <c r="F383" i="13"/>
  <c r="E383" i="13"/>
  <c r="AB382" i="13"/>
  <c r="AA382" i="13"/>
  <c r="Z382" i="13"/>
  <c r="Y382" i="13"/>
  <c r="X382" i="13"/>
  <c r="W382" i="13"/>
  <c r="V382" i="13"/>
  <c r="U382" i="13"/>
  <c r="T382" i="13"/>
  <c r="S382" i="13"/>
  <c r="R382" i="13"/>
  <c r="Q382" i="13"/>
  <c r="P382" i="13"/>
  <c r="O382" i="13"/>
  <c r="N382" i="13"/>
  <c r="M382" i="13"/>
  <c r="L382" i="13"/>
  <c r="K382" i="13"/>
  <c r="J382" i="13"/>
  <c r="I382" i="13"/>
  <c r="H382" i="13"/>
  <c r="G382" i="13"/>
  <c r="F382" i="13"/>
  <c r="E382" i="13"/>
  <c r="AB381" i="13"/>
  <c r="AA381" i="13"/>
  <c r="Z381" i="13"/>
  <c r="Y381" i="13"/>
  <c r="X381" i="13"/>
  <c r="W381" i="13"/>
  <c r="V381" i="13"/>
  <c r="U381" i="13"/>
  <c r="T381" i="13"/>
  <c r="S381" i="13"/>
  <c r="R381" i="13"/>
  <c r="Q381" i="13"/>
  <c r="P381" i="13"/>
  <c r="O381" i="13"/>
  <c r="N381" i="13"/>
  <c r="M381" i="13"/>
  <c r="L381" i="13"/>
  <c r="K381" i="13"/>
  <c r="J381" i="13"/>
  <c r="I381" i="13"/>
  <c r="H381" i="13"/>
  <c r="G381" i="13"/>
  <c r="F381" i="13"/>
  <c r="E381" i="13"/>
  <c r="AB380" i="13"/>
  <c r="AA380" i="13"/>
  <c r="Z380" i="13"/>
  <c r="Y380" i="13"/>
  <c r="X380" i="13"/>
  <c r="W380" i="13"/>
  <c r="V380" i="13"/>
  <c r="U380" i="13"/>
  <c r="T380" i="13"/>
  <c r="S380" i="13"/>
  <c r="R380" i="13"/>
  <c r="Q380" i="13"/>
  <c r="P380" i="13"/>
  <c r="O380" i="13"/>
  <c r="N380" i="13"/>
  <c r="M380" i="13"/>
  <c r="L380" i="13"/>
  <c r="K380" i="13"/>
  <c r="J380" i="13"/>
  <c r="I380" i="13"/>
  <c r="H380" i="13"/>
  <c r="G380" i="13"/>
  <c r="F380" i="13"/>
  <c r="E380" i="13"/>
  <c r="AB375" i="13"/>
  <c r="AA375" i="13"/>
  <c r="Z375" i="13"/>
  <c r="Y375" i="13"/>
  <c r="X375" i="13"/>
  <c r="W375" i="13"/>
  <c r="V375" i="13"/>
  <c r="U375" i="13"/>
  <c r="T375" i="13"/>
  <c r="S375" i="13"/>
  <c r="R375" i="13"/>
  <c r="Q375" i="13"/>
  <c r="P375" i="13"/>
  <c r="O375" i="13"/>
  <c r="N375" i="13"/>
  <c r="M375" i="13"/>
  <c r="L375" i="13"/>
  <c r="K375" i="13"/>
  <c r="J375" i="13"/>
  <c r="I375" i="13"/>
  <c r="H375" i="13"/>
  <c r="G375" i="13"/>
  <c r="F375" i="13"/>
  <c r="E375" i="13"/>
  <c r="AB370" i="13"/>
  <c r="AA370" i="13"/>
  <c r="Z370" i="13"/>
  <c r="Y370" i="13"/>
  <c r="X370" i="13"/>
  <c r="W370" i="13"/>
  <c r="V370" i="13"/>
  <c r="U370" i="13"/>
  <c r="T370" i="13"/>
  <c r="S370" i="13"/>
  <c r="R370" i="13"/>
  <c r="Q370" i="13"/>
  <c r="P370" i="13"/>
  <c r="O370" i="13"/>
  <c r="N370" i="13"/>
  <c r="M370" i="13"/>
  <c r="L370" i="13"/>
  <c r="K370" i="13"/>
  <c r="J370" i="13"/>
  <c r="I370" i="13"/>
  <c r="H370" i="13"/>
  <c r="G370" i="13"/>
  <c r="F370" i="13"/>
  <c r="E370" i="13"/>
  <c r="AB369" i="13"/>
  <c r="AA369" i="13"/>
  <c r="Z369" i="13"/>
  <c r="Y369" i="13"/>
  <c r="X369" i="13"/>
  <c r="W369" i="13"/>
  <c r="V369" i="13"/>
  <c r="U369" i="13"/>
  <c r="T369" i="13"/>
  <c r="S369" i="13"/>
  <c r="R369" i="13"/>
  <c r="Q369" i="13"/>
  <c r="P369" i="13"/>
  <c r="O369" i="13"/>
  <c r="N369" i="13"/>
  <c r="M369" i="13"/>
  <c r="L369" i="13"/>
  <c r="K369" i="13"/>
  <c r="J369" i="13"/>
  <c r="I369" i="13"/>
  <c r="H369" i="13"/>
  <c r="G369" i="13"/>
  <c r="F369" i="13"/>
  <c r="E369" i="13"/>
  <c r="AB368" i="13"/>
  <c r="AA368" i="13"/>
  <c r="Z368" i="13"/>
  <c r="Y368" i="13"/>
  <c r="X368" i="13"/>
  <c r="W368" i="13"/>
  <c r="V368" i="13"/>
  <c r="U368" i="13"/>
  <c r="T368" i="13"/>
  <c r="S368" i="13"/>
  <c r="R368" i="13"/>
  <c r="Q368" i="13"/>
  <c r="P368" i="13"/>
  <c r="O368" i="13"/>
  <c r="N368" i="13"/>
  <c r="M368" i="13"/>
  <c r="L368" i="13"/>
  <c r="K368" i="13"/>
  <c r="J368" i="13"/>
  <c r="I368" i="13"/>
  <c r="H368" i="13"/>
  <c r="G368" i="13"/>
  <c r="F368" i="13"/>
  <c r="E368" i="13"/>
  <c r="AB367" i="13"/>
  <c r="AA367" i="13"/>
  <c r="Z367" i="13"/>
  <c r="Y367" i="13"/>
  <c r="X367" i="13"/>
  <c r="W367" i="13"/>
  <c r="V367" i="13"/>
  <c r="U367" i="13"/>
  <c r="T367" i="13"/>
  <c r="S367" i="13"/>
  <c r="R367" i="13"/>
  <c r="Q367" i="13"/>
  <c r="P367" i="13"/>
  <c r="O367" i="13"/>
  <c r="N367" i="13"/>
  <c r="M367" i="13"/>
  <c r="L367" i="13"/>
  <c r="K367" i="13"/>
  <c r="J367" i="13"/>
  <c r="I367" i="13"/>
  <c r="H367" i="13"/>
  <c r="G367" i="13"/>
  <c r="F367" i="13"/>
  <c r="E367" i="13"/>
  <c r="AB366" i="13"/>
  <c r="AA366" i="13"/>
  <c r="Z366" i="13"/>
  <c r="Y366" i="13"/>
  <c r="X366" i="13"/>
  <c r="W366" i="13"/>
  <c r="V366" i="13"/>
  <c r="U366" i="13"/>
  <c r="T366" i="13"/>
  <c r="S366" i="13"/>
  <c r="R366" i="13"/>
  <c r="Q366" i="13"/>
  <c r="P366" i="13"/>
  <c r="O366" i="13"/>
  <c r="N366" i="13"/>
  <c r="M366" i="13"/>
  <c r="L366" i="13"/>
  <c r="K366" i="13"/>
  <c r="J366" i="13"/>
  <c r="I366" i="13"/>
  <c r="H366" i="13"/>
  <c r="G366" i="13"/>
  <c r="F366" i="13"/>
  <c r="E366" i="13"/>
  <c r="AB365" i="13"/>
  <c r="AA365" i="13"/>
  <c r="Z365" i="13"/>
  <c r="Y365" i="13"/>
  <c r="X365" i="13"/>
  <c r="W365" i="13"/>
  <c r="V365" i="13"/>
  <c r="U365" i="13"/>
  <c r="T365" i="13"/>
  <c r="S365" i="13"/>
  <c r="R365" i="13"/>
  <c r="Q365" i="13"/>
  <c r="P365" i="13"/>
  <c r="O365" i="13"/>
  <c r="N365" i="13"/>
  <c r="M365" i="13"/>
  <c r="L365" i="13"/>
  <c r="K365" i="13"/>
  <c r="J365" i="13"/>
  <c r="I365" i="13"/>
  <c r="H365" i="13"/>
  <c r="G365" i="13"/>
  <c r="F365" i="13"/>
  <c r="E365" i="13"/>
  <c r="AB364" i="13"/>
  <c r="AA364" i="13"/>
  <c r="Z364" i="13"/>
  <c r="Y364" i="13"/>
  <c r="X364" i="13"/>
  <c r="W364" i="13"/>
  <c r="V364" i="13"/>
  <c r="U364" i="13"/>
  <c r="T364" i="13"/>
  <c r="S364" i="13"/>
  <c r="R364" i="13"/>
  <c r="Q364" i="13"/>
  <c r="P364" i="13"/>
  <c r="O364" i="13"/>
  <c r="N364" i="13"/>
  <c r="M364" i="13"/>
  <c r="L364" i="13"/>
  <c r="K364" i="13"/>
  <c r="J364" i="13"/>
  <c r="I364" i="13"/>
  <c r="H364" i="13"/>
  <c r="G364" i="13"/>
  <c r="F364" i="13"/>
  <c r="E364" i="13"/>
  <c r="AB362" i="13"/>
  <c r="AA362" i="13"/>
  <c r="Z362" i="13"/>
  <c r="Y362" i="13"/>
  <c r="X362" i="13"/>
  <c r="W362" i="13"/>
  <c r="V362" i="13"/>
  <c r="U362" i="13"/>
  <c r="T362" i="13"/>
  <c r="S362" i="13"/>
  <c r="R362" i="13"/>
  <c r="Q362" i="13"/>
  <c r="P362" i="13"/>
  <c r="O362" i="13"/>
  <c r="N362" i="13"/>
  <c r="M362" i="13"/>
  <c r="L362" i="13"/>
  <c r="K362" i="13"/>
  <c r="J362" i="13"/>
  <c r="I362" i="13"/>
  <c r="H362" i="13"/>
  <c r="G362" i="13"/>
  <c r="F362" i="13"/>
  <c r="E362" i="13"/>
  <c r="AB361" i="13"/>
  <c r="AA361" i="13"/>
  <c r="Z361" i="13"/>
  <c r="Y361" i="13"/>
  <c r="X361" i="13"/>
  <c r="W361" i="13"/>
  <c r="V361" i="13"/>
  <c r="U361" i="13"/>
  <c r="T361" i="13"/>
  <c r="S361" i="13"/>
  <c r="R361" i="13"/>
  <c r="Q361" i="13"/>
  <c r="P361" i="13"/>
  <c r="O361" i="13"/>
  <c r="N361" i="13"/>
  <c r="M361" i="13"/>
  <c r="L361" i="13"/>
  <c r="K361" i="13"/>
  <c r="J361" i="13"/>
  <c r="I361" i="13"/>
  <c r="H361" i="13"/>
  <c r="G361" i="13"/>
  <c r="F361" i="13"/>
  <c r="E361" i="13"/>
  <c r="AB360" i="13"/>
  <c r="AA360" i="13"/>
  <c r="Z360" i="13"/>
  <c r="Y360" i="13"/>
  <c r="X360" i="13"/>
  <c r="W360" i="13"/>
  <c r="V360" i="13"/>
  <c r="U360" i="13"/>
  <c r="T360" i="13"/>
  <c r="S360" i="13"/>
  <c r="R360" i="13"/>
  <c r="Q360" i="13"/>
  <c r="P360" i="13"/>
  <c r="O360" i="13"/>
  <c r="N360" i="13"/>
  <c r="M360" i="13"/>
  <c r="L360" i="13"/>
  <c r="K360" i="13"/>
  <c r="J360" i="13"/>
  <c r="I360" i="13"/>
  <c r="H360" i="13"/>
  <c r="G360" i="13"/>
  <c r="F360" i="13"/>
  <c r="E360" i="13"/>
  <c r="AB359" i="13"/>
  <c r="AA359" i="13"/>
  <c r="Z359" i="13"/>
  <c r="Y359" i="13"/>
  <c r="X359" i="13"/>
  <c r="W359" i="13"/>
  <c r="V359" i="13"/>
  <c r="U359" i="13"/>
  <c r="T359" i="13"/>
  <c r="S359" i="13"/>
  <c r="R359" i="13"/>
  <c r="Q359" i="13"/>
  <c r="P359" i="13"/>
  <c r="O359" i="13"/>
  <c r="N359" i="13"/>
  <c r="M359" i="13"/>
  <c r="L359" i="13"/>
  <c r="K359" i="13"/>
  <c r="J359" i="13"/>
  <c r="I359" i="13"/>
  <c r="H359" i="13"/>
  <c r="G359" i="13"/>
  <c r="F359" i="13"/>
  <c r="E359" i="13"/>
  <c r="AB358" i="13"/>
  <c r="AA358" i="13"/>
  <c r="Z358" i="13"/>
  <c r="Y358" i="13"/>
  <c r="X358" i="13"/>
  <c r="W358" i="13"/>
  <c r="V358" i="13"/>
  <c r="U358" i="13"/>
  <c r="T358" i="13"/>
  <c r="S358" i="13"/>
  <c r="R358" i="13"/>
  <c r="Q358" i="13"/>
  <c r="P358" i="13"/>
  <c r="O358" i="13"/>
  <c r="N358" i="13"/>
  <c r="M358" i="13"/>
  <c r="L358" i="13"/>
  <c r="K358" i="13"/>
  <c r="J358" i="13"/>
  <c r="I358" i="13"/>
  <c r="H358" i="13"/>
  <c r="G358" i="13"/>
  <c r="F358" i="13"/>
  <c r="E358" i="13"/>
  <c r="AB357" i="13"/>
  <c r="AA357" i="13"/>
  <c r="Z357" i="13"/>
  <c r="Y357" i="13"/>
  <c r="X357" i="13"/>
  <c r="W357" i="13"/>
  <c r="V357" i="13"/>
  <c r="U357" i="13"/>
  <c r="T357" i="13"/>
  <c r="S357" i="13"/>
  <c r="R357" i="13"/>
  <c r="Q357" i="13"/>
  <c r="P357" i="13"/>
  <c r="O357" i="13"/>
  <c r="N357" i="13"/>
  <c r="M357" i="13"/>
  <c r="L357" i="13"/>
  <c r="K357" i="13"/>
  <c r="J357" i="13"/>
  <c r="I357" i="13"/>
  <c r="H357" i="13"/>
  <c r="G357" i="13"/>
  <c r="F357" i="13"/>
  <c r="E357" i="13"/>
  <c r="AB356" i="13"/>
  <c r="AA356" i="13"/>
  <c r="Z356" i="13"/>
  <c r="Y356" i="13"/>
  <c r="X356" i="13"/>
  <c r="W356" i="13"/>
  <c r="V356" i="13"/>
  <c r="U356" i="13"/>
  <c r="T356" i="13"/>
  <c r="S356" i="13"/>
  <c r="R356" i="13"/>
  <c r="Q356" i="13"/>
  <c r="P356" i="13"/>
  <c r="O356" i="13"/>
  <c r="N356" i="13"/>
  <c r="M356" i="13"/>
  <c r="L356" i="13"/>
  <c r="K356" i="13"/>
  <c r="J356" i="13"/>
  <c r="I356" i="13"/>
  <c r="H356" i="13"/>
  <c r="G356" i="13"/>
  <c r="F356" i="13"/>
  <c r="E356" i="13"/>
  <c r="AB355" i="13"/>
  <c r="AA355" i="13"/>
  <c r="Z355" i="13"/>
  <c r="Y355" i="13"/>
  <c r="X355" i="13"/>
  <c r="W355" i="13"/>
  <c r="V355" i="13"/>
  <c r="U355" i="13"/>
  <c r="T355" i="13"/>
  <c r="S355" i="13"/>
  <c r="R355" i="13"/>
  <c r="Q355" i="13"/>
  <c r="P355" i="13"/>
  <c r="O355" i="13"/>
  <c r="N355" i="13"/>
  <c r="M355" i="13"/>
  <c r="L355" i="13"/>
  <c r="K355" i="13"/>
  <c r="J355" i="13"/>
  <c r="I355" i="13"/>
  <c r="H355" i="13"/>
  <c r="G355" i="13"/>
  <c r="F355" i="13"/>
  <c r="E355" i="13"/>
  <c r="AB354" i="13"/>
  <c r="AA354" i="13"/>
  <c r="Z354" i="13"/>
  <c r="Y354" i="13"/>
  <c r="X354" i="13"/>
  <c r="W354" i="13"/>
  <c r="V354" i="13"/>
  <c r="U354" i="13"/>
  <c r="T354" i="13"/>
  <c r="S354" i="13"/>
  <c r="R354" i="13"/>
  <c r="Q354" i="13"/>
  <c r="P354" i="13"/>
  <c r="O354" i="13"/>
  <c r="N354" i="13"/>
  <c r="M354" i="13"/>
  <c r="L354" i="13"/>
  <c r="K354" i="13"/>
  <c r="J354" i="13"/>
  <c r="I354" i="13"/>
  <c r="H354" i="13"/>
  <c r="G354" i="13"/>
  <c r="F354" i="13"/>
  <c r="E354" i="13"/>
  <c r="AB353" i="13"/>
  <c r="AA353" i="13"/>
  <c r="Z353" i="13"/>
  <c r="Y353" i="13"/>
  <c r="X353" i="13"/>
  <c r="W353" i="13"/>
  <c r="V353" i="13"/>
  <c r="U353" i="13"/>
  <c r="T353" i="13"/>
  <c r="S353" i="13"/>
  <c r="R353" i="13"/>
  <c r="Q353" i="13"/>
  <c r="P353" i="13"/>
  <c r="O353" i="13"/>
  <c r="N353" i="13"/>
  <c r="M353" i="13"/>
  <c r="L353" i="13"/>
  <c r="K353" i="13"/>
  <c r="J353" i="13"/>
  <c r="I353" i="13"/>
  <c r="H353" i="13"/>
  <c r="G353" i="13"/>
  <c r="F353" i="13"/>
  <c r="E353" i="13"/>
  <c r="AB352" i="13"/>
  <c r="AA352" i="13"/>
  <c r="Z352" i="13"/>
  <c r="Y352" i="13"/>
  <c r="X352" i="13"/>
  <c r="W352" i="13"/>
  <c r="V352" i="13"/>
  <c r="U352" i="13"/>
  <c r="T352" i="13"/>
  <c r="S352" i="13"/>
  <c r="R352" i="13"/>
  <c r="Q352" i="13"/>
  <c r="P352" i="13"/>
  <c r="O352" i="13"/>
  <c r="N352" i="13"/>
  <c r="M352" i="13"/>
  <c r="L352" i="13"/>
  <c r="K352" i="13"/>
  <c r="J352" i="13"/>
  <c r="I352" i="13"/>
  <c r="H352" i="13"/>
  <c r="G352" i="13"/>
  <c r="F352" i="13"/>
  <c r="E352" i="13"/>
  <c r="AB347" i="13"/>
  <c r="AA347" i="13"/>
  <c r="Z347" i="13"/>
  <c r="Y347" i="13"/>
  <c r="X347" i="13"/>
  <c r="W347" i="13"/>
  <c r="V347" i="13"/>
  <c r="U347" i="13"/>
  <c r="T347" i="13"/>
  <c r="S347" i="13"/>
  <c r="R347" i="13"/>
  <c r="Q347" i="13"/>
  <c r="P347" i="13"/>
  <c r="O347" i="13"/>
  <c r="N347" i="13"/>
  <c r="M347" i="13"/>
  <c r="L347" i="13"/>
  <c r="K347" i="13"/>
  <c r="J347" i="13"/>
  <c r="I347" i="13"/>
  <c r="H347" i="13"/>
  <c r="G347" i="13"/>
  <c r="F347" i="13"/>
  <c r="E347" i="13"/>
  <c r="AB346" i="13"/>
  <c r="AA346" i="13"/>
  <c r="Z346" i="13"/>
  <c r="Y346" i="13"/>
  <c r="X346" i="13"/>
  <c r="W346" i="13"/>
  <c r="V346" i="13"/>
  <c r="U346" i="13"/>
  <c r="T346" i="13"/>
  <c r="S346" i="13"/>
  <c r="R346" i="13"/>
  <c r="Q346" i="13"/>
  <c r="P346" i="13"/>
  <c r="O346" i="13"/>
  <c r="N346" i="13"/>
  <c r="M346" i="13"/>
  <c r="L346" i="13"/>
  <c r="K346" i="13"/>
  <c r="J346" i="13"/>
  <c r="I346" i="13"/>
  <c r="H346" i="13"/>
  <c r="G346" i="13"/>
  <c r="F346" i="13"/>
  <c r="E346" i="13"/>
  <c r="AB345" i="13"/>
  <c r="AA345" i="13"/>
  <c r="Z345" i="13"/>
  <c r="Y345" i="13"/>
  <c r="X345" i="13"/>
  <c r="W345" i="13"/>
  <c r="V345" i="13"/>
  <c r="U345" i="13"/>
  <c r="T345" i="13"/>
  <c r="S345" i="13"/>
  <c r="R345" i="13"/>
  <c r="Q345" i="13"/>
  <c r="P345" i="13"/>
  <c r="O345" i="13"/>
  <c r="N345" i="13"/>
  <c r="M345" i="13"/>
  <c r="L345" i="13"/>
  <c r="K345" i="13"/>
  <c r="J345" i="13"/>
  <c r="I345" i="13"/>
  <c r="H345" i="13"/>
  <c r="G345" i="13"/>
  <c r="F345" i="13"/>
  <c r="E345" i="13"/>
  <c r="AB344" i="13"/>
  <c r="AA344" i="13"/>
  <c r="Z344" i="13"/>
  <c r="Y344" i="13"/>
  <c r="X344" i="13"/>
  <c r="W344" i="13"/>
  <c r="V344" i="13"/>
  <c r="U344" i="13"/>
  <c r="T344" i="13"/>
  <c r="S344" i="13"/>
  <c r="R344" i="13"/>
  <c r="Q344" i="13"/>
  <c r="P344" i="13"/>
  <c r="O344" i="13"/>
  <c r="N344" i="13"/>
  <c r="M344" i="13"/>
  <c r="L344" i="13"/>
  <c r="K344" i="13"/>
  <c r="J344" i="13"/>
  <c r="I344" i="13"/>
  <c r="H344" i="13"/>
  <c r="G344" i="13"/>
  <c r="F344" i="13"/>
  <c r="E344" i="13"/>
  <c r="AB343" i="13"/>
  <c r="AA343" i="13"/>
  <c r="Z343" i="13"/>
  <c r="Y343" i="13"/>
  <c r="X343" i="13"/>
  <c r="W343" i="13"/>
  <c r="V343" i="13"/>
  <c r="U343" i="13"/>
  <c r="T343" i="13"/>
  <c r="S343" i="13"/>
  <c r="R343" i="13"/>
  <c r="Q343" i="13"/>
  <c r="P343" i="13"/>
  <c r="O343" i="13"/>
  <c r="N343" i="13"/>
  <c r="M343" i="13"/>
  <c r="L343" i="13"/>
  <c r="K343" i="13"/>
  <c r="J343" i="13"/>
  <c r="I343" i="13"/>
  <c r="H343" i="13"/>
  <c r="G343" i="13"/>
  <c r="F343" i="13"/>
  <c r="E343" i="13"/>
  <c r="AB342" i="13"/>
  <c r="AA342" i="13"/>
  <c r="Z342" i="13"/>
  <c r="Y342" i="13"/>
  <c r="X342" i="13"/>
  <c r="W342" i="13"/>
  <c r="V342" i="13"/>
  <c r="U342" i="13"/>
  <c r="T342" i="13"/>
  <c r="S342" i="13"/>
  <c r="R342" i="13"/>
  <c r="Q342" i="13"/>
  <c r="P342" i="13"/>
  <c r="O342" i="13"/>
  <c r="N342" i="13"/>
  <c r="M342" i="13"/>
  <c r="L342" i="13"/>
  <c r="K342" i="13"/>
  <c r="J342" i="13"/>
  <c r="I342" i="13"/>
  <c r="H342" i="13"/>
  <c r="G342" i="13"/>
  <c r="F342" i="13"/>
  <c r="E342" i="13"/>
  <c r="AB341" i="13"/>
  <c r="AA341" i="13"/>
  <c r="Z341" i="13"/>
  <c r="Y341" i="13"/>
  <c r="X341" i="13"/>
  <c r="W341" i="13"/>
  <c r="V341" i="13"/>
  <c r="U341" i="13"/>
  <c r="T341" i="13"/>
  <c r="S341" i="13"/>
  <c r="R341" i="13"/>
  <c r="Q341" i="13"/>
  <c r="P341" i="13"/>
  <c r="O341" i="13"/>
  <c r="N341" i="13"/>
  <c r="M341" i="13"/>
  <c r="L341" i="13"/>
  <c r="K341" i="13"/>
  <c r="J341" i="13"/>
  <c r="I341" i="13"/>
  <c r="H341" i="13"/>
  <c r="G341" i="13"/>
  <c r="F341" i="13"/>
  <c r="E341" i="13"/>
  <c r="AB340" i="13"/>
  <c r="AA340" i="13"/>
  <c r="Z340" i="13"/>
  <c r="Y340" i="13"/>
  <c r="X340" i="13"/>
  <c r="W340" i="13"/>
  <c r="V340" i="13"/>
  <c r="U340" i="13"/>
  <c r="T340" i="13"/>
  <c r="S340" i="13"/>
  <c r="R340" i="13"/>
  <c r="Q340" i="13"/>
  <c r="P340" i="13"/>
  <c r="O340" i="13"/>
  <c r="N340" i="13"/>
  <c r="M340" i="13"/>
  <c r="L340" i="13"/>
  <c r="K340" i="13"/>
  <c r="J340" i="13"/>
  <c r="I340" i="13"/>
  <c r="H340" i="13"/>
  <c r="G340" i="13"/>
  <c r="F340" i="13"/>
  <c r="E340" i="13"/>
  <c r="AB339" i="13"/>
  <c r="AA339" i="13"/>
  <c r="Z339" i="13"/>
  <c r="Y339" i="13"/>
  <c r="X339" i="13"/>
  <c r="W339" i="13"/>
  <c r="V339" i="13"/>
  <c r="U339" i="13"/>
  <c r="T339" i="13"/>
  <c r="S339" i="13"/>
  <c r="R339" i="13"/>
  <c r="Q339" i="13"/>
  <c r="P339" i="13"/>
  <c r="O339" i="13"/>
  <c r="N339" i="13"/>
  <c r="M339" i="13"/>
  <c r="L339" i="13"/>
  <c r="K339" i="13"/>
  <c r="J339" i="13"/>
  <c r="I339" i="13"/>
  <c r="H339" i="13"/>
  <c r="G339" i="13"/>
  <c r="F339" i="13"/>
  <c r="E339" i="13"/>
  <c r="AB338" i="13"/>
  <c r="AA338" i="13"/>
  <c r="Z338" i="13"/>
  <c r="Y338" i="13"/>
  <c r="X338" i="13"/>
  <c r="W338" i="13"/>
  <c r="V338" i="13"/>
  <c r="U338" i="13"/>
  <c r="T338" i="13"/>
  <c r="S338" i="13"/>
  <c r="R338" i="13"/>
  <c r="Q338" i="13"/>
  <c r="P338" i="13"/>
  <c r="O338" i="13"/>
  <c r="N338" i="13"/>
  <c r="M338" i="13"/>
  <c r="L338" i="13"/>
  <c r="K338" i="13"/>
  <c r="J338" i="13"/>
  <c r="I338" i="13"/>
  <c r="H338" i="13"/>
  <c r="G338" i="13"/>
  <c r="F338" i="13"/>
  <c r="E338" i="13"/>
  <c r="AB336" i="13"/>
  <c r="AA336" i="13"/>
  <c r="Z336" i="13"/>
  <c r="Y336" i="13"/>
  <c r="X336" i="13"/>
  <c r="W336" i="13"/>
  <c r="V336" i="13"/>
  <c r="U336" i="13"/>
  <c r="T336" i="13"/>
  <c r="S336" i="13"/>
  <c r="R336" i="13"/>
  <c r="Q336" i="13"/>
  <c r="P336" i="13"/>
  <c r="O336" i="13"/>
  <c r="N336" i="13"/>
  <c r="M336" i="13"/>
  <c r="L336" i="13"/>
  <c r="K336" i="13"/>
  <c r="J336" i="13"/>
  <c r="I336" i="13"/>
  <c r="H336" i="13"/>
  <c r="G336" i="13"/>
  <c r="F336" i="13"/>
  <c r="E336" i="13"/>
  <c r="AB335" i="13"/>
  <c r="AA335" i="13"/>
  <c r="Z335" i="13"/>
  <c r="Y335" i="13"/>
  <c r="X335" i="13"/>
  <c r="W335" i="13"/>
  <c r="V335" i="13"/>
  <c r="U335" i="13"/>
  <c r="T335" i="13"/>
  <c r="S335" i="13"/>
  <c r="R335" i="13"/>
  <c r="Q335" i="13"/>
  <c r="P335" i="13"/>
  <c r="O335" i="13"/>
  <c r="N335" i="13"/>
  <c r="M335" i="13"/>
  <c r="L335" i="13"/>
  <c r="K335" i="13"/>
  <c r="J335" i="13"/>
  <c r="I335" i="13"/>
  <c r="H335" i="13"/>
  <c r="G335" i="13"/>
  <c r="F335" i="13"/>
  <c r="E335" i="13"/>
  <c r="AB334" i="13"/>
  <c r="AA334" i="13"/>
  <c r="Z334" i="13"/>
  <c r="Y334" i="13"/>
  <c r="X334" i="13"/>
  <c r="W334" i="13"/>
  <c r="V334" i="13"/>
  <c r="U334" i="13"/>
  <c r="T334" i="13"/>
  <c r="S334" i="13"/>
  <c r="R334" i="13"/>
  <c r="Q334" i="13"/>
  <c r="P334" i="13"/>
  <c r="O334" i="13"/>
  <c r="N334" i="13"/>
  <c r="M334" i="13"/>
  <c r="L334" i="13"/>
  <c r="K334" i="13"/>
  <c r="J334" i="13"/>
  <c r="I334" i="13"/>
  <c r="H334" i="13"/>
  <c r="G334" i="13"/>
  <c r="F334" i="13"/>
  <c r="E334" i="13"/>
  <c r="AB333" i="13"/>
  <c r="AA333" i="13"/>
  <c r="Z333" i="13"/>
  <c r="Y333" i="13"/>
  <c r="X333" i="13"/>
  <c r="W333" i="13"/>
  <c r="V333" i="13"/>
  <c r="U333" i="13"/>
  <c r="T333" i="13"/>
  <c r="S333" i="13"/>
  <c r="R333" i="13"/>
  <c r="Q333" i="13"/>
  <c r="P333" i="13"/>
  <c r="O333" i="13"/>
  <c r="N333" i="13"/>
  <c r="M333" i="13"/>
  <c r="L333" i="13"/>
  <c r="K333" i="13"/>
  <c r="J333" i="13"/>
  <c r="I333" i="13"/>
  <c r="H333" i="13"/>
  <c r="G333" i="13"/>
  <c r="F333" i="13"/>
  <c r="E333" i="13"/>
  <c r="AB332" i="13"/>
  <c r="AA332" i="13"/>
  <c r="Z332" i="13"/>
  <c r="Y332" i="13"/>
  <c r="X332" i="13"/>
  <c r="W332" i="13"/>
  <c r="V332" i="13"/>
  <c r="U332" i="13"/>
  <c r="T332" i="13"/>
  <c r="S332" i="13"/>
  <c r="R332" i="13"/>
  <c r="Q332" i="13"/>
  <c r="P332" i="13"/>
  <c r="O332" i="13"/>
  <c r="N332" i="13"/>
  <c r="M332" i="13"/>
  <c r="L332" i="13"/>
  <c r="K332" i="13"/>
  <c r="J332" i="13"/>
  <c r="I332" i="13"/>
  <c r="H332" i="13"/>
  <c r="G332" i="13"/>
  <c r="F332" i="13"/>
  <c r="E332" i="13"/>
  <c r="AB331" i="13"/>
  <c r="AA331" i="13"/>
  <c r="Z331" i="13"/>
  <c r="Y331" i="13"/>
  <c r="X331" i="13"/>
  <c r="W331" i="13"/>
  <c r="V331" i="13"/>
  <c r="U331" i="13"/>
  <c r="T331" i="13"/>
  <c r="S331" i="13"/>
  <c r="R331" i="13"/>
  <c r="Q331" i="13"/>
  <c r="P331" i="13"/>
  <c r="O331" i="13"/>
  <c r="N331" i="13"/>
  <c r="M331" i="13"/>
  <c r="L331" i="13"/>
  <c r="K331" i="13"/>
  <c r="J331" i="13"/>
  <c r="I331" i="13"/>
  <c r="H331" i="13"/>
  <c r="G331" i="13"/>
  <c r="F331" i="13"/>
  <c r="E331" i="13"/>
  <c r="AB330" i="13"/>
  <c r="AA330" i="13"/>
  <c r="Z330" i="13"/>
  <c r="Y330" i="13"/>
  <c r="X330" i="13"/>
  <c r="W330" i="13"/>
  <c r="V330" i="13"/>
  <c r="U330" i="13"/>
  <c r="T330" i="13"/>
  <c r="S330" i="13"/>
  <c r="R330" i="13"/>
  <c r="Q330" i="13"/>
  <c r="P330" i="13"/>
  <c r="O330" i="13"/>
  <c r="N330" i="13"/>
  <c r="M330" i="13"/>
  <c r="L330" i="13"/>
  <c r="K330" i="13"/>
  <c r="J330" i="13"/>
  <c r="I330" i="13"/>
  <c r="H330" i="13"/>
  <c r="G330" i="13"/>
  <c r="F330" i="13"/>
  <c r="E330" i="13"/>
  <c r="AB329" i="13"/>
  <c r="AA329" i="13"/>
  <c r="Z329" i="13"/>
  <c r="Y329" i="13"/>
  <c r="X329" i="13"/>
  <c r="W329" i="13"/>
  <c r="V329" i="13"/>
  <c r="U329" i="13"/>
  <c r="T329" i="13"/>
  <c r="S329" i="13"/>
  <c r="R329" i="13"/>
  <c r="Q329" i="13"/>
  <c r="P329" i="13"/>
  <c r="O329" i="13"/>
  <c r="N329" i="13"/>
  <c r="M329" i="13"/>
  <c r="L329" i="13"/>
  <c r="K329" i="13"/>
  <c r="J329" i="13"/>
  <c r="I329" i="13"/>
  <c r="H329" i="13"/>
  <c r="G329" i="13"/>
  <c r="F329" i="13"/>
  <c r="E329" i="13"/>
  <c r="AB328" i="13"/>
  <c r="AA328" i="13"/>
  <c r="Z328" i="13"/>
  <c r="Y328" i="13"/>
  <c r="X328" i="13"/>
  <c r="W328" i="13"/>
  <c r="V328" i="13"/>
  <c r="U328" i="13"/>
  <c r="T328" i="13"/>
  <c r="S328" i="13"/>
  <c r="R328" i="13"/>
  <c r="Q328" i="13"/>
  <c r="P328" i="13"/>
  <c r="O328" i="13"/>
  <c r="N328" i="13"/>
  <c r="M328" i="13"/>
  <c r="L328" i="13"/>
  <c r="K328" i="13"/>
  <c r="J328" i="13"/>
  <c r="I328" i="13"/>
  <c r="H328" i="13"/>
  <c r="G328" i="13"/>
  <c r="F328" i="13"/>
  <c r="E328" i="13"/>
  <c r="AB327" i="13"/>
  <c r="AA327" i="13"/>
  <c r="Z327" i="13"/>
  <c r="Y327" i="13"/>
  <c r="X327" i="13"/>
  <c r="W327" i="13"/>
  <c r="V327" i="13"/>
  <c r="U327" i="13"/>
  <c r="T327" i="13"/>
  <c r="S327" i="13"/>
  <c r="R327" i="13"/>
  <c r="Q327" i="13"/>
  <c r="P327" i="13"/>
  <c r="O327" i="13"/>
  <c r="N327" i="13"/>
  <c r="M327" i="13"/>
  <c r="L327" i="13"/>
  <c r="K327" i="13"/>
  <c r="J327" i="13"/>
  <c r="I327" i="13"/>
  <c r="H327" i="13"/>
  <c r="G327" i="13"/>
  <c r="F327" i="13"/>
  <c r="E327" i="13"/>
  <c r="AB326" i="13"/>
  <c r="AA326" i="13"/>
  <c r="Z326" i="13"/>
  <c r="Y326" i="13"/>
  <c r="X326" i="13"/>
  <c r="W326" i="13"/>
  <c r="V326" i="13"/>
  <c r="U326" i="13"/>
  <c r="T326" i="13"/>
  <c r="S326" i="13"/>
  <c r="R326" i="13"/>
  <c r="Q326" i="13"/>
  <c r="P326" i="13"/>
  <c r="O326" i="13"/>
  <c r="N326" i="13"/>
  <c r="M326" i="13"/>
  <c r="L326" i="13"/>
  <c r="K326" i="13"/>
  <c r="J326" i="13"/>
  <c r="I326" i="13"/>
  <c r="H326" i="13"/>
  <c r="G326" i="13"/>
  <c r="F326" i="13"/>
  <c r="E326" i="13"/>
  <c r="AB324" i="13"/>
  <c r="AA324" i="13"/>
  <c r="Z324" i="13"/>
  <c r="Y324" i="13"/>
  <c r="X324" i="13"/>
  <c r="W324" i="13"/>
  <c r="V324" i="13"/>
  <c r="U324" i="13"/>
  <c r="T324" i="13"/>
  <c r="S324" i="13"/>
  <c r="R324" i="13"/>
  <c r="Q324" i="13"/>
  <c r="P324" i="13"/>
  <c r="O324" i="13"/>
  <c r="N324" i="13"/>
  <c r="M324" i="13"/>
  <c r="L324" i="13"/>
  <c r="K324" i="13"/>
  <c r="J324" i="13"/>
  <c r="I324" i="13"/>
  <c r="H324" i="13"/>
  <c r="G324" i="13"/>
  <c r="F324" i="13"/>
  <c r="E324" i="13"/>
  <c r="AB323" i="13"/>
  <c r="AA323" i="13"/>
  <c r="Z323" i="13"/>
  <c r="Y323" i="13"/>
  <c r="X323" i="13"/>
  <c r="W323" i="13"/>
  <c r="V323" i="13"/>
  <c r="U323" i="13"/>
  <c r="T323" i="13"/>
  <c r="S323" i="13"/>
  <c r="R323" i="13"/>
  <c r="Q323" i="13"/>
  <c r="P323" i="13"/>
  <c r="O323" i="13"/>
  <c r="N323" i="13"/>
  <c r="M323" i="13"/>
  <c r="L323" i="13"/>
  <c r="K323" i="13"/>
  <c r="J323" i="13"/>
  <c r="I323" i="13"/>
  <c r="H323" i="13"/>
  <c r="G323" i="13"/>
  <c r="F323" i="13"/>
  <c r="E323" i="13"/>
  <c r="AB322" i="13"/>
  <c r="AA322" i="13"/>
  <c r="Z322" i="13"/>
  <c r="Y322" i="13"/>
  <c r="X322" i="13"/>
  <c r="W322" i="13"/>
  <c r="V322" i="13"/>
  <c r="U322" i="13"/>
  <c r="T322" i="13"/>
  <c r="S322" i="13"/>
  <c r="R322" i="13"/>
  <c r="Q322" i="13"/>
  <c r="P322" i="13"/>
  <c r="O322" i="13"/>
  <c r="N322" i="13"/>
  <c r="M322" i="13"/>
  <c r="L322" i="13"/>
  <c r="K322" i="13"/>
  <c r="J322" i="13"/>
  <c r="I322" i="13"/>
  <c r="H322" i="13"/>
  <c r="G322" i="13"/>
  <c r="F322" i="13"/>
  <c r="E322" i="13"/>
  <c r="AB321" i="13"/>
  <c r="AA321" i="13"/>
  <c r="Z321" i="13"/>
  <c r="Y321" i="13"/>
  <c r="X321" i="13"/>
  <c r="W321" i="13"/>
  <c r="V321" i="13"/>
  <c r="U321" i="13"/>
  <c r="T321" i="13"/>
  <c r="S321" i="13"/>
  <c r="R321" i="13"/>
  <c r="Q321" i="13"/>
  <c r="P321" i="13"/>
  <c r="O321" i="13"/>
  <c r="N321" i="13"/>
  <c r="M321" i="13"/>
  <c r="L321" i="13"/>
  <c r="K321" i="13"/>
  <c r="J321" i="13"/>
  <c r="I321" i="13"/>
  <c r="H321" i="13"/>
  <c r="G321" i="13"/>
  <c r="F321" i="13"/>
  <c r="E321" i="13"/>
  <c r="AB316" i="13"/>
  <c r="AA316" i="13"/>
  <c r="Z316" i="13"/>
  <c r="Y316" i="13"/>
  <c r="X316" i="13"/>
  <c r="W316" i="13"/>
  <c r="V316" i="13"/>
  <c r="U316" i="13"/>
  <c r="T316" i="13"/>
  <c r="S316" i="13"/>
  <c r="R316" i="13"/>
  <c r="Q316" i="13"/>
  <c r="P316" i="13"/>
  <c r="O316" i="13"/>
  <c r="N316" i="13"/>
  <c r="M316" i="13"/>
  <c r="L316" i="13"/>
  <c r="K316" i="13"/>
  <c r="J316" i="13"/>
  <c r="I316" i="13"/>
  <c r="H316" i="13"/>
  <c r="G316" i="13"/>
  <c r="F316" i="13"/>
  <c r="E316" i="13"/>
  <c r="AB311" i="13"/>
  <c r="AA311" i="13"/>
  <c r="Z311" i="13"/>
  <c r="Y311" i="13"/>
  <c r="X311" i="13"/>
  <c r="W311" i="13"/>
  <c r="V311" i="13"/>
  <c r="U311" i="13"/>
  <c r="T311" i="13"/>
  <c r="S311" i="13"/>
  <c r="R311" i="13"/>
  <c r="Q311" i="13"/>
  <c r="P311" i="13"/>
  <c r="O311" i="13"/>
  <c r="N311" i="13"/>
  <c r="M311" i="13"/>
  <c r="L311" i="13"/>
  <c r="K311" i="13"/>
  <c r="J311" i="13"/>
  <c r="I311" i="13"/>
  <c r="H311" i="13"/>
  <c r="G311" i="13"/>
  <c r="F311" i="13"/>
  <c r="E311" i="13"/>
  <c r="AB310" i="13"/>
  <c r="AA310" i="13"/>
  <c r="Z310" i="13"/>
  <c r="Y310" i="13"/>
  <c r="X310" i="13"/>
  <c r="W310" i="13"/>
  <c r="V310" i="13"/>
  <c r="U310" i="13"/>
  <c r="T310" i="13"/>
  <c r="S310" i="13"/>
  <c r="R310" i="13"/>
  <c r="Q310" i="13"/>
  <c r="P310" i="13"/>
  <c r="O310" i="13"/>
  <c r="N310" i="13"/>
  <c r="M310" i="13"/>
  <c r="L310" i="13"/>
  <c r="K310" i="13"/>
  <c r="J310" i="13"/>
  <c r="I310" i="13"/>
  <c r="H310" i="13"/>
  <c r="G310" i="13"/>
  <c r="F310" i="13"/>
  <c r="E310" i="13"/>
  <c r="AB309" i="13"/>
  <c r="AA309" i="13"/>
  <c r="Z309" i="13"/>
  <c r="Y309" i="13"/>
  <c r="X309" i="13"/>
  <c r="W309" i="13"/>
  <c r="V309" i="13"/>
  <c r="U309" i="13"/>
  <c r="T309" i="13"/>
  <c r="S309" i="13"/>
  <c r="R309" i="13"/>
  <c r="Q309" i="13"/>
  <c r="P309" i="13"/>
  <c r="O309" i="13"/>
  <c r="N309" i="13"/>
  <c r="M309" i="13"/>
  <c r="L309" i="13"/>
  <c r="K309" i="13"/>
  <c r="J309" i="13"/>
  <c r="I309" i="13"/>
  <c r="H309" i="13"/>
  <c r="G309" i="13"/>
  <c r="F309" i="13"/>
  <c r="E309" i="13"/>
  <c r="AB308" i="13"/>
  <c r="AA308" i="13"/>
  <c r="Z308" i="13"/>
  <c r="Y308" i="13"/>
  <c r="X308" i="13"/>
  <c r="W308" i="13"/>
  <c r="V308" i="13"/>
  <c r="U308" i="13"/>
  <c r="T308" i="13"/>
  <c r="S308" i="13"/>
  <c r="R308" i="13"/>
  <c r="Q308" i="13"/>
  <c r="P308" i="13"/>
  <c r="O308" i="13"/>
  <c r="N308" i="13"/>
  <c r="M308" i="13"/>
  <c r="L308" i="13"/>
  <c r="K308" i="13"/>
  <c r="J308" i="13"/>
  <c r="I308" i="13"/>
  <c r="H308" i="13"/>
  <c r="G308" i="13"/>
  <c r="F308" i="13"/>
  <c r="E308" i="13"/>
  <c r="AB307" i="13"/>
  <c r="AA307" i="13"/>
  <c r="Z307" i="13"/>
  <c r="Y307" i="13"/>
  <c r="X307" i="13"/>
  <c r="W307" i="13"/>
  <c r="V307" i="13"/>
  <c r="U307" i="13"/>
  <c r="T307" i="13"/>
  <c r="S307" i="13"/>
  <c r="R307" i="13"/>
  <c r="Q307" i="13"/>
  <c r="P307" i="13"/>
  <c r="O307" i="13"/>
  <c r="N307" i="13"/>
  <c r="M307" i="13"/>
  <c r="L307" i="13"/>
  <c r="K307" i="13"/>
  <c r="J307" i="13"/>
  <c r="I307" i="13"/>
  <c r="H307" i="13"/>
  <c r="G307" i="13"/>
  <c r="F307" i="13"/>
  <c r="E307" i="13"/>
  <c r="AB306" i="13"/>
  <c r="AA306" i="13"/>
  <c r="Z306" i="13"/>
  <c r="Y306" i="13"/>
  <c r="X306" i="13"/>
  <c r="W306" i="13"/>
  <c r="V306" i="13"/>
  <c r="U306" i="13"/>
  <c r="T306" i="13"/>
  <c r="S306" i="13"/>
  <c r="R306" i="13"/>
  <c r="Q306" i="13"/>
  <c r="P306" i="13"/>
  <c r="O306" i="13"/>
  <c r="N306" i="13"/>
  <c r="M306" i="13"/>
  <c r="L306" i="13"/>
  <c r="K306" i="13"/>
  <c r="J306" i="13"/>
  <c r="I306" i="13"/>
  <c r="H306" i="13"/>
  <c r="G306" i="13"/>
  <c r="F306" i="13"/>
  <c r="E306" i="13"/>
  <c r="AB305" i="13"/>
  <c r="AA305" i="13"/>
  <c r="Z305" i="13"/>
  <c r="Y305" i="13"/>
  <c r="X305" i="13"/>
  <c r="W305" i="13"/>
  <c r="V305" i="13"/>
  <c r="U305" i="13"/>
  <c r="T305" i="13"/>
  <c r="S305" i="13"/>
  <c r="R305" i="13"/>
  <c r="Q305" i="13"/>
  <c r="P305" i="13"/>
  <c r="O305" i="13"/>
  <c r="N305" i="13"/>
  <c r="M305" i="13"/>
  <c r="L305" i="13"/>
  <c r="K305" i="13"/>
  <c r="J305" i="13"/>
  <c r="I305" i="13"/>
  <c r="H305" i="13"/>
  <c r="G305" i="13"/>
  <c r="F305" i="13"/>
  <c r="E305" i="13"/>
  <c r="AB303" i="13"/>
  <c r="AA303" i="13"/>
  <c r="Z303" i="13"/>
  <c r="Y303" i="13"/>
  <c r="X303" i="13"/>
  <c r="W303" i="13"/>
  <c r="V303" i="13"/>
  <c r="U303" i="13"/>
  <c r="T303" i="13"/>
  <c r="S303" i="13"/>
  <c r="R303" i="13"/>
  <c r="Q303" i="13"/>
  <c r="P303" i="13"/>
  <c r="O303" i="13"/>
  <c r="N303" i="13"/>
  <c r="M303" i="13"/>
  <c r="L303" i="13"/>
  <c r="K303" i="13"/>
  <c r="J303" i="13"/>
  <c r="I303" i="13"/>
  <c r="H303" i="13"/>
  <c r="G303" i="13"/>
  <c r="F303" i="13"/>
  <c r="E303" i="13"/>
  <c r="AB302" i="13"/>
  <c r="AA302" i="13"/>
  <c r="Z302" i="13"/>
  <c r="Y302" i="13"/>
  <c r="X302" i="13"/>
  <c r="W302" i="13"/>
  <c r="V302" i="13"/>
  <c r="U302" i="13"/>
  <c r="T302" i="13"/>
  <c r="S302" i="13"/>
  <c r="R302" i="13"/>
  <c r="Q302" i="13"/>
  <c r="P302" i="13"/>
  <c r="O302" i="13"/>
  <c r="N302" i="13"/>
  <c r="M302" i="13"/>
  <c r="L302" i="13"/>
  <c r="K302" i="13"/>
  <c r="J302" i="13"/>
  <c r="I302" i="13"/>
  <c r="H302" i="13"/>
  <c r="G302" i="13"/>
  <c r="F302" i="13"/>
  <c r="E302" i="13"/>
  <c r="AB301" i="13"/>
  <c r="AA301" i="13"/>
  <c r="Z301" i="13"/>
  <c r="Y301" i="13"/>
  <c r="X301" i="13"/>
  <c r="W301" i="13"/>
  <c r="V301" i="13"/>
  <c r="U301" i="13"/>
  <c r="T301" i="13"/>
  <c r="S301" i="13"/>
  <c r="R301" i="13"/>
  <c r="Q301" i="13"/>
  <c r="P301" i="13"/>
  <c r="O301" i="13"/>
  <c r="N301" i="13"/>
  <c r="M301" i="13"/>
  <c r="L301" i="13"/>
  <c r="K301" i="13"/>
  <c r="J301" i="13"/>
  <c r="I301" i="13"/>
  <c r="H301" i="13"/>
  <c r="G301" i="13"/>
  <c r="F301" i="13"/>
  <c r="E301" i="13"/>
  <c r="AB300" i="13"/>
  <c r="AA300" i="13"/>
  <c r="Z300" i="13"/>
  <c r="Y300" i="13"/>
  <c r="X300" i="13"/>
  <c r="W300" i="13"/>
  <c r="V300" i="13"/>
  <c r="U300" i="13"/>
  <c r="T300" i="13"/>
  <c r="S300" i="13"/>
  <c r="R300" i="13"/>
  <c r="Q300" i="13"/>
  <c r="P300" i="13"/>
  <c r="O300" i="13"/>
  <c r="N300" i="13"/>
  <c r="M300" i="13"/>
  <c r="L300" i="13"/>
  <c r="K300" i="13"/>
  <c r="J300" i="13"/>
  <c r="I300" i="13"/>
  <c r="H300" i="13"/>
  <c r="G300" i="13"/>
  <c r="F300" i="13"/>
  <c r="E300" i="13"/>
  <c r="AB299" i="13"/>
  <c r="AA299" i="13"/>
  <c r="Z299" i="13"/>
  <c r="Y299" i="13"/>
  <c r="X299" i="13"/>
  <c r="W299" i="13"/>
  <c r="V299" i="13"/>
  <c r="U299" i="13"/>
  <c r="T299" i="13"/>
  <c r="S299" i="13"/>
  <c r="R299" i="13"/>
  <c r="Q299" i="13"/>
  <c r="P299" i="13"/>
  <c r="O299" i="13"/>
  <c r="N299" i="13"/>
  <c r="M299" i="13"/>
  <c r="L299" i="13"/>
  <c r="K299" i="13"/>
  <c r="J299" i="13"/>
  <c r="I299" i="13"/>
  <c r="H299" i="13"/>
  <c r="G299" i="13"/>
  <c r="F299" i="13"/>
  <c r="E299" i="13"/>
  <c r="AB298" i="13"/>
  <c r="AA298" i="13"/>
  <c r="Z298" i="13"/>
  <c r="Y298" i="13"/>
  <c r="X298" i="13"/>
  <c r="W298" i="13"/>
  <c r="V298" i="13"/>
  <c r="U298" i="13"/>
  <c r="T298" i="13"/>
  <c r="S298" i="13"/>
  <c r="R298" i="13"/>
  <c r="Q298" i="13"/>
  <c r="P298" i="13"/>
  <c r="O298" i="13"/>
  <c r="N298" i="13"/>
  <c r="M298" i="13"/>
  <c r="L298" i="13"/>
  <c r="K298" i="13"/>
  <c r="J298" i="13"/>
  <c r="I298" i="13"/>
  <c r="H298" i="13"/>
  <c r="G298" i="13"/>
  <c r="F298" i="13"/>
  <c r="E298" i="13"/>
  <c r="AB297" i="13"/>
  <c r="AA297" i="13"/>
  <c r="Z297" i="13"/>
  <c r="Y297" i="13"/>
  <c r="X297" i="13"/>
  <c r="W297" i="13"/>
  <c r="V297" i="13"/>
  <c r="U297" i="13"/>
  <c r="T297" i="13"/>
  <c r="S297" i="13"/>
  <c r="R297" i="13"/>
  <c r="Q297" i="13"/>
  <c r="P297" i="13"/>
  <c r="O297" i="13"/>
  <c r="N297" i="13"/>
  <c r="M297" i="13"/>
  <c r="L297" i="13"/>
  <c r="K297" i="13"/>
  <c r="J297" i="13"/>
  <c r="I297" i="13"/>
  <c r="H297" i="13"/>
  <c r="G297" i="13"/>
  <c r="F297" i="13"/>
  <c r="E297" i="13"/>
  <c r="AB296" i="13"/>
  <c r="AA296" i="13"/>
  <c r="Z296" i="13"/>
  <c r="Y296" i="13"/>
  <c r="X296" i="13"/>
  <c r="W296" i="13"/>
  <c r="V296" i="13"/>
  <c r="U296" i="13"/>
  <c r="T296" i="13"/>
  <c r="S296" i="13"/>
  <c r="R296" i="13"/>
  <c r="Q296" i="13"/>
  <c r="P296" i="13"/>
  <c r="O296" i="13"/>
  <c r="N296" i="13"/>
  <c r="M296" i="13"/>
  <c r="L296" i="13"/>
  <c r="K296" i="13"/>
  <c r="J296" i="13"/>
  <c r="I296" i="13"/>
  <c r="H296" i="13"/>
  <c r="G296" i="13"/>
  <c r="F296" i="13"/>
  <c r="E296" i="13"/>
  <c r="AB295" i="13"/>
  <c r="AA295" i="13"/>
  <c r="Z295" i="13"/>
  <c r="Y295" i="13"/>
  <c r="X295" i="13"/>
  <c r="W295" i="13"/>
  <c r="V295" i="13"/>
  <c r="U295" i="13"/>
  <c r="T295" i="13"/>
  <c r="S295" i="13"/>
  <c r="R295" i="13"/>
  <c r="Q295" i="13"/>
  <c r="P295" i="13"/>
  <c r="O295" i="13"/>
  <c r="N295" i="13"/>
  <c r="M295" i="13"/>
  <c r="L295" i="13"/>
  <c r="K295" i="13"/>
  <c r="J295" i="13"/>
  <c r="I295" i="13"/>
  <c r="H295" i="13"/>
  <c r="G295" i="13"/>
  <c r="F295" i="13"/>
  <c r="E295" i="13"/>
  <c r="AB294" i="13"/>
  <c r="AA294" i="13"/>
  <c r="Z294" i="13"/>
  <c r="Y294" i="13"/>
  <c r="X294" i="13"/>
  <c r="W294" i="13"/>
  <c r="V294" i="13"/>
  <c r="U294" i="13"/>
  <c r="T294" i="13"/>
  <c r="S294" i="13"/>
  <c r="R294" i="13"/>
  <c r="Q294" i="13"/>
  <c r="P294" i="13"/>
  <c r="O294" i="13"/>
  <c r="N294" i="13"/>
  <c r="M294" i="13"/>
  <c r="L294" i="13"/>
  <c r="K294" i="13"/>
  <c r="J294" i="13"/>
  <c r="I294" i="13"/>
  <c r="H294" i="13"/>
  <c r="G294" i="13"/>
  <c r="F294" i="13"/>
  <c r="E294" i="13"/>
  <c r="AB293" i="13"/>
  <c r="AA293" i="13"/>
  <c r="Z293" i="13"/>
  <c r="Y293" i="13"/>
  <c r="X293" i="13"/>
  <c r="W293" i="13"/>
  <c r="V293" i="13"/>
  <c r="U293" i="13"/>
  <c r="T293" i="13"/>
  <c r="S293" i="13"/>
  <c r="R293" i="13"/>
  <c r="Q293" i="13"/>
  <c r="P293" i="13"/>
  <c r="O293" i="13"/>
  <c r="N293" i="13"/>
  <c r="M293" i="13"/>
  <c r="L293" i="13"/>
  <c r="K293" i="13"/>
  <c r="J293" i="13"/>
  <c r="I293" i="13"/>
  <c r="H293" i="13"/>
  <c r="G293" i="13"/>
  <c r="F293" i="13"/>
  <c r="E293" i="13"/>
  <c r="AB288" i="13"/>
  <c r="AA288" i="13"/>
  <c r="Z288" i="13"/>
  <c r="Y288" i="13"/>
  <c r="X288" i="13"/>
  <c r="W288" i="13"/>
  <c r="V288" i="13"/>
  <c r="U288" i="13"/>
  <c r="T288" i="13"/>
  <c r="S288" i="13"/>
  <c r="R288" i="13"/>
  <c r="Q288" i="13"/>
  <c r="P288" i="13"/>
  <c r="O288" i="13"/>
  <c r="N288" i="13"/>
  <c r="M288" i="13"/>
  <c r="L288" i="13"/>
  <c r="K288" i="13"/>
  <c r="J288" i="13"/>
  <c r="I288" i="13"/>
  <c r="H288" i="13"/>
  <c r="G288" i="13"/>
  <c r="F288" i="13"/>
  <c r="E288" i="13"/>
  <c r="AB287" i="13"/>
  <c r="AA287" i="13"/>
  <c r="Z287" i="13"/>
  <c r="Y287" i="13"/>
  <c r="X287" i="13"/>
  <c r="W287" i="13"/>
  <c r="V287" i="13"/>
  <c r="U287" i="13"/>
  <c r="T287" i="13"/>
  <c r="S287" i="13"/>
  <c r="R287" i="13"/>
  <c r="Q287" i="13"/>
  <c r="P287" i="13"/>
  <c r="O287" i="13"/>
  <c r="N287" i="13"/>
  <c r="M287" i="13"/>
  <c r="H287" i="13"/>
  <c r="G287" i="13"/>
  <c r="F287" i="13"/>
  <c r="E287" i="13"/>
  <c r="AB286" i="13"/>
  <c r="AA286" i="13"/>
  <c r="Z286" i="13"/>
  <c r="Y286" i="13"/>
  <c r="X286" i="13"/>
  <c r="W286" i="13"/>
  <c r="V286" i="13"/>
  <c r="U286" i="13"/>
  <c r="T286" i="13"/>
  <c r="S286" i="13"/>
  <c r="R286" i="13"/>
  <c r="Q286" i="13"/>
  <c r="P286" i="13"/>
  <c r="O286" i="13"/>
  <c r="N286" i="13"/>
  <c r="M286" i="13"/>
  <c r="H286" i="13"/>
  <c r="G286" i="13"/>
  <c r="F286" i="13"/>
  <c r="E286" i="13"/>
  <c r="AB285" i="13"/>
  <c r="AA285" i="13"/>
  <c r="Z285" i="13"/>
  <c r="Y285" i="13"/>
  <c r="X285" i="13"/>
  <c r="W285" i="13"/>
  <c r="V285" i="13"/>
  <c r="U285" i="13"/>
  <c r="T285" i="13"/>
  <c r="S285" i="13"/>
  <c r="R285" i="13"/>
  <c r="Q285" i="13"/>
  <c r="P285" i="13"/>
  <c r="O285" i="13"/>
  <c r="N285" i="13"/>
  <c r="M285" i="13"/>
  <c r="H285" i="13"/>
  <c r="G285" i="13"/>
  <c r="F285" i="13"/>
  <c r="E285" i="13"/>
  <c r="AB284" i="13"/>
  <c r="AA284" i="13"/>
  <c r="Z284" i="13"/>
  <c r="Y284" i="13"/>
  <c r="X284" i="13"/>
  <c r="W284" i="13"/>
  <c r="V284" i="13"/>
  <c r="U284" i="13"/>
  <c r="T284" i="13"/>
  <c r="S284" i="13"/>
  <c r="R284" i="13"/>
  <c r="Q284" i="13"/>
  <c r="P284" i="13"/>
  <c r="O284" i="13"/>
  <c r="N284" i="13"/>
  <c r="M284" i="13"/>
  <c r="I284" i="13"/>
  <c r="H284" i="13"/>
  <c r="G284" i="13"/>
  <c r="F284" i="13"/>
  <c r="E284" i="13"/>
  <c r="AB283" i="13"/>
  <c r="AA283" i="13"/>
  <c r="Z283" i="13"/>
  <c r="Y283" i="13"/>
  <c r="X283" i="13"/>
  <c r="W283" i="13"/>
  <c r="V283" i="13"/>
  <c r="U283" i="13"/>
  <c r="T283" i="13"/>
  <c r="S283" i="13"/>
  <c r="R283" i="13"/>
  <c r="Q283" i="13"/>
  <c r="P283" i="13"/>
  <c r="O283" i="13"/>
  <c r="N283" i="13"/>
  <c r="M283" i="13"/>
  <c r="I283" i="13"/>
  <c r="H283" i="13"/>
  <c r="G283" i="13"/>
  <c r="F283" i="13"/>
  <c r="E283" i="13"/>
  <c r="AB282" i="13"/>
  <c r="AA282" i="13"/>
  <c r="Z282" i="13"/>
  <c r="Y282" i="13"/>
  <c r="X282" i="13"/>
  <c r="W282" i="13"/>
  <c r="V282" i="13"/>
  <c r="U282" i="13"/>
  <c r="T282" i="13"/>
  <c r="S282" i="13"/>
  <c r="R282" i="13"/>
  <c r="Q282" i="13"/>
  <c r="P282" i="13"/>
  <c r="O282" i="13"/>
  <c r="N282" i="13"/>
  <c r="M282" i="13"/>
  <c r="I282" i="13"/>
  <c r="H282" i="13"/>
  <c r="G282" i="13"/>
  <c r="F282" i="13"/>
  <c r="E282" i="13"/>
  <c r="AB281" i="13"/>
  <c r="AA281" i="13"/>
  <c r="Z281" i="13"/>
  <c r="Y281" i="13"/>
  <c r="X281" i="13"/>
  <c r="W281" i="13"/>
  <c r="V281" i="13"/>
  <c r="U281" i="13"/>
  <c r="T281" i="13"/>
  <c r="S281" i="13"/>
  <c r="R281" i="13"/>
  <c r="Q281" i="13"/>
  <c r="P281" i="13"/>
  <c r="O281" i="13"/>
  <c r="N281" i="13"/>
  <c r="M281" i="13"/>
  <c r="I281" i="13"/>
  <c r="H281" i="13"/>
  <c r="G281" i="13"/>
  <c r="F281" i="13"/>
  <c r="E281" i="13"/>
  <c r="AB280" i="13"/>
  <c r="AA280" i="13"/>
  <c r="Z280" i="13"/>
  <c r="Y280" i="13"/>
  <c r="X280" i="13"/>
  <c r="W280" i="13"/>
  <c r="V280" i="13"/>
  <c r="U280" i="13"/>
  <c r="T280" i="13"/>
  <c r="S280" i="13"/>
  <c r="R280" i="13"/>
  <c r="Q280" i="13"/>
  <c r="P280" i="13"/>
  <c r="O280" i="13"/>
  <c r="N280" i="13"/>
  <c r="M280" i="13"/>
  <c r="I280" i="13"/>
  <c r="H280" i="13"/>
  <c r="G280" i="13"/>
  <c r="F280" i="13"/>
  <c r="E280" i="13"/>
  <c r="AB279" i="13"/>
  <c r="AA279" i="13"/>
  <c r="Z279" i="13"/>
  <c r="Y279" i="13"/>
  <c r="X279" i="13"/>
  <c r="W279" i="13"/>
  <c r="V279" i="13"/>
  <c r="U279" i="13"/>
  <c r="T279" i="13"/>
  <c r="S279" i="13"/>
  <c r="R279" i="13"/>
  <c r="Q279" i="13"/>
  <c r="P279" i="13"/>
  <c r="O279" i="13"/>
  <c r="N279" i="13"/>
  <c r="M279" i="13"/>
  <c r="I279" i="13"/>
  <c r="H279" i="13"/>
  <c r="G279" i="13"/>
  <c r="F279" i="13"/>
  <c r="E279" i="13"/>
  <c r="AB277" i="13"/>
  <c r="AA277" i="13"/>
  <c r="Z277" i="13"/>
  <c r="Y277" i="13"/>
  <c r="X277" i="13"/>
  <c r="W277" i="13"/>
  <c r="V277" i="13"/>
  <c r="U277" i="13"/>
  <c r="T277" i="13"/>
  <c r="S277" i="13"/>
  <c r="R277" i="13"/>
  <c r="Q277" i="13"/>
  <c r="P277" i="13"/>
  <c r="O277" i="13"/>
  <c r="N277" i="13"/>
  <c r="M277" i="13"/>
  <c r="I277" i="13"/>
  <c r="H277" i="13"/>
  <c r="G277" i="13"/>
  <c r="F277" i="13"/>
  <c r="E277" i="13"/>
  <c r="AB276" i="13"/>
  <c r="AA276" i="13"/>
  <c r="Z276" i="13"/>
  <c r="Y276" i="13"/>
  <c r="X276" i="13"/>
  <c r="W276" i="13"/>
  <c r="V276" i="13"/>
  <c r="U276" i="13"/>
  <c r="T276" i="13"/>
  <c r="S276" i="13"/>
  <c r="R276" i="13"/>
  <c r="Q276" i="13"/>
  <c r="P276" i="13"/>
  <c r="O276" i="13"/>
  <c r="N276" i="13"/>
  <c r="M276" i="13"/>
  <c r="I276" i="13"/>
  <c r="H276" i="13"/>
  <c r="G276" i="13"/>
  <c r="F276" i="13"/>
  <c r="E276" i="13"/>
  <c r="AB275" i="13"/>
  <c r="AA275" i="13"/>
  <c r="Z275" i="13"/>
  <c r="Y275" i="13"/>
  <c r="X275" i="13"/>
  <c r="W275" i="13"/>
  <c r="V275" i="13"/>
  <c r="U275" i="13"/>
  <c r="T275" i="13"/>
  <c r="S275" i="13"/>
  <c r="R275" i="13"/>
  <c r="Q275" i="13"/>
  <c r="P275" i="13"/>
  <c r="O275" i="13"/>
  <c r="N275" i="13"/>
  <c r="M275" i="13"/>
  <c r="I275" i="13"/>
  <c r="H275" i="13"/>
  <c r="G275" i="13"/>
  <c r="F275" i="13"/>
  <c r="E275" i="13"/>
  <c r="AB274" i="13"/>
  <c r="AA274" i="13"/>
  <c r="Z274" i="13"/>
  <c r="Y274" i="13"/>
  <c r="X274" i="13"/>
  <c r="W274" i="13"/>
  <c r="V274" i="13"/>
  <c r="U274" i="13"/>
  <c r="T274" i="13"/>
  <c r="S274" i="13"/>
  <c r="R274" i="13"/>
  <c r="Q274" i="13"/>
  <c r="P274" i="13"/>
  <c r="O274" i="13"/>
  <c r="N274" i="13"/>
  <c r="M274" i="13"/>
  <c r="I274" i="13"/>
  <c r="H274" i="13"/>
  <c r="G274" i="13"/>
  <c r="F274" i="13"/>
  <c r="E274" i="13"/>
  <c r="AB273" i="13"/>
  <c r="AA273" i="13"/>
  <c r="Z273" i="13"/>
  <c r="Y273" i="13"/>
  <c r="X273" i="13"/>
  <c r="W273" i="13"/>
  <c r="V273" i="13"/>
  <c r="U273" i="13"/>
  <c r="T273" i="13"/>
  <c r="S273" i="13"/>
  <c r="R273" i="13"/>
  <c r="Q273" i="13"/>
  <c r="P273" i="13"/>
  <c r="O273" i="13"/>
  <c r="N273" i="13"/>
  <c r="M273" i="13"/>
  <c r="I273" i="13"/>
  <c r="H273" i="13"/>
  <c r="G273" i="13"/>
  <c r="F273" i="13"/>
  <c r="E273" i="13"/>
  <c r="AB272" i="13"/>
  <c r="AA272" i="13"/>
  <c r="Z272" i="13"/>
  <c r="Y272" i="13"/>
  <c r="X272" i="13"/>
  <c r="W272" i="13"/>
  <c r="V272" i="13"/>
  <c r="U272" i="13"/>
  <c r="T272" i="13"/>
  <c r="S272" i="13"/>
  <c r="R272" i="13"/>
  <c r="Q272" i="13"/>
  <c r="P272" i="13"/>
  <c r="O272" i="13"/>
  <c r="N272" i="13"/>
  <c r="M272" i="13"/>
  <c r="I272" i="13"/>
  <c r="H272" i="13"/>
  <c r="G272" i="13"/>
  <c r="F272" i="13"/>
  <c r="E272" i="13"/>
  <c r="AB271" i="13"/>
  <c r="AA271" i="13"/>
  <c r="Z271" i="13"/>
  <c r="Y271" i="13"/>
  <c r="X271" i="13"/>
  <c r="W271" i="13"/>
  <c r="V271" i="13"/>
  <c r="U271" i="13"/>
  <c r="T271" i="13"/>
  <c r="S271" i="13"/>
  <c r="R271" i="13"/>
  <c r="Q271" i="13"/>
  <c r="P271" i="13"/>
  <c r="O271" i="13"/>
  <c r="N271" i="13"/>
  <c r="M271" i="13"/>
  <c r="I271" i="13"/>
  <c r="H271" i="13"/>
  <c r="G271" i="13"/>
  <c r="F271" i="13"/>
  <c r="E271" i="13"/>
  <c r="AB270" i="13"/>
  <c r="AA270" i="13"/>
  <c r="Z270" i="13"/>
  <c r="Y270" i="13"/>
  <c r="X270" i="13"/>
  <c r="W270" i="13"/>
  <c r="V270" i="13"/>
  <c r="U270" i="13"/>
  <c r="T270" i="13"/>
  <c r="S270" i="13"/>
  <c r="R270" i="13"/>
  <c r="Q270" i="13"/>
  <c r="P270" i="13"/>
  <c r="O270" i="13"/>
  <c r="N270" i="13"/>
  <c r="M270" i="13"/>
  <c r="I270" i="13"/>
  <c r="H270" i="13"/>
  <c r="G270" i="13"/>
  <c r="F270" i="13"/>
  <c r="E270" i="13"/>
  <c r="AB269" i="13"/>
  <c r="AA269" i="13"/>
  <c r="Z269" i="13"/>
  <c r="Y269" i="13"/>
  <c r="X269" i="13"/>
  <c r="W269" i="13"/>
  <c r="V269" i="13"/>
  <c r="U269" i="13"/>
  <c r="T269" i="13"/>
  <c r="S269" i="13"/>
  <c r="R269" i="13"/>
  <c r="Q269" i="13"/>
  <c r="P269" i="13"/>
  <c r="O269" i="13"/>
  <c r="N269" i="13"/>
  <c r="M269" i="13"/>
  <c r="I269" i="13"/>
  <c r="H269" i="13"/>
  <c r="G269" i="13"/>
  <c r="F269" i="13"/>
  <c r="E269" i="13"/>
  <c r="AB268" i="13"/>
  <c r="AA268" i="13"/>
  <c r="Z268" i="13"/>
  <c r="Y268" i="13"/>
  <c r="X268" i="13"/>
  <c r="W268" i="13"/>
  <c r="V268" i="13"/>
  <c r="U268" i="13"/>
  <c r="T268" i="13"/>
  <c r="S268" i="13"/>
  <c r="R268" i="13"/>
  <c r="Q268" i="13"/>
  <c r="P268" i="13"/>
  <c r="O268" i="13"/>
  <c r="N268" i="13"/>
  <c r="M268" i="13"/>
  <c r="I268" i="13"/>
  <c r="H268" i="13"/>
  <c r="G268" i="13"/>
  <c r="F268" i="13"/>
  <c r="E268" i="13"/>
  <c r="AB267" i="13"/>
  <c r="AA267" i="13"/>
  <c r="Z267" i="13"/>
  <c r="Y267" i="13"/>
  <c r="X267" i="13"/>
  <c r="W267" i="13"/>
  <c r="V267" i="13"/>
  <c r="U267" i="13"/>
  <c r="T267" i="13"/>
  <c r="S267" i="13"/>
  <c r="R267" i="13"/>
  <c r="Q267" i="13"/>
  <c r="P267" i="13"/>
  <c r="O267" i="13"/>
  <c r="N267" i="13"/>
  <c r="M267" i="13"/>
  <c r="I267" i="13"/>
  <c r="H267" i="13"/>
  <c r="G267" i="13"/>
  <c r="F267" i="13"/>
  <c r="E267" i="13"/>
  <c r="AB265" i="13"/>
  <c r="AA265" i="13"/>
  <c r="Z265" i="13"/>
  <c r="Y265" i="13"/>
  <c r="X265" i="13"/>
  <c r="W265" i="13"/>
  <c r="V265" i="13"/>
  <c r="U265" i="13"/>
  <c r="T265" i="13"/>
  <c r="S265" i="13"/>
  <c r="R265" i="13"/>
  <c r="Q265" i="13"/>
  <c r="P265" i="13"/>
  <c r="O265" i="13"/>
  <c r="N265" i="13"/>
  <c r="M265" i="13"/>
  <c r="L265" i="13"/>
  <c r="K265" i="13"/>
  <c r="J265" i="13"/>
  <c r="I265" i="13"/>
  <c r="H265" i="13"/>
  <c r="G265" i="13"/>
  <c r="F265" i="13"/>
  <c r="E265" i="13"/>
  <c r="AB264" i="13"/>
  <c r="AA264" i="13"/>
  <c r="Z264" i="13"/>
  <c r="Y264" i="13"/>
  <c r="X264" i="13"/>
  <c r="W264" i="13"/>
  <c r="V264" i="13"/>
  <c r="U264" i="13"/>
  <c r="T264" i="13"/>
  <c r="S264" i="13"/>
  <c r="R264" i="13"/>
  <c r="Q264" i="13"/>
  <c r="P264" i="13"/>
  <c r="O264" i="13"/>
  <c r="N264" i="13"/>
  <c r="M264" i="13"/>
  <c r="L264" i="13"/>
  <c r="K264" i="13"/>
  <c r="J264" i="13"/>
  <c r="I264" i="13"/>
  <c r="H264" i="13"/>
  <c r="G264" i="13"/>
  <c r="F264" i="13"/>
  <c r="E264" i="13"/>
  <c r="AB263" i="13"/>
  <c r="AA263" i="13"/>
  <c r="Z263" i="13"/>
  <c r="Y263" i="13"/>
  <c r="X263" i="13"/>
  <c r="W263" i="13"/>
  <c r="V263" i="13"/>
  <c r="U263" i="13"/>
  <c r="T263" i="13"/>
  <c r="S263" i="13"/>
  <c r="R263" i="13"/>
  <c r="Q263" i="13"/>
  <c r="P263" i="13"/>
  <c r="O263" i="13"/>
  <c r="N263" i="13"/>
  <c r="M263" i="13"/>
  <c r="L263" i="13"/>
  <c r="K263" i="13"/>
  <c r="J263" i="13"/>
  <c r="I263" i="13"/>
  <c r="H263" i="13"/>
  <c r="G263" i="13"/>
  <c r="F263" i="13"/>
  <c r="E263" i="13"/>
  <c r="AB262" i="13"/>
  <c r="AA262" i="13"/>
  <c r="Z262" i="13"/>
  <c r="Y262" i="13"/>
  <c r="X262" i="13"/>
  <c r="W262" i="13"/>
  <c r="V262" i="13"/>
  <c r="U262" i="13"/>
  <c r="T262" i="13"/>
  <c r="S262" i="13"/>
  <c r="R262" i="13"/>
  <c r="Q262" i="13"/>
  <c r="P262" i="13"/>
  <c r="O262" i="13"/>
  <c r="N262" i="13"/>
  <c r="M262" i="13"/>
  <c r="L262" i="13"/>
  <c r="K262" i="13"/>
  <c r="J262" i="13"/>
  <c r="I262" i="13"/>
  <c r="H262" i="13"/>
  <c r="G262" i="13"/>
  <c r="F262" i="13"/>
  <c r="E262" i="13"/>
  <c r="AB257" i="13"/>
  <c r="AA257" i="13"/>
  <c r="Z257" i="13"/>
  <c r="Y257" i="13"/>
  <c r="X257" i="13"/>
  <c r="W257" i="13"/>
  <c r="V257" i="13"/>
  <c r="U257" i="13"/>
  <c r="T257" i="13"/>
  <c r="S257" i="13"/>
  <c r="R257" i="13"/>
  <c r="Q257" i="13"/>
  <c r="P257" i="13"/>
  <c r="O257" i="13"/>
  <c r="N257" i="13"/>
  <c r="M257" i="13"/>
  <c r="L257" i="13"/>
  <c r="K257" i="13"/>
  <c r="J257" i="13"/>
  <c r="I257" i="13"/>
  <c r="H257" i="13"/>
  <c r="G257" i="13"/>
  <c r="F257" i="13"/>
  <c r="E257" i="13"/>
  <c r="Y226" i="10"/>
  <c r="X226" i="10"/>
  <c r="W226" i="10"/>
  <c r="V226" i="10"/>
  <c r="U226" i="10"/>
  <c r="T226" i="10"/>
  <c r="S226" i="10"/>
  <c r="R226" i="10"/>
  <c r="Q226" i="10"/>
  <c r="O226" i="10"/>
  <c r="N226" i="10"/>
  <c r="M226" i="10"/>
  <c r="L226" i="10"/>
  <c r="K226" i="10"/>
  <c r="J226" i="10"/>
  <c r="I226" i="10"/>
  <c r="H226" i="10"/>
  <c r="G226" i="10"/>
  <c r="F226" i="10"/>
  <c r="E226" i="10"/>
  <c r="Y225" i="10"/>
  <c r="X225" i="10"/>
  <c r="W225" i="10"/>
  <c r="V225" i="10"/>
  <c r="U225" i="10"/>
  <c r="T225" i="10"/>
  <c r="S225" i="10"/>
  <c r="R225" i="10"/>
  <c r="Q225" i="10"/>
  <c r="O225" i="10"/>
  <c r="N225" i="10"/>
  <c r="M225" i="10"/>
  <c r="L225" i="10"/>
  <c r="K225" i="10"/>
  <c r="J225" i="10"/>
  <c r="I225" i="10"/>
  <c r="H225" i="10"/>
  <c r="G225" i="10"/>
  <c r="F225" i="10"/>
  <c r="E225" i="10"/>
  <c r="Y224" i="10"/>
  <c r="X224" i="10"/>
  <c r="W224" i="10"/>
  <c r="V224" i="10"/>
  <c r="U224" i="10"/>
  <c r="T224" i="10"/>
  <c r="S224" i="10"/>
  <c r="R224" i="10"/>
  <c r="Q224" i="10"/>
  <c r="O224" i="10"/>
  <c r="N224" i="10"/>
  <c r="M224" i="10"/>
  <c r="L224" i="10"/>
  <c r="K224" i="10"/>
  <c r="J224" i="10"/>
  <c r="I224" i="10"/>
  <c r="H224" i="10"/>
  <c r="G224" i="10"/>
  <c r="F224" i="10"/>
  <c r="E224" i="10"/>
  <c r="Y223" i="10"/>
  <c r="X223" i="10"/>
  <c r="W223" i="10"/>
  <c r="V223" i="10"/>
  <c r="U223" i="10"/>
  <c r="T223" i="10"/>
  <c r="S223" i="10"/>
  <c r="R223" i="10"/>
  <c r="Q223" i="10"/>
  <c r="O223" i="10"/>
  <c r="N223" i="10"/>
  <c r="M223" i="10"/>
  <c r="L223" i="10"/>
  <c r="K223" i="10"/>
  <c r="J223" i="10"/>
  <c r="I223" i="10"/>
  <c r="H223" i="10"/>
  <c r="G223" i="10"/>
  <c r="F223" i="10"/>
  <c r="E223" i="10"/>
  <c r="Y222" i="10"/>
  <c r="X222" i="10"/>
  <c r="W222" i="10"/>
  <c r="V222" i="10"/>
  <c r="U222" i="10"/>
  <c r="T222" i="10"/>
  <c r="S222" i="10"/>
  <c r="R222" i="10"/>
  <c r="Q222" i="10"/>
  <c r="O222" i="10"/>
  <c r="N222" i="10"/>
  <c r="M222" i="10"/>
  <c r="L222" i="10"/>
  <c r="K222" i="10"/>
  <c r="J222" i="10"/>
  <c r="I222" i="10"/>
  <c r="H222" i="10"/>
  <c r="G222" i="10"/>
  <c r="F222" i="10"/>
  <c r="E222" i="10"/>
  <c r="Y221" i="10"/>
  <c r="X221" i="10"/>
  <c r="W221" i="10"/>
  <c r="V221" i="10"/>
  <c r="U221" i="10"/>
  <c r="T221" i="10"/>
  <c r="S221" i="10"/>
  <c r="R221" i="10"/>
  <c r="Q221" i="10"/>
  <c r="O221" i="10"/>
  <c r="N221" i="10"/>
  <c r="M221" i="10"/>
  <c r="L221" i="10"/>
  <c r="K221" i="10"/>
  <c r="J221" i="10"/>
  <c r="I221" i="10"/>
  <c r="H221" i="10"/>
  <c r="G221" i="10"/>
  <c r="F221" i="10"/>
  <c r="E221" i="10"/>
  <c r="Y220" i="10"/>
  <c r="X220" i="10"/>
  <c r="W220" i="10"/>
  <c r="V220" i="10"/>
  <c r="U220" i="10"/>
  <c r="T220" i="10"/>
  <c r="S220" i="10"/>
  <c r="R220" i="10"/>
  <c r="Q220" i="10"/>
  <c r="O220" i="10"/>
  <c r="N220" i="10"/>
  <c r="M220" i="10"/>
  <c r="L220" i="10"/>
  <c r="K220" i="10"/>
  <c r="J220" i="10"/>
  <c r="I220" i="10"/>
  <c r="H220" i="10"/>
  <c r="G220" i="10"/>
  <c r="F220" i="10"/>
  <c r="E220" i="10"/>
  <c r="O219" i="10"/>
  <c r="N219" i="10"/>
  <c r="M219" i="10"/>
  <c r="L219" i="10"/>
  <c r="K219" i="10"/>
  <c r="J219" i="10"/>
  <c r="Y218" i="10"/>
  <c r="X218" i="10"/>
  <c r="W218" i="10"/>
  <c r="V218" i="10"/>
  <c r="U218" i="10"/>
  <c r="T218" i="10"/>
  <c r="S218" i="10"/>
  <c r="R218" i="10"/>
  <c r="Q218" i="10"/>
  <c r="O218" i="10"/>
  <c r="N218" i="10"/>
  <c r="M218" i="10"/>
  <c r="L218" i="10"/>
  <c r="K218" i="10"/>
  <c r="J218" i="10"/>
  <c r="I218" i="10"/>
  <c r="H218" i="10"/>
  <c r="G218" i="10"/>
  <c r="F218" i="10"/>
  <c r="E218" i="10"/>
  <c r="Y217" i="10"/>
  <c r="X217" i="10"/>
  <c r="W217" i="10"/>
  <c r="V217" i="10"/>
  <c r="U217" i="10"/>
  <c r="T217" i="10"/>
  <c r="S217" i="10"/>
  <c r="R217" i="10"/>
  <c r="Q217" i="10"/>
  <c r="O217" i="10"/>
  <c r="N217" i="10"/>
  <c r="M217" i="10"/>
  <c r="L217" i="10"/>
  <c r="K217" i="10"/>
  <c r="J217" i="10"/>
  <c r="I217" i="10"/>
  <c r="H217" i="10"/>
  <c r="G217" i="10"/>
  <c r="F217" i="10"/>
  <c r="E217" i="10"/>
  <c r="Y216" i="10"/>
  <c r="X216" i="10"/>
  <c r="W216" i="10"/>
  <c r="V216" i="10"/>
  <c r="U216" i="10"/>
  <c r="T216" i="10"/>
  <c r="S216" i="10"/>
  <c r="R216" i="10"/>
  <c r="Q216" i="10"/>
  <c r="O216" i="10"/>
  <c r="N216" i="10"/>
  <c r="M216" i="10"/>
  <c r="L216" i="10"/>
  <c r="K216" i="10"/>
  <c r="J216" i="10"/>
  <c r="I216" i="10"/>
  <c r="H216" i="10"/>
  <c r="G216" i="10"/>
  <c r="F216" i="10"/>
  <c r="E216" i="10"/>
  <c r="Y215" i="10"/>
  <c r="X215" i="10"/>
  <c r="W215" i="10"/>
  <c r="V215" i="10"/>
  <c r="U215" i="10"/>
  <c r="T215" i="10"/>
  <c r="S215" i="10"/>
  <c r="R215" i="10"/>
  <c r="Q215" i="10"/>
  <c r="O215" i="10"/>
  <c r="N215" i="10"/>
  <c r="M215" i="10"/>
  <c r="L215" i="10"/>
  <c r="K215" i="10"/>
  <c r="J215" i="10"/>
  <c r="I215" i="10"/>
  <c r="H215" i="10"/>
  <c r="G215" i="10"/>
  <c r="F215" i="10"/>
  <c r="E215" i="10"/>
  <c r="Y214" i="10"/>
  <c r="X214" i="10"/>
  <c r="W214" i="10"/>
  <c r="V214" i="10"/>
  <c r="U214" i="10"/>
  <c r="T214" i="10"/>
  <c r="S214" i="10"/>
  <c r="R214" i="10"/>
  <c r="Q214" i="10"/>
  <c r="O214" i="10"/>
  <c r="N214" i="10"/>
  <c r="M214" i="10"/>
  <c r="L214" i="10"/>
  <c r="K214" i="10"/>
  <c r="J214" i="10"/>
  <c r="I214" i="10"/>
  <c r="H214" i="10"/>
  <c r="G214" i="10"/>
  <c r="F214" i="10"/>
  <c r="E214" i="10"/>
  <c r="Y213" i="10"/>
  <c r="X213" i="10"/>
  <c r="W213" i="10"/>
  <c r="V213" i="10"/>
  <c r="U213" i="10"/>
  <c r="T213" i="10"/>
  <c r="S213" i="10"/>
  <c r="R213" i="10"/>
  <c r="Q213" i="10"/>
  <c r="O213" i="10"/>
  <c r="N213" i="10"/>
  <c r="M213" i="10"/>
  <c r="L213" i="10"/>
  <c r="K213" i="10"/>
  <c r="J213" i="10"/>
  <c r="I213" i="10"/>
  <c r="H213" i="10"/>
  <c r="G213" i="10"/>
  <c r="F213" i="10"/>
  <c r="E213" i="10"/>
  <c r="Y212" i="10"/>
  <c r="X212" i="10"/>
  <c r="W212" i="10"/>
  <c r="V212" i="10"/>
  <c r="U212" i="10"/>
  <c r="T212" i="10"/>
  <c r="S212" i="10"/>
  <c r="R212" i="10"/>
  <c r="Q212" i="10"/>
  <c r="O212" i="10"/>
  <c r="N212" i="10"/>
  <c r="M212" i="10"/>
  <c r="L212" i="10"/>
  <c r="K212" i="10"/>
  <c r="J212" i="10"/>
  <c r="I212" i="10"/>
  <c r="H212" i="10"/>
  <c r="G212" i="10"/>
  <c r="F212" i="10"/>
  <c r="E212" i="10"/>
  <c r="Y211" i="10"/>
  <c r="X211" i="10"/>
  <c r="W211" i="10"/>
  <c r="V211" i="10"/>
  <c r="U211" i="10"/>
  <c r="T211" i="10"/>
  <c r="S211" i="10"/>
  <c r="R211" i="10"/>
  <c r="Q211" i="10"/>
  <c r="O211" i="10"/>
  <c r="N211" i="10"/>
  <c r="M211" i="10"/>
  <c r="L211" i="10"/>
  <c r="K211" i="10"/>
  <c r="J211" i="10"/>
  <c r="I211" i="10"/>
  <c r="H211" i="10"/>
  <c r="G211" i="10"/>
  <c r="F211" i="10"/>
  <c r="E211" i="10"/>
  <c r="Y210" i="10"/>
  <c r="X210" i="10"/>
  <c r="W210" i="10"/>
  <c r="V210" i="10"/>
  <c r="U210" i="10"/>
  <c r="T210" i="10"/>
  <c r="S210" i="10"/>
  <c r="R210" i="10"/>
  <c r="Q210" i="10"/>
  <c r="O210" i="10"/>
  <c r="N210" i="10"/>
  <c r="M210" i="10"/>
  <c r="L210" i="10"/>
  <c r="K210" i="10"/>
  <c r="J210" i="10"/>
  <c r="I210" i="10"/>
  <c r="H210" i="10"/>
  <c r="G210" i="10"/>
  <c r="F210" i="10"/>
  <c r="E210" i="10"/>
  <c r="Y209" i="10"/>
  <c r="X209" i="10"/>
  <c r="W209" i="10"/>
  <c r="V209" i="10"/>
  <c r="U209" i="10"/>
  <c r="T209" i="10"/>
  <c r="S209" i="10"/>
  <c r="R209" i="10"/>
  <c r="Q209" i="10"/>
  <c r="O209" i="10"/>
  <c r="N209" i="10"/>
  <c r="M209" i="10"/>
  <c r="L209" i="10"/>
  <c r="K209" i="10"/>
  <c r="J209" i="10"/>
  <c r="I209" i="10"/>
  <c r="H209" i="10"/>
  <c r="G209" i="10"/>
  <c r="F209" i="10"/>
  <c r="E209" i="10"/>
  <c r="Y208" i="10"/>
  <c r="X208" i="10"/>
  <c r="W208" i="10"/>
  <c r="V208" i="10"/>
  <c r="U208" i="10"/>
  <c r="T208" i="10"/>
  <c r="S208" i="10"/>
  <c r="R208" i="10"/>
  <c r="Q208" i="10"/>
  <c r="O208" i="10"/>
  <c r="N208" i="10"/>
  <c r="M208" i="10"/>
  <c r="L208" i="10"/>
  <c r="K208" i="10"/>
  <c r="J208" i="10"/>
  <c r="I208" i="10"/>
  <c r="H208" i="10"/>
  <c r="G208" i="10"/>
  <c r="F208" i="10"/>
  <c r="E208" i="10"/>
  <c r="Y203" i="10"/>
  <c r="X203" i="10"/>
  <c r="W203" i="10"/>
  <c r="V203" i="10"/>
  <c r="U203" i="10"/>
  <c r="T203" i="10"/>
  <c r="S203" i="10"/>
  <c r="R203" i="10"/>
  <c r="Q203" i="10"/>
  <c r="O203" i="10"/>
  <c r="N203" i="10"/>
  <c r="M203" i="10"/>
  <c r="L203" i="10"/>
  <c r="K203" i="10"/>
  <c r="J203" i="10"/>
  <c r="I203" i="10"/>
  <c r="H203" i="10"/>
  <c r="G203" i="10"/>
  <c r="F203" i="10"/>
  <c r="E203" i="10"/>
  <c r="Y202" i="10"/>
  <c r="X202" i="10"/>
  <c r="W202" i="10"/>
  <c r="V202" i="10"/>
  <c r="U202" i="10"/>
  <c r="T202" i="10"/>
  <c r="S202" i="10"/>
  <c r="R202" i="10"/>
  <c r="Q202" i="10"/>
  <c r="O202" i="10"/>
  <c r="N202" i="10"/>
  <c r="M202" i="10"/>
  <c r="L202" i="10"/>
  <c r="K202" i="10"/>
  <c r="J202" i="10"/>
  <c r="I202" i="10"/>
  <c r="H202" i="10"/>
  <c r="G202" i="10"/>
  <c r="F202" i="10"/>
  <c r="E202" i="10"/>
  <c r="Y201" i="10"/>
  <c r="X201" i="10"/>
  <c r="W201" i="10"/>
  <c r="V201" i="10"/>
  <c r="U201" i="10"/>
  <c r="T201" i="10"/>
  <c r="S201" i="10"/>
  <c r="R201" i="10"/>
  <c r="Q201" i="10"/>
  <c r="O201" i="10"/>
  <c r="N201" i="10"/>
  <c r="M201" i="10"/>
  <c r="L201" i="10"/>
  <c r="K201" i="10"/>
  <c r="J201" i="10"/>
  <c r="I201" i="10"/>
  <c r="H201" i="10"/>
  <c r="G201" i="10"/>
  <c r="F201" i="10"/>
  <c r="E201" i="10"/>
  <c r="Y200" i="10"/>
  <c r="X200" i="10"/>
  <c r="W200" i="10"/>
  <c r="V200" i="10"/>
  <c r="U200" i="10"/>
  <c r="T200" i="10"/>
  <c r="S200" i="10"/>
  <c r="R200" i="10"/>
  <c r="Q200" i="10"/>
  <c r="O200" i="10"/>
  <c r="N200" i="10"/>
  <c r="M200" i="10"/>
  <c r="L200" i="10"/>
  <c r="K200" i="10"/>
  <c r="J200" i="10"/>
  <c r="I200" i="10"/>
  <c r="H200" i="10"/>
  <c r="G200" i="10"/>
  <c r="F200" i="10"/>
  <c r="E200" i="10"/>
  <c r="Y199" i="10"/>
  <c r="X199" i="10"/>
  <c r="W199" i="10"/>
  <c r="V199" i="10"/>
  <c r="U199" i="10"/>
  <c r="T199" i="10"/>
  <c r="S199" i="10"/>
  <c r="R199" i="10"/>
  <c r="Q199" i="10"/>
  <c r="O199" i="10"/>
  <c r="N199" i="10"/>
  <c r="M199" i="10"/>
  <c r="L199" i="10"/>
  <c r="K199" i="10"/>
  <c r="J199" i="10"/>
  <c r="I199" i="10"/>
  <c r="H199" i="10"/>
  <c r="G199" i="10"/>
  <c r="F199" i="10"/>
  <c r="E199" i="10"/>
  <c r="Y198" i="10"/>
  <c r="X198" i="10"/>
  <c r="W198" i="10"/>
  <c r="V198" i="10"/>
  <c r="U198" i="10"/>
  <c r="T198" i="10"/>
  <c r="S198" i="10"/>
  <c r="R198" i="10"/>
  <c r="Q198" i="10"/>
  <c r="O198" i="10"/>
  <c r="N198" i="10"/>
  <c r="M198" i="10"/>
  <c r="L198" i="10"/>
  <c r="K198" i="10"/>
  <c r="J198" i="10"/>
  <c r="I198" i="10"/>
  <c r="H198" i="10"/>
  <c r="G198" i="10"/>
  <c r="F198" i="10"/>
  <c r="E198" i="10"/>
  <c r="Y197" i="10"/>
  <c r="X197" i="10"/>
  <c r="W197" i="10"/>
  <c r="V197" i="10"/>
  <c r="U197" i="10"/>
  <c r="T197" i="10"/>
  <c r="S197" i="10"/>
  <c r="R197" i="10"/>
  <c r="Q197" i="10"/>
  <c r="O197" i="10"/>
  <c r="N197" i="10"/>
  <c r="M197" i="10"/>
  <c r="L197" i="10"/>
  <c r="K197" i="10"/>
  <c r="J197" i="10"/>
  <c r="I197" i="10"/>
  <c r="H197" i="10"/>
  <c r="G197" i="10"/>
  <c r="F197" i="10"/>
  <c r="E197" i="10"/>
  <c r="Y196" i="10"/>
  <c r="X196" i="10"/>
  <c r="W196" i="10"/>
  <c r="V196" i="10"/>
  <c r="U196" i="10"/>
  <c r="T196" i="10"/>
  <c r="S196" i="10"/>
  <c r="R196" i="10"/>
  <c r="Q196" i="10"/>
  <c r="O196" i="10"/>
  <c r="N196" i="10"/>
  <c r="M196" i="10"/>
  <c r="L196" i="10"/>
  <c r="K196" i="10"/>
  <c r="J196" i="10"/>
  <c r="I196" i="10"/>
  <c r="H196" i="10"/>
  <c r="G196" i="10"/>
  <c r="F196" i="10"/>
  <c r="E196" i="10"/>
  <c r="Y195" i="10"/>
  <c r="X195" i="10"/>
  <c r="W195" i="10"/>
  <c r="V195" i="10"/>
  <c r="U195" i="10"/>
  <c r="T195" i="10"/>
  <c r="S195" i="10"/>
  <c r="R195" i="10"/>
  <c r="Q195" i="10"/>
  <c r="O195" i="10"/>
  <c r="N195" i="10"/>
  <c r="M195" i="10"/>
  <c r="L195" i="10"/>
  <c r="K195" i="10"/>
  <c r="J195" i="10"/>
  <c r="I195" i="10"/>
  <c r="H195" i="10"/>
  <c r="G195" i="10"/>
  <c r="F195" i="10"/>
  <c r="E195" i="10"/>
  <c r="Y194" i="10"/>
  <c r="X194" i="10"/>
  <c r="W194" i="10"/>
  <c r="V194" i="10"/>
  <c r="U194" i="10"/>
  <c r="T194" i="10"/>
  <c r="S194" i="10"/>
  <c r="R194" i="10"/>
  <c r="Q194" i="10"/>
  <c r="O194" i="10"/>
  <c r="N194" i="10"/>
  <c r="M194" i="10"/>
  <c r="L194" i="10"/>
  <c r="K194" i="10"/>
  <c r="J194" i="10"/>
  <c r="I194" i="10"/>
  <c r="H194" i="10"/>
  <c r="G194" i="10"/>
  <c r="F194" i="10"/>
  <c r="E194" i="10"/>
  <c r="I193" i="10"/>
  <c r="H193" i="10"/>
  <c r="G193" i="10"/>
  <c r="Y192" i="10"/>
  <c r="X192" i="10"/>
  <c r="W192" i="10"/>
  <c r="V192" i="10"/>
  <c r="U192" i="10"/>
  <c r="T192" i="10"/>
  <c r="S192" i="10"/>
  <c r="R192" i="10"/>
  <c r="Q192" i="10"/>
  <c r="O192" i="10"/>
  <c r="N192" i="10"/>
  <c r="M192" i="10"/>
  <c r="L192" i="10"/>
  <c r="K192" i="10"/>
  <c r="J192" i="10"/>
  <c r="I192" i="10"/>
  <c r="H192" i="10"/>
  <c r="G192" i="10"/>
  <c r="F192" i="10"/>
  <c r="E192" i="10"/>
  <c r="Y191" i="10"/>
  <c r="X191" i="10"/>
  <c r="W191" i="10"/>
  <c r="V191" i="10"/>
  <c r="U191" i="10"/>
  <c r="T191" i="10"/>
  <c r="S191" i="10"/>
  <c r="R191" i="10"/>
  <c r="Q191" i="10"/>
  <c r="O191" i="10"/>
  <c r="N191" i="10"/>
  <c r="M191" i="10"/>
  <c r="L191" i="10"/>
  <c r="K191" i="10"/>
  <c r="J191" i="10"/>
  <c r="I191" i="10"/>
  <c r="H191" i="10"/>
  <c r="G191" i="10"/>
  <c r="F191" i="10"/>
  <c r="E191" i="10"/>
  <c r="Y190" i="10"/>
  <c r="X190" i="10"/>
  <c r="W190" i="10"/>
  <c r="V190" i="10"/>
  <c r="U190" i="10"/>
  <c r="T190" i="10"/>
  <c r="S190" i="10"/>
  <c r="R190" i="10"/>
  <c r="Q190" i="10"/>
  <c r="O190" i="10"/>
  <c r="N190" i="10"/>
  <c r="M190" i="10"/>
  <c r="L190" i="10"/>
  <c r="K190" i="10"/>
  <c r="J190" i="10"/>
  <c r="I190" i="10"/>
  <c r="H190" i="10"/>
  <c r="G190" i="10"/>
  <c r="F190" i="10"/>
  <c r="E190" i="10"/>
  <c r="Y189" i="10"/>
  <c r="X189" i="10"/>
  <c r="W189" i="10"/>
  <c r="V189" i="10"/>
  <c r="U189" i="10"/>
  <c r="T189" i="10"/>
  <c r="S189" i="10"/>
  <c r="R189" i="10"/>
  <c r="Q189" i="10"/>
  <c r="O189" i="10"/>
  <c r="N189" i="10"/>
  <c r="M189" i="10"/>
  <c r="L189" i="10"/>
  <c r="K189" i="10"/>
  <c r="J189" i="10"/>
  <c r="I189" i="10"/>
  <c r="H189" i="10"/>
  <c r="G189" i="10"/>
  <c r="F189" i="10"/>
  <c r="E189" i="10"/>
  <c r="Y188" i="10"/>
  <c r="X188" i="10"/>
  <c r="W188" i="10"/>
  <c r="V188" i="10"/>
  <c r="U188" i="10"/>
  <c r="T188" i="10"/>
  <c r="S188" i="10"/>
  <c r="R188" i="10"/>
  <c r="Q188" i="10"/>
  <c r="O188" i="10"/>
  <c r="N188" i="10"/>
  <c r="M188" i="10"/>
  <c r="L188" i="10"/>
  <c r="K188" i="10"/>
  <c r="J188" i="10"/>
  <c r="I188" i="10"/>
  <c r="H188" i="10"/>
  <c r="G188" i="10"/>
  <c r="F188" i="10"/>
  <c r="E188" i="10"/>
  <c r="Y187" i="10"/>
  <c r="X187" i="10"/>
  <c r="W187" i="10"/>
  <c r="V187" i="10"/>
  <c r="U187" i="10"/>
  <c r="T187" i="10"/>
  <c r="S187" i="10"/>
  <c r="R187" i="10"/>
  <c r="Q187" i="10"/>
  <c r="O187" i="10"/>
  <c r="N187" i="10"/>
  <c r="M187" i="10"/>
  <c r="L187" i="10"/>
  <c r="K187" i="10"/>
  <c r="J187" i="10"/>
  <c r="I187" i="10"/>
  <c r="H187" i="10"/>
  <c r="G187" i="10"/>
  <c r="F187" i="10"/>
  <c r="E187" i="10"/>
  <c r="Y186" i="10"/>
  <c r="X186" i="10"/>
  <c r="W186" i="10"/>
  <c r="V186" i="10"/>
  <c r="U186" i="10"/>
  <c r="T186" i="10"/>
  <c r="S186" i="10"/>
  <c r="R186" i="10"/>
  <c r="Q186" i="10"/>
  <c r="O186" i="10"/>
  <c r="N186" i="10"/>
  <c r="M186" i="10"/>
  <c r="L186" i="10"/>
  <c r="K186" i="10"/>
  <c r="J186" i="10"/>
  <c r="I186" i="10"/>
  <c r="H186" i="10"/>
  <c r="G186" i="10"/>
  <c r="F186" i="10"/>
  <c r="E186" i="10"/>
  <c r="Y185" i="10"/>
  <c r="X185" i="10"/>
  <c r="W185" i="10"/>
  <c r="V185" i="10"/>
  <c r="U185" i="10"/>
  <c r="T185" i="10"/>
  <c r="S185" i="10"/>
  <c r="R185" i="10"/>
  <c r="Q185" i="10"/>
  <c r="O185" i="10"/>
  <c r="N185" i="10"/>
  <c r="M185" i="10"/>
  <c r="L185" i="10"/>
  <c r="K185" i="10"/>
  <c r="J185" i="10"/>
  <c r="I185" i="10"/>
  <c r="H185" i="10"/>
  <c r="G185" i="10"/>
  <c r="F185" i="10"/>
  <c r="E185" i="10"/>
  <c r="Y184" i="10"/>
  <c r="X184" i="10"/>
  <c r="W184" i="10"/>
  <c r="V184" i="10"/>
  <c r="U184" i="10"/>
  <c r="T184" i="10"/>
  <c r="S184" i="10"/>
  <c r="R184" i="10"/>
  <c r="Q184" i="10"/>
  <c r="O184" i="10"/>
  <c r="N184" i="10"/>
  <c r="M184" i="10"/>
  <c r="L184" i="10"/>
  <c r="K184" i="10"/>
  <c r="J184" i="10"/>
  <c r="I184" i="10"/>
  <c r="H184" i="10"/>
  <c r="G184" i="10"/>
  <c r="F184" i="10"/>
  <c r="E184" i="10"/>
  <c r="Y183" i="10"/>
  <c r="X183" i="10"/>
  <c r="W183" i="10"/>
  <c r="V183" i="10"/>
  <c r="U183" i="10"/>
  <c r="T183" i="10"/>
  <c r="S183" i="10"/>
  <c r="R183" i="10"/>
  <c r="Q183" i="10"/>
  <c r="O183" i="10"/>
  <c r="N183" i="10"/>
  <c r="M183" i="10"/>
  <c r="L183" i="10"/>
  <c r="K183" i="10"/>
  <c r="J183" i="10"/>
  <c r="I183" i="10"/>
  <c r="H183" i="10"/>
  <c r="G183" i="10"/>
  <c r="F183" i="10"/>
  <c r="E183" i="10"/>
  <c r="Y182" i="10"/>
  <c r="X182" i="10"/>
  <c r="W182" i="10"/>
  <c r="V182" i="10"/>
  <c r="U182" i="10"/>
  <c r="T182" i="10"/>
  <c r="S182" i="10"/>
  <c r="R182" i="10"/>
  <c r="Q182" i="10"/>
  <c r="O182" i="10"/>
  <c r="N182" i="10"/>
  <c r="M182" i="10"/>
  <c r="L182" i="10"/>
  <c r="K182" i="10"/>
  <c r="J182" i="10"/>
  <c r="I182" i="10"/>
  <c r="H182" i="10"/>
  <c r="G182" i="10"/>
  <c r="F182" i="10"/>
  <c r="E182" i="10"/>
  <c r="I181" i="10"/>
  <c r="H181" i="10"/>
  <c r="G181" i="10"/>
  <c r="F181" i="10"/>
  <c r="E181" i="10"/>
  <c r="Y180" i="10"/>
  <c r="X180" i="10"/>
  <c r="W180" i="10"/>
  <c r="V180" i="10"/>
  <c r="U180" i="10"/>
  <c r="T180" i="10"/>
  <c r="S180" i="10"/>
  <c r="R180" i="10"/>
  <c r="Q180" i="10"/>
  <c r="O180" i="10"/>
  <c r="N180" i="10"/>
  <c r="M180" i="10"/>
  <c r="L180" i="10"/>
  <c r="K180" i="10"/>
  <c r="J180" i="10"/>
  <c r="I180" i="10"/>
  <c r="H180" i="10"/>
  <c r="G180" i="10"/>
  <c r="F180" i="10"/>
  <c r="E180" i="10"/>
  <c r="Y179" i="10"/>
  <c r="X179" i="10"/>
  <c r="W179" i="10"/>
  <c r="V179" i="10"/>
  <c r="U179" i="10"/>
  <c r="T179" i="10"/>
  <c r="S179" i="10"/>
  <c r="R179" i="10"/>
  <c r="Q179" i="10"/>
  <c r="O179" i="10"/>
  <c r="N179" i="10"/>
  <c r="M179" i="10"/>
  <c r="L179" i="10"/>
  <c r="K179" i="10"/>
  <c r="J179" i="10"/>
  <c r="I179" i="10"/>
  <c r="H179" i="10"/>
  <c r="G179" i="10"/>
  <c r="F179" i="10"/>
  <c r="E179" i="10"/>
  <c r="Y178" i="10"/>
  <c r="X178" i="10"/>
  <c r="W178" i="10"/>
  <c r="V178" i="10"/>
  <c r="U178" i="10"/>
  <c r="T178" i="10"/>
  <c r="S178" i="10"/>
  <c r="R178" i="10"/>
  <c r="Q178" i="10"/>
  <c r="O178" i="10"/>
  <c r="N178" i="10"/>
  <c r="M178" i="10"/>
  <c r="L178" i="10"/>
  <c r="K178" i="10"/>
  <c r="J178" i="10"/>
  <c r="I178" i="10"/>
  <c r="H178" i="10"/>
  <c r="G178" i="10"/>
  <c r="F178" i="10"/>
  <c r="E178" i="10"/>
  <c r="Y177" i="10"/>
  <c r="X177" i="10"/>
  <c r="W177" i="10"/>
  <c r="V177" i="10"/>
  <c r="U177" i="10"/>
  <c r="T177" i="10"/>
  <c r="S177" i="10"/>
  <c r="R177" i="10"/>
  <c r="Q177" i="10"/>
  <c r="O177" i="10"/>
  <c r="N177" i="10"/>
  <c r="M177" i="10"/>
  <c r="L177" i="10"/>
  <c r="K177" i="10"/>
  <c r="J177" i="10"/>
  <c r="I177" i="10"/>
  <c r="H177" i="10"/>
  <c r="G177" i="10"/>
  <c r="F177" i="10"/>
  <c r="E177" i="10"/>
  <c r="F176" i="10"/>
  <c r="E176" i="10"/>
  <c r="Y170" i="10"/>
  <c r="X170" i="10"/>
  <c r="W170" i="10"/>
  <c r="V170" i="10"/>
  <c r="U170" i="10"/>
  <c r="T170" i="10"/>
  <c r="S170" i="10"/>
  <c r="R170" i="10"/>
  <c r="Q170" i="10"/>
  <c r="O170" i="10"/>
  <c r="N170" i="10"/>
  <c r="M170" i="10"/>
  <c r="L170" i="10"/>
  <c r="K170" i="10"/>
  <c r="J170" i="10"/>
  <c r="I170" i="10"/>
  <c r="H170" i="10"/>
  <c r="G170" i="10"/>
  <c r="F170" i="10"/>
  <c r="E170" i="10"/>
  <c r="Y169" i="10"/>
  <c r="X169" i="10"/>
  <c r="W169" i="10"/>
  <c r="V169" i="10"/>
  <c r="U169" i="10"/>
  <c r="T169" i="10"/>
  <c r="S169" i="10"/>
  <c r="R169" i="10"/>
  <c r="Q169" i="10"/>
  <c r="O169" i="10"/>
  <c r="N169" i="10"/>
  <c r="M169" i="10"/>
  <c r="L169" i="10"/>
  <c r="K169" i="10"/>
  <c r="J169" i="10"/>
  <c r="I169" i="10"/>
  <c r="H169" i="10"/>
  <c r="G169" i="10"/>
  <c r="F169" i="10"/>
  <c r="E169" i="10"/>
  <c r="Y168" i="10"/>
  <c r="X168" i="10"/>
  <c r="W168" i="10"/>
  <c r="V168" i="10"/>
  <c r="U168" i="10"/>
  <c r="T168" i="10"/>
  <c r="S168" i="10"/>
  <c r="R168" i="10"/>
  <c r="Q168" i="10"/>
  <c r="O168" i="10"/>
  <c r="N168" i="10"/>
  <c r="M168" i="10"/>
  <c r="L168" i="10"/>
  <c r="K168" i="10"/>
  <c r="J168" i="10"/>
  <c r="I168" i="10"/>
  <c r="H168" i="10"/>
  <c r="G168" i="10"/>
  <c r="F168" i="10"/>
  <c r="E168" i="10"/>
  <c r="Y167" i="10"/>
  <c r="X167" i="10"/>
  <c r="W167" i="10"/>
  <c r="V167" i="10"/>
  <c r="U167" i="10"/>
  <c r="T167" i="10"/>
  <c r="S167" i="10"/>
  <c r="R167" i="10"/>
  <c r="Q167" i="10"/>
  <c r="O167" i="10"/>
  <c r="N167" i="10"/>
  <c r="M167" i="10"/>
  <c r="L167" i="10"/>
  <c r="K167" i="10"/>
  <c r="J167" i="10"/>
  <c r="I167" i="10"/>
  <c r="H167" i="10"/>
  <c r="G167" i="10"/>
  <c r="F167" i="10"/>
  <c r="E167" i="10"/>
  <c r="Y166" i="10"/>
  <c r="X166" i="10"/>
  <c r="W166" i="10"/>
  <c r="V166" i="10"/>
  <c r="U166" i="10"/>
  <c r="T166" i="10"/>
  <c r="S166" i="10"/>
  <c r="R166" i="10"/>
  <c r="Q166" i="10"/>
  <c r="O166" i="10"/>
  <c r="N166" i="10"/>
  <c r="M166" i="10"/>
  <c r="L166" i="10"/>
  <c r="K166" i="10"/>
  <c r="J166" i="10"/>
  <c r="I166" i="10"/>
  <c r="H166" i="10"/>
  <c r="G166" i="10"/>
  <c r="F166" i="10"/>
  <c r="E166" i="10"/>
  <c r="Y165" i="10"/>
  <c r="X165" i="10"/>
  <c r="W165" i="10"/>
  <c r="V165" i="10"/>
  <c r="U165" i="10"/>
  <c r="T165" i="10"/>
  <c r="S165" i="10"/>
  <c r="R165" i="10"/>
  <c r="Q165" i="10"/>
  <c r="O165" i="10"/>
  <c r="N165" i="10"/>
  <c r="M165" i="10"/>
  <c r="L165" i="10"/>
  <c r="K165" i="10"/>
  <c r="J165" i="10"/>
  <c r="I165" i="10"/>
  <c r="H165" i="10"/>
  <c r="G165" i="10"/>
  <c r="F165" i="10"/>
  <c r="E165" i="10"/>
  <c r="Y164" i="10"/>
  <c r="X164" i="10"/>
  <c r="W164" i="10"/>
  <c r="V164" i="10"/>
  <c r="U164" i="10"/>
  <c r="T164" i="10"/>
  <c r="S164" i="10"/>
  <c r="R164" i="10"/>
  <c r="Q164" i="10"/>
  <c r="O164" i="10"/>
  <c r="N164" i="10"/>
  <c r="M164" i="10"/>
  <c r="L164" i="10"/>
  <c r="K164" i="10"/>
  <c r="J164" i="10"/>
  <c r="I164" i="10"/>
  <c r="H164" i="10"/>
  <c r="G164" i="10"/>
  <c r="F164" i="10"/>
  <c r="E164" i="10"/>
  <c r="O163" i="10"/>
  <c r="N163" i="10"/>
  <c r="M163" i="10"/>
  <c r="L163" i="10"/>
  <c r="K163" i="10"/>
  <c r="J163" i="10"/>
  <c r="Y162" i="10"/>
  <c r="X162" i="10"/>
  <c r="W162" i="10"/>
  <c r="V162" i="10"/>
  <c r="U162" i="10"/>
  <c r="T162" i="10"/>
  <c r="S162" i="10"/>
  <c r="R162" i="10"/>
  <c r="Q162" i="10"/>
  <c r="O162" i="10"/>
  <c r="N162" i="10"/>
  <c r="M162" i="10"/>
  <c r="L162" i="10"/>
  <c r="K162" i="10"/>
  <c r="J162" i="10"/>
  <c r="I162" i="10"/>
  <c r="H162" i="10"/>
  <c r="G162" i="10"/>
  <c r="F162" i="10"/>
  <c r="E162" i="10"/>
  <c r="Y161" i="10"/>
  <c r="X161" i="10"/>
  <c r="W161" i="10"/>
  <c r="V161" i="10"/>
  <c r="U161" i="10"/>
  <c r="T161" i="10"/>
  <c r="S161" i="10"/>
  <c r="R161" i="10"/>
  <c r="Q161" i="10"/>
  <c r="O161" i="10"/>
  <c r="N161" i="10"/>
  <c r="M161" i="10"/>
  <c r="L161" i="10"/>
  <c r="K161" i="10"/>
  <c r="J161" i="10"/>
  <c r="I161" i="10"/>
  <c r="H161" i="10"/>
  <c r="G161" i="10"/>
  <c r="F161" i="10"/>
  <c r="E161" i="10"/>
  <c r="Y160" i="10"/>
  <c r="X160" i="10"/>
  <c r="W160" i="10"/>
  <c r="V160" i="10"/>
  <c r="U160" i="10"/>
  <c r="T160" i="10"/>
  <c r="S160" i="10"/>
  <c r="R160" i="10"/>
  <c r="Q160" i="10"/>
  <c r="O160" i="10"/>
  <c r="N160" i="10"/>
  <c r="M160" i="10"/>
  <c r="L160" i="10"/>
  <c r="K160" i="10"/>
  <c r="J160" i="10"/>
  <c r="I160" i="10"/>
  <c r="H160" i="10"/>
  <c r="G160" i="10"/>
  <c r="F160" i="10"/>
  <c r="E160" i="10"/>
  <c r="Y159" i="10"/>
  <c r="X159" i="10"/>
  <c r="W159" i="10"/>
  <c r="V159" i="10"/>
  <c r="U159" i="10"/>
  <c r="T159" i="10"/>
  <c r="S159" i="10"/>
  <c r="R159" i="10"/>
  <c r="Q159" i="10"/>
  <c r="O159" i="10"/>
  <c r="N159" i="10"/>
  <c r="M159" i="10"/>
  <c r="L159" i="10"/>
  <c r="K159" i="10"/>
  <c r="J159" i="10"/>
  <c r="I159" i="10"/>
  <c r="H159" i="10"/>
  <c r="G159" i="10"/>
  <c r="F159" i="10"/>
  <c r="E159" i="10"/>
  <c r="Y158" i="10"/>
  <c r="X158" i="10"/>
  <c r="W158" i="10"/>
  <c r="V158" i="10"/>
  <c r="U158" i="10"/>
  <c r="T158" i="10"/>
  <c r="S158" i="10"/>
  <c r="R158" i="10"/>
  <c r="Q158" i="10"/>
  <c r="O158" i="10"/>
  <c r="N158" i="10"/>
  <c r="M158" i="10"/>
  <c r="L158" i="10"/>
  <c r="K158" i="10"/>
  <c r="J158" i="10"/>
  <c r="I158" i="10"/>
  <c r="H158" i="10"/>
  <c r="G158" i="10"/>
  <c r="F158" i="10"/>
  <c r="E158" i="10"/>
  <c r="Y157" i="10"/>
  <c r="X157" i="10"/>
  <c r="W157" i="10"/>
  <c r="V157" i="10"/>
  <c r="U157" i="10"/>
  <c r="T157" i="10"/>
  <c r="S157" i="10"/>
  <c r="R157" i="10"/>
  <c r="Q157" i="10"/>
  <c r="O157" i="10"/>
  <c r="N157" i="10"/>
  <c r="M157" i="10"/>
  <c r="L157" i="10"/>
  <c r="K157" i="10"/>
  <c r="J157" i="10"/>
  <c r="I157" i="10"/>
  <c r="H157" i="10"/>
  <c r="G157" i="10"/>
  <c r="F157" i="10"/>
  <c r="E157" i="10"/>
  <c r="Y156" i="10"/>
  <c r="X156" i="10"/>
  <c r="W156" i="10"/>
  <c r="V156" i="10"/>
  <c r="U156" i="10"/>
  <c r="T156" i="10"/>
  <c r="S156" i="10"/>
  <c r="R156" i="10"/>
  <c r="Q156" i="10"/>
  <c r="O156" i="10"/>
  <c r="N156" i="10"/>
  <c r="M156" i="10"/>
  <c r="L156" i="10"/>
  <c r="K156" i="10"/>
  <c r="J156" i="10"/>
  <c r="I156" i="10"/>
  <c r="H156" i="10"/>
  <c r="G156" i="10"/>
  <c r="F156" i="10"/>
  <c r="E156" i="10"/>
  <c r="Y155" i="10"/>
  <c r="X155" i="10"/>
  <c r="W155" i="10"/>
  <c r="V155" i="10"/>
  <c r="U155" i="10"/>
  <c r="T155" i="10"/>
  <c r="S155" i="10"/>
  <c r="R155" i="10"/>
  <c r="Q155" i="10"/>
  <c r="O155" i="10"/>
  <c r="N155" i="10"/>
  <c r="M155" i="10"/>
  <c r="L155" i="10"/>
  <c r="K155" i="10"/>
  <c r="J155" i="10"/>
  <c r="I155" i="10"/>
  <c r="H155" i="10"/>
  <c r="G155" i="10"/>
  <c r="F155" i="10"/>
  <c r="E155" i="10"/>
  <c r="Y154" i="10"/>
  <c r="X154" i="10"/>
  <c r="W154" i="10"/>
  <c r="V154" i="10"/>
  <c r="U154" i="10"/>
  <c r="T154" i="10"/>
  <c r="S154" i="10"/>
  <c r="R154" i="10"/>
  <c r="Q154" i="10"/>
  <c r="O154" i="10"/>
  <c r="N154" i="10"/>
  <c r="M154" i="10"/>
  <c r="L154" i="10"/>
  <c r="K154" i="10"/>
  <c r="J154" i="10"/>
  <c r="I154" i="10"/>
  <c r="H154" i="10"/>
  <c r="G154" i="10"/>
  <c r="F154" i="10"/>
  <c r="E154" i="10"/>
  <c r="Y153" i="10"/>
  <c r="X153" i="10"/>
  <c r="W153" i="10"/>
  <c r="V153" i="10"/>
  <c r="U153" i="10"/>
  <c r="T153" i="10"/>
  <c r="S153" i="10"/>
  <c r="R153" i="10"/>
  <c r="Q153" i="10"/>
  <c r="O153" i="10"/>
  <c r="N153" i="10"/>
  <c r="M153" i="10"/>
  <c r="L153" i="10"/>
  <c r="K153" i="10"/>
  <c r="J153" i="10"/>
  <c r="I153" i="10"/>
  <c r="H153" i="10"/>
  <c r="G153" i="10"/>
  <c r="F153" i="10"/>
  <c r="E153" i="10"/>
  <c r="Y152" i="10"/>
  <c r="X152" i="10"/>
  <c r="W152" i="10"/>
  <c r="V152" i="10"/>
  <c r="U152" i="10"/>
  <c r="T152" i="10"/>
  <c r="S152" i="10"/>
  <c r="R152" i="10"/>
  <c r="Q152" i="10"/>
  <c r="O152" i="10"/>
  <c r="N152" i="10"/>
  <c r="M152" i="10"/>
  <c r="L152" i="10"/>
  <c r="K152" i="10"/>
  <c r="J152" i="10"/>
  <c r="I152" i="10"/>
  <c r="H152" i="10"/>
  <c r="G152" i="10"/>
  <c r="F152" i="10"/>
  <c r="E152" i="10"/>
  <c r="Y147" i="10"/>
  <c r="X147" i="10"/>
  <c r="W147" i="10"/>
  <c r="V147" i="10"/>
  <c r="U147" i="10"/>
  <c r="T147" i="10"/>
  <c r="S147" i="10"/>
  <c r="R147" i="10"/>
  <c r="Q147" i="10"/>
  <c r="O147" i="10"/>
  <c r="N147" i="10"/>
  <c r="M147" i="10"/>
  <c r="L147" i="10"/>
  <c r="K147" i="10"/>
  <c r="J147" i="10"/>
  <c r="I147" i="10"/>
  <c r="H147" i="10"/>
  <c r="G147" i="10"/>
  <c r="F147" i="10"/>
  <c r="E147" i="10"/>
  <c r="Y146" i="10"/>
  <c r="X146" i="10"/>
  <c r="W146" i="10"/>
  <c r="V146" i="10"/>
  <c r="U146" i="10"/>
  <c r="T146" i="10"/>
  <c r="S146" i="10"/>
  <c r="R146" i="10"/>
  <c r="Q146" i="10"/>
  <c r="O146" i="10"/>
  <c r="N146" i="10"/>
  <c r="M146" i="10"/>
  <c r="L146" i="10"/>
  <c r="K146" i="10"/>
  <c r="J146" i="10"/>
  <c r="I146" i="10"/>
  <c r="H146" i="10"/>
  <c r="G146" i="10"/>
  <c r="F146" i="10"/>
  <c r="E146" i="10"/>
  <c r="Y145" i="10"/>
  <c r="X145" i="10"/>
  <c r="W145" i="10"/>
  <c r="V145" i="10"/>
  <c r="U145" i="10"/>
  <c r="T145" i="10"/>
  <c r="S145" i="10"/>
  <c r="R145" i="10"/>
  <c r="Q145" i="10"/>
  <c r="O145" i="10"/>
  <c r="N145" i="10"/>
  <c r="M145" i="10"/>
  <c r="L145" i="10"/>
  <c r="K145" i="10"/>
  <c r="J145" i="10"/>
  <c r="I145" i="10"/>
  <c r="H145" i="10"/>
  <c r="G145" i="10"/>
  <c r="F145" i="10"/>
  <c r="E145" i="10"/>
  <c r="Y144" i="10"/>
  <c r="X144" i="10"/>
  <c r="W144" i="10"/>
  <c r="V144" i="10"/>
  <c r="U144" i="10"/>
  <c r="T144" i="10"/>
  <c r="S144" i="10"/>
  <c r="R144" i="10"/>
  <c r="Q144" i="10"/>
  <c r="O144" i="10"/>
  <c r="N144" i="10"/>
  <c r="M144" i="10"/>
  <c r="L144" i="10"/>
  <c r="K144" i="10"/>
  <c r="J144" i="10"/>
  <c r="I144" i="10"/>
  <c r="H144" i="10"/>
  <c r="G144" i="10"/>
  <c r="F144" i="10"/>
  <c r="E144" i="10"/>
  <c r="Y143" i="10"/>
  <c r="X143" i="10"/>
  <c r="W143" i="10"/>
  <c r="V143" i="10"/>
  <c r="U143" i="10"/>
  <c r="T143" i="10"/>
  <c r="S143" i="10"/>
  <c r="R143" i="10"/>
  <c r="Q143" i="10"/>
  <c r="O143" i="10"/>
  <c r="N143" i="10"/>
  <c r="M143" i="10"/>
  <c r="L143" i="10"/>
  <c r="K143" i="10"/>
  <c r="J143" i="10"/>
  <c r="I143" i="10"/>
  <c r="H143" i="10"/>
  <c r="G143" i="10"/>
  <c r="F143" i="10"/>
  <c r="E143" i="10"/>
  <c r="Y142" i="10"/>
  <c r="X142" i="10"/>
  <c r="W142" i="10"/>
  <c r="V142" i="10"/>
  <c r="U142" i="10"/>
  <c r="T142" i="10"/>
  <c r="S142" i="10"/>
  <c r="R142" i="10"/>
  <c r="Q142" i="10"/>
  <c r="O142" i="10"/>
  <c r="N142" i="10"/>
  <c r="M142" i="10"/>
  <c r="L142" i="10"/>
  <c r="K142" i="10"/>
  <c r="J142" i="10"/>
  <c r="I142" i="10"/>
  <c r="H142" i="10"/>
  <c r="G142" i="10"/>
  <c r="F142" i="10"/>
  <c r="E142" i="10"/>
  <c r="Y141" i="10"/>
  <c r="X141" i="10"/>
  <c r="W141" i="10"/>
  <c r="V141" i="10"/>
  <c r="U141" i="10"/>
  <c r="T141" i="10"/>
  <c r="S141" i="10"/>
  <c r="R141" i="10"/>
  <c r="Q141" i="10"/>
  <c r="O141" i="10"/>
  <c r="N141" i="10"/>
  <c r="M141" i="10"/>
  <c r="L141" i="10"/>
  <c r="K141" i="10"/>
  <c r="J141" i="10"/>
  <c r="I141" i="10"/>
  <c r="H141" i="10"/>
  <c r="G141" i="10"/>
  <c r="F141" i="10"/>
  <c r="E141" i="10"/>
  <c r="Y140" i="10"/>
  <c r="X140" i="10"/>
  <c r="W140" i="10"/>
  <c r="V140" i="10"/>
  <c r="U140" i="10"/>
  <c r="T140" i="10"/>
  <c r="S140" i="10"/>
  <c r="R140" i="10"/>
  <c r="Q140" i="10"/>
  <c r="O140" i="10"/>
  <c r="N140" i="10"/>
  <c r="M140" i="10"/>
  <c r="L140" i="10"/>
  <c r="K140" i="10"/>
  <c r="J140" i="10"/>
  <c r="I140" i="10"/>
  <c r="H140" i="10"/>
  <c r="G140" i="10"/>
  <c r="F140" i="10"/>
  <c r="E140" i="10"/>
  <c r="Y139" i="10"/>
  <c r="X139" i="10"/>
  <c r="W139" i="10"/>
  <c r="V139" i="10"/>
  <c r="U139" i="10"/>
  <c r="T139" i="10"/>
  <c r="S139" i="10"/>
  <c r="R139" i="10"/>
  <c r="Q139" i="10"/>
  <c r="O139" i="10"/>
  <c r="N139" i="10"/>
  <c r="M139" i="10"/>
  <c r="L139" i="10"/>
  <c r="K139" i="10"/>
  <c r="J139" i="10"/>
  <c r="I139" i="10"/>
  <c r="H139" i="10"/>
  <c r="G139" i="10"/>
  <c r="F139" i="10"/>
  <c r="E139" i="10"/>
  <c r="Y138" i="10"/>
  <c r="X138" i="10"/>
  <c r="W138" i="10"/>
  <c r="V138" i="10"/>
  <c r="U138" i="10"/>
  <c r="T138" i="10"/>
  <c r="S138" i="10"/>
  <c r="R138" i="10"/>
  <c r="Q138" i="10"/>
  <c r="O138" i="10"/>
  <c r="N138" i="10"/>
  <c r="M138" i="10"/>
  <c r="L138" i="10"/>
  <c r="K138" i="10"/>
  <c r="J138" i="10"/>
  <c r="I138" i="10"/>
  <c r="H138" i="10"/>
  <c r="G138" i="10"/>
  <c r="F138" i="10"/>
  <c r="E138" i="10"/>
  <c r="I137" i="10"/>
  <c r="H137" i="10"/>
  <c r="G137" i="10"/>
  <c r="Y136" i="10"/>
  <c r="X136" i="10"/>
  <c r="W136" i="10"/>
  <c r="V136" i="10"/>
  <c r="U136" i="10"/>
  <c r="T136" i="10"/>
  <c r="S136" i="10"/>
  <c r="R136" i="10"/>
  <c r="Q136" i="10"/>
  <c r="O136" i="10"/>
  <c r="N136" i="10"/>
  <c r="M136" i="10"/>
  <c r="L136" i="10"/>
  <c r="K136" i="10"/>
  <c r="J136" i="10"/>
  <c r="I136" i="10"/>
  <c r="H136" i="10"/>
  <c r="G136" i="10"/>
  <c r="F136" i="10"/>
  <c r="E136" i="10"/>
  <c r="Y135" i="10"/>
  <c r="X135" i="10"/>
  <c r="W135" i="10"/>
  <c r="V135" i="10"/>
  <c r="U135" i="10"/>
  <c r="T135" i="10"/>
  <c r="S135" i="10"/>
  <c r="R135" i="10"/>
  <c r="Q135" i="10"/>
  <c r="O135" i="10"/>
  <c r="N135" i="10"/>
  <c r="M135" i="10"/>
  <c r="L135" i="10"/>
  <c r="K135" i="10"/>
  <c r="J135" i="10"/>
  <c r="I135" i="10"/>
  <c r="H135" i="10"/>
  <c r="G135" i="10"/>
  <c r="F135" i="10"/>
  <c r="E135" i="10"/>
  <c r="Y134" i="10"/>
  <c r="X134" i="10"/>
  <c r="W134" i="10"/>
  <c r="V134" i="10"/>
  <c r="U134" i="10"/>
  <c r="T134" i="10"/>
  <c r="S134" i="10"/>
  <c r="R134" i="10"/>
  <c r="Q134" i="10"/>
  <c r="O134" i="10"/>
  <c r="N134" i="10"/>
  <c r="M134" i="10"/>
  <c r="L134" i="10"/>
  <c r="K134" i="10"/>
  <c r="J134" i="10"/>
  <c r="I134" i="10"/>
  <c r="H134" i="10"/>
  <c r="G134" i="10"/>
  <c r="F134" i="10"/>
  <c r="E134" i="10"/>
  <c r="Y133" i="10"/>
  <c r="X133" i="10"/>
  <c r="W133" i="10"/>
  <c r="V133" i="10"/>
  <c r="U133" i="10"/>
  <c r="T133" i="10"/>
  <c r="S133" i="10"/>
  <c r="R133" i="10"/>
  <c r="Q133" i="10"/>
  <c r="O133" i="10"/>
  <c r="N133" i="10"/>
  <c r="M133" i="10"/>
  <c r="L133" i="10"/>
  <c r="K133" i="10"/>
  <c r="J133" i="10"/>
  <c r="I133" i="10"/>
  <c r="H133" i="10"/>
  <c r="G133" i="10"/>
  <c r="F133" i="10"/>
  <c r="E133" i="10"/>
  <c r="Y132" i="10"/>
  <c r="X132" i="10"/>
  <c r="W132" i="10"/>
  <c r="V132" i="10"/>
  <c r="U132" i="10"/>
  <c r="T132" i="10"/>
  <c r="S132" i="10"/>
  <c r="R132" i="10"/>
  <c r="Q132" i="10"/>
  <c r="O132" i="10"/>
  <c r="N132" i="10"/>
  <c r="M132" i="10"/>
  <c r="L132" i="10"/>
  <c r="K132" i="10"/>
  <c r="J132" i="10"/>
  <c r="I132" i="10"/>
  <c r="H132" i="10"/>
  <c r="G132" i="10"/>
  <c r="F132" i="10"/>
  <c r="E132" i="10"/>
  <c r="Y131" i="10"/>
  <c r="X131" i="10"/>
  <c r="W131" i="10"/>
  <c r="V131" i="10"/>
  <c r="U131" i="10"/>
  <c r="T131" i="10"/>
  <c r="S131" i="10"/>
  <c r="R131" i="10"/>
  <c r="Q131" i="10"/>
  <c r="O131" i="10"/>
  <c r="N131" i="10"/>
  <c r="M131" i="10"/>
  <c r="L131" i="10"/>
  <c r="K131" i="10"/>
  <c r="J131" i="10"/>
  <c r="I131" i="10"/>
  <c r="H131" i="10"/>
  <c r="G131" i="10"/>
  <c r="F131" i="10"/>
  <c r="E131" i="10"/>
  <c r="Y130" i="10"/>
  <c r="X130" i="10"/>
  <c r="W130" i="10"/>
  <c r="V130" i="10"/>
  <c r="U130" i="10"/>
  <c r="T130" i="10"/>
  <c r="S130" i="10"/>
  <c r="R130" i="10"/>
  <c r="Q130" i="10"/>
  <c r="O130" i="10"/>
  <c r="N130" i="10"/>
  <c r="M130" i="10"/>
  <c r="L130" i="10"/>
  <c r="K130" i="10"/>
  <c r="J130" i="10"/>
  <c r="I130" i="10"/>
  <c r="H130" i="10"/>
  <c r="G130" i="10"/>
  <c r="F130" i="10"/>
  <c r="E130" i="10"/>
  <c r="Y129" i="10"/>
  <c r="X129" i="10"/>
  <c r="W129" i="10"/>
  <c r="V129" i="10"/>
  <c r="U129" i="10"/>
  <c r="T129" i="10"/>
  <c r="S129" i="10"/>
  <c r="R129" i="10"/>
  <c r="Q129" i="10"/>
  <c r="O129" i="10"/>
  <c r="N129" i="10"/>
  <c r="M129" i="10"/>
  <c r="L129" i="10"/>
  <c r="K129" i="10"/>
  <c r="J129" i="10"/>
  <c r="I129" i="10"/>
  <c r="H129" i="10"/>
  <c r="G129" i="10"/>
  <c r="F129" i="10"/>
  <c r="E129" i="10"/>
  <c r="Y128" i="10"/>
  <c r="X128" i="10"/>
  <c r="W128" i="10"/>
  <c r="V128" i="10"/>
  <c r="U128" i="10"/>
  <c r="T128" i="10"/>
  <c r="S128" i="10"/>
  <c r="R128" i="10"/>
  <c r="Q128" i="10"/>
  <c r="O128" i="10"/>
  <c r="N128" i="10"/>
  <c r="M128" i="10"/>
  <c r="L128" i="10"/>
  <c r="K128" i="10"/>
  <c r="J128" i="10"/>
  <c r="I128" i="10"/>
  <c r="H128" i="10"/>
  <c r="G128" i="10"/>
  <c r="F128" i="10"/>
  <c r="E128" i="10"/>
  <c r="Y127" i="10"/>
  <c r="X127" i="10"/>
  <c r="W127" i="10"/>
  <c r="V127" i="10"/>
  <c r="U127" i="10"/>
  <c r="T127" i="10"/>
  <c r="S127" i="10"/>
  <c r="R127" i="10"/>
  <c r="Q127" i="10"/>
  <c r="O127" i="10"/>
  <c r="N127" i="10"/>
  <c r="M127" i="10"/>
  <c r="L127" i="10"/>
  <c r="K127" i="10"/>
  <c r="J127" i="10"/>
  <c r="I127" i="10"/>
  <c r="H127" i="10"/>
  <c r="G127" i="10"/>
  <c r="F127" i="10"/>
  <c r="E127" i="10"/>
  <c r="Y126" i="10"/>
  <c r="X126" i="10"/>
  <c r="W126" i="10"/>
  <c r="V126" i="10"/>
  <c r="U126" i="10"/>
  <c r="T126" i="10"/>
  <c r="S126" i="10"/>
  <c r="R126" i="10"/>
  <c r="Q126" i="10"/>
  <c r="O126" i="10"/>
  <c r="N126" i="10"/>
  <c r="M126" i="10"/>
  <c r="L126" i="10"/>
  <c r="K126" i="10"/>
  <c r="J126" i="10"/>
  <c r="I126" i="10"/>
  <c r="H126" i="10"/>
  <c r="G126" i="10"/>
  <c r="F126" i="10"/>
  <c r="E126" i="10"/>
  <c r="I125" i="10"/>
  <c r="H125" i="10"/>
  <c r="G125" i="10"/>
  <c r="F125" i="10"/>
  <c r="E125" i="10"/>
  <c r="Y124" i="10"/>
  <c r="X124" i="10"/>
  <c r="W124" i="10"/>
  <c r="V124" i="10"/>
  <c r="U124" i="10"/>
  <c r="T124" i="10"/>
  <c r="S124" i="10"/>
  <c r="R124" i="10"/>
  <c r="Q124" i="10"/>
  <c r="O124" i="10"/>
  <c r="N124" i="10"/>
  <c r="M124" i="10"/>
  <c r="L124" i="10"/>
  <c r="K124" i="10"/>
  <c r="J124" i="10"/>
  <c r="I124" i="10"/>
  <c r="H124" i="10"/>
  <c r="G124" i="10"/>
  <c r="F124" i="10"/>
  <c r="E124" i="10"/>
  <c r="Y123" i="10"/>
  <c r="X123" i="10"/>
  <c r="W123" i="10"/>
  <c r="V123" i="10"/>
  <c r="U123" i="10"/>
  <c r="T123" i="10"/>
  <c r="S123" i="10"/>
  <c r="R123" i="10"/>
  <c r="Q123" i="10"/>
  <c r="O123" i="10"/>
  <c r="N123" i="10"/>
  <c r="M123" i="10"/>
  <c r="L123" i="10"/>
  <c r="K123" i="10"/>
  <c r="J123" i="10"/>
  <c r="I123" i="10"/>
  <c r="H123" i="10"/>
  <c r="G123" i="10"/>
  <c r="F123" i="10"/>
  <c r="E123" i="10"/>
  <c r="Y122" i="10"/>
  <c r="X122" i="10"/>
  <c r="W122" i="10"/>
  <c r="V122" i="10"/>
  <c r="U122" i="10"/>
  <c r="T122" i="10"/>
  <c r="S122" i="10"/>
  <c r="R122" i="10"/>
  <c r="Q122" i="10"/>
  <c r="O122" i="10"/>
  <c r="N122" i="10"/>
  <c r="M122" i="10"/>
  <c r="L122" i="10"/>
  <c r="K122" i="10"/>
  <c r="J122" i="10"/>
  <c r="I122" i="10"/>
  <c r="H122" i="10"/>
  <c r="G122" i="10"/>
  <c r="F122" i="10"/>
  <c r="E122" i="10"/>
  <c r="Y121" i="10"/>
  <c r="X121" i="10"/>
  <c r="W121" i="10"/>
  <c r="V121" i="10"/>
  <c r="U121" i="10"/>
  <c r="T121" i="10"/>
  <c r="S121" i="10"/>
  <c r="R121" i="10"/>
  <c r="Q121" i="10"/>
  <c r="O121" i="10"/>
  <c r="N121" i="10"/>
  <c r="M121" i="10"/>
  <c r="L121" i="10"/>
  <c r="K121" i="10"/>
  <c r="J121" i="10"/>
  <c r="I121" i="10"/>
  <c r="H121" i="10"/>
  <c r="G121" i="10"/>
  <c r="F121" i="10"/>
  <c r="E121" i="10"/>
  <c r="F120" i="10"/>
  <c r="E120" i="10"/>
  <c r="AB606" i="13"/>
  <c r="AA606" i="13"/>
  <c r="Z606" i="13"/>
  <c r="Y606" i="13"/>
  <c r="X606" i="13"/>
  <c r="W606" i="13"/>
  <c r="V606" i="13"/>
  <c r="U606" i="13"/>
  <c r="T606" i="13"/>
  <c r="S606" i="13"/>
  <c r="R606" i="13"/>
  <c r="Q606" i="13"/>
  <c r="P606" i="13"/>
  <c r="O606" i="13"/>
  <c r="N606" i="13"/>
  <c r="M606" i="13"/>
  <c r="H606" i="13"/>
  <c r="G606" i="13"/>
  <c r="F606" i="13"/>
  <c r="E606" i="13"/>
  <c r="AB605" i="13"/>
  <c r="AA605" i="13"/>
  <c r="Z605" i="13"/>
  <c r="Y605" i="13"/>
  <c r="X605" i="13"/>
  <c r="W605" i="13"/>
  <c r="V605" i="13"/>
  <c r="U605" i="13"/>
  <c r="T605" i="13"/>
  <c r="S605" i="13"/>
  <c r="R605" i="13"/>
  <c r="Q605" i="13"/>
  <c r="P605" i="13"/>
  <c r="O605" i="13"/>
  <c r="N605" i="13"/>
  <c r="M605" i="13"/>
  <c r="H605" i="13"/>
  <c r="G605" i="13"/>
  <c r="F605" i="13"/>
  <c r="E605" i="13"/>
  <c r="AB604" i="13"/>
  <c r="AA604" i="13"/>
  <c r="Z604" i="13"/>
  <c r="Y604" i="13"/>
  <c r="X604" i="13"/>
  <c r="W604" i="13"/>
  <c r="V604" i="13"/>
  <c r="U604" i="13"/>
  <c r="T604" i="13"/>
  <c r="S604" i="13"/>
  <c r="R604" i="13"/>
  <c r="Q604" i="13"/>
  <c r="P604" i="13"/>
  <c r="O604" i="13"/>
  <c r="N604" i="13"/>
  <c r="M604" i="13"/>
  <c r="H604" i="13"/>
  <c r="G604" i="13"/>
  <c r="F604" i="13"/>
  <c r="E604" i="13"/>
  <c r="AB603" i="13"/>
  <c r="AA603" i="13"/>
  <c r="Z603" i="13"/>
  <c r="Y603" i="13"/>
  <c r="X603" i="13"/>
  <c r="W603" i="13"/>
  <c r="V603" i="13"/>
  <c r="U603" i="13"/>
  <c r="T603" i="13"/>
  <c r="S603" i="13"/>
  <c r="R603" i="13"/>
  <c r="Q603" i="13"/>
  <c r="P603" i="13"/>
  <c r="O603" i="13"/>
  <c r="N603" i="13"/>
  <c r="M603" i="13"/>
  <c r="H603" i="13"/>
  <c r="G603" i="13"/>
  <c r="F603" i="13"/>
  <c r="E603" i="13"/>
  <c r="AB602" i="13"/>
  <c r="AA602" i="13"/>
  <c r="Z602" i="13"/>
  <c r="Y602" i="13"/>
  <c r="X602" i="13"/>
  <c r="W602" i="13"/>
  <c r="V602" i="13"/>
  <c r="U602" i="13"/>
  <c r="T602" i="13"/>
  <c r="S602" i="13"/>
  <c r="R602" i="13"/>
  <c r="Q602" i="13"/>
  <c r="P602" i="13"/>
  <c r="O602" i="13"/>
  <c r="N602" i="13"/>
  <c r="M602" i="13"/>
  <c r="H602" i="13"/>
  <c r="G602" i="13"/>
  <c r="F602" i="13"/>
  <c r="E602" i="13"/>
  <c r="AB601" i="13"/>
  <c r="AA601" i="13"/>
  <c r="Z601" i="13"/>
  <c r="Y601" i="13"/>
  <c r="X601" i="13"/>
  <c r="W601" i="13"/>
  <c r="V601" i="13"/>
  <c r="U601" i="13"/>
  <c r="T601" i="13"/>
  <c r="S601" i="13"/>
  <c r="R601" i="13"/>
  <c r="Q601" i="13"/>
  <c r="P601" i="13"/>
  <c r="O601" i="13"/>
  <c r="N601" i="13"/>
  <c r="M601" i="13"/>
  <c r="H601" i="13"/>
  <c r="G601" i="13"/>
  <c r="F601" i="13"/>
  <c r="E601" i="13"/>
  <c r="AB600" i="13"/>
  <c r="AA600" i="13"/>
  <c r="Z600" i="13"/>
  <c r="Y600" i="13"/>
  <c r="X600" i="13"/>
  <c r="W600" i="13"/>
  <c r="V600" i="13"/>
  <c r="U600" i="13"/>
  <c r="T600" i="13"/>
  <c r="S600" i="13"/>
  <c r="R600" i="13"/>
  <c r="Q600" i="13"/>
  <c r="P600" i="13"/>
  <c r="O600" i="13"/>
  <c r="N600" i="13"/>
  <c r="M600" i="13"/>
  <c r="H600" i="13"/>
  <c r="G600" i="13"/>
  <c r="F600" i="13"/>
  <c r="E600" i="13"/>
  <c r="AB598" i="13"/>
  <c r="AA598" i="13"/>
  <c r="Z598" i="13"/>
  <c r="Y598" i="13"/>
  <c r="X598" i="13"/>
  <c r="W598" i="13"/>
  <c r="V598" i="13"/>
  <c r="U598" i="13"/>
  <c r="T598" i="13"/>
  <c r="S598" i="13"/>
  <c r="R598" i="13"/>
  <c r="Q598" i="13"/>
  <c r="P598" i="13"/>
  <c r="O598" i="13"/>
  <c r="N598" i="13"/>
  <c r="M598" i="13"/>
  <c r="H598" i="13"/>
  <c r="G598" i="13"/>
  <c r="F598" i="13"/>
  <c r="E598" i="13"/>
  <c r="AB597" i="13"/>
  <c r="AA597" i="13"/>
  <c r="Z597" i="13"/>
  <c r="Y597" i="13"/>
  <c r="X597" i="13"/>
  <c r="W597" i="13"/>
  <c r="V597" i="13"/>
  <c r="U597" i="13"/>
  <c r="T597" i="13"/>
  <c r="S597" i="13"/>
  <c r="R597" i="13"/>
  <c r="Q597" i="13"/>
  <c r="P597" i="13"/>
  <c r="O597" i="13"/>
  <c r="N597" i="13"/>
  <c r="M597" i="13"/>
  <c r="H597" i="13"/>
  <c r="G597" i="13"/>
  <c r="F597" i="13"/>
  <c r="E597" i="13"/>
  <c r="AB596" i="13"/>
  <c r="AA596" i="13"/>
  <c r="Z596" i="13"/>
  <c r="Y596" i="13"/>
  <c r="X596" i="13"/>
  <c r="W596" i="13"/>
  <c r="V596" i="13"/>
  <c r="U596" i="13"/>
  <c r="T596" i="13"/>
  <c r="S596" i="13"/>
  <c r="R596" i="13"/>
  <c r="Q596" i="13"/>
  <c r="P596" i="13"/>
  <c r="O596" i="13"/>
  <c r="N596" i="13"/>
  <c r="M596" i="13"/>
  <c r="H596" i="13"/>
  <c r="G596" i="13"/>
  <c r="F596" i="13"/>
  <c r="E596" i="13"/>
  <c r="AB595" i="13"/>
  <c r="AA595" i="13"/>
  <c r="Z595" i="13"/>
  <c r="Y595" i="13"/>
  <c r="X595" i="13"/>
  <c r="W595" i="13"/>
  <c r="V595" i="13"/>
  <c r="U595" i="13"/>
  <c r="T595" i="13"/>
  <c r="S595" i="13"/>
  <c r="R595" i="13"/>
  <c r="Q595" i="13"/>
  <c r="P595" i="13"/>
  <c r="O595" i="13"/>
  <c r="N595" i="13"/>
  <c r="M595" i="13"/>
  <c r="H595" i="13"/>
  <c r="G595" i="13"/>
  <c r="F595" i="13"/>
  <c r="E595" i="13"/>
  <c r="AB594" i="13"/>
  <c r="AA594" i="13"/>
  <c r="Z594" i="13"/>
  <c r="Y594" i="13"/>
  <c r="X594" i="13"/>
  <c r="W594" i="13"/>
  <c r="V594" i="13"/>
  <c r="U594" i="13"/>
  <c r="T594" i="13"/>
  <c r="S594" i="13"/>
  <c r="R594" i="13"/>
  <c r="Q594" i="13"/>
  <c r="P594" i="13"/>
  <c r="O594" i="13"/>
  <c r="N594" i="13"/>
  <c r="M594" i="13"/>
  <c r="H594" i="13"/>
  <c r="G594" i="13"/>
  <c r="F594" i="13"/>
  <c r="E594" i="13"/>
  <c r="AB593" i="13"/>
  <c r="AA593" i="13"/>
  <c r="Z593" i="13"/>
  <c r="Y593" i="13"/>
  <c r="X593" i="13"/>
  <c r="W593" i="13"/>
  <c r="V593" i="13"/>
  <c r="U593" i="13"/>
  <c r="T593" i="13"/>
  <c r="S593" i="13"/>
  <c r="R593" i="13"/>
  <c r="Q593" i="13"/>
  <c r="P593" i="13"/>
  <c r="O593" i="13"/>
  <c r="N593" i="13"/>
  <c r="M593" i="13"/>
  <c r="H593" i="13"/>
  <c r="G593" i="13"/>
  <c r="F593" i="13"/>
  <c r="E593" i="13"/>
  <c r="AB592" i="13"/>
  <c r="AA592" i="13"/>
  <c r="Z592" i="13"/>
  <c r="Y592" i="13"/>
  <c r="X592" i="13"/>
  <c r="W592" i="13"/>
  <c r="V592" i="13"/>
  <c r="U592" i="13"/>
  <c r="T592" i="13"/>
  <c r="S592" i="13"/>
  <c r="R592" i="13"/>
  <c r="Q592" i="13"/>
  <c r="P592" i="13"/>
  <c r="O592" i="13"/>
  <c r="N592" i="13"/>
  <c r="M592" i="13"/>
  <c r="H592" i="13"/>
  <c r="G592" i="13"/>
  <c r="F592" i="13"/>
  <c r="E592" i="13"/>
  <c r="AB591" i="13"/>
  <c r="AA591" i="13"/>
  <c r="Z591" i="13"/>
  <c r="Y591" i="13"/>
  <c r="X591" i="13"/>
  <c r="W591" i="13"/>
  <c r="V591" i="13"/>
  <c r="U591" i="13"/>
  <c r="T591" i="13"/>
  <c r="S591" i="13"/>
  <c r="R591" i="13"/>
  <c r="Q591" i="13"/>
  <c r="P591" i="13"/>
  <c r="O591" i="13"/>
  <c r="N591" i="13"/>
  <c r="M591" i="13"/>
  <c r="H591" i="13"/>
  <c r="G591" i="13"/>
  <c r="F591" i="13"/>
  <c r="E591" i="13"/>
  <c r="AB590" i="13"/>
  <c r="AA590" i="13"/>
  <c r="Z590" i="13"/>
  <c r="Y590" i="13"/>
  <c r="X590" i="13"/>
  <c r="W590" i="13"/>
  <c r="V590" i="13"/>
  <c r="U590" i="13"/>
  <c r="T590" i="13"/>
  <c r="S590" i="13"/>
  <c r="R590" i="13"/>
  <c r="Q590" i="13"/>
  <c r="P590" i="13"/>
  <c r="O590" i="13"/>
  <c r="N590" i="13"/>
  <c r="M590" i="13"/>
  <c r="H590" i="13"/>
  <c r="G590" i="13"/>
  <c r="F590" i="13"/>
  <c r="E590" i="13"/>
  <c r="AB589" i="13"/>
  <c r="AA589" i="13"/>
  <c r="Z589" i="13"/>
  <c r="Y589" i="13"/>
  <c r="X589" i="13"/>
  <c r="W589" i="13"/>
  <c r="V589" i="13"/>
  <c r="U589" i="13"/>
  <c r="T589" i="13"/>
  <c r="S589" i="13"/>
  <c r="R589" i="13"/>
  <c r="Q589" i="13"/>
  <c r="P589" i="13"/>
  <c r="O589" i="13"/>
  <c r="N589" i="13"/>
  <c r="M589" i="13"/>
  <c r="H589" i="13"/>
  <c r="G589" i="13"/>
  <c r="F589" i="13"/>
  <c r="E589" i="13"/>
  <c r="AB588" i="13"/>
  <c r="AA588" i="13"/>
  <c r="Z588" i="13"/>
  <c r="Y588" i="13"/>
  <c r="X588" i="13"/>
  <c r="W588" i="13"/>
  <c r="V588" i="13"/>
  <c r="U588" i="13"/>
  <c r="T588" i="13"/>
  <c r="S588" i="13"/>
  <c r="R588" i="13"/>
  <c r="Q588" i="13"/>
  <c r="P588" i="13"/>
  <c r="O588" i="13"/>
  <c r="N588" i="13"/>
  <c r="M588" i="13"/>
  <c r="H588" i="13"/>
  <c r="G588" i="13"/>
  <c r="F588" i="13"/>
  <c r="E588" i="13"/>
  <c r="AB583" i="13"/>
  <c r="AA583" i="13"/>
  <c r="Z583" i="13"/>
  <c r="Y583" i="13"/>
  <c r="X583" i="13"/>
  <c r="W583" i="13"/>
  <c r="V583" i="13"/>
  <c r="U583" i="13"/>
  <c r="T583" i="13"/>
  <c r="S583" i="13"/>
  <c r="R583" i="13"/>
  <c r="Q583" i="13"/>
  <c r="P583" i="13"/>
  <c r="O583" i="13"/>
  <c r="N583" i="13"/>
  <c r="M583" i="13"/>
  <c r="H583" i="13"/>
  <c r="G583" i="13"/>
  <c r="F583" i="13"/>
  <c r="E583" i="13"/>
  <c r="AB582" i="13"/>
  <c r="AA582" i="13"/>
  <c r="Z582" i="13"/>
  <c r="Y582" i="13"/>
  <c r="X582" i="13"/>
  <c r="W582" i="13"/>
  <c r="V582" i="13"/>
  <c r="U582" i="13"/>
  <c r="T582" i="13"/>
  <c r="S582" i="13"/>
  <c r="R582" i="13"/>
  <c r="Q582" i="13"/>
  <c r="P582" i="13"/>
  <c r="O582" i="13"/>
  <c r="N582" i="13"/>
  <c r="M582" i="13"/>
  <c r="H582" i="13"/>
  <c r="G582" i="13"/>
  <c r="F582" i="13"/>
  <c r="E582" i="13"/>
  <c r="AB581" i="13"/>
  <c r="AA581" i="13"/>
  <c r="Z581" i="13"/>
  <c r="Y581" i="13"/>
  <c r="X581" i="13"/>
  <c r="W581" i="13"/>
  <c r="V581" i="13"/>
  <c r="U581" i="13"/>
  <c r="T581" i="13"/>
  <c r="S581" i="13"/>
  <c r="R581" i="13"/>
  <c r="Q581" i="13"/>
  <c r="P581" i="13"/>
  <c r="O581" i="13"/>
  <c r="N581" i="13"/>
  <c r="M581" i="13"/>
  <c r="H581" i="13"/>
  <c r="G581" i="13"/>
  <c r="F581" i="13"/>
  <c r="E581" i="13"/>
  <c r="AB580" i="13"/>
  <c r="AA580" i="13"/>
  <c r="Z580" i="13"/>
  <c r="Y580" i="13"/>
  <c r="X580" i="13"/>
  <c r="W580" i="13"/>
  <c r="V580" i="13"/>
  <c r="U580" i="13"/>
  <c r="T580" i="13"/>
  <c r="S580" i="13"/>
  <c r="R580" i="13"/>
  <c r="Q580" i="13"/>
  <c r="P580" i="13"/>
  <c r="O580" i="13"/>
  <c r="N580" i="13"/>
  <c r="M580" i="13"/>
  <c r="H580" i="13"/>
  <c r="G580" i="13"/>
  <c r="F580" i="13"/>
  <c r="E580" i="13"/>
  <c r="AB579" i="13"/>
  <c r="AA579" i="13"/>
  <c r="Z579" i="13"/>
  <c r="Y579" i="13"/>
  <c r="X579" i="13"/>
  <c r="W579" i="13"/>
  <c r="V579" i="13"/>
  <c r="U579" i="13"/>
  <c r="T579" i="13"/>
  <c r="S579" i="13"/>
  <c r="R579" i="13"/>
  <c r="Q579" i="13"/>
  <c r="P579" i="13"/>
  <c r="O579" i="13"/>
  <c r="N579" i="13"/>
  <c r="M579" i="13"/>
  <c r="H579" i="13"/>
  <c r="G579" i="13"/>
  <c r="F579" i="13"/>
  <c r="E579" i="13"/>
  <c r="AB578" i="13"/>
  <c r="AA578" i="13"/>
  <c r="Z578" i="13"/>
  <c r="Y578" i="13"/>
  <c r="X578" i="13"/>
  <c r="W578" i="13"/>
  <c r="V578" i="13"/>
  <c r="U578" i="13"/>
  <c r="T578" i="13"/>
  <c r="S578" i="13"/>
  <c r="R578" i="13"/>
  <c r="Q578" i="13"/>
  <c r="P578" i="13"/>
  <c r="O578" i="13"/>
  <c r="N578" i="13"/>
  <c r="M578" i="13"/>
  <c r="H578" i="13"/>
  <c r="G578" i="13"/>
  <c r="F578" i="13"/>
  <c r="E578" i="13"/>
  <c r="AB577" i="13"/>
  <c r="AA577" i="13"/>
  <c r="Z577" i="13"/>
  <c r="Y577" i="13"/>
  <c r="X577" i="13"/>
  <c r="W577" i="13"/>
  <c r="V577" i="13"/>
  <c r="U577" i="13"/>
  <c r="T577" i="13"/>
  <c r="S577" i="13"/>
  <c r="R577" i="13"/>
  <c r="Q577" i="13"/>
  <c r="P577" i="13"/>
  <c r="O577" i="13"/>
  <c r="N577" i="13"/>
  <c r="M577" i="13"/>
  <c r="H577" i="13"/>
  <c r="G577" i="13"/>
  <c r="F577" i="13"/>
  <c r="E577" i="13"/>
  <c r="AB576" i="13"/>
  <c r="AA576" i="13"/>
  <c r="Z576" i="13"/>
  <c r="Y576" i="13"/>
  <c r="X576" i="13"/>
  <c r="W576" i="13"/>
  <c r="V576" i="13"/>
  <c r="U576" i="13"/>
  <c r="T576" i="13"/>
  <c r="S576" i="13"/>
  <c r="R576" i="13"/>
  <c r="Q576" i="13"/>
  <c r="P576" i="13"/>
  <c r="O576" i="13"/>
  <c r="N576" i="13"/>
  <c r="M576" i="13"/>
  <c r="H576" i="13"/>
  <c r="G576" i="13"/>
  <c r="F576" i="13"/>
  <c r="E576" i="13"/>
  <c r="AB575" i="13"/>
  <c r="AA575" i="13"/>
  <c r="Z575" i="13"/>
  <c r="Y575" i="13"/>
  <c r="X575" i="13"/>
  <c r="W575" i="13"/>
  <c r="V575" i="13"/>
  <c r="U575" i="13"/>
  <c r="T575" i="13"/>
  <c r="S575" i="13"/>
  <c r="R575" i="13"/>
  <c r="Q575" i="13"/>
  <c r="P575" i="13"/>
  <c r="O575" i="13"/>
  <c r="N575" i="13"/>
  <c r="M575" i="13"/>
  <c r="H575" i="13"/>
  <c r="G575" i="13"/>
  <c r="F575" i="13"/>
  <c r="E575" i="13"/>
  <c r="AB574" i="13"/>
  <c r="AA574" i="13"/>
  <c r="Z574" i="13"/>
  <c r="Y574" i="13"/>
  <c r="X574" i="13"/>
  <c r="W574" i="13"/>
  <c r="V574" i="13"/>
  <c r="U574" i="13"/>
  <c r="T574" i="13"/>
  <c r="S574" i="13"/>
  <c r="R574" i="13"/>
  <c r="Q574" i="13"/>
  <c r="P574" i="13"/>
  <c r="O574" i="13"/>
  <c r="N574" i="13"/>
  <c r="M574" i="13"/>
  <c r="H574" i="13"/>
  <c r="G574" i="13"/>
  <c r="F574" i="13"/>
  <c r="E574" i="13"/>
  <c r="AB572" i="13"/>
  <c r="AA572" i="13"/>
  <c r="Z572" i="13"/>
  <c r="Y572" i="13"/>
  <c r="X572" i="13"/>
  <c r="W572" i="13"/>
  <c r="V572" i="13"/>
  <c r="U572" i="13"/>
  <c r="T572" i="13"/>
  <c r="S572" i="13"/>
  <c r="R572" i="13"/>
  <c r="Q572" i="13"/>
  <c r="P572" i="13"/>
  <c r="O572" i="13"/>
  <c r="N572" i="13"/>
  <c r="M572" i="13"/>
  <c r="H572" i="13"/>
  <c r="G572" i="13"/>
  <c r="F572" i="13"/>
  <c r="E572" i="13"/>
  <c r="AB571" i="13"/>
  <c r="AA571" i="13"/>
  <c r="Z571" i="13"/>
  <c r="Y571" i="13"/>
  <c r="X571" i="13"/>
  <c r="W571" i="13"/>
  <c r="V571" i="13"/>
  <c r="U571" i="13"/>
  <c r="T571" i="13"/>
  <c r="S571" i="13"/>
  <c r="R571" i="13"/>
  <c r="Q571" i="13"/>
  <c r="P571" i="13"/>
  <c r="O571" i="13"/>
  <c r="N571" i="13"/>
  <c r="M571" i="13"/>
  <c r="H571" i="13"/>
  <c r="G571" i="13"/>
  <c r="F571" i="13"/>
  <c r="E571" i="13"/>
  <c r="AB570" i="13"/>
  <c r="AA570" i="13"/>
  <c r="Z570" i="13"/>
  <c r="Y570" i="13"/>
  <c r="X570" i="13"/>
  <c r="W570" i="13"/>
  <c r="V570" i="13"/>
  <c r="U570" i="13"/>
  <c r="T570" i="13"/>
  <c r="S570" i="13"/>
  <c r="R570" i="13"/>
  <c r="Q570" i="13"/>
  <c r="P570" i="13"/>
  <c r="O570" i="13"/>
  <c r="N570" i="13"/>
  <c r="M570" i="13"/>
  <c r="H570" i="13"/>
  <c r="G570" i="13"/>
  <c r="F570" i="13"/>
  <c r="E570" i="13"/>
  <c r="AB569" i="13"/>
  <c r="AA569" i="13"/>
  <c r="Z569" i="13"/>
  <c r="Y569" i="13"/>
  <c r="X569" i="13"/>
  <c r="W569" i="13"/>
  <c r="V569" i="13"/>
  <c r="U569" i="13"/>
  <c r="T569" i="13"/>
  <c r="S569" i="13"/>
  <c r="R569" i="13"/>
  <c r="Q569" i="13"/>
  <c r="P569" i="13"/>
  <c r="O569" i="13"/>
  <c r="N569" i="13"/>
  <c r="M569" i="13"/>
  <c r="H569" i="13"/>
  <c r="G569" i="13"/>
  <c r="F569" i="13"/>
  <c r="E569" i="13"/>
  <c r="AB568" i="13"/>
  <c r="AA568" i="13"/>
  <c r="Z568" i="13"/>
  <c r="Y568" i="13"/>
  <c r="X568" i="13"/>
  <c r="W568" i="13"/>
  <c r="V568" i="13"/>
  <c r="U568" i="13"/>
  <c r="T568" i="13"/>
  <c r="S568" i="13"/>
  <c r="R568" i="13"/>
  <c r="Q568" i="13"/>
  <c r="P568" i="13"/>
  <c r="O568" i="13"/>
  <c r="N568" i="13"/>
  <c r="M568" i="13"/>
  <c r="H568" i="13"/>
  <c r="G568" i="13"/>
  <c r="F568" i="13"/>
  <c r="E568" i="13"/>
  <c r="AB567" i="13"/>
  <c r="AA567" i="13"/>
  <c r="Z567" i="13"/>
  <c r="Y567" i="13"/>
  <c r="X567" i="13"/>
  <c r="W567" i="13"/>
  <c r="V567" i="13"/>
  <c r="U567" i="13"/>
  <c r="T567" i="13"/>
  <c r="S567" i="13"/>
  <c r="R567" i="13"/>
  <c r="Q567" i="13"/>
  <c r="P567" i="13"/>
  <c r="O567" i="13"/>
  <c r="N567" i="13"/>
  <c r="M567" i="13"/>
  <c r="H567" i="13"/>
  <c r="G567" i="13"/>
  <c r="F567" i="13"/>
  <c r="E567" i="13"/>
  <c r="AB566" i="13"/>
  <c r="AA566" i="13"/>
  <c r="Z566" i="13"/>
  <c r="Y566" i="13"/>
  <c r="X566" i="13"/>
  <c r="W566" i="13"/>
  <c r="V566" i="13"/>
  <c r="U566" i="13"/>
  <c r="T566" i="13"/>
  <c r="S566" i="13"/>
  <c r="R566" i="13"/>
  <c r="Q566" i="13"/>
  <c r="P566" i="13"/>
  <c r="O566" i="13"/>
  <c r="N566" i="13"/>
  <c r="M566" i="13"/>
  <c r="H566" i="13"/>
  <c r="G566" i="13"/>
  <c r="F566" i="13"/>
  <c r="E566" i="13"/>
  <c r="AB565" i="13"/>
  <c r="AA565" i="13"/>
  <c r="Z565" i="13"/>
  <c r="Y565" i="13"/>
  <c r="X565" i="13"/>
  <c r="W565" i="13"/>
  <c r="V565" i="13"/>
  <c r="U565" i="13"/>
  <c r="T565" i="13"/>
  <c r="S565" i="13"/>
  <c r="R565" i="13"/>
  <c r="Q565" i="13"/>
  <c r="P565" i="13"/>
  <c r="O565" i="13"/>
  <c r="N565" i="13"/>
  <c r="M565" i="13"/>
  <c r="H565" i="13"/>
  <c r="G565" i="13"/>
  <c r="F565" i="13"/>
  <c r="E565" i="13"/>
  <c r="AB564" i="13"/>
  <c r="AA564" i="13"/>
  <c r="Z564" i="13"/>
  <c r="Y564" i="13"/>
  <c r="X564" i="13"/>
  <c r="W564" i="13"/>
  <c r="V564" i="13"/>
  <c r="U564" i="13"/>
  <c r="T564" i="13"/>
  <c r="S564" i="13"/>
  <c r="R564" i="13"/>
  <c r="Q564" i="13"/>
  <c r="P564" i="13"/>
  <c r="O564" i="13"/>
  <c r="N564" i="13"/>
  <c r="M564" i="13"/>
  <c r="H564" i="13"/>
  <c r="G564" i="13"/>
  <c r="F564" i="13"/>
  <c r="E564" i="13"/>
  <c r="AB563" i="13"/>
  <c r="AA563" i="13"/>
  <c r="Z563" i="13"/>
  <c r="Y563" i="13"/>
  <c r="X563" i="13"/>
  <c r="W563" i="13"/>
  <c r="V563" i="13"/>
  <c r="U563" i="13"/>
  <c r="T563" i="13"/>
  <c r="S563" i="13"/>
  <c r="R563" i="13"/>
  <c r="Q563" i="13"/>
  <c r="P563" i="13"/>
  <c r="O563" i="13"/>
  <c r="N563" i="13"/>
  <c r="M563" i="13"/>
  <c r="H563" i="13"/>
  <c r="G563" i="13"/>
  <c r="F563" i="13"/>
  <c r="E563" i="13"/>
  <c r="AB562" i="13"/>
  <c r="AA562" i="13"/>
  <c r="Z562" i="13"/>
  <c r="Y562" i="13"/>
  <c r="X562" i="13"/>
  <c r="W562" i="13"/>
  <c r="V562" i="13"/>
  <c r="U562" i="13"/>
  <c r="T562" i="13"/>
  <c r="S562" i="13"/>
  <c r="R562" i="13"/>
  <c r="Q562" i="13"/>
  <c r="P562" i="13"/>
  <c r="O562" i="13"/>
  <c r="N562" i="13"/>
  <c r="M562" i="13"/>
  <c r="H562" i="13"/>
  <c r="G562" i="13"/>
  <c r="F562" i="13"/>
  <c r="E562" i="13"/>
  <c r="AB560" i="13"/>
  <c r="AA560" i="13"/>
  <c r="Z560" i="13"/>
  <c r="Y560" i="13"/>
  <c r="X560" i="13"/>
  <c r="W560" i="13"/>
  <c r="V560" i="13"/>
  <c r="U560" i="13"/>
  <c r="T560" i="13"/>
  <c r="S560" i="13"/>
  <c r="R560" i="13"/>
  <c r="Q560" i="13"/>
  <c r="P560" i="13"/>
  <c r="O560" i="13"/>
  <c r="N560" i="13"/>
  <c r="M560" i="13"/>
  <c r="H560" i="13"/>
  <c r="G560" i="13"/>
  <c r="F560" i="13"/>
  <c r="E560" i="13"/>
  <c r="AB559" i="13"/>
  <c r="AA559" i="13"/>
  <c r="Z559" i="13"/>
  <c r="Y559" i="13"/>
  <c r="X559" i="13"/>
  <c r="W559" i="13"/>
  <c r="V559" i="13"/>
  <c r="U559" i="13"/>
  <c r="T559" i="13"/>
  <c r="S559" i="13"/>
  <c r="R559" i="13"/>
  <c r="Q559" i="13"/>
  <c r="P559" i="13"/>
  <c r="O559" i="13"/>
  <c r="N559" i="13"/>
  <c r="M559" i="13"/>
  <c r="H559" i="13"/>
  <c r="G559" i="13"/>
  <c r="F559" i="13"/>
  <c r="E559" i="13"/>
  <c r="AB558" i="13"/>
  <c r="AA558" i="13"/>
  <c r="Z558" i="13"/>
  <c r="Y558" i="13"/>
  <c r="X558" i="13"/>
  <c r="W558" i="13"/>
  <c r="V558" i="13"/>
  <c r="U558" i="13"/>
  <c r="T558" i="13"/>
  <c r="S558" i="13"/>
  <c r="R558" i="13"/>
  <c r="Q558" i="13"/>
  <c r="P558" i="13"/>
  <c r="O558" i="13"/>
  <c r="N558" i="13"/>
  <c r="M558" i="13"/>
  <c r="H558" i="13"/>
  <c r="G558" i="13"/>
  <c r="F558" i="13"/>
  <c r="E558" i="13"/>
  <c r="AB557" i="13"/>
  <c r="AA557" i="13"/>
  <c r="Z557" i="13"/>
  <c r="Y557" i="13"/>
  <c r="X557" i="13"/>
  <c r="W557" i="13"/>
  <c r="V557" i="13"/>
  <c r="U557" i="13"/>
  <c r="T557" i="13"/>
  <c r="S557" i="13"/>
  <c r="R557" i="13"/>
  <c r="Q557" i="13"/>
  <c r="P557" i="13"/>
  <c r="O557" i="13"/>
  <c r="N557" i="13"/>
  <c r="M557" i="13"/>
  <c r="H557" i="13"/>
  <c r="G557" i="13"/>
  <c r="F557" i="13"/>
  <c r="E557" i="13"/>
  <c r="AB552" i="13"/>
  <c r="AA552" i="13"/>
  <c r="Z552" i="13"/>
  <c r="Y552" i="13"/>
  <c r="X552" i="13"/>
  <c r="W552" i="13"/>
  <c r="V552" i="13"/>
  <c r="U552" i="13"/>
  <c r="T552" i="13"/>
  <c r="S552" i="13"/>
  <c r="R552" i="13"/>
  <c r="Q552" i="13"/>
  <c r="P552" i="13"/>
  <c r="O552" i="13"/>
  <c r="N552" i="13"/>
  <c r="M552" i="13"/>
  <c r="H552" i="13"/>
  <c r="G552" i="13"/>
  <c r="F552" i="13"/>
  <c r="E552" i="13"/>
  <c r="X547" i="13"/>
  <c r="W547" i="13"/>
  <c r="V547" i="13"/>
  <c r="U547" i="13"/>
  <c r="T547" i="13"/>
  <c r="S547" i="13"/>
  <c r="R547" i="13"/>
  <c r="Q547" i="13"/>
  <c r="P547" i="13"/>
  <c r="O547" i="13"/>
  <c r="N547" i="13"/>
  <c r="M547" i="13"/>
  <c r="L547" i="13"/>
  <c r="K547" i="13"/>
  <c r="J547" i="13"/>
  <c r="I547" i="13"/>
  <c r="H547" i="13"/>
  <c r="G547" i="13"/>
  <c r="F547" i="13"/>
  <c r="E547" i="13"/>
  <c r="X546" i="13"/>
  <c r="W546" i="13"/>
  <c r="V546" i="13"/>
  <c r="U546" i="13"/>
  <c r="T546" i="13"/>
  <c r="S546" i="13"/>
  <c r="R546" i="13"/>
  <c r="Q546" i="13"/>
  <c r="P546" i="13"/>
  <c r="O546" i="13"/>
  <c r="N546" i="13"/>
  <c r="M546" i="13"/>
  <c r="L546" i="13"/>
  <c r="K546" i="13"/>
  <c r="J546" i="13"/>
  <c r="I546" i="13"/>
  <c r="H546" i="13"/>
  <c r="G546" i="13"/>
  <c r="F546" i="13"/>
  <c r="E546" i="13"/>
  <c r="X545" i="13"/>
  <c r="W545" i="13"/>
  <c r="V545" i="13"/>
  <c r="U545" i="13"/>
  <c r="T545" i="13"/>
  <c r="S545" i="13"/>
  <c r="R545" i="13"/>
  <c r="Q545" i="13"/>
  <c r="P545" i="13"/>
  <c r="O545" i="13"/>
  <c r="N545" i="13"/>
  <c r="M545" i="13"/>
  <c r="L545" i="13"/>
  <c r="K545" i="13"/>
  <c r="J545" i="13"/>
  <c r="I545" i="13"/>
  <c r="H545" i="13"/>
  <c r="G545" i="13"/>
  <c r="F545" i="13"/>
  <c r="E545" i="13"/>
  <c r="X544" i="13"/>
  <c r="W544" i="13"/>
  <c r="V544" i="13"/>
  <c r="U544" i="13"/>
  <c r="T544" i="13"/>
  <c r="S544" i="13"/>
  <c r="R544" i="13"/>
  <c r="Q544" i="13"/>
  <c r="P544" i="13"/>
  <c r="O544" i="13"/>
  <c r="N544" i="13"/>
  <c r="M544" i="13"/>
  <c r="L544" i="13"/>
  <c r="K544" i="13"/>
  <c r="J544" i="13"/>
  <c r="I544" i="13"/>
  <c r="H544" i="13"/>
  <c r="G544" i="13"/>
  <c r="F544" i="13"/>
  <c r="E544" i="13"/>
  <c r="X543" i="13"/>
  <c r="W543" i="13"/>
  <c r="V543" i="13"/>
  <c r="U543" i="13"/>
  <c r="T543" i="13"/>
  <c r="S543" i="13"/>
  <c r="R543" i="13"/>
  <c r="Q543" i="13"/>
  <c r="P543" i="13"/>
  <c r="O543" i="13"/>
  <c r="N543" i="13"/>
  <c r="M543" i="13"/>
  <c r="L543" i="13"/>
  <c r="K543" i="13"/>
  <c r="J543" i="13"/>
  <c r="I543" i="13"/>
  <c r="H543" i="13"/>
  <c r="G543" i="13"/>
  <c r="F543" i="13"/>
  <c r="E543" i="13"/>
  <c r="X542" i="13"/>
  <c r="W542" i="13"/>
  <c r="V542" i="13"/>
  <c r="U542" i="13"/>
  <c r="T542" i="13"/>
  <c r="S542" i="13"/>
  <c r="R542" i="13"/>
  <c r="Q542" i="13"/>
  <c r="P542" i="13"/>
  <c r="O542" i="13"/>
  <c r="N542" i="13"/>
  <c r="M542" i="13"/>
  <c r="L542" i="13"/>
  <c r="K542" i="13"/>
  <c r="J542" i="13"/>
  <c r="I542" i="13"/>
  <c r="H542" i="13"/>
  <c r="G542" i="13"/>
  <c r="F542" i="13"/>
  <c r="E542" i="13"/>
  <c r="X541" i="13"/>
  <c r="W541" i="13"/>
  <c r="V541" i="13"/>
  <c r="U541" i="13"/>
  <c r="T541" i="13"/>
  <c r="S541" i="13"/>
  <c r="R541" i="13"/>
  <c r="Q541" i="13"/>
  <c r="P541" i="13"/>
  <c r="O541" i="13"/>
  <c r="N541" i="13"/>
  <c r="M541" i="13"/>
  <c r="L541" i="13"/>
  <c r="K541" i="13"/>
  <c r="J541" i="13"/>
  <c r="I541" i="13"/>
  <c r="H541" i="13"/>
  <c r="G541" i="13"/>
  <c r="F541" i="13"/>
  <c r="E541" i="13"/>
  <c r="X539" i="13"/>
  <c r="W539" i="13"/>
  <c r="V539" i="13"/>
  <c r="U539" i="13"/>
  <c r="T539" i="13"/>
  <c r="S539" i="13"/>
  <c r="R539" i="13"/>
  <c r="Q539" i="13"/>
  <c r="P539" i="13"/>
  <c r="O539" i="13"/>
  <c r="N539" i="13"/>
  <c r="M539" i="13"/>
  <c r="L539" i="13"/>
  <c r="K539" i="13"/>
  <c r="J539" i="13"/>
  <c r="I539" i="13"/>
  <c r="H539" i="13"/>
  <c r="G539" i="13"/>
  <c r="F539" i="13"/>
  <c r="E539" i="13"/>
  <c r="X538" i="13"/>
  <c r="W538" i="13"/>
  <c r="V538" i="13"/>
  <c r="U538" i="13"/>
  <c r="T538" i="13"/>
  <c r="S538" i="13"/>
  <c r="R538" i="13"/>
  <c r="Q538" i="13"/>
  <c r="P538" i="13"/>
  <c r="O538" i="13"/>
  <c r="N538" i="13"/>
  <c r="M538" i="13"/>
  <c r="L538" i="13"/>
  <c r="K538" i="13"/>
  <c r="J538" i="13"/>
  <c r="I538" i="13"/>
  <c r="H538" i="13"/>
  <c r="G538" i="13"/>
  <c r="F538" i="13"/>
  <c r="E538" i="13"/>
  <c r="X537" i="13"/>
  <c r="W537" i="13"/>
  <c r="V537" i="13"/>
  <c r="U537" i="13"/>
  <c r="T537" i="13"/>
  <c r="S537" i="13"/>
  <c r="R537" i="13"/>
  <c r="Q537" i="13"/>
  <c r="P537" i="13"/>
  <c r="O537" i="13"/>
  <c r="N537" i="13"/>
  <c r="M537" i="13"/>
  <c r="L537" i="13"/>
  <c r="K537" i="13"/>
  <c r="J537" i="13"/>
  <c r="I537" i="13"/>
  <c r="H537" i="13"/>
  <c r="G537" i="13"/>
  <c r="F537" i="13"/>
  <c r="E537" i="13"/>
  <c r="X536" i="13"/>
  <c r="W536" i="13"/>
  <c r="V536" i="13"/>
  <c r="U536" i="13"/>
  <c r="T536" i="13"/>
  <c r="S536" i="13"/>
  <c r="R536" i="13"/>
  <c r="Q536" i="13"/>
  <c r="P536" i="13"/>
  <c r="O536" i="13"/>
  <c r="N536" i="13"/>
  <c r="M536" i="13"/>
  <c r="L536" i="13"/>
  <c r="K536" i="13"/>
  <c r="J536" i="13"/>
  <c r="I536" i="13"/>
  <c r="H536" i="13"/>
  <c r="G536" i="13"/>
  <c r="F536" i="13"/>
  <c r="E536" i="13"/>
  <c r="X535" i="13"/>
  <c r="W535" i="13"/>
  <c r="V535" i="13"/>
  <c r="U535" i="13"/>
  <c r="T535" i="13"/>
  <c r="S535" i="13"/>
  <c r="R535" i="13"/>
  <c r="Q535" i="13"/>
  <c r="P535" i="13"/>
  <c r="O535" i="13"/>
  <c r="N535" i="13"/>
  <c r="M535" i="13"/>
  <c r="L535" i="13"/>
  <c r="K535" i="13"/>
  <c r="J535" i="13"/>
  <c r="I535" i="13"/>
  <c r="H535" i="13"/>
  <c r="G535" i="13"/>
  <c r="F535" i="13"/>
  <c r="E535" i="13"/>
  <c r="X534" i="13"/>
  <c r="W534" i="13"/>
  <c r="V534" i="13"/>
  <c r="U534" i="13"/>
  <c r="T534" i="13"/>
  <c r="S534" i="13"/>
  <c r="R534" i="13"/>
  <c r="Q534" i="13"/>
  <c r="P534" i="13"/>
  <c r="O534" i="13"/>
  <c r="N534" i="13"/>
  <c r="M534" i="13"/>
  <c r="L534" i="13"/>
  <c r="K534" i="13"/>
  <c r="J534" i="13"/>
  <c r="I534" i="13"/>
  <c r="H534" i="13"/>
  <c r="G534" i="13"/>
  <c r="F534" i="13"/>
  <c r="E534" i="13"/>
  <c r="X533" i="13"/>
  <c r="W533" i="13"/>
  <c r="V533" i="13"/>
  <c r="U533" i="13"/>
  <c r="T533" i="13"/>
  <c r="S533" i="13"/>
  <c r="R533" i="13"/>
  <c r="Q533" i="13"/>
  <c r="P533" i="13"/>
  <c r="O533" i="13"/>
  <c r="N533" i="13"/>
  <c r="M533" i="13"/>
  <c r="L533" i="13"/>
  <c r="K533" i="13"/>
  <c r="J533" i="13"/>
  <c r="I533" i="13"/>
  <c r="H533" i="13"/>
  <c r="G533" i="13"/>
  <c r="F533" i="13"/>
  <c r="E533" i="13"/>
  <c r="X532" i="13"/>
  <c r="W532" i="13"/>
  <c r="V532" i="13"/>
  <c r="U532" i="13"/>
  <c r="T532" i="13"/>
  <c r="S532" i="13"/>
  <c r="R532" i="13"/>
  <c r="Q532" i="13"/>
  <c r="P532" i="13"/>
  <c r="O532" i="13"/>
  <c r="N532" i="13"/>
  <c r="M532" i="13"/>
  <c r="L532" i="13"/>
  <c r="K532" i="13"/>
  <c r="J532" i="13"/>
  <c r="I532" i="13"/>
  <c r="H532" i="13"/>
  <c r="G532" i="13"/>
  <c r="F532" i="13"/>
  <c r="E532" i="13"/>
  <c r="X531" i="13"/>
  <c r="W531" i="13"/>
  <c r="V531" i="13"/>
  <c r="U531" i="13"/>
  <c r="T531" i="13"/>
  <c r="S531" i="13"/>
  <c r="R531" i="13"/>
  <c r="Q531" i="13"/>
  <c r="P531" i="13"/>
  <c r="O531" i="13"/>
  <c r="N531" i="13"/>
  <c r="M531" i="13"/>
  <c r="L531" i="13"/>
  <c r="K531" i="13"/>
  <c r="J531" i="13"/>
  <c r="I531" i="13"/>
  <c r="H531" i="13"/>
  <c r="G531" i="13"/>
  <c r="F531" i="13"/>
  <c r="E531" i="13"/>
  <c r="X530" i="13"/>
  <c r="W530" i="13"/>
  <c r="V530" i="13"/>
  <c r="U530" i="13"/>
  <c r="T530" i="13"/>
  <c r="S530" i="13"/>
  <c r="R530" i="13"/>
  <c r="Q530" i="13"/>
  <c r="P530" i="13"/>
  <c r="O530" i="13"/>
  <c r="N530" i="13"/>
  <c r="M530" i="13"/>
  <c r="L530" i="13"/>
  <c r="K530" i="13"/>
  <c r="J530" i="13"/>
  <c r="I530" i="13"/>
  <c r="H530" i="13"/>
  <c r="G530" i="13"/>
  <c r="F530" i="13"/>
  <c r="E530" i="13"/>
  <c r="X529" i="13"/>
  <c r="W529" i="13"/>
  <c r="V529" i="13"/>
  <c r="U529" i="13"/>
  <c r="T529" i="13"/>
  <c r="S529" i="13"/>
  <c r="R529" i="13"/>
  <c r="Q529" i="13"/>
  <c r="P529" i="13"/>
  <c r="O529" i="13"/>
  <c r="N529" i="13"/>
  <c r="M529" i="13"/>
  <c r="L529" i="13"/>
  <c r="K529" i="13"/>
  <c r="J529" i="13"/>
  <c r="I529" i="13"/>
  <c r="H529" i="13"/>
  <c r="G529" i="13"/>
  <c r="F529" i="13"/>
  <c r="E529" i="13"/>
  <c r="X524" i="13"/>
  <c r="W524" i="13"/>
  <c r="V524" i="13"/>
  <c r="U524" i="13"/>
  <c r="T524" i="13"/>
  <c r="S524" i="13"/>
  <c r="R524" i="13"/>
  <c r="Q524" i="13"/>
  <c r="P524" i="13"/>
  <c r="O524" i="13"/>
  <c r="N524" i="13"/>
  <c r="M524" i="13"/>
  <c r="L524" i="13"/>
  <c r="K524" i="13"/>
  <c r="J524" i="13"/>
  <c r="I524" i="13"/>
  <c r="H524" i="13"/>
  <c r="G524" i="13"/>
  <c r="F524" i="13"/>
  <c r="E524" i="13"/>
  <c r="X523" i="13"/>
  <c r="W523" i="13"/>
  <c r="V523" i="13"/>
  <c r="U523" i="13"/>
  <c r="T523" i="13"/>
  <c r="S523" i="13"/>
  <c r="R523" i="13"/>
  <c r="Q523" i="13"/>
  <c r="P523" i="13"/>
  <c r="O523" i="13"/>
  <c r="N523" i="13"/>
  <c r="M523" i="13"/>
  <c r="L523" i="13"/>
  <c r="K523" i="13"/>
  <c r="J523" i="13"/>
  <c r="I523" i="13"/>
  <c r="H523" i="13"/>
  <c r="G523" i="13"/>
  <c r="F523" i="13"/>
  <c r="E523" i="13"/>
  <c r="X522" i="13"/>
  <c r="W522" i="13"/>
  <c r="V522" i="13"/>
  <c r="U522" i="13"/>
  <c r="T522" i="13"/>
  <c r="S522" i="13"/>
  <c r="R522" i="13"/>
  <c r="Q522" i="13"/>
  <c r="P522" i="13"/>
  <c r="O522" i="13"/>
  <c r="N522" i="13"/>
  <c r="M522" i="13"/>
  <c r="L522" i="13"/>
  <c r="K522" i="13"/>
  <c r="J522" i="13"/>
  <c r="I522" i="13"/>
  <c r="H522" i="13"/>
  <c r="G522" i="13"/>
  <c r="F522" i="13"/>
  <c r="E522" i="13"/>
  <c r="X521" i="13"/>
  <c r="W521" i="13"/>
  <c r="V521" i="13"/>
  <c r="U521" i="13"/>
  <c r="T521" i="13"/>
  <c r="S521" i="13"/>
  <c r="R521" i="13"/>
  <c r="Q521" i="13"/>
  <c r="P521" i="13"/>
  <c r="O521" i="13"/>
  <c r="N521" i="13"/>
  <c r="M521" i="13"/>
  <c r="L521" i="13"/>
  <c r="K521" i="13"/>
  <c r="J521" i="13"/>
  <c r="I521" i="13"/>
  <c r="H521" i="13"/>
  <c r="G521" i="13"/>
  <c r="F521" i="13"/>
  <c r="E521" i="13"/>
  <c r="X520" i="13"/>
  <c r="W520" i="13"/>
  <c r="V520" i="13"/>
  <c r="U520" i="13"/>
  <c r="T520" i="13"/>
  <c r="S520" i="13"/>
  <c r="R520" i="13"/>
  <c r="Q520" i="13"/>
  <c r="P520" i="13"/>
  <c r="O520" i="13"/>
  <c r="N520" i="13"/>
  <c r="M520" i="13"/>
  <c r="L520" i="13"/>
  <c r="K520" i="13"/>
  <c r="J520" i="13"/>
  <c r="I520" i="13"/>
  <c r="H520" i="13"/>
  <c r="G520" i="13"/>
  <c r="F520" i="13"/>
  <c r="E520" i="13"/>
  <c r="X519" i="13"/>
  <c r="W519" i="13"/>
  <c r="V519" i="13"/>
  <c r="U519" i="13"/>
  <c r="T519" i="13"/>
  <c r="S519" i="13"/>
  <c r="R519" i="13"/>
  <c r="Q519" i="13"/>
  <c r="P519" i="13"/>
  <c r="O519" i="13"/>
  <c r="N519" i="13"/>
  <c r="M519" i="13"/>
  <c r="L519" i="13"/>
  <c r="K519" i="13"/>
  <c r="J519" i="13"/>
  <c r="I519" i="13"/>
  <c r="H519" i="13"/>
  <c r="G519" i="13"/>
  <c r="F519" i="13"/>
  <c r="E519" i="13"/>
  <c r="X518" i="13"/>
  <c r="W518" i="13"/>
  <c r="V518" i="13"/>
  <c r="U518" i="13"/>
  <c r="T518" i="13"/>
  <c r="S518" i="13"/>
  <c r="R518" i="13"/>
  <c r="Q518" i="13"/>
  <c r="P518" i="13"/>
  <c r="O518" i="13"/>
  <c r="N518" i="13"/>
  <c r="M518" i="13"/>
  <c r="L518" i="13"/>
  <c r="K518" i="13"/>
  <c r="J518" i="13"/>
  <c r="I518" i="13"/>
  <c r="H518" i="13"/>
  <c r="G518" i="13"/>
  <c r="F518" i="13"/>
  <c r="E518" i="13"/>
  <c r="X517" i="13"/>
  <c r="W517" i="13"/>
  <c r="V517" i="13"/>
  <c r="U517" i="13"/>
  <c r="T517" i="13"/>
  <c r="S517" i="13"/>
  <c r="R517" i="13"/>
  <c r="Q517" i="13"/>
  <c r="P517" i="13"/>
  <c r="O517" i="13"/>
  <c r="N517" i="13"/>
  <c r="M517" i="13"/>
  <c r="L517" i="13"/>
  <c r="K517" i="13"/>
  <c r="J517" i="13"/>
  <c r="I517" i="13"/>
  <c r="H517" i="13"/>
  <c r="G517" i="13"/>
  <c r="F517" i="13"/>
  <c r="E517" i="13"/>
  <c r="X516" i="13"/>
  <c r="W516" i="13"/>
  <c r="V516" i="13"/>
  <c r="U516" i="13"/>
  <c r="T516" i="13"/>
  <c r="S516" i="13"/>
  <c r="R516" i="13"/>
  <c r="Q516" i="13"/>
  <c r="P516" i="13"/>
  <c r="O516" i="13"/>
  <c r="N516" i="13"/>
  <c r="M516" i="13"/>
  <c r="L516" i="13"/>
  <c r="K516" i="13"/>
  <c r="J516" i="13"/>
  <c r="I516" i="13"/>
  <c r="H516" i="13"/>
  <c r="G516" i="13"/>
  <c r="F516" i="13"/>
  <c r="E516" i="13"/>
  <c r="X515" i="13"/>
  <c r="W515" i="13"/>
  <c r="V515" i="13"/>
  <c r="U515" i="13"/>
  <c r="T515" i="13"/>
  <c r="S515" i="13"/>
  <c r="R515" i="13"/>
  <c r="Q515" i="13"/>
  <c r="P515" i="13"/>
  <c r="O515" i="13"/>
  <c r="N515" i="13"/>
  <c r="M515" i="13"/>
  <c r="L515" i="13"/>
  <c r="K515" i="13"/>
  <c r="J515" i="13"/>
  <c r="I515" i="13"/>
  <c r="H515" i="13"/>
  <c r="G515" i="13"/>
  <c r="F515" i="13"/>
  <c r="E515" i="13"/>
  <c r="X513" i="13"/>
  <c r="W513" i="13"/>
  <c r="V513" i="13"/>
  <c r="U513" i="13"/>
  <c r="T513" i="13"/>
  <c r="S513" i="13"/>
  <c r="R513" i="13"/>
  <c r="Q513" i="13"/>
  <c r="P513" i="13"/>
  <c r="O513" i="13"/>
  <c r="N513" i="13"/>
  <c r="M513" i="13"/>
  <c r="L513" i="13"/>
  <c r="K513" i="13"/>
  <c r="J513" i="13"/>
  <c r="I513" i="13"/>
  <c r="H513" i="13"/>
  <c r="G513" i="13"/>
  <c r="F513" i="13"/>
  <c r="E513" i="13"/>
  <c r="X512" i="13"/>
  <c r="W512" i="13"/>
  <c r="V512" i="13"/>
  <c r="U512" i="13"/>
  <c r="T512" i="13"/>
  <c r="S512" i="13"/>
  <c r="R512" i="13"/>
  <c r="Q512" i="13"/>
  <c r="P512" i="13"/>
  <c r="O512" i="13"/>
  <c r="N512" i="13"/>
  <c r="M512" i="13"/>
  <c r="L512" i="13"/>
  <c r="K512" i="13"/>
  <c r="J512" i="13"/>
  <c r="I512" i="13"/>
  <c r="H512" i="13"/>
  <c r="G512" i="13"/>
  <c r="F512" i="13"/>
  <c r="E512" i="13"/>
  <c r="X511" i="13"/>
  <c r="W511" i="13"/>
  <c r="V511" i="13"/>
  <c r="U511" i="13"/>
  <c r="T511" i="13"/>
  <c r="S511" i="13"/>
  <c r="R511" i="13"/>
  <c r="Q511" i="13"/>
  <c r="P511" i="13"/>
  <c r="O511" i="13"/>
  <c r="N511" i="13"/>
  <c r="M511" i="13"/>
  <c r="L511" i="13"/>
  <c r="K511" i="13"/>
  <c r="J511" i="13"/>
  <c r="I511" i="13"/>
  <c r="H511" i="13"/>
  <c r="G511" i="13"/>
  <c r="F511" i="13"/>
  <c r="E511" i="13"/>
  <c r="X510" i="13"/>
  <c r="W510" i="13"/>
  <c r="V510" i="13"/>
  <c r="U510" i="13"/>
  <c r="T510" i="13"/>
  <c r="S510" i="13"/>
  <c r="R510" i="13"/>
  <c r="Q510" i="13"/>
  <c r="P510" i="13"/>
  <c r="O510" i="13"/>
  <c r="N510" i="13"/>
  <c r="M510" i="13"/>
  <c r="L510" i="13"/>
  <c r="K510" i="13"/>
  <c r="J510" i="13"/>
  <c r="I510" i="13"/>
  <c r="H510" i="13"/>
  <c r="G510" i="13"/>
  <c r="F510" i="13"/>
  <c r="E510" i="13"/>
  <c r="X509" i="13"/>
  <c r="W509" i="13"/>
  <c r="V509" i="13"/>
  <c r="U509" i="13"/>
  <c r="T509" i="13"/>
  <c r="S509" i="13"/>
  <c r="R509" i="13"/>
  <c r="Q509" i="13"/>
  <c r="P509" i="13"/>
  <c r="O509" i="13"/>
  <c r="N509" i="13"/>
  <c r="M509" i="13"/>
  <c r="L509" i="13"/>
  <c r="K509" i="13"/>
  <c r="J509" i="13"/>
  <c r="I509" i="13"/>
  <c r="H509" i="13"/>
  <c r="G509" i="13"/>
  <c r="F509" i="13"/>
  <c r="E509" i="13"/>
  <c r="X508" i="13"/>
  <c r="W508" i="13"/>
  <c r="V508" i="13"/>
  <c r="U508" i="13"/>
  <c r="T508" i="13"/>
  <c r="S508" i="13"/>
  <c r="R508" i="13"/>
  <c r="Q508" i="13"/>
  <c r="P508" i="13"/>
  <c r="O508" i="13"/>
  <c r="N508" i="13"/>
  <c r="M508" i="13"/>
  <c r="L508" i="13"/>
  <c r="K508" i="13"/>
  <c r="J508" i="13"/>
  <c r="I508" i="13"/>
  <c r="H508" i="13"/>
  <c r="G508" i="13"/>
  <c r="F508" i="13"/>
  <c r="E508" i="13"/>
  <c r="X507" i="13"/>
  <c r="W507" i="13"/>
  <c r="V507" i="13"/>
  <c r="U507" i="13"/>
  <c r="T507" i="13"/>
  <c r="S507" i="13"/>
  <c r="R507" i="13"/>
  <c r="Q507" i="13"/>
  <c r="P507" i="13"/>
  <c r="O507" i="13"/>
  <c r="N507" i="13"/>
  <c r="M507" i="13"/>
  <c r="L507" i="13"/>
  <c r="K507" i="13"/>
  <c r="J507" i="13"/>
  <c r="I507" i="13"/>
  <c r="H507" i="13"/>
  <c r="G507" i="13"/>
  <c r="F507" i="13"/>
  <c r="E507" i="13"/>
  <c r="X506" i="13"/>
  <c r="W506" i="13"/>
  <c r="V506" i="13"/>
  <c r="U506" i="13"/>
  <c r="T506" i="13"/>
  <c r="S506" i="13"/>
  <c r="R506" i="13"/>
  <c r="Q506" i="13"/>
  <c r="P506" i="13"/>
  <c r="O506" i="13"/>
  <c r="N506" i="13"/>
  <c r="M506" i="13"/>
  <c r="L506" i="13"/>
  <c r="K506" i="13"/>
  <c r="J506" i="13"/>
  <c r="I506" i="13"/>
  <c r="H506" i="13"/>
  <c r="G506" i="13"/>
  <c r="F506" i="13"/>
  <c r="E506" i="13"/>
  <c r="X505" i="13"/>
  <c r="W505" i="13"/>
  <c r="V505" i="13"/>
  <c r="U505" i="13"/>
  <c r="T505" i="13"/>
  <c r="S505" i="13"/>
  <c r="R505" i="13"/>
  <c r="Q505" i="13"/>
  <c r="P505" i="13"/>
  <c r="O505" i="13"/>
  <c r="N505" i="13"/>
  <c r="M505" i="13"/>
  <c r="L505" i="13"/>
  <c r="K505" i="13"/>
  <c r="J505" i="13"/>
  <c r="I505" i="13"/>
  <c r="H505" i="13"/>
  <c r="G505" i="13"/>
  <c r="F505" i="13"/>
  <c r="E505" i="13"/>
  <c r="X504" i="13"/>
  <c r="W504" i="13"/>
  <c r="V504" i="13"/>
  <c r="U504" i="13"/>
  <c r="T504" i="13"/>
  <c r="S504" i="13"/>
  <c r="R504" i="13"/>
  <c r="Q504" i="13"/>
  <c r="P504" i="13"/>
  <c r="O504" i="13"/>
  <c r="N504" i="13"/>
  <c r="M504" i="13"/>
  <c r="L504" i="13"/>
  <c r="K504" i="13"/>
  <c r="J504" i="13"/>
  <c r="I504" i="13"/>
  <c r="H504" i="13"/>
  <c r="G504" i="13"/>
  <c r="F504" i="13"/>
  <c r="E504" i="13"/>
  <c r="X503" i="13"/>
  <c r="W503" i="13"/>
  <c r="V503" i="13"/>
  <c r="U503" i="13"/>
  <c r="T503" i="13"/>
  <c r="S503" i="13"/>
  <c r="R503" i="13"/>
  <c r="Q503" i="13"/>
  <c r="P503" i="13"/>
  <c r="O503" i="13"/>
  <c r="N503" i="13"/>
  <c r="M503" i="13"/>
  <c r="L503" i="13"/>
  <c r="K503" i="13"/>
  <c r="J503" i="13"/>
  <c r="I503" i="13"/>
  <c r="H503" i="13"/>
  <c r="G503" i="13"/>
  <c r="F503" i="13"/>
  <c r="E503" i="13"/>
  <c r="X501" i="13"/>
  <c r="W501" i="13"/>
  <c r="V501" i="13"/>
  <c r="U501" i="13"/>
  <c r="T501" i="13"/>
  <c r="S501" i="13"/>
  <c r="R501" i="13"/>
  <c r="Q501" i="13"/>
  <c r="P501" i="13"/>
  <c r="O501" i="13"/>
  <c r="N501" i="13"/>
  <c r="M501" i="13"/>
  <c r="L501" i="13"/>
  <c r="K501" i="13"/>
  <c r="J501" i="13"/>
  <c r="I501" i="13"/>
  <c r="H501" i="13"/>
  <c r="G501" i="13"/>
  <c r="F501" i="13"/>
  <c r="E501" i="13"/>
  <c r="X500" i="13"/>
  <c r="W500" i="13"/>
  <c r="V500" i="13"/>
  <c r="U500" i="13"/>
  <c r="T500" i="13"/>
  <c r="S500" i="13"/>
  <c r="R500" i="13"/>
  <c r="Q500" i="13"/>
  <c r="P500" i="13"/>
  <c r="O500" i="13"/>
  <c r="N500" i="13"/>
  <c r="M500" i="13"/>
  <c r="L500" i="13"/>
  <c r="K500" i="13"/>
  <c r="J500" i="13"/>
  <c r="I500" i="13"/>
  <c r="H500" i="13"/>
  <c r="G500" i="13"/>
  <c r="F500" i="13"/>
  <c r="E500" i="13"/>
  <c r="X499" i="13"/>
  <c r="W499" i="13"/>
  <c r="V499" i="13"/>
  <c r="U499" i="13"/>
  <c r="T499" i="13"/>
  <c r="S499" i="13"/>
  <c r="R499" i="13"/>
  <c r="Q499" i="13"/>
  <c r="P499" i="13"/>
  <c r="O499" i="13"/>
  <c r="N499" i="13"/>
  <c r="M499" i="13"/>
  <c r="L499" i="13"/>
  <c r="K499" i="13"/>
  <c r="J499" i="13"/>
  <c r="I499" i="13"/>
  <c r="H499" i="13"/>
  <c r="G499" i="13"/>
  <c r="F499" i="13"/>
  <c r="E499" i="13"/>
  <c r="X498" i="13"/>
  <c r="W498" i="13"/>
  <c r="V498" i="13"/>
  <c r="U498" i="13"/>
  <c r="T498" i="13"/>
  <c r="S498" i="13"/>
  <c r="R498" i="13"/>
  <c r="Q498" i="13"/>
  <c r="P498" i="13"/>
  <c r="O498" i="13"/>
  <c r="N498" i="13"/>
  <c r="M498" i="13"/>
  <c r="L498" i="13"/>
  <c r="K498" i="13"/>
  <c r="J498" i="13"/>
  <c r="I498" i="13"/>
  <c r="H498" i="13"/>
  <c r="G498" i="13"/>
  <c r="F498" i="13"/>
  <c r="E498" i="13"/>
  <c r="X493" i="13"/>
  <c r="W493" i="13"/>
  <c r="V493" i="13"/>
  <c r="U493" i="13"/>
  <c r="T493" i="13"/>
  <c r="S493" i="13"/>
  <c r="R493" i="13"/>
  <c r="Q493" i="13"/>
  <c r="P493" i="13"/>
  <c r="O493" i="13"/>
  <c r="N493" i="13"/>
  <c r="M493" i="13"/>
  <c r="L493" i="13"/>
  <c r="K493" i="13"/>
  <c r="J493" i="13"/>
  <c r="I493" i="13"/>
  <c r="H493" i="13"/>
  <c r="G493" i="13"/>
  <c r="F493" i="13"/>
  <c r="AB252" i="13"/>
  <c r="AA252" i="13"/>
  <c r="Z252" i="13"/>
  <c r="Y252" i="13"/>
  <c r="X252" i="13"/>
  <c r="W252" i="13"/>
  <c r="V252" i="13"/>
  <c r="U252" i="13"/>
  <c r="T252" i="13"/>
  <c r="S252" i="13"/>
  <c r="R252" i="13"/>
  <c r="Q252" i="13"/>
  <c r="P252" i="13"/>
  <c r="O252" i="13"/>
  <c r="N252" i="13"/>
  <c r="M252" i="13"/>
  <c r="H252" i="13"/>
  <c r="G252" i="13"/>
  <c r="F252" i="13"/>
  <c r="E252" i="13"/>
  <c r="AB251" i="13"/>
  <c r="AA251" i="13"/>
  <c r="Z251" i="13"/>
  <c r="Y251" i="13"/>
  <c r="X251" i="13"/>
  <c r="W251" i="13"/>
  <c r="V251" i="13"/>
  <c r="U251" i="13"/>
  <c r="T251" i="13"/>
  <c r="S251" i="13"/>
  <c r="R251" i="13"/>
  <c r="Q251" i="13"/>
  <c r="P251" i="13"/>
  <c r="O251" i="13"/>
  <c r="N251" i="13"/>
  <c r="M251" i="13"/>
  <c r="H251" i="13"/>
  <c r="G251" i="13"/>
  <c r="F251" i="13"/>
  <c r="E251" i="13"/>
  <c r="AB250" i="13"/>
  <c r="AA250" i="13"/>
  <c r="Z250" i="13"/>
  <c r="Y250" i="13"/>
  <c r="X250" i="13"/>
  <c r="W250" i="13"/>
  <c r="V250" i="13"/>
  <c r="U250" i="13"/>
  <c r="T250" i="13"/>
  <c r="S250" i="13"/>
  <c r="R250" i="13"/>
  <c r="Q250" i="13"/>
  <c r="P250" i="13"/>
  <c r="O250" i="13"/>
  <c r="N250" i="13"/>
  <c r="M250" i="13"/>
  <c r="H250" i="13"/>
  <c r="G250" i="13"/>
  <c r="F250" i="13"/>
  <c r="E250" i="13"/>
  <c r="AB249" i="13"/>
  <c r="AA249" i="13"/>
  <c r="Z249" i="13"/>
  <c r="Y249" i="13"/>
  <c r="X249" i="13"/>
  <c r="W249" i="13"/>
  <c r="V249" i="13"/>
  <c r="U249" i="13"/>
  <c r="T249" i="13"/>
  <c r="S249" i="13"/>
  <c r="R249" i="13"/>
  <c r="Q249" i="13"/>
  <c r="P249" i="13"/>
  <c r="O249" i="13"/>
  <c r="N249" i="13"/>
  <c r="M249" i="13"/>
  <c r="H249" i="13"/>
  <c r="G249" i="13"/>
  <c r="F249" i="13"/>
  <c r="E249" i="13"/>
  <c r="AB248" i="13"/>
  <c r="AA248" i="13"/>
  <c r="Z248" i="13"/>
  <c r="Y248" i="13"/>
  <c r="X248" i="13"/>
  <c r="W248" i="13"/>
  <c r="V248" i="13"/>
  <c r="U248" i="13"/>
  <c r="T248" i="13"/>
  <c r="S248" i="13"/>
  <c r="R248" i="13"/>
  <c r="Q248" i="13"/>
  <c r="P248" i="13"/>
  <c r="O248" i="13"/>
  <c r="N248" i="13"/>
  <c r="M248" i="13"/>
  <c r="H248" i="13"/>
  <c r="G248" i="13"/>
  <c r="F248" i="13"/>
  <c r="E248" i="13"/>
  <c r="AB247" i="13"/>
  <c r="AA247" i="13"/>
  <c r="Z247" i="13"/>
  <c r="Y247" i="13"/>
  <c r="X247" i="13"/>
  <c r="W247" i="13"/>
  <c r="V247" i="13"/>
  <c r="U247" i="13"/>
  <c r="T247" i="13"/>
  <c r="S247" i="13"/>
  <c r="R247" i="13"/>
  <c r="Q247" i="13"/>
  <c r="P247" i="13"/>
  <c r="O247" i="13"/>
  <c r="N247" i="13"/>
  <c r="M247" i="13"/>
  <c r="H247" i="13"/>
  <c r="G247" i="13"/>
  <c r="F247" i="13"/>
  <c r="E247" i="13"/>
  <c r="AB246" i="13"/>
  <c r="AA246" i="13"/>
  <c r="Z246" i="13"/>
  <c r="Y246" i="13"/>
  <c r="X246" i="13"/>
  <c r="W246" i="13"/>
  <c r="V246" i="13"/>
  <c r="U246" i="13"/>
  <c r="T246" i="13"/>
  <c r="S246" i="13"/>
  <c r="R246" i="13"/>
  <c r="Q246" i="13"/>
  <c r="P246" i="13"/>
  <c r="O246" i="13"/>
  <c r="N246" i="13"/>
  <c r="M246" i="13"/>
  <c r="H246" i="13"/>
  <c r="G246" i="13"/>
  <c r="F246" i="13"/>
  <c r="E246" i="13"/>
  <c r="AB244" i="13"/>
  <c r="AA244" i="13"/>
  <c r="Z244" i="13"/>
  <c r="Y244" i="13"/>
  <c r="X244" i="13"/>
  <c r="W244" i="13"/>
  <c r="V244" i="13"/>
  <c r="U244" i="13"/>
  <c r="T244" i="13"/>
  <c r="S244" i="13"/>
  <c r="R244" i="13"/>
  <c r="Q244" i="13"/>
  <c r="P244" i="13"/>
  <c r="O244" i="13"/>
  <c r="N244" i="13"/>
  <c r="M244" i="13"/>
  <c r="H244" i="13"/>
  <c r="G244" i="13"/>
  <c r="F244" i="13"/>
  <c r="E244" i="13"/>
  <c r="AB243" i="13"/>
  <c r="AA243" i="13"/>
  <c r="Z243" i="13"/>
  <c r="Y243" i="13"/>
  <c r="X243" i="13"/>
  <c r="W243" i="13"/>
  <c r="V243" i="13"/>
  <c r="U243" i="13"/>
  <c r="T243" i="13"/>
  <c r="S243" i="13"/>
  <c r="R243" i="13"/>
  <c r="Q243" i="13"/>
  <c r="P243" i="13"/>
  <c r="O243" i="13"/>
  <c r="N243" i="13"/>
  <c r="M243" i="13"/>
  <c r="H243" i="13"/>
  <c r="G243" i="13"/>
  <c r="F243" i="13"/>
  <c r="E243" i="13"/>
  <c r="AB242" i="13"/>
  <c r="AA242" i="13"/>
  <c r="Z242" i="13"/>
  <c r="Y242" i="13"/>
  <c r="X242" i="13"/>
  <c r="W242" i="13"/>
  <c r="V242" i="13"/>
  <c r="U242" i="13"/>
  <c r="T242" i="13"/>
  <c r="S242" i="13"/>
  <c r="R242" i="13"/>
  <c r="Q242" i="13"/>
  <c r="P242" i="13"/>
  <c r="O242" i="13"/>
  <c r="N242" i="13"/>
  <c r="M242" i="13"/>
  <c r="H242" i="13"/>
  <c r="G242" i="13"/>
  <c r="F242" i="13"/>
  <c r="E242" i="13"/>
  <c r="AB241" i="13"/>
  <c r="AA241" i="13"/>
  <c r="Z241" i="13"/>
  <c r="Y241" i="13"/>
  <c r="X241" i="13"/>
  <c r="W241" i="13"/>
  <c r="V241" i="13"/>
  <c r="U241" i="13"/>
  <c r="T241" i="13"/>
  <c r="S241" i="13"/>
  <c r="R241" i="13"/>
  <c r="Q241" i="13"/>
  <c r="P241" i="13"/>
  <c r="O241" i="13"/>
  <c r="N241" i="13"/>
  <c r="M241" i="13"/>
  <c r="H241" i="13"/>
  <c r="G241" i="13"/>
  <c r="F241" i="13"/>
  <c r="E241" i="13"/>
  <c r="AB240" i="13"/>
  <c r="AA240" i="13"/>
  <c r="Z240" i="13"/>
  <c r="Y240" i="13"/>
  <c r="X240" i="13"/>
  <c r="W240" i="13"/>
  <c r="V240" i="13"/>
  <c r="U240" i="13"/>
  <c r="T240" i="13"/>
  <c r="S240" i="13"/>
  <c r="R240" i="13"/>
  <c r="Q240" i="13"/>
  <c r="P240" i="13"/>
  <c r="O240" i="13"/>
  <c r="N240" i="13"/>
  <c r="M240" i="13"/>
  <c r="H240" i="13"/>
  <c r="G240" i="13"/>
  <c r="F240" i="13"/>
  <c r="E240" i="13"/>
  <c r="AB239" i="13"/>
  <c r="AA239" i="13"/>
  <c r="Z239" i="13"/>
  <c r="Y239" i="13"/>
  <c r="X239" i="13"/>
  <c r="W239" i="13"/>
  <c r="V239" i="13"/>
  <c r="U239" i="13"/>
  <c r="T239" i="13"/>
  <c r="S239" i="13"/>
  <c r="R239" i="13"/>
  <c r="Q239" i="13"/>
  <c r="P239" i="13"/>
  <c r="O239" i="13"/>
  <c r="N239" i="13"/>
  <c r="M239" i="13"/>
  <c r="H239" i="13"/>
  <c r="G239" i="13"/>
  <c r="F239" i="13"/>
  <c r="E239" i="13"/>
  <c r="AB238" i="13"/>
  <c r="AA238" i="13"/>
  <c r="Z238" i="13"/>
  <c r="Y238" i="13"/>
  <c r="X238" i="13"/>
  <c r="W238" i="13"/>
  <c r="V238" i="13"/>
  <c r="U238" i="13"/>
  <c r="T238" i="13"/>
  <c r="S238" i="13"/>
  <c r="R238" i="13"/>
  <c r="Q238" i="13"/>
  <c r="P238" i="13"/>
  <c r="O238" i="13"/>
  <c r="N238" i="13"/>
  <c r="M238" i="13"/>
  <c r="H238" i="13"/>
  <c r="G238" i="13"/>
  <c r="F238" i="13"/>
  <c r="E238" i="13"/>
  <c r="AB237" i="13"/>
  <c r="AA237" i="13"/>
  <c r="Z237" i="13"/>
  <c r="Y237" i="13"/>
  <c r="X237" i="13"/>
  <c r="W237" i="13"/>
  <c r="V237" i="13"/>
  <c r="U237" i="13"/>
  <c r="T237" i="13"/>
  <c r="S237" i="13"/>
  <c r="R237" i="13"/>
  <c r="Q237" i="13"/>
  <c r="P237" i="13"/>
  <c r="O237" i="13"/>
  <c r="N237" i="13"/>
  <c r="M237" i="13"/>
  <c r="H237" i="13"/>
  <c r="G237" i="13"/>
  <c r="F237" i="13"/>
  <c r="E237" i="13"/>
  <c r="AB236" i="13"/>
  <c r="AA236" i="13"/>
  <c r="Z236" i="13"/>
  <c r="Y236" i="13"/>
  <c r="X236" i="13"/>
  <c r="W236" i="13"/>
  <c r="V236" i="13"/>
  <c r="U236" i="13"/>
  <c r="T236" i="13"/>
  <c r="S236" i="13"/>
  <c r="R236" i="13"/>
  <c r="Q236" i="13"/>
  <c r="P236" i="13"/>
  <c r="O236" i="13"/>
  <c r="N236" i="13"/>
  <c r="M236" i="13"/>
  <c r="H236" i="13"/>
  <c r="G236" i="13"/>
  <c r="F236" i="13"/>
  <c r="E236" i="13"/>
  <c r="AB235" i="13"/>
  <c r="AA235" i="13"/>
  <c r="Z235" i="13"/>
  <c r="Y235" i="13"/>
  <c r="X235" i="13"/>
  <c r="W235" i="13"/>
  <c r="V235" i="13"/>
  <c r="U235" i="13"/>
  <c r="T235" i="13"/>
  <c r="S235" i="13"/>
  <c r="R235" i="13"/>
  <c r="Q235" i="13"/>
  <c r="P235" i="13"/>
  <c r="O235" i="13"/>
  <c r="N235" i="13"/>
  <c r="M235" i="13"/>
  <c r="H235" i="13"/>
  <c r="G235" i="13"/>
  <c r="F235" i="13"/>
  <c r="E235" i="13"/>
  <c r="AB234" i="13"/>
  <c r="AA234" i="13"/>
  <c r="Z234" i="13"/>
  <c r="Y234" i="13"/>
  <c r="X234" i="13"/>
  <c r="W234" i="13"/>
  <c r="V234" i="13"/>
  <c r="U234" i="13"/>
  <c r="T234" i="13"/>
  <c r="S234" i="13"/>
  <c r="R234" i="13"/>
  <c r="Q234" i="13"/>
  <c r="P234" i="13"/>
  <c r="O234" i="13"/>
  <c r="N234" i="13"/>
  <c r="M234" i="13"/>
  <c r="H234" i="13"/>
  <c r="G234" i="13"/>
  <c r="F234" i="13"/>
  <c r="E234" i="13"/>
  <c r="AB229" i="13"/>
  <c r="AA229" i="13"/>
  <c r="Z229" i="13"/>
  <c r="Y229" i="13"/>
  <c r="X229" i="13"/>
  <c r="W229" i="13"/>
  <c r="V229" i="13"/>
  <c r="U229" i="13"/>
  <c r="T229" i="13"/>
  <c r="S229" i="13"/>
  <c r="R229" i="13"/>
  <c r="Q229" i="13"/>
  <c r="P229" i="13"/>
  <c r="O229" i="13"/>
  <c r="N229" i="13"/>
  <c r="M229" i="13"/>
  <c r="H229" i="13"/>
  <c r="G229" i="13"/>
  <c r="F229" i="13"/>
  <c r="E229" i="13"/>
  <c r="AB228" i="13"/>
  <c r="AA228" i="13"/>
  <c r="Z228" i="13"/>
  <c r="Y228" i="13"/>
  <c r="X228" i="13"/>
  <c r="W228" i="13"/>
  <c r="V228" i="13"/>
  <c r="U228" i="13"/>
  <c r="T228" i="13"/>
  <c r="S228" i="13"/>
  <c r="R228" i="13"/>
  <c r="Q228" i="13"/>
  <c r="P228" i="13"/>
  <c r="O228" i="13"/>
  <c r="N228" i="13"/>
  <c r="M228" i="13"/>
  <c r="H228" i="13"/>
  <c r="G228" i="13"/>
  <c r="F228" i="13"/>
  <c r="E228" i="13"/>
  <c r="AB227" i="13"/>
  <c r="AA227" i="13"/>
  <c r="Z227" i="13"/>
  <c r="Y227" i="13"/>
  <c r="X227" i="13"/>
  <c r="W227" i="13"/>
  <c r="V227" i="13"/>
  <c r="U227" i="13"/>
  <c r="T227" i="13"/>
  <c r="S227" i="13"/>
  <c r="R227" i="13"/>
  <c r="Q227" i="13"/>
  <c r="P227" i="13"/>
  <c r="O227" i="13"/>
  <c r="N227" i="13"/>
  <c r="M227" i="13"/>
  <c r="H227" i="13"/>
  <c r="G227" i="13"/>
  <c r="F227" i="13"/>
  <c r="E227" i="13"/>
  <c r="AB226" i="13"/>
  <c r="AA226" i="13"/>
  <c r="Z226" i="13"/>
  <c r="Y226" i="13"/>
  <c r="X226" i="13"/>
  <c r="W226" i="13"/>
  <c r="V226" i="13"/>
  <c r="U226" i="13"/>
  <c r="T226" i="13"/>
  <c r="S226" i="13"/>
  <c r="R226" i="13"/>
  <c r="Q226" i="13"/>
  <c r="P226" i="13"/>
  <c r="O226" i="13"/>
  <c r="N226" i="13"/>
  <c r="M226" i="13"/>
  <c r="H226" i="13"/>
  <c r="G226" i="13"/>
  <c r="F226" i="13"/>
  <c r="E226" i="13"/>
  <c r="AB225" i="13"/>
  <c r="AA225" i="13"/>
  <c r="Z225" i="13"/>
  <c r="Y225" i="13"/>
  <c r="X225" i="13"/>
  <c r="W225" i="13"/>
  <c r="V225" i="13"/>
  <c r="U225" i="13"/>
  <c r="T225" i="13"/>
  <c r="S225" i="13"/>
  <c r="R225" i="13"/>
  <c r="Q225" i="13"/>
  <c r="P225" i="13"/>
  <c r="O225" i="13"/>
  <c r="N225" i="13"/>
  <c r="M225" i="13"/>
  <c r="H225" i="13"/>
  <c r="G225" i="13"/>
  <c r="F225" i="13"/>
  <c r="E225" i="13"/>
  <c r="AB224" i="13"/>
  <c r="AA224" i="13"/>
  <c r="Z224" i="13"/>
  <c r="Y224" i="13"/>
  <c r="X224" i="13"/>
  <c r="W224" i="13"/>
  <c r="V224" i="13"/>
  <c r="U224" i="13"/>
  <c r="T224" i="13"/>
  <c r="S224" i="13"/>
  <c r="R224" i="13"/>
  <c r="Q224" i="13"/>
  <c r="P224" i="13"/>
  <c r="O224" i="13"/>
  <c r="N224" i="13"/>
  <c r="M224" i="13"/>
  <c r="H224" i="13"/>
  <c r="G224" i="13"/>
  <c r="F224" i="13"/>
  <c r="E224" i="13"/>
  <c r="AB223" i="13"/>
  <c r="AA223" i="13"/>
  <c r="Z223" i="13"/>
  <c r="Y223" i="13"/>
  <c r="X223" i="13"/>
  <c r="W223" i="13"/>
  <c r="V223" i="13"/>
  <c r="U223" i="13"/>
  <c r="T223" i="13"/>
  <c r="S223" i="13"/>
  <c r="R223" i="13"/>
  <c r="Q223" i="13"/>
  <c r="P223" i="13"/>
  <c r="O223" i="13"/>
  <c r="N223" i="13"/>
  <c r="M223" i="13"/>
  <c r="H223" i="13"/>
  <c r="G223" i="13"/>
  <c r="F223" i="13"/>
  <c r="E223" i="13"/>
  <c r="AB222" i="13"/>
  <c r="AA222" i="13"/>
  <c r="Z222" i="13"/>
  <c r="Y222" i="13"/>
  <c r="X222" i="13"/>
  <c r="W222" i="13"/>
  <c r="V222" i="13"/>
  <c r="U222" i="13"/>
  <c r="T222" i="13"/>
  <c r="S222" i="13"/>
  <c r="R222" i="13"/>
  <c r="Q222" i="13"/>
  <c r="P222" i="13"/>
  <c r="O222" i="13"/>
  <c r="N222" i="13"/>
  <c r="M222" i="13"/>
  <c r="H222" i="13"/>
  <c r="G222" i="13"/>
  <c r="F222" i="13"/>
  <c r="E222" i="13"/>
  <c r="AB221" i="13"/>
  <c r="AA221" i="13"/>
  <c r="Z221" i="13"/>
  <c r="Y221" i="13"/>
  <c r="X221" i="13"/>
  <c r="W221" i="13"/>
  <c r="V221" i="13"/>
  <c r="U221" i="13"/>
  <c r="T221" i="13"/>
  <c r="S221" i="13"/>
  <c r="R221" i="13"/>
  <c r="Q221" i="13"/>
  <c r="P221" i="13"/>
  <c r="O221" i="13"/>
  <c r="N221" i="13"/>
  <c r="M221" i="13"/>
  <c r="H221" i="13"/>
  <c r="G221" i="13"/>
  <c r="F221" i="13"/>
  <c r="E221" i="13"/>
  <c r="AB220" i="13"/>
  <c r="AA220" i="13"/>
  <c r="Z220" i="13"/>
  <c r="Y220" i="13"/>
  <c r="X220" i="13"/>
  <c r="W220" i="13"/>
  <c r="V220" i="13"/>
  <c r="U220" i="13"/>
  <c r="T220" i="13"/>
  <c r="S220" i="13"/>
  <c r="R220" i="13"/>
  <c r="Q220" i="13"/>
  <c r="P220" i="13"/>
  <c r="O220" i="13"/>
  <c r="N220" i="13"/>
  <c r="M220" i="13"/>
  <c r="H220" i="13"/>
  <c r="G220" i="13"/>
  <c r="F220" i="13"/>
  <c r="E220" i="13"/>
  <c r="AB218" i="13"/>
  <c r="AA218" i="13"/>
  <c r="Z218" i="13"/>
  <c r="Y218" i="13"/>
  <c r="X218" i="13"/>
  <c r="W218" i="13"/>
  <c r="V218" i="13"/>
  <c r="U218" i="13"/>
  <c r="T218" i="13"/>
  <c r="S218" i="13"/>
  <c r="R218" i="13"/>
  <c r="Q218" i="13"/>
  <c r="P218" i="13"/>
  <c r="O218" i="13"/>
  <c r="N218" i="13"/>
  <c r="M218" i="13"/>
  <c r="H218" i="13"/>
  <c r="G218" i="13"/>
  <c r="F218" i="13"/>
  <c r="E218" i="13"/>
  <c r="AB217" i="13"/>
  <c r="AA217" i="13"/>
  <c r="Z217" i="13"/>
  <c r="Y217" i="13"/>
  <c r="X217" i="13"/>
  <c r="W217" i="13"/>
  <c r="V217" i="13"/>
  <c r="U217" i="13"/>
  <c r="T217" i="13"/>
  <c r="S217" i="13"/>
  <c r="R217" i="13"/>
  <c r="Q217" i="13"/>
  <c r="P217" i="13"/>
  <c r="O217" i="13"/>
  <c r="N217" i="13"/>
  <c r="M217" i="13"/>
  <c r="H217" i="13"/>
  <c r="G217" i="13"/>
  <c r="F217" i="13"/>
  <c r="E217" i="13"/>
  <c r="AB216" i="13"/>
  <c r="AA216" i="13"/>
  <c r="Z216" i="13"/>
  <c r="Y216" i="13"/>
  <c r="X216" i="13"/>
  <c r="W216" i="13"/>
  <c r="V216" i="13"/>
  <c r="U216" i="13"/>
  <c r="T216" i="13"/>
  <c r="S216" i="13"/>
  <c r="R216" i="13"/>
  <c r="Q216" i="13"/>
  <c r="P216" i="13"/>
  <c r="O216" i="13"/>
  <c r="N216" i="13"/>
  <c r="M216" i="13"/>
  <c r="H216" i="13"/>
  <c r="G216" i="13"/>
  <c r="F216" i="13"/>
  <c r="E216" i="13"/>
  <c r="AB215" i="13"/>
  <c r="AA215" i="13"/>
  <c r="Z215" i="13"/>
  <c r="Y215" i="13"/>
  <c r="X215" i="13"/>
  <c r="W215" i="13"/>
  <c r="V215" i="13"/>
  <c r="U215" i="13"/>
  <c r="T215" i="13"/>
  <c r="S215" i="13"/>
  <c r="R215" i="13"/>
  <c r="Q215" i="13"/>
  <c r="P215" i="13"/>
  <c r="O215" i="13"/>
  <c r="N215" i="13"/>
  <c r="M215" i="13"/>
  <c r="H215" i="13"/>
  <c r="G215" i="13"/>
  <c r="F215" i="13"/>
  <c r="E215" i="13"/>
  <c r="AB214" i="13"/>
  <c r="AA214" i="13"/>
  <c r="Z214" i="13"/>
  <c r="Y214" i="13"/>
  <c r="X214" i="13"/>
  <c r="W214" i="13"/>
  <c r="V214" i="13"/>
  <c r="U214" i="13"/>
  <c r="T214" i="13"/>
  <c r="S214" i="13"/>
  <c r="R214" i="13"/>
  <c r="Q214" i="13"/>
  <c r="P214" i="13"/>
  <c r="O214" i="13"/>
  <c r="N214" i="13"/>
  <c r="M214" i="13"/>
  <c r="H214" i="13"/>
  <c r="G214" i="13"/>
  <c r="F214" i="13"/>
  <c r="E214" i="13"/>
  <c r="AB213" i="13"/>
  <c r="AA213" i="13"/>
  <c r="Z213" i="13"/>
  <c r="Y213" i="13"/>
  <c r="X213" i="13"/>
  <c r="W213" i="13"/>
  <c r="V213" i="13"/>
  <c r="U213" i="13"/>
  <c r="T213" i="13"/>
  <c r="S213" i="13"/>
  <c r="R213" i="13"/>
  <c r="Q213" i="13"/>
  <c r="P213" i="13"/>
  <c r="O213" i="13"/>
  <c r="N213" i="13"/>
  <c r="M213" i="13"/>
  <c r="H213" i="13"/>
  <c r="G213" i="13"/>
  <c r="F213" i="13"/>
  <c r="E213" i="13"/>
  <c r="AB212" i="13"/>
  <c r="AA212" i="13"/>
  <c r="Z212" i="13"/>
  <c r="Y212" i="13"/>
  <c r="X212" i="13"/>
  <c r="W212" i="13"/>
  <c r="V212" i="13"/>
  <c r="U212" i="13"/>
  <c r="T212" i="13"/>
  <c r="S212" i="13"/>
  <c r="R212" i="13"/>
  <c r="Q212" i="13"/>
  <c r="P212" i="13"/>
  <c r="O212" i="13"/>
  <c r="N212" i="13"/>
  <c r="M212" i="13"/>
  <c r="H212" i="13"/>
  <c r="G212" i="13"/>
  <c r="F212" i="13"/>
  <c r="E212" i="13"/>
  <c r="AB211" i="13"/>
  <c r="AA211" i="13"/>
  <c r="Z211" i="13"/>
  <c r="Y211" i="13"/>
  <c r="X211" i="13"/>
  <c r="W211" i="13"/>
  <c r="V211" i="13"/>
  <c r="U211" i="13"/>
  <c r="T211" i="13"/>
  <c r="S211" i="13"/>
  <c r="R211" i="13"/>
  <c r="Q211" i="13"/>
  <c r="P211" i="13"/>
  <c r="O211" i="13"/>
  <c r="N211" i="13"/>
  <c r="M211" i="13"/>
  <c r="H211" i="13"/>
  <c r="G211" i="13"/>
  <c r="F211" i="13"/>
  <c r="E211" i="13"/>
  <c r="AB210" i="13"/>
  <c r="AA210" i="13"/>
  <c r="Z210" i="13"/>
  <c r="Y210" i="13"/>
  <c r="X210" i="13"/>
  <c r="W210" i="13"/>
  <c r="V210" i="13"/>
  <c r="U210" i="13"/>
  <c r="T210" i="13"/>
  <c r="S210" i="13"/>
  <c r="R210" i="13"/>
  <c r="Q210" i="13"/>
  <c r="P210" i="13"/>
  <c r="O210" i="13"/>
  <c r="N210" i="13"/>
  <c r="M210" i="13"/>
  <c r="H210" i="13"/>
  <c r="G210" i="13"/>
  <c r="F210" i="13"/>
  <c r="E210" i="13"/>
  <c r="AB209" i="13"/>
  <c r="AA209" i="13"/>
  <c r="Z209" i="13"/>
  <c r="Y209" i="13"/>
  <c r="X209" i="13"/>
  <c r="W209" i="13"/>
  <c r="V209" i="13"/>
  <c r="U209" i="13"/>
  <c r="T209" i="13"/>
  <c r="S209" i="13"/>
  <c r="R209" i="13"/>
  <c r="Q209" i="13"/>
  <c r="P209" i="13"/>
  <c r="O209" i="13"/>
  <c r="N209" i="13"/>
  <c r="M209" i="13"/>
  <c r="H209" i="13"/>
  <c r="G209" i="13"/>
  <c r="F209" i="13"/>
  <c r="E209" i="13"/>
  <c r="AB208" i="13"/>
  <c r="AA208" i="13"/>
  <c r="Z208" i="13"/>
  <c r="Y208" i="13"/>
  <c r="X208" i="13"/>
  <c r="W208" i="13"/>
  <c r="V208" i="13"/>
  <c r="U208" i="13"/>
  <c r="T208" i="13"/>
  <c r="S208" i="13"/>
  <c r="R208" i="13"/>
  <c r="Q208" i="13"/>
  <c r="P208" i="13"/>
  <c r="O208" i="13"/>
  <c r="N208" i="13"/>
  <c r="M208" i="13"/>
  <c r="H208" i="13"/>
  <c r="G208" i="13"/>
  <c r="F208" i="13"/>
  <c r="E208" i="13"/>
  <c r="AB206" i="13"/>
  <c r="AA206" i="13"/>
  <c r="Z206" i="13"/>
  <c r="Y206" i="13"/>
  <c r="X206" i="13"/>
  <c r="W206" i="13"/>
  <c r="V206" i="13"/>
  <c r="U206" i="13"/>
  <c r="T206" i="13"/>
  <c r="S206" i="13"/>
  <c r="R206" i="13"/>
  <c r="Q206" i="13"/>
  <c r="P206" i="13"/>
  <c r="O206" i="13"/>
  <c r="N206" i="13"/>
  <c r="M206" i="13"/>
  <c r="H206" i="13"/>
  <c r="G206" i="13"/>
  <c r="F206" i="13"/>
  <c r="E206" i="13"/>
  <c r="AB205" i="13"/>
  <c r="AA205" i="13"/>
  <c r="Z205" i="13"/>
  <c r="Y205" i="13"/>
  <c r="X205" i="13"/>
  <c r="W205" i="13"/>
  <c r="V205" i="13"/>
  <c r="U205" i="13"/>
  <c r="T205" i="13"/>
  <c r="S205" i="13"/>
  <c r="R205" i="13"/>
  <c r="Q205" i="13"/>
  <c r="P205" i="13"/>
  <c r="O205" i="13"/>
  <c r="N205" i="13"/>
  <c r="M205" i="13"/>
  <c r="H205" i="13"/>
  <c r="G205" i="13"/>
  <c r="F205" i="13"/>
  <c r="E205" i="13"/>
  <c r="AB204" i="13"/>
  <c r="AA204" i="13"/>
  <c r="Z204" i="13"/>
  <c r="Y204" i="13"/>
  <c r="X204" i="13"/>
  <c r="W204" i="13"/>
  <c r="V204" i="13"/>
  <c r="U204" i="13"/>
  <c r="T204" i="13"/>
  <c r="S204" i="13"/>
  <c r="R204" i="13"/>
  <c r="Q204" i="13"/>
  <c r="P204" i="13"/>
  <c r="O204" i="13"/>
  <c r="N204" i="13"/>
  <c r="M204" i="13"/>
  <c r="H204" i="13"/>
  <c r="G204" i="13"/>
  <c r="F204" i="13"/>
  <c r="E204" i="13"/>
  <c r="AB203" i="13"/>
  <c r="AA203" i="13"/>
  <c r="Z203" i="13"/>
  <c r="Y203" i="13"/>
  <c r="X203" i="13"/>
  <c r="W203" i="13"/>
  <c r="V203" i="13"/>
  <c r="U203" i="13"/>
  <c r="T203" i="13"/>
  <c r="S203" i="13"/>
  <c r="R203" i="13"/>
  <c r="Q203" i="13"/>
  <c r="P203" i="13"/>
  <c r="O203" i="13"/>
  <c r="N203" i="13"/>
  <c r="M203" i="13"/>
  <c r="H203" i="13"/>
  <c r="G203" i="13"/>
  <c r="F203" i="13"/>
  <c r="E203" i="13"/>
  <c r="AB198" i="13"/>
  <c r="AA198" i="13"/>
  <c r="Z198" i="13"/>
  <c r="Y198" i="13"/>
  <c r="X198" i="13"/>
  <c r="W198" i="13"/>
  <c r="V198" i="13"/>
  <c r="U198" i="13"/>
  <c r="T198" i="13"/>
  <c r="S198" i="13"/>
  <c r="R198" i="13"/>
  <c r="Q198" i="13"/>
  <c r="P198" i="13"/>
  <c r="O198" i="13"/>
  <c r="N198" i="13"/>
  <c r="M198" i="13"/>
  <c r="H198" i="13"/>
  <c r="G198" i="13"/>
  <c r="F198" i="13"/>
  <c r="E198" i="13"/>
  <c r="X193" i="13"/>
  <c r="W193" i="13"/>
  <c r="V193" i="13"/>
  <c r="U193" i="13"/>
  <c r="T193" i="13"/>
  <c r="S193" i="13"/>
  <c r="R193" i="13"/>
  <c r="Q193" i="13"/>
  <c r="P193" i="13"/>
  <c r="O193" i="13"/>
  <c r="N193" i="13"/>
  <c r="M193" i="13"/>
  <c r="L193" i="13"/>
  <c r="K193" i="13"/>
  <c r="J193" i="13"/>
  <c r="I193" i="13"/>
  <c r="H193" i="13"/>
  <c r="G193" i="13"/>
  <c r="F193" i="13"/>
  <c r="E193" i="13"/>
  <c r="X192" i="13"/>
  <c r="W192" i="13"/>
  <c r="V192" i="13"/>
  <c r="U192" i="13"/>
  <c r="T192" i="13"/>
  <c r="S192" i="13"/>
  <c r="R192" i="13"/>
  <c r="Q192" i="13"/>
  <c r="P192" i="13"/>
  <c r="O192" i="13"/>
  <c r="N192" i="13"/>
  <c r="M192" i="13"/>
  <c r="L192" i="13"/>
  <c r="K192" i="13"/>
  <c r="J192" i="13"/>
  <c r="I192" i="13"/>
  <c r="H192" i="13"/>
  <c r="G192" i="13"/>
  <c r="F192" i="13"/>
  <c r="E192" i="13"/>
  <c r="X191" i="13"/>
  <c r="W191" i="13"/>
  <c r="V191" i="13"/>
  <c r="U191" i="13"/>
  <c r="T191" i="13"/>
  <c r="S191" i="13"/>
  <c r="R191" i="13"/>
  <c r="Q191" i="13"/>
  <c r="P191" i="13"/>
  <c r="O191" i="13"/>
  <c r="N191" i="13"/>
  <c r="M191" i="13"/>
  <c r="L191" i="13"/>
  <c r="K191" i="13"/>
  <c r="J191" i="13"/>
  <c r="I191" i="13"/>
  <c r="H191" i="13"/>
  <c r="G191" i="13"/>
  <c r="F191" i="13"/>
  <c r="E191" i="13"/>
  <c r="X190" i="13"/>
  <c r="W190" i="13"/>
  <c r="V190" i="13"/>
  <c r="U190" i="13"/>
  <c r="T190" i="13"/>
  <c r="S190" i="13"/>
  <c r="R190" i="13"/>
  <c r="Q190" i="13"/>
  <c r="P190" i="13"/>
  <c r="O190" i="13"/>
  <c r="N190" i="13"/>
  <c r="M190" i="13"/>
  <c r="L190" i="13"/>
  <c r="K190" i="13"/>
  <c r="J190" i="13"/>
  <c r="I190" i="13"/>
  <c r="H190" i="13"/>
  <c r="G190" i="13"/>
  <c r="F190" i="13"/>
  <c r="E190" i="13"/>
  <c r="X189" i="13"/>
  <c r="W189" i="13"/>
  <c r="V189" i="13"/>
  <c r="U189" i="13"/>
  <c r="T189" i="13"/>
  <c r="S189" i="13"/>
  <c r="R189" i="13"/>
  <c r="Q189" i="13"/>
  <c r="P189" i="13"/>
  <c r="O189" i="13"/>
  <c r="N189" i="13"/>
  <c r="M189" i="13"/>
  <c r="L189" i="13"/>
  <c r="K189" i="13"/>
  <c r="J189" i="13"/>
  <c r="I189" i="13"/>
  <c r="H189" i="13"/>
  <c r="G189" i="13"/>
  <c r="F189" i="13"/>
  <c r="E189" i="13"/>
  <c r="X188" i="13"/>
  <c r="W188" i="13"/>
  <c r="V188" i="13"/>
  <c r="U188" i="13"/>
  <c r="T188" i="13"/>
  <c r="S188" i="13"/>
  <c r="R188" i="13"/>
  <c r="Q188" i="13"/>
  <c r="P188" i="13"/>
  <c r="O188" i="13"/>
  <c r="N188" i="13"/>
  <c r="M188" i="13"/>
  <c r="L188" i="13"/>
  <c r="K188" i="13"/>
  <c r="J188" i="13"/>
  <c r="I188" i="13"/>
  <c r="H188" i="13"/>
  <c r="G188" i="13"/>
  <c r="F188" i="13"/>
  <c r="E188" i="13"/>
  <c r="X187" i="13"/>
  <c r="W187" i="13"/>
  <c r="V187" i="13"/>
  <c r="U187" i="13"/>
  <c r="T187" i="13"/>
  <c r="S187" i="13"/>
  <c r="R187" i="13"/>
  <c r="Q187" i="13"/>
  <c r="P187" i="13"/>
  <c r="O187" i="13"/>
  <c r="N187" i="13"/>
  <c r="M187" i="13"/>
  <c r="L187" i="13"/>
  <c r="K187" i="13"/>
  <c r="J187" i="13"/>
  <c r="I187" i="13"/>
  <c r="H187" i="13"/>
  <c r="G187" i="13"/>
  <c r="F187" i="13"/>
  <c r="E187" i="13"/>
  <c r="X185" i="13"/>
  <c r="W185" i="13"/>
  <c r="V185" i="13"/>
  <c r="U185" i="13"/>
  <c r="T185" i="13"/>
  <c r="S185" i="13"/>
  <c r="R185" i="13"/>
  <c r="Q185" i="13"/>
  <c r="P185" i="13"/>
  <c r="O185" i="13"/>
  <c r="N185" i="13"/>
  <c r="M185" i="13"/>
  <c r="L185" i="13"/>
  <c r="K185" i="13"/>
  <c r="J185" i="13"/>
  <c r="I185" i="13"/>
  <c r="H185" i="13"/>
  <c r="G185" i="13"/>
  <c r="F185" i="13"/>
  <c r="E185" i="13"/>
  <c r="X184" i="13"/>
  <c r="W184" i="13"/>
  <c r="V184" i="13"/>
  <c r="U184" i="13"/>
  <c r="T184" i="13"/>
  <c r="S184" i="13"/>
  <c r="R184" i="13"/>
  <c r="Q184" i="13"/>
  <c r="P184" i="13"/>
  <c r="O184" i="13"/>
  <c r="N184" i="13"/>
  <c r="M184" i="13"/>
  <c r="L184" i="13"/>
  <c r="K184" i="13"/>
  <c r="J184" i="13"/>
  <c r="I184" i="13"/>
  <c r="H184" i="13"/>
  <c r="G184" i="13"/>
  <c r="F184" i="13"/>
  <c r="E184" i="13"/>
  <c r="X183" i="13"/>
  <c r="W183" i="13"/>
  <c r="V183" i="13"/>
  <c r="U183" i="13"/>
  <c r="T183" i="13"/>
  <c r="S183" i="13"/>
  <c r="R183" i="13"/>
  <c r="Q183" i="13"/>
  <c r="P183" i="13"/>
  <c r="O183" i="13"/>
  <c r="N183" i="13"/>
  <c r="M183" i="13"/>
  <c r="L183" i="13"/>
  <c r="K183" i="13"/>
  <c r="J183" i="13"/>
  <c r="I183" i="13"/>
  <c r="H183" i="13"/>
  <c r="G183" i="13"/>
  <c r="F183" i="13"/>
  <c r="E183" i="13"/>
  <c r="X182" i="13"/>
  <c r="W182" i="13"/>
  <c r="V182" i="13"/>
  <c r="U182" i="13"/>
  <c r="T182" i="13"/>
  <c r="S182" i="13"/>
  <c r="R182" i="13"/>
  <c r="Q182" i="13"/>
  <c r="P182" i="13"/>
  <c r="O182" i="13"/>
  <c r="N182" i="13"/>
  <c r="M182" i="13"/>
  <c r="L182" i="13"/>
  <c r="K182" i="13"/>
  <c r="J182" i="13"/>
  <c r="I182" i="13"/>
  <c r="H182" i="13"/>
  <c r="G182" i="13"/>
  <c r="F182" i="13"/>
  <c r="E182" i="13"/>
  <c r="X181" i="13"/>
  <c r="W181" i="13"/>
  <c r="V181" i="13"/>
  <c r="U181" i="13"/>
  <c r="T181" i="13"/>
  <c r="S181" i="13"/>
  <c r="R181" i="13"/>
  <c r="Q181" i="13"/>
  <c r="P181" i="13"/>
  <c r="O181" i="13"/>
  <c r="N181" i="13"/>
  <c r="M181" i="13"/>
  <c r="L181" i="13"/>
  <c r="K181" i="13"/>
  <c r="J181" i="13"/>
  <c r="I181" i="13"/>
  <c r="H181" i="13"/>
  <c r="G181" i="13"/>
  <c r="F181" i="13"/>
  <c r="E181" i="13"/>
  <c r="X180" i="13"/>
  <c r="W180" i="13"/>
  <c r="V180" i="13"/>
  <c r="U180" i="13"/>
  <c r="T180" i="13"/>
  <c r="S180" i="13"/>
  <c r="R180" i="13"/>
  <c r="Q180" i="13"/>
  <c r="P180" i="13"/>
  <c r="O180" i="13"/>
  <c r="N180" i="13"/>
  <c r="M180" i="13"/>
  <c r="L180" i="13"/>
  <c r="K180" i="13"/>
  <c r="J180" i="13"/>
  <c r="I180" i="13"/>
  <c r="H180" i="13"/>
  <c r="G180" i="13"/>
  <c r="F180" i="13"/>
  <c r="E180" i="13"/>
  <c r="X179" i="13"/>
  <c r="W179" i="13"/>
  <c r="V179" i="13"/>
  <c r="U179" i="13"/>
  <c r="T179" i="13"/>
  <c r="S179" i="13"/>
  <c r="R179" i="13"/>
  <c r="Q179" i="13"/>
  <c r="P179" i="13"/>
  <c r="O179" i="13"/>
  <c r="N179" i="13"/>
  <c r="M179" i="13"/>
  <c r="L179" i="13"/>
  <c r="K179" i="13"/>
  <c r="J179" i="13"/>
  <c r="I179" i="13"/>
  <c r="H179" i="13"/>
  <c r="G179" i="13"/>
  <c r="F179" i="13"/>
  <c r="E179" i="13"/>
  <c r="X178" i="13"/>
  <c r="W178" i="13"/>
  <c r="V178" i="13"/>
  <c r="U178" i="13"/>
  <c r="T178" i="13"/>
  <c r="S178" i="13"/>
  <c r="R178" i="13"/>
  <c r="Q178" i="13"/>
  <c r="P178" i="13"/>
  <c r="O178" i="13"/>
  <c r="N178" i="13"/>
  <c r="M178" i="13"/>
  <c r="L178" i="13"/>
  <c r="K178" i="13"/>
  <c r="J178" i="13"/>
  <c r="I178" i="13"/>
  <c r="H178" i="13"/>
  <c r="G178" i="13"/>
  <c r="F178" i="13"/>
  <c r="E178" i="13"/>
  <c r="X177" i="13"/>
  <c r="W177" i="13"/>
  <c r="V177" i="13"/>
  <c r="U177" i="13"/>
  <c r="T177" i="13"/>
  <c r="S177" i="13"/>
  <c r="R177" i="13"/>
  <c r="Q177" i="13"/>
  <c r="P177" i="13"/>
  <c r="O177" i="13"/>
  <c r="N177" i="13"/>
  <c r="M177" i="13"/>
  <c r="L177" i="13"/>
  <c r="K177" i="13"/>
  <c r="J177" i="13"/>
  <c r="I177" i="13"/>
  <c r="H177" i="13"/>
  <c r="G177" i="13"/>
  <c r="F177" i="13"/>
  <c r="E177" i="13"/>
  <c r="X176" i="13"/>
  <c r="W176" i="13"/>
  <c r="V176" i="13"/>
  <c r="U176" i="13"/>
  <c r="T176" i="13"/>
  <c r="S176" i="13"/>
  <c r="R176" i="13"/>
  <c r="Q176" i="13"/>
  <c r="P176" i="13"/>
  <c r="O176" i="13"/>
  <c r="N176" i="13"/>
  <c r="M176" i="13"/>
  <c r="L176" i="13"/>
  <c r="K176" i="13"/>
  <c r="J176" i="13"/>
  <c r="I176" i="13"/>
  <c r="H176" i="13"/>
  <c r="G176" i="13"/>
  <c r="F176" i="13"/>
  <c r="E176" i="13"/>
  <c r="X175" i="13"/>
  <c r="W175" i="13"/>
  <c r="V175" i="13"/>
  <c r="U175" i="13"/>
  <c r="T175" i="13"/>
  <c r="S175" i="13"/>
  <c r="R175" i="13"/>
  <c r="Q175" i="13"/>
  <c r="P175" i="13"/>
  <c r="O175" i="13"/>
  <c r="N175" i="13"/>
  <c r="M175" i="13"/>
  <c r="L175" i="13"/>
  <c r="K175" i="13"/>
  <c r="J175" i="13"/>
  <c r="I175" i="13"/>
  <c r="H175" i="13"/>
  <c r="G175" i="13"/>
  <c r="F175" i="13"/>
  <c r="E175" i="13"/>
  <c r="X170" i="13"/>
  <c r="W170" i="13"/>
  <c r="V170" i="13"/>
  <c r="U170" i="13"/>
  <c r="T170" i="13"/>
  <c r="S170" i="13"/>
  <c r="R170" i="13"/>
  <c r="Q170" i="13"/>
  <c r="P170" i="13"/>
  <c r="O170" i="13"/>
  <c r="N170" i="13"/>
  <c r="M170" i="13"/>
  <c r="L170" i="13"/>
  <c r="K170" i="13"/>
  <c r="J170" i="13"/>
  <c r="I170" i="13"/>
  <c r="H170" i="13"/>
  <c r="G170" i="13"/>
  <c r="F170" i="13"/>
  <c r="E170" i="13"/>
  <c r="X169" i="13"/>
  <c r="W169" i="13"/>
  <c r="V169" i="13"/>
  <c r="U169" i="13"/>
  <c r="T169" i="13"/>
  <c r="S169" i="13"/>
  <c r="R169" i="13"/>
  <c r="Q169" i="13"/>
  <c r="P169" i="13"/>
  <c r="O169" i="13"/>
  <c r="N169" i="13"/>
  <c r="M169" i="13"/>
  <c r="L169" i="13"/>
  <c r="K169" i="13"/>
  <c r="J169" i="13"/>
  <c r="I169" i="13"/>
  <c r="H169" i="13"/>
  <c r="G169" i="13"/>
  <c r="F169" i="13"/>
  <c r="E169" i="13"/>
  <c r="X168" i="13"/>
  <c r="W168" i="13"/>
  <c r="V168" i="13"/>
  <c r="U168" i="13"/>
  <c r="T168" i="13"/>
  <c r="S168" i="13"/>
  <c r="R168" i="13"/>
  <c r="Q168" i="13"/>
  <c r="P168" i="13"/>
  <c r="O168" i="13"/>
  <c r="N168" i="13"/>
  <c r="M168" i="13"/>
  <c r="L168" i="13"/>
  <c r="K168" i="13"/>
  <c r="J168" i="13"/>
  <c r="I168" i="13"/>
  <c r="H168" i="13"/>
  <c r="G168" i="13"/>
  <c r="F168" i="13"/>
  <c r="E168" i="13"/>
  <c r="X167" i="13"/>
  <c r="W167" i="13"/>
  <c r="V167" i="13"/>
  <c r="U167" i="13"/>
  <c r="T167" i="13"/>
  <c r="S167" i="13"/>
  <c r="R167" i="13"/>
  <c r="Q167" i="13"/>
  <c r="P167" i="13"/>
  <c r="O167" i="13"/>
  <c r="N167" i="13"/>
  <c r="M167" i="13"/>
  <c r="L167" i="13"/>
  <c r="K167" i="13"/>
  <c r="J167" i="13"/>
  <c r="I167" i="13"/>
  <c r="H167" i="13"/>
  <c r="G167" i="13"/>
  <c r="F167" i="13"/>
  <c r="E167" i="13"/>
  <c r="X166" i="13"/>
  <c r="W166" i="13"/>
  <c r="V166" i="13"/>
  <c r="U166" i="13"/>
  <c r="T166" i="13"/>
  <c r="S166" i="13"/>
  <c r="R166" i="13"/>
  <c r="Q166" i="13"/>
  <c r="P166" i="13"/>
  <c r="O166" i="13"/>
  <c r="N166" i="13"/>
  <c r="M166" i="13"/>
  <c r="L166" i="13"/>
  <c r="K166" i="13"/>
  <c r="J166" i="13"/>
  <c r="I166" i="13"/>
  <c r="H166" i="13"/>
  <c r="G166" i="13"/>
  <c r="F166" i="13"/>
  <c r="E166" i="13"/>
  <c r="X165" i="13"/>
  <c r="W165" i="13"/>
  <c r="V165" i="13"/>
  <c r="U165" i="13"/>
  <c r="T165" i="13"/>
  <c r="S165" i="13"/>
  <c r="R165" i="13"/>
  <c r="Q165" i="13"/>
  <c r="P165" i="13"/>
  <c r="O165" i="13"/>
  <c r="N165" i="13"/>
  <c r="M165" i="13"/>
  <c r="L165" i="13"/>
  <c r="K165" i="13"/>
  <c r="J165" i="13"/>
  <c r="I165" i="13"/>
  <c r="H165" i="13"/>
  <c r="G165" i="13"/>
  <c r="F165" i="13"/>
  <c r="E165" i="13"/>
  <c r="X164" i="13"/>
  <c r="W164" i="13"/>
  <c r="V164" i="13"/>
  <c r="U164" i="13"/>
  <c r="T164" i="13"/>
  <c r="S164" i="13"/>
  <c r="R164" i="13"/>
  <c r="Q164" i="13"/>
  <c r="P164" i="13"/>
  <c r="O164" i="13"/>
  <c r="N164" i="13"/>
  <c r="M164" i="13"/>
  <c r="L164" i="13"/>
  <c r="K164" i="13"/>
  <c r="J164" i="13"/>
  <c r="I164" i="13"/>
  <c r="H164" i="13"/>
  <c r="G164" i="13"/>
  <c r="F164" i="13"/>
  <c r="E164" i="13"/>
  <c r="X163" i="13"/>
  <c r="W163" i="13"/>
  <c r="V163" i="13"/>
  <c r="U163" i="13"/>
  <c r="T163" i="13"/>
  <c r="S163" i="13"/>
  <c r="R163" i="13"/>
  <c r="Q163" i="13"/>
  <c r="P163" i="13"/>
  <c r="O163" i="13"/>
  <c r="N163" i="13"/>
  <c r="M163" i="13"/>
  <c r="L163" i="13"/>
  <c r="K163" i="13"/>
  <c r="J163" i="13"/>
  <c r="I163" i="13"/>
  <c r="H163" i="13"/>
  <c r="G163" i="13"/>
  <c r="F163" i="13"/>
  <c r="E163" i="13"/>
  <c r="X162" i="13"/>
  <c r="W162" i="13"/>
  <c r="V162" i="13"/>
  <c r="U162" i="13"/>
  <c r="T162" i="13"/>
  <c r="S162" i="13"/>
  <c r="R162" i="13"/>
  <c r="Q162" i="13"/>
  <c r="P162" i="13"/>
  <c r="O162" i="13"/>
  <c r="N162" i="13"/>
  <c r="M162" i="13"/>
  <c r="L162" i="13"/>
  <c r="K162" i="13"/>
  <c r="J162" i="13"/>
  <c r="I162" i="13"/>
  <c r="H162" i="13"/>
  <c r="G162" i="13"/>
  <c r="F162" i="13"/>
  <c r="E162" i="13"/>
  <c r="X161" i="13"/>
  <c r="W161" i="13"/>
  <c r="V161" i="13"/>
  <c r="U161" i="13"/>
  <c r="T161" i="13"/>
  <c r="S161" i="13"/>
  <c r="R161" i="13"/>
  <c r="Q161" i="13"/>
  <c r="P161" i="13"/>
  <c r="O161" i="13"/>
  <c r="N161" i="13"/>
  <c r="M161" i="13"/>
  <c r="L161" i="13"/>
  <c r="K161" i="13"/>
  <c r="J161" i="13"/>
  <c r="I161" i="13"/>
  <c r="H161" i="13"/>
  <c r="G161" i="13"/>
  <c r="F161" i="13"/>
  <c r="E161" i="13"/>
  <c r="X159" i="13"/>
  <c r="W159" i="13"/>
  <c r="V159" i="13"/>
  <c r="U159" i="13"/>
  <c r="T159" i="13"/>
  <c r="S159" i="13"/>
  <c r="R159" i="13"/>
  <c r="Q159" i="13"/>
  <c r="P159" i="13"/>
  <c r="O159" i="13"/>
  <c r="N159" i="13"/>
  <c r="M159" i="13"/>
  <c r="L159" i="13"/>
  <c r="K159" i="13"/>
  <c r="J159" i="13"/>
  <c r="I159" i="13"/>
  <c r="H159" i="13"/>
  <c r="G159" i="13"/>
  <c r="F159" i="13"/>
  <c r="E159" i="13"/>
  <c r="X158" i="13"/>
  <c r="W158" i="13"/>
  <c r="V158" i="13"/>
  <c r="U158" i="13"/>
  <c r="T158" i="13"/>
  <c r="S158" i="13"/>
  <c r="R158" i="13"/>
  <c r="Q158" i="13"/>
  <c r="P158" i="13"/>
  <c r="O158" i="13"/>
  <c r="N158" i="13"/>
  <c r="M158" i="13"/>
  <c r="L158" i="13"/>
  <c r="K158" i="13"/>
  <c r="J158" i="13"/>
  <c r="I158" i="13"/>
  <c r="H158" i="13"/>
  <c r="G158" i="13"/>
  <c r="F158" i="13"/>
  <c r="E158" i="13"/>
  <c r="X157" i="13"/>
  <c r="W157" i="13"/>
  <c r="V157" i="13"/>
  <c r="U157" i="13"/>
  <c r="T157" i="13"/>
  <c r="S157" i="13"/>
  <c r="R157" i="13"/>
  <c r="Q157" i="13"/>
  <c r="P157" i="13"/>
  <c r="O157" i="13"/>
  <c r="N157" i="13"/>
  <c r="M157" i="13"/>
  <c r="L157" i="13"/>
  <c r="K157" i="13"/>
  <c r="J157" i="13"/>
  <c r="I157" i="13"/>
  <c r="H157" i="13"/>
  <c r="G157" i="13"/>
  <c r="F157" i="13"/>
  <c r="E157" i="13"/>
  <c r="X156" i="13"/>
  <c r="W156" i="13"/>
  <c r="V156" i="13"/>
  <c r="U156" i="13"/>
  <c r="T156" i="13"/>
  <c r="S156" i="13"/>
  <c r="R156" i="13"/>
  <c r="Q156" i="13"/>
  <c r="P156" i="13"/>
  <c r="O156" i="13"/>
  <c r="N156" i="13"/>
  <c r="M156" i="13"/>
  <c r="L156" i="13"/>
  <c r="K156" i="13"/>
  <c r="J156" i="13"/>
  <c r="I156" i="13"/>
  <c r="H156" i="13"/>
  <c r="G156" i="13"/>
  <c r="F156" i="13"/>
  <c r="E156" i="13"/>
  <c r="X155" i="13"/>
  <c r="W155" i="13"/>
  <c r="V155" i="13"/>
  <c r="U155" i="13"/>
  <c r="T155" i="13"/>
  <c r="S155" i="13"/>
  <c r="R155" i="13"/>
  <c r="Q155" i="13"/>
  <c r="P155" i="13"/>
  <c r="O155" i="13"/>
  <c r="N155" i="13"/>
  <c r="M155" i="13"/>
  <c r="L155" i="13"/>
  <c r="K155" i="13"/>
  <c r="J155" i="13"/>
  <c r="I155" i="13"/>
  <c r="H155" i="13"/>
  <c r="G155" i="13"/>
  <c r="F155" i="13"/>
  <c r="E155" i="13"/>
  <c r="X154" i="13"/>
  <c r="W154" i="13"/>
  <c r="V154" i="13"/>
  <c r="U154" i="13"/>
  <c r="T154" i="13"/>
  <c r="S154" i="13"/>
  <c r="R154" i="13"/>
  <c r="Q154" i="13"/>
  <c r="P154" i="13"/>
  <c r="O154" i="13"/>
  <c r="N154" i="13"/>
  <c r="M154" i="13"/>
  <c r="L154" i="13"/>
  <c r="K154" i="13"/>
  <c r="J154" i="13"/>
  <c r="I154" i="13"/>
  <c r="H154" i="13"/>
  <c r="G154" i="13"/>
  <c r="F154" i="13"/>
  <c r="E154" i="13"/>
  <c r="X153" i="13"/>
  <c r="W153" i="13"/>
  <c r="V153" i="13"/>
  <c r="U153" i="13"/>
  <c r="T153" i="13"/>
  <c r="S153" i="13"/>
  <c r="R153" i="13"/>
  <c r="Q153" i="13"/>
  <c r="P153" i="13"/>
  <c r="O153" i="13"/>
  <c r="N153" i="13"/>
  <c r="M153" i="13"/>
  <c r="L153" i="13"/>
  <c r="K153" i="13"/>
  <c r="J153" i="13"/>
  <c r="I153" i="13"/>
  <c r="H153" i="13"/>
  <c r="G153" i="13"/>
  <c r="F153" i="13"/>
  <c r="E153" i="13"/>
  <c r="X152" i="13"/>
  <c r="W152" i="13"/>
  <c r="V152" i="13"/>
  <c r="U152" i="13"/>
  <c r="T152" i="13"/>
  <c r="S152" i="13"/>
  <c r="R152" i="13"/>
  <c r="Q152" i="13"/>
  <c r="P152" i="13"/>
  <c r="O152" i="13"/>
  <c r="N152" i="13"/>
  <c r="M152" i="13"/>
  <c r="L152" i="13"/>
  <c r="K152" i="13"/>
  <c r="J152" i="13"/>
  <c r="I152" i="13"/>
  <c r="H152" i="13"/>
  <c r="G152" i="13"/>
  <c r="F152" i="13"/>
  <c r="E152" i="13"/>
  <c r="X151" i="13"/>
  <c r="W151" i="13"/>
  <c r="V151" i="13"/>
  <c r="U151" i="13"/>
  <c r="T151" i="13"/>
  <c r="S151" i="13"/>
  <c r="R151" i="13"/>
  <c r="Q151" i="13"/>
  <c r="P151" i="13"/>
  <c r="O151" i="13"/>
  <c r="N151" i="13"/>
  <c r="M151" i="13"/>
  <c r="L151" i="13"/>
  <c r="K151" i="13"/>
  <c r="J151" i="13"/>
  <c r="I151" i="13"/>
  <c r="H151" i="13"/>
  <c r="G151" i="13"/>
  <c r="F151" i="13"/>
  <c r="E151" i="13"/>
  <c r="X150" i="13"/>
  <c r="W150" i="13"/>
  <c r="V150" i="13"/>
  <c r="U150" i="13"/>
  <c r="T150" i="13"/>
  <c r="S150" i="13"/>
  <c r="R150" i="13"/>
  <c r="Q150" i="13"/>
  <c r="P150" i="13"/>
  <c r="O150" i="13"/>
  <c r="N150" i="13"/>
  <c r="M150" i="13"/>
  <c r="L150" i="13"/>
  <c r="K150" i="13"/>
  <c r="J150" i="13"/>
  <c r="I150" i="13"/>
  <c r="H150" i="13"/>
  <c r="G150" i="13"/>
  <c r="F150" i="13"/>
  <c r="E150" i="13"/>
  <c r="X149" i="13"/>
  <c r="W149" i="13"/>
  <c r="V149" i="13"/>
  <c r="U149" i="13"/>
  <c r="T149" i="13"/>
  <c r="S149" i="13"/>
  <c r="R149" i="13"/>
  <c r="Q149" i="13"/>
  <c r="P149" i="13"/>
  <c r="O149" i="13"/>
  <c r="N149" i="13"/>
  <c r="M149" i="13"/>
  <c r="L149" i="13"/>
  <c r="K149" i="13"/>
  <c r="J149" i="13"/>
  <c r="I149" i="13"/>
  <c r="H149" i="13"/>
  <c r="G149" i="13"/>
  <c r="F149" i="13"/>
  <c r="E149" i="13"/>
  <c r="X147" i="13"/>
  <c r="W147" i="13"/>
  <c r="V147" i="13"/>
  <c r="U147" i="13"/>
  <c r="T147" i="13"/>
  <c r="S147" i="13"/>
  <c r="R147" i="13"/>
  <c r="Q147" i="13"/>
  <c r="P147" i="13"/>
  <c r="O147" i="13"/>
  <c r="N147" i="13"/>
  <c r="M147" i="13"/>
  <c r="L147" i="13"/>
  <c r="K147" i="13"/>
  <c r="J147" i="13"/>
  <c r="I147" i="13"/>
  <c r="H147" i="13"/>
  <c r="G147" i="13"/>
  <c r="F147" i="13"/>
  <c r="E147" i="13"/>
  <c r="X146" i="13"/>
  <c r="W146" i="13"/>
  <c r="V146" i="13"/>
  <c r="U146" i="13"/>
  <c r="T146" i="13"/>
  <c r="S146" i="13"/>
  <c r="R146" i="13"/>
  <c r="Q146" i="13"/>
  <c r="P146" i="13"/>
  <c r="O146" i="13"/>
  <c r="N146" i="13"/>
  <c r="M146" i="13"/>
  <c r="L146" i="13"/>
  <c r="K146" i="13"/>
  <c r="J146" i="13"/>
  <c r="I146" i="13"/>
  <c r="H146" i="13"/>
  <c r="G146" i="13"/>
  <c r="F146" i="13"/>
  <c r="E146" i="13"/>
  <c r="X145" i="13"/>
  <c r="W145" i="13"/>
  <c r="V145" i="13"/>
  <c r="U145" i="13"/>
  <c r="T145" i="13"/>
  <c r="S145" i="13"/>
  <c r="R145" i="13"/>
  <c r="Q145" i="13"/>
  <c r="P145" i="13"/>
  <c r="O145" i="13"/>
  <c r="N145" i="13"/>
  <c r="M145" i="13"/>
  <c r="L145" i="13"/>
  <c r="K145" i="13"/>
  <c r="J145" i="13"/>
  <c r="I145" i="13"/>
  <c r="H145" i="13"/>
  <c r="G145" i="13"/>
  <c r="F145" i="13"/>
  <c r="E145" i="13"/>
  <c r="X144" i="13"/>
  <c r="W144" i="13"/>
  <c r="V144" i="13"/>
  <c r="U144" i="13"/>
  <c r="T144" i="13"/>
  <c r="S144" i="13"/>
  <c r="R144" i="13"/>
  <c r="Q144" i="13"/>
  <c r="P144" i="13"/>
  <c r="O144" i="13"/>
  <c r="N144" i="13"/>
  <c r="M144" i="13"/>
  <c r="L144" i="13"/>
  <c r="K144" i="13"/>
  <c r="J144" i="13"/>
  <c r="I144" i="13"/>
  <c r="H144" i="13"/>
  <c r="G144" i="13"/>
  <c r="F144" i="13"/>
  <c r="E144" i="13"/>
  <c r="X139" i="13"/>
  <c r="W139" i="13"/>
  <c r="V139" i="13"/>
  <c r="U139" i="13"/>
  <c r="S139" i="13"/>
  <c r="R139" i="13"/>
  <c r="Q139" i="13"/>
  <c r="P139" i="13"/>
  <c r="N139" i="13"/>
  <c r="M139" i="13"/>
  <c r="L139" i="13"/>
  <c r="K139" i="13"/>
  <c r="I139" i="13"/>
  <c r="H139" i="13"/>
  <c r="G139" i="13"/>
  <c r="F139" i="13"/>
  <c r="AB134" i="13"/>
  <c r="AA134" i="13"/>
  <c r="Z134" i="13"/>
  <c r="Y134" i="13"/>
  <c r="X134" i="13"/>
  <c r="W134" i="13"/>
  <c r="V134" i="13"/>
  <c r="U134" i="13"/>
  <c r="T134" i="13"/>
  <c r="S134" i="13"/>
  <c r="R134" i="13"/>
  <c r="Q134" i="13"/>
  <c r="P134" i="13"/>
  <c r="O134" i="13"/>
  <c r="N134" i="13"/>
  <c r="M134" i="13"/>
  <c r="AB133" i="13"/>
  <c r="AA133" i="13"/>
  <c r="Z133" i="13"/>
  <c r="Y133" i="13"/>
  <c r="X133" i="13"/>
  <c r="W133" i="13"/>
  <c r="V133" i="13"/>
  <c r="U133" i="13"/>
  <c r="T133" i="13"/>
  <c r="S133" i="13"/>
  <c r="R133" i="13"/>
  <c r="Q133" i="13"/>
  <c r="P133" i="13"/>
  <c r="O133" i="13"/>
  <c r="N133" i="13"/>
  <c r="M133" i="13"/>
  <c r="AB132" i="13"/>
  <c r="AA132" i="13"/>
  <c r="Z132" i="13"/>
  <c r="Y132" i="13"/>
  <c r="X132" i="13"/>
  <c r="W132" i="13"/>
  <c r="V132" i="13"/>
  <c r="U132" i="13"/>
  <c r="T132" i="13"/>
  <c r="S132" i="13"/>
  <c r="R132" i="13"/>
  <c r="Q132" i="13"/>
  <c r="P132" i="13"/>
  <c r="O132" i="13"/>
  <c r="N132" i="13"/>
  <c r="M132" i="13"/>
  <c r="AB131" i="13"/>
  <c r="AA131" i="13"/>
  <c r="Z131" i="13"/>
  <c r="Y131" i="13"/>
  <c r="X131" i="13"/>
  <c r="W131" i="13"/>
  <c r="V131" i="13"/>
  <c r="U131" i="13"/>
  <c r="T131" i="13"/>
  <c r="S131" i="13"/>
  <c r="R131" i="13"/>
  <c r="Q131" i="13"/>
  <c r="P131" i="13"/>
  <c r="O131" i="13"/>
  <c r="N131" i="13"/>
  <c r="M131" i="13"/>
  <c r="AB130" i="13"/>
  <c r="AA130" i="13"/>
  <c r="Z130" i="13"/>
  <c r="Y130" i="13"/>
  <c r="X130" i="13"/>
  <c r="W130" i="13"/>
  <c r="V130" i="13"/>
  <c r="U130" i="13"/>
  <c r="T130" i="13"/>
  <c r="S130" i="13"/>
  <c r="R130" i="13"/>
  <c r="Q130" i="13"/>
  <c r="P130" i="13"/>
  <c r="O130" i="13"/>
  <c r="N130" i="13"/>
  <c r="M130" i="13"/>
  <c r="AB129" i="13"/>
  <c r="AA129" i="13"/>
  <c r="Z129" i="13"/>
  <c r="Y129" i="13"/>
  <c r="X129" i="13"/>
  <c r="W129" i="13"/>
  <c r="V129" i="13"/>
  <c r="U129" i="13"/>
  <c r="T129" i="13"/>
  <c r="S129" i="13"/>
  <c r="R129" i="13"/>
  <c r="Q129" i="13"/>
  <c r="P129" i="13"/>
  <c r="O129" i="13"/>
  <c r="N129" i="13"/>
  <c r="M129" i="13"/>
  <c r="AB128" i="13"/>
  <c r="AA128" i="13"/>
  <c r="Z128" i="13"/>
  <c r="Y128" i="13"/>
  <c r="X128" i="13"/>
  <c r="W128" i="13"/>
  <c r="V128" i="13"/>
  <c r="U128" i="13"/>
  <c r="T128" i="13"/>
  <c r="S128" i="13"/>
  <c r="R128" i="13"/>
  <c r="Q128" i="13"/>
  <c r="P128" i="13"/>
  <c r="O128" i="13"/>
  <c r="N128" i="13"/>
  <c r="M128" i="13"/>
  <c r="AB126" i="13"/>
  <c r="AA126" i="13"/>
  <c r="Z126" i="13"/>
  <c r="Y126" i="13"/>
  <c r="X126" i="13"/>
  <c r="W126" i="13"/>
  <c r="V126" i="13"/>
  <c r="U126" i="13"/>
  <c r="T126" i="13"/>
  <c r="S126" i="13"/>
  <c r="R126" i="13"/>
  <c r="Q126" i="13"/>
  <c r="P126" i="13"/>
  <c r="O126" i="13"/>
  <c r="N126" i="13"/>
  <c r="M126" i="13"/>
  <c r="AB125" i="13"/>
  <c r="AA125" i="13"/>
  <c r="Z125" i="13"/>
  <c r="Y125" i="13"/>
  <c r="X125" i="13"/>
  <c r="W125" i="13"/>
  <c r="V125" i="13"/>
  <c r="U125" i="13"/>
  <c r="T125" i="13"/>
  <c r="S125" i="13"/>
  <c r="R125" i="13"/>
  <c r="Q125" i="13"/>
  <c r="P125" i="13"/>
  <c r="O125" i="13"/>
  <c r="N125" i="13"/>
  <c r="M125" i="13"/>
  <c r="AB124" i="13"/>
  <c r="AA124" i="13"/>
  <c r="Z124" i="13"/>
  <c r="Y124" i="13"/>
  <c r="X124" i="13"/>
  <c r="W124" i="13"/>
  <c r="V124" i="13"/>
  <c r="U124" i="13"/>
  <c r="T124" i="13"/>
  <c r="S124" i="13"/>
  <c r="R124" i="13"/>
  <c r="Q124" i="13"/>
  <c r="P124" i="13"/>
  <c r="O124" i="13"/>
  <c r="N124" i="13"/>
  <c r="M124" i="13"/>
  <c r="AB123" i="13"/>
  <c r="AA123" i="13"/>
  <c r="Z123" i="13"/>
  <c r="Y123" i="13"/>
  <c r="X123" i="13"/>
  <c r="W123" i="13"/>
  <c r="V123" i="13"/>
  <c r="U123" i="13"/>
  <c r="T123" i="13"/>
  <c r="S123" i="13"/>
  <c r="R123" i="13"/>
  <c r="Q123" i="13"/>
  <c r="P123" i="13"/>
  <c r="O123" i="13"/>
  <c r="N123" i="13"/>
  <c r="M123" i="13"/>
  <c r="AB122" i="13"/>
  <c r="AA122" i="13"/>
  <c r="Z122" i="13"/>
  <c r="Y122" i="13"/>
  <c r="X122" i="13"/>
  <c r="W122" i="13"/>
  <c r="V122" i="13"/>
  <c r="U122" i="13"/>
  <c r="T122" i="13"/>
  <c r="S122" i="13"/>
  <c r="R122" i="13"/>
  <c r="Q122" i="13"/>
  <c r="P122" i="13"/>
  <c r="O122" i="13"/>
  <c r="N122" i="13"/>
  <c r="M122" i="13"/>
  <c r="AB121" i="13"/>
  <c r="AA121" i="13"/>
  <c r="Z121" i="13"/>
  <c r="Y121" i="13"/>
  <c r="X121" i="13"/>
  <c r="W121" i="13"/>
  <c r="V121" i="13"/>
  <c r="U121" i="13"/>
  <c r="T121" i="13"/>
  <c r="S121" i="13"/>
  <c r="R121" i="13"/>
  <c r="Q121" i="13"/>
  <c r="P121" i="13"/>
  <c r="O121" i="13"/>
  <c r="N121" i="13"/>
  <c r="M121" i="13"/>
  <c r="AB120" i="13"/>
  <c r="AA120" i="13"/>
  <c r="Z120" i="13"/>
  <c r="Y120" i="13"/>
  <c r="X120" i="13"/>
  <c r="W120" i="13"/>
  <c r="V120" i="13"/>
  <c r="U120" i="13"/>
  <c r="T120" i="13"/>
  <c r="S120" i="13"/>
  <c r="R120" i="13"/>
  <c r="Q120" i="13"/>
  <c r="P120" i="13"/>
  <c r="O120" i="13"/>
  <c r="N120" i="13"/>
  <c r="M120" i="13"/>
  <c r="AB119" i="13"/>
  <c r="AA119" i="13"/>
  <c r="Z119" i="13"/>
  <c r="Y119" i="13"/>
  <c r="X119" i="13"/>
  <c r="W119" i="13"/>
  <c r="V119" i="13"/>
  <c r="U119" i="13"/>
  <c r="T119" i="13"/>
  <c r="S119" i="13"/>
  <c r="R119" i="13"/>
  <c r="Q119" i="13"/>
  <c r="P119" i="13"/>
  <c r="O119" i="13"/>
  <c r="N119" i="13"/>
  <c r="M119" i="13"/>
  <c r="AB118" i="13"/>
  <c r="AA118" i="13"/>
  <c r="Z118" i="13"/>
  <c r="Y118" i="13"/>
  <c r="X118" i="13"/>
  <c r="W118" i="13"/>
  <c r="V118" i="13"/>
  <c r="U118" i="13"/>
  <c r="T118" i="13"/>
  <c r="S118" i="13"/>
  <c r="R118" i="13"/>
  <c r="Q118" i="13"/>
  <c r="P118" i="13"/>
  <c r="O118" i="13"/>
  <c r="N118" i="13"/>
  <c r="M118" i="13"/>
  <c r="AB117" i="13"/>
  <c r="AA117" i="13"/>
  <c r="Z117" i="13"/>
  <c r="Y117" i="13"/>
  <c r="X117" i="13"/>
  <c r="W117" i="13"/>
  <c r="V117" i="13"/>
  <c r="U117" i="13"/>
  <c r="T117" i="13"/>
  <c r="S117" i="13"/>
  <c r="R117" i="13"/>
  <c r="Q117" i="13"/>
  <c r="P117" i="13"/>
  <c r="O117" i="13"/>
  <c r="N117" i="13"/>
  <c r="M117" i="13"/>
  <c r="AB116" i="13"/>
  <c r="AA116" i="13"/>
  <c r="Z116" i="13"/>
  <c r="Y116" i="13"/>
  <c r="X116" i="13"/>
  <c r="W116" i="13"/>
  <c r="V116" i="13"/>
  <c r="U116" i="13"/>
  <c r="T116" i="13"/>
  <c r="S116" i="13"/>
  <c r="R116" i="13"/>
  <c r="Q116" i="13"/>
  <c r="P116" i="13"/>
  <c r="O116" i="13"/>
  <c r="N116" i="13"/>
  <c r="M116" i="13"/>
  <c r="H134" i="13"/>
  <c r="G134" i="13"/>
  <c r="F134" i="13"/>
  <c r="H133" i="13"/>
  <c r="G133" i="13"/>
  <c r="F133" i="13"/>
  <c r="H132" i="13"/>
  <c r="G132" i="13"/>
  <c r="F132" i="13"/>
  <c r="H131" i="13"/>
  <c r="G131" i="13"/>
  <c r="F131" i="13"/>
  <c r="H130" i="13"/>
  <c r="G130" i="13"/>
  <c r="F130" i="13"/>
  <c r="H129" i="13"/>
  <c r="G129" i="13"/>
  <c r="F129" i="13"/>
  <c r="H128" i="13"/>
  <c r="G128" i="13"/>
  <c r="F128" i="13"/>
  <c r="H126" i="13"/>
  <c r="G126" i="13"/>
  <c r="F126" i="13"/>
  <c r="H125" i="13"/>
  <c r="G125" i="13"/>
  <c r="F125" i="13"/>
  <c r="H124" i="13"/>
  <c r="G124" i="13"/>
  <c r="F124" i="13"/>
  <c r="H123" i="13"/>
  <c r="G123" i="13"/>
  <c r="F123" i="13"/>
  <c r="H122" i="13"/>
  <c r="G122" i="13"/>
  <c r="F122" i="13"/>
  <c r="H121" i="13"/>
  <c r="G121" i="13"/>
  <c r="F121" i="13"/>
  <c r="H120" i="13"/>
  <c r="G120" i="13"/>
  <c r="F120" i="13"/>
  <c r="H119" i="13"/>
  <c r="G119" i="13"/>
  <c r="F119" i="13"/>
  <c r="H118" i="13"/>
  <c r="G118" i="13"/>
  <c r="F118" i="13"/>
  <c r="H117" i="13"/>
  <c r="G117" i="13"/>
  <c r="F117" i="13"/>
  <c r="H116" i="13"/>
  <c r="G116" i="13"/>
  <c r="F116" i="13"/>
  <c r="E134" i="13"/>
  <c r="E133" i="13"/>
  <c r="E132" i="13"/>
  <c r="E131" i="13"/>
  <c r="E130" i="13"/>
  <c r="E129" i="13"/>
  <c r="E128" i="13"/>
  <c r="E126" i="13"/>
  <c r="E125" i="13"/>
  <c r="E124" i="13"/>
  <c r="E123" i="13"/>
  <c r="E122" i="13"/>
  <c r="E121" i="13"/>
  <c r="E120" i="13"/>
  <c r="E119" i="13"/>
  <c r="E118" i="13"/>
  <c r="E117" i="13"/>
  <c r="E116" i="13"/>
  <c r="AB111" i="13"/>
  <c r="AA111" i="13"/>
  <c r="Z111" i="13"/>
  <c r="Y111" i="13"/>
  <c r="X111" i="13"/>
  <c r="W111" i="13"/>
  <c r="V111" i="13"/>
  <c r="U111" i="13"/>
  <c r="T111" i="13"/>
  <c r="S111" i="13"/>
  <c r="R111" i="13"/>
  <c r="Q111" i="13"/>
  <c r="P111" i="13"/>
  <c r="O111" i="13"/>
  <c r="N111" i="13"/>
  <c r="M111" i="13"/>
  <c r="AB110" i="13"/>
  <c r="AA110" i="13"/>
  <c r="Z110" i="13"/>
  <c r="Y110" i="13"/>
  <c r="X110" i="13"/>
  <c r="W110" i="13"/>
  <c r="V110" i="13"/>
  <c r="U110" i="13"/>
  <c r="T110" i="13"/>
  <c r="S110" i="13"/>
  <c r="R110" i="13"/>
  <c r="Q110" i="13"/>
  <c r="P110" i="13"/>
  <c r="O110" i="13"/>
  <c r="N110" i="13"/>
  <c r="M110" i="13"/>
  <c r="AB109" i="13"/>
  <c r="AA109" i="13"/>
  <c r="Z109" i="13"/>
  <c r="Y109" i="13"/>
  <c r="X109" i="13"/>
  <c r="W109" i="13"/>
  <c r="V109" i="13"/>
  <c r="U109" i="13"/>
  <c r="T109" i="13"/>
  <c r="S109" i="13"/>
  <c r="R109" i="13"/>
  <c r="Q109" i="13"/>
  <c r="P109" i="13"/>
  <c r="O109" i="13"/>
  <c r="N109" i="13"/>
  <c r="M109" i="13"/>
  <c r="AB108" i="13"/>
  <c r="AA108" i="13"/>
  <c r="Z108" i="13"/>
  <c r="Y108" i="13"/>
  <c r="X108" i="13"/>
  <c r="W108" i="13"/>
  <c r="V108" i="13"/>
  <c r="U108" i="13"/>
  <c r="T108" i="13"/>
  <c r="S108" i="13"/>
  <c r="R108" i="13"/>
  <c r="Q108" i="13"/>
  <c r="P108" i="13"/>
  <c r="O108" i="13"/>
  <c r="N108" i="13"/>
  <c r="M108" i="13"/>
  <c r="AB107" i="13"/>
  <c r="AA107" i="13"/>
  <c r="Z107" i="13"/>
  <c r="Y107" i="13"/>
  <c r="X107" i="13"/>
  <c r="W107" i="13"/>
  <c r="V107" i="13"/>
  <c r="U107" i="13"/>
  <c r="T107" i="13"/>
  <c r="S107" i="13"/>
  <c r="R107" i="13"/>
  <c r="Q107" i="13"/>
  <c r="P107" i="13"/>
  <c r="O107" i="13"/>
  <c r="N107" i="13"/>
  <c r="M107" i="13"/>
  <c r="AB106" i="13"/>
  <c r="AA106" i="13"/>
  <c r="Z106" i="13"/>
  <c r="Y106" i="13"/>
  <c r="X106" i="13"/>
  <c r="W106" i="13"/>
  <c r="V106" i="13"/>
  <c r="U106" i="13"/>
  <c r="T106" i="13"/>
  <c r="S106" i="13"/>
  <c r="R106" i="13"/>
  <c r="Q106" i="13"/>
  <c r="P106" i="13"/>
  <c r="O106" i="13"/>
  <c r="N106" i="13"/>
  <c r="M106" i="13"/>
  <c r="AB105" i="13"/>
  <c r="AA105" i="13"/>
  <c r="Z105" i="13"/>
  <c r="Y105" i="13"/>
  <c r="X105" i="13"/>
  <c r="W105" i="13"/>
  <c r="V105" i="13"/>
  <c r="U105" i="13"/>
  <c r="T105" i="13"/>
  <c r="S105" i="13"/>
  <c r="R105" i="13"/>
  <c r="Q105" i="13"/>
  <c r="P105" i="13"/>
  <c r="O105" i="13"/>
  <c r="N105" i="13"/>
  <c r="M105" i="13"/>
  <c r="AB104" i="13"/>
  <c r="AA104" i="13"/>
  <c r="Z104" i="13"/>
  <c r="Y104" i="13"/>
  <c r="X104" i="13"/>
  <c r="W104" i="13"/>
  <c r="V104" i="13"/>
  <c r="U104" i="13"/>
  <c r="T104" i="13"/>
  <c r="S104" i="13"/>
  <c r="R104" i="13"/>
  <c r="Q104" i="13"/>
  <c r="P104" i="13"/>
  <c r="O104" i="13"/>
  <c r="N104" i="13"/>
  <c r="M104" i="13"/>
  <c r="AB103" i="13"/>
  <c r="AA103" i="13"/>
  <c r="Z103" i="13"/>
  <c r="Y103" i="13"/>
  <c r="X103" i="13"/>
  <c r="W103" i="13"/>
  <c r="V103" i="13"/>
  <c r="U103" i="13"/>
  <c r="T103" i="13"/>
  <c r="S103" i="13"/>
  <c r="R103" i="13"/>
  <c r="Q103" i="13"/>
  <c r="P103" i="13"/>
  <c r="O103" i="13"/>
  <c r="N103" i="13"/>
  <c r="M103" i="13"/>
  <c r="AB102" i="13"/>
  <c r="AA102" i="13"/>
  <c r="Z102" i="13"/>
  <c r="Y102" i="13"/>
  <c r="X102" i="13"/>
  <c r="W102" i="13"/>
  <c r="V102" i="13"/>
  <c r="U102" i="13"/>
  <c r="T102" i="13"/>
  <c r="S102" i="13"/>
  <c r="R102" i="13"/>
  <c r="Q102" i="13"/>
  <c r="P102" i="13"/>
  <c r="O102" i="13"/>
  <c r="N102" i="13"/>
  <c r="M102" i="13"/>
  <c r="AB100" i="13"/>
  <c r="AA100" i="13"/>
  <c r="Z100" i="13"/>
  <c r="Y100" i="13"/>
  <c r="X100" i="13"/>
  <c r="W100" i="13"/>
  <c r="V100" i="13"/>
  <c r="U100" i="13"/>
  <c r="T100" i="13"/>
  <c r="S100" i="13"/>
  <c r="R100" i="13"/>
  <c r="Q100" i="13"/>
  <c r="P100" i="13"/>
  <c r="O100" i="13"/>
  <c r="N100" i="13"/>
  <c r="M100" i="13"/>
  <c r="AB99" i="13"/>
  <c r="AA99" i="13"/>
  <c r="Z99" i="13"/>
  <c r="Y99" i="13"/>
  <c r="X99" i="13"/>
  <c r="W99" i="13"/>
  <c r="V99" i="13"/>
  <c r="U99" i="13"/>
  <c r="T99" i="13"/>
  <c r="S99" i="13"/>
  <c r="R99" i="13"/>
  <c r="Q99" i="13"/>
  <c r="P99" i="13"/>
  <c r="O99" i="13"/>
  <c r="N99" i="13"/>
  <c r="M99" i="13"/>
  <c r="AB98" i="13"/>
  <c r="AA98" i="13"/>
  <c r="Z98" i="13"/>
  <c r="Y98" i="13"/>
  <c r="X98" i="13"/>
  <c r="W98" i="13"/>
  <c r="V98" i="13"/>
  <c r="U98" i="13"/>
  <c r="T98" i="13"/>
  <c r="S98" i="13"/>
  <c r="R98" i="13"/>
  <c r="Q98" i="13"/>
  <c r="P98" i="13"/>
  <c r="O98" i="13"/>
  <c r="N98" i="13"/>
  <c r="M98" i="13"/>
  <c r="AB97" i="13"/>
  <c r="AA97" i="13"/>
  <c r="Z97" i="13"/>
  <c r="Y97" i="13"/>
  <c r="X97" i="13"/>
  <c r="W97" i="13"/>
  <c r="V97" i="13"/>
  <c r="U97" i="13"/>
  <c r="T97" i="13"/>
  <c r="S97" i="13"/>
  <c r="R97" i="13"/>
  <c r="Q97" i="13"/>
  <c r="P97" i="13"/>
  <c r="O97" i="13"/>
  <c r="N97" i="13"/>
  <c r="M97" i="13"/>
  <c r="AB96" i="13"/>
  <c r="AA96" i="13"/>
  <c r="Z96" i="13"/>
  <c r="Y96" i="13"/>
  <c r="X96" i="13"/>
  <c r="W96" i="13"/>
  <c r="V96" i="13"/>
  <c r="U96" i="13"/>
  <c r="T96" i="13"/>
  <c r="S96" i="13"/>
  <c r="R96" i="13"/>
  <c r="Q96" i="13"/>
  <c r="P96" i="13"/>
  <c r="O96" i="13"/>
  <c r="N96" i="13"/>
  <c r="M96" i="13"/>
  <c r="AB95" i="13"/>
  <c r="AA95" i="13"/>
  <c r="Z95" i="13"/>
  <c r="Y95" i="13"/>
  <c r="X95" i="13"/>
  <c r="W95" i="13"/>
  <c r="V95" i="13"/>
  <c r="U95" i="13"/>
  <c r="T95" i="13"/>
  <c r="S95" i="13"/>
  <c r="R95" i="13"/>
  <c r="Q95" i="13"/>
  <c r="P95" i="13"/>
  <c r="O95" i="13"/>
  <c r="N95" i="13"/>
  <c r="M95" i="13"/>
  <c r="AB94" i="13"/>
  <c r="AA94" i="13"/>
  <c r="Z94" i="13"/>
  <c r="Y94" i="13"/>
  <c r="X94" i="13"/>
  <c r="W94" i="13"/>
  <c r="V94" i="13"/>
  <c r="U94" i="13"/>
  <c r="T94" i="13"/>
  <c r="S94" i="13"/>
  <c r="R94" i="13"/>
  <c r="Q94" i="13"/>
  <c r="P94" i="13"/>
  <c r="O94" i="13"/>
  <c r="N94" i="13"/>
  <c r="M94" i="13"/>
  <c r="AB93" i="13"/>
  <c r="AA93" i="13"/>
  <c r="Z93" i="13"/>
  <c r="Y93" i="13"/>
  <c r="X93" i="13"/>
  <c r="W93" i="13"/>
  <c r="V93" i="13"/>
  <c r="U93" i="13"/>
  <c r="T93" i="13"/>
  <c r="S93" i="13"/>
  <c r="R93" i="13"/>
  <c r="Q93" i="13"/>
  <c r="P93" i="13"/>
  <c r="O93" i="13"/>
  <c r="N93" i="13"/>
  <c r="M93" i="13"/>
  <c r="AB92" i="13"/>
  <c r="AA92" i="13"/>
  <c r="Z92" i="13"/>
  <c r="Y92" i="13"/>
  <c r="X92" i="13"/>
  <c r="W92" i="13"/>
  <c r="V92" i="13"/>
  <c r="U92" i="13"/>
  <c r="T92" i="13"/>
  <c r="S92" i="13"/>
  <c r="R92" i="13"/>
  <c r="Q92" i="13"/>
  <c r="P92" i="13"/>
  <c r="O92" i="13"/>
  <c r="N92" i="13"/>
  <c r="M92" i="13"/>
  <c r="AB91" i="13"/>
  <c r="AA91" i="13"/>
  <c r="Z91" i="13"/>
  <c r="Y91" i="13"/>
  <c r="X91" i="13"/>
  <c r="W91" i="13"/>
  <c r="V91" i="13"/>
  <c r="U91" i="13"/>
  <c r="T91" i="13"/>
  <c r="S91" i="13"/>
  <c r="R91" i="13"/>
  <c r="Q91" i="13"/>
  <c r="P91" i="13"/>
  <c r="O91" i="13"/>
  <c r="N91" i="13"/>
  <c r="M91" i="13"/>
  <c r="AB90" i="13"/>
  <c r="AA90" i="13"/>
  <c r="Z90" i="13"/>
  <c r="Y90" i="13"/>
  <c r="X90" i="13"/>
  <c r="W90" i="13"/>
  <c r="V90" i="13"/>
  <c r="U90" i="13"/>
  <c r="T90" i="13"/>
  <c r="S90" i="13"/>
  <c r="R90" i="13"/>
  <c r="Q90" i="13"/>
  <c r="P90" i="13"/>
  <c r="O90" i="13"/>
  <c r="N90" i="13"/>
  <c r="M90" i="13"/>
  <c r="AB88" i="13"/>
  <c r="AA88" i="13"/>
  <c r="Z88" i="13"/>
  <c r="Y88" i="13"/>
  <c r="X88" i="13"/>
  <c r="W88" i="13"/>
  <c r="V88" i="13"/>
  <c r="U88" i="13"/>
  <c r="T88" i="13"/>
  <c r="S88" i="13"/>
  <c r="R88" i="13"/>
  <c r="Q88" i="13"/>
  <c r="P88" i="13"/>
  <c r="O88" i="13"/>
  <c r="N88" i="13"/>
  <c r="M88" i="13"/>
  <c r="AB87" i="13"/>
  <c r="AA87" i="13"/>
  <c r="Z87" i="13"/>
  <c r="Y87" i="13"/>
  <c r="X87" i="13"/>
  <c r="W87" i="13"/>
  <c r="V87" i="13"/>
  <c r="U87" i="13"/>
  <c r="T87" i="13"/>
  <c r="S87" i="13"/>
  <c r="R87" i="13"/>
  <c r="Q87" i="13"/>
  <c r="P87" i="13"/>
  <c r="O87" i="13"/>
  <c r="N87" i="13"/>
  <c r="M87" i="13"/>
  <c r="AB86" i="13"/>
  <c r="AA86" i="13"/>
  <c r="Z86" i="13"/>
  <c r="Y86" i="13"/>
  <c r="X86" i="13"/>
  <c r="W86" i="13"/>
  <c r="V86" i="13"/>
  <c r="U86" i="13"/>
  <c r="T86" i="13"/>
  <c r="S86" i="13"/>
  <c r="R86" i="13"/>
  <c r="Q86" i="13"/>
  <c r="P86" i="13"/>
  <c r="O86" i="13"/>
  <c r="N86" i="13"/>
  <c r="M86" i="13"/>
  <c r="AB85" i="13"/>
  <c r="AA85" i="13"/>
  <c r="Z85" i="13"/>
  <c r="Y85" i="13"/>
  <c r="X85" i="13"/>
  <c r="W85" i="13"/>
  <c r="V85" i="13"/>
  <c r="U85" i="13"/>
  <c r="T85" i="13"/>
  <c r="S85" i="13"/>
  <c r="R85" i="13"/>
  <c r="Q85" i="13"/>
  <c r="P85" i="13"/>
  <c r="O85" i="13"/>
  <c r="N85" i="13"/>
  <c r="M85" i="13"/>
  <c r="AB80" i="13"/>
  <c r="AA80" i="13"/>
  <c r="Z80" i="13"/>
  <c r="Y80" i="13"/>
  <c r="X80" i="13"/>
  <c r="W80" i="13"/>
  <c r="V80" i="13"/>
  <c r="U80" i="13"/>
  <c r="T80" i="13"/>
  <c r="S80" i="13"/>
  <c r="R80" i="13"/>
  <c r="Q80" i="13"/>
  <c r="P80" i="13"/>
  <c r="O80" i="13"/>
  <c r="N80" i="13"/>
  <c r="M80" i="13"/>
  <c r="H111" i="13"/>
  <c r="G111" i="13"/>
  <c r="F111" i="13"/>
  <c r="H110" i="13"/>
  <c r="G110" i="13"/>
  <c r="F110" i="13"/>
  <c r="H109" i="13"/>
  <c r="G109" i="13"/>
  <c r="F109" i="13"/>
  <c r="H108" i="13"/>
  <c r="G108" i="13"/>
  <c r="F108" i="13"/>
  <c r="H107" i="13"/>
  <c r="G107" i="13"/>
  <c r="F107" i="13"/>
  <c r="H106" i="13"/>
  <c r="G106" i="13"/>
  <c r="F106" i="13"/>
  <c r="H105" i="13"/>
  <c r="G105" i="13"/>
  <c r="F105" i="13"/>
  <c r="H104" i="13"/>
  <c r="G104" i="13"/>
  <c r="F104" i="13"/>
  <c r="H103" i="13"/>
  <c r="G103" i="13"/>
  <c r="F103" i="13"/>
  <c r="H102" i="13"/>
  <c r="G102" i="13"/>
  <c r="F102" i="13"/>
  <c r="H100" i="13"/>
  <c r="G100" i="13"/>
  <c r="F100" i="13"/>
  <c r="H99" i="13"/>
  <c r="G99" i="13"/>
  <c r="F99" i="13"/>
  <c r="H98" i="13"/>
  <c r="G98" i="13"/>
  <c r="F98" i="13"/>
  <c r="H97" i="13"/>
  <c r="G97" i="13"/>
  <c r="F97" i="13"/>
  <c r="H96" i="13"/>
  <c r="G96" i="13"/>
  <c r="F96" i="13"/>
  <c r="H95" i="13"/>
  <c r="G95" i="13"/>
  <c r="F95" i="13"/>
  <c r="H94" i="13"/>
  <c r="G94" i="13"/>
  <c r="F94" i="13"/>
  <c r="H93" i="13"/>
  <c r="G93" i="13"/>
  <c r="F93" i="13"/>
  <c r="H92" i="13"/>
  <c r="G92" i="13"/>
  <c r="F92" i="13"/>
  <c r="H91" i="13"/>
  <c r="G91" i="13"/>
  <c r="F91" i="13"/>
  <c r="H90" i="13"/>
  <c r="G90" i="13"/>
  <c r="F90" i="13"/>
  <c r="H88" i="13"/>
  <c r="G88" i="13"/>
  <c r="F88" i="13"/>
  <c r="H87" i="13"/>
  <c r="G87" i="13"/>
  <c r="F87" i="13"/>
  <c r="H86" i="13"/>
  <c r="G86" i="13"/>
  <c r="F86" i="13"/>
  <c r="H85" i="13"/>
  <c r="G85" i="13"/>
  <c r="F85" i="13"/>
  <c r="H80" i="13"/>
  <c r="G80" i="13"/>
  <c r="F80" i="13"/>
  <c r="E80" i="13"/>
  <c r="E111" i="13"/>
  <c r="E110" i="13"/>
  <c r="E109" i="13"/>
  <c r="E108" i="13"/>
  <c r="E107" i="13"/>
  <c r="E106" i="13"/>
  <c r="E105" i="13"/>
  <c r="E104" i="13"/>
  <c r="E103" i="13"/>
  <c r="E102" i="13"/>
  <c r="E100" i="13"/>
  <c r="E99" i="13"/>
  <c r="E98" i="13"/>
  <c r="E97" i="13"/>
  <c r="E96" i="13"/>
  <c r="E95" i="13"/>
  <c r="E94" i="13"/>
  <c r="E93" i="13"/>
  <c r="E92" i="13"/>
  <c r="E91" i="13"/>
  <c r="E90" i="13"/>
  <c r="E88" i="13"/>
  <c r="E87" i="13"/>
  <c r="E86" i="13"/>
  <c r="E85" i="13"/>
  <c r="X75" i="13"/>
  <c r="W75" i="13"/>
  <c r="V75" i="13"/>
  <c r="U75" i="13"/>
  <c r="T75" i="13"/>
  <c r="S75" i="13"/>
  <c r="R75" i="13"/>
  <c r="Q75" i="13"/>
  <c r="P75" i="13"/>
  <c r="O75" i="13"/>
  <c r="N75" i="13"/>
  <c r="M75" i="13"/>
  <c r="L75" i="13"/>
  <c r="K75" i="13"/>
  <c r="J75" i="13"/>
  <c r="I75" i="13"/>
  <c r="H75" i="13"/>
  <c r="G75" i="13"/>
  <c r="F75" i="13"/>
  <c r="X74" i="13"/>
  <c r="W74" i="13"/>
  <c r="V74" i="13"/>
  <c r="U74" i="13"/>
  <c r="T74" i="13"/>
  <c r="S74" i="13"/>
  <c r="R74" i="13"/>
  <c r="Q74" i="13"/>
  <c r="P74" i="13"/>
  <c r="O74" i="13"/>
  <c r="N74" i="13"/>
  <c r="M74" i="13"/>
  <c r="L74" i="13"/>
  <c r="K74" i="13"/>
  <c r="J74" i="13"/>
  <c r="I74" i="13"/>
  <c r="H74" i="13"/>
  <c r="G74" i="13"/>
  <c r="F74" i="13"/>
  <c r="X73" i="13"/>
  <c r="W73" i="13"/>
  <c r="V73" i="13"/>
  <c r="U73" i="13"/>
  <c r="T73" i="13"/>
  <c r="S73" i="13"/>
  <c r="R73" i="13"/>
  <c r="Q73" i="13"/>
  <c r="P73" i="13"/>
  <c r="O73" i="13"/>
  <c r="N73" i="13"/>
  <c r="M73" i="13"/>
  <c r="L73" i="13"/>
  <c r="K73" i="13"/>
  <c r="J73" i="13"/>
  <c r="I73" i="13"/>
  <c r="H73" i="13"/>
  <c r="G73" i="13"/>
  <c r="F73" i="13"/>
  <c r="X72" i="13"/>
  <c r="W72" i="13"/>
  <c r="V72" i="13"/>
  <c r="U72" i="13"/>
  <c r="T72" i="13"/>
  <c r="S72" i="13"/>
  <c r="R72" i="13"/>
  <c r="Q72" i="13"/>
  <c r="P72" i="13"/>
  <c r="O72" i="13"/>
  <c r="N72" i="13"/>
  <c r="M72" i="13"/>
  <c r="L72" i="13"/>
  <c r="K72" i="13"/>
  <c r="J72" i="13"/>
  <c r="I72" i="13"/>
  <c r="H72" i="13"/>
  <c r="G72" i="13"/>
  <c r="F72" i="13"/>
  <c r="X71" i="13"/>
  <c r="W71" i="13"/>
  <c r="V71" i="13"/>
  <c r="U71" i="13"/>
  <c r="T71" i="13"/>
  <c r="S71" i="13"/>
  <c r="R71" i="13"/>
  <c r="Q71" i="13"/>
  <c r="P71" i="13"/>
  <c r="O71" i="13"/>
  <c r="N71" i="13"/>
  <c r="M71" i="13"/>
  <c r="L71" i="13"/>
  <c r="K71" i="13"/>
  <c r="J71" i="13"/>
  <c r="I71" i="13"/>
  <c r="H71" i="13"/>
  <c r="G71" i="13"/>
  <c r="F71" i="13"/>
  <c r="X70" i="13"/>
  <c r="W70" i="13"/>
  <c r="V70" i="13"/>
  <c r="U70" i="13"/>
  <c r="T70" i="13"/>
  <c r="S70" i="13"/>
  <c r="R70" i="13"/>
  <c r="Q70" i="13"/>
  <c r="P70" i="13"/>
  <c r="O70" i="13"/>
  <c r="N70" i="13"/>
  <c r="M70" i="13"/>
  <c r="L70" i="13"/>
  <c r="K70" i="13"/>
  <c r="J70" i="13"/>
  <c r="I70" i="13"/>
  <c r="H70" i="13"/>
  <c r="G70" i="13"/>
  <c r="F70" i="13"/>
  <c r="X69" i="13"/>
  <c r="W69" i="13"/>
  <c r="V69" i="13"/>
  <c r="U69" i="13"/>
  <c r="T69" i="13"/>
  <c r="S69" i="13"/>
  <c r="R69" i="13"/>
  <c r="Q69" i="13"/>
  <c r="P69" i="13"/>
  <c r="O69" i="13"/>
  <c r="N69" i="13"/>
  <c r="M69" i="13"/>
  <c r="L69" i="13"/>
  <c r="K69" i="13"/>
  <c r="J69" i="13"/>
  <c r="I69" i="13"/>
  <c r="H69" i="13"/>
  <c r="G69" i="13"/>
  <c r="F69" i="13"/>
  <c r="X67" i="13"/>
  <c r="W67" i="13"/>
  <c r="V67" i="13"/>
  <c r="U67" i="13"/>
  <c r="T67" i="13"/>
  <c r="S67" i="13"/>
  <c r="R67" i="13"/>
  <c r="Q67" i="13"/>
  <c r="P67" i="13"/>
  <c r="O67" i="13"/>
  <c r="N67" i="13"/>
  <c r="M67" i="13"/>
  <c r="L67" i="13"/>
  <c r="K67" i="13"/>
  <c r="J67" i="13"/>
  <c r="I67" i="13"/>
  <c r="H67" i="13"/>
  <c r="G67" i="13"/>
  <c r="F67" i="13"/>
  <c r="X66" i="13"/>
  <c r="W66" i="13"/>
  <c r="V66" i="13"/>
  <c r="U66" i="13"/>
  <c r="T66" i="13"/>
  <c r="S66" i="13"/>
  <c r="R66" i="13"/>
  <c r="Q66" i="13"/>
  <c r="P66" i="13"/>
  <c r="O66" i="13"/>
  <c r="N66" i="13"/>
  <c r="M66" i="13"/>
  <c r="L66" i="13"/>
  <c r="K66" i="13"/>
  <c r="J66" i="13"/>
  <c r="I66" i="13"/>
  <c r="H66" i="13"/>
  <c r="G66" i="13"/>
  <c r="F66" i="13"/>
  <c r="X65" i="13"/>
  <c r="W65" i="13"/>
  <c r="V65" i="13"/>
  <c r="U65" i="13"/>
  <c r="T65" i="13"/>
  <c r="S65" i="13"/>
  <c r="R65" i="13"/>
  <c r="Q65" i="13"/>
  <c r="P65" i="13"/>
  <c r="O65" i="13"/>
  <c r="N65" i="13"/>
  <c r="M65" i="13"/>
  <c r="L65" i="13"/>
  <c r="K65" i="13"/>
  <c r="J65" i="13"/>
  <c r="I65" i="13"/>
  <c r="H65" i="13"/>
  <c r="G65" i="13"/>
  <c r="F65" i="13"/>
  <c r="X64" i="13"/>
  <c r="W64" i="13"/>
  <c r="V64" i="13"/>
  <c r="U64" i="13"/>
  <c r="T64" i="13"/>
  <c r="S64" i="13"/>
  <c r="R64" i="13"/>
  <c r="Q64" i="13"/>
  <c r="P64" i="13"/>
  <c r="O64" i="13"/>
  <c r="N64" i="13"/>
  <c r="M64" i="13"/>
  <c r="L64" i="13"/>
  <c r="K64" i="13"/>
  <c r="J64" i="13"/>
  <c r="I64" i="13"/>
  <c r="H64" i="13"/>
  <c r="G64" i="13"/>
  <c r="F64" i="13"/>
  <c r="X63" i="13"/>
  <c r="W63" i="13"/>
  <c r="V63" i="13"/>
  <c r="U63" i="13"/>
  <c r="T63" i="13"/>
  <c r="S63" i="13"/>
  <c r="R63" i="13"/>
  <c r="Q63" i="13"/>
  <c r="P63" i="13"/>
  <c r="O63" i="13"/>
  <c r="N63" i="13"/>
  <c r="M63" i="13"/>
  <c r="L63" i="13"/>
  <c r="K63" i="13"/>
  <c r="J63" i="13"/>
  <c r="I63" i="13"/>
  <c r="H63" i="13"/>
  <c r="G63" i="13"/>
  <c r="F63" i="13"/>
  <c r="X62" i="13"/>
  <c r="W62" i="13"/>
  <c r="V62" i="13"/>
  <c r="U62" i="13"/>
  <c r="T62" i="13"/>
  <c r="S62" i="13"/>
  <c r="R62" i="13"/>
  <c r="Q62" i="13"/>
  <c r="P62" i="13"/>
  <c r="O62" i="13"/>
  <c r="N62" i="13"/>
  <c r="M62" i="13"/>
  <c r="L62" i="13"/>
  <c r="K62" i="13"/>
  <c r="J62" i="13"/>
  <c r="I62" i="13"/>
  <c r="H62" i="13"/>
  <c r="G62" i="13"/>
  <c r="F62" i="13"/>
  <c r="X61" i="13"/>
  <c r="W61" i="13"/>
  <c r="V61" i="13"/>
  <c r="U61" i="13"/>
  <c r="T61" i="13"/>
  <c r="S61" i="13"/>
  <c r="R61" i="13"/>
  <c r="Q61" i="13"/>
  <c r="P61" i="13"/>
  <c r="O61" i="13"/>
  <c r="N61" i="13"/>
  <c r="M61" i="13"/>
  <c r="L61" i="13"/>
  <c r="K61" i="13"/>
  <c r="J61" i="13"/>
  <c r="I61" i="13"/>
  <c r="H61" i="13"/>
  <c r="G61" i="13"/>
  <c r="F61" i="13"/>
  <c r="X60" i="13"/>
  <c r="W60" i="13"/>
  <c r="V60" i="13"/>
  <c r="U60" i="13"/>
  <c r="T60" i="13"/>
  <c r="S60" i="13"/>
  <c r="R60" i="13"/>
  <c r="Q60" i="13"/>
  <c r="P60" i="13"/>
  <c r="O60" i="13"/>
  <c r="N60" i="13"/>
  <c r="M60" i="13"/>
  <c r="L60" i="13"/>
  <c r="K60" i="13"/>
  <c r="J60" i="13"/>
  <c r="I60" i="13"/>
  <c r="H60" i="13"/>
  <c r="G60" i="13"/>
  <c r="F60" i="13"/>
  <c r="X59" i="13"/>
  <c r="W59" i="13"/>
  <c r="V59" i="13"/>
  <c r="U59" i="13"/>
  <c r="T59" i="13"/>
  <c r="S59" i="13"/>
  <c r="R59" i="13"/>
  <c r="Q59" i="13"/>
  <c r="P59" i="13"/>
  <c r="O59" i="13"/>
  <c r="N59" i="13"/>
  <c r="M59" i="13"/>
  <c r="L59" i="13"/>
  <c r="K59" i="13"/>
  <c r="J59" i="13"/>
  <c r="I59" i="13"/>
  <c r="H59" i="13"/>
  <c r="G59" i="13"/>
  <c r="F59" i="13"/>
  <c r="X58" i="13"/>
  <c r="W58" i="13"/>
  <c r="V58" i="13"/>
  <c r="U58" i="13"/>
  <c r="T58" i="13"/>
  <c r="S58" i="13"/>
  <c r="R58" i="13"/>
  <c r="Q58" i="13"/>
  <c r="P58" i="13"/>
  <c r="O58" i="13"/>
  <c r="N58" i="13"/>
  <c r="M58" i="13"/>
  <c r="L58" i="13"/>
  <c r="K58" i="13"/>
  <c r="J58" i="13"/>
  <c r="I58" i="13"/>
  <c r="H58" i="13"/>
  <c r="G58" i="13"/>
  <c r="F58" i="13"/>
  <c r="X57" i="13"/>
  <c r="W57" i="13"/>
  <c r="V57" i="13"/>
  <c r="U57" i="13"/>
  <c r="T57" i="13"/>
  <c r="S57" i="13"/>
  <c r="R57" i="13"/>
  <c r="Q57" i="13"/>
  <c r="P57" i="13"/>
  <c r="O57" i="13"/>
  <c r="N57" i="13"/>
  <c r="M57" i="13"/>
  <c r="L57" i="13"/>
  <c r="K57" i="13"/>
  <c r="J57" i="13"/>
  <c r="I57" i="13"/>
  <c r="H57" i="13"/>
  <c r="G57" i="13"/>
  <c r="F57" i="13"/>
  <c r="E75" i="13"/>
  <c r="E74" i="13"/>
  <c r="E73" i="13"/>
  <c r="E72" i="13"/>
  <c r="E71" i="13"/>
  <c r="E70" i="13"/>
  <c r="E69" i="13"/>
  <c r="E67" i="13"/>
  <c r="E66" i="13"/>
  <c r="E65" i="13"/>
  <c r="E64" i="13"/>
  <c r="E63" i="13"/>
  <c r="E62" i="13"/>
  <c r="E61" i="13"/>
  <c r="E60" i="13"/>
  <c r="E59" i="13"/>
  <c r="E58" i="13"/>
  <c r="E57" i="13"/>
  <c r="X52" i="13"/>
  <c r="W52" i="13"/>
  <c r="V52" i="13"/>
  <c r="U52" i="13"/>
  <c r="T52" i="13"/>
  <c r="S52" i="13"/>
  <c r="R52" i="13"/>
  <c r="Q52" i="13"/>
  <c r="P52" i="13"/>
  <c r="O52" i="13"/>
  <c r="N52" i="13"/>
  <c r="M52" i="13"/>
  <c r="L52" i="13"/>
  <c r="K52" i="13"/>
  <c r="J52" i="13"/>
  <c r="I52" i="13"/>
  <c r="H52" i="13"/>
  <c r="G52" i="13"/>
  <c r="F52" i="13"/>
  <c r="X51" i="13"/>
  <c r="W51" i="13"/>
  <c r="V51" i="13"/>
  <c r="U51" i="13"/>
  <c r="T51" i="13"/>
  <c r="S51" i="13"/>
  <c r="R51" i="13"/>
  <c r="Q51" i="13"/>
  <c r="P51" i="13"/>
  <c r="O51" i="13"/>
  <c r="N51" i="13"/>
  <c r="M51" i="13"/>
  <c r="L51" i="13"/>
  <c r="K51" i="13"/>
  <c r="J51" i="13"/>
  <c r="I51" i="13"/>
  <c r="H51" i="13"/>
  <c r="G51" i="13"/>
  <c r="F51" i="13"/>
  <c r="X50" i="13"/>
  <c r="W50" i="13"/>
  <c r="V50" i="13"/>
  <c r="U50" i="13"/>
  <c r="T50" i="13"/>
  <c r="S50" i="13"/>
  <c r="R50" i="13"/>
  <c r="Q50" i="13"/>
  <c r="P50" i="13"/>
  <c r="O50" i="13"/>
  <c r="N50" i="13"/>
  <c r="M50" i="13"/>
  <c r="L50" i="13"/>
  <c r="K50" i="13"/>
  <c r="J50" i="13"/>
  <c r="I50" i="13"/>
  <c r="H50" i="13"/>
  <c r="G50" i="13"/>
  <c r="F50" i="13"/>
  <c r="X49" i="13"/>
  <c r="W49" i="13"/>
  <c r="V49" i="13"/>
  <c r="U49" i="13"/>
  <c r="T49" i="13"/>
  <c r="S49" i="13"/>
  <c r="R49" i="13"/>
  <c r="Q49" i="13"/>
  <c r="P49" i="13"/>
  <c r="O49" i="13"/>
  <c r="N49" i="13"/>
  <c r="M49" i="13"/>
  <c r="L49" i="13"/>
  <c r="K49" i="13"/>
  <c r="J49" i="13"/>
  <c r="I49" i="13"/>
  <c r="H49" i="13"/>
  <c r="G49" i="13"/>
  <c r="F49" i="13"/>
  <c r="X48" i="13"/>
  <c r="W48" i="13"/>
  <c r="V48" i="13"/>
  <c r="U48" i="13"/>
  <c r="T48" i="13"/>
  <c r="S48" i="13"/>
  <c r="R48" i="13"/>
  <c r="Q48" i="13"/>
  <c r="P48" i="13"/>
  <c r="O48" i="13"/>
  <c r="N48" i="13"/>
  <c r="M48" i="13"/>
  <c r="L48" i="13"/>
  <c r="K48" i="13"/>
  <c r="J48" i="13"/>
  <c r="I48" i="13"/>
  <c r="H48" i="13"/>
  <c r="G48" i="13"/>
  <c r="F48" i="13"/>
  <c r="X47" i="13"/>
  <c r="W47" i="13"/>
  <c r="V47" i="13"/>
  <c r="U47" i="13"/>
  <c r="T47" i="13"/>
  <c r="S47" i="13"/>
  <c r="R47" i="13"/>
  <c r="Q47" i="13"/>
  <c r="P47" i="13"/>
  <c r="O47" i="13"/>
  <c r="N47" i="13"/>
  <c r="M47" i="13"/>
  <c r="L47" i="13"/>
  <c r="K47" i="13"/>
  <c r="J47" i="13"/>
  <c r="I47" i="13"/>
  <c r="H47" i="13"/>
  <c r="G47" i="13"/>
  <c r="F47" i="13"/>
  <c r="X46" i="13"/>
  <c r="W46" i="13"/>
  <c r="V46" i="13"/>
  <c r="U46" i="13"/>
  <c r="T46" i="13"/>
  <c r="S46" i="13"/>
  <c r="R46" i="13"/>
  <c r="Q46" i="13"/>
  <c r="P46" i="13"/>
  <c r="O46" i="13"/>
  <c r="N46" i="13"/>
  <c r="M46" i="13"/>
  <c r="L46" i="13"/>
  <c r="K46" i="13"/>
  <c r="J46" i="13"/>
  <c r="I46" i="13"/>
  <c r="H46" i="13"/>
  <c r="G46" i="13"/>
  <c r="F46" i="13"/>
  <c r="X45" i="13"/>
  <c r="W45" i="13"/>
  <c r="V45" i="13"/>
  <c r="U45" i="13"/>
  <c r="T45" i="13"/>
  <c r="S45" i="13"/>
  <c r="R45" i="13"/>
  <c r="Q45" i="13"/>
  <c r="P45" i="13"/>
  <c r="O45" i="13"/>
  <c r="N45" i="13"/>
  <c r="M45" i="13"/>
  <c r="L45" i="13"/>
  <c r="K45" i="13"/>
  <c r="J45" i="13"/>
  <c r="I45" i="13"/>
  <c r="H45" i="13"/>
  <c r="G45" i="13"/>
  <c r="F45" i="13"/>
  <c r="X44" i="13"/>
  <c r="W44" i="13"/>
  <c r="V44" i="13"/>
  <c r="U44" i="13"/>
  <c r="T44" i="13"/>
  <c r="S44" i="13"/>
  <c r="R44" i="13"/>
  <c r="Q44" i="13"/>
  <c r="P44" i="13"/>
  <c r="O44" i="13"/>
  <c r="N44" i="13"/>
  <c r="M44" i="13"/>
  <c r="L44" i="13"/>
  <c r="K44" i="13"/>
  <c r="J44" i="13"/>
  <c r="I44" i="13"/>
  <c r="H44" i="13"/>
  <c r="G44" i="13"/>
  <c r="F44" i="13"/>
  <c r="X43" i="13"/>
  <c r="W43" i="13"/>
  <c r="V43" i="13"/>
  <c r="U43" i="13"/>
  <c r="T43" i="13"/>
  <c r="S43" i="13"/>
  <c r="R43" i="13"/>
  <c r="Q43" i="13"/>
  <c r="P43" i="13"/>
  <c r="O43" i="13"/>
  <c r="N43" i="13"/>
  <c r="M43" i="13"/>
  <c r="L43" i="13"/>
  <c r="K43" i="13"/>
  <c r="J43" i="13"/>
  <c r="I43" i="13"/>
  <c r="H43" i="13"/>
  <c r="G43" i="13"/>
  <c r="F43" i="13"/>
  <c r="X41" i="13"/>
  <c r="W41" i="13"/>
  <c r="V41" i="13"/>
  <c r="U41" i="13"/>
  <c r="T41" i="13"/>
  <c r="S41" i="13"/>
  <c r="R41" i="13"/>
  <c r="Q41" i="13"/>
  <c r="P41" i="13"/>
  <c r="O41" i="13"/>
  <c r="N41" i="13"/>
  <c r="M41" i="13"/>
  <c r="L41" i="13"/>
  <c r="K41" i="13"/>
  <c r="J41" i="13"/>
  <c r="I41" i="13"/>
  <c r="H41" i="13"/>
  <c r="G41" i="13"/>
  <c r="F41" i="13"/>
  <c r="X40" i="13"/>
  <c r="W40" i="13"/>
  <c r="V40" i="13"/>
  <c r="U40" i="13"/>
  <c r="T40" i="13"/>
  <c r="S40" i="13"/>
  <c r="R40" i="13"/>
  <c r="Q40" i="13"/>
  <c r="P40" i="13"/>
  <c r="O40" i="13"/>
  <c r="N40" i="13"/>
  <c r="M40" i="13"/>
  <c r="L40" i="13"/>
  <c r="K40" i="13"/>
  <c r="J40" i="13"/>
  <c r="I40" i="13"/>
  <c r="H40" i="13"/>
  <c r="G40" i="13"/>
  <c r="F40" i="13"/>
  <c r="X39" i="13"/>
  <c r="W39" i="13"/>
  <c r="V39" i="13"/>
  <c r="U39" i="13"/>
  <c r="T39" i="13"/>
  <c r="S39" i="13"/>
  <c r="R39" i="13"/>
  <c r="Q39" i="13"/>
  <c r="P39" i="13"/>
  <c r="O39" i="13"/>
  <c r="N39" i="13"/>
  <c r="M39" i="13"/>
  <c r="L39" i="13"/>
  <c r="K39" i="13"/>
  <c r="J39" i="13"/>
  <c r="I39" i="13"/>
  <c r="H39" i="13"/>
  <c r="G39" i="13"/>
  <c r="F39" i="13"/>
  <c r="X38" i="13"/>
  <c r="W38" i="13"/>
  <c r="V38" i="13"/>
  <c r="U38" i="13"/>
  <c r="T38" i="13"/>
  <c r="S38" i="13"/>
  <c r="R38" i="13"/>
  <c r="Q38" i="13"/>
  <c r="P38" i="13"/>
  <c r="O38" i="13"/>
  <c r="N38" i="13"/>
  <c r="M38" i="13"/>
  <c r="L38" i="13"/>
  <c r="K38" i="13"/>
  <c r="J38" i="13"/>
  <c r="I38" i="13"/>
  <c r="H38" i="13"/>
  <c r="G38" i="13"/>
  <c r="F38" i="13"/>
  <c r="X37" i="13"/>
  <c r="W37" i="13"/>
  <c r="V37" i="13"/>
  <c r="U37" i="13"/>
  <c r="T37" i="13"/>
  <c r="S37" i="13"/>
  <c r="R37" i="13"/>
  <c r="Q37" i="13"/>
  <c r="P37" i="13"/>
  <c r="O37" i="13"/>
  <c r="N37" i="13"/>
  <c r="M37" i="13"/>
  <c r="L37" i="13"/>
  <c r="K37" i="13"/>
  <c r="J37" i="13"/>
  <c r="I37" i="13"/>
  <c r="H37" i="13"/>
  <c r="G37" i="13"/>
  <c r="F37" i="13"/>
  <c r="X36" i="13"/>
  <c r="W36" i="13"/>
  <c r="V36" i="13"/>
  <c r="U36" i="13"/>
  <c r="T36" i="13"/>
  <c r="S36" i="13"/>
  <c r="R36" i="13"/>
  <c r="Q36" i="13"/>
  <c r="P36" i="13"/>
  <c r="O36" i="13"/>
  <c r="N36" i="13"/>
  <c r="M36" i="13"/>
  <c r="L36" i="13"/>
  <c r="K36" i="13"/>
  <c r="J36" i="13"/>
  <c r="I36" i="13"/>
  <c r="H36" i="13"/>
  <c r="G36" i="13"/>
  <c r="F36" i="13"/>
  <c r="X35" i="13"/>
  <c r="W35" i="13"/>
  <c r="V35" i="13"/>
  <c r="U35" i="13"/>
  <c r="T35" i="13"/>
  <c r="S35" i="13"/>
  <c r="R35" i="13"/>
  <c r="Q35" i="13"/>
  <c r="P35" i="13"/>
  <c r="O35" i="13"/>
  <c r="N35" i="13"/>
  <c r="M35" i="13"/>
  <c r="L35" i="13"/>
  <c r="K35" i="13"/>
  <c r="J35" i="13"/>
  <c r="I35" i="13"/>
  <c r="H35" i="13"/>
  <c r="G35" i="13"/>
  <c r="F35" i="13"/>
  <c r="X34" i="13"/>
  <c r="W34" i="13"/>
  <c r="V34" i="13"/>
  <c r="U34" i="13"/>
  <c r="T34" i="13"/>
  <c r="S34" i="13"/>
  <c r="R34" i="13"/>
  <c r="Q34" i="13"/>
  <c r="P34" i="13"/>
  <c r="O34" i="13"/>
  <c r="N34" i="13"/>
  <c r="M34" i="13"/>
  <c r="L34" i="13"/>
  <c r="K34" i="13"/>
  <c r="J34" i="13"/>
  <c r="I34" i="13"/>
  <c r="H34" i="13"/>
  <c r="G34" i="13"/>
  <c r="F34" i="13"/>
  <c r="X33" i="13"/>
  <c r="W33" i="13"/>
  <c r="V33" i="13"/>
  <c r="U33" i="13"/>
  <c r="T33" i="13"/>
  <c r="S33" i="13"/>
  <c r="R33" i="13"/>
  <c r="Q33" i="13"/>
  <c r="P33" i="13"/>
  <c r="O33" i="13"/>
  <c r="N33" i="13"/>
  <c r="M33" i="13"/>
  <c r="L33" i="13"/>
  <c r="K33" i="13"/>
  <c r="J33" i="13"/>
  <c r="I33" i="13"/>
  <c r="H33" i="13"/>
  <c r="G33" i="13"/>
  <c r="F33" i="13"/>
  <c r="X32" i="13"/>
  <c r="W32" i="13"/>
  <c r="V32" i="13"/>
  <c r="U32" i="13"/>
  <c r="T32" i="13"/>
  <c r="S32" i="13"/>
  <c r="R32" i="13"/>
  <c r="Q32" i="13"/>
  <c r="P32" i="13"/>
  <c r="O32" i="13"/>
  <c r="N32" i="13"/>
  <c r="M32" i="13"/>
  <c r="L32" i="13"/>
  <c r="K32" i="13"/>
  <c r="J32" i="13"/>
  <c r="I32" i="13"/>
  <c r="H32" i="13"/>
  <c r="G32" i="13"/>
  <c r="F32" i="13"/>
  <c r="X31" i="13"/>
  <c r="W31" i="13"/>
  <c r="V31" i="13"/>
  <c r="U31" i="13"/>
  <c r="T31" i="13"/>
  <c r="S31" i="13"/>
  <c r="R31" i="13"/>
  <c r="Q31" i="13"/>
  <c r="P31" i="13"/>
  <c r="O31" i="13"/>
  <c r="N31" i="13"/>
  <c r="M31" i="13"/>
  <c r="L31" i="13"/>
  <c r="K31" i="13"/>
  <c r="J31" i="13"/>
  <c r="I31" i="13"/>
  <c r="H31" i="13"/>
  <c r="G31" i="13"/>
  <c r="F31" i="13"/>
  <c r="X29" i="13"/>
  <c r="W29" i="13"/>
  <c r="V29" i="13"/>
  <c r="U29" i="13"/>
  <c r="T29" i="13"/>
  <c r="S29" i="13"/>
  <c r="R29" i="13"/>
  <c r="Q29" i="13"/>
  <c r="P29" i="13"/>
  <c r="O29" i="13"/>
  <c r="N29" i="13"/>
  <c r="M29" i="13"/>
  <c r="L29" i="13"/>
  <c r="K29" i="13"/>
  <c r="J29" i="13"/>
  <c r="I29" i="13"/>
  <c r="H29" i="13"/>
  <c r="G29" i="13"/>
  <c r="F29" i="13"/>
  <c r="X28" i="13"/>
  <c r="W28" i="13"/>
  <c r="V28" i="13"/>
  <c r="U28" i="13"/>
  <c r="T28" i="13"/>
  <c r="S28" i="13"/>
  <c r="R28" i="13"/>
  <c r="Q28" i="13"/>
  <c r="P28" i="13"/>
  <c r="O28" i="13"/>
  <c r="N28" i="13"/>
  <c r="M28" i="13"/>
  <c r="L28" i="13"/>
  <c r="K28" i="13"/>
  <c r="J28" i="13"/>
  <c r="I28" i="13"/>
  <c r="H28" i="13"/>
  <c r="G28" i="13"/>
  <c r="F28" i="13"/>
  <c r="X27" i="13"/>
  <c r="W27" i="13"/>
  <c r="V27" i="13"/>
  <c r="U27" i="13"/>
  <c r="T27" i="13"/>
  <c r="S27" i="13"/>
  <c r="R27" i="13"/>
  <c r="Q27" i="13"/>
  <c r="P27" i="13"/>
  <c r="O27" i="13"/>
  <c r="N27" i="13"/>
  <c r="M27" i="13"/>
  <c r="L27" i="13"/>
  <c r="K27" i="13"/>
  <c r="J27" i="13"/>
  <c r="I27" i="13"/>
  <c r="H27" i="13"/>
  <c r="G27" i="13"/>
  <c r="F27" i="13"/>
  <c r="X26" i="13"/>
  <c r="W26" i="13"/>
  <c r="V26" i="13"/>
  <c r="U26" i="13"/>
  <c r="T26" i="13"/>
  <c r="S26" i="13"/>
  <c r="R26" i="13"/>
  <c r="Q26" i="13"/>
  <c r="P26" i="13"/>
  <c r="O26" i="13"/>
  <c r="N26" i="13"/>
  <c r="M26" i="13"/>
  <c r="L26" i="13"/>
  <c r="K26" i="13"/>
  <c r="J26" i="13"/>
  <c r="I26" i="13"/>
  <c r="H26" i="13"/>
  <c r="G26" i="13"/>
  <c r="F26" i="13"/>
  <c r="X21" i="13"/>
  <c r="W21" i="13"/>
  <c r="V21" i="13"/>
  <c r="U21" i="13"/>
  <c r="S21" i="13"/>
  <c r="R21" i="13"/>
  <c r="Q21" i="13"/>
  <c r="P21" i="13"/>
  <c r="N21" i="13"/>
  <c r="M21" i="13"/>
  <c r="L21" i="13"/>
  <c r="K21" i="13"/>
  <c r="I21" i="13"/>
  <c r="H21" i="13"/>
  <c r="G21" i="13"/>
  <c r="F21" i="13"/>
  <c r="E52" i="13"/>
  <c r="E51" i="13"/>
  <c r="E50" i="13"/>
  <c r="E49" i="13"/>
  <c r="E48" i="13"/>
  <c r="E47" i="13"/>
  <c r="E46" i="13"/>
  <c r="E45" i="13"/>
  <c r="E44" i="13"/>
  <c r="E43" i="13"/>
  <c r="E41" i="13"/>
  <c r="E40" i="13"/>
  <c r="E39" i="13"/>
  <c r="E38" i="13"/>
  <c r="E37" i="13"/>
  <c r="E36" i="13"/>
  <c r="E35" i="13"/>
  <c r="E34" i="13"/>
  <c r="E33" i="13"/>
  <c r="E32" i="13"/>
  <c r="E31" i="13"/>
  <c r="E29" i="13"/>
  <c r="E28" i="13"/>
  <c r="E27" i="13"/>
  <c r="E26" i="13"/>
  <c r="Y282" i="10"/>
  <c r="X282" i="10"/>
  <c r="W282" i="10"/>
  <c r="V282" i="10"/>
  <c r="U282" i="10"/>
  <c r="T282" i="10"/>
  <c r="S282" i="10"/>
  <c r="R282" i="10"/>
  <c r="Q282" i="10"/>
  <c r="O282" i="10"/>
  <c r="N282" i="10"/>
  <c r="M282" i="10"/>
  <c r="L282" i="10"/>
  <c r="K282" i="10"/>
  <c r="J282" i="10"/>
  <c r="I282" i="10"/>
  <c r="H282" i="10"/>
  <c r="G282" i="10"/>
  <c r="F282" i="10"/>
  <c r="E282" i="10"/>
  <c r="Y281" i="10"/>
  <c r="X281" i="10"/>
  <c r="W281" i="10"/>
  <c r="V281" i="10"/>
  <c r="U281" i="10"/>
  <c r="T281" i="10"/>
  <c r="S281" i="10"/>
  <c r="R281" i="10"/>
  <c r="Q281" i="10"/>
  <c r="O281" i="10"/>
  <c r="N281" i="10"/>
  <c r="M281" i="10"/>
  <c r="L281" i="10"/>
  <c r="K281" i="10"/>
  <c r="J281" i="10"/>
  <c r="I281" i="10"/>
  <c r="H281" i="10"/>
  <c r="G281" i="10"/>
  <c r="F281" i="10"/>
  <c r="E281" i="10"/>
  <c r="Y280" i="10"/>
  <c r="X280" i="10"/>
  <c r="W280" i="10"/>
  <c r="V280" i="10"/>
  <c r="U280" i="10"/>
  <c r="T280" i="10"/>
  <c r="S280" i="10"/>
  <c r="R280" i="10"/>
  <c r="Q280" i="10"/>
  <c r="O280" i="10"/>
  <c r="N280" i="10"/>
  <c r="M280" i="10"/>
  <c r="L280" i="10"/>
  <c r="K280" i="10"/>
  <c r="J280" i="10"/>
  <c r="I280" i="10"/>
  <c r="H280" i="10"/>
  <c r="G280" i="10"/>
  <c r="F280" i="10"/>
  <c r="E280" i="10"/>
  <c r="Y279" i="10"/>
  <c r="X279" i="10"/>
  <c r="W279" i="10"/>
  <c r="V279" i="10"/>
  <c r="U279" i="10"/>
  <c r="T279" i="10"/>
  <c r="S279" i="10"/>
  <c r="R279" i="10"/>
  <c r="Q279" i="10"/>
  <c r="O279" i="10"/>
  <c r="N279" i="10"/>
  <c r="M279" i="10"/>
  <c r="L279" i="10"/>
  <c r="K279" i="10"/>
  <c r="J279" i="10"/>
  <c r="I279" i="10"/>
  <c r="H279" i="10"/>
  <c r="G279" i="10"/>
  <c r="F279" i="10"/>
  <c r="E279" i="10"/>
  <c r="Y278" i="10"/>
  <c r="X278" i="10"/>
  <c r="W278" i="10"/>
  <c r="V278" i="10"/>
  <c r="U278" i="10"/>
  <c r="T278" i="10"/>
  <c r="S278" i="10"/>
  <c r="R278" i="10"/>
  <c r="Q278" i="10"/>
  <c r="O278" i="10"/>
  <c r="N278" i="10"/>
  <c r="M278" i="10"/>
  <c r="L278" i="10"/>
  <c r="K278" i="10"/>
  <c r="J278" i="10"/>
  <c r="I278" i="10"/>
  <c r="H278" i="10"/>
  <c r="G278" i="10"/>
  <c r="F278" i="10"/>
  <c r="E278" i="10"/>
  <c r="Y277" i="10"/>
  <c r="X277" i="10"/>
  <c r="W277" i="10"/>
  <c r="V277" i="10"/>
  <c r="U277" i="10"/>
  <c r="T277" i="10"/>
  <c r="S277" i="10"/>
  <c r="R277" i="10"/>
  <c r="Q277" i="10"/>
  <c r="O277" i="10"/>
  <c r="N277" i="10"/>
  <c r="M277" i="10"/>
  <c r="L277" i="10"/>
  <c r="K277" i="10"/>
  <c r="J277" i="10"/>
  <c r="I277" i="10"/>
  <c r="H277" i="10"/>
  <c r="G277" i="10"/>
  <c r="F277" i="10"/>
  <c r="E277" i="10"/>
  <c r="Y276" i="10"/>
  <c r="X276" i="10"/>
  <c r="W276" i="10"/>
  <c r="V276" i="10"/>
  <c r="U276" i="10"/>
  <c r="T276" i="10"/>
  <c r="S276" i="10"/>
  <c r="R276" i="10"/>
  <c r="Q276" i="10"/>
  <c r="O276" i="10"/>
  <c r="N276" i="10"/>
  <c r="M276" i="10"/>
  <c r="L276" i="10"/>
  <c r="K276" i="10"/>
  <c r="J276" i="10"/>
  <c r="I276" i="10"/>
  <c r="H276" i="10"/>
  <c r="G276" i="10"/>
  <c r="F276" i="10"/>
  <c r="E276" i="10"/>
  <c r="O275" i="10"/>
  <c r="N275" i="10"/>
  <c r="M275" i="10"/>
  <c r="L275" i="10"/>
  <c r="K275" i="10"/>
  <c r="J275" i="10"/>
  <c r="Y274" i="10"/>
  <c r="X274" i="10"/>
  <c r="W274" i="10"/>
  <c r="V274" i="10"/>
  <c r="U274" i="10"/>
  <c r="T274" i="10"/>
  <c r="S274" i="10"/>
  <c r="R274" i="10"/>
  <c r="Q274" i="10"/>
  <c r="O274" i="10"/>
  <c r="N274" i="10"/>
  <c r="M274" i="10"/>
  <c r="L274" i="10"/>
  <c r="K274" i="10"/>
  <c r="J274" i="10"/>
  <c r="I274" i="10"/>
  <c r="H274" i="10"/>
  <c r="G274" i="10"/>
  <c r="F274" i="10"/>
  <c r="E274" i="10"/>
  <c r="Y273" i="10"/>
  <c r="X273" i="10"/>
  <c r="W273" i="10"/>
  <c r="V273" i="10"/>
  <c r="U273" i="10"/>
  <c r="T273" i="10"/>
  <c r="S273" i="10"/>
  <c r="R273" i="10"/>
  <c r="Q273" i="10"/>
  <c r="O273" i="10"/>
  <c r="N273" i="10"/>
  <c r="M273" i="10"/>
  <c r="L273" i="10"/>
  <c r="K273" i="10"/>
  <c r="J273" i="10"/>
  <c r="I273" i="10"/>
  <c r="H273" i="10"/>
  <c r="G273" i="10"/>
  <c r="F273" i="10"/>
  <c r="E273" i="10"/>
  <c r="Y272" i="10"/>
  <c r="X272" i="10"/>
  <c r="W272" i="10"/>
  <c r="V272" i="10"/>
  <c r="U272" i="10"/>
  <c r="T272" i="10"/>
  <c r="S272" i="10"/>
  <c r="R272" i="10"/>
  <c r="Q272" i="10"/>
  <c r="O272" i="10"/>
  <c r="N272" i="10"/>
  <c r="M272" i="10"/>
  <c r="L272" i="10"/>
  <c r="K272" i="10"/>
  <c r="J272" i="10"/>
  <c r="I272" i="10"/>
  <c r="H272" i="10"/>
  <c r="G272" i="10"/>
  <c r="F272" i="10"/>
  <c r="E272" i="10"/>
  <c r="Y271" i="10"/>
  <c r="X271" i="10"/>
  <c r="W271" i="10"/>
  <c r="V271" i="10"/>
  <c r="U271" i="10"/>
  <c r="T271" i="10"/>
  <c r="S271" i="10"/>
  <c r="R271" i="10"/>
  <c r="Q271" i="10"/>
  <c r="O271" i="10"/>
  <c r="N271" i="10"/>
  <c r="M271" i="10"/>
  <c r="L271" i="10"/>
  <c r="K271" i="10"/>
  <c r="J271" i="10"/>
  <c r="I271" i="10"/>
  <c r="H271" i="10"/>
  <c r="G271" i="10"/>
  <c r="F271" i="10"/>
  <c r="E271" i="10"/>
  <c r="Y270" i="10"/>
  <c r="X270" i="10"/>
  <c r="W270" i="10"/>
  <c r="V270" i="10"/>
  <c r="U270" i="10"/>
  <c r="T270" i="10"/>
  <c r="S270" i="10"/>
  <c r="R270" i="10"/>
  <c r="Q270" i="10"/>
  <c r="O270" i="10"/>
  <c r="N270" i="10"/>
  <c r="M270" i="10"/>
  <c r="L270" i="10"/>
  <c r="K270" i="10"/>
  <c r="J270" i="10"/>
  <c r="I270" i="10"/>
  <c r="H270" i="10"/>
  <c r="G270" i="10"/>
  <c r="F270" i="10"/>
  <c r="E270" i="10"/>
  <c r="Y269" i="10"/>
  <c r="X269" i="10"/>
  <c r="W269" i="10"/>
  <c r="V269" i="10"/>
  <c r="U269" i="10"/>
  <c r="T269" i="10"/>
  <c r="S269" i="10"/>
  <c r="R269" i="10"/>
  <c r="Q269" i="10"/>
  <c r="O269" i="10"/>
  <c r="N269" i="10"/>
  <c r="M269" i="10"/>
  <c r="L269" i="10"/>
  <c r="K269" i="10"/>
  <c r="J269" i="10"/>
  <c r="I269" i="10"/>
  <c r="H269" i="10"/>
  <c r="G269" i="10"/>
  <c r="F269" i="10"/>
  <c r="E269" i="10"/>
  <c r="Y268" i="10"/>
  <c r="X268" i="10"/>
  <c r="W268" i="10"/>
  <c r="V268" i="10"/>
  <c r="U268" i="10"/>
  <c r="T268" i="10"/>
  <c r="S268" i="10"/>
  <c r="R268" i="10"/>
  <c r="Q268" i="10"/>
  <c r="O268" i="10"/>
  <c r="N268" i="10"/>
  <c r="M268" i="10"/>
  <c r="L268" i="10"/>
  <c r="K268" i="10"/>
  <c r="J268" i="10"/>
  <c r="I268" i="10"/>
  <c r="H268" i="10"/>
  <c r="G268" i="10"/>
  <c r="F268" i="10"/>
  <c r="E268" i="10"/>
  <c r="Y267" i="10"/>
  <c r="X267" i="10"/>
  <c r="W267" i="10"/>
  <c r="V267" i="10"/>
  <c r="U267" i="10"/>
  <c r="T267" i="10"/>
  <c r="S267" i="10"/>
  <c r="R267" i="10"/>
  <c r="Q267" i="10"/>
  <c r="O267" i="10"/>
  <c r="N267" i="10"/>
  <c r="M267" i="10"/>
  <c r="L267" i="10"/>
  <c r="K267" i="10"/>
  <c r="J267" i="10"/>
  <c r="I267" i="10"/>
  <c r="H267" i="10"/>
  <c r="G267" i="10"/>
  <c r="F267" i="10"/>
  <c r="E267" i="10"/>
  <c r="Y266" i="10"/>
  <c r="X266" i="10"/>
  <c r="W266" i="10"/>
  <c r="V266" i="10"/>
  <c r="U266" i="10"/>
  <c r="T266" i="10"/>
  <c r="S266" i="10"/>
  <c r="R266" i="10"/>
  <c r="Q266" i="10"/>
  <c r="O266" i="10"/>
  <c r="N266" i="10"/>
  <c r="M266" i="10"/>
  <c r="L266" i="10"/>
  <c r="K266" i="10"/>
  <c r="J266" i="10"/>
  <c r="I266" i="10"/>
  <c r="H266" i="10"/>
  <c r="G266" i="10"/>
  <c r="F266" i="10"/>
  <c r="E266" i="10"/>
  <c r="Y265" i="10"/>
  <c r="X265" i="10"/>
  <c r="W265" i="10"/>
  <c r="V265" i="10"/>
  <c r="U265" i="10"/>
  <c r="T265" i="10"/>
  <c r="S265" i="10"/>
  <c r="R265" i="10"/>
  <c r="Q265" i="10"/>
  <c r="O265" i="10"/>
  <c r="N265" i="10"/>
  <c r="M265" i="10"/>
  <c r="L265" i="10"/>
  <c r="K265" i="10"/>
  <c r="J265" i="10"/>
  <c r="I265" i="10"/>
  <c r="H265" i="10"/>
  <c r="G265" i="10"/>
  <c r="F265" i="10"/>
  <c r="E265" i="10"/>
  <c r="Y264" i="10"/>
  <c r="X264" i="10"/>
  <c r="W264" i="10"/>
  <c r="V264" i="10"/>
  <c r="U264" i="10"/>
  <c r="T264" i="10"/>
  <c r="S264" i="10"/>
  <c r="R264" i="10"/>
  <c r="Q264" i="10"/>
  <c r="O264" i="10"/>
  <c r="N264" i="10"/>
  <c r="M264" i="10"/>
  <c r="L264" i="10"/>
  <c r="K264" i="10"/>
  <c r="J264" i="10"/>
  <c r="I264" i="10"/>
  <c r="H264" i="10"/>
  <c r="G264" i="10"/>
  <c r="F264" i="10"/>
  <c r="E264" i="10"/>
  <c r="Y259" i="10"/>
  <c r="X259" i="10"/>
  <c r="W259" i="10"/>
  <c r="V259" i="10"/>
  <c r="U259" i="10"/>
  <c r="T259" i="10"/>
  <c r="S259" i="10"/>
  <c r="R259" i="10"/>
  <c r="Q259" i="10"/>
  <c r="O259" i="10"/>
  <c r="N259" i="10"/>
  <c r="M259" i="10"/>
  <c r="L259" i="10"/>
  <c r="K259" i="10"/>
  <c r="J259" i="10"/>
  <c r="I259" i="10"/>
  <c r="H259" i="10"/>
  <c r="G259" i="10"/>
  <c r="F259" i="10"/>
  <c r="E259" i="10"/>
  <c r="Y258" i="10"/>
  <c r="X258" i="10"/>
  <c r="W258" i="10"/>
  <c r="V258" i="10"/>
  <c r="U258" i="10"/>
  <c r="T258" i="10"/>
  <c r="S258" i="10"/>
  <c r="R258" i="10"/>
  <c r="Q258" i="10"/>
  <c r="O258" i="10"/>
  <c r="N258" i="10"/>
  <c r="M258" i="10"/>
  <c r="L258" i="10"/>
  <c r="K258" i="10"/>
  <c r="J258" i="10"/>
  <c r="I258" i="10"/>
  <c r="H258" i="10"/>
  <c r="G258" i="10"/>
  <c r="F258" i="10"/>
  <c r="E258" i="10"/>
  <c r="Y257" i="10"/>
  <c r="X257" i="10"/>
  <c r="W257" i="10"/>
  <c r="V257" i="10"/>
  <c r="U257" i="10"/>
  <c r="T257" i="10"/>
  <c r="S257" i="10"/>
  <c r="R257" i="10"/>
  <c r="Q257" i="10"/>
  <c r="O257" i="10"/>
  <c r="N257" i="10"/>
  <c r="M257" i="10"/>
  <c r="L257" i="10"/>
  <c r="K257" i="10"/>
  <c r="J257" i="10"/>
  <c r="I257" i="10"/>
  <c r="H257" i="10"/>
  <c r="G257" i="10"/>
  <c r="F257" i="10"/>
  <c r="E257" i="10"/>
  <c r="Y256" i="10"/>
  <c r="X256" i="10"/>
  <c r="W256" i="10"/>
  <c r="V256" i="10"/>
  <c r="U256" i="10"/>
  <c r="T256" i="10"/>
  <c r="S256" i="10"/>
  <c r="R256" i="10"/>
  <c r="Q256" i="10"/>
  <c r="O256" i="10"/>
  <c r="N256" i="10"/>
  <c r="M256" i="10"/>
  <c r="L256" i="10"/>
  <c r="K256" i="10"/>
  <c r="J256" i="10"/>
  <c r="I256" i="10"/>
  <c r="H256" i="10"/>
  <c r="G256" i="10"/>
  <c r="F256" i="10"/>
  <c r="E256" i="10"/>
  <c r="Y255" i="10"/>
  <c r="X255" i="10"/>
  <c r="W255" i="10"/>
  <c r="V255" i="10"/>
  <c r="U255" i="10"/>
  <c r="T255" i="10"/>
  <c r="S255" i="10"/>
  <c r="R255" i="10"/>
  <c r="Q255" i="10"/>
  <c r="O255" i="10"/>
  <c r="N255" i="10"/>
  <c r="M255" i="10"/>
  <c r="L255" i="10"/>
  <c r="K255" i="10"/>
  <c r="J255" i="10"/>
  <c r="I255" i="10"/>
  <c r="H255" i="10"/>
  <c r="G255" i="10"/>
  <c r="F255" i="10"/>
  <c r="E255" i="10"/>
  <c r="Y254" i="10"/>
  <c r="X254" i="10"/>
  <c r="W254" i="10"/>
  <c r="V254" i="10"/>
  <c r="U254" i="10"/>
  <c r="T254" i="10"/>
  <c r="S254" i="10"/>
  <c r="R254" i="10"/>
  <c r="Q254" i="10"/>
  <c r="O254" i="10"/>
  <c r="N254" i="10"/>
  <c r="M254" i="10"/>
  <c r="L254" i="10"/>
  <c r="K254" i="10"/>
  <c r="J254" i="10"/>
  <c r="I254" i="10"/>
  <c r="H254" i="10"/>
  <c r="G254" i="10"/>
  <c r="F254" i="10"/>
  <c r="E254" i="10"/>
  <c r="Y253" i="10"/>
  <c r="X253" i="10"/>
  <c r="W253" i="10"/>
  <c r="V253" i="10"/>
  <c r="U253" i="10"/>
  <c r="T253" i="10"/>
  <c r="S253" i="10"/>
  <c r="R253" i="10"/>
  <c r="Q253" i="10"/>
  <c r="O253" i="10"/>
  <c r="N253" i="10"/>
  <c r="M253" i="10"/>
  <c r="L253" i="10"/>
  <c r="K253" i="10"/>
  <c r="J253" i="10"/>
  <c r="I253" i="10"/>
  <c r="H253" i="10"/>
  <c r="G253" i="10"/>
  <c r="F253" i="10"/>
  <c r="E253" i="10"/>
  <c r="Y252" i="10"/>
  <c r="X252" i="10"/>
  <c r="W252" i="10"/>
  <c r="V252" i="10"/>
  <c r="U252" i="10"/>
  <c r="T252" i="10"/>
  <c r="S252" i="10"/>
  <c r="R252" i="10"/>
  <c r="Q252" i="10"/>
  <c r="O252" i="10"/>
  <c r="N252" i="10"/>
  <c r="M252" i="10"/>
  <c r="L252" i="10"/>
  <c r="K252" i="10"/>
  <c r="J252" i="10"/>
  <c r="I252" i="10"/>
  <c r="H252" i="10"/>
  <c r="G252" i="10"/>
  <c r="F252" i="10"/>
  <c r="E252" i="10"/>
  <c r="Y251" i="10"/>
  <c r="X251" i="10"/>
  <c r="W251" i="10"/>
  <c r="V251" i="10"/>
  <c r="U251" i="10"/>
  <c r="T251" i="10"/>
  <c r="S251" i="10"/>
  <c r="R251" i="10"/>
  <c r="Q251" i="10"/>
  <c r="O251" i="10"/>
  <c r="N251" i="10"/>
  <c r="M251" i="10"/>
  <c r="L251" i="10"/>
  <c r="K251" i="10"/>
  <c r="J251" i="10"/>
  <c r="I251" i="10"/>
  <c r="H251" i="10"/>
  <c r="G251" i="10"/>
  <c r="F251" i="10"/>
  <c r="E251" i="10"/>
  <c r="Y250" i="10"/>
  <c r="X250" i="10"/>
  <c r="W250" i="10"/>
  <c r="V250" i="10"/>
  <c r="U250" i="10"/>
  <c r="T250" i="10"/>
  <c r="S250" i="10"/>
  <c r="R250" i="10"/>
  <c r="Q250" i="10"/>
  <c r="O250" i="10"/>
  <c r="N250" i="10"/>
  <c r="M250" i="10"/>
  <c r="L250" i="10"/>
  <c r="K250" i="10"/>
  <c r="J250" i="10"/>
  <c r="I250" i="10"/>
  <c r="H250" i="10"/>
  <c r="G250" i="10"/>
  <c r="F250" i="10"/>
  <c r="E250" i="10"/>
  <c r="I249" i="10"/>
  <c r="H249" i="10"/>
  <c r="G249" i="10"/>
  <c r="Y248" i="10"/>
  <c r="X248" i="10"/>
  <c r="W248" i="10"/>
  <c r="V248" i="10"/>
  <c r="U248" i="10"/>
  <c r="T248" i="10"/>
  <c r="S248" i="10"/>
  <c r="R248" i="10"/>
  <c r="Q248" i="10"/>
  <c r="O248" i="10"/>
  <c r="N248" i="10"/>
  <c r="M248" i="10"/>
  <c r="L248" i="10"/>
  <c r="K248" i="10"/>
  <c r="J248" i="10"/>
  <c r="I248" i="10"/>
  <c r="H248" i="10"/>
  <c r="G248" i="10"/>
  <c r="F248" i="10"/>
  <c r="E248" i="10"/>
  <c r="Y247" i="10"/>
  <c r="X247" i="10"/>
  <c r="W247" i="10"/>
  <c r="V247" i="10"/>
  <c r="U247" i="10"/>
  <c r="T247" i="10"/>
  <c r="S247" i="10"/>
  <c r="R247" i="10"/>
  <c r="Q247" i="10"/>
  <c r="O247" i="10"/>
  <c r="N247" i="10"/>
  <c r="M247" i="10"/>
  <c r="L247" i="10"/>
  <c r="K247" i="10"/>
  <c r="J247" i="10"/>
  <c r="I247" i="10"/>
  <c r="H247" i="10"/>
  <c r="G247" i="10"/>
  <c r="F247" i="10"/>
  <c r="E247" i="10"/>
  <c r="Y246" i="10"/>
  <c r="X246" i="10"/>
  <c r="W246" i="10"/>
  <c r="V246" i="10"/>
  <c r="U246" i="10"/>
  <c r="T246" i="10"/>
  <c r="S246" i="10"/>
  <c r="R246" i="10"/>
  <c r="Q246" i="10"/>
  <c r="O246" i="10"/>
  <c r="N246" i="10"/>
  <c r="M246" i="10"/>
  <c r="L246" i="10"/>
  <c r="K246" i="10"/>
  <c r="J246" i="10"/>
  <c r="I246" i="10"/>
  <c r="H246" i="10"/>
  <c r="G246" i="10"/>
  <c r="F246" i="10"/>
  <c r="E246" i="10"/>
  <c r="Y245" i="10"/>
  <c r="X245" i="10"/>
  <c r="W245" i="10"/>
  <c r="V245" i="10"/>
  <c r="U245" i="10"/>
  <c r="T245" i="10"/>
  <c r="S245" i="10"/>
  <c r="R245" i="10"/>
  <c r="Q245" i="10"/>
  <c r="O245" i="10"/>
  <c r="N245" i="10"/>
  <c r="M245" i="10"/>
  <c r="L245" i="10"/>
  <c r="K245" i="10"/>
  <c r="J245" i="10"/>
  <c r="I245" i="10"/>
  <c r="H245" i="10"/>
  <c r="G245" i="10"/>
  <c r="F245" i="10"/>
  <c r="E245" i="10"/>
  <c r="Y244" i="10"/>
  <c r="X244" i="10"/>
  <c r="W244" i="10"/>
  <c r="V244" i="10"/>
  <c r="U244" i="10"/>
  <c r="T244" i="10"/>
  <c r="S244" i="10"/>
  <c r="R244" i="10"/>
  <c r="Q244" i="10"/>
  <c r="O244" i="10"/>
  <c r="N244" i="10"/>
  <c r="M244" i="10"/>
  <c r="L244" i="10"/>
  <c r="K244" i="10"/>
  <c r="J244" i="10"/>
  <c r="I244" i="10"/>
  <c r="H244" i="10"/>
  <c r="G244" i="10"/>
  <c r="F244" i="10"/>
  <c r="E244" i="10"/>
  <c r="Y243" i="10"/>
  <c r="X243" i="10"/>
  <c r="W243" i="10"/>
  <c r="V243" i="10"/>
  <c r="U243" i="10"/>
  <c r="T243" i="10"/>
  <c r="S243" i="10"/>
  <c r="R243" i="10"/>
  <c r="Q243" i="10"/>
  <c r="O243" i="10"/>
  <c r="N243" i="10"/>
  <c r="M243" i="10"/>
  <c r="L243" i="10"/>
  <c r="K243" i="10"/>
  <c r="J243" i="10"/>
  <c r="I243" i="10"/>
  <c r="H243" i="10"/>
  <c r="G243" i="10"/>
  <c r="F243" i="10"/>
  <c r="E243" i="10"/>
  <c r="Y242" i="10"/>
  <c r="X242" i="10"/>
  <c r="W242" i="10"/>
  <c r="V242" i="10"/>
  <c r="U242" i="10"/>
  <c r="T242" i="10"/>
  <c r="S242" i="10"/>
  <c r="R242" i="10"/>
  <c r="Q242" i="10"/>
  <c r="O242" i="10"/>
  <c r="N242" i="10"/>
  <c r="M242" i="10"/>
  <c r="L242" i="10"/>
  <c r="K242" i="10"/>
  <c r="J242" i="10"/>
  <c r="I242" i="10"/>
  <c r="H242" i="10"/>
  <c r="G242" i="10"/>
  <c r="F242" i="10"/>
  <c r="E242" i="10"/>
  <c r="Y241" i="10"/>
  <c r="X241" i="10"/>
  <c r="W241" i="10"/>
  <c r="V241" i="10"/>
  <c r="U241" i="10"/>
  <c r="T241" i="10"/>
  <c r="S241" i="10"/>
  <c r="R241" i="10"/>
  <c r="Q241" i="10"/>
  <c r="O241" i="10"/>
  <c r="N241" i="10"/>
  <c r="M241" i="10"/>
  <c r="L241" i="10"/>
  <c r="K241" i="10"/>
  <c r="J241" i="10"/>
  <c r="I241" i="10"/>
  <c r="H241" i="10"/>
  <c r="G241" i="10"/>
  <c r="F241" i="10"/>
  <c r="E241" i="10"/>
  <c r="Y240" i="10"/>
  <c r="X240" i="10"/>
  <c r="W240" i="10"/>
  <c r="V240" i="10"/>
  <c r="U240" i="10"/>
  <c r="T240" i="10"/>
  <c r="S240" i="10"/>
  <c r="R240" i="10"/>
  <c r="Q240" i="10"/>
  <c r="O240" i="10"/>
  <c r="N240" i="10"/>
  <c r="M240" i="10"/>
  <c r="L240" i="10"/>
  <c r="K240" i="10"/>
  <c r="J240" i="10"/>
  <c r="I240" i="10"/>
  <c r="H240" i="10"/>
  <c r="G240" i="10"/>
  <c r="F240" i="10"/>
  <c r="E240" i="10"/>
  <c r="Y239" i="10"/>
  <c r="X239" i="10"/>
  <c r="W239" i="10"/>
  <c r="V239" i="10"/>
  <c r="U239" i="10"/>
  <c r="T239" i="10"/>
  <c r="S239" i="10"/>
  <c r="R239" i="10"/>
  <c r="Q239" i="10"/>
  <c r="O239" i="10"/>
  <c r="N239" i="10"/>
  <c r="M239" i="10"/>
  <c r="L239" i="10"/>
  <c r="K239" i="10"/>
  <c r="J239" i="10"/>
  <c r="I239" i="10"/>
  <c r="H239" i="10"/>
  <c r="G239" i="10"/>
  <c r="F239" i="10"/>
  <c r="E239" i="10"/>
  <c r="Y238" i="10"/>
  <c r="X238" i="10"/>
  <c r="W238" i="10"/>
  <c r="V238" i="10"/>
  <c r="U238" i="10"/>
  <c r="T238" i="10"/>
  <c r="S238" i="10"/>
  <c r="R238" i="10"/>
  <c r="Q238" i="10"/>
  <c r="O238" i="10"/>
  <c r="N238" i="10"/>
  <c r="M238" i="10"/>
  <c r="L238" i="10"/>
  <c r="K238" i="10"/>
  <c r="J238" i="10"/>
  <c r="I238" i="10"/>
  <c r="H238" i="10"/>
  <c r="G238" i="10"/>
  <c r="F238" i="10"/>
  <c r="E238" i="10"/>
  <c r="I237" i="10"/>
  <c r="H237" i="10"/>
  <c r="G237" i="10"/>
  <c r="F237" i="10"/>
  <c r="E237" i="10"/>
  <c r="Y236" i="10"/>
  <c r="X236" i="10"/>
  <c r="W236" i="10"/>
  <c r="V236" i="10"/>
  <c r="U236" i="10"/>
  <c r="T236" i="10"/>
  <c r="S236" i="10"/>
  <c r="R236" i="10"/>
  <c r="Q236" i="10"/>
  <c r="O236" i="10"/>
  <c r="N236" i="10"/>
  <c r="M236" i="10"/>
  <c r="L236" i="10"/>
  <c r="K236" i="10"/>
  <c r="J236" i="10"/>
  <c r="I236" i="10"/>
  <c r="H236" i="10"/>
  <c r="G236" i="10"/>
  <c r="F236" i="10"/>
  <c r="E236" i="10"/>
  <c r="Y235" i="10"/>
  <c r="X235" i="10"/>
  <c r="W235" i="10"/>
  <c r="V235" i="10"/>
  <c r="U235" i="10"/>
  <c r="T235" i="10"/>
  <c r="S235" i="10"/>
  <c r="R235" i="10"/>
  <c r="Q235" i="10"/>
  <c r="O235" i="10"/>
  <c r="N235" i="10"/>
  <c r="M235" i="10"/>
  <c r="L235" i="10"/>
  <c r="K235" i="10"/>
  <c r="J235" i="10"/>
  <c r="I235" i="10"/>
  <c r="H235" i="10"/>
  <c r="G235" i="10"/>
  <c r="F235" i="10"/>
  <c r="E235" i="10"/>
  <c r="Y234" i="10"/>
  <c r="X234" i="10"/>
  <c r="W234" i="10"/>
  <c r="V234" i="10"/>
  <c r="U234" i="10"/>
  <c r="T234" i="10"/>
  <c r="S234" i="10"/>
  <c r="R234" i="10"/>
  <c r="Q234" i="10"/>
  <c r="O234" i="10"/>
  <c r="N234" i="10"/>
  <c r="M234" i="10"/>
  <c r="L234" i="10"/>
  <c r="K234" i="10"/>
  <c r="J234" i="10"/>
  <c r="I234" i="10"/>
  <c r="H234" i="10"/>
  <c r="G234" i="10"/>
  <c r="F234" i="10"/>
  <c r="E234" i="10"/>
  <c r="Y233" i="10"/>
  <c r="X233" i="10"/>
  <c r="W233" i="10"/>
  <c r="V233" i="10"/>
  <c r="U233" i="10"/>
  <c r="T233" i="10"/>
  <c r="S233" i="10"/>
  <c r="R233" i="10"/>
  <c r="Q233" i="10"/>
  <c r="O233" i="10"/>
  <c r="N233" i="10"/>
  <c r="M233" i="10"/>
  <c r="L233" i="10"/>
  <c r="K233" i="10"/>
  <c r="J233" i="10"/>
  <c r="I233" i="10"/>
  <c r="H233" i="10"/>
  <c r="G233" i="10"/>
  <c r="F233" i="10"/>
  <c r="E233" i="10"/>
  <c r="F232" i="10"/>
  <c r="E232" i="10"/>
  <c r="Y114" i="10"/>
  <c r="X114" i="10"/>
  <c r="W114" i="10"/>
  <c r="V114" i="10"/>
  <c r="U114" i="10"/>
  <c r="T114" i="10"/>
  <c r="S114" i="10"/>
  <c r="R114" i="10"/>
  <c r="Q114" i="10"/>
  <c r="O114" i="10"/>
  <c r="N114" i="10"/>
  <c r="M114" i="10"/>
  <c r="L114" i="10"/>
  <c r="K114" i="10"/>
  <c r="J114" i="10"/>
  <c r="I114" i="10"/>
  <c r="H114" i="10"/>
  <c r="G114" i="10"/>
  <c r="F114" i="10"/>
  <c r="E114" i="10"/>
  <c r="Y113" i="10"/>
  <c r="X113" i="10"/>
  <c r="W113" i="10"/>
  <c r="V113" i="10"/>
  <c r="U113" i="10"/>
  <c r="T113" i="10"/>
  <c r="S113" i="10"/>
  <c r="R113" i="10"/>
  <c r="Q113" i="10"/>
  <c r="O113" i="10"/>
  <c r="N113" i="10"/>
  <c r="M113" i="10"/>
  <c r="L113" i="10"/>
  <c r="K113" i="10"/>
  <c r="J113" i="10"/>
  <c r="I113" i="10"/>
  <c r="H113" i="10"/>
  <c r="G113" i="10"/>
  <c r="F113" i="10"/>
  <c r="E113" i="10"/>
  <c r="Y112" i="10"/>
  <c r="X112" i="10"/>
  <c r="W112" i="10"/>
  <c r="V112" i="10"/>
  <c r="U112" i="10"/>
  <c r="T112" i="10"/>
  <c r="S112" i="10"/>
  <c r="R112" i="10"/>
  <c r="Q112" i="10"/>
  <c r="O112" i="10"/>
  <c r="N112" i="10"/>
  <c r="M112" i="10"/>
  <c r="L112" i="10"/>
  <c r="K112" i="10"/>
  <c r="J112" i="10"/>
  <c r="I112" i="10"/>
  <c r="H112" i="10"/>
  <c r="G112" i="10"/>
  <c r="F112" i="10"/>
  <c r="E112" i="10"/>
  <c r="Y111" i="10"/>
  <c r="X111" i="10"/>
  <c r="W111" i="10"/>
  <c r="V111" i="10"/>
  <c r="U111" i="10"/>
  <c r="T111" i="10"/>
  <c r="S111" i="10"/>
  <c r="R111" i="10"/>
  <c r="Q111" i="10"/>
  <c r="O111" i="10"/>
  <c r="N111" i="10"/>
  <c r="M111" i="10"/>
  <c r="L111" i="10"/>
  <c r="K111" i="10"/>
  <c r="J111" i="10"/>
  <c r="I111" i="10"/>
  <c r="H111" i="10"/>
  <c r="G111" i="10"/>
  <c r="F111" i="10"/>
  <c r="E111" i="10"/>
  <c r="Y110" i="10"/>
  <c r="X110" i="10"/>
  <c r="W110" i="10"/>
  <c r="V110" i="10"/>
  <c r="U110" i="10"/>
  <c r="T110" i="10"/>
  <c r="S110" i="10"/>
  <c r="R110" i="10"/>
  <c r="Q110" i="10"/>
  <c r="O110" i="10"/>
  <c r="N110" i="10"/>
  <c r="M110" i="10"/>
  <c r="L110" i="10"/>
  <c r="K110" i="10"/>
  <c r="J110" i="10"/>
  <c r="I110" i="10"/>
  <c r="H110" i="10"/>
  <c r="G110" i="10"/>
  <c r="F110" i="10"/>
  <c r="E110" i="10"/>
  <c r="Y109" i="10"/>
  <c r="X109" i="10"/>
  <c r="W109" i="10"/>
  <c r="V109" i="10"/>
  <c r="U109" i="10"/>
  <c r="T109" i="10"/>
  <c r="S109" i="10"/>
  <c r="R109" i="10"/>
  <c r="Q109" i="10"/>
  <c r="O109" i="10"/>
  <c r="N109" i="10"/>
  <c r="M109" i="10"/>
  <c r="L109" i="10"/>
  <c r="K109" i="10"/>
  <c r="J109" i="10"/>
  <c r="I109" i="10"/>
  <c r="H109" i="10"/>
  <c r="G109" i="10"/>
  <c r="F109" i="10"/>
  <c r="E109" i="10"/>
  <c r="Y108" i="10"/>
  <c r="X108" i="10"/>
  <c r="W108" i="10"/>
  <c r="V108" i="10"/>
  <c r="U108" i="10"/>
  <c r="T108" i="10"/>
  <c r="S108" i="10"/>
  <c r="R108" i="10"/>
  <c r="Q108" i="10"/>
  <c r="O108" i="10"/>
  <c r="N108" i="10"/>
  <c r="M108" i="10"/>
  <c r="L108" i="10"/>
  <c r="K108" i="10"/>
  <c r="J108" i="10"/>
  <c r="I108" i="10"/>
  <c r="H108" i="10"/>
  <c r="G108" i="10"/>
  <c r="F108" i="10"/>
  <c r="E108" i="10"/>
  <c r="O107" i="10"/>
  <c r="N107" i="10"/>
  <c r="M107" i="10"/>
  <c r="L107" i="10"/>
  <c r="K107" i="10"/>
  <c r="J107" i="10"/>
  <c r="Y106" i="10"/>
  <c r="X106" i="10"/>
  <c r="W106" i="10"/>
  <c r="V106" i="10"/>
  <c r="U106" i="10"/>
  <c r="T106" i="10"/>
  <c r="S106" i="10"/>
  <c r="R106" i="10"/>
  <c r="Q106" i="10"/>
  <c r="O106" i="10"/>
  <c r="N106" i="10"/>
  <c r="M106" i="10"/>
  <c r="L106" i="10"/>
  <c r="K106" i="10"/>
  <c r="J106" i="10"/>
  <c r="I106" i="10"/>
  <c r="H106" i="10"/>
  <c r="G106" i="10"/>
  <c r="F106" i="10"/>
  <c r="E106" i="10"/>
  <c r="Y105" i="10"/>
  <c r="X105" i="10"/>
  <c r="W105" i="10"/>
  <c r="V105" i="10"/>
  <c r="U105" i="10"/>
  <c r="T105" i="10"/>
  <c r="S105" i="10"/>
  <c r="R105" i="10"/>
  <c r="Q105" i="10"/>
  <c r="O105" i="10"/>
  <c r="N105" i="10"/>
  <c r="M105" i="10"/>
  <c r="L105" i="10"/>
  <c r="K105" i="10"/>
  <c r="J105" i="10"/>
  <c r="I105" i="10"/>
  <c r="H105" i="10"/>
  <c r="G105" i="10"/>
  <c r="F105" i="10"/>
  <c r="E105" i="10"/>
  <c r="Y104" i="10"/>
  <c r="X104" i="10"/>
  <c r="W104" i="10"/>
  <c r="V104" i="10"/>
  <c r="U104" i="10"/>
  <c r="T104" i="10"/>
  <c r="S104" i="10"/>
  <c r="R104" i="10"/>
  <c r="Q104" i="10"/>
  <c r="O104" i="10"/>
  <c r="N104" i="10"/>
  <c r="M104" i="10"/>
  <c r="L104" i="10"/>
  <c r="K104" i="10"/>
  <c r="J104" i="10"/>
  <c r="I104" i="10"/>
  <c r="H104" i="10"/>
  <c r="G104" i="10"/>
  <c r="F104" i="10"/>
  <c r="E104" i="10"/>
  <c r="Y103" i="10"/>
  <c r="X103" i="10"/>
  <c r="W103" i="10"/>
  <c r="V103" i="10"/>
  <c r="U103" i="10"/>
  <c r="T103" i="10"/>
  <c r="S103" i="10"/>
  <c r="R103" i="10"/>
  <c r="Q103" i="10"/>
  <c r="O103" i="10"/>
  <c r="N103" i="10"/>
  <c r="M103" i="10"/>
  <c r="L103" i="10"/>
  <c r="K103" i="10"/>
  <c r="J103" i="10"/>
  <c r="I103" i="10"/>
  <c r="H103" i="10"/>
  <c r="G103" i="10"/>
  <c r="F103" i="10"/>
  <c r="E103" i="10"/>
  <c r="Y102" i="10"/>
  <c r="X102" i="10"/>
  <c r="W102" i="10"/>
  <c r="V102" i="10"/>
  <c r="U102" i="10"/>
  <c r="T102" i="10"/>
  <c r="S102" i="10"/>
  <c r="R102" i="10"/>
  <c r="Q102" i="10"/>
  <c r="O102" i="10"/>
  <c r="N102" i="10"/>
  <c r="M102" i="10"/>
  <c r="L102" i="10"/>
  <c r="K102" i="10"/>
  <c r="J102" i="10"/>
  <c r="I102" i="10"/>
  <c r="H102" i="10"/>
  <c r="G102" i="10"/>
  <c r="F102" i="10"/>
  <c r="E102" i="10"/>
  <c r="Y101" i="10"/>
  <c r="X101" i="10"/>
  <c r="W101" i="10"/>
  <c r="V101" i="10"/>
  <c r="U101" i="10"/>
  <c r="T101" i="10"/>
  <c r="S101" i="10"/>
  <c r="R101" i="10"/>
  <c r="Q101" i="10"/>
  <c r="O101" i="10"/>
  <c r="N101" i="10"/>
  <c r="M101" i="10"/>
  <c r="L101" i="10"/>
  <c r="K101" i="10"/>
  <c r="J101" i="10"/>
  <c r="I101" i="10"/>
  <c r="H101" i="10"/>
  <c r="G101" i="10"/>
  <c r="F101" i="10"/>
  <c r="E101" i="10"/>
  <c r="Y100" i="10"/>
  <c r="X100" i="10"/>
  <c r="W100" i="10"/>
  <c r="V100" i="10"/>
  <c r="U100" i="10"/>
  <c r="T100" i="10"/>
  <c r="S100" i="10"/>
  <c r="R100" i="10"/>
  <c r="Q100" i="10"/>
  <c r="O100" i="10"/>
  <c r="N100" i="10"/>
  <c r="M100" i="10"/>
  <c r="L100" i="10"/>
  <c r="K100" i="10"/>
  <c r="J100" i="10"/>
  <c r="I100" i="10"/>
  <c r="H100" i="10"/>
  <c r="G100" i="10"/>
  <c r="F100" i="10"/>
  <c r="E100" i="10"/>
  <c r="Y99" i="10"/>
  <c r="X99" i="10"/>
  <c r="W99" i="10"/>
  <c r="V99" i="10"/>
  <c r="U99" i="10"/>
  <c r="T99" i="10"/>
  <c r="S99" i="10"/>
  <c r="R99" i="10"/>
  <c r="Q99" i="10"/>
  <c r="O99" i="10"/>
  <c r="N99" i="10"/>
  <c r="M99" i="10"/>
  <c r="L99" i="10"/>
  <c r="K99" i="10"/>
  <c r="J99" i="10"/>
  <c r="I99" i="10"/>
  <c r="H99" i="10"/>
  <c r="G99" i="10"/>
  <c r="F99" i="10"/>
  <c r="E99" i="10"/>
  <c r="Y98" i="10"/>
  <c r="X98" i="10"/>
  <c r="W98" i="10"/>
  <c r="V98" i="10"/>
  <c r="U98" i="10"/>
  <c r="T98" i="10"/>
  <c r="S98" i="10"/>
  <c r="R98" i="10"/>
  <c r="Q98" i="10"/>
  <c r="O98" i="10"/>
  <c r="N98" i="10"/>
  <c r="M98" i="10"/>
  <c r="L98" i="10"/>
  <c r="K98" i="10"/>
  <c r="J98" i="10"/>
  <c r="I98" i="10"/>
  <c r="H98" i="10"/>
  <c r="G98" i="10"/>
  <c r="F98" i="10"/>
  <c r="E98" i="10"/>
  <c r="Y97" i="10"/>
  <c r="X97" i="10"/>
  <c r="W97" i="10"/>
  <c r="V97" i="10"/>
  <c r="U97" i="10"/>
  <c r="T97" i="10"/>
  <c r="S97" i="10"/>
  <c r="R97" i="10"/>
  <c r="Q97" i="10"/>
  <c r="O97" i="10"/>
  <c r="N97" i="10"/>
  <c r="M97" i="10"/>
  <c r="L97" i="10"/>
  <c r="K97" i="10"/>
  <c r="J97" i="10"/>
  <c r="I97" i="10"/>
  <c r="H97" i="10"/>
  <c r="G97" i="10"/>
  <c r="F97" i="10"/>
  <c r="E97" i="10"/>
  <c r="Y96" i="10"/>
  <c r="X96" i="10"/>
  <c r="W96" i="10"/>
  <c r="V96" i="10"/>
  <c r="U96" i="10"/>
  <c r="T96" i="10"/>
  <c r="S96" i="10"/>
  <c r="R96" i="10"/>
  <c r="Q96" i="10"/>
  <c r="O96" i="10"/>
  <c r="N96" i="10"/>
  <c r="M96" i="10"/>
  <c r="L96" i="10"/>
  <c r="K96" i="10"/>
  <c r="J96" i="10"/>
  <c r="I96" i="10"/>
  <c r="H96" i="10"/>
  <c r="G96" i="10"/>
  <c r="F96" i="10"/>
  <c r="E96" i="10"/>
  <c r="Y91" i="10"/>
  <c r="X91" i="10"/>
  <c r="W91" i="10"/>
  <c r="V91" i="10"/>
  <c r="U91" i="10"/>
  <c r="T91" i="10"/>
  <c r="S91" i="10"/>
  <c r="R91" i="10"/>
  <c r="Q91" i="10"/>
  <c r="O91" i="10"/>
  <c r="N91" i="10"/>
  <c r="M91" i="10"/>
  <c r="L91" i="10"/>
  <c r="K91" i="10"/>
  <c r="J91" i="10"/>
  <c r="I91" i="10"/>
  <c r="H91" i="10"/>
  <c r="G91" i="10"/>
  <c r="F91" i="10"/>
  <c r="E91" i="10"/>
  <c r="Y90" i="10"/>
  <c r="X90" i="10"/>
  <c r="W90" i="10"/>
  <c r="V90" i="10"/>
  <c r="U90" i="10"/>
  <c r="T90" i="10"/>
  <c r="S90" i="10"/>
  <c r="R90" i="10"/>
  <c r="Q90" i="10"/>
  <c r="O90" i="10"/>
  <c r="N90" i="10"/>
  <c r="M90" i="10"/>
  <c r="L90" i="10"/>
  <c r="K90" i="10"/>
  <c r="J90" i="10"/>
  <c r="I90" i="10"/>
  <c r="H90" i="10"/>
  <c r="G90" i="10"/>
  <c r="F90" i="10"/>
  <c r="E90" i="10"/>
  <c r="Y89" i="10"/>
  <c r="X89" i="10"/>
  <c r="W89" i="10"/>
  <c r="V89" i="10"/>
  <c r="U89" i="10"/>
  <c r="T89" i="10"/>
  <c r="S89" i="10"/>
  <c r="R89" i="10"/>
  <c r="Q89" i="10"/>
  <c r="O89" i="10"/>
  <c r="N89" i="10"/>
  <c r="M89" i="10"/>
  <c r="L89" i="10"/>
  <c r="K89" i="10"/>
  <c r="J89" i="10"/>
  <c r="I89" i="10"/>
  <c r="H89" i="10"/>
  <c r="G89" i="10"/>
  <c r="F89" i="10"/>
  <c r="E89" i="10"/>
  <c r="Y88" i="10"/>
  <c r="X88" i="10"/>
  <c r="W88" i="10"/>
  <c r="V88" i="10"/>
  <c r="U88" i="10"/>
  <c r="T88" i="10"/>
  <c r="S88" i="10"/>
  <c r="R88" i="10"/>
  <c r="Q88" i="10"/>
  <c r="O88" i="10"/>
  <c r="N88" i="10"/>
  <c r="M88" i="10"/>
  <c r="L88" i="10"/>
  <c r="K88" i="10"/>
  <c r="J88" i="10"/>
  <c r="I88" i="10"/>
  <c r="H88" i="10"/>
  <c r="G88" i="10"/>
  <c r="F88" i="10"/>
  <c r="E88" i="10"/>
  <c r="Y87" i="10"/>
  <c r="X87" i="10"/>
  <c r="W87" i="10"/>
  <c r="V87" i="10"/>
  <c r="U87" i="10"/>
  <c r="T87" i="10"/>
  <c r="S87" i="10"/>
  <c r="R87" i="10"/>
  <c r="Q87" i="10"/>
  <c r="O87" i="10"/>
  <c r="N87" i="10"/>
  <c r="M87" i="10"/>
  <c r="L87" i="10"/>
  <c r="K87" i="10"/>
  <c r="J87" i="10"/>
  <c r="I87" i="10"/>
  <c r="H87" i="10"/>
  <c r="G87" i="10"/>
  <c r="F87" i="10"/>
  <c r="E87" i="10"/>
  <c r="Y86" i="10"/>
  <c r="X86" i="10"/>
  <c r="W86" i="10"/>
  <c r="V86" i="10"/>
  <c r="U86" i="10"/>
  <c r="T86" i="10"/>
  <c r="S86" i="10"/>
  <c r="R86" i="10"/>
  <c r="Q86" i="10"/>
  <c r="O86" i="10"/>
  <c r="N86" i="10"/>
  <c r="M86" i="10"/>
  <c r="L86" i="10"/>
  <c r="K86" i="10"/>
  <c r="J86" i="10"/>
  <c r="I86" i="10"/>
  <c r="H86" i="10"/>
  <c r="G86" i="10"/>
  <c r="F86" i="10"/>
  <c r="E86" i="10"/>
  <c r="Y85" i="10"/>
  <c r="X85" i="10"/>
  <c r="W85" i="10"/>
  <c r="V85" i="10"/>
  <c r="U85" i="10"/>
  <c r="T85" i="10"/>
  <c r="S85" i="10"/>
  <c r="R85" i="10"/>
  <c r="Q85" i="10"/>
  <c r="O85" i="10"/>
  <c r="N85" i="10"/>
  <c r="M85" i="10"/>
  <c r="L85" i="10"/>
  <c r="K85" i="10"/>
  <c r="J85" i="10"/>
  <c r="I85" i="10"/>
  <c r="H85" i="10"/>
  <c r="G85" i="10"/>
  <c r="F85" i="10"/>
  <c r="E85" i="10"/>
  <c r="Y84" i="10"/>
  <c r="X84" i="10"/>
  <c r="W84" i="10"/>
  <c r="V84" i="10"/>
  <c r="U84" i="10"/>
  <c r="T84" i="10"/>
  <c r="S84" i="10"/>
  <c r="R84" i="10"/>
  <c r="Q84" i="10"/>
  <c r="O84" i="10"/>
  <c r="N84" i="10"/>
  <c r="M84" i="10"/>
  <c r="L84" i="10"/>
  <c r="K84" i="10"/>
  <c r="J84" i="10"/>
  <c r="I84" i="10"/>
  <c r="H84" i="10"/>
  <c r="G84" i="10"/>
  <c r="F84" i="10"/>
  <c r="E84" i="10"/>
  <c r="Y83" i="10"/>
  <c r="X83" i="10"/>
  <c r="W83" i="10"/>
  <c r="V83" i="10"/>
  <c r="U83" i="10"/>
  <c r="T83" i="10"/>
  <c r="S83" i="10"/>
  <c r="R83" i="10"/>
  <c r="Q83" i="10"/>
  <c r="O83" i="10"/>
  <c r="N83" i="10"/>
  <c r="M83" i="10"/>
  <c r="L83" i="10"/>
  <c r="K83" i="10"/>
  <c r="J83" i="10"/>
  <c r="I83" i="10"/>
  <c r="H83" i="10"/>
  <c r="G83" i="10"/>
  <c r="F83" i="10"/>
  <c r="E83" i="10"/>
  <c r="Y82" i="10"/>
  <c r="X82" i="10"/>
  <c r="W82" i="10"/>
  <c r="V82" i="10"/>
  <c r="U82" i="10"/>
  <c r="T82" i="10"/>
  <c r="S82" i="10"/>
  <c r="R82" i="10"/>
  <c r="Q82" i="10"/>
  <c r="O82" i="10"/>
  <c r="N82" i="10"/>
  <c r="M82" i="10"/>
  <c r="L82" i="10"/>
  <c r="K82" i="10"/>
  <c r="J82" i="10"/>
  <c r="I82" i="10"/>
  <c r="H82" i="10"/>
  <c r="G82" i="10"/>
  <c r="F82" i="10"/>
  <c r="E82" i="10"/>
  <c r="I81" i="10"/>
  <c r="H81" i="10"/>
  <c r="G81" i="10"/>
  <c r="Y80" i="10"/>
  <c r="X80" i="10"/>
  <c r="W80" i="10"/>
  <c r="V80" i="10"/>
  <c r="U80" i="10"/>
  <c r="T80" i="10"/>
  <c r="S80" i="10"/>
  <c r="R80" i="10"/>
  <c r="Q80" i="10"/>
  <c r="O80" i="10"/>
  <c r="N80" i="10"/>
  <c r="M80" i="10"/>
  <c r="L80" i="10"/>
  <c r="K80" i="10"/>
  <c r="J80" i="10"/>
  <c r="I80" i="10"/>
  <c r="H80" i="10"/>
  <c r="G80" i="10"/>
  <c r="F80" i="10"/>
  <c r="E80" i="10"/>
  <c r="Y79" i="10"/>
  <c r="X79" i="10"/>
  <c r="W79" i="10"/>
  <c r="V79" i="10"/>
  <c r="U79" i="10"/>
  <c r="T79" i="10"/>
  <c r="S79" i="10"/>
  <c r="R79" i="10"/>
  <c r="Q79" i="10"/>
  <c r="O79" i="10"/>
  <c r="N79" i="10"/>
  <c r="M79" i="10"/>
  <c r="L79" i="10"/>
  <c r="K79" i="10"/>
  <c r="J79" i="10"/>
  <c r="I79" i="10"/>
  <c r="H79" i="10"/>
  <c r="G79" i="10"/>
  <c r="F79" i="10"/>
  <c r="E79" i="10"/>
  <c r="Y78" i="10"/>
  <c r="X78" i="10"/>
  <c r="W78" i="10"/>
  <c r="V78" i="10"/>
  <c r="U78" i="10"/>
  <c r="T78" i="10"/>
  <c r="S78" i="10"/>
  <c r="R78" i="10"/>
  <c r="Q78" i="10"/>
  <c r="O78" i="10"/>
  <c r="N78" i="10"/>
  <c r="M78" i="10"/>
  <c r="L78" i="10"/>
  <c r="K78" i="10"/>
  <c r="J78" i="10"/>
  <c r="I78" i="10"/>
  <c r="H78" i="10"/>
  <c r="G78" i="10"/>
  <c r="F78" i="10"/>
  <c r="E78" i="10"/>
  <c r="Y77" i="10"/>
  <c r="X77" i="10"/>
  <c r="W77" i="10"/>
  <c r="V77" i="10"/>
  <c r="U77" i="10"/>
  <c r="T77" i="10"/>
  <c r="S77" i="10"/>
  <c r="R77" i="10"/>
  <c r="Q77" i="10"/>
  <c r="O77" i="10"/>
  <c r="N77" i="10"/>
  <c r="M77" i="10"/>
  <c r="L77" i="10"/>
  <c r="K77" i="10"/>
  <c r="J77" i="10"/>
  <c r="I77" i="10"/>
  <c r="H77" i="10"/>
  <c r="G77" i="10"/>
  <c r="F77" i="10"/>
  <c r="E77" i="10"/>
  <c r="Y76" i="10"/>
  <c r="X76" i="10"/>
  <c r="W76" i="10"/>
  <c r="V76" i="10"/>
  <c r="U76" i="10"/>
  <c r="T76" i="10"/>
  <c r="S76" i="10"/>
  <c r="R76" i="10"/>
  <c r="Q76" i="10"/>
  <c r="O76" i="10"/>
  <c r="N76" i="10"/>
  <c r="M76" i="10"/>
  <c r="L76" i="10"/>
  <c r="K76" i="10"/>
  <c r="J76" i="10"/>
  <c r="I76" i="10"/>
  <c r="H76" i="10"/>
  <c r="G76" i="10"/>
  <c r="F76" i="10"/>
  <c r="E76" i="10"/>
  <c r="Y75" i="10"/>
  <c r="X75" i="10"/>
  <c r="W75" i="10"/>
  <c r="V75" i="10"/>
  <c r="U75" i="10"/>
  <c r="T75" i="10"/>
  <c r="S75" i="10"/>
  <c r="R75" i="10"/>
  <c r="Q75" i="10"/>
  <c r="O75" i="10"/>
  <c r="N75" i="10"/>
  <c r="M75" i="10"/>
  <c r="L75" i="10"/>
  <c r="K75" i="10"/>
  <c r="J75" i="10"/>
  <c r="I75" i="10"/>
  <c r="H75" i="10"/>
  <c r="G75" i="10"/>
  <c r="F75" i="10"/>
  <c r="E75" i="10"/>
  <c r="Y74" i="10"/>
  <c r="X74" i="10"/>
  <c r="W74" i="10"/>
  <c r="V74" i="10"/>
  <c r="U74" i="10"/>
  <c r="T74" i="10"/>
  <c r="S74" i="10"/>
  <c r="R74" i="10"/>
  <c r="Q74" i="10"/>
  <c r="O74" i="10"/>
  <c r="N74" i="10"/>
  <c r="M74" i="10"/>
  <c r="L74" i="10"/>
  <c r="K74" i="10"/>
  <c r="J74" i="10"/>
  <c r="I74" i="10"/>
  <c r="H74" i="10"/>
  <c r="G74" i="10"/>
  <c r="F74" i="10"/>
  <c r="E74" i="10"/>
  <c r="Y73" i="10"/>
  <c r="X73" i="10"/>
  <c r="W73" i="10"/>
  <c r="V73" i="10"/>
  <c r="U73" i="10"/>
  <c r="T73" i="10"/>
  <c r="S73" i="10"/>
  <c r="R73" i="10"/>
  <c r="Q73" i="10"/>
  <c r="O73" i="10"/>
  <c r="N73" i="10"/>
  <c r="M73" i="10"/>
  <c r="L73" i="10"/>
  <c r="K73" i="10"/>
  <c r="J73" i="10"/>
  <c r="I73" i="10"/>
  <c r="H73" i="10"/>
  <c r="G73" i="10"/>
  <c r="F73" i="10"/>
  <c r="E73" i="10"/>
  <c r="Y72" i="10"/>
  <c r="X72" i="10"/>
  <c r="W72" i="10"/>
  <c r="V72" i="10"/>
  <c r="U72" i="10"/>
  <c r="T72" i="10"/>
  <c r="S72" i="10"/>
  <c r="R72" i="10"/>
  <c r="Q72" i="10"/>
  <c r="O72" i="10"/>
  <c r="N72" i="10"/>
  <c r="M72" i="10"/>
  <c r="L72" i="10"/>
  <c r="K72" i="10"/>
  <c r="J72" i="10"/>
  <c r="I72" i="10"/>
  <c r="H72" i="10"/>
  <c r="G72" i="10"/>
  <c r="F72" i="10"/>
  <c r="E72" i="10"/>
  <c r="Y71" i="10"/>
  <c r="X71" i="10"/>
  <c r="W71" i="10"/>
  <c r="V71" i="10"/>
  <c r="U71" i="10"/>
  <c r="T71" i="10"/>
  <c r="S71" i="10"/>
  <c r="R71" i="10"/>
  <c r="Q71" i="10"/>
  <c r="O71" i="10"/>
  <c r="N71" i="10"/>
  <c r="M71" i="10"/>
  <c r="L71" i="10"/>
  <c r="K71" i="10"/>
  <c r="J71" i="10"/>
  <c r="I71" i="10"/>
  <c r="H71" i="10"/>
  <c r="G71" i="10"/>
  <c r="F71" i="10"/>
  <c r="E71" i="10"/>
  <c r="Y70" i="10"/>
  <c r="X70" i="10"/>
  <c r="W70" i="10"/>
  <c r="V70" i="10"/>
  <c r="U70" i="10"/>
  <c r="T70" i="10"/>
  <c r="S70" i="10"/>
  <c r="R70" i="10"/>
  <c r="Q70" i="10"/>
  <c r="O70" i="10"/>
  <c r="N70" i="10"/>
  <c r="M70" i="10"/>
  <c r="L70" i="10"/>
  <c r="K70" i="10"/>
  <c r="J70" i="10"/>
  <c r="I70" i="10"/>
  <c r="H70" i="10"/>
  <c r="G70" i="10"/>
  <c r="F70" i="10"/>
  <c r="E70" i="10"/>
  <c r="I69" i="10"/>
  <c r="H69" i="10"/>
  <c r="G69" i="10"/>
  <c r="F69" i="10"/>
  <c r="E69" i="10"/>
  <c r="Y68" i="10"/>
  <c r="X68" i="10"/>
  <c r="W68" i="10"/>
  <c r="V68" i="10"/>
  <c r="U68" i="10"/>
  <c r="T68" i="10"/>
  <c r="S68" i="10"/>
  <c r="R68" i="10"/>
  <c r="Q68" i="10"/>
  <c r="O68" i="10"/>
  <c r="N68" i="10"/>
  <c r="M68" i="10"/>
  <c r="L68" i="10"/>
  <c r="K68" i="10"/>
  <c r="J68" i="10"/>
  <c r="I68" i="10"/>
  <c r="H68" i="10"/>
  <c r="G68" i="10"/>
  <c r="F68" i="10"/>
  <c r="E68" i="10"/>
  <c r="Y67" i="10"/>
  <c r="X67" i="10"/>
  <c r="W67" i="10"/>
  <c r="V67" i="10"/>
  <c r="U67" i="10"/>
  <c r="T67" i="10"/>
  <c r="S67" i="10"/>
  <c r="R67" i="10"/>
  <c r="Q67" i="10"/>
  <c r="O67" i="10"/>
  <c r="N67" i="10"/>
  <c r="M67" i="10"/>
  <c r="L67" i="10"/>
  <c r="K67" i="10"/>
  <c r="J67" i="10"/>
  <c r="I67" i="10"/>
  <c r="H67" i="10"/>
  <c r="G67" i="10"/>
  <c r="F67" i="10"/>
  <c r="E67" i="10"/>
  <c r="Y66" i="10"/>
  <c r="X66" i="10"/>
  <c r="W66" i="10"/>
  <c r="V66" i="10"/>
  <c r="U66" i="10"/>
  <c r="T66" i="10"/>
  <c r="S66" i="10"/>
  <c r="R66" i="10"/>
  <c r="Q66" i="10"/>
  <c r="O66" i="10"/>
  <c r="N66" i="10"/>
  <c r="M66" i="10"/>
  <c r="L66" i="10"/>
  <c r="K66" i="10"/>
  <c r="J66" i="10"/>
  <c r="I66" i="10"/>
  <c r="H66" i="10"/>
  <c r="G66" i="10"/>
  <c r="F66" i="10"/>
  <c r="E66" i="10"/>
  <c r="Y65" i="10"/>
  <c r="X65" i="10"/>
  <c r="W65" i="10"/>
  <c r="V65" i="10"/>
  <c r="U65" i="10"/>
  <c r="T65" i="10"/>
  <c r="S65" i="10"/>
  <c r="R65" i="10"/>
  <c r="Q65" i="10"/>
  <c r="O65" i="10"/>
  <c r="N65" i="10"/>
  <c r="M65" i="10"/>
  <c r="L65" i="10"/>
  <c r="K65" i="10"/>
  <c r="J65" i="10"/>
  <c r="I65" i="10"/>
  <c r="H65" i="10"/>
  <c r="G65" i="10"/>
  <c r="F65" i="10"/>
  <c r="E65" i="10"/>
  <c r="F64" i="10"/>
  <c r="E64" i="10"/>
  <c r="Y58" i="10"/>
  <c r="X58" i="10"/>
  <c r="W58" i="10"/>
  <c r="V58" i="10"/>
  <c r="U58" i="10"/>
  <c r="T58" i="10"/>
  <c r="S58" i="10"/>
  <c r="R58" i="10"/>
  <c r="Q58" i="10"/>
  <c r="O58" i="10"/>
  <c r="N58" i="10"/>
  <c r="M58" i="10"/>
  <c r="L58" i="10"/>
  <c r="K58" i="10"/>
  <c r="J58" i="10"/>
  <c r="I58" i="10"/>
  <c r="H58" i="10"/>
  <c r="G58" i="10"/>
  <c r="F58" i="10"/>
  <c r="Y57" i="10"/>
  <c r="X57" i="10"/>
  <c r="W57" i="10"/>
  <c r="V57" i="10"/>
  <c r="U57" i="10"/>
  <c r="T57" i="10"/>
  <c r="S57" i="10"/>
  <c r="R57" i="10"/>
  <c r="Q57" i="10"/>
  <c r="O57" i="10"/>
  <c r="N57" i="10"/>
  <c r="M57" i="10"/>
  <c r="L57" i="10"/>
  <c r="K57" i="10"/>
  <c r="J57" i="10"/>
  <c r="I57" i="10"/>
  <c r="H57" i="10"/>
  <c r="G57" i="10"/>
  <c r="F57" i="10"/>
  <c r="Y56" i="10"/>
  <c r="X56" i="10"/>
  <c r="W56" i="10"/>
  <c r="V56" i="10"/>
  <c r="U56" i="10"/>
  <c r="T56" i="10"/>
  <c r="S56" i="10"/>
  <c r="R56" i="10"/>
  <c r="Q56" i="10"/>
  <c r="O56" i="10"/>
  <c r="N56" i="10"/>
  <c r="M56" i="10"/>
  <c r="L56" i="10"/>
  <c r="K56" i="10"/>
  <c r="J56" i="10"/>
  <c r="I56" i="10"/>
  <c r="H56" i="10"/>
  <c r="G56" i="10"/>
  <c r="F56" i="10"/>
  <c r="Y55" i="10"/>
  <c r="X55" i="10"/>
  <c r="W55" i="10"/>
  <c r="V55" i="10"/>
  <c r="U55" i="10"/>
  <c r="T55" i="10"/>
  <c r="S55" i="10"/>
  <c r="R55" i="10"/>
  <c r="Q55" i="10"/>
  <c r="O55" i="10"/>
  <c r="N55" i="10"/>
  <c r="M55" i="10"/>
  <c r="L55" i="10"/>
  <c r="K55" i="10"/>
  <c r="J55" i="10"/>
  <c r="I55" i="10"/>
  <c r="H55" i="10"/>
  <c r="G55" i="10"/>
  <c r="F55" i="10"/>
  <c r="Y54" i="10"/>
  <c r="X54" i="10"/>
  <c r="W54" i="10"/>
  <c r="V54" i="10"/>
  <c r="U54" i="10"/>
  <c r="T54" i="10"/>
  <c r="S54" i="10"/>
  <c r="R54" i="10"/>
  <c r="Q54" i="10"/>
  <c r="O54" i="10"/>
  <c r="N54" i="10"/>
  <c r="M54" i="10"/>
  <c r="L54" i="10"/>
  <c r="K54" i="10"/>
  <c r="J54" i="10"/>
  <c r="I54" i="10"/>
  <c r="H54" i="10"/>
  <c r="G54" i="10"/>
  <c r="F54" i="10"/>
  <c r="Y53" i="10"/>
  <c r="X53" i="10"/>
  <c r="W53" i="10"/>
  <c r="V53" i="10"/>
  <c r="U53" i="10"/>
  <c r="T53" i="10"/>
  <c r="S53" i="10"/>
  <c r="R53" i="10"/>
  <c r="Q53" i="10"/>
  <c r="O53" i="10"/>
  <c r="N53" i="10"/>
  <c r="M53" i="10"/>
  <c r="L53" i="10"/>
  <c r="K53" i="10"/>
  <c r="J53" i="10"/>
  <c r="I53" i="10"/>
  <c r="H53" i="10"/>
  <c r="G53" i="10"/>
  <c r="F53" i="10"/>
  <c r="Y52" i="10"/>
  <c r="X52" i="10"/>
  <c r="W52" i="10"/>
  <c r="V52" i="10"/>
  <c r="U52" i="10"/>
  <c r="T52" i="10"/>
  <c r="S52" i="10"/>
  <c r="R52" i="10"/>
  <c r="Q52" i="10"/>
  <c r="O52" i="10"/>
  <c r="N52" i="10"/>
  <c r="M52" i="10"/>
  <c r="L52" i="10"/>
  <c r="K52" i="10"/>
  <c r="J52" i="10"/>
  <c r="I52" i="10"/>
  <c r="H52" i="10"/>
  <c r="G52" i="10"/>
  <c r="F52" i="10"/>
  <c r="O51" i="10"/>
  <c r="N51" i="10"/>
  <c r="M51" i="10"/>
  <c r="L51" i="10"/>
  <c r="K51" i="10"/>
  <c r="J51" i="10"/>
  <c r="Y50" i="10"/>
  <c r="X50" i="10"/>
  <c r="W50" i="10"/>
  <c r="V50" i="10"/>
  <c r="U50" i="10"/>
  <c r="T50" i="10"/>
  <c r="S50" i="10"/>
  <c r="R50" i="10"/>
  <c r="Q50" i="10"/>
  <c r="O50" i="10"/>
  <c r="N50" i="10"/>
  <c r="M50" i="10"/>
  <c r="L50" i="10"/>
  <c r="K50" i="10"/>
  <c r="J50" i="10"/>
  <c r="I50" i="10"/>
  <c r="H50" i="10"/>
  <c r="G50" i="10"/>
  <c r="F50" i="10"/>
  <c r="Y49" i="10"/>
  <c r="X49" i="10"/>
  <c r="W49" i="10"/>
  <c r="V49" i="10"/>
  <c r="U49" i="10"/>
  <c r="T49" i="10"/>
  <c r="S49" i="10"/>
  <c r="R49" i="10"/>
  <c r="Q49" i="10"/>
  <c r="O49" i="10"/>
  <c r="N49" i="10"/>
  <c r="M49" i="10"/>
  <c r="L49" i="10"/>
  <c r="K49" i="10"/>
  <c r="J49" i="10"/>
  <c r="I49" i="10"/>
  <c r="H49" i="10"/>
  <c r="G49" i="10"/>
  <c r="F49" i="10"/>
  <c r="Y48" i="10"/>
  <c r="X48" i="10"/>
  <c r="W48" i="10"/>
  <c r="V48" i="10"/>
  <c r="U48" i="10"/>
  <c r="T48" i="10"/>
  <c r="S48" i="10"/>
  <c r="R48" i="10"/>
  <c r="Q48" i="10"/>
  <c r="O48" i="10"/>
  <c r="N48" i="10"/>
  <c r="M48" i="10"/>
  <c r="L48" i="10"/>
  <c r="K48" i="10"/>
  <c r="J48" i="10"/>
  <c r="I48" i="10"/>
  <c r="H48" i="10"/>
  <c r="G48" i="10"/>
  <c r="F48" i="10"/>
  <c r="Y47" i="10"/>
  <c r="X47" i="10"/>
  <c r="W47" i="10"/>
  <c r="V47" i="10"/>
  <c r="U47" i="10"/>
  <c r="T47" i="10"/>
  <c r="S47" i="10"/>
  <c r="R47" i="10"/>
  <c r="Q47" i="10"/>
  <c r="O47" i="10"/>
  <c r="N47" i="10"/>
  <c r="M47" i="10"/>
  <c r="L47" i="10"/>
  <c r="K47" i="10"/>
  <c r="J47" i="10"/>
  <c r="I47" i="10"/>
  <c r="H47" i="10"/>
  <c r="G47" i="10"/>
  <c r="F47" i="10"/>
  <c r="Y46" i="10"/>
  <c r="X46" i="10"/>
  <c r="W46" i="10"/>
  <c r="V46" i="10"/>
  <c r="U46" i="10"/>
  <c r="T46" i="10"/>
  <c r="S46" i="10"/>
  <c r="R46" i="10"/>
  <c r="Q46" i="10"/>
  <c r="O46" i="10"/>
  <c r="N46" i="10"/>
  <c r="M46" i="10"/>
  <c r="L46" i="10"/>
  <c r="K46" i="10"/>
  <c r="J46" i="10"/>
  <c r="I46" i="10"/>
  <c r="H46" i="10"/>
  <c r="G46" i="10"/>
  <c r="F46" i="10"/>
  <c r="Y45" i="10"/>
  <c r="X45" i="10"/>
  <c r="W45" i="10"/>
  <c r="V45" i="10"/>
  <c r="U45" i="10"/>
  <c r="T45" i="10"/>
  <c r="S45" i="10"/>
  <c r="R45" i="10"/>
  <c r="Q45" i="10"/>
  <c r="O45" i="10"/>
  <c r="N45" i="10"/>
  <c r="M45" i="10"/>
  <c r="L45" i="10"/>
  <c r="K45" i="10"/>
  <c r="J45" i="10"/>
  <c r="I45" i="10"/>
  <c r="H45" i="10"/>
  <c r="G45" i="10"/>
  <c r="F45" i="10"/>
  <c r="Y44" i="10"/>
  <c r="X44" i="10"/>
  <c r="W44" i="10"/>
  <c r="V44" i="10"/>
  <c r="U44" i="10"/>
  <c r="T44" i="10"/>
  <c r="S44" i="10"/>
  <c r="R44" i="10"/>
  <c r="Q44" i="10"/>
  <c r="O44" i="10"/>
  <c r="N44" i="10"/>
  <c r="M44" i="10"/>
  <c r="L44" i="10"/>
  <c r="K44" i="10"/>
  <c r="J44" i="10"/>
  <c r="I44" i="10"/>
  <c r="H44" i="10"/>
  <c r="G44" i="10"/>
  <c r="F44" i="10"/>
  <c r="Y43" i="10"/>
  <c r="X43" i="10"/>
  <c r="W43" i="10"/>
  <c r="V43" i="10"/>
  <c r="U43" i="10"/>
  <c r="T43" i="10"/>
  <c r="S43" i="10"/>
  <c r="R43" i="10"/>
  <c r="Q43" i="10"/>
  <c r="O43" i="10"/>
  <c r="N43" i="10"/>
  <c r="M43" i="10"/>
  <c r="L43" i="10"/>
  <c r="K43" i="10"/>
  <c r="J43" i="10"/>
  <c r="I43" i="10"/>
  <c r="H43" i="10"/>
  <c r="G43" i="10"/>
  <c r="F43" i="10"/>
  <c r="Y42" i="10"/>
  <c r="X42" i="10"/>
  <c r="W42" i="10"/>
  <c r="V42" i="10"/>
  <c r="U42" i="10"/>
  <c r="T42" i="10"/>
  <c r="S42" i="10"/>
  <c r="R42" i="10"/>
  <c r="Q42" i="10"/>
  <c r="O42" i="10"/>
  <c r="N42" i="10"/>
  <c r="M42" i="10"/>
  <c r="L42" i="10"/>
  <c r="K42" i="10"/>
  <c r="J42" i="10"/>
  <c r="I42" i="10"/>
  <c r="H42" i="10"/>
  <c r="G42" i="10"/>
  <c r="F42" i="10"/>
  <c r="Y41" i="10"/>
  <c r="X41" i="10"/>
  <c r="W41" i="10"/>
  <c r="V41" i="10"/>
  <c r="U41" i="10"/>
  <c r="T41" i="10"/>
  <c r="S41" i="10"/>
  <c r="R41" i="10"/>
  <c r="Q41" i="10"/>
  <c r="O41" i="10"/>
  <c r="N41" i="10"/>
  <c r="M41" i="10"/>
  <c r="L41" i="10"/>
  <c r="K41" i="10"/>
  <c r="J41" i="10"/>
  <c r="I41" i="10"/>
  <c r="H41" i="10"/>
  <c r="G41" i="10"/>
  <c r="F41" i="10"/>
  <c r="Y40" i="10"/>
  <c r="X40" i="10"/>
  <c r="W40" i="10"/>
  <c r="V40" i="10"/>
  <c r="U40" i="10"/>
  <c r="T40" i="10"/>
  <c r="S40" i="10"/>
  <c r="R40" i="10"/>
  <c r="Q40" i="10"/>
  <c r="O40" i="10"/>
  <c r="N40" i="10"/>
  <c r="M40" i="10"/>
  <c r="L40" i="10"/>
  <c r="K40" i="10"/>
  <c r="J40" i="10"/>
  <c r="I40" i="10"/>
  <c r="H40" i="10"/>
  <c r="G40" i="10"/>
  <c r="F40" i="10"/>
  <c r="E58" i="10"/>
  <c r="E57" i="10"/>
  <c r="E56" i="10"/>
  <c r="E55" i="10"/>
  <c r="E54" i="10"/>
  <c r="E53" i="10"/>
  <c r="E52" i="10"/>
  <c r="E50" i="10"/>
  <c r="E49" i="10"/>
  <c r="E48" i="10"/>
  <c r="E47" i="10"/>
  <c r="E46" i="10"/>
  <c r="E45" i="10"/>
  <c r="E44" i="10"/>
  <c r="E43" i="10"/>
  <c r="E42" i="10"/>
  <c r="E41" i="10"/>
  <c r="E40" i="10"/>
  <c r="Y35" i="10"/>
  <c r="X35" i="10"/>
  <c r="W35" i="10"/>
  <c r="V35" i="10"/>
  <c r="U35" i="10"/>
  <c r="T35" i="10"/>
  <c r="S35" i="10"/>
  <c r="R35" i="10"/>
  <c r="Q35" i="10"/>
  <c r="O35" i="10"/>
  <c r="N35" i="10"/>
  <c r="M35" i="10"/>
  <c r="L35" i="10"/>
  <c r="K35" i="10"/>
  <c r="J35" i="10"/>
  <c r="I35" i="10"/>
  <c r="H35" i="10"/>
  <c r="G35" i="10"/>
  <c r="F35" i="10"/>
  <c r="Y34" i="10"/>
  <c r="X34" i="10"/>
  <c r="W34" i="10"/>
  <c r="V34" i="10"/>
  <c r="U34" i="10"/>
  <c r="T34" i="10"/>
  <c r="S34" i="10"/>
  <c r="R34" i="10"/>
  <c r="Q34" i="10"/>
  <c r="O34" i="10"/>
  <c r="N34" i="10"/>
  <c r="M34" i="10"/>
  <c r="L34" i="10"/>
  <c r="K34" i="10"/>
  <c r="J34" i="10"/>
  <c r="I34" i="10"/>
  <c r="H34" i="10"/>
  <c r="G34" i="10"/>
  <c r="F34" i="10"/>
  <c r="Y33" i="10"/>
  <c r="X33" i="10"/>
  <c r="W33" i="10"/>
  <c r="V33" i="10"/>
  <c r="U33" i="10"/>
  <c r="T33" i="10"/>
  <c r="S33" i="10"/>
  <c r="R33" i="10"/>
  <c r="Q33" i="10"/>
  <c r="O33" i="10"/>
  <c r="N33" i="10"/>
  <c r="M33" i="10"/>
  <c r="L33" i="10"/>
  <c r="K33" i="10"/>
  <c r="J33" i="10"/>
  <c r="I33" i="10"/>
  <c r="H33" i="10"/>
  <c r="G33" i="10"/>
  <c r="F33" i="10"/>
  <c r="Y32" i="10"/>
  <c r="X32" i="10"/>
  <c r="W32" i="10"/>
  <c r="V32" i="10"/>
  <c r="U32" i="10"/>
  <c r="T32" i="10"/>
  <c r="S32" i="10"/>
  <c r="R32" i="10"/>
  <c r="Q32" i="10"/>
  <c r="O32" i="10"/>
  <c r="N32" i="10"/>
  <c r="M32" i="10"/>
  <c r="L32" i="10"/>
  <c r="K32" i="10"/>
  <c r="J32" i="10"/>
  <c r="I32" i="10"/>
  <c r="H32" i="10"/>
  <c r="G32" i="10"/>
  <c r="F32" i="10"/>
  <c r="Y31" i="10"/>
  <c r="X31" i="10"/>
  <c r="W31" i="10"/>
  <c r="V31" i="10"/>
  <c r="U31" i="10"/>
  <c r="T31" i="10"/>
  <c r="S31" i="10"/>
  <c r="R31" i="10"/>
  <c r="Q31" i="10"/>
  <c r="O31" i="10"/>
  <c r="N31" i="10"/>
  <c r="M31" i="10"/>
  <c r="L31" i="10"/>
  <c r="K31" i="10"/>
  <c r="J31" i="10"/>
  <c r="I31" i="10"/>
  <c r="H31" i="10"/>
  <c r="G31" i="10"/>
  <c r="F31" i="10"/>
  <c r="Y30" i="10"/>
  <c r="X30" i="10"/>
  <c r="W30" i="10"/>
  <c r="V30" i="10"/>
  <c r="U30" i="10"/>
  <c r="T30" i="10"/>
  <c r="S30" i="10"/>
  <c r="R30" i="10"/>
  <c r="Q30" i="10"/>
  <c r="O30" i="10"/>
  <c r="N30" i="10"/>
  <c r="M30" i="10"/>
  <c r="L30" i="10"/>
  <c r="K30" i="10"/>
  <c r="J30" i="10"/>
  <c r="I30" i="10"/>
  <c r="H30" i="10"/>
  <c r="G30" i="10"/>
  <c r="F30" i="10"/>
  <c r="Y29" i="10"/>
  <c r="X29" i="10"/>
  <c r="W29" i="10"/>
  <c r="V29" i="10"/>
  <c r="U29" i="10"/>
  <c r="T29" i="10"/>
  <c r="S29" i="10"/>
  <c r="R29" i="10"/>
  <c r="Q29" i="10"/>
  <c r="O29" i="10"/>
  <c r="N29" i="10"/>
  <c r="M29" i="10"/>
  <c r="L29" i="10"/>
  <c r="K29" i="10"/>
  <c r="J29" i="10"/>
  <c r="I29" i="10"/>
  <c r="H29" i="10"/>
  <c r="G29" i="10"/>
  <c r="F29" i="10"/>
  <c r="Y28" i="10"/>
  <c r="X28" i="10"/>
  <c r="W28" i="10"/>
  <c r="V28" i="10"/>
  <c r="U28" i="10"/>
  <c r="T28" i="10"/>
  <c r="S28" i="10"/>
  <c r="R28" i="10"/>
  <c r="Q28" i="10"/>
  <c r="O28" i="10"/>
  <c r="N28" i="10"/>
  <c r="M28" i="10"/>
  <c r="L28" i="10"/>
  <c r="K28" i="10"/>
  <c r="J28" i="10"/>
  <c r="I28" i="10"/>
  <c r="H28" i="10"/>
  <c r="G28" i="10"/>
  <c r="F28" i="10"/>
  <c r="Y27" i="10"/>
  <c r="X27" i="10"/>
  <c r="W27" i="10"/>
  <c r="V27" i="10"/>
  <c r="U27" i="10"/>
  <c r="T27" i="10"/>
  <c r="S27" i="10"/>
  <c r="R27" i="10"/>
  <c r="Q27" i="10"/>
  <c r="O27" i="10"/>
  <c r="N27" i="10"/>
  <c r="M27" i="10"/>
  <c r="L27" i="10"/>
  <c r="K27" i="10"/>
  <c r="J27" i="10"/>
  <c r="I27" i="10"/>
  <c r="H27" i="10"/>
  <c r="G27" i="10"/>
  <c r="F27" i="10"/>
  <c r="Y26" i="10"/>
  <c r="X26" i="10"/>
  <c r="W26" i="10"/>
  <c r="V26" i="10"/>
  <c r="U26" i="10"/>
  <c r="T26" i="10"/>
  <c r="S26" i="10"/>
  <c r="R26" i="10"/>
  <c r="Q26" i="10"/>
  <c r="O26" i="10"/>
  <c r="N26" i="10"/>
  <c r="M26" i="10"/>
  <c r="L26" i="10"/>
  <c r="K26" i="10"/>
  <c r="J26" i="10"/>
  <c r="I26" i="10"/>
  <c r="H26" i="10"/>
  <c r="G26" i="10"/>
  <c r="F26" i="10"/>
  <c r="Y24" i="10"/>
  <c r="X24" i="10"/>
  <c r="W24" i="10"/>
  <c r="V24" i="10"/>
  <c r="U24" i="10"/>
  <c r="T24" i="10"/>
  <c r="S24" i="10"/>
  <c r="R24" i="10"/>
  <c r="Q24" i="10"/>
  <c r="O24" i="10"/>
  <c r="N24" i="10"/>
  <c r="M24" i="10"/>
  <c r="L24" i="10"/>
  <c r="K24" i="10"/>
  <c r="J24" i="10"/>
  <c r="I24" i="10"/>
  <c r="H24" i="10"/>
  <c r="G24" i="10"/>
  <c r="F24" i="10"/>
  <c r="Y23" i="10"/>
  <c r="X23" i="10"/>
  <c r="W23" i="10"/>
  <c r="V23" i="10"/>
  <c r="U23" i="10"/>
  <c r="T23" i="10"/>
  <c r="S23" i="10"/>
  <c r="R23" i="10"/>
  <c r="Q23" i="10"/>
  <c r="O23" i="10"/>
  <c r="N23" i="10"/>
  <c r="M23" i="10"/>
  <c r="L23" i="10"/>
  <c r="K23" i="10"/>
  <c r="J23" i="10"/>
  <c r="I23" i="10"/>
  <c r="H23" i="10"/>
  <c r="G23" i="10"/>
  <c r="F23" i="10"/>
  <c r="Y22" i="10"/>
  <c r="X22" i="10"/>
  <c r="W22" i="10"/>
  <c r="V22" i="10"/>
  <c r="U22" i="10"/>
  <c r="T22" i="10"/>
  <c r="S22" i="10"/>
  <c r="R22" i="10"/>
  <c r="Q22" i="10"/>
  <c r="O22" i="10"/>
  <c r="N22" i="10"/>
  <c r="M22" i="10"/>
  <c r="L22" i="10"/>
  <c r="K22" i="10"/>
  <c r="J22" i="10"/>
  <c r="I22" i="10"/>
  <c r="H22" i="10"/>
  <c r="G22" i="10"/>
  <c r="F22" i="10"/>
  <c r="Y21" i="10"/>
  <c r="X21" i="10"/>
  <c r="W21" i="10"/>
  <c r="V21" i="10"/>
  <c r="U21" i="10"/>
  <c r="T21" i="10"/>
  <c r="S21" i="10"/>
  <c r="R21" i="10"/>
  <c r="Q21" i="10"/>
  <c r="O21" i="10"/>
  <c r="N21" i="10"/>
  <c r="M21" i="10"/>
  <c r="L21" i="10"/>
  <c r="K21" i="10"/>
  <c r="J21" i="10"/>
  <c r="I21" i="10"/>
  <c r="H21" i="10"/>
  <c r="G21" i="10"/>
  <c r="F21" i="10"/>
  <c r="Y20" i="10"/>
  <c r="X20" i="10"/>
  <c r="W20" i="10"/>
  <c r="V20" i="10"/>
  <c r="U20" i="10"/>
  <c r="T20" i="10"/>
  <c r="S20" i="10"/>
  <c r="R20" i="10"/>
  <c r="Q20" i="10"/>
  <c r="O20" i="10"/>
  <c r="N20" i="10"/>
  <c r="M20" i="10"/>
  <c r="L20" i="10"/>
  <c r="K20" i="10"/>
  <c r="J20" i="10"/>
  <c r="I20" i="10"/>
  <c r="H20" i="10"/>
  <c r="G20" i="10"/>
  <c r="F20" i="10"/>
  <c r="Y19" i="10"/>
  <c r="X19" i="10"/>
  <c r="W19" i="10"/>
  <c r="V19" i="10"/>
  <c r="U19" i="10"/>
  <c r="T19" i="10"/>
  <c r="S19" i="10"/>
  <c r="R19" i="10"/>
  <c r="Q19" i="10"/>
  <c r="O19" i="10"/>
  <c r="N19" i="10"/>
  <c r="M19" i="10"/>
  <c r="L19" i="10"/>
  <c r="K19" i="10"/>
  <c r="J19" i="10"/>
  <c r="I19" i="10"/>
  <c r="H19" i="10"/>
  <c r="G19" i="10"/>
  <c r="F19" i="10"/>
  <c r="Y18" i="10"/>
  <c r="X18" i="10"/>
  <c r="W18" i="10"/>
  <c r="V18" i="10"/>
  <c r="U18" i="10"/>
  <c r="T18" i="10"/>
  <c r="S18" i="10"/>
  <c r="R18" i="10"/>
  <c r="Q18" i="10"/>
  <c r="O18" i="10"/>
  <c r="N18" i="10"/>
  <c r="M18" i="10"/>
  <c r="L18" i="10"/>
  <c r="K18" i="10"/>
  <c r="J18" i="10"/>
  <c r="I18" i="10"/>
  <c r="H18" i="10"/>
  <c r="G18" i="10"/>
  <c r="F18" i="10"/>
  <c r="Y17" i="10"/>
  <c r="X17" i="10"/>
  <c r="W17" i="10"/>
  <c r="V17" i="10"/>
  <c r="U17" i="10"/>
  <c r="T17" i="10"/>
  <c r="S17" i="10"/>
  <c r="R17" i="10"/>
  <c r="Q17" i="10"/>
  <c r="O17" i="10"/>
  <c r="N17" i="10"/>
  <c r="M17" i="10"/>
  <c r="L17" i="10"/>
  <c r="K17" i="10"/>
  <c r="J17" i="10"/>
  <c r="I17" i="10"/>
  <c r="H17" i="10"/>
  <c r="G17" i="10"/>
  <c r="F17" i="10"/>
  <c r="Y16" i="10"/>
  <c r="X16" i="10"/>
  <c r="W16" i="10"/>
  <c r="V16" i="10"/>
  <c r="U16" i="10"/>
  <c r="T16" i="10"/>
  <c r="S16" i="10"/>
  <c r="R16" i="10"/>
  <c r="Q16" i="10"/>
  <c r="O16" i="10"/>
  <c r="N16" i="10"/>
  <c r="M16" i="10"/>
  <c r="L16" i="10"/>
  <c r="K16" i="10"/>
  <c r="J16" i="10"/>
  <c r="I16" i="10"/>
  <c r="H16" i="10"/>
  <c r="G16" i="10"/>
  <c r="F16" i="10"/>
  <c r="Y15" i="10"/>
  <c r="X15" i="10"/>
  <c r="W15" i="10"/>
  <c r="V15" i="10"/>
  <c r="U15" i="10"/>
  <c r="T15" i="10"/>
  <c r="S15" i="10"/>
  <c r="R15" i="10"/>
  <c r="Q15" i="10"/>
  <c r="O15" i="10"/>
  <c r="N15" i="10"/>
  <c r="M15" i="10"/>
  <c r="L15" i="10"/>
  <c r="K15" i="10"/>
  <c r="J15" i="10"/>
  <c r="I15" i="10"/>
  <c r="H15" i="10"/>
  <c r="G15" i="10"/>
  <c r="F15" i="10"/>
  <c r="Y14" i="10"/>
  <c r="X14" i="10"/>
  <c r="W14" i="10"/>
  <c r="V14" i="10"/>
  <c r="U14" i="10"/>
  <c r="T14" i="10"/>
  <c r="S14" i="10"/>
  <c r="R14" i="10"/>
  <c r="Q14" i="10"/>
  <c r="O14" i="10"/>
  <c r="N14" i="10"/>
  <c r="M14" i="10"/>
  <c r="L14" i="10"/>
  <c r="K14" i="10"/>
  <c r="J14" i="10"/>
  <c r="I14" i="10"/>
  <c r="H14" i="10"/>
  <c r="G14" i="10"/>
  <c r="F14" i="10"/>
  <c r="I13" i="10"/>
  <c r="H13" i="10"/>
  <c r="G13" i="10"/>
  <c r="F13" i="10"/>
  <c r="Y12" i="10"/>
  <c r="X12" i="10"/>
  <c r="W12" i="10"/>
  <c r="V12" i="10"/>
  <c r="U12" i="10"/>
  <c r="T12" i="10"/>
  <c r="S12" i="10"/>
  <c r="R12" i="10"/>
  <c r="Q12" i="10"/>
  <c r="O12" i="10"/>
  <c r="N12" i="10"/>
  <c r="M12" i="10"/>
  <c r="L12" i="10"/>
  <c r="K12" i="10"/>
  <c r="J12" i="10"/>
  <c r="I12" i="10"/>
  <c r="H12" i="10"/>
  <c r="G12" i="10"/>
  <c r="F12" i="10"/>
  <c r="Y11" i="10"/>
  <c r="X11" i="10"/>
  <c r="W11" i="10"/>
  <c r="V11" i="10"/>
  <c r="U11" i="10"/>
  <c r="T11" i="10"/>
  <c r="S11" i="10"/>
  <c r="R11" i="10"/>
  <c r="Q11" i="10"/>
  <c r="O11" i="10"/>
  <c r="N11" i="10"/>
  <c r="M11" i="10"/>
  <c r="L11" i="10"/>
  <c r="K11" i="10"/>
  <c r="J11" i="10"/>
  <c r="I11" i="10"/>
  <c r="H11" i="10"/>
  <c r="G11" i="10"/>
  <c r="F11" i="10"/>
  <c r="Y10" i="10"/>
  <c r="X10" i="10"/>
  <c r="W10" i="10"/>
  <c r="V10" i="10"/>
  <c r="U10" i="10"/>
  <c r="T10" i="10"/>
  <c r="S10" i="10"/>
  <c r="R10" i="10"/>
  <c r="Q10" i="10"/>
  <c r="O10" i="10"/>
  <c r="N10" i="10"/>
  <c r="M10" i="10"/>
  <c r="L10" i="10"/>
  <c r="K10" i="10"/>
  <c r="J10" i="10"/>
  <c r="I10" i="10"/>
  <c r="H10" i="10"/>
  <c r="G10" i="10"/>
  <c r="F10" i="10"/>
  <c r="Y9" i="10"/>
  <c r="X9" i="10"/>
  <c r="W9" i="10"/>
  <c r="V9" i="10"/>
  <c r="U9" i="10"/>
  <c r="T9" i="10"/>
  <c r="S9" i="10"/>
  <c r="R9" i="10"/>
  <c r="Q9" i="10"/>
  <c r="O9" i="10"/>
  <c r="N9" i="10"/>
  <c r="M9" i="10"/>
  <c r="L9" i="10"/>
  <c r="K9" i="10"/>
  <c r="J9" i="10"/>
  <c r="I9" i="10"/>
  <c r="H9" i="10"/>
  <c r="G9" i="10"/>
  <c r="F9" i="10"/>
  <c r="I25" i="10"/>
  <c r="H25" i="10"/>
  <c r="F8" i="10"/>
  <c r="G25" i="10"/>
  <c r="E35" i="10"/>
  <c r="E34" i="10"/>
  <c r="E33" i="10"/>
  <c r="E32" i="10"/>
  <c r="E31" i="10"/>
  <c r="E30" i="10"/>
  <c r="E29" i="10"/>
  <c r="E28" i="10"/>
  <c r="E27" i="10"/>
  <c r="E26" i="10"/>
  <c r="E24" i="10"/>
  <c r="E23" i="10"/>
  <c r="E22" i="10"/>
  <c r="E21" i="10"/>
  <c r="E20" i="10"/>
  <c r="E19" i="10"/>
  <c r="E18" i="10"/>
  <c r="E17" i="10"/>
  <c r="E16" i="10"/>
  <c r="E15" i="10"/>
  <c r="E14" i="10"/>
  <c r="E13" i="10"/>
  <c r="E12" i="10"/>
  <c r="E11" i="10"/>
  <c r="E10" i="10"/>
  <c r="E9" i="10"/>
  <c r="E8" i="10"/>
  <c r="B25" i="17" l="1"/>
  <c r="C25" i="17" s="1"/>
  <c r="E25" i="17"/>
  <c r="F25" i="17" s="1"/>
  <c r="H25" i="17"/>
  <c r="I25" i="17" s="1"/>
  <c r="K25" i="17"/>
  <c r="L25" i="17"/>
  <c r="M25" i="17"/>
  <c r="N25" i="17"/>
  <c r="O25" i="17"/>
  <c r="B26" i="17"/>
  <c r="E26" i="17"/>
  <c r="H26" i="17"/>
  <c r="K26" i="17"/>
  <c r="L26" i="17"/>
  <c r="M26" i="17"/>
  <c r="N26" i="17"/>
  <c r="O26" i="17"/>
  <c r="B27" i="17"/>
  <c r="E27" i="17"/>
  <c r="H27" i="17"/>
  <c r="K27" i="17"/>
  <c r="L27" i="17"/>
  <c r="M27" i="17"/>
  <c r="N27" i="17"/>
  <c r="O27" i="17"/>
  <c r="B28" i="17"/>
  <c r="E28" i="17"/>
  <c r="H28" i="17"/>
  <c r="K28" i="17"/>
  <c r="L28" i="17"/>
  <c r="M28" i="17"/>
  <c r="N28" i="17"/>
  <c r="O28" i="17"/>
  <c r="B29" i="17"/>
  <c r="E29" i="17"/>
  <c r="H29" i="17"/>
  <c r="K29" i="17"/>
  <c r="L29" i="17"/>
  <c r="M29" i="17"/>
  <c r="N29" i="17"/>
  <c r="O29" i="17"/>
  <c r="B30" i="17"/>
  <c r="E30" i="17"/>
  <c r="H30" i="17"/>
  <c r="K30" i="17"/>
  <c r="L30" i="17"/>
  <c r="M30" i="17"/>
  <c r="N30" i="17"/>
  <c r="O30" i="17"/>
  <c r="B31" i="17"/>
  <c r="E31" i="17"/>
  <c r="H31" i="17"/>
  <c r="K31" i="17"/>
  <c r="L31" i="17"/>
  <c r="M31" i="17"/>
  <c r="N31" i="17"/>
  <c r="O31" i="17"/>
  <c r="B32" i="17"/>
  <c r="E32" i="17"/>
  <c r="H32" i="17"/>
  <c r="K32" i="17"/>
  <c r="L32" i="17"/>
  <c r="M32" i="17"/>
  <c r="N32" i="17"/>
  <c r="O32" i="17"/>
  <c r="B33" i="17"/>
  <c r="E33" i="17"/>
  <c r="H33" i="17"/>
  <c r="K33" i="17"/>
  <c r="L33" i="17"/>
  <c r="M33" i="17"/>
  <c r="N33" i="17"/>
  <c r="O33" i="17"/>
  <c r="B34" i="17"/>
  <c r="E34" i="17"/>
  <c r="H34" i="17"/>
  <c r="K34" i="17"/>
  <c r="L34" i="17"/>
  <c r="M34" i="17"/>
  <c r="N34" i="17"/>
  <c r="O34" i="17"/>
  <c r="B35" i="17"/>
  <c r="E35" i="17"/>
  <c r="H35" i="17"/>
  <c r="K35" i="17"/>
  <c r="E493" i="13" s="1"/>
  <c r="L35" i="17"/>
  <c r="M35" i="17"/>
  <c r="N35" i="17"/>
  <c r="O35" i="17"/>
  <c r="B36" i="17"/>
  <c r="E36" i="17"/>
  <c r="H36" i="17"/>
  <c r="K36" i="17"/>
  <c r="L36" i="17"/>
  <c r="M36" i="17"/>
  <c r="N36" i="17"/>
  <c r="O36" i="17"/>
  <c r="B37" i="17"/>
  <c r="E37" i="17"/>
  <c r="H37" i="17"/>
  <c r="K37" i="17"/>
  <c r="L37" i="17"/>
  <c r="M37" i="17"/>
  <c r="N37" i="17"/>
  <c r="O37" i="17"/>
  <c r="B38" i="17"/>
  <c r="E38" i="17"/>
  <c r="H38" i="17"/>
  <c r="K38" i="17"/>
  <c r="L38" i="17"/>
  <c r="M38" i="17"/>
  <c r="N38" i="17"/>
  <c r="O38" i="17"/>
  <c r="B39" i="17"/>
  <c r="E39" i="17"/>
  <c r="H39" i="17"/>
  <c r="K39" i="17"/>
  <c r="L39" i="17"/>
  <c r="M39" i="17"/>
  <c r="N39" i="17"/>
  <c r="O39" i="17"/>
  <c r="B40" i="17"/>
  <c r="E40" i="17"/>
  <c r="H40" i="17"/>
  <c r="K40" i="17"/>
  <c r="L40" i="17"/>
  <c r="M40" i="17"/>
  <c r="N40" i="17"/>
  <c r="O40" i="17"/>
  <c r="B41" i="17"/>
  <c r="E41" i="17"/>
  <c r="H41" i="17"/>
  <c r="K41" i="17"/>
  <c r="L41" i="17"/>
  <c r="M41" i="17"/>
  <c r="N41" i="17"/>
  <c r="O41" i="17"/>
  <c r="B42" i="17"/>
  <c r="E42" i="17"/>
  <c r="H42" i="17"/>
  <c r="K42" i="17"/>
  <c r="L42" i="17"/>
  <c r="M42" i="17"/>
  <c r="N42" i="17"/>
  <c r="O42" i="17"/>
  <c r="B43" i="17"/>
  <c r="E43" i="17"/>
  <c r="H43" i="17"/>
  <c r="K43" i="17"/>
  <c r="L43" i="17"/>
  <c r="M43" i="17"/>
  <c r="N43" i="17"/>
  <c r="O43" i="17"/>
  <c r="B44" i="17"/>
  <c r="E44" i="17"/>
  <c r="H44" i="17"/>
  <c r="K44" i="17"/>
  <c r="L44" i="17"/>
  <c r="M44" i="17"/>
  <c r="N44" i="17"/>
  <c r="O44" i="17"/>
  <c r="B45" i="17"/>
  <c r="E45" i="17"/>
  <c r="H45" i="17"/>
  <c r="K45" i="17"/>
  <c r="L45" i="17"/>
  <c r="M45" i="17"/>
  <c r="N45" i="17"/>
  <c r="O45" i="17"/>
  <c r="B46" i="17"/>
  <c r="E46" i="17"/>
  <c r="H46" i="17"/>
  <c r="K46" i="17"/>
  <c r="L46" i="17"/>
  <c r="M46" i="17"/>
  <c r="N46" i="17"/>
  <c r="O46" i="17"/>
  <c r="B47" i="17"/>
  <c r="E47" i="17"/>
  <c r="H47" i="17"/>
  <c r="K47" i="17"/>
  <c r="L47" i="17"/>
  <c r="M47" i="17"/>
  <c r="N47" i="17"/>
  <c r="O47" i="17"/>
  <c r="B48" i="17"/>
  <c r="E48" i="17"/>
  <c r="H48" i="17"/>
  <c r="K48" i="17"/>
  <c r="L48" i="17"/>
  <c r="M48" i="17"/>
  <c r="N48" i="17"/>
  <c r="O48" i="17"/>
  <c r="B49" i="17"/>
  <c r="E49" i="17"/>
  <c r="H49" i="17"/>
  <c r="K49" i="17"/>
  <c r="L49" i="17"/>
  <c r="M49" i="17"/>
  <c r="N49" i="17"/>
  <c r="O49" i="17"/>
  <c r="B50" i="17"/>
  <c r="E50" i="17"/>
  <c r="H50" i="17"/>
  <c r="K50" i="17"/>
  <c r="L50" i="17"/>
  <c r="M50" i="17"/>
  <c r="N50" i="17"/>
  <c r="O50" i="17"/>
  <c r="B51" i="17"/>
  <c r="E51" i="17"/>
  <c r="H51" i="17"/>
  <c r="K51" i="17"/>
  <c r="L51" i="17"/>
  <c r="M51" i="17"/>
  <c r="N51" i="17"/>
  <c r="O51" i="17"/>
  <c r="B52" i="17"/>
  <c r="E52" i="17"/>
  <c r="H52" i="17"/>
  <c r="K52" i="17"/>
  <c r="L52" i="17"/>
  <c r="M52" i="17"/>
  <c r="N52" i="17"/>
  <c r="O52" i="17"/>
  <c r="B53" i="17"/>
  <c r="E53" i="17"/>
  <c r="H53" i="17"/>
  <c r="K53" i="17"/>
  <c r="L53" i="17"/>
  <c r="M53" i="17"/>
  <c r="N53" i="17"/>
  <c r="O53" i="17"/>
  <c r="B54" i="17"/>
  <c r="E54" i="17"/>
  <c r="H54" i="17"/>
  <c r="K54" i="17"/>
  <c r="L54" i="17"/>
  <c r="M54" i="17"/>
  <c r="N54" i="17"/>
  <c r="O54" i="17"/>
  <c r="B55" i="17"/>
  <c r="E55" i="17"/>
  <c r="H55" i="17"/>
  <c r="K55" i="17"/>
  <c r="L55" i="17"/>
  <c r="M55" i="17"/>
  <c r="N55" i="17"/>
  <c r="O55" i="17"/>
  <c r="B56" i="17"/>
  <c r="E56" i="17"/>
  <c r="H56" i="17"/>
  <c r="K56" i="17"/>
  <c r="L56" i="17"/>
  <c r="M56" i="17"/>
  <c r="N56" i="17"/>
  <c r="O56" i="17"/>
  <c r="B57" i="17"/>
  <c r="E57" i="17"/>
  <c r="H57" i="17"/>
  <c r="K57" i="17"/>
  <c r="L57" i="17"/>
  <c r="M57" i="17"/>
  <c r="N57" i="17"/>
  <c r="O57" i="17"/>
  <c r="B58" i="17"/>
  <c r="E58" i="17"/>
  <c r="H58" i="17"/>
  <c r="K58" i="17"/>
  <c r="L58" i="17"/>
  <c r="M58" i="17"/>
  <c r="N58" i="17"/>
  <c r="O58" i="17"/>
  <c r="B59" i="17"/>
  <c r="E59" i="17"/>
  <c r="H59" i="17"/>
  <c r="K59" i="17"/>
  <c r="L59" i="17"/>
  <c r="M59" i="17"/>
  <c r="N59" i="17"/>
  <c r="O59" i="17"/>
  <c r="B60" i="17"/>
  <c r="E60" i="17"/>
  <c r="H60" i="17"/>
  <c r="K60" i="17"/>
  <c r="L60" i="17"/>
  <c r="M60" i="17"/>
  <c r="N60" i="17"/>
  <c r="O60" i="17"/>
  <c r="B61" i="17"/>
  <c r="E61" i="17"/>
  <c r="H61" i="17"/>
  <c r="K61" i="17"/>
  <c r="L61" i="17"/>
  <c r="M61" i="17"/>
  <c r="N61" i="17"/>
  <c r="O61" i="17"/>
  <c r="B62" i="17"/>
  <c r="E62" i="17"/>
  <c r="H62" i="17"/>
  <c r="K62" i="17"/>
  <c r="L62" i="17"/>
  <c r="M62" i="17"/>
  <c r="N62" i="17"/>
  <c r="O62" i="17"/>
  <c r="B63" i="17"/>
  <c r="E63" i="17"/>
  <c r="H63" i="17"/>
  <c r="K63" i="17"/>
  <c r="L63" i="17"/>
  <c r="M63" i="17"/>
  <c r="N63" i="17"/>
  <c r="O63" i="17"/>
  <c r="B64" i="17"/>
  <c r="E64" i="17"/>
  <c r="H64" i="17"/>
  <c r="K64" i="17"/>
  <c r="L64" i="17"/>
  <c r="M64" i="17"/>
  <c r="N64" i="17"/>
  <c r="O64" i="17"/>
  <c r="B65" i="17"/>
  <c r="E65" i="17"/>
  <c r="H65" i="17"/>
  <c r="K65" i="17"/>
  <c r="L65" i="17"/>
  <c r="M65" i="17"/>
  <c r="N65" i="17"/>
  <c r="O65" i="17"/>
  <c r="B66" i="17"/>
  <c r="E66" i="17"/>
  <c r="H66" i="17"/>
  <c r="K66" i="17"/>
  <c r="L66" i="17"/>
  <c r="M66" i="17"/>
  <c r="N66" i="17"/>
  <c r="O66" i="17"/>
  <c r="B67" i="17"/>
  <c r="E67" i="17"/>
  <c r="H67" i="17"/>
  <c r="K67" i="17"/>
  <c r="L67" i="17"/>
  <c r="M67" i="17"/>
  <c r="N67" i="17"/>
  <c r="O67" i="17"/>
  <c r="B68" i="17"/>
  <c r="E68" i="17"/>
  <c r="H68" i="17"/>
  <c r="K68" i="17"/>
  <c r="L68" i="17"/>
  <c r="M68" i="17"/>
  <c r="N68" i="17"/>
  <c r="O68" i="17"/>
  <c r="B69" i="17"/>
  <c r="E69" i="17"/>
  <c r="H69" i="17"/>
  <c r="K69" i="17"/>
  <c r="L69" i="17"/>
  <c r="M69" i="17"/>
  <c r="N69" i="17"/>
  <c r="O69" i="17"/>
  <c r="B70" i="17"/>
  <c r="E70" i="17"/>
  <c r="H70" i="17"/>
  <c r="K70" i="17"/>
  <c r="L70" i="17"/>
  <c r="M70" i="17"/>
  <c r="N70" i="17"/>
  <c r="O70" i="17"/>
  <c r="B71" i="17"/>
  <c r="E71" i="17"/>
  <c r="H71" i="17"/>
  <c r="K71" i="17"/>
  <c r="L71" i="17"/>
  <c r="M71" i="17"/>
  <c r="N71" i="17"/>
  <c r="O71" i="17"/>
  <c r="B72" i="17"/>
  <c r="E72" i="17"/>
  <c r="H72" i="17"/>
  <c r="K72" i="17"/>
  <c r="L72" i="17"/>
  <c r="M72" i="17"/>
  <c r="N72" i="17"/>
  <c r="O72" i="17"/>
  <c r="B73" i="17"/>
  <c r="E73" i="17"/>
  <c r="H73" i="17"/>
  <c r="K73" i="17"/>
  <c r="L73" i="17"/>
  <c r="M73" i="17"/>
  <c r="N73" i="17"/>
  <c r="O73" i="17"/>
  <c r="B74" i="17"/>
  <c r="E74" i="17"/>
  <c r="H74" i="17"/>
  <c r="K74" i="17"/>
  <c r="L74" i="17"/>
  <c r="M74" i="17"/>
  <c r="N74" i="17"/>
  <c r="O74" i="17"/>
  <c r="B75" i="17"/>
  <c r="E75" i="17"/>
  <c r="H75" i="17"/>
  <c r="K75" i="17"/>
  <c r="L75" i="17"/>
  <c r="M75" i="17"/>
  <c r="N75" i="17"/>
  <c r="O75" i="17"/>
  <c r="B76" i="17"/>
  <c r="E76" i="17"/>
  <c r="H76" i="17"/>
  <c r="K76" i="17"/>
  <c r="L76" i="17"/>
  <c r="M76" i="17"/>
  <c r="N76" i="17"/>
  <c r="O76" i="17"/>
  <c r="B77" i="17"/>
  <c r="E77" i="17"/>
  <c r="H77" i="17"/>
  <c r="K77" i="17"/>
  <c r="L77" i="17"/>
  <c r="M77" i="17"/>
  <c r="N77" i="17"/>
  <c r="O77" i="17"/>
  <c r="B78" i="17"/>
  <c r="E78" i="17"/>
  <c r="H78" i="17"/>
  <c r="K78" i="17"/>
  <c r="L78" i="17"/>
  <c r="M78" i="17"/>
  <c r="N78" i="17"/>
  <c r="O78" i="17"/>
  <c r="B79" i="17"/>
  <c r="E79" i="17"/>
  <c r="H79" i="17"/>
  <c r="K79" i="17"/>
  <c r="L79" i="17"/>
  <c r="M79" i="17"/>
  <c r="N79" i="17"/>
  <c r="O79" i="17"/>
  <c r="B80" i="17"/>
  <c r="E80" i="17"/>
  <c r="H80" i="17"/>
  <c r="K80" i="17"/>
  <c r="L80" i="17"/>
  <c r="M80" i="17"/>
  <c r="N80" i="17"/>
  <c r="O80" i="17"/>
  <c r="B81" i="17"/>
  <c r="E81" i="17"/>
  <c r="H81" i="17"/>
  <c r="K81" i="17"/>
  <c r="L81" i="17"/>
  <c r="M81" i="17"/>
  <c r="N81" i="17"/>
  <c r="O81" i="17"/>
  <c r="B82" i="17"/>
  <c r="E82" i="17"/>
  <c r="H82" i="17"/>
  <c r="K82" i="17"/>
  <c r="L82" i="17"/>
  <c r="M82" i="17"/>
  <c r="N82" i="17"/>
  <c r="O82" i="17"/>
  <c r="B83" i="17"/>
  <c r="E83" i="17"/>
  <c r="H83" i="17"/>
  <c r="K83" i="17"/>
  <c r="L83" i="17"/>
  <c r="M83" i="17"/>
  <c r="N83" i="17"/>
  <c r="O83" i="17"/>
  <c r="B84" i="17"/>
  <c r="E84" i="17"/>
  <c r="H84" i="17"/>
  <c r="K84" i="17"/>
  <c r="L84" i="17"/>
  <c r="M84" i="17"/>
  <c r="N84" i="17"/>
  <c r="O84" i="17"/>
  <c r="B85" i="17"/>
  <c r="E85" i="17"/>
  <c r="H85" i="17"/>
  <c r="K85" i="17"/>
  <c r="L85" i="17"/>
  <c r="M85" i="17"/>
  <c r="N85" i="17"/>
  <c r="O85" i="17"/>
  <c r="B86" i="17"/>
  <c r="E86" i="17"/>
  <c r="H86" i="17"/>
  <c r="K86" i="17"/>
  <c r="L86" i="17"/>
  <c r="M86" i="17"/>
  <c r="N86" i="17"/>
  <c r="O86" i="17"/>
  <c r="B87" i="17"/>
  <c r="E87" i="17"/>
  <c r="H87" i="17"/>
  <c r="K87" i="17"/>
  <c r="L87" i="17"/>
  <c r="M87" i="17"/>
  <c r="N87" i="17"/>
  <c r="O87" i="17"/>
  <c r="B88" i="17"/>
  <c r="E88" i="17"/>
  <c r="H88" i="17"/>
  <c r="K88" i="17"/>
  <c r="L88" i="17"/>
  <c r="M88" i="17"/>
  <c r="N88" i="17"/>
  <c r="O88" i="17"/>
  <c r="B89" i="17"/>
  <c r="E89" i="17"/>
  <c r="H89" i="17"/>
  <c r="K89" i="17"/>
  <c r="L89" i="17"/>
  <c r="M89" i="17"/>
  <c r="N89" i="17"/>
  <c r="O89" i="17"/>
  <c r="B90" i="17"/>
  <c r="E90" i="17"/>
  <c r="H90" i="17"/>
  <c r="K90" i="17"/>
  <c r="L90" i="17"/>
  <c r="M90" i="17"/>
  <c r="N90" i="17"/>
  <c r="O90" i="17"/>
  <c r="B91" i="17"/>
  <c r="E91" i="17"/>
  <c r="H91" i="17"/>
  <c r="K91" i="17"/>
  <c r="L91" i="17"/>
  <c r="M91" i="17"/>
  <c r="N91" i="17"/>
  <c r="O91" i="17"/>
  <c r="B92" i="17"/>
  <c r="E92" i="17"/>
  <c r="H92" i="17"/>
  <c r="K92" i="17"/>
  <c r="L92" i="17"/>
  <c r="M92" i="17"/>
  <c r="N92" i="17"/>
  <c r="O92" i="17"/>
  <c r="B93" i="17"/>
  <c r="E93" i="17"/>
  <c r="H93" i="17"/>
  <c r="K93" i="17"/>
  <c r="L93" i="17"/>
  <c r="M93" i="17"/>
  <c r="N93" i="17"/>
  <c r="O93" i="17"/>
  <c r="B94" i="17"/>
  <c r="E94" i="17"/>
  <c r="H94" i="17"/>
  <c r="K94" i="17"/>
  <c r="L94" i="17"/>
  <c r="M94" i="17"/>
  <c r="N94" i="17"/>
  <c r="O94" i="17"/>
  <c r="B95" i="17"/>
  <c r="E95" i="17"/>
  <c r="H95" i="17"/>
  <c r="K95" i="17"/>
  <c r="L95" i="17"/>
  <c r="M95" i="17"/>
  <c r="N95" i="17"/>
  <c r="O95" i="17"/>
  <c r="B96" i="17"/>
  <c r="E96" i="17"/>
  <c r="H96" i="17"/>
  <c r="K96" i="17"/>
  <c r="L96" i="17"/>
  <c r="M96" i="17"/>
  <c r="N96" i="17"/>
  <c r="O96" i="17"/>
  <c r="B97" i="17"/>
  <c r="E97" i="17"/>
  <c r="H97" i="17"/>
  <c r="K97" i="17"/>
  <c r="L97" i="17"/>
  <c r="M97" i="17"/>
  <c r="N97" i="17"/>
  <c r="O97" i="17"/>
  <c r="B98" i="17"/>
  <c r="E98" i="17"/>
  <c r="H98" i="17"/>
  <c r="K98" i="17"/>
  <c r="L98" i="17"/>
  <c r="M98" i="17"/>
  <c r="N98" i="17"/>
  <c r="O98" i="17"/>
  <c r="B99" i="17"/>
  <c r="E99" i="17"/>
  <c r="H99" i="17"/>
  <c r="K99" i="17"/>
  <c r="L99" i="17"/>
  <c r="M99" i="17"/>
  <c r="N99" i="17"/>
  <c r="O99" i="17"/>
  <c r="B100" i="17"/>
  <c r="E100" i="17"/>
  <c r="H100" i="17"/>
  <c r="K100" i="17"/>
  <c r="L100" i="17"/>
  <c r="M100" i="17"/>
  <c r="N100" i="17"/>
  <c r="O100" i="17"/>
  <c r="B101" i="17"/>
  <c r="E101" i="17"/>
  <c r="H101" i="17"/>
  <c r="K101" i="17"/>
  <c r="L101" i="17"/>
  <c r="M101" i="17"/>
  <c r="N101" i="17"/>
  <c r="O101" i="17"/>
  <c r="B102" i="17"/>
  <c r="E102" i="17"/>
  <c r="H102" i="17"/>
  <c r="K102" i="17"/>
  <c r="L102" i="17"/>
  <c r="M102" i="17"/>
  <c r="N102" i="17"/>
  <c r="O102" i="17"/>
  <c r="B103" i="17"/>
  <c r="E103" i="17"/>
  <c r="H103" i="17"/>
  <c r="K103" i="17"/>
  <c r="L103" i="17"/>
  <c r="M103" i="17"/>
  <c r="N103" i="17"/>
  <c r="O103" i="17"/>
  <c r="B104" i="17"/>
  <c r="E104" i="17"/>
  <c r="H104" i="17"/>
  <c r="K104" i="17"/>
  <c r="L104" i="17"/>
  <c r="M104" i="17"/>
  <c r="N104" i="17"/>
  <c r="O104" i="17"/>
  <c r="B105" i="17"/>
  <c r="E105" i="17"/>
  <c r="H105" i="17"/>
  <c r="K105" i="17"/>
  <c r="L105" i="17"/>
  <c r="M105" i="17"/>
  <c r="N105" i="17"/>
  <c r="O105" i="17"/>
  <c r="B106" i="17"/>
  <c r="E106" i="17"/>
  <c r="H106" i="17"/>
  <c r="K106" i="17"/>
  <c r="L106" i="17"/>
  <c r="M106" i="17"/>
  <c r="N106" i="17"/>
  <c r="O106" i="17"/>
  <c r="B107" i="17"/>
  <c r="E107" i="17"/>
  <c r="H107" i="17"/>
  <c r="K107" i="17"/>
  <c r="L107" i="17"/>
  <c r="M107" i="17"/>
  <c r="N107" i="17"/>
  <c r="O107" i="17"/>
  <c r="B108" i="17"/>
  <c r="E108" i="17"/>
  <c r="H108" i="17"/>
  <c r="K108" i="17"/>
  <c r="L108" i="17"/>
  <c r="M108" i="17"/>
  <c r="N108" i="17"/>
  <c r="O108" i="17"/>
  <c r="B109" i="17"/>
  <c r="E109" i="17"/>
  <c r="H109" i="17"/>
  <c r="K109" i="17"/>
  <c r="L109" i="17"/>
  <c r="M109" i="17"/>
  <c r="N109" i="17"/>
  <c r="O109" i="17"/>
  <c r="B110" i="17"/>
  <c r="E110" i="17"/>
  <c r="H110" i="17"/>
  <c r="K110" i="17"/>
  <c r="L110" i="17"/>
  <c r="M110" i="17"/>
  <c r="N110" i="17"/>
  <c r="O110" i="17"/>
  <c r="B111" i="17"/>
  <c r="E111" i="17"/>
  <c r="H111" i="17"/>
  <c r="K111" i="17"/>
  <c r="L111" i="17"/>
  <c r="M111" i="17"/>
  <c r="N111" i="17"/>
  <c r="O111" i="17"/>
  <c r="B112" i="17"/>
  <c r="E112" i="17"/>
  <c r="H112" i="17"/>
  <c r="K112" i="17"/>
  <c r="L112" i="17"/>
  <c r="M112" i="17"/>
  <c r="N112" i="17"/>
  <c r="O112" i="17"/>
  <c r="B113" i="17"/>
  <c r="E113" i="17"/>
  <c r="H113" i="17"/>
  <c r="K113" i="17"/>
  <c r="L113" i="17"/>
  <c r="M113" i="17"/>
  <c r="N113" i="17"/>
  <c r="O113" i="17"/>
  <c r="B114" i="17"/>
  <c r="E114" i="17"/>
  <c r="H114" i="17"/>
  <c r="K114" i="17"/>
  <c r="L114" i="17"/>
  <c r="M114" i="17"/>
  <c r="N114" i="17"/>
  <c r="O114" i="17"/>
  <c r="B115" i="17"/>
  <c r="E115" i="17"/>
  <c r="H115" i="17"/>
  <c r="K115" i="17"/>
  <c r="L115" i="17"/>
  <c r="M115" i="17"/>
  <c r="N115" i="17"/>
  <c r="O115" i="17"/>
  <c r="B116" i="17"/>
  <c r="E116" i="17"/>
  <c r="H116" i="17"/>
  <c r="K116" i="17"/>
  <c r="L116" i="17"/>
  <c r="M116" i="17"/>
  <c r="N116" i="17"/>
  <c r="O116" i="17"/>
  <c r="B117" i="17"/>
  <c r="E117" i="17"/>
  <c r="H117" i="17"/>
  <c r="K117" i="17"/>
  <c r="L117" i="17"/>
  <c r="M117" i="17"/>
  <c r="N117" i="17"/>
  <c r="O117" i="17"/>
  <c r="B118" i="17"/>
  <c r="E118" i="17"/>
  <c r="H118" i="17"/>
  <c r="K118" i="17"/>
  <c r="L118" i="17"/>
  <c r="M118" i="17"/>
  <c r="N118" i="17"/>
  <c r="O118" i="17"/>
  <c r="B119" i="17"/>
  <c r="E119" i="17"/>
  <c r="H119" i="17"/>
  <c r="K119" i="17"/>
  <c r="L119" i="17"/>
  <c r="M119" i="17"/>
  <c r="N119" i="17"/>
  <c r="O119" i="17"/>
  <c r="B120" i="17"/>
  <c r="E120" i="17"/>
  <c r="H120" i="17"/>
  <c r="K120" i="17"/>
  <c r="L120" i="17"/>
  <c r="M120" i="17"/>
  <c r="N120" i="17"/>
  <c r="O120" i="17"/>
  <c r="B121" i="17"/>
  <c r="E121" i="17"/>
  <c r="H121" i="17"/>
  <c r="K121" i="17"/>
  <c r="L121" i="17"/>
  <c r="M121" i="17"/>
  <c r="N121" i="17"/>
  <c r="O121" i="17"/>
  <c r="B122" i="17"/>
  <c r="E122" i="17"/>
  <c r="H122" i="17"/>
  <c r="K122" i="17"/>
  <c r="L122" i="17"/>
  <c r="M122" i="17"/>
  <c r="N122" i="17"/>
  <c r="O122" i="17"/>
  <c r="B123" i="17"/>
  <c r="E123" i="17"/>
  <c r="H123" i="17"/>
  <c r="K123" i="17"/>
  <c r="L123" i="17"/>
  <c r="M123" i="17"/>
  <c r="N123" i="17"/>
  <c r="O123" i="17"/>
  <c r="B124" i="17"/>
  <c r="E124" i="17"/>
  <c r="H124" i="17"/>
  <c r="K124" i="17"/>
  <c r="L124" i="17"/>
  <c r="M124" i="17"/>
  <c r="N124" i="17"/>
  <c r="O124" i="17"/>
  <c r="B125" i="17"/>
  <c r="E125" i="17"/>
  <c r="H125" i="17"/>
  <c r="K125" i="17"/>
  <c r="L125" i="17"/>
  <c r="M125" i="17"/>
  <c r="N125" i="17"/>
  <c r="O125" i="17"/>
  <c r="B126" i="17"/>
  <c r="E126" i="17"/>
  <c r="H126" i="17"/>
  <c r="K126" i="17"/>
  <c r="L126" i="17"/>
  <c r="M126" i="17"/>
  <c r="N126" i="17"/>
  <c r="O126" i="17"/>
  <c r="B127" i="17"/>
  <c r="E127" i="17"/>
  <c r="H127" i="17"/>
  <c r="K127" i="17"/>
  <c r="L127" i="17"/>
  <c r="M127" i="17"/>
  <c r="N127" i="17"/>
  <c r="O127" i="17"/>
  <c r="B128" i="17"/>
  <c r="E128" i="17"/>
  <c r="H128" i="17"/>
  <c r="K128" i="17"/>
  <c r="L128" i="17"/>
  <c r="M128" i="17"/>
  <c r="N128" i="17"/>
  <c r="O128" i="17"/>
  <c r="B129" i="17"/>
  <c r="E129" i="17"/>
  <c r="H129" i="17"/>
  <c r="K129" i="17"/>
  <c r="L129" i="17"/>
  <c r="M129" i="17"/>
  <c r="N129" i="17"/>
  <c r="O129" i="17"/>
  <c r="B130" i="17"/>
  <c r="E130" i="17"/>
  <c r="H130" i="17"/>
  <c r="K130" i="17"/>
  <c r="L130" i="17"/>
  <c r="M130" i="17"/>
  <c r="N130" i="17"/>
  <c r="O130" i="17"/>
  <c r="B131" i="17"/>
  <c r="E131" i="17"/>
  <c r="H131" i="17"/>
  <c r="K131" i="17"/>
  <c r="L131" i="17"/>
  <c r="M131" i="17"/>
  <c r="N131" i="17"/>
  <c r="O131" i="17"/>
  <c r="B132" i="17"/>
  <c r="E132" i="17"/>
  <c r="H132" i="17"/>
  <c r="K132" i="17"/>
  <c r="L132" i="17"/>
  <c r="M132" i="17"/>
  <c r="N132" i="17"/>
  <c r="O132" i="17"/>
  <c r="B133" i="17"/>
  <c r="E133" i="17"/>
  <c r="H133" i="17"/>
  <c r="K133" i="17"/>
  <c r="L133" i="17"/>
  <c r="M133" i="17"/>
  <c r="N133" i="17"/>
  <c r="O133" i="17"/>
  <c r="B134" i="17"/>
  <c r="E134" i="17"/>
  <c r="H134" i="17"/>
  <c r="K134" i="17"/>
  <c r="L134" i="17"/>
  <c r="M134" i="17"/>
  <c r="N134" i="17"/>
  <c r="O134" i="17"/>
  <c r="B135" i="17"/>
  <c r="E135" i="17"/>
  <c r="H135" i="17"/>
  <c r="K135" i="17"/>
  <c r="L135" i="17"/>
  <c r="M135" i="17"/>
  <c r="N135" i="17"/>
  <c r="O135" i="17"/>
  <c r="B136" i="17"/>
  <c r="E136" i="17"/>
  <c r="H136" i="17"/>
  <c r="K136" i="17"/>
  <c r="L136" i="17"/>
  <c r="M136" i="17"/>
  <c r="N136" i="17"/>
  <c r="O136" i="17"/>
  <c r="B137" i="17"/>
  <c r="E137" i="17"/>
  <c r="H137" i="17"/>
  <c r="K137" i="17"/>
  <c r="L137" i="17"/>
  <c r="M137" i="17"/>
  <c r="N137" i="17"/>
  <c r="O137" i="17"/>
  <c r="B138" i="17"/>
  <c r="E138" i="17"/>
  <c r="H138" i="17"/>
  <c r="K138" i="17"/>
  <c r="L138" i="17"/>
  <c r="M138" i="17"/>
  <c r="N138" i="17"/>
  <c r="O138" i="17"/>
  <c r="B139" i="17"/>
  <c r="E139" i="17"/>
  <c r="H139" i="17"/>
  <c r="K139" i="17"/>
  <c r="L139" i="17"/>
  <c r="M139" i="17"/>
  <c r="N139" i="17"/>
  <c r="O139" i="17"/>
  <c r="B140" i="17"/>
  <c r="E140" i="17"/>
  <c r="H140" i="17"/>
  <c r="K140" i="17"/>
  <c r="L140" i="17"/>
  <c r="M140" i="17"/>
  <c r="N140" i="17"/>
  <c r="O140" i="17"/>
  <c r="B141" i="17"/>
  <c r="E141" i="17"/>
  <c r="H141" i="17"/>
  <c r="K141" i="17"/>
  <c r="L141" i="17"/>
  <c r="M141" i="17"/>
  <c r="N141" i="17"/>
  <c r="O141" i="17"/>
  <c r="B142" i="17"/>
  <c r="E142" i="17"/>
  <c r="H142" i="17"/>
  <c r="K142" i="17"/>
  <c r="L142" i="17"/>
  <c r="M142" i="17"/>
  <c r="N142" i="17"/>
  <c r="O142" i="17"/>
  <c r="B143" i="17"/>
  <c r="E143" i="17"/>
  <c r="H143" i="17"/>
  <c r="K143" i="17"/>
  <c r="L143" i="17"/>
  <c r="M143" i="17"/>
  <c r="N143" i="17"/>
  <c r="O143" i="17"/>
  <c r="B144" i="17"/>
  <c r="E144" i="17"/>
  <c r="H144" i="17"/>
  <c r="K144" i="17"/>
  <c r="L144" i="17"/>
  <c r="M144" i="17"/>
  <c r="N144" i="17"/>
  <c r="O144" i="17"/>
  <c r="B145" i="17"/>
  <c r="E145" i="17"/>
  <c r="H145" i="17"/>
  <c r="K145" i="17"/>
  <c r="L145" i="17"/>
  <c r="M145" i="17"/>
  <c r="N145" i="17"/>
  <c r="O145" i="17"/>
  <c r="B146" i="17"/>
  <c r="E146" i="17"/>
  <c r="H146" i="17"/>
  <c r="K146" i="17"/>
  <c r="L146" i="17"/>
  <c r="M146" i="17"/>
  <c r="N146" i="17"/>
  <c r="O146" i="17"/>
  <c r="B147" i="17"/>
  <c r="E147" i="17"/>
  <c r="H147" i="17"/>
  <c r="K147" i="17"/>
  <c r="L147" i="17"/>
  <c r="M147" i="17"/>
  <c r="N147" i="17"/>
  <c r="O147" i="17"/>
  <c r="B148" i="17"/>
  <c r="E148" i="17"/>
  <c r="H148" i="17"/>
  <c r="K148" i="17"/>
  <c r="L148" i="17"/>
  <c r="M148" i="17"/>
  <c r="N148" i="17"/>
  <c r="O148" i="17"/>
  <c r="B149" i="17"/>
  <c r="E149" i="17"/>
  <c r="H149" i="17"/>
  <c r="K149" i="17"/>
  <c r="L149" i="17"/>
  <c r="M149" i="17"/>
  <c r="N149" i="17"/>
  <c r="O149" i="17"/>
  <c r="B150" i="17"/>
  <c r="E150" i="17"/>
  <c r="H150" i="17"/>
  <c r="K150" i="17"/>
  <c r="L150" i="17"/>
  <c r="M150" i="17"/>
  <c r="N150" i="17"/>
  <c r="O150" i="17"/>
  <c r="B151" i="17"/>
  <c r="E151" i="17"/>
  <c r="H151" i="17"/>
  <c r="K151" i="17"/>
  <c r="L151" i="17"/>
  <c r="M151" i="17"/>
  <c r="N151" i="17"/>
  <c r="O151" i="17"/>
  <c r="B152" i="17"/>
  <c r="E152" i="17"/>
  <c r="H152" i="17"/>
  <c r="K152" i="17"/>
  <c r="L152" i="17"/>
  <c r="M152" i="17"/>
  <c r="N152" i="17"/>
  <c r="O152" i="17"/>
  <c r="B153" i="17"/>
  <c r="E153" i="17"/>
  <c r="H153" i="17"/>
  <c r="K153" i="17"/>
  <c r="L153" i="17"/>
  <c r="M153" i="17"/>
  <c r="N153" i="17"/>
  <c r="O153" i="17"/>
  <c r="B154" i="17"/>
  <c r="E154" i="17"/>
  <c r="H154" i="17"/>
  <c r="K154" i="17"/>
  <c r="L154" i="17"/>
  <c r="M154" i="17"/>
  <c r="N154" i="17"/>
  <c r="O154" i="17"/>
  <c r="B155" i="17"/>
  <c r="E155" i="17"/>
  <c r="H155" i="17"/>
  <c r="K155" i="17"/>
  <c r="L155" i="17"/>
  <c r="M155" i="17"/>
  <c r="N155" i="17"/>
  <c r="O155" i="17"/>
  <c r="B156" i="17"/>
  <c r="E156" i="17"/>
  <c r="H156" i="17"/>
  <c r="K156" i="17"/>
  <c r="L156" i="17"/>
  <c r="M156" i="17"/>
  <c r="N156" i="17"/>
  <c r="O156" i="17"/>
  <c r="B157" i="17"/>
  <c r="E157" i="17"/>
  <c r="H157" i="17"/>
  <c r="K157" i="17"/>
  <c r="L157" i="17"/>
  <c r="M157" i="17"/>
  <c r="N157" i="17"/>
  <c r="O157" i="17"/>
  <c r="B158" i="17"/>
  <c r="E158" i="17"/>
  <c r="H158" i="17"/>
  <c r="K158" i="17"/>
  <c r="L158" i="17"/>
  <c r="M158" i="17"/>
  <c r="N158" i="17"/>
  <c r="O158" i="17"/>
  <c r="B159" i="17"/>
  <c r="E159" i="17"/>
  <c r="H159" i="17"/>
  <c r="K159" i="17"/>
  <c r="L159" i="17"/>
  <c r="M159" i="17"/>
  <c r="N159" i="17"/>
  <c r="O159" i="17"/>
  <c r="B160" i="17"/>
  <c r="E160" i="17"/>
  <c r="H160" i="17"/>
  <c r="K160" i="17"/>
  <c r="L160" i="17"/>
  <c r="M160" i="17"/>
  <c r="N160" i="17"/>
  <c r="O160" i="17"/>
  <c r="B161" i="17"/>
  <c r="E161" i="17"/>
  <c r="H161" i="17"/>
  <c r="K161" i="17"/>
  <c r="L161" i="17"/>
  <c r="M161" i="17"/>
  <c r="N161" i="17"/>
  <c r="O161" i="17"/>
  <c r="B162" i="17"/>
  <c r="E162" i="17"/>
  <c r="H162" i="17"/>
  <c r="K162" i="17"/>
  <c r="L162" i="17"/>
  <c r="M162" i="17"/>
  <c r="N162" i="17"/>
  <c r="O162" i="17"/>
  <c r="B163" i="17"/>
  <c r="E163" i="17"/>
  <c r="H163" i="17"/>
  <c r="K163" i="17"/>
  <c r="L163" i="17"/>
  <c r="M163" i="17"/>
  <c r="N163" i="17"/>
  <c r="O163" i="17"/>
  <c r="B164" i="17"/>
  <c r="E164" i="17"/>
  <c r="H164" i="17"/>
  <c r="K164" i="17"/>
  <c r="L164" i="17"/>
  <c r="M164" i="17"/>
  <c r="N164" i="17"/>
  <c r="O164" i="17"/>
  <c r="B165" i="17"/>
  <c r="E165" i="17"/>
  <c r="H165" i="17"/>
  <c r="K165" i="17"/>
  <c r="L165" i="17"/>
  <c r="M165" i="17"/>
  <c r="N165" i="17"/>
  <c r="O165" i="17"/>
  <c r="B166" i="17"/>
  <c r="E166" i="17"/>
  <c r="H166" i="17"/>
  <c r="K166" i="17"/>
  <c r="L166" i="17"/>
  <c r="M166" i="17"/>
  <c r="N166" i="17"/>
  <c r="O166" i="17"/>
  <c r="B167" i="17"/>
  <c r="E167" i="17"/>
  <c r="H167" i="17"/>
  <c r="K167" i="17"/>
  <c r="L167" i="17"/>
  <c r="M167" i="17"/>
  <c r="N167" i="17"/>
  <c r="O167" i="17"/>
  <c r="B168" i="17"/>
  <c r="E168" i="17"/>
  <c r="H168" i="17"/>
  <c r="K168" i="17"/>
  <c r="L168" i="17"/>
  <c r="M168" i="17"/>
  <c r="N168" i="17"/>
  <c r="O168" i="17"/>
  <c r="B169" i="17"/>
  <c r="E169" i="17"/>
  <c r="H169" i="17"/>
  <c r="K169" i="17"/>
  <c r="L169" i="17"/>
  <c r="M169" i="17"/>
  <c r="N169" i="17"/>
  <c r="O169" i="17"/>
  <c r="B170" i="17"/>
  <c r="E170" i="17"/>
  <c r="H170" i="17"/>
  <c r="K170" i="17"/>
  <c r="L170" i="17"/>
  <c r="M170" i="17"/>
  <c r="N170" i="17"/>
  <c r="O170" i="17"/>
  <c r="B171" i="17"/>
  <c r="E171" i="17"/>
  <c r="H171" i="17"/>
  <c r="K171" i="17"/>
  <c r="L171" i="17"/>
  <c r="M171" i="17"/>
  <c r="N171" i="17"/>
  <c r="O171" i="17"/>
  <c r="B172" i="17"/>
  <c r="E172" i="17"/>
  <c r="H172" i="17"/>
  <c r="K172" i="17"/>
  <c r="L172" i="17"/>
  <c r="M172" i="17"/>
  <c r="N172" i="17"/>
  <c r="O172" i="17"/>
  <c r="B173" i="17"/>
  <c r="E173" i="17"/>
  <c r="H173" i="17"/>
  <c r="K173" i="17"/>
  <c r="L173" i="17"/>
  <c r="M173" i="17"/>
  <c r="N173" i="17"/>
  <c r="O173" i="17"/>
  <c r="B174" i="17"/>
  <c r="E174" i="17"/>
  <c r="H174" i="17"/>
  <c r="K174" i="17"/>
  <c r="L174" i="17"/>
  <c r="M174" i="17"/>
  <c r="N174" i="17"/>
  <c r="O174" i="17"/>
  <c r="B175" i="17"/>
  <c r="E175" i="17"/>
  <c r="H175" i="17"/>
  <c r="K175" i="17"/>
  <c r="L175" i="17"/>
  <c r="M175" i="17"/>
  <c r="N175" i="17"/>
  <c r="O175" i="17"/>
  <c r="B176" i="17"/>
  <c r="E176" i="17"/>
  <c r="H176" i="17"/>
  <c r="K176" i="17"/>
  <c r="L176" i="17"/>
  <c r="M176" i="17"/>
  <c r="N176" i="17"/>
  <c r="O176" i="17"/>
  <c r="B177" i="17"/>
  <c r="E177" i="17"/>
  <c r="H177" i="17"/>
  <c r="K177" i="17"/>
  <c r="L177" i="17"/>
  <c r="M177" i="17"/>
  <c r="N177" i="17"/>
  <c r="O177" i="17"/>
  <c r="B178" i="17"/>
  <c r="E178" i="17"/>
  <c r="H178" i="17"/>
  <c r="K178" i="17"/>
  <c r="L178" i="17"/>
  <c r="M178" i="17"/>
  <c r="N178" i="17"/>
  <c r="O178" i="17"/>
  <c r="B179" i="17"/>
  <c r="E179" i="17"/>
  <c r="H179" i="17"/>
  <c r="K179" i="17"/>
  <c r="L179" i="17"/>
  <c r="M179" i="17"/>
  <c r="N179" i="17"/>
  <c r="O179" i="17"/>
  <c r="B180" i="17"/>
  <c r="E180" i="17"/>
  <c r="H180" i="17"/>
  <c r="K180" i="17"/>
  <c r="L180" i="17"/>
  <c r="M180" i="17"/>
  <c r="N180" i="17"/>
  <c r="O180" i="17"/>
  <c r="B181" i="17"/>
  <c r="E181" i="17"/>
  <c r="H181" i="17"/>
  <c r="K181" i="17"/>
  <c r="L181" i="17"/>
  <c r="M181" i="17"/>
  <c r="N181" i="17"/>
  <c r="O181" i="17"/>
  <c r="B182" i="17"/>
  <c r="E182" i="17"/>
  <c r="H182" i="17"/>
  <c r="K182" i="17"/>
  <c r="L182" i="17"/>
  <c r="M182" i="17"/>
  <c r="N182" i="17"/>
  <c r="O182" i="17"/>
  <c r="B183" i="17"/>
  <c r="E183" i="17"/>
  <c r="H183" i="17"/>
  <c r="K183" i="17"/>
  <c r="L183" i="17"/>
  <c r="M183" i="17"/>
  <c r="N183" i="17"/>
  <c r="O183" i="17"/>
  <c r="B184" i="17"/>
  <c r="E184" i="17"/>
  <c r="H184" i="17"/>
  <c r="K184" i="17"/>
  <c r="L184" i="17"/>
  <c r="M184" i="17"/>
  <c r="N184" i="17"/>
  <c r="O184" i="17"/>
  <c r="B185" i="17"/>
  <c r="E185" i="17"/>
  <c r="H185" i="17"/>
  <c r="K185" i="17"/>
  <c r="L185" i="17"/>
  <c r="M185" i="17"/>
  <c r="N185" i="17"/>
  <c r="O185" i="17"/>
  <c r="B186" i="17"/>
  <c r="E186" i="17"/>
  <c r="H186" i="17"/>
  <c r="K186" i="17"/>
  <c r="L186" i="17"/>
  <c r="M186" i="17"/>
  <c r="N186" i="17"/>
  <c r="O186" i="17"/>
  <c r="B187" i="17"/>
  <c r="E187" i="17"/>
  <c r="H187" i="17"/>
  <c r="K187" i="17"/>
  <c r="L187" i="17"/>
  <c r="M187" i="17"/>
  <c r="N187" i="17"/>
  <c r="O187" i="17"/>
  <c r="B188" i="17"/>
  <c r="E188" i="17"/>
  <c r="H188" i="17"/>
  <c r="K188" i="17"/>
  <c r="L188" i="17"/>
  <c r="M188" i="17"/>
  <c r="N188" i="17"/>
  <c r="O188" i="17"/>
  <c r="B189" i="17"/>
  <c r="E189" i="17"/>
  <c r="H189" i="17"/>
  <c r="K189" i="17"/>
  <c r="L189" i="17"/>
  <c r="M189" i="17"/>
  <c r="N189" i="17"/>
  <c r="O189" i="17"/>
  <c r="B190" i="17"/>
  <c r="E190" i="17"/>
  <c r="H190" i="17"/>
  <c r="K190" i="17"/>
  <c r="L190" i="17"/>
  <c r="M190" i="17"/>
  <c r="N190" i="17"/>
  <c r="O190" i="17"/>
  <c r="B191" i="17"/>
  <c r="E191" i="17"/>
  <c r="H191" i="17"/>
  <c r="K191" i="17"/>
  <c r="L191" i="17"/>
  <c r="M191" i="17"/>
  <c r="N191" i="17"/>
  <c r="O191" i="17"/>
  <c r="B192" i="17"/>
  <c r="E192" i="17"/>
  <c r="H192" i="17"/>
  <c r="K192" i="17"/>
  <c r="L192" i="17"/>
  <c r="M192" i="17"/>
  <c r="N192" i="17"/>
  <c r="O192" i="17"/>
  <c r="B193" i="17"/>
  <c r="E193" i="17"/>
  <c r="H193" i="17"/>
  <c r="K193" i="17"/>
  <c r="L193" i="17"/>
  <c r="M193" i="17"/>
  <c r="N193" i="17"/>
  <c r="O193" i="17"/>
  <c r="B194" i="17"/>
  <c r="E194" i="17"/>
  <c r="H194" i="17"/>
  <c r="K194" i="17"/>
  <c r="L194" i="17"/>
  <c r="M194" i="17"/>
  <c r="N194" i="17"/>
  <c r="O194" i="17"/>
  <c r="B195" i="17"/>
  <c r="E195" i="17"/>
  <c r="H195" i="17"/>
  <c r="K195" i="17"/>
  <c r="L195" i="17"/>
  <c r="M195" i="17"/>
  <c r="N195" i="17"/>
  <c r="O195" i="17"/>
  <c r="B196" i="17"/>
  <c r="E196" i="17"/>
  <c r="H196" i="17"/>
  <c r="K196" i="17"/>
  <c r="L196" i="17"/>
  <c r="M196" i="17"/>
  <c r="N196" i="17"/>
  <c r="O196" i="17"/>
  <c r="B197" i="17"/>
  <c r="E197" i="17"/>
  <c r="H197" i="17"/>
  <c r="K197" i="17"/>
  <c r="L197" i="17"/>
  <c r="M197" i="17"/>
  <c r="N197" i="17"/>
  <c r="O197" i="17"/>
  <c r="B198" i="17"/>
  <c r="E198" i="17"/>
  <c r="H198" i="17"/>
  <c r="K198" i="17"/>
  <c r="L198" i="17"/>
  <c r="M198" i="17"/>
  <c r="N198" i="17"/>
  <c r="O198" i="17"/>
  <c r="B199" i="17"/>
  <c r="E199" i="17"/>
  <c r="H199" i="17"/>
  <c r="K199" i="17"/>
  <c r="L199" i="17"/>
  <c r="M199" i="17"/>
  <c r="N199" i="17"/>
  <c r="O199" i="17"/>
  <c r="B200" i="17"/>
  <c r="E200" i="17"/>
  <c r="H200" i="17"/>
  <c r="K200" i="17"/>
  <c r="L200" i="17"/>
  <c r="M200" i="17"/>
  <c r="N200" i="17"/>
  <c r="O200" i="17"/>
  <c r="B201" i="17"/>
  <c r="E201" i="17"/>
  <c r="H201" i="17"/>
  <c r="K201" i="17"/>
  <c r="L201" i="17"/>
  <c r="M201" i="17"/>
  <c r="N201" i="17"/>
  <c r="O201" i="17"/>
  <c r="B202" i="17"/>
  <c r="E202" i="17"/>
  <c r="H202" i="17"/>
  <c r="K202" i="17"/>
  <c r="L202" i="17"/>
  <c r="M202" i="17"/>
  <c r="N202" i="17"/>
  <c r="O202" i="17"/>
  <c r="B203" i="17"/>
  <c r="E203" i="17"/>
  <c r="H203" i="17"/>
  <c r="K203" i="17"/>
  <c r="L203" i="17"/>
  <c r="M203" i="17"/>
  <c r="N203" i="17"/>
  <c r="O203" i="17"/>
  <c r="B204" i="17"/>
  <c r="E204" i="17"/>
  <c r="H204" i="17"/>
  <c r="K204" i="17"/>
  <c r="L204" i="17"/>
  <c r="M204" i="17"/>
  <c r="N204" i="17"/>
  <c r="O204" i="17"/>
  <c r="B205" i="17"/>
  <c r="E205" i="17"/>
  <c r="H205" i="17"/>
  <c r="K205" i="17"/>
  <c r="L205" i="17"/>
  <c r="M205" i="17"/>
  <c r="N205" i="17"/>
  <c r="O205" i="17"/>
  <c r="B206" i="17"/>
  <c r="E206" i="17"/>
  <c r="H206" i="17"/>
  <c r="K206" i="17"/>
  <c r="L206" i="17"/>
  <c r="M206" i="17"/>
  <c r="N206" i="17"/>
  <c r="O206" i="17"/>
  <c r="B207" i="17"/>
  <c r="E207" i="17"/>
  <c r="H207" i="17"/>
  <c r="K207" i="17"/>
  <c r="L207" i="17"/>
  <c r="M207" i="17"/>
  <c r="N207" i="17"/>
  <c r="O207" i="17"/>
  <c r="B208" i="17"/>
  <c r="E208" i="17"/>
  <c r="H208" i="17"/>
  <c r="K208" i="17"/>
  <c r="L208" i="17"/>
  <c r="M208" i="17"/>
  <c r="N208" i="17"/>
  <c r="O208" i="17"/>
  <c r="B209" i="17"/>
  <c r="E209" i="17"/>
  <c r="H209" i="17"/>
  <c r="K209" i="17"/>
  <c r="L209" i="17"/>
  <c r="M209" i="17"/>
  <c r="N209" i="17"/>
  <c r="O209" i="17"/>
  <c r="B210" i="17"/>
  <c r="E210" i="17"/>
  <c r="H210" i="17"/>
  <c r="K210" i="17"/>
  <c r="L210" i="17"/>
  <c r="M210" i="17"/>
  <c r="N210" i="17"/>
  <c r="O210" i="17"/>
  <c r="B211" i="17"/>
  <c r="E211" i="17"/>
  <c r="H211" i="17"/>
  <c r="K211" i="17"/>
  <c r="L211" i="17"/>
  <c r="M211" i="17"/>
  <c r="N211" i="17"/>
  <c r="O211" i="17"/>
  <c r="B212" i="17"/>
  <c r="E212" i="17"/>
  <c r="H212" i="17"/>
  <c r="K212" i="17"/>
  <c r="L212" i="17"/>
  <c r="M212" i="17"/>
  <c r="N212" i="17"/>
  <c r="O212" i="17"/>
  <c r="B213" i="17"/>
  <c r="E213" i="17"/>
  <c r="H213" i="17"/>
  <c r="K213" i="17"/>
  <c r="L213" i="17"/>
  <c r="M213" i="17"/>
  <c r="N213" i="17"/>
  <c r="O213" i="17"/>
  <c r="B214" i="17"/>
  <c r="E214" i="17"/>
  <c r="H214" i="17"/>
  <c r="K214" i="17"/>
  <c r="L214" i="17"/>
  <c r="M214" i="17"/>
  <c r="N214" i="17"/>
  <c r="O214" i="17"/>
  <c r="B215" i="17"/>
  <c r="E215" i="17"/>
  <c r="H215" i="17"/>
  <c r="K215" i="17"/>
  <c r="L215" i="17"/>
  <c r="M215" i="17"/>
  <c r="N215" i="17"/>
  <c r="O215" i="17"/>
  <c r="B216" i="17"/>
  <c r="E216" i="17"/>
  <c r="H216" i="17"/>
  <c r="K216" i="17"/>
  <c r="L216" i="17"/>
  <c r="M216" i="17"/>
  <c r="N216" i="17"/>
  <c r="O216" i="17"/>
  <c r="B217" i="17"/>
  <c r="E217" i="17"/>
  <c r="H217" i="17"/>
  <c r="K217" i="17"/>
  <c r="L217" i="17"/>
  <c r="M217" i="17"/>
  <c r="N217" i="17"/>
  <c r="O217" i="17"/>
  <c r="B218" i="17"/>
  <c r="E218" i="17"/>
  <c r="H218" i="17"/>
  <c r="K218" i="17"/>
  <c r="L218" i="17"/>
  <c r="M218" i="17"/>
  <c r="N218" i="17"/>
  <c r="O218" i="17"/>
  <c r="B219" i="17"/>
  <c r="E219" i="17"/>
  <c r="H219" i="17"/>
  <c r="K219" i="17"/>
  <c r="L219" i="17"/>
  <c r="M219" i="17"/>
  <c r="N219" i="17"/>
  <c r="O219" i="17"/>
  <c r="B220" i="17"/>
  <c r="E220" i="17"/>
  <c r="H220" i="17"/>
  <c r="K220" i="17"/>
  <c r="L220" i="17"/>
  <c r="M220" i="17"/>
  <c r="N220" i="17"/>
  <c r="O220" i="17"/>
  <c r="B221" i="17"/>
  <c r="E221" i="17"/>
  <c r="H221" i="17"/>
  <c r="K221" i="17"/>
  <c r="L221" i="17"/>
  <c r="M221" i="17"/>
  <c r="N221" i="17"/>
  <c r="O221" i="17"/>
  <c r="B222" i="17"/>
  <c r="E222" i="17"/>
  <c r="H222" i="17"/>
  <c r="K222" i="17"/>
  <c r="L222" i="17"/>
  <c r="M222" i="17"/>
  <c r="N222" i="17"/>
  <c r="O222" i="17"/>
  <c r="B223" i="17"/>
  <c r="E223" i="17"/>
  <c r="H223" i="17"/>
  <c r="K223" i="17"/>
  <c r="L223" i="17"/>
  <c r="M223" i="17"/>
  <c r="N223" i="17"/>
  <c r="O223" i="17"/>
  <c r="B224" i="17"/>
  <c r="E224" i="17"/>
  <c r="H224" i="17"/>
  <c r="K224" i="17"/>
  <c r="L224" i="17"/>
  <c r="M224" i="17"/>
  <c r="N224" i="17"/>
  <c r="O224" i="17"/>
  <c r="B225" i="17"/>
  <c r="E225" i="17"/>
  <c r="H225" i="17"/>
  <c r="K225" i="17"/>
  <c r="L225" i="17"/>
  <c r="M225" i="17"/>
  <c r="N225" i="17"/>
  <c r="O225" i="17"/>
  <c r="B226" i="17"/>
  <c r="E226" i="17"/>
  <c r="H226" i="17"/>
  <c r="K226" i="17"/>
  <c r="L226" i="17"/>
  <c r="M226" i="17"/>
  <c r="N226" i="17"/>
  <c r="O226" i="17"/>
  <c r="B227" i="17"/>
  <c r="E227" i="17"/>
  <c r="H227" i="17"/>
  <c r="K227" i="17"/>
  <c r="L227" i="17"/>
  <c r="M227" i="17"/>
  <c r="N227" i="17"/>
  <c r="O227" i="17"/>
  <c r="B228" i="17"/>
  <c r="E228" i="17"/>
  <c r="H228" i="17"/>
  <c r="K228" i="17"/>
  <c r="L228" i="17"/>
  <c r="M228" i="17"/>
  <c r="N228" i="17"/>
  <c r="O228" i="17"/>
  <c r="B229" i="17"/>
  <c r="E229" i="17"/>
  <c r="H229" i="17"/>
  <c r="K229" i="17"/>
  <c r="L229" i="17"/>
  <c r="M229" i="17"/>
  <c r="N229" i="17"/>
  <c r="O229" i="17"/>
  <c r="B230" i="17"/>
  <c r="E230" i="17"/>
  <c r="H230" i="17"/>
  <c r="K230" i="17"/>
  <c r="L230" i="17"/>
  <c r="M230" i="17"/>
  <c r="N230" i="17"/>
  <c r="O230" i="17"/>
  <c r="B231" i="17"/>
  <c r="E231" i="17"/>
  <c r="H231" i="17"/>
  <c r="K231" i="17"/>
  <c r="L231" i="17"/>
  <c r="M231" i="17"/>
  <c r="N231" i="17"/>
  <c r="O231" i="17"/>
  <c r="B232" i="17"/>
  <c r="E232" i="17"/>
  <c r="H232" i="17"/>
  <c r="K232" i="17"/>
  <c r="L232" i="17"/>
  <c r="M232" i="17"/>
  <c r="N232" i="17"/>
  <c r="O232" i="17"/>
  <c r="B233" i="17"/>
  <c r="E233" i="17"/>
  <c r="H233" i="17"/>
  <c r="K233" i="17"/>
  <c r="L233" i="17"/>
  <c r="M233" i="17"/>
  <c r="N233" i="17"/>
  <c r="O233" i="17"/>
  <c r="B234" i="17"/>
  <c r="E234" i="17"/>
  <c r="H234" i="17"/>
  <c r="K234" i="17"/>
  <c r="L234" i="17"/>
  <c r="M234" i="17"/>
  <c r="N234" i="17"/>
  <c r="O234" i="17"/>
  <c r="B235" i="17"/>
  <c r="E235" i="17"/>
  <c r="H235" i="17"/>
  <c r="K235" i="17"/>
  <c r="L235" i="17"/>
  <c r="M235" i="17"/>
  <c r="N235" i="17"/>
  <c r="O235" i="17"/>
  <c r="B236" i="17"/>
  <c r="E236" i="17"/>
  <c r="H236" i="17"/>
  <c r="K236" i="17"/>
  <c r="L236" i="17"/>
  <c r="M236" i="17"/>
  <c r="N236" i="17"/>
  <c r="O236" i="17"/>
  <c r="B237" i="17"/>
  <c r="E237" i="17"/>
  <c r="H237" i="17"/>
  <c r="K237" i="17"/>
  <c r="L237" i="17"/>
  <c r="M237" i="17"/>
  <c r="N237" i="17"/>
  <c r="O237" i="17"/>
  <c r="B238" i="17"/>
  <c r="E238" i="17"/>
  <c r="H238" i="17"/>
  <c r="K238" i="17"/>
  <c r="L238" i="17"/>
  <c r="M238" i="17"/>
  <c r="N238" i="17"/>
  <c r="O238" i="17"/>
  <c r="B239" i="17"/>
  <c r="E239" i="17"/>
  <c r="H239" i="17"/>
  <c r="K239" i="17"/>
  <c r="L239" i="17"/>
  <c r="M239" i="17"/>
  <c r="N239" i="17"/>
  <c r="O239" i="17"/>
  <c r="B240" i="17"/>
  <c r="E240" i="17"/>
  <c r="H240" i="17"/>
  <c r="K240" i="17"/>
  <c r="L240" i="17"/>
  <c r="M240" i="17"/>
  <c r="N240" i="17"/>
  <c r="O240" i="17"/>
  <c r="B241" i="17"/>
  <c r="E241" i="17"/>
  <c r="H241" i="17"/>
  <c r="K241" i="17"/>
  <c r="L241" i="17"/>
  <c r="M241" i="17"/>
  <c r="N241" i="17"/>
  <c r="O241" i="17"/>
  <c r="B242" i="17"/>
  <c r="E242" i="17"/>
  <c r="H242" i="17"/>
  <c r="K242" i="17"/>
  <c r="L242" i="17"/>
  <c r="M242" i="17"/>
  <c r="N242" i="17"/>
  <c r="O242" i="17"/>
  <c r="B243" i="17"/>
  <c r="E243" i="17"/>
  <c r="H243" i="17"/>
  <c r="K243" i="17"/>
  <c r="L243" i="17"/>
  <c r="M243" i="17"/>
  <c r="N243" i="17"/>
  <c r="O243" i="17"/>
  <c r="B244" i="17"/>
  <c r="E244" i="17"/>
  <c r="H244" i="17"/>
  <c r="K244" i="17"/>
  <c r="L244" i="17"/>
  <c r="M244" i="17"/>
  <c r="N244" i="17"/>
  <c r="O244" i="17"/>
  <c r="B245" i="17"/>
  <c r="E245" i="17"/>
  <c r="H245" i="17"/>
  <c r="K245" i="17"/>
  <c r="L245" i="17"/>
  <c r="M245" i="17"/>
  <c r="N245" i="17"/>
  <c r="O245" i="17"/>
  <c r="B246" i="17"/>
  <c r="E246" i="17"/>
  <c r="H246" i="17"/>
  <c r="K246" i="17"/>
  <c r="L246" i="17"/>
  <c r="M246" i="17"/>
  <c r="N246" i="17"/>
  <c r="O246" i="17"/>
  <c r="B247" i="17"/>
  <c r="E247" i="17"/>
  <c r="H247" i="17"/>
  <c r="K247" i="17"/>
  <c r="L247" i="17"/>
  <c r="M247" i="17"/>
  <c r="N247" i="17"/>
  <c r="O247" i="17"/>
  <c r="B248" i="17"/>
  <c r="E248" i="17"/>
  <c r="H248" i="17"/>
  <c r="K248" i="17"/>
  <c r="L248" i="17"/>
  <c r="M248" i="17"/>
  <c r="N248" i="17"/>
  <c r="O248" i="17"/>
  <c r="B249" i="17"/>
  <c r="E249" i="17"/>
  <c r="H249" i="17"/>
  <c r="K249" i="17"/>
  <c r="L249" i="17"/>
  <c r="M249" i="17"/>
  <c r="N249" i="17"/>
  <c r="O249" i="17"/>
  <c r="B250" i="17"/>
  <c r="E250" i="17"/>
  <c r="H250" i="17"/>
  <c r="K250" i="17"/>
  <c r="L250" i="17"/>
  <c r="M250" i="17"/>
  <c r="N250" i="17"/>
  <c r="O250" i="17"/>
  <c r="B251" i="17"/>
  <c r="E251" i="17"/>
  <c r="H251" i="17"/>
  <c r="K251" i="17"/>
  <c r="L251" i="17"/>
  <c r="M251" i="17"/>
  <c r="N251" i="17"/>
  <c r="O251" i="17"/>
  <c r="B252" i="17"/>
  <c r="E252" i="17"/>
  <c r="H252" i="17"/>
  <c r="K252" i="17"/>
  <c r="L252" i="17"/>
  <c r="M252" i="17"/>
  <c r="N252" i="17"/>
  <c r="O252" i="17"/>
  <c r="B253" i="17"/>
  <c r="E253" i="17"/>
  <c r="H253" i="17"/>
  <c r="K253" i="17"/>
  <c r="L253" i="17"/>
  <c r="M253" i="17"/>
  <c r="N253" i="17"/>
  <c r="O253" i="17"/>
  <c r="B254" i="17"/>
  <c r="E254" i="17"/>
  <c r="H254" i="17"/>
  <c r="K254" i="17"/>
  <c r="L254" i="17"/>
  <c r="M254" i="17"/>
  <c r="N254" i="17"/>
  <c r="O254" i="17"/>
  <c r="B255" i="17"/>
  <c r="E255" i="17"/>
  <c r="H255" i="17"/>
  <c r="K255" i="17"/>
  <c r="L255" i="17"/>
  <c r="M255" i="17"/>
  <c r="N255" i="17"/>
  <c r="O255" i="17"/>
  <c r="B256" i="17"/>
  <c r="E256" i="17"/>
  <c r="H256" i="17"/>
  <c r="K256" i="17"/>
  <c r="L256" i="17"/>
  <c r="M256" i="17"/>
  <c r="N256" i="17"/>
  <c r="O256" i="17"/>
  <c r="B257" i="17"/>
  <c r="E257" i="17"/>
  <c r="H257" i="17"/>
  <c r="K257" i="17"/>
  <c r="L257" i="17"/>
  <c r="M257" i="17"/>
  <c r="N257" i="17"/>
  <c r="O257" i="17"/>
  <c r="B258" i="17"/>
  <c r="E258" i="17"/>
  <c r="H258" i="17"/>
  <c r="K258" i="17"/>
  <c r="L258" i="17"/>
  <c r="M258" i="17"/>
  <c r="N258" i="17"/>
  <c r="O258" i="17"/>
  <c r="B259" i="17"/>
  <c r="E259" i="17"/>
  <c r="H259" i="17"/>
  <c r="K259" i="17"/>
  <c r="L259" i="17"/>
  <c r="M259" i="17"/>
  <c r="N259" i="17"/>
  <c r="O259" i="17"/>
  <c r="B260" i="17"/>
  <c r="E260" i="17"/>
  <c r="H260" i="17"/>
  <c r="K260" i="17"/>
  <c r="L260" i="17"/>
  <c r="M260" i="17"/>
  <c r="N260" i="17"/>
  <c r="O260" i="17"/>
  <c r="B261" i="17"/>
  <c r="E261" i="17"/>
  <c r="H261" i="17"/>
  <c r="K261" i="17"/>
  <c r="L261" i="17"/>
  <c r="M261" i="17"/>
  <c r="N261" i="17"/>
  <c r="O261" i="17"/>
  <c r="B262" i="17"/>
  <c r="E262" i="17"/>
  <c r="H262" i="17"/>
  <c r="K262" i="17"/>
  <c r="L262" i="17"/>
  <c r="M262" i="17"/>
  <c r="N262" i="17"/>
  <c r="O262" i="17"/>
  <c r="B263" i="17"/>
  <c r="E263" i="17"/>
  <c r="H263" i="17"/>
  <c r="K263" i="17"/>
  <c r="L263" i="17"/>
  <c r="M263" i="17"/>
  <c r="N263" i="17"/>
  <c r="O263" i="17"/>
  <c r="B264" i="17"/>
  <c r="E264" i="17"/>
  <c r="H264" i="17"/>
  <c r="K264" i="17"/>
  <c r="L264" i="17"/>
  <c r="M264" i="17"/>
  <c r="N264" i="17"/>
  <c r="O264" i="17"/>
  <c r="B265" i="17"/>
  <c r="E265" i="17"/>
  <c r="H265" i="17"/>
  <c r="K265" i="17"/>
  <c r="L265" i="17"/>
  <c r="M265" i="17"/>
  <c r="N265" i="17"/>
  <c r="O265" i="17"/>
  <c r="B266" i="17"/>
  <c r="E266" i="17"/>
  <c r="H266" i="17"/>
  <c r="K266" i="17"/>
  <c r="L266" i="17"/>
  <c r="M266" i="17"/>
  <c r="N266" i="17"/>
  <c r="O266" i="17"/>
  <c r="B267" i="17"/>
  <c r="E267" i="17"/>
  <c r="H267" i="17"/>
  <c r="K267" i="17"/>
  <c r="L267" i="17"/>
  <c r="M267" i="17"/>
  <c r="N267" i="17"/>
  <c r="O267" i="17"/>
  <c r="B268" i="17"/>
  <c r="E268" i="17"/>
  <c r="H268" i="17"/>
  <c r="K268" i="17"/>
  <c r="L268" i="17"/>
  <c r="M268" i="17"/>
  <c r="N268" i="17"/>
  <c r="O268" i="17"/>
  <c r="B269" i="17"/>
  <c r="E269" i="17"/>
  <c r="H269" i="17"/>
  <c r="K269" i="17"/>
  <c r="L269" i="17"/>
  <c r="M269" i="17"/>
  <c r="N269" i="17"/>
  <c r="O269" i="17"/>
  <c r="B270" i="17"/>
  <c r="E270" i="17"/>
  <c r="H270" i="17"/>
  <c r="K270" i="17"/>
  <c r="L270" i="17"/>
  <c r="M270" i="17"/>
  <c r="N270" i="17"/>
  <c r="O270" i="17"/>
  <c r="B271" i="17"/>
  <c r="E271" i="17"/>
  <c r="H271" i="17"/>
  <c r="K271" i="17"/>
  <c r="L271" i="17"/>
  <c r="M271" i="17"/>
  <c r="N271" i="17"/>
  <c r="O271" i="17"/>
  <c r="B272" i="17"/>
  <c r="E272" i="17"/>
  <c r="H272" i="17"/>
  <c r="K272" i="17"/>
  <c r="L272" i="17"/>
  <c r="M272" i="17"/>
  <c r="N272" i="17"/>
  <c r="O272" i="17"/>
  <c r="B273" i="17"/>
  <c r="E273" i="17"/>
  <c r="H273" i="17"/>
  <c r="K273" i="17"/>
  <c r="L273" i="17"/>
  <c r="M273" i="17"/>
  <c r="N273" i="17"/>
  <c r="O273" i="17"/>
  <c r="B274" i="17"/>
  <c r="E274" i="17"/>
  <c r="H274" i="17"/>
  <c r="K274" i="17"/>
  <c r="L274" i="17"/>
  <c r="M274" i="17"/>
  <c r="N274" i="17"/>
  <c r="O274" i="17"/>
  <c r="B275" i="17"/>
  <c r="E275" i="17"/>
  <c r="H275" i="17"/>
  <c r="K275" i="17"/>
  <c r="L275" i="17"/>
  <c r="M275" i="17"/>
  <c r="N275" i="17"/>
  <c r="O275" i="17"/>
  <c r="B276" i="17"/>
  <c r="E276" i="17"/>
  <c r="H276" i="17"/>
  <c r="K276" i="17"/>
  <c r="L276" i="17"/>
  <c r="M276" i="17"/>
  <c r="N276" i="17"/>
  <c r="O276" i="17"/>
  <c r="B277" i="17"/>
  <c r="E277" i="17"/>
  <c r="H277" i="17"/>
  <c r="K277" i="17"/>
  <c r="L277" i="17"/>
  <c r="M277" i="17"/>
  <c r="N277" i="17"/>
  <c r="O277" i="17"/>
  <c r="B278" i="17"/>
  <c r="E278" i="17"/>
  <c r="H278" i="17"/>
  <c r="K278" i="17"/>
  <c r="L278" i="17"/>
  <c r="M278" i="17"/>
  <c r="N278" i="17"/>
  <c r="O278" i="17"/>
  <c r="B279" i="17"/>
  <c r="E279" i="17"/>
  <c r="H279" i="17"/>
  <c r="K279" i="17"/>
  <c r="L279" i="17"/>
  <c r="M279" i="17"/>
  <c r="N279" i="17"/>
  <c r="O279" i="17"/>
  <c r="B280" i="17"/>
  <c r="E280" i="17"/>
  <c r="H280" i="17"/>
  <c r="K280" i="17"/>
  <c r="L280" i="17"/>
  <c r="M280" i="17"/>
  <c r="N280" i="17"/>
  <c r="O280" i="17"/>
  <c r="B281" i="17"/>
  <c r="E281" i="17"/>
  <c r="H281" i="17"/>
  <c r="K281" i="17"/>
  <c r="L281" i="17"/>
  <c r="M281" i="17"/>
  <c r="N281" i="17"/>
  <c r="O281" i="17"/>
  <c r="B282" i="17"/>
  <c r="E282" i="17"/>
  <c r="H282" i="17"/>
  <c r="K282" i="17"/>
  <c r="L282" i="17"/>
  <c r="M282" i="17"/>
  <c r="N282" i="17"/>
  <c r="O282" i="17"/>
  <c r="B283" i="17"/>
  <c r="E283" i="17"/>
  <c r="H283" i="17"/>
  <c r="K283" i="17"/>
  <c r="L283" i="17"/>
  <c r="M283" i="17"/>
  <c r="N283" i="17"/>
  <c r="O283" i="17"/>
  <c r="B284" i="17"/>
  <c r="E284" i="17"/>
  <c r="H284" i="17"/>
  <c r="K284" i="17"/>
  <c r="L284" i="17"/>
  <c r="M284" i="17"/>
  <c r="N284" i="17"/>
  <c r="O284" i="17"/>
  <c r="B285" i="17"/>
  <c r="E285" i="17"/>
  <c r="H285" i="17"/>
  <c r="K285" i="17"/>
  <c r="L285" i="17"/>
  <c r="M285" i="17"/>
  <c r="N285" i="17"/>
  <c r="O285" i="17"/>
  <c r="B286" i="17"/>
  <c r="E286" i="17"/>
  <c r="H286" i="17"/>
  <c r="K286" i="17"/>
  <c r="L286" i="17"/>
  <c r="M286" i="17"/>
  <c r="N286" i="17"/>
  <c r="O286" i="17"/>
  <c r="B287" i="17"/>
  <c r="E287" i="17"/>
  <c r="H287" i="17"/>
  <c r="K287" i="17"/>
  <c r="L287" i="17"/>
  <c r="M287" i="17"/>
  <c r="N287" i="17"/>
  <c r="O287" i="17"/>
  <c r="B288" i="17"/>
  <c r="E288" i="17"/>
  <c r="H288" i="17"/>
  <c r="K288" i="17"/>
  <c r="L288" i="17"/>
  <c r="M288" i="17"/>
  <c r="N288" i="17"/>
  <c r="O288" i="17"/>
  <c r="B289" i="17"/>
  <c r="E289" i="17"/>
  <c r="H289" i="17"/>
  <c r="K289" i="17"/>
  <c r="L289" i="17"/>
  <c r="M289" i="17"/>
  <c r="N289" i="17"/>
  <c r="O289" i="17"/>
  <c r="B290" i="17"/>
  <c r="E290" i="17"/>
  <c r="H290" i="17"/>
  <c r="K290" i="17"/>
  <c r="L290" i="17"/>
  <c r="M290" i="17"/>
  <c r="N290" i="17"/>
  <c r="O290" i="17"/>
  <c r="B291" i="17"/>
  <c r="E291" i="17"/>
  <c r="H291" i="17"/>
  <c r="K291" i="17"/>
  <c r="L291" i="17"/>
  <c r="M291" i="17"/>
  <c r="N291" i="17"/>
  <c r="O291" i="17"/>
  <c r="B292" i="17"/>
  <c r="E292" i="17"/>
  <c r="H292" i="17"/>
  <c r="K292" i="17"/>
  <c r="L292" i="17"/>
  <c r="M292" i="17"/>
  <c r="N292" i="17"/>
  <c r="O292" i="17"/>
  <c r="B293" i="17"/>
  <c r="E293" i="17"/>
  <c r="H293" i="17"/>
  <c r="K293" i="17"/>
  <c r="L293" i="17"/>
  <c r="M293" i="17"/>
  <c r="N293" i="17"/>
  <c r="O293" i="17"/>
  <c r="B294" i="17"/>
  <c r="E294" i="17"/>
  <c r="H294" i="17"/>
  <c r="K294" i="17"/>
  <c r="L294" i="17"/>
  <c r="M294" i="17"/>
  <c r="N294" i="17"/>
  <c r="O294" i="17"/>
  <c r="B295" i="17"/>
  <c r="E295" i="17"/>
  <c r="H295" i="17"/>
  <c r="K295" i="17"/>
  <c r="L295" i="17"/>
  <c r="M295" i="17"/>
  <c r="N295" i="17"/>
  <c r="O295" i="17"/>
  <c r="B296" i="17"/>
  <c r="E296" i="17"/>
  <c r="H296" i="17"/>
  <c r="K296" i="17"/>
  <c r="L296" i="17"/>
  <c r="M296" i="17"/>
  <c r="N296" i="17"/>
  <c r="O296" i="17"/>
  <c r="B297" i="17"/>
  <c r="E297" i="17"/>
  <c r="H297" i="17"/>
  <c r="K297" i="17"/>
  <c r="L297" i="17"/>
  <c r="M297" i="17"/>
  <c r="N297" i="17"/>
  <c r="O297" i="17"/>
  <c r="B298" i="17"/>
  <c r="E298" i="17"/>
  <c r="H298" i="17"/>
  <c r="K298" i="17"/>
  <c r="L298" i="17"/>
  <c r="M298" i="17"/>
  <c r="N298" i="17"/>
  <c r="O298" i="17"/>
  <c r="B299" i="17"/>
  <c r="E299" i="17"/>
  <c r="H299" i="17"/>
  <c r="K299" i="17"/>
  <c r="L299" i="17"/>
  <c r="M299" i="17"/>
  <c r="N299" i="17"/>
  <c r="O299" i="17"/>
  <c r="B300" i="17"/>
  <c r="E300" i="17"/>
  <c r="H300" i="17"/>
  <c r="K300" i="17"/>
  <c r="L300" i="17"/>
  <c r="M300" i="17"/>
  <c r="N300" i="17"/>
  <c r="O300" i="17"/>
  <c r="B301" i="17"/>
  <c r="E301" i="17"/>
  <c r="H301" i="17"/>
  <c r="K301" i="17"/>
  <c r="L301" i="17"/>
  <c r="M301" i="17"/>
  <c r="N301" i="17"/>
  <c r="O301" i="17"/>
  <c r="B302" i="17"/>
  <c r="E302" i="17"/>
  <c r="H302" i="17"/>
  <c r="K302" i="17"/>
  <c r="L302" i="17"/>
  <c r="M302" i="17"/>
  <c r="N302" i="17"/>
  <c r="O302" i="17"/>
  <c r="B303" i="17"/>
  <c r="E303" i="17"/>
  <c r="H303" i="17"/>
  <c r="K303" i="17"/>
  <c r="L303" i="17"/>
  <c r="M303" i="17"/>
  <c r="N303" i="17"/>
  <c r="O303" i="17"/>
  <c r="B304" i="17"/>
  <c r="E304" i="17"/>
  <c r="H304" i="17"/>
  <c r="K304" i="17"/>
  <c r="L304" i="17"/>
  <c r="M304" i="17"/>
  <c r="N304" i="17"/>
  <c r="O304" i="17"/>
  <c r="B305" i="17"/>
  <c r="E305" i="17"/>
  <c r="H305" i="17"/>
  <c r="K305" i="17"/>
  <c r="L305" i="17"/>
  <c r="M305" i="17"/>
  <c r="N305" i="17"/>
  <c r="O305" i="17"/>
  <c r="B306" i="17"/>
  <c r="E306" i="17"/>
  <c r="H306" i="17"/>
  <c r="K306" i="17"/>
  <c r="L306" i="17"/>
  <c r="M306" i="17"/>
  <c r="N306" i="17"/>
  <c r="O306" i="17"/>
  <c r="B307" i="17"/>
  <c r="E307" i="17"/>
  <c r="H307" i="17"/>
  <c r="K307" i="17"/>
  <c r="L307" i="17"/>
  <c r="M307" i="17"/>
  <c r="N307" i="17"/>
  <c r="O307" i="17"/>
  <c r="B308" i="17"/>
  <c r="E308" i="17"/>
  <c r="H308" i="17"/>
  <c r="K308" i="17"/>
  <c r="L308" i="17"/>
  <c r="M308" i="17"/>
  <c r="N308" i="17"/>
  <c r="O308" i="17"/>
  <c r="B309" i="17"/>
  <c r="E309" i="17"/>
  <c r="H309" i="17"/>
  <c r="K309" i="17"/>
  <c r="L309" i="17"/>
  <c r="M309" i="17"/>
  <c r="N309" i="17"/>
  <c r="O309" i="17"/>
  <c r="B310" i="17"/>
  <c r="E310" i="17"/>
  <c r="H310" i="17"/>
  <c r="K310" i="17"/>
  <c r="L310" i="17"/>
  <c r="M310" i="17"/>
  <c r="N310" i="17"/>
  <c r="O310" i="17"/>
  <c r="B311" i="17"/>
  <c r="E311" i="17"/>
  <c r="H311" i="17"/>
  <c r="K311" i="17"/>
  <c r="L311" i="17"/>
  <c r="M311" i="17"/>
  <c r="N311" i="17"/>
  <c r="O311" i="17"/>
  <c r="B312" i="17"/>
  <c r="E312" i="17"/>
  <c r="H312" i="17"/>
  <c r="K312" i="17"/>
  <c r="L312" i="17"/>
  <c r="M312" i="17"/>
  <c r="N312" i="17"/>
  <c r="O312" i="17"/>
  <c r="B313" i="17"/>
  <c r="E313" i="17"/>
  <c r="H313" i="17"/>
  <c r="K313" i="17"/>
  <c r="L313" i="17"/>
  <c r="M313" i="17"/>
  <c r="N313" i="17"/>
  <c r="O313" i="17"/>
  <c r="B314" i="17"/>
  <c r="E314" i="17"/>
  <c r="H314" i="17"/>
  <c r="K314" i="17"/>
  <c r="L314" i="17"/>
  <c r="M314" i="17"/>
  <c r="N314" i="17"/>
  <c r="O314" i="17"/>
  <c r="B315" i="17"/>
  <c r="E315" i="17"/>
  <c r="H315" i="17"/>
  <c r="K315" i="17"/>
  <c r="L315" i="17"/>
  <c r="M315" i="17"/>
  <c r="N315" i="17"/>
  <c r="O315" i="17"/>
  <c r="B316" i="17"/>
  <c r="E316" i="17"/>
  <c r="H316" i="17"/>
  <c r="K316" i="17"/>
  <c r="L316" i="17"/>
  <c r="M316" i="17"/>
  <c r="N316" i="17"/>
  <c r="O316" i="17"/>
  <c r="B317" i="17"/>
  <c r="E317" i="17"/>
  <c r="H317" i="17"/>
  <c r="K317" i="17"/>
  <c r="L317" i="17"/>
  <c r="M317" i="17"/>
  <c r="N317" i="17"/>
  <c r="O317" i="17"/>
  <c r="B318" i="17"/>
  <c r="E318" i="17"/>
  <c r="H318" i="17"/>
  <c r="K318" i="17"/>
  <c r="L318" i="17"/>
  <c r="M318" i="17"/>
  <c r="N318" i="17"/>
  <c r="O318" i="17"/>
  <c r="B319" i="17"/>
  <c r="E319" i="17"/>
  <c r="H319" i="17"/>
  <c r="K319" i="17"/>
  <c r="L319" i="17"/>
  <c r="M319" i="17"/>
  <c r="N319" i="17"/>
  <c r="O319" i="17"/>
  <c r="B320" i="17"/>
  <c r="E320" i="17"/>
  <c r="H320" i="17"/>
  <c r="K320" i="17"/>
  <c r="L320" i="17"/>
  <c r="M320" i="17"/>
  <c r="N320" i="17"/>
  <c r="O320" i="17"/>
  <c r="B321" i="17"/>
  <c r="E321" i="17"/>
  <c r="H321" i="17"/>
  <c r="K321" i="17"/>
  <c r="L321" i="17"/>
  <c r="M321" i="17"/>
  <c r="N321" i="17"/>
  <c r="O321" i="17"/>
  <c r="B322" i="17"/>
  <c r="E322" i="17"/>
  <c r="H322" i="17"/>
  <c r="K322" i="17"/>
  <c r="L322" i="17"/>
  <c r="M322" i="17"/>
  <c r="N322" i="17"/>
  <c r="O322" i="17"/>
  <c r="B323" i="17"/>
  <c r="E323" i="17"/>
  <c r="H323" i="17"/>
  <c r="K323" i="17"/>
  <c r="L323" i="17"/>
  <c r="M323" i="17"/>
  <c r="N323" i="17"/>
  <c r="O323" i="17"/>
  <c r="B324" i="17"/>
  <c r="E324" i="17"/>
  <c r="H324" i="17"/>
  <c r="K324" i="17"/>
  <c r="L324" i="17"/>
  <c r="M324" i="17"/>
  <c r="N324" i="17"/>
  <c r="O324" i="17"/>
  <c r="B325" i="17"/>
  <c r="E325" i="17"/>
  <c r="H325" i="17"/>
  <c r="K325" i="17"/>
  <c r="L325" i="17"/>
  <c r="M325" i="17"/>
  <c r="N325" i="17"/>
  <c r="O325" i="17"/>
  <c r="B326" i="17"/>
  <c r="E326" i="17"/>
  <c r="H326" i="17"/>
  <c r="K326" i="17"/>
  <c r="L326" i="17"/>
  <c r="M326" i="17"/>
  <c r="N326" i="17"/>
  <c r="O326" i="17"/>
  <c r="B327" i="17"/>
  <c r="E327" i="17"/>
  <c r="H327" i="17"/>
  <c r="K327" i="17"/>
  <c r="L327" i="17"/>
  <c r="M327" i="17"/>
  <c r="N327" i="17"/>
  <c r="O327" i="17"/>
  <c r="B328" i="17"/>
  <c r="E328" i="17"/>
  <c r="H328" i="17"/>
  <c r="K328" i="17"/>
  <c r="L328" i="17"/>
  <c r="M328" i="17"/>
  <c r="N328" i="17"/>
  <c r="O328" i="17"/>
  <c r="B329" i="17"/>
  <c r="E329" i="17"/>
  <c r="H329" i="17"/>
  <c r="K329" i="17"/>
  <c r="L329" i="17"/>
  <c r="M329" i="17"/>
  <c r="N329" i="17"/>
  <c r="O329" i="17"/>
  <c r="B330" i="17"/>
  <c r="E330" i="17"/>
  <c r="H330" i="17"/>
  <c r="K330" i="17"/>
  <c r="L330" i="17"/>
  <c r="M330" i="17"/>
  <c r="N330" i="17"/>
  <c r="O330" i="17"/>
  <c r="B331" i="17"/>
  <c r="E331" i="17"/>
  <c r="H331" i="17"/>
  <c r="K331" i="17"/>
  <c r="L331" i="17"/>
  <c r="M331" i="17"/>
  <c r="N331" i="17"/>
  <c r="O331" i="17"/>
  <c r="B332" i="17"/>
  <c r="E332" i="17"/>
  <c r="H332" i="17"/>
  <c r="K332" i="17"/>
  <c r="L332" i="17"/>
  <c r="M332" i="17"/>
  <c r="N332" i="17"/>
  <c r="O332" i="17"/>
  <c r="B333" i="17"/>
  <c r="E333" i="17"/>
  <c r="H333" i="17"/>
  <c r="K333" i="17"/>
  <c r="L333" i="17"/>
  <c r="M333" i="17"/>
  <c r="N333" i="17"/>
  <c r="O333" i="17"/>
  <c r="B334" i="17"/>
  <c r="E334" i="17"/>
  <c r="H334" i="17"/>
  <c r="K334" i="17"/>
  <c r="L334" i="17"/>
  <c r="M334" i="17"/>
  <c r="N334" i="17"/>
  <c r="O334" i="17"/>
  <c r="B335" i="17"/>
  <c r="E335" i="17"/>
  <c r="H335" i="17"/>
  <c r="K335" i="17"/>
  <c r="L335" i="17"/>
  <c r="M335" i="17"/>
  <c r="N335" i="17"/>
  <c r="O335" i="17"/>
  <c r="B336" i="17"/>
  <c r="E336" i="17"/>
  <c r="H336" i="17"/>
  <c r="K336" i="17"/>
  <c r="L336" i="17"/>
  <c r="M336" i="17"/>
  <c r="N336" i="17"/>
  <c r="O336" i="17"/>
  <c r="B337" i="17"/>
  <c r="E337" i="17"/>
  <c r="H337" i="17"/>
  <c r="K337" i="17"/>
  <c r="L337" i="17"/>
  <c r="M337" i="17"/>
  <c r="N337" i="17"/>
  <c r="O337" i="17"/>
  <c r="B338" i="17"/>
  <c r="E338" i="17"/>
  <c r="H338" i="17"/>
  <c r="K338" i="17"/>
  <c r="L338" i="17"/>
  <c r="M338" i="17"/>
  <c r="N338" i="17"/>
  <c r="O338" i="17"/>
  <c r="B339" i="17"/>
  <c r="E339" i="17"/>
  <c r="H339" i="17"/>
  <c r="K339" i="17"/>
  <c r="L339" i="17"/>
  <c r="M339" i="17"/>
  <c r="N339" i="17"/>
  <c r="O339" i="17"/>
  <c r="B340" i="17"/>
  <c r="E340" i="17"/>
  <c r="H340" i="17"/>
  <c r="K340" i="17"/>
  <c r="L340" i="17"/>
  <c r="M340" i="17"/>
  <c r="N340" i="17"/>
  <c r="O340" i="17"/>
  <c r="B341" i="17"/>
  <c r="E341" i="17"/>
  <c r="H341" i="17"/>
  <c r="K341" i="17"/>
  <c r="L341" i="17"/>
  <c r="M341" i="17"/>
  <c r="N341" i="17"/>
  <c r="O341" i="17"/>
  <c r="B342" i="17"/>
  <c r="E342" i="17"/>
  <c r="H342" i="17"/>
  <c r="K342" i="17"/>
  <c r="L342" i="17"/>
  <c r="M342" i="17"/>
  <c r="N342" i="17"/>
  <c r="O342" i="17"/>
  <c r="B343" i="17"/>
  <c r="E343" i="17"/>
  <c r="H343" i="17"/>
  <c r="K343" i="17"/>
  <c r="L343" i="17"/>
  <c r="M343" i="17"/>
  <c r="N343" i="17"/>
  <c r="O343" i="17"/>
  <c r="B344" i="17"/>
  <c r="E344" i="17"/>
  <c r="H344" i="17"/>
  <c r="K344" i="17"/>
  <c r="L344" i="17"/>
  <c r="M344" i="17"/>
  <c r="N344" i="17"/>
  <c r="O344" i="17"/>
  <c r="B345" i="17"/>
  <c r="E345" i="17"/>
  <c r="H345" i="17"/>
  <c r="K345" i="17"/>
  <c r="L345" i="17"/>
  <c r="M345" i="17"/>
  <c r="N345" i="17"/>
  <c r="O345" i="17"/>
  <c r="B346" i="17"/>
  <c r="E346" i="17"/>
  <c r="H346" i="17"/>
  <c r="K346" i="17"/>
  <c r="L346" i="17"/>
  <c r="M346" i="17"/>
  <c r="N346" i="17"/>
  <c r="O346" i="17"/>
  <c r="B347" i="17"/>
  <c r="E347" i="17"/>
  <c r="H347" i="17"/>
  <c r="K347" i="17"/>
  <c r="L347" i="17"/>
  <c r="M347" i="17"/>
  <c r="N347" i="17"/>
  <c r="O347" i="17"/>
  <c r="B348" i="17"/>
  <c r="E348" i="17"/>
  <c r="H348" i="17"/>
  <c r="K348" i="17"/>
  <c r="L348" i="17"/>
  <c r="M348" i="17"/>
  <c r="N348" i="17"/>
  <c r="O348" i="17"/>
  <c r="B349" i="17"/>
  <c r="E349" i="17"/>
  <c r="H349" i="17"/>
  <c r="K349" i="17"/>
  <c r="L349" i="17"/>
  <c r="M349" i="17"/>
  <c r="N349" i="17"/>
  <c r="O349" i="17"/>
  <c r="B350" i="17"/>
  <c r="E350" i="17"/>
  <c r="H350" i="17"/>
  <c r="K350" i="17"/>
  <c r="L350" i="17"/>
  <c r="M350" i="17"/>
  <c r="N350" i="17"/>
  <c r="O350" i="17"/>
  <c r="B351" i="17"/>
  <c r="E351" i="17"/>
  <c r="H351" i="17"/>
  <c r="K351" i="17"/>
  <c r="L351" i="17"/>
  <c r="M351" i="17"/>
  <c r="N351" i="17"/>
  <c r="O351" i="17"/>
  <c r="B352" i="17"/>
  <c r="E352" i="17"/>
  <c r="H352" i="17"/>
  <c r="K352" i="17"/>
  <c r="L352" i="17"/>
  <c r="M352" i="17"/>
  <c r="N352" i="17"/>
  <c r="O352" i="17"/>
  <c r="B353" i="17"/>
  <c r="E353" i="17"/>
  <c r="H353" i="17"/>
  <c r="K353" i="17"/>
  <c r="L353" i="17"/>
  <c r="M353" i="17"/>
  <c r="N353" i="17"/>
  <c r="O353" i="17"/>
  <c r="B354" i="17"/>
  <c r="E354" i="17"/>
  <c r="H354" i="17"/>
  <c r="K354" i="17"/>
  <c r="L354" i="17"/>
  <c r="M354" i="17"/>
  <c r="N354" i="17"/>
  <c r="O354" i="17"/>
  <c r="B355" i="17"/>
  <c r="E355" i="17"/>
  <c r="H355" i="17"/>
  <c r="K355" i="17"/>
  <c r="L355" i="17"/>
  <c r="M355" i="17"/>
  <c r="N355" i="17"/>
  <c r="O355" i="17"/>
  <c r="B356" i="17"/>
  <c r="E356" i="17"/>
  <c r="H356" i="17"/>
  <c r="K356" i="17"/>
  <c r="L356" i="17"/>
  <c r="M356" i="17"/>
  <c r="N356" i="17"/>
  <c r="O356" i="17"/>
  <c r="B357" i="17"/>
  <c r="E357" i="17"/>
  <c r="H357" i="17"/>
  <c r="K357" i="17"/>
  <c r="L357" i="17"/>
  <c r="M357" i="17"/>
  <c r="N357" i="17"/>
  <c r="O357" i="17"/>
  <c r="B358" i="17"/>
  <c r="E358" i="17"/>
  <c r="H358" i="17"/>
  <c r="K358" i="17"/>
  <c r="L358" i="17"/>
  <c r="M358" i="17"/>
  <c r="N358" i="17"/>
  <c r="O358" i="17"/>
  <c r="B359" i="17"/>
  <c r="E359" i="17"/>
  <c r="H359" i="17"/>
  <c r="K359" i="17"/>
  <c r="L359" i="17"/>
  <c r="M359" i="17"/>
  <c r="N359" i="17"/>
  <c r="O359" i="17"/>
  <c r="B360" i="17"/>
  <c r="E360" i="17"/>
  <c r="H360" i="17"/>
  <c r="K360" i="17"/>
  <c r="L360" i="17"/>
  <c r="M360" i="17"/>
  <c r="N360" i="17"/>
  <c r="O360" i="17"/>
  <c r="B361" i="17"/>
  <c r="E361" i="17"/>
  <c r="H361" i="17"/>
  <c r="K361" i="17"/>
  <c r="L361" i="17"/>
  <c r="M361" i="17"/>
  <c r="N361" i="17"/>
  <c r="O361" i="17"/>
  <c r="B362" i="17"/>
  <c r="E362" i="17"/>
  <c r="H362" i="17"/>
  <c r="K362" i="17"/>
  <c r="L362" i="17"/>
  <c r="M362" i="17"/>
  <c r="N362" i="17"/>
  <c r="O362" i="17"/>
  <c r="B363" i="17"/>
  <c r="E363" i="17"/>
  <c r="H363" i="17"/>
  <c r="K363" i="17"/>
  <c r="L363" i="17"/>
  <c r="M363" i="17"/>
  <c r="N363" i="17"/>
  <c r="O363" i="17"/>
  <c r="B364" i="17"/>
  <c r="E364" i="17"/>
  <c r="H364" i="17"/>
  <c r="K364" i="17"/>
  <c r="L364" i="17"/>
  <c r="M364" i="17"/>
  <c r="N364" i="17"/>
  <c r="O364" i="17"/>
  <c r="B365" i="17"/>
  <c r="E365" i="17"/>
  <c r="H365" i="17"/>
  <c r="K365" i="17"/>
  <c r="L365" i="17"/>
  <c r="M365" i="17"/>
  <c r="N365" i="17"/>
  <c r="O365" i="17"/>
  <c r="B366" i="17"/>
  <c r="E366" i="17"/>
  <c r="H366" i="17"/>
  <c r="K366" i="17"/>
  <c r="L366" i="17"/>
  <c r="M366" i="17"/>
  <c r="N366" i="17"/>
  <c r="O366" i="17"/>
  <c r="B367" i="17"/>
  <c r="E367" i="17"/>
  <c r="H367" i="17"/>
  <c r="K367" i="17"/>
  <c r="L367" i="17"/>
  <c r="M367" i="17"/>
  <c r="N367" i="17"/>
  <c r="O367" i="17"/>
  <c r="B368" i="17"/>
  <c r="E368" i="17"/>
  <c r="H368" i="17"/>
  <c r="K368" i="17"/>
  <c r="L368" i="17"/>
  <c r="M368" i="17"/>
  <c r="N368" i="17"/>
  <c r="O368" i="17"/>
  <c r="B369" i="17"/>
  <c r="E369" i="17"/>
  <c r="H369" i="17"/>
  <c r="K369" i="17"/>
  <c r="L369" i="17"/>
  <c r="M369" i="17"/>
  <c r="N369" i="17"/>
  <c r="O369" i="17"/>
  <c r="B370" i="17"/>
  <c r="E370" i="17"/>
  <c r="H370" i="17"/>
  <c r="K370" i="17"/>
  <c r="L370" i="17"/>
  <c r="M370" i="17"/>
  <c r="N370" i="17"/>
  <c r="O370" i="17"/>
  <c r="B371" i="17"/>
  <c r="E371" i="17"/>
  <c r="H371" i="17"/>
  <c r="K371" i="17"/>
  <c r="L371" i="17"/>
  <c r="M371" i="17"/>
  <c r="N371" i="17"/>
  <c r="O371" i="17"/>
  <c r="B372" i="17"/>
  <c r="E372" i="17"/>
  <c r="H372" i="17"/>
  <c r="K372" i="17"/>
  <c r="L372" i="17"/>
  <c r="M372" i="17"/>
  <c r="N372" i="17"/>
  <c r="O372" i="17"/>
  <c r="B373" i="17"/>
  <c r="E373" i="17"/>
  <c r="H373" i="17"/>
  <c r="K373" i="17"/>
  <c r="L373" i="17"/>
  <c r="M373" i="17"/>
  <c r="N373" i="17"/>
  <c r="O373" i="17"/>
  <c r="B374" i="17"/>
  <c r="E374" i="17"/>
  <c r="H374" i="17"/>
  <c r="K374" i="17"/>
  <c r="L374" i="17"/>
  <c r="M374" i="17"/>
  <c r="N374" i="17"/>
  <c r="O374" i="17"/>
  <c r="B375" i="17"/>
  <c r="E375" i="17"/>
  <c r="H375" i="17"/>
  <c r="K375" i="17"/>
  <c r="L375" i="17"/>
  <c r="M375" i="17"/>
  <c r="N375" i="17"/>
  <c r="O375" i="17"/>
  <c r="B376" i="17"/>
  <c r="E376" i="17"/>
  <c r="H376" i="17"/>
  <c r="K376" i="17"/>
  <c r="L376" i="17"/>
  <c r="M376" i="17"/>
  <c r="N376" i="17"/>
  <c r="O376" i="17"/>
  <c r="B377" i="17"/>
  <c r="E377" i="17"/>
  <c r="H377" i="17"/>
  <c r="K377" i="17"/>
  <c r="L377" i="17"/>
  <c r="M377" i="17"/>
  <c r="N377" i="17"/>
  <c r="O377" i="17"/>
  <c r="B378" i="17"/>
  <c r="E378" i="17"/>
  <c r="H378" i="17"/>
  <c r="K378" i="17"/>
  <c r="L378" i="17"/>
  <c r="M378" i="17"/>
  <c r="N378" i="17"/>
  <c r="O378" i="17"/>
  <c r="B379" i="17"/>
  <c r="E379" i="17"/>
  <c r="H379" i="17"/>
  <c r="K379" i="17"/>
  <c r="L379" i="17"/>
  <c r="M379" i="17"/>
  <c r="N379" i="17"/>
  <c r="O379" i="17"/>
  <c r="B380" i="17"/>
  <c r="E380" i="17"/>
  <c r="H380" i="17"/>
  <c r="K380" i="17"/>
  <c r="L380" i="17"/>
  <c r="M380" i="17"/>
  <c r="N380" i="17"/>
  <c r="O380" i="17"/>
  <c r="B381" i="17"/>
  <c r="E381" i="17"/>
  <c r="H381" i="17"/>
  <c r="K381" i="17"/>
  <c r="L381" i="17"/>
  <c r="M381" i="17"/>
  <c r="N381" i="17"/>
  <c r="O381" i="17"/>
  <c r="B382" i="17"/>
  <c r="E382" i="17"/>
  <c r="H382" i="17"/>
  <c r="K382" i="17"/>
  <c r="L382" i="17"/>
  <c r="M382" i="17"/>
  <c r="N382" i="17"/>
  <c r="O382" i="17"/>
  <c r="B383" i="17"/>
  <c r="E383" i="17"/>
  <c r="H383" i="17"/>
  <c r="K383" i="17"/>
  <c r="L383" i="17"/>
  <c r="M383" i="17"/>
  <c r="N383" i="17"/>
  <c r="O383" i="17"/>
  <c r="B384" i="17"/>
  <c r="E384" i="17"/>
  <c r="H384" i="17"/>
  <c r="K384" i="17"/>
  <c r="L384" i="17"/>
  <c r="M384" i="17"/>
  <c r="N384" i="17"/>
  <c r="O384" i="17"/>
  <c r="B385" i="17"/>
  <c r="E385" i="17"/>
  <c r="H385" i="17"/>
  <c r="K385" i="17"/>
  <c r="L385" i="17"/>
  <c r="M385" i="17"/>
  <c r="N385" i="17"/>
  <c r="O385" i="17"/>
  <c r="B386" i="17"/>
  <c r="E386" i="17"/>
  <c r="H386" i="17"/>
  <c r="K386" i="17"/>
  <c r="L386" i="17"/>
  <c r="M386" i="17"/>
  <c r="N386" i="17"/>
  <c r="O386" i="17"/>
  <c r="B387" i="17"/>
  <c r="E387" i="17"/>
  <c r="H387" i="17"/>
  <c r="K387" i="17"/>
  <c r="L387" i="17"/>
  <c r="M387" i="17"/>
  <c r="N387" i="17"/>
  <c r="O387" i="17"/>
  <c r="B388" i="17"/>
  <c r="E388" i="17"/>
  <c r="H388" i="17"/>
  <c r="K388" i="17"/>
  <c r="L388" i="17"/>
  <c r="M388" i="17"/>
  <c r="N388" i="17"/>
  <c r="O388" i="17"/>
  <c r="B389" i="17"/>
  <c r="E389" i="17"/>
  <c r="H389" i="17"/>
  <c r="K389" i="17"/>
  <c r="L389" i="17"/>
  <c r="M389" i="17"/>
  <c r="N389" i="17"/>
  <c r="O389" i="17"/>
  <c r="B390" i="17"/>
  <c r="E390" i="17"/>
  <c r="H390" i="17"/>
  <c r="K390" i="17"/>
  <c r="L390" i="17"/>
  <c r="M390" i="17"/>
  <c r="N390" i="17"/>
  <c r="O390" i="17"/>
  <c r="B391" i="17"/>
  <c r="E391" i="17"/>
  <c r="H391" i="17"/>
  <c r="K391" i="17"/>
  <c r="L391" i="17"/>
  <c r="M391" i="17"/>
  <c r="N391" i="17"/>
  <c r="O391" i="17"/>
  <c r="B392" i="17"/>
  <c r="E392" i="17"/>
  <c r="H392" i="17"/>
  <c r="K392" i="17"/>
  <c r="L392" i="17"/>
  <c r="M392" i="17"/>
  <c r="N392" i="17"/>
  <c r="O392" i="17"/>
  <c r="B393" i="17"/>
  <c r="E393" i="17"/>
  <c r="H393" i="17"/>
  <c r="K393" i="17"/>
  <c r="L393" i="17"/>
  <c r="M393" i="17"/>
  <c r="N393" i="17"/>
  <c r="O393" i="17"/>
  <c r="B394" i="17"/>
  <c r="E394" i="17"/>
  <c r="H394" i="17"/>
  <c r="K394" i="17"/>
  <c r="L394" i="17"/>
  <c r="M394" i="17"/>
  <c r="N394" i="17"/>
  <c r="O394" i="17"/>
  <c r="B395" i="17"/>
  <c r="E395" i="17"/>
  <c r="H395" i="17"/>
  <c r="K395" i="17"/>
  <c r="L395" i="17"/>
  <c r="M395" i="17"/>
  <c r="N395" i="17"/>
  <c r="O395" i="17"/>
  <c r="B396" i="17"/>
  <c r="E396" i="17"/>
  <c r="H396" i="17"/>
  <c r="K396" i="17"/>
  <c r="L396" i="17"/>
  <c r="M396" i="17"/>
  <c r="N396" i="17"/>
  <c r="O396" i="17"/>
  <c r="B397" i="17"/>
  <c r="E397" i="17"/>
  <c r="H397" i="17"/>
  <c r="K397" i="17"/>
  <c r="L397" i="17"/>
  <c r="M397" i="17"/>
  <c r="N397" i="17"/>
  <c r="O397" i="17"/>
  <c r="B398" i="17"/>
  <c r="E398" i="17"/>
  <c r="H398" i="17"/>
  <c r="K398" i="17"/>
  <c r="L398" i="17"/>
  <c r="M398" i="17"/>
  <c r="N398" i="17"/>
  <c r="O398" i="17"/>
  <c r="B399" i="17"/>
  <c r="E399" i="17"/>
  <c r="H399" i="17"/>
  <c r="K399" i="17"/>
  <c r="L399" i="17"/>
  <c r="M399" i="17"/>
  <c r="N399" i="17"/>
  <c r="O399" i="17"/>
  <c r="B400" i="17"/>
  <c r="E400" i="17"/>
  <c r="H400" i="17"/>
  <c r="K400" i="17"/>
  <c r="L400" i="17"/>
  <c r="M400" i="17"/>
  <c r="N400" i="17"/>
  <c r="O400" i="17"/>
  <c r="B401" i="17"/>
  <c r="E401" i="17"/>
  <c r="H401" i="17"/>
  <c r="K401" i="17"/>
  <c r="L401" i="17"/>
  <c r="M401" i="17"/>
  <c r="N401" i="17"/>
  <c r="O401" i="17"/>
  <c r="B402" i="17"/>
  <c r="E402" i="17"/>
  <c r="H402" i="17"/>
  <c r="K402" i="17"/>
  <c r="L402" i="17"/>
  <c r="M402" i="17"/>
  <c r="N402" i="17"/>
  <c r="O402" i="17"/>
  <c r="B403" i="17"/>
  <c r="E403" i="17"/>
  <c r="H403" i="17"/>
  <c r="K403" i="17"/>
  <c r="L403" i="17"/>
  <c r="M403" i="17"/>
  <c r="N403" i="17"/>
  <c r="O403" i="17"/>
  <c r="B404" i="17"/>
  <c r="E404" i="17"/>
  <c r="H404" i="17"/>
  <c r="K404" i="17"/>
  <c r="L404" i="17"/>
  <c r="M404" i="17"/>
  <c r="N404" i="17"/>
  <c r="O404" i="17"/>
  <c r="B405" i="17"/>
  <c r="E405" i="17"/>
  <c r="H405" i="17"/>
  <c r="K405" i="17"/>
  <c r="L405" i="17"/>
  <c r="M405" i="17"/>
  <c r="N405" i="17"/>
  <c r="O405" i="17"/>
  <c r="B406" i="17"/>
  <c r="E406" i="17"/>
  <c r="H406" i="17"/>
  <c r="K406" i="17"/>
  <c r="L406" i="17"/>
  <c r="M406" i="17"/>
  <c r="N406" i="17"/>
  <c r="O406" i="17"/>
  <c r="B407" i="17"/>
  <c r="E407" i="17"/>
  <c r="H407" i="17"/>
  <c r="K407" i="17"/>
  <c r="L407" i="17"/>
  <c r="M407" i="17"/>
  <c r="N407" i="17"/>
  <c r="O407" i="17"/>
  <c r="B408" i="17"/>
  <c r="E408" i="17"/>
  <c r="H408" i="17"/>
  <c r="K408" i="17"/>
  <c r="L408" i="17"/>
  <c r="M408" i="17"/>
  <c r="N408" i="17"/>
  <c r="O408" i="17"/>
  <c r="B409" i="17"/>
  <c r="E409" i="17"/>
  <c r="H409" i="17"/>
  <c r="K409" i="17"/>
  <c r="L409" i="17"/>
  <c r="M409" i="17"/>
  <c r="N409" i="17"/>
  <c r="O409" i="17"/>
  <c r="B410" i="17"/>
  <c r="E410" i="17"/>
  <c r="H410" i="17"/>
  <c r="K410" i="17"/>
  <c r="L410" i="17"/>
  <c r="M410" i="17"/>
  <c r="N410" i="17"/>
  <c r="O410" i="17"/>
  <c r="B411" i="17"/>
  <c r="E411" i="17"/>
  <c r="H411" i="17"/>
  <c r="K411" i="17"/>
  <c r="L411" i="17"/>
  <c r="M411" i="17"/>
  <c r="N411" i="17"/>
  <c r="O411" i="17"/>
  <c r="B412" i="17"/>
  <c r="E412" i="17"/>
  <c r="H412" i="17"/>
  <c r="K412" i="17"/>
  <c r="L412" i="17"/>
  <c r="M412" i="17"/>
  <c r="N412" i="17"/>
  <c r="O412" i="17"/>
  <c r="B413" i="17"/>
  <c r="E413" i="17"/>
  <c r="H413" i="17"/>
  <c r="K413" i="17"/>
  <c r="L413" i="17"/>
  <c r="M413" i="17"/>
  <c r="N413" i="17"/>
  <c r="O413" i="17"/>
  <c r="B414" i="17"/>
  <c r="E414" i="17"/>
  <c r="H414" i="17"/>
  <c r="K414" i="17"/>
  <c r="L414" i="17"/>
  <c r="M414" i="17"/>
  <c r="N414" i="17"/>
  <c r="O414" i="17"/>
  <c r="B415" i="17"/>
  <c r="E415" i="17"/>
  <c r="H415" i="17"/>
  <c r="K415" i="17"/>
  <c r="L415" i="17"/>
  <c r="M415" i="17"/>
  <c r="N415" i="17"/>
  <c r="O415" i="17"/>
  <c r="B416" i="17"/>
  <c r="E416" i="17"/>
  <c r="H416" i="17"/>
  <c r="K416" i="17"/>
  <c r="L416" i="17"/>
  <c r="M416" i="17"/>
  <c r="N416" i="17"/>
  <c r="O416" i="17"/>
  <c r="B417" i="17"/>
  <c r="E417" i="17"/>
  <c r="H417" i="17"/>
  <c r="K417" i="17"/>
  <c r="L417" i="17"/>
  <c r="M417" i="17"/>
  <c r="N417" i="17"/>
  <c r="O417" i="17"/>
  <c r="B418" i="17"/>
  <c r="E418" i="17"/>
  <c r="H418" i="17"/>
  <c r="K418" i="17"/>
  <c r="L418" i="17"/>
  <c r="M418" i="17"/>
  <c r="N418" i="17"/>
  <c r="O418" i="17"/>
  <c r="B419" i="17"/>
  <c r="E419" i="17"/>
  <c r="H419" i="17"/>
  <c r="K419" i="17"/>
  <c r="L419" i="17"/>
  <c r="M419" i="17"/>
  <c r="N419" i="17"/>
  <c r="O419" i="17"/>
  <c r="B420" i="17"/>
  <c r="E420" i="17"/>
  <c r="H420" i="17"/>
  <c r="K420" i="17"/>
  <c r="L420" i="17"/>
  <c r="M420" i="17"/>
  <c r="N420" i="17"/>
  <c r="O420" i="17"/>
  <c r="B421" i="17"/>
  <c r="E421" i="17"/>
  <c r="H421" i="17"/>
  <c r="K421" i="17"/>
  <c r="L421" i="17"/>
  <c r="M421" i="17"/>
  <c r="N421" i="17"/>
  <c r="O421" i="17"/>
  <c r="B422" i="17"/>
  <c r="E422" i="17"/>
  <c r="H422" i="17"/>
  <c r="K422" i="17"/>
  <c r="L422" i="17"/>
  <c r="M422" i="17"/>
  <c r="N422" i="17"/>
  <c r="O422" i="17"/>
  <c r="B423" i="17"/>
  <c r="E423" i="17"/>
  <c r="H423" i="17"/>
  <c r="K423" i="17"/>
  <c r="L423" i="17"/>
  <c r="M423" i="17"/>
  <c r="N423" i="17"/>
  <c r="O423" i="17"/>
  <c r="B424" i="17"/>
  <c r="E424" i="17"/>
  <c r="H424" i="17"/>
  <c r="K424" i="17"/>
  <c r="L424" i="17"/>
  <c r="M424" i="17"/>
  <c r="N424" i="17"/>
  <c r="O424" i="17"/>
  <c r="B425" i="17"/>
  <c r="E425" i="17"/>
  <c r="H425" i="17"/>
  <c r="K425" i="17"/>
  <c r="L425" i="17"/>
  <c r="M425" i="17"/>
  <c r="N425" i="17"/>
  <c r="O425" i="17"/>
  <c r="B426" i="17"/>
  <c r="E426" i="17"/>
  <c r="H426" i="17"/>
  <c r="K426" i="17"/>
  <c r="L426" i="17"/>
  <c r="M426" i="17"/>
  <c r="N426" i="17"/>
  <c r="O426" i="17"/>
  <c r="B427" i="17"/>
  <c r="E427" i="17"/>
  <c r="H427" i="17"/>
  <c r="K427" i="17"/>
  <c r="L427" i="17"/>
  <c r="M427" i="17"/>
  <c r="N427" i="17"/>
  <c r="O427" i="17"/>
  <c r="B428" i="17"/>
  <c r="E428" i="17"/>
  <c r="H428" i="17"/>
  <c r="K428" i="17"/>
  <c r="L428" i="17"/>
  <c r="M428" i="17"/>
  <c r="N428" i="17"/>
  <c r="O428" i="17"/>
  <c r="B429" i="17"/>
  <c r="E429" i="17"/>
  <c r="H429" i="17"/>
  <c r="K429" i="17"/>
  <c r="L429" i="17"/>
  <c r="M429" i="17"/>
  <c r="N429" i="17"/>
  <c r="O429" i="17"/>
  <c r="B430" i="17"/>
  <c r="E430" i="17"/>
  <c r="H430" i="17"/>
  <c r="K430" i="17"/>
  <c r="L430" i="17"/>
  <c r="M430" i="17"/>
  <c r="N430" i="17"/>
  <c r="O430" i="17"/>
  <c r="B431" i="17"/>
  <c r="E431" i="17"/>
  <c r="H431" i="17"/>
  <c r="K431" i="17"/>
  <c r="L431" i="17"/>
  <c r="M431" i="17"/>
  <c r="N431" i="17"/>
  <c r="O431" i="17"/>
  <c r="B432" i="17"/>
  <c r="E432" i="17"/>
  <c r="H432" i="17"/>
  <c r="K432" i="17"/>
  <c r="L432" i="17"/>
  <c r="M432" i="17"/>
  <c r="N432" i="17"/>
  <c r="O432" i="17"/>
  <c r="B433" i="17"/>
  <c r="E433" i="17"/>
  <c r="H433" i="17"/>
  <c r="K433" i="17"/>
  <c r="L433" i="17"/>
  <c r="M433" i="17"/>
  <c r="N433" i="17"/>
  <c r="O433" i="17"/>
  <c r="B434" i="17"/>
  <c r="E434" i="17"/>
  <c r="H434" i="17"/>
  <c r="K434" i="17"/>
  <c r="L434" i="17"/>
  <c r="M434" i="17"/>
  <c r="N434" i="17"/>
  <c r="O434" i="17"/>
  <c r="B435" i="17"/>
  <c r="E435" i="17"/>
  <c r="H435" i="17"/>
  <c r="K435" i="17"/>
  <c r="L435" i="17"/>
  <c r="M435" i="17"/>
  <c r="N435" i="17"/>
  <c r="O435" i="17"/>
  <c r="B436" i="17"/>
  <c r="E436" i="17"/>
  <c r="H436" i="17"/>
  <c r="K436" i="17"/>
  <c r="L436" i="17"/>
  <c r="M436" i="17"/>
  <c r="N436" i="17"/>
  <c r="O436" i="17"/>
  <c r="B437" i="17"/>
  <c r="E437" i="17"/>
  <c r="H437" i="17"/>
  <c r="K437" i="17"/>
  <c r="L437" i="17"/>
  <c r="M437" i="17"/>
  <c r="N437" i="17"/>
  <c r="O437" i="17"/>
  <c r="B438" i="17"/>
  <c r="E438" i="17"/>
  <c r="H438" i="17"/>
  <c r="K438" i="17"/>
  <c r="L438" i="17"/>
  <c r="M438" i="17"/>
  <c r="N438" i="17"/>
  <c r="O438" i="17"/>
  <c r="B439" i="17"/>
  <c r="E439" i="17"/>
  <c r="H439" i="17"/>
  <c r="K439" i="17"/>
  <c r="L439" i="17"/>
  <c r="M439" i="17"/>
  <c r="N439" i="17"/>
  <c r="O439" i="17"/>
  <c r="B440" i="17"/>
  <c r="E440" i="17"/>
  <c r="H440" i="17"/>
  <c r="K440" i="17"/>
  <c r="L440" i="17"/>
  <c r="M440" i="17"/>
  <c r="N440" i="17"/>
  <c r="O440" i="17"/>
  <c r="B441" i="17"/>
  <c r="E441" i="17"/>
  <c r="H441" i="17"/>
  <c r="K441" i="17"/>
  <c r="L441" i="17"/>
  <c r="M441" i="17"/>
  <c r="N441" i="17"/>
  <c r="O441" i="17"/>
  <c r="B442" i="17"/>
  <c r="E442" i="17"/>
  <c r="H442" i="17"/>
  <c r="K442" i="17"/>
  <c r="L442" i="17"/>
  <c r="M442" i="17"/>
  <c r="N442" i="17"/>
  <c r="O442" i="17"/>
  <c r="B443" i="17"/>
  <c r="E443" i="17"/>
  <c r="H443" i="17"/>
  <c r="K443" i="17"/>
  <c r="L443" i="17"/>
  <c r="M443" i="17"/>
  <c r="N443" i="17"/>
  <c r="O443" i="17"/>
  <c r="B444" i="17"/>
  <c r="E444" i="17"/>
  <c r="H444" i="17"/>
  <c r="K444" i="17"/>
  <c r="L444" i="17"/>
  <c r="M444" i="17"/>
  <c r="N444" i="17"/>
  <c r="O444" i="17"/>
  <c r="B445" i="17"/>
  <c r="E445" i="17"/>
  <c r="H445" i="17"/>
  <c r="K445" i="17"/>
  <c r="L445" i="17"/>
  <c r="M445" i="17"/>
  <c r="N445" i="17"/>
  <c r="O445" i="17"/>
  <c r="B446" i="17"/>
  <c r="E446" i="17"/>
  <c r="H446" i="17"/>
  <c r="K446" i="17"/>
  <c r="L446" i="17"/>
  <c r="M446" i="17"/>
  <c r="N446" i="17"/>
  <c r="O446" i="17"/>
  <c r="B447" i="17"/>
  <c r="E447" i="17"/>
  <c r="H447" i="17"/>
  <c r="K447" i="17"/>
  <c r="L447" i="17"/>
  <c r="M447" i="17"/>
  <c r="N447" i="17"/>
  <c r="O447" i="17"/>
  <c r="B448" i="17"/>
  <c r="E448" i="17"/>
  <c r="H448" i="17"/>
  <c r="K448" i="17"/>
  <c r="L448" i="17"/>
  <c r="M448" i="17"/>
  <c r="N448" i="17"/>
  <c r="O448" i="17"/>
  <c r="B449" i="17"/>
  <c r="E449" i="17"/>
  <c r="H449" i="17"/>
  <c r="K449" i="17"/>
  <c r="L449" i="17"/>
  <c r="M449" i="17"/>
  <c r="N449" i="17"/>
  <c r="O449" i="17"/>
  <c r="B450" i="17"/>
  <c r="E450" i="17"/>
  <c r="H450" i="17"/>
  <c r="K450" i="17"/>
  <c r="L450" i="17"/>
  <c r="M450" i="17"/>
  <c r="N450" i="17"/>
  <c r="O450" i="17"/>
  <c r="B451" i="17"/>
  <c r="E451" i="17"/>
  <c r="H451" i="17"/>
  <c r="K451" i="17"/>
  <c r="L451" i="17"/>
  <c r="M451" i="17"/>
  <c r="N451" i="17"/>
  <c r="O451" i="17"/>
  <c r="B452" i="17"/>
  <c r="E452" i="17"/>
  <c r="H452" i="17"/>
  <c r="K452" i="17"/>
  <c r="L452" i="17"/>
  <c r="M452" i="17"/>
  <c r="N452" i="17"/>
  <c r="O452" i="17"/>
  <c r="B453" i="17"/>
  <c r="E453" i="17"/>
  <c r="H453" i="17"/>
  <c r="K453" i="17"/>
  <c r="L453" i="17"/>
  <c r="M453" i="17"/>
  <c r="N453" i="17"/>
  <c r="O453" i="17"/>
  <c r="B454" i="17"/>
  <c r="E454" i="17"/>
  <c r="H454" i="17"/>
  <c r="K454" i="17"/>
  <c r="L454" i="17"/>
  <c r="M454" i="17"/>
  <c r="N454" i="17"/>
  <c r="O454" i="17"/>
  <c r="B455" i="17"/>
  <c r="E455" i="17"/>
  <c r="H455" i="17"/>
  <c r="K455" i="17"/>
  <c r="L455" i="17"/>
  <c r="M455" i="17"/>
  <c r="N455" i="17"/>
  <c r="O455" i="17"/>
  <c r="B456" i="17"/>
  <c r="E456" i="17"/>
  <c r="H456" i="17"/>
  <c r="K456" i="17"/>
  <c r="L456" i="17"/>
  <c r="M456" i="17"/>
  <c r="N456" i="17"/>
  <c r="O456" i="17"/>
  <c r="B457" i="17"/>
  <c r="E457" i="17"/>
  <c r="H457" i="17"/>
  <c r="K457" i="17"/>
  <c r="L457" i="17"/>
  <c r="M457" i="17"/>
  <c r="N457" i="17"/>
  <c r="O457" i="17"/>
  <c r="B458" i="17"/>
  <c r="E458" i="17"/>
  <c r="H458" i="17"/>
  <c r="K458" i="17"/>
  <c r="L458" i="17"/>
  <c r="M458" i="17"/>
  <c r="N458" i="17"/>
  <c r="O458" i="17"/>
  <c r="B459" i="17"/>
  <c r="E459" i="17"/>
  <c r="H459" i="17"/>
  <c r="K459" i="17"/>
  <c r="L459" i="17"/>
  <c r="M459" i="17"/>
  <c r="N459" i="17"/>
  <c r="O459" i="17"/>
  <c r="B460" i="17"/>
  <c r="E460" i="17"/>
  <c r="H460" i="17"/>
  <c r="K460" i="17"/>
  <c r="L460" i="17"/>
  <c r="M460" i="17"/>
  <c r="N460" i="17"/>
  <c r="O460" i="17"/>
  <c r="B461" i="17"/>
  <c r="E461" i="17"/>
  <c r="H461" i="17"/>
  <c r="K461" i="17"/>
  <c r="L461" i="17"/>
  <c r="M461" i="17"/>
  <c r="N461" i="17"/>
  <c r="O461" i="17"/>
  <c r="B462" i="17"/>
  <c r="E462" i="17"/>
  <c r="H462" i="17"/>
  <c r="K462" i="17"/>
  <c r="L462" i="17"/>
  <c r="M462" i="17"/>
  <c r="N462" i="17"/>
  <c r="O462" i="17"/>
  <c r="B463" i="17"/>
  <c r="E463" i="17"/>
  <c r="H463" i="17"/>
  <c r="K463" i="17"/>
  <c r="L463" i="17"/>
  <c r="M463" i="17"/>
  <c r="N463" i="17"/>
  <c r="O463" i="17"/>
  <c r="B464" i="17"/>
  <c r="E464" i="17"/>
  <c r="H464" i="17"/>
  <c r="K464" i="17"/>
  <c r="L464" i="17"/>
  <c r="M464" i="17"/>
  <c r="N464" i="17"/>
  <c r="O464" i="17"/>
  <c r="B465" i="17"/>
  <c r="E465" i="17"/>
  <c r="H465" i="17"/>
  <c r="K465" i="17"/>
  <c r="L465" i="17"/>
  <c r="M465" i="17"/>
  <c r="N465" i="17"/>
  <c r="O465" i="17"/>
  <c r="B466" i="17"/>
  <c r="E466" i="17"/>
  <c r="H466" i="17"/>
  <c r="K466" i="17"/>
  <c r="L466" i="17"/>
  <c r="M466" i="17"/>
  <c r="N466" i="17"/>
  <c r="O466" i="17"/>
  <c r="B467" i="17"/>
  <c r="E467" i="17"/>
  <c r="H467" i="17"/>
  <c r="K467" i="17"/>
  <c r="L467" i="17"/>
  <c r="M467" i="17"/>
  <c r="N467" i="17"/>
  <c r="O467" i="17"/>
  <c r="B468" i="17"/>
  <c r="E468" i="17"/>
  <c r="H468" i="17"/>
  <c r="K468" i="17"/>
  <c r="L468" i="17"/>
  <c r="M468" i="17"/>
  <c r="N468" i="17"/>
  <c r="O468" i="17"/>
  <c r="B469" i="17"/>
  <c r="E469" i="17"/>
  <c r="H469" i="17"/>
  <c r="K469" i="17"/>
  <c r="L469" i="17"/>
  <c r="M469" i="17"/>
  <c r="N469" i="17"/>
  <c r="O469" i="17"/>
  <c r="B470" i="17"/>
  <c r="E470" i="17"/>
  <c r="H470" i="17"/>
  <c r="K470" i="17"/>
  <c r="L470" i="17"/>
  <c r="M470" i="17"/>
  <c r="N470" i="17"/>
  <c r="O470" i="17"/>
  <c r="B471" i="17"/>
  <c r="E471" i="17"/>
  <c r="H471" i="17"/>
  <c r="K471" i="17"/>
  <c r="L471" i="17"/>
  <c r="M471" i="17"/>
  <c r="N471" i="17"/>
  <c r="O471" i="17"/>
  <c r="B472" i="17"/>
  <c r="E472" i="17"/>
  <c r="H472" i="17"/>
  <c r="K472" i="17"/>
  <c r="L472" i="17"/>
  <c r="M472" i="17"/>
  <c r="N472" i="17"/>
  <c r="O472" i="17"/>
  <c r="B473" i="17"/>
  <c r="E473" i="17"/>
  <c r="H473" i="17"/>
  <c r="K473" i="17"/>
  <c r="L473" i="17"/>
  <c r="M473" i="17"/>
  <c r="N473" i="17"/>
  <c r="O473" i="17"/>
  <c r="B474" i="17"/>
  <c r="E474" i="17"/>
  <c r="H474" i="17"/>
  <c r="K474" i="17"/>
  <c r="L474" i="17"/>
  <c r="M474" i="17"/>
  <c r="N474" i="17"/>
  <c r="O474" i="17"/>
  <c r="B475" i="17"/>
  <c r="E475" i="17"/>
  <c r="H475" i="17"/>
  <c r="K475" i="17"/>
  <c r="L475" i="17"/>
  <c r="M475" i="17"/>
  <c r="N475" i="17"/>
  <c r="O475" i="17"/>
  <c r="B476" i="17"/>
  <c r="E476" i="17"/>
  <c r="H476" i="17"/>
  <c r="K476" i="17"/>
  <c r="L476" i="17"/>
  <c r="M476" i="17"/>
  <c r="N476" i="17"/>
  <c r="O476" i="17"/>
  <c r="B477" i="17"/>
  <c r="E477" i="17"/>
  <c r="H477" i="17"/>
  <c r="K477" i="17"/>
  <c r="L477" i="17"/>
  <c r="M477" i="17"/>
  <c r="N477" i="17"/>
  <c r="O477" i="17"/>
  <c r="B478" i="17"/>
  <c r="E478" i="17"/>
  <c r="H478" i="17"/>
  <c r="K478" i="17"/>
  <c r="L478" i="17"/>
  <c r="M478" i="17"/>
  <c r="N478" i="17"/>
  <c r="O478" i="17"/>
  <c r="B479" i="17"/>
  <c r="E479" i="17"/>
  <c r="H479" i="17"/>
  <c r="K479" i="17"/>
  <c r="L479" i="17"/>
  <c r="M479" i="17"/>
  <c r="N479" i="17"/>
  <c r="O479" i="17"/>
  <c r="B480" i="17"/>
  <c r="E480" i="17"/>
  <c r="H480" i="17"/>
  <c r="K480" i="17"/>
  <c r="L480" i="17"/>
  <c r="M480" i="17"/>
  <c r="N480" i="17"/>
  <c r="O480" i="17"/>
  <c r="B481" i="17"/>
  <c r="E481" i="17"/>
  <c r="H481" i="17"/>
  <c r="K481" i="17"/>
  <c r="L481" i="17"/>
  <c r="M481" i="17"/>
  <c r="N481" i="17"/>
  <c r="O481" i="17"/>
  <c r="B482" i="17"/>
  <c r="E482" i="17"/>
  <c r="H482" i="17"/>
  <c r="K482" i="17"/>
  <c r="L482" i="17"/>
  <c r="M482" i="17"/>
  <c r="N482" i="17"/>
  <c r="O482" i="17"/>
  <c r="B483" i="17"/>
  <c r="E483" i="17"/>
  <c r="H483" i="17"/>
  <c r="K483" i="17"/>
  <c r="L483" i="17"/>
  <c r="M483" i="17"/>
  <c r="N483" i="17"/>
  <c r="O483" i="17"/>
  <c r="B484" i="17"/>
  <c r="E484" i="17"/>
  <c r="H484" i="17"/>
  <c r="K484" i="17"/>
  <c r="L484" i="17"/>
  <c r="M484" i="17"/>
  <c r="N484" i="17"/>
  <c r="O484" i="17"/>
  <c r="B485" i="17"/>
  <c r="E485" i="17"/>
  <c r="H485" i="17"/>
  <c r="K485" i="17"/>
  <c r="L485" i="17"/>
  <c r="M485" i="17"/>
  <c r="N485" i="17"/>
  <c r="O485" i="17"/>
  <c r="B486" i="17"/>
  <c r="E486" i="17"/>
  <c r="H486" i="17"/>
  <c r="K486" i="17"/>
  <c r="L486" i="17"/>
  <c r="M486" i="17"/>
  <c r="N486" i="17"/>
  <c r="O486" i="17"/>
  <c r="B487" i="17"/>
  <c r="E487" i="17"/>
  <c r="H487" i="17"/>
  <c r="K487" i="17"/>
  <c r="L487" i="17"/>
  <c r="M487" i="17"/>
  <c r="N487" i="17"/>
  <c r="O487" i="17"/>
  <c r="B488" i="17"/>
  <c r="E488" i="17"/>
  <c r="H488" i="17"/>
  <c r="K488" i="17"/>
  <c r="L488" i="17"/>
  <c r="M488" i="17"/>
  <c r="N488" i="17"/>
  <c r="O488" i="17"/>
  <c r="B489" i="17"/>
  <c r="E489" i="17"/>
  <c r="H489" i="17"/>
  <c r="K489" i="17"/>
  <c r="L489" i="17"/>
  <c r="M489" i="17"/>
  <c r="N489" i="17"/>
  <c r="O489" i="17"/>
  <c r="B490" i="17"/>
  <c r="E490" i="17"/>
  <c r="H490" i="17"/>
  <c r="K490" i="17"/>
  <c r="L490" i="17"/>
  <c r="M490" i="17"/>
  <c r="N490" i="17"/>
  <c r="O490" i="17"/>
  <c r="B491" i="17"/>
  <c r="E491" i="17"/>
  <c r="H491" i="17"/>
  <c r="K491" i="17"/>
  <c r="L491" i="17"/>
  <c r="M491" i="17"/>
  <c r="N491" i="17"/>
  <c r="O491" i="17"/>
  <c r="B492" i="17"/>
  <c r="E492" i="17"/>
  <c r="H492" i="17"/>
  <c r="K492" i="17"/>
  <c r="L492" i="17"/>
  <c r="M492" i="17"/>
  <c r="N492" i="17"/>
  <c r="O492" i="17"/>
  <c r="B493" i="17"/>
  <c r="E493" i="17"/>
  <c r="H493" i="17"/>
  <c r="K493" i="17"/>
  <c r="L493" i="17"/>
  <c r="M493" i="17"/>
  <c r="N493" i="17"/>
  <c r="O493" i="17"/>
  <c r="B494" i="17"/>
  <c r="E494" i="17"/>
  <c r="H494" i="17"/>
  <c r="K494" i="17"/>
  <c r="L494" i="17"/>
  <c r="M494" i="17"/>
  <c r="N494" i="17"/>
  <c r="O494" i="17"/>
  <c r="B495" i="17"/>
  <c r="E495" i="17"/>
  <c r="H495" i="17"/>
  <c r="K495" i="17"/>
  <c r="L495" i="17"/>
  <c r="M495" i="17"/>
  <c r="N495" i="17"/>
  <c r="O495" i="17"/>
  <c r="B496" i="17"/>
  <c r="E496" i="17"/>
  <c r="H496" i="17"/>
  <c r="K496" i="17"/>
  <c r="L496" i="17"/>
  <c r="M496" i="17"/>
  <c r="N496" i="17"/>
  <c r="O496" i="17"/>
  <c r="B497" i="17"/>
  <c r="E497" i="17"/>
  <c r="H497" i="17"/>
  <c r="K497" i="17"/>
  <c r="L497" i="17"/>
  <c r="M497" i="17"/>
  <c r="N497" i="17"/>
  <c r="O497" i="17"/>
  <c r="B498" i="17"/>
  <c r="E498" i="17"/>
  <c r="H498" i="17"/>
  <c r="K498" i="17"/>
  <c r="L498" i="17"/>
  <c r="M498" i="17"/>
  <c r="N498" i="17"/>
  <c r="O498" i="17"/>
  <c r="B499" i="17"/>
  <c r="E499" i="17"/>
  <c r="H499" i="17"/>
  <c r="K499" i="17"/>
  <c r="L499" i="17"/>
  <c r="M499" i="17"/>
  <c r="N499" i="17"/>
  <c r="O499" i="17"/>
  <c r="B500" i="17"/>
  <c r="E500" i="17"/>
  <c r="H500" i="17"/>
  <c r="K500" i="17"/>
  <c r="L500" i="17"/>
  <c r="M500" i="17"/>
  <c r="N500" i="17"/>
  <c r="O500" i="17"/>
  <c r="B501" i="17"/>
  <c r="E501" i="17"/>
  <c r="H501" i="17"/>
  <c r="K501" i="17"/>
  <c r="L501" i="17"/>
  <c r="M501" i="17"/>
  <c r="N501" i="17"/>
  <c r="O501" i="17"/>
  <c r="B502" i="17"/>
  <c r="E502" i="17"/>
  <c r="H502" i="17"/>
  <c r="K502" i="17"/>
  <c r="L502" i="17"/>
  <c r="M502" i="17"/>
  <c r="N502" i="17"/>
  <c r="O502" i="17"/>
  <c r="B503" i="17"/>
  <c r="E503" i="17"/>
  <c r="H503" i="17"/>
  <c r="K503" i="17"/>
  <c r="L503" i="17"/>
  <c r="M503" i="17"/>
  <c r="N503" i="17"/>
  <c r="O503" i="17"/>
  <c r="B504" i="17"/>
  <c r="E504" i="17"/>
  <c r="H504" i="17"/>
  <c r="K504" i="17"/>
  <c r="L504" i="17"/>
  <c r="M504" i="17"/>
  <c r="N504" i="17"/>
  <c r="O504" i="17"/>
  <c r="B505" i="17"/>
  <c r="E505" i="17"/>
  <c r="H505" i="17"/>
  <c r="K505" i="17"/>
  <c r="L505" i="17"/>
  <c r="M505" i="17"/>
  <c r="N505" i="17"/>
  <c r="O505" i="17"/>
  <c r="B506" i="17"/>
  <c r="E506" i="17"/>
  <c r="H506" i="17"/>
  <c r="K506" i="17"/>
  <c r="L506" i="17"/>
  <c r="M506" i="17"/>
  <c r="N506" i="17"/>
  <c r="O506" i="17"/>
  <c r="B507" i="17"/>
  <c r="E507" i="17"/>
  <c r="H507" i="17"/>
  <c r="K507" i="17"/>
  <c r="L507" i="17"/>
  <c r="M507" i="17"/>
  <c r="N507" i="17"/>
  <c r="O507" i="17"/>
  <c r="B508" i="17"/>
  <c r="E508" i="17"/>
  <c r="H508" i="17"/>
  <c r="K508" i="17"/>
  <c r="L508" i="17"/>
  <c r="M508" i="17"/>
  <c r="N508" i="17"/>
  <c r="O508" i="17"/>
  <c r="B509" i="17"/>
  <c r="E509" i="17"/>
  <c r="H509" i="17"/>
  <c r="K509" i="17"/>
  <c r="L509" i="17"/>
  <c r="M509" i="17"/>
  <c r="N509" i="17"/>
  <c r="O509" i="17"/>
  <c r="B510" i="17"/>
  <c r="E510" i="17"/>
  <c r="H510" i="17"/>
  <c r="K510" i="17"/>
  <c r="L510" i="17"/>
  <c r="M510" i="17"/>
  <c r="N510" i="17"/>
  <c r="O510" i="17"/>
  <c r="B511" i="17"/>
  <c r="E511" i="17"/>
  <c r="H511" i="17"/>
  <c r="K511" i="17"/>
  <c r="L511" i="17"/>
  <c r="M511" i="17"/>
  <c r="N511" i="17"/>
  <c r="O511" i="17"/>
  <c r="B512" i="17"/>
  <c r="E512" i="17"/>
  <c r="H512" i="17"/>
  <c r="K512" i="17"/>
  <c r="L512" i="17"/>
  <c r="M512" i="17"/>
  <c r="N512" i="17"/>
  <c r="O512" i="17"/>
  <c r="B513" i="17"/>
  <c r="E513" i="17"/>
  <c r="H513" i="17"/>
  <c r="K513" i="17"/>
  <c r="L513" i="17"/>
  <c r="M513" i="17"/>
  <c r="N513" i="17"/>
  <c r="O513" i="17"/>
  <c r="B514" i="17"/>
  <c r="E514" i="17"/>
  <c r="H514" i="17"/>
  <c r="K514" i="17"/>
  <c r="L514" i="17"/>
  <c r="M514" i="17"/>
  <c r="N514" i="17"/>
  <c r="O514" i="17"/>
  <c r="B515" i="17"/>
  <c r="E515" i="17"/>
  <c r="H515" i="17"/>
  <c r="K515" i="17"/>
  <c r="L515" i="17"/>
  <c r="M515" i="17"/>
  <c r="N515" i="17"/>
  <c r="O515" i="17"/>
  <c r="B516" i="17"/>
  <c r="E516" i="17"/>
  <c r="H516" i="17"/>
  <c r="K516" i="17"/>
  <c r="L516" i="17"/>
  <c r="M516" i="17"/>
  <c r="N516" i="17"/>
  <c r="O516" i="17"/>
  <c r="B517" i="17"/>
  <c r="E517" i="17"/>
  <c r="H517" i="17"/>
  <c r="K517" i="17"/>
  <c r="L517" i="17"/>
  <c r="M517" i="17"/>
  <c r="N517" i="17"/>
  <c r="O517" i="17"/>
  <c r="B518" i="17"/>
  <c r="E518" i="17"/>
  <c r="H518" i="17"/>
  <c r="K518" i="17"/>
  <c r="L518" i="17"/>
  <c r="M518" i="17"/>
  <c r="N518" i="17"/>
  <c r="O518" i="17"/>
  <c r="B519" i="17"/>
  <c r="E519" i="17"/>
  <c r="H519" i="17"/>
  <c r="K519" i="17"/>
  <c r="L519" i="17"/>
  <c r="M519" i="17"/>
  <c r="N519" i="17"/>
  <c r="O519" i="17"/>
  <c r="B520" i="17"/>
  <c r="E520" i="17"/>
  <c r="H520" i="17"/>
  <c r="K520" i="17"/>
  <c r="L520" i="17"/>
  <c r="M520" i="17"/>
  <c r="N520" i="17"/>
  <c r="O520" i="17"/>
  <c r="B521" i="17"/>
  <c r="E521" i="17"/>
  <c r="H521" i="17"/>
  <c r="K521" i="17"/>
  <c r="L521" i="17"/>
  <c r="M521" i="17"/>
  <c r="N521" i="17"/>
  <c r="O521" i="17"/>
  <c r="B522" i="17"/>
  <c r="E522" i="17"/>
  <c r="H522" i="17"/>
  <c r="K522" i="17"/>
  <c r="L522" i="17"/>
  <c r="M522" i="17"/>
  <c r="N522" i="17"/>
  <c r="O522" i="17"/>
  <c r="B523" i="17"/>
  <c r="E523" i="17"/>
  <c r="H523" i="17"/>
  <c r="K523" i="17"/>
  <c r="L523" i="17"/>
  <c r="M523" i="17"/>
  <c r="N523" i="17"/>
  <c r="O523" i="17"/>
  <c r="B524" i="17"/>
  <c r="E524" i="17"/>
  <c r="H524" i="17"/>
  <c r="K524" i="17"/>
  <c r="L524" i="17"/>
  <c r="M524" i="17"/>
  <c r="N524" i="17"/>
  <c r="O524" i="17"/>
  <c r="B525" i="17"/>
  <c r="E525" i="17"/>
  <c r="H525" i="17"/>
  <c r="K525" i="17"/>
  <c r="L525" i="17"/>
  <c r="M525" i="17"/>
  <c r="N525" i="17"/>
  <c r="O525" i="17"/>
  <c r="B526" i="17"/>
  <c r="E526" i="17"/>
  <c r="H526" i="17"/>
  <c r="K526" i="17"/>
  <c r="L526" i="17"/>
  <c r="M526" i="17"/>
  <c r="N526" i="17"/>
  <c r="O526" i="17"/>
  <c r="B527" i="17"/>
  <c r="E527" i="17"/>
  <c r="H527" i="17"/>
  <c r="K527" i="17"/>
  <c r="L527" i="17"/>
  <c r="M527" i="17"/>
  <c r="N527" i="17"/>
  <c r="O527" i="17"/>
  <c r="B528" i="17"/>
  <c r="E528" i="17"/>
  <c r="H528" i="17"/>
  <c r="K528" i="17"/>
  <c r="L528" i="17"/>
  <c r="M528" i="17"/>
  <c r="N528" i="17"/>
  <c r="O528" i="17"/>
  <c r="B529" i="17"/>
  <c r="E529" i="17"/>
  <c r="H529" i="17"/>
  <c r="K529" i="17"/>
  <c r="L529" i="17"/>
  <c r="M529" i="17"/>
  <c r="N529" i="17"/>
  <c r="O529" i="17"/>
  <c r="B530" i="17"/>
  <c r="E530" i="17"/>
  <c r="H530" i="17"/>
  <c r="K530" i="17"/>
  <c r="L530" i="17"/>
  <c r="M530" i="17"/>
  <c r="N530" i="17"/>
  <c r="O530" i="17"/>
  <c r="B531" i="17"/>
  <c r="E531" i="17"/>
  <c r="H531" i="17"/>
  <c r="K531" i="17"/>
  <c r="L531" i="17"/>
  <c r="M531" i="17"/>
  <c r="N531" i="17"/>
  <c r="O531" i="17"/>
  <c r="B532" i="17"/>
  <c r="E532" i="17"/>
  <c r="H532" i="17"/>
  <c r="K532" i="17"/>
  <c r="L532" i="17"/>
  <c r="M532" i="17"/>
  <c r="N532" i="17"/>
  <c r="O532" i="17"/>
  <c r="B533" i="17"/>
  <c r="E533" i="17"/>
  <c r="H533" i="17"/>
  <c r="K533" i="17"/>
  <c r="L533" i="17"/>
  <c r="M533" i="17"/>
  <c r="N533" i="17"/>
  <c r="O533" i="17"/>
  <c r="B534" i="17"/>
  <c r="E534" i="17"/>
  <c r="H534" i="17"/>
  <c r="K534" i="17"/>
  <c r="L534" i="17"/>
  <c r="M534" i="17"/>
  <c r="N534" i="17"/>
  <c r="O534" i="17"/>
  <c r="B535" i="17"/>
  <c r="E535" i="17"/>
  <c r="H535" i="17"/>
  <c r="K535" i="17"/>
  <c r="L535" i="17"/>
  <c r="M535" i="17"/>
  <c r="N535" i="17"/>
  <c r="O535" i="17"/>
  <c r="B536" i="17"/>
  <c r="E536" i="17"/>
  <c r="H536" i="17"/>
  <c r="K536" i="17"/>
  <c r="L536" i="17"/>
  <c r="M536" i="17"/>
  <c r="N536" i="17"/>
  <c r="O536" i="17"/>
  <c r="B537" i="17"/>
  <c r="E537" i="17"/>
  <c r="H537" i="17"/>
  <c r="K537" i="17"/>
  <c r="L537" i="17"/>
  <c r="M537" i="17"/>
  <c r="N537" i="17"/>
  <c r="O537" i="17"/>
  <c r="B538" i="17"/>
  <c r="E538" i="17"/>
  <c r="H538" i="17"/>
  <c r="K538" i="17"/>
  <c r="L538" i="17"/>
  <c r="M538" i="17"/>
  <c r="N538" i="17"/>
  <c r="O538" i="17"/>
  <c r="B539" i="17"/>
  <c r="E539" i="17"/>
  <c r="H539" i="17"/>
  <c r="K539" i="17"/>
  <c r="L539" i="17"/>
  <c r="M539" i="17"/>
  <c r="N539" i="17"/>
  <c r="O539" i="17"/>
  <c r="B540" i="17"/>
  <c r="E540" i="17"/>
  <c r="H540" i="17"/>
  <c r="K540" i="17"/>
  <c r="L540" i="17"/>
  <c r="M540" i="17"/>
  <c r="N540" i="17"/>
  <c r="O540" i="17"/>
  <c r="B541" i="17"/>
  <c r="E541" i="17"/>
  <c r="H541" i="17"/>
  <c r="K541" i="17"/>
  <c r="L541" i="17"/>
  <c r="M541" i="17"/>
  <c r="N541" i="17"/>
  <c r="O541" i="17"/>
  <c r="B542" i="17"/>
  <c r="E542" i="17"/>
  <c r="H542" i="17"/>
  <c r="K542" i="17"/>
  <c r="L542" i="17"/>
  <c r="M542" i="17"/>
  <c r="N542" i="17"/>
  <c r="O542" i="17"/>
  <c r="B543" i="17"/>
  <c r="E543" i="17"/>
  <c r="H543" i="17"/>
  <c r="K543" i="17"/>
  <c r="L543" i="17"/>
  <c r="M543" i="17"/>
  <c r="N543" i="17"/>
  <c r="O543" i="17"/>
  <c r="B544" i="17"/>
  <c r="E544" i="17"/>
  <c r="H544" i="17"/>
  <c r="K544" i="17"/>
  <c r="L544" i="17"/>
  <c r="M544" i="17"/>
  <c r="N544" i="17"/>
  <c r="O544" i="17"/>
  <c r="B545" i="17"/>
  <c r="E545" i="17"/>
  <c r="H545" i="17"/>
  <c r="K545" i="17"/>
  <c r="L545" i="17"/>
  <c r="M545" i="17"/>
  <c r="N545" i="17"/>
  <c r="O545" i="17"/>
  <c r="B546" i="17"/>
  <c r="E546" i="17"/>
  <c r="H546" i="17"/>
  <c r="K546" i="17"/>
  <c r="L546" i="17"/>
  <c r="M546" i="17"/>
  <c r="N546" i="17"/>
  <c r="O546" i="17"/>
  <c r="B547" i="17"/>
  <c r="E547" i="17"/>
  <c r="H547" i="17"/>
  <c r="K547" i="17"/>
  <c r="L547" i="17"/>
  <c r="M547" i="17"/>
  <c r="N547" i="17"/>
  <c r="O547" i="17"/>
  <c r="B548" i="17"/>
  <c r="E548" i="17"/>
  <c r="H548" i="17"/>
  <c r="K548" i="17"/>
  <c r="L548" i="17"/>
  <c r="M548" i="17"/>
  <c r="N548" i="17"/>
  <c r="O548" i="17"/>
  <c r="B549" i="17"/>
  <c r="E549" i="17"/>
  <c r="H549" i="17"/>
  <c r="K549" i="17"/>
  <c r="L549" i="17"/>
  <c r="M549" i="17"/>
  <c r="N549" i="17"/>
  <c r="O549" i="17"/>
  <c r="B550" i="17"/>
  <c r="E550" i="17"/>
  <c r="H550" i="17"/>
  <c r="K550" i="17"/>
  <c r="L550" i="17"/>
  <c r="M550" i="17"/>
  <c r="N550" i="17"/>
  <c r="O550" i="17"/>
  <c r="B551" i="17"/>
  <c r="E551" i="17"/>
  <c r="H551" i="17"/>
  <c r="K551" i="17"/>
  <c r="L551" i="17"/>
  <c r="M551" i="17"/>
  <c r="N551" i="17"/>
  <c r="O551" i="17"/>
  <c r="B552" i="17"/>
  <c r="E552" i="17"/>
  <c r="H552" i="17"/>
  <c r="K552" i="17"/>
  <c r="L552" i="17"/>
  <c r="M552" i="17"/>
  <c r="N552" i="17"/>
  <c r="O552" i="17"/>
  <c r="B553" i="17"/>
  <c r="E553" i="17"/>
  <c r="H553" i="17"/>
  <c r="K553" i="17"/>
  <c r="L553" i="17"/>
  <c r="M553" i="17"/>
  <c r="N553" i="17"/>
  <c r="O553" i="17"/>
  <c r="B554" i="17"/>
  <c r="E554" i="17"/>
  <c r="H554" i="17"/>
  <c r="K554" i="17"/>
  <c r="L554" i="17"/>
  <c r="M554" i="17"/>
  <c r="N554" i="17"/>
  <c r="O554" i="17"/>
  <c r="B555" i="17"/>
  <c r="E555" i="17"/>
  <c r="H555" i="17"/>
  <c r="K555" i="17"/>
  <c r="L555" i="17"/>
  <c r="M555" i="17"/>
  <c r="N555" i="17"/>
  <c r="O555" i="17"/>
  <c r="B556" i="17"/>
  <c r="E556" i="17"/>
  <c r="H556" i="17"/>
  <c r="K556" i="17"/>
  <c r="L556" i="17"/>
  <c r="M556" i="17"/>
  <c r="N556" i="17"/>
  <c r="O556" i="17"/>
  <c r="B557" i="17"/>
  <c r="E557" i="17"/>
  <c r="H557" i="17"/>
  <c r="K557" i="17"/>
  <c r="L557" i="17"/>
  <c r="M557" i="17"/>
  <c r="N557" i="17"/>
  <c r="O557" i="17"/>
  <c r="B558" i="17"/>
  <c r="E558" i="17"/>
  <c r="H558" i="17"/>
  <c r="K558" i="17"/>
  <c r="L558" i="17"/>
  <c r="M558" i="17"/>
  <c r="N558" i="17"/>
  <c r="O558" i="17"/>
  <c r="B559" i="17"/>
  <c r="E559" i="17"/>
  <c r="H559" i="17"/>
  <c r="K559" i="17"/>
  <c r="L559" i="17"/>
  <c r="M559" i="17"/>
  <c r="N559" i="17"/>
  <c r="O559" i="17"/>
  <c r="B560" i="17"/>
  <c r="E560" i="17"/>
  <c r="H560" i="17"/>
  <c r="K560" i="17"/>
  <c r="L560" i="17"/>
  <c r="M560" i="17"/>
  <c r="N560" i="17"/>
  <c r="O560" i="17"/>
  <c r="B561" i="17"/>
  <c r="E561" i="17"/>
  <c r="H561" i="17"/>
  <c r="K561" i="17"/>
  <c r="L561" i="17"/>
  <c r="M561" i="17"/>
  <c r="N561" i="17"/>
  <c r="O561" i="17"/>
  <c r="B562" i="17"/>
  <c r="E562" i="17"/>
  <c r="H562" i="17"/>
  <c r="K562" i="17"/>
  <c r="L562" i="17"/>
  <c r="M562" i="17"/>
  <c r="N562" i="17"/>
  <c r="O562" i="17"/>
  <c r="B563" i="17"/>
  <c r="E563" i="17"/>
  <c r="H563" i="17"/>
  <c r="K563" i="17"/>
  <c r="L563" i="17"/>
  <c r="M563" i="17"/>
  <c r="N563" i="17"/>
  <c r="O563" i="17"/>
  <c r="B564" i="17"/>
  <c r="E564" i="17"/>
  <c r="H564" i="17"/>
  <c r="K564" i="17"/>
  <c r="L564" i="17"/>
  <c r="M564" i="17"/>
  <c r="N564" i="17"/>
  <c r="O564" i="17"/>
  <c r="B565" i="17"/>
  <c r="E565" i="17"/>
  <c r="H565" i="17"/>
  <c r="K565" i="17"/>
  <c r="L565" i="17"/>
  <c r="M565" i="17"/>
  <c r="N565" i="17"/>
  <c r="O565" i="17"/>
  <c r="B566" i="17"/>
  <c r="E566" i="17"/>
  <c r="H566" i="17"/>
  <c r="K566" i="17"/>
  <c r="L566" i="17"/>
  <c r="M566" i="17"/>
  <c r="N566" i="17"/>
  <c r="O566" i="17"/>
  <c r="B567" i="17"/>
  <c r="E567" i="17"/>
  <c r="H567" i="17"/>
  <c r="K567" i="17"/>
  <c r="L567" i="17"/>
  <c r="M567" i="17"/>
  <c r="N567" i="17"/>
  <c r="O567" i="17"/>
  <c r="B568" i="17"/>
  <c r="E568" i="17"/>
  <c r="H568" i="17"/>
  <c r="K568" i="17"/>
  <c r="L568" i="17"/>
  <c r="M568" i="17"/>
  <c r="N568" i="17"/>
  <c r="O568" i="17"/>
  <c r="B569" i="17"/>
  <c r="E569" i="17"/>
  <c r="H569" i="17"/>
  <c r="K569" i="17"/>
  <c r="L569" i="17"/>
  <c r="M569" i="17"/>
  <c r="N569" i="17"/>
  <c r="O569" i="17"/>
  <c r="B570" i="17"/>
  <c r="E570" i="17"/>
  <c r="H570" i="17"/>
  <c r="K570" i="17"/>
  <c r="L570" i="17"/>
  <c r="M570" i="17"/>
  <c r="N570" i="17"/>
  <c r="O570" i="17"/>
  <c r="B571" i="17"/>
  <c r="E571" i="17"/>
  <c r="H571" i="17"/>
  <c r="K571" i="17"/>
  <c r="L571" i="17"/>
  <c r="M571" i="17"/>
  <c r="N571" i="17"/>
  <c r="O571" i="17"/>
  <c r="B572" i="17"/>
  <c r="E572" i="17"/>
  <c r="H572" i="17"/>
  <c r="K572" i="17"/>
  <c r="L572" i="17"/>
  <c r="M572" i="17"/>
  <c r="N572" i="17"/>
  <c r="O572" i="17"/>
  <c r="B573" i="17"/>
  <c r="E573" i="17"/>
  <c r="H573" i="17"/>
  <c r="K573" i="17"/>
  <c r="L573" i="17"/>
  <c r="M573" i="17"/>
  <c r="N573" i="17"/>
  <c r="O573" i="17"/>
  <c r="B574" i="17"/>
  <c r="E574" i="17"/>
  <c r="H574" i="17"/>
  <c r="K574" i="17"/>
  <c r="L574" i="17"/>
  <c r="M574" i="17"/>
  <c r="N574" i="17"/>
  <c r="O574" i="17"/>
  <c r="B575" i="17"/>
  <c r="E575" i="17"/>
  <c r="H575" i="17"/>
  <c r="K575" i="17"/>
  <c r="L575" i="17"/>
  <c r="M575" i="17"/>
  <c r="N575" i="17"/>
  <c r="O575" i="17"/>
  <c r="B576" i="17"/>
  <c r="E576" i="17"/>
  <c r="H576" i="17"/>
  <c r="K576" i="17"/>
  <c r="L576" i="17"/>
  <c r="M576" i="17"/>
  <c r="N576" i="17"/>
  <c r="O576" i="17"/>
  <c r="B577" i="17"/>
  <c r="E577" i="17"/>
  <c r="H577" i="17"/>
  <c r="K577" i="17"/>
  <c r="L577" i="17"/>
  <c r="M577" i="17"/>
  <c r="N577" i="17"/>
  <c r="O577" i="17"/>
  <c r="B578" i="17"/>
  <c r="E578" i="17"/>
  <c r="H578" i="17"/>
  <c r="K578" i="17"/>
  <c r="L578" i="17"/>
  <c r="M578" i="17"/>
  <c r="N578" i="17"/>
  <c r="O578" i="17"/>
  <c r="B579" i="17"/>
  <c r="E579" i="17"/>
  <c r="H579" i="17"/>
  <c r="K579" i="17"/>
  <c r="L579" i="17"/>
  <c r="M579" i="17"/>
  <c r="N579" i="17"/>
  <c r="O579" i="17"/>
  <c r="B580" i="17"/>
  <c r="E580" i="17"/>
  <c r="H580" i="17"/>
  <c r="K580" i="17"/>
  <c r="L580" i="17"/>
  <c r="M580" i="17"/>
  <c r="N580" i="17"/>
  <c r="O580" i="17"/>
  <c r="B581" i="17"/>
  <c r="E581" i="17"/>
  <c r="H581" i="17"/>
  <c r="K581" i="17"/>
  <c r="L581" i="17"/>
  <c r="M581" i="17"/>
  <c r="N581" i="17"/>
  <c r="O581" i="17"/>
  <c r="B582" i="17"/>
  <c r="E582" i="17"/>
  <c r="H582" i="17"/>
  <c r="K582" i="17"/>
  <c r="L582" i="17"/>
  <c r="M582" i="17"/>
  <c r="N582" i="17"/>
  <c r="O582" i="17"/>
  <c r="B583" i="17"/>
  <c r="E583" i="17"/>
  <c r="H583" i="17"/>
  <c r="K583" i="17"/>
  <c r="L583" i="17"/>
  <c r="M583" i="17"/>
  <c r="N583" i="17"/>
  <c r="O583" i="17"/>
  <c r="B584" i="17"/>
  <c r="E584" i="17"/>
  <c r="H584" i="17"/>
  <c r="K584" i="17"/>
  <c r="L584" i="17"/>
  <c r="M584" i="17"/>
  <c r="N584" i="17"/>
  <c r="O584" i="17"/>
  <c r="B585" i="17"/>
  <c r="E585" i="17"/>
  <c r="H585" i="17"/>
  <c r="K585" i="17"/>
  <c r="L585" i="17"/>
  <c r="M585" i="17"/>
  <c r="N585" i="17"/>
  <c r="O585" i="17"/>
  <c r="B586" i="17"/>
  <c r="E586" i="17"/>
  <c r="H586" i="17"/>
  <c r="K586" i="17"/>
  <c r="L586" i="17"/>
  <c r="M586" i="17"/>
  <c r="N586" i="17"/>
  <c r="O586" i="17"/>
  <c r="B587" i="17"/>
  <c r="E587" i="17"/>
  <c r="H587" i="17"/>
  <c r="K587" i="17"/>
  <c r="L587" i="17"/>
  <c r="M587" i="17"/>
  <c r="N587" i="17"/>
  <c r="O587" i="17"/>
  <c r="B588" i="17"/>
  <c r="E588" i="17"/>
  <c r="H588" i="17"/>
  <c r="K588" i="17"/>
  <c r="L588" i="17"/>
  <c r="M588" i="17"/>
  <c r="N588" i="17"/>
  <c r="O588" i="17"/>
  <c r="B589" i="17"/>
  <c r="E589" i="17"/>
  <c r="H589" i="17"/>
  <c r="K589" i="17"/>
  <c r="L589" i="17"/>
  <c r="M589" i="17"/>
  <c r="N589" i="17"/>
  <c r="O589" i="17"/>
  <c r="B590" i="17"/>
  <c r="E590" i="17"/>
  <c r="H590" i="17"/>
  <c r="K590" i="17"/>
  <c r="L590" i="17"/>
  <c r="M590" i="17"/>
  <c r="N590" i="17"/>
  <c r="O590" i="17"/>
  <c r="B591" i="17"/>
  <c r="E591" i="17"/>
  <c r="H591" i="17"/>
  <c r="K591" i="17"/>
  <c r="L591" i="17"/>
  <c r="M591" i="17"/>
  <c r="N591" i="17"/>
  <c r="O591" i="17"/>
  <c r="B592" i="17"/>
  <c r="E592" i="17"/>
  <c r="H592" i="17"/>
  <c r="K592" i="17"/>
  <c r="L592" i="17"/>
  <c r="M592" i="17"/>
  <c r="N592" i="17"/>
  <c r="O592" i="17"/>
  <c r="B593" i="17"/>
  <c r="E593" i="17"/>
  <c r="H593" i="17"/>
  <c r="K593" i="17"/>
  <c r="L593" i="17"/>
  <c r="M593" i="17"/>
  <c r="N593" i="17"/>
  <c r="O593" i="17"/>
  <c r="B594" i="17"/>
  <c r="E594" i="17"/>
  <c r="H594" i="17"/>
  <c r="K594" i="17"/>
  <c r="L594" i="17"/>
  <c r="M594" i="17"/>
  <c r="N594" i="17"/>
  <c r="O594" i="17"/>
  <c r="B595" i="17"/>
  <c r="E595" i="17"/>
  <c r="H595" i="17"/>
  <c r="K595" i="17"/>
  <c r="L595" i="17"/>
  <c r="M595" i="17"/>
  <c r="N595" i="17"/>
  <c r="O595" i="17"/>
  <c r="B596" i="17"/>
  <c r="E596" i="17"/>
  <c r="H596" i="17"/>
  <c r="K596" i="17"/>
  <c r="L596" i="17"/>
  <c r="M596" i="17"/>
  <c r="N596" i="17"/>
  <c r="O596" i="17"/>
  <c r="B597" i="17"/>
  <c r="E597" i="17"/>
  <c r="H597" i="17"/>
  <c r="K597" i="17"/>
  <c r="L597" i="17"/>
  <c r="M597" i="17"/>
  <c r="N597" i="17"/>
  <c r="O597" i="17"/>
  <c r="B598" i="17"/>
  <c r="E598" i="17"/>
  <c r="H598" i="17"/>
  <c r="K598" i="17"/>
  <c r="L598" i="17"/>
  <c r="M598" i="17"/>
  <c r="N598" i="17"/>
  <c r="O598" i="17"/>
  <c r="B599" i="17"/>
  <c r="E599" i="17"/>
  <c r="H599" i="17"/>
  <c r="K599" i="17"/>
  <c r="L599" i="17"/>
  <c r="M599" i="17"/>
  <c r="N599" i="17"/>
  <c r="O599" i="17"/>
  <c r="B600" i="17"/>
  <c r="E600" i="17"/>
  <c r="H600" i="17"/>
  <c r="K600" i="17"/>
  <c r="L600" i="17"/>
  <c r="M600" i="17"/>
  <c r="N600" i="17"/>
  <c r="O600" i="17"/>
  <c r="B601" i="17"/>
  <c r="E601" i="17"/>
  <c r="H601" i="17"/>
  <c r="K601" i="17"/>
  <c r="L601" i="17"/>
  <c r="M601" i="17"/>
  <c r="N601" i="17"/>
  <c r="O601" i="17"/>
  <c r="B602" i="17"/>
  <c r="E602" i="17"/>
  <c r="H602" i="17"/>
  <c r="K602" i="17"/>
  <c r="L602" i="17"/>
  <c r="M602" i="17"/>
  <c r="N602" i="17"/>
  <c r="O602" i="17"/>
  <c r="B603" i="17"/>
  <c r="E603" i="17"/>
  <c r="H603" i="17"/>
  <c r="K603" i="17"/>
  <c r="L603" i="17"/>
  <c r="M603" i="17"/>
  <c r="N603" i="17"/>
  <c r="O603" i="17"/>
  <c r="B604" i="17"/>
  <c r="E604" i="17"/>
  <c r="H604" i="17"/>
  <c r="K604" i="17"/>
  <c r="L604" i="17"/>
  <c r="M604" i="17"/>
  <c r="N604" i="17"/>
  <c r="O604" i="17"/>
  <c r="B605" i="17"/>
  <c r="E605" i="17"/>
  <c r="H605" i="17"/>
  <c r="K605" i="17"/>
  <c r="L605" i="17"/>
  <c r="M605" i="17"/>
  <c r="N605" i="17"/>
  <c r="O605" i="17"/>
  <c r="B606" i="17"/>
  <c r="E606" i="17"/>
  <c r="H606" i="17"/>
  <c r="K606" i="17"/>
  <c r="L606" i="17"/>
  <c r="M606" i="17"/>
  <c r="N606" i="17"/>
  <c r="O606" i="17"/>
  <c r="B607" i="17"/>
  <c r="E607" i="17"/>
  <c r="H607" i="17"/>
  <c r="K607" i="17"/>
  <c r="L607" i="17"/>
  <c r="M607" i="17"/>
  <c r="N607" i="17"/>
  <c r="O607" i="17"/>
  <c r="B608" i="17"/>
  <c r="E608" i="17"/>
  <c r="H608" i="17"/>
  <c r="K608" i="17"/>
  <c r="L608" i="17"/>
  <c r="M608" i="17"/>
  <c r="N608" i="17"/>
  <c r="O608" i="17"/>
  <c r="B609" i="17"/>
  <c r="E609" i="17"/>
  <c r="H609" i="17"/>
  <c r="K609" i="17"/>
  <c r="L609" i="17"/>
  <c r="M609" i="17"/>
  <c r="N609" i="17"/>
  <c r="O609" i="17"/>
  <c r="B610" i="17"/>
  <c r="E610" i="17"/>
  <c r="H610" i="17"/>
  <c r="K610" i="17"/>
  <c r="L610" i="17"/>
  <c r="M610" i="17"/>
  <c r="N610" i="17"/>
  <c r="O610" i="17"/>
  <c r="B611" i="17"/>
  <c r="E611" i="17"/>
  <c r="H611" i="17"/>
  <c r="K611" i="17"/>
  <c r="L611" i="17"/>
  <c r="M611" i="17"/>
  <c r="N611" i="17"/>
  <c r="O611" i="17"/>
  <c r="B612" i="17"/>
  <c r="E612" i="17"/>
  <c r="H612" i="17"/>
  <c r="K612" i="17"/>
  <c r="L612" i="17"/>
  <c r="M612" i="17"/>
  <c r="N612" i="17"/>
  <c r="O612" i="17"/>
  <c r="B613" i="17"/>
  <c r="E613" i="17"/>
  <c r="H613" i="17"/>
  <c r="K613" i="17"/>
  <c r="L613" i="17"/>
  <c r="M613" i="17"/>
  <c r="N613" i="17"/>
  <c r="O613" i="17"/>
  <c r="B614" i="17"/>
  <c r="E614" i="17"/>
  <c r="H614" i="17"/>
  <c r="K614" i="17"/>
  <c r="L614" i="17"/>
  <c r="M614" i="17"/>
  <c r="N614" i="17"/>
  <c r="O614" i="17"/>
  <c r="B615" i="17"/>
  <c r="E615" i="17"/>
  <c r="H615" i="17"/>
  <c r="K615" i="17"/>
  <c r="L615" i="17"/>
  <c r="M615" i="17"/>
  <c r="N615" i="17"/>
  <c r="O615" i="17"/>
  <c r="B616" i="17"/>
  <c r="E616" i="17"/>
  <c r="H616" i="17"/>
  <c r="K616" i="17"/>
  <c r="L616" i="17"/>
  <c r="M616" i="17"/>
  <c r="N616" i="17"/>
  <c r="O616" i="17"/>
  <c r="B617" i="17"/>
  <c r="E617" i="17"/>
  <c r="H617" i="17"/>
  <c r="K617" i="17"/>
  <c r="L617" i="17"/>
  <c r="M617" i="17"/>
  <c r="N617" i="17"/>
  <c r="O617" i="17"/>
  <c r="B618" i="17"/>
  <c r="E618" i="17"/>
  <c r="H618" i="17"/>
  <c r="K618" i="17"/>
  <c r="L618" i="17"/>
  <c r="M618" i="17"/>
  <c r="N618" i="17"/>
  <c r="O618" i="17"/>
  <c r="B619" i="17"/>
  <c r="E619" i="17"/>
  <c r="H619" i="17"/>
  <c r="K619" i="17"/>
  <c r="L619" i="17"/>
  <c r="M619" i="17"/>
  <c r="N619" i="17"/>
  <c r="O619" i="17"/>
  <c r="B620" i="17"/>
  <c r="E620" i="17"/>
  <c r="H620" i="17"/>
  <c r="K620" i="17"/>
  <c r="L620" i="17"/>
  <c r="M620" i="17"/>
  <c r="N620" i="17"/>
  <c r="O620" i="17"/>
  <c r="B621" i="17"/>
  <c r="E621" i="17"/>
  <c r="H621" i="17"/>
  <c r="K621" i="17"/>
  <c r="L621" i="17"/>
  <c r="M621" i="17"/>
  <c r="N621" i="17"/>
  <c r="O621" i="17"/>
  <c r="B622" i="17"/>
  <c r="E622" i="17"/>
  <c r="H622" i="17"/>
  <c r="K622" i="17"/>
  <c r="L622" i="17"/>
  <c r="M622" i="17"/>
  <c r="N622" i="17"/>
  <c r="O622" i="17"/>
  <c r="B623" i="17"/>
  <c r="E623" i="17"/>
  <c r="H623" i="17"/>
  <c r="K623" i="17"/>
  <c r="L623" i="17"/>
  <c r="M623" i="17"/>
  <c r="N623" i="17"/>
  <c r="O623" i="17"/>
  <c r="B624" i="17"/>
  <c r="E624" i="17"/>
  <c r="H624" i="17"/>
  <c r="K624" i="17"/>
  <c r="L624" i="17"/>
  <c r="M624" i="17"/>
  <c r="N624" i="17"/>
  <c r="O624" i="17"/>
  <c r="B625" i="17"/>
  <c r="E625" i="17"/>
  <c r="H625" i="17"/>
  <c r="K625" i="17"/>
  <c r="L625" i="17"/>
  <c r="M625" i="17"/>
  <c r="N625" i="17"/>
  <c r="O625" i="17"/>
  <c r="B626" i="17"/>
  <c r="E626" i="17"/>
  <c r="H626" i="17"/>
  <c r="K626" i="17"/>
  <c r="L626" i="17"/>
  <c r="M626" i="17"/>
  <c r="N626" i="17"/>
  <c r="O626" i="17"/>
  <c r="B627" i="17"/>
  <c r="E627" i="17"/>
  <c r="H627" i="17"/>
  <c r="K627" i="17"/>
  <c r="L627" i="17"/>
  <c r="M627" i="17"/>
  <c r="N627" i="17"/>
  <c r="O627" i="17"/>
  <c r="B628" i="17"/>
  <c r="E628" i="17"/>
  <c r="H628" i="17"/>
  <c r="K628" i="17"/>
  <c r="L628" i="17"/>
  <c r="M628" i="17"/>
  <c r="N628" i="17"/>
  <c r="O628" i="17"/>
  <c r="B629" i="17"/>
  <c r="E629" i="17"/>
  <c r="H629" i="17"/>
  <c r="K629" i="17"/>
  <c r="L629" i="17"/>
  <c r="M629" i="17"/>
  <c r="N629" i="17"/>
  <c r="O629" i="17"/>
  <c r="B630" i="17"/>
  <c r="E630" i="17"/>
  <c r="H630" i="17"/>
  <c r="K630" i="17"/>
  <c r="L630" i="17"/>
  <c r="M630" i="17"/>
  <c r="N630" i="17"/>
  <c r="O630" i="17"/>
  <c r="B631" i="17"/>
  <c r="E631" i="17"/>
  <c r="H631" i="17"/>
  <c r="K631" i="17"/>
  <c r="L631" i="17"/>
  <c r="M631" i="17"/>
  <c r="N631" i="17"/>
  <c r="O631" i="17"/>
  <c r="B632" i="17"/>
  <c r="E632" i="17"/>
  <c r="H632" i="17"/>
  <c r="K632" i="17"/>
  <c r="L632" i="17"/>
  <c r="M632" i="17"/>
  <c r="N632" i="17"/>
  <c r="O632" i="17"/>
  <c r="B633" i="17"/>
  <c r="E633" i="17"/>
  <c r="H633" i="17"/>
  <c r="K633" i="17"/>
  <c r="L633" i="17"/>
  <c r="M633" i="17"/>
  <c r="N633" i="17"/>
  <c r="O633" i="17"/>
  <c r="B634" i="17"/>
  <c r="E634" i="17"/>
  <c r="H634" i="17"/>
  <c r="K634" i="17"/>
  <c r="L634" i="17"/>
  <c r="M634" i="17"/>
  <c r="N634" i="17"/>
  <c r="O634" i="17"/>
  <c r="B635" i="17"/>
  <c r="E635" i="17"/>
  <c r="H635" i="17"/>
  <c r="K635" i="17"/>
  <c r="L635" i="17"/>
  <c r="M635" i="17"/>
  <c r="N635" i="17"/>
  <c r="O635" i="17"/>
  <c r="B636" i="17"/>
  <c r="E636" i="17"/>
  <c r="H636" i="17"/>
  <c r="K636" i="17"/>
  <c r="L636" i="17"/>
  <c r="M636" i="17"/>
  <c r="N636" i="17"/>
  <c r="O636" i="17"/>
  <c r="B637" i="17"/>
  <c r="E637" i="17"/>
  <c r="H637" i="17"/>
  <c r="K637" i="17"/>
  <c r="L637" i="17"/>
  <c r="M637" i="17"/>
  <c r="N637" i="17"/>
  <c r="O637" i="17"/>
  <c r="B638" i="17"/>
  <c r="E638" i="17"/>
  <c r="H638" i="17"/>
  <c r="K638" i="17"/>
  <c r="L638" i="17"/>
  <c r="M638" i="17"/>
  <c r="N638" i="17"/>
  <c r="O638" i="17"/>
  <c r="B639" i="17"/>
  <c r="E639" i="17"/>
  <c r="H639" i="17"/>
  <c r="K639" i="17"/>
  <c r="L639" i="17"/>
  <c r="M639" i="17"/>
  <c r="N639" i="17"/>
  <c r="O639" i="17"/>
  <c r="B640" i="17"/>
  <c r="E640" i="17"/>
  <c r="H640" i="17"/>
  <c r="K640" i="17"/>
  <c r="L640" i="17"/>
  <c r="M640" i="17"/>
  <c r="N640" i="17"/>
  <c r="O640" i="17"/>
  <c r="B641" i="17"/>
  <c r="E641" i="17"/>
  <c r="H641" i="17"/>
  <c r="K641" i="17"/>
  <c r="L641" i="17"/>
  <c r="M641" i="17"/>
  <c r="N641" i="17"/>
  <c r="O641" i="17"/>
  <c r="B642" i="17"/>
  <c r="E642" i="17"/>
  <c r="H642" i="17"/>
  <c r="K642" i="17"/>
  <c r="L642" i="17"/>
  <c r="M642" i="17"/>
  <c r="N642" i="17"/>
  <c r="O642" i="17"/>
  <c r="B643" i="17"/>
  <c r="E643" i="17"/>
  <c r="H643" i="17"/>
  <c r="K643" i="17"/>
  <c r="L643" i="17"/>
  <c r="M643" i="17"/>
  <c r="N643" i="17"/>
  <c r="O643" i="17"/>
  <c r="B644" i="17"/>
  <c r="E644" i="17"/>
  <c r="H644" i="17"/>
  <c r="K644" i="17"/>
  <c r="L644" i="17"/>
  <c r="M644" i="17"/>
  <c r="N644" i="17"/>
  <c r="O644" i="17"/>
  <c r="B645" i="17"/>
  <c r="E645" i="17"/>
  <c r="H645" i="17"/>
  <c r="K645" i="17"/>
  <c r="L645" i="17"/>
  <c r="M645" i="17"/>
  <c r="N645" i="17"/>
  <c r="O645" i="17"/>
  <c r="B646" i="17"/>
  <c r="E646" i="17"/>
  <c r="H646" i="17"/>
  <c r="K646" i="17"/>
  <c r="L646" i="17"/>
  <c r="M646" i="17"/>
  <c r="N646" i="17"/>
  <c r="O646" i="17"/>
  <c r="B647" i="17"/>
  <c r="E647" i="17"/>
  <c r="H647" i="17"/>
  <c r="K647" i="17"/>
  <c r="L647" i="17"/>
  <c r="M647" i="17"/>
  <c r="N647" i="17"/>
  <c r="O647" i="17"/>
  <c r="B648" i="17"/>
  <c r="E648" i="17"/>
  <c r="H648" i="17"/>
  <c r="K648" i="17"/>
  <c r="L648" i="17"/>
  <c r="M648" i="17"/>
  <c r="N648" i="17"/>
  <c r="O648" i="17"/>
  <c r="B649" i="17"/>
  <c r="E649" i="17"/>
  <c r="H649" i="17"/>
  <c r="K649" i="17"/>
  <c r="L649" i="17"/>
  <c r="M649" i="17"/>
  <c r="N649" i="17"/>
  <c r="O649" i="17"/>
  <c r="B650" i="17"/>
  <c r="E650" i="17"/>
  <c r="H650" i="17"/>
  <c r="K650" i="17"/>
  <c r="L650" i="17"/>
  <c r="M650" i="17"/>
  <c r="N650" i="17"/>
  <c r="O650" i="17"/>
  <c r="B651" i="17"/>
  <c r="E651" i="17"/>
  <c r="H651" i="17"/>
  <c r="K651" i="17"/>
  <c r="L651" i="17"/>
  <c r="M651" i="17"/>
  <c r="N651" i="17"/>
  <c r="O651" i="17"/>
  <c r="B652" i="17"/>
  <c r="E652" i="17"/>
  <c r="H652" i="17"/>
  <c r="K652" i="17"/>
  <c r="L652" i="17"/>
  <c r="M652" i="17"/>
  <c r="N652" i="17"/>
  <c r="O652" i="17"/>
  <c r="B653" i="17"/>
  <c r="E653" i="17"/>
  <c r="H653" i="17"/>
  <c r="K653" i="17"/>
  <c r="L653" i="17"/>
  <c r="M653" i="17"/>
  <c r="N653" i="17"/>
  <c r="O653" i="17"/>
  <c r="B654" i="17"/>
  <c r="E654" i="17"/>
  <c r="H654" i="17"/>
  <c r="K654" i="17"/>
  <c r="L654" i="17"/>
  <c r="M654" i="17"/>
  <c r="N654" i="17"/>
  <c r="O654" i="17"/>
  <c r="B655" i="17"/>
  <c r="E655" i="17"/>
  <c r="H655" i="17"/>
  <c r="K655" i="17"/>
  <c r="L655" i="17"/>
  <c r="M655" i="17"/>
  <c r="N655" i="17"/>
  <c r="O655" i="17"/>
  <c r="B656" i="17"/>
  <c r="E656" i="17"/>
  <c r="H656" i="17"/>
  <c r="K656" i="17"/>
  <c r="L656" i="17"/>
  <c r="M656" i="17"/>
  <c r="N656" i="17"/>
  <c r="O656" i="17"/>
  <c r="B657" i="17"/>
  <c r="E657" i="17"/>
  <c r="H657" i="17"/>
  <c r="K657" i="17"/>
  <c r="L657" i="17"/>
  <c r="M657" i="17"/>
  <c r="N657" i="17"/>
  <c r="O657" i="17"/>
  <c r="B658" i="17"/>
  <c r="E658" i="17"/>
  <c r="H658" i="17"/>
  <c r="K658" i="17"/>
  <c r="L658" i="17"/>
  <c r="M658" i="17"/>
  <c r="N658" i="17"/>
  <c r="O658" i="17"/>
  <c r="B659" i="17"/>
  <c r="E659" i="17"/>
  <c r="H659" i="17"/>
  <c r="K659" i="17"/>
  <c r="L659" i="17"/>
  <c r="M659" i="17"/>
  <c r="N659" i="17"/>
  <c r="O659" i="17"/>
  <c r="B660" i="17"/>
  <c r="E660" i="17"/>
  <c r="H660" i="17"/>
  <c r="K660" i="17"/>
  <c r="L660" i="17"/>
  <c r="M660" i="17"/>
  <c r="N660" i="17"/>
  <c r="O660" i="17"/>
  <c r="B661" i="17"/>
  <c r="E661" i="17"/>
  <c r="H661" i="17"/>
  <c r="K661" i="17"/>
  <c r="L661" i="17"/>
  <c r="M661" i="17"/>
  <c r="N661" i="17"/>
  <c r="O661" i="17"/>
  <c r="B662" i="17"/>
  <c r="E662" i="17"/>
  <c r="H662" i="17"/>
  <c r="K662" i="17"/>
  <c r="L662" i="17"/>
  <c r="M662" i="17"/>
  <c r="N662" i="17"/>
  <c r="O662" i="17"/>
  <c r="B663" i="17"/>
  <c r="E663" i="17"/>
  <c r="H663" i="17"/>
  <c r="K663" i="17"/>
  <c r="L663" i="17"/>
  <c r="M663" i="17"/>
  <c r="N663" i="17"/>
  <c r="O663" i="17"/>
  <c r="B664" i="17"/>
  <c r="E664" i="17"/>
  <c r="H664" i="17"/>
  <c r="K664" i="17"/>
  <c r="L664" i="17"/>
  <c r="M664" i="17"/>
  <c r="N664" i="17"/>
  <c r="O664" i="17"/>
  <c r="B665" i="17"/>
  <c r="E665" i="17"/>
  <c r="H665" i="17"/>
  <c r="K665" i="17"/>
  <c r="L665" i="17"/>
  <c r="M665" i="17"/>
  <c r="N665" i="17"/>
  <c r="O665" i="17"/>
  <c r="B666" i="17"/>
  <c r="E666" i="17"/>
  <c r="H666" i="17"/>
  <c r="K666" i="17"/>
  <c r="L666" i="17"/>
  <c r="M666" i="17"/>
  <c r="N666" i="17"/>
  <c r="O666" i="17"/>
  <c r="B667" i="17"/>
  <c r="E667" i="17"/>
  <c r="H667" i="17"/>
  <c r="K667" i="17"/>
  <c r="L667" i="17"/>
  <c r="M667" i="17"/>
  <c r="N667" i="17"/>
  <c r="O667" i="17"/>
  <c r="B668" i="17"/>
  <c r="E668" i="17"/>
  <c r="H668" i="17"/>
  <c r="K668" i="17"/>
  <c r="L668" i="17"/>
  <c r="M668" i="17"/>
  <c r="N668" i="17"/>
  <c r="O668" i="17"/>
  <c r="B669" i="17"/>
  <c r="E669" i="17"/>
  <c r="H669" i="17"/>
  <c r="K669" i="17"/>
  <c r="L669" i="17"/>
  <c r="M669" i="17"/>
  <c r="N669" i="17"/>
  <c r="O669" i="17"/>
  <c r="B670" i="17"/>
  <c r="E670" i="17"/>
  <c r="H670" i="17"/>
  <c r="K670" i="17"/>
  <c r="L670" i="17"/>
  <c r="M670" i="17"/>
  <c r="N670" i="17"/>
  <c r="O670" i="17"/>
  <c r="B671" i="17"/>
  <c r="E671" i="17"/>
  <c r="H671" i="17"/>
  <c r="K671" i="17"/>
  <c r="L671" i="17"/>
  <c r="M671" i="17"/>
  <c r="N671" i="17"/>
  <c r="O671" i="17"/>
  <c r="B672" i="17"/>
  <c r="E672" i="17"/>
  <c r="H672" i="17"/>
  <c r="K672" i="17"/>
  <c r="L672" i="17"/>
  <c r="M672" i="17"/>
  <c r="N672" i="17"/>
  <c r="O672" i="17"/>
  <c r="B673" i="17"/>
  <c r="E673" i="17"/>
  <c r="H673" i="17"/>
  <c r="K673" i="17"/>
  <c r="L673" i="17"/>
  <c r="M673" i="17"/>
  <c r="N673" i="17"/>
  <c r="O673" i="17"/>
  <c r="B674" i="17"/>
  <c r="E674" i="17"/>
  <c r="H674" i="17"/>
  <c r="K674" i="17"/>
  <c r="L674" i="17"/>
  <c r="M674" i="17"/>
  <c r="N674" i="17"/>
  <c r="O674" i="17"/>
  <c r="B675" i="17"/>
  <c r="E675" i="17"/>
  <c r="H675" i="17"/>
  <c r="K675" i="17"/>
  <c r="L675" i="17"/>
  <c r="M675" i="17"/>
  <c r="N675" i="17"/>
  <c r="O675" i="17"/>
  <c r="B676" i="17"/>
  <c r="E676" i="17"/>
  <c r="H676" i="17"/>
  <c r="K676" i="17"/>
  <c r="L676" i="17"/>
  <c r="M676" i="17"/>
  <c r="N676" i="17"/>
  <c r="O676" i="17"/>
  <c r="B677" i="17"/>
  <c r="E677" i="17"/>
  <c r="H677" i="17"/>
  <c r="K677" i="17"/>
  <c r="L677" i="17"/>
  <c r="M677" i="17"/>
  <c r="N677" i="17"/>
  <c r="O677" i="17"/>
  <c r="B678" i="17"/>
  <c r="E678" i="17"/>
  <c r="H678" i="17"/>
  <c r="K678" i="17"/>
  <c r="L678" i="17"/>
  <c r="M678" i="17"/>
  <c r="N678" i="17"/>
  <c r="O678" i="17"/>
  <c r="B679" i="17"/>
  <c r="E679" i="17"/>
  <c r="H679" i="17"/>
  <c r="K679" i="17"/>
  <c r="L679" i="17"/>
  <c r="M679" i="17"/>
  <c r="N679" i="17"/>
  <c r="O679" i="17"/>
  <c r="B680" i="17"/>
  <c r="E680" i="17"/>
  <c r="H680" i="17"/>
  <c r="K680" i="17"/>
  <c r="L680" i="17"/>
  <c r="M680" i="17"/>
  <c r="N680" i="17"/>
  <c r="O680" i="17"/>
  <c r="B681" i="17"/>
  <c r="E681" i="17"/>
  <c r="H681" i="17"/>
  <c r="K681" i="17"/>
  <c r="L681" i="17"/>
  <c r="M681" i="17"/>
  <c r="N681" i="17"/>
  <c r="O681" i="17"/>
  <c r="B682" i="17"/>
  <c r="E682" i="17"/>
  <c r="H682" i="17"/>
  <c r="K682" i="17"/>
  <c r="L682" i="17"/>
  <c r="M682" i="17"/>
  <c r="N682" i="17"/>
  <c r="O682" i="17"/>
  <c r="B683" i="17"/>
  <c r="E683" i="17"/>
  <c r="H683" i="17"/>
  <c r="K683" i="17"/>
  <c r="L683" i="17"/>
  <c r="M683" i="17"/>
  <c r="N683" i="17"/>
  <c r="O683" i="17"/>
  <c r="B684" i="17"/>
  <c r="E684" i="17"/>
  <c r="H684" i="17"/>
  <c r="K684" i="17"/>
  <c r="L684" i="17"/>
  <c r="M684" i="17"/>
  <c r="N684" i="17"/>
  <c r="O684" i="17"/>
  <c r="B685" i="17"/>
  <c r="E685" i="17"/>
  <c r="H685" i="17"/>
  <c r="K685" i="17"/>
  <c r="L685" i="17"/>
  <c r="M685" i="17"/>
  <c r="N685" i="17"/>
  <c r="O685" i="17"/>
  <c r="B686" i="17"/>
  <c r="E686" i="17"/>
  <c r="H686" i="17"/>
  <c r="K686" i="17"/>
  <c r="L686" i="17"/>
  <c r="M686" i="17"/>
  <c r="N686" i="17"/>
  <c r="O686" i="17"/>
  <c r="B687" i="17"/>
  <c r="E687" i="17"/>
  <c r="H687" i="17"/>
  <c r="K687" i="17"/>
  <c r="L687" i="17"/>
  <c r="M687" i="17"/>
  <c r="N687" i="17"/>
  <c r="O687" i="17"/>
  <c r="B688" i="17"/>
  <c r="E688" i="17"/>
  <c r="H688" i="17"/>
  <c r="K688" i="17"/>
  <c r="L688" i="17"/>
  <c r="M688" i="17"/>
  <c r="N688" i="17"/>
  <c r="O688" i="17"/>
  <c r="B689" i="17"/>
  <c r="E689" i="17"/>
  <c r="H689" i="17"/>
  <c r="K689" i="17"/>
  <c r="L689" i="17"/>
  <c r="M689" i="17"/>
  <c r="N689" i="17"/>
  <c r="O689" i="17"/>
  <c r="B690" i="17"/>
  <c r="E690" i="17"/>
  <c r="H690" i="17"/>
  <c r="K690" i="17"/>
  <c r="L690" i="17"/>
  <c r="M690" i="17"/>
  <c r="N690" i="17"/>
  <c r="O690" i="17"/>
  <c r="B691" i="17"/>
  <c r="E691" i="17"/>
  <c r="H691" i="17"/>
  <c r="K691" i="17"/>
  <c r="L691" i="17"/>
  <c r="M691" i="17"/>
  <c r="N691" i="17"/>
  <c r="O691" i="17"/>
  <c r="B692" i="17"/>
  <c r="E692" i="17"/>
  <c r="H692" i="17"/>
  <c r="K692" i="17"/>
  <c r="L692" i="17"/>
  <c r="M692" i="17"/>
  <c r="N692" i="17"/>
  <c r="O692" i="17"/>
  <c r="B693" i="17"/>
  <c r="E693" i="17"/>
  <c r="H693" i="17"/>
  <c r="K693" i="17"/>
  <c r="L693" i="17"/>
  <c r="M693" i="17"/>
  <c r="N693" i="17"/>
  <c r="O693" i="17"/>
  <c r="B694" i="17"/>
  <c r="E694" i="17"/>
  <c r="H694" i="17"/>
  <c r="K694" i="17"/>
  <c r="L694" i="17"/>
  <c r="M694" i="17"/>
  <c r="N694" i="17"/>
  <c r="O694" i="17"/>
  <c r="B695" i="17"/>
  <c r="E695" i="17"/>
  <c r="H695" i="17"/>
  <c r="K695" i="17"/>
  <c r="L695" i="17"/>
  <c r="M695" i="17"/>
  <c r="N695" i="17"/>
  <c r="O695" i="17"/>
  <c r="B696" i="17"/>
  <c r="E696" i="17"/>
  <c r="H696" i="17"/>
  <c r="K696" i="17"/>
  <c r="L696" i="17"/>
  <c r="M696" i="17"/>
  <c r="N696" i="17"/>
  <c r="O696" i="17"/>
  <c r="B697" i="17"/>
  <c r="E697" i="17"/>
  <c r="H697" i="17"/>
  <c r="K697" i="17"/>
  <c r="L697" i="17"/>
  <c r="M697" i="17"/>
  <c r="N697" i="17"/>
  <c r="O697" i="17"/>
  <c r="B698" i="17"/>
  <c r="E698" i="17"/>
  <c r="H698" i="17"/>
  <c r="K698" i="17"/>
  <c r="L698" i="17"/>
  <c r="M698" i="17"/>
  <c r="N698" i="17"/>
  <c r="O698" i="17"/>
  <c r="B699" i="17"/>
  <c r="E699" i="17"/>
  <c r="H699" i="17"/>
  <c r="K699" i="17"/>
  <c r="L699" i="17"/>
  <c r="M699" i="17"/>
  <c r="N699" i="17"/>
  <c r="O699" i="17"/>
  <c r="B700" i="17"/>
  <c r="E700" i="17"/>
  <c r="H700" i="17"/>
  <c r="K700" i="17"/>
  <c r="L700" i="17"/>
  <c r="M700" i="17"/>
  <c r="N700" i="17"/>
  <c r="O700" i="17"/>
  <c r="B701" i="17"/>
  <c r="E701" i="17"/>
  <c r="H701" i="17"/>
  <c r="K701" i="17"/>
  <c r="L701" i="17"/>
  <c r="M701" i="17"/>
  <c r="N701" i="17"/>
  <c r="O701" i="17"/>
  <c r="B702" i="17"/>
  <c r="E702" i="17"/>
  <c r="H702" i="17"/>
  <c r="K702" i="17"/>
  <c r="L702" i="17"/>
  <c r="M702" i="17"/>
  <c r="N702" i="17"/>
  <c r="O702" i="17"/>
  <c r="B703" i="17"/>
  <c r="E703" i="17"/>
  <c r="H703" i="17"/>
  <c r="K703" i="17"/>
  <c r="L703" i="17"/>
  <c r="M703" i="17"/>
  <c r="N703" i="17"/>
  <c r="O703" i="17"/>
  <c r="B704" i="17"/>
  <c r="E704" i="17"/>
  <c r="H704" i="17"/>
  <c r="K704" i="17"/>
  <c r="L704" i="17"/>
  <c r="M704" i="17"/>
  <c r="N704" i="17"/>
  <c r="O704" i="17"/>
  <c r="B705" i="17"/>
  <c r="E705" i="17"/>
  <c r="H705" i="17"/>
  <c r="K705" i="17"/>
  <c r="L705" i="17"/>
  <c r="M705" i="17"/>
  <c r="N705" i="17"/>
  <c r="O705" i="17"/>
  <c r="B706" i="17"/>
  <c r="E706" i="17"/>
  <c r="H706" i="17"/>
  <c r="K706" i="17"/>
  <c r="L706" i="17"/>
  <c r="M706" i="17"/>
  <c r="N706" i="17"/>
  <c r="O706" i="17"/>
  <c r="B707" i="17"/>
  <c r="E707" i="17"/>
  <c r="H707" i="17"/>
  <c r="K707" i="17"/>
  <c r="L707" i="17"/>
  <c r="M707" i="17"/>
  <c r="N707" i="17"/>
  <c r="O707" i="17"/>
  <c r="B708" i="17"/>
  <c r="E708" i="17"/>
  <c r="H708" i="17"/>
  <c r="K708" i="17"/>
  <c r="L708" i="17"/>
  <c r="M708" i="17"/>
  <c r="N708" i="17"/>
  <c r="O708" i="17"/>
  <c r="B709" i="17"/>
  <c r="E709" i="17"/>
  <c r="H709" i="17"/>
  <c r="K709" i="17"/>
  <c r="L709" i="17"/>
  <c r="M709" i="17"/>
  <c r="N709" i="17"/>
  <c r="O709" i="17"/>
  <c r="B710" i="17"/>
  <c r="E710" i="17"/>
  <c r="H710" i="17"/>
  <c r="K710" i="17"/>
  <c r="L710" i="17"/>
  <c r="M710" i="17"/>
  <c r="N710" i="17"/>
  <c r="O710" i="17"/>
  <c r="B711" i="17"/>
  <c r="E711" i="17"/>
  <c r="H711" i="17"/>
  <c r="K711" i="17"/>
  <c r="L711" i="17"/>
  <c r="M711" i="17"/>
  <c r="N711" i="17"/>
  <c r="O711" i="17"/>
  <c r="B712" i="17"/>
  <c r="E712" i="17"/>
  <c r="H712" i="17"/>
  <c r="K712" i="17"/>
  <c r="L712" i="17"/>
  <c r="M712" i="17"/>
  <c r="N712" i="17"/>
  <c r="O712" i="17"/>
  <c r="B713" i="17"/>
  <c r="E713" i="17"/>
  <c r="H713" i="17"/>
  <c r="K713" i="17"/>
  <c r="L713" i="17"/>
  <c r="M713" i="17"/>
  <c r="N713" i="17"/>
  <c r="O713" i="17"/>
  <c r="B714" i="17"/>
  <c r="E714" i="17"/>
  <c r="H714" i="17"/>
  <c r="K714" i="17"/>
  <c r="L714" i="17"/>
  <c r="M714" i="17"/>
  <c r="N714" i="17"/>
  <c r="O714" i="17"/>
  <c r="B715" i="17"/>
  <c r="E715" i="17"/>
  <c r="H715" i="17"/>
  <c r="K715" i="17"/>
  <c r="L715" i="17"/>
  <c r="M715" i="17"/>
  <c r="N715" i="17"/>
  <c r="O715" i="17"/>
  <c r="B716" i="17"/>
  <c r="E716" i="17"/>
  <c r="H716" i="17"/>
  <c r="K716" i="17"/>
  <c r="L716" i="17"/>
  <c r="M716" i="17"/>
  <c r="N716" i="17"/>
  <c r="O716" i="17"/>
  <c r="B717" i="17"/>
  <c r="E717" i="17"/>
  <c r="H717" i="17"/>
  <c r="K717" i="17"/>
  <c r="L717" i="17"/>
  <c r="M717" i="17"/>
  <c r="N717" i="17"/>
  <c r="O717" i="17"/>
  <c r="B718" i="17"/>
  <c r="E718" i="17"/>
  <c r="H718" i="17"/>
  <c r="K718" i="17"/>
  <c r="L718" i="17"/>
  <c r="M718" i="17"/>
  <c r="N718" i="17"/>
  <c r="O718" i="17"/>
  <c r="B719" i="17"/>
  <c r="E719" i="17"/>
  <c r="H719" i="17"/>
  <c r="K719" i="17"/>
  <c r="L719" i="17"/>
  <c r="M719" i="17"/>
  <c r="N719" i="17"/>
  <c r="O719" i="17"/>
  <c r="B720" i="17"/>
  <c r="E720" i="17"/>
  <c r="H720" i="17"/>
  <c r="K720" i="17"/>
  <c r="L720" i="17"/>
  <c r="M720" i="17"/>
  <c r="N720" i="17"/>
  <c r="O720" i="17"/>
  <c r="B721" i="17"/>
  <c r="E721" i="17"/>
  <c r="H721" i="17"/>
  <c r="K721" i="17"/>
  <c r="L721" i="17"/>
  <c r="M721" i="17"/>
  <c r="N721" i="17"/>
  <c r="O721" i="17"/>
  <c r="B722" i="17"/>
  <c r="E722" i="17"/>
  <c r="H722" i="17"/>
  <c r="K722" i="17"/>
  <c r="L722" i="17"/>
  <c r="M722" i="17"/>
  <c r="N722" i="17"/>
  <c r="O722" i="17"/>
  <c r="B723" i="17"/>
  <c r="E723" i="17"/>
  <c r="H723" i="17"/>
  <c r="K723" i="17"/>
  <c r="L723" i="17"/>
  <c r="M723" i="17"/>
  <c r="N723" i="17"/>
  <c r="O723" i="17"/>
  <c r="B724" i="17"/>
  <c r="E724" i="17"/>
  <c r="H724" i="17"/>
  <c r="K724" i="17"/>
  <c r="L724" i="17"/>
  <c r="M724" i="17"/>
  <c r="N724" i="17"/>
  <c r="O724" i="17"/>
  <c r="B725" i="17"/>
  <c r="E725" i="17"/>
  <c r="H725" i="17"/>
  <c r="K725" i="17"/>
  <c r="L725" i="17"/>
  <c r="M725" i="17"/>
  <c r="N725" i="17"/>
  <c r="O725" i="17"/>
  <c r="B726" i="17"/>
  <c r="E726" i="17"/>
  <c r="H726" i="17"/>
  <c r="K726" i="17"/>
  <c r="L726" i="17"/>
  <c r="M726" i="17"/>
  <c r="N726" i="17"/>
  <c r="O726" i="17"/>
  <c r="B727" i="17"/>
  <c r="E727" i="17"/>
  <c r="H727" i="17"/>
  <c r="K727" i="17"/>
  <c r="L727" i="17"/>
  <c r="M727" i="17"/>
  <c r="N727" i="17"/>
  <c r="O727" i="17"/>
  <c r="B728" i="17"/>
  <c r="E728" i="17"/>
  <c r="H728" i="17"/>
  <c r="K728" i="17"/>
  <c r="L728" i="17"/>
  <c r="M728" i="17"/>
  <c r="N728" i="17"/>
  <c r="O728" i="17"/>
  <c r="B729" i="17"/>
  <c r="E729" i="17"/>
  <c r="H729" i="17"/>
  <c r="K729" i="17"/>
  <c r="L729" i="17"/>
  <c r="M729" i="17"/>
  <c r="N729" i="17"/>
  <c r="O729" i="17"/>
  <c r="B730" i="17"/>
  <c r="E730" i="17"/>
  <c r="H730" i="17"/>
  <c r="K730" i="17"/>
  <c r="L730" i="17"/>
  <c r="M730" i="17"/>
  <c r="N730" i="17"/>
  <c r="O730" i="17"/>
  <c r="B731" i="17"/>
  <c r="E731" i="17"/>
  <c r="H731" i="17"/>
  <c r="K731" i="17"/>
  <c r="L731" i="17"/>
  <c r="M731" i="17"/>
  <c r="N731" i="17"/>
  <c r="O731" i="17"/>
  <c r="B732" i="17"/>
  <c r="E732" i="17"/>
  <c r="H732" i="17"/>
  <c r="K732" i="17"/>
  <c r="L732" i="17"/>
  <c r="M732" i="17"/>
  <c r="N732" i="17"/>
  <c r="O732" i="17"/>
  <c r="B733" i="17"/>
  <c r="E733" i="17"/>
  <c r="H733" i="17"/>
  <c r="K733" i="17"/>
  <c r="L733" i="17"/>
  <c r="M733" i="17"/>
  <c r="N733" i="17"/>
  <c r="O733" i="17"/>
  <c r="B734" i="17"/>
  <c r="E734" i="17"/>
  <c r="H734" i="17"/>
  <c r="K734" i="17"/>
  <c r="L734" i="17"/>
  <c r="M734" i="17"/>
  <c r="N734" i="17"/>
  <c r="O734" i="17"/>
  <c r="B735" i="17"/>
  <c r="E735" i="17"/>
  <c r="H735" i="17"/>
  <c r="K735" i="17"/>
  <c r="L735" i="17"/>
  <c r="M735" i="17"/>
  <c r="N735" i="17"/>
  <c r="O735" i="17"/>
  <c r="B736" i="17"/>
  <c r="E736" i="17"/>
  <c r="H736" i="17"/>
  <c r="K736" i="17"/>
  <c r="L736" i="17"/>
  <c r="M736" i="17"/>
  <c r="N736" i="17"/>
  <c r="O736" i="17"/>
  <c r="B737" i="17"/>
  <c r="E737" i="17"/>
  <c r="H737" i="17"/>
  <c r="K737" i="17"/>
  <c r="L737" i="17"/>
  <c r="M737" i="17"/>
  <c r="N737" i="17"/>
  <c r="O737" i="17"/>
  <c r="B738" i="17"/>
  <c r="E738" i="17"/>
  <c r="H738" i="17"/>
  <c r="K738" i="17"/>
  <c r="L738" i="17"/>
  <c r="M738" i="17"/>
  <c r="N738" i="17"/>
  <c r="O738" i="17"/>
  <c r="B739" i="17"/>
  <c r="E739" i="17"/>
  <c r="H739" i="17"/>
  <c r="K739" i="17"/>
  <c r="L739" i="17"/>
  <c r="M739" i="17"/>
  <c r="N739" i="17"/>
  <c r="O739" i="17"/>
  <c r="B740" i="17"/>
  <c r="E740" i="17"/>
  <c r="H740" i="17"/>
  <c r="K740" i="17"/>
  <c r="L740" i="17"/>
  <c r="M740" i="17"/>
  <c r="N740" i="17"/>
  <c r="O740" i="17"/>
  <c r="B741" i="17"/>
  <c r="E741" i="17"/>
  <c r="H741" i="17"/>
  <c r="K741" i="17"/>
  <c r="L741" i="17"/>
  <c r="M741" i="17"/>
  <c r="N741" i="17"/>
  <c r="O741" i="17"/>
  <c r="B742" i="17"/>
  <c r="E742" i="17"/>
  <c r="H742" i="17"/>
  <c r="K742" i="17"/>
  <c r="L742" i="17"/>
  <c r="M742" i="17"/>
  <c r="N742" i="17"/>
  <c r="O742" i="17"/>
  <c r="B743" i="17"/>
  <c r="E743" i="17"/>
  <c r="H743" i="17"/>
  <c r="K743" i="17"/>
  <c r="L743" i="17"/>
  <c r="M743" i="17"/>
  <c r="N743" i="17"/>
  <c r="O743" i="17"/>
  <c r="B744" i="17"/>
  <c r="E744" i="17"/>
  <c r="H744" i="17"/>
  <c r="K744" i="17"/>
  <c r="L744" i="17"/>
  <c r="M744" i="17"/>
  <c r="N744" i="17"/>
  <c r="O744" i="17"/>
  <c r="B745" i="17"/>
  <c r="E745" i="17"/>
  <c r="H745" i="17"/>
  <c r="K745" i="17"/>
  <c r="L745" i="17"/>
  <c r="M745" i="17"/>
  <c r="N745" i="17"/>
  <c r="O745" i="17"/>
  <c r="B746" i="17"/>
  <c r="E746" i="17"/>
  <c r="H746" i="17"/>
  <c r="K746" i="17"/>
  <c r="L746" i="17"/>
  <c r="M746" i="17"/>
  <c r="N746" i="17"/>
  <c r="O746" i="17"/>
  <c r="B747" i="17"/>
  <c r="E747" i="17"/>
  <c r="H747" i="17"/>
  <c r="K747" i="17"/>
  <c r="L747" i="17"/>
  <c r="M747" i="17"/>
  <c r="N747" i="17"/>
  <c r="O747" i="17"/>
  <c r="B748" i="17"/>
  <c r="E748" i="17"/>
  <c r="H748" i="17"/>
  <c r="K748" i="17"/>
  <c r="L748" i="17"/>
  <c r="M748" i="17"/>
  <c r="N748" i="17"/>
  <c r="O748" i="17"/>
  <c r="B749" i="17"/>
  <c r="E749" i="17"/>
  <c r="H749" i="17"/>
  <c r="K749" i="17"/>
  <c r="L749" i="17"/>
  <c r="M749" i="17"/>
  <c r="N749" i="17"/>
  <c r="O749" i="17"/>
  <c r="B750" i="17"/>
  <c r="E750" i="17"/>
  <c r="H750" i="17"/>
  <c r="K750" i="17"/>
  <c r="L750" i="17"/>
  <c r="M750" i="17"/>
  <c r="N750" i="17"/>
  <c r="O750" i="17"/>
  <c r="B751" i="17"/>
  <c r="E751" i="17"/>
  <c r="H751" i="17"/>
  <c r="K751" i="17"/>
  <c r="L751" i="17"/>
  <c r="M751" i="17"/>
  <c r="N751" i="17"/>
  <c r="O751" i="17"/>
  <c r="B752" i="17"/>
  <c r="E752" i="17"/>
  <c r="H752" i="17"/>
  <c r="K752" i="17"/>
  <c r="L752" i="17"/>
  <c r="M752" i="17"/>
  <c r="N752" i="17"/>
  <c r="O752" i="17"/>
  <c r="B753" i="17"/>
  <c r="E753" i="17"/>
  <c r="H753" i="17"/>
  <c r="K753" i="17"/>
  <c r="L753" i="17"/>
  <c r="M753" i="17"/>
  <c r="N753" i="17"/>
  <c r="O753" i="17"/>
  <c r="B754" i="17"/>
  <c r="E754" i="17"/>
  <c r="H754" i="17"/>
  <c r="K754" i="17"/>
  <c r="L754" i="17"/>
  <c r="M754" i="17"/>
  <c r="N754" i="17"/>
  <c r="O754" i="17"/>
  <c r="B755" i="17"/>
  <c r="E755" i="17"/>
  <c r="H755" i="17"/>
  <c r="K755" i="17"/>
  <c r="L755" i="17"/>
  <c r="M755" i="17"/>
  <c r="N755" i="17"/>
  <c r="O755" i="17"/>
  <c r="B756" i="17"/>
  <c r="E756" i="17"/>
  <c r="H756" i="17"/>
  <c r="K756" i="17"/>
  <c r="L756" i="17"/>
  <c r="M756" i="17"/>
  <c r="N756" i="17"/>
  <c r="O756" i="17"/>
  <c r="B757" i="17"/>
  <c r="E757" i="17"/>
  <c r="H757" i="17"/>
  <c r="K757" i="17"/>
  <c r="L757" i="17"/>
  <c r="M757" i="17"/>
  <c r="N757" i="17"/>
  <c r="O757" i="17"/>
  <c r="B758" i="17"/>
  <c r="E758" i="17"/>
  <c r="H758" i="17"/>
  <c r="K758" i="17"/>
  <c r="L758" i="17"/>
  <c r="M758" i="17"/>
  <c r="N758" i="17"/>
  <c r="O758" i="17"/>
  <c r="B759" i="17"/>
  <c r="E759" i="17"/>
  <c r="H759" i="17"/>
  <c r="K759" i="17"/>
  <c r="L759" i="17"/>
  <c r="M759" i="17"/>
  <c r="N759" i="17"/>
  <c r="O759" i="17"/>
  <c r="B760" i="17"/>
  <c r="E760" i="17"/>
  <c r="H760" i="17"/>
  <c r="K760" i="17"/>
  <c r="L760" i="17"/>
  <c r="M760" i="17"/>
  <c r="N760" i="17"/>
  <c r="O760" i="17"/>
  <c r="B761" i="17"/>
  <c r="E761" i="17"/>
  <c r="H761" i="17"/>
  <c r="K761" i="17"/>
  <c r="L761" i="17"/>
  <c r="M761" i="17"/>
  <c r="N761" i="17"/>
  <c r="O761" i="17"/>
  <c r="B762" i="17"/>
  <c r="E762" i="17"/>
  <c r="H762" i="17"/>
  <c r="K762" i="17"/>
  <c r="L762" i="17"/>
  <c r="M762" i="17"/>
  <c r="N762" i="17"/>
  <c r="O762" i="17"/>
  <c r="B763" i="17"/>
  <c r="E763" i="17"/>
  <c r="H763" i="17"/>
  <c r="K763" i="17"/>
  <c r="L763" i="17"/>
  <c r="M763" i="17"/>
  <c r="N763" i="17"/>
  <c r="O763" i="17"/>
  <c r="B764" i="17"/>
  <c r="E764" i="17"/>
  <c r="H764" i="17"/>
  <c r="K764" i="17"/>
  <c r="L764" i="17"/>
  <c r="M764" i="17"/>
  <c r="N764" i="17"/>
  <c r="O764" i="17"/>
  <c r="B765" i="17"/>
  <c r="E765" i="17"/>
  <c r="H765" i="17"/>
  <c r="K765" i="17"/>
  <c r="L765" i="17"/>
  <c r="M765" i="17"/>
  <c r="N765" i="17"/>
  <c r="O765" i="17"/>
  <c r="B766" i="17"/>
  <c r="E766" i="17"/>
  <c r="H766" i="17"/>
  <c r="K766" i="17"/>
  <c r="L766" i="17"/>
  <c r="M766" i="17"/>
  <c r="N766" i="17"/>
  <c r="O766" i="17"/>
  <c r="B767" i="17"/>
  <c r="E767" i="17"/>
  <c r="H767" i="17"/>
  <c r="K767" i="17"/>
  <c r="L767" i="17"/>
  <c r="M767" i="17"/>
  <c r="N767" i="17"/>
  <c r="O767" i="17"/>
  <c r="B768" i="17"/>
  <c r="E768" i="17"/>
  <c r="H768" i="17"/>
  <c r="K768" i="17"/>
  <c r="L768" i="17"/>
  <c r="M768" i="17"/>
  <c r="N768" i="17"/>
  <c r="O768" i="17"/>
  <c r="B769" i="17"/>
  <c r="E769" i="17"/>
  <c r="H769" i="17"/>
  <c r="K769" i="17"/>
  <c r="L769" i="17"/>
  <c r="M769" i="17"/>
  <c r="N769" i="17"/>
  <c r="O769" i="17"/>
  <c r="B770" i="17"/>
  <c r="E770" i="17"/>
  <c r="H770" i="17"/>
  <c r="K770" i="17"/>
  <c r="L770" i="17"/>
  <c r="M770" i="17"/>
  <c r="N770" i="17"/>
  <c r="O770" i="17"/>
  <c r="B771" i="17"/>
  <c r="E771" i="17"/>
  <c r="H771" i="17"/>
  <c r="K771" i="17"/>
  <c r="L771" i="17"/>
  <c r="M771" i="17"/>
  <c r="N771" i="17"/>
  <c r="O771" i="17"/>
  <c r="B772" i="17"/>
  <c r="E772" i="17"/>
  <c r="H772" i="17"/>
  <c r="K772" i="17"/>
  <c r="L772" i="17"/>
  <c r="M772" i="17"/>
  <c r="N772" i="17"/>
  <c r="O772" i="17"/>
  <c r="B773" i="17"/>
  <c r="E773" i="17"/>
  <c r="H773" i="17"/>
  <c r="K773" i="17"/>
  <c r="L773" i="17"/>
  <c r="M773" i="17"/>
  <c r="N773" i="17"/>
  <c r="O773" i="17"/>
  <c r="B774" i="17"/>
  <c r="E774" i="17"/>
  <c r="H774" i="17"/>
  <c r="K774" i="17"/>
  <c r="L774" i="17"/>
  <c r="M774" i="17"/>
  <c r="N774" i="17"/>
  <c r="O774" i="17"/>
  <c r="B775" i="17"/>
  <c r="E775" i="17"/>
  <c r="H775" i="17"/>
  <c r="K775" i="17"/>
  <c r="L775" i="17"/>
  <c r="M775" i="17"/>
  <c r="N775" i="17"/>
  <c r="O775" i="17"/>
  <c r="B776" i="17"/>
  <c r="E776" i="17"/>
  <c r="H776" i="17"/>
  <c r="K776" i="17"/>
  <c r="L776" i="17"/>
  <c r="M776" i="17"/>
  <c r="N776" i="17"/>
  <c r="O776" i="17"/>
  <c r="B777" i="17"/>
  <c r="E777" i="17"/>
  <c r="H777" i="17"/>
  <c r="K777" i="17"/>
  <c r="L777" i="17"/>
  <c r="M777" i="17"/>
  <c r="N777" i="17"/>
  <c r="O777" i="17"/>
  <c r="B778" i="17"/>
  <c r="E778" i="17"/>
  <c r="H778" i="17"/>
  <c r="K778" i="17"/>
  <c r="L778" i="17"/>
  <c r="M778" i="17"/>
  <c r="N778" i="17"/>
  <c r="O778" i="17"/>
  <c r="B779" i="17"/>
  <c r="E779" i="17"/>
  <c r="H779" i="17"/>
  <c r="K779" i="17"/>
  <c r="L779" i="17"/>
  <c r="M779" i="17"/>
  <c r="N779" i="17"/>
  <c r="O779" i="17"/>
  <c r="B780" i="17"/>
  <c r="E780" i="17"/>
  <c r="H780" i="17"/>
  <c r="K780" i="17"/>
  <c r="L780" i="17"/>
  <c r="M780" i="17"/>
  <c r="N780" i="17"/>
  <c r="O780" i="17"/>
  <c r="B781" i="17"/>
  <c r="E781" i="17"/>
  <c r="H781" i="17"/>
  <c r="K781" i="17"/>
  <c r="L781" i="17"/>
  <c r="M781" i="17"/>
  <c r="N781" i="17"/>
  <c r="O781" i="17"/>
  <c r="B782" i="17"/>
  <c r="E782" i="17"/>
  <c r="H782" i="17"/>
  <c r="K782" i="17"/>
  <c r="L782" i="17"/>
  <c r="M782" i="17"/>
  <c r="N782" i="17"/>
  <c r="O782" i="17"/>
  <c r="B783" i="17"/>
  <c r="E783" i="17"/>
  <c r="H783" i="17"/>
  <c r="K783" i="17"/>
  <c r="L783" i="17"/>
  <c r="M783" i="17"/>
  <c r="N783" i="17"/>
  <c r="O783" i="17"/>
  <c r="B784" i="17"/>
  <c r="E784" i="17"/>
  <c r="H784" i="17"/>
  <c r="K784" i="17"/>
  <c r="L784" i="17"/>
  <c r="M784" i="17"/>
  <c r="N784" i="17"/>
  <c r="O784" i="17"/>
  <c r="B785" i="17"/>
  <c r="E785" i="17"/>
  <c r="H785" i="17"/>
  <c r="K785" i="17"/>
  <c r="L785" i="17"/>
  <c r="M785" i="17"/>
  <c r="N785" i="17"/>
  <c r="O785" i="17"/>
  <c r="B786" i="17"/>
  <c r="E786" i="17"/>
  <c r="H786" i="17"/>
  <c r="K786" i="17"/>
  <c r="L786" i="17"/>
  <c r="M786" i="17"/>
  <c r="N786" i="17"/>
  <c r="O786" i="17"/>
  <c r="B787" i="17"/>
  <c r="E787" i="17"/>
  <c r="H787" i="17"/>
  <c r="K787" i="17"/>
  <c r="L787" i="17"/>
  <c r="M787" i="17"/>
  <c r="N787" i="17"/>
  <c r="O787" i="17"/>
  <c r="B788" i="17"/>
  <c r="E788" i="17"/>
  <c r="H788" i="17"/>
  <c r="K788" i="17"/>
  <c r="L788" i="17"/>
  <c r="M788" i="17"/>
  <c r="N788" i="17"/>
  <c r="O788" i="17"/>
  <c r="B789" i="17"/>
  <c r="E789" i="17"/>
  <c r="H789" i="17"/>
  <c r="K789" i="17"/>
  <c r="L789" i="17"/>
  <c r="M789" i="17"/>
  <c r="N789" i="17"/>
  <c r="O789" i="17"/>
  <c r="B790" i="17"/>
  <c r="E790" i="17"/>
  <c r="H790" i="17"/>
  <c r="K790" i="17"/>
  <c r="L790" i="17"/>
  <c r="M790" i="17"/>
  <c r="N790" i="17"/>
  <c r="O790" i="17"/>
  <c r="B791" i="17"/>
  <c r="E791" i="17"/>
  <c r="H791" i="17"/>
  <c r="K791" i="17"/>
  <c r="L791" i="17"/>
  <c r="M791" i="17"/>
  <c r="N791" i="17"/>
  <c r="O791" i="17"/>
  <c r="B792" i="17"/>
  <c r="E792" i="17"/>
  <c r="H792" i="17"/>
  <c r="K792" i="17"/>
  <c r="L792" i="17"/>
  <c r="M792" i="17"/>
  <c r="N792" i="17"/>
  <c r="O792" i="17"/>
  <c r="B793" i="17"/>
  <c r="E793" i="17"/>
  <c r="H793" i="17"/>
  <c r="K793" i="17"/>
  <c r="L793" i="17"/>
  <c r="M793" i="17"/>
  <c r="N793" i="17"/>
  <c r="O793" i="17"/>
  <c r="B794" i="17"/>
  <c r="E794" i="17"/>
  <c r="H794" i="17"/>
  <c r="K794" i="17"/>
  <c r="L794" i="17"/>
  <c r="M794" i="17"/>
  <c r="N794" i="17"/>
  <c r="O794" i="17"/>
  <c r="B795" i="17"/>
  <c r="E795" i="17"/>
  <c r="H795" i="17"/>
  <c r="K795" i="17"/>
  <c r="L795" i="17"/>
  <c r="M795" i="17"/>
  <c r="N795" i="17"/>
  <c r="O795" i="17"/>
  <c r="B796" i="17"/>
  <c r="E796" i="17"/>
  <c r="H796" i="17"/>
  <c r="K796" i="17"/>
  <c r="L796" i="17"/>
  <c r="M796" i="17"/>
  <c r="N796" i="17"/>
  <c r="O796" i="17"/>
  <c r="B797" i="17"/>
  <c r="E797" i="17"/>
  <c r="H797" i="17"/>
  <c r="K797" i="17"/>
  <c r="L797" i="17"/>
  <c r="M797" i="17"/>
  <c r="N797" i="17"/>
  <c r="O797" i="17"/>
  <c r="B798" i="17"/>
  <c r="E798" i="17"/>
  <c r="H798" i="17"/>
  <c r="K798" i="17"/>
  <c r="L798" i="17"/>
  <c r="M798" i="17"/>
  <c r="N798" i="17"/>
  <c r="O798" i="17"/>
  <c r="B799" i="17"/>
  <c r="E799" i="17"/>
  <c r="H799" i="17"/>
  <c r="K799" i="17"/>
  <c r="L799" i="17"/>
  <c r="M799" i="17"/>
  <c r="N799" i="17"/>
  <c r="O799" i="17"/>
  <c r="B800" i="17"/>
  <c r="E800" i="17"/>
  <c r="H800" i="17"/>
  <c r="K800" i="17"/>
  <c r="L800" i="17"/>
  <c r="M800" i="17"/>
  <c r="N800" i="17"/>
  <c r="O800" i="17"/>
  <c r="B801" i="17"/>
  <c r="E801" i="17"/>
  <c r="H801" i="17"/>
  <c r="K801" i="17"/>
  <c r="L801" i="17"/>
  <c r="M801" i="17"/>
  <c r="N801" i="17"/>
  <c r="O801" i="17"/>
  <c r="B802" i="17"/>
  <c r="E802" i="17"/>
  <c r="H802" i="17"/>
  <c r="K802" i="17"/>
  <c r="L802" i="17"/>
  <c r="M802" i="17"/>
  <c r="N802" i="17"/>
  <c r="O802" i="17"/>
  <c r="B803" i="17"/>
  <c r="E803" i="17"/>
  <c r="H803" i="17"/>
  <c r="K803" i="17"/>
  <c r="L803" i="17"/>
  <c r="M803" i="17"/>
  <c r="N803" i="17"/>
  <c r="O803" i="17"/>
  <c r="B804" i="17"/>
  <c r="E804" i="17"/>
  <c r="H804" i="17"/>
  <c r="K804" i="17"/>
  <c r="L804" i="17"/>
  <c r="M804" i="17"/>
  <c r="N804" i="17"/>
  <c r="O804" i="17"/>
  <c r="B805" i="17"/>
  <c r="E805" i="17"/>
  <c r="H805" i="17"/>
  <c r="K805" i="17"/>
  <c r="L805" i="17"/>
  <c r="M805" i="17"/>
  <c r="N805" i="17"/>
  <c r="O805" i="17"/>
  <c r="B806" i="17"/>
  <c r="E806" i="17"/>
  <c r="H806" i="17"/>
  <c r="K806" i="17"/>
  <c r="L806" i="17"/>
  <c r="M806" i="17"/>
  <c r="N806" i="17"/>
  <c r="O806" i="17"/>
  <c r="B807" i="17"/>
  <c r="E807" i="17"/>
  <c r="H807" i="17"/>
  <c r="K807" i="17"/>
  <c r="L807" i="17"/>
  <c r="M807" i="17"/>
  <c r="N807" i="17"/>
  <c r="O807" i="17"/>
  <c r="B808" i="17"/>
  <c r="E808" i="17"/>
  <c r="H808" i="17"/>
  <c r="K808" i="17"/>
  <c r="L808" i="17"/>
  <c r="M808" i="17"/>
  <c r="N808" i="17"/>
  <c r="O808" i="17"/>
  <c r="B809" i="17"/>
  <c r="E809" i="17"/>
  <c r="H809" i="17"/>
  <c r="K809" i="17"/>
  <c r="L809" i="17"/>
  <c r="M809" i="17"/>
  <c r="N809" i="17"/>
  <c r="O809" i="17"/>
  <c r="B810" i="17"/>
  <c r="E810" i="17"/>
  <c r="H810" i="17"/>
  <c r="K810" i="17"/>
  <c r="L810" i="17"/>
  <c r="M810" i="17"/>
  <c r="N810" i="17"/>
  <c r="O810" i="17"/>
  <c r="B811" i="17"/>
  <c r="E811" i="17"/>
  <c r="H811" i="17"/>
  <c r="K811" i="17"/>
  <c r="L811" i="17"/>
  <c r="M811" i="17"/>
  <c r="N811" i="17"/>
  <c r="O811" i="17"/>
  <c r="B812" i="17"/>
  <c r="E812" i="17"/>
  <c r="H812" i="17"/>
  <c r="K812" i="17"/>
  <c r="L812" i="17"/>
  <c r="M812" i="17"/>
  <c r="N812" i="17"/>
  <c r="O812" i="17"/>
  <c r="B813" i="17"/>
  <c r="E813" i="17"/>
  <c r="H813" i="17"/>
  <c r="K813" i="17"/>
  <c r="L813" i="17"/>
  <c r="M813" i="17"/>
  <c r="N813" i="17"/>
  <c r="O813" i="17"/>
  <c r="B814" i="17"/>
  <c r="E814" i="17"/>
  <c r="H814" i="17"/>
  <c r="K814" i="17"/>
  <c r="L814" i="17"/>
  <c r="M814" i="17"/>
  <c r="N814" i="17"/>
  <c r="O814" i="17"/>
  <c r="B815" i="17"/>
  <c r="E815" i="17"/>
  <c r="H815" i="17"/>
  <c r="K815" i="17"/>
  <c r="L815" i="17"/>
  <c r="M815" i="17"/>
  <c r="N815" i="17"/>
  <c r="O815" i="17"/>
  <c r="B816" i="17"/>
  <c r="E816" i="17"/>
  <c r="H816" i="17"/>
  <c r="K816" i="17"/>
  <c r="L816" i="17"/>
  <c r="M816" i="17"/>
  <c r="N816" i="17"/>
  <c r="O816" i="17"/>
  <c r="B817" i="17"/>
  <c r="E817" i="17"/>
  <c r="H817" i="17"/>
  <c r="K817" i="17"/>
  <c r="L817" i="17"/>
  <c r="M817" i="17"/>
  <c r="N817" i="17"/>
  <c r="O817" i="17"/>
  <c r="B818" i="17"/>
  <c r="E818" i="17"/>
  <c r="H818" i="17"/>
  <c r="K818" i="17"/>
  <c r="L818" i="17"/>
  <c r="M818" i="17"/>
  <c r="N818" i="17"/>
  <c r="O818" i="17"/>
  <c r="B819" i="17"/>
  <c r="E819" i="17"/>
  <c r="H819" i="17"/>
  <c r="K819" i="17"/>
  <c r="L819" i="17"/>
  <c r="M819" i="17"/>
  <c r="N819" i="17"/>
  <c r="O819" i="17"/>
  <c r="B820" i="17"/>
  <c r="E820" i="17"/>
  <c r="H820" i="17"/>
  <c r="K820" i="17"/>
  <c r="L820" i="17"/>
  <c r="M820" i="17"/>
  <c r="N820" i="17"/>
  <c r="O820" i="17"/>
  <c r="B821" i="17"/>
  <c r="E821" i="17"/>
  <c r="H821" i="17"/>
  <c r="K821" i="17"/>
  <c r="L821" i="17"/>
  <c r="M821" i="17"/>
  <c r="N821" i="17"/>
  <c r="O821" i="17"/>
  <c r="B822" i="17"/>
  <c r="E822" i="17"/>
  <c r="H822" i="17"/>
  <c r="K822" i="17"/>
  <c r="L822" i="17"/>
  <c r="M822" i="17"/>
  <c r="N822" i="17"/>
  <c r="O822" i="17"/>
  <c r="B823" i="17"/>
  <c r="E823" i="17"/>
  <c r="H823" i="17"/>
  <c r="K823" i="17"/>
  <c r="L823" i="17"/>
  <c r="M823" i="17"/>
  <c r="N823" i="17"/>
  <c r="O823" i="17"/>
  <c r="B824" i="17"/>
  <c r="E824" i="17"/>
  <c r="H824" i="17"/>
  <c r="K824" i="17"/>
  <c r="L824" i="17"/>
  <c r="M824" i="17"/>
  <c r="N824" i="17"/>
  <c r="O824" i="17"/>
  <c r="B825" i="17"/>
  <c r="E825" i="17"/>
  <c r="H825" i="17"/>
  <c r="K825" i="17"/>
  <c r="L825" i="17"/>
  <c r="M825" i="17"/>
  <c r="N825" i="17"/>
  <c r="O825" i="17"/>
  <c r="B826" i="17"/>
  <c r="E826" i="17"/>
  <c r="H826" i="17"/>
  <c r="K826" i="17"/>
  <c r="L826" i="17"/>
  <c r="M826" i="17"/>
  <c r="N826" i="17"/>
  <c r="O826" i="17"/>
  <c r="B827" i="17"/>
  <c r="E827" i="17"/>
  <c r="H827" i="17"/>
  <c r="K827" i="17"/>
  <c r="L827" i="17"/>
  <c r="M827" i="17"/>
  <c r="N827" i="17"/>
  <c r="O827" i="17"/>
  <c r="B828" i="17"/>
  <c r="E828" i="17"/>
  <c r="H828" i="17"/>
  <c r="K828" i="17"/>
  <c r="L828" i="17"/>
  <c r="M828" i="17"/>
  <c r="N828" i="17"/>
  <c r="O828" i="17"/>
  <c r="B829" i="17"/>
  <c r="E829" i="17"/>
  <c r="H829" i="17"/>
  <c r="K829" i="17"/>
  <c r="L829" i="17"/>
  <c r="M829" i="17"/>
  <c r="N829" i="17"/>
  <c r="O829" i="17"/>
  <c r="B830" i="17"/>
  <c r="E830" i="17"/>
  <c r="H830" i="17"/>
  <c r="K830" i="17"/>
  <c r="L830" i="17"/>
  <c r="M830" i="17"/>
  <c r="N830" i="17"/>
  <c r="O830" i="17"/>
  <c r="B831" i="17"/>
  <c r="E831" i="17"/>
  <c r="H831" i="17"/>
  <c r="K831" i="17"/>
  <c r="L831" i="17"/>
  <c r="M831" i="17"/>
  <c r="N831" i="17"/>
  <c r="O831" i="17"/>
  <c r="B832" i="17"/>
  <c r="E832" i="17"/>
  <c r="H832" i="17"/>
  <c r="K832" i="17"/>
  <c r="L832" i="17"/>
  <c r="M832" i="17"/>
  <c r="N832" i="17"/>
  <c r="O832" i="17"/>
  <c r="B833" i="17"/>
  <c r="E833" i="17"/>
  <c r="H833" i="17"/>
  <c r="K833" i="17"/>
  <c r="L833" i="17"/>
  <c r="M833" i="17"/>
  <c r="N833" i="17"/>
  <c r="O833" i="17"/>
  <c r="B834" i="17"/>
  <c r="E834" i="17"/>
  <c r="H834" i="17"/>
  <c r="K834" i="17"/>
  <c r="L834" i="17"/>
  <c r="M834" i="17"/>
  <c r="N834" i="17"/>
  <c r="O834" i="17"/>
  <c r="B835" i="17"/>
  <c r="E835" i="17"/>
  <c r="H835" i="17"/>
  <c r="K835" i="17"/>
  <c r="L835" i="17"/>
  <c r="M835" i="17"/>
  <c r="N835" i="17"/>
  <c r="O835" i="17"/>
  <c r="B836" i="17"/>
  <c r="E836" i="17"/>
  <c r="H836" i="17"/>
  <c r="K836" i="17"/>
  <c r="L836" i="17"/>
  <c r="M836" i="17"/>
  <c r="N836" i="17"/>
  <c r="O836" i="17"/>
  <c r="B837" i="17"/>
  <c r="E837" i="17"/>
  <c r="H837" i="17"/>
  <c r="K837" i="17"/>
  <c r="L837" i="17"/>
  <c r="M837" i="17"/>
  <c r="N837" i="17"/>
  <c r="O837" i="17"/>
  <c r="B838" i="17"/>
  <c r="E838" i="17"/>
  <c r="H838" i="17"/>
  <c r="K838" i="17"/>
  <c r="L838" i="17"/>
  <c r="M838" i="17"/>
  <c r="N838" i="17"/>
  <c r="O838" i="17"/>
  <c r="B839" i="17"/>
  <c r="E839" i="17"/>
  <c r="H839" i="17"/>
  <c r="K839" i="17"/>
  <c r="L839" i="17"/>
  <c r="M839" i="17"/>
  <c r="N839" i="17"/>
  <c r="O839" i="17"/>
  <c r="B840" i="17"/>
  <c r="E840" i="17"/>
  <c r="H840" i="17"/>
  <c r="K840" i="17"/>
  <c r="L840" i="17"/>
  <c r="M840" i="17"/>
  <c r="N840" i="17"/>
  <c r="O840" i="17"/>
  <c r="B841" i="17"/>
  <c r="E841" i="17"/>
  <c r="H841" i="17"/>
  <c r="K841" i="17"/>
  <c r="L841" i="17"/>
  <c r="M841" i="17"/>
  <c r="N841" i="17"/>
  <c r="O841" i="17"/>
  <c r="B842" i="17"/>
  <c r="E842" i="17"/>
  <c r="H842" i="17"/>
  <c r="K842" i="17"/>
  <c r="L842" i="17"/>
  <c r="M842" i="17"/>
  <c r="N842" i="17"/>
  <c r="O842" i="17"/>
  <c r="B843" i="17"/>
  <c r="E843" i="17"/>
  <c r="H843" i="17"/>
  <c r="K843" i="17"/>
  <c r="L843" i="17"/>
  <c r="M843" i="17"/>
  <c r="N843" i="17"/>
  <c r="O843" i="17"/>
  <c r="B844" i="17"/>
  <c r="E844" i="17"/>
  <c r="H844" i="17"/>
  <c r="K844" i="17"/>
  <c r="L844" i="17"/>
  <c r="M844" i="17"/>
  <c r="N844" i="17"/>
  <c r="O844" i="17"/>
  <c r="B845" i="17"/>
  <c r="E845" i="17"/>
  <c r="H845" i="17"/>
  <c r="K845" i="17"/>
  <c r="L845" i="17"/>
  <c r="M845" i="17"/>
  <c r="N845" i="17"/>
  <c r="O845" i="17"/>
  <c r="B846" i="17"/>
  <c r="E846" i="17"/>
  <c r="H846" i="17"/>
  <c r="K846" i="17"/>
  <c r="L846" i="17"/>
  <c r="M846" i="17"/>
  <c r="N846" i="17"/>
  <c r="O846" i="17"/>
  <c r="B847" i="17"/>
  <c r="E847" i="17"/>
  <c r="H847" i="17"/>
  <c r="K847" i="17"/>
  <c r="L847" i="17"/>
  <c r="M847" i="17"/>
  <c r="N847" i="17"/>
  <c r="O847" i="17"/>
  <c r="B848" i="17"/>
  <c r="E848" i="17"/>
  <c r="H848" i="17"/>
  <c r="K848" i="17"/>
  <c r="L848" i="17"/>
  <c r="M848" i="17"/>
  <c r="N848" i="17"/>
  <c r="O848" i="17"/>
  <c r="B849" i="17"/>
  <c r="E849" i="17"/>
  <c r="H849" i="17"/>
  <c r="K849" i="17"/>
  <c r="L849" i="17"/>
  <c r="M849" i="17"/>
  <c r="N849" i="17"/>
  <c r="O849" i="17"/>
  <c r="B850" i="17"/>
  <c r="E850" i="17"/>
  <c r="H850" i="17"/>
  <c r="K850" i="17"/>
  <c r="L850" i="17"/>
  <c r="M850" i="17"/>
  <c r="N850" i="17"/>
  <c r="O850" i="17"/>
  <c r="B851" i="17"/>
  <c r="E851" i="17"/>
  <c r="H851" i="17"/>
  <c r="K851" i="17"/>
  <c r="L851" i="17"/>
  <c r="M851" i="17"/>
  <c r="N851" i="17"/>
  <c r="O851" i="17"/>
  <c r="B852" i="17"/>
  <c r="E852" i="17"/>
  <c r="H852" i="17"/>
  <c r="K852" i="17"/>
  <c r="L852" i="17"/>
  <c r="M852" i="17"/>
  <c r="N852" i="17"/>
  <c r="O852" i="17"/>
  <c r="B853" i="17"/>
  <c r="E853" i="17"/>
  <c r="H853" i="17"/>
  <c r="K853" i="17"/>
  <c r="L853" i="17"/>
  <c r="M853" i="17"/>
  <c r="N853" i="17"/>
  <c r="O853" i="17"/>
  <c r="B854" i="17"/>
  <c r="E854" i="17"/>
  <c r="H854" i="17"/>
  <c r="K854" i="17"/>
  <c r="L854" i="17"/>
  <c r="M854" i="17"/>
  <c r="N854" i="17"/>
  <c r="O854" i="17"/>
  <c r="B855" i="17"/>
  <c r="E855" i="17"/>
  <c r="H855" i="17"/>
  <c r="K855" i="17"/>
  <c r="L855" i="17"/>
  <c r="M855" i="17"/>
  <c r="N855" i="17"/>
  <c r="O855" i="17"/>
  <c r="B856" i="17"/>
  <c r="E856" i="17"/>
  <c r="H856" i="17"/>
  <c r="K856" i="17"/>
  <c r="L856" i="17"/>
  <c r="M856" i="17"/>
  <c r="N856" i="17"/>
  <c r="O856" i="17"/>
  <c r="B857" i="17"/>
  <c r="E857" i="17"/>
  <c r="H857" i="17"/>
  <c r="K857" i="17"/>
  <c r="L857" i="17"/>
  <c r="M857" i="17"/>
  <c r="N857" i="17"/>
  <c r="O857" i="17"/>
  <c r="B858" i="17"/>
  <c r="E858" i="17"/>
  <c r="H858" i="17"/>
  <c r="K858" i="17"/>
  <c r="L858" i="17"/>
  <c r="M858" i="17"/>
  <c r="N858" i="17"/>
  <c r="O858" i="17"/>
  <c r="B859" i="17"/>
  <c r="E859" i="17"/>
  <c r="H859" i="17"/>
  <c r="K859" i="17"/>
  <c r="L859" i="17"/>
  <c r="M859" i="17"/>
  <c r="N859" i="17"/>
  <c r="O859" i="17"/>
  <c r="B860" i="17"/>
  <c r="E860" i="17"/>
  <c r="H860" i="17"/>
  <c r="K860" i="17"/>
  <c r="L860" i="17"/>
  <c r="M860" i="17"/>
  <c r="N860" i="17"/>
  <c r="O860" i="17"/>
  <c r="B861" i="17"/>
  <c r="E861" i="17"/>
  <c r="H861" i="17"/>
  <c r="K861" i="17"/>
  <c r="L861" i="17"/>
  <c r="M861" i="17"/>
  <c r="N861" i="17"/>
  <c r="O861" i="17"/>
  <c r="B862" i="17"/>
  <c r="E862" i="17"/>
  <c r="H862" i="17"/>
  <c r="K862" i="17"/>
  <c r="L862" i="17"/>
  <c r="M862" i="17"/>
  <c r="N862" i="17"/>
  <c r="O862" i="17"/>
  <c r="B863" i="17"/>
  <c r="E863" i="17"/>
  <c r="H863" i="17"/>
  <c r="K863" i="17"/>
  <c r="L863" i="17"/>
  <c r="M863" i="17"/>
  <c r="N863" i="17"/>
  <c r="O863" i="17"/>
  <c r="B864" i="17"/>
  <c r="E864" i="17"/>
  <c r="H864" i="17"/>
  <c r="K864" i="17"/>
  <c r="L864" i="17"/>
  <c r="M864" i="17"/>
  <c r="N864" i="17"/>
  <c r="O864" i="17"/>
  <c r="B865" i="17"/>
  <c r="E865" i="17"/>
  <c r="H865" i="17"/>
  <c r="K865" i="17"/>
  <c r="L865" i="17"/>
  <c r="M865" i="17"/>
  <c r="N865" i="17"/>
  <c r="O865" i="17"/>
  <c r="B866" i="17"/>
  <c r="E866" i="17"/>
  <c r="H866" i="17"/>
  <c r="K866" i="17"/>
  <c r="L866" i="17"/>
  <c r="M866" i="17"/>
  <c r="N866" i="17"/>
  <c r="O866" i="17"/>
  <c r="B867" i="17"/>
  <c r="E867" i="17"/>
  <c r="H867" i="17"/>
  <c r="K867" i="17"/>
  <c r="L867" i="17"/>
  <c r="M867" i="17"/>
  <c r="N867" i="17"/>
  <c r="O867" i="17"/>
  <c r="B868" i="17"/>
  <c r="E868" i="17"/>
  <c r="H868" i="17"/>
  <c r="K868" i="17"/>
  <c r="L868" i="17"/>
  <c r="M868" i="17"/>
  <c r="N868" i="17"/>
  <c r="O868" i="17"/>
  <c r="B869" i="17"/>
  <c r="E869" i="17"/>
  <c r="H869" i="17"/>
  <c r="K869" i="17"/>
  <c r="L869" i="17"/>
  <c r="M869" i="17"/>
  <c r="N869" i="17"/>
  <c r="O869" i="17"/>
  <c r="B870" i="17"/>
  <c r="E870" i="17"/>
  <c r="H870" i="17"/>
  <c r="K870" i="17"/>
  <c r="L870" i="17"/>
  <c r="M870" i="17"/>
  <c r="N870" i="17"/>
  <c r="O870" i="17"/>
  <c r="B871" i="17"/>
  <c r="E871" i="17"/>
  <c r="H871" i="17"/>
  <c r="K871" i="17"/>
  <c r="L871" i="17"/>
  <c r="M871" i="17"/>
  <c r="N871" i="17"/>
  <c r="O871" i="17"/>
  <c r="B872" i="17"/>
  <c r="E872" i="17"/>
  <c r="H872" i="17"/>
  <c r="K872" i="17"/>
  <c r="L872" i="17"/>
  <c r="M872" i="17"/>
  <c r="N872" i="17"/>
  <c r="O872" i="17"/>
  <c r="B873" i="17"/>
  <c r="E873" i="17"/>
  <c r="H873" i="17"/>
  <c r="K873" i="17"/>
  <c r="L873" i="17"/>
  <c r="M873" i="17"/>
  <c r="N873" i="17"/>
  <c r="O873" i="17"/>
  <c r="B874" i="17"/>
  <c r="E874" i="17"/>
  <c r="H874" i="17"/>
  <c r="K874" i="17"/>
  <c r="L874" i="17"/>
  <c r="M874" i="17"/>
  <c r="N874" i="17"/>
  <c r="O874" i="17"/>
  <c r="B875" i="17"/>
  <c r="E875" i="17"/>
  <c r="H875" i="17"/>
  <c r="K875" i="17"/>
  <c r="L875" i="17"/>
  <c r="M875" i="17"/>
  <c r="N875" i="17"/>
  <c r="O875" i="17"/>
  <c r="B876" i="17"/>
  <c r="E876" i="17"/>
  <c r="H876" i="17"/>
  <c r="K876" i="17"/>
  <c r="L876" i="17"/>
  <c r="M876" i="17"/>
  <c r="N876" i="17"/>
  <c r="O876" i="17"/>
  <c r="B877" i="17"/>
  <c r="E877" i="17"/>
  <c r="H877" i="17"/>
  <c r="K877" i="17"/>
  <c r="L877" i="17"/>
  <c r="M877" i="17"/>
  <c r="N877" i="17"/>
  <c r="O877" i="17"/>
  <c r="B878" i="17"/>
  <c r="E878" i="17"/>
  <c r="H878" i="17"/>
  <c r="K878" i="17"/>
  <c r="L878" i="17"/>
  <c r="M878" i="17"/>
  <c r="N878" i="17"/>
  <c r="O878" i="17"/>
  <c r="B879" i="17"/>
  <c r="E879" i="17"/>
  <c r="H879" i="17"/>
  <c r="K879" i="17"/>
  <c r="L879" i="17"/>
  <c r="M879" i="17"/>
  <c r="N879" i="17"/>
  <c r="O879" i="17"/>
  <c r="B880" i="17"/>
  <c r="E880" i="17"/>
  <c r="H880" i="17"/>
  <c r="K880" i="17"/>
  <c r="L880" i="17"/>
  <c r="M880" i="17"/>
  <c r="N880" i="17"/>
  <c r="O880" i="17"/>
  <c r="B881" i="17"/>
  <c r="E881" i="17"/>
  <c r="H881" i="17"/>
  <c r="K881" i="17"/>
  <c r="L881" i="17"/>
  <c r="M881" i="17"/>
  <c r="N881" i="17"/>
  <c r="O881" i="17"/>
  <c r="B882" i="17"/>
  <c r="E882" i="17"/>
  <c r="H882" i="17"/>
  <c r="K882" i="17"/>
  <c r="L882" i="17"/>
  <c r="M882" i="17"/>
  <c r="N882" i="17"/>
  <c r="O882" i="17"/>
  <c r="B883" i="17"/>
  <c r="E883" i="17"/>
  <c r="H883" i="17"/>
  <c r="K883" i="17"/>
  <c r="L883" i="17"/>
  <c r="M883" i="17"/>
  <c r="N883" i="17"/>
  <c r="O883" i="17"/>
  <c r="B884" i="17"/>
  <c r="E884" i="17"/>
  <c r="H884" i="17"/>
  <c r="K884" i="17"/>
  <c r="L884" i="17"/>
  <c r="M884" i="17"/>
  <c r="N884" i="17"/>
  <c r="O884" i="17"/>
  <c r="B885" i="17"/>
  <c r="E885" i="17"/>
  <c r="H885" i="17"/>
  <c r="K885" i="17"/>
  <c r="L885" i="17"/>
  <c r="M885" i="17"/>
  <c r="N885" i="17"/>
  <c r="O885" i="17"/>
  <c r="B886" i="17"/>
  <c r="E886" i="17"/>
  <c r="H886" i="17"/>
  <c r="K886" i="17"/>
  <c r="L886" i="17"/>
  <c r="M886" i="17"/>
  <c r="N886" i="17"/>
  <c r="O886" i="17"/>
  <c r="B887" i="17"/>
  <c r="E887" i="17"/>
  <c r="H887" i="17"/>
  <c r="K887" i="17"/>
  <c r="L887" i="17"/>
  <c r="M887" i="17"/>
  <c r="N887" i="17"/>
  <c r="O887" i="17"/>
  <c r="B888" i="17"/>
  <c r="E888" i="17"/>
  <c r="H888" i="17"/>
  <c r="K888" i="17"/>
  <c r="L888" i="17"/>
  <c r="M888" i="17"/>
  <c r="N888" i="17"/>
  <c r="O888" i="17"/>
  <c r="B889" i="17"/>
  <c r="E889" i="17"/>
  <c r="H889" i="17"/>
  <c r="K889" i="17"/>
  <c r="L889" i="17"/>
  <c r="M889" i="17"/>
  <c r="N889" i="17"/>
  <c r="O889" i="17"/>
  <c r="B890" i="17"/>
  <c r="E890" i="17"/>
  <c r="H890" i="17"/>
  <c r="K890" i="17"/>
  <c r="L890" i="17"/>
  <c r="M890" i="17"/>
  <c r="N890" i="17"/>
  <c r="O890" i="17"/>
  <c r="B891" i="17"/>
  <c r="E891" i="17"/>
  <c r="H891" i="17"/>
  <c r="K891" i="17"/>
  <c r="L891" i="17"/>
  <c r="M891" i="17"/>
  <c r="N891" i="17"/>
  <c r="O891" i="17"/>
  <c r="B892" i="17"/>
  <c r="E892" i="17"/>
  <c r="H892" i="17"/>
  <c r="K892" i="17"/>
  <c r="L892" i="17"/>
  <c r="M892" i="17"/>
  <c r="N892" i="17"/>
  <c r="O892" i="17"/>
  <c r="B893" i="17"/>
  <c r="E893" i="17"/>
  <c r="H893" i="17"/>
  <c r="K893" i="17"/>
  <c r="L893" i="17"/>
  <c r="M893" i="17"/>
  <c r="N893" i="17"/>
  <c r="O893" i="17"/>
  <c r="B894" i="17"/>
  <c r="E894" i="17"/>
  <c r="H894" i="17"/>
  <c r="K894" i="17"/>
  <c r="L894" i="17"/>
  <c r="M894" i="17"/>
  <c r="N894" i="17"/>
  <c r="O894" i="17"/>
  <c r="B895" i="17"/>
  <c r="E895" i="17"/>
  <c r="H895" i="17"/>
  <c r="K895" i="17"/>
  <c r="L895" i="17"/>
  <c r="M895" i="17"/>
  <c r="N895" i="17"/>
  <c r="O895" i="17"/>
  <c r="B896" i="17"/>
  <c r="E896" i="17"/>
  <c r="H896" i="17"/>
  <c r="K896" i="17"/>
  <c r="L896" i="17"/>
  <c r="M896" i="17"/>
  <c r="N896" i="17"/>
  <c r="O896" i="17"/>
  <c r="B897" i="17"/>
  <c r="E897" i="17"/>
  <c r="H897" i="17"/>
  <c r="K897" i="17"/>
  <c r="L897" i="17"/>
  <c r="M897" i="17"/>
  <c r="N897" i="17"/>
  <c r="O897" i="17"/>
  <c r="B898" i="17"/>
  <c r="E898" i="17"/>
  <c r="H898" i="17"/>
  <c r="K898" i="17"/>
  <c r="L898" i="17"/>
  <c r="M898" i="17"/>
  <c r="N898" i="17"/>
  <c r="O898" i="17"/>
  <c r="B899" i="17"/>
  <c r="E899" i="17"/>
  <c r="H899" i="17"/>
  <c r="K899" i="17"/>
  <c r="L899" i="17"/>
  <c r="M899" i="17"/>
  <c r="N899" i="17"/>
  <c r="O899" i="17"/>
  <c r="B900" i="17"/>
  <c r="E900" i="17"/>
  <c r="H900" i="17"/>
  <c r="K900" i="17"/>
  <c r="L900" i="17"/>
  <c r="M900" i="17"/>
  <c r="N900" i="17"/>
  <c r="O900" i="17"/>
  <c r="B901" i="17"/>
  <c r="E901" i="17"/>
  <c r="H901" i="17"/>
  <c r="K901" i="17"/>
  <c r="L901" i="17"/>
  <c r="M901" i="17"/>
  <c r="N901" i="17"/>
  <c r="O901" i="17"/>
  <c r="B902" i="17"/>
  <c r="E902" i="17"/>
  <c r="H902" i="17"/>
  <c r="K902" i="17"/>
  <c r="L902" i="17"/>
  <c r="M902" i="17"/>
  <c r="N902" i="17"/>
  <c r="O902" i="17"/>
  <c r="B903" i="17"/>
  <c r="E903" i="17"/>
  <c r="H903" i="17"/>
  <c r="K903" i="17"/>
  <c r="L903" i="17"/>
  <c r="M903" i="17"/>
  <c r="N903" i="17"/>
  <c r="O903" i="17"/>
  <c r="B904" i="17"/>
  <c r="E904" i="17"/>
  <c r="H904" i="17"/>
  <c r="K904" i="17"/>
  <c r="L904" i="17"/>
  <c r="M904" i="17"/>
  <c r="N904" i="17"/>
  <c r="O904" i="17"/>
  <c r="B905" i="17"/>
  <c r="E905" i="17"/>
  <c r="H905" i="17"/>
  <c r="K905" i="17"/>
  <c r="L905" i="17"/>
  <c r="M905" i="17"/>
  <c r="N905" i="17"/>
  <c r="O905" i="17"/>
  <c r="B906" i="17"/>
  <c r="E906" i="17"/>
  <c r="H906" i="17"/>
  <c r="K906" i="17"/>
  <c r="L906" i="17"/>
  <c r="M906" i="17"/>
  <c r="N906" i="17"/>
  <c r="O906" i="17"/>
  <c r="B907" i="17"/>
  <c r="E907" i="17"/>
  <c r="H907" i="17"/>
  <c r="K907" i="17"/>
  <c r="L907" i="17"/>
  <c r="M907" i="17"/>
  <c r="N907" i="17"/>
  <c r="O907" i="17"/>
  <c r="B908" i="17"/>
  <c r="E908" i="17"/>
  <c r="H908" i="17"/>
  <c r="K908" i="17"/>
  <c r="L908" i="17"/>
  <c r="M908" i="17"/>
  <c r="N908" i="17"/>
  <c r="O908" i="17"/>
  <c r="B909" i="17"/>
  <c r="E909" i="17"/>
  <c r="H909" i="17"/>
  <c r="K909" i="17"/>
  <c r="L909" i="17"/>
  <c r="M909" i="17"/>
  <c r="N909" i="17"/>
  <c r="O909" i="17"/>
  <c r="B910" i="17"/>
  <c r="E910" i="17"/>
  <c r="H910" i="17"/>
  <c r="K910" i="17"/>
  <c r="L910" i="17"/>
  <c r="M910" i="17"/>
  <c r="N910" i="17"/>
  <c r="O910" i="17"/>
  <c r="B911" i="17"/>
  <c r="E911" i="17"/>
  <c r="H911" i="17"/>
  <c r="K911" i="17"/>
  <c r="L911" i="17"/>
  <c r="M911" i="17"/>
  <c r="N911" i="17"/>
  <c r="O911" i="17"/>
  <c r="B912" i="17"/>
  <c r="E912" i="17"/>
  <c r="H912" i="17"/>
  <c r="K912" i="17"/>
  <c r="L912" i="17"/>
  <c r="M912" i="17"/>
  <c r="N912" i="17"/>
  <c r="O912" i="17"/>
  <c r="B913" i="17"/>
  <c r="E913" i="17"/>
  <c r="H913" i="17"/>
  <c r="K913" i="17"/>
  <c r="L913" i="17"/>
  <c r="M913" i="17"/>
  <c r="N913" i="17"/>
  <c r="O913" i="17"/>
  <c r="B914" i="17"/>
  <c r="E914" i="17"/>
  <c r="H914" i="17"/>
  <c r="K914" i="17"/>
  <c r="L914" i="17"/>
  <c r="M914" i="17"/>
  <c r="N914" i="17"/>
  <c r="O914" i="17"/>
  <c r="B915" i="17"/>
  <c r="E915" i="17"/>
  <c r="H915" i="17"/>
  <c r="K915" i="17"/>
  <c r="L915" i="17"/>
  <c r="M915" i="17"/>
  <c r="N915" i="17"/>
  <c r="O915" i="17"/>
  <c r="B916" i="17"/>
  <c r="E916" i="17"/>
  <c r="H916" i="17"/>
  <c r="K916" i="17"/>
  <c r="L916" i="17"/>
  <c r="M916" i="17"/>
  <c r="N916" i="17"/>
  <c r="O916" i="17"/>
  <c r="B917" i="17"/>
  <c r="E917" i="17"/>
  <c r="H917" i="17"/>
  <c r="K917" i="17"/>
  <c r="L917" i="17"/>
  <c r="M917" i="17"/>
  <c r="N917" i="17"/>
  <c r="O917" i="17"/>
  <c r="B918" i="17"/>
  <c r="E918" i="17"/>
  <c r="H918" i="17"/>
  <c r="K918" i="17"/>
  <c r="L918" i="17"/>
  <c r="M918" i="17"/>
  <c r="N918" i="17"/>
  <c r="O918" i="17"/>
  <c r="B919" i="17"/>
  <c r="E919" i="17"/>
  <c r="H919" i="17"/>
  <c r="K919" i="17"/>
  <c r="L919" i="17"/>
  <c r="M919" i="17"/>
  <c r="N919" i="17"/>
  <c r="O919" i="17"/>
  <c r="B920" i="17"/>
  <c r="E920" i="17"/>
  <c r="H920" i="17"/>
  <c r="K920" i="17"/>
  <c r="L920" i="17"/>
  <c r="M920" i="17"/>
  <c r="N920" i="17"/>
  <c r="O920" i="17"/>
  <c r="B921" i="17"/>
  <c r="E921" i="17"/>
  <c r="H921" i="17"/>
  <c r="K921" i="17"/>
  <c r="L921" i="17"/>
  <c r="M921" i="17"/>
  <c r="N921" i="17"/>
  <c r="O921" i="17"/>
  <c r="B922" i="17"/>
  <c r="E922" i="17"/>
  <c r="H922" i="17"/>
  <c r="K922" i="17"/>
  <c r="L922" i="17"/>
  <c r="M922" i="17"/>
  <c r="N922" i="17"/>
  <c r="O922" i="17"/>
  <c r="B923" i="17"/>
  <c r="E923" i="17"/>
  <c r="H923" i="17"/>
  <c r="K923" i="17"/>
  <c r="L923" i="17"/>
  <c r="M923" i="17"/>
  <c r="N923" i="17"/>
  <c r="O923" i="17"/>
  <c r="B924" i="17"/>
  <c r="E924" i="17"/>
  <c r="H924" i="17"/>
  <c r="K924" i="17"/>
  <c r="L924" i="17"/>
  <c r="M924" i="17"/>
  <c r="N924" i="17"/>
  <c r="O924" i="17"/>
  <c r="B925" i="17"/>
  <c r="E925" i="17"/>
  <c r="H925" i="17"/>
  <c r="K925" i="17"/>
  <c r="L925" i="17"/>
  <c r="M925" i="17"/>
  <c r="N925" i="17"/>
  <c r="O925" i="17"/>
  <c r="B926" i="17"/>
  <c r="E926" i="17"/>
  <c r="H926" i="17"/>
  <c r="K926" i="17"/>
  <c r="L926" i="17"/>
  <c r="M926" i="17"/>
  <c r="N926" i="17"/>
  <c r="O926" i="17"/>
  <c r="B927" i="17"/>
  <c r="E927" i="17"/>
  <c r="H927" i="17"/>
  <c r="K927" i="17"/>
  <c r="L927" i="17"/>
  <c r="M927" i="17"/>
  <c r="N927" i="17"/>
  <c r="O927" i="17"/>
  <c r="B928" i="17"/>
  <c r="E928" i="17"/>
  <c r="H928" i="17"/>
  <c r="K928" i="17"/>
  <c r="L928" i="17"/>
  <c r="M928" i="17"/>
  <c r="N928" i="17"/>
  <c r="O928" i="17"/>
  <c r="B929" i="17"/>
  <c r="E929" i="17"/>
  <c r="H929" i="17"/>
  <c r="K929" i="17"/>
  <c r="L929" i="17"/>
  <c r="M929" i="17"/>
  <c r="N929" i="17"/>
  <c r="O929" i="17"/>
  <c r="B930" i="17"/>
  <c r="E930" i="17"/>
  <c r="H930" i="17"/>
  <c r="K930" i="17"/>
  <c r="L930" i="17"/>
  <c r="M930" i="17"/>
  <c r="N930" i="17"/>
  <c r="O930" i="17"/>
  <c r="B931" i="17"/>
  <c r="E931" i="17"/>
  <c r="H931" i="17"/>
  <c r="K931" i="17"/>
  <c r="L931" i="17"/>
  <c r="M931" i="17"/>
  <c r="N931" i="17"/>
  <c r="O931" i="17"/>
  <c r="B932" i="17"/>
  <c r="E932" i="17"/>
  <c r="H932" i="17"/>
  <c r="K932" i="17"/>
  <c r="L932" i="17"/>
  <c r="M932" i="17"/>
  <c r="N932" i="17"/>
  <c r="O932" i="17"/>
  <c r="B933" i="17"/>
  <c r="E933" i="17"/>
  <c r="H933" i="17"/>
  <c r="K933" i="17"/>
  <c r="L933" i="17"/>
  <c r="M933" i="17"/>
  <c r="N933" i="17"/>
  <c r="O933" i="17"/>
  <c r="B934" i="17"/>
  <c r="E934" i="17"/>
  <c r="H934" i="17"/>
  <c r="K934" i="17"/>
  <c r="L934" i="17"/>
  <c r="M934" i="17"/>
  <c r="N934" i="17"/>
  <c r="O934" i="17"/>
  <c r="B935" i="17"/>
  <c r="E935" i="17"/>
  <c r="H935" i="17"/>
  <c r="K935" i="17"/>
  <c r="L935" i="17"/>
  <c r="M935" i="17"/>
  <c r="N935" i="17"/>
  <c r="O935" i="17"/>
  <c r="B936" i="17"/>
  <c r="E936" i="17"/>
  <c r="H936" i="17"/>
  <c r="K936" i="17"/>
  <c r="L936" i="17"/>
  <c r="M936" i="17"/>
  <c r="N936" i="17"/>
  <c r="O936" i="17"/>
  <c r="B937" i="17"/>
  <c r="E937" i="17"/>
  <c r="H937" i="17"/>
  <c r="K937" i="17"/>
  <c r="L937" i="17"/>
  <c r="M937" i="17"/>
  <c r="N937" i="17"/>
  <c r="O937" i="17"/>
  <c r="B938" i="17"/>
  <c r="E938" i="17"/>
  <c r="H938" i="17"/>
  <c r="K938" i="17"/>
  <c r="L938" i="17"/>
  <c r="M938" i="17"/>
  <c r="N938" i="17"/>
  <c r="O938" i="17"/>
  <c r="B939" i="17"/>
  <c r="E939" i="17"/>
  <c r="H939" i="17"/>
  <c r="K939" i="17"/>
  <c r="L939" i="17"/>
  <c r="M939" i="17"/>
  <c r="N939" i="17"/>
  <c r="O939" i="17"/>
  <c r="B940" i="17"/>
  <c r="E940" i="17"/>
  <c r="H940" i="17"/>
  <c r="K940" i="17"/>
  <c r="L940" i="17"/>
  <c r="M940" i="17"/>
  <c r="N940" i="17"/>
  <c r="O940" i="17"/>
  <c r="B941" i="17"/>
  <c r="E941" i="17"/>
  <c r="H941" i="17"/>
  <c r="K941" i="17"/>
  <c r="L941" i="17"/>
  <c r="M941" i="17"/>
  <c r="N941" i="17"/>
  <c r="O941" i="17"/>
  <c r="B942" i="17"/>
  <c r="E942" i="17"/>
  <c r="H942" i="17"/>
  <c r="K942" i="17"/>
  <c r="L942" i="17"/>
  <c r="M942" i="17"/>
  <c r="N942" i="17"/>
  <c r="O942" i="17"/>
  <c r="B943" i="17"/>
  <c r="E943" i="17"/>
  <c r="H943" i="17"/>
  <c r="K943" i="17"/>
  <c r="L943" i="17"/>
  <c r="M943" i="17"/>
  <c r="N943" i="17"/>
  <c r="O943" i="17"/>
  <c r="B944" i="17"/>
  <c r="E944" i="17"/>
  <c r="H944" i="17"/>
  <c r="K944" i="17"/>
  <c r="L944" i="17"/>
  <c r="M944" i="17"/>
  <c r="N944" i="17"/>
  <c r="O944" i="17"/>
  <c r="B945" i="17"/>
  <c r="E945" i="17"/>
  <c r="H945" i="17"/>
  <c r="K945" i="17"/>
  <c r="L945" i="17"/>
  <c r="M945" i="17"/>
  <c r="N945" i="17"/>
  <c r="O945" i="17"/>
  <c r="B946" i="17"/>
  <c r="E946" i="17"/>
  <c r="H946" i="17"/>
  <c r="K946" i="17"/>
  <c r="L946" i="17"/>
  <c r="M946" i="17"/>
  <c r="N946" i="17"/>
  <c r="O946" i="17"/>
  <c r="B947" i="17"/>
  <c r="E947" i="17"/>
  <c r="H947" i="17"/>
  <c r="K947" i="17"/>
  <c r="L947" i="17"/>
  <c r="M947" i="17"/>
  <c r="N947" i="17"/>
  <c r="O947" i="17"/>
  <c r="B948" i="17"/>
  <c r="E948" i="17"/>
  <c r="H948" i="17"/>
  <c r="K948" i="17"/>
  <c r="L948" i="17"/>
  <c r="M948" i="17"/>
  <c r="N948" i="17"/>
  <c r="O948" i="17"/>
  <c r="B949" i="17"/>
  <c r="E949" i="17"/>
  <c r="H949" i="17"/>
  <c r="K949" i="17"/>
  <c r="L949" i="17"/>
  <c r="M949" i="17"/>
  <c r="N949" i="17"/>
  <c r="O949" i="17"/>
  <c r="B950" i="17"/>
  <c r="E950" i="17"/>
  <c r="H950" i="17"/>
  <c r="K950" i="17"/>
  <c r="L950" i="17"/>
  <c r="M950" i="17"/>
  <c r="N950" i="17"/>
  <c r="O950" i="17"/>
  <c r="B951" i="17"/>
  <c r="E951" i="17"/>
  <c r="H951" i="17"/>
  <c r="K951" i="17"/>
  <c r="L951" i="17"/>
  <c r="M951" i="17"/>
  <c r="N951" i="17"/>
  <c r="O951" i="17"/>
  <c r="B952" i="17"/>
  <c r="E952" i="17"/>
  <c r="H952" i="17"/>
  <c r="K952" i="17"/>
  <c r="L952" i="17"/>
  <c r="M952" i="17"/>
  <c r="N952" i="17"/>
  <c r="O952" i="17"/>
  <c r="B953" i="17"/>
  <c r="E953" i="17"/>
  <c r="H953" i="17"/>
  <c r="K953" i="17"/>
  <c r="L953" i="17"/>
  <c r="M953" i="17"/>
  <c r="N953" i="17"/>
  <c r="O953" i="17"/>
  <c r="B954" i="17"/>
  <c r="E954" i="17"/>
  <c r="H954" i="17"/>
  <c r="K954" i="17"/>
  <c r="L954" i="17"/>
  <c r="M954" i="17"/>
  <c r="N954" i="17"/>
  <c r="O954" i="17"/>
  <c r="B955" i="17"/>
  <c r="E955" i="17"/>
  <c r="H955" i="17"/>
  <c r="K955" i="17"/>
  <c r="L955" i="17"/>
  <c r="M955" i="17"/>
  <c r="N955" i="17"/>
  <c r="O955" i="17"/>
  <c r="B956" i="17"/>
  <c r="E956" i="17"/>
  <c r="H956" i="17"/>
  <c r="K956" i="17"/>
  <c r="L956" i="17"/>
  <c r="M956" i="17"/>
  <c r="N956" i="17"/>
  <c r="O956" i="17"/>
  <c r="B957" i="17"/>
  <c r="E957" i="17"/>
  <c r="H957" i="17"/>
  <c r="K957" i="17"/>
  <c r="L957" i="17"/>
  <c r="M957" i="17"/>
  <c r="N957" i="17"/>
  <c r="O957" i="17"/>
  <c r="B958" i="17"/>
  <c r="E958" i="17"/>
  <c r="H958" i="17"/>
  <c r="K958" i="17"/>
  <c r="L958" i="17"/>
  <c r="M958" i="17"/>
  <c r="N958" i="17"/>
  <c r="O958" i="17"/>
  <c r="B959" i="17"/>
  <c r="E959" i="17"/>
  <c r="H959" i="17"/>
  <c r="K959" i="17"/>
  <c r="L959" i="17"/>
  <c r="M959" i="17"/>
  <c r="N959" i="17"/>
  <c r="O959" i="17"/>
  <c r="B960" i="17"/>
  <c r="E960" i="17"/>
  <c r="H960" i="17"/>
  <c r="K960" i="17"/>
  <c r="L960" i="17"/>
  <c r="M960" i="17"/>
  <c r="N960" i="17"/>
  <c r="O960" i="17"/>
  <c r="B961" i="17"/>
  <c r="E961" i="17"/>
  <c r="H961" i="17"/>
  <c r="K961" i="17"/>
  <c r="L961" i="17"/>
  <c r="M961" i="17"/>
  <c r="N961" i="17"/>
  <c r="O961" i="17"/>
  <c r="B962" i="17"/>
  <c r="E962" i="17"/>
  <c r="H962" i="17"/>
  <c r="K962" i="17"/>
  <c r="L962" i="17"/>
  <c r="M962" i="17"/>
  <c r="N962" i="17"/>
  <c r="O962" i="17"/>
  <c r="B963" i="17"/>
  <c r="E963" i="17"/>
  <c r="H963" i="17"/>
  <c r="K963" i="17"/>
  <c r="L963" i="17"/>
  <c r="M963" i="17"/>
  <c r="N963" i="17"/>
  <c r="O963" i="17"/>
  <c r="B964" i="17"/>
  <c r="E964" i="17"/>
  <c r="H964" i="17"/>
  <c r="K964" i="17"/>
  <c r="L964" i="17"/>
  <c r="M964" i="17"/>
  <c r="N964" i="17"/>
  <c r="O964" i="17"/>
  <c r="B965" i="17"/>
  <c r="E965" i="17"/>
  <c r="H965" i="17"/>
  <c r="K965" i="17"/>
  <c r="L965" i="17"/>
  <c r="M965" i="17"/>
  <c r="N965" i="17"/>
  <c r="O965" i="17"/>
  <c r="B966" i="17"/>
  <c r="E966" i="17"/>
  <c r="H966" i="17"/>
  <c r="K966" i="17"/>
  <c r="L966" i="17"/>
  <c r="M966" i="17"/>
  <c r="N966" i="17"/>
  <c r="O966" i="17"/>
  <c r="B967" i="17"/>
  <c r="E967" i="17"/>
  <c r="H967" i="17"/>
  <c r="K967" i="17"/>
  <c r="L967" i="17"/>
  <c r="M967" i="17"/>
  <c r="N967" i="17"/>
  <c r="O967" i="17"/>
  <c r="B968" i="17"/>
  <c r="E968" i="17"/>
  <c r="H968" i="17"/>
  <c r="K968" i="17"/>
  <c r="L968" i="17"/>
  <c r="M968" i="17"/>
  <c r="N968" i="17"/>
  <c r="O968" i="17"/>
  <c r="B969" i="17"/>
  <c r="E969" i="17"/>
  <c r="H969" i="17"/>
  <c r="K969" i="17"/>
  <c r="L969" i="17"/>
  <c r="M969" i="17"/>
  <c r="N969" i="17"/>
  <c r="O969" i="17"/>
  <c r="B970" i="17"/>
  <c r="E970" i="17"/>
  <c r="H970" i="17"/>
  <c r="K970" i="17"/>
  <c r="L970" i="17"/>
  <c r="M970" i="17"/>
  <c r="N970" i="17"/>
  <c r="O970" i="17"/>
  <c r="B971" i="17"/>
  <c r="E971" i="17"/>
  <c r="H971" i="17"/>
  <c r="K971" i="17"/>
  <c r="L971" i="17"/>
  <c r="M971" i="17"/>
  <c r="N971" i="17"/>
  <c r="O971" i="17"/>
  <c r="B972" i="17"/>
  <c r="E972" i="17"/>
  <c r="H972" i="17"/>
  <c r="K972" i="17"/>
  <c r="L972" i="17"/>
  <c r="M972" i="17"/>
  <c r="N972" i="17"/>
  <c r="O972" i="17"/>
  <c r="B973" i="17"/>
  <c r="E973" i="17"/>
  <c r="H973" i="17"/>
  <c r="K973" i="17"/>
  <c r="L973" i="17"/>
  <c r="M973" i="17"/>
  <c r="N973" i="17"/>
  <c r="O973" i="17"/>
  <c r="B974" i="17"/>
  <c r="E974" i="17"/>
  <c r="H974" i="17"/>
  <c r="K974" i="17"/>
  <c r="L974" i="17"/>
  <c r="M974" i="17"/>
  <c r="N974" i="17"/>
  <c r="O974" i="17"/>
  <c r="B975" i="17"/>
  <c r="E975" i="17"/>
  <c r="H975" i="17"/>
  <c r="K975" i="17"/>
  <c r="L975" i="17"/>
  <c r="M975" i="17"/>
  <c r="N975" i="17"/>
  <c r="O975" i="17"/>
  <c r="B976" i="17"/>
  <c r="E976" i="17"/>
  <c r="H976" i="17"/>
  <c r="K976" i="17"/>
  <c r="L976" i="17"/>
  <c r="M976" i="17"/>
  <c r="N976" i="17"/>
  <c r="O976" i="17"/>
  <c r="B977" i="17"/>
  <c r="E977" i="17"/>
  <c r="H977" i="17"/>
  <c r="K977" i="17"/>
  <c r="L977" i="17"/>
  <c r="M977" i="17"/>
  <c r="N977" i="17"/>
  <c r="O977" i="17"/>
  <c r="B978" i="17"/>
  <c r="E978" i="17"/>
  <c r="H978" i="17"/>
  <c r="K978" i="17"/>
  <c r="L978" i="17"/>
  <c r="M978" i="17"/>
  <c r="N978" i="17"/>
  <c r="O978" i="17"/>
  <c r="B979" i="17"/>
  <c r="E979" i="17"/>
  <c r="H979" i="17"/>
  <c r="K979" i="17"/>
  <c r="L979" i="17"/>
  <c r="M979" i="17"/>
  <c r="N979" i="17"/>
  <c r="O979" i="17"/>
  <c r="B980" i="17"/>
  <c r="E980" i="17"/>
  <c r="H980" i="17"/>
  <c r="K980" i="17"/>
  <c r="L980" i="17"/>
  <c r="M980" i="17"/>
  <c r="N980" i="17"/>
  <c r="O980" i="17"/>
  <c r="B981" i="17"/>
  <c r="E981" i="17"/>
  <c r="H981" i="17"/>
  <c r="K981" i="17"/>
  <c r="L981" i="17"/>
  <c r="M981" i="17"/>
  <c r="N981" i="17"/>
  <c r="O981" i="17"/>
  <c r="B982" i="17"/>
  <c r="E982" i="17"/>
  <c r="H982" i="17"/>
  <c r="K982" i="17"/>
  <c r="L982" i="17"/>
  <c r="M982" i="17"/>
  <c r="N982" i="17"/>
  <c r="O982" i="17"/>
  <c r="B983" i="17"/>
  <c r="E983" i="17"/>
  <c r="H983" i="17"/>
  <c r="K983" i="17"/>
  <c r="L983" i="17"/>
  <c r="M983" i="17"/>
  <c r="N983" i="17"/>
  <c r="O983" i="17"/>
  <c r="B984" i="17"/>
  <c r="E984" i="17"/>
  <c r="H984" i="17"/>
  <c r="K984" i="17"/>
  <c r="L984" i="17"/>
  <c r="M984" i="17"/>
  <c r="N984" i="17"/>
  <c r="O984" i="17"/>
  <c r="B985" i="17"/>
  <c r="E985" i="17"/>
  <c r="H985" i="17"/>
  <c r="K985" i="17"/>
  <c r="L985" i="17"/>
  <c r="M985" i="17"/>
  <c r="N985" i="17"/>
  <c r="O985" i="17"/>
  <c r="B986" i="17"/>
  <c r="E986" i="17"/>
  <c r="H986" i="17"/>
  <c r="K986" i="17"/>
  <c r="L986" i="17"/>
  <c r="M986" i="17"/>
  <c r="N986" i="17"/>
  <c r="O986" i="17"/>
  <c r="B987" i="17"/>
  <c r="E987" i="17"/>
  <c r="H987" i="17"/>
  <c r="K987" i="17"/>
  <c r="L987" i="17"/>
  <c r="M987" i="17"/>
  <c r="N987" i="17"/>
  <c r="O987" i="17"/>
  <c r="B988" i="17"/>
  <c r="E988" i="17"/>
  <c r="H988" i="17"/>
  <c r="K988" i="17"/>
  <c r="L988" i="17"/>
  <c r="M988" i="17"/>
  <c r="N988" i="17"/>
  <c r="O988" i="17"/>
  <c r="B989" i="17"/>
  <c r="E989" i="17"/>
  <c r="H989" i="17"/>
  <c r="K989" i="17"/>
  <c r="L989" i="17"/>
  <c r="M989" i="17"/>
  <c r="N989" i="17"/>
  <c r="O989" i="17"/>
  <c r="B990" i="17"/>
  <c r="E990" i="17"/>
  <c r="H990" i="17"/>
  <c r="K990" i="17"/>
  <c r="L990" i="17"/>
  <c r="M990" i="17"/>
  <c r="N990" i="17"/>
  <c r="O990" i="17"/>
  <c r="B991" i="17"/>
  <c r="E991" i="17"/>
  <c r="H991" i="17"/>
  <c r="K991" i="17"/>
  <c r="L991" i="17"/>
  <c r="M991" i="17"/>
  <c r="N991" i="17"/>
  <c r="O991" i="17"/>
  <c r="B992" i="17"/>
  <c r="E992" i="17"/>
  <c r="H992" i="17"/>
  <c r="K992" i="17"/>
  <c r="L992" i="17"/>
  <c r="M992" i="17"/>
  <c r="N992" i="17"/>
  <c r="O992" i="17"/>
  <c r="B993" i="17"/>
  <c r="E993" i="17"/>
  <c r="H993" i="17"/>
  <c r="K993" i="17"/>
  <c r="L993" i="17"/>
  <c r="M993" i="17"/>
  <c r="N993" i="17"/>
  <c r="O993" i="17"/>
  <c r="B994" i="17"/>
  <c r="E994" i="17"/>
  <c r="H994" i="17"/>
  <c r="K994" i="17"/>
  <c r="L994" i="17"/>
  <c r="M994" i="17"/>
  <c r="N994" i="17"/>
  <c r="O994" i="17"/>
  <c r="B995" i="17"/>
  <c r="E995" i="17"/>
  <c r="H995" i="17"/>
  <c r="K995" i="17"/>
  <c r="L995" i="17"/>
  <c r="M995" i="17"/>
  <c r="N995" i="17"/>
  <c r="O995" i="17"/>
  <c r="B996" i="17"/>
  <c r="E996" i="17"/>
  <c r="H996" i="17"/>
  <c r="K996" i="17"/>
  <c r="L996" i="17"/>
  <c r="M996" i="17"/>
  <c r="N996" i="17"/>
  <c r="O996" i="17"/>
  <c r="B997" i="17"/>
  <c r="E997" i="17"/>
  <c r="H997" i="17"/>
  <c r="K997" i="17"/>
  <c r="L997" i="17"/>
  <c r="M997" i="17"/>
  <c r="N997" i="17"/>
  <c r="O997" i="17"/>
  <c r="B998" i="17"/>
  <c r="E998" i="17"/>
  <c r="H998" i="17"/>
  <c r="K998" i="17"/>
  <c r="L998" i="17"/>
  <c r="M998" i="17"/>
  <c r="N998" i="17"/>
  <c r="O998" i="17"/>
  <c r="B999" i="17"/>
  <c r="E999" i="17"/>
  <c r="H999" i="17"/>
  <c r="K999" i="17"/>
  <c r="L999" i="17"/>
  <c r="M999" i="17"/>
  <c r="N999" i="17"/>
  <c r="O999" i="17"/>
  <c r="B1000" i="17"/>
  <c r="E1000" i="17"/>
  <c r="H1000" i="17"/>
  <c r="K1000" i="17"/>
  <c r="L1000" i="17"/>
  <c r="M1000" i="17"/>
  <c r="N1000" i="17"/>
  <c r="O1000" i="17"/>
  <c r="B1001" i="17"/>
  <c r="E1001" i="17"/>
  <c r="H1001" i="17"/>
  <c r="K1001" i="17"/>
  <c r="L1001" i="17"/>
  <c r="M1001" i="17"/>
  <c r="N1001" i="17"/>
  <c r="O1001" i="17"/>
  <c r="B1002" i="17"/>
  <c r="E1002" i="17"/>
  <c r="H1002" i="17"/>
  <c r="K1002" i="17"/>
  <c r="L1002" i="17"/>
  <c r="M1002" i="17"/>
  <c r="N1002" i="17"/>
  <c r="O1002" i="17"/>
  <c r="B1003" i="17"/>
  <c r="E1003" i="17"/>
  <c r="H1003" i="17"/>
  <c r="K1003" i="17"/>
  <c r="L1003" i="17"/>
  <c r="M1003" i="17"/>
  <c r="N1003" i="17"/>
  <c r="O1003" i="17"/>
  <c r="B1004" i="17"/>
  <c r="E1004" i="17"/>
  <c r="H1004" i="17"/>
  <c r="K1004" i="17"/>
  <c r="L1004" i="17"/>
  <c r="M1004" i="17"/>
  <c r="N1004" i="17"/>
  <c r="O1004" i="17"/>
  <c r="B1005" i="17"/>
  <c r="E1005" i="17"/>
  <c r="H1005" i="17"/>
  <c r="K1005" i="17"/>
  <c r="L1005" i="17"/>
  <c r="M1005" i="17"/>
  <c r="N1005" i="17"/>
  <c r="O1005" i="17"/>
  <c r="B1006" i="17"/>
  <c r="E1006" i="17"/>
  <c r="H1006" i="17"/>
  <c r="K1006" i="17"/>
  <c r="L1006" i="17"/>
  <c r="M1006" i="17"/>
  <c r="N1006" i="17"/>
  <c r="O1006" i="17"/>
  <c r="B1007" i="17"/>
  <c r="E1007" i="17"/>
  <c r="H1007" i="17"/>
  <c r="K1007" i="17"/>
  <c r="L1007" i="17"/>
  <c r="M1007" i="17"/>
  <c r="N1007" i="17"/>
  <c r="O1007" i="17"/>
  <c r="B1008" i="17"/>
  <c r="E1008" i="17"/>
  <c r="H1008" i="17"/>
  <c r="K1008" i="17"/>
  <c r="L1008" i="17"/>
  <c r="M1008" i="17"/>
  <c r="N1008" i="17"/>
  <c r="O1008" i="17"/>
  <c r="B1009" i="17"/>
  <c r="E1009" i="17"/>
  <c r="H1009" i="17"/>
  <c r="K1009" i="17"/>
  <c r="L1009" i="17"/>
  <c r="M1009" i="17"/>
  <c r="N1009" i="17"/>
  <c r="O1009" i="17"/>
  <c r="B1010" i="17"/>
  <c r="E1010" i="17"/>
  <c r="H1010" i="17"/>
  <c r="K1010" i="17"/>
  <c r="L1010" i="17"/>
  <c r="M1010" i="17"/>
  <c r="N1010" i="17"/>
  <c r="O1010" i="17"/>
  <c r="B1011" i="17"/>
  <c r="E1011" i="17"/>
  <c r="H1011" i="17"/>
  <c r="K1011" i="17"/>
  <c r="L1011" i="17"/>
  <c r="M1011" i="17"/>
  <c r="N1011" i="17"/>
  <c r="O1011" i="17"/>
  <c r="B1012" i="17"/>
  <c r="E1012" i="17"/>
  <c r="H1012" i="17"/>
  <c r="K1012" i="17"/>
  <c r="L1012" i="17"/>
  <c r="M1012" i="17"/>
  <c r="N1012" i="17"/>
  <c r="O1012" i="17"/>
  <c r="B1013" i="17"/>
  <c r="E1013" i="17"/>
  <c r="H1013" i="17"/>
  <c r="K1013" i="17"/>
  <c r="L1013" i="17"/>
  <c r="M1013" i="17"/>
  <c r="N1013" i="17"/>
  <c r="O1013" i="17"/>
  <c r="B1014" i="17"/>
  <c r="E1014" i="17"/>
  <c r="H1014" i="17"/>
  <c r="K1014" i="17"/>
  <c r="L1014" i="17"/>
  <c r="M1014" i="17"/>
  <c r="N1014" i="17"/>
  <c r="O1014" i="17"/>
  <c r="B1015" i="17"/>
  <c r="E1015" i="17"/>
  <c r="H1015" i="17"/>
  <c r="K1015" i="17"/>
  <c r="L1015" i="17"/>
  <c r="M1015" i="17"/>
  <c r="N1015" i="17"/>
  <c r="O1015" i="17"/>
  <c r="B1016" i="17"/>
  <c r="E1016" i="17"/>
  <c r="H1016" i="17"/>
  <c r="K1016" i="17"/>
  <c r="L1016" i="17"/>
  <c r="M1016" i="17"/>
  <c r="N1016" i="17"/>
  <c r="O1016" i="17"/>
  <c r="B1017" i="17"/>
  <c r="E1017" i="17"/>
  <c r="H1017" i="17"/>
  <c r="K1017" i="17"/>
  <c r="L1017" i="17"/>
  <c r="M1017" i="17"/>
  <c r="N1017" i="17"/>
  <c r="O1017" i="17"/>
  <c r="B1018" i="17"/>
  <c r="E1018" i="17"/>
  <c r="H1018" i="17"/>
  <c r="K1018" i="17"/>
  <c r="L1018" i="17"/>
  <c r="M1018" i="17"/>
  <c r="N1018" i="17"/>
  <c r="O1018" i="17"/>
  <c r="B1019" i="17"/>
  <c r="E1019" i="17"/>
  <c r="H1019" i="17"/>
  <c r="K1019" i="17"/>
  <c r="L1019" i="17"/>
  <c r="M1019" i="17"/>
  <c r="N1019" i="17"/>
  <c r="O1019" i="17"/>
  <c r="B1020" i="17"/>
  <c r="E1020" i="17"/>
  <c r="H1020" i="17"/>
  <c r="K1020" i="17"/>
  <c r="L1020" i="17"/>
  <c r="M1020" i="17"/>
  <c r="N1020" i="17"/>
  <c r="O1020" i="17"/>
  <c r="B1021" i="17"/>
  <c r="E1021" i="17"/>
  <c r="H1021" i="17"/>
  <c r="K1021" i="17"/>
  <c r="L1021" i="17"/>
  <c r="M1021" i="17"/>
  <c r="N1021" i="17"/>
  <c r="O1021" i="17"/>
  <c r="B1022" i="17"/>
  <c r="E1022" i="17"/>
  <c r="H1022" i="17"/>
  <c r="K1022" i="17"/>
  <c r="L1022" i="17"/>
  <c r="M1022" i="17"/>
  <c r="N1022" i="17"/>
  <c r="O1022" i="17"/>
  <c r="B1023" i="17"/>
  <c r="E1023" i="17"/>
  <c r="H1023" i="17"/>
  <c r="K1023" i="17"/>
  <c r="L1023" i="17"/>
  <c r="M1023" i="17"/>
  <c r="N1023" i="17"/>
  <c r="O1023" i="17"/>
  <c r="B1024" i="17"/>
  <c r="E1024" i="17"/>
  <c r="H1024" i="17"/>
  <c r="K1024" i="17"/>
  <c r="L1024" i="17"/>
  <c r="M1024" i="17"/>
  <c r="N1024" i="17"/>
  <c r="O1024" i="17"/>
  <c r="B25" i="16"/>
  <c r="C25" i="16" s="1"/>
  <c r="E25" i="16"/>
  <c r="F25" i="16" s="1"/>
  <c r="H25" i="16"/>
  <c r="I25" i="16" s="1"/>
  <c r="K25" i="16"/>
  <c r="L25" i="16" s="1"/>
  <c r="N25" i="16"/>
  <c r="O25" i="16" s="1"/>
  <c r="Q25" i="16"/>
  <c r="R25" i="16" s="1"/>
  <c r="T25" i="16"/>
  <c r="U25" i="16"/>
  <c r="V25" i="16"/>
  <c r="W25" i="16"/>
  <c r="X25" i="16"/>
  <c r="Y25" i="16"/>
  <c r="B26" i="16"/>
  <c r="E26" i="16"/>
  <c r="H26" i="16"/>
  <c r="K26" i="16"/>
  <c r="N26" i="16"/>
  <c r="Q26" i="16"/>
  <c r="T26" i="16"/>
  <c r="U26" i="16"/>
  <c r="V26" i="16"/>
  <c r="W26" i="16"/>
  <c r="X26" i="16"/>
  <c r="Y26" i="16"/>
  <c r="B27" i="16"/>
  <c r="E27" i="16"/>
  <c r="H27" i="16"/>
  <c r="K27" i="16"/>
  <c r="N27" i="16"/>
  <c r="Q27" i="16"/>
  <c r="T27" i="16"/>
  <c r="U27" i="16"/>
  <c r="V27" i="16"/>
  <c r="W27" i="16"/>
  <c r="X27" i="16"/>
  <c r="Y27" i="16"/>
  <c r="B28" i="16"/>
  <c r="E28" i="16"/>
  <c r="H28" i="16"/>
  <c r="K28" i="16"/>
  <c r="N28" i="16"/>
  <c r="Q28" i="16"/>
  <c r="T28" i="16"/>
  <c r="U28" i="16"/>
  <c r="V28" i="16"/>
  <c r="W28" i="16"/>
  <c r="X28" i="16"/>
  <c r="Y28" i="16"/>
  <c r="B29" i="16"/>
  <c r="E29" i="16"/>
  <c r="H29" i="16"/>
  <c r="K29" i="16"/>
  <c r="N29" i="16"/>
  <c r="Q29" i="16"/>
  <c r="T29" i="16"/>
  <c r="U29" i="16"/>
  <c r="V29" i="16"/>
  <c r="W29" i="16"/>
  <c r="X29" i="16"/>
  <c r="Y29" i="16"/>
  <c r="B30" i="16"/>
  <c r="E30" i="16"/>
  <c r="H30" i="16"/>
  <c r="K30" i="16"/>
  <c r="N30" i="16"/>
  <c r="Q30" i="16"/>
  <c r="T30" i="16"/>
  <c r="U30" i="16"/>
  <c r="V30" i="16"/>
  <c r="W30" i="16"/>
  <c r="X30" i="16"/>
  <c r="Y30" i="16"/>
  <c r="B31" i="16"/>
  <c r="E31" i="16"/>
  <c r="H31" i="16"/>
  <c r="K31" i="16"/>
  <c r="N31" i="16"/>
  <c r="Q31" i="16"/>
  <c r="T31" i="16"/>
  <c r="U31" i="16"/>
  <c r="V31" i="16"/>
  <c r="W31" i="16"/>
  <c r="X31" i="16"/>
  <c r="Y31" i="16"/>
  <c r="B32" i="16"/>
  <c r="E32" i="16"/>
  <c r="H32" i="16"/>
  <c r="K32" i="16"/>
  <c r="N32" i="16"/>
  <c r="Q32" i="16"/>
  <c r="T32" i="16"/>
  <c r="U32" i="16"/>
  <c r="V32" i="16"/>
  <c r="W32" i="16"/>
  <c r="X32" i="16"/>
  <c r="Y32" i="16"/>
  <c r="B33" i="16"/>
  <c r="E33" i="16"/>
  <c r="H33" i="16"/>
  <c r="T33" i="16"/>
  <c r="U33" i="16"/>
  <c r="V33" i="16"/>
  <c r="W33" i="16"/>
  <c r="X33" i="16"/>
  <c r="Y33" i="16"/>
  <c r="N33" i="16" s="1"/>
  <c r="B34" i="16"/>
  <c r="E34" i="16"/>
  <c r="H34" i="16"/>
  <c r="T34" i="16"/>
  <c r="U34" i="16"/>
  <c r="V34" i="16"/>
  <c r="W34" i="16"/>
  <c r="X34" i="16"/>
  <c r="Y34" i="16"/>
  <c r="N34" i="16" s="1"/>
  <c r="B35" i="16"/>
  <c r="E35" i="16"/>
  <c r="H35" i="16"/>
  <c r="T35" i="16"/>
  <c r="U35" i="16"/>
  <c r="V35" i="16"/>
  <c r="W35" i="16"/>
  <c r="X35" i="16"/>
  <c r="Y35" i="16"/>
  <c r="N35" i="16" s="1"/>
  <c r="B36" i="16"/>
  <c r="E36" i="16"/>
  <c r="H36" i="16"/>
  <c r="T36" i="16"/>
  <c r="U36" i="16"/>
  <c r="V36" i="16"/>
  <c r="W36" i="16"/>
  <c r="X36" i="16"/>
  <c r="Y36" i="16"/>
  <c r="N36" i="16" s="1"/>
  <c r="B37" i="16"/>
  <c r="E37" i="16"/>
  <c r="H37" i="16"/>
  <c r="K37" i="16"/>
  <c r="T37" i="16"/>
  <c r="U37" i="16"/>
  <c r="V37" i="16"/>
  <c r="W37" i="16"/>
  <c r="X37" i="16"/>
  <c r="Y37" i="16"/>
  <c r="N37" i="16" s="1"/>
  <c r="B38" i="16"/>
  <c r="E38" i="16"/>
  <c r="H38" i="16"/>
  <c r="K38" i="16"/>
  <c r="T38" i="16"/>
  <c r="U38" i="16"/>
  <c r="V38" i="16"/>
  <c r="W38" i="16"/>
  <c r="X38" i="16"/>
  <c r="Y38" i="16"/>
  <c r="N38" i="16" s="1"/>
  <c r="B39" i="16"/>
  <c r="E39" i="16"/>
  <c r="H39" i="16"/>
  <c r="K39" i="16"/>
  <c r="T39" i="16"/>
  <c r="U39" i="16"/>
  <c r="V39" i="16"/>
  <c r="W39" i="16"/>
  <c r="X39" i="16"/>
  <c r="Y39" i="16"/>
  <c r="N39" i="16" s="1"/>
  <c r="B40" i="16"/>
  <c r="E40" i="16"/>
  <c r="H40" i="16"/>
  <c r="K40" i="16"/>
  <c r="T40" i="16"/>
  <c r="U40" i="16"/>
  <c r="V40" i="16"/>
  <c r="W40" i="16"/>
  <c r="X40" i="16"/>
  <c r="Y40" i="16"/>
  <c r="N40" i="16" s="1"/>
  <c r="B41" i="16"/>
  <c r="E41" i="16"/>
  <c r="H41" i="16"/>
  <c r="T41" i="16"/>
  <c r="U41" i="16"/>
  <c r="V41" i="16"/>
  <c r="W41" i="16"/>
  <c r="X41" i="16"/>
  <c r="Y41" i="16"/>
  <c r="N41" i="16" s="1"/>
  <c r="B42" i="16"/>
  <c r="E42" i="16"/>
  <c r="H42" i="16"/>
  <c r="T42" i="16"/>
  <c r="U42" i="16"/>
  <c r="V42" i="16"/>
  <c r="W42" i="16"/>
  <c r="X42" i="16"/>
  <c r="Y42" i="16"/>
  <c r="N42" i="16" s="1"/>
  <c r="B43" i="16"/>
  <c r="E43" i="16"/>
  <c r="H43" i="16"/>
  <c r="T43" i="16"/>
  <c r="U43" i="16"/>
  <c r="V43" i="16"/>
  <c r="W43" i="16"/>
  <c r="X43" i="16"/>
  <c r="Y43" i="16"/>
  <c r="N43" i="16" s="1"/>
  <c r="B44" i="16"/>
  <c r="E44" i="16"/>
  <c r="H44" i="16"/>
  <c r="T44" i="16"/>
  <c r="U44" i="16"/>
  <c r="V44" i="16"/>
  <c r="W44" i="16"/>
  <c r="X44" i="16"/>
  <c r="Y44" i="16"/>
  <c r="N44" i="16" s="1"/>
  <c r="B45" i="16"/>
  <c r="E45" i="16"/>
  <c r="H45" i="16"/>
  <c r="K45" i="16"/>
  <c r="T45" i="16"/>
  <c r="U45" i="16"/>
  <c r="V45" i="16"/>
  <c r="W45" i="16"/>
  <c r="X45" i="16"/>
  <c r="Y45" i="16"/>
  <c r="N45" i="16" s="1"/>
  <c r="B46" i="16"/>
  <c r="E46" i="16"/>
  <c r="H46" i="16"/>
  <c r="K46" i="16"/>
  <c r="T46" i="16"/>
  <c r="U46" i="16"/>
  <c r="V46" i="16"/>
  <c r="W46" i="16"/>
  <c r="X46" i="16"/>
  <c r="Y46" i="16"/>
  <c r="N46" i="16" s="1"/>
  <c r="B47" i="16"/>
  <c r="E47" i="16"/>
  <c r="H47" i="16"/>
  <c r="K47" i="16"/>
  <c r="T47" i="16"/>
  <c r="U47" i="16"/>
  <c r="V47" i="16"/>
  <c r="W47" i="16"/>
  <c r="X47" i="16"/>
  <c r="Y47" i="16"/>
  <c r="N47" i="16" s="1"/>
  <c r="B48" i="16"/>
  <c r="E48" i="16"/>
  <c r="H48" i="16"/>
  <c r="K48" i="16"/>
  <c r="T48" i="16"/>
  <c r="U48" i="16"/>
  <c r="V48" i="16"/>
  <c r="W48" i="16"/>
  <c r="X48" i="16"/>
  <c r="Y48" i="16"/>
  <c r="N48" i="16" s="1"/>
  <c r="B49" i="16"/>
  <c r="E49" i="16"/>
  <c r="H49" i="16"/>
  <c r="K49" i="16"/>
  <c r="N49" i="16"/>
  <c r="Q49" i="16"/>
  <c r="T49" i="16"/>
  <c r="U49" i="16"/>
  <c r="V49" i="16"/>
  <c r="W49" i="16"/>
  <c r="X49" i="16"/>
  <c r="Y49" i="16"/>
  <c r="B50" i="16"/>
  <c r="E50" i="16"/>
  <c r="H50" i="16"/>
  <c r="K50" i="16"/>
  <c r="N50" i="16"/>
  <c r="Q50" i="16"/>
  <c r="T50" i="16"/>
  <c r="U50" i="16"/>
  <c r="V50" i="16"/>
  <c r="W50" i="16"/>
  <c r="X50" i="16"/>
  <c r="Y50" i="16"/>
  <c r="B51" i="16"/>
  <c r="E51" i="16"/>
  <c r="H51" i="16"/>
  <c r="K51" i="16"/>
  <c r="N51" i="16"/>
  <c r="Q51" i="16"/>
  <c r="T51" i="16"/>
  <c r="U51" i="16"/>
  <c r="V51" i="16"/>
  <c r="W51" i="16"/>
  <c r="X51" i="16"/>
  <c r="Y51" i="16"/>
  <c r="B52" i="16"/>
  <c r="E52" i="16"/>
  <c r="H52" i="16"/>
  <c r="K52" i="16"/>
  <c r="N52" i="16"/>
  <c r="Q52" i="16"/>
  <c r="T52" i="16"/>
  <c r="U52" i="16"/>
  <c r="V52" i="16"/>
  <c r="W52" i="16"/>
  <c r="X52" i="16"/>
  <c r="Y52" i="16"/>
  <c r="B53" i="16"/>
  <c r="E53" i="16"/>
  <c r="H53" i="16"/>
  <c r="K53" i="16"/>
  <c r="N53" i="16"/>
  <c r="Q53" i="16"/>
  <c r="T53" i="16"/>
  <c r="U53" i="16"/>
  <c r="V53" i="16"/>
  <c r="W53" i="16"/>
  <c r="X53" i="16"/>
  <c r="Y53" i="16"/>
  <c r="B54" i="16"/>
  <c r="E54" i="16"/>
  <c r="H54" i="16"/>
  <c r="K54" i="16"/>
  <c r="N54" i="16"/>
  <c r="Q54" i="16"/>
  <c r="T54" i="16"/>
  <c r="U54" i="16"/>
  <c r="V54" i="16"/>
  <c r="W54" i="16"/>
  <c r="X54" i="16"/>
  <c r="Y54" i="16"/>
  <c r="B55" i="16"/>
  <c r="E55" i="16"/>
  <c r="H55" i="16"/>
  <c r="K55" i="16"/>
  <c r="N55" i="16"/>
  <c r="Q55" i="16"/>
  <c r="T55" i="16"/>
  <c r="U55" i="16"/>
  <c r="V55" i="16"/>
  <c r="W55" i="16"/>
  <c r="X55" i="16"/>
  <c r="Y55" i="16"/>
  <c r="B56" i="16"/>
  <c r="E56" i="16"/>
  <c r="H56" i="16"/>
  <c r="K56" i="16"/>
  <c r="N56" i="16"/>
  <c r="Q56" i="16"/>
  <c r="T56" i="16"/>
  <c r="U56" i="16"/>
  <c r="V56" i="16"/>
  <c r="W56" i="16"/>
  <c r="X56" i="16"/>
  <c r="Y56" i="16"/>
  <c r="B57" i="16"/>
  <c r="E57" i="16"/>
  <c r="H57" i="16"/>
  <c r="K57" i="16"/>
  <c r="N57" i="16"/>
  <c r="Q57" i="16"/>
  <c r="T57" i="16"/>
  <c r="U57" i="16"/>
  <c r="V57" i="16"/>
  <c r="W57" i="16"/>
  <c r="X57" i="16"/>
  <c r="Y57" i="16"/>
  <c r="B58" i="16"/>
  <c r="E58" i="16"/>
  <c r="H58" i="16"/>
  <c r="K58" i="16"/>
  <c r="N58" i="16"/>
  <c r="Q58" i="16"/>
  <c r="T58" i="16"/>
  <c r="U58" i="16"/>
  <c r="V58" i="16"/>
  <c r="W58" i="16"/>
  <c r="X58" i="16"/>
  <c r="Y58" i="16"/>
  <c r="B59" i="16"/>
  <c r="E59" i="16"/>
  <c r="H59" i="16"/>
  <c r="K59" i="16"/>
  <c r="N59" i="16"/>
  <c r="Q59" i="16"/>
  <c r="T59" i="16"/>
  <c r="U59" i="16"/>
  <c r="V59" i="16"/>
  <c r="W59" i="16"/>
  <c r="X59" i="16"/>
  <c r="Y59" i="16"/>
  <c r="B60" i="16"/>
  <c r="E60" i="16"/>
  <c r="H60" i="16"/>
  <c r="K60" i="16"/>
  <c r="N60" i="16"/>
  <c r="Q60" i="16"/>
  <c r="T60" i="16"/>
  <c r="U60" i="16"/>
  <c r="V60" i="16"/>
  <c r="W60" i="16"/>
  <c r="X60" i="16"/>
  <c r="Y60" i="16"/>
  <c r="B61" i="16"/>
  <c r="E61" i="16"/>
  <c r="H61" i="16"/>
  <c r="K61" i="16"/>
  <c r="N61" i="16"/>
  <c r="Q61" i="16"/>
  <c r="T61" i="16"/>
  <c r="U61" i="16"/>
  <c r="V61" i="16"/>
  <c r="W61" i="16"/>
  <c r="X61" i="16"/>
  <c r="Y61" i="16"/>
  <c r="B62" i="16"/>
  <c r="E62" i="16"/>
  <c r="H62" i="16"/>
  <c r="K62" i="16"/>
  <c r="N62" i="16"/>
  <c r="Q62" i="16"/>
  <c r="T62" i="16"/>
  <c r="U62" i="16"/>
  <c r="V62" i="16"/>
  <c r="W62" i="16"/>
  <c r="X62" i="16"/>
  <c r="Y62" i="16"/>
  <c r="B63" i="16"/>
  <c r="E63" i="16"/>
  <c r="H63" i="16"/>
  <c r="K63" i="16"/>
  <c r="N63" i="16"/>
  <c r="Q63" i="16"/>
  <c r="T63" i="16"/>
  <c r="U63" i="16"/>
  <c r="V63" i="16"/>
  <c r="W63" i="16"/>
  <c r="X63" i="16"/>
  <c r="Y63" i="16"/>
  <c r="B64" i="16"/>
  <c r="E64" i="16"/>
  <c r="H64" i="16"/>
  <c r="K64" i="16"/>
  <c r="N64" i="16"/>
  <c r="Q64" i="16"/>
  <c r="T64" i="16"/>
  <c r="U64" i="16"/>
  <c r="V64" i="16"/>
  <c r="W64" i="16"/>
  <c r="X64" i="16"/>
  <c r="Y64" i="16"/>
  <c r="B65" i="16"/>
  <c r="E65" i="16"/>
  <c r="H65" i="16"/>
  <c r="K65" i="16"/>
  <c r="N65" i="16"/>
  <c r="Q65" i="16"/>
  <c r="T65" i="16"/>
  <c r="U65" i="16"/>
  <c r="V65" i="16"/>
  <c r="W65" i="16"/>
  <c r="X65" i="16"/>
  <c r="Y65" i="16"/>
  <c r="B66" i="16"/>
  <c r="E66" i="16"/>
  <c r="H66" i="16"/>
  <c r="K66" i="16"/>
  <c r="N66" i="16"/>
  <c r="Q66" i="16"/>
  <c r="T66" i="16"/>
  <c r="U66" i="16"/>
  <c r="V66" i="16"/>
  <c r="W66" i="16"/>
  <c r="X66" i="16"/>
  <c r="Y66" i="16"/>
  <c r="B67" i="16"/>
  <c r="E67" i="16"/>
  <c r="H67" i="16"/>
  <c r="K67" i="16"/>
  <c r="N67" i="16"/>
  <c r="Q67" i="16"/>
  <c r="T67" i="16"/>
  <c r="U67" i="16"/>
  <c r="V67" i="16"/>
  <c r="W67" i="16"/>
  <c r="X67" i="16"/>
  <c r="Y67" i="16"/>
  <c r="B68" i="16"/>
  <c r="E68" i="16"/>
  <c r="H68" i="16"/>
  <c r="K68" i="16"/>
  <c r="N68" i="16"/>
  <c r="Q68" i="16"/>
  <c r="T68" i="16"/>
  <c r="U68" i="16"/>
  <c r="V68" i="16"/>
  <c r="W68" i="16"/>
  <c r="X68" i="16"/>
  <c r="Y68" i="16"/>
  <c r="B69" i="16"/>
  <c r="E69" i="16"/>
  <c r="H69" i="16"/>
  <c r="K69" i="16"/>
  <c r="N69" i="16"/>
  <c r="Q69" i="16"/>
  <c r="T69" i="16"/>
  <c r="U69" i="16"/>
  <c r="V69" i="16"/>
  <c r="W69" i="16"/>
  <c r="X69" i="16"/>
  <c r="Y69" i="16"/>
  <c r="B70" i="16"/>
  <c r="E70" i="16"/>
  <c r="H70" i="16"/>
  <c r="K70" i="16"/>
  <c r="N70" i="16"/>
  <c r="Q70" i="16"/>
  <c r="T70" i="16"/>
  <c r="U70" i="16"/>
  <c r="V70" i="16"/>
  <c r="W70" i="16"/>
  <c r="X70" i="16"/>
  <c r="Y70" i="16"/>
  <c r="B71" i="16"/>
  <c r="E71" i="16"/>
  <c r="H71" i="16"/>
  <c r="K71" i="16"/>
  <c r="N71" i="16"/>
  <c r="Q71" i="16"/>
  <c r="T71" i="16"/>
  <c r="U71" i="16"/>
  <c r="V71" i="16"/>
  <c r="W71" i="16"/>
  <c r="X71" i="16"/>
  <c r="Y71" i="16"/>
  <c r="B72" i="16"/>
  <c r="E72" i="16"/>
  <c r="H72" i="16"/>
  <c r="K72" i="16"/>
  <c r="N72" i="16"/>
  <c r="Q72" i="16"/>
  <c r="T72" i="16"/>
  <c r="U72" i="16"/>
  <c r="V72" i="16"/>
  <c r="W72" i="16"/>
  <c r="X72" i="16"/>
  <c r="Y72" i="16"/>
  <c r="B73" i="16"/>
  <c r="E73" i="16"/>
  <c r="H73" i="16"/>
  <c r="K73" i="16"/>
  <c r="N73" i="16"/>
  <c r="Q73" i="16"/>
  <c r="T73" i="16"/>
  <c r="U73" i="16"/>
  <c r="V73" i="16"/>
  <c r="W73" i="16"/>
  <c r="X73" i="16"/>
  <c r="Y73" i="16"/>
  <c r="B74" i="16"/>
  <c r="E74" i="16"/>
  <c r="H74" i="16"/>
  <c r="K74" i="16"/>
  <c r="N74" i="16"/>
  <c r="Q74" i="16"/>
  <c r="T74" i="16"/>
  <c r="U74" i="16"/>
  <c r="V74" i="16"/>
  <c r="W74" i="16"/>
  <c r="X74" i="16"/>
  <c r="Y74" i="16"/>
  <c r="B75" i="16"/>
  <c r="E75" i="16"/>
  <c r="H75" i="16"/>
  <c r="K75" i="16"/>
  <c r="N75" i="16"/>
  <c r="Q75" i="16"/>
  <c r="T75" i="16"/>
  <c r="U75" i="16"/>
  <c r="V75" i="16"/>
  <c r="W75" i="16"/>
  <c r="X75" i="16"/>
  <c r="Y75" i="16"/>
  <c r="B76" i="16"/>
  <c r="E76" i="16"/>
  <c r="H76" i="16"/>
  <c r="K76" i="16"/>
  <c r="N76" i="16"/>
  <c r="Q76" i="16"/>
  <c r="T76" i="16"/>
  <c r="U76" i="16"/>
  <c r="V76" i="16"/>
  <c r="W76" i="16"/>
  <c r="X76" i="16"/>
  <c r="Y76" i="16"/>
  <c r="B77" i="16"/>
  <c r="E77" i="16"/>
  <c r="H77" i="16"/>
  <c r="K77" i="16"/>
  <c r="N77" i="16"/>
  <c r="Q77" i="16"/>
  <c r="T77" i="16"/>
  <c r="U77" i="16"/>
  <c r="V77" i="16"/>
  <c r="W77" i="16"/>
  <c r="X77" i="16"/>
  <c r="Y77" i="16"/>
  <c r="B78" i="16"/>
  <c r="E78" i="16"/>
  <c r="H78" i="16"/>
  <c r="K78" i="16"/>
  <c r="N78" i="16"/>
  <c r="Q78" i="16"/>
  <c r="T78" i="16"/>
  <c r="U78" i="16"/>
  <c r="V78" i="16"/>
  <c r="W78" i="16"/>
  <c r="X78" i="16"/>
  <c r="Y78" i="16"/>
  <c r="B79" i="16"/>
  <c r="E79" i="16"/>
  <c r="H79" i="16"/>
  <c r="K79" i="16"/>
  <c r="N79" i="16"/>
  <c r="Q79" i="16"/>
  <c r="T79" i="16"/>
  <c r="U79" i="16"/>
  <c r="V79" i="16"/>
  <c r="W79" i="16"/>
  <c r="X79" i="16"/>
  <c r="Y79" i="16"/>
  <c r="B80" i="16"/>
  <c r="E80" i="16"/>
  <c r="H80" i="16"/>
  <c r="K80" i="16"/>
  <c r="N80" i="16"/>
  <c r="Q80" i="16"/>
  <c r="T80" i="16"/>
  <c r="U80" i="16"/>
  <c r="V80" i="16"/>
  <c r="W80" i="16"/>
  <c r="X80" i="16"/>
  <c r="Y80" i="16"/>
  <c r="B81" i="16"/>
  <c r="E81" i="16"/>
  <c r="H81" i="16"/>
  <c r="K81" i="16"/>
  <c r="N81" i="16"/>
  <c r="Q81" i="16"/>
  <c r="T81" i="16"/>
  <c r="U81" i="16"/>
  <c r="V81" i="16"/>
  <c r="W81" i="16"/>
  <c r="X81" i="16"/>
  <c r="Y81" i="16"/>
  <c r="B82" i="16"/>
  <c r="E82" i="16"/>
  <c r="H82" i="16"/>
  <c r="K82" i="16"/>
  <c r="N82" i="16"/>
  <c r="Q82" i="16"/>
  <c r="T82" i="16"/>
  <c r="U82" i="16"/>
  <c r="V82" i="16"/>
  <c r="W82" i="16"/>
  <c r="X82" i="16"/>
  <c r="Y82" i="16"/>
  <c r="B83" i="16"/>
  <c r="E83" i="16"/>
  <c r="H83" i="16"/>
  <c r="K83" i="16"/>
  <c r="N83" i="16"/>
  <c r="Q83" i="16"/>
  <c r="T83" i="16"/>
  <c r="U83" i="16"/>
  <c r="V83" i="16"/>
  <c r="W83" i="16"/>
  <c r="X83" i="16"/>
  <c r="Y83" i="16"/>
  <c r="B84" i="16"/>
  <c r="E84" i="16"/>
  <c r="H84" i="16"/>
  <c r="K84" i="16"/>
  <c r="N84" i="16"/>
  <c r="Q84" i="16"/>
  <c r="T84" i="16"/>
  <c r="U84" i="16"/>
  <c r="V84" i="16"/>
  <c r="W84" i="16"/>
  <c r="X84" i="16"/>
  <c r="Y84" i="16"/>
  <c r="B85" i="16"/>
  <c r="E85" i="16"/>
  <c r="H85" i="16"/>
  <c r="K85" i="16"/>
  <c r="N85" i="16"/>
  <c r="Q85" i="16"/>
  <c r="T85" i="16"/>
  <c r="U85" i="16"/>
  <c r="V85" i="16"/>
  <c r="W85" i="16"/>
  <c r="X85" i="16"/>
  <c r="Y85" i="16"/>
  <c r="B86" i="16"/>
  <c r="E86" i="16"/>
  <c r="H86" i="16"/>
  <c r="K86" i="16"/>
  <c r="N86" i="16"/>
  <c r="Q86" i="16"/>
  <c r="T86" i="16"/>
  <c r="U86" i="16"/>
  <c r="V86" i="16"/>
  <c r="W86" i="16"/>
  <c r="X86" i="16"/>
  <c r="Y86" i="16"/>
  <c r="B87" i="16"/>
  <c r="E87" i="16"/>
  <c r="H87" i="16"/>
  <c r="K87" i="16"/>
  <c r="N87" i="16"/>
  <c r="Q87" i="16"/>
  <c r="T87" i="16"/>
  <c r="U87" i="16"/>
  <c r="V87" i="16"/>
  <c r="W87" i="16"/>
  <c r="X87" i="16"/>
  <c r="Y87" i="16"/>
  <c r="B88" i="16"/>
  <c r="E88" i="16"/>
  <c r="H88" i="16"/>
  <c r="K88" i="16"/>
  <c r="N88" i="16"/>
  <c r="Q88" i="16"/>
  <c r="T88" i="16"/>
  <c r="U88" i="16"/>
  <c r="V88" i="16"/>
  <c r="W88" i="16"/>
  <c r="X88" i="16"/>
  <c r="Y88" i="16"/>
  <c r="B89" i="16"/>
  <c r="E89" i="16"/>
  <c r="H89" i="16"/>
  <c r="K89" i="16"/>
  <c r="N89" i="16"/>
  <c r="Q89" i="16"/>
  <c r="T89" i="16"/>
  <c r="U89" i="16"/>
  <c r="V89" i="16"/>
  <c r="W89" i="16"/>
  <c r="X89" i="16"/>
  <c r="Y89" i="16"/>
  <c r="B90" i="16"/>
  <c r="E90" i="16"/>
  <c r="H90" i="16"/>
  <c r="K90" i="16"/>
  <c r="N90" i="16"/>
  <c r="Q90" i="16"/>
  <c r="T90" i="16"/>
  <c r="U90" i="16"/>
  <c r="V90" i="16"/>
  <c r="W90" i="16"/>
  <c r="X90" i="16"/>
  <c r="Y90" i="16"/>
  <c r="B91" i="16"/>
  <c r="E91" i="16"/>
  <c r="H91" i="16"/>
  <c r="K91" i="16"/>
  <c r="N91" i="16"/>
  <c r="Q91" i="16"/>
  <c r="T91" i="16"/>
  <c r="U91" i="16"/>
  <c r="V91" i="16"/>
  <c r="W91" i="16"/>
  <c r="X91" i="16"/>
  <c r="Y91" i="16"/>
  <c r="B92" i="16"/>
  <c r="E92" i="16"/>
  <c r="H92" i="16"/>
  <c r="K92" i="16"/>
  <c r="N92" i="16"/>
  <c r="Q92" i="16"/>
  <c r="T92" i="16"/>
  <c r="U92" i="16"/>
  <c r="V92" i="16"/>
  <c r="W92" i="16"/>
  <c r="X92" i="16"/>
  <c r="Y92" i="16"/>
  <c r="B93" i="16"/>
  <c r="E93" i="16"/>
  <c r="H93" i="16"/>
  <c r="K93" i="16"/>
  <c r="N93" i="16"/>
  <c r="Q93" i="16"/>
  <c r="T93" i="16"/>
  <c r="U93" i="16"/>
  <c r="V93" i="16"/>
  <c r="W93" i="16"/>
  <c r="X93" i="16"/>
  <c r="Y93" i="16"/>
  <c r="B94" i="16"/>
  <c r="E94" i="16"/>
  <c r="H94" i="16"/>
  <c r="K94" i="16"/>
  <c r="N94" i="16"/>
  <c r="Q94" i="16"/>
  <c r="T94" i="16"/>
  <c r="U94" i="16"/>
  <c r="V94" i="16"/>
  <c r="W94" i="16"/>
  <c r="X94" i="16"/>
  <c r="Y94" i="16"/>
  <c r="B95" i="16"/>
  <c r="E95" i="16"/>
  <c r="H95" i="16"/>
  <c r="K95" i="16"/>
  <c r="N95" i="16"/>
  <c r="Q95" i="16"/>
  <c r="T95" i="16"/>
  <c r="U95" i="16"/>
  <c r="V95" i="16"/>
  <c r="W95" i="16"/>
  <c r="X95" i="16"/>
  <c r="Y95" i="16"/>
  <c r="B96" i="16"/>
  <c r="E96" i="16"/>
  <c r="H96" i="16"/>
  <c r="K96" i="16"/>
  <c r="N96" i="16"/>
  <c r="Q96" i="16"/>
  <c r="T96" i="16"/>
  <c r="U96" i="16"/>
  <c r="V96" i="16"/>
  <c r="W96" i="16"/>
  <c r="X96" i="16"/>
  <c r="Y96" i="16"/>
  <c r="B97" i="16"/>
  <c r="E97" i="16"/>
  <c r="H97" i="16"/>
  <c r="K97" i="16"/>
  <c r="N97" i="16"/>
  <c r="Q97" i="16"/>
  <c r="T97" i="16"/>
  <c r="U97" i="16"/>
  <c r="V97" i="16"/>
  <c r="W97" i="16"/>
  <c r="X97" i="16"/>
  <c r="Y97" i="16"/>
  <c r="B98" i="16"/>
  <c r="E98" i="16"/>
  <c r="H98" i="16"/>
  <c r="K98" i="16"/>
  <c r="N98" i="16"/>
  <c r="Q98" i="16"/>
  <c r="T98" i="16"/>
  <c r="U98" i="16"/>
  <c r="V98" i="16"/>
  <c r="W98" i="16"/>
  <c r="X98" i="16"/>
  <c r="Y98" i="16"/>
  <c r="B99" i="16"/>
  <c r="E99" i="16"/>
  <c r="H99" i="16"/>
  <c r="K99" i="16"/>
  <c r="N99" i="16"/>
  <c r="Q99" i="16"/>
  <c r="T99" i="16"/>
  <c r="U99" i="16"/>
  <c r="V99" i="16"/>
  <c r="W99" i="16"/>
  <c r="X99" i="16"/>
  <c r="Y99" i="16"/>
  <c r="B100" i="16"/>
  <c r="E100" i="16"/>
  <c r="H100" i="16"/>
  <c r="K100" i="16"/>
  <c r="N100" i="16"/>
  <c r="Q100" i="16"/>
  <c r="T100" i="16"/>
  <c r="U100" i="16"/>
  <c r="V100" i="16"/>
  <c r="W100" i="16"/>
  <c r="X100" i="16"/>
  <c r="Y100" i="16"/>
  <c r="B101" i="16"/>
  <c r="E101" i="16"/>
  <c r="H101" i="16"/>
  <c r="K101" i="16"/>
  <c r="N101" i="16"/>
  <c r="Q101" i="16"/>
  <c r="T101" i="16"/>
  <c r="U101" i="16"/>
  <c r="V101" i="16"/>
  <c r="W101" i="16"/>
  <c r="X101" i="16"/>
  <c r="Y101" i="16"/>
  <c r="B102" i="16"/>
  <c r="E102" i="16"/>
  <c r="H102" i="16"/>
  <c r="K102" i="16"/>
  <c r="N102" i="16"/>
  <c r="Q102" i="16"/>
  <c r="T102" i="16"/>
  <c r="U102" i="16"/>
  <c r="V102" i="16"/>
  <c r="W102" i="16"/>
  <c r="X102" i="16"/>
  <c r="Y102" i="16"/>
  <c r="B103" i="16"/>
  <c r="E103" i="16"/>
  <c r="H103" i="16"/>
  <c r="K103" i="16"/>
  <c r="N103" i="16"/>
  <c r="Q103" i="16"/>
  <c r="T103" i="16"/>
  <c r="U103" i="16"/>
  <c r="V103" i="16"/>
  <c r="W103" i="16"/>
  <c r="X103" i="16"/>
  <c r="Y103" i="16"/>
  <c r="B104" i="16"/>
  <c r="E104" i="16"/>
  <c r="H104" i="16"/>
  <c r="K104" i="16"/>
  <c r="N104" i="16"/>
  <c r="Q104" i="16"/>
  <c r="T104" i="16"/>
  <c r="U104" i="16"/>
  <c r="V104" i="16"/>
  <c r="W104" i="16"/>
  <c r="X104" i="16"/>
  <c r="Y104" i="16"/>
  <c r="B105" i="16"/>
  <c r="E105" i="16"/>
  <c r="H105" i="16"/>
  <c r="K105" i="16"/>
  <c r="N105" i="16"/>
  <c r="Q105" i="16"/>
  <c r="T105" i="16"/>
  <c r="U105" i="16"/>
  <c r="V105" i="16"/>
  <c r="W105" i="16"/>
  <c r="X105" i="16"/>
  <c r="Y105" i="16"/>
  <c r="B106" i="16"/>
  <c r="E106" i="16"/>
  <c r="H106" i="16"/>
  <c r="K106" i="16"/>
  <c r="N106" i="16"/>
  <c r="Q106" i="16"/>
  <c r="T106" i="16"/>
  <c r="U106" i="16"/>
  <c r="V106" i="16"/>
  <c r="W106" i="16"/>
  <c r="X106" i="16"/>
  <c r="Y106" i="16"/>
  <c r="B107" i="16"/>
  <c r="E107" i="16"/>
  <c r="H107" i="16"/>
  <c r="K107" i="16"/>
  <c r="N107" i="16"/>
  <c r="Q107" i="16"/>
  <c r="T107" i="16"/>
  <c r="U107" i="16"/>
  <c r="V107" i="16"/>
  <c r="W107" i="16"/>
  <c r="X107" i="16"/>
  <c r="Y107" i="16"/>
  <c r="B108" i="16"/>
  <c r="E108" i="16"/>
  <c r="H108" i="16"/>
  <c r="K108" i="16"/>
  <c r="N108" i="16"/>
  <c r="Q108" i="16"/>
  <c r="T108" i="16"/>
  <c r="U108" i="16"/>
  <c r="V108" i="16"/>
  <c r="W108" i="16"/>
  <c r="X108" i="16"/>
  <c r="Y108" i="16"/>
  <c r="B109" i="16"/>
  <c r="E109" i="16"/>
  <c r="H109" i="16"/>
  <c r="K109" i="16"/>
  <c r="N109" i="16"/>
  <c r="Q109" i="16"/>
  <c r="T109" i="16"/>
  <c r="U109" i="16"/>
  <c r="V109" i="16"/>
  <c r="W109" i="16"/>
  <c r="X109" i="16"/>
  <c r="Y109" i="16"/>
  <c r="B110" i="16"/>
  <c r="E110" i="16"/>
  <c r="H110" i="16"/>
  <c r="K110" i="16"/>
  <c r="N110" i="16"/>
  <c r="Q110" i="16"/>
  <c r="T110" i="16"/>
  <c r="U110" i="16"/>
  <c r="V110" i="16"/>
  <c r="W110" i="16"/>
  <c r="X110" i="16"/>
  <c r="Y110" i="16"/>
  <c r="B111" i="16"/>
  <c r="E111" i="16"/>
  <c r="H111" i="16"/>
  <c r="K111" i="16"/>
  <c r="N111" i="16"/>
  <c r="Q111" i="16"/>
  <c r="T111" i="16"/>
  <c r="U111" i="16"/>
  <c r="V111" i="16"/>
  <c r="W111" i="16"/>
  <c r="X111" i="16"/>
  <c r="Y111" i="16"/>
  <c r="B112" i="16"/>
  <c r="E112" i="16"/>
  <c r="H112" i="16"/>
  <c r="K112" i="16"/>
  <c r="N112" i="16"/>
  <c r="Q112" i="16"/>
  <c r="T112" i="16"/>
  <c r="U112" i="16"/>
  <c r="V112" i="16"/>
  <c r="W112" i="16"/>
  <c r="X112" i="16"/>
  <c r="Y112" i="16"/>
  <c r="B113" i="16"/>
  <c r="E113" i="16"/>
  <c r="H113" i="16"/>
  <c r="K113" i="16"/>
  <c r="N113" i="16"/>
  <c r="Q113" i="16"/>
  <c r="T113" i="16"/>
  <c r="U113" i="16"/>
  <c r="V113" i="16"/>
  <c r="W113" i="16"/>
  <c r="X113" i="16"/>
  <c r="Y113" i="16"/>
  <c r="B114" i="16"/>
  <c r="E114" i="16"/>
  <c r="H114" i="16"/>
  <c r="K114" i="16"/>
  <c r="N114" i="16"/>
  <c r="Q114" i="16"/>
  <c r="T114" i="16"/>
  <c r="U114" i="16"/>
  <c r="V114" i="16"/>
  <c r="W114" i="16"/>
  <c r="X114" i="16"/>
  <c r="Y114" i="16"/>
  <c r="B115" i="16"/>
  <c r="E115" i="16"/>
  <c r="H115" i="16"/>
  <c r="K115" i="16"/>
  <c r="N115" i="16"/>
  <c r="Q115" i="16"/>
  <c r="T115" i="16"/>
  <c r="U115" i="16"/>
  <c r="V115" i="16"/>
  <c r="W115" i="16"/>
  <c r="X115" i="16"/>
  <c r="Y115" i="16"/>
  <c r="B116" i="16"/>
  <c r="E116" i="16"/>
  <c r="H116" i="16"/>
  <c r="K116" i="16"/>
  <c r="N116" i="16"/>
  <c r="Q116" i="16"/>
  <c r="T116" i="16"/>
  <c r="U116" i="16"/>
  <c r="V116" i="16"/>
  <c r="W116" i="16"/>
  <c r="X116" i="16"/>
  <c r="Y116" i="16"/>
  <c r="B117" i="16"/>
  <c r="E117" i="16"/>
  <c r="H117" i="16"/>
  <c r="K117" i="16"/>
  <c r="N117" i="16"/>
  <c r="Q117" i="16"/>
  <c r="T117" i="16"/>
  <c r="U117" i="16"/>
  <c r="V117" i="16"/>
  <c r="W117" i="16"/>
  <c r="X117" i="16"/>
  <c r="Y117" i="16"/>
  <c r="B118" i="16"/>
  <c r="E118" i="16"/>
  <c r="H118" i="16"/>
  <c r="K118" i="16"/>
  <c r="N118" i="16"/>
  <c r="Q118" i="16"/>
  <c r="T118" i="16"/>
  <c r="U118" i="16"/>
  <c r="V118" i="16"/>
  <c r="W118" i="16"/>
  <c r="X118" i="16"/>
  <c r="Y118" i="16"/>
  <c r="B119" i="16"/>
  <c r="E119" i="16"/>
  <c r="H119" i="16"/>
  <c r="K119" i="16"/>
  <c r="N119" i="16"/>
  <c r="Q119" i="16"/>
  <c r="T119" i="16"/>
  <c r="U119" i="16"/>
  <c r="V119" i="16"/>
  <c r="W119" i="16"/>
  <c r="X119" i="16"/>
  <c r="Y119" i="16"/>
  <c r="B120" i="16"/>
  <c r="E120" i="16"/>
  <c r="H120" i="16"/>
  <c r="K120" i="16"/>
  <c r="N120" i="16"/>
  <c r="Q120" i="16"/>
  <c r="T120" i="16"/>
  <c r="U120" i="16"/>
  <c r="V120" i="16"/>
  <c r="W120" i="16"/>
  <c r="X120" i="16"/>
  <c r="Y120" i="16"/>
  <c r="B121" i="16"/>
  <c r="E121" i="16"/>
  <c r="H121" i="16"/>
  <c r="K121" i="16"/>
  <c r="N121" i="16"/>
  <c r="Q121" i="16"/>
  <c r="T121" i="16"/>
  <c r="U121" i="16"/>
  <c r="V121" i="16"/>
  <c r="W121" i="16"/>
  <c r="X121" i="16"/>
  <c r="Y121" i="16"/>
  <c r="B122" i="16"/>
  <c r="E122" i="16"/>
  <c r="H122" i="16"/>
  <c r="K122" i="16"/>
  <c r="N122" i="16"/>
  <c r="Q122" i="16"/>
  <c r="T122" i="16"/>
  <c r="U122" i="16"/>
  <c r="V122" i="16"/>
  <c r="W122" i="16"/>
  <c r="X122" i="16"/>
  <c r="Y122" i="16"/>
  <c r="B123" i="16"/>
  <c r="E123" i="16"/>
  <c r="H123" i="16"/>
  <c r="K123" i="16"/>
  <c r="N123" i="16"/>
  <c r="Q123" i="16"/>
  <c r="T123" i="16"/>
  <c r="U123" i="16"/>
  <c r="V123" i="16"/>
  <c r="W123" i="16"/>
  <c r="X123" i="16"/>
  <c r="Y123" i="16"/>
  <c r="B124" i="16"/>
  <c r="E124" i="16"/>
  <c r="H124" i="16"/>
  <c r="K124" i="16"/>
  <c r="N124" i="16"/>
  <c r="Q124" i="16"/>
  <c r="T124" i="16"/>
  <c r="U124" i="16"/>
  <c r="V124" i="16"/>
  <c r="W124" i="16"/>
  <c r="X124" i="16"/>
  <c r="Y124" i="16"/>
  <c r="B125" i="16"/>
  <c r="E125" i="16"/>
  <c r="H125" i="16"/>
  <c r="K125" i="16"/>
  <c r="N125" i="16"/>
  <c r="Q125" i="16"/>
  <c r="T125" i="16"/>
  <c r="U125" i="16"/>
  <c r="V125" i="16"/>
  <c r="W125" i="16"/>
  <c r="X125" i="16"/>
  <c r="Y125" i="16"/>
  <c r="B126" i="16"/>
  <c r="E126" i="16"/>
  <c r="H126" i="16"/>
  <c r="K126" i="16"/>
  <c r="N126" i="16"/>
  <c r="Q126" i="16"/>
  <c r="T126" i="16"/>
  <c r="U126" i="16"/>
  <c r="V126" i="16"/>
  <c r="W126" i="16"/>
  <c r="X126" i="16"/>
  <c r="Y126" i="16"/>
  <c r="B127" i="16"/>
  <c r="E127" i="16"/>
  <c r="H127" i="16"/>
  <c r="K127" i="16"/>
  <c r="N127" i="16"/>
  <c r="Q127" i="16"/>
  <c r="T127" i="16"/>
  <c r="U127" i="16"/>
  <c r="V127" i="16"/>
  <c r="W127" i="16"/>
  <c r="X127" i="16"/>
  <c r="Y127" i="16"/>
  <c r="B128" i="16"/>
  <c r="E128" i="16"/>
  <c r="H128" i="16"/>
  <c r="K128" i="16"/>
  <c r="N128" i="16"/>
  <c r="Q128" i="16"/>
  <c r="T128" i="16"/>
  <c r="U128" i="16"/>
  <c r="V128" i="16"/>
  <c r="W128" i="16"/>
  <c r="X128" i="16"/>
  <c r="Y128" i="16"/>
  <c r="B129" i="16"/>
  <c r="E129" i="16"/>
  <c r="H129" i="16"/>
  <c r="K129" i="16"/>
  <c r="N129" i="16"/>
  <c r="Q129" i="16"/>
  <c r="T129" i="16"/>
  <c r="U129" i="16"/>
  <c r="V129" i="16"/>
  <c r="W129" i="16"/>
  <c r="X129" i="16"/>
  <c r="Y129" i="16"/>
  <c r="B130" i="16"/>
  <c r="E130" i="16"/>
  <c r="H130" i="16"/>
  <c r="K130" i="16"/>
  <c r="N130" i="16"/>
  <c r="Q130" i="16"/>
  <c r="T130" i="16"/>
  <c r="U130" i="16"/>
  <c r="V130" i="16"/>
  <c r="W130" i="16"/>
  <c r="X130" i="16"/>
  <c r="Y130" i="16"/>
  <c r="B131" i="16"/>
  <c r="E131" i="16"/>
  <c r="H131" i="16"/>
  <c r="K131" i="16"/>
  <c r="N131" i="16"/>
  <c r="Q131" i="16"/>
  <c r="T131" i="16"/>
  <c r="U131" i="16"/>
  <c r="V131" i="16"/>
  <c r="W131" i="16"/>
  <c r="X131" i="16"/>
  <c r="Y131" i="16"/>
  <c r="B132" i="16"/>
  <c r="E132" i="16"/>
  <c r="H132" i="16"/>
  <c r="K132" i="16"/>
  <c r="N132" i="16"/>
  <c r="Q132" i="16"/>
  <c r="T132" i="16"/>
  <c r="U132" i="16"/>
  <c r="V132" i="16"/>
  <c r="W132" i="16"/>
  <c r="X132" i="16"/>
  <c r="Y132" i="16"/>
  <c r="B133" i="16"/>
  <c r="E133" i="16"/>
  <c r="H133" i="16"/>
  <c r="K133" i="16"/>
  <c r="N133" i="16"/>
  <c r="Q133" i="16"/>
  <c r="T133" i="16"/>
  <c r="U133" i="16"/>
  <c r="V133" i="16"/>
  <c r="W133" i="16"/>
  <c r="X133" i="16"/>
  <c r="Y133" i="16"/>
  <c r="B134" i="16"/>
  <c r="E134" i="16"/>
  <c r="H134" i="16"/>
  <c r="K134" i="16"/>
  <c r="N134" i="16"/>
  <c r="Q134" i="16"/>
  <c r="T134" i="16"/>
  <c r="U134" i="16"/>
  <c r="V134" i="16"/>
  <c r="W134" i="16"/>
  <c r="X134" i="16"/>
  <c r="Y134" i="16"/>
  <c r="B135" i="16"/>
  <c r="E135" i="16"/>
  <c r="H135" i="16"/>
  <c r="K135" i="16"/>
  <c r="N135" i="16"/>
  <c r="Q135" i="16"/>
  <c r="T135" i="16"/>
  <c r="U135" i="16"/>
  <c r="V135" i="16"/>
  <c r="W135" i="16"/>
  <c r="X135" i="16"/>
  <c r="Y135" i="16"/>
  <c r="B136" i="16"/>
  <c r="E136" i="16"/>
  <c r="H136" i="16"/>
  <c r="K136" i="16"/>
  <c r="N136" i="16"/>
  <c r="Q136" i="16"/>
  <c r="T136" i="16"/>
  <c r="U136" i="16"/>
  <c r="V136" i="16"/>
  <c r="W136" i="16"/>
  <c r="X136" i="16"/>
  <c r="Y136" i="16"/>
  <c r="B137" i="16"/>
  <c r="E137" i="16"/>
  <c r="H137" i="16"/>
  <c r="K137" i="16"/>
  <c r="N137" i="16"/>
  <c r="Q137" i="16"/>
  <c r="T137" i="16"/>
  <c r="U137" i="16"/>
  <c r="V137" i="16"/>
  <c r="W137" i="16"/>
  <c r="X137" i="16"/>
  <c r="Y137" i="16"/>
  <c r="B138" i="16"/>
  <c r="E138" i="16"/>
  <c r="H138" i="16"/>
  <c r="K138" i="16"/>
  <c r="N138" i="16"/>
  <c r="Q138" i="16"/>
  <c r="T138" i="16"/>
  <c r="U138" i="16"/>
  <c r="V138" i="16"/>
  <c r="W138" i="16"/>
  <c r="X138" i="16"/>
  <c r="Y138" i="16"/>
  <c r="B139" i="16"/>
  <c r="E139" i="16"/>
  <c r="H139" i="16"/>
  <c r="K139" i="16"/>
  <c r="N139" i="16"/>
  <c r="Q139" i="16"/>
  <c r="T139" i="16"/>
  <c r="U139" i="16"/>
  <c r="V139" i="16"/>
  <c r="W139" i="16"/>
  <c r="X139" i="16"/>
  <c r="Y139" i="16"/>
  <c r="B140" i="16"/>
  <c r="E140" i="16"/>
  <c r="H140" i="16"/>
  <c r="K140" i="16"/>
  <c r="N140" i="16"/>
  <c r="Q140" i="16"/>
  <c r="T140" i="16"/>
  <c r="U140" i="16"/>
  <c r="V140" i="16"/>
  <c r="W140" i="16"/>
  <c r="X140" i="16"/>
  <c r="Y140" i="16"/>
  <c r="B141" i="16"/>
  <c r="E141" i="16"/>
  <c r="H141" i="16"/>
  <c r="K141" i="16"/>
  <c r="N141" i="16"/>
  <c r="Q141" i="16"/>
  <c r="T141" i="16"/>
  <c r="U141" i="16"/>
  <c r="V141" i="16"/>
  <c r="W141" i="16"/>
  <c r="X141" i="16"/>
  <c r="Y141" i="16"/>
  <c r="B142" i="16"/>
  <c r="E142" i="16"/>
  <c r="H142" i="16"/>
  <c r="K142" i="16"/>
  <c r="N142" i="16"/>
  <c r="Q142" i="16"/>
  <c r="T142" i="16"/>
  <c r="U142" i="16"/>
  <c r="V142" i="16"/>
  <c r="W142" i="16"/>
  <c r="X142" i="16"/>
  <c r="Y142" i="16"/>
  <c r="B143" i="16"/>
  <c r="E143" i="16"/>
  <c r="H143" i="16"/>
  <c r="K143" i="16"/>
  <c r="N143" i="16"/>
  <c r="Q143" i="16"/>
  <c r="T143" i="16"/>
  <c r="U143" i="16"/>
  <c r="V143" i="16"/>
  <c r="W143" i="16"/>
  <c r="X143" i="16"/>
  <c r="Y143" i="16"/>
  <c r="B144" i="16"/>
  <c r="E144" i="16"/>
  <c r="H144" i="16"/>
  <c r="K144" i="16"/>
  <c r="N144" i="16"/>
  <c r="Q144" i="16"/>
  <c r="T144" i="16"/>
  <c r="U144" i="16"/>
  <c r="V144" i="16"/>
  <c r="W144" i="16"/>
  <c r="X144" i="16"/>
  <c r="Y144" i="16"/>
  <c r="B145" i="16"/>
  <c r="E145" i="16"/>
  <c r="H145" i="16"/>
  <c r="K145" i="16"/>
  <c r="N145" i="16"/>
  <c r="Q145" i="16"/>
  <c r="T145" i="16"/>
  <c r="U145" i="16"/>
  <c r="V145" i="16"/>
  <c r="W145" i="16"/>
  <c r="X145" i="16"/>
  <c r="Y145" i="16"/>
  <c r="B146" i="16"/>
  <c r="E146" i="16"/>
  <c r="H146" i="16"/>
  <c r="K146" i="16"/>
  <c r="N146" i="16"/>
  <c r="Q146" i="16"/>
  <c r="T146" i="16"/>
  <c r="U146" i="16"/>
  <c r="V146" i="16"/>
  <c r="W146" i="16"/>
  <c r="X146" i="16"/>
  <c r="Y146" i="16"/>
  <c r="B147" i="16"/>
  <c r="E147" i="16"/>
  <c r="H147" i="16"/>
  <c r="K147" i="16"/>
  <c r="N147" i="16"/>
  <c r="Q147" i="16"/>
  <c r="T147" i="16"/>
  <c r="U147" i="16"/>
  <c r="V147" i="16"/>
  <c r="W147" i="16"/>
  <c r="X147" i="16"/>
  <c r="Y147" i="16"/>
  <c r="B148" i="16"/>
  <c r="E148" i="16"/>
  <c r="H148" i="16"/>
  <c r="K148" i="16"/>
  <c r="N148" i="16"/>
  <c r="Q148" i="16"/>
  <c r="T148" i="16"/>
  <c r="U148" i="16"/>
  <c r="V148" i="16"/>
  <c r="W148" i="16"/>
  <c r="X148" i="16"/>
  <c r="Y148" i="16"/>
  <c r="B149" i="16"/>
  <c r="E149" i="16"/>
  <c r="H149" i="16"/>
  <c r="K149" i="16"/>
  <c r="N149" i="16"/>
  <c r="Q149" i="16"/>
  <c r="T149" i="16"/>
  <c r="U149" i="16"/>
  <c r="V149" i="16"/>
  <c r="W149" i="16"/>
  <c r="X149" i="16"/>
  <c r="Y149" i="16"/>
  <c r="B150" i="16"/>
  <c r="E150" i="16"/>
  <c r="H150" i="16"/>
  <c r="K150" i="16"/>
  <c r="N150" i="16"/>
  <c r="Q150" i="16"/>
  <c r="T150" i="16"/>
  <c r="U150" i="16"/>
  <c r="V150" i="16"/>
  <c r="W150" i="16"/>
  <c r="X150" i="16"/>
  <c r="Y150" i="16"/>
  <c r="B151" i="16"/>
  <c r="E151" i="16"/>
  <c r="H151" i="16"/>
  <c r="K151" i="16"/>
  <c r="N151" i="16"/>
  <c r="Q151" i="16"/>
  <c r="T151" i="16"/>
  <c r="U151" i="16"/>
  <c r="V151" i="16"/>
  <c r="W151" i="16"/>
  <c r="X151" i="16"/>
  <c r="Y151" i="16"/>
  <c r="B152" i="16"/>
  <c r="E152" i="16"/>
  <c r="H152" i="16"/>
  <c r="K152" i="16"/>
  <c r="N152" i="16"/>
  <c r="Q152" i="16"/>
  <c r="T152" i="16"/>
  <c r="U152" i="16"/>
  <c r="V152" i="16"/>
  <c r="W152" i="16"/>
  <c r="X152" i="16"/>
  <c r="Y152" i="16"/>
  <c r="B153" i="16"/>
  <c r="E153" i="16"/>
  <c r="H153" i="16"/>
  <c r="K153" i="16"/>
  <c r="N153" i="16"/>
  <c r="Q153" i="16"/>
  <c r="T153" i="16"/>
  <c r="U153" i="16"/>
  <c r="V153" i="16"/>
  <c r="W153" i="16"/>
  <c r="X153" i="16"/>
  <c r="Y153" i="16"/>
  <c r="B154" i="16"/>
  <c r="E154" i="16"/>
  <c r="H154" i="16"/>
  <c r="K154" i="16"/>
  <c r="N154" i="16"/>
  <c r="Q154" i="16"/>
  <c r="T154" i="16"/>
  <c r="U154" i="16"/>
  <c r="V154" i="16"/>
  <c r="W154" i="16"/>
  <c r="X154" i="16"/>
  <c r="Y154" i="16"/>
  <c r="B155" i="16"/>
  <c r="E155" i="16"/>
  <c r="H155" i="16"/>
  <c r="K155" i="16"/>
  <c r="N155" i="16"/>
  <c r="Q155" i="16"/>
  <c r="T155" i="16"/>
  <c r="U155" i="16"/>
  <c r="V155" i="16"/>
  <c r="W155" i="16"/>
  <c r="X155" i="16"/>
  <c r="Y155" i="16"/>
  <c r="B156" i="16"/>
  <c r="E156" i="16"/>
  <c r="H156" i="16"/>
  <c r="K156" i="16"/>
  <c r="N156" i="16"/>
  <c r="Q156" i="16"/>
  <c r="T156" i="16"/>
  <c r="U156" i="16"/>
  <c r="V156" i="16"/>
  <c r="W156" i="16"/>
  <c r="X156" i="16"/>
  <c r="Y156" i="16"/>
  <c r="B157" i="16"/>
  <c r="E157" i="16"/>
  <c r="H157" i="16"/>
  <c r="K157" i="16"/>
  <c r="N157" i="16"/>
  <c r="Q157" i="16"/>
  <c r="T157" i="16"/>
  <c r="U157" i="16"/>
  <c r="V157" i="16"/>
  <c r="W157" i="16"/>
  <c r="X157" i="16"/>
  <c r="Y157" i="16"/>
  <c r="B158" i="16"/>
  <c r="E158" i="16"/>
  <c r="H158" i="16"/>
  <c r="K158" i="16"/>
  <c r="N158" i="16"/>
  <c r="Q158" i="16"/>
  <c r="T158" i="16"/>
  <c r="U158" i="16"/>
  <c r="V158" i="16"/>
  <c r="W158" i="16"/>
  <c r="X158" i="16"/>
  <c r="Y158" i="16"/>
  <c r="B159" i="16"/>
  <c r="E159" i="16"/>
  <c r="H159" i="16"/>
  <c r="K159" i="16"/>
  <c r="N159" i="16"/>
  <c r="Q159" i="16"/>
  <c r="T159" i="16"/>
  <c r="U159" i="16"/>
  <c r="V159" i="16"/>
  <c r="W159" i="16"/>
  <c r="X159" i="16"/>
  <c r="Y159" i="16"/>
  <c r="B160" i="16"/>
  <c r="E160" i="16"/>
  <c r="H160" i="16"/>
  <c r="K160" i="16"/>
  <c r="N160" i="16"/>
  <c r="Q160" i="16"/>
  <c r="T160" i="16"/>
  <c r="U160" i="16"/>
  <c r="V160" i="16"/>
  <c r="W160" i="16"/>
  <c r="X160" i="16"/>
  <c r="Y160" i="16"/>
  <c r="B161" i="16"/>
  <c r="E161" i="16"/>
  <c r="H161" i="16"/>
  <c r="K161" i="16"/>
  <c r="N161" i="16"/>
  <c r="Q161" i="16"/>
  <c r="T161" i="16"/>
  <c r="U161" i="16"/>
  <c r="V161" i="16"/>
  <c r="W161" i="16"/>
  <c r="X161" i="16"/>
  <c r="Y161" i="16"/>
  <c r="B162" i="16"/>
  <c r="E162" i="16"/>
  <c r="H162" i="16"/>
  <c r="K162" i="16"/>
  <c r="N162" i="16"/>
  <c r="Q162" i="16"/>
  <c r="T162" i="16"/>
  <c r="U162" i="16"/>
  <c r="V162" i="16"/>
  <c r="W162" i="16"/>
  <c r="X162" i="16"/>
  <c r="Y162" i="16"/>
  <c r="B163" i="16"/>
  <c r="E163" i="16"/>
  <c r="H163" i="16"/>
  <c r="K163" i="16"/>
  <c r="N163" i="16"/>
  <c r="Q163" i="16"/>
  <c r="T163" i="16"/>
  <c r="U163" i="16"/>
  <c r="V163" i="16"/>
  <c r="W163" i="16"/>
  <c r="X163" i="16"/>
  <c r="Y163" i="16"/>
  <c r="B164" i="16"/>
  <c r="E164" i="16"/>
  <c r="H164" i="16"/>
  <c r="K164" i="16"/>
  <c r="N164" i="16"/>
  <c r="Q164" i="16"/>
  <c r="T164" i="16"/>
  <c r="U164" i="16"/>
  <c r="V164" i="16"/>
  <c r="W164" i="16"/>
  <c r="X164" i="16"/>
  <c r="Y164" i="16"/>
  <c r="B165" i="16"/>
  <c r="E165" i="16"/>
  <c r="H165" i="16"/>
  <c r="K165" i="16"/>
  <c r="N165" i="16"/>
  <c r="Q165" i="16"/>
  <c r="T165" i="16"/>
  <c r="U165" i="16"/>
  <c r="V165" i="16"/>
  <c r="W165" i="16"/>
  <c r="X165" i="16"/>
  <c r="Y165" i="16"/>
  <c r="B166" i="16"/>
  <c r="E166" i="16"/>
  <c r="H166" i="16"/>
  <c r="K166" i="16"/>
  <c r="N166" i="16"/>
  <c r="Q166" i="16"/>
  <c r="T166" i="16"/>
  <c r="U166" i="16"/>
  <c r="V166" i="16"/>
  <c r="W166" i="16"/>
  <c r="X166" i="16"/>
  <c r="Y166" i="16"/>
  <c r="B167" i="16"/>
  <c r="E167" i="16"/>
  <c r="H167" i="16"/>
  <c r="K167" i="16"/>
  <c r="N167" i="16"/>
  <c r="Q167" i="16"/>
  <c r="T167" i="16"/>
  <c r="U167" i="16"/>
  <c r="V167" i="16"/>
  <c r="W167" i="16"/>
  <c r="X167" i="16"/>
  <c r="Y167" i="16"/>
  <c r="B168" i="16"/>
  <c r="E168" i="16"/>
  <c r="H168" i="16"/>
  <c r="K168" i="16"/>
  <c r="N168" i="16"/>
  <c r="Q168" i="16"/>
  <c r="T168" i="16"/>
  <c r="U168" i="16"/>
  <c r="V168" i="16"/>
  <c r="W168" i="16"/>
  <c r="X168" i="16"/>
  <c r="Y168" i="16"/>
  <c r="B169" i="16"/>
  <c r="E169" i="16"/>
  <c r="H169" i="16"/>
  <c r="K169" i="16"/>
  <c r="N169" i="16"/>
  <c r="Q169" i="16"/>
  <c r="T169" i="16"/>
  <c r="U169" i="16"/>
  <c r="V169" i="16"/>
  <c r="W169" i="16"/>
  <c r="X169" i="16"/>
  <c r="Y169" i="16"/>
  <c r="B170" i="16"/>
  <c r="E170" i="16"/>
  <c r="H170" i="16"/>
  <c r="K170" i="16"/>
  <c r="N170" i="16"/>
  <c r="Q170" i="16"/>
  <c r="T170" i="16"/>
  <c r="U170" i="16"/>
  <c r="V170" i="16"/>
  <c r="W170" i="16"/>
  <c r="X170" i="16"/>
  <c r="Y170" i="16"/>
  <c r="B171" i="16"/>
  <c r="E171" i="16"/>
  <c r="H171" i="16"/>
  <c r="K171" i="16"/>
  <c r="N171" i="16"/>
  <c r="Q171" i="16"/>
  <c r="T171" i="16"/>
  <c r="U171" i="16"/>
  <c r="V171" i="16"/>
  <c r="W171" i="16"/>
  <c r="X171" i="16"/>
  <c r="Y171" i="16"/>
  <c r="B172" i="16"/>
  <c r="E172" i="16"/>
  <c r="H172" i="16"/>
  <c r="K172" i="16"/>
  <c r="N172" i="16"/>
  <c r="Q172" i="16"/>
  <c r="T172" i="16"/>
  <c r="U172" i="16"/>
  <c r="V172" i="16"/>
  <c r="W172" i="16"/>
  <c r="X172" i="16"/>
  <c r="Y172" i="16"/>
  <c r="B173" i="16"/>
  <c r="E173" i="16"/>
  <c r="H173" i="16"/>
  <c r="K173" i="16"/>
  <c r="N173" i="16"/>
  <c r="Q173" i="16"/>
  <c r="T173" i="16"/>
  <c r="U173" i="16"/>
  <c r="V173" i="16"/>
  <c r="W173" i="16"/>
  <c r="X173" i="16"/>
  <c r="Y173" i="16"/>
  <c r="B174" i="16"/>
  <c r="E174" i="16"/>
  <c r="H174" i="16"/>
  <c r="K174" i="16"/>
  <c r="N174" i="16"/>
  <c r="Q174" i="16"/>
  <c r="T174" i="16"/>
  <c r="U174" i="16"/>
  <c r="V174" i="16"/>
  <c r="W174" i="16"/>
  <c r="X174" i="16"/>
  <c r="Y174" i="16"/>
  <c r="B175" i="16"/>
  <c r="E175" i="16"/>
  <c r="H175" i="16"/>
  <c r="K175" i="16"/>
  <c r="N175" i="16"/>
  <c r="Q175" i="16"/>
  <c r="T175" i="16"/>
  <c r="U175" i="16"/>
  <c r="V175" i="16"/>
  <c r="W175" i="16"/>
  <c r="X175" i="16"/>
  <c r="Y175" i="16"/>
  <c r="B176" i="16"/>
  <c r="E176" i="16"/>
  <c r="H176" i="16"/>
  <c r="K176" i="16"/>
  <c r="N176" i="16"/>
  <c r="Q176" i="16"/>
  <c r="T176" i="16"/>
  <c r="U176" i="16"/>
  <c r="V176" i="16"/>
  <c r="W176" i="16"/>
  <c r="X176" i="16"/>
  <c r="Y176" i="16"/>
  <c r="B177" i="16"/>
  <c r="E177" i="16"/>
  <c r="H177" i="16"/>
  <c r="K177" i="16"/>
  <c r="N177" i="16"/>
  <c r="Q177" i="16"/>
  <c r="T177" i="16"/>
  <c r="U177" i="16"/>
  <c r="V177" i="16"/>
  <c r="W177" i="16"/>
  <c r="X177" i="16"/>
  <c r="Y177" i="16"/>
  <c r="B178" i="16"/>
  <c r="E178" i="16"/>
  <c r="H178" i="16"/>
  <c r="K178" i="16"/>
  <c r="N178" i="16"/>
  <c r="Q178" i="16"/>
  <c r="T178" i="16"/>
  <c r="U178" i="16"/>
  <c r="V178" i="16"/>
  <c r="W178" i="16"/>
  <c r="X178" i="16"/>
  <c r="Y178" i="16"/>
  <c r="B179" i="16"/>
  <c r="E179" i="16"/>
  <c r="H179" i="16"/>
  <c r="K179" i="16"/>
  <c r="N179" i="16"/>
  <c r="Q179" i="16"/>
  <c r="T179" i="16"/>
  <c r="U179" i="16"/>
  <c r="V179" i="16"/>
  <c r="W179" i="16"/>
  <c r="X179" i="16"/>
  <c r="Y179" i="16"/>
  <c r="B180" i="16"/>
  <c r="E180" i="16"/>
  <c r="H180" i="16"/>
  <c r="K180" i="16"/>
  <c r="N180" i="16"/>
  <c r="Q180" i="16"/>
  <c r="T180" i="16"/>
  <c r="U180" i="16"/>
  <c r="V180" i="16"/>
  <c r="W180" i="16"/>
  <c r="X180" i="16"/>
  <c r="Y180" i="16"/>
  <c r="B181" i="16"/>
  <c r="E181" i="16"/>
  <c r="H181" i="16"/>
  <c r="K181" i="16"/>
  <c r="N181" i="16"/>
  <c r="Q181" i="16"/>
  <c r="T181" i="16"/>
  <c r="U181" i="16"/>
  <c r="V181" i="16"/>
  <c r="W181" i="16"/>
  <c r="X181" i="16"/>
  <c r="Y181" i="16"/>
  <c r="B182" i="16"/>
  <c r="E182" i="16"/>
  <c r="H182" i="16"/>
  <c r="K182" i="16"/>
  <c r="N182" i="16"/>
  <c r="Q182" i="16"/>
  <c r="T182" i="16"/>
  <c r="U182" i="16"/>
  <c r="V182" i="16"/>
  <c r="W182" i="16"/>
  <c r="X182" i="16"/>
  <c r="Y182" i="16"/>
  <c r="B183" i="16"/>
  <c r="E183" i="16"/>
  <c r="H183" i="16"/>
  <c r="K183" i="16"/>
  <c r="N183" i="16"/>
  <c r="Q183" i="16"/>
  <c r="T183" i="16"/>
  <c r="U183" i="16"/>
  <c r="V183" i="16"/>
  <c r="W183" i="16"/>
  <c r="X183" i="16"/>
  <c r="Y183" i="16"/>
  <c r="B184" i="16"/>
  <c r="E184" i="16"/>
  <c r="H184" i="16"/>
  <c r="K184" i="16"/>
  <c r="N184" i="16"/>
  <c r="Q184" i="16"/>
  <c r="T184" i="16"/>
  <c r="U184" i="16"/>
  <c r="V184" i="16"/>
  <c r="W184" i="16"/>
  <c r="X184" i="16"/>
  <c r="Y184" i="16"/>
  <c r="B185" i="16"/>
  <c r="E185" i="16"/>
  <c r="H185" i="16"/>
  <c r="K185" i="16"/>
  <c r="N185" i="16"/>
  <c r="Q185" i="16"/>
  <c r="T185" i="16"/>
  <c r="U185" i="16"/>
  <c r="V185" i="16"/>
  <c r="W185" i="16"/>
  <c r="X185" i="16"/>
  <c r="Y185" i="16"/>
  <c r="B186" i="16"/>
  <c r="E186" i="16"/>
  <c r="H186" i="16"/>
  <c r="K186" i="16"/>
  <c r="N186" i="16"/>
  <c r="Q186" i="16"/>
  <c r="T186" i="16"/>
  <c r="U186" i="16"/>
  <c r="V186" i="16"/>
  <c r="W186" i="16"/>
  <c r="X186" i="16"/>
  <c r="Y186" i="16"/>
  <c r="B187" i="16"/>
  <c r="E187" i="16"/>
  <c r="H187" i="16"/>
  <c r="K187" i="16"/>
  <c r="N187" i="16"/>
  <c r="Q187" i="16"/>
  <c r="T187" i="16"/>
  <c r="U187" i="16"/>
  <c r="V187" i="16"/>
  <c r="W187" i="16"/>
  <c r="X187" i="16"/>
  <c r="Y187" i="16"/>
  <c r="B188" i="16"/>
  <c r="E188" i="16"/>
  <c r="H188" i="16"/>
  <c r="K188" i="16"/>
  <c r="N188" i="16"/>
  <c r="Q188" i="16"/>
  <c r="T188" i="16"/>
  <c r="U188" i="16"/>
  <c r="V188" i="16"/>
  <c r="W188" i="16"/>
  <c r="X188" i="16"/>
  <c r="Y188" i="16"/>
  <c r="B189" i="16"/>
  <c r="E189" i="16"/>
  <c r="H189" i="16"/>
  <c r="K189" i="16"/>
  <c r="N189" i="16"/>
  <c r="Q189" i="16"/>
  <c r="T189" i="16"/>
  <c r="U189" i="16"/>
  <c r="V189" i="16"/>
  <c r="W189" i="16"/>
  <c r="X189" i="16"/>
  <c r="Y189" i="16"/>
  <c r="B190" i="16"/>
  <c r="E190" i="16"/>
  <c r="H190" i="16"/>
  <c r="K190" i="16"/>
  <c r="N190" i="16"/>
  <c r="Q190" i="16"/>
  <c r="T190" i="16"/>
  <c r="U190" i="16"/>
  <c r="V190" i="16"/>
  <c r="W190" i="16"/>
  <c r="X190" i="16"/>
  <c r="Y190" i="16"/>
  <c r="B191" i="16"/>
  <c r="E191" i="16"/>
  <c r="H191" i="16"/>
  <c r="K191" i="16"/>
  <c r="N191" i="16"/>
  <c r="Q191" i="16"/>
  <c r="T191" i="16"/>
  <c r="U191" i="16"/>
  <c r="V191" i="16"/>
  <c r="W191" i="16"/>
  <c r="X191" i="16"/>
  <c r="Y191" i="16"/>
  <c r="B192" i="16"/>
  <c r="E192" i="16"/>
  <c r="H192" i="16"/>
  <c r="K192" i="16"/>
  <c r="N192" i="16"/>
  <c r="Q192" i="16"/>
  <c r="T192" i="16"/>
  <c r="U192" i="16"/>
  <c r="V192" i="16"/>
  <c r="W192" i="16"/>
  <c r="X192" i="16"/>
  <c r="Y192" i="16"/>
  <c r="B193" i="16"/>
  <c r="E193" i="16"/>
  <c r="H193" i="16"/>
  <c r="K193" i="16"/>
  <c r="N193" i="16"/>
  <c r="Q193" i="16"/>
  <c r="T193" i="16"/>
  <c r="U193" i="16"/>
  <c r="V193" i="16"/>
  <c r="W193" i="16"/>
  <c r="X193" i="16"/>
  <c r="Y193" i="16"/>
  <c r="B194" i="16"/>
  <c r="E194" i="16"/>
  <c r="H194" i="16"/>
  <c r="K194" i="16"/>
  <c r="N194" i="16"/>
  <c r="Q194" i="16"/>
  <c r="T194" i="16"/>
  <c r="U194" i="16"/>
  <c r="V194" i="16"/>
  <c r="W194" i="16"/>
  <c r="X194" i="16"/>
  <c r="Y194" i="16"/>
  <c r="B195" i="16"/>
  <c r="E195" i="16"/>
  <c r="H195" i="16"/>
  <c r="K195" i="16"/>
  <c r="N195" i="16"/>
  <c r="Q195" i="16"/>
  <c r="T195" i="16"/>
  <c r="U195" i="16"/>
  <c r="V195" i="16"/>
  <c r="W195" i="16"/>
  <c r="X195" i="16"/>
  <c r="Y195" i="16"/>
  <c r="B196" i="16"/>
  <c r="E196" i="16"/>
  <c r="H196" i="16"/>
  <c r="K196" i="16"/>
  <c r="N196" i="16"/>
  <c r="Q196" i="16"/>
  <c r="T196" i="16"/>
  <c r="U196" i="16"/>
  <c r="V196" i="16"/>
  <c r="W196" i="16"/>
  <c r="X196" i="16"/>
  <c r="Y196" i="16"/>
  <c r="B197" i="16"/>
  <c r="E197" i="16"/>
  <c r="H197" i="16"/>
  <c r="K197" i="16"/>
  <c r="N197" i="16"/>
  <c r="Q197" i="16"/>
  <c r="T197" i="16"/>
  <c r="U197" i="16"/>
  <c r="V197" i="16"/>
  <c r="W197" i="16"/>
  <c r="X197" i="16"/>
  <c r="Y197" i="16"/>
  <c r="B198" i="16"/>
  <c r="E198" i="16"/>
  <c r="H198" i="16"/>
  <c r="K198" i="16"/>
  <c r="N198" i="16"/>
  <c r="Q198" i="16"/>
  <c r="T198" i="16"/>
  <c r="U198" i="16"/>
  <c r="V198" i="16"/>
  <c r="W198" i="16"/>
  <c r="X198" i="16"/>
  <c r="Y198" i="16"/>
  <c r="B199" i="16"/>
  <c r="E199" i="16"/>
  <c r="H199" i="16"/>
  <c r="K199" i="16"/>
  <c r="N199" i="16"/>
  <c r="Q199" i="16"/>
  <c r="T199" i="16"/>
  <c r="U199" i="16"/>
  <c r="V199" i="16"/>
  <c r="W199" i="16"/>
  <c r="X199" i="16"/>
  <c r="Y199" i="16"/>
  <c r="B200" i="16"/>
  <c r="E200" i="16"/>
  <c r="H200" i="16"/>
  <c r="K200" i="16"/>
  <c r="N200" i="16"/>
  <c r="Q200" i="16"/>
  <c r="T200" i="16"/>
  <c r="U200" i="16"/>
  <c r="V200" i="16"/>
  <c r="W200" i="16"/>
  <c r="X200" i="16"/>
  <c r="Y200" i="16"/>
  <c r="B201" i="16"/>
  <c r="E201" i="16"/>
  <c r="H201" i="16"/>
  <c r="K201" i="16"/>
  <c r="N201" i="16"/>
  <c r="Q201" i="16"/>
  <c r="T201" i="16"/>
  <c r="U201" i="16"/>
  <c r="V201" i="16"/>
  <c r="W201" i="16"/>
  <c r="X201" i="16"/>
  <c r="Y201" i="16"/>
  <c r="B202" i="16"/>
  <c r="E202" i="16"/>
  <c r="H202" i="16"/>
  <c r="K202" i="16"/>
  <c r="N202" i="16"/>
  <c r="Q202" i="16"/>
  <c r="T202" i="16"/>
  <c r="U202" i="16"/>
  <c r="V202" i="16"/>
  <c r="W202" i="16"/>
  <c r="X202" i="16"/>
  <c r="Y202" i="16"/>
  <c r="B203" i="16"/>
  <c r="E203" i="16"/>
  <c r="H203" i="16"/>
  <c r="K203" i="16"/>
  <c r="N203" i="16"/>
  <c r="Q203" i="16"/>
  <c r="T203" i="16"/>
  <c r="U203" i="16"/>
  <c r="V203" i="16"/>
  <c r="W203" i="16"/>
  <c r="X203" i="16"/>
  <c r="Y203" i="16"/>
  <c r="B204" i="16"/>
  <c r="E204" i="16"/>
  <c r="H204" i="16"/>
  <c r="K204" i="16"/>
  <c r="N204" i="16"/>
  <c r="Q204" i="16"/>
  <c r="T204" i="16"/>
  <c r="U204" i="16"/>
  <c r="V204" i="16"/>
  <c r="W204" i="16"/>
  <c r="X204" i="16"/>
  <c r="Y204" i="16"/>
  <c r="B205" i="16"/>
  <c r="E205" i="16"/>
  <c r="H205" i="16"/>
  <c r="K205" i="16"/>
  <c r="N205" i="16"/>
  <c r="Q205" i="16"/>
  <c r="T205" i="16"/>
  <c r="U205" i="16"/>
  <c r="V205" i="16"/>
  <c r="W205" i="16"/>
  <c r="X205" i="16"/>
  <c r="Y205" i="16"/>
  <c r="B206" i="16"/>
  <c r="E206" i="16"/>
  <c r="H206" i="16"/>
  <c r="K206" i="16"/>
  <c r="N206" i="16"/>
  <c r="Q206" i="16"/>
  <c r="T206" i="16"/>
  <c r="U206" i="16"/>
  <c r="V206" i="16"/>
  <c r="W206" i="16"/>
  <c r="X206" i="16"/>
  <c r="Y206" i="16"/>
  <c r="B207" i="16"/>
  <c r="E207" i="16"/>
  <c r="H207" i="16"/>
  <c r="K207" i="16"/>
  <c r="N207" i="16"/>
  <c r="Q207" i="16"/>
  <c r="T207" i="16"/>
  <c r="U207" i="16"/>
  <c r="V207" i="16"/>
  <c r="W207" i="16"/>
  <c r="X207" i="16"/>
  <c r="Y207" i="16"/>
  <c r="B208" i="16"/>
  <c r="E208" i="16"/>
  <c r="H208" i="16"/>
  <c r="K208" i="16"/>
  <c r="N208" i="16"/>
  <c r="Q208" i="16"/>
  <c r="T208" i="16"/>
  <c r="U208" i="16"/>
  <c r="V208" i="16"/>
  <c r="W208" i="16"/>
  <c r="X208" i="16"/>
  <c r="Y208" i="16"/>
  <c r="B209" i="16"/>
  <c r="E209" i="16"/>
  <c r="H209" i="16"/>
  <c r="K209" i="16"/>
  <c r="N209" i="16"/>
  <c r="Q209" i="16"/>
  <c r="T209" i="16"/>
  <c r="U209" i="16"/>
  <c r="V209" i="16"/>
  <c r="W209" i="16"/>
  <c r="X209" i="16"/>
  <c r="Y209" i="16"/>
  <c r="B210" i="16"/>
  <c r="E210" i="16"/>
  <c r="H210" i="16"/>
  <c r="K210" i="16"/>
  <c r="N210" i="16"/>
  <c r="Q210" i="16"/>
  <c r="T210" i="16"/>
  <c r="U210" i="16"/>
  <c r="V210" i="16"/>
  <c r="W210" i="16"/>
  <c r="X210" i="16"/>
  <c r="Y210" i="16"/>
  <c r="B211" i="16"/>
  <c r="E211" i="16"/>
  <c r="H211" i="16"/>
  <c r="K211" i="16"/>
  <c r="N211" i="16"/>
  <c r="Q211" i="16"/>
  <c r="T211" i="16"/>
  <c r="U211" i="16"/>
  <c r="V211" i="16"/>
  <c r="W211" i="16"/>
  <c r="X211" i="16"/>
  <c r="Y211" i="16"/>
  <c r="B212" i="16"/>
  <c r="E212" i="16"/>
  <c r="H212" i="16"/>
  <c r="K212" i="16"/>
  <c r="N212" i="16"/>
  <c r="Q212" i="16"/>
  <c r="T212" i="16"/>
  <c r="U212" i="16"/>
  <c r="V212" i="16"/>
  <c r="W212" i="16"/>
  <c r="X212" i="16"/>
  <c r="Y212" i="16"/>
  <c r="B213" i="16"/>
  <c r="E213" i="16"/>
  <c r="H213" i="16"/>
  <c r="K213" i="16"/>
  <c r="N213" i="16"/>
  <c r="Q213" i="16"/>
  <c r="T213" i="16"/>
  <c r="U213" i="16"/>
  <c r="V213" i="16"/>
  <c r="W213" i="16"/>
  <c r="X213" i="16"/>
  <c r="Y213" i="16"/>
  <c r="B214" i="16"/>
  <c r="E214" i="16"/>
  <c r="H214" i="16"/>
  <c r="K214" i="16"/>
  <c r="N214" i="16"/>
  <c r="Q214" i="16"/>
  <c r="T214" i="16"/>
  <c r="U214" i="16"/>
  <c r="V214" i="16"/>
  <c r="W214" i="16"/>
  <c r="X214" i="16"/>
  <c r="Y214" i="16"/>
  <c r="B215" i="16"/>
  <c r="E215" i="16"/>
  <c r="H215" i="16"/>
  <c r="K215" i="16"/>
  <c r="N215" i="16"/>
  <c r="Q215" i="16"/>
  <c r="T215" i="16"/>
  <c r="U215" i="16"/>
  <c r="V215" i="16"/>
  <c r="W215" i="16"/>
  <c r="X215" i="16"/>
  <c r="Y215" i="16"/>
  <c r="B216" i="16"/>
  <c r="E216" i="16"/>
  <c r="H216" i="16"/>
  <c r="K216" i="16"/>
  <c r="N216" i="16"/>
  <c r="Q216" i="16"/>
  <c r="T216" i="16"/>
  <c r="U216" i="16"/>
  <c r="V216" i="16"/>
  <c r="W216" i="16"/>
  <c r="X216" i="16"/>
  <c r="Y216" i="16"/>
  <c r="B217" i="16"/>
  <c r="E217" i="16"/>
  <c r="H217" i="16"/>
  <c r="K217" i="16"/>
  <c r="N217" i="16"/>
  <c r="Q217" i="16"/>
  <c r="T217" i="16"/>
  <c r="U217" i="16"/>
  <c r="V217" i="16"/>
  <c r="W217" i="16"/>
  <c r="X217" i="16"/>
  <c r="Y217" i="16"/>
  <c r="B218" i="16"/>
  <c r="E218" i="16"/>
  <c r="H218" i="16"/>
  <c r="K218" i="16"/>
  <c r="N218" i="16"/>
  <c r="Q218" i="16"/>
  <c r="T218" i="16"/>
  <c r="U218" i="16"/>
  <c r="V218" i="16"/>
  <c r="W218" i="16"/>
  <c r="X218" i="16"/>
  <c r="Y218" i="16"/>
  <c r="B219" i="16"/>
  <c r="E219" i="16"/>
  <c r="H219" i="16"/>
  <c r="K219" i="16"/>
  <c r="N219" i="16"/>
  <c r="Q219" i="16"/>
  <c r="T219" i="16"/>
  <c r="U219" i="16"/>
  <c r="V219" i="16"/>
  <c r="W219" i="16"/>
  <c r="X219" i="16"/>
  <c r="Y219" i="16"/>
  <c r="B220" i="16"/>
  <c r="E220" i="16"/>
  <c r="H220" i="16"/>
  <c r="K220" i="16"/>
  <c r="N220" i="16"/>
  <c r="Q220" i="16"/>
  <c r="T220" i="16"/>
  <c r="U220" i="16"/>
  <c r="V220" i="16"/>
  <c r="W220" i="16"/>
  <c r="X220" i="16"/>
  <c r="Y220" i="16"/>
  <c r="B221" i="16"/>
  <c r="E221" i="16"/>
  <c r="H221" i="16"/>
  <c r="K221" i="16"/>
  <c r="N221" i="16"/>
  <c r="Q221" i="16"/>
  <c r="T221" i="16"/>
  <c r="U221" i="16"/>
  <c r="V221" i="16"/>
  <c r="W221" i="16"/>
  <c r="X221" i="16"/>
  <c r="Y221" i="16"/>
  <c r="B222" i="16"/>
  <c r="E222" i="16"/>
  <c r="H222" i="16"/>
  <c r="K222" i="16"/>
  <c r="N222" i="16"/>
  <c r="Q222" i="16"/>
  <c r="T222" i="16"/>
  <c r="U222" i="16"/>
  <c r="V222" i="16"/>
  <c r="W222" i="16"/>
  <c r="X222" i="16"/>
  <c r="Y222" i="16"/>
  <c r="B223" i="16"/>
  <c r="E223" i="16"/>
  <c r="H223" i="16"/>
  <c r="K223" i="16"/>
  <c r="N223" i="16"/>
  <c r="Q223" i="16"/>
  <c r="T223" i="16"/>
  <c r="U223" i="16"/>
  <c r="V223" i="16"/>
  <c r="W223" i="16"/>
  <c r="X223" i="16"/>
  <c r="Y223" i="16"/>
  <c r="B224" i="16"/>
  <c r="E224" i="16"/>
  <c r="H224" i="16"/>
  <c r="K224" i="16"/>
  <c r="N224" i="16"/>
  <c r="Q224" i="16"/>
  <c r="T224" i="16"/>
  <c r="U224" i="16"/>
  <c r="V224" i="16"/>
  <c r="W224" i="16"/>
  <c r="X224" i="16"/>
  <c r="Y224" i="16"/>
  <c r="B225" i="16"/>
  <c r="E225" i="16"/>
  <c r="H225" i="16"/>
  <c r="K225" i="16"/>
  <c r="N225" i="16"/>
  <c r="Q225" i="16"/>
  <c r="T225" i="16"/>
  <c r="U225" i="16"/>
  <c r="V225" i="16"/>
  <c r="W225" i="16"/>
  <c r="X225" i="16"/>
  <c r="Y225" i="16"/>
  <c r="B226" i="16"/>
  <c r="E226" i="16"/>
  <c r="H226" i="16"/>
  <c r="K226" i="16"/>
  <c r="N226" i="16"/>
  <c r="Q226" i="16"/>
  <c r="T226" i="16"/>
  <c r="U226" i="16"/>
  <c r="V226" i="16"/>
  <c r="W226" i="16"/>
  <c r="X226" i="16"/>
  <c r="Y226" i="16"/>
  <c r="B227" i="16"/>
  <c r="E227" i="16"/>
  <c r="H227" i="16"/>
  <c r="K227" i="16"/>
  <c r="N227" i="16"/>
  <c r="Q227" i="16"/>
  <c r="T227" i="16"/>
  <c r="U227" i="16"/>
  <c r="V227" i="16"/>
  <c r="W227" i="16"/>
  <c r="X227" i="16"/>
  <c r="Y227" i="16"/>
  <c r="B228" i="16"/>
  <c r="E228" i="16"/>
  <c r="H228" i="16"/>
  <c r="K228" i="16"/>
  <c r="N228" i="16"/>
  <c r="Q228" i="16"/>
  <c r="T228" i="16"/>
  <c r="U228" i="16"/>
  <c r="V228" i="16"/>
  <c r="W228" i="16"/>
  <c r="X228" i="16"/>
  <c r="Y228" i="16"/>
  <c r="B229" i="16"/>
  <c r="E229" i="16"/>
  <c r="H229" i="16"/>
  <c r="K229" i="16"/>
  <c r="N229" i="16"/>
  <c r="Q229" i="16"/>
  <c r="T229" i="16"/>
  <c r="U229" i="16"/>
  <c r="V229" i="16"/>
  <c r="W229" i="16"/>
  <c r="X229" i="16"/>
  <c r="Y229" i="16"/>
  <c r="B230" i="16"/>
  <c r="E230" i="16"/>
  <c r="H230" i="16"/>
  <c r="K230" i="16"/>
  <c r="N230" i="16"/>
  <c r="Q230" i="16"/>
  <c r="T230" i="16"/>
  <c r="U230" i="16"/>
  <c r="V230" i="16"/>
  <c r="W230" i="16"/>
  <c r="X230" i="16"/>
  <c r="Y230" i="16"/>
  <c r="B231" i="16"/>
  <c r="E231" i="16"/>
  <c r="H231" i="16"/>
  <c r="K231" i="16"/>
  <c r="N231" i="16"/>
  <c r="Q231" i="16"/>
  <c r="T231" i="16"/>
  <c r="U231" i="16"/>
  <c r="V231" i="16"/>
  <c r="W231" i="16"/>
  <c r="X231" i="16"/>
  <c r="Y231" i="16"/>
  <c r="B232" i="16"/>
  <c r="E232" i="16"/>
  <c r="H232" i="16"/>
  <c r="K232" i="16"/>
  <c r="N232" i="16"/>
  <c r="Q232" i="16"/>
  <c r="T232" i="16"/>
  <c r="U232" i="16"/>
  <c r="V232" i="16"/>
  <c r="W232" i="16"/>
  <c r="X232" i="16"/>
  <c r="Y232" i="16"/>
  <c r="B233" i="16"/>
  <c r="E233" i="16"/>
  <c r="H233" i="16"/>
  <c r="K233" i="16"/>
  <c r="N233" i="16"/>
  <c r="Q233" i="16"/>
  <c r="T233" i="16"/>
  <c r="U233" i="16"/>
  <c r="V233" i="16"/>
  <c r="W233" i="16"/>
  <c r="X233" i="16"/>
  <c r="Y233" i="16"/>
  <c r="B234" i="16"/>
  <c r="E234" i="16"/>
  <c r="H234" i="16"/>
  <c r="K234" i="16"/>
  <c r="N234" i="16"/>
  <c r="Q234" i="16"/>
  <c r="T234" i="16"/>
  <c r="U234" i="16"/>
  <c r="V234" i="16"/>
  <c r="W234" i="16"/>
  <c r="X234" i="16"/>
  <c r="Y234" i="16"/>
  <c r="B235" i="16"/>
  <c r="E235" i="16"/>
  <c r="H235" i="16"/>
  <c r="K235" i="16"/>
  <c r="N235" i="16"/>
  <c r="Q235" i="16"/>
  <c r="T235" i="16"/>
  <c r="U235" i="16"/>
  <c r="V235" i="16"/>
  <c r="W235" i="16"/>
  <c r="X235" i="16"/>
  <c r="Y235" i="16"/>
  <c r="B236" i="16"/>
  <c r="E236" i="16"/>
  <c r="H236" i="16"/>
  <c r="K236" i="16"/>
  <c r="N236" i="16"/>
  <c r="Q236" i="16"/>
  <c r="T236" i="16"/>
  <c r="U236" i="16"/>
  <c r="V236" i="16"/>
  <c r="W236" i="16"/>
  <c r="X236" i="16"/>
  <c r="Y236" i="16"/>
  <c r="B237" i="16"/>
  <c r="E237" i="16"/>
  <c r="H237" i="16"/>
  <c r="K237" i="16"/>
  <c r="N237" i="16"/>
  <c r="Q237" i="16"/>
  <c r="T237" i="16"/>
  <c r="U237" i="16"/>
  <c r="V237" i="16"/>
  <c r="W237" i="16"/>
  <c r="X237" i="16"/>
  <c r="Y237" i="16"/>
  <c r="B238" i="16"/>
  <c r="E238" i="16"/>
  <c r="H238" i="16"/>
  <c r="K238" i="16"/>
  <c r="N238" i="16"/>
  <c r="Q238" i="16"/>
  <c r="T238" i="16"/>
  <c r="U238" i="16"/>
  <c r="V238" i="16"/>
  <c r="W238" i="16"/>
  <c r="X238" i="16"/>
  <c r="Y238" i="16"/>
  <c r="B239" i="16"/>
  <c r="E239" i="16"/>
  <c r="H239" i="16"/>
  <c r="K239" i="16"/>
  <c r="N239" i="16"/>
  <c r="Q239" i="16"/>
  <c r="T239" i="16"/>
  <c r="U239" i="16"/>
  <c r="V239" i="16"/>
  <c r="W239" i="16"/>
  <c r="X239" i="16"/>
  <c r="Y239" i="16"/>
  <c r="B240" i="16"/>
  <c r="E240" i="16"/>
  <c r="H240" i="16"/>
  <c r="K240" i="16"/>
  <c r="N240" i="16"/>
  <c r="Q240" i="16"/>
  <c r="T240" i="16"/>
  <c r="U240" i="16"/>
  <c r="V240" i="16"/>
  <c r="W240" i="16"/>
  <c r="X240" i="16"/>
  <c r="Y240" i="16"/>
  <c r="B241" i="16"/>
  <c r="E241" i="16"/>
  <c r="H241" i="16"/>
  <c r="K241" i="16"/>
  <c r="N241" i="16"/>
  <c r="Q241" i="16"/>
  <c r="T241" i="16"/>
  <c r="U241" i="16"/>
  <c r="V241" i="16"/>
  <c r="W241" i="16"/>
  <c r="X241" i="16"/>
  <c r="Y241" i="16"/>
  <c r="B242" i="16"/>
  <c r="E242" i="16"/>
  <c r="H242" i="16"/>
  <c r="K242" i="16"/>
  <c r="N242" i="16"/>
  <c r="Q242" i="16"/>
  <c r="T242" i="16"/>
  <c r="U242" i="16"/>
  <c r="V242" i="16"/>
  <c r="W242" i="16"/>
  <c r="X242" i="16"/>
  <c r="Y242" i="16"/>
  <c r="B243" i="16"/>
  <c r="E243" i="16"/>
  <c r="H243" i="16"/>
  <c r="K243" i="16"/>
  <c r="N243" i="16"/>
  <c r="Q243" i="16"/>
  <c r="T243" i="16"/>
  <c r="U243" i="16"/>
  <c r="V243" i="16"/>
  <c r="W243" i="16"/>
  <c r="X243" i="16"/>
  <c r="Y243" i="16"/>
  <c r="B244" i="16"/>
  <c r="E244" i="16"/>
  <c r="H244" i="16"/>
  <c r="K244" i="16"/>
  <c r="N244" i="16"/>
  <c r="Q244" i="16"/>
  <c r="T244" i="16"/>
  <c r="U244" i="16"/>
  <c r="V244" i="16"/>
  <c r="W244" i="16"/>
  <c r="X244" i="16"/>
  <c r="Y244" i="16"/>
  <c r="B245" i="16"/>
  <c r="E245" i="16"/>
  <c r="H245" i="16"/>
  <c r="K245" i="16"/>
  <c r="N245" i="16"/>
  <c r="Q245" i="16"/>
  <c r="T245" i="16"/>
  <c r="U245" i="16"/>
  <c r="V245" i="16"/>
  <c r="W245" i="16"/>
  <c r="X245" i="16"/>
  <c r="Y245" i="16"/>
  <c r="B246" i="16"/>
  <c r="E246" i="16"/>
  <c r="H246" i="16"/>
  <c r="K246" i="16"/>
  <c r="N246" i="16"/>
  <c r="Q246" i="16"/>
  <c r="T246" i="16"/>
  <c r="U246" i="16"/>
  <c r="V246" i="16"/>
  <c r="W246" i="16"/>
  <c r="X246" i="16"/>
  <c r="Y246" i="16"/>
  <c r="B247" i="16"/>
  <c r="E247" i="16"/>
  <c r="H247" i="16"/>
  <c r="K247" i="16"/>
  <c r="N247" i="16"/>
  <c r="Q247" i="16"/>
  <c r="T247" i="16"/>
  <c r="U247" i="16"/>
  <c r="V247" i="16"/>
  <c r="W247" i="16"/>
  <c r="X247" i="16"/>
  <c r="Y247" i="16"/>
  <c r="B248" i="16"/>
  <c r="E248" i="16"/>
  <c r="H248" i="16"/>
  <c r="K248" i="16"/>
  <c r="N248" i="16"/>
  <c r="Q248" i="16"/>
  <c r="T248" i="16"/>
  <c r="U248" i="16"/>
  <c r="V248" i="16"/>
  <c r="W248" i="16"/>
  <c r="X248" i="16"/>
  <c r="Y248" i="16"/>
  <c r="B249" i="16"/>
  <c r="E249" i="16"/>
  <c r="H249" i="16"/>
  <c r="K249" i="16"/>
  <c r="N249" i="16"/>
  <c r="Q249" i="16"/>
  <c r="T249" i="16"/>
  <c r="U249" i="16"/>
  <c r="V249" i="16"/>
  <c r="W249" i="16"/>
  <c r="X249" i="16"/>
  <c r="Y249" i="16"/>
  <c r="B250" i="16"/>
  <c r="E250" i="16"/>
  <c r="H250" i="16"/>
  <c r="K250" i="16"/>
  <c r="N250" i="16"/>
  <c r="Q250" i="16"/>
  <c r="T250" i="16"/>
  <c r="U250" i="16"/>
  <c r="V250" i="16"/>
  <c r="W250" i="16"/>
  <c r="X250" i="16"/>
  <c r="Y250" i="16"/>
  <c r="B251" i="16"/>
  <c r="E251" i="16"/>
  <c r="H251" i="16"/>
  <c r="K251" i="16"/>
  <c r="N251" i="16"/>
  <c r="Q251" i="16"/>
  <c r="T251" i="16"/>
  <c r="U251" i="16"/>
  <c r="V251" i="16"/>
  <c r="W251" i="16"/>
  <c r="X251" i="16"/>
  <c r="Y251" i="16"/>
  <c r="B252" i="16"/>
  <c r="E252" i="16"/>
  <c r="H252" i="16"/>
  <c r="K252" i="16"/>
  <c r="N252" i="16"/>
  <c r="Q252" i="16"/>
  <c r="T252" i="16"/>
  <c r="U252" i="16"/>
  <c r="V252" i="16"/>
  <c r="W252" i="16"/>
  <c r="X252" i="16"/>
  <c r="Y252" i="16"/>
  <c r="B253" i="16"/>
  <c r="E253" i="16"/>
  <c r="H253" i="16"/>
  <c r="K253" i="16"/>
  <c r="N253" i="16"/>
  <c r="Q253" i="16"/>
  <c r="T253" i="16"/>
  <c r="U253" i="16"/>
  <c r="V253" i="16"/>
  <c r="W253" i="16"/>
  <c r="X253" i="16"/>
  <c r="Y253" i="16"/>
  <c r="B254" i="16"/>
  <c r="E254" i="16"/>
  <c r="H254" i="16"/>
  <c r="K254" i="16"/>
  <c r="N254" i="16"/>
  <c r="Q254" i="16"/>
  <c r="T254" i="16"/>
  <c r="U254" i="16"/>
  <c r="V254" i="16"/>
  <c r="W254" i="16"/>
  <c r="X254" i="16"/>
  <c r="Y254" i="16"/>
  <c r="B255" i="16"/>
  <c r="E255" i="16"/>
  <c r="H255" i="16"/>
  <c r="K255" i="16"/>
  <c r="N255" i="16"/>
  <c r="Q255" i="16"/>
  <c r="T255" i="16"/>
  <c r="U255" i="16"/>
  <c r="V255" i="16"/>
  <c r="W255" i="16"/>
  <c r="X255" i="16"/>
  <c r="Y255" i="16"/>
  <c r="B256" i="16"/>
  <c r="E256" i="16"/>
  <c r="H256" i="16"/>
  <c r="K256" i="16"/>
  <c r="N256" i="16"/>
  <c r="Q256" i="16"/>
  <c r="T256" i="16"/>
  <c r="U256" i="16"/>
  <c r="V256" i="16"/>
  <c r="W256" i="16"/>
  <c r="X256" i="16"/>
  <c r="Y256" i="16"/>
  <c r="B257" i="16"/>
  <c r="E257" i="16"/>
  <c r="H257" i="16"/>
  <c r="K257" i="16"/>
  <c r="N257" i="16"/>
  <c r="Q257" i="16"/>
  <c r="T257" i="16"/>
  <c r="U257" i="16"/>
  <c r="V257" i="16"/>
  <c r="W257" i="16"/>
  <c r="X257" i="16"/>
  <c r="Y257" i="16"/>
  <c r="B258" i="16"/>
  <c r="E258" i="16"/>
  <c r="H258" i="16"/>
  <c r="K258" i="16"/>
  <c r="N258" i="16"/>
  <c r="Q258" i="16"/>
  <c r="T258" i="16"/>
  <c r="U258" i="16"/>
  <c r="V258" i="16"/>
  <c r="W258" i="16"/>
  <c r="X258" i="16"/>
  <c r="Y258" i="16"/>
  <c r="B259" i="16"/>
  <c r="E259" i="16"/>
  <c r="H259" i="16"/>
  <c r="K259" i="16"/>
  <c r="N259" i="16"/>
  <c r="Q259" i="16"/>
  <c r="T259" i="16"/>
  <c r="U259" i="16"/>
  <c r="V259" i="16"/>
  <c r="W259" i="16"/>
  <c r="X259" i="16"/>
  <c r="Y259" i="16"/>
  <c r="B260" i="16"/>
  <c r="E260" i="16"/>
  <c r="H260" i="16"/>
  <c r="K260" i="16"/>
  <c r="N260" i="16"/>
  <c r="Q260" i="16"/>
  <c r="T260" i="16"/>
  <c r="U260" i="16"/>
  <c r="V260" i="16"/>
  <c r="W260" i="16"/>
  <c r="X260" i="16"/>
  <c r="Y260" i="16"/>
  <c r="B261" i="16"/>
  <c r="E261" i="16"/>
  <c r="H261" i="16"/>
  <c r="K261" i="16"/>
  <c r="N261" i="16"/>
  <c r="Q261" i="16"/>
  <c r="T261" i="16"/>
  <c r="U261" i="16"/>
  <c r="V261" i="16"/>
  <c r="W261" i="16"/>
  <c r="X261" i="16"/>
  <c r="Y261" i="16"/>
  <c r="B262" i="16"/>
  <c r="E262" i="16"/>
  <c r="H262" i="16"/>
  <c r="K262" i="16"/>
  <c r="N262" i="16"/>
  <c r="Q262" i="16"/>
  <c r="T262" i="16"/>
  <c r="U262" i="16"/>
  <c r="V262" i="16"/>
  <c r="W262" i="16"/>
  <c r="X262" i="16"/>
  <c r="Y262" i="16"/>
  <c r="B263" i="16"/>
  <c r="E263" i="16"/>
  <c r="H263" i="16"/>
  <c r="K263" i="16"/>
  <c r="N263" i="16"/>
  <c r="Q263" i="16"/>
  <c r="T263" i="16"/>
  <c r="U263" i="16"/>
  <c r="V263" i="16"/>
  <c r="W263" i="16"/>
  <c r="X263" i="16"/>
  <c r="Y263" i="16"/>
  <c r="B264" i="16"/>
  <c r="E264" i="16"/>
  <c r="H264" i="16"/>
  <c r="K264" i="16"/>
  <c r="N264" i="16"/>
  <c r="Q264" i="16"/>
  <c r="T264" i="16"/>
  <c r="U264" i="16"/>
  <c r="V264" i="16"/>
  <c r="W264" i="16"/>
  <c r="X264" i="16"/>
  <c r="Y264" i="16"/>
  <c r="B265" i="16"/>
  <c r="E265" i="16"/>
  <c r="H265" i="16"/>
  <c r="K265" i="16"/>
  <c r="N265" i="16"/>
  <c r="Q265" i="16"/>
  <c r="T265" i="16"/>
  <c r="U265" i="16"/>
  <c r="V265" i="16"/>
  <c r="W265" i="16"/>
  <c r="X265" i="16"/>
  <c r="Y265" i="16"/>
  <c r="B266" i="16"/>
  <c r="E266" i="16"/>
  <c r="H266" i="16"/>
  <c r="K266" i="16"/>
  <c r="N266" i="16"/>
  <c r="Q266" i="16"/>
  <c r="T266" i="16"/>
  <c r="U266" i="16"/>
  <c r="V266" i="16"/>
  <c r="W266" i="16"/>
  <c r="X266" i="16"/>
  <c r="Y266" i="16"/>
  <c r="B267" i="16"/>
  <c r="E267" i="16"/>
  <c r="H267" i="16"/>
  <c r="K267" i="16"/>
  <c r="N267" i="16"/>
  <c r="Q267" i="16"/>
  <c r="T267" i="16"/>
  <c r="U267" i="16"/>
  <c r="V267" i="16"/>
  <c r="W267" i="16"/>
  <c r="X267" i="16"/>
  <c r="Y267" i="16"/>
  <c r="B268" i="16"/>
  <c r="E268" i="16"/>
  <c r="H268" i="16"/>
  <c r="K268" i="16"/>
  <c r="N268" i="16"/>
  <c r="Q268" i="16"/>
  <c r="T268" i="16"/>
  <c r="U268" i="16"/>
  <c r="V268" i="16"/>
  <c r="W268" i="16"/>
  <c r="X268" i="16"/>
  <c r="Y268" i="16"/>
  <c r="B269" i="16"/>
  <c r="E269" i="16"/>
  <c r="H269" i="16"/>
  <c r="K269" i="16"/>
  <c r="N269" i="16"/>
  <c r="Q269" i="16"/>
  <c r="T269" i="16"/>
  <c r="U269" i="16"/>
  <c r="V269" i="16"/>
  <c r="W269" i="16"/>
  <c r="X269" i="16"/>
  <c r="Y269" i="16"/>
  <c r="B270" i="16"/>
  <c r="E270" i="16"/>
  <c r="H270" i="16"/>
  <c r="K270" i="16"/>
  <c r="N270" i="16"/>
  <c r="Q270" i="16"/>
  <c r="T270" i="16"/>
  <c r="U270" i="16"/>
  <c r="V270" i="16"/>
  <c r="W270" i="16"/>
  <c r="X270" i="16"/>
  <c r="Y270" i="16"/>
  <c r="B271" i="16"/>
  <c r="E271" i="16"/>
  <c r="H271" i="16"/>
  <c r="K271" i="16"/>
  <c r="N271" i="16"/>
  <c r="Q271" i="16"/>
  <c r="T271" i="16"/>
  <c r="U271" i="16"/>
  <c r="V271" i="16"/>
  <c r="W271" i="16"/>
  <c r="X271" i="16"/>
  <c r="Y271" i="16"/>
  <c r="B272" i="16"/>
  <c r="E272" i="16"/>
  <c r="H272" i="16"/>
  <c r="K272" i="16"/>
  <c r="N272" i="16"/>
  <c r="Q272" i="16"/>
  <c r="T272" i="16"/>
  <c r="U272" i="16"/>
  <c r="V272" i="16"/>
  <c r="W272" i="16"/>
  <c r="X272" i="16"/>
  <c r="Y272" i="16"/>
  <c r="B273" i="16"/>
  <c r="E273" i="16"/>
  <c r="H273" i="16"/>
  <c r="K273" i="16"/>
  <c r="N273" i="16"/>
  <c r="Q273" i="16"/>
  <c r="T273" i="16"/>
  <c r="U273" i="16"/>
  <c r="V273" i="16"/>
  <c r="W273" i="16"/>
  <c r="X273" i="16"/>
  <c r="Y273" i="16"/>
  <c r="B274" i="16"/>
  <c r="E274" i="16"/>
  <c r="H274" i="16"/>
  <c r="K274" i="16"/>
  <c r="N274" i="16"/>
  <c r="Q274" i="16"/>
  <c r="T274" i="16"/>
  <c r="U274" i="16"/>
  <c r="V274" i="16"/>
  <c r="W274" i="16"/>
  <c r="X274" i="16"/>
  <c r="Y274" i="16"/>
  <c r="B275" i="16"/>
  <c r="E275" i="16"/>
  <c r="H275" i="16"/>
  <c r="K275" i="16"/>
  <c r="N275" i="16"/>
  <c r="Q275" i="16"/>
  <c r="T275" i="16"/>
  <c r="U275" i="16"/>
  <c r="V275" i="16"/>
  <c r="W275" i="16"/>
  <c r="X275" i="16"/>
  <c r="Y275" i="16"/>
  <c r="B276" i="16"/>
  <c r="E276" i="16"/>
  <c r="H276" i="16"/>
  <c r="K276" i="16"/>
  <c r="N276" i="16"/>
  <c r="Q276" i="16"/>
  <c r="T276" i="16"/>
  <c r="U276" i="16"/>
  <c r="V276" i="16"/>
  <c r="W276" i="16"/>
  <c r="X276" i="16"/>
  <c r="Y276" i="16"/>
  <c r="B277" i="16"/>
  <c r="E277" i="16"/>
  <c r="H277" i="16"/>
  <c r="K277" i="16"/>
  <c r="N277" i="16"/>
  <c r="Q277" i="16"/>
  <c r="T277" i="16"/>
  <c r="U277" i="16"/>
  <c r="V277" i="16"/>
  <c r="W277" i="16"/>
  <c r="X277" i="16"/>
  <c r="Y277" i="16"/>
  <c r="B278" i="16"/>
  <c r="E278" i="16"/>
  <c r="H278" i="16"/>
  <c r="K278" i="16"/>
  <c r="N278" i="16"/>
  <c r="Q278" i="16"/>
  <c r="T278" i="16"/>
  <c r="U278" i="16"/>
  <c r="V278" i="16"/>
  <c r="W278" i="16"/>
  <c r="X278" i="16"/>
  <c r="Y278" i="16"/>
  <c r="B279" i="16"/>
  <c r="E279" i="16"/>
  <c r="H279" i="16"/>
  <c r="K279" i="16"/>
  <c r="N279" i="16"/>
  <c r="Q279" i="16"/>
  <c r="T279" i="16"/>
  <c r="U279" i="16"/>
  <c r="V279" i="16"/>
  <c r="W279" i="16"/>
  <c r="X279" i="16"/>
  <c r="Y279" i="16"/>
  <c r="B280" i="16"/>
  <c r="E280" i="16"/>
  <c r="H280" i="16"/>
  <c r="K280" i="16"/>
  <c r="N280" i="16"/>
  <c r="Q280" i="16"/>
  <c r="T280" i="16"/>
  <c r="U280" i="16"/>
  <c r="V280" i="16"/>
  <c r="W280" i="16"/>
  <c r="X280" i="16"/>
  <c r="Y280" i="16"/>
  <c r="B281" i="16"/>
  <c r="E281" i="16"/>
  <c r="H281" i="16"/>
  <c r="K281" i="16"/>
  <c r="N281" i="16"/>
  <c r="Q281" i="16"/>
  <c r="T281" i="16"/>
  <c r="U281" i="16"/>
  <c r="V281" i="16"/>
  <c r="W281" i="16"/>
  <c r="X281" i="16"/>
  <c r="Y281" i="16"/>
  <c r="B282" i="16"/>
  <c r="E282" i="16"/>
  <c r="H282" i="16"/>
  <c r="K282" i="16"/>
  <c r="N282" i="16"/>
  <c r="Q282" i="16"/>
  <c r="T282" i="16"/>
  <c r="U282" i="16"/>
  <c r="V282" i="16"/>
  <c r="W282" i="16"/>
  <c r="X282" i="16"/>
  <c r="Y282" i="16"/>
  <c r="B283" i="16"/>
  <c r="E283" i="16"/>
  <c r="H283" i="16"/>
  <c r="K283" i="16"/>
  <c r="N283" i="16"/>
  <c r="Q283" i="16"/>
  <c r="T283" i="16"/>
  <c r="U283" i="16"/>
  <c r="V283" i="16"/>
  <c r="W283" i="16"/>
  <c r="X283" i="16"/>
  <c r="Y283" i="16"/>
  <c r="B284" i="16"/>
  <c r="E284" i="16"/>
  <c r="H284" i="16"/>
  <c r="K284" i="16"/>
  <c r="N284" i="16"/>
  <c r="Q284" i="16"/>
  <c r="T284" i="16"/>
  <c r="U284" i="16"/>
  <c r="V284" i="16"/>
  <c r="W284" i="16"/>
  <c r="X284" i="16"/>
  <c r="Y284" i="16"/>
  <c r="B285" i="16"/>
  <c r="E285" i="16"/>
  <c r="H285" i="16"/>
  <c r="K285" i="16"/>
  <c r="N285" i="16"/>
  <c r="Q285" i="16"/>
  <c r="T285" i="16"/>
  <c r="U285" i="16"/>
  <c r="V285" i="16"/>
  <c r="W285" i="16"/>
  <c r="X285" i="16"/>
  <c r="Y285" i="16"/>
  <c r="B286" i="16"/>
  <c r="E286" i="16"/>
  <c r="H286" i="16"/>
  <c r="K286" i="16"/>
  <c r="N286" i="16"/>
  <c r="Q286" i="16"/>
  <c r="T286" i="16"/>
  <c r="U286" i="16"/>
  <c r="V286" i="16"/>
  <c r="W286" i="16"/>
  <c r="X286" i="16"/>
  <c r="Y286" i="16"/>
  <c r="B287" i="16"/>
  <c r="E287" i="16"/>
  <c r="H287" i="16"/>
  <c r="K287" i="16"/>
  <c r="N287" i="16"/>
  <c r="Q287" i="16"/>
  <c r="T287" i="16"/>
  <c r="U287" i="16"/>
  <c r="V287" i="16"/>
  <c r="W287" i="16"/>
  <c r="X287" i="16"/>
  <c r="Y287" i="16"/>
  <c r="B288" i="16"/>
  <c r="E288" i="16"/>
  <c r="H288" i="16"/>
  <c r="K288" i="16"/>
  <c r="N288" i="16"/>
  <c r="Q288" i="16"/>
  <c r="T288" i="16"/>
  <c r="U288" i="16"/>
  <c r="V288" i="16"/>
  <c r="W288" i="16"/>
  <c r="X288" i="16"/>
  <c r="Y288" i="16"/>
  <c r="B289" i="16"/>
  <c r="E289" i="16"/>
  <c r="H289" i="16"/>
  <c r="K289" i="16"/>
  <c r="N289" i="16"/>
  <c r="Q289" i="16"/>
  <c r="T289" i="16"/>
  <c r="U289" i="16"/>
  <c r="V289" i="16"/>
  <c r="W289" i="16"/>
  <c r="X289" i="16"/>
  <c r="Y289" i="16"/>
  <c r="B290" i="16"/>
  <c r="E290" i="16"/>
  <c r="H290" i="16"/>
  <c r="K290" i="16"/>
  <c r="N290" i="16"/>
  <c r="Q290" i="16"/>
  <c r="T290" i="16"/>
  <c r="U290" i="16"/>
  <c r="V290" i="16"/>
  <c r="W290" i="16"/>
  <c r="X290" i="16"/>
  <c r="Y290" i="16"/>
  <c r="B291" i="16"/>
  <c r="E291" i="16"/>
  <c r="H291" i="16"/>
  <c r="K291" i="16"/>
  <c r="N291" i="16"/>
  <c r="Q291" i="16"/>
  <c r="T291" i="16"/>
  <c r="U291" i="16"/>
  <c r="V291" i="16"/>
  <c r="W291" i="16"/>
  <c r="X291" i="16"/>
  <c r="Y291" i="16"/>
  <c r="B292" i="16"/>
  <c r="E292" i="16"/>
  <c r="H292" i="16"/>
  <c r="K292" i="16"/>
  <c r="N292" i="16"/>
  <c r="Q292" i="16"/>
  <c r="T292" i="16"/>
  <c r="U292" i="16"/>
  <c r="V292" i="16"/>
  <c r="W292" i="16"/>
  <c r="X292" i="16"/>
  <c r="Y292" i="16"/>
  <c r="B293" i="16"/>
  <c r="E293" i="16"/>
  <c r="H293" i="16"/>
  <c r="K293" i="16"/>
  <c r="N293" i="16"/>
  <c r="Q293" i="16"/>
  <c r="T293" i="16"/>
  <c r="U293" i="16"/>
  <c r="V293" i="16"/>
  <c r="W293" i="16"/>
  <c r="X293" i="16"/>
  <c r="Y293" i="16"/>
  <c r="B294" i="16"/>
  <c r="E294" i="16"/>
  <c r="H294" i="16"/>
  <c r="K294" i="16"/>
  <c r="N294" i="16"/>
  <c r="Q294" i="16"/>
  <c r="T294" i="16"/>
  <c r="U294" i="16"/>
  <c r="V294" i="16"/>
  <c r="W294" i="16"/>
  <c r="X294" i="16"/>
  <c r="Y294" i="16"/>
  <c r="B295" i="16"/>
  <c r="E295" i="16"/>
  <c r="H295" i="16"/>
  <c r="K295" i="16"/>
  <c r="N295" i="16"/>
  <c r="Q295" i="16"/>
  <c r="T295" i="16"/>
  <c r="U295" i="16"/>
  <c r="V295" i="16"/>
  <c r="W295" i="16"/>
  <c r="X295" i="16"/>
  <c r="Y295" i="16"/>
  <c r="B296" i="16"/>
  <c r="E296" i="16"/>
  <c r="H296" i="16"/>
  <c r="K296" i="16"/>
  <c r="N296" i="16"/>
  <c r="Q296" i="16"/>
  <c r="T296" i="16"/>
  <c r="U296" i="16"/>
  <c r="V296" i="16"/>
  <c r="W296" i="16"/>
  <c r="X296" i="16"/>
  <c r="Y296" i="16"/>
  <c r="B297" i="16"/>
  <c r="E297" i="16"/>
  <c r="H297" i="16"/>
  <c r="K297" i="16"/>
  <c r="N297" i="16"/>
  <c r="Q297" i="16"/>
  <c r="T297" i="16"/>
  <c r="U297" i="16"/>
  <c r="V297" i="16"/>
  <c r="W297" i="16"/>
  <c r="X297" i="16"/>
  <c r="Y297" i="16"/>
  <c r="B298" i="16"/>
  <c r="E298" i="16"/>
  <c r="H298" i="16"/>
  <c r="K298" i="16"/>
  <c r="N298" i="16"/>
  <c r="Q298" i="16"/>
  <c r="T298" i="16"/>
  <c r="U298" i="16"/>
  <c r="V298" i="16"/>
  <c r="W298" i="16"/>
  <c r="X298" i="16"/>
  <c r="Y298" i="16"/>
  <c r="B299" i="16"/>
  <c r="E299" i="16"/>
  <c r="H299" i="16"/>
  <c r="K299" i="16"/>
  <c r="N299" i="16"/>
  <c r="Q299" i="16"/>
  <c r="T299" i="16"/>
  <c r="U299" i="16"/>
  <c r="V299" i="16"/>
  <c r="W299" i="16"/>
  <c r="X299" i="16"/>
  <c r="Y299" i="16"/>
  <c r="B300" i="16"/>
  <c r="E300" i="16"/>
  <c r="H300" i="16"/>
  <c r="K300" i="16"/>
  <c r="N300" i="16"/>
  <c r="Q300" i="16"/>
  <c r="T300" i="16"/>
  <c r="U300" i="16"/>
  <c r="V300" i="16"/>
  <c r="W300" i="16"/>
  <c r="X300" i="16"/>
  <c r="Y300" i="16"/>
  <c r="B301" i="16"/>
  <c r="E301" i="16"/>
  <c r="H301" i="16"/>
  <c r="K301" i="16"/>
  <c r="N301" i="16"/>
  <c r="Q301" i="16"/>
  <c r="T301" i="16"/>
  <c r="U301" i="16"/>
  <c r="V301" i="16"/>
  <c r="W301" i="16"/>
  <c r="X301" i="16"/>
  <c r="Y301" i="16"/>
  <c r="B302" i="16"/>
  <c r="E302" i="16"/>
  <c r="H302" i="16"/>
  <c r="K302" i="16"/>
  <c r="N302" i="16"/>
  <c r="Q302" i="16"/>
  <c r="T302" i="16"/>
  <c r="U302" i="16"/>
  <c r="V302" i="16"/>
  <c r="W302" i="16"/>
  <c r="X302" i="16"/>
  <c r="Y302" i="16"/>
  <c r="B303" i="16"/>
  <c r="E303" i="16"/>
  <c r="H303" i="16"/>
  <c r="K303" i="16"/>
  <c r="N303" i="16"/>
  <c r="Q303" i="16"/>
  <c r="T303" i="16"/>
  <c r="U303" i="16"/>
  <c r="V303" i="16"/>
  <c r="W303" i="16"/>
  <c r="X303" i="16"/>
  <c r="Y303" i="16"/>
  <c r="B304" i="16"/>
  <c r="E304" i="16"/>
  <c r="H304" i="16"/>
  <c r="K304" i="16"/>
  <c r="N304" i="16"/>
  <c r="Q304" i="16"/>
  <c r="T304" i="16"/>
  <c r="U304" i="16"/>
  <c r="V304" i="16"/>
  <c r="W304" i="16"/>
  <c r="X304" i="16"/>
  <c r="Y304" i="16"/>
  <c r="B305" i="16"/>
  <c r="E305" i="16"/>
  <c r="H305" i="16"/>
  <c r="K305" i="16"/>
  <c r="N305" i="16"/>
  <c r="Q305" i="16"/>
  <c r="T305" i="16"/>
  <c r="U305" i="16"/>
  <c r="V305" i="16"/>
  <c r="W305" i="16"/>
  <c r="X305" i="16"/>
  <c r="Y305" i="16"/>
  <c r="B306" i="16"/>
  <c r="E306" i="16"/>
  <c r="H306" i="16"/>
  <c r="K306" i="16"/>
  <c r="N306" i="16"/>
  <c r="Q306" i="16"/>
  <c r="T306" i="16"/>
  <c r="U306" i="16"/>
  <c r="V306" i="16"/>
  <c r="W306" i="16"/>
  <c r="X306" i="16"/>
  <c r="Y306" i="16"/>
  <c r="B307" i="16"/>
  <c r="E307" i="16"/>
  <c r="H307" i="16"/>
  <c r="K307" i="16"/>
  <c r="N307" i="16"/>
  <c r="Q307" i="16"/>
  <c r="T307" i="16"/>
  <c r="U307" i="16"/>
  <c r="V307" i="16"/>
  <c r="W307" i="16"/>
  <c r="X307" i="16"/>
  <c r="Y307" i="16"/>
  <c r="B308" i="16"/>
  <c r="E308" i="16"/>
  <c r="H308" i="16"/>
  <c r="K308" i="16"/>
  <c r="N308" i="16"/>
  <c r="Q308" i="16"/>
  <c r="T308" i="16"/>
  <c r="U308" i="16"/>
  <c r="V308" i="16"/>
  <c r="W308" i="16"/>
  <c r="X308" i="16"/>
  <c r="Y308" i="16"/>
  <c r="B309" i="16"/>
  <c r="E309" i="16"/>
  <c r="H309" i="16"/>
  <c r="K309" i="16"/>
  <c r="N309" i="16"/>
  <c r="Q309" i="16"/>
  <c r="T309" i="16"/>
  <c r="U309" i="16"/>
  <c r="V309" i="16"/>
  <c r="W309" i="16"/>
  <c r="X309" i="16"/>
  <c r="Y309" i="16"/>
  <c r="B310" i="16"/>
  <c r="E310" i="16"/>
  <c r="H310" i="16"/>
  <c r="K310" i="16"/>
  <c r="N310" i="16"/>
  <c r="Q310" i="16"/>
  <c r="T310" i="16"/>
  <c r="U310" i="16"/>
  <c r="V310" i="16"/>
  <c r="W310" i="16"/>
  <c r="X310" i="16"/>
  <c r="Y310" i="16"/>
  <c r="B311" i="16"/>
  <c r="E311" i="16"/>
  <c r="H311" i="16"/>
  <c r="K311" i="16"/>
  <c r="N311" i="16"/>
  <c r="Q311" i="16"/>
  <c r="T311" i="16"/>
  <c r="U311" i="16"/>
  <c r="V311" i="16"/>
  <c r="W311" i="16"/>
  <c r="X311" i="16"/>
  <c r="Y311" i="16"/>
  <c r="B312" i="16"/>
  <c r="E312" i="16"/>
  <c r="H312" i="16"/>
  <c r="K312" i="16"/>
  <c r="N312" i="16"/>
  <c r="Q312" i="16"/>
  <c r="T312" i="16"/>
  <c r="U312" i="16"/>
  <c r="V312" i="16"/>
  <c r="W312" i="16"/>
  <c r="X312" i="16"/>
  <c r="Y312" i="16"/>
  <c r="B313" i="16"/>
  <c r="E313" i="16"/>
  <c r="H313" i="16"/>
  <c r="K313" i="16"/>
  <c r="N313" i="16"/>
  <c r="Q313" i="16"/>
  <c r="T313" i="16"/>
  <c r="U313" i="16"/>
  <c r="V313" i="16"/>
  <c r="W313" i="16"/>
  <c r="X313" i="16"/>
  <c r="Y313" i="16"/>
  <c r="B314" i="16"/>
  <c r="E314" i="16"/>
  <c r="H314" i="16"/>
  <c r="K314" i="16"/>
  <c r="N314" i="16"/>
  <c r="Q314" i="16"/>
  <c r="T314" i="16"/>
  <c r="U314" i="16"/>
  <c r="V314" i="16"/>
  <c r="W314" i="16"/>
  <c r="X314" i="16"/>
  <c r="Y314" i="16"/>
  <c r="B315" i="16"/>
  <c r="E315" i="16"/>
  <c r="H315" i="16"/>
  <c r="K315" i="16"/>
  <c r="N315" i="16"/>
  <c r="Q315" i="16"/>
  <c r="T315" i="16"/>
  <c r="U315" i="16"/>
  <c r="V315" i="16"/>
  <c r="W315" i="16"/>
  <c r="X315" i="16"/>
  <c r="Y315" i="16"/>
  <c r="B316" i="16"/>
  <c r="E316" i="16"/>
  <c r="H316" i="16"/>
  <c r="K316" i="16"/>
  <c r="N316" i="16"/>
  <c r="Q316" i="16"/>
  <c r="T316" i="16"/>
  <c r="U316" i="16"/>
  <c r="V316" i="16"/>
  <c r="W316" i="16"/>
  <c r="X316" i="16"/>
  <c r="Y316" i="16"/>
  <c r="B317" i="16"/>
  <c r="E317" i="16"/>
  <c r="H317" i="16"/>
  <c r="K317" i="16"/>
  <c r="N317" i="16"/>
  <c r="Q317" i="16"/>
  <c r="T317" i="16"/>
  <c r="U317" i="16"/>
  <c r="V317" i="16"/>
  <c r="W317" i="16"/>
  <c r="X317" i="16"/>
  <c r="Y317" i="16"/>
  <c r="B318" i="16"/>
  <c r="E318" i="16"/>
  <c r="H318" i="16"/>
  <c r="K318" i="16"/>
  <c r="N318" i="16"/>
  <c r="Q318" i="16"/>
  <c r="T318" i="16"/>
  <c r="U318" i="16"/>
  <c r="V318" i="16"/>
  <c r="W318" i="16"/>
  <c r="X318" i="16"/>
  <c r="Y318" i="16"/>
  <c r="B319" i="16"/>
  <c r="E319" i="16"/>
  <c r="H319" i="16"/>
  <c r="K319" i="16"/>
  <c r="N319" i="16"/>
  <c r="Q319" i="16"/>
  <c r="T319" i="16"/>
  <c r="U319" i="16"/>
  <c r="V319" i="16"/>
  <c r="W319" i="16"/>
  <c r="X319" i="16"/>
  <c r="Y319" i="16"/>
  <c r="B320" i="16"/>
  <c r="E320" i="16"/>
  <c r="H320" i="16"/>
  <c r="K320" i="16"/>
  <c r="N320" i="16"/>
  <c r="Q320" i="16"/>
  <c r="T320" i="16"/>
  <c r="U320" i="16"/>
  <c r="V320" i="16"/>
  <c r="W320" i="16"/>
  <c r="X320" i="16"/>
  <c r="Y320" i="16"/>
  <c r="B321" i="16"/>
  <c r="E321" i="16"/>
  <c r="H321" i="16"/>
  <c r="K321" i="16"/>
  <c r="N321" i="16"/>
  <c r="Q321" i="16"/>
  <c r="T321" i="16"/>
  <c r="U321" i="16"/>
  <c r="V321" i="16"/>
  <c r="W321" i="16"/>
  <c r="X321" i="16"/>
  <c r="Y321" i="16"/>
  <c r="B322" i="16"/>
  <c r="E322" i="16"/>
  <c r="H322" i="16"/>
  <c r="K322" i="16"/>
  <c r="N322" i="16"/>
  <c r="Q322" i="16"/>
  <c r="T322" i="16"/>
  <c r="U322" i="16"/>
  <c r="V322" i="16"/>
  <c r="W322" i="16"/>
  <c r="X322" i="16"/>
  <c r="Y322" i="16"/>
  <c r="B323" i="16"/>
  <c r="E323" i="16"/>
  <c r="H323" i="16"/>
  <c r="K323" i="16"/>
  <c r="N323" i="16"/>
  <c r="Q323" i="16"/>
  <c r="T323" i="16"/>
  <c r="U323" i="16"/>
  <c r="V323" i="16"/>
  <c r="W323" i="16"/>
  <c r="X323" i="16"/>
  <c r="Y323" i="16"/>
  <c r="B324" i="16"/>
  <c r="E324" i="16"/>
  <c r="H324" i="16"/>
  <c r="K324" i="16"/>
  <c r="N324" i="16"/>
  <c r="Q324" i="16"/>
  <c r="T324" i="16"/>
  <c r="U324" i="16"/>
  <c r="V324" i="16"/>
  <c r="W324" i="16"/>
  <c r="X324" i="16"/>
  <c r="Y324" i="16"/>
  <c r="B325" i="16"/>
  <c r="E325" i="16"/>
  <c r="H325" i="16"/>
  <c r="K325" i="16"/>
  <c r="N325" i="16"/>
  <c r="Q325" i="16"/>
  <c r="T325" i="16"/>
  <c r="U325" i="16"/>
  <c r="V325" i="16"/>
  <c r="W325" i="16"/>
  <c r="X325" i="16"/>
  <c r="Y325" i="16"/>
  <c r="B326" i="16"/>
  <c r="E326" i="16"/>
  <c r="H326" i="16"/>
  <c r="K326" i="16"/>
  <c r="N326" i="16"/>
  <c r="Q326" i="16"/>
  <c r="T326" i="16"/>
  <c r="U326" i="16"/>
  <c r="V326" i="16"/>
  <c r="W326" i="16"/>
  <c r="X326" i="16"/>
  <c r="Y326" i="16"/>
  <c r="B327" i="16"/>
  <c r="E327" i="16"/>
  <c r="H327" i="16"/>
  <c r="K327" i="16"/>
  <c r="N327" i="16"/>
  <c r="Q327" i="16"/>
  <c r="T327" i="16"/>
  <c r="U327" i="16"/>
  <c r="V327" i="16"/>
  <c r="W327" i="16"/>
  <c r="X327" i="16"/>
  <c r="Y327" i="16"/>
  <c r="B328" i="16"/>
  <c r="E328" i="16"/>
  <c r="H328" i="16"/>
  <c r="K328" i="16"/>
  <c r="N328" i="16"/>
  <c r="Q328" i="16"/>
  <c r="T328" i="16"/>
  <c r="U328" i="16"/>
  <c r="V328" i="16"/>
  <c r="W328" i="16"/>
  <c r="X328" i="16"/>
  <c r="Y328" i="16"/>
  <c r="B329" i="16"/>
  <c r="E329" i="16"/>
  <c r="H329" i="16"/>
  <c r="K329" i="16"/>
  <c r="N329" i="16"/>
  <c r="Q329" i="16"/>
  <c r="T329" i="16"/>
  <c r="U329" i="16"/>
  <c r="V329" i="16"/>
  <c r="W329" i="16"/>
  <c r="X329" i="16"/>
  <c r="Y329" i="16"/>
  <c r="B330" i="16"/>
  <c r="E330" i="16"/>
  <c r="H330" i="16"/>
  <c r="K330" i="16"/>
  <c r="N330" i="16"/>
  <c r="Q330" i="16"/>
  <c r="T330" i="16"/>
  <c r="U330" i="16"/>
  <c r="V330" i="16"/>
  <c r="W330" i="16"/>
  <c r="X330" i="16"/>
  <c r="Y330" i="16"/>
  <c r="B331" i="16"/>
  <c r="E331" i="16"/>
  <c r="H331" i="16"/>
  <c r="K331" i="16"/>
  <c r="N331" i="16"/>
  <c r="Q331" i="16"/>
  <c r="T331" i="16"/>
  <c r="U331" i="16"/>
  <c r="V331" i="16"/>
  <c r="W331" i="16"/>
  <c r="X331" i="16"/>
  <c r="Y331" i="16"/>
  <c r="B332" i="16"/>
  <c r="E332" i="16"/>
  <c r="H332" i="16"/>
  <c r="K332" i="16"/>
  <c r="N332" i="16"/>
  <c r="Q332" i="16"/>
  <c r="T332" i="16"/>
  <c r="U332" i="16"/>
  <c r="V332" i="16"/>
  <c r="W332" i="16"/>
  <c r="X332" i="16"/>
  <c r="Y332" i="16"/>
  <c r="B333" i="16"/>
  <c r="E333" i="16"/>
  <c r="H333" i="16"/>
  <c r="K333" i="16"/>
  <c r="N333" i="16"/>
  <c r="Q333" i="16"/>
  <c r="T333" i="16"/>
  <c r="U333" i="16"/>
  <c r="V333" i="16"/>
  <c r="W333" i="16"/>
  <c r="X333" i="16"/>
  <c r="Y333" i="16"/>
  <c r="B334" i="16"/>
  <c r="E334" i="16"/>
  <c r="H334" i="16"/>
  <c r="K334" i="16"/>
  <c r="N334" i="16"/>
  <c r="Q334" i="16"/>
  <c r="T334" i="16"/>
  <c r="U334" i="16"/>
  <c r="V334" i="16"/>
  <c r="W334" i="16"/>
  <c r="X334" i="16"/>
  <c r="Y334" i="16"/>
  <c r="B335" i="16"/>
  <c r="E335" i="16"/>
  <c r="H335" i="16"/>
  <c r="K335" i="16"/>
  <c r="N335" i="16"/>
  <c r="Q335" i="16"/>
  <c r="T335" i="16"/>
  <c r="U335" i="16"/>
  <c r="V335" i="16"/>
  <c r="W335" i="16"/>
  <c r="X335" i="16"/>
  <c r="Y335" i="16"/>
  <c r="B336" i="16"/>
  <c r="E336" i="16"/>
  <c r="H336" i="16"/>
  <c r="K336" i="16"/>
  <c r="N336" i="16"/>
  <c r="Q336" i="16"/>
  <c r="T336" i="16"/>
  <c r="U336" i="16"/>
  <c r="V336" i="16"/>
  <c r="W336" i="16"/>
  <c r="X336" i="16"/>
  <c r="Y336" i="16"/>
  <c r="B337" i="16"/>
  <c r="E337" i="16"/>
  <c r="H337" i="16"/>
  <c r="K337" i="16"/>
  <c r="N337" i="16"/>
  <c r="Q337" i="16"/>
  <c r="T337" i="16"/>
  <c r="U337" i="16"/>
  <c r="V337" i="16"/>
  <c r="W337" i="16"/>
  <c r="X337" i="16"/>
  <c r="Y337" i="16"/>
  <c r="B338" i="16"/>
  <c r="E338" i="16"/>
  <c r="H338" i="16"/>
  <c r="K338" i="16"/>
  <c r="N338" i="16"/>
  <c r="Q338" i="16"/>
  <c r="T338" i="16"/>
  <c r="U338" i="16"/>
  <c r="V338" i="16"/>
  <c r="W338" i="16"/>
  <c r="X338" i="16"/>
  <c r="Y338" i="16"/>
  <c r="B339" i="16"/>
  <c r="E339" i="16"/>
  <c r="H339" i="16"/>
  <c r="K339" i="16"/>
  <c r="N339" i="16"/>
  <c r="Q339" i="16"/>
  <c r="T339" i="16"/>
  <c r="U339" i="16"/>
  <c r="V339" i="16"/>
  <c r="W339" i="16"/>
  <c r="X339" i="16"/>
  <c r="Y339" i="16"/>
  <c r="B340" i="16"/>
  <c r="E340" i="16"/>
  <c r="H340" i="16"/>
  <c r="K340" i="16"/>
  <c r="N340" i="16"/>
  <c r="Q340" i="16"/>
  <c r="T340" i="16"/>
  <c r="U340" i="16"/>
  <c r="V340" i="16"/>
  <c r="W340" i="16"/>
  <c r="X340" i="16"/>
  <c r="Y340" i="16"/>
  <c r="B341" i="16"/>
  <c r="E341" i="16"/>
  <c r="H341" i="16"/>
  <c r="K341" i="16"/>
  <c r="N341" i="16"/>
  <c r="Q341" i="16"/>
  <c r="T341" i="16"/>
  <c r="U341" i="16"/>
  <c r="V341" i="16"/>
  <c r="W341" i="16"/>
  <c r="X341" i="16"/>
  <c r="Y341" i="16"/>
  <c r="B342" i="16"/>
  <c r="E342" i="16"/>
  <c r="H342" i="16"/>
  <c r="K342" i="16"/>
  <c r="N342" i="16"/>
  <c r="Q342" i="16"/>
  <c r="T342" i="16"/>
  <c r="U342" i="16"/>
  <c r="V342" i="16"/>
  <c r="W342" i="16"/>
  <c r="X342" i="16"/>
  <c r="Y342" i="16"/>
  <c r="B343" i="16"/>
  <c r="E343" i="16"/>
  <c r="H343" i="16"/>
  <c r="K343" i="16"/>
  <c r="N343" i="16"/>
  <c r="Q343" i="16"/>
  <c r="T343" i="16"/>
  <c r="U343" i="16"/>
  <c r="V343" i="16"/>
  <c r="W343" i="16"/>
  <c r="X343" i="16"/>
  <c r="Y343" i="16"/>
  <c r="B344" i="16"/>
  <c r="E344" i="16"/>
  <c r="H344" i="16"/>
  <c r="K344" i="16"/>
  <c r="N344" i="16"/>
  <c r="Q344" i="16"/>
  <c r="T344" i="16"/>
  <c r="U344" i="16"/>
  <c r="V344" i="16"/>
  <c r="W344" i="16"/>
  <c r="X344" i="16"/>
  <c r="Y344" i="16"/>
  <c r="B345" i="16"/>
  <c r="E345" i="16"/>
  <c r="H345" i="16"/>
  <c r="K345" i="16"/>
  <c r="N345" i="16"/>
  <c r="Q345" i="16"/>
  <c r="T345" i="16"/>
  <c r="U345" i="16"/>
  <c r="V345" i="16"/>
  <c r="W345" i="16"/>
  <c r="X345" i="16"/>
  <c r="Y345" i="16"/>
  <c r="B346" i="16"/>
  <c r="E346" i="16"/>
  <c r="H346" i="16"/>
  <c r="K346" i="16"/>
  <c r="N346" i="16"/>
  <c r="Q346" i="16"/>
  <c r="T346" i="16"/>
  <c r="U346" i="16"/>
  <c r="V346" i="16"/>
  <c r="W346" i="16"/>
  <c r="X346" i="16"/>
  <c r="Y346" i="16"/>
  <c r="B347" i="16"/>
  <c r="E347" i="16"/>
  <c r="H347" i="16"/>
  <c r="K347" i="16"/>
  <c r="N347" i="16"/>
  <c r="Q347" i="16"/>
  <c r="T347" i="16"/>
  <c r="U347" i="16"/>
  <c r="V347" i="16"/>
  <c r="W347" i="16"/>
  <c r="X347" i="16"/>
  <c r="Y347" i="16"/>
  <c r="B348" i="16"/>
  <c r="E348" i="16"/>
  <c r="H348" i="16"/>
  <c r="K348" i="16"/>
  <c r="N348" i="16"/>
  <c r="Q348" i="16"/>
  <c r="T348" i="16"/>
  <c r="U348" i="16"/>
  <c r="V348" i="16"/>
  <c r="W348" i="16"/>
  <c r="X348" i="16"/>
  <c r="Y348" i="16"/>
  <c r="B349" i="16"/>
  <c r="E349" i="16"/>
  <c r="H349" i="16"/>
  <c r="K349" i="16"/>
  <c r="N349" i="16"/>
  <c r="Q349" i="16"/>
  <c r="T349" i="16"/>
  <c r="U349" i="16"/>
  <c r="V349" i="16"/>
  <c r="W349" i="16"/>
  <c r="X349" i="16"/>
  <c r="Y349" i="16"/>
  <c r="B350" i="16"/>
  <c r="E350" i="16"/>
  <c r="H350" i="16"/>
  <c r="K350" i="16"/>
  <c r="N350" i="16"/>
  <c r="Q350" i="16"/>
  <c r="T350" i="16"/>
  <c r="U350" i="16"/>
  <c r="V350" i="16"/>
  <c r="W350" i="16"/>
  <c r="X350" i="16"/>
  <c r="Y350" i="16"/>
  <c r="B351" i="16"/>
  <c r="E351" i="16"/>
  <c r="H351" i="16"/>
  <c r="K351" i="16"/>
  <c r="N351" i="16"/>
  <c r="Q351" i="16"/>
  <c r="T351" i="16"/>
  <c r="U351" i="16"/>
  <c r="V351" i="16"/>
  <c r="W351" i="16"/>
  <c r="X351" i="16"/>
  <c r="Y351" i="16"/>
  <c r="B352" i="16"/>
  <c r="E352" i="16"/>
  <c r="H352" i="16"/>
  <c r="K352" i="16"/>
  <c r="N352" i="16"/>
  <c r="Q352" i="16"/>
  <c r="T352" i="16"/>
  <c r="U352" i="16"/>
  <c r="V352" i="16"/>
  <c r="W352" i="16"/>
  <c r="X352" i="16"/>
  <c r="Y352" i="16"/>
  <c r="B353" i="16"/>
  <c r="E353" i="16"/>
  <c r="H353" i="16"/>
  <c r="K353" i="16"/>
  <c r="N353" i="16"/>
  <c r="Q353" i="16"/>
  <c r="T353" i="16"/>
  <c r="U353" i="16"/>
  <c r="V353" i="16"/>
  <c r="W353" i="16"/>
  <c r="X353" i="16"/>
  <c r="Y353" i="16"/>
  <c r="B354" i="16"/>
  <c r="E354" i="16"/>
  <c r="H354" i="16"/>
  <c r="K354" i="16"/>
  <c r="N354" i="16"/>
  <c r="Q354" i="16"/>
  <c r="T354" i="16"/>
  <c r="U354" i="16"/>
  <c r="V354" i="16"/>
  <c r="W354" i="16"/>
  <c r="X354" i="16"/>
  <c r="Y354" i="16"/>
  <c r="B355" i="16"/>
  <c r="E355" i="16"/>
  <c r="H355" i="16"/>
  <c r="K355" i="16"/>
  <c r="N355" i="16"/>
  <c r="Q355" i="16"/>
  <c r="T355" i="16"/>
  <c r="U355" i="16"/>
  <c r="V355" i="16"/>
  <c r="W355" i="16"/>
  <c r="X355" i="16"/>
  <c r="Y355" i="16"/>
  <c r="B356" i="16"/>
  <c r="E356" i="16"/>
  <c r="H356" i="16"/>
  <c r="K356" i="16"/>
  <c r="N356" i="16"/>
  <c r="Q356" i="16"/>
  <c r="T356" i="16"/>
  <c r="U356" i="16"/>
  <c r="V356" i="16"/>
  <c r="W356" i="16"/>
  <c r="X356" i="16"/>
  <c r="Y356" i="16"/>
  <c r="B357" i="16"/>
  <c r="E357" i="16"/>
  <c r="H357" i="16"/>
  <c r="K357" i="16"/>
  <c r="N357" i="16"/>
  <c r="Q357" i="16"/>
  <c r="T357" i="16"/>
  <c r="U357" i="16"/>
  <c r="V357" i="16"/>
  <c r="W357" i="16"/>
  <c r="X357" i="16"/>
  <c r="Y357" i="16"/>
  <c r="B358" i="16"/>
  <c r="E358" i="16"/>
  <c r="H358" i="16"/>
  <c r="K358" i="16"/>
  <c r="N358" i="16"/>
  <c r="Q358" i="16"/>
  <c r="T358" i="16"/>
  <c r="U358" i="16"/>
  <c r="V358" i="16"/>
  <c r="W358" i="16"/>
  <c r="X358" i="16"/>
  <c r="Y358" i="16"/>
  <c r="B359" i="16"/>
  <c r="E359" i="16"/>
  <c r="H359" i="16"/>
  <c r="K359" i="16"/>
  <c r="N359" i="16"/>
  <c r="Q359" i="16"/>
  <c r="T359" i="16"/>
  <c r="U359" i="16"/>
  <c r="V359" i="16"/>
  <c r="W359" i="16"/>
  <c r="X359" i="16"/>
  <c r="Y359" i="16"/>
  <c r="B360" i="16"/>
  <c r="E360" i="16"/>
  <c r="H360" i="16"/>
  <c r="K360" i="16"/>
  <c r="N360" i="16"/>
  <c r="Q360" i="16"/>
  <c r="T360" i="16"/>
  <c r="U360" i="16"/>
  <c r="V360" i="16"/>
  <c r="W360" i="16"/>
  <c r="X360" i="16"/>
  <c r="Y360" i="16"/>
  <c r="B361" i="16"/>
  <c r="E361" i="16"/>
  <c r="H361" i="16"/>
  <c r="K361" i="16"/>
  <c r="N361" i="16"/>
  <c r="Q361" i="16"/>
  <c r="T361" i="16"/>
  <c r="U361" i="16"/>
  <c r="V361" i="16"/>
  <c r="W361" i="16"/>
  <c r="X361" i="16"/>
  <c r="Y361" i="16"/>
  <c r="B362" i="16"/>
  <c r="E362" i="16"/>
  <c r="H362" i="16"/>
  <c r="K362" i="16"/>
  <c r="N362" i="16"/>
  <c r="Q362" i="16"/>
  <c r="T362" i="16"/>
  <c r="U362" i="16"/>
  <c r="V362" i="16"/>
  <c r="W362" i="16"/>
  <c r="X362" i="16"/>
  <c r="Y362" i="16"/>
  <c r="B363" i="16"/>
  <c r="E363" i="16"/>
  <c r="H363" i="16"/>
  <c r="K363" i="16"/>
  <c r="N363" i="16"/>
  <c r="Q363" i="16"/>
  <c r="T363" i="16"/>
  <c r="U363" i="16"/>
  <c r="V363" i="16"/>
  <c r="W363" i="16"/>
  <c r="X363" i="16"/>
  <c r="Y363" i="16"/>
  <c r="B364" i="16"/>
  <c r="E364" i="16"/>
  <c r="H364" i="16"/>
  <c r="K364" i="16"/>
  <c r="N364" i="16"/>
  <c r="Q364" i="16"/>
  <c r="T364" i="16"/>
  <c r="U364" i="16"/>
  <c r="V364" i="16"/>
  <c r="W364" i="16"/>
  <c r="X364" i="16"/>
  <c r="Y364" i="16"/>
  <c r="B365" i="16"/>
  <c r="E365" i="16"/>
  <c r="H365" i="16"/>
  <c r="K365" i="16"/>
  <c r="N365" i="16"/>
  <c r="Q365" i="16"/>
  <c r="T365" i="16"/>
  <c r="U365" i="16"/>
  <c r="V365" i="16"/>
  <c r="W365" i="16"/>
  <c r="X365" i="16"/>
  <c r="Y365" i="16"/>
  <c r="B366" i="16"/>
  <c r="E366" i="16"/>
  <c r="H366" i="16"/>
  <c r="K366" i="16"/>
  <c r="N366" i="16"/>
  <c r="Q366" i="16"/>
  <c r="T366" i="16"/>
  <c r="U366" i="16"/>
  <c r="V366" i="16"/>
  <c r="W366" i="16"/>
  <c r="X366" i="16"/>
  <c r="Y366" i="16"/>
  <c r="B367" i="16"/>
  <c r="E367" i="16"/>
  <c r="H367" i="16"/>
  <c r="K367" i="16"/>
  <c r="N367" i="16"/>
  <c r="Q367" i="16"/>
  <c r="T367" i="16"/>
  <c r="U367" i="16"/>
  <c r="V367" i="16"/>
  <c r="W367" i="16"/>
  <c r="X367" i="16"/>
  <c r="Y367" i="16"/>
  <c r="B368" i="16"/>
  <c r="E368" i="16"/>
  <c r="H368" i="16"/>
  <c r="K368" i="16"/>
  <c r="N368" i="16"/>
  <c r="Q368" i="16"/>
  <c r="T368" i="16"/>
  <c r="U368" i="16"/>
  <c r="V368" i="16"/>
  <c r="W368" i="16"/>
  <c r="X368" i="16"/>
  <c r="Y368" i="16"/>
  <c r="B369" i="16"/>
  <c r="E369" i="16"/>
  <c r="H369" i="16"/>
  <c r="K369" i="16"/>
  <c r="N369" i="16"/>
  <c r="Q369" i="16"/>
  <c r="T369" i="16"/>
  <c r="U369" i="16"/>
  <c r="V369" i="16"/>
  <c r="W369" i="16"/>
  <c r="X369" i="16"/>
  <c r="Y369" i="16"/>
  <c r="B370" i="16"/>
  <c r="E370" i="16"/>
  <c r="H370" i="16"/>
  <c r="K370" i="16"/>
  <c r="N370" i="16"/>
  <c r="Q370" i="16"/>
  <c r="T370" i="16"/>
  <c r="U370" i="16"/>
  <c r="V370" i="16"/>
  <c r="W370" i="16"/>
  <c r="X370" i="16"/>
  <c r="Y370" i="16"/>
  <c r="B371" i="16"/>
  <c r="E371" i="16"/>
  <c r="H371" i="16"/>
  <c r="K371" i="16"/>
  <c r="N371" i="16"/>
  <c r="Q371" i="16"/>
  <c r="T371" i="16"/>
  <c r="U371" i="16"/>
  <c r="V371" i="16"/>
  <c r="W371" i="16"/>
  <c r="X371" i="16"/>
  <c r="Y371" i="16"/>
  <c r="B372" i="16"/>
  <c r="E372" i="16"/>
  <c r="H372" i="16"/>
  <c r="K372" i="16"/>
  <c r="N372" i="16"/>
  <c r="Q372" i="16"/>
  <c r="T372" i="16"/>
  <c r="U372" i="16"/>
  <c r="V372" i="16"/>
  <c r="W372" i="16"/>
  <c r="X372" i="16"/>
  <c r="Y372" i="16"/>
  <c r="B373" i="16"/>
  <c r="E373" i="16"/>
  <c r="H373" i="16"/>
  <c r="K373" i="16"/>
  <c r="N373" i="16"/>
  <c r="Q373" i="16"/>
  <c r="T373" i="16"/>
  <c r="U373" i="16"/>
  <c r="V373" i="16"/>
  <c r="W373" i="16"/>
  <c r="X373" i="16"/>
  <c r="Y373" i="16"/>
  <c r="B374" i="16"/>
  <c r="E374" i="16"/>
  <c r="H374" i="16"/>
  <c r="K374" i="16"/>
  <c r="N374" i="16"/>
  <c r="Q374" i="16"/>
  <c r="T374" i="16"/>
  <c r="U374" i="16"/>
  <c r="V374" i="16"/>
  <c r="W374" i="16"/>
  <c r="X374" i="16"/>
  <c r="Y374" i="16"/>
  <c r="B375" i="16"/>
  <c r="E375" i="16"/>
  <c r="H375" i="16"/>
  <c r="K375" i="16"/>
  <c r="N375" i="16"/>
  <c r="Q375" i="16"/>
  <c r="T375" i="16"/>
  <c r="U375" i="16"/>
  <c r="V375" i="16"/>
  <c r="W375" i="16"/>
  <c r="X375" i="16"/>
  <c r="Y375" i="16"/>
  <c r="B376" i="16"/>
  <c r="E376" i="16"/>
  <c r="H376" i="16"/>
  <c r="K376" i="16"/>
  <c r="N376" i="16"/>
  <c r="Q376" i="16"/>
  <c r="T376" i="16"/>
  <c r="U376" i="16"/>
  <c r="V376" i="16"/>
  <c r="W376" i="16"/>
  <c r="X376" i="16"/>
  <c r="Y376" i="16"/>
  <c r="B377" i="16"/>
  <c r="E377" i="16"/>
  <c r="H377" i="16"/>
  <c r="K377" i="16"/>
  <c r="N377" i="16"/>
  <c r="Q377" i="16"/>
  <c r="T377" i="16"/>
  <c r="U377" i="16"/>
  <c r="V377" i="16"/>
  <c r="W377" i="16"/>
  <c r="X377" i="16"/>
  <c r="Y377" i="16"/>
  <c r="B378" i="16"/>
  <c r="E378" i="16"/>
  <c r="H378" i="16"/>
  <c r="K378" i="16"/>
  <c r="N378" i="16"/>
  <c r="Q378" i="16"/>
  <c r="T378" i="16"/>
  <c r="U378" i="16"/>
  <c r="V378" i="16"/>
  <c r="W378" i="16"/>
  <c r="X378" i="16"/>
  <c r="Y378" i="16"/>
  <c r="B379" i="16"/>
  <c r="E379" i="16"/>
  <c r="H379" i="16"/>
  <c r="K379" i="16"/>
  <c r="N379" i="16"/>
  <c r="Q379" i="16"/>
  <c r="T379" i="16"/>
  <c r="U379" i="16"/>
  <c r="V379" i="16"/>
  <c r="W379" i="16"/>
  <c r="X379" i="16"/>
  <c r="Y379" i="16"/>
  <c r="B380" i="16"/>
  <c r="E380" i="16"/>
  <c r="H380" i="16"/>
  <c r="K380" i="16"/>
  <c r="N380" i="16"/>
  <c r="Q380" i="16"/>
  <c r="T380" i="16"/>
  <c r="U380" i="16"/>
  <c r="V380" i="16"/>
  <c r="W380" i="16"/>
  <c r="X380" i="16"/>
  <c r="Y380" i="16"/>
  <c r="B381" i="16"/>
  <c r="E381" i="16"/>
  <c r="H381" i="16"/>
  <c r="K381" i="16"/>
  <c r="N381" i="16"/>
  <c r="Q381" i="16"/>
  <c r="T381" i="16"/>
  <c r="U381" i="16"/>
  <c r="V381" i="16"/>
  <c r="W381" i="16"/>
  <c r="X381" i="16"/>
  <c r="Y381" i="16"/>
  <c r="B382" i="16"/>
  <c r="E382" i="16"/>
  <c r="H382" i="16"/>
  <c r="K382" i="16"/>
  <c r="N382" i="16"/>
  <c r="Q382" i="16"/>
  <c r="T382" i="16"/>
  <c r="U382" i="16"/>
  <c r="V382" i="16"/>
  <c r="W382" i="16"/>
  <c r="X382" i="16"/>
  <c r="Y382" i="16"/>
  <c r="B383" i="16"/>
  <c r="E383" i="16"/>
  <c r="H383" i="16"/>
  <c r="K383" i="16"/>
  <c r="N383" i="16"/>
  <c r="Q383" i="16"/>
  <c r="T383" i="16"/>
  <c r="U383" i="16"/>
  <c r="V383" i="16"/>
  <c r="W383" i="16"/>
  <c r="X383" i="16"/>
  <c r="Y383" i="16"/>
  <c r="B384" i="16"/>
  <c r="E384" i="16"/>
  <c r="H384" i="16"/>
  <c r="K384" i="16"/>
  <c r="N384" i="16"/>
  <c r="Q384" i="16"/>
  <c r="T384" i="16"/>
  <c r="U384" i="16"/>
  <c r="V384" i="16"/>
  <c r="W384" i="16"/>
  <c r="X384" i="16"/>
  <c r="Y384" i="16"/>
  <c r="B385" i="16"/>
  <c r="E385" i="16"/>
  <c r="H385" i="16"/>
  <c r="K385" i="16"/>
  <c r="N385" i="16"/>
  <c r="Q385" i="16"/>
  <c r="T385" i="16"/>
  <c r="U385" i="16"/>
  <c r="V385" i="16"/>
  <c r="W385" i="16"/>
  <c r="X385" i="16"/>
  <c r="Y385" i="16"/>
  <c r="B386" i="16"/>
  <c r="E386" i="16"/>
  <c r="H386" i="16"/>
  <c r="K386" i="16"/>
  <c r="N386" i="16"/>
  <c r="Q386" i="16"/>
  <c r="T386" i="16"/>
  <c r="U386" i="16"/>
  <c r="V386" i="16"/>
  <c r="W386" i="16"/>
  <c r="X386" i="16"/>
  <c r="Y386" i="16"/>
  <c r="B387" i="16"/>
  <c r="E387" i="16"/>
  <c r="H387" i="16"/>
  <c r="K387" i="16"/>
  <c r="N387" i="16"/>
  <c r="Q387" i="16"/>
  <c r="T387" i="16"/>
  <c r="U387" i="16"/>
  <c r="V387" i="16"/>
  <c r="W387" i="16"/>
  <c r="X387" i="16"/>
  <c r="Y387" i="16"/>
  <c r="B388" i="16"/>
  <c r="E388" i="16"/>
  <c r="H388" i="16"/>
  <c r="K388" i="16"/>
  <c r="N388" i="16"/>
  <c r="Q388" i="16"/>
  <c r="T388" i="16"/>
  <c r="U388" i="16"/>
  <c r="V388" i="16"/>
  <c r="W388" i="16"/>
  <c r="X388" i="16"/>
  <c r="Y388" i="16"/>
  <c r="B389" i="16"/>
  <c r="E389" i="16"/>
  <c r="H389" i="16"/>
  <c r="K389" i="16"/>
  <c r="N389" i="16"/>
  <c r="Q389" i="16"/>
  <c r="T389" i="16"/>
  <c r="U389" i="16"/>
  <c r="V389" i="16"/>
  <c r="W389" i="16"/>
  <c r="X389" i="16"/>
  <c r="Y389" i="16"/>
  <c r="B390" i="16"/>
  <c r="E390" i="16"/>
  <c r="H390" i="16"/>
  <c r="K390" i="16"/>
  <c r="N390" i="16"/>
  <c r="Q390" i="16"/>
  <c r="T390" i="16"/>
  <c r="U390" i="16"/>
  <c r="V390" i="16"/>
  <c r="W390" i="16"/>
  <c r="X390" i="16"/>
  <c r="Y390" i="16"/>
  <c r="B391" i="16"/>
  <c r="E391" i="16"/>
  <c r="H391" i="16"/>
  <c r="K391" i="16"/>
  <c r="N391" i="16"/>
  <c r="Q391" i="16"/>
  <c r="T391" i="16"/>
  <c r="U391" i="16"/>
  <c r="V391" i="16"/>
  <c r="W391" i="16"/>
  <c r="X391" i="16"/>
  <c r="Y391" i="16"/>
  <c r="B392" i="16"/>
  <c r="E392" i="16"/>
  <c r="H392" i="16"/>
  <c r="K392" i="16"/>
  <c r="N392" i="16"/>
  <c r="Q392" i="16"/>
  <c r="T392" i="16"/>
  <c r="U392" i="16"/>
  <c r="V392" i="16"/>
  <c r="W392" i="16"/>
  <c r="X392" i="16"/>
  <c r="Y392" i="16"/>
  <c r="B393" i="16"/>
  <c r="E393" i="16"/>
  <c r="H393" i="16"/>
  <c r="K393" i="16"/>
  <c r="N393" i="16"/>
  <c r="Q393" i="16"/>
  <c r="T393" i="16"/>
  <c r="U393" i="16"/>
  <c r="V393" i="16"/>
  <c r="W393" i="16"/>
  <c r="X393" i="16"/>
  <c r="Y393" i="16"/>
  <c r="B394" i="16"/>
  <c r="E394" i="16"/>
  <c r="H394" i="16"/>
  <c r="K394" i="16"/>
  <c r="N394" i="16"/>
  <c r="Q394" i="16"/>
  <c r="T394" i="16"/>
  <c r="U394" i="16"/>
  <c r="V394" i="16"/>
  <c r="W394" i="16"/>
  <c r="X394" i="16"/>
  <c r="Y394" i="16"/>
  <c r="B395" i="16"/>
  <c r="E395" i="16"/>
  <c r="H395" i="16"/>
  <c r="K395" i="16"/>
  <c r="N395" i="16"/>
  <c r="Q395" i="16"/>
  <c r="T395" i="16"/>
  <c r="U395" i="16"/>
  <c r="V395" i="16"/>
  <c r="W395" i="16"/>
  <c r="X395" i="16"/>
  <c r="Y395" i="16"/>
  <c r="B396" i="16"/>
  <c r="E396" i="16"/>
  <c r="H396" i="16"/>
  <c r="K396" i="16"/>
  <c r="N396" i="16"/>
  <c r="Q396" i="16"/>
  <c r="T396" i="16"/>
  <c r="U396" i="16"/>
  <c r="V396" i="16"/>
  <c r="W396" i="16"/>
  <c r="X396" i="16"/>
  <c r="Y396" i="16"/>
  <c r="B397" i="16"/>
  <c r="E397" i="16"/>
  <c r="H397" i="16"/>
  <c r="K397" i="16"/>
  <c r="N397" i="16"/>
  <c r="Q397" i="16"/>
  <c r="T397" i="16"/>
  <c r="U397" i="16"/>
  <c r="V397" i="16"/>
  <c r="W397" i="16"/>
  <c r="X397" i="16"/>
  <c r="Y397" i="16"/>
  <c r="B398" i="16"/>
  <c r="E398" i="16"/>
  <c r="H398" i="16"/>
  <c r="K398" i="16"/>
  <c r="N398" i="16"/>
  <c r="Q398" i="16"/>
  <c r="T398" i="16"/>
  <c r="U398" i="16"/>
  <c r="V398" i="16"/>
  <c r="W398" i="16"/>
  <c r="X398" i="16"/>
  <c r="Y398" i="16"/>
  <c r="B399" i="16"/>
  <c r="E399" i="16"/>
  <c r="H399" i="16"/>
  <c r="K399" i="16"/>
  <c r="N399" i="16"/>
  <c r="Q399" i="16"/>
  <c r="T399" i="16"/>
  <c r="U399" i="16"/>
  <c r="V399" i="16"/>
  <c r="W399" i="16"/>
  <c r="X399" i="16"/>
  <c r="Y399" i="16"/>
  <c r="B400" i="16"/>
  <c r="E400" i="16"/>
  <c r="H400" i="16"/>
  <c r="K400" i="16"/>
  <c r="N400" i="16"/>
  <c r="Q400" i="16"/>
  <c r="T400" i="16"/>
  <c r="U400" i="16"/>
  <c r="V400" i="16"/>
  <c r="W400" i="16"/>
  <c r="X400" i="16"/>
  <c r="Y400" i="16"/>
  <c r="B401" i="16"/>
  <c r="E401" i="16"/>
  <c r="H401" i="16"/>
  <c r="K401" i="16"/>
  <c r="N401" i="16"/>
  <c r="Q401" i="16"/>
  <c r="T401" i="16"/>
  <c r="U401" i="16"/>
  <c r="V401" i="16"/>
  <c r="W401" i="16"/>
  <c r="X401" i="16"/>
  <c r="Y401" i="16"/>
  <c r="B402" i="16"/>
  <c r="E402" i="16"/>
  <c r="H402" i="16"/>
  <c r="K402" i="16"/>
  <c r="N402" i="16"/>
  <c r="Q402" i="16"/>
  <c r="T402" i="16"/>
  <c r="U402" i="16"/>
  <c r="V402" i="16"/>
  <c r="W402" i="16"/>
  <c r="X402" i="16"/>
  <c r="Y402" i="16"/>
  <c r="B403" i="16"/>
  <c r="E403" i="16"/>
  <c r="H403" i="16"/>
  <c r="K403" i="16"/>
  <c r="N403" i="16"/>
  <c r="Q403" i="16"/>
  <c r="T403" i="16"/>
  <c r="U403" i="16"/>
  <c r="V403" i="16"/>
  <c r="W403" i="16"/>
  <c r="X403" i="16"/>
  <c r="Y403" i="16"/>
  <c r="B404" i="16"/>
  <c r="E404" i="16"/>
  <c r="H404" i="16"/>
  <c r="K404" i="16"/>
  <c r="N404" i="16"/>
  <c r="Q404" i="16"/>
  <c r="T404" i="16"/>
  <c r="U404" i="16"/>
  <c r="V404" i="16"/>
  <c r="W404" i="16"/>
  <c r="X404" i="16"/>
  <c r="Y404" i="16"/>
  <c r="B405" i="16"/>
  <c r="E405" i="16"/>
  <c r="H405" i="16"/>
  <c r="K405" i="16"/>
  <c r="N405" i="16"/>
  <c r="Q405" i="16"/>
  <c r="T405" i="16"/>
  <c r="U405" i="16"/>
  <c r="V405" i="16"/>
  <c r="W405" i="16"/>
  <c r="X405" i="16"/>
  <c r="Y405" i="16"/>
  <c r="B406" i="16"/>
  <c r="E406" i="16"/>
  <c r="H406" i="16"/>
  <c r="K406" i="16"/>
  <c r="N406" i="16"/>
  <c r="Q406" i="16"/>
  <c r="T406" i="16"/>
  <c r="U406" i="16"/>
  <c r="V406" i="16"/>
  <c r="W406" i="16"/>
  <c r="X406" i="16"/>
  <c r="Y406" i="16"/>
  <c r="B407" i="16"/>
  <c r="E407" i="16"/>
  <c r="H407" i="16"/>
  <c r="K407" i="16"/>
  <c r="N407" i="16"/>
  <c r="Q407" i="16"/>
  <c r="T407" i="16"/>
  <c r="U407" i="16"/>
  <c r="V407" i="16"/>
  <c r="W407" i="16"/>
  <c r="X407" i="16"/>
  <c r="Y407" i="16"/>
  <c r="B408" i="16"/>
  <c r="E408" i="16"/>
  <c r="H408" i="16"/>
  <c r="K408" i="16"/>
  <c r="N408" i="16"/>
  <c r="Q408" i="16"/>
  <c r="T408" i="16"/>
  <c r="U408" i="16"/>
  <c r="V408" i="16"/>
  <c r="W408" i="16"/>
  <c r="X408" i="16"/>
  <c r="Y408" i="16"/>
  <c r="B409" i="16"/>
  <c r="E409" i="16"/>
  <c r="H409" i="16"/>
  <c r="K409" i="16"/>
  <c r="N409" i="16"/>
  <c r="Q409" i="16"/>
  <c r="T409" i="16"/>
  <c r="U409" i="16"/>
  <c r="V409" i="16"/>
  <c r="W409" i="16"/>
  <c r="X409" i="16"/>
  <c r="Y409" i="16"/>
  <c r="B410" i="16"/>
  <c r="E410" i="16"/>
  <c r="H410" i="16"/>
  <c r="K410" i="16"/>
  <c r="N410" i="16"/>
  <c r="Q410" i="16"/>
  <c r="T410" i="16"/>
  <c r="U410" i="16"/>
  <c r="V410" i="16"/>
  <c r="W410" i="16"/>
  <c r="X410" i="16"/>
  <c r="Y410" i="16"/>
  <c r="B411" i="16"/>
  <c r="E411" i="16"/>
  <c r="H411" i="16"/>
  <c r="K411" i="16"/>
  <c r="N411" i="16"/>
  <c r="Q411" i="16"/>
  <c r="T411" i="16"/>
  <c r="U411" i="16"/>
  <c r="V411" i="16"/>
  <c r="W411" i="16"/>
  <c r="X411" i="16"/>
  <c r="Y411" i="16"/>
  <c r="B412" i="16"/>
  <c r="E412" i="16"/>
  <c r="H412" i="16"/>
  <c r="K412" i="16"/>
  <c r="N412" i="16"/>
  <c r="Q412" i="16"/>
  <c r="T412" i="16"/>
  <c r="U412" i="16"/>
  <c r="V412" i="16"/>
  <c r="W412" i="16"/>
  <c r="X412" i="16"/>
  <c r="Y412" i="16"/>
  <c r="B413" i="16"/>
  <c r="E413" i="16"/>
  <c r="H413" i="16"/>
  <c r="K413" i="16"/>
  <c r="N413" i="16"/>
  <c r="Q413" i="16"/>
  <c r="T413" i="16"/>
  <c r="U413" i="16"/>
  <c r="V413" i="16"/>
  <c r="W413" i="16"/>
  <c r="X413" i="16"/>
  <c r="Y413" i="16"/>
  <c r="B414" i="16"/>
  <c r="E414" i="16"/>
  <c r="H414" i="16"/>
  <c r="K414" i="16"/>
  <c r="N414" i="16"/>
  <c r="Q414" i="16"/>
  <c r="T414" i="16"/>
  <c r="U414" i="16"/>
  <c r="V414" i="16"/>
  <c r="W414" i="16"/>
  <c r="X414" i="16"/>
  <c r="Y414" i="16"/>
  <c r="B415" i="16"/>
  <c r="E415" i="16"/>
  <c r="H415" i="16"/>
  <c r="K415" i="16"/>
  <c r="N415" i="16"/>
  <c r="Q415" i="16"/>
  <c r="T415" i="16"/>
  <c r="U415" i="16"/>
  <c r="V415" i="16"/>
  <c r="W415" i="16"/>
  <c r="X415" i="16"/>
  <c r="Y415" i="16"/>
  <c r="B416" i="16"/>
  <c r="E416" i="16"/>
  <c r="H416" i="16"/>
  <c r="K416" i="16"/>
  <c r="N416" i="16"/>
  <c r="Q416" i="16"/>
  <c r="T416" i="16"/>
  <c r="U416" i="16"/>
  <c r="V416" i="16"/>
  <c r="W416" i="16"/>
  <c r="X416" i="16"/>
  <c r="Y416" i="16"/>
  <c r="B417" i="16"/>
  <c r="E417" i="16"/>
  <c r="H417" i="16"/>
  <c r="K417" i="16"/>
  <c r="N417" i="16"/>
  <c r="Q417" i="16"/>
  <c r="T417" i="16"/>
  <c r="U417" i="16"/>
  <c r="V417" i="16"/>
  <c r="W417" i="16"/>
  <c r="X417" i="16"/>
  <c r="Y417" i="16"/>
  <c r="B418" i="16"/>
  <c r="E418" i="16"/>
  <c r="H418" i="16"/>
  <c r="K418" i="16"/>
  <c r="N418" i="16"/>
  <c r="Q418" i="16"/>
  <c r="T418" i="16"/>
  <c r="U418" i="16"/>
  <c r="V418" i="16"/>
  <c r="W418" i="16"/>
  <c r="X418" i="16"/>
  <c r="Y418" i="16"/>
  <c r="B419" i="16"/>
  <c r="E419" i="16"/>
  <c r="H419" i="16"/>
  <c r="K419" i="16"/>
  <c r="N419" i="16"/>
  <c r="Q419" i="16"/>
  <c r="T419" i="16"/>
  <c r="U419" i="16"/>
  <c r="V419" i="16"/>
  <c r="W419" i="16"/>
  <c r="X419" i="16"/>
  <c r="Y419" i="16"/>
  <c r="B420" i="16"/>
  <c r="E420" i="16"/>
  <c r="H420" i="16"/>
  <c r="K420" i="16"/>
  <c r="N420" i="16"/>
  <c r="Q420" i="16"/>
  <c r="T420" i="16"/>
  <c r="U420" i="16"/>
  <c r="V420" i="16"/>
  <c r="W420" i="16"/>
  <c r="X420" i="16"/>
  <c r="Y420" i="16"/>
  <c r="B421" i="16"/>
  <c r="E421" i="16"/>
  <c r="H421" i="16"/>
  <c r="K421" i="16"/>
  <c r="N421" i="16"/>
  <c r="Q421" i="16"/>
  <c r="T421" i="16"/>
  <c r="U421" i="16"/>
  <c r="V421" i="16"/>
  <c r="W421" i="16"/>
  <c r="X421" i="16"/>
  <c r="Y421" i="16"/>
  <c r="B422" i="16"/>
  <c r="E422" i="16"/>
  <c r="H422" i="16"/>
  <c r="K422" i="16"/>
  <c r="N422" i="16"/>
  <c r="Q422" i="16"/>
  <c r="T422" i="16"/>
  <c r="U422" i="16"/>
  <c r="V422" i="16"/>
  <c r="W422" i="16"/>
  <c r="X422" i="16"/>
  <c r="Y422" i="16"/>
  <c r="B423" i="16"/>
  <c r="E423" i="16"/>
  <c r="H423" i="16"/>
  <c r="K423" i="16"/>
  <c r="N423" i="16"/>
  <c r="Q423" i="16"/>
  <c r="T423" i="16"/>
  <c r="U423" i="16"/>
  <c r="V423" i="16"/>
  <c r="W423" i="16"/>
  <c r="X423" i="16"/>
  <c r="Y423" i="16"/>
  <c r="B424" i="16"/>
  <c r="E424" i="16"/>
  <c r="H424" i="16"/>
  <c r="K424" i="16"/>
  <c r="N424" i="16"/>
  <c r="Q424" i="16"/>
  <c r="T424" i="16"/>
  <c r="U424" i="16"/>
  <c r="V424" i="16"/>
  <c r="W424" i="16"/>
  <c r="X424" i="16"/>
  <c r="Y424" i="16"/>
  <c r="B425" i="16"/>
  <c r="E425" i="16"/>
  <c r="H425" i="16"/>
  <c r="K425" i="16"/>
  <c r="N425" i="16"/>
  <c r="Q425" i="16"/>
  <c r="T425" i="16"/>
  <c r="U425" i="16"/>
  <c r="V425" i="16"/>
  <c r="W425" i="16"/>
  <c r="X425" i="16"/>
  <c r="Y425" i="16"/>
  <c r="B426" i="16"/>
  <c r="E426" i="16"/>
  <c r="H426" i="16"/>
  <c r="K426" i="16"/>
  <c r="N426" i="16"/>
  <c r="Q426" i="16"/>
  <c r="T426" i="16"/>
  <c r="U426" i="16"/>
  <c r="V426" i="16"/>
  <c r="W426" i="16"/>
  <c r="X426" i="16"/>
  <c r="Y426" i="16"/>
  <c r="B427" i="16"/>
  <c r="E427" i="16"/>
  <c r="H427" i="16"/>
  <c r="K427" i="16"/>
  <c r="N427" i="16"/>
  <c r="Q427" i="16"/>
  <c r="T427" i="16"/>
  <c r="U427" i="16"/>
  <c r="V427" i="16"/>
  <c r="W427" i="16"/>
  <c r="X427" i="16"/>
  <c r="Y427" i="16"/>
  <c r="B428" i="16"/>
  <c r="E428" i="16"/>
  <c r="H428" i="16"/>
  <c r="K428" i="16"/>
  <c r="N428" i="16"/>
  <c r="Q428" i="16"/>
  <c r="T428" i="16"/>
  <c r="U428" i="16"/>
  <c r="V428" i="16"/>
  <c r="W428" i="16"/>
  <c r="X428" i="16"/>
  <c r="Y428" i="16"/>
  <c r="B429" i="16"/>
  <c r="E429" i="16"/>
  <c r="H429" i="16"/>
  <c r="K429" i="16"/>
  <c r="N429" i="16"/>
  <c r="Q429" i="16"/>
  <c r="T429" i="16"/>
  <c r="U429" i="16"/>
  <c r="V429" i="16"/>
  <c r="W429" i="16"/>
  <c r="X429" i="16"/>
  <c r="Y429" i="16"/>
  <c r="B430" i="16"/>
  <c r="E430" i="16"/>
  <c r="H430" i="16"/>
  <c r="K430" i="16"/>
  <c r="N430" i="16"/>
  <c r="Q430" i="16"/>
  <c r="T430" i="16"/>
  <c r="U430" i="16"/>
  <c r="V430" i="16"/>
  <c r="W430" i="16"/>
  <c r="X430" i="16"/>
  <c r="Y430" i="16"/>
  <c r="B431" i="16"/>
  <c r="E431" i="16"/>
  <c r="H431" i="16"/>
  <c r="K431" i="16"/>
  <c r="N431" i="16"/>
  <c r="Q431" i="16"/>
  <c r="T431" i="16"/>
  <c r="U431" i="16"/>
  <c r="V431" i="16"/>
  <c r="W431" i="16"/>
  <c r="X431" i="16"/>
  <c r="Y431" i="16"/>
  <c r="B432" i="16"/>
  <c r="E432" i="16"/>
  <c r="H432" i="16"/>
  <c r="K432" i="16"/>
  <c r="N432" i="16"/>
  <c r="Q432" i="16"/>
  <c r="T432" i="16"/>
  <c r="U432" i="16"/>
  <c r="V432" i="16"/>
  <c r="W432" i="16"/>
  <c r="X432" i="16"/>
  <c r="Y432" i="16"/>
  <c r="B433" i="16"/>
  <c r="E433" i="16"/>
  <c r="H433" i="16"/>
  <c r="K433" i="16"/>
  <c r="N433" i="16"/>
  <c r="Q433" i="16"/>
  <c r="T433" i="16"/>
  <c r="U433" i="16"/>
  <c r="V433" i="16"/>
  <c r="W433" i="16"/>
  <c r="X433" i="16"/>
  <c r="Y433" i="16"/>
  <c r="B434" i="16"/>
  <c r="E434" i="16"/>
  <c r="H434" i="16"/>
  <c r="K434" i="16"/>
  <c r="N434" i="16"/>
  <c r="Q434" i="16"/>
  <c r="T434" i="16"/>
  <c r="U434" i="16"/>
  <c r="V434" i="16"/>
  <c r="W434" i="16"/>
  <c r="X434" i="16"/>
  <c r="Y434" i="16"/>
  <c r="B435" i="16"/>
  <c r="E435" i="16"/>
  <c r="H435" i="16"/>
  <c r="K435" i="16"/>
  <c r="N435" i="16"/>
  <c r="Q435" i="16"/>
  <c r="T435" i="16"/>
  <c r="U435" i="16"/>
  <c r="V435" i="16"/>
  <c r="W435" i="16"/>
  <c r="X435" i="16"/>
  <c r="Y435" i="16"/>
  <c r="B436" i="16"/>
  <c r="E436" i="16"/>
  <c r="H436" i="16"/>
  <c r="K436" i="16"/>
  <c r="N436" i="16"/>
  <c r="Q436" i="16"/>
  <c r="T436" i="16"/>
  <c r="U436" i="16"/>
  <c r="V436" i="16"/>
  <c r="W436" i="16"/>
  <c r="X436" i="16"/>
  <c r="Y436" i="16"/>
  <c r="B437" i="16"/>
  <c r="E437" i="16"/>
  <c r="H437" i="16"/>
  <c r="K437" i="16"/>
  <c r="N437" i="16"/>
  <c r="Q437" i="16"/>
  <c r="T437" i="16"/>
  <c r="U437" i="16"/>
  <c r="V437" i="16"/>
  <c r="W437" i="16"/>
  <c r="X437" i="16"/>
  <c r="Y437" i="16"/>
  <c r="B438" i="16"/>
  <c r="E438" i="16"/>
  <c r="H438" i="16"/>
  <c r="K438" i="16"/>
  <c r="N438" i="16"/>
  <c r="Q438" i="16"/>
  <c r="T438" i="16"/>
  <c r="U438" i="16"/>
  <c r="V438" i="16"/>
  <c r="W438" i="16"/>
  <c r="X438" i="16"/>
  <c r="Y438" i="16"/>
  <c r="B439" i="16"/>
  <c r="E439" i="16"/>
  <c r="H439" i="16"/>
  <c r="K439" i="16"/>
  <c r="N439" i="16"/>
  <c r="Q439" i="16"/>
  <c r="T439" i="16"/>
  <c r="U439" i="16"/>
  <c r="V439" i="16"/>
  <c r="W439" i="16"/>
  <c r="X439" i="16"/>
  <c r="Y439" i="16"/>
  <c r="B440" i="16"/>
  <c r="E440" i="16"/>
  <c r="H440" i="16"/>
  <c r="K440" i="16"/>
  <c r="N440" i="16"/>
  <c r="Q440" i="16"/>
  <c r="T440" i="16"/>
  <c r="U440" i="16"/>
  <c r="V440" i="16"/>
  <c r="W440" i="16"/>
  <c r="X440" i="16"/>
  <c r="Y440" i="16"/>
  <c r="B441" i="16"/>
  <c r="E441" i="16"/>
  <c r="H441" i="16"/>
  <c r="K441" i="16"/>
  <c r="N441" i="16"/>
  <c r="Q441" i="16"/>
  <c r="T441" i="16"/>
  <c r="U441" i="16"/>
  <c r="V441" i="16"/>
  <c r="W441" i="16"/>
  <c r="X441" i="16"/>
  <c r="Y441" i="16"/>
  <c r="B442" i="16"/>
  <c r="E442" i="16"/>
  <c r="H442" i="16"/>
  <c r="K442" i="16"/>
  <c r="N442" i="16"/>
  <c r="Q442" i="16"/>
  <c r="T442" i="16"/>
  <c r="U442" i="16"/>
  <c r="V442" i="16"/>
  <c r="W442" i="16"/>
  <c r="X442" i="16"/>
  <c r="Y442" i="16"/>
  <c r="B443" i="16"/>
  <c r="E443" i="16"/>
  <c r="H443" i="16"/>
  <c r="K443" i="16"/>
  <c r="N443" i="16"/>
  <c r="Q443" i="16"/>
  <c r="T443" i="16"/>
  <c r="U443" i="16"/>
  <c r="V443" i="16"/>
  <c r="W443" i="16"/>
  <c r="X443" i="16"/>
  <c r="Y443" i="16"/>
  <c r="B444" i="16"/>
  <c r="E444" i="16"/>
  <c r="H444" i="16"/>
  <c r="K444" i="16"/>
  <c r="N444" i="16"/>
  <c r="Q444" i="16"/>
  <c r="T444" i="16"/>
  <c r="U444" i="16"/>
  <c r="V444" i="16"/>
  <c r="W444" i="16"/>
  <c r="X444" i="16"/>
  <c r="Y444" i="16"/>
  <c r="B445" i="16"/>
  <c r="E445" i="16"/>
  <c r="H445" i="16"/>
  <c r="K445" i="16"/>
  <c r="N445" i="16"/>
  <c r="Q445" i="16"/>
  <c r="T445" i="16"/>
  <c r="U445" i="16"/>
  <c r="V445" i="16"/>
  <c r="W445" i="16"/>
  <c r="X445" i="16"/>
  <c r="Y445" i="16"/>
  <c r="B446" i="16"/>
  <c r="E446" i="16"/>
  <c r="H446" i="16"/>
  <c r="K446" i="16"/>
  <c r="N446" i="16"/>
  <c r="Q446" i="16"/>
  <c r="T446" i="16"/>
  <c r="U446" i="16"/>
  <c r="V446" i="16"/>
  <c r="W446" i="16"/>
  <c r="X446" i="16"/>
  <c r="Y446" i="16"/>
  <c r="B447" i="16"/>
  <c r="E447" i="16"/>
  <c r="H447" i="16"/>
  <c r="K447" i="16"/>
  <c r="N447" i="16"/>
  <c r="Q447" i="16"/>
  <c r="T447" i="16"/>
  <c r="U447" i="16"/>
  <c r="V447" i="16"/>
  <c r="W447" i="16"/>
  <c r="X447" i="16"/>
  <c r="Y447" i="16"/>
  <c r="B448" i="16"/>
  <c r="E448" i="16"/>
  <c r="H448" i="16"/>
  <c r="K448" i="16"/>
  <c r="N448" i="16"/>
  <c r="Q448" i="16"/>
  <c r="T448" i="16"/>
  <c r="U448" i="16"/>
  <c r="V448" i="16"/>
  <c r="W448" i="16"/>
  <c r="X448" i="16"/>
  <c r="Y448" i="16"/>
  <c r="B449" i="16"/>
  <c r="E449" i="16"/>
  <c r="H449" i="16"/>
  <c r="K449" i="16"/>
  <c r="N449" i="16"/>
  <c r="Q449" i="16"/>
  <c r="T449" i="16"/>
  <c r="U449" i="16"/>
  <c r="V449" i="16"/>
  <c r="W449" i="16"/>
  <c r="X449" i="16"/>
  <c r="Y449" i="16"/>
  <c r="B450" i="16"/>
  <c r="E450" i="16"/>
  <c r="H450" i="16"/>
  <c r="K450" i="16"/>
  <c r="N450" i="16"/>
  <c r="Q450" i="16"/>
  <c r="T450" i="16"/>
  <c r="U450" i="16"/>
  <c r="V450" i="16"/>
  <c r="W450" i="16"/>
  <c r="X450" i="16"/>
  <c r="Y450" i="16"/>
  <c r="B451" i="16"/>
  <c r="E451" i="16"/>
  <c r="H451" i="16"/>
  <c r="K451" i="16"/>
  <c r="N451" i="16"/>
  <c r="Q451" i="16"/>
  <c r="T451" i="16"/>
  <c r="U451" i="16"/>
  <c r="V451" i="16"/>
  <c r="W451" i="16"/>
  <c r="X451" i="16"/>
  <c r="Y451" i="16"/>
  <c r="B452" i="16"/>
  <c r="E452" i="16"/>
  <c r="H452" i="16"/>
  <c r="K452" i="16"/>
  <c r="N452" i="16"/>
  <c r="Q452" i="16"/>
  <c r="T452" i="16"/>
  <c r="U452" i="16"/>
  <c r="V452" i="16"/>
  <c r="W452" i="16"/>
  <c r="X452" i="16"/>
  <c r="Y452" i="16"/>
  <c r="B453" i="16"/>
  <c r="E453" i="16"/>
  <c r="H453" i="16"/>
  <c r="K453" i="16"/>
  <c r="N453" i="16"/>
  <c r="Q453" i="16"/>
  <c r="T453" i="16"/>
  <c r="U453" i="16"/>
  <c r="V453" i="16"/>
  <c r="W453" i="16"/>
  <c r="X453" i="16"/>
  <c r="Y453" i="16"/>
  <c r="B454" i="16"/>
  <c r="E454" i="16"/>
  <c r="H454" i="16"/>
  <c r="K454" i="16"/>
  <c r="N454" i="16"/>
  <c r="Q454" i="16"/>
  <c r="T454" i="16"/>
  <c r="U454" i="16"/>
  <c r="V454" i="16"/>
  <c r="W454" i="16"/>
  <c r="X454" i="16"/>
  <c r="Y454" i="16"/>
  <c r="B455" i="16"/>
  <c r="E455" i="16"/>
  <c r="H455" i="16"/>
  <c r="K455" i="16"/>
  <c r="N455" i="16"/>
  <c r="Q455" i="16"/>
  <c r="T455" i="16"/>
  <c r="U455" i="16"/>
  <c r="V455" i="16"/>
  <c r="W455" i="16"/>
  <c r="X455" i="16"/>
  <c r="Y455" i="16"/>
  <c r="B456" i="16"/>
  <c r="E456" i="16"/>
  <c r="H456" i="16"/>
  <c r="K456" i="16"/>
  <c r="N456" i="16"/>
  <c r="Q456" i="16"/>
  <c r="T456" i="16"/>
  <c r="U456" i="16"/>
  <c r="V456" i="16"/>
  <c r="W456" i="16"/>
  <c r="X456" i="16"/>
  <c r="Y456" i="16"/>
  <c r="B457" i="16"/>
  <c r="E457" i="16"/>
  <c r="H457" i="16"/>
  <c r="K457" i="16"/>
  <c r="N457" i="16"/>
  <c r="Q457" i="16"/>
  <c r="T457" i="16"/>
  <c r="U457" i="16"/>
  <c r="V457" i="16"/>
  <c r="W457" i="16"/>
  <c r="X457" i="16"/>
  <c r="Y457" i="16"/>
  <c r="B458" i="16"/>
  <c r="E458" i="16"/>
  <c r="H458" i="16"/>
  <c r="K458" i="16"/>
  <c r="N458" i="16"/>
  <c r="Q458" i="16"/>
  <c r="T458" i="16"/>
  <c r="U458" i="16"/>
  <c r="V458" i="16"/>
  <c r="W458" i="16"/>
  <c r="X458" i="16"/>
  <c r="Y458" i="16"/>
  <c r="B459" i="16"/>
  <c r="E459" i="16"/>
  <c r="H459" i="16"/>
  <c r="K459" i="16"/>
  <c r="N459" i="16"/>
  <c r="Q459" i="16"/>
  <c r="T459" i="16"/>
  <c r="U459" i="16"/>
  <c r="V459" i="16"/>
  <c r="W459" i="16"/>
  <c r="X459" i="16"/>
  <c r="Y459" i="16"/>
  <c r="B460" i="16"/>
  <c r="E460" i="16"/>
  <c r="H460" i="16"/>
  <c r="K460" i="16"/>
  <c r="N460" i="16"/>
  <c r="Q460" i="16"/>
  <c r="T460" i="16"/>
  <c r="U460" i="16"/>
  <c r="V460" i="16"/>
  <c r="W460" i="16"/>
  <c r="X460" i="16"/>
  <c r="Y460" i="16"/>
  <c r="B461" i="16"/>
  <c r="E461" i="16"/>
  <c r="H461" i="16"/>
  <c r="K461" i="16"/>
  <c r="N461" i="16"/>
  <c r="Q461" i="16"/>
  <c r="T461" i="16"/>
  <c r="U461" i="16"/>
  <c r="V461" i="16"/>
  <c r="W461" i="16"/>
  <c r="X461" i="16"/>
  <c r="Y461" i="16"/>
  <c r="B462" i="16"/>
  <c r="E462" i="16"/>
  <c r="H462" i="16"/>
  <c r="K462" i="16"/>
  <c r="N462" i="16"/>
  <c r="Q462" i="16"/>
  <c r="T462" i="16"/>
  <c r="U462" i="16"/>
  <c r="V462" i="16"/>
  <c r="W462" i="16"/>
  <c r="X462" i="16"/>
  <c r="Y462" i="16"/>
  <c r="B463" i="16"/>
  <c r="E463" i="16"/>
  <c r="H463" i="16"/>
  <c r="K463" i="16"/>
  <c r="N463" i="16"/>
  <c r="Q463" i="16"/>
  <c r="T463" i="16"/>
  <c r="U463" i="16"/>
  <c r="V463" i="16"/>
  <c r="W463" i="16"/>
  <c r="X463" i="16"/>
  <c r="Y463" i="16"/>
  <c r="B464" i="16"/>
  <c r="E464" i="16"/>
  <c r="H464" i="16"/>
  <c r="K464" i="16"/>
  <c r="N464" i="16"/>
  <c r="Q464" i="16"/>
  <c r="T464" i="16"/>
  <c r="U464" i="16"/>
  <c r="V464" i="16"/>
  <c r="W464" i="16"/>
  <c r="X464" i="16"/>
  <c r="Y464" i="16"/>
  <c r="B465" i="16"/>
  <c r="E465" i="16"/>
  <c r="H465" i="16"/>
  <c r="K465" i="16"/>
  <c r="N465" i="16"/>
  <c r="Q465" i="16"/>
  <c r="T465" i="16"/>
  <c r="U465" i="16"/>
  <c r="V465" i="16"/>
  <c r="W465" i="16"/>
  <c r="X465" i="16"/>
  <c r="Y465" i="16"/>
  <c r="B466" i="16"/>
  <c r="E466" i="16"/>
  <c r="H466" i="16"/>
  <c r="K466" i="16"/>
  <c r="N466" i="16"/>
  <c r="Q466" i="16"/>
  <c r="T466" i="16"/>
  <c r="U466" i="16"/>
  <c r="V466" i="16"/>
  <c r="W466" i="16"/>
  <c r="X466" i="16"/>
  <c r="Y466" i="16"/>
  <c r="B467" i="16"/>
  <c r="E467" i="16"/>
  <c r="H467" i="16"/>
  <c r="K467" i="16"/>
  <c r="N467" i="16"/>
  <c r="Q467" i="16"/>
  <c r="T467" i="16"/>
  <c r="U467" i="16"/>
  <c r="V467" i="16"/>
  <c r="W467" i="16"/>
  <c r="X467" i="16"/>
  <c r="Y467" i="16"/>
  <c r="B468" i="16"/>
  <c r="E468" i="16"/>
  <c r="H468" i="16"/>
  <c r="K468" i="16"/>
  <c r="N468" i="16"/>
  <c r="Q468" i="16"/>
  <c r="T468" i="16"/>
  <c r="U468" i="16"/>
  <c r="V468" i="16"/>
  <c r="W468" i="16"/>
  <c r="X468" i="16"/>
  <c r="Y468" i="16"/>
  <c r="B469" i="16"/>
  <c r="E469" i="16"/>
  <c r="H469" i="16"/>
  <c r="K469" i="16"/>
  <c r="N469" i="16"/>
  <c r="Q469" i="16"/>
  <c r="T469" i="16"/>
  <c r="U469" i="16"/>
  <c r="V469" i="16"/>
  <c r="W469" i="16"/>
  <c r="X469" i="16"/>
  <c r="Y469" i="16"/>
  <c r="B470" i="16"/>
  <c r="E470" i="16"/>
  <c r="H470" i="16"/>
  <c r="K470" i="16"/>
  <c r="N470" i="16"/>
  <c r="Q470" i="16"/>
  <c r="T470" i="16"/>
  <c r="U470" i="16"/>
  <c r="V470" i="16"/>
  <c r="W470" i="16"/>
  <c r="X470" i="16"/>
  <c r="Y470" i="16"/>
  <c r="B471" i="16"/>
  <c r="E471" i="16"/>
  <c r="H471" i="16"/>
  <c r="K471" i="16"/>
  <c r="N471" i="16"/>
  <c r="Q471" i="16"/>
  <c r="T471" i="16"/>
  <c r="U471" i="16"/>
  <c r="V471" i="16"/>
  <c r="W471" i="16"/>
  <c r="X471" i="16"/>
  <c r="Y471" i="16"/>
  <c r="B472" i="16"/>
  <c r="E472" i="16"/>
  <c r="H472" i="16"/>
  <c r="K472" i="16"/>
  <c r="N472" i="16"/>
  <c r="Q472" i="16"/>
  <c r="T472" i="16"/>
  <c r="U472" i="16"/>
  <c r="V472" i="16"/>
  <c r="W472" i="16"/>
  <c r="X472" i="16"/>
  <c r="Y472" i="16"/>
  <c r="B473" i="16"/>
  <c r="E473" i="16"/>
  <c r="H473" i="16"/>
  <c r="K473" i="16"/>
  <c r="N473" i="16"/>
  <c r="Q473" i="16"/>
  <c r="T473" i="16"/>
  <c r="U473" i="16"/>
  <c r="V473" i="16"/>
  <c r="W473" i="16"/>
  <c r="X473" i="16"/>
  <c r="Y473" i="16"/>
  <c r="B474" i="16"/>
  <c r="E474" i="16"/>
  <c r="H474" i="16"/>
  <c r="K474" i="16"/>
  <c r="N474" i="16"/>
  <c r="Q474" i="16"/>
  <c r="T474" i="16"/>
  <c r="U474" i="16"/>
  <c r="V474" i="16"/>
  <c r="W474" i="16"/>
  <c r="X474" i="16"/>
  <c r="Y474" i="16"/>
  <c r="B475" i="16"/>
  <c r="E475" i="16"/>
  <c r="H475" i="16"/>
  <c r="K475" i="16"/>
  <c r="N475" i="16"/>
  <c r="Q475" i="16"/>
  <c r="T475" i="16"/>
  <c r="U475" i="16"/>
  <c r="V475" i="16"/>
  <c r="W475" i="16"/>
  <c r="X475" i="16"/>
  <c r="Y475" i="16"/>
  <c r="B476" i="16"/>
  <c r="E476" i="16"/>
  <c r="H476" i="16"/>
  <c r="K476" i="16"/>
  <c r="N476" i="16"/>
  <c r="Q476" i="16"/>
  <c r="T476" i="16"/>
  <c r="U476" i="16"/>
  <c r="V476" i="16"/>
  <c r="W476" i="16"/>
  <c r="X476" i="16"/>
  <c r="Y476" i="16"/>
  <c r="B477" i="16"/>
  <c r="E477" i="16"/>
  <c r="H477" i="16"/>
  <c r="K477" i="16"/>
  <c r="N477" i="16"/>
  <c r="Q477" i="16"/>
  <c r="T477" i="16"/>
  <c r="U477" i="16"/>
  <c r="V477" i="16"/>
  <c r="W477" i="16"/>
  <c r="X477" i="16"/>
  <c r="Y477" i="16"/>
  <c r="B478" i="16"/>
  <c r="E478" i="16"/>
  <c r="H478" i="16"/>
  <c r="K478" i="16"/>
  <c r="N478" i="16"/>
  <c r="Q478" i="16"/>
  <c r="T478" i="16"/>
  <c r="U478" i="16"/>
  <c r="V478" i="16"/>
  <c r="W478" i="16"/>
  <c r="X478" i="16"/>
  <c r="Y478" i="16"/>
  <c r="B479" i="16"/>
  <c r="E479" i="16"/>
  <c r="H479" i="16"/>
  <c r="K479" i="16"/>
  <c r="N479" i="16"/>
  <c r="Q479" i="16"/>
  <c r="T479" i="16"/>
  <c r="U479" i="16"/>
  <c r="V479" i="16"/>
  <c r="W479" i="16"/>
  <c r="X479" i="16"/>
  <c r="Y479" i="16"/>
  <c r="B480" i="16"/>
  <c r="E480" i="16"/>
  <c r="H480" i="16"/>
  <c r="K480" i="16"/>
  <c r="N480" i="16"/>
  <c r="Q480" i="16"/>
  <c r="T480" i="16"/>
  <c r="U480" i="16"/>
  <c r="V480" i="16"/>
  <c r="W480" i="16"/>
  <c r="X480" i="16"/>
  <c r="Y480" i="16"/>
  <c r="B481" i="16"/>
  <c r="E481" i="16"/>
  <c r="H481" i="16"/>
  <c r="K481" i="16"/>
  <c r="N481" i="16"/>
  <c r="Q481" i="16"/>
  <c r="T481" i="16"/>
  <c r="U481" i="16"/>
  <c r="V481" i="16"/>
  <c r="W481" i="16"/>
  <c r="X481" i="16"/>
  <c r="Y481" i="16"/>
  <c r="B482" i="16"/>
  <c r="E482" i="16"/>
  <c r="H482" i="16"/>
  <c r="K482" i="16"/>
  <c r="N482" i="16"/>
  <c r="Q482" i="16"/>
  <c r="T482" i="16"/>
  <c r="U482" i="16"/>
  <c r="V482" i="16"/>
  <c r="W482" i="16"/>
  <c r="X482" i="16"/>
  <c r="Y482" i="16"/>
  <c r="B483" i="16"/>
  <c r="E483" i="16"/>
  <c r="H483" i="16"/>
  <c r="K483" i="16"/>
  <c r="N483" i="16"/>
  <c r="Q483" i="16"/>
  <c r="T483" i="16"/>
  <c r="U483" i="16"/>
  <c r="V483" i="16"/>
  <c r="W483" i="16"/>
  <c r="X483" i="16"/>
  <c r="Y483" i="16"/>
  <c r="B484" i="16"/>
  <c r="E484" i="16"/>
  <c r="H484" i="16"/>
  <c r="K484" i="16"/>
  <c r="N484" i="16"/>
  <c r="Q484" i="16"/>
  <c r="T484" i="16"/>
  <c r="U484" i="16"/>
  <c r="V484" i="16"/>
  <c r="W484" i="16"/>
  <c r="X484" i="16"/>
  <c r="Y484" i="16"/>
  <c r="B485" i="16"/>
  <c r="E485" i="16"/>
  <c r="H485" i="16"/>
  <c r="K485" i="16"/>
  <c r="N485" i="16"/>
  <c r="Q485" i="16"/>
  <c r="T485" i="16"/>
  <c r="U485" i="16"/>
  <c r="V485" i="16"/>
  <c r="W485" i="16"/>
  <c r="X485" i="16"/>
  <c r="Y485" i="16"/>
  <c r="B486" i="16"/>
  <c r="E486" i="16"/>
  <c r="H486" i="16"/>
  <c r="K486" i="16"/>
  <c r="N486" i="16"/>
  <c r="Q486" i="16"/>
  <c r="T486" i="16"/>
  <c r="U486" i="16"/>
  <c r="V486" i="16"/>
  <c r="W486" i="16"/>
  <c r="X486" i="16"/>
  <c r="Y486" i="16"/>
  <c r="B487" i="16"/>
  <c r="E487" i="16"/>
  <c r="H487" i="16"/>
  <c r="K487" i="16"/>
  <c r="N487" i="16"/>
  <c r="Q487" i="16"/>
  <c r="T487" i="16"/>
  <c r="U487" i="16"/>
  <c r="V487" i="16"/>
  <c r="W487" i="16"/>
  <c r="X487" i="16"/>
  <c r="Y487" i="16"/>
  <c r="B488" i="16"/>
  <c r="E488" i="16"/>
  <c r="H488" i="16"/>
  <c r="K488" i="16"/>
  <c r="N488" i="16"/>
  <c r="Q488" i="16"/>
  <c r="T488" i="16"/>
  <c r="U488" i="16"/>
  <c r="V488" i="16"/>
  <c r="W488" i="16"/>
  <c r="X488" i="16"/>
  <c r="Y488" i="16"/>
  <c r="B489" i="16"/>
  <c r="E489" i="16"/>
  <c r="H489" i="16"/>
  <c r="K489" i="16"/>
  <c r="N489" i="16"/>
  <c r="Q489" i="16"/>
  <c r="T489" i="16"/>
  <c r="U489" i="16"/>
  <c r="V489" i="16"/>
  <c r="W489" i="16"/>
  <c r="X489" i="16"/>
  <c r="Y489" i="16"/>
  <c r="B490" i="16"/>
  <c r="E490" i="16"/>
  <c r="H490" i="16"/>
  <c r="K490" i="16"/>
  <c r="N490" i="16"/>
  <c r="Q490" i="16"/>
  <c r="T490" i="16"/>
  <c r="U490" i="16"/>
  <c r="V490" i="16"/>
  <c r="W490" i="16"/>
  <c r="X490" i="16"/>
  <c r="Y490" i="16"/>
  <c r="B491" i="16"/>
  <c r="E491" i="16"/>
  <c r="H491" i="16"/>
  <c r="K491" i="16"/>
  <c r="N491" i="16"/>
  <c r="Q491" i="16"/>
  <c r="T491" i="16"/>
  <c r="U491" i="16"/>
  <c r="V491" i="16"/>
  <c r="W491" i="16"/>
  <c r="X491" i="16"/>
  <c r="Y491" i="16"/>
  <c r="B492" i="16"/>
  <c r="E492" i="16"/>
  <c r="H492" i="16"/>
  <c r="K492" i="16"/>
  <c r="N492" i="16"/>
  <c r="Q492" i="16"/>
  <c r="T492" i="16"/>
  <c r="U492" i="16"/>
  <c r="V492" i="16"/>
  <c r="W492" i="16"/>
  <c r="X492" i="16"/>
  <c r="Y492" i="16"/>
  <c r="B493" i="16"/>
  <c r="E493" i="16"/>
  <c r="H493" i="16"/>
  <c r="K493" i="16"/>
  <c r="N493" i="16"/>
  <c r="Q493" i="16"/>
  <c r="T493" i="16"/>
  <c r="U493" i="16"/>
  <c r="V493" i="16"/>
  <c r="W493" i="16"/>
  <c r="X493" i="16"/>
  <c r="Y493" i="16"/>
  <c r="B494" i="16"/>
  <c r="E494" i="16"/>
  <c r="H494" i="16"/>
  <c r="K494" i="16"/>
  <c r="N494" i="16"/>
  <c r="Q494" i="16"/>
  <c r="T494" i="16"/>
  <c r="U494" i="16"/>
  <c r="V494" i="16"/>
  <c r="W494" i="16"/>
  <c r="X494" i="16"/>
  <c r="Y494" i="16"/>
  <c r="B495" i="16"/>
  <c r="E495" i="16"/>
  <c r="H495" i="16"/>
  <c r="K495" i="16"/>
  <c r="N495" i="16"/>
  <c r="Q495" i="16"/>
  <c r="T495" i="16"/>
  <c r="U495" i="16"/>
  <c r="V495" i="16"/>
  <c r="W495" i="16"/>
  <c r="X495" i="16"/>
  <c r="Y495" i="16"/>
  <c r="B496" i="16"/>
  <c r="E496" i="16"/>
  <c r="H496" i="16"/>
  <c r="K496" i="16"/>
  <c r="N496" i="16"/>
  <c r="Q496" i="16"/>
  <c r="T496" i="16"/>
  <c r="U496" i="16"/>
  <c r="V496" i="16"/>
  <c r="W496" i="16"/>
  <c r="X496" i="16"/>
  <c r="Y496" i="16"/>
  <c r="B497" i="16"/>
  <c r="E497" i="16"/>
  <c r="H497" i="16"/>
  <c r="K497" i="16"/>
  <c r="N497" i="16"/>
  <c r="Q497" i="16"/>
  <c r="T497" i="16"/>
  <c r="U497" i="16"/>
  <c r="V497" i="16"/>
  <c r="W497" i="16"/>
  <c r="X497" i="16"/>
  <c r="Y497" i="16"/>
  <c r="B498" i="16"/>
  <c r="E498" i="16"/>
  <c r="H498" i="16"/>
  <c r="K498" i="16"/>
  <c r="N498" i="16"/>
  <c r="Q498" i="16"/>
  <c r="T498" i="16"/>
  <c r="U498" i="16"/>
  <c r="V498" i="16"/>
  <c r="W498" i="16"/>
  <c r="X498" i="16"/>
  <c r="Y498" i="16"/>
  <c r="B499" i="16"/>
  <c r="E499" i="16"/>
  <c r="H499" i="16"/>
  <c r="K499" i="16"/>
  <c r="N499" i="16"/>
  <c r="Q499" i="16"/>
  <c r="T499" i="16"/>
  <c r="U499" i="16"/>
  <c r="V499" i="16"/>
  <c r="W499" i="16"/>
  <c r="X499" i="16"/>
  <c r="Y499" i="16"/>
  <c r="B500" i="16"/>
  <c r="E500" i="16"/>
  <c r="H500" i="16"/>
  <c r="K500" i="16"/>
  <c r="N500" i="16"/>
  <c r="Q500" i="16"/>
  <c r="T500" i="16"/>
  <c r="U500" i="16"/>
  <c r="V500" i="16"/>
  <c r="W500" i="16"/>
  <c r="X500" i="16"/>
  <c r="Y500" i="16"/>
  <c r="B501" i="16"/>
  <c r="E501" i="16"/>
  <c r="H501" i="16"/>
  <c r="K501" i="16"/>
  <c r="N501" i="16"/>
  <c r="Q501" i="16"/>
  <c r="T501" i="16"/>
  <c r="U501" i="16"/>
  <c r="V501" i="16"/>
  <c r="W501" i="16"/>
  <c r="X501" i="16"/>
  <c r="Y501" i="16"/>
  <c r="B502" i="16"/>
  <c r="E502" i="16"/>
  <c r="H502" i="16"/>
  <c r="K502" i="16"/>
  <c r="N502" i="16"/>
  <c r="Q502" i="16"/>
  <c r="T502" i="16"/>
  <c r="U502" i="16"/>
  <c r="V502" i="16"/>
  <c r="W502" i="16"/>
  <c r="X502" i="16"/>
  <c r="Y502" i="16"/>
  <c r="B503" i="16"/>
  <c r="E503" i="16"/>
  <c r="H503" i="16"/>
  <c r="K503" i="16"/>
  <c r="N503" i="16"/>
  <c r="Q503" i="16"/>
  <c r="T503" i="16"/>
  <c r="U503" i="16"/>
  <c r="V503" i="16"/>
  <c r="W503" i="16"/>
  <c r="X503" i="16"/>
  <c r="Y503" i="16"/>
  <c r="B504" i="16"/>
  <c r="E504" i="16"/>
  <c r="H504" i="16"/>
  <c r="K504" i="16"/>
  <c r="N504" i="16"/>
  <c r="Q504" i="16"/>
  <c r="T504" i="16"/>
  <c r="U504" i="16"/>
  <c r="V504" i="16"/>
  <c r="W504" i="16"/>
  <c r="X504" i="16"/>
  <c r="Y504" i="16"/>
  <c r="B505" i="16"/>
  <c r="E505" i="16"/>
  <c r="H505" i="16"/>
  <c r="K505" i="16"/>
  <c r="N505" i="16"/>
  <c r="Q505" i="16"/>
  <c r="T505" i="16"/>
  <c r="U505" i="16"/>
  <c r="V505" i="16"/>
  <c r="W505" i="16"/>
  <c r="X505" i="16"/>
  <c r="Y505" i="16"/>
  <c r="B506" i="16"/>
  <c r="E506" i="16"/>
  <c r="H506" i="16"/>
  <c r="K506" i="16"/>
  <c r="N506" i="16"/>
  <c r="Q506" i="16"/>
  <c r="T506" i="16"/>
  <c r="U506" i="16"/>
  <c r="V506" i="16"/>
  <c r="W506" i="16"/>
  <c r="X506" i="16"/>
  <c r="Y506" i="16"/>
  <c r="B507" i="16"/>
  <c r="E507" i="16"/>
  <c r="H507" i="16"/>
  <c r="K507" i="16"/>
  <c r="N507" i="16"/>
  <c r="Q507" i="16"/>
  <c r="T507" i="16"/>
  <c r="U507" i="16"/>
  <c r="V507" i="16"/>
  <c r="W507" i="16"/>
  <c r="X507" i="16"/>
  <c r="Y507" i="16"/>
  <c r="B508" i="16"/>
  <c r="E508" i="16"/>
  <c r="H508" i="16"/>
  <c r="K508" i="16"/>
  <c r="N508" i="16"/>
  <c r="Q508" i="16"/>
  <c r="T508" i="16"/>
  <c r="U508" i="16"/>
  <c r="V508" i="16"/>
  <c r="W508" i="16"/>
  <c r="X508" i="16"/>
  <c r="Y508" i="16"/>
  <c r="B509" i="16"/>
  <c r="E509" i="16"/>
  <c r="H509" i="16"/>
  <c r="K509" i="16"/>
  <c r="N509" i="16"/>
  <c r="Q509" i="16"/>
  <c r="T509" i="16"/>
  <c r="U509" i="16"/>
  <c r="V509" i="16"/>
  <c r="W509" i="16"/>
  <c r="X509" i="16"/>
  <c r="Y509" i="16"/>
  <c r="B510" i="16"/>
  <c r="E510" i="16"/>
  <c r="H510" i="16"/>
  <c r="K510" i="16"/>
  <c r="N510" i="16"/>
  <c r="Q510" i="16"/>
  <c r="T510" i="16"/>
  <c r="U510" i="16"/>
  <c r="V510" i="16"/>
  <c r="W510" i="16"/>
  <c r="X510" i="16"/>
  <c r="Y510" i="16"/>
  <c r="B511" i="16"/>
  <c r="E511" i="16"/>
  <c r="H511" i="16"/>
  <c r="K511" i="16"/>
  <c r="N511" i="16"/>
  <c r="Q511" i="16"/>
  <c r="T511" i="16"/>
  <c r="U511" i="16"/>
  <c r="V511" i="16"/>
  <c r="W511" i="16"/>
  <c r="X511" i="16"/>
  <c r="Y511" i="16"/>
  <c r="B512" i="16"/>
  <c r="E512" i="16"/>
  <c r="H512" i="16"/>
  <c r="K512" i="16"/>
  <c r="N512" i="16"/>
  <c r="Q512" i="16"/>
  <c r="T512" i="16"/>
  <c r="U512" i="16"/>
  <c r="V512" i="16"/>
  <c r="W512" i="16"/>
  <c r="X512" i="16"/>
  <c r="Y512" i="16"/>
  <c r="B513" i="16"/>
  <c r="E513" i="16"/>
  <c r="H513" i="16"/>
  <c r="K513" i="16"/>
  <c r="N513" i="16"/>
  <c r="Q513" i="16"/>
  <c r="T513" i="16"/>
  <c r="U513" i="16"/>
  <c r="V513" i="16"/>
  <c r="W513" i="16"/>
  <c r="X513" i="16"/>
  <c r="Y513" i="16"/>
  <c r="B514" i="16"/>
  <c r="E514" i="16"/>
  <c r="H514" i="16"/>
  <c r="K514" i="16"/>
  <c r="N514" i="16"/>
  <c r="Q514" i="16"/>
  <c r="T514" i="16"/>
  <c r="U514" i="16"/>
  <c r="V514" i="16"/>
  <c r="W514" i="16"/>
  <c r="X514" i="16"/>
  <c r="Y514" i="16"/>
  <c r="B515" i="16"/>
  <c r="E515" i="16"/>
  <c r="H515" i="16"/>
  <c r="K515" i="16"/>
  <c r="N515" i="16"/>
  <c r="Q515" i="16"/>
  <c r="T515" i="16"/>
  <c r="U515" i="16"/>
  <c r="V515" i="16"/>
  <c r="W515" i="16"/>
  <c r="X515" i="16"/>
  <c r="Y515" i="16"/>
  <c r="B516" i="16"/>
  <c r="E516" i="16"/>
  <c r="H516" i="16"/>
  <c r="K516" i="16"/>
  <c r="N516" i="16"/>
  <c r="Q516" i="16"/>
  <c r="T516" i="16"/>
  <c r="U516" i="16"/>
  <c r="V516" i="16"/>
  <c r="W516" i="16"/>
  <c r="X516" i="16"/>
  <c r="Y516" i="16"/>
  <c r="B517" i="16"/>
  <c r="E517" i="16"/>
  <c r="H517" i="16"/>
  <c r="K517" i="16"/>
  <c r="N517" i="16"/>
  <c r="Q517" i="16"/>
  <c r="T517" i="16"/>
  <c r="U517" i="16"/>
  <c r="V517" i="16"/>
  <c r="W517" i="16"/>
  <c r="X517" i="16"/>
  <c r="Y517" i="16"/>
  <c r="B518" i="16"/>
  <c r="E518" i="16"/>
  <c r="H518" i="16"/>
  <c r="K518" i="16"/>
  <c r="N518" i="16"/>
  <c r="Q518" i="16"/>
  <c r="T518" i="16"/>
  <c r="U518" i="16"/>
  <c r="V518" i="16"/>
  <c r="W518" i="16"/>
  <c r="X518" i="16"/>
  <c r="Y518" i="16"/>
  <c r="B519" i="16"/>
  <c r="E519" i="16"/>
  <c r="H519" i="16"/>
  <c r="K519" i="16"/>
  <c r="N519" i="16"/>
  <c r="Q519" i="16"/>
  <c r="T519" i="16"/>
  <c r="U519" i="16"/>
  <c r="V519" i="16"/>
  <c r="W519" i="16"/>
  <c r="X519" i="16"/>
  <c r="Y519" i="16"/>
  <c r="B520" i="16"/>
  <c r="E520" i="16"/>
  <c r="H520" i="16"/>
  <c r="K520" i="16"/>
  <c r="N520" i="16"/>
  <c r="Q520" i="16"/>
  <c r="T520" i="16"/>
  <c r="U520" i="16"/>
  <c r="V520" i="16"/>
  <c r="W520" i="16"/>
  <c r="X520" i="16"/>
  <c r="Y520" i="16"/>
  <c r="B521" i="16"/>
  <c r="E521" i="16"/>
  <c r="H521" i="16"/>
  <c r="K521" i="16"/>
  <c r="N521" i="16"/>
  <c r="Q521" i="16"/>
  <c r="T521" i="16"/>
  <c r="U521" i="16"/>
  <c r="V521" i="16"/>
  <c r="W521" i="16"/>
  <c r="X521" i="16"/>
  <c r="Y521" i="16"/>
  <c r="B522" i="16"/>
  <c r="E522" i="16"/>
  <c r="H522" i="16"/>
  <c r="K522" i="16"/>
  <c r="N522" i="16"/>
  <c r="Q522" i="16"/>
  <c r="T522" i="16"/>
  <c r="U522" i="16"/>
  <c r="V522" i="16"/>
  <c r="W522" i="16"/>
  <c r="X522" i="16"/>
  <c r="Y522" i="16"/>
  <c r="B523" i="16"/>
  <c r="E523" i="16"/>
  <c r="H523" i="16"/>
  <c r="K523" i="16"/>
  <c r="N523" i="16"/>
  <c r="Q523" i="16"/>
  <c r="T523" i="16"/>
  <c r="U523" i="16"/>
  <c r="V523" i="16"/>
  <c r="W523" i="16"/>
  <c r="X523" i="16"/>
  <c r="Y523" i="16"/>
  <c r="B524" i="16"/>
  <c r="E524" i="16"/>
  <c r="H524" i="16"/>
  <c r="K524" i="16"/>
  <c r="N524" i="16"/>
  <c r="Q524" i="16"/>
  <c r="T524" i="16"/>
  <c r="U524" i="16"/>
  <c r="V524" i="16"/>
  <c r="W524" i="16"/>
  <c r="X524" i="16"/>
  <c r="Y524" i="16"/>
  <c r="B525" i="16"/>
  <c r="E525" i="16"/>
  <c r="H525" i="16"/>
  <c r="K525" i="16"/>
  <c r="N525" i="16"/>
  <c r="Q525" i="16"/>
  <c r="T525" i="16"/>
  <c r="U525" i="16"/>
  <c r="V525" i="16"/>
  <c r="W525" i="16"/>
  <c r="X525" i="16"/>
  <c r="Y525" i="16"/>
  <c r="B526" i="16"/>
  <c r="E526" i="16"/>
  <c r="H526" i="16"/>
  <c r="K526" i="16"/>
  <c r="N526" i="16"/>
  <c r="Q526" i="16"/>
  <c r="T526" i="16"/>
  <c r="U526" i="16"/>
  <c r="V526" i="16"/>
  <c r="W526" i="16"/>
  <c r="X526" i="16"/>
  <c r="Y526" i="16"/>
  <c r="B527" i="16"/>
  <c r="E527" i="16"/>
  <c r="H527" i="16"/>
  <c r="K527" i="16"/>
  <c r="N527" i="16"/>
  <c r="Q527" i="16"/>
  <c r="T527" i="16"/>
  <c r="U527" i="16"/>
  <c r="V527" i="16"/>
  <c r="W527" i="16"/>
  <c r="X527" i="16"/>
  <c r="Y527" i="16"/>
  <c r="B528" i="16"/>
  <c r="E528" i="16"/>
  <c r="H528" i="16"/>
  <c r="K528" i="16"/>
  <c r="N528" i="16"/>
  <c r="Q528" i="16"/>
  <c r="T528" i="16"/>
  <c r="U528" i="16"/>
  <c r="V528" i="16"/>
  <c r="W528" i="16"/>
  <c r="X528" i="16"/>
  <c r="Y528" i="16"/>
  <c r="B529" i="16"/>
  <c r="E529" i="16"/>
  <c r="H529" i="16"/>
  <c r="K529" i="16"/>
  <c r="N529" i="16"/>
  <c r="Q529" i="16"/>
  <c r="T529" i="16"/>
  <c r="U529" i="16"/>
  <c r="V529" i="16"/>
  <c r="W529" i="16"/>
  <c r="X529" i="16"/>
  <c r="Y529" i="16"/>
  <c r="B530" i="16"/>
  <c r="E530" i="16"/>
  <c r="H530" i="16"/>
  <c r="K530" i="16"/>
  <c r="N530" i="16"/>
  <c r="Q530" i="16"/>
  <c r="T530" i="16"/>
  <c r="U530" i="16"/>
  <c r="V530" i="16"/>
  <c r="W530" i="16"/>
  <c r="X530" i="16"/>
  <c r="Y530" i="16"/>
  <c r="B531" i="16"/>
  <c r="E531" i="16"/>
  <c r="H531" i="16"/>
  <c r="K531" i="16"/>
  <c r="N531" i="16"/>
  <c r="Q531" i="16"/>
  <c r="T531" i="16"/>
  <c r="U531" i="16"/>
  <c r="V531" i="16"/>
  <c r="W531" i="16"/>
  <c r="X531" i="16"/>
  <c r="Y531" i="16"/>
  <c r="B532" i="16"/>
  <c r="E532" i="16"/>
  <c r="H532" i="16"/>
  <c r="K532" i="16"/>
  <c r="N532" i="16"/>
  <c r="Q532" i="16"/>
  <c r="T532" i="16"/>
  <c r="U532" i="16"/>
  <c r="V532" i="16"/>
  <c r="W532" i="16"/>
  <c r="X532" i="16"/>
  <c r="Y532" i="16"/>
  <c r="B533" i="16"/>
  <c r="E533" i="16"/>
  <c r="H533" i="16"/>
  <c r="K533" i="16"/>
  <c r="N533" i="16"/>
  <c r="Q533" i="16"/>
  <c r="T533" i="16"/>
  <c r="U533" i="16"/>
  <c r="V533" i="16"/>
  <c r="W533" i="16"/>
  <c r="X533" i="16"/>
  <c r="Y533" i="16"/>
  <c r="B534" i="16"/>
  <c r="E534" i="16"/>
  <c r="H534" i="16"/>
  <c r="K534" i="16"/>
  <c r="N534" i="16"/>
  <c r="Q534" i="16"/>
  <c r="T534" i="16"/>
  <c r="U534" i="16"/>
  <c r="V534" i="16"/>
  <c r="W534" i="16"/>
  <c r="X534" i="16"/>
  <c r="Y534" i="16"/>
  <c r="B535" i="16"/>
  <c r="E535" i="16"/>
  <c r="H535" i="16"/>
  <c r="K535" i="16"/>
  <c r="N535" i="16"/>
  <c r="Q535" i="16"/>
  <c r="T535" i="16"/>
  <c r="U535" i="16"/>
  <c r="V535" i="16"/>
  <c r="W535" i="16"/>
  <c r="X535" i="16"/>
  <c r="Y535" i="16"/>
  <c r="B536" i="16"/>
  <c r="E536" i="16"/>
  <c r="H536" i="16"/>
  <c r="K536" i="16"/>
  <c r="N536" i="16"/>
  <c r="Q536" i="16"/>
  <c r="T536" i="16"/>
  <c r="U536" i="16"/>
  <c r="V536" i="16"/>
  <c r="W536" i="16"/>
  <c r="X536" i="16"/>
  <c r="Y536" i="16"/>
  <c r="B537" i="16"/>
  <c r="E537" i="16"/>
  <c r="H537" i="16"/>
  <c r="K537" i="16"/>
  <c r="N537" i="16"/>
  <c r="Q537" i="16"/>
  <c r="T537" i="16"/>
  <c r="U537" i="16"/>
  <c r="V537" i="16"/>
  <c r="W537" i="16"/>
  <c r="X537" i="16"/>
  <c r="Y537" i="16"/>
  <c r="B538" i="16"/>
  <c r="E538" i="16"/>
  <c r="H538" i="16"/>
  <c r="K538" i="16"/>
  <c r="N538" i="16"/>
  <c r="Q538" i="16"/>
  <c r="T538" i="16"/>
  <c r="U538" i="16"/>
  <c r="V538" i="16"/>
  <c r="W538" i="16"/>
  <c r="X538" i="16"/>
  <c r="Y538" i="16"/>
  <c r="B539" i="16"/>
  <c r="E539" i="16"/>
  <c r="H539" i="16"/>
  <c r="K539" i="16"/>
  <c r="N539" i="16"/>
  <c r="Q539" i="16"/>
  <c r="T539" i="16"/>
  <c r="U539" i="16"/>
  <c r="V539" i="16"/>
  <c r="W539" i="16"/>
  <c r="X539" i="16"/>
  <c r="Y539" i="16"/>
  <c r="B540" i="16"/>
  <c r="E540" i="16"/>
  <c r="H540" i="16"/>
  <c r="K540" i="16"/>
  <c r="N540" i="16"/>
  <c r="Q540" i="16"/>
  <c r="T540" i="16"/>
  <c r="U540" i="16"/>
  <c r="V540" i="16"/>
  <c r="W540" i="16"/>
  <c r="X540" i="16"/>
  <c r="Y540" i="16"/>
  <c r="B541" i="16"/>
  <c r="E541" i="16"/>
  <c r="H541" i="16"/>
  <c r="K541" i="16"/>
  <c r="N541" i="16"/>
  <c r="Q541" i="16"/>
  <c r="T541" i="16"/>
  <c r="U541" i="16"/>
  <c r="V541" i="16"/>
  <c r="W541" i="16"/>
  <c r="X541" i="16"/>
  <c r="Y541" i="16"/>
  <c r="B542" i="16"/>
  <c r="E542" i="16"/>
  <c r="H542" i="16"/>
  <c r="K542" i="16"/>
  <c r="N542" i="16"/>
  <c r="Q542" i="16"/>
  <c r="T542" i="16"/>
  <c r="U542" i="16"/>
  <c r="V542" i="16"/>
  <c r="W542" i="16"/>
  <c r="X542" i="16"/>
  <c r="Y542" i="16"/>
  <c r="B543" i="16"/>
  <c r="E543" i="16"/>
  <c r="H543" i="16"/>
  <c r="K543" i="16"/>
  <c r="N543" i="16"/>
  <c r="Q543" i="16"/>
  <c r="T543" i="16"/>
  <c r="U543" i="16"/>
  <c r="V543" i="16"/>
  <c r="W543" i="16"/>
  <c r="X543" i="16"/>
  <c r="Y543" i="16"/>
  <c r="B544" i="16"/>
  <c r="E544" i="16"/>
  <c r="H544" i="16"/>
  <c r="K544" i="16"/>
  <c r="N544" i="16"/>
  <c r="Q544" i="16"/>
  <c r="T544" i="16"/>
  <c r="U544" i="16"/>
  <c r="V544" i="16"/>
  <c r="W544" i="16"/>
  <c r="X544" i="16"/>
  <c r="Y544" i="16"/>
  <c r="B545" i="16"/>
  <c r="E545" i="16"/>
  <c r="H545" i="16"/>
  <c r="K545" i="16"/>
  <c r="N545" i="16"/>
  <c r="Q545" i="16"/>
  <c r="T545" i="16"/>
  <c r="U545" i="16"/>
  <c r="V545" i="16"/>
  <c r="W545" i="16"/>
  <c r="X545" i="16"/>
  <c r="Y545" i="16"/>
  <c r="B546" i="16"/>
  <c r="E546" i="16"/>
  <c r="H546" i="16"/>
  <c r="K546" i="16"/>
  <c r="N546" i="16"/>
  <c r="Q546" i="16"/>
  <c r="T546" i="16"/>
  <c r="U546" i="16"/>
  <c r="V546" i="16"/>
  <c r="W546" i="16"/>
  <c r="X546" i="16"/>
  <c r="Y546" i="16"/>
  <c r="B547" i="16"/>
  <c r="E547" i="16"/>
  <c r="H547" i="16"/>
  <c r="K547" i="16"/>
  <c r="N547" i="16"/>
  <c r="Q547" i="16"/>
  <c r="T547" i="16"/>
  <c r="U547" i="16"/>
  <c r="V547" i="16"/>
  <c r="W547" i="16"/>
  <c r="X547" i="16"/>
  <c r="Y547" i="16"/>
  <c r="B548" i="16"/>
  <c r="E548" i="16"/>
  <c r="H548" i="16"/>
  <c r="K548" i="16"/>
  <c r="N548" i="16"/>
  <c r="Q548" i="16"/>
  <c r="T548" i="16"/>
  <c r="U548" i="16"/>
  <c r="V548" i="16"/>
  <c r="W548" i="16"/>
  <c r="X548" i="16"/>
  <c r="Y548" i="16"/>
  <c r="B549" i="16"/>
  <c r="E549" i="16"/>
  <c r="H549" i="16"/>
  <c r="K549" i="16"/>
  <c r="N549" i="16"/>
  <c r="Q549" i="16"/>
  <c r="T549" i="16"/>
  <c r="U549" i="16"/>
  <c r="V549" i="16"/>
  <c r="W549" i="16"/>
  <c r="X549" i="16"/>
  <c r="Y549" i="16"/>
  <c r="B550" i="16"/>
  <c r="E550" i="16"/>
  <c r="H550" i="16"/>
  <c r="K550" i="16"/>
  <c r="N550" i="16"/>
  <c r="Q550" i="16"/>
  <c r="T550" i="16"/>
  <c r="U550" i="16"/>
  <c r="V550" i="16"/>
  <c r="W550" i="16"/>
  <c r="X550" i="16"/>
  <c r="Y550" i="16"/>
  <c r="B551" i="16"/>
  <c r="E551" i="16"/>
  <c r="H551" i="16"/>
  <c r="K551" i="16"/>
  <c r="N551" i="16"/>
  <c r="Q551" i="16"/>
  <c r="T551" i="16"/>
  <c r="U551" i="16"/>
  <c r="V551" i="16"/>
  <c r="W551" i="16"/>
  <c r="X551" i="16"/>
  <c r="Y551" i="16"/>
  <c r="B552" i="16"/>
  <c r="E552" i="16"/>
  <c r="H552" i="16"/>
  <c r="K552" i="16"/>
  <c r="N552" i="16"/>
  <c r="Q552" i="16"/>
  <c r="T552" i="16"/>
  <c r="U552" i="16"/>
  <c r="V552" i="16"/>
  <c r="W552" i="16"/>
  <c r="X552" i="16"/>
  <c r="Y552" i="16"/>
  <c r="B553" i="16"/>
  <c r="E553" i="16"/>
  <c r="H553" i="16"/>
  <c r="K553" i="16"/>
  <c r="N553" i="16"/>
  <c r="Q553" i="16"/>
  <c r="T553" i="16"/>
  <c r="U553" i="16"/>
  <c r="V553" i="16"/>
  <c r="W553" i="16"/>
  <c r="X553" i="16"/>
  <c r="Y553" i="16"/>
  <c r="B554" i="16"/>
  <c r="E554" i="16"/>
  <c r="H554" i="16"/>
  <c r="K554" i="16"/>
  <c r="N554" i="16"/>
  <c r="Q554" i="16"/>
  <c r="T554" i="16"/>
  <c r="U554" i="16"/>
  <c r="V554" i="16"/>
  <c r="W554" i="16"/>
  <c r="X554" i="16"/>
  <c r="Y554" i="16"/>
  <c r="B555" i="16"/>
  <c r="E555" i="16"/>
  <c r="H555" i="16"/>
  <c r="K555" i="16"/>
  <c r="N555" i="16"/>
  <c r="Q555" i="16"/>
  <c r="T555" i="16"/>
  <c r="U555" i="16"/>
  <c r="V555" i="16"/>
  <c r="W555" i="16"/>
  <c r="X555" i="16"/>
  <c r="Y555" i="16"/>
  <c r="B556" i="16"/>
  <c r="E556" i="16"/>
  <c r="H556" i="16"/>
  <c r="K556" i="16"/>
  <c r="N556" i="16"/>
  <c r="Q556" i="16"/>
  <c r="T556" i="16"/>
  <c r="U556" i="16"/>
  <c r="V556" i="16"/>
  <c r="W556" i="16"/>
  <c r="X556" i="16"/>
  <c r="Y556" i="16"/>
  <c r="B557" i="16"/>
  <c r="E557" i="16"/>
  <c r="H557" i="16"/>
  <c r="K557" i="16"/>
  <c r="N557" i="16"/>
  <c r="Q557" i="16"/>
  <c r="T557" i="16"/>
  <c r="U557" i="16"/>
  <c r="V557" i="16"/>
  <c r="W557" i="16"/>
  <c r="X557" i="16"/>
  <c r="Y557" i="16"/>
  <c r="B558" i="16"/>
  <c r="E558" i="16"/>
  <c r="H558" i="16"/>
  <c r="K558" i="16"/>
  <c r="N558" i="16"/>
  <c r="Q558" i="16"/>
  <c r="T558" i="16"/>
  <c r="U558" i="16"/>
  <c r="V558" i="16"/>
  <c r="W558" i="16"/>
  <c r="X558" i="16"/>
  <c r="Y558" i="16"/>
  <c r="B559" i="16"/>
  <c r="E559" i="16"/>
  <c r="H559" i="16"/>
  <c r="K559" i="16"/>
  <c r="N559" i="16"/>
  <c r="Q559" i="16"/>
  <c r="T559" i="16"/>
  <c r="U559" i="16"/>
  <c r="V559" i="16"/>
  <c r="W559" i="16"/>
  <c r="X559" i="16"/>
  <c r="Y559" i="16"/>
  <c r="B560" i="16"/>
  <c r="E560" i="16"/>
  <c r="H560" i="16"/>
  <c r="K560" i="16"/>
  <c r="N560" i="16"/>
  <c r="Q560" i="16"/>
  <c r="T560" i="16"/>
  <c r="U560" i="16"/>
  <c r="V560" i="16"/>
  <c r="W560" i="16"/>
  <c r="X560" i="16"/>
  <c r="Y560" i="16"/>
  <c r="B561" i="16"/>
  <c r="E561" i="16"/>
  <c r="H561" i="16"/>
  <c r="K561" i="16"/>
  <c r="N561" i="16"/>
  <c r="Q561" i="16"/>
  <c r="T561" i="16"/>
  <c r="U561" i="16"/>
  <c r="V561" i="16"/>
  <c r="W561" i="16"/>
  <c r="X561" i="16"/>
  <c r="Y561" i="16"/>
  <c r="B562" i="16"/>
  <c r="E562" i="16"/>
  <c r="H562" i="16"/>
  <c r="K562" i="16"/>
  <c r="N562" i="16"/>
  <c r="Q562" i="16"/>
  <c r="T562" i="16"/>
  <c r="U562" i="16"/>
  <c r="V562" i="16"/>
  <c r="W562" i="16"/>
  <c r="X562" i="16"/>
  <c r="Y562" i="16"/>
  <c r="B563" i="16"/>
  <c r="E563" i="16"/>
  <c r="H563" i="16"/>
  <c r="K563" i="16"/>
  <c r="N563" i="16"/>
  <c r="Q563" i="16"/>
  <c r="T563" i="16"/>
  <c r="U563" i="16"/>
  <c r="V563" i="16"/>
  <c r="W563" i="16"/>
  <c r="X563" i="16"/>
  <c r="Y563" i="16"/>
  <c r="B564" i="16"/>
  <c r="E564" i="16"/>
  <c r="H564" i="16"/>
  <c r="K564" i="16"/>
  <c r="N564" i="16"/>
  <c r="Q564" i="16"/>
  <c r="T564" i="16"/>
  <c r="U564" i="16"/>
  <c r="V564" i="16"/>
  <c r="W564" i="16"/>
  <c r="X564" i="16"/>
  <c r="Y564" i="16"/>
  <c r="B565" i="16"/>
  <c r="E565" i="16"/>
  <c r="H565" i="16"/>
  <c r="K565" i="16"/>
  <c r="N565" i="16"/>
  <c r="Q565" i="16"/>
  <c r="T565" i="16"/>
  <c r="U565" i="16"/>
  <c r="V565" i="16"/>
  <c r="W565" i="16"/>
  <c r="X565" i="16"/>
  <c r="Y565" i="16"/>
  <c r="B566" i="16"/>
  <c r="E566" i="16"/>
  <c r="H566" i="16"/>
  <c r="K566" i="16"/>
  <c r="N566" i="16"/>
  <c r="Q566" i="16"/>
  <c r="T566" i="16"/>
  <c r="U566" i="16"/>
  <c r="V566" i="16"/>
  <c r="W566" i="16"/>
  <c r="X566" i="16"/>
  <c r="Y566" i="16"/>
  <c r="B567" i="16"/>
  <c r="E567" i="16"/>
  <c r="H567" i="16"/>
  <c r="K567" i="16"/>
  <c r="N567" i="16"/>
  <c r="Q567" i="16"/>
  <c r="T567" i="16"/>
  <c r="U567" i="16"/>
  <c r="V567" i="16"/>
  <c r="W567" i="16"/>
  <c r="X567" i="16"/>
  <c r="Y567" i="16"/>
  <c r="B568" i="16"/>
  <c r="E568" i="16"/>
  <c r="H568" i="16"/>
  <c r="K568" i="16"/>
  <c r="N568" i="16"/>
  <c r="Q568" i="16"/>
  <c r="T568" i="16"/>
  <c r="U568" i="16"/>
  <c r="V568" i="16"/>
  <c r="W568" i="16"/>
  <c r="X568" i="16"/>
  <c r="Y568" i="16"/>
  <c r="B569" i="16"/>
  <c r="E569" i="16"/>
  <c r="H569" i="16"/>
  <c r="K569" i="16"/>
  <c r="N569" i="16"/>
  <c r="Q569" i="16"/>
  <c r="T569" i="16"/>
  <c r="U569" i="16"/>
  <c r="V569" i="16"/>
  <c r="W569" i="16"/>
  <c r="X569" i="16"/>
  <c r="Y569" i="16"/>
  <c r="B570" i="16"/>
  <c r="E570" i="16"/>
  <c r="H570" i="16"/>
  <c r="K570" i="16"/>
  <c r="N570" i="16"/>
  <c r="Q570" i="16"/>
  <c r="T570" i="16"/>
  <c r="U570" i="16"/>
  <c r="V570" i="16"/>
  <c r="W570" i="16"/>
  <c r="X570" i="16"/>
  <c r="Y570" i="16"/>
  <c r="B571" i="16"/>
  <c r="E571" i="16"/>
  <c r="H571" i="16"/>
  <c r="K571" i="16"/>
  <c r="N571" i="16"/>
  <c r="Q571" i="16"/>
  <c r="T571" i="16"/>
  <c r="U571" i="16"/>
  <c r="V571" i="16"/>
  <c r="W571" i="16"/>
  <c r="X571" i="16"/>
  <c r="Y571" i="16"/>
  <c r="B572" i="16"/>
  <c r="E572" i="16"/>
  <c r="H572" i="16"/>
  <c r="K572" i="16"/>
  <c r="N572" i="16"/>
  <c r="Q572" i="16"/>
  <c r="T572" i="16"/>
  <c r="U572" i="16"/>
  <c r="V572" i="16"/>
  <c r="W572" i="16"/>
  <c r="X572" i="16"/>
  <c r="Y572" i="16"/>
  <c r="B573" i="16"/>
  <c r="E573" i="16"/>
  <c r="H573" i="16"/>
  <c r="K573" i="16"/>
  <c r="N573" i="16"/>
  <c r="Q573" i="16"/>
  <c r="T573" i="16"/>
  <c r="U573" i="16"/>
  <c r="V573" i="16"/>
  <c r="W573" i="16"/>
  <c r="X573" i="16"/>
  <c r="Y573" i="16"/>
  <c r="B574" i="16"/>
  <c r="E574" i="16"/>
  <c r="H574" i="16"/>
  <c r="K574" i="16"/>
  <c r="N574" i="16"/>
  <c r="Q574" i="16"/>
  <c r="T574" i="16"/>
  <c r="U574" i="16"/>
  <c r="V574" i="16"/>
  <c r="W574" i="16"/>
  <c r="X574" i="16"/>
  <c r="Y574" i="16"/>
  <c r="B575" i="16"/>
  <c r="E575" i="16"/>
  <c r="H575" i="16"/>
  <c r="K575" i="16"/>
  <c r="N575" i="16"/>
  <c r="Q575" i="16"/>
  <c r="T575" i="16"/>
  <c r="U575" i="16"/>
  <c r="V575" i="16"/>
  <c r="W575" i="16"/>
  <c r="X575" i="16"/>
  <c r="Y575" i="16"/>
  <c r="B576" i="16"/>
  <c r="E576" i="16"/>
  <c r="H576" i="16"/>
  <c r="K576" i="16"/>
  <c r="N576" i="16"/>
  <c r="Q576" i="16"/>
  <c r="T576" i="16"/>
  <c r="U576" i="16"/>
  <c r="V576" i="16"/>
  <c r="W576" i="16"/>
  <c r="X576" i="16"/>
  <c r="Y576" i="16"/>
  <c r="B577" i="16"/>
  <c r="E577" i="16"/>
  <c r="H577" i="16"/>
  <c r="K577" i="16"/>
  <c r="N577" i="16"/>
  <c r="Q577" i="16"/>
  <c r="T577" i="16"/>
  <c r="U577" i="16"/>
  <c r="V577" i="16"/>
  <c r="W577" i="16"/>
  <c r="X577" i="16"/>
  <c r="Y577" i="16"/>
  <c r="B578" i="16"/>
  <c r="E578" i="16"/>
  <c r="H578" i="16"/>
  <c r="K578" i="16"/>
  <c r="N578" i="16"/>
  <c r="Q578" i="16"/>
  <c r="T578" i="16"/>
  <c r="U578" i="16"/>
  <c r="V578" i="16"/>
  <c r="W578" i="16"/>
  <c r="X578" i="16"/>
  <c r="Y578" i="16"/>
  <c r="B579" i="16"/>
  <c r="E579" i="16"/>
  <c r="H579" i="16"/>
  <c r="K579" i="16"/>
  <c r="N579" i="16"/>
  <c r="Q579" i="16"/>
  <c r="T579" i="16"/>
  <c r="U579" i="16"/>
  <c r="V579" i="16"/>
  <c r="W579" i="16"/>
  <c r="X579" i="16"/>
  <c r="Y579" i="16"/>
  <c r="B580" i="16"/>
  <c r="E580" i="16"/>
  <c r="H580" i="16"/>
  <c r="K580" i="16"/>
  <c r="N580" i="16"/>
  <c r="Q580" i="16"/>
  <c r="T580" i="16"/>
  <c r="U580" i="16"/>
  <c r="V580" i="16"/>
  <c r="W580" i="16"/>
  <c r="X580" i="16"/>
  <c r="Y580" i="16"/>
  <c r="B581" i="16"/>
  <c r="E581" i="16"/>
  <c r="H581" i="16"/>
  <c r="K581" i="16"/>
  <c r="N581" i="16"/>
  <c r="Q581" i="16"/>
  <c r="T581" i="16"/>
  <c r="U581" i="16"/>
  <c r="V581" i="16"/>
  <c r="W581" i="16"/>
  <c r="X581" i="16"/>
  <c r="Y581" i="16"/>
  <c r="B582" i="16"/>
  <c r="E582" i="16"/>
  <c r="H582" i="16"/>
  <c r="K582" i="16"/>
  <c r="N582" i="16"/>
  <c r="Q582" i="16"/>
  <c r="T582" i="16"/>
  <c r="U582" i="16"/>
  <c r="V582" i="16"/>
  <c r="W582" i="16"/>
  <c r="X582" i="16"/>
  <c r="Y582" i="16"/>
  <c r="B583" i="16"/>
  <c r="E583" i="16"/>
  <c r="H583" i="16"/>
  <c r="K583" i="16"/>
  <c r="N583" i="16"/>
  <c r="Q583" i="16"/>
  <c r="T583" i="16"/>
  <c r="U583" i="16"/>
  <c r="V583" i="16"/>
  <c r="W583" i="16"/>
  <c r="X583" i="16"/>
  <c r="Y583" i="16"/>
  <c r="B584" i="16"/>
  <c r="E584" i="16"/>
  <c r="H584" i="16"/>
  <c r="K584" i="16"/>
  <c r="N584" i="16"/>
  <c r="Q584" i="16"/>
  <c r="T584" i="16"/>
  <c r="U584" i="16"/>
  <c r="V584" i="16"/>
  <c r="W584" i="16"/>
  <c r="X584" i="16"/>
  <c r="Y584" i="16"/>
  <c r="B585" i="16"/>
  <c r="E585" i="16"/>
  <c r="H585" i="16"/>
  <c r="K585" i="16"/>
  <c r="N585" i="16"/>
  <c r="Q585" i="16"/>
  <c r="T585" i="16"/>
  <c r="U585" i="16"/>
  <c r="V585" i="16"/>
  <c r="W585" i="16"/>
  <c r="X585" i="16"/>
  <c r="Y585" i="16"/>
  <c r="B586" i="16"/>
  <c r="E586" i="16"/>
  <c r="H586" i="16"/>
  <c r="K586" i="16"/>
  <c r="N586" i="16"/>
  <c r="Q586" i="16"/>
  <c r="T586" i="16"/>
  <c r="U586" i="16"/>
  <c r="V586" i="16"/>
  <c r="W586" i="16"/>
  <c r="X586" i="16"/>
  <c r="Y586" i="16"/>
  <c r="B587" i="16"/>
  <c r="E587" i="16"/>
  <c r="H587" i="16"/>
  <c r="K587" i="16"/>
  <c r="N587" i="16"/>
  <c r="Q587" i="16"/>
  <c r="T587" i="16"/>
  <c r="U587" i="16"/>
  <c r="V587" i="16"/>
  <c r="W587" i="16"/>
  <c r="X587" i="16"/>
  <c r="Y587" i="16"/>
  <c r="B588" i="16"/>
  <c r="E588" i="16"/>
  <c r="H588" i="16"/>
  <c r="K588" i="16"/>
  <c r="N588" i="16"/>
  <c r="Q588" i="16"/>
  <c r="T588" i="16"/>
  <c r="U588" i="16"/>
  <c r="V588" i="16"/>
  <c r="W588" i="16"/>
  <c r="X588" i="16"/>
  <c r="Y588" i="16"/>
  <c r="B589" i="16"/>
  <c r="E589" i="16"/>
  <c r="H589" i="16"/>
  <c r="K589" i="16"/>
  <c r="N589" i="16"/>
  <c r="Q589" i="16"/>
  <c r="T589" i="16"/>
  <c r="U589" i="16"/>
  <c r="V589" i="16"/>
  <c r="W589" i="16"/>
  <c r="X589" i="16"/>
  <c r="Y589" i="16"/>
  <c r="B590" i="16"/>
  <c r="E590" i="16"/>
  <c r="H590" i="16"/>
  <c r="K590" i="16"/>
  <c r="N590" i="16"/>
  <c r="Q590" i="16"/>
  <c r="T590" i="16"/>
  <c r="U590" i="16"/>
  <c r="V590" i="16"/>
  <c r="W590" i="16"/>
  <c r="X590" i="16"/>
  <c r="Y590" i="16"/>
  <c r="B591" i="16"/>
  <c r="E591" i="16"/>
  <c r="H591" i="16"/>
  <c r="K591" i="16"/>
  <c r="N591" i="16"/>
  <c r="Q591" i="16"/>
  <c r="T591" i="16"/>
  <c r="U591" i="16"/>
  <c r="V591" i="16"/>
  <c r="W591" i="16"/>
  <c r="X591" i="16"/>
  <c r="Y591" i="16"/>
  <c r="B592" i="16"/>
  <c r="E592" i="16"/>
  <c r="H592" i="16"/>
  <c r="K592" i="16"/>
  <c r="N592" i="16"/>
  <c r="Q592" i="16"/>
  <c r="T592" i="16"/>
  <c r="U592" i="16"/>
  <c r="V592" i="16"/>
  <c r="W592" i="16"/>
  <c r="X592" i="16"/>
  <c r="Y592" i="16"/>
  <c r="B593" i="16"/>
  <c r="E593" i="16"/>
  <c r="H593" i="16"/>
  <c r="K593" i="16"/>
  <c r="N593" i="16"/>
  <c r="Q593" i="16"/>
  <c r="T593" i="16"/>
  <c r="U593" i="16"/>
  <c r="V593" i="16"/>
  <c r="W593" i="16"/>
  <c r="X593" i="16"/>
  <c r="Y593" i="16"/>
  <c r="B594" i="16"/>
  <c r="E594" i="16"/>
  <c r="H594" i="16"/>
  <c r="K594" i="16"/>
  <c r="N594" i="16"/>
  <c r="Q594" i="16"/>
  <c r="T594" i="16"/>
  <c r="U594" i="16"/>
  <c r="V594" i="16"/>
  <c r="W594" i="16"/>
  <c r="X594" i="16"/>
  <c r="Y594" i="16"/>
  <c r="B595" i="16"/>
  <c r="E595" i="16"/>
  <c r="H595" i="16"/>
  <c r="K595" i="16"/>
  <c r="N595" i="16"/>
  <c r="Q595" i="16"/>
  <c r="T595" i="16"/>
  <c r="U595" i="16"/>
  <c r="V595" i="16"/>
  <c r="W595" i="16"/>
  <c r="X595" i="16"/>
  <c r="Y595" i="16"/>
  <c r="B596" i="16"/>
  <c r="E596" i="16"/>
  <c r="H596" i="16"/>
  <c r="K596" i="16"/>
  <c r="N596" i="16"/>
  <c r="Q596" i="16"/>
  <c r="T596" i="16"/>
  <c r="U596" i="16"/>
  <c r="V596" i="16"/>
  <c r="W596" i="16"/>
  <c r="X596" i="16"/>
  <c r="Y596" i="16"/>
  <c r="B597" i="16"/>
  <c r="E597" i="16"/>
  <c r="H597" i="16"/>
  <c r="K597" i="16"/>
  <c r="N597" i="16"/>
  <c r="Q597" i="16"/>
  <c r="T597" i="16"/>
  <c r="U597" i="16"/>
  <c r="V597" i="16"/>
  <c r="W597" i="16"/>
  <c r="X597" i="16"/>
  <c r="Y597" i="16"/>
  <c r="B598" i="16"/>
  <c r="E598" i="16"/>
  <c r="H598" i="16"/>
  <c r="K598" i="16"/>
  <c r="N598" i="16"/>
  <c r="Q598" i="16"/>
  <c r="T598" i="16"/>
  <c r="U598" i="16"/>
  <c r="V598" i="16"/>
  <c r="W598" i="16"/>
  <c r="X598" i="16"/>
  <c r="Y598" i="16"/>
  <c r="B599" i="16"/>
  <c r="E599" i="16"/>
  <c r="H599" i="16"/>
  <c r="K599" i="16"/>
  <c r="N599" i="16"/>
  <c r="Q599" i="16"/>
  <c r="T599" i="16"/>
  <c r="U599" i="16"/>
  <c r="V599" i="16"/>
  <c r="W599" i="16"/>
  <c r="X599" i="16"/>
  <c r="Y599" i="16"/>
  <c r="B600" i="16"/>
  <c r="E600" i="16"/>
  <c r="H600" i="16"/>
  <c r="K600" i="16"/>
  <c r="N600" i="16"/>
  <c r="Q600" i="16"/>
  <c r="T600" i="16"/>
  <c r="U600" i="16"/>
  <c r="V600" i="16"/>
  <c r="W600" i="16"/>
  <c r="X600" i="16"/>
  <c r="Y600" i="16"/>
  <c r="B601" i="16"/>
  <c r="E601" i="16"/>
  <c r="H601" i="16"/>
  <c r="K601" i="16"/>
  <c r="N601" i="16"/>
  <c r="Q601" i="16"/>
  <c r="T601" i="16"/>
  <c r="U601" i="16"/>
  <c r="V601" i="16"/>
  <c r="W601" i="16"/>
  <c r="X601" i="16"/>
  <c r="Y601" i="16"/>
  <c r="B602" i="16"/>
  <c r="E602" i="16"/>
  <c r="H602" i="16"/>
  <c r="K602" i="16"/>
  <c r="N602" i="16"/>
  <c r="Q602" i="16"/>
  <c r="T602" i="16"/>
  <c r="U602" i="16"/>
  <c r="V602" i="16"/>
  <c r="W602" i="16"/>
  <c r="X602" i="16"/>
  <c r="Y602" i="16"/>
  <c r="B603" i="16"/>
  <c r="E603" i="16"/>
  <c r="H603" i="16"/>
  <c r="K603" i="16"/>
  <c r="N603" i="16"/>
  <c r="Q603" i="16"/>
  <c r="T603" i="16"/>
  <c r="U603" i="16"/>
  <c r="V603" i="16"/>
  <c r="W603" i="16"/>
  <c r="X603" i="16"/>
  <c r="Y603" i="16"/>
  <c r="B604" i="16"/>
  <c r="E604" i="16"/>
  <c r="H604" i="16"/>
  <c r="K604" i="16"/>
  <c r="N604" i="16"/>
  <c r="Q604" i="16"/>
  <c r="T604" i="16"/>
  <c r="U604" i="16"/>
  <c r="V604" i="16"/>
  <c r="W604" i="16"/>
  <c r="X604" i="16"/>
  <c r="Y604" i="16"/>
  <c r="B605" i="16"/>
  <c r="E605" i="16"/>
  <c r="H605" i="16"/>
  <c r="K605" i="16"/>
  <c r="N605" i="16"/>
  <c r="Q605" i="16"/>
  <c r="T605" i="16"/>
  <c r="U605" i="16"/>
  <c r="V605" i="16"/>
  <c r="W605" i="16"/>
  <c r="X605" i="16"/>
  <c r="Y605" i="16"/>
  <c r="B606" i="16"/>
  <c r="E606" i="16"/>
  <c r="H606" i="16"/>
  <c r="K606" i="16"/>
  <c r="N606" i="16"/>
  <c r="Q606" i="16"/>
  <c r="T606" i="16"/>
  <c r="U606" i="16"/>
  <c r="V606" i="16"/>
  <c r="W606" i="16"/>
  <c r="X606" i="16"/>
  <c r="Y606" i="16"/>
  <c r="B607" i="16"/>
  <c r="E607" i="16"/>
  <c r="H607" i="16"/>
  <c r="K607" i="16"/>
  <c r="N607" i="16"/>
  <c r="Q607" i="16"/>
  <c r="T607" i="16"/>
  <c r="U607" i="16"/>
  <c r="V607" i="16"/>
  <c r="W607" i="16"/>
  <c r="X607" i="16"/>
  <c r="Y607" i="16"/>
  <c r="B608" i="16"/>
  <c r="E608" i="16"/>
  <c r="H608" i="16"/>
  <c r="K608" i="16"/>
  <c r="N608" i="16"/>
  <c r="Q608" i="16"/>
  <c r="T608" i="16"/>
  <c r="U608" i="16"/>
  <c r="V608" i="16"/>
  <c r="W608" i="16"/>
  <c r="X608" i="16"/>
  <c r="Y608" i="16"/>
  <c r="B609" i="16"/>
  <c r="E609" i="16"/>
  <c r="H609" i="16"/>
  <c r="K609" i="16"/>
  <c r="N609" i="16"/>
  <c r="Q609" i="16"/>
  <c r="T609" i="16"/>
  <c r="U609" i="16"/>
  <c r="V609" i="16"/>
  <c r="W609" i="16"/>
  <c r="X609" i="16"/>
  <c r="Y609" i="16"/>
  <c r="B610" i="16"/>
  <c r="E610" i="16"/>
  <c r="H610" i="16"/>
  <c r="K610" i="16"/>
  <c r="N610" i="16"/>
  <c r="Q610" i="16"/>
  <c r="T610" i="16"/>
  <c r="U610" i="16"/>
  <c r="V610" i="16"/>
  <c r="W610" i="16"/>
  <c r="X610" i="16"/>
  <c r="Y610" i="16"/>
  <c r="B611" i="16"/>
  <c r="E611" i="16"/>
  <c r="H611" i="16"/>
  <c r="K611" i="16"/>
  <c r="N611" i="16"/>
  <c r="Q611" i="16"/>
  <c r="T611" i="16"/>
  <c r="U611" i="16"/>
  <c r="V611" i="16"/>
  <c r="W611" i="16"/>
  <c r="X611" i="16"/>
  <c r="Y611" i="16"/>
  <c r="B612" i="16"/>
  <c r="E612" i="16"/>
  <c r="H612" i="16"/>
  <c r="K612" i="16"/>
  <c r="N612" i="16"/>
  <c r="Q612" i="16"/>
  <c r="T612" i="16"/>
  <c r="U612" i="16"/>
  <c r="V612" i="16"/>
  <c r="W612" i="16"/>
  <c r="X612" i="16"/>
  <c r="Y612" i="16"/>
  <c r="B613" i="16"/>
  <c r="E613" i="16"/>
  <c r="H613" i="16"/>
  <c r="K613" i="16"/>
  <c r="N613" i="16"/>
  <c r="Q613" i="16"/>
  <c r="T613" i="16"/>
  <c r="U613" i="16"/>
  <c r="V613" i="16"/>
  <c r="W613" i="16"/>
  <c r="X613" i="16"/>
  <c r="Y613" i="16"/>
  <c r="B614" i="16"/>
  <c r="E614" i="16"/>
  <c r="H614" i="16"/>
  <c r="K614" i="16"/>
  <c r="N614" i="16"/>
  <c r="Q614" i="16"/>
  <c r="T614" i="16"/>
  <c r="U614" i="16"/>
  <c r="V614" i="16"/>
  <c r="W614" i="16"/>
  <c r="X614" i="16"/>
  <c r="Y614" i="16"/>
  <c r="B615" i="16"/>
  <c r="E615" i="16"/>
  <c r="H615" i="16"/>
  <c r="K615" i="16"/>
  <c r="N615" i="16"/>
  <c r="Q615" i="16"/>
  <c r="T615" i="16"/>
  <c r="U615" i="16"/>
  <c r="V615" i="16"/>
  <c r="W615" i="16"/>
  <c r="X615" i="16"/>
  <c r="Y615" i="16"/>
  <c r="B616" i="16"/>
  <c r="E616" i="16"/>
  <c r="H616" i="16"/>
  <c r="K616" i="16"/>
  <c r="N616" i="16"/>
  <c r="Q616" i="16"/>
  <c r="T616" i="16"/>
  <c r="U616" i="16"/>
  <c r="V616" i="16"/>
  <c r="W616" i="16"/>
  <c r="X616" i="16"/>
  <c r="Y616" i="16"/>
  <c r="B617" i="16"/>
  <c r="E617" i="16"/>
  <c r="H617" i="16"/>
  <c r="K617" i="16"/>
  <c r="N617" i="16"/>
  <c r="Q617" i="16"/>
  <c r="T617" i="16"/>
  <c r="U617" i="16"/>
  <c r="V617" i="16"/>
  <c r="W617" i="16"/>
  <c r="X617" i="16"/>
  <c r="Y617" i="16"/>
  <c r="B618" i="16"/>
  <c r="E618" i="16"/>
  <c r="H618" i="16"/>
  <c r="K618" i="16"/>
  <c r="N618" i="16"/>
  <c r="Q618" i="16"/>
  <c r="T618" i="16"/>
  <c r="U618" i="16"/>
  <c r="V618" i="16"/>
  <c r="W618" i="16"/>
  <c r="X618" i="16"/>
  <c r="Y618" i="16"/>
  <c r="B619" i="16"/>
  <c r="E619" i="16"/>
  <c r="H619" i="16"/>
  <c r="K619" i="16"/>
  <c r="N619" i="16"/>
  <c r="Q619" i="16"/>
  <c r="T619" i="16"/>
  <c r="U619" i="16"/>
  <c r="V619" i="16"/>
  <c r="W619" i="16"/>
  <c r="X619" i="16"/>
  <c r="Y619" i="16"/>
  <c r="B620" i="16"/>
  <c r="E620" i="16"/>
  <c r="H620" i="16"/>
  <c r="K620" i="16"/>
  <c r="N620" i="16"/>
  <c r="Q620" i="16"/>
  <c r="T620" i="16"/>
  <c r="U620" i="16"/>
  <c r="V620" i="16"/>
  <c r="W620" i="16"/>
  <c r="X620" i="16"/>
  <c r="Y620" i="16"/>
  <c r="B621" i="16"/>
  <c r="E621" i="16"/>
  <c r="H621" i="16"/>
  <c r="K621" i="16"/>
  <c r="N621" i="16"/>
  <c r="Q621" i="16"/>
  <c r="T621" i="16"/>
  <c r="U621" i="16"/>
  <c r="V621" i="16"/>
  <c r="W621" i="16"/>
  <c r="X621" i="16"/>
  <c r="Y621" i="16"/>
  <c r="B622" i="16"/>
  <c r="E622" i="16"/>
  <c r="H622" i="16"/>
  <c r="K622" i="16"/>
  <c r="N622" i="16"/>
  <c r="Q622" i="16"/>
  <c r="T622" i="16"/>
  <c r="U622" i="16"/>
  <c r="V622" i="16"/>
  <c r="W622" i="16"/>
  <c r="X622" i="16"/>
  <c r="Y622" i="16"/>
  <c r="B623" i="16"/>
  <c r="E623" i="16"/>
  <c r="H623" i="16"/>
  <c r="K623" i="16"/>
  <c r="N623" i="16"/>
  <c r="Q623" i="16"/>
  <c r="T623" i="16"/>
  <c r="U623" i="16"/>
  <c r="V623" i="16"/>
  <c r="W623" i="16"/>
  <c r="X623" i="16"/>
  <c r="Y623" i="16"/>
  <c r="B624" i="16"/>
  <c r="E624" i="16"/>
  <c r="H624" i="16"/>
  <c r="K624" i="16"/>
  <c r="N624" i="16"/>
  <c r="Q624" i="16"/>
  <c r="T624" i="16"/>
  <c r="U624" i="16"/>
  <c r="V624" i="16"/>
  <c r="W624" i="16"/>
  <c r="X624" i="16"/>
  <c r="Y624" i="16"/>
  <c r="B625" i="16"/>
  <c r="E625" i="16"/>
  <c r="H625" i="16"/>
  <c r="K625" i="16"/>
  <c r="N625" i="16"/>
  <c r="Q625" i="16"/>
  <c r="T625" i="16"/>
  <c r="U625" i="16"/>
  <c r="V625" i="16"/>
  <c r="W625" i="16"/>
  <c r="X625" i="16"/>
  <c r="Y625" i="16"/>
  <c r="B626" i="16"/>
  <c r="E626" i="16"/>
  <c r="H626" i="16"/>
  <c r="K626" i="16"/>
  <c r="N626" i="16"/>
  <c r="Q626" i="16"/>
  <c r="T626" i="16"/>
  <c r="U626" i="16"/>
  <c r="V626" i="16"/>
  <c r="W626" i="16"/>
  <c r="X626" i="16"/>
  <c r="Y626" i="16"/>
  <c r="B627" i="16"/>
  <c r="E627" i="16"/>
  <c r="H627" i="16"/>
  <c r="K627" i="16"/>
  <c r="N627" i="16"/>
  <c r="Q627" i="16"/>
  <c r="T627" i="16"/>
  <c r="U627" i="16"/>
  <c r="V627" i="16"/>
  <c r="W627" i="16"/>
  <c r="X627" i="16"/>
  <c r="Y627" i="16"/>
  <c r="B628" i="16"/>
  <c r="E628" i="16"/>
  <c r="H628" i="16"/>
  <c r="K628" i="16"/>
  <c r="N628" i="16"/>
  <c r="Q628" i="16"/>
  <c r="T628" i="16"/>
  <c r="U628" i="16"/>
  <c r="V628" i="16"/>
  <c r="W628" i="16"/>
  <c r="X628" i="16"/>
  <c r="Y628" i="16"/>
  <c r="B629" i="16"/>
  <c r="E629" i="16"/>
  <c r="H629" i="16"/>
  <c r="K629" i="16"/>
  <c r="N629" i="16"/>
  <c r="Q629" i="16"/>
  <c r="T629" i="16"/>
  <c r="U629" i="16"/>
  <c r="V629" i="16"/>
  <c r="W629" i="16"/>
  <c r="X629" i="16"/>
  <c r="Y629" i="16"/>
  <c r="B630" i="16"/>
  <c r="E630" i="16"/>
  <c r="H630" i="16"/>
  <c r="K630" i="16"/>
  <c r="N630" i="16"/>
  <c r="Q630" i="16"/>
  <c r="T630" i="16"/>
  <c r="U630" i="16"/>
  <c r="V630" i="16"/>
  <c r="W630" i="16"/>
  <c r="X630" i="16"/>
  <c r="Y630" i="16"/>
  <c r="B631" i="16"/>
  <c r="E631" i="16"/>
  <c r="H631" i="16"/>
  <c r="K631" i="16"/>
  <c r="N631" i="16"/>
  <c r="Q631" i="16"/>
  <c r="T631" i="16"/>
  <c r="U631" i="16"/>
  <c r="V631" i="16"/>
  <c r="W631" i="16"/>
  <c r="X631" i="16"/>
  <c r="Y631" i="16"/>
  <c r="B632" i="16"/>
  <c r="E632" i="16"/>
  <c r="H632" i="16"/>
  <c r="K632" i="16"/>
  <c r="N632" i="16"/>
  <c r="Q632" i="16"/>
  <c r="T632" i="16"/>
  <c r="U632" i="16"/>
  <c r="V632" i="16"/>
  <c r="W632" i="16"/>
  <c r="X632" i="16"/>
  <c r="Y632" i="16"/>
  <c r="B633" i="16"/>
  <c r="E633" i="16"/>
  <c r="H633" i="16"/>
  <c r="K633" i="16"/>
  <c r="N633" i="16"/>
  <c r="Q633" i="16"/>
  <c r="T633" i="16"/>
  <c r="U633" i="16"/>
  <c r="V633" i="16"/>
  <c r="W633" i="16"/>
  <c r="X633" i="16"/>
  <c r="Y633" i="16"/>
  <c r="B634" i="16"/>
  <c r="E634" i="16"/>
  <c r="H634" i="16"/>
  <c r="K634" i="16"/>
  <c r="N634" i="16"/>
  <c r="Q634" i="16"/>
  <c r="T634" i="16"/>
  <c r="U634" i="16"/>
  <c r="V634" i="16"/>
  <c r="W634" i="16"/>
  <c r="X634" i="16"/>
  <c r="Y634" i="16"/>
  <c r="B635" i="16"/>
  <c r="E635" i="16"/>
  <c r="H635" i="16"/>
  <c r="K635" i="16"/>
  <c r="N635" i="16"/>
  <c r="Q635" i="16"/>
  <c r="T635" i="16"/>
  <c r="U635" i="16"/>
  <c r="V635" i="16"/>
  <c r="W635" i="16"/>
  <c r="X635" i="16"/>
  <c r="Y635" i="16"/>
  <c r="B636" i="16"/>
  <c r="E636" i="16"/>
  <c r="H636" i="16"/>
  <c r="K636" i="16"/>
  <c r="N636" i="16"/>
  <c r="Q636" i="16"/>
  <c r="T636" i="16"/>
  <c r="U636" i="16"/>
  <c r="V636" i="16"/>
  <c r="W636" i="16"/>
  <c r="X636" i="16"/>
  <c r="Y636" i="16"/>
  <c r="B637" i="16"/>
  <c r="E637" i="16"/>
  <c r="H637" i="16"/>
  <c r="K637" i="16"/>
  <c r="N637" i="16"/>
  <c r="Q637" i="16"/>
  <c r="T637" i="16"/>
  <c r="U637" i="16"/>
  <c r="V637" i="16"/>
  <c r="W637" i="16"/>
  <c r="X637" i="16"/>
  <c r="Y637" i="16"/>
  <c r="B638" i="16"/>
  <c r="E638" i="16"/>
  <c r="H638" i="16"/>
  <c r="K638" i="16"/>
  <c r="N638" i="16"/>
  <c r="Q638" i="16"/>
  <c r="T638" i="16"/>
  <c r="U638" i="16"/>
  <c r="V638" i="16"/>
  <c r="W638" i="16"/>
  <c r="X638" i="16"/>
  <c r="Y638" i="16"/>
  <c r="B639" i="16"/>
  <c r="E639" i="16"/>
  <c r="H639" i="16"/>
  <c r="K639" i="16"/>
  <c r="N639" i="16"/>
  <c r="Q639" i="16"/>
  <c r="T639" i="16"/>
  <c r="U639" i="16"/>
  <c r="V639" i="16"/>
  <c r="W639" i="16"/>
  <c r="X639" i="16"/>
  <c r="Y639" i="16"/>
  <c r="B640" i="16"/>
  <c r="E640" i="16"/>
  <c r="H640" i="16"/>
  <c r="K640" i="16"/>
  <c r="N640" i="16"/>
  <c r="Q640" i="16"/>
  <c r="T640" i="16"/>
  <c r="U640" i="16"/>
  <c r="V640" i="16"/>
  <c r="W640" i="16"/>
  <c r="X640" i="16"/>
  <c r="Y640" i="16"/>
  <c r="B641" i="16"/>
  <c r="E641" i="16"/>
  <c r="H641" i="16"/>
  <c r="K641" i="16"/>
  <c r="N641" i="16"/>
  <c r="Q641" i="16"/>
  <c r="T641" i="16"/>
  <c r="U641" i="16"/>
  <c r="V641" i="16"/>
  <c r="W641" i="16"/>
  <c r="X641" i="16"/>
  <c r="Y641" i="16"/>
  <c r="B642" i="16"/>
  <c r="E642" i="16"/>
  <c r="H642" i="16"/>
  <c r="K642" i="16"/>
  <c r="N642" i="16"/>
  <c r="Q642" i="16"/>
  <c r="T642" i="16"/>
  <c r="U642" i="16"/>
  <c r="V642" i="16"/>
  <c r="W642" i="16"/>
  <c r="X642" i="16"/>
  <c r="Y642" i="16"/>
  <c r="B643" i="16"/>
  <c r="E643" i="16"/>
  <c r="H643" i="16"/>
  <c r="K643" i="16"/>
  <c r="N643" i="16"/>
  <c r="Q643" i="16"/>
  <c r="T643" i="16"/>
  <c r="U643" i="16"/>
  <c r="V643" i="16"/>
  <c r="W643" i="16"/>
  <c r="X643" i="16"/>
  <c r="Y643" i="16"/>
  <c r="B644" i="16"/>
  <c r="E644" i="16"/>
  <c r="H644" i="16"/>
  <c r="K644" i="16"/>
  <c r="N644" i="16"/>
  <c r="Q644" i="16"/>
  <c r="T644" i="16"/>
  <c r="U644" i="16"/>
  <c r="V644" i="16"/>
  <c r="W644" i="16"/>
  <c r="X644" i="16"/>
  <c r="Y644" i="16"/>
  <c r="B645" i="16"/>
  <c r="E645" i="16"/>
  <c r="H645" i="16"/>
  <c r="K645" i="16"/>
  <c r="N645" i="16"/>
  <c r="Q645" i="16"/>
  <c r="T645" i="16"/>
  <c r="U645" i="16"/>
  <c r="V645" i="16"/>
  <c r="W645" i="16"/>
  <c r="X645" i="16"/>
  <c r="Y645" i="16"/>
  <c r="B646" i="16"/>
  <c r="E646" i="16"/>
  <c r="H646" i="16"/>
  <c r="K646" i="16"/>
  <c r="N646" i="16"/>
  <c r="Q646" i="16"/>
  <c r="T646" i="16"/>
  <c r="U646" i="16"/>
  <c r="V646" i="16"/>
  <c r="W646" i="16"/>
  <c r="X646" i="16"/>
  <c r="Y646" i="16"/>
  <c r="B647" i="16"/>
  <c r="E647" i="16"/>
  <c r="H647" i="16"/>
  <c r="K647" i="16"/>
  <c r="N647" i="16"/>
  <c r="Q647" i="16"/>
  <c r="T647" i="16"/>
  <c r="U647" i="16"/>
  <c r="V647" i="16"/>
  <c r="W647" i="16"/>
  <c r="X647" i="16"/>
  <c r="Y647" i="16"/>
  <c r="B648" i="16"/>
  <c r="E648" i="16"/>
  <c r="H648" i="16"/>
  <c r="K648" i="16"/>
  <c r="N648" i="16"/>
  <c r="Q648" i="16"/>
  <c r="T648" i="16"/>
  <c r="U648" i="16"/>
  <c r="V648" i="16"/>
  <c r="W648" i="16"/>
  <c r="X648" i="16"/>
  <c r="Y648" i="16"/>
  <c r="B649" i="16"/>
  <c r="E649" i="16"/>
  <c r="H649" i="16"/>
  <c r="K649" i="16"/>
  <c r="N649" i="16"/>
  <c r="Q649" i="16"/>
  <c r="T649" i="16"/>
  <c r="U649" i="16"/>
  <c r="V649" i="16"/>
  <c r="W649" i="16"/>
  <c r="X649" i="16"/>
  <c r="Y649" i="16"/>
  <c r="B650" i="16"/>
  <c r="E650" i="16"/>
  <c r="H650" i="16"/>
  <c r="K650" i="16"/>
  <c r="N650" i="16"/>
  <c r="Q650" i="16"/>
  <c r="T650" i="16"/>
  <c r="U650" i="16"/>
  <c r="V650" i="16"/>
  <c r="W650" i="16"/>
  <c r="X650" i="16"/>
  <c r="Y650" i="16"/>
  <c r="B651" i="16"/>
  <c r="E651" i="16"/>
  <c r="H651" i="16"/>
  <c r="K651" i="16"/>
  <c r="N651" i="16"/>
  <c r="Q651" i="16"/>
  <c r="T651" i="16"/>
  <c r="U651" i="16"/>
  <c r="V651" i="16"/>
  <c r="W651" i="16"/>
  <c r="X651" i="16"/>
  <c r="Y651" i="16"/>
  <c r="B652" i="16"/>
  <c r="E652" i="16"/>
  <c r="H652" i="16"/>
  <c r="K652" i="16"/>
  <c r="N652" i="16"/>
  <c r="Q652" i="16"/>
  <c r="T652" i="16"/>
  <c r="U652" i="16"/>
  <c r="V652" i="16"/>
  <c r="W652" i="16"/>
  <c r="X652" i="16"/>
  <c r="Y652" i="16"/>
  <c r="B653" i="16"/>
  <c r="E653" i="16"/>
  <c r="H653" i="16"/>
  <c r="K653" i="16"/>
  <c r="N653" i="16"/>
  <c r="Q653" i="16"/>
  <c r="T653" i="16"/>
  <c r="U653" i="16"/>
  <c r="V653" i="16"/>
  <c r="W653" i="16"/>
  <c r="X653" i="16"/>
  <c r="Y653" i="16"/>
  <c r="B654" i="16"/>
  <c r="E654" i="16"/>
  <c r="H654" i="16"/>
  <c r="K654" i="16"/>
  <c r="N654" i="16"/>
  <c r="Q654" i="16"/>
  <c r="T654" i="16"/>
  <c r="U654" i="16"/>
  <c r="V654" i="16"/>
  <c r="W654" i="16"/>
  <c r="X654" i="16"/>
  <c r="Y654" i="16"/>
  <c r="B655" i="16"/>
  <c r="E655" i="16"/>
  <c r="H655" i="16"/>
  <c r="K655" i="16"/>
  <c r="N655" i="16"/>
  <c r="Q655" i="16"/>
  <c r="T655" i="16"/>
  <c r="U655" i="16"/>
  <c r="V655" i="16"/>
  <c r="W655" i="16"/>
  <c r="X655" i="16"/>
  <c r="Y655" i="16"/>
  <c r="B656" i="16"/>
  <c r="E656" i="16"/>
  <c r="H656" i="16"/>
  <c r="K656" i="16"/>
  <c r="N656" i="16"/>
  <c r="Q656" i="16"/>
  <c r="T656" i="16"/>
  <c r="U656" i="16"/>
  <c r="V656" i="16"/>
  <c r="W656" i="16"/>
  <c r="X656" i="16"/>
  <c r="Y656" i="16"/>
  <c r="B657" i="16"/>
  <c r="E657" i="16"/>
  <c r="H657" i="16"/>
  <c r="K657" i="16"/>
  <c r="N657" i="16"/>
  <c r="Q657" i="16"/>
  <c r="T657" i="16"/>
  <c r="U657" i="16"/>
  <c r="V657" i="16"/>
  <c r="W657" i="16"/>
  <c r="X657" i="16"/>
  <c r="Y657" i="16"/>
  <c r="B658" i="16"/>
  <c r="E658" i="16"/>
  <c r="H658" i="16"/>
  <c r="K658" i="16"/>
  <c r="N658" i="16"/>
  <c r="Q658" i="16"/>
  <c r="T658" i="16"/>
  <c r="U658" i="16"/>
  <c r="V658" i="16"/>
  <c r="W658" i="16"/>
  <c r="X658" i="16"/>
  <c r="Y658" i="16"/>
  <c r="B659" i="16"/>
  <c r="E659" i="16"/>
  <c r="H659" i="16"/>
  <c r="K659" i="16"/>
  <c r="N659" i="16"/>
  <c r="Q659" i="16"/>
  <c r="T659" i="16"/>
  <c r="U659" i="16"/>
  <c r="V659" i="16"/>
  <c r="W659" i="16"/>
  <c r="X659" i="16"/>
  <c r="Y659" i="16"/>
  <c r="B660" i="16"/>
  <c r="E660" i="16"/>
  <c r="H660" i="16"/>
  <c r="K660" i="16"/>
  <c r="N660" i="16"/>
  <c r="Q660" i="16"/>
  <c r="T660" i="16"/>
  <c r="U660" i="16"/>
  <c r="V660" i="16"/>
  <c r="W660" i="16"/>
  <c r="X660" i="16"/>
  <c r="Y660" i="16"/>
  <c r="B661" i="16"/>
  <c r="E661" i="16"/>
  <c r="H661" i="16"/>
  <c r="K661" i="16"/>
  <c r="N661" i="16"/>
  <c r="Q661" i="16"/>
  <c r="T661" i="16"/>
  <c r="U661" i="16"/>
  <c r="V661" i="16"/>
  <c r="W661" i="16"/>
  <c r="X661" i="16"/>
  <c r="Y661" i="16"/>
  <c r="B662" i="16"/>
  <c r="E662" i="16"/>
  <c r="H662" i="16"/>
  <c r="K662" i="16"/>
  <c r="N662" i="16"/>
  <c r="Q662" i="16"/>
  <c r="T662" i="16"/>
  <c r="U662" i="16"/>
  <c r="V662" i="16"/>
  <c r="W662" i="16"/>
  <c r="X662" i="16"/>
  <c r="Y662" i="16"/>
  <c r="B663" i="16"/>
  <c r="E663" i="16"/>
  <c r="H663" i="16"/>
  <c r="K663" i="16"/>
  <c r="N663" i="16"/>
  <c r="Q663" i="16"/>
  <c r="T663" i="16"/>
  <c r="U663" i="16"/>
  <c r="V663" i="16"/>
  <c r="W663" i="16"/>
  <c r="X663" i="16"/>
  <c r="Y663" i="16"/>
  <c r="B664" i="16"/>
  <c r="E664" i="16"/>
  <c r="H664" i="16"/>
  <c r="K664" i="16"/>
  <c r="N664" i="16"/>
  <c r="Q664" i="16"/>
  <c r="T664" i="16"/>
  <c r="U664" i="16"/>
  <c r="V664" i="16"/>
  <c r="W664" i="16"/>
  <c r="X664" i="16"/>
  <c r="Y664" i="16"/>
  <c r="B665" i="16"/>
  <c r="E665" i="16"/>
  <c r="H665" i="16"/>
  <c r="K665" i="16"/>
  <c r="N665" i="16"/>
  <c r="Q665" i="16"/>
  <c r="T665" i="16"/>
  <c r="U665" i="16"/>
  <c r="V665" i="16"/>
  <c r="W665" i="16"/>
  <c r="X665" i="16"/>
  <c r="Y665" i="16"/>
  <c r="B666" i="16"/>
  <c r="E666" i="16"/>
  <c r="H666" i="16"/>
  <c r="K666" i="16"/>
  <c r="N666" i="16"/>
  <c r="Q666" i="16"/>
  <c r="T666" i="16"/>
  <c r="U666" i="16"/>
  <c r="V666" i="16"/>
  <c r="W666" i="16"/>
  <c r="X666" i="16"/>
  <c r="Y666" i="16"/>
  <c r="B667" i="16"/>
  <c r="E667" i="16"/>
  <c r="H667" i="16"/>
  <c r="K667" i="16"/>
  <c r="N667" i="16"/>
  <c r="Q667" i="16"/>
  <c r="T667" i="16"/>
  <c r="U667" i="16"/>
  <c r="V667" i="16"/>
  <c r="W667" i="16"/>
  <c r="X667" i="16"/>
  <c r="Y667" i="16"/>
  <c r="B668" i="16"/>
  <c r="E668" i="16"/>
  <c r="H668" i="16"/>
  <c r="K668" i="16"/>
  <c r="N668" i="16"/>
  <c r="Q668" i="16"/>
  <c r="T668" i="16"/>
  <c r="U668" i="16"/>
  <c r="V668" i="16"/>
  <c r="W668" i="16"/>
  <c r="X668" i="16"/>
  <c r="Y668" i="16"/>
  <c r="B669" i="16"/>
  <c r="E669" i="16"/>
  <c r="H669" i="16"/>
  <c r="K669" i="16"/>
  <c r="N669" i="16"/>
  <c r="Q669" i="16"/>
  <c r="T669" i="16"/>
  <c r="U669" i="16"/>
  <c r="V669" i="16"/>
  <c r="W669" i="16"/>
  <c r="X669" i="16"/>
  <c r="Y669" i="16"/>
  <c r="B670" i="16"/>
  <c r="E670" i="16"/>
  <c r="H670" i="16"/>
  <c r="K670" i="16"/>
  <c r="N670" i="16"/>
  <c r="Q670" i="16"/>
  <c r="T670" i="16"/>
  <c r="U670" i="16"/>
  <c r="V670" i="16"/>
  <c r="W670" i="16"/>
  <c r="X670" i="16"/>
  <c r="Y670" i="16"/>
  <c r="B671" i="16"/>
  <c r="E671" i="16"/>
  <c r="H671" i="16"/>
  <c r="K671" i="16"/>
  <c r="N671" i="16"/>
  <c r="Q671" i="16"/>
  <c r="T671" i="16"/>
  <c r="U671" i="16"/>
  <c r="V671" i="16"/>
  <c r="W671" i="16"/>
  <c r="X671" i="16"/>
  <c r="Y671" i="16"/>
  <c r="B672" i="16"/>
  <c r="E672" i="16"/>
  <c r="H672" i="16"/>
  <c r="K672" i="16"/>
  <c r="N672" i="16"/>
  <c r="Q672" i="16"/>
  <c r="T672" i="16"/>
  <c r="U672" i="16"/>
  <c r="V672" i="16"/>
  <c r="W672" i="16"/>
  <c r="X672" i="16"/>
  <c r="Y672" i="16"/>
  <c r="B673" i="16"/>
  <c r="E673" i="16"/>
  <c r="H673" i="16"/>
  <c r="K673" i="16"/>
  <c r="N673" i="16"/>
  <c r="Q673" i="16"/>
  <c r="T673" i="16"/>
  <c r="U673" i="16"/>
  <c r="V673" i="16"/>
  <c r="W673" i="16"/>
  <c r="X673" i="16"/>
  <c r="Y673" i="16"/>
  <c r="B674" i="16"/>
  <c r="E674" i="16"/>
  <c r="H674" i="16"/>
  <c r="K674" i="16"/>
  <c r="N674" i="16"/>
  <c r="Q674" i="16"/>
  <c r="T674" i="16"/>
  <c r="U674" i="16"/>
  <c r="V674" i="16"/>
  <c r="W674" i="16"/>
  <c r="X674" i="16"/>
  <c r="Y674" i="16"/>
  <c r="B675" i="16"/>
  <c r="E675" i="16"/>
  <c r="H675" i="16"/>
  <c r="K675" i="16"/>
  <c r="N675" i="16"/>
  <c r="Q675" i="16"/>
  <c r="T675" i="16"/>
  <c r="U675" i="16"/>
  <c r="V675" i="16"/>
  <c r="W675" i="16"/>
  <c r="X675" i="16"/>
  <c r="Y675" i="16"/>
  <c r="B676" i="16"/>
  <c r="E676" i="16"/>
  <c r="H676" i="16"/>
  <c r="K676" i="16"/>
  <c r="N676" i="16"/>
  <c r="Q676" i="16"/>
  <c r="T676" i="16"/>
  <c r="U676" i="16"/>
  <c r="V676" i="16"/>
  <c r="W676" i="16"/>
  <c r="X676" i="16"/>
  <c r="Y676" i="16"/>
  <c r="B677" i="16"/>
  <c r="E677" i="16"/>
  <c r="H677" i="16"/>
  <c r="K677" i="16"/>
  <c r="N677" i="16"/>
  <c r="Q677" i="16"/>
  <c r="T677" i="16"/>
  <c r="U677" i="16"/>
  <c r="V677" i="16"/>
  <c r="W677" i="16"/>
  <c r="X677" i="16"/>
  <c r="Y677" i="16"/>
  <c r="B678" i="16"/>
  <c r="E678" i="16"/>
  <c r="H678" i="16"/>
  <c r="K678" i="16"/>
  <c r="N678" i="16"/>
  <c r="Q678" i="16"/>
  <c r="T678" i="16"/>
  <c r="U678" i="16"/>
  <c r="V678" i="16"/>
  <c r="W678" i="16"/>
  <c r="X678" i="16"/>
  <c r="Y678" i="16"/>
  <c r="B679" i="16"/>
  <c r="E679" i="16"/>
  <c r="H679" i="16"/>
  <c r="K679" i="16"/>
  <c r="N679" i="16"/>
  <c r="Q679" i="16"/>
  <c r="T679" i="16"/>
  <c r="U679" i="16"/>
  <c r="V679" i="16"/>
  <c r="W679" i="16"/>
  <c r="X679" i="16"/>
  <c r="Y679" i="16"/>
  <c r="B680" i="16"/>
  <c r="E680" i="16"/>
  <c r="H680" i="16"/>
  <c r="K680" i="16"/>
  <c r="N680" i="16"/>
  <c r="Q680" i="16"/>
  <c r="T680" i="16"/>
  <c r="U680" i="16"/>
  <c r="V680" i="16"/>
  <c r="W680" i="16"/>
  <c r="X680" i="16"/>
  <c r="Y680" i="16"/>
  <c r="B681" i="16"/>
  <c r="E681" i="16"/>
  <c r="H681" i="16"/>
  <c r="K681" i="16"/>
  <c r="N681" i="16"/>
  <c r="Q681" i="16"/>
  <c r="T681" i="16"/>
  <c r="U681" i="16"/>
  <c r="V681" i="16"/>
  <c r="W681" i="16"/>
  <c r="X681" i="16"/>
  <c r="Y681" i="16"/>
  <c r="B682" i="16"/>
  <c r="E682" i="16"/>
  <c r="H682" i="16"/>
  <c r="K682" i="16"/>
  <c r="N682" i="16"/>
  <c r="Q682" i="16"/>
  <c r="T682" i="16"/>
  <c r="U682" i="16"/>
  <c r="V682" i="16"/>
  <c r="W682" i="16"/>
  <c r="X682" i="16"/>
  <c r="Y682" i="16"/>
  <c r="B683" i="16"/>
  <c r="E683" i="16"/>
  <c r="H683" i="16"/>
  <c r="K683" i="16"/>
  <c r="N683" i="16"/>
  <c r="Q683" i="16"/>
  <c r="T683" i="16"/>
  <c r="U683" i="16"/>
  <c r="V683" i="16"/>
  <c r="W683" i="16"/>
  <c r="X683" i="16"/>
  <c r="Y683" i="16"/>
  <c r="B684" i="16"/>
  <c r="E684" i="16"/>
  <c r="H684" i="16"/>
  <c r="K684" i="16"/>
  <c r="N684" i="16"/>
  <c r="Q684" i="16"/>
  <c r="T684" i="16"/>
  <c r="U684" i="16"/>
  <c r="V684" i="16"/>
  <c r="W684" i="16"/>
  <c r="X684" i="16"/>
  <c r="Y684" i="16"/>
  <c r="B685" i="16"/>
  <c r="E685" i="16"/>
  <c r="H685" i="16"/>
  <c r="K685" i="16"/>
  <c r="N685" i="16"/>
  <c r="Q685" i="16"/>
  <c r="T685" i="16"/>
  <c r="U685" i="16"/>
  <c r="V685" i="16"/>
  <c r="W685" i="16"/>
  <c r="X685" i="16"/>
  <c r="Y685" i="16"/>
  <c r="B686" i="16"/>
  <c r="E686" i="16"/>
  <c r="H686" i="16"/>
  <c r="K686" i="16"/>
  <c r="N686" i="16"/>
  <c r="Q686" i="16"/>
  <c r="T686" i="16"/>
  <c r="U686" i="16"/>
  <c r="V686" i="16"/>
  <c r="W686" i="16"/>
  <c r="X686" i="16"/>
  <c r="Y686" i="16"/>
  <c r="B687" i="16"/>
  <c r="E687" i="16"/>
  <c r="H687" i="16"/>
  <c r="K687" i="16"/>
  <c r="N687" i="16"/>
  <c r="Q687" i="16"/>
  <c r="T687" i="16"/>
  <c r="U687" i="16"/>
  <c r="V687" i="16"/>
  <c r="W687" i="16"/>
  <c r="X687" i="16"/>
  <c r="Y687" i="16"/>
  <c r="B688" i="16"/>
  <c r="E688" i="16"/>
  <c r="H688" i="16"/>
  <c r="K688" i="16"/>
  <c r="N688" i="16"/>
  <c r="Q688" i="16"/>
  <c r="T688" i="16"/>
  <c r="U688" i="16"/>
  <c r="V688" i="16"/>
  <c r="W688" i="16"/>
  <c r="X688" i="16"/>
  <c r="Y688" i="16"/>
  <c r="B689" i="16"/>
  <c r="E689" i="16"/>
  <c r="H689" i="16"/>
  <c r="K689" i="16"/>
  <c r="N689" i="16"/>
  <c r="Q689" i="16"/>
  <c r="T689" i="16"/>
  <c r="U689" i="16"/>
  <c r="V689" i="16"/>
  <c r="W689" i="16"/>
  <c r="X689" i="16"/>
  <c r="Y689" i="16"/>
  <c r="B690" i="16"/>
  <c r="E690" i="16"/>
  <c r="H690" i="16"/>
  <c r="K690" i="16"/>
  <c r="N690" i="16"/>
  <c r="Q690" i="16"/>
  <c r="T690" i="16"/>
  <c r="U690" i="16"/>
  <c r="V690" i="16"/>
  <c r="W690" i="16"/>
  <c r="X690" i="16"/>
  <c r="Y690" i="16"/>
  <c r="B691" i="16"/>
  <c r="E691" i="16"/>
  <c r="H691" i="16"/>
  <c r="K691" i="16"/>
  <c r="N691" i="16"/>
  <c r="Q691" i="16"/>
  <c r="T691" i="16"/>
  <c r="U691" i="16"/>
  <c r="V691" i="16"/>
  <c r="W691" i="16"/>
  <c r="X691" i="16"/>
  <c r="Y691" i="16"/>
  <c r="B692" i="16"/>
  <c r="E692" i="16"/>
  <c r="H692" i="16"/>
  <c r="K692" i="16"/>
  <c r="N692" i="16"/>
  <c r="Q692" i="16"/>
  <c r="T692" i="16"/>
  <c r="U692" i="16"/>
  <c r="V692" i="16"/>
  <c r="W692" i="16"/>
  <c r="X692" i="16"/>
  <c r="Y692" i="16"/>
  <c r="B693" i="16"/>
  <c r="E693" i="16"/>
  <c r="H693" i="16"/>
  <c r="K693" i="16"/>
  <c r="N693" i="16"/>
  <c r="Q693" i="16"/>
  <c r="T693" i="16"/>
  <c r="U693" i="16"/>
  <c r="V693" i="16"/>
  <c r="W693" i="16"/>
  <c r="X693" i="16"/>
  <c r="Y693" i="16"/>
  <c r="B694" i="16"/>
  <c r="E694" i="16"/>
  <c r="H694" i="16"/>
  <c r="K694" i="16"/>
  <c r="N694" i="16"/>
  <c r="Q694" i="16"/>
  <c r="T694" i="16"/>
  <c r="U694" i="16"/>
  <c r="V694" i="16"/>
  <c r="W694" i="16"/>
  <c r="X694" i="16"/>
  <c r="Y694" i="16"/>
  <c r="B695" i="16"/>
  <c r="E695" i="16"/>
  <c r="H695" i="16"/>
  <c r="K695" i="16"/>
  <c r="N695" i="16"/>
  <c r="Q695" i="16"/>
  <c r="T695" i="16"/>
  <c r="U695" i="16"/>
  <c r="V695" i="16"/>
  <c r="W695" i="16"/>
  <c r="X695" i="16"/>
  <c r="Y695" i="16"/>
  <c r="B696" i="16"/>
  <c r="E696" i="16"/>
  <c r="H696" i="16"/>
  <c r="K696" i="16"/>
  <c r="N696" i="16"/>
  <c r="Q696" i="16"/>
  <c r="T696" i="16"/>
  <c r="U696" i="16"/>
  <c r="V696" i="16"/>
  <c r="W696" i="16"/>
  <c r="X696" i="16"/>
  <c r="Y696" i="16"/>
  <c r="B697" i="16"/>
  <c r="E697" i="16"/>
  <c r="H697" i="16"/>
  <c r="K697" i="16"/>
  <c r="N697" i="16"/>
  <c r="Q697" i="16"/>
  <c r="T697" i="16"/>
  <c r="U697" i="16"/>
  <c r="V697" i="16"/>
  <c r="W697" i="16"/>
  <c r="X697" i="16"/>
  <c r="Y697" i="16"/>
  <c r="B698" i="16"/>
  <c r="E698" i="16"/>
  <c r="H698" i="16"/>
  <c r="K698" i="16"/>
  <c r="N698" i="16"/>
  <c r="Q698" i="16"/>
  <c r="T698" i="16"/>
  <c r="U698" i="16"/>
  <c r="V698" i="16"/>
  <c r="W698" i="16"/>
  <c r="X698" i="16"/>
  <c r="Y698" i="16"/>
  <c r="B699" i="16"/>
  <c r="E699" i="16"/>
  <c r="H699" i="16"/>
  <c r="K699" i="16"/>
  <c r="N699" i="16"/>
  <c r="Q699" i="16"/>
  <c r="T699" i="16"/>
  <c r="U699" i="16"/>
  <c r="V699" i="16"/>
  <c r="W699" i="16"/>
  <c r="X699" i="16"/>
  <c r="Y699" i="16"/>
  <c r="B700" i="16"/>
  <c r="E700" i="16"/>
  <c r="H700" i="16"/>
  <c r="K700" i="16"/>
  <c r="N700" i="16"/>
  <c r="Q700" i="16"/>
  <c r="T700" i="16"/>
  <c r="U700" i="16"/>
  <c r="V700" i="16"/>
  <c r="W700" i="16"/>
  <c r="X700" i="16"/>
  <c r="Y700" i="16"/>
  <c r="B701" i="16"/>
  <c r="E701" i="16"/>
  <c r="H701" i="16"/>
  <c r="K701" i="16"/>
  <c r="N701" i="16"/>
  <c r="Q701" i="16"/>
  <c r="T701" i="16"/>
  <c r="U701" i="16"/>
  <c r="V701" i="16"/>
  <c r="W701" i="16"/>
  <c r="X701" i="16"/>
  <c r="Y701" i="16"/>
  <c r="B702" i="16"/>
  <c r="E702" i="16"/>
  <c r="H702" i="16"/>
  <c r="K702" i="16"/>
  <c r="N702" i="16"/>
  <c r="Q702" i="16"/>
  <c r="T702" i="16"/>
  <c r="U702" i="16"/>
  <c r="V702" i="16"/>
  <c r="W702" i="16"/>
  <c r="X702" i="16"/>
  <c r="Y702" i="16"/>
  <c r="B703" i="16"/>
  <c r="E703" i="16"/>
  <c r="H703" i="16"/>
  <c r="K703" i="16"/>
  <c r="N703" i="16"/>
  <c r="Q703" i="16"/>
  <c r="T703" i="16"/>
  <c r="U703" i="16"/>
  <c r="V703" i="16"/>
  <c r="W703" i="16"/>
  <c r="X703" i="16"/>
  <c r="Y703" i="16"/>
  <c r="B704" i="16"/>
  <c r="E704" i="16"/>
  <c r="H704" i="16"/>
  <c r="K704" i="16"/>
  <c r="N704" i="16"/>
  <c r="Q704" i="16"/>
  <c r="T704" i="16"/>
  <c r="U704" i="16"/>
  <c r="V704" i="16"/>
  <c r="W704" i="16"/>
  <c r="X704" i="16"/>
  <c r="Y704" i="16"/>
  <c r="B705" i="16"/>
  <c r="E705" i="16"/>
  <c r="H705" i="16"/>
  <c r="K705" i="16"/>
  <c r="N705" i="16"/>
  <c r="Q705" i="16"/>
  <c r="T705" i="16"/>
  <c r="U705" i="16"/>
  <c r="V705" i="16"/>
  <c r="W705" i="16"/>
  <c r="X705" i="16"/>
  <c r="Y705" i="16"/>
  <c r="B706" i="16"/>
  <c r="E706" i="16"/>
  <c r="H706" i="16"/>
  <c r="K706" i="16"/>
  <c r="N706" i="16"/>
  <c r="Q706" i="16"/>
  <c r="T706" i="16"/>
  <c r="U706" i="16"/>
  <c r="V706" i="16"/>
  <c r="W706" i="16"/>
  <c r="X706" i="16"/>
  <c r="Y706" i="16"/>
  <c r="B707" i="16"/>
  <c r="E707" i="16"/>
  <c r="H707" i="16"/>
  <c r="K707" i="16"/>
  <c r="N707" i="16"/>
  <c r="Q707" i="16"/>
  <c r="T707" i="16"/>
  <c r="U707" i="16"/>
  <c r="V707" i="16"/>
  <c r="W707" i="16"/>
  <c r="X707" i="16"/>
  <c r="Y707" i="16"/>
  <c r="B708" i="16"/>
  <c r="E708" i="16"/>
  <c r="H708" i="16"/>
  <c r="K708" i="16"/>
  <c r="N708" i="16"/>
  <c r="Q708" i="16"/>
  <c r="T708" i="16"/>
  <c r="U708" i="16"/>
  <c r="V708" i="16"/>
  <c r="W708" i="16"/>
  <c r="X708" i="16"/>
  <c r="Y708" i="16"/>
  <c r="B709" i="16"/>
  <c r="E709" i="16"/>
  <c r="H709" i="16"/>
  <c r="K709" i="16"/>
  <c r="N709" i="16"/>
  <c r="Q709" i="16"/>
  <c r="T709" i="16"/>
  <c r="U709" i="16"/>
  <c r="V709" i="16"/>
  <c r="W709" i="16"/>
  <c r="X709" i="16"/>
  <c r="Y709" i="16"/>
  <c r="B710" i="16"/>
  <c r="E710" i="16"/>
  <c r="H710" i="16"/>
  <c r="K710" i="16"/>
  <c r="N710" i="16"/>
  <c r="Q710" i="16"/>
  <c r="T710" i="16"/>
  <c r="U710" i="16"/>
  <c r="V710" i="16"/>
  <c r="W710" i="16"/>
  <c r="X710" i="16"/>
  <c r="Y710" i="16"/>
  <c r="B711" i="16"/>
  <c r="E711" i="16"/>
  <c r="H711" i="16"/>
  <c r="K711" i="16"/>
  <c r="N711" i="16"/>
  <c r="Q711" i="16"/>
  <c r="T711" i="16"/>
  <c r="U711" i="16"/>
  <c r="V711" i="16"/>
  <c r="W711" i="16"/>
  <c r="X711" i="16"/>
  <c r="Y711" i="16"/>
  <c r="B712" i="16"/>
  <c r="E712" i="16"/>
  <c r="H712" i="16"/>
  <c r="K712" i="16"/>
  <c r="N712" i="16"/>
  <c r="Q712" i="16"/>
  <c r="T712" i="16"/>
  <c r="U712" i="16"/>
  <c r="V712" i="16"/>
  <c r="W712" i="16"/>
  <c r="X712" i="16"/>
  <c r="Y712" i="16"/>
  <c r="B713" i="16"/>
  <c r="E713" i="16"/>
  <c r="H713" i="16"/>
  <c r="K713" i="16"/>
  <c r="N713" i="16"/>
  <c r="Q713" i="16"/>
  <c r="T713" i="16"/>
  <c r="U713" i="16"/>
  <c r="V713" i="16"/>
  <c r="W713" i="16"/>
  <c r="X713" i="16"/>
  <c r="Y713" i="16"/>
  <c r="B714" i="16"/>
  <c r="E714" i="16"/>
  <c r="H714" i="16"/>
  <c r="K714" i="16"/>
  <c r="N714" i="16"/>
  <c r="Q714" i="16"/>
  <c r="T714" i="16"/>
  <c r="U714" i="16"/>
  <c r="V714" i="16"/>
  <c r="W714" i="16"/>
  <c r="X714" i="16"/>
  <c r="Y714" i="16"/>
  <c r="B715" i="16"/>
  <c r="E715" i="16"/>
  <c r="H715" i="16"/>
  <c r="K715" i="16"/>
  <c r="N715" i="16"/>
  <c r="Q715" i="16"/>
  <c r="T715" i="16"/>
  <c r="U715" i="16"/>
  <c r="V715" i="16"/>
  <c r="W715" i="16"/>
  <c r="X715" i="16"/>
  <c r="Y715" i="16"/>
  <c r="B716" i="16"/>
  <c r="E716" i="16"/>
  <c r="H716" i="16"/>
  <c r="K716" i="16"/>
  <c r="N716" i="16"/>
  <c r="Q716" i="16"/>
  <c r="T716" i="16"/>
  <c r="U716" i="16"/>
  <c r="V716" i="16"/>
  <c r="W716" i="16"/>
  <c r="X716" i="16"/>
  <c r="Y716" i="16"/>
  <c r="B717" i="16"/>
  <c r="E717" i="16"/>
  <c r="H717" i="16"/>
  <c r="K717" i="16"/>
  <c r="N717" i="16"/>
  <c r="Q717" i="16"/>
  <c r="T717" i="16"/>
  <c r="U717" i="16"/>
  <c r="V717" i="16"/>
  <c r="W717" i="16"/>
  <c r="X717" i="16"/>
  <c r="Y717" i="16"/>
  <c r="B718" i="16"/>
  <c r="E718" i="16"/>
  <c r="H718" i="16"/>
  <c r="K718" i="16"/>
  <c r="N718" i="16"/>
  <c r="Q718" i="16"/>
  <c r="T718" i="16"/>
  <c r="U718" i="16"/>
  <c r="V718" i="16"/>
  <c r="W718" i="16"/>
  <c r="X718" i="16"/>
  <c r="Y718" i="16"/>
  <c r="B719" i="16"/>
  <c r="E719" i="16"/>
  <c r="H719" i="16"/>
  <c r="K719" i="16"/>
  <c r="N719" i="16"/>
  <c r="Q719" i="16"/>
  <c r="T719" i="16"/>
  <c r="U719" i="16"/>
  <c r="V719" i="16"/>
  <c r="W719" i="16"/>
  <c r="X719" i="16"/>
  <c r="Y719" i="16"/>
  <c r="B720" i="16"/>
  <c r="E720" i="16"/>
  <c r="H720" i="16"/>
  <c r="K720" i="16"/>
  <c r="N720" i="16"/>
  <c r="Q720" i="16"/>
  <c r="T720" i="16"/>
  <c r="U720" i="16"/>
  <c r="V720" i="16"/>
  <c r="W720" i="16"/>
  <c r="X720" i="16"/>
  <c r="Y720" i="16"/>
  <c r="B721" i="16"/>
  <c r="E721" i="16"/>
  <c r="H721" i="16"/>
  <c r="K721" i="16"/>
  <c r="N721" i="16"/>
  <c r="Q721" i="16"/>
  <c r="T721" i="16"/>
  <c r="U721" i="16"/>
  <c r="V721" i="16"/>
  <c r="W721" i="16"/>
  <c r="X721" i="16"/>
  <c r="Y721" i="16"/>
  <c r="B722" i="16"/>
  <c r="E722" i="16"/>
  <c r="H722" i="16"/>
  <c r="K722" i="16"/>
  <c r="N722" i="16"/>
  <c r="Q722" i="16"/>
  <c r="T722" i="16"/>
  <c r="U722" i="16"/>
  <c r="V722" i="16"/>
  <c r="W722" i="16"/>
  <c r="X722" i="16"/>
  <c r="Y722" i="16"/>
  <c r="B723" i="16"/>
  <c r="E723" i="16"/>
  <c r="H723" i="16"/>
  <c r="K723" i="16"/>
  <c r="N723" i="16"/>
  <c r="Q723" i="16"/>
  <c r="T723" i="16"/>
  <c r="U723" i="16"/>
  <c r="V723" i="16"/>
  <c r="W723" i="16"/>
  <c r="X723" i="16"/>
  <c r="Y723" i="16"/>
  <c r="B724" i="16"/>
  <c r="E724" i="16"/>
  <c r="H724" i="16"/>
  <c r="K724" i="16"/>
  <c r="N724" i="16"/>
  <c r="Q724" i="16"/>
  <c r="T724" i="16"/>
  <c r="U724" i="16"/>
  <c r="V724" i="16"/>
  <c r="W724" i="16"/>
  <c r="X724" i="16"/>
  <c r="Y724" i="16"/>
  <c r="B725" i="16"/>
  <c r="E725" i="16"/>
  <c r="H725" i="16"/>
  <c r="K725" i="16"/>
  <c r="N725" i="16"/>
  <c r="Q725" i="16"/>
  <c r="T725" i="16"/>
  <c r="U725" i="16"/>
  <c r="V725" i="16"/>
  <c r="W725" i="16"/>
  <c r="X725" i="16"/>
  <c r="Y725" i="16"/>
  <c r="B726" i="16"/>
  <c r="E726" i="16"/>
  <c r="H726" i="16"/>
  <c r="K726" i="16"/>
  <c r="N726" i="16"/>
  <c r="Q726" i="16"/>
  <c r="T726" i="16"/>
  <c r="U726" i="16"/>
  <c r="V726" i="16"/>
  <c r="W726" i="16"/>
  <c r="X726" i="16"/>
  <c r="Y726" i="16"/>
  <c r="B727" i="16"/>
  <c r="E727" i="16"/>
  <c r="H727" i="16"/>
  <c r="K727" i="16"/>
  <c r="N727" i="16"/>
  <c r="Q727" i="16"/>
  <c r="T727" i="16"/>
  <c r="U727" i="16"/>
  <c r="V727" i="16"/>
  <c r="W727" i="16"/>
  <c r="X727" i="16"/>
  <c r="Y727" i="16"/>
  <c r="B728" i="16"/>
  <c r="E728" i="16"/>
  <c r="H728" i="16"/>
  <c r="K728" i="16"/>
  <c r="N728" i="16"/>
  <c r="Q728" i="16"/>
  <c r="T728" i="16"/>
  <c r="U728" i="16"/>
  <c r="V728" i="16"/>
  <c r="W728" i="16"/>
  <c r="X728" i="16"/>
  <c r="Y728" i="16"/>
  <c r="B729" i="16"/>
  <c r="E729" i="16"/>
  <c r="H729" i="16"/>
  <c r="K729" i="16"/>
  <c r="N729" i="16"/>
  <c r="Q729" i="16"/>
  <c r="T729" i="16"/>
  <c r="U729" i="16"/>
  <c r="V729" i="16"/>
  <c r="W729" i="16"/>
  <c r="X729" i="16"/>
  <c r="Y729" i="16"/>
  <c r="B730" i="16"/>
  <c r="E730" i="16"/>
  <c r="H730" i="16"/>
  <c r="K730" i="16"/>
  <c r="N730" i="16"/>
  <c r="Q730" i="16"/>
  <c r="T730" i="16"/>
  <c r="U730" i="16"/>
  <c r="V730" i="16"/>
  <c r="W730" i="16"/>
  <c r="X730" i="16"/>
  <c r="Y730" i="16"/>
  <c r="B731" i="16"/>
  <c r="E731" i="16"/>
  <c r="H731" i="16"/>
  <c r="K731" i="16"/>
  <c r="N731" i="16"/>
  <c r="Q731" i="16"/>
  <c r="T731" i="16"/>
  <c r="U731" i="16"/>
  <c r="V731" i="16"/>
  <c r="W731" i="16"/>
  <c r="X731" i="16"/>
  <c r="Y731" i="16"/>
  <c r="B732" i="16"/>
  <c r="E732" i="16"/>
  <c r="H732" i="16"/>
  <c r="K732" i="16"/>
  <c r="N732" i="16"/>
  <c r="Q732" i="16"/>
  <c r="T732" i="16"/>
  <c r="U732" i="16"/>
  <c r="V732" i="16"/>
  <c r="W732" i="16"/>
  <c r="X732" i="16"/>
  <c r="Y732" i="16"/>
  <c r="B733" i="16"/>
  <c r="E733" i="16"/>
  <c r="H733" i="16"/>
  <c r="K733" i="16"/>
  <c r="N733" i="16"/>
  <c r="Q733" i="16"/>
  <c r="T733" i="16"/>
  <c r="U733" i="16"/>
  <c r="V733" i="16"/>
  <c r="W733" i="16"/>
  <c r="X733" i="16"/>
  <c r="Y733" i="16"/>
  <c r="B734" i="16"/>
  <c r="E734" i="16"/>
  <c r="H734" i="16"/>
  <c r="K734" i="16"/>
  <c r="N734" i="16"/>
  <c r="Q734" i="16"/>
  <c r="T734" i="16"/>
  <c r="U734" i="16"/>
  <c r="V734" i="16"/>
  <c r="W734" i="16"/>
  <c r="X734" i="16"/>
  <c r="Y734" i="16"/>
  <c r="B735" i="16"/>
  <c r="E735" i="16"/>
  <c r="H735" i="16"/>
  <c r="K735" i="16"/>
  <c r="N735" i="16"/>
  <c r="Q735" i="16"/>
  <c r="T735" i="16"/>
  <c r="U735" i="16"/>
  <c r="V735" i="16"/>
  <c r="W735" i="16"/>
  <c r="X735" i="16"/>
  <c r="Y735" i="16"/>
  <c r="B736" i="16"/>
  <c r="E736" i="16"/>
  <c r="H736" i="16"/>
  <c r="K736" i="16"/>
  <c r="N736" i="16"/>
  <c r="Q736" i="16"/>
  <c r="T736" i="16"/>
  <c r="U736" i="16"/>
  <c r="V736" i="16"/>
  <c r="W736" i="16"/>
  <c r="X736" i="16"/>
  <c r="Y736" i="16"/>
  <c r="B737" i="16"/>
  <c r="E737" i="16"/>
  <c r="H737" i="16"/>
  <c r="K737" i="16"/>
  <c r="N737" i="16"/>
  <c r="Q737" i="16"/>
  <c r="T737" i="16"/>
  <c r="U737" i="16"/>
  <c r="V737" i="16"/>
  <c r="W737" i="16"/>
  <c r="X737" i="16"/>
  <c r="Y737" i="16"/>
  <c r="B738" i="16"/>
  <c r="E738" i="16"/>
  <c r="H738" i="16"/>
  <c r="K738" i="16"/>
  <c r="N738" i="16"/>
  <c r="Q738" i="16"/>
  <c r="T738" i="16"/>
  <c r="U738" i="16"/>
  <c r="V738" i="16"/>
  <c r="W738" i="16"/>
  <c r="X738" i="16"/>
  <c r="Y738" i="16"/>
  <c r="B739" i="16"/>
  <c r="E739" i="16"/>
  <c r="H739" i="16"/>
  <c r="K739" i="16"/>
  <c r="N739" i="16"/>
  <c r="Q739" i="16"/>
  <c r="T739" i="16"/>
  <c r="U739" i="16"/>
  <c r="V739" i="16"/>
  <c r="W739" i="16"/>
  <c r="X739" i="16"/>
  <c r="Y739" i="16"/>
  <c r="B740" i="16"/>
  <c r="E740" i="16"/>
  <c r="H740" i="16"/>
  <c r="K740" i="16"/>
  <c r="N740" i="16"/>
  <c r="Q740" i="16"/>
  <c r="T740" i="16"/>
  <c r="U740" i="16"/>
  <c r="V740" i="16"/>
  <c r="W740" i="16"/>
  <c r="X740" i="16"/>
  <c r="Y740" i="16"/>
  <c r="B741" i="16"/>
  <c r="E741" i="16"/>
  <c r="H741" i="16"/>
  <c r="K741" i="16"/>
  <c r="N741" i="16"/>
  <c r="Q741" i="16"/>
  <c r="T741" i="16"/>
  <c r="U741" i="16"/>
  <c r="V741" i="16"/>
  <c r="W741" i="16"/>
  <c r="X741" i="16"/>
  <c r="Y741" i="16"/>
  <c r="B742" i="16"/>
  <c r="E742" i="16"/>
  <c r="H742" i="16"/>
  <c r="K742" i="16"/>
  <c r="N742" i="16"/>
  <c r="Q742" i="16"/>
  <c r="T742" i="16"/>
  <c r="U742" i="16"/>
  <c r="V742" i="16"/>
  <c r="W742" i="16"/>
  <c r="X742" i="16"/>
  <c r="Y742" i="16"/>
  <c r="B743" i="16"/>
  <c r="E743" i="16"/>
  <c r="H743" i="16"/>
  <c r="K743" i="16"/>
  <c r="N743" i="16"/>
  <c r="Q743" i="16"/>
  <c r="T743" i="16"/>
  <c r="U743" i="16"/>
  <c r="V743" i="16"/>
  <c r="W743" i="16"/>
  <c r="X743" i="16"/>
  <c r="Y743" i="16"/>
  <c r="B744" i="16"/>
  <c r="E744" i="16"/>
  <c r="H744" i="16"/>
  <c r="K744" i="16"/>
  <c r="N744" i="16"/>
  <c r="Q744" i="16"/>
  <c r="T744" i="16"/>
  <c r="U744" i="16"/>
  <c r="V744" i="16"/>
  <c r="W744" i="16"/>
  <c r="X744" i="16"/>
  <c r="Y744" i="16"/>
  <c r="B745" i="16"/>
  <c r="E745" i="16"/>
  <c r="H745" i="16"/>
  <c r="K745" i="16"/>
  <c r="N745" i="16"/>
  <c r="Q745" i="16"/>
  <c r="T745" i="16"/>
  <c r="U745" i="16"/>
  <c r="V745" i="16"/>
  <c r="W745" i="16"/>
  <c r="X745" i="16"/>
  <c r="Y745" i="16"/>
  <c r="B746" i="16"/>
  <c r="E746" i="16"/>
  <c r="H746" i="16"/>
  <c r="K746" i="16"/>
  <c r="N746" i="16"/>
  <c r="Q746" i="16"/>
  <c r="T746" i="16"/>
  <c r="U746" i="16"/>
  <c r="V746" i="16"/>
  <c r="W746" i="16"/>
  <c r="X746" i="16"/>
  <c r="Y746" i="16"/>
  <c r="B747" i="16"/>
  <c r="E747" i="16"/>
  <c r="H747" i="16"/>
  <c r="K747" i="16"/>
  <c r="N747" i="16"/>
  <c r="Q747" i="16"/>
  <c r="T747" i="16"/>
  <c r="U747" i="16"/>
  <c r="V747" i="16"/>
  <c r="W747" i="16"/>
  <c r="X747" i="16"/>
  <c r="Y747" i="16"/>
  <c r="B748" i="16"/>
  <c r="E748" i="16"/>
  <c r="H748" i="16"/>
  <c r="K748" i="16"/>
  <c r="N748" i="16"/>
  <c r="Q748" i="16"/>
  <c r="T748" i="16"/>
  <c r="U748" i="16"/>
  <c r="V748" i="16"/>
  <c r="W748" i="16"/>
  <c r="X748" i="16"/>
  <c r="Y748" i="16"/>
  <c r="B749" i="16"/>
  <c r="E749" i="16"/>
  <c r="H749" i="16"/>
  <c r="K749" i="16"/>
  <c r="N749" i="16"/>
  <c r="Q749" i="16"/>
  <c r="T749" i="16"/>
  <c r="U749" i="16"/>
  <c r="V749" i="16"/>
  <c r="W749" i="16"/>
  <c r="X749" i="16"/>
  <c r="Y749" i="16"/>
  <c r="B750" i="16"/>
  <c r="E750" i="16"/>
  <c r="H750" i="16"/>
  <c r="K750" i="16"/>
  <c r="N750" i="16"/>
  <c r="Q750" i="16"/>
  <c r="T750" i="16"/>
  <c r="U750" i="16"/>
  <c r="V750" i="16"/>
  <c r="W750" i="16"/>
  <c r="X750" i="16"/>
  <c r="Y750" i="16"/>
  <c r="B751" i="16"/>
  <c r="E751" i="16"/>
  <c r="H751" i="16"/>
  <c r="K751" i="16"/>
  <c r="N751" i="16"/>
  <c r="Q751" i="16"/>
  <c r="T751" i="16"/>
  <c r="U751" i="16"/>
  <c r="V751" i="16"/>
  <c r="W751" i="16"/>
  <c r="X751" i="16"/>
  <c r="Y751" i="16"/>
  <c r="B752" i="16"/>
  <c r="E752" i="16"/>
  <c r="H752" i="16"/>
  <c r="K752" i="16"/>
  <c r="N752" i="16"/>
  <c r="Q752" i="16"/>
  <c r="T752" i="16"/>
  <c r="U752" i="16"/>
  <c r="V752" i="16"/>
  <c r="W752" i="16"/>
  <c r="X752" i="16"/>
  <c r="Y752" i="16"/>
  <c r="B753" i="16"/>
  <c r="E753" i="16"/>
  <c r="H753" i="16"/>
  <c r="K753" i="16"/>
  <c r="N753" i="16"/>
  <c r="Q753" i="16"/>
  <c r="T753" i="16"/>
  <c r="U753" i="16"/>
  <c r="V753" i="16"/>
  <c r="W753" i="16"/>
  <c r="X753" i="16"/>
  <c r="Y753" i="16"/>
  <c r="B754" i="16"/>
  <c r="E754" i="16"/>
  <c r="H754" i="16"/>
  <c r="K754" i="16"/>
  <c r="N754" i="16"/>
  <c r="Q754" i="16"/>
  <c r="T754" i="16"/>
  <c r="U754" i="16"/>
  <c r="V754" i="16"/>
  <c r="W754" i="16"/>
  <c r="X754" i="16"/>
  <c r="Y754" i="16"/>
  <c r="B755" i="16"/>
  <c r="E755" i="16"/>
  <c r="H755" i="16"/>
  <c r="K755" i="16"/>
  <c r="N755" i="16"/>
  <c r="Q755" i="16"/>
  <c r="T755" i="16"/>
  <c r="U755" i="16"/>
  <c r="V755" i="16"/>
  <c r="W755" i="16"/>
  <c r="X755" i="16"/>
  <c r="Y755" i="16"/>
  <c r="B756" i="16"/>
  <c r="E756" i="16"/>
  <c r="H756" i="16"/>
  <c r="K756" i="16"/>
  <c r="N756" i="16"/>
  <c r="Q756" i="16"/>
  <c r="T756" i="16"/>
  <c r="U756" i="16"/>
  <c r="V756" i="16"/>
  <c r="W756" i="16"/>
  <c r="X756" i="16"/>
  <c r="Y756" i="16"/>
  <c r="B757" i="16"/>
  <c r="E757" i="16"/>
  <c r="H757" i="16"/>
  <c r="K757" i="16"/>
  <c r="N757" i="16"/>
  <c r="Q757" i="16"/>
  <c r="T757" i="16"/>
  <c r="U757" i="16"/>
  <c r="V757" i="16"/>
  <c r="W757" i="16"/>
  <c r="X757" i="16"/>
  <c r="Y757" i="16"/>
  <c r="B758" i="16"/>
  <c r="E758" i="16"/>
  <c r="H758" i="16"/>
  <c r="K758" i="16"/>
  <c r="N758" i="16"/>
  <c r="Q758" i="16"/>
  <c r="T758" i="16"/>
  <c r="U758" i="16"/>
  <c r="V758" i="16"/>
  <c r="W758" i="16"/>
  <c r="X758" i="16"/>
  <c r="Y758" i="16"/>
  <c r="B759" i="16"/>
  <c r="E759" i="16"/>
  <c r="H759" i="16"/>
  <c r="K759" i="16"/>
  <c r="N759" i="16"/>
  <c r="Q759" i="16"/>
  <c r="T759" i="16"/>
  <c r="U759" i="16"/>
  <c r="V759" i="16"/>
  <c r="W759" i="16"/>
  <c r="X759" i="16"/>
  <c r="Y759" i="16"/>
  <c r="B760" i="16"/>
  <c r="E760" i="16"/>
  <c r="H760" i="16"/>
  <c r="K760" i="16"/>
  <c r="N760" i="16"/>
  <c r="Q760" i="16"/>
  <c r="T760" i="16"/>
  <c r="U760" i="16"/>
  <c r="V760" i="16"/>
  <c r="W760" i="16"/>
  <c r="X760" i="16"/>
  <c r="Y760" i="16"/>
  <c r="B761" i="16"/>
  <c r="E761" i="16"/>
  <c r="H761" i="16"/>
  <c r="K761" i="16"/>
  <c r="N761" i="16"/>
  <c r="Q761" i="16"/>
  <c r="T761" i="16"/>
  <c r="U761" i="16"/>
  <c r="V761" i="16"/>
  <c r="W761" i="16"/>
  <c r="X761" i="16"/>
  <c r="Y761" i="16"/>
  <c r="B762" i="16"/>
  <c r="E762" i="16"/>
  <c r="H762" i="16"/>
  <c r="K762" i="16"/>
  <c r="N762" i="16"/>
  <c r="Q762" i="16"/>
  <c r="T762" i="16"/>
  <c r="U762" i="16"/>
  <c r="V762" i="16"/>
  <c r="W762" i="16"/>
  <c r="X762" i="16"/>
  <c r="Y762" i="16"/>
  <c r="B763" i="16"/>
  <c r="E763" i="16"/>
  <c r="H763" i="16"/>
  <c r="K763" i="16"/>
  <c r="N763" i="16"/>
  <c r="Q763" i="16"/>
  <c r="T763" i="16"/>
  <c r="U763" i="16"/>
  <c r="V763" i="16"/>
  <c r="W763" i="16"/>
  <c r="X763" i="16"/>
  <c r="Y763" i="16"/>
  <c r="B764" i="16"/>
  <c r="E764" i="16"/>
  <c r="H764" i="16"/>
  <c r="K764" i="16"/>
  <c r="N764" i="16"/>
  <c r="Q764" i="16"/>
  <c r="T764" i="16"/>
  <c r="U764" i="16"/>
  <c r="V764" i="16"/>
  <c r="W764" i="16"/>
  <c r="X764" i="16"/>
  <c r="Y764" i="16"/>
  <c r="B765" i="16"/>
  <c r="E765" i="16"/>
  <c r="H765" i="16"/>
  <c r="K765" i="16"/>
  <c r="N765" i="16"/>
  <c r="Q765" i="16"/>
  <c r="T765" i="16"/>
  <c r="U765" i="16"/>
  <c r="V765" i="16"/>
  <c r="W765" i="16"/>
  <c r="X765" i="16"/>
  <c r="Y765" i="16"/>
  <c r="B766" i="16"/>
  <c r="E766" i="16"/>
  <c r="H766" i="16"/>
  <c r="K766" i="16"/>
  <c r="N766" i="16"/>
  <c r="Q766" i="16"/>
  <c r="T766" i="16"/>
  <c r="U766" i="16"/>
  <c r="V766" i="16"/>
  <c r="W766" i="16"/>
  <c r="X766" i="16"/>
  <c r="Y766" i="16"/>
  <c r="B767" i="16"/>
  <c r="E767" i="16"/>
  <c r="H767" i="16"/>
  <c r="K767" i="16"/>
  <c r="N767" i="16"/>
  <c r="Q767" i="16"/>
  <c r="T767" i="16"/>
  <c r="U767" i="16"/>
  <c r="V767" i="16"/>
  <c r="W767" i="16"/>
  <c r="X767" i="16"/>
  <c r="Y767" i="16"/>
  <c r="B768" i="16"/>
  <c r="E768" i="16"/>
  <c r="H768" i="16"/>
  <c r="K768" i="16"/>
  <c r="N768" i="16"/>
  <c r="Q768" i="16"/>
  <c r="T768" i="16"/>
  <c r="U768" i="16"/>
  <c r="V768" i="16"/>
  <c r="W768" i="16"/>
  <c r="X768" i="16"/>
  <c r="Y768" i="16"/>
  <c r="B769" i="16"/>
  <c r="E769" i="16"/>
  <c r="H769" i="16"/>
  <c r="K769" i="16"/>
  <c r="N769" i="16"/>
  <c r="Q769" i="16"/>
  <c r="T769" i="16"/>
  <c r="U769" i="16"/>
  <c r="V769" i="16"/>
  <c r="W769" i="16"/>
  <c r="X769" i="16"/>
  <c r="Y769" i="16"/>
  <c r="B770" i="16"/>
  <c r="E770" i="16"/>
  <c r="H770" i="16"/>
  <c r="K770" i="16"/>
  <c r="N770" i="16"/>
  <c r="Q770" i="16"/>
  <c r="T770" i="16"/>
  <c r="U770" i="16"/>
  <c r="V770" i="16"/>
  <c r="W770" i="16"/>
  <c r="X770" i="16"/>
  <c r="Y770" i="16"/>
  <c r="B771" i="16"/>
  <c r="E771" i="16"/>
  <c r="H771" i="16"/>
  <c r="K771" i="16"/>
  <c r="N771" i="16"/>
  <c r="Q771" i="16"/>
  <c r="T771" i="16"/>
  <c r="U771" i="16"/>
  <c r="V771" i="16"/>
  <c r="W771" i="16"/>
  <c r="X771" i="16"/>
  <c r="Y771" i="16"/>
  <c r="B772" i="16"/>
  <c r="E772" i="16"/>
  <c r="H772" i="16"/>
  <c r="K772" i="16"/>
  <c r="N772" i="16"/>
  <c r="Q772" i="16"/>
  <c r="T772" i="16"/>
  <c r="U772" i="16"/>
  <c r="V772" i="16"/>
  <c r="W772" i="16"/>
  <c r="X772" i="16"/>
  <c r="Y772" i="16"/>
  <c r="B773" i="16"/>
  <c r="E773" i="16"/>
  <c r="H773" i="16"/>
  <c r="K773" i="16"/>
  <c r="N773" i="16"/>
  <c r="Q773" i="16"/>
  <c r="T773" i="16"/>
  <c r="U773" i="16"/>
  <c r="V773" i="16"/>
  <c r="W773" i="16"/>
  <c r="X773" i="16"/>
  <c r="Y773" i="16"/>
  <c r="B774" i="16"/>
  <c r="E774" i="16"/>
  <c r="H774" i="16"/>
  <c r="K774" i="16"/>
  <c r="N774" i="16"/>
  <c r="Q774" i="16"/>
  <c r="T774" i="16"/>
  <c r="U774" i="16"/>
  <c r="V774" i="16"/>
  <c r="W774" i="16"/>
  <c r="X774" i="16"/>
  <c r="Y774" i="16"/>
  <c r="B775" i="16"/>
  <c r="E775" i="16"/>
  <c r="H775" i="16"/>
  <c r="K775" i="16"/>
  <c r="N775" i="16"/>
  <c r="Q775" i="16"/>
  <c r="T775" i="16"/>
  <c r="U775" i="16"/>
  <c r="V775" i="16"/>
  <c r="W775" i="16"/>
  <c r="X775" i="16"/>
  <c r="Y775" i="16"/>
  <c r="B776" i="16"/>
  <c r="E776" i="16"/>
  <c r="H776" i="16"/>
  <c r="K776" i="16"/>
  <c r="N776" i="16"/>
  <c r="Q776" i="16"/>
  <c r="T776" i="16"/>
  <c r="U776" i="16"/>
  <c r="V776" i="16"/>
  <c r="W776" i="16"/>
  <c r="X776" i="16"/>
  <c r="Y776" i="16"/>
  <c r="B777" i="16"/>
  <c r="E777" i="16"/>
  <c r="H777" i="16"/>
  <c r="K777" i="16"/>
  <c r="N777" i="16"/>
  <c r="Q777" i="16"/>
  <c r="T777" i="16"/>
  <c r="U777" i="16"/>
  <c r="V777" i="16"/>
  <c r="W777" i="16"/>
  <c r="X777" i="16"/>
  <c r="Y777" i="16"/>
  <c r="B778" i="16"/>
  <c r="E778" i="16"/>
  <c r="H778" i="16"/>
  <c r="K778" i="16"/>
  <c r="N778" i="16"/>
  <c r="Q778" i="16"/>
  <c r="T778" i="16"/>
  <c r="U778" i="16"/>
  <c r="V778" i="16"/>
  <c r="W778" i="16"/>
  <c r="X778" i="16"/>
  <c r="Y778" i="16"/>
  <c r="B779" i="16"/>
  <c r="E779" i="16"/>
  <c r="H779" i="16"/>
  <c r="K779" i="16"/>
  <c r="N779" i="16"/>
  <c r="Q779" i="16"/>
  <c r="T779" i="16"/>
  <c r="U779" i="16"/>
  <c r="V779" i="16"/>
  <c r="W779" i="16"/>
  <c r="X779" i="16"/>
  <c r="Y779" i="16"/>
  <c r="B780" i="16"/>
  <c r="E780" i="16"/>
  <c r="H780" i="16"/>
  <c r="K780" i="16"/>
  <c r="N780" i="16"/>
  <c r="Q780" i="16"/>
  <c r="T780" i="16"/>
  <c r="U780" i="16"/>
  <c r="V780" i="16"/>
  <c r="W780" i="16"/>
  <c r="X780" i="16"/>
  <c r="Y780" i="16"/>
  <c r="B781" i="16"/>
  <c r="E781" i="16"/>
  <c r="H781" i="16"/>
  <c r="K781" i="16"/>
  <c r="N781" i="16"/>
  <c r="Q781" i="16"/>
  <c r="T781" i="16"/>
  <c r="U781" i="16"/>
  <c r="V781" i="16"/>
  <c r="W781" i="16"/>
  <c r="X781" i="16"/>
  <c r="Y781" i="16"/>
  <c r="B782" i="16"/>
  <c r="E782" i="16"/>
  <c r="H782" i="16"/>
  <c r="K782" i="16"/>
  <c r="N782" i="16"/>
  <c r="Q782" i="16"/>
  <c r="T782" i="16"/>
  <c r="U782" i="16"/>
  <c r="V782" i="16"/>
  <c r="W782" i="16"/>
  <c r="X782" i="16"/>
  <c r="Y782" i="16"/>
  <c r="B783" i="16"/>
  <c r="E783" i="16"/>
  <c r="H783" i="16"/>
  <c r="K783" i="16"/>
  <c r="N783" i="16"/>
  <c r="Q783" i="16"/>
  <c r="T783" i="16"/>
  <c r="U783" i="16"/>
  <c r="V783" i="16"/>
  <c r="W783" i="16"/>
  <c r="X783" i="16"/>
  <c r="Y783" i="16"/>
  <c r="B784" i="16"/>
  <c r="E784" i="16"/>
  <c r="H784" i="16"/>
  <c r="K784" i="16"/>
  <c r="N784" i="16"/>
  <c r="Q784" i="16"/>
  <c r="T784" i="16"/>
  <c r="U784" i="16"/>
  <c r="V784" i="16"/>
  <c r="W784" i="16"/>
  <c r="X784" i="16"/>
  <c r="Y784" i="16"/>
  <c r="B785" i="16"/>
  <c r="E785" i="16"/>
  <c r="H785" i="16"/>
  <c r="K785" i="16"/>
  <c r="N785" i="16"/>
  <c r="Q785" i="16"/>
  <c r="T785" i="16"/>
  <c r="U785" i="16"/>
  <c r="V785" i="16"/>
  <c r="W785" i="16"/>
  <c r="X785" i="16"/>
  <c r="Y785" i="16"/>
  <c r="B786" i="16"/>
  <c r="E786" i="16"/>
  <c r="H786" i="16"/>
  <c r="K786" i="16"/>
  <c r="N786" i="16"/>
  <c r="Q786" i="16"/>
  <c r="T786" i="16"/>
  <c r="U786" i="16"/>
  <c r="V786" i="16"/>
  <c r="W786" i="16"/>
  <c r="X786" i="16"/>
  <c r="Y786" i="16"/>
  <c r="B787" i="16"/>
  <c r="E787" i="16"/>
  <c r="H787" i="16"/>
  <c r="K787" i="16"/>
  <c r="N787" i="16"/>
  <c r="Q787" i="16"/>
  <c r="T787" i="16"/>
  <c r="U787" i="16"/>
  <c r="V787" i="16"/>
  <c r="W787" i="16"/>
  <c r="X787" i="16"/>
  <c r="Y787" i="16"/>
  <c r="B788" i="16"/>
  <c r="E788" i="16"/>
  <c r="H788" i="16"/>
  <c r="K788" i="16"/>
  <c r="N788" i="16"/>
  <c r="Q788" i="16"/>
  <c r="T788" i="16"/>
  <c r="U788" i="16"/>
  <c r="V788" i="16"/>
  <c r="W788" i="16"/>
  <c r="X788" i="16"/>
  <c r="Y788" i="16"/>
  <c r="B789" i="16"/>
  <c r="E789" i="16"/>
  <c r="H789" i="16"/>
  <c r="K789" i="16"/>
  <c r="N789" i="16"/>
  <c r="Q789" i="16"/>
  <c r="T789" i="16"/>
  <c r="U789" i="16"/>
  <c r="V789" i="16"/>
  <c r="W789" i="16"/>
  <c r="X789" i="16"/>
  <c r="Y789" i="16"/>
  <c r="B790" i="16"/>
  <c r="E790" i="16"/>
  <c r="H790" i="16"/>
  <c r="K790" i="16"/>
  <c r="N790" i="16"/>
  <c r="Q790" i="16"/>
  <c r="T790" i="16"/>
  <c r="U790" i="16"/>
  <c r="V790" i="16"/>
  <c r="W790" i="16"/>
  <c r="X790" i="16"/>
  <c r="Y790" i="16"/>
  <c r="B791" i="16"/>
  <c r="E791" i="16"/>
  <c r="H791" i="16"/>
  <c r="K791" i="16"/>
  <c r="N791" i="16"/>
  <c r="Q791" i="16"/>
  <c r="T791" i="16"/>
  <c r="U791" i="16"/>
  <c r="V791" i="16"/>
  <c r="W791" i="16"/>
  <c r="X791" i="16"/>
  <c r="Y791" i="16"/>
  <c r="B792" i="16"/>
  <c r="E792" i="16"/>
  <c r="H792" i="16"/>
  <c r="K792" i="16"/>
  <c r="N792" i="16"/>
  <c r="Q792" i="16"/>
  <c r="T792" i="16"/>
  <c r="U792" i="16"/>
  <c r="V792" i="16"/>
  <c r="W792" i="16"/>
  <c r="X792" i="16"/>
  <c r="Y792" i="16"/>
  <c r="B793" i="16"/>
  <c r="E793" i="16"/>
  <c r="H793" i="16"/>
  <c r="K793" i="16"/>
  <c r="N793" i="16"/>
  <c r="Q793" i="16"/>
  <c r="T793" i="16"/>
  <c r="U793" i="16"/>
  <c r="V793" i="16"/>
  <c r="W793" i="16"/>
  <c r="X793" i="16"/>
  <c r="Y793" i="16"/>
  <c r="B794" i="16"/>
  <c r="E794" i="16"/>
  <c r="H794" i="16"/>
  <c r="K794" i="16"/>
  <c r="N794" i="16"/>
  <c r="Q794" i="16"/>
  <c r="T794" i="16"/>
  <c r="U794" i="16"/>
  <c r="V794" i="16"/>
  <c r="W794" i="16"/>
  <c r="X794" i="16"/>
  <c r="Y794" i="16"/>
  <c r="B795" i="16"/>
  <c r="E795" i="16"/>
  <c r="H795" i="16"/>
  <c r="K795" i="16"/>
  <c r="N795" i="16"/>
  <c r="Q795" i="16"/>
  <c r="T795" i="16"/>
  <c r="U795" i="16"/>
  <c r="V795" i="16"/>
  <c r="W795" i="16"/>
  <c r="X795" i="16"/>
  <c r="Y795" i="16"/>
  <c r="B796" i="16"/>
  <c r="E796" i="16"/>
  <c r="H796" i="16"/>
  <c r="K796" i="16"/>
  <c r="N796" i="16"/>
  <c r="Q796" i="16"/>
  <c r="T796" i="16"/>
  <c r="U796" i="16"/>
  <c r="V796" i="16"/>
  <c r="W796" i="16"/>
  <c r="X796" i="16"/>
  <c r="Y796" i="16"/>
  <c r="B797" i="16"/>
  <c r="E797" i="16"/>
  <c r="H797" i="16"/>
  <c r="K797" i="16"/>
  <c r="N797" i="16"/>
  <c r="Q797" i="16"/>
  <c r="T797" i="16"/>
  <c r="U797" i="16"/>
  <c r="V797" i="16"/>
  <c r="W797" i="16"/>
  <c r="X797" i="16"/>
  <c r="Y797" i="16"/>
  <c r="B798" i="16"/>
  <c r="E798" i="16"/>
  <c r="H798" i="16"/>
  <c r="K798" i="16"/>
  <c r="N798" i="16"/>
  <c r="Q798" i="16"/>
  <c r="T798" i="16"/>
  <c r="U798" i="16"/>
  <c r="V798" i="16"/>
  <c r="W798" i="16"/>
  <c r="X798" i="16"/>
  <c r="Y798" i="16"/>
  <c r="B799" i="16"/>
  <c r="E799" i="16"/>
  <c r="H799" i="16"/>
  <c r="K799" i="16"/>
  <c r="N799" i="16"/>
  <c r="Q799" i="16"/>
  <c r="T799" i="16"/>
  <c r="U799" i="16"/>
  <c r="V799" i="16"/>
  <c r="W799" i="16"/>
  <c r="X799" i="16"/>
  <c r="Y799" i="16"/>
  <c r="B800" i="16"/>
  <c r="E800" i="16"/>
  <c r="H800" i="16"/>
  <c r="K800" i="16"/>
  <c r="N800" i="16"/>
  <c r="Q800" i="16"/>
  <c r="T800" i="16"/>
  <c r="U800" i="16"/>
  <c r="V800" i="16"/>
  <c r="W800" i="16"/>
  <c r="X800" i="16"/>
  <c r="Y800" i="16"/>
  <c r="B801" i="16"/>
  <c r="E801" i="16"/>
  <c r="H801" i="16"/>
  <c r="K801" i="16"/>
  <c r="N801" i="16"/>
  <c r="Q801" i="16"/>
  <c r="T801" i="16"/>
  <c r="U801" i="16"/>
  <c r="V801" i="16"/>
  <c r="W801" i="16"/>
  <c r="X801" i="16"/>
  <c r="Y801" i="16"/>
  <c r="B802" i="16"/>
  <c r="E802" i="16"/>
  <c r="H802" i="16"/>
  <c r="K802" i="16"/>
  <c r="N802" i="16"/>
  <c r="Q802" i="16"/>
  <c r="T802" i="16"/>
  <c r="U802" i="16"/>
  <c r="V802" i="16"/>
  <c r="W802" i="16"/>
  <c r="X802" i="16"/>
  <c r="Y802" i="16"/>
  <c r="B803" i="16"/>
  <c r="E803" i="16"/>
  <c r="H803" i="16"/>
  <c r="K803" i="16"/>
  <c r="N803" i="16"/>
  <c r="Q803" i="16"/>
  <c r="T803" i="16"/>
  <c r="U803" i="16"/>
  <c r="V803" i="16"/>
  <c r="W803" i="16"/>
  <c r="X803" i="16"/>
  <c r="Y803" i="16"/>
  <c r="B804" i="16"/>
  <c r="E804" i="16"/>
  <c r="H804" i="16"/>
  <c r="K804" i="16"/>
  <c r="N804" i="16"/>
  <c r="Q804" i="16"/>
  <c r="T804" i="16"/>
  <c r="U804" i="16"/>
  <c r="V804" i="16"/>
  <c r="W804" i="16"/>
  <c r="X804" i="16"/>
  <c r="Y804" i="16"/>
  <c r="B805" i="16"/>
  <c r="E805" i="16"/>
  <c r="H805" i="16"/>
  <c r="K805" i="16"/>
  <c r="N805" i="16"/>
  <c r="Q805" i="16"/>
  <c r="T805" i="16"/>
  <c r="U805" i="16"/>
  <c r="V805" i="16"/>
  <c r="W805" i="16"/>
  <c r="X805" i="16"/>
  <c r="Y805" i="16"/>
  <c r="B806" i="16"/>
  <c r="E806" i="16"/>
  <c r="H806" i="16"/>
  <c r="K806" i="16"/>
  <c r="N806" i="16"/>
  <c r="Q806" i="16"/>
  <c r="T806" i="16"/>
  <c r="U806" i="16"/>
  <c r="V806" i="16"/>
  <c r="W806" i="16"/>
  <c r="X806" i="16"/>
  <c r="Y806" i="16"/>
  <c r="B807" i="16"/>
  <c r="E807" i="16"/>
  <c r="H807" i="16"/>
  <c r="K807" i="16"/>
  <c r="N807" i="16"/>
  <c r="Q807" i="16"/>
  <c r="T807" i="16"/>
  <c r="U807" i="16"/>
  <c r="V807" i="16"/>
  <c r="W807" i="16"/>
  <c r="X807" i="16"/>
  <c r="Y807" i="16"/>
  <c r="B808" i="16"/>
  <c r="E808" i="16"/>
  <c r="H808" i="16"/>
  <c r="K808" i="16"/>
  <c r="N808" i="16"/>
  <c r="Q808" i="16"/>
  <c r="T808" i="16"/>
  <c r="U808" i="16"/>
  <c r="V808" i="16"/>
  <c r="W808" i="16"/>
  <c r="X808" i="16"/>
  <c r="Y808" i="16"/>
  <c r="B809" i="16"/>
  <c r="E809" i="16"/>
  <c r="H809" i="16"/>
  <c r="K809" i="16"/>
  <c r="N809" i="16"/>
  <c r="Q809" i="16"/>
  <c r="T809" i="16"/>
  <c r="U809" i="16"/>
  <c r="V809" i="16"/>
  <c r="W809" i="16"/>
  <c r="X809" i="16"/>
  <c r="Y809" i="16"/>
  <c r="B810" i="16"/>
  <c r="E810" i="16"/>
  <c r="H810" i="16"/>
  <c r="K810" i="16"/>
  <c r="N810" i="16"/>
  <c r="Q810" i="16"/>
  <c r="T810" i="16"/>
  <c r="U810" i="16"/>
  <c r="V810" i="16"/>
  <c r="W810" i="16"/>
  <c r="X810" i="16"/>
  <c r="Y810" i="16"/>
  <c r="B811" i="16"/>
  <c r="E811" i="16"/>
  <c r="H811" i="16"/>
  <c r="K811" i="16"/>
  <c r="N811" i="16"/>
  <c r="Q811" i="16"/>
  <c r="T811" i="16"/>
  <c r="U811" i="16"/>
  <c r="V811" i="16"/>
  <c r="W811" i="16"/>
  <c r="X811" i="16"/>
  <c r="Y811" i="16"/>
  <c r="B812" i="16"/>
  <c r="E812" i="16"/>
  <c r="H812" i="16"/>
  <c r="K812" i="16"/>
  <c r="N812" i="16"/>
  <c r="Q812" i="16"/>
  <c r="T812" i="16"/>
  <c r="U812" i="16"/>
  <c r="V812" i="16"/>
  <c r="W812" i="16"/>
  <c r="X812" i="16"/>
  <c r="Y812" i="16"/>
  <c r="B813" i="16"/>
  <c r="E813" i="16"/>
  <c r="H813" i="16"/>
  <c r="K813" i="16"/>
  <c r="N813" i="16"/>
  <c r="Q813" i="16"/>
  <c r="T813" i="16"/>
  <c r="U813" i="16"/>
  <c r="V813" i="16"/>
  <c r="W813" i="16"/>
  <c r="X813" i="16"/>
  <c r="Y813" i="16"/>
  <c r="B814" i="16"/>
  <c r="E814" i="16"/>
  <c r="H814" i="16"/>
  <c r="K814" i="16"/>
  <c r="N814" i="16"/>
  <c r="Q814" i="16"/>
  <c r="T814" i="16"/>
  <c r="U814" i="16"/>
  <c r="V814" i="16"/>
  <c r="W814" i="16"/>
  <c r="X814" i="16"/>
  <c r="Y814" i="16"/>
  <c r="B815" i="16"/>
  <c r="E815" i="16"/>
  <c r="H815" i="16"/>
  <c r="K815" i="16"/>
  <c r="N815" i="16"/>
  <c r="Q815" i="16"/>
  <c r="T815" i="16"/>
  <c r="U815" i="16"/>
  <c r="V815" i="16"/>
  <c r="W815" i="16"/>
  <c r="X815" i="16"/>
  <c r="Y815" i="16"/>
  <c r="B816" i="16"/>
  <c r="E816" i="16"/>
  <c r="H816" i="16"/>
  <c r="K816" i="16"/>
  <c r="N816" i="16"/>
  <c r="Q816" i="16"/>
  <c r="T816" i="16"/>
  <c r="U816" i="16"/>
  <c r="V816" i="16"/>
  <c r="W816" i="16"/>
  <c r="X816" i="16"/>
  <c r="Y816" i="16"/>
  <c r="B817" i="16"/>
  <c r="E817" i="16"/>
  <c r="H817" i="16"/>
  <c r="K817" i="16"/>
  <c r="N817" i="16"/>
  <c r="Q817" i="16"/>
  <c r="T817" i="16"/>
  <c r="U817" i="16"/>
  <c r="V817" i="16"/>
  <c r="W817" i="16"/>
  <c r="X817" i="16"/>
  <c r="Y817" i="16"/>
  <c r="B818" i="16"/>
  <c r="E818" i="16"/>
  <c r="H818" i="16"/>
  <c r="K818" i="16"/>
  <c r="N818" i="16"/>
  <c r="Q818" i="16"/>
  <c r="T818" i="16"/>
  <c r="U818" i="16"/>
  <c r="V818" i="16"/>
  <c r="W818" i="16"/>
  <c r="X818" i="16"/>
  <c r="Y818" i="16"/>
  <c r="B819" i="16"/>
  <c r="E819" i="16"/>
  <c r="H819" i="16"/>
  <c r="K819" i="16"/>
  <c r="N819" i="16"/>
  <c r="Q819" i="16"/>
  <c r="T819" i="16"/>
  <c r="U819" i="16"/>
  <c r="V819" i="16"/>
  <c r="W819" i="16"/>
  <c r="X819" i="16"/>
  <c r="Y819" i="16"/>
  <c r="B820" i="16"/>
  <c r="E820" i="16"/>
  <c r="H820" i="16"/>
  <c r="K820" i="16"/>
  <c r="N820" i="16"/>
  <c r="Q820" i="16"/>
  <c r="T820" i="16"/>
  <c r="U820" i="16"/>
  <c r="V820" i="16"/>
  <c r="W820" i="16"/>
  <c r="X820" i="16"/>
  <c r="Y820" i="16"/>
  <c r="B821" i="16"/>
  <c r="E821" i="16"/>
  <c r="H821" i="16"/>
  <c r="K821" i="16"/>
  <c r="N821" i="16"/>
  <c r="Q821" i="16"/>
  <c r="T821" i="16"/>
  <c r="U821" i="16"/>
  <c r="V821" i="16"/>
  <c r="W821" i="16"/>
  <c r="X821" i="16"/>
  <c r="Y821" i="16"/>
  <c r="B822" i="16"/>
  <c r="E822" i="16"/>
  <c r="H822" i="16"/>
  <c r="K822" i="16"/>
  <c r="N822" i="16"/>
  <c r="Q822" i="16"/>
  <c r="T822" i="16"/>
  <c r="U822" i="16"/>
  <c r="V822" i="16"/>
  <c r="W822" i="16"/>
  <c r="X822" i="16"/>
  <c r="Y822" i="16"/>
  <c r="B823" i="16"/>
  <c r="E823" i="16"/>
  <c r="H823" i="16"/>
  <c r="K823" i="16"/>
  <c r="N823" i="16"/>
  <c r="Q823" i="16"/>
  <c r="T823" i="16"/>
  <c r="U823" i="16"/>
  <c r="V823" i="16"/>
  <c r="W823" i="16"/>
  <c r="X823" i="16"/>
  <c r="Y823" i="16"/>
  <c r="B824" i="16"/>
  <c r="E824" i="16"/>
  <c r="H824" i="16"/>
  <c r="K824" i="16"/>
  <c r="N824" i="16"/>
  <c r="Q824" i="16"/>
  <c r="T824" i="16"/>
  <c r="U824" i="16"/>
  <c r="V824" i="16"/>
  <c r="W824" i="16"/>
  <c r="X824" i="16"/>
  <c r="Y824" i="16"/>
  <c r="B825" i="16"/>
  <c r="E825" i="16"/>
  <c r="H825" i="16"/>
  <c r="K825" i="16"/>
  <c r="N825" i="16"/>
  <c r="Q825" i="16"/>
  <c r="T825" i="16"/>
  <c r="U825" i="16"/>
  <c r="V825" i="16"/>
  <c r="W825" i="16"/>
  <c r="X825" i="16"/>
  <c r="Y825" i="16"/>
  <c r="B826" i="16"/>
  <c r="E826" i="16"/>
  <c r="H826" i="16"/>
  <c r="K826" i="16"/>
  <c r="N826" i="16"/>
  <c r="Q826" i="16"/>
  <c r="T826" i="16"/>
  <c r="U826" i="16"/>
  <c r="V826" i="16"/>
  <c r="W826" i="16"/>
  <c r="X826" i="16"/>
  <c r="Y826" i="16"/>
  <c r="B827" i="16"/>
  <c r="E827" i="16"/>
  <c r="H827" i="16"/>
  <c r="K827" i="16"/>
  <c r="N827" i="16"/>
  <c r="Q827" i="16"/>
  <c r="T827" i="16"/>
  <c r="U827" i="16"/>
  <c r="V827" i="16"/>
  <c r="W827" i="16"/>
  <c r="X827" i="16"/>
  <c r="Y827" i="16"/>
  <c r="B828" i="16"/>
  <c r="E828" i="16"/>
  <c r="H828" i="16"/>
  <c r="K828" i="16"/>
  <c r="N828" i="16"/>
  <c r="Q828" i="16"/>
  <c r="T828" i="16"/>
  <c r="U828" i="16"/>
  <c r="V828" i="16"/>
  <c r="W828" i="16"/>
  <c r="X828" i="16"/>
  <c r="Y828" i="16"/>
  <c r="B829" i="16"/>
  <c r="E829" i="16"/>
  <c r="H829" i="16"/>
  <c r="K829" i="16"/>
  <c r="N829" i="16"/>
  <c r="Q829" i="16"/>
  <c r="T829" i="16"/>
  <c r="U829" i="16"/>
  <c r="V829" i="16"/>
  <c r="W829" i="16"/>
  <c r="X829" i="16"/>
  <c r="Y829" i="16"/>
  <c r="B830" i="16"/>
  <c r="E830" i="16"/>
  <c r="H830" i="16"/>
  <c r="K830" i="16"/>
  <c r="N830" i="16"/>
  <c r="Q830" i="16"/>
  <c r="T830" i="16"/>
  <c r="U830" i="16"/>
  <c r="V830" i="16"/>
  <c r="W830" i="16"/>
  <c r="X830" i="16"/>
  <c r="Y830" i="16"/>
  <c r="B831" i="16"/>
  <c r="E831" i="16"/>
  <c r="H831" i="16"/>
  <c r="K831" i="16"/>
  <c r="N831" i="16"/>
  <c r="Q831" i="16"/>
  <c r="T831" i="16"/>
  <c r="U831" i="16"/>
  <c r="V831" i="16"/>
  <c r="W831" i="16"/>
  <c r="X831" i="16"/>
  <c r="Y831" i="16"/>
  <c r="B832" i="16"/>
  <c r="E832" i="16"/>
  <c r="H832" i="16"/>
  <c r="K832" i="16"/>
  <c r="N832" i="16"/>
  <c r="Q832" i="16"/>
  <c r="T832" i="16"/>
  <c r="U832" i="16"/>
  <c r="V832" i="16"/>
  <c r="W832" i="16"/>
  <c r="X832" i="16"/>
  <c r="Y832" i="16"/>
  <c r="B833" i="16"/>
  <c r="E833" i="16"/>
  <c r="H833" i="16"/>
  <c r="K833" i="16"/>
  <c r="N833" i="16"/>
  <c r="Q833" i="16"/>
  <c r="T833" i="16"/>
  <c r="U833" i="16"/>
  <c r="V833" i="16"/>
  <c r="W833" i="16"/>
  <c r="X833" i="16"/>
  <c r="Y833" i="16"/>
  <c r="B834" i="16"/>
  <c r="E834" i="16"/>
  <c r="H834" i="16"/>
  <c r="K834" i="16"/>
  <c r="N834" i="16"/>
  <c r="Q834" i="16"/>
  <c r="T834" i="16"/>
  <c r="U834" i="16"/>
  <c r="V834" i="16"/>
  <c r="W834" i="16"/>
  <c r="X834" i="16"/>
  <c r="Y834" i="16"/>
  <c r="B835" i="16"/>
  <c r="E835" i="16"/>
  <c r="H835" i="16"/>
  <c r="K835" i="16"/>
  <c r="N835" i="16"/>
  <c r="Q835" i="16"/>
  <c r="T835" i="16"/>
  <c r="U835" i="16"/>
  <c r="V835" i="16"/>
  <c r="W835" i="16"/>
  <c r="X835" i="16"/>
  <c r="Y835" i="16"/>
  <c r="B836" i="16"/>
  <c r="E836" i="16"/>
  <c r="H836" i="16"/>
  <c r="K836" i="16"/>
  <c r="N836" i="16"/>
  <c r="Q836" i="16"/>
  <c r="T836" i="16"/>
  <c r="U836" i="16"/>
  <c r="V836" i="16"/>
  <c r="W836" i="16"/>
  <c r="X836" i="16"/>
  <c r="Y836" i="16"/>
  <c r="B837" i="16"/>
  <c r="E837" i="16"/>
  <c r="H837" i="16"/>
  <c r="K837" i="16"/>
  <c r="N837" i="16"/>
  <c r="Q837" i="16"/>
  <c r="T837" i="16"/>
  <c r="U837" i="16"/>
  <c r="V837" i="16"/>
  <c r="W837" i="16"/>
  <c r="X837" i="16"/>
  <c r="Y837" i="16"/>
  <c r="B838" i="16"/>
  <c r="E838" i="16"/>
  <c r="H838" i="16"/>
  <c r="K838" i="16"/>
  <c r="N838" i="16"/>
  <c r="Q838" i="16"/>
  <c r="T838" i="16"/>
  <c r="U838" i="16"/>
  <c r="V838" i="16"/>
  <c r="W838" i="16"/>
  <c r="X838" i="16"/>
  <c r="Y838" i="16"/>
  <c r="B839" i="16"/>
  <c r="E839" i="16"/>
  <c r="H839" i="16"/>
  <c r="K839" i="16"/>
  <c r="N839" i="16"/>
  <c r="Q839" i="16"/>
  <c r="T839" i="16"/>
  <c r="U839" i="16"/>
  <c r="V839" i="16"/>
  <c r="W839" i="16"/>
  <c r="X839" i="16"/>
  <c r="Y839" i="16"/>
  <c r="B840" i="16"/>
  <c r="E840" i="16"/>
  <c r="H840" i="16"/>
  <c r="K840" i="16"/>
  <c r="N840" i="16"/>
  <c r="Q840" i="16"/>
  <c r="T840" i="16"/>
  <c r="U840" i="16"/>
  <c r="V840" i="16"/>
  <c r="W840" i="16"/>
  <c r="X840" i="16"/>
  <c r="Y840" i="16"/>
  <c r="B841" i="16"/>
  <c r="E841" i="16"/>
  <c r="H841" i="16"/>
  <c r="K841" i="16"/>
  <c r="N841" i="16"/>
  <c r="Q841" i="16"/>
  <c r="T841" i="16"/>
  <c r="U841" i="16"/>
  <c r="V841" i="16"/>
  <c r="W841" i="16"/>
  <c r="X841" i="16"/>
  <c r="Y841" i="16"/>
  <c r="B842" i="16"/>
  <c r="E842" i="16"/>
  <c r="H842" i="16"/>
  <c r="K842" i="16"/>
  <c r="N842" i="16"/>
  <c r="Q842" i="16"/>
  <c r="T842" i="16"/>
  <c r="U842" i="16"/>
  <c r="V842" i="16"/>
  <c r="W842" i="16"/>
  <c r="X842" i="16"/>
  <c r="Y842" i="16"/>
  <c r="B843" i="16"/>
  <c r="E843" i="16"/>
  <c r="H843" i="16"/>
  <c r="K843" i="16"/>
  <c r="N843" i="16"/>
  <c r="Q843" i="16"/>
  <c r="T843" i="16"/>
  <c r="U843" i="16"/>
  <c r="V843" i="16"/>
  <c r="W843" i="16"/>
  <c r="X843" i="16"/>
  <c r="Y843" i="16"/>
  <c r="B844" i="16"/>
  <c r="E844" i="16"/>
  <c r="H844" i="16"/>
  <c r="K844" i="16"/>
  <c r="N844" i="16"/>
  <c r="Q844" i="16"/>
  <c r="T844" i="16"/>
  <c r="U844" i="16"/>
  <c r="V844" i="16"/>
  <c r="W844" i="16"/>
  <c r="X844" i="16"/>
  <c r="Y844" i="16"/>
  <c r="B845" i="16"/>
  <c r="E845" i="16"/>
  <c r="H845" i="16"/>
  <c r="K845" i="16"/>
  <c r="N845" i="16"/>
  <c r="Q845" i="16"/>
  <c r="T845" i="16"/>
  <c r="U845" i="16"/>
  <c r="V845" i="16"/>
  <c r="W845" i="16"/>
  <c r="X845" i="16"/>
  <c r="Y845" i="16"/>
  <c r="B846" i="16"/>
  <c r="E846" i="16"/>
  <c r="H846" i="16"/>
  <c r="K846" i="16"/>
  <c r="N846" i="16"/>
  <c r="Q846" i="16"/>
  <c r="T846" i="16"/>
  <c r="U846" i="16"/>
  <c r="V846" i="16"/>
  <c r="W846" i="16"/>
  <c r="X846" i="16"/>
  <c r="Y846" i="16"/>
  <c r="B847" i="16"/>
  <c r="E847" i="16"/>
  <c r="H847" i="16"/>
  <c r="K847" i="16"/>
  <c r="N847" i="16"/>
  <c r="Q847" i="16"/>
  <c r="T847" i="16"/>
  <c r="U847" i="16"/>
  <c r="V847" i="16"/>
  <c r="W847" i="16"/>
  <c r="X847" i="16"/>
  <c r="Y847" i="16"/>
  <c r="B848" i="16"/>
  <c r="E848" i="16"/>
  <c r="H848" i="16"/>
  <c r="K848" i="16"/>
  <c r="N848" i="16"/>
  <c r="Q848" i="16"/>
  <c r="T848" i="16"/>
  <c r="U848" i="16"/>
  <c r="V848" i="16"/>
  <c r="W848" i="16"/>
  <c r="X848" i="16"/>
  <c r="Y848" i="16"/>
  <c r="B849" i="16"/>
  <c r="E849" i="16"/>
  <c r="H849" i="16"/>
  <c r="K849" i="16"/>
  <c r="N849" i="16"/>
  <c r="Q849" i="16"/>
  <c r="T849" i="16"/>
  <c r="U849" i="16"/>
  <c r="V849" i="16"/>
  <c r="W849" i="16"/>
  <c r="X849" i="16"/>
  <c r="Y849" i="16"/>
  <c r="B850" i="16"/>
  <c r="E850" i="16"/>
  <c r="H850" i="16"/>
  <c r="K850" i="16"/>
  <c r="N850" i="16"/>
  <c r="Q850" i="16"/>
  <c r="T850" i="16"/>
  <c r="U850" i="16"/>
  <c r="V850" i="16"/>
  <c r="W850" i="16"/>
  <c r="X850" i="16"/>
  <c r="Y850" i="16"/>
  <c r="B851" i="16"/>
  <c r="E851" i="16"/>
  <c r="H851" i="16"/>
  <c r="K851" i="16"/>
  <c r="N851" i="16"/>
  <c r="Q851" i="16"/>
  <c r="T851" i="16"/>
  <c r="U851" i="16"/>
  <c r="V851" i="16"/>
  <c r="W851" i="16"/>
  <c r="X851" i="16"/>
  <c r="Y851" i="16"/>
  <c r="B852" i="16"/>
  <c r="E852" i="16"/>
  <c r="H852" i="16"/>
  <c r="K852" i="16"/>
  <c r="N852" i="16"/>
  <c r="Q852" i="16"/>
  <c r="T852" i="16"/>
  <c r="U852" i="16"/>
  <c r="V852" i="16"/>
  <c r="W852" i="16"/>
  <c r="X852" i="16"/>
  <c r="Y852" i="16"/>
  <c r="B853" i="16"/>
  <c r="E853" i="16"/>
  <c r="H853" i="16"/>
  <c r="K853" i="16"/>
  <c r="N853" i="16"/>
  <c r="Q853" i="16"/>
  <c r="T853" i="16"/>
  <c r="U853" i="16"/>
  <c r="V853" i="16"/>
  <c r="W853" i="16"/>
  <c r="X853" i="16"/>
  <c r="Y853" i="16"/>
  <c r="B854" i="16"/>
  <c r="E854" i="16"/>
  <c r="H854" i="16"/>
  <c r="K854" i="16"/>
  <c r="N854" i="16"/>
  <c r="Q854" i="16"/>
  <c r="T854" i="16"/>
  <c r="U854" i="16"/>
  <c r="V854" i="16"/>
  <c r="W854" i="16"/>
  <c r="X854" i="16"/>
  <c r="Y854" i="16"/>
  <c r="B855" i="16"/>
  <c r="E855" i="16"/>
  <c r="H855" i="16"/>
  <c r="K855" i="16"/>
  <c r="N855" i="16"/>
  <c r="Q855" i="16"/>
  <c r="T855" i="16"/>
  <c r="U855" i="16"/>
  <c r="V855" i="16"/>
  <c r="W855" i="16"/>
  <c r="X855" i="16"/>
  <c r="Y855" i="16"/>
  <c r="B856" i="16"/>
  <c r="E856" i="16"/>
  <c r="H856" i="16"/>
  <c r="K856" i="16"/>
  <c r="N856" i="16"/>
  <c r="Q856" i="16"/>
  <c r="T856" i="16"/>
  <c r="U856" i="16"/>
  <c r="V856" i="16"/>
  <c r="W856" i="16"/>
  <c r="X856" i="16"/>
  <c r="Y856" i="16"/>
  <c r="B857" i="16"/>
  <c r="E857" i="16"/>
  <c r="H857" i="16"/>
  <c r="K857" i="16"/>
  <c r="N857" i="16"/>
  <c r="Q857" i="16"/>
  <c r="T857" i="16"/>
  <c r="U857" i="16"/>
  <c r="V857" i="16"/>
  <c r="W857" i="16"/>
  <c r="X857" i="16"/>
  <c r="Y857" i="16"/>
  <c r="B858" i="16"/>
  <c r="E858" i="16"/>
  <c r="H858" i="16"/>
  <c r="K858" i="16"/>
  <c r="N858" i="16"/>
  <c r="Q858" i="16"/>
  <c r="T858" i="16"/>
  <c r="U858" i="16"/>
  <c r="V858" i="16"/>
  <c r="W858" i="16"/>
  <c r="X858" i="16"/>
  <c r="Y858" i="16"/>
  <c r="B859" i="16"/>
  <c r="E859" i="16"/>
  <c r="H859" i="16"/>
  <c r="K859" i="16"/>
  <c r="N859" i="16"/>
  <c r="Q859" i="16"/>
  <c r="T859" i="16"/>
  <c r="U859" i="16"/>
  <c r="V859" i="16"/>
  <c r="W859" i="16"/>
  <c r="X859" i="16"/>
  <c r="Y859" i="16"/>
  <c r="B860" i="16"/>
  <c r="E860" i="16"/>
  <c r="H860" i="16"/>
  <c r="K860" i="16"/>
  <c r="N860" i="16"/>
  <c r="Q860" i="16"/>
  <c r="T860" i="16"/>
  <c r="U860" i="16"/>
  <c r="V860" i="16"/>
  <c r="W860" i="16"/>
  <c r="X860" i="16"/>
  <c r="Y860" i="16"/>
  <c r="B861" i="16"/>
  <c r="E861" i="16"/>
  <c r="H861" i="16"/>
  <c r="K861" i="16"/>
  <c r="N861" i="16"/>
  <c r="Q861" i="16"/>
  <c r="T861" i="16"/>
  <c r="U861" i="16"/>
  <c r="V861" i="16"/>
  <c r="W861" i="16"/>
  <c r="X861" i="16"/>
  <c r="Y861" i="16"/>
  <c r="B862" i="16"/>
  <c r="E862" i="16"/>
  <c r="H862" i="16"/>
  <c r="K862" i="16"/>
  <c r="N862" i="16"/>
  <c r="Q862" i="16"/>
  <c r="T862" i="16"/>
  <c r="U862" i="16"/>
  <c r="V862" i="16"/>
  <c r="W862" i="16"/>
  <c r="X862" i="16"/>
  <c r="Y862" i="16"/>
  <c r="B863" i="16"/>
  <c r="E863" i="16"/>
  <c r="H863" i="16"/>
  <c r="K863" i="16"/>
  <c r="N863" i="16"/>
  <c r="Q863" i="16"/>
  <c r="T863" i="16"/>
  <c r="U863" i="16"/>
  <c r="V863" i="16"/>
  <c r="W863" i="16"/>
  <c r="X863" i="16"/>
  <c r="Y863" i="16"/>
  <c r="B864" i="16"/>
  <c r="E864" i="16"/>
  <c r="H864" i="16"/>
  <c r="K864" i="16"/>
  <c r="N864" i="16"/>
  <c r="Q864" i="16"/>
  <c r="T864" i="16"/>
  <c r="U864" i="16"/>
  <c r="V864" i="16"/>
  <c r="W864" i="16"/>
  <c r="X864" i="16"/>
  <c r="Y864" i="16"/>
  <c r="B865" i="16"/>
  <c r="E865" i="16"/>
  <c r="H865" i="16"/>
  <c r="K865" i="16"/>
  <c r="N865" i="16"/>
  <c r="Q865" i="16"/>
  <c r="T865" i="16"/>
  <c r="U865" i="16"/>
  <c r="V865" i="16"/>
  <c r="W865" i="16"/>
  <c r="X865" i="16"/>
  <c r="Y865" i="16"/>
  <c r="B866" i="16"/>
  <c r="E866" i="16"/>
  <c r="H866" i="16"/>
  <c r="K866" i="16"/>
  <c r="N866" i="16"/>
  <c r="Q866" i="16"/>
  <c r="T866" i="16"/>
  <c r="U866" i="16"/>
  <c r="V866" i="16"/>
  <c r="W866" i="16"/>
  <c r="X866" i="16"/>
  <c r="Y866" i="16"/>
  <c r="B867" i="16"/>
  <c r="E867" i="16"/>
  <c r="H867" i="16"/>
  <c r="K867" i="16"/>
  <c r="N867" i="16"/>
  <c r="Q867" i="16"/>
  <c r="T867" i="16"/>
  <c r="U867" i="16"/>
  <c r="V867" i="16"/>
  <c r="W867" i="16"/>
  <c r="X867" i="16"/>
  <c r="Y867" i="16"/>
  <c r="B868" i="16"/>
  <c r="E868" i="16"/>
  <c r="H868" i="16"/>
  <c r="K868" i="16"/>
  <c r="N868" i="16"/>
  <c r="Q868" i="16"/>
  <c r="T868" i="16"/>
  <c r="U868" i="16"/>
  <c r="V868" i="16"/>
  <c r="W868" i="16"/>
  <c r="X868" i="16"/>
  <c r="Y868" i="16"/>
  <c r="B869" i="16"/>
  <c r="E869" i="16"/>
  <c r="H869" i="16"/>
  <c r="K869" i="16"/>
  <c r="N869" i="16"/>
  <c r="Q869" i="16"/>
  <c r="T869" i="16"/>
  <c r="U869" i="16"/>
  <c r="V869" i="16"/>
  <c r="W869" i="16"/>
  <c r="X869" i="16"/>
  <c r="Y869" i="16"/>
  <c r="B870" i="16"/>
  <c r="E870" i="16"/>
  <c r="H870" i="16"/>
  <c r="K870" i="16"/>
  <c r="N870" i="16"/>
  <c r="Q870" i="16"/>
  <c r="T870" i="16"/>
  <c r="U870" i="16"/>
  <c r="V870" i="16"/>
  <c r="W870" i="16"/>
  <c r="X870" i="16"/>
  <c r="Y870" i="16"/>
  <c r="B871" i="16"/>
  <c r="E871" i="16"/>
  <c r="H871" i="16"/>
  <c r="K871" i="16"/>
  <c r="N871" i="16"/>
  <c r="Q871" i="16"/>
  <c r="T871" i="16"/>
  <c r="U871" i="16"/>
  <c r="V871" i="16"/>
  <c r="W871" i="16"/>
  <c r="X871" i="16"/>
  <c r="Y871" i="16"/>
  <c r="B872" i="16"/>
  <c r="E872" i="16"/>
  <c r="H872" i="16"/>
  <c r="K872" i="16"/>
  <c r="N872" i="16"/>
  <c r="Q872" i="16"/>
  <c r="T872" i="16"/>
  <c r="U872" i="16"/>
  <c r="V872" i="16"/>
  <c r="W872" i="16"/>
  <c r="X872" i="16"/>
  <c r="Y872" i="16"/>
  <c r="B873" i="16"/>
  <c r="E873" i="16"/>
  <c r="H873" i="16"/>
  <c r="K873" i="16"/>
  <c r="N873" i="16"/>
  <c r="Q873" i="16"/>
  <c r="T873" i="16"/>
  <c r="U873" i="16"/>
  <c r="V873" i="16"/>
  <c r="W873" i="16"/>
  <c r="X873" i="16"/>
  <c r="Y873" i="16"/>
  <c r="B874" i="16"/>
  <c r="E874" i="16"/>
  <c r="H874" i="16"/>
  <c r="K874" i="16"/>
  <c r="N874" i="16"/>
  <c r="Q874" i="16"/>
  <c r="T874" i="16"/>
  <c r="U874" i="16"/>
  <c r="V874" i="16"/>
  <c r="W874" i="16"/>
  <c r="X874" i="16"/>
  <c r="Y874" i="16"/>
  <c r="B875" i="16"/>
  <c r="E875" i="16"/>
  <c r="H875" i="16"/>
  <c r="K875" i="16"/>
  <c r="N875" i="16"/>
  <c r="Q875" i="16"/>
  <c r="T875" i="16"/>
  <c r="U875" i="16"/>
  <c r="V875" i="16"/>
  <c r="W875" i="16"/>
  <c r="X875" i="16"/>
  <c r="Y875" i="16"/>
  <c r="B876" i="16"/>
  <c r="E876" i="16"/>
  <c r="H876" i="16"/>
  <c r="K876" i="16"/>
  <c r="N876" i="16"/>
  <c r="Q876" i="16"/>
  <c r="T876" i="16"/>
  <c r="U876" i="16"/>
  <c r="V876" i="16"/>
  <c r="W876" i="16"/>
  <c r="X876" i="16"/>
  <c r="Y876" i="16"/>
  <c r="B877" i="16"/>
  <c r="E877" i="16"/>
  <c r="H877" i="16"/>
  <c r="K877" i="16"/>
  <c r="N877" i="16"/>
  <c r="Q877" i="16"/>
  <c r="T877" i="16"/>
  <c r="U877" i="16"/>
  <c r="V877" i="16"/>
  <c r="W877" i="16"/>
  <c r="X877" i="16"/>
  <c r="Y877" i="16"/>
  <c r="B878" i="16"/>
  <c r="E878" i="16"/>
  <c r="H878" i="16"/>
  <c r="K878" i="16"/>
  <c r="N878" i="16"/>
  <c r="Q878" i="16"/>
  <c r="T878" i="16"/>
  <c r="U878" i="16"/>
  <c r="V878" i="16"/>
  <c r="W878" i="16"/>
  <c r="X878" i="16"/>
  <c r="Y878" i="16"/>
  <c r="B879" i="16"/>
  <c r="E879" i="16"/>
  <c r="H879" i="16"/>
  <c r="K879" i="16"/>
  <c r="N879" i="16"/>
  <c r="Q879" i="16"/>
  <c r="T879" i="16"/>
  <c r="U879" i="16"/>
  <c r="V879" i="16"/>
  <c r="W879" i="16"/>
  <c r="X879" i="16"/>
  <c r="Y879" i="16"/>
  <c r="B880" i="16"/>
  <c r="E880" i="16"/>
  <c r="H880" i="16"/>
  <c r="K880" i="16"/>
  <c r="N880" i="16"/>
  <c r="Q880" i="16"/>
  <c r="T880" i="16"/>
  <c r="U880" i="16"/>
  <c r="V880" i="16"/>
  <c r="W880" i="16"/>
  <c r="X880" i="16"/>
  <c r="Y880" i="16"/>
  <c r="B881" i="16"/>
  <c r="E881" i="16"/>
  <c r="H881" i="16"/>
  <c r="K881" i="16"/>
  <c r="N881" i="16"/>
  <c r="Q881" i="16"/>
  <c r="T881" i="16"/>
  <c r="U881" i="16"/>
  <c r="V881" i="16"/>
  <c r="W881" i="16"/>
  <c r="X881" i="16"/>
  <c r="Y881" i="16"/>
  <c r="B882" i="16"/>
  <c r="E882" i="16"/>
  <c r="H882" i="16"/>
  <c r="K882" i="16"/>
  <c r="N882" i="16"/>
  <c r="Q882" i="16"/>
  <c r="T882" i="16"/>
  <c r="U882" i="16"/>
  <c r="V882" i="16"/>
  <c r="W882" i="16"/>
  <c r="X882" i="16"/>
  <c r="Y882" i="16"/>
  <c r="B883" i="16"/>
  <c r="E883" i="16"/>
  <c r="H883" i="16"/>
  <c r="K883" i="16"/>
  <c r="N883" i="16"/>
  <c r="Q883" i="16"/>
  <c r="T883" i="16"/>
  <c r="U883" i="16"/>
  <c r="V883" i="16"/>
  <c r="W883" i="16"/>
  <c r="X883" i="16"/>
  <c r="Y883" i="16"/>
  <c r="B884" i="16"/>
  <c r="E884" i="16"/>
  <c r="H884" i="16"/>
  <c r="K884" i="16"/>
  <c r="N884" i="16"/>
  <c r="Q884" i="16"/>
  <c r="T884" i="16"/>
  <c r="U884" i="16"/>
  <c r="V884" i="16"/>
  <c r="W884" i="16"/>
  <c r="X884" i="16"/>
  <c r="Y884" i="16"/>
  <c r="B885" i="16"/>
  <c r="E885" i="16"/>
  <c r="H885" i="16"/>
  <c r="K885" i="16"/>
  <c r="N885" i="16"/>
  <c r="Q885" i="16"/>
  <c r="T885" i="16"/>
  <c r="U885" i="16"/>
  <c r="V885" i="16"/>
  <c r="W885" i="16"/>
  <c r="X885" i="16"/>
  <c r="Y885" i="16"/>
  <c r="B886" i="16"/>
  <c r="E886" i="16"/>
  <c r="H886" i="16"/>
  <c r="K886" i="16"/>
  <c r="N886" i="16"/>
  <c r="Q886" i="16"/>
  <c r="T886" i="16"/>
  <c r="U886" i="16"/>
  <c r="V886" i="16"/>
  <c r="W886" i="16"/>
  <c r="X886" i="16"/>
  <c r="Y886" i="16"/>
  <c r="B887" i="16"/>
  <c r="E887" i="16"/>
  <c r="H887" i="16"/>
  <c r="K887" i="16"/>
  <c r="N887" i="16"/>
  <c r="Q887" i="16"/>
  <c r="T887" i="16"/>
  <c r="U887" i="16"/>
  <c r="V887" i="16"/>
  <c r="W887" i="16"/>
  <c r="X887" i="16"/>
  <c r="Y887" i="16"/>
  <c r="B888" i="16"/>
  <c r="E888" i="16"/>
  <c r="H888" i="16"/>
  <c r="K888" i="16"/>
  <c r="N888" i="16"/>
  <c r="Q888" i="16"/>
  <c r="T888" i="16"/>
  <c r="U888" i="16"/>
  <c r="V888" i="16"/>
  <c r="W888" i="16"/>
  <c r="X888" i="16"/>
  <c r="Y888" i="16"/>
  <c r="B889" i="16"/>
  <c r="E889" i="16"/>
  <c r="H889" i="16"/>
  <c r="K889" i="16"/>
  <c r="N889" i="16"/>
  <c r="Q889" i="16"/>
  <c r="T889" i="16"/>
  <c r="U889" i="16"/>
  <c r="V889" i="16"/>
  <c r="W889" i="16"/>
  <c r="X889" i="16"/>
  <c r="Y889" i="16"/>
  <c r="B890" i="16"/>
  <c r="E890" i="16"/>
  <c r="H890" i="16"/>
  <c r="K890" i="16"/>
  <c r="N890" i="16"/>
  <c r="Q890" i="16"/>
  <c r="T890" i="16"/>
  <c r="U890" i="16"/>
  <c r="V890" i="16"/>
  <c r="W890" i="16"/>
  <c r="X890" i="16"/>
  <c r="Y890" i="16"/>
  <c r="B891" i="16"/>
  <c r="E891" i="16"/>
  <c r="H891" i="16"/>
  <c r="K891" i="16"/>
  <c r="N891" i="16"/>
  <c r="Q891" i="16"/>
  <c r="T891" i="16"/>
  <c r="U891" i="16"/>
  <c r="V891" i="16"/>
  <c r="W891" i="16"/>
  <c r="X891" i="16"/>
  <c r="Y891" i="16"/>
  <c r="B892" i="16"/>
  <c r="E892" i="16"/>
  <c r="H892" i="16"/>
  <c r="K892" i="16"/>
  <c r="N892" i="16"/>
  <c r="Q892" i="16"/>
  <c r="T892" i="16"/>
  <c r="U892" i="16"/>
  <c r="V892" i="16"/>
  <c r="W892" i="16"/>
  <c r="X892" i="16"/>
  <c r="Y892" i="16"/>
  <c r="B893" i="16"/>
  <c r="E893" i="16"/>
  <c r="H893" i="16"/>
  <c r="K893" i="16"/>
  <c r="N893" i="16"/>
  <c r="Q893" i="16"/>
  <c r="T893" i="16"/>
  <c r="U893" i="16"/>
  <c r="V893" i="16"/>
  <c r="W893" i="16"/>
  <c r="X893" i="16"/>
  <c r="Y893" i="16"/>
  <c r="B894" i="16"/>
  <c r="E894" i="16"/>
  <c r="H894" i="16"/>
  <c r="K894" i="16"/>
  <c r="N894" i="16"/>
  <c r="Q894" i="16"/>
  <c r="T894" i="16"/>
  <c r="U894" i="16"/>
  <c r="V894" i="16"/>
  <c r="W894" i="16"/>
  <c r="X894" i="16"/>
  <c r="Y894" i="16"/>
  <c r="B895" i="16"/>
  <c r="E895" i="16"/>
  <c r="H895" i="16"/>
  <c r="K895" i="16"/>
  <c r="N895" i="16"/>
  <c r="Q895" i="16"/>
  <c r="T895" i="16"/>
  <c r="U895" i="16"/>
  <c r="V895" i="16"/>
  <c r="W895" i="16"/>
  <c r="X895" i="16"/>
  <c r="Y895" i="16"/>
  <c r="B896" i="16"/>
  <c r="E896" i="16"/>
  <c r="H896" i="16"/>
  <c r="K896" i="16"/>
  <c r="N896" i="16"/>
  <c r="Q896" i="16"/>
  <c r="T896" i="16"/>
  <c r="U896" i="16"/>
  <c r="V896" i="16"/>
  <c r="W896" i="16"/>
  <c r="X896" i="16"/>
  <c r="Y896" i="16"/>
  <c r="B897" i="16"/>
  <c r="E897" i="16"/>
  <c r="H897" i="16"/>
  <c r="K897" i="16"/>
  <c r="N897" i="16"/>
  <c r="Q897" i="16"/>
  <c r="T897" i="16"/>
  <c r="U897" i="16"/>
  <c r="V897" i="16"/>
  <c r="W897" i="16"/>
  <c r="X897" i="16"/>
  <c r="Y897" i="16"/>
  <c r="B898" i="16"/>
  <c r="E898" i="16"/>
  <c r="H898" i="16"/>
  <c r="K898" i="16"/>
  <c r="N898" i="16"/>
  <c r="Q898" i="16"/>
  <c r="T898" i="16"/>
  <c r="U898" i="16"/>
  <c r="V898" i="16"/>
  <c r="W898" i="16"/>
  <c r="X898" i="16"/>
  <c r="Y898" i="16"/>
  <c r="B899" i="16"/>
  <c r="E899" i="16"/>
  <c r="H899" i="16"/>
  <c r="K899" i="16"/>
  <c r="N899" i="16"/>
  <c r="Q899" i="16"/>
  <c r="T899" i="16"/>
  <c r="U899" i="16"/>
  <c r="V899" i="16"/>
  <c r="W899" i="16"/>
  <c r="X899" i="16"/>
  <c r="Y899" i="16"/>
  <c r="B900" i="16"/>
  <c r="E900" i="16"/>
  <c r="H900" i="16"/>
  <c r="K900" i="16"/>
  <c r="N900" i="16"/>
  <c r="Q900" i="16"/>
  <c r="T900" i="16"/>
  <c r="U900" i="16"/>
  <c r="V900" i="16"/>
  <c r="W900" i="16"/>
  <c r="X900" i="16"/>
  <c r="Y900" i="16"/>
  <c r="B901" i="16"/>
  <c r="E901" i="16"/>
  <c r="H901" i="16"/>
  <c r="K901" i="16"/>
  <c r="N901" i="16"/>
  <c r="Q901" i="16"/>
  <c r="T901" i="16"/>
  <c r="U901" i="16"/>
  <c r="V901" i="16"/>
  <c r="W901" i="16"/>
  <c r="X901" i="16"/>
  <c r="Y901" i="16"/>
  <c r="B902" i="16"/>
  <c r="E902" i="16"/>
  <c r="H902" i="16"/>
  <c r="K902" i="16"/>
  <c r="N902" i="16"/>
  <c r="Q902" i="16"/>
  <c r="T902" i="16"/>
  <c r="U902" i="16"/>
  <c r="V902" i="16"/>
  <c r="W902" i="16"/>
  <c r="X902" i="16"/>
  <c r="Y902" i="16"/>
  <c r="B903" i="16"/>
  <c r="E903" i="16"/>
  <c r="H903" i="16"/>
  <c r="K903" i="16"/>
  <c r="N903" i="16"/>
  <c r="Q903" i="16"/>
  <c r="T903" i="16"/>
  <c r="U903" i="16"/>
  <c r="V903" i="16"/>
  <c r="W903" i="16"/>
  <c r="X903" i="16"/>
  <c r="Y903" i="16"/>
  <c r="B904" i="16"/>
  <c r="E904" i="16"/>
  <c r="H904" i="16"/>
  <c r="K904" i="16"/>
  <c r="N904" i="16"/>
  <c r="Q904" i="16"/>
  <c r="T904" i="16"/>
  <c r="U904" i="16"/>
  <c r="V904" i="16"/>
  <c r="W904" i="16"/>
  <c r="X904" i="16"/>
  <c r="Y904" i="16"/>
  <c r="B905" i="16"/>
  <c r="E905" i="16"/>
  <c r="H905" i="16"/>
  <c r="K905" i="16"/>
  <c r="N905" i="16"/>
  <c r="Q905" i="16"/>
  <c r="T905" i="16"/>
  <c r="U905" i="16"/>
  <c r="V905" i="16"/>
  <c r="W905" i="16"/>
  <c r="X905" i="16"/>
  <c r="Y905" i="16"/>
  <c r="B906" i="16"/>
  <c r="E906" i="16"/>
  <c r="H906" i="16"/>
  <c r="K906" i="16"/>
  <c r="N906" i="16"/>
  <c r="Q906" i="16"/>
  <c r="T906" i="16"/>
  <c r="U906" i="16"/>
  <c r="V906" i="16"/>
  <c r="W906" i="16"/>
  <c r="X906" i="16"/>
  <c r="Y906" i="16"/>
  <c r="B907" i="16"/>
  <c r="E907" i="16"/>
  <c r="H907" i="16"/>
  <c r="K907" i="16"/>
  <c r="N907" i="16"/>
  <c r="Q907" i="16"/>
  <c r="T907" i="16"/>
  <c r="U907" i="16"/>
  <c r="V907" i="16"/>
  <c r="W907" i="16"/>
  <c r="X907" i="16"/>
  <c r="Y907" i="16"/>
  <c r="B908" i="16"/>
  <c r="E908" i="16"/>
  <c r="H908" i="16"/>
  <c r="K908" i="16"/>
  <c r="N908" i="16"/>
  <c r="Q908" i="16"/>
  <c r="T908" i="16"/>
  <c r="U908" i="16"/>
  <c r="V908" i="16"/>
  <c r="W908" i="16"/>
  <c r="X908" i="16"/>
  <c r="Y908" i="16"/>
  <c r="B909" i="16"/>
  <c r="E909" i="16"/>
  <c r="H909" i="16"/>
  <c r="K909" i="16"/>
  <c r="N909" i="16"/>
  <c r="Q909" i="16"/>
  <c r="T909" i="16"/>
  <c r="U909" i="16"/>
  <c r="V909" i="16"/>
  <c r="W909" i="16"/>
  <c r="X909" i="16"/>
  <c r="Y909" i="16"/>
  <c r="B910" i="16"/>
  <c r="E910" i="16"/>
  <c r="H910" i="16"/>
  <c r="K910" i="16"/>
  <c r="N910" i="16"/>
  <c r="Q910" i="16"/>
  <c r="T910" i="16"/>
  <c r="U910" i="16"/>
  <c r="V910" i="16"/>
  <c r="W910" i="16"/>
  <c r="X910" i="16"/>
  <c r="Y910" i="16"/>
  <c r="B911" i="16"/>
  <c r="E911" i="16"/>
  <c r="H911" i="16"/>
  <c r="K911" i="16"/>
  <c r="N911" i="16"/>
  <c r="Q911" i="16"/>
  <c r="T911" i="16"/>
  <c r="U911" i="16"/>
  <c r="V911" i="16"/>
  <c r="W911" i="16"/>
  <c r="X911" i="16"/>
  <c r="Y911" i="16"/>
  <c r="B912" i="16"/>
  <c r="E912" i="16"/>
  <c r="H912" i="16"/>
  <c r="K912" i="16"/>
  <c r="N912" i="16"/>
  <c r="Q912" i="16"/>
  <c r="T912" i="16"/>
  <c r="U912" i="16"/>
  <c r="V912" i="16"/>
  <c r="W912" i="16"/>
  <c r="X912" i="16"/>
  <c r="Y912" i="16"/>
  <c r="B913" i="16"/>
  <c r="E913" i="16"/>
  <c r="H913" i="16"/>
  <c r="K913" i="16"/>
  <c r="N913" i="16"/>
  <c r="Q913" i="16"/>
  <c r="T913" i="16"/>
  <c r="U913" i="16"/>
  <c r="V913" i="16"/>
  <c r="W913" i="16"/>
  <c r="X913" i="16"/>
  <c r="Y913" i="16"/>
  <c r="B914" i="16"/>
  <c r="E914" i="16"/>
  <c r="H914" i="16"/>
  <c r="K914" i="16"/>
  <c r="N914" i="16"/>
  <c r="Q914" i="16"/>
  <c r="T914" i="16"/>
  <c r="U914" i="16"/>
  <c r="V914" i="16"/>
  <c r="W914" i="16"/>
  <c r="X914" i="16"/>
  <c r="Y914" i="16"/>
  <c r="B915" i="16"/>
  <c r="E915" i="16"/>
  <c r="H915" i="16"/>
  <c r="K915" i="16"/>
  <c r="N915" i="16"/>
  <c r="Q915" i="16"/>
  <c r="T915" i="16"/>
  <c r="U915" i="16"/>
  <c r="V915" i="16"/>
  <c r="W915" i="16"/>
  <c r="X915" i="16"/>
  <c r="Y915" i="16"/>
  <c r="B916" i="16"/>
  <c r="E916" i="16"/>
  <c r="H916" i="16"/>
  <c r="K916" i="16"/>
  <c r="N916" i="16"/>
  <c r="Q916" i="16"/>
  <c r="T916" i="16"/>
  <c r="U916" i="16"/>
  <c r="V916" i="16"/>
  <c r="W916" i="16"/>
  <c r="X916" i="16"/>
  <c r="Y916" i="16"/>
  <c r="B917" i="16"/>
  <c r="E917" i="16"/>
  <c r="H917" i="16"/>
  <c r="K917" i="16"/>
  <c r="N917" i="16"/>
  <c r="Q917" i="16"/>
  <c r="T917" i="16"/>
  <c r="U917" i="16"/>
  <c r="V917" i="16"/>
  <c r="W917" i="16"/>
  <c r="X917" i="16"/>
  <c r="Y917" i="16"/>
  <c r="B918" i="16"/>
  <c r="E918" i="16"/>
  <c r="H918" i="16"/>
  <c r="K918" i="16"/>
  <c r="N918" i="16"/>
  <c r="Q918" i="16"/>
  <c r="T918" i="16"/>
  <c r="U918" i="16"/>
  <c r="V918" i="16"/>
  <c r="W918" i="16"/>
  <c r="X918" i="16"/>
  <c r="Y918" i="16"/>
  <c r="B919" i="16"/>
  <c r="E919" i="16"/>
  <c r="H919" i="16"/>
  <c r="K919" i="16"/>
  <c r="N919" i="16"/>
  <c r="Q919" i="16"/>
  <c r="T919" i="16"/>
  <c r="U919" i="16"/>
  <c r="V919" i="16"/>
  <c r="W919" i="16"/>
  <c r="X919" i="16"/>
  <c r="Y919" i="16"/>
  <c r="B920" i="16"/>
  <c r="E920" i="16"/>
  <c r="H920" i="16"/>
  <c r="K920" i="16"/>
  <c r="N920" i="16"/>
  <c r="Q920" i="16"/>
  <c r="T920" i="16"/>
  <c r="U920" i="16"/>
  <c r="V920" i="16"/>
  <c r="W920" i="16"/>
  <c r="X920" i="16"/>
  <c r="Y920" i="16"/>
  <c r="B921" i="16"/>
  <c r="E921" i="16"/>
  <c r="H921" i="16"/>
  <c r="K921" i="16"/>
  <c r="N921" i="16"/>
  <c r="Q921" i="16"/>
  <c r="T921" i="16"/>
  <c r="U921" i="16"/>
  <c r="V921" i="16"/>
  <c r="W921" i="16"/>
  <c r="X921" i="16"/>
  <c r="Y921" i="16"/>
  <c r="B922" i="16"/>
  <c r="E922" i="16"/>
  <c r="H922" i="16"/>
  <c r="K922" i="16"/>
  <c r="N922" i="16"/>
  <c r="Q922" i="16"/>
  <c r="T922" i="16"/>
  <c r="U922" i="16"/>
  <c r="V922" i="16"/>
  <c r="W922" i="16"/>
  <c r="X922" i="16"/>
  <c r="Y922" i="16"/>
  <c r="B923" i="16"/>
  <c r="E923" i="16"/>
  <c r="H923" i="16"/>
  <c r="K923" i="16"/>
  <c r="N923" i="16"/>
  <c r="Q923" i="16"/>
  <c r="T923" i="16"/>
  <c r="U923" i="16"/>
  <c r="V923" i="16"/>
  <c r="W923" i="16"/>
  <c r="X923" i="16"/>
  <c r="Y923" i="16"/>
  <c r="B924" i="16"/>
  <c r="E924" i="16"/>
  <c r="H924" i="16"/>
  <c r="K924" i="16"/>
  <c r="N924" i="16"/>
  <c r="Q924" i="16"/>
  <c r="T924" i="16"/>
  <c r="U924" i="16"/>
  <c r="V924" i="16"/>
  <c r="W924" i="16"/>
  <c r="X924" i="16"/>
  <c r="Y924" i="16"/>
  <c r="B925" i="16"/>
  <c r="E925" i="16"/>
  <c r="H925" i="16"/>
  <c r="K925" i="16"/>
  <c r="N925" i="16"/>
  <c r="Q925" i="16"/>
  <c r="T925" i="16"/>
  <c r="U925" i="16"/>
  <c r="V925" i="16"/>
  <c r="W925" i="16"/>
  <c r="X925" i="16"/>
  <c r="Y925" i="16"/>
  <c r="B926" i="16"/>
  <c r="E926" i="16"/>
  <c r="H926" i="16"/>
  <c r="K926" i="16"/>
  <c r="N926" i="16"/>
  <c r="Q926" i="16"/>
  <c r="T926" i="16"/>
  <c r="U926" i="16"/>
  <c r="V926" i="16"/>
  <c r="W926" i="16"/>
  <c r="X926" i="16"/>
  <c r="Y926" i="16"/>
  <c r="B927" i="16"/>
  <c r="E927" i="16"/>
  <c r="H927" i="16"/>
  <c r="K927" i="16"/>
  <c r="N927" i="16"/>
  <c r="Q927" i="16"/>
  <c r="T927" i="16"/>
  <c r="U927" i="16"/>
  <c r="V927" i="16"/>
  <c r="W927" i="16"/>
  <c r="X927" i="16"/>
  <c r="Y927" i="16"/>
  <c r="B928" i="16"/>
  <c r="E928" i="16"/>
  <c r="H928" i="16"/>
  <c r="K928" i="16"/>
  <c r="N928" i="16"/>
  <c r="Q928" i="16"/>
  <c r="T928" i="16"/>
  <c r="U928" i="16"/>
  <c r="V928" i="16"/>
  <c r="W928" i="16"/>
  <c r="X928" i="16"/>
  <c r="Y928" i="16"/>
  <c r="B929" i="16"/>
  <c r="E929" i="16"/>
  <c r="H929" i="16"/>
  <c r="K929" i="16"/>
  <c r="N929" i="16"/>
  <c r="Q929" i="16"/>
  <c r="T929" i="16"/>
  <c r="U929" i="16"/>
  <c r="V929" i="16"/>
  <c r="W929" i="16"/>
  <c r="X929" i="16"/>
  <c r="Y929" i="16"/>
  <c r="B930" i="16"/>
  <c r="E930" i="16"/>
  <c r="H930" i="16"/>
  <c r="K930" i="16"/>
  <c r="N930" i="16"/>
  <c r="Q930" i="16"/>
  <c r="T930" i="16"/>
  <c r="U930" i="16"/>
  <c r="V930" i="16"/>
  <c r="W930" i="16"/>
  <c r="X930" i="16"/>
  <c r="Y930" i="16"/>
  <c r="B931" i="16"/>
  <c r="E931" i="16"/>
  <c r="H931" i="16"/>
  <c r="K931" i="16"/>
  <c r="N931" i="16"/>
  <c r="Q931" i="16"/>
  <c r="T931" i="16"/>
  <c r="U931" i="16"/>
  <c r="V931" i="16"/>
  <c r="W931" i="16"/>
  <c r="X931" i="16"/>
  <c r="Y931" i="16"/>
  <c r="B932" i="16"/>
  <c r="E932" i="16"/>
  <c r="H932" i="16"/>
  <c r="K932" i="16"/>
  <c r="N932" i="16"/>
  <c r="Q932" i="16"/>
  <c r="T932" i="16"/>
  <c r="U932" i="16"/>
  <c r="V932" i="16"/>
  <c r="W932" i="16"/>
  <c r="X932" i="16"/>
  <c r="Y932" i="16"/>
  <c r="B933" i="16"/>
  <c r="E933" i="16"/>
  <c r="H933" i="16"/>
  <c r="K933" i="16"/>
  <c r="N933" i="16"/>
  <c r="Q933" i="16"/>
  <c r="T933" i="16"/>
  <c r="U933" i="16"/>
  <c r="V933" i="16"/>
  <c r="W933" i="16"/>
  <c r="X933" i="16"/>
  <c r="Y933" i="16"/>
  <c r="B934" i="16"/>
  <c r="E934" i="16"/>
  <c r="H934" i="16"/>
  <c r="K934" i="16"/>
  <c r="N934" i="16"/>
  <c r="Q934" i="16"/>
  <c r="T934" i="16"/>
  <c r="U934" i="16"/>
  <c r="V934" i="16"/>
  <c r="W934" i="16"/>
  <c r="X934" i="16"/>
  <c r="Y934" i="16"/>
  <c r="B935" i="16"/>
  <c r="E935" i="16"/>
  <c r="H935" i="16"/>
  <c r="K935" i="16"/>
  <c r="N935" i="16"/>
  <c r="Q935" i="16"/>
  <c r="T935" i="16"/>
  <c r="U935" i="16"/>
  <c r="V935" i="16"/>
  <c r="W935" i="16"/>
  <c r="X935" i="16"/>
  <c r="Y935" i="16"/>
  <c r="B936" i="16"/>
  <c r="E936" i="16"/>
  <c r="H936" i="16"/>
  <c r="K936" i="16"/>
  <c r="N936" i="16"/>
  <c r="Q936" i="16"/>
  <c r="T936" i="16"/>
  <c r="U936" i="16"/>
  <c r="V936" i="16"/>
  <c r="W936" i="16"/>
  <c r="X936" i="16"/>
  <c r="Y936" i="16"/>
  <c r="B937" i="16"/>
  <c r="E937" i="16"/>
  <c r="H937" i="16"/>
  <c r="K937" i="16"/>
  <c r="N937" i="16"/>
  <c r="Q937" i="16"/>
  <c r="T937" i="16"/>
  <c r="U937" i="16"/>
  <c r="V937" i="16"/>
  <c r="W937" i="16"/>
  <c r="X937" i="16"/>
  <c r="Y937" i="16"/>
  <c r="B938" i="16"/>
  <c r="E938" i="16"/>
  <c r="H938" i="16"/>
  <c r="K938" i="16"/>
  <c r="N938" i="16"/>
  <c r="Q938" i="16"/>
  <c r="T938" i="16"/>
  <c r="U938" i="16"/>
  <c r="V938" i="16"/>
  <c r="W938" i="16"/>
  <c r="X938" i="16"/>
  <c r="Y938" i="16"/>
  <c r="B939" i="16"/>
  <c r="E939" i="16"/>
  <c r="H939" i="16"/>
  <c r="K939" i="16"/>
  <c r="N939" i="16"/>
  <c r="Q939" i="16"/>
  <c r="T939" i="16"/>
  <c r="U939" i="16"/>
  <c r="V939" i="16"/>
  <c r="W939" i="16"/>
  <c r="X939" i="16"/>
  <c r="Y939" i="16"/>
  <c r="B940" i="16"/>
  <c r="E940" i="16"/>
  <c r="H940" i="16"/>
  <c r="K940" i="16"/>
  <c r="N940" i="16"/>
  <c r="Q940" i="16"/>
  <c r="T940" i="16"/>
  <c r="U940" i="16"/>
  <c r="V940" i="16"/>
  <c r="W940" i="16"/>
  <c r="X940" i="16"/>
  <c r="Y940" i="16"/>
  <c r="B941" i="16"/>
  <c r="E941" i="16"/>
  <c r="H941" i="16"/>
  <c r="K941" i="16"/>
  <c r="N941" i="16"/>
  <c r="Q941" i="16"/>
  <c r="T941" i="16"/>
  <c r="U941" i="16"/>
  <c r="V941" i="16"/>
  <c r="W941" i="16"/>
  <c r="X941" i="16"/>
  <c r="Y941" i="16"/>
  <c r="B942" i="16"/>
  <c r="E942" i="16"/>
  <c r="H942" i="16"/>
  <c r="K942" i="16"/>
  <c r="N942" i="16"/>
  <c r="Q942" i="16"/>
  <c r="T942" i="16"/>
  <c r="U942" i="16"/>
  <c r="V942" i="16"/>
  <c r="W942" i="16"/>
  <c r="X942" i="16"/>
  <c r="Y942" i="16"/>
  <c r="B943" i="16"/>
  <c r="E943" i="16"/>
  <c r="H943" i="16"/>
  <c r="K943" i="16"/>
  <c r="N943" i="16"/>
  <c r="Q943" i="16"/>
  <c r="T943" i="16"/>
  <c r="U943" i="16"/>
  <c r="V943" i="16"/>
  <c r="W943" i="16"/>
  <c r="X943" i="16"/>
  <c r="Y943" i="16"/>
  <c r="B944" i="16"/>
  <c r="E944" i="16"/>
  <c r="H944" i="16"/>
  <c r="K944" i="16"/>
  <c r="N944" i="16"/>
  <c r="Q944" i="16"/>
  <c r="T944" i="16"/>
  <c r="U944" i="16"/>
  <c r="V944" i="16"/>
  <c r="W944" i="16"/>
  <c r="X944" i="16"/>
  <c r="Y944" i="16"/>
  <c r="B945" i="16"/>
  <c r="E945" i="16"/>
  <c r="H945" i="16"/>
  <c r="K945" i="16"/>
  <c r="N945" i="16"/>
  <c r="Q945" i="16"/>
  <c r="T945" i="16"/>
  <c r="U945" i="16"/>
  <c r="V945" i="16"/>
  <c r="W945" i="16"/>
  <c r="X945" i="16"/>
  <c r="Y945" i="16"/>
  <c r="B946" i="16"/>
  <c r="E946" i="16"/>
  <c r="H946" i="16"/>
  <c r="K946" i="16"/>
  <c r="N946" i="16"/>
  <c r="Q946" i="16"/>
  <c r="T946" i="16"/>
  <c r="U946" i="16"/>
  <c r="V946" i="16"/>
  <c r="W946" i="16"/>
  <c r="X946" i="16"/>
  <c r="Y946" i="16"/>
  <c r="B947" i="16"/>
  <c r="E947" i="16"/>
  <c r="H947" i="16"/>
  <c r="K947" i="16"/>
  <c r="N947" i="16"/>
  <c r="Q947" i="16"/>
  <c r="T947" i="16"/>
  <c r="U947" i="16"/>
  <c r="V947" i="16"/>
  <c r="W947" i="16"/>
  <c r="X947" i="16"/>
  <c r="Y947" i="16"/>
  <c r="B948" i="16"/>
  <c r="E948" i="16"/>
  <c r="H948" i="16"/>
  <c r="K948" i="16"/>
  <c r="N948" i="16"/>
  <c r="Q948" i="16"/>
  <c r="T948" i="16"/>
  <c r="U948" i="16"/>
  <c r="V948" i="16"/>
  <c r="W948" i="16"/>
  <c r="X948" i="16"/>
  <c r="Y948" i="16"/>
  <c r="B949" i="16"/>
  <c r="E949" i="16"/>
  <c r="H949" i="16"/>
  <c r="K949" i="16"/>
  <c r="N949" i="16"/>
  <c r="Q949" i="16"/>
  <c r="T949" i="16"/>
  <c r="U949" i="16"/>
  <c r="V949" i="16"/>
  <c r="W949" i="16"/>
  <c r="X949" i="16"/>
  <c r="Y949" i="16"/>
  <c r="B950" i="16"/>
  <c r="E950" i="16"/>
  <c r="H950" i="16"/>
  <c r="K950" i="16"/>
  <c r="N950" i="16"/>
  <c r="Q950" i="16"/>
  <c r="T950" i="16"/>
  <c r="U950" i="16"/>
  <c r="V950" i="16"/>
  <c r="W950" i="16"/>
  <c r="X950" i="16"/>
  <c r="Y950" i="16"/>
  <c r="B951" i="16"/>
  <c r="E951" i="16"/>
  <c r="H951" i="16"/>
  <c r="K951" i="16"/>
  <c r="N951" i="16"/>
  <c r="Q951" i="16"/>
  <c r="T951" i="16"/>
  <c r="U951" i="16"/>
  <c r="V951" i="16"/>
  <c r="W951" i="16"/>
  <c r="X951" i="16"/>
  <c r="Y951" i="16"/>
  <c r="B952" i="16"/>
  <c r="E952" i="16"/>
  <c r="H952" i="16"/>
  <c r="K952" i="16"/>
  <c r="N952" i="16"/>
  <c r="Q952" i="16"/>
  <c r="T952" i="16"/>
  <c r="U952" i="16"/>
  <c r="V952" i="16"/>
  <c r="W952" i="16"/>
  <c r="X952" i="16"/>
  <c r="Y952" i="16"/>
  <c r="B953" i="16"/>
  <c r="E953" i="16"/>
  <c r="H953" i="16"/>
  <c r="K953" i="16"/>
  <c r="N953" i="16"/>
  <c r="Q953" i="16"/>
  <c r="T953" i="16"/>
  <c r="U953" i="16"/>
  <c r="V953" i="16"/>
  <c r="W953" i="16"/>
  <c r="X953" i="16"/>
  <c r="Y953" i="16"/>
  <c r="B954" i="16"/>
  <c r="E954" i="16"/>
  <c r="H954" i="16"/>
  <c r="K954" i="16"/>
  <c r="N954" i="16"/>
  <c r="Q954" i="16"/>
  <c r="T954" i="16"/>
  <c r="U954" i="16"/>
  <c r="V954" i="16"/>
  <c r="W954" i="16"/>
  <c r="X954" i="16"/>
  <c r="Y954" i="16"/>
  <c r="B955" i="16"/>
  <c r="E955" i="16"/>
  <c r="H955" i="16"/>
  <c r="K955" i="16"/>
  <c r="N955" i="16"/>
  <c r="Q955" i="16"/>
  <c r="T955" i="16"/>
  <c r="U955" i="16"/>
  <c r="V955" i="16"/>
  <c r="W955" i="16"/>
  <c r="X955" i="16"/>
  <c r="Y955" i="16"/>
  <c r="B956" i="16"/>
  <c r="E956" i="16"/>
  <c r="H956" i="16"/>
  <c r="K956" i="16"/>
  <c r="N956" i="16"/>
  <c r="Q956" i="16"/>
  <c r="T956" i="16"/>
  <c r="U956" i="16"/>
  <c r="V956" i="16"/>
  <c r="W956" i="16"/>
  <c r="X956" i="16"/>
  <c r="Y956" i="16"/>
  <c r="B957" i="16"/>
  <c r="E957" i="16"/>
  <c r="H957" i="16"/>
  <c r="K957" i="16"/>
  <c r="N957" i="16"/>
  <c r="Q957" i="16"/>
  <c r="T957" i="16"/>
  <c r="U957" i="16"/>
  <c r="V957" i="16"/>
  <c r="W957" i="16"/>
  <c r="X957" i="16"/>
  <c r="Y957" i="16"/>
  <c r="B958" i="16"/>
  <c r="E958" i="16"/>
  <c r="H958" i="16"/>
  <c r="K958" i="16"/>
  <c r="N958" i="16"/>
  <c r="Q958" i="16"/>
  <c r="T958" i="16"/>
  <c r="U958" i="16"/>
  <c r="V958" i="16"/>
  <c r="W958" i="16"/>
  <c r="X958" i="16"/>
  <c r="Y958" i="16"/>
  <c r="B959" i="16"/>
  <c r="E959" i="16"/>
  <c r="H959" i="16"/>
  <c r="K959" i="16"/>
  <c r="N959" i="16"/>
  <c r="Q959" i="16"/>
  <c r="T959" i="16"/>
  <c r="U959" i="16"/>
  <c r="V959" i="16"/>
  <c r="W959" i="16"/>
  <c r="X959" i="16"/>
  <c r="Y959" i="16"/>
  <c r="B960" i="16"/>
  <c r="E960" i="16"/>
  <c r="H960" i="16"/>
  <c r="K960" i="16"/>
  <c r="N960" i="16"/>
  <c r="Q960" i="16"/>
  <c r="T960" i="16"/>
  <c r="U960" i="16"/>
  <c r="V960" i="16"/>
  <c r="W960" i="16"/>
  <c r="X960" i="16"/>
  <c r="Y960" i="16"/>
  <c r="B961" i="16"/>
  <c r="E961" i="16"/>
  <c r="H961" i="16"/>
  <c r="K961" i="16"/>
  <c r="N961" i="16"/>
  <c r="Q961" i="16"/>
  <c r="T961" i="16"/>
  <c r="U961" i="16"/>
  <c r="V961" i="16"/>
  <c r="W961" i="16"/>
  <c r="X961" i="16"/>
  <c r="Y961" i="16"/>
  <c r="B962" i="16"/>
  <c r="E962" i="16"/>
  <c r="H962" i="16"/>
  <c r="K962" i="16"/>
  <c r="N962" i="16"/>
  <c r="Q962" i="16"/>
  <c r="T962" i="16"/>
  <c r="U962" i="16"/>
  <c r="V962" i="16"/>
  <c r="W962" i="16"/>
  <c r="X962" i="16"/>
  <c r="Y962" i="16"/>
  <c r="B963" i="16"/>
  <c r="E963" i="16"/>
  <c r="H963" i="16"/>
  <c r="K963" i="16"/>
  <c r="N963" i="16"/>
  <c r="Q963" i="16"/>
  <c r="T963" i="16"/>
  <c r="U963" i="16"/>
  <c r="V963" i="16"/>
  <c r="W963" i="16"/>
  <c r="X963" i="16"/>
  <c r="Y963" i="16"/>
  <c r="B964" i="16"/>
  <c r="E964" i="16"/>
  <c r="H964" i="16"/>
  <c r="K964" i="16"/>
  <c r="N964" i="16"/>
  <c r="Q964" i="16"/>
  <c r="T964" i="16"/>
  <c r="U964" i="16"/>
  <c r="V964" i="16"/>
  <c r="W964" i="16"/>
  <c r="X964" i="16"/>
  <c r="Y964" i="16"/>
  <c r="B965" i="16"/>
  <c r="E965" i="16"/>
  <c r="H965" i="16"/>
  <c r="K965" i="16"/>
  <c r="N965" i="16"/>
  <c r="Q965" i="16"/>
  <c r="T965" i="16"/>
  <c r="U965" i="16"/>
  <c r="V965" i="16"/>
  <c r="W965" i="16"/>
  <c r="X965" i="16"/>
  <c r="Y965" i="16"/>
  <c r="B966" i="16"/>
  <c r="E966" i="16"/>
  <c r="H966" i="16"/>
  <c r="K966" i="16"/>
  <c r="N966" i="16"/>
  <c r="Q966" i="16"/>
  <c r="T966" i="16"/>
  <c r="U966" i="16"/>
  <c r="V966" i="16"/>
  <c r="W966" i="16"/>
  <c r="X966" i="16"/>
  <c r="Y966" i="16"/>
  <c r="B967" i="16"/>
  <c r="E967" i="16"/>
  <c r="H967" i="16"/>
  <c r="K967" i="16"/>
  <c r="N967" i="16"/>
  <c r="Q967" i="16"/>
  <c r="T967" i="16"/>
  <c r="U967" i="16"/>
  <c r="V967" i="16"/>
  <c r="W967" i="16"/>
  <c r="X967" i="16"/>
  <c r="Y967" i="16"/>
  <c r="B968" i="16"/>
  <c r="E968" i="16"/>
  <c r="H968" i="16"/>
  <c r="K968" i="16"/>
  <c r="N968" i="16"/>
  <c r="Q968" i="16"/>
  <c r="T968" i="16"/>
  <c r="U968" i="16"/>
  <c r="V968" i="16"/>
  <c r="W968" i="16"/>
  <c r="X968" i="16"/>
  <c r="Y968" i="16"/>
  <c r="B969" i="16"/>
  <c r="E969" i="16"/>
  <c r="H969" i="16"/>
  <c r="K969" i="16"/>
  <c r="N969" i="16"/>
  <c r="Q969" i="16"/>
  <c r="T969" i="16"/>
  <c r="U969" i="16"/>
  <c r="V969" i="16"/>
  <c r="W969" i="16"/>
  <c r="X969" i="16"/>
  <c r="Y969" i="16"/>
  <c r="B970" i="16"/>
  <c r="E970" i="16"/>
  <c r="H970" i="16"/>
  <c r="K970" i="16"/>
  <c r="N970" i="16"/>
  <c r="Q970" i="16"/>
  <c r="T970" i="16"/>
  <c r="U970" i="16"/>
  <c r="V970" i="16"/>
  <c r="W970" i="16"/>
  <c r="X970" i="16"/>
  <c r="Y970" i="16"/>
  <c r="B971" i="16"/>
  <c r="E971" i="16"/>
  <c r="H971" i="16"/>
  <c r="K971" i="16"/>
  <c r="N971" i="16"/>
  <c r="Q971" i="16"/>
  <c r="T971" i="16"/>
  <c r="U971" i="16"/>
  <c r="V971" i="16"/>
  <c r="W971" i="16"/>
  <c r="X971" i="16"/>
  <c r="Y971" i="16"/>
  <c r="B972" i="16"/>
  <c r="E972" i="16"/>
  <c r="H972" i="16"/>
  <c r="K972" i="16"/>
  <c r="N972" i="16"/>
  <c r="Q972" i="16"/>
  <c r="T972" i="16"/>
  <c r="U972" i="16"/>
  <c r="V972" i="16"/>
  <c r="W972" i="16"/>
  <c r="X972" i="16"/>
  <c r="Y972" i="16"/>
  <c r="B973" i="16"/>
  <c r="E973" i="16"/>
  <c r="H973" i="16"/>
  <c r="K973" i="16"/>
  <c r="N973" i="16"/>
  <c r="Q973" i="16"/>
  <c r="T973" i="16"/>
  <c r="U973" i="16"/>
  <c r="V973" i="16"/>
  <c r="W973" i="16"/>
  <c r="X973" i="16"/>
  <c r="Y973" i="16"/>
  <c r="B974" i="16"/>
  <c r="E974" i="16"/>
  <c r="H974" i="16"/>
  <c r="K974" i="16"/>
  <c r="N974" i="16"/>
  <c r="Q974" i="16"/>
  <c r="T974" i="16"/>
  <c r="U974" i="16"/>
  <c r="V974" i="16"/>
  <c r="W974" i="16"/>
  <c r="X974" i="16"/>
  <c r="Y974" i="16"/>
  <c r="B975" i="16"/>
  <c r="E975" i="16"/>
  <c r="H975" i="16"/>
  <c r="K975" i="16"/>
  <c r="N975" i="16"/>
  <c r="Q975" i="16"/>
  <c r="T975" i="16"/>
  <c r="U975" i="16"/>
  <c r="V975" i="16"/>
  <c r="W975" i="16"/>
  <c r="X975" i="16"/>
  <c r="Y975" i="16"/>
  <c r="B976" i="16"/>
  <c r="E976" i="16"/>
  <c r="H976" i="16"/>
  <c r="K976" i="16"/>
  <c r="N976" i="16"/>
  <c r="Q976" i="16"/>
  <c r="T976" i="16"/>
  <c r="U976" i="16"/>
  <c r="V976" i="16"/>
  <c r="W976" i="16"/>
  <c r="X976" i="16"/>
  <c r="Y976" i="16"/>
  <c r="B977" i="16"/>
  <c r="E977" i="16"/>
  <c r="H977" i="16"/>
  <c r="K977" i="16"/>
  <c r="N977" i="16"/>
  <c r="Q977" i="16"/>
  <c r="T977" i="16"/>
  <c r="U977" i="16"/>
  <c r="V977" i="16"/>
  <c r="W977" i="16"/>
  <c r="X977" i="16"/>
  <c r="Y977" i="16"/>
  <c r="B978" i="16"/>
  <c r="E978" i="16"/>
  <c r="H978" i="16"/>
  <c r="K978" i="16"/>
  <c r="N978" i="16"/>
  <c r="Q978" i="16"/>
  <c r="T978" i="16"/>
  <c r="U978" i="16"/>
  <c r="V978" i="16"/>
  <c r="W978" i="16"/>
  <c r="X978" i="16"/>
  <c r="Y978" i="16"/>
  <c r="B979" i="16"/>
  <c r="E979" i="16"/>
  <c r="H979" i="16"/>
  <c r="K979" i="16"/>
  <c r="N979" i="16"/>
  <c r="Q979" i="16"/>
  <c r="T979" i="16"/>
  <c r="U979" i="16"/>
  <c r="V979" i="16"/>
  <c r="W979" i="16"/>
  <c r="X979" i="16"/>
  <c r="Y979" i="16"/>
  <c r="B980" i="16"/>
  <c r="E980" i="16"/>
  <c r="H980" i="16"/>
  <c r="K980" i="16"/>
  <c r="N980" i="16"/>
  <c r="Q980" i="16"/>
  <c r="T980" i="16"/>
  <c r="U980" i="16"/>
  <c r="V980" i="16"/>
  <c r="W980" i="16"/>
  <c r="X980" i="16"/>
  <c r="Y980" i="16"/>
  <c r="B981" i="16"/>
  <c r="E981" i="16"/>
  <c r="H981" i="16"/>
  <c r="K981" i="16"/>
  <c r="N981" i="16"/>
  <c r="Q981" i="16"/>
  <c r="T981" i="16"/>
  <c r="U981" i="16"/>
  <c r="V981" i="16"/>
  <c r="W981" i="16"/>
  <c r="X981" i="16"/>
  <c r="Y981" i="16"/>
  <c r="B982" i="16"/>
  <c r="E982" i="16"/>
  <c r="H982" i="16"/>
  <c r="K982" i="16"/>
  <c r="N982" i="16"/>
  <c r="Q982" i="16"/>
  <c r="T982" i="16"/>
  <c r="U982" i="16"/>
  <c r="V982" i="16"/>
  <c r="W982" i="16"/>
  <c r="X982" i="16"/>
  <c r="Y982" i="16"/>
  <c r="B983" i="16"/>
  <c r="E983" i="16"/>
  <c r="H983" i="16"/>
  <c r="K983" i="16"/>
  <c r="N983" i="16"/>
  <c r="Q983" i="16"/>
  <c r="T983" i="16"/>
  <c r="U983" i="16"/>
  <c r="V983" i="16"/>
  <c r="W983" i="16"/>
  <c r="X983" i="16"/>
  <c r="Y983" i="16"/>
  <c r="B984" i="16"/>
  <c r="E984" i="16"/>
  <c r="H984" i="16"/>
  <c r="K984" i="16"/>
  <c r="N984" i="16"/>
  <c r="Q984" i="16"/>
  <c r="T984" i="16"/>
  <c r="U984" i="16"/>
  <c r="V984" i="16"/>
  <c r="W984" i="16"/>
  <c r="X984" i="16"/>
  <c r="Y984" i="16"/>
  <c r="B985" i="16"/>
  <c r="E985" i="16"/>
  <c r="H985" i="16"/>
  <c r="K985" i="16"/>
  <c r="N985" i="16"/>
  <c r="Q985" i="16"/>
  <c r="T985" i="16"/>
  <c r="U985" i="16"/>
  <c r="V985" i="16"/>
  <c r="W985" i="16"/>
  <c r="X985" i="16"/>
  <c r="Y985" i="16"/>
  <c r="B986" i="16"/>
  <c r="E986" i="16"/>
  <c r="H986" i="16"/>
  <c r="K986" i="16"/>
  <c r="N986" i="16"/>
  <c r="Q986" i="16"/>
  <c r="T986" i="16"/>
  <c r="U986" i="16"/>
  <c r="V986" i="16"/>
  <c r="W986" i="16"/>
  <c r="X986" i="16"/>
  <c r="Y986" i="16"/>
  <c r="B987" i="16"/>
  <c r="E987" i="16"/>
  <c r="H987" i="16"/>
  <c r="K987" i="16"/>
  <c r="N987" i="16"/>
  <c r="Q987" i="16"/>
  <c r="T987" i="16"/>
  <c r="U987" i="16"/>
  <c r="V987" i="16"/>
  <c r="W987" i="16"/>
  <c r="X987" i="16"/>
  <c r="Y987" i="16"/>
  <c r="B988" i="16"/>
  <c r="E988" i="16"/>
  <c r="H988" i="16"/>
  <c r="K988" i="16"/>
  <c r="N988" i="16"/>
  <c r="Q988" i="16"/>
  <c r="T988" i="16"/>
  <c r="U988" i="16"/>
  <c r="V988" i="16"/>
  <c r="W988" i="16"/>
  <c r="X988" i="16"/>
  <c r="Y988" i="16"/>
  <c r="B989" i="16"/>
  <c r="E989" i="16"/>
  <c r="H989" i="16"/>
  <c r="K989" i="16"/>
  <c r="N989" i="16"/>
  <c r="Q989" i="16"/>
  <c r="T989" i="16"/>
  <c r="U989" i="16"/>
  <c r="V989" i="16"/>
  <c r="W989" i="16"/>
  <c r="X989" i="16"/>
  <c r="Y989" i="16"/>
  <c r="B990" i="16"/>
  <c r="E990" i="16"/>
  <c r="H990" i="16"/>
  <c r="K990" i="16"/>
  <c r="N990" i="16"/>
  <c r="Q990" i="16"/>
  <c r="T990" i="16"/>
  <c r="U990" i="16"/>
  <c r="V990" i="16"/>
  <c r="W990" i="16"/>
  <c r="X990" i="16"/>
  <c r="Y990" i="16"/>
  <c r="B991" i="16"/>
  <c r="E991" i="16"/>
  <c r="H991" i="16"/>
  <c r="K991" i="16"/>
  <c r="N991" i="16"/>
  <c r="Q991" i="16"/>
  <c r="T991" i="16"/>
  <c r="U991" i="16"/>
  <c r="V991" i="16"/>
  <c r="W991" i="16"/>
  <c r="X991" i="16"/>
  <c r="Y991" i="16"/>
  <c r="B992" i="16"/>
  <c r="E992" i="16"/>
  <c r="H992" i="16"/>
  <c r="K992" i="16"/>
  <c r="N992" i="16"/>
  <c r="Q992" i="16"/>
  <c r="T992" i="16"/>
  <c r="U992" i="16"/>
  <c r="V992" i="16"/>
  <c r="W992" i="16"/>
  <c r="X992" i="16"/>
  <c r="Y992" i="16"/>
  <c r="B993" i="16"/>
  <c r="E993" i="16"/>
  <c r="H993" i="16"/>
  <c r="K993" i="16"/>
  <c r="N993" i="16"/>
  <c r="Q993" i="16"/>
  <c r="T993" i="16"/>
  <c r="U993" i="16"/>
  <c r="V993" i="16"/>
  <c r="W993" i="16"/>
  <c r="X993" i="16"/>
  <c r="Y993" i="16"/>
  <c r="B994" i="16"/>
  <c r="E994" i="16"/>
  <c r="H994" i="16"/>
  <c r="K994" i="16"/>
  <c r="N994" i="16"/>
  <c r="Q994" i="16"/>
  <c r="T994" i="16"/>
  <c r="U994" i="16"/>
  <c r="V994" i="16"/>
  <c r="W994" i="16"/>
  <c r="X994" i="16"/>
  <c r="Y994" i="16"/>
  <c r="B995" i="16"/>
  <c r="E995" i="16"/>
  <c r="H995" i="16"/>
  <c r="K995" i="16"/>
  <c r="N995" i="16"/>
  <c r="Q995" i="16"/>
  <c r="T995" i="16"/>
  <c r="U995" i="16"/>
  <c r="V995" i="16"/>
  <c r="W995" i="16"/>
  <c r="X995" i="16"/>
  <c r="Y995" i="16"/>
  <c r="B996" i="16"/>
  <c r="E996" i="16"/>
  <c r="H996" i="16"/>
  <c r="K996" i="16"/>
  <c r="N996" i="16"/>
  <c r="Q996" i="16"/>
  <c r="T996" i="16"/>
  <c r="U996" i="16"/>
  <c r="V996" i="16"/>
  <c r="W996" i="16"/>
  <c r="X996" i="16"/>
  <c r="Y996" i="16"/>
  <c r="B997" i="16"/>
  <c r="E997" i="16"/>
  <c r="H997" i="16"/>
  <c r="K997" i="16"/>
  <c r="N997" i="16"/>
  <c r="Q997" i="16"/>
  <c r="T997" i="16"/>
  <c r="U997" i="16"/>
  <c r="V997" i="16"/>
  <c r="W997" i="16"/>
  <c r="X997" i="16"/>
  <c r="Y997" i="16"/>
  <c r="B998" i="16"/>
  <c r="E998" i="16"/>
  <c r="H998" i="16"/>
  <c r="K998" i="16"/>
  <c r="N998" i="16"/>
  <c r="Q998" i="16"/>
  <c r="T998" i="16"/>
  <c r="U998" i="16"/>
  <c r="V998" i="16"/>
  <c r="W998" i="16"/>
  <c r="X998" i="16"/>
  <c r="Y998" i="16"/>
  <c r="B999" i="16"/>
  <c r="E999" i="16"/>
  <c r="H999" i="16"/>
  <c r="K999" i="16"/>
  <c r="N999" i="16"/>
  <c r="Q999" i="16"/>
  <c r="T999" i="16"/>
  <c r="U999" i="16"/>
  <c r="V999" i="16"/>
  <c r="W999" i="16"/>
  <c r="X999" i="16"/>
  <c r="Y999" i="16"/>
  <c r="B1000" i="16"/>
  <c r="E1000" i="16"/>
  <c r="H1000" i="16"/>
  <c r="K1000" i="16"/>
  <c r="N1000" i="16"/>
  <c r="Q1000" i="16"/>
  <c r="T1000" i="16"/>
  <c r="U1000" i="16"/>
  <c r="V1000" i="16"/>
  <c r="W1000" i="16"/>
  <c r="X1000" i="16"/>
  <c r="Y1000" i="16"/>
  <c r="B1001" i="16"/>
  <c r="E1001" i="16"/>
  <c r="H1001" i="16"/>
  <c r="K1001" i="16"/>
  <c r="N1001" i="16"/>
  <c r="Q1001" i="16"/>
  <c r="T1001" i="16"/>
  <c r="U1001" i="16"/>
  <c r="V1001" i="16"/>
  <c r="W1001" i="16"/>
  <c r="X1001" i="16"/>
  <c r="Y1001" i="16"/>
  <c r="B1002" i="16"/>
  <c r="E1002" i="16"/>
  <c r="H1002" i="16"/>
  <c r="K1002" i="16"/>
  <c r="N1002" i="16"/>
  <c r="Q1002" i="16"/>
  <c r="T1002" i="16"/>
  <c r="U1002" i="16"/>
  <c r="V1002" i="16"/>
  <c r="W1002" i="16"/>
  <c r="X1002" i="16"/>
  <c r="Y1002" i="16"/>
  <c r="B1003" i="16"/>
  <c r="E1003" i="16"/>
  <c r="H1003" i="16"/>
  <c r="K1003" i="16"/>
  <c r="N1003" i="16"/>
  <c r="Q1003" i="16"/>
  <c r="T1003" i="16"/>
  <c r="U1003" i="16"/>
  <c r="V1003" i="16"/>
  <c r="W1003" i="16"/>
  <c r="X1003" i="16"/>
  <c r="Y1003" i="16"/>
  <c r="B1004" i="16"/>
  <c r="E1004" i="16"/>
  <c r="H1004" i="16"/>
  <c r="K1004" i="16"/>
  <c r="N1004" i="16"/>
  <c r="Q1004" i="16"/>
  <c r="T1004" i="16"/>
  <c r="U1004" i="16"/>
  <c r="V1004" i="16"/>
  <c r="W1004" i="16"/>
  <c r="X1004" i="16"/>
  <c r="Y1004" i="16"/>
  <c r="B1005" i="16"/>
  <c r="E1005" i="16"/>
  <c r="H1005" i="16"/>
  <c r="K1005" i="16"/>
  <c r="N1005" i="16"/>
  <c r="Q1005" i="16"/>
  <c r="T1005" i="16"/>
  <c r="U1005" i="16"/>
  <c r="V1005" i="16"/>
  <c r="W1005" i="16"/>
  <c r="X1005" i="16"/>
  <c r="Y1005" i="16"/>
  <c r="B1006" i="16"/>
  <c r="E1006" i="16"/>
  <c r="H1006" i="16"/>
  <c r="K1006" i="16"/>
  <c r="N1006" i="16"/>
  <c r="Q1006" i="16"/>
  <c r="T1006" i="16"/>
  <c r="U1006" i="16"/>
  <c r="V1006" i="16"/>
  <c r="W1006" i="16"/>
  <c r="X1006" i="16"/>
  <c r="Y1006" i="16"/>
  <c r="B1007" i="16"/>
  <c r="E1007" i="16"/>
  <c r="H1007" i="16"/>
  <c r="K1007" i="16"/>
  <c r="N1007" i="16"/>
  <c r="Q1007" i="16"/>
  <c r="T1007" i="16"/>
  <c r="U1007" i="16"/>
  <c r="V1007" i="16"/>
  <c r="W1007" i="16"/>
  <c r="X1007" i="16"/>
  <c r="Y1007" i="16"/>
  <c r="B1008" i="16"/>
  <c r="E1008" i="16"/>
  <c r="H1008" i="16"/>
  <c r="K1008" i="16"/>
  <c r="N1008" i="16"/>
  <c r="Q1008" i="16"/>
  <c r="T1008" i="16"/>
  <c r="U1008" i="16"/>
  <c r="V1008" i="16"/>
  <c r="W1008" i="16"/>
  <c r="X1008" i="16"/>
  <c r="Y1008" i="16"/>
  <c r="B1009" i="16"/>
  <c r="E1009" i="16"/>
  <c r="H1009" i="16"/>
  <c r="K1009" i="16"/>
  <c r="N1009" i="16"/>
  <c r="Q1009" i="16"/>
  <c r="T1009" i="16"/>
  <c r="U1009" i="16"/>
  <c r="V1009" i="16"/>
  <c r="W1009" i="16"/>
  <c r="X1009" i="16"/>
  <c r="Y1009" i="16"/>
  <c r="B1010" i="16"/>
  <c r="E1010" i="16"/>
  <c r="H1010" i="16"/>
  <c r="K1010" i="16"/>
  <c r="N1010" i="16"/>
  <c r="Q1010" i="16"/>
  <c r="T1010" i="16"/>
  <c r="U1010" i="16"/>
  <c r="V1010" i="16"/>
  <c r="W1010" i="16"/>
  <c r="X1010" i="16"/>
  <c r="Y1010" i="16"/>
  <c r="B1011" i="16"/>
  <c r="E1011" i="16"/>
  <c r="H1011" i="16"/>
  <c r="K1011" i="16"/>
  <c r="N1011" i="16"/>
  <c r="Q1011" i="16"/>
  <c r="T1011" i="16"/>
  <c r="U1011" i="16"/>
  <c r="V1011" i="16"/>
  <c r="W1011" i="16"/>
  <c r="X1011" i="16"/>
  <c r="Y1011" i="16"/>
  <c r="B1012" i="16"/>
  <c r="E1012" i="16"/>
  <c r="H1012" i="16"/>
  <c r="K1012" i="16"/>
  <c r="N1012" i="16"/>
  <c r="Q1012" i="16"/>
  <c r="T1012" i="16"/>
  <c r="U1012" i="16"/>
  <c r="V1012" i="16"/>
  <c r="W1012" i="16"/>
  <c r="X1012" i="16"/>
  <c r="Y1012" i="16"/>
  <c r="B1013" i="16"/>
  <c r="E1013" i="16"/>
  <c r="H1013" i="16"/>
  <c r="K1013" i="16"/>
  <c r="N1013" i="16"/>
  <c r="Q1013" i="16"/>
  <c r="T1013" i="16"/>
  <c r="U1013" i="16"/>
  <c r="V1013" i="16"/>
  <c r="W1013" i="16"/>
  <c r="X1013" i="16"/>
  <c r="Y1013" i="16"/>
  <c r="B1014" i="16"/>
  <c r="E1014" i="16"/>
  <c r="H1014" i="16"/>
  <c r="K1014" i="16"/>
  <c r="N1014" i="16"/>
  <c r="Q1014" i="16"/>
  <c r="T1014" i="16"/>
  <c r="U1014" i="16"/>
  <c r="V1014" i="16"/>
  <c r="W1014" i="16"/>
  <c r="X1014" i="16"/>
  <c r="Y1014" i="16"/>
  <c r="B1015" i="16"/>
  <c r="E1015" i="16"/>
  <c r="H1015" i="16"/>
  <c r="K1015" i="16"/>
  <c r="N1015" i="16"/>
  <c r="Q1015" i="16"/>
  <c r="T1015" i="16"/>
  <c r="U1015" i="16"/>
  <c r="V1015" i="16"/>
  <c r="W1015" i="16"/>
  <c r="X1015" i="16"/>
  <c r="Y1015" i="16"/>
  <c r="B1016" i="16"/>
  <c r="E1016" i="16"/>
  <c r="H1016" i="16"/>
  <c r="K1016" i="16"/>
  <c r="N1016" i="16"/>
  <c r="Q1016" i="16"/>
  <c r="T1016" i="16"/>
  <c r="U1016" i="16"/>
  <c r="V1016" i="16"/>
  <c r="W1016" i="16"/>
  <c r="X1016" i="16"/>
  <c r="Y1016" i="16"/>
  <c r="B1017" i="16"/>
  <c r="E1017" i="16"/>
  <c r="H1017" i="16"/>
  <c r="K1017" i="16"/>
  <c r="N1017" i="16"/>
  <c r="Q1017" i="16"/>
  <c r="T1017" i="16"/>
  <c r="U1017" i="16"/>
  <c r="V1017" i="16"/>
  <c r="W1017" i="16"/>
  <c r="X1017" i="16"/>
  <c r="Y1017" i="16"/>
  <c r="B1018" i="16"/>
  <c r="E1018" i="16"/>
  <c r="H1018" i="16"/>
  <c r="K1018" i="16"/>
  <c r="N1018" i="16"/>
  <c r="Q1018" i="16"/>
  <c r="T1018" i="16"/>
  <c r="U1018" i="16"/>
  <c r="V1018" i="16"/>
  <c r="W1018" i="16"/>
  <c r="X1018" i="16"/>
  <c r="Y1018" i="16"/>
  <c r="B1019" i="16"/>
  <c r="E1019" i="16"/>
  <c r="H1019" i="16"/>
  <c r="K1019" i="16"/>
  <c r="N1019" i="16"/>
  <c r="Q1019" i="16"/>
  <c r="T1019" i="16"/>
  <c r="U1019" i="16"/>
  <c r="V1019" i="16"/>
  <c r="W1019" i="16"/>
  <c r="X1019" i="16"/>
  <c r="Y1019" i="16"/>
  <c r="B1020" i="16"/>
  <c r="E1020" i="16"/>
  <c r="H1020" i="16"/>
  <c r="K1020" i="16"/>
  <c r="N1020" i="16"/>
  <c r="Q1020" i="16"/>
  <c r="T1020" i="16"/>
  <c r="U1020" i="16"/>
  <c r="V1020" i="16"/>
  <c r="W1020" i="16"/>
  <c r="X1020" i="16"/>
  <c r="Y1020" i="16"/>
  <c r="B1021" i="16"/>
  <c r="E1021" i="16"/>
  <c r="H1021" i="16"/>
  <c r="K1021" i="16"/>
  <c r="N1021" i="16"/>
  <c r="Q1021" i="16"/>
  <c r="T1021" i="16"/>
  <c r="U1021" i="16"/>
  <c r="V1021" i="16"/>
  <c r="W1021" i="16"/>
  <c r="X1021" i="16"/>
  <c r="Y1021" i="16"/>
  <c r="B1022" i="16"/>
  <c r="E1022" i="16"/>
  <c r="H1022" i="16"/>
  <c r="K1022" i="16"/>
  <c r="N1022" i="16"/>
  <c r="Q1022" i="16"/>
  <c r="T1022" i="16"/>
  <c r="U1022" i="16"/>
  <c r="V1022" i="16"/>
  <c r="W1022" i="16"/>
  <c r="X1022" i="16"/>
  <c r="Y1022" i="16"/>
  <c r="B1023" i="16"/>
  <c r="E1023" i="16"/>
  <c r="H1023" i="16"/>
  <c r="K1023" i="16"/>
  <c r="N1023" i="16"/>
  <c r="Q1023" i="16"/>
  <c r="T1023" i="16"/>
  <c r="U1023" i="16"/>
  <c r="V1023" i="16"/>
  <c r="W1023" i="16"/>
  <c r="X1023" i="16"/>
  <c r="Y1023" i="16"/>
  <c r="B1024" i="16"/>
  <c r="E1024" i="16"/>
  <c r="H1024" i="16"/>
  <c r="K1024" i="16"/>
  <c r="N1024" i="16"/>
  <c r="Q1024" i="16"/>
  <c r="T1024" i="16"/>
  <c r="U1024" i="16"/>
  <c r="V1024" i="16"/>
  <c r="W1024" i="16"/>
  <c r="X1024" i="16"/>
  <c r="Y1024" i="16"/>
  <c r="T139" i="13" l="1"/>
  <c r="O139" i="13"/>
  <c r="J139" i="13"/>
  <c r="E139" i="13"/>
  <c r="T21" i="13"/>
  <c r="O21" i="13"/>
  <c r="J21" i="13"/>
  <c r="E21" i="13"/>
  <c r="Q48" i="16"/>
  <c r="Q47" i="16"/>
  <c r="Q46" i="16"/>
  <c r="Q45" i="16"/>
  <c r="Q44" i="16"/>
  <c r="K44" i="16"/>
  <c r="Q43" i="16"/>
  <c r="K43" i="16"/>
  <c r="Q42" i="16"/>
  <c r="K42" i="16"/>
  <c r="Q41" i="16"/>
  <c r="K41" i="16"/>
  <c r="Q40" i="16"/>
  <c r="Q39" i="16"/>
  <c r="Q38" i="16"/>
  <c r="Q37" i="16"/>
  <c r="Q36" i="16"/>
  <c r="K36" i="16"/>
  <c r="Q35" i="16"/>
  <c r="K35" i="16"/>
  <c r="Q34" i="16"/>
  <c r="K34" i="16"/>
  <c r="Q33" i="16"/>
  <c r="K33" i="16"/>
  <c r="L26" i="16"/>
  <c r="L27" i="16" s="1"/>
  <c r="L28" i="16" s="1"/>
  <c r="L29" i="16" s="1"/>
  <c r="L30" i="16" s="1"/>
  <c r="L31" i="16" s="1"/>
  <c r="L32" i="16" s="1"/>
  <c r="L33" i="16" s="1"/>
  <c r="L34" i="16" s="1"/>
  <c r="L35" i="16" s="1"/>
  <c r="L36" i="16" s="1"/>
  <c r="L37" i="16" s="1"/>
  <c r="L38" i="16" s="1"/>
  <c r="L39" i="16" s="1"/>
  <c r="L40" i="16" s="1"/>
  <c r="C26" i="17"/>
  <c r="C27" i="17" s="1"/>
  <c r="C28" i="17" s="1"/>
  <c r="C29" i="17" s="1"/>
  <c r="C30" i="17" s="1"/>
  <c r="C31" i="17" s="1"/>
  <c r="C32" i="17" s="1"/>
  <c r="C33" i="17" s="1"/>
  <c r="O26" i="16"/>
  <c r="O27" i="16" s="1"/>
  <c r="I26" i="17"/>
  <c r="F26" i="17"/>
  <c r="I26" i="16"/>
  <c r="R26" i="16"/>
  <c r="F26" i="16"/>
  <c r="C26" i="16"/>
  <c r="F3" i="14"/>
  <c r="E3" i="14"/>
  <c r="D3" i="14"/>
  <c r="C3" i="14"/>
  <c r="B3" i="14"/>
  <c r="F27" i="17" l="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F124" i="17" s="1"/>
  <c r="F125" i="17" s="1"/>
  <c r="F126" i="17" s="1"/>
  <c r="F127" i="17" s="1"/>
  <c r="F128" i="17" s="1"/>
  <c r="F129" i="17" s="1"/>
  <c r="F130" i="17" s="1"/>
  <c r="F131" i="17" s="1"/>
  <c r="F132" i="17" s="1"/>
  <c r="F133" i="17" s="1"/>
  <c r="F134" i="17" s="1"/>
  <c r="F135" i="17" s="1"/>
  <c r="F136" i="17" s="1"/>
  <c r="F137" i="17" s="1"/>
  <c r="F138" i="17" s="1"/>
  <c r="F139" i="17" s="1"/>
  <c r="F140" i="17" s="1"/>
  <c r="F141" i="17" s="1"/>
  <c r="F142" i="17" s="1"/>
  <c r="F143" i="17" s="1"/>
  <c r="F144" i="17" s="1"/>
  <c r="F145" i="17" s="1"/>
  <c r="F146" i="17" s="1"/>
  <c r="F147" i="17" s="1"/>
  <c r="F148" i="17" s="1"/>
  <c r="F149" i="17" s="1"/>
  <c r="F150" i="17" s="1"/>
  <c r="F151" i="17" s="1"/>
  <c r="F152" i="17" s="1"/>
  <c r="F153" i="17" s="1"/>
  <c r="F154" i="17" s="1"/>
  <c r="F155" i="17" s="1"/>
  <c r="F156" i="17" s="1"/>
  <c r="F157" i="17" s="1"/>
  <c r="F158" i="17" s="1"/>
  <c r="F159" i="17" s="1"/>
  <c r="F160" i="17" s="1"/>
  <c r="F161" i="17" s="1"/>
  <c r="F162" i="17" s="1"/>
  <c r="F163" i="17" s="1"/>
  <c r="F164" i="17" s="1"/>
  <c r="F165" i="17" s="1"/>
  <c r="F166" i="17" s="1"/>
  <c r="F167" i="17" s="1"/>
  <c r="F168" i="17" s="1"/>
  <c r="F169" i="17" s="1"/>
  <c r="F170" i="17" s="1"/>
  <c r="F171" i="17" s="1"/>
  <c r="F172" i="17" s="1"/>
  <c r="F173" i="17" s="1"/>
  <c r="F174" i="17" s="1"/>
  <c r="F175" i="17" s="1"/>
  <c r="F176" i="17" s="1"/>
  <c r="F177" i="17" s="1"/>
  <c r="F178" i="17" s="1"/>
  <c r="F179" i="17" s="1"/>
  <c r="F180" i="17" s="1"/>
  <c r="F181" i="17" s="1"/>
  <c r="F182" i="17" s="1"/>
  <c r="F183" i="17" s="1"/>
  <c r="F184" i="17" s="1"/>
  <c r="F185" i="17" s="1"/>
  <c r="F186" i="17" s="1"/>
  <c r="F187" i="17" s="1"/>
  <c r="F188" i="17" s="1"/>
  <c r="F189" i="17" s="1"/>
  <c r="F190" i="17" s="1"/>
  <c r="F191" i="17" s="1"/>
  <c r="F192" i="17" s="1"/>
  <c r="F193" i="17" s="1"/>
  <c r="F194" i="17" s="1"/>
  <c r="F195" i="17" s="1"/>
  <c r="F196" i="17" s="1"/>
  <c r="F197" i="17" s="1"/>
  <c r="F198" i="17" s="1"/>
  <c r="F199" i="17" s="1"/>
  <c r="F200" i="17" s="1"/>
  <c r="F201" i="17" s="1"/>
  <c r="F202" i="17" s="1"/>
  <c r="F203" i="17" s="1"/>
  <c r="F204" i="17" s="1"/>
  <c r="F205" i="17" s="1"/>
  <c r="F206" i="17" s="1"/>
  <c r="F207" i="17" s="1"/>
  <c r="F208" i="17" s="1"/>
  <c r="F209" i="17" s="1"/>
  <c r="F210" i="17" s="1"/>
  <c r="F211" i="17" s="1"/>
  <c r="F212" i="17" s="1"/>
  <c r="F213" i="17" s="1"/>
  <c r="F214" i="17" s="1"/>
  <c r="F215" i="17" s="1"/>
  <c r="F216" i="17" s="1"/>
  <c r="F217" i="17" s="1"/>
  <c r="F218" i="17" s="1"/>
  <c r="F219" i="17" s="1"/>
  <c r="F220" i="17" s="1"/>
  <c r="F221" i="17" s="1"/>
  <c r="F222" i="17" s="1"/>
  <c r="F223" i="17" s="1"/>
  <c r="F224" i="17" s="1"/>
  <c r="F225" i="17" s="1"/>
  <c r="F226" i="17" s="1"/>
  <c r="F227" i="17" s="1"/>
  <c r="F228" i="17" s="1"/>
  <c r="F229" i="17" s="1"/>
  <c r="F230" i="17" s="1"/>
  <c r="F231" i="17" s="1"/>
  <c r="F232" i="17" s="1"/>
  <c r="F233" i="17" s="1"/>
  <c r="F234" i="17" s="1"/>
  <c r="F235" i="17" s="1"/>
  <c r="F236" i="17" s="1"/>
  <c r="F237" i="17" s="1"/>
  <c r="F238" i="17" s="1"/>
  <c r="F239" i="17" s="1"/>
  <c r="F240" i="17" s="1"/>
  <c r="F241" i="17" s="1"/>
  <c r="F242" i="17" s="1"/>
  <c r="F243" i="17" s="1"/>
  <c r="F244" i="17" s="1"/>
  <c r="F245" i="17" s="1"/>
  <c r="F246" i="17" s="1"/>
  <c r="F247" i="17" s="1"/>
  <c r="F248" i="17" s="1"/>
  <c r="F249" i="17" s="1"/>
  <c r="F250" i="17" s="1"/>
  <c r="F251" i="17" s="1"/>
  <c r="F252" i="17" s="1"/>
  <c r="F253" i="17" s="1"/>
  <c r="F254" i="17" s="1"/>
  <c r="F255" i="17" s="1"/>
  <c r="F256" i="17" s="1"/>
  <c r="F257" i="17" s="1"/>
  <c r="F258" i="17" s="1"/>
  <c r="F259" i="17" s="1"/>
  <c r="F260" i="17" s="1"/>
  <c r="F261" i="17" s="1"/>
  <c r="F262" i="17" s="1"/>
  <c r="F263" i="17" s="1"/>
  <c r="F264" i="17" s="1"/>
  <c r="F265" i="17" s="1"/>
  <c r="F266" i="17" s="1"/>
  <c r="F267" i="17" s="1"/>
  <c r="F268" i="17" s="1"/>
  <c r="F269" i="17" s="1"/>
  <c r="F270" i="17" s="1"/>
  <c r="F271" i="17" s="1"/>
  <c r="F272" i="17" s="1"/>
  <c r="F273" i="17" s="1"/>
  <c r="F274" i="17" s="1"/>
  <c r="F275" i="17" s="1"/>
  <c r="F276" i="17" s="1"/>
  <c r="F277" i="17" s="1"/>
  <c r="F278" i="17" s="1"/>
  <c r="F279" i="17" s="1"/>
  <c r="F280" i="17" s="1"/>
  <c r="F281" i="17" s="1"/>
  <c r="F282" i="17" s="1"/>
  <c r="F283" i="17" s="1"/>
  <c r="F284" i="17" s="1"/>
  <c r="F285" i="17" s="1"/>
  <c r="F286" i="17" s="1"/>
  <c r="F287" i="17" s="1"/>
  <c r="F288" i="17" s="1"/>
  <c r="F289" i="17" s="1"/>
  <c r="F290" i="17" s="1"/>
  <c r="F291" i="17" s="1"/>
  <c r="F292" i="17" s="1"/>
  <c r="F293" i="17" s="1"/>
  <c r="F294" i="17" s="1"/>
  <c r="F295" i="17" s="1"/>
  <c r="F296" i="17" s="1"/>
  <c r="F297" i="17" s="1"/>
  <c r="F298" i="17" s="1"/>
  <c r="F299" i="17" s="1"/>
  <c r="F300" i="17" s="1"/>
  <c r="F301" i="17" s="1"/>
  <c r="F302" i="17" s="1"/>
  <c r="F303" i="17" s="1"/>
  <c r="F304" i="17" s="1"/>
  <c r="F305" i="17" s="1"/>
  <c r="F306" i="17" s="1"/>
  <c r="F307" i="17" s="1"/>
  <c r="F308" i="17" s="1"/>
  <c r="F309" i="17" s="1"/>
  <c r="F310" i="17" s="1"/>
  <c r="F311" i="17" s="1"/>
  <c r="F312" i="17" s="1"/>
  <c r="F313" i="17" s="1"/>
  <c r="F314" i="17" s="1"/>
  <c r="F315" i="17" s="1"/>
  <c r="F316" i="17" s="1"/>
  <c r="F317" i="17" s="1"/>
  <c r="F318" i="17" s="1"/>
  <c r="F319" i="17" s="1"/>
  <c r="F320" i="17" s="1"/>
  <c r="F321" i="17" s="1"/>
  <c r="F322" i="17" s="1"/>
  <c r="F323" i="17" s="1"/>
  <c r="F324" i="17" s="1"/>
  <c r="F325" i="17" s="1"/>
  <c r="F326" i="17" s="1"/>
  <c r="F327" i="17" s="1"/>
  <c r="F328" i="17" s="1"/>
  <c r="F329" i="17" s="1"/>
  <c r="F330" i="17" s="1"/>
  <c r="F331" i="17" s="1"/>
  <c r="F332" i="17" s="1"/>
  <c r="F333" i="17" s="1"/>
  <c r="F334" i="17" s="1"/>
  <c r="F335" i="17" s="1"/>
  <c r="F336" i="17" s="1"/>
  <c r="F337" i="17" s="1"/>
  <c r="F338" i="17" s="1"/>
  <c r="F339" i="17" s="1"/>
  <c r="F340" i="17" s="1"/>
  <c r="F341" i="17" s="1"/>
  <c r="F342" i="17" s="1"/>
  <c r="F343" i="17" s="1"/>
  <c r="F344" i="17" s="1"/>
  <c r="F345" i="17" s="1"/>
  <c r="F346" i="17" s="1"/>
  <c r="F347" i="17" s="1"/>
  <c r="F348" i="17" s="1"/>
  <c r="F349" i="17" s="1"/>
  <c r="F350" i="17" s="1"/>
  <c r="F351" i="17" s="1"/>
  <c r="F352" i="17" s="1"/>
  <c r="F353" i="17" s="1"/>
  <c r="F354" i="17" s="1"/>
  <c r="F355" i="17" s="1"/>
  <c r="F356" i="17" s="1"/>
  <c r="F357" i="17" s="1"/>
  <c r="F358" i="17" s="1"/>
  <c r="F359" i="17" s="1"/>
  <c r="F360" i="17" s="1"/>
  <c r="F361" i="17" s="1"/>
  <c r="F362" i="17" s="1"/>
  <c r="F363" i="17" s="1"/>
  <c r="F364" i="17" s="1"/>
  <c r="F365" i="17" s="1"/>
  <c r="F366" i="17" s="1"/>
  <c r="F367" i="17" s="1"/>
  <c r="F368" i="17" s="1"/>
  <c r="F369" i="17" s="1"/>
  <c r="F370" i="17" s="1"/>
  <c r="F371" i="17" s="1"/>
  <c r="F372" i="17" s="1"/>
  <c r="F373" i="17" s="1"/>
  <c r="F374" i="17" s="1"/>
  <c r="F375" i="17" s="1"/>
  <c r="F376" i="17" s="1"/>
  <c r="F377" i="17" s="1"/>
  <c r="F378" i="17" s="1"/>
  <c r="F379" i="17" s="1"/>
  <c r="F380" i="17" s="1"/>
  <c r="F381" i="17" s="1"/>
  <c r="F382" i="17" s="1"/>
  <c r="F383" i="17" s="1"/>
  <c r="F384" i="17" s="1"/>
  <c r="F385" i="17" s="1"/>
  <c r="F386" i="17" s="1"/>
  <c r="F387" i="17" s="1"/>
  <c r="F388" i="17" s="1"/>
  <c r="F389" i="17" s="1"/>
  <c r="F390" i="17" s="1"/>
  <c r="F391" i="17" s="1"/>
  <c r="F392" i="17" s="1"/>
  <c r="F393" i="17" s="1"/>
  <c r="F394" i="17" s="1"/>
  <c r="F395" i="17" s="1"/>
  <c r="F396" i="17" s="1"/>
  <c r="F397" i="17" s="1"/>
  <c r="F398" i="17" s="1"/>
  <c r="F399" i="17" s="1"/>
  <c r="F400" i="17" s="1"/>
  <c r="F401" i="17" s="1"/>
  <c r="F402" i="17" s="1"/>
  <c r="F403" i="17" s="1"/>
  <c r="F404" i="17" s="1"/>
  <c r="F405" i="17" s="1"/>
  <c r="F406" i="17" s="1"/>
  <c r="F407" i="17" s="1"/>
  <c r="F408" i="17" s="1"/>
  <c r="F409" i="17" s="1"/>
  <c r="F410" i="17" s="1"/>
  <c r="F411" i="17" s="1"/>
  <c r="F412" i="17" s="1"/>
  <c r="F413" i="17" s="1"/>
  <c r="F414" i="17" s="1"/>
  <c r="F415" i="17" s="1"/>
  <c r="F416" i="17" s="1"/>
  <c r="F417" i="17" s="1"/>
  <c r="F418" i="17" s="1"/>
  <c r="F419" i="17" s="1"/>
  <c r="F420" i="17" s="1"/>
  <c r="F421" i="17" s="1"/>
  <c r="F422" i="17" s="1"/>
  <c r="F423" i="17" s="1"/>
  <c r="F424" i="17" s="1"/>
  <c r="F425" i="17" s="1"/>
  <c r="F426" i="17" s="1"/>
  <c r="F427" i="17" s="1"/>
  <c r="F428" i="17" s="1"/>
  <c r="F429" i="17" s="1"/>
  <c r="F430" i="17" s="1"/>
  <c r="F431" i="17" s="1"/>
  <c r="F432" i="17" s="1"/>
  <c r="F433" i="17" s="1"/>
  <c r="F434" i="17" s="1"/>
  <c r="F435" i="17" s="1"/>
  <c r="F436" i="17" s="1"/>
  <c r="F437" i="17" s="1"/>
  <c r="F438" i="17" s="1"/>
  <c r="F439" i="17" s="1"/>
  <c r="F440" i="17" s="1"/>
  <c r="F441" i="17" s="1"/>
  <c r="F442" i="17" s="1"/>
  <c r="F443" i="17" s="1"/>
  <c r="F444" i="17" s="1"/>
  <c r="F445" i="17" s="1"/>
  <c r="F446" i="17" s="1"/>
  <c r="F447" i="17" s="1"/>
  <c r="F448" i="17" s="1"/>
  <c r="F449" i="17" s="1"/>
  <c r="F450" i="17" s="1"/>
  <c r="F451" i="17" s="1"/>
  <c r="F452" i="17" s="1"/>
  <c r="F453" i="17" s="1"/>
  <c r="F454" i="17" s="1"/>
  <c r="F455" i="17" s="1"/>
  <c r="F456" i="17" s="1"/>
  <c r="F457" i="17" s="1"/>
  <c r="F458" i="17" s="1"/>
  <c r="F459" i="17" s="1"/>
  <c r="F460" i="17" s="1"/>
  <c r="F461" i="17" s="1"/>
  <c r="F462" i="17" s="1"/>
  <c r="F463" i="17" s="1"/>
  <c r="F464" i="17" s="1"/>
  <c r="F465" i="17" s="1"/>
  <c r="F466" i="17" s="1"/>
  <c r="F467" i="17" s="1"/>
  <c r="F468" i="17" s="1"/>
  <c r="F469" i="17" s="1"/>
  <c r="F470" i="17" s="1"/>
  <c r="F471" i="17" s="1"/>
  <c r="F472" i="17" s="1"/>
  <c r="F473" i="17" s="1"/>
  <c r="F474" i="17" s="1"/>
  <c r="F475" i="17" s="1"/>
  <c r="F476" i="17" s="1"/>
  <c r="F477" i="17" s="1"/>
  <c r="F478" i="17" s="1"/>
  <c r="F479" i="17" s="1"/>
  <c r="F480" i="17" s="1"/>
  <c r="F481" i="17" s="1"/>
  <c r="F482" i="17" s="1"/>
  <c r="F483" i="17" s="1"/>
  <c r="F484" i="17" s="1"/>
  <c r="F485" i="17" s="1"/>
  <c r="F486" i="17" s="1"/>
  <c r="F487" i="17" s="1"/>
  <c r="F488" i="17" s="1"/>
  <c r="F489" i="17" s="1"/>
  <c r="F490" i="17" s="1"/>
  <c r="F491" i="17" s="1"/>
  <c r="F492" i="17" s="1"/>
  <c r="F493" i="17" s="1"/>
  <c r="F494" i="17" s="1"/>
  <c r="F495" i="17" s="1"/>
  <c r="F496" i="17" s="1"/>
  <c r="F497" i="17" s="1"/>
  <c r="F498" i="17" s="1"/>
  <c r="F499" i="17" s="1"/>
  <c r="F500" i="17" s="1"/>
  <c r="F501" i="17" s="1"/>
  <c r="F502" i="17" s="1"/>
  <c r="F503" i="17" s="1"/>
  <c r="F504" i="17" s="1"/>
  <c r="F505" i="17" s="1"/>
  <c r="F506" i="17" s="1"/>
  <c r="F507" i="17" s="1"/>
  <c r="F508" i="17" s="1"/>
  <c r="F509" i="17" s="1"/>
  <c r="F510" i="17" s="1"/>
  <c r="F511" i="17" s="1"/>
  <c r="F512" i="17" s="1"/>
  <c r="F513" i="17" s="1"/>
  <c r="F514" i="17" s="1"/>
  <c r="F515" i="17" s="1"/>
  <c r="F516" i="17" s="1"/>
  <c r="F517" i="17" s="1"/>
  <c r="F518" i="17" s="1"/>
  <c r="F519" i="17" s="1"/>
  <c r="F520" i="17" s="1"/>
  <c r="F521" i="17" s="1"/>
  <c r="F522" i="17" s="1"/>
  <c r="F523" i="17" s="1"/>
  <c r="F524" i="17" s="1"/>
  <c r="F525" i="17" s="1"/>
  <c r="F526" i="17" s="1"/>
  <c r="F527" i="17" s="1"/>
  <c r="F528" i="17" s="1"/>
  <c r="F529" i="17" s="1"/>
  <c r="F530" i="17" s="1"/>
  <c r="F531" i="17" s="1"/>
  <c r="F532" i="17" s="1"/>
  <c r="F533" i="17" s="1"/>
  <c r="F534" i="17" s="1"/>
  <c r="F535" i="17" s="1"/>
  <c r="F536" i="17" s="1"/>
  <c r="F537" i="17" s="1"/>
  <c r="F538" i="17" s="1"/>
  <c r="F539" i="17" s="1"/>
  <c r="F540" i="17" s="1"/>
  <c r="F541" i="17" s="1"/>
  <c r="F542" i="17" s="1"/>
  <c r="F543" i="17" s="1"/>
  <c r="F544" i="17" s="1"/>
  <c r="F545" i="17" s="1"/>
  <c r="F546" i="17" s="1"/>
  <c r="F547" i="17" s="1"/>
  <c r="F548" i="17" s="1"/>
  <c r="F549" i="17" s="1"/>
  <c r="F550" i="17" s="1"/>
  <c r="F551" i="17" s="1"/>
  <c r="F552" i="17" s="1"/>
  <c r="F553" i="17" s="1"/>
  <c r="F554" i="17" s="1"/>
  <c r="F555" i="17" s="1"/>
  <c r="F556" i="17" s="1"/>
  <c r="F557" i="17" s="1"/>
  <c r="F558" i="17" s="1"/>
  <c r="F559" i="17" s="1"/>
  <c r="F560" i="17" s="1"/>
  <c r="F561" i="17" s="1"/>
  <c r="F562" i="17" s="1"/>
  <c r="F563" i="17" s="1"/>
  <c r="F564" i="17" s="1"/>
  <c r="F565" i="17" s="1"/>
  <c r="F566" i="17" s="1"/>
  <c r="F567" i="17" s="1"/>
  <c r="F568" i="17" s="1"/>
  <c r="F569" i="17" s="1"/>
  <c r="F570" i="17" s="1"/>
  <c r="F571" i="17" s="1"/>
  <c r="F572" i="17" s="1"/>
  <c r="F573" i="17" s="1"/>
  <c r="F574" i="17" s="1"/>
  <c r="F575" i="17" s="1"/>
  <c r="F576" i="17" s="1"/>
  <c r="F577" i="17" s="1"/>
  <c r="F578" i="17" s="1"/>
  <c r="F579" i="17" s="1"/>
  <c r="F580" i="17" s="1"/>
  <c r="F581" i="17" s="1"/>
  <c r="F582" i="17" s="1"/>
  <c r="F583" i="17" s="1"/>
  <c r="F584" i="17" s="1"/>
  <c r="F585" i="17" s="1"/>
  <c r="F586" i="17" s="1"/>
  <c r="F587" i="17" s="1"/>
  <c r="F588" i="17" s="1"/>
  <c r="F589" i="17" s="1"/>
  <c r="F590" i="17" s="1"/>
  <c r="F591" i="17" s="1"/>
  <c r="F592" i="17" s="1"/>
  <c r="F593" i="17" s="1"/>
  <c r="F594" i="17" s="1"/>
  <c r="F595" i="17" s="1"/>
  <c r="F596" i="17" s="1"/>
  <c r="F597" i="17" s="1"/>
  <c r="F598" i="17" s="1"/>
  <c r="F599" i="17" s="1"/>
  <c r="F600" i="17" s="1"/>
  <c r="F601" i="17" s="1"/>
  <c r="F602" i="17" s="1"/>
  <c r="F603" i="17" s="1"/>
  <c r="F604" i="17" s="1"/>
  <c r="F605" i="17" s="1"/>
  <c r="F606" i="17" s="1"/>
  <c r="F607" i="17" s="1"/>
  <c r="F608" i="17" s="1"/>
  <c r="F609" i="17" s="1"/>
  <c r="F610" i="17" s="1"/>
  <c r="F611" i="17" s="1"/>
  <c r="F612" i="17" s="1"/>
  <c r="F613" i="17" s="1"/>
  <c r="F614" i="17" s="1"/>
  <c r="F615" i="17" s="1"/>
  <c r="F616" i="17" s="1"/>
  <c r="F617" i="17" s="1"/>
  <c r="F618" i="17" s="1"/>
  <c r="F619" i="17" s="1"/>
  <c r="F620" i="17" s="1"/>
  <c r="F621" i="17" s="1"/>
  <c r="F622" i="17" s="1"/>
  <c r="F623" i="17" s="1"/>
  <c r="F624" i="17" s="1"/>
  <c r="F625" i="17" s="1"/>
  <c r="F626" i="17" s="1"/>
  <c r="F627" i="17" s="1"/>
  <c r="F628" i="17" s="1"/>
  <c r="F629" i="17" s="1"/>
  <c r="F630" i="17" s="1"/>
  <c r="F631" i="17" s="1"/>
  <c r="F632" i="17" s="1"/>
  <c r="F633" i="17" s="1"/>
  <c r="F634" i="17" s="1"/>
  <c r="F635" i="17" s="1"/>
  <c r="F636" i="17" s="1"/>
  <c r="F637" i="17" s="1"/>
  <c r="F638" i="17" s="1"/>
  <c r="F639" i="17" s="1"/>
  <c r="F640" i="17" s="1"/>
  <c r="F641" i="17" s="1"/>
  <c r="F642" i="17" s="1"/>
  <c r="F643" i="17" s="1"/>
  <c r="F644" i="17" s="1"/>
  <c r="F645" i="17" s="1"/>
  <c r="F646" i="17" s="1"/>
  <c r="F647" i="17" s="1"/>
  <c r="F648" i="17" s="1"/>
  <c r="F649" i="17" s="1"/>
  <c r="F650" i="17" s="1"/>
  <c r="F651" i="17" s="1"/>
  <c r="F652" i="17" s="1"/>
  <c r="F653" i="17" s="1"/>
  <c r="F654" i="17" s="1"/>
  <c r="F655" i="17" s="1"/>
  <c r="F656" i="17" s="1"/>
  <c r="F657" i="17" s="1"/>
  <c r="F658" i="17" s="1"/>
  <c r="F659" i="17" s="1"/>
  <c r="F660" i="17" s="1"/>
  <c r="F661" i="17" s="1"/>
  <c r="F662" i="17" s="1"/>
  <c r="F663" i="17" s="1"/>
  <c r="F664" i="17" s="1"/>
  <c r="F665" i="17" s="1"/>
  <c r="F666" i="17" s="1"/>
  <c r="F667" i="17" s="1"/>
  <c r="F668" i="17" s="1"/>
  <c r="F669" i="17" s="1"/>
  <c r="F670" i="17" s="1"/>
  <c r="F671" i="17" s="1"/>
  <c r="F672" i="17" s="1"/>
  <c r="F673" i="17" s="1"/>
  <c r="F674" i="17" s="1"/>
  <c r="F675" i="17" s="1"/>
  <c r="F676" i="17" s="1"/>
  <c r="F677" i="17" s="1"/>
  <c r="F678" i="17" s="1"/>
  <c r="F679" i="17" s="1"/>
  <c r="F680" i="17" s="1"/>
  <c r="F681" i="17" s="1"/>
  <c r="F682" i="17" s="1"/>
  <c r="F683" i="17" s="1"/>
  <c r="F684" i="17" s="1"/>
  <c r="F685" i="17" s="1"/>
  <c r="F686" i="17" s="1"/>
  <c r="F687" i="17" s="1"/>
  <c r="F688" i="17" s="1"/>
  <c r="F689" i="17" s="1"/>
  <c r="F690" i="17" s="1"/>
  <c r="F691" i="17" s="1"/>
  <c r="F692" i="17" s="1"/>
  <c r="F693" i="17" s="1"/>
  <c r="F694" i="17" s="1"/>
  <c r="F695" i="17" s="1"/>
  <c r="F696" i="17" s="1"/>
  <c r="F697" i="17" s="1"/>
  <c r="F698" i="17" s="1"/>
  <c r="F699" i="17" s="1"/>
  <c r="F700" i="17" s="1"/>
  <c r="F701" i="17" s="1"/>
  <c r="F702" i="17" s="1"/>
  <c r="F703" i="17" s="1"/>
  <c r="F704" i="17" s="1"/>
  <c r="F705" i="17" s="1"/>
  <c r="F706" i="17" s="1"/>
  <c r="F707" i="17" s="1"/>
  <c r="F708" i="17" s="1"/>
  <c r="F709" i="17" s="1"/>
  <c r="F710" i="17" s="1"/>
  <c r="F711" i="17" s="1"/>
  <c r="F712" i="17" s="1"/>
  <c r="F713" i="17" s="1"/>
  <c r="F714" i="17" s="1"/>
  <c r="F715" i="17" s="1"/>
  <c r="F716" i="17" s="1"/>
  <c r="F717" i="17" s="1"/>
  <c r="F718" i="17" s="1"/>
  <c r="F719" i="17" s="1"/>
  <c r="F720" i="17" s="1"/>
  <c r="F721" i="17" s="1"/>
  <c r="F722" i="17" s="1"/>
  <c r="F723" i="17" s="1"/>
  <c r="F724" i="17" s="1"/>
  <c r="F725" i="17" s="1"/>
  <c r="F726" i="17" s="1"/>
  <c r="F727" i="17" s="1"/>
  <c r="F728" i="17" s="1"/>
  <c r="F729" i="17" s="1"/>
  <c r="F730" i="17" s="1"/>
  <c r="F731" i="17" s="1"/>
  <c r="F732" i="17" s="1"/>
  <c r="F733" i="17" s="1"/>
  <c r="F734" i="17" s="1"/>
  <c r="F735" i="17" s="1"/>
  <c r="F736" i="17" s="1"/>
  <c r="F737" i="17" s="1"/>
  <c r="F738" i="17" s="1"/>
  <c r="F739" i="17" s="1"/>
  <c r="F740" i="17" s="1"/>
  <c r="F741" i="17" s="1"/>
  <c r="F742" i="17" s="1"/>
  <c r="F743" i="17" s="1"/>
  <c r="F744" i="17" s="1"/>
  <c r="F745" i="17" s="1"/>
  <c r="F746" i="17" s="1"/>
  <c r="F747" i="17" s="1"/>
  <c r="F748" i="17" s="1"/>
  <c r="F749" i="17" s="1"/>
  <c r="F750" i="17" s="1"/>
  <c r="F751" i="17" s="1"/>
  <c r="F752" i="17" s="1"/>
  <c r="F753" i="17" s="1"/>
  <c r="F754" i="17" s="1"/>
  <c r="F755" i="17" s="1"/>
  <c r="F756" i="17" s="1"/>
  <c r="F757" i="17" s="1"/>
  <c r="F758" i="17" s="1"/>
  <c r="F759" i="17" s="1"/>
  <c r="F760" i="17" s="1"/>
  <c r="F761" i="17" s="1"/>
  <c r="F762" i="17" s="1"/>
  <c r="F763" i="17" s="1"/>
  <c r="F764" i="17" s="1"/>
  <c r="F765" i="17" s="1"/>
  <c r="F766" i="17" s="1"/>
  <c r="F767" i="17" s="1"/>
  <c r="F768" i="17" s="1"/>
  <c r="F769" i="17" s="1"/>
  <c r="F770" i="17" s="1"/>
  <c r="F771" i="17" s="1"/>
  <c r="F772" i="17" s="1"/>
  <c r="F773" i="17" s="1"/>
  <c r="F774" i="17" s="1"/>
  <c r="F775" i="17" s="1"/>
  <c r="F776" i="17" s="1"/>
  <c r="F777" i="17" s="1"/>
  <c r="F778" i="17" s="1"/>
  <c r="F779" i="17" s="1"/>
  <c r="F780" i="17" s="1"/>
  <c r="F781" i="17" s="1"/>
  <c r="F782" i="17" s="1"/>
  <c r="F783" i="17" s="1"/>
  <c r="F784" i="17" s="1"/>
  <c r="F785" i="17" s="1"/>
  <c r="F786" i="17" s="1"/>
  <c r="F787" i="17" s="1"/>
  <c r="F788" i="17" s="1"/>
  <c r="F789" i="17" s="1"/>
  <c r="F790" i="17" s="1"/>
  <c r="F791" i="17" s="1"/>
  <c r="F792" i="17" s="1"/>
  <c r="F793" i="17" s="1"/>
  <c r="F794" i="17" s="1"/>
  <c r="F795" i="17" s="1"/>
  <c r="F796" i="17" s="1"/>
  <c r="F797" i="17" s="1"/>
  <c r="F798" i="17" s="1"/>
  <c r="F799" i="17" s="1"/>
  <c r="F800" i="17" s="1"/>
  <c r="F801" i="17" s="1"/>
  <c r="F802" i="17" s="1"/>
  <c r="F803" i="17" s="1"/>
  <c r="F804" i="17" s="1"/>
  <c r="F805" i="17" s="1"/>
  <c r="F806" i="17" s="1"/>
  <c r="F807" i="17" s="1"/>
  <c r="F808" i="17" s="1"/>
  <c r="F809" i="17" s="1"/>
  <c r="F810" i="17" s="1"/>
  <c r="F811" i="17" s="1"/>
  <c r="F812" i="17" s="1"/>
  <c r="F813" i="17" s="1"/>
  <c r="F814" i="17" s="1"/>
  <c r="F815" i="17" s="1"/>
  <c r="F816" i="17" s="1"/>
  <c r="F817" i="17" s="1"/>
  <c r="F818" i="17" s="1"/>
  <c r="F819" i="17" s="1"/>
  <c r="F820" i="17" s="1"/>
  <c r="F821" i="17" s="1"/>
  <c r="F822" i="17" s="1"/>
  <c r="F823" i="17" s="1"/>
  <c r="F824" i="17" s="1"/>
  <c r="F825" i="17" s="1"/>
  <c r="F826" i="17" s="1"/>
  <c r="F827" i="17" s="1"/>
  <c r="F828" i="17" s="1"/>
  <c r="F829" i="17" s="1"/>
  <c r="F830" i="17" s="1"/>
  <c r="F831" i="17" s="1"/>
  <c r="F832" i="17" s="1"/>
  <c r="F833" i="17" s="1"/>
  <c r="F834" i="17" s="1"/>
  <c r="F835" i="17" s="1"/>
  <c r="F836" i="17" s="1"/>
  <c r="F837" i="17" s="1"/>
  <c r="F838" i="17" s="1"/>
  <c r="F839" i="17" s="1"/>
  <c r="F840" i="17" s="1"/>
  <c r="F841" i="17" s="1"/>
  <c r="F842" i="17" s="1"/>
  <c r="F843" i="17" s="1"/>
  <c r="F844" i="17" s="1"/>
  <c r="F845" i="17" s="1"/>
  <c r="F846" i="17" s="1"/>
  <c r="F847" i="17" s="1"/>
  <c r="F848" i="17" s="1"/>
  <c r="F849" i="17" s="1"/>
  <c r="F850" i="17" s="1"/>
  <c r="F851" i="17" s="1"/>
  <c r="F852" i="17" s="1"/>
  <c r="F853" i="17" s="1"/>
  <c r="F854" i="17" s="1"/>
  <c r="F855" i="17" s="1"/>
  <c r="F856" i="17" s="1"/>
  <c r="F857" i="17" s="1"/>
  <c r="F858" i="17" s="1"/>
  <c r="F859" i="17" s="1"/>
  <c r="F860" i="17" s="1"/>
  <c r="F861" i="17" s="1"/>
  <c r="F862" i="17" s="1"/>
  <c r="F863" i="17" s="1"/>
  <c r="F864" i="17" s="1"/>
  <c r="F865" i="17" s="1"/>
  <c r="F866" i="17" s="1"/>
  <c r="F867" i="17" s="1"/>
  <c r="F868" i="17" s="1"/>
  <c r="F869" i="17" s="1"/>
  <c r="F870" i="17" s="1"/>
  <c r="F871" i="17" s="1"/>
  <c r="F872" i="17" s="1"/>
  <c r="F873" i="17" s="1"/>
  <c r="F874" i="17" s="1"/>
  <c r="F875" i="17" s="1"/>
  <c r="F876" i="17" s="1"/>
  <c r="F877" i="17" s="1"/>
  <c r="F878" i="17" s="1"/>
  <c r="F879" i="17" s="1"/>
  <c r="F880" i="17" s="1"/>
  <c r="F881" i="17" s="1"/>
  <c r="F882" i="17" s="1"/>
  <c r="F883" i="17" s="1"/>
  <c r="F884" i="17" s="1"/>
  <c r="F885" i="17" s="1"/>
  <c r="F886" i="17" s="1"/>
  <c r="F887" i="17" s="1"/>
  <c r="F888" i="17" s="1"/>
  <c r="F889" i="17" s="1"/>
  <c r="F890" i="17" s="1"/>
  <c r="F891" i="17" s="1"/>
  <c r="F892" i="17" s="1"/>
  <c r="F893" i="17" s="1"/>
  <c r="F894" i="17" s="1"/>
  <c r="F895" i="17" s="1"/>
  <c r="F896" i="17" s="1"/>
  <c r="F897" i="17" s="1"/>
  <c r="F898" i="17" s="1"/>
  <c r="F899" i="17" s="1"/>
  <c r="F900" i="17" s="1"/>
  <c r="F901" i="17" s="1"/>
  <c r="F902" i="17" s="1"/>
  <c r="F903" i="17" s="1"/>
  <c r="F904" i="17" s="1"/>
  <c r="F905" i="17" s="1"/>
  <c r="F906" i="17" s="1"/>
  <c r="F907" i="17" s="1"/>
  <c r="F908" i="17" s="1"/>
  <c r="F909" i="17" s="1"/>
  <c r="F910" i="17" s="1"/>
  <c r="F911" i="17" s="1"/>
  <c r="F912" i="17" s="1"/>
  <c r="F913" i="17" s="1"/>
  <c r="F914" i="17" s="1"/>
  <c r="F915" i="17" s="1"/>
  <c r="F916" i="17" s="1"/>
  <c r="F917" i="17" s="1"/>
  <c r="F918" i="17" s="1"/>
  <c r="F919" i="17" s="1"/>
  <c r="F920" i="17" s="1"/>
  <c r="F921" i="17" s="1"/>
  <c r="F922" i="17" s="1"/>
  <c r="F923" i="17" s="1"/>
  <c r="F924" i="17" s="1"/>
  <c r="F925" i="17" s="1"/>
  <c r="F926" i="17" s="1"/>
  <c r="F927" i="17" s="1"/>
  <c r="F928" i="17" s="1"/>
  <c r="F929" i="17" s="1"/>
  <c r="F930" i="17" s="1"/>
  <c r="F931" i="17" s="1"/>
  <c r="F932" i="17" s="1"/>
  <c r="F933" i="17" s="1"/>
  <c r="F934" i="17" s="1"/>
  <c r="F935" i="17" s="1"/>
  <c r="F936" i="17" s="1"/>
  <c r="F937" i="17" s="1"/>
  <c r="F938" i="17" s="1"/>
  <c r="F939" i="17" s="1"/>
  <c r="F940" i="17" s="1"/>
  <c r="F941" i="17" s="1"/>
  <c r="F942" i="17" s="1"/>
  <c r="F943" i="17" s="1"/>
  <c r="F944" i="17" s="1"/>
  <c r="F945" i="17" s="1"/>
  <c r="F946" i="17" s="1"/>
  <c r="F947" i="17" s="1"/>
  <c r="F948" i="17" s="1"/>
  <c r="F949" i="17" s="1"/>
  <c r="F950" i="17" s="1"/>
  <c r="F951" i="17" s="1"/>
  <c r="F952" i="17" s="1"/>
  <c r="F953" i="17" s="1"/>
  <c r="F954" i="17" s="1"/>
  <c r="F955" i="17" s="1"/>
  <c r="F956" i="17" s="1"/>
  <c r="F957" i="17" s="1"/>
  <c r="F958" i="17" s="1"/>
  <c r="F959" i="17" s="1"/>
  <c r="F960" i="17" s="1"/>
  <c r="F961" i="17" s="1"/>
  <c r="F962" i="17" s="1"/>
  <c r="F963" i="17" s="1"/>
  <c r="F964" i="17" s="1"/>
  <c r="F965" i="17" s="1"/>
  <c r="F966" i="17" s="1"/>
  <c r="F967" i="17" s="1"/>
  <c r="F968" i="17" s="1"/>
  <c r="F969" i="17" s="1"/>
  <c r="F970" i="17" s="1"/>
  <c r="F971" i="17" s="1"/>
  <c r="F972" i="17" s="1"/>
  <c r="F973" i="17" s="1"/>
  <c r="F974" i="17" s="1"/>
  <c r="F975" i="17" s="1"/>
  <c r="F976" i="17" s="1"/>
  <c r="F977" i="17" s="1"/>
  <c r="F978" i="17" s="1"/>
  <c r="F979" i="17" s="1"/>
  <c r="F980" i="17" s="1"/>
  <c r="F981" i="17" s="1"/>
  <c r="F982" i="17" s="1"/>
  <c r="F983" i="17" s="1"/>
  <c r="F984" i="17" s="1"/>
  <c r="F985" i="17" s="1"/>
  <c r="F986" i="17" s="1"/>
  <c r="F987" i="17" s="1"/>
  <c r="F988" i="17" s="1"/>
  <c r="F989" i="17" s="1"/>
  <c r="F990" i="17" s="1"/>
  <c r="F991" i="17" s="1"/>
  <c r="F992" i="17" s="1"/>
  <c r="F993" i="17" s="1"/>
  <c r="F994" i="17" s="1"/>
  <c r="F995" i="17" s="1"/>
  <c r="F996" i="17" s="1"/>
  <c r="F997" i="17" s="1"/>
  <c r="F998" i="17" s="1"/>
  <c r="F999" i="17" s="1"/>
  <c r="F1000" i="17" s="1"/>
  <c r="F1001" i="17" s="1"/>
  <c r="F1002" i="17" s="1"/>
  <c r="F1003" i="17" s="1"/>
  <c r="F1004" i="17" s="1"/>
  <c r="F1005" i="17" s="1"/>
  <c r="F1006" i="17" s="1"/>
  <c r="F1007" i="17" s="1"/>
  <c r="F1008" i="17" s="1"/>
  <c r="F1009" i="17" s="1"/>
  <c r="F1010" i="17" s="1"/>
  <c r="F1011" i="17" s="1"/>
  <c r="F1012" i="17" s="1"/>
  <c r="F1013" i="17" s="1"/>
  <c r="F1014" i="17" s="1"/>
  <c r="F1015" i="17" s="1"/>
  <c r="F1016" i="17" s="1"/>
  <c r="F1017" i="17" s="1"/>
  <c r="F1018" i="17" s="1"/>
  <c r="F1019" i="17" s="1"/>
  <c r="F1020" i="17" s="1"/>
  <c r="F1021" i="17" s="1"/>
  <c r="F1022" i="17" s="1"/>
  <c r="F1023" i="17" s="1"/>
  <c r="F1024" i="17" s="1"/>
  <c r="C34" i="17"/>
  <c r="I27" i="17"/>
  <c r="R27" i="16"/>
  <c r="L41" i="16"/>
  <c r="I27" i="16"/>
  <c r="C27" i="16"/>
  <c r="F27" i="16"/>
  <c r="O28" i="16"/>
  <c r="G976" i="17" l="1"/>
  <c r="G1009" i="17"/>
  <c r="G880" i="17"/>
  <c r="G73" i="17"/>
  <c r="G962" i="17"/>
  <c r="G993" i="17"/>
  <c r="G867" i="17"/>
  <c r="G994" i="17"/>
  <c r="G929" i="17"/>
  <c r="G992" i="17"/>
  <c r="G913" i="17"/>
  <c r="G71" i="17"/>
  <c r="G882" i="17"/>
  <c r="G79" i="17"/>
  <c r="G1024" i="17"/>
  <c r="G977" i="17"/>
  <c r="G67" i="17"/>
  <c r="G1010" i="17"/>
  <c r="G946" i="17"/>
  <c r="G961" i="17"/>
  <c r="G807" i="17"/>
  <c r="G77" i="17"/>
  <c r="G914" i="17"/>
  <c r="G665" i="17"/>
  <c r="G898" i="17"/>
  <c r="G633" i="17"/>
  <c r="G978" i="17"/>
  <c r="G897" i="17"/>
  <c r="G59" i="17"/>
  <c r="G960" i="17"/>
  <c r="G843" i="17"/>
  <c r="G69" i="17"/>
  <c r="G1008" i="17"/>
  <c r="G930" i="17"/>
  <c r="G945" i="17"/>
  <c r="G749" i="17"/>
  <c r="G1023" i="17"/>
  <c r="G911" i="17"/>
  <c r="G881" i="17"/>
  <c r="G841" i="17"/>
  <c r="G747" i="17"/>
  <c r="G621" i="17"/>
  <c r="G25" i="17"/>
  <c r="G1006" i="17"/>
  <c r="G990" i="17"/>
  <c r="G974" i="17"/>
  <c r="G958" i="17"/>
  <c r="G942" i="17"/>
  <c r="G926" i="17"/>
  <c r="G910" i="17"/>
  <c r="G894" i="17"/>
  <c r="G1021" i="17"/>
  <c r="G1005" i="17"/>
  <c r="G989" i="17"/>
  <c r="G973" i="17"/>
  <c r="G957" i="17"/>
  <c r="G941" i="17"/>
  <c r="G925" i="17"/>
  <c r="G909" i="17"/>
  <c r="G893" i="17"/>
  <c r="G879" i="17"/>
  <c r="G863" i="17"/>
  <c r="G839" i="17"/>
  <c r="G791" i="17"/>
  <c r="G735" i="17"/>
  <c r="G826" i="17"/>
  <c r="G569" i="17"/>
  <c r="G1007" i="17"/>
  <c r="G991" i="17"/>
  <c r="G895" i="17"/>
  <c r="G865" i="17"/>
  <c r="G797" i="17"/>
  <c r="G878" i="17"/>
  <c r="G75" i="17"/>
  <c r="G1022" i="17"/>
  <c r="G29" i="17"/>
  <c r="G31" i="17"/>
  <c r="G33" i="17"/>
  <c r="G1020" i="17"/>
  <c r="G1004" i="17"/>
  <c r="G988" i="17"/>
  <c r="G972" i="17"/>
  <c r="G956" i="17"/>
  <c r="G940" i="17"/>
  <c r="G924" i="17"/>
  <c r="G908" i="17"/>
  <c r="G892" i="17"/>
  <c r="G1019" i="17"/>
  <c r="G1003" i="17"/>
  <c r="G987" i="17"/>
  <c r="G971" i="17"/>
  <c r="G955" i="17"/>
  <c r="G939" i="17"/>
  <c r="G923" i="17"/>
  <c r="G907" i="17"/>
  <c r="G891" i="17"/>
  <c r="G877" i="17"/>
  <c r="G859" i="17"/>
  <c r="G831" i="17"/>
  <c r="G789" i="17"/>
  <c r="G729" i="17"/>
  <c r="G814" i="17"/>
  <c r="G557" i="17"/>
  <c r="G944" i="17"/>
  <c r="G943" i="17"/>
  <c r="G27" i="17"/>
  <c r="G37" i="17"/>
  <c r="G39" i="17"/>
  <c r="G41" i="17"/>
  <c r="G1018" i="17"/>
  <c r="G1002" i="17"/>
  <c r="G986" i="17"/>
  <c r="G970" i="17"/>
  <c r="G954" i="17"/>
  <c r="G938" i="17"/>
  <c r="G922" i="17"/>
  <c r="G906" i="17"/>
  <c r="G890" i="17"/>
  <c r="G1017" i="17"/>
  <c r="G1001" i="17"/>
  <c r="G985" i="17"/>
  <c r="G969" i="17"/>
  <c r="G953" i="17"/>
  <c r="G937" i="17"/>
  <c r="G921" i="17"/>
  <c r="G905" i="17"/>
  <c r="G889" i="17"/>
  <c r="G875" i="17"/>
  <c r="G857" i="17"/>
  <c r="G825" i="17"/>
  <c r="G779" i="17"/>
  <c r="G727" i="17"/>
  <c r="G762" i="17"/>
  <c r="G600" i="17"/>
  <c r="G896" i="17"/>
  <c r="G927" i="17"/>
  <c r="G35" i="17"/>
  <c r="G45" i="17"/>
  <c r="G47" i="17"/>
  <c r="G49" i="17"/>
  <c r="G1016" i="17"/>
  <c r="G1000" i="17"/>
  <c r="G984" i="17"/>
  <c r="G968" i="17"/>
  <c r="G952" i="17"/>
  <c r="G936" i="17"/>
  <c r="G920" i="17"/>
  <c r="G904" i="17"/>
  <c r="G888" i="17"/>
  <c r="G1015" i="17"/>
  <c r="G999" i="17"/>
  <c r="G983" i="17"/>
  <c r="G967" i="17"/>
  <c r="G951" i="17"/>
  <c r="G935" i="17"/>
  <c r="G919" i="17"/>
  <c r="G903" i="17"/>
  <c r="G887" i="17"/>
  <c r="G873" i="17"/>
  <c r="G855" i="17"/>
  <c r="G823" i="17"/>
  <c r="G771" i="17"/>
  <c r="G715" i="17"/>
  <c r="G750" i="17"/>
  <c r="G568" i="17"/>
  <c r="G928" i="17"/>
  <c r="G975" i="17"/>
  <c r="G43" i="17"/>
  <c r="G53" i="17"/>
  <c r="G55" i="17"/>
  <c r="G57" i="17"/>
  <c r="G1014" i="17"/>
  <c r="G998" i="17"/>
  <c r="G982" i="17"/>
  <c r="G966" i="17"/>
  <c r="G950" i="17"/>
  <c r="G934" i="17"/>
  <c r="G918" i="17"/>
  <c r="G902" i="17"/>
  <c r="G886" i="17"/>
  <c r="G1013" i="17"/>
  <c r="G997" i="17"/>
  <c r="G981" i="17"/>
  <c r="G965" i="17"/>
  <c r="G949" i="17"/>
  <c r="G933" i="17"/>
  <c r="G917" i="17"/>
  <c r="G901" i="17"/>
  <c r="G885" i="17"/>
  <c r="G871" i="17"/>
  <c r="G851" i="17"/>
  <c r="G815" i="17"/>
  <c r="G767" i="17"/>
  <c r="G701" i="17"/>
  <c r="G698" i="17"/>
  <c r="G417" i="17"/>
  <c r="G912" i="17"/>
  <c r="G959" i="17"/>
  <c r="G51" i="17"/>
  <c r="G61" i="17"/>
  <c r="G63" i="17"/>
  <c r="G65" i="17"/>
  <c r="G1012" i="17"/>
  <c r="G996" i="17"/>
  <c r="G980" i="17"/>
  <c r="G964" i="17"/>
  <c r="G948" i="17"/>
  <c r="G932" i="17"/>
  <c r="G916" i="17"/>
  <c r="G900" i="17"/>
  <c r="G884" i="17"/>
  <c r="G1011" i="17"/>
  <c r="G995" i="17"/>
  <c r="G979" i="17"/>
  <c r="G963" i="17"/>
  <c r="G947" i="17"/>
  <c r="G931" i="17"/>
  <c r="G915" i="17"/>
  <c r="G899" i="17"/>
  <c r="G883" i="17"/>
  <c r="G869" i="17"/>
  <c r="G847" i="17"/>
  <c r="G809" i="17"/>
  <c r="G759" i="17"/>
  <c r="G699" i="17"/>
  <c r="G686" i="17"/>
  <c r="G353" i="17"/>
  <c r="G853" i="17"/>
  <c r="G837" i="17"/>
  <c r="G821" i="17"/>
  <c r="G805" i="17"/>
  <c r="G787" i="17"/>
  <c r="G765" i="17"/>
  <c r="G745" i="17"/>
  <c r="G723" i="17"/>
  <c r="G697" i="17"/>
  <c r="G874" i="17"/>
  <c r="G810" i="17"/>
  <c r="G746" i="17"/>
  <c r="G682" i="17"/>
  <c r="G617" i="17"/>
  <c r="G553" i="17"/>
  <c r="G554" i="17"/>
  <c r="G380" i="17"/>
  <c r="G835" i="17"/>
  <c r="G819" i="17"/>
  <c r="G803" i="17"/>
  <c r="G783" i="17"/>
  <c r="G763" i="17"/>
  <c r="G743" i="17"/>
  <c r="G719" i="17"/>
  <c r="G691" i="17"/>
  <c r="G862" i="17"/>
  <c r="G798" i="17"/>
  <c r="G734" i="17"/>
  <c r="G670" i="17"/>
  <c r="G605" i="17"/>
  <c r="G648" i="17"/>
  <c r="G514" i="17"/>
  <c r="G316" i="17"/>
  <c r="G849" i="17"/>
  <c r="G833" i="17"/>
  <c r="G817" i="17"/>
  <c r="G799" i="17"/>
  <c r="G781" i="17"/>
  <c r="G761" i="17"/>
  <c r="G739" i="17"/>
  <c r="G717" i="17"/>
  <c r="G685" i="17"/>
  <c r="G858" i="17"/>
  <c r="G794" i="17"/>
  <c r="G730" i="17"/>
  <c r="G666" i="17"/>
  <c r="G601" i="17"/>
  <c r="G644" i="17"/>
  <c r="G472" i="17"/>
  <c r="G325" i="17"/>
  <c r="G683" i="17"/>
  <c r="G846" i="17"/>
  <c r="G782" i="17"/>
  <c r="G718" i="17"/>
  <c r="G653" i="17"/>
  <c r="G589" i="17"/>
  <c r="G632" i="17"/>
  <c r="G547" i="17"/>
  <c r="G262" i="17"/>
  <c r="G861" i="17"/>
  <c r="G845" i="17"/>
  <c r="G829" i="17"/>
  <c r="G813" i="17"/>
  <c r="G795" i="17"/>
  <c r="G777" i="17"/>
  <c r="G755" i="17"/>
  <c r="G733" i="17"/>
  <c r="G713" i="17"/>
  <c r="G681" i="17"/>
  <c r="G842" i="17"/>
  <c r="G778" i="17"/>
  <c r="G714" i="17"/>
  <c r="G649" i="17"/>
  <c r="G585" i="17"/>
  <c r="G626" i="17"/>
  <c r="G507" i="17"/>
  <c r="G198" i="17"/>
  <c r="G827" i="17"/>
  <c r="G811" i="17"/>
  <c r="G793" i="17"/>
  <c r="G775" i="17"/>
  <c r="G751" i="17"/>
  <c r="G731" i="17"/>
  <c r="G707" i="17"/>
  <c r="G669" i="17"/>
  <c r="G830" i="17"/>
  <c r="G766" i="17"/>
  <c r="G702" i="17"/>
  <c r="G637" i="17"/>
  <c r="G573" i="17"/>
  <c r="G610" i="17"/>
  <c r="G465" i="17"/>
  <c r="G195" i="17"/>
  <c r="G711" i="17"/>
  <c r="G695" i="17"/>
  <c r="G679" i="17"/>
  <c r="G663" i="17"/>
  <c r="G872" i="17"/>
  <c r="G856" i="17"/>
  <c r="G840" i="17"/>
  <c r="G824" i="17"/>
  <c r="G808" i="17"/>
  <c r="G792" i="17"/>
  <c r="G776" i="17"/>
  <c r="G760" i="17"/>
  <c r="G744" i="17"/>
  <c r="G728" i="17"/>
  <c r="G712" i="17"/>
  <c r="G696" i="17"/>
  <c r="G680" i="17"/>
  <c r="G664" i="17"/>
  <c r="G647" i="17"/>
  <c r="G631" i="17"/>
  <c r="G615" i="17"/>
  <c r="G599" i="17"/>
  <c r="G583" i="17"/>
  <c r="G567" i="17"/>
  <c r="G551" i="17"/>
  <c r="G642" i="17"/>
  <c r="G622" i="17"/>
  <c r="G594" i="17"/>
  <c r="G552" i="17"/>
  <c r="G506" i="17"/>
  <c r="G466" i="17"/>
  <c r="G545" i="17"/>
  <c r="G499" i="17"/>
  <c r="G459" i="17"/>
  <c r="G415" i="17"/>
  <c r="G351" i="17"/>
  <c r="G378" i="17"/>
  <c r="G314" i="17"/>
  <c r="G323" i="17"/>
  <c r="G260" i="17"/>
  <c r="G196" i="17"/>
  <c r="G187" i="17"/>
  <c r="G773" i="17"/>
  <c r="G757" i="17"/>
  <c r="G741" i="17"/>
  <c r="G725" i="17"/>
  <c r="G709" i="17"/>
  <c r="G693" i="17"/>
  <c r="G677" i="17"/>
  <c r="G661" i="17"/>
  <c r="G870" i="17"/>
  <c r="G854" i="17"/>
  <c r="G838" i="17"/>
  <c r="G822" i="17"/>
  <c r="G806" i="17"/>
  <c r="G790" i="17"/>
  <c r="G774" i="17"/>
  <c r="G758" i="17"/>
  <c r="G742" i="17"/>
  <c r="G726" i="17"/>
  <c r="G710" i="17"/>
  <c r="G694" i="17"/>
  <c r="G678" i="17"/>
  <c r="G662" i="17"/>
  <c r="G645" i="17"/>
  <c r="G629" i="17"/>
  <c r="G613" i="17"/>
  <c r="G597" i="17"/>
  <c r="G581" i="17"/>
  <c r="G565" i="17"/>
  <c r="G549" i="17"/>
  <c r="G640" i="17"/>
  <c r="G620" i="17"/>
  <c r="G586" i="17"/>
  <c r="G546" i="17"/>
  <c r="G504" i="17"/>
  <c r="G458" i="17"/>
  <c r="G539" i="17"/>
  <c r="G497" i="17"/>
  <c r="G451" i="17"/>
  <c r="G401" i="17"/>
  <c r="G428" i="17"/>
  <c r="G364" i="17"/>
  <c r="G300" i="17"/>
  <c r="G309" i="17"/>
  <c r="G246" i="17"/>
  <c r="G182" i="17"/>
  <c r="G133" i="17"/>
  <c r="G675" i="17"/>
  <c r="G659" i="17"/>
  <c r="G868" i="17"/>
  <c r="G852" i="17"/>
  <c r="G836" i="17"/>
  <c r="G820" i="17"/>
  <c r="G804" i="17"/>
  <c r="G788" i="17"/>
  <c r="G772" i="17"/>
  <c r="G756" i="17"/>
  <c r="G740" i="17"/>
  <c r="G724" i="17"/>
  <c r="G708" i="17"/>
  <c r="G692" i="17"/>
  <c r="G676" i="17"/>
  <c r="G660" i="17"/>
  <c r="G643" i="17"/>
  <c r="G627" i="17"/>
  <c r="G611" i="17"/>
  <c r="G595" i="17"/>
  <c r="G579" i="17"/>
  <c r="G563" i="17"/>
  <c r="G654" i="17"/>
  <c r="G638" i="17"/>
  <c r="G618" i="17"/>
  <c r="G584" i="17"/>
  <c r="G538" i="17"/>
  <c r="G498" i="17"/>
  <c r="G456" i="17"/>
  <c r="G531" i="17"/>
  <c r="G491" i="17"/>
  <c r="G449" i="17"/>
  <c r="G399" i="17"/>
  <c r="G426" i="17"/>
  <c r="G362" i="17"/>
  <c r="G298" i="17"/>
  <c r="G307" i="17"/>
  <c r="G244" i="17"/>
  <c r="G180" i="17"/>
  <c r="G125" i="17"/>
  <c r="G801" i="17"/>
  <c r="G785" i="17"/>
  <c r="G769" i="17"/>
  <c r="G753" i="17"/>
  <c r="G737" i="17"/>
  <c r="G721" i="17"/>
  <c r="G705" i="17"/>
  <c r="G689" i="17"/>
  <c r="G673" i="17"/>
  <c r="G657" i="17"/>
  <c r="G866" i="17"/>
  <c r="G850" i="17"/>
  <c r="G834" i="17"/>
  <c r="G818" i="17"/>
  <c r="G802" i="17"/>
  <c r="G786" i="17"/>
  <c r="G770" i="17"/>
  <c r="G754" i="17"/>
  <c r="G738" i="17"/>
  <c r="G722" i="17"/>
  <c r="G706" i="17"/>
  <c r="G690" i="17"/>
  <c r="G674" i="17"/>
  <c r="G658" i="17"/>
  <c r="G641" i="17"/>
  <c r="G625" i="17"/>
  <c r="G609" i="17"/>
  <c r="G593" i="17"/>
  <c r="G577" i="17"/>
  <c r="G561" i="17"/>
  <c r="G652" i="17"/>
  <c r="G636" i="17"/>
  <c r="G616" i="17"/>
  <c r="G578" i="17"/>
  <c r="G536" i="17"/>
  <c r="G490" i="17"/>
  <c r="G450" i="17"/>
  <c r="G529" i="17"/>
  <c r="G483" i="17"/>
  <c r="G443" i="17"/>
  <c r="G385" i="17"/>
  <c r="G412" i="17"/>
  <c r="G348" i="17"/>
  <c r="G284" i="17"/>
  <c r="G293" i="17"/>
  <c r="G230" i="17"/>
  <c r="G263" i="17"/>
  <c r="G122" i="17"/>
  <c r="G703" i="17"/>
  <c r="G687" i="17"/>
  <c r="G671" i="17"/>
  <c r="G655" i="17"/>
  <c r="G864" i="17"/>
  <c r="G848" i="17"/>
  <c r="G832" i="17"/>
  <c r="G816" i="17"/>
  <c r="G800" i="17"/>
  <c r="G784" i="17"/>
  <c r="G768" i="17"/>
  <c r="G752" i="17"/>
  <c r="G736" i="17"/>
  <c r="G720" i="17"/>
  <c r="G704" i="17"/>
  <c r="G688" i="17"/>
  <c r="G672" i="17"/>
  <c r="G656" i="17"/>
  <c r="G639" i="17"/>
  <c r="G623" i="17"/>
  <c r="G607" i="17"/>
  <c r="G591" i="17"/>
  <c r="G575" i="17"/>
  <c r="G559" i="17"/>
  <c r="G650" i="17"/>
  <c r="G634" i="17"/>
  <c r="G612" i="17"/>
  <c r="G570" i="17"/>
  <c r="G530" i="17"/>
  <c r="G488" i="17"/>
  <c r="G442" i="17"/>
  <c r="G523" i="17"/>
  <c r="G481" i="17"/>
  <c r="G437" i="17"/>
  <c r="G383" i="17"/>
  <c r="G410" i="17"/>
  <c r="G346" i="17"/>
  <c r="G282" i="17"/>
  <c r="G291" i="17"/>
  <c r="G228" i="17"/>
  <c r="G259" i="17"/>
  <c r="G114" i="17"/>
  <c r="G522" i="17"/>
  <c r="G482" i="17"/>
  <c r="G440" i="17"/>
  <c r="G515" i="17"/>
  <c r="G475" i="17"/>
  <c r="G433" i="17"/>
  <c r="G369" i="17"/>
  <c r="G396" i="17"/>
  <c r="G332" i="17"/>
  <c r="G268" i="17"/>
  <c r="G277" i="17"/>
  <c r="G214" i="17"/>
  <c r="G241" i="17"/>
  <c r="G48" i="17"/>
  <c r="G667" i="17"/>
  <c r="G876" i="17"/>
  <c r="G860" i="17"/>
  <c r="G844" i="17"/>
  <c r="G828" i="17"/>
  <c r="G812" i="17"/>
  <c r="G796" i="17"/>
  <c r="G780" i="17"/>
  <c r="G764" i="17"/>
  <c r="G748" i="17"/>
  <c r="G732" i="17"/>
  <c r="G716" i="17"/>
  <c r="G700" i="17"/>
  <c r="G684" i="17"/>
  <c r="G668" i="17"/>
  <c r="G651" i="17"/>
  <c r="G635" i="17"/>
  <c r="G619" i="17"/>
  <c r="G603" i="17"/>
  <c r="G587" i="17"/>
  <c r="G571" i="17"/>
  <c r="G555" i="17"/>
  <c r="G646" i="17"/>
  <c r="G628" i="17"/>
  <c r="G602" i="17"/>
  <c r="G562" i="17"/>
  <c r="G520" i="17"/>
  <c r="G474" i="17"/>
  <c r="G430" i="17"/>
  <c r="G513" i="17"/>
  <c r="G467" i="17"/>
  <c r="G425" i="17"/>
  <c r="G367" i="17"/>
  <c r="G394" i="17"/>
  <c r="G330" i="17"/>
  <c r="G266" i="17"/>
  <c r="G275" i="17"/>
  <c r="G212" i="17"/>
  <c r="G239" i="17"/>
  <c r="G121" i="17"/>
  <c r="G630" i="17"/>
  <c r="G614" i="17"/>
  <c r="G598" i="17"/>
  <c r="G582" i="17"/>
  <c r="G566" i="17"/>
  <c r="G550" i="17"/>
  <c r="G534" i="17"/>
  <c r="G518" i="17"/>
  <c r="G502" i="17"/>
  <c r="G486" i="17"/>
  <c r="G470" i="17"/>
  <c r="G454" i="17"/>
  <c r="G438" i="17"/>
  <c r="G543" i="17"/>
  <c r="G527" i="17"/>
  <c r="G511" i="17"/>
  <c r="G495" i="17"/>
  <c r="G479" i="17"/>
  <c r="G463" i="17"/>
  <c r="G447" i="17"/>
  <c r="G429" i="17"/>
  <c r="G413" i="17"/>
  <c r="G397" i="17"/>
  <c r="G381" i="17"/>
  <c r="G365" i="17"/>
  <c r="G349" i="17"/>
  <c r="G424" i="17"/>
  <c r="G408" i="17"/>
  <c r="G392" i="17"/>
  <c r="G376" i="17"/>
  <c r="G360" i="17"/>
  <c r="G344" i="17"/>
  <c r="G328" i="17"/>
  <c r="G312" i="17"/>
  <c r="G296" i="17"/>
  <c r="G280" i="17"/>
  <c r="G337" i="17"/>
  <c r="G321" i="17"/>
  <c r="G305" i="17"/>
  <c r="G289" i="17"/>
  <c r="G273" i="17"/>
  <c r="G258" i="17"/>
  <c r="G242" i="17"/>
  <c r="G226" i="17"/>
  <c r="G210" i="17"/>
  <c r="G194" i="17"/>
  <c r="G178" i="17"/>
  <c r="G257" i="17"/>
  <c r="G235" i="17"/>
  <c r="G179" i="17"/>
  <c r="G28" i="17"/>
  <c r="G106" i="17"/>
  <c r="G113" i="17"/>
  <c r="G596" i="17"/>
  <c r="G580" i="17"/>
  <c r="G564" i="17"/>
  <c r="G548" i="17"/>
  <c r="G532" i="17"/>
  <c r="G516" i="17"/>
  <c r="G500" i="17"/>
  <c r="G484" i="17"/>
  <c r="G468" i="17"/>
  <c r="G452" i="17"/>
  <c r="G434" i="17"/>
  <c r="G541" i="17"/>
  <c r="G525" i="17"/>
  <c r="G509" i="17"/>
  <c r="G493" i="17"/>
  <c r="G477" i="17"/>
  <c r="G461" i="17"/>
  <c r="G445" i="17"/>
  <c r="G427" i="17"/>
  <c r="G411" i="17"/>
  <c r="G395" i="17"/>
  <c r="G379" i="17"/>
  <c r="G363" i="17"/>
  <c r="G347" i="17"/>
  <c r="G422" i="17"/>
  <c r="G406" i="17"/>
  <c r="G390" i="17"/>
  <c r="G374" i="17"/>
  <c r="G358" i="17"/>
  <c r="G342" i="17"/>
  <c r="G326" i="17"/>
  <c r="G310" i="17"/>
  <c r="G294" i="17"/>
  <c r="G278" i="17"/>
  <c r="G335" i="17"/>
  <c r="G319" i="17"/>
  <c r="G303" i="17"/>
  <c r="G287" i="17"/>
  <c r="G271" i="17"/>
  <c r="G256" i="17"/>
  <c r="G240" i="17"/>
  <c r="G224" i="17"/>
  <c r="G208" i="17"/>
  <c r="G192" i="17"/>
  <c r="G176" i="17"/>
  <c r="G255" i="17"/>
  <c r="G231" i="17"/>
  <c r="G171" i="17"/>
  <c r="G158" i="17"/>
  <c r="G98" i="17"/>
  <c r="G105" i="17"/>
  <c r="G409" i="17"/>
  <c r="G393" i="17"/>
  <c r="G377" i="17"/>
  <c r="G361" i="17"/>
  <c r="G345" i="17"/>
  <c r="G420" i="17"/>
  <c r="G404" i="17"/>
  <c r="G388" i="17"/>
  <c r="G372" i="17"/>
  <c r="G356" i="17"/>
  <c r="G340" i="17"/>
  <c r="G324" i="17"/>
  <c r="G308" i="17"/>
  <c r="G292" i="17"/>
  <c r="G276" i="17"/>
  <c r="G333" i="17"/>
  <c r="G317" i="17"/>
  <c r="G301" i="17"/>
  <c r="G285" i="17"/>
  <c r="G269" i="17"/>
  <c r="G254" i="17"/>
  <c r="G238" i="17"/>
  <c r="G222" i="17"/>
  <c r="G206" i="17"/>
  <c r="G190" i="17"/>
  <c r="G174" i="17"/>
  <c r="G251" i="17"/>
  <c r="G227" i="17"/>
  <c r="G165" i="17"/>
  <c r="G150" i="17"/>
  <c r="G90" i="17"/>
  <c r="G97" i="17"/>
  <c r="G624" i="17"/>
  <c r="G608" i="17"/>
  <c r="G592" i="17"/>
  <c r="G576" i="17"/>
  <c r="G560" i="17"/>
  <c r="G544" i="17"/>
  <c r="G528" i="17"/>
  <c r="G512" i="17"/>
  <c r="G496" i="17"/>
  <c r="G480" i="17"/>
  <c r="G464" i="17"/>
  <c r="G448" i="17"/>
  <c r="G439" i="17"/>
  <c r="G537" i="17"/>
  <c r="G521" i="17"/>
  <c r="G505" i="17"/>
  <c r="G489" i="17"/>
  <c r="G473" i="17"/>
  <c r="G457" i="17"/>
  <c r="G441" i="17"/>
  <c r="G423" i="17"/>
  <c r="G407" i="17"/>
  <c r="G391" i="17"/>
  <c r="G375" i="17"/>
  <c r="G359" i="17"/>
  <c r="G343" i="17"/>
  <c r="G418" i="17"/>
  <c r="G402" i="17"/>
  <c r="G386" i="17"/>
  <c r="G370" i="17"/>
  <c r="G354" i="17"/>
  <c r="G338" i="17"/>
  <c r="G322" i="17"/>
  <c r="G306" i="17"/>
  <c r="G290" i="17"/>
  <c r="G274" i="17"/>
  <c r="G331" i="17"/>
  <c r="G315" i="17"/>
  <c r="G299" i="17"/>
  <c r="G283" i="17"/>
  <c r="G267" i="17"/>
  <c r="G252" i="17"/>
  <c r="G236" i="17"/>
  <c r="G220" i="17"/>
  <c r="G204" i="17"/>
  <c r="G188" i="17"/>
  <c r="G172" i="17"/>
  <c r="G249" i="17"/>
  <c r="G219" i="17"/>
  <c r="G157" i="17"/>
  <c r="G142" i="17"/>
  <c r="G82" i="17"/>
  <c r="G89" i="17"/>
  <c r="G606" i="17"/>
  <c r="G590" i="17"/>
  <c r="G574" i="17"/>
  <c r="G558" i="17"/>
  <c r="G542" i="17"/>
  <c r="G526" i="17"/>
  <c r="G510" i="17"/>
  <c r="G494" i="17"/>
  <c r="G478" i="17"/>
  <c r="G462" i="17"/>
  <c r="G446" i="17"/>
  <c r="G435" i="17"/>
  <c r="G535" i="17"/>
  <c r="G519" i="17"/>
  <c r="G503" i="17"/>
  <c r="G487" i="17"/>
  <c r="G471" i="17"/>
  <c r="G455" i="17"/>
  <c r="G436" i="17"/>
  <c r="G421" i="17"/>
  <c r="G405" i="17"/>
  <c r="G389" i="17"/>
  <c r="G373" i="17"/>
  <c r="G357" i="17"/>
  <c r="G341" i="17"/>
  <c r="G416" i="17"/>
  <c r="G400" i="17"/>
  <c r="G384" i="17"/>
  <c r="G368" i="17"/>
  <c r="G352" i="17"/>
  <c r="G336" i="17"/>
  <c r="G320" i="17"/>
  <c r="G304" i="17"/>
  <c r="G288" i="17"/>
  <c r="G272" i="17"/>
  <c r="G329" i="17"/>
  <c r="G313" i="17"/>
  <c r="G297" i="17"/>
  <c r="G281" i="17"/>
  <c r="G265" i="17"/>
  <c r="G250" i="17"/>
  <c r="G234" i="17"/>
  <c r="G218" i="17"/>
  <c r="G202" i="17"/>
  <c r="G186" i="17"/>
  <c r="G168" i="17"/>
  <c r="G247" i="17"/>
  <c r="G211" i="17"/>
  <c r="G149" i="17"/>
  <c r="G134" i="17"/>
  <c r="G54" i="17"/>
  <c r="G81" i="17"/>
  <c r="G604" i="17"/>
  <c r="G588" i="17"/>
  <c r="G572" i="17"/>
  <c r="G556" i="17"/>
  <c r="G540" i="17"/>
  <c r="G524" i="17"/>
  <c r="G508" i="17"/>
  <c r="G492" i="17"/>
  <c r="G476" i="17"/>
  <c r="G460" i="17"/>
  <c r="G444" i="17"/>
  <c r="G431" i="17"/>
  <c r="G533" i="17"/>
  <c r="G517" i="17"/>
  <c r="G501" i="17"/>
  <c r="G485" i="17"/>
  <c r="G469" i="17"/>
  <c r="G453" i="17"/>
  <c r="G432" i="17"/>
  <c r="G419" i="17"/>
  <c r="G403" i="17"/>
  <c r="G387" i="17"/>
  <c r="G371" i="17"/>
  <c r="G355" i="17"/>
  <c r="G339" i="17"/>
  <c r="G414" i="17"/>
  <c r="G398" i="17"/>
  <c r="G382" i="17"/>
  <c r="G366" i="17"/>
  <c r="G350" i="17"/>
  <c r="G334" i="17"/>
  <c r="G318" i="17"/>
  <c r="G302" i="17"/>
  <c r="G286" i="17"/>
  <c r="G270" i="17"/>
  <c r="G327" i="17"/>
  <c r="G311" i="17"/>
  <c r="G295" i="17"/>
  <c r="G279" i="17"/>
  <c r="G264" i="17"/>
  <c r="G248" i="17"/>
  <c r="G232" i="17"/>
  <c r="G216" i="17"/>
  <c r="G200" i="17"/>
  <c r="G184" i="17"/>
  <c r="G166" i="17"/>
  <c r="G243" i="17"/>
  <c r="G203" i="17"/>
  <c r="G141" i="17"/>
  <c r="G126" i="17"/>
  <c r="G80" i="17"/>
  <c r="G50" i="17"/>
  <c r="C35" i="17"/>
  <c r="I28" i="17"/>
  <c r="G223" i="17"/>
  <c r="G215" i="17"/>
  <c r="G207" i="17"/>
  <c r="G199" i="17"/>
  <c r="G191" i="17"/>
  <c r="G183" i="17"/>
  <c r="G175" i="17"/>
  <c r="G167" i="17"/>
  <c r="G161" i="17"/>
  <c r="G153" i="17"/>
  <c r="G145" i="17"/>
  <c r="G137" i="17"/>
  <c r="G129" i="17"/>
  <c r="G68" i="17"/>
  <c r="G162" i="17"/>
  <c r="G154" i="17"/>
  <c r="G146" i="17"/>
  <c r="G138" i="17"/>
  <c r="G130" i="17"/>
  <c r="G44" i="17"/>
  <c r="G118" i="17"/>
  <c r="G110" i="17"/>
  <c r="G102" i="17"/>
  <c r="G94" i="17"/>
  <c r="G86" i="17"/>
  <c r="G70" i="17"/>
  <c r="G38" i="17"/>
  <c r="G64" i="17"/>
  <c r="G32" i="17"/>
  <c r="G117" i="17"/>
  <c r="G109" i="17"/>
  <c r="G101" i="17"/>
  <c r="G93" i="17"/>
  <c r="G85" i="17"/>
  <c r="G66" i="17"/>
  <c r="G34" i="17"/>
  <c r="G170" i="17"/>
  <c r="G261" i="17"/>
  <c r="G253" i="17"/>
  <c r="G245" i="17"/>
  <c r="G237" i="17"/>
  <c r="G229" i="17"/>
  <c r="G221" i="17"/>
  <c r="G213" i="17"/>
  <c r="G205" i="17"/>
  <c r="G197" i="17"/>
  <c r="G189" i="17"/>
  <c r="G181" i="17"/>
  <c r="G173" i="17"/>
  <c r="G52" i="17"/>
  <c r="G159" i="17"/>
  <c r="G151" i="17"/>
  <c r="G143" i="17"/>
  <c r="G135" i="17"/>
  <c r="G127" i="17"/>
  <c r="G36" i="17"/>
  <c r="G160" i="17"/>
  <c r="G152" i="17"/>
  <c r="G144" i="17"/>
  <c r="G136" i="17"/>
  <c r="G128" i="17"/>
  <c r="G124" i="17"/>
  <c r="G116" i="17"/>
  <c r="G108" i="17"/>
  <c r="G100" i="17"/>
  <c r="G92" i="17"/>
  <c r="G84" i="17"/>
  <c r="G62" i="17"/>
  <c r="G30" i="17"/>
  <c r="G56" i="17"/>
  <c r="G123" i="17"/>
  <c r="G115" i="17"/>
  <c r="G107" i="17"/>
  <c r="G99" i="17"/>
  <c r="G91" i="17"/>
  <c r="G83" i="17"/>
  <c r="G58" i="17"/>
  <c r="G26" i="17"/>
  <c r="G233" i="17"/>
  <c r="G225" i="17"/>
  <c r="G217" i="17"/>
  <c r="G209" i="17"/>
  <c r="G201" i="17"/>
  <c r="G193" i="17"/>
  <c r="G185" i="17"/>
  <c r="G177" i="17"/>
  <c r="G169" i="17"/>
  <c r="G163" i="17"/>
  <c r="G155" i="17"/>
  <c r="G147" i="17"/>
  <c r="G139" i="17"/>
  <c r="G131" i="17"/>
  <c r="G60" i="17"/>
  <c r="G164" i="17"/>
  <c r="G156" i="17"/>
  <c r="G148" i="17"/>
  <c r="G140" i="17"/>
  <c r="G132" i="17"/>
  <c r="G76" i="17"/>
  <c r="G120" i="17"/>
  <c r="G112" i="17"/>
  <c r="G104" i="17"/>
  <c r="G96" i="17"/>
  <c r="G88" i="17"/>
  <c r="G78" i="17"/>
  <c r="G46" i="17"/>
  <c r="G72" i="17"/>
  <c r="G40" i="17"/>
  <c r="G119" i="17"/>
  <c r="G111" i="17"/>
  <c r="G103" i="17"/>
  <c r="G95" i="17"/>
  <c r="G87" i="17"/>
  <c r="G74" i="17"/>
  <c r="G42" i="17"/>
  <c r="C28" i="16"/>
  <c r="O29" i="16"/>
  <c r="I28" i="16"/>
  <c r="F28" i="16"/>
  <c r="R28" i="16"/>
  <c r="L42" i="16"/>
  <c r="AA68" i="4"/>
  <c r="Z68" i="4"/>
  <c r="Y68" i="4"/>
  <c r="X68" i="4"/>
  <c r="W68" i="4"/>
  <c r="V68" i="4"/>
  <c r="U68" i="4"/>
  <c r="T68" i="4"/>
  <c r="S68" i="4"/>
  <c r="R68" i="4"/>
  <c r="Q68" i="4"/>
  <c r="P68" i="4"/>
  <c r="O68" i="4"/>
  <c r="N68" i="4"/>
  <c r="M68" i="4"/>
  <c r="L68" i="4"/>
  <c r="K68" i="4"/>
  <c r="J68" i="4"/>
  <c r="I68" i="4"/>
  <c r="H68" i="4"/>
  <c r="G68" i="4"/>
  <c r="F68" i="4"/>
  <c r="E68" i="4"/>
  <c r="AA67" i="4"/>
  <c r="Z67" i="4"/>
  <c r="Y67" i="4"/>
  <c r="X67" i="4"/>
  <c r="W67" i="4"/>
  <c r="V67" i="4"/>
  <c r="U67" i="4"/>
  <c r="T67" i="4"/>
  <c r="S67" i="4"/>
  <c r="R67" i="4"/>
  <c r="Q67" i="4"/>
  <c r="P67" i="4"/>
  <c r="O67" i="4"/>
  <c r="N67" i="4"/>
  <c r="M67" i="4"/>
  <c r="L67" i="4"/>
  <c r="K67" i="4"/>
  <c r="J67" i="4"/>
  <c r="I67" i="4"/>
  <c r="H67" i="4"/>
  <c r="G67" i="4"/>
  <c r="F67" i="4"/>
  <c r="E67" i="4"/>
  <c r="AA66" i="4"/>
  <c r="Z66" i="4"/>
  <c r="Y66" i="4"/>
  <c r="X66" i="4"/>
  <c r="W66" i="4"/>
  <c r="V66" i="4"/>
  <c r="U66" i="4"/>
  <c r="T66" i="4"/>
  <c r="S66" i="4"/>
  <c r="R66" i="4"/>
  <c r="Q66" i="4"/>
  <c r="P66" i="4"/>
  <c r="O66" i="4"/>
  <c r="N66" i="4"/>
  <c r="M66" i="4"/>
  <c r="L66" i="4"/>
  <c r="K66" i="4"/>
  <c r="J66" i="4"/>
  <c r="I66" i="4"/>
  <c r="H66" i="4"/>
  <c r="G66" i="4"/>
  <c r="F66" i="4"/>
  <c r="E66" i="4"/>
  <c r="AA65" i="4"/>
  <c r="Z65" i="4"/>
  <c r="Y65" i="4"/>
  <c r="X65" i="4"/>
  <c r="W65" i="4"/>
  <c r="V65" i="4"/>
  <c r="U65" i="4"/>
  <c r="T65" i="4"/>
  <c r="S65" i="4"/>
  <c r="R65" i="4"/>
  <c r="Q65" i="4"/>
  <c r="P65" i="4"/>
  <c r="O65" i="4"/>
  <c r="N65" i="4"/>
  <c r="M65" i="4"/>
  <c r="L65" i="4"/>
  <c r="K65" i="4"/>
  <c r="J65" i="4"/>
  <c r="I65" i="4"/>
  <c r="H65" i="4"/>
  <c r="G65" i="4"/>
  <c r="F65" i="4"/>
  <c r="E65" i="4"/>
  <c r="AA62" i="4"/>
  <c r="Z62" i="4"/>
  <c r="Y62" i="4"/>
  <c r="X62" i="4"/>
  <c r="W62" i="4"/>
  <c r="V62" i="4"/>
  <c r="U62" i="4"/>
  <c r="T62" i="4"/>
  <c r="S62" i="4"/>
  <c r="R62" i="4"/>
  <c r="Q62" i="4"/>
  <c r="P62" i="4"/>
  <c r="O62" i="4"/>
  <c r="N62" i="4"/>
  <c r="M62" i="4"/>
  <c r="L62" i="4"/>
  <c r="K62" i="4"/>
  <c r="J62" i="4"/>
  <c r="I62" i="4"/>
  <c r="H62" i="4"/>
  <c r="G62" i="4"/>
  <c r="F62" i="4"/>
  <c r="E62" i="4"/>
  <c r="AA61" i="4"/>
  <c r="Z61" i="4"/>
  <c r="Y61" i="4"/>
  <c r="X61" i="4"/>
  <c r="W61" i="4"/>
  <c r="V61" i="4"/>
  <c r="U61" i="4"/>
  <c r="T61" i="4"/>
  <c r="S61" i="4"/>
  <c r="R61" i="4"/>
  <c r="Q61" i="4"/>
  <c r="P61" i="4"/>
  <c r="O61" i="4"/>
  <c r="N61" i="4"/>
  <c r="M61" i="4"/>
  <c r="L61" i="4"/>
  <c r="K61" i="4"/>
  <c r="J61" i="4"/>
  <c r="I61" i="4"/>
  <c r="H61" i="4"/>
  <c r="G61" i="4"/>
  <c r="F61" i="4"/>
  <c r="E61" i="4"/>
  <c r="AA60" i="4"/>
  <c r="Z60" i="4"/>
  <c r="Y60" i="4"/>
  <c r="X60" i="4"/>
  <c r="W60" i="4"/>
  <c r="V60" i="4"/>
  <c r="U60" i="4"/>
  <c r="T60" i="4"/>
  <c r="S60" i="4"/>
  <c r="R60" i="4"/>
  <c r="Q60" i="4"/>
  <c r="P60" i="4"/>
  <c r="O60" i="4"/>
  <c r="N60" i="4"/>
  <c r="M60" i="4"/>
  <c r="L60" i="4"/>
  <c r="K60" i="4"/>
  <c r="J60" i="4"/>
  <c r="I60" i="4"/>
  <c r="H60" i="4"/>
  <c r="G60" i="4"/>
  <c r="F60" i="4"/>
  <c r="E60" i="4"/>
  <c r="AA59" i="4"/>
  <c r="Z59" i="4"/>
  <c r="Y59" i="4"/>
  <c r="X59" i="4"/>
  <c r="W59" i="4"/>
  <c r="V59" i="4"/>
  <c r="U59" i="4"/>
  <c r="T59" i="4"/>
  <c r="S59" i="4"/>
  <c r="R59" i="4"/>
  <c r="Q59" i="4"/>
  <c r="P59" i="4"/>
  <c r="O59" i="4"/>
  <c r="N59" i="4"/>
  <c r="M59" i="4"/>
  <c r="L59" i="4"/>
  <c r="K59" i="4"/>
  <c r="J59" i="4"/>
  <c r="I59" i="4"/>
  <c r="H59" i="4"/>
  <c r="G59" i="4"/>
  <c r="F59" i="4"/>
  <c r="E59" i="4"/>
  <c r="AA58" i="4"/>
  <c r="Z58" i="4"/>
  <c r="Y58" i="4"/>
  <c r="X58" i="4"/>
  <c r="W58" i="4"/>
  <c r="V58" i="4"/>
  <c r="U58" i="4"/>
  <c r="T58" i="4"/>
  <c r="S58" i="4"/>
  <c r="R58" i="4"/>
  <c r="Q58" i="4"/>
  <c r="P58" i="4"/>
  <c r="O58" i="4"/>
  <c r="N58" i="4"/>
  <c r="M58" i="4"/>
  <c r="L58" i="4"/>
  <c r="K58" i="4"/>
  <c r="J58" i="4"/>
  <c r="I58" i="4"/>
  <c r="H58" i="4"/>
  <c r="G58" i="4"/>
  <c r="F58" i="4"/>
  <c r="E58" i="4"/>
  <c r="AA57" i="4"/>
  <c r="Z57" i="4"/>
  <c r="Y57" i="4"/>
  <c r="X57" i="4"/>
  <c r="W57" i="4"/>
  <c r="V57" i="4"/>
  <c r="U57" i="4"/>
  <c r="T57" i="4"/>
  <c r="S57" i="4"/>
  <c r="R57" i="4"/>
  <c r="Q57" i="4"/>
  <c r="P57" i="4"/>
  <c r="O57" i="4"/>
  <c r="N57" i="4"/>
  <c r="M57" i="4"/>
  <c r="L57" i="4"/>
  <c r="K57" i="4"/>
  <c r="J57" i="4"/>
  <c r="I57" i="4"/>
  <c r="H57" i="4"/>
  <c r="G57" i="4"/>
  <c r="F57" i="4"/>
  <c r="E57" i="4"/>
  <c r="AA56" i="4"/>
  <c r="Z56" i="4"/>
  <c r="Y56" i="4"/>
  <c r="X56" i="4"/>
  <c r="W56" i="4"/>
  <c r="V56" i="4"/>
  <c r="U56" i="4"/>
  <c r="T56" i="4"/>
  <c r="S56" i="4"/>
  <c r="R56" i="4"/>
  <c r="Q56" i="4"/>
  <c r="P56" i="4"/>
  <c r="O56" i="4"/>
  <c r="N56" i="4"/>
  <c r="M56" i="4"/>
  <c r="L56" i="4"/>
  <c r="K56" i="4"/>
  <c r="J56" i="4"/>
  <c r="I56" i="4"/>
  <c r="H56" i="4"/>
  <c r="G56" i="4"/>
  <c r="F56" i="4"/>
  <c r="E56" i="4"/>
  <c r="AA55" i="4"/>
  <c r="Z55" i="4"/>
  <c r="Y55" i="4"/>
  <c r="X55" i="4"/>
  <c r="W55" i="4"/>
  <c r="V55" i="4"/>
  <c r="U55" i="4"/>
  <c r="T55" i="4"/>
  <c r="S55" i="4"/>
  <c r="R55" i="4"/>
  <c r="Q55" i="4"/>
  <c r="P55" i="4"/>
  <c r="O55" i="4"/>
  <c r="N55" i="4"/>
  <c r="M55" i="4"/>
  <c r="L55" i="4"/>
  <c r="K55" i="4"/>
  <c r="J55" i="4"/>
  <c r="I55" i="4"/>
  <c r="H55" i="4"/>
  <c r="G55" i="4"/>
  <c r="F55" i="4"/>
  <c r="E55" i="4"/>
  <c r="AA54" i="4"/>
  <c r="Z54" i="4"/>
  <c r="Y54" i="4"/>
  <c r="X54" i="4"/>
  <c r="W54" i="4"/>
  <c r="V54" i="4"/>
  <c r="U54" i="4"/>
  <c r="T54" i="4"/>
  <c r="S54" i="4"/>
  <c r="R54" i="4"/>
  <c r="Q54" i="4"/>
  <c r="P54" i="4"/>
  <c r="O54" i="4"/>
  <c r="N54" i="4"/>
  <c r="M54" i="4"/>
  <c r="L54" i="4"/>
  <c r="K54" i="4"/>
  <c r="J54" i="4"/>
  <c r="I54" i="4"/>
  <c r="H54" i="4"/>
  <c r="G54" i="4"/>
  <c r="F54" i="4"/>
  <c r="E54" i="4"/>
  <c r="AA52" i="4"/>
  <c r="Z52" i="4"/>
  <c r="Y52" i="4"/>
  <c r="X52" i="4"/>
  <c r="W52" i="4"/>
  <c r="V52" i="4"/>
  <c r="U52" i="4"/>
  <c r="T52" i="4"/>
  <c r="S52" i="4"/>
  <c r="R52" i="4"/>
  <c r="Q52" i="4"/>
  <c r="P52" i="4"/>
  <c r="O52" i="4"/>
  <c r="N52" i="4"/>
  <c r="M52" i="4"/>
  <c r="L52" i="4"/>
  <c r="K52" i="4"/>
  <c r="J52" i="4"/>
  <c r="I52" i="4"/>
  <c r="H52" i="4"/>
  <c r="G52" i="4"/>
  <c r="F52" i="4"/>
  <c r="E52" i="4"/>
  <c r="AA51" i="4"/>
  <c r="Z51" i="4"/>
  <c r="Y51" i="4"/>
  <c r="X51" i="4"/>
  <c r="W51" i="4"/>
  <c r="V51" i="4"/>
  <c r="U51" i="4"/>
  <c r="T51" i="4"/>
  <c r="S51" i="4"/>
  <c r="R51" i="4"/>
  <c r="Q51" i="4"/>
  <c r="P51" i="4"/>
  <c r="O51" i="4"/>
  <c r="N51" i="4"/>
  <c r="M51" i="4"/>
  <c r="L51" i="4"/>
  <c r="K51" i="4"/>
  <c r="J51" i="4"/>
  <c r="I51" i="4"/>
  <c r="H51" i="4"/>
  <c r="G51" i="4"/>
  <c r="F51" i="4"/>
  <c r="E51" i="4"/>
  <c r="AA50" i="4"/>
  <c r="Z50" i="4"/>
  <c r="Y50" i="4"/>
  <c r="X50" i="4"/>
  <c r="W50" i="4"/>
  <c r="V50" i="4"/>
  <c r="U50" i="4"/>
  <c r="T50" i="4"/>
  <c r="S50" i="4"/>
  <c r="R50" i="4"/>
  <c r="Q50" i="4"/>
  <c r="P50" i="4"/>
  <c r="O50" i="4"/>
  <c r="N50" i="4"/>
  <c r="M50" i="4"/>
  <c r="L50" i="4"/>
  <c r="K50" i="4"/>
  <c r="J50" i="4"/>
  <c r="I50" i="4"/>
  <c r="H50" i="4"/>
  <c r="G50" i="4"/>
  <c r="F50" i="4"/>
  <c r="E50" i="4"/>
  <c r="AA49" i="4"/>
  <c r="Z49" i="4"/>
  <c r="Y49" i="4"/>
  <c r="X49" i="4"/>
  <c r="W49" i="4"/>
  <c r="V49" i="4"/>
  <c r="U49" i="4"/>
  <c r="T49" i="4"/>
  <c r="S49" i="4"/>
  <c r="R49" i="4"/>
  <c r="Q49" i="4"/>
  <c r="P49" i="4"/>
  <c r="O49" i="4"/>
  <c r="N49" i="4"/>
  <c r="M49" i="4"/>
  <c r="L49" i="4"/>
  <c r="K49" i="4"/>
  <c r="J49" i="4"/>
  <c r="I49" i="4"/>
  <c r="H49" i="4"/>
  <c r="G49" i="4"/>
  <c r="F49" i="4"/>
  <c r="E49" i="4"/>
  <c r="AA48" i="4"/>
  <c r="Z48" i="4"/>
  <c r="Y48" i="4"/>
  <c r="X48" i="4"/>
  <c r="W48" i="4"/>
  <c r="V48" i="4"/>
  <c r="U48" i="4"/>
  <c r="T48" i="4"/>
  <c r="S48" i="4"/>
  <c r="R48" i="4"/>
  <c r="Q48" i="4"/>
  <c r="P48" i="4"/>
  <c r="O48" i="4"/>
  <c r="N48" i="4"/>
  <c r="M48" i="4"/>
  <c r="L48" i="4"/>
  <c r="K48" i="4"/>
  <c r="J48" i="4"/>
  <c r="I48" i="4"/>
  <c r="H48" i="4"/>
  <c r="G48" i="4"/>
  <c r="F48" i="4"/>
  <c r="E48" i="4"/>
  <c r="AA47" i="4"/>
  <c r="Z47" i="4"/>
  <c r="Y47" i="4"/>
  <c r="X47" i="4"/>
  <c r="W47" i="4"/>
  <c r="V47" i="4"/>
  <c r="U47" i="4"/>
  <c r="T47" i="4"/>
  <c r="S47" i="4"/>
  <c r="R47" i="4"/>
  <c r="Q47" i="4"/>
  <c r="P47" i="4"/>
  <c r="O47" i="4"/>
  <c r="N47" i="4"/>
  <c r="M47" i="4"/>
  <c r="L47" i="4"/>
  <c r="K47" i="4"/>
  <c r="J47" i="4"/>
  <c r="I47" i="4"/>
  <c r="H47" i="4"/>
  <c r="G47" i="4"/>
  <c r="F47" i="4"/>
  <c r="E47" i="4"/>
  <c r="AA46" i="4"/>
  <c r="Z46" i="4"/>
  <c r="Y46" i="4"/>
  <c r="X46" i="4"/>
  <c r="W46" i="4"/>
  <c r="V46" i="4"/>
  <c r="U46" i="4"/>
  <c r="T46" i="4"/>
  <c r="S46" i="4"/>
  <c r="R46" i="4"/>
  <c r="Q46" i="4"/>
  <c r="P46" i="4"/>
  <c r="O46" i="4"/>
  <c r="N46" i="4"/>
  <c r="M46" i="4"/>
  <c r="L46" i="4"/>
  <c r="K46" i="4"/>
  <c r="J46" i="4"/>
  <c r="I46" i="4"/>
  <c r="H46" i="4"/>
  <c r="G46" i="4"/>
  <c r="F46" i="4"/>
  <c r="E46" i="4"/>
  <c r="AA45" i="4"/>
  <c r="Z45" i="4"/>
  <c r="Y45" i="4"/>
  <c r="X45" i="4"/>
  <c r="W45" i="4"/>
  <c r="V45" i="4"/>
  <c r="U45" i="4"/>
  <c r="T45" i="4"/>
  <c r="S45" i="4"/>
  <c r="R45" i="4"/>
  <c r="Q45" i="4"/>
  <c r="P45" i="4"/>
  <c r="O45" i="4"/>
  <c r="N45" i="4"/>
  <c r="M45" i="4"/>
  <c r="L45" i="4"/>
  <c r="K45" i="4"/>
  <c r="J45" i="4"/>
  <c r="I45" i="4"/>
  <c r="H45" i="4"/>
  <c r="G45" i="4"/>
  <c r="F45" i="4"/>
  <c r="E45" i="4"/>
  <c r="AA44" i="4"/>
  <c r="Z44" i="4"/>
  <c r="Y44" i="4"/>
  <c r="X44" i="4"/>
  <c r="W44" i="4"/>
  <c r="V44" i="4"/>
  <c r="U44" i="4"/>
  <c r="T44" i="4"/>
  <c r="S44" i="4"/>
  <c r="R44" i="4"/>
  <c r="Q44" i="4"/>
  <c r="P44" i="4"/>
  <c r="O44" i="4"/>
  <c r="N44" i="4"/>
  <c r="M44" i="4"/>
  <c r="L44" i="4"/>
  <c r="K44" i="4"/>
  <c r="J44" i="4"/>
  <c r="I44" i="4"/>
  <c r="H44" i="4"/>
  <c r="G44" i="4"/>
  <c r="F44" i="4"/>
  <c r="E44" i="4"/>
  <c r="AA43" i="4"/>
  <c r="Z43" i="4"/>
  <c r="Y43" i="4"/>
  <c r="X43" i="4"/>
  <c r="W43" i="4"/>
  <c r="V43" i="4"/>
  <c r="U43" i="4"/>
  <c r="T43" i="4"/>
  <c r="S43" i="4"/>
  <c r="R43" i="4"/>
  <c r="Q43" i="4"/>
  <c r="P43" i="4"/>
  <c r="O43" i="4"/>
  <c r="N43" i="4"/>
  <c r="M43" i="4"/>
  <c r="L43" i="4"/>
  <c r="K43" i="4"/>
  <c r="J43" i="4"/>
  <c r="I43" i="4"/>
  <c r="H43" i="4"/>
  <c r="G43" i="4"/>
  <c r="F43" i="4"/>
  <c r="E43" i="4"/>
  <c r="AA42" i="4"/>
  <c r="Z42" i="4"/>
  <c r="Y42" i="4"/>
  <c r="X42" i="4"/>
  <c r="W42" i="4"/>
  <c r="V42" i="4"/>
  <c r="U42" i="4"/>
  <c r="T42" i="4"/>
  <c r="S42" i="4"/>
  <c r="R42" i="4"/>
  <c r="Q42" i="4"/>
  <c r="P42" i="4"/>
  <c r="O42" i="4"/>
  <c r="N42" i="4"/>
  <c r="M42" i="4"/>
  <c r="L42" i="4"/>
  <c r="K42" i="4"/>
  <c r="J42" i="4"/>
  <c r="I42" i="4"/>
  <c r="H42" i="4"/>
  <c r="G42" i="4"/>
  <c r="F42" i="4"/>
  <c r="E42" i="4"/>
  <c r="Y37" i="4"/>
  <c r="X37" i="4"/>
  <c r="S37" i="4"/>
  <c r="R37" i="4"/>
  <c r="Q37" i="4"/>
  <c r="P37" i="4"/>
  <c r="O37" i="4"/>
  <c r="N37" i="4"/>
  <c r="M37" i="4"/>
  <c r="L37" i="4"/>
  <c r="K37" i="4"/>
  <c r="J37" i="4"/>
  <c r="Y36" i="4"/>
  <c r="X36" i="4"/>
  <c r="S36" i="4"/>
  <c r="Q36" i="4"/>
  <c r="P36" i="4"/>
  <c r="O36" i="4"/>
  <c r="N36" i="4"/>
  <c r="M36" i="4"/>
  <c r="L36" i="4"/>
  <c r="K36" i="4"/>
  <c r="J36" i="4"/>
  <c r="Y35" i="4"/>
  <c r="X35" i="4"/>
  <c r="S35" i="4"/>
  <c r="R35" i="4"/>
  <c r="Q35" i="4"/>
  <c r="P35" i="4"/>
  <c r="O35" i="4"/>
  <c r="N35" i="4"/>
  <c r="M35" i="4"/>
  <c r="L35" i="4"/>
  <c r="K35" i="4"/>
  <c r="J35" i="4"/>
  <c r="Y34" i="4"/>
  <c r="X34" i="4"/>
  <c r="S34" i="4"/>
  <c r="R34" i="4"/>
  <c r="Q34" i="4"/>
  <c r="P34" i="4"/>
  <c r="O34" i="4"/>
  <c r="N34" i="4"/>
  <c r="M34" i="4"/>
  <c r="L34" i="4"/>
  <c r="K34" i="4"/>
  <c r="J34" i="4"/>
  <c r="Y31" i="4"/>
  <c r="X31" i="4"/>
  <c r="Q31" i="4"/>
  <c r="P31" i="4"/>
  <c r="O31" i="4"/>
  <c r="N31" i="4"/>
  <c r="M31" i="4"/>
  <c r="L31" i="4"/>
  <c r="K31" i="4"/>
  <c r="J31" i="4"/>
  <c r="Y30" i="4"/>
  <c r="X30" i="4"/>
  <c r="Q30" i="4"/>
  <c r="P30" i="4"/>
  <c r="O30" i="4"/>
  <c r="N30" i="4"/>
  <c r="M30" i="4"/>
  <c r="L30" i="4"/>
  <c r="K30" i="4"/>
  <c r="J30" i="4"/>
  <c r="Y29" i="4"/>
  <c r="X29" i="4"/>
  <c r="Q29" i="4"/>
  <c r="P29" i="4"/>
  <c r="O29" i="4"/>
  <c r="N29" i="4"/>
  <c r="M29" i="4"/>
  <c r="L29" i="4"/>
  <c r="K29" i="4"/>
  <c r="J29" i="4"/>
  <c r="Y28" i="4"/>
  <c r="X28" i="4"/>
  <c r="Q28" i="4"/>
  <c r="P28" i="4"/>
  <c r="O28" i="4"/>
  <c r="N28" i="4"/>
  <c r="M28" i="4"/>
  <c r="L28" i="4"/>
  <c r="K28" i="4"/>
  <c r="J28" i="4"/>
  <c r="Y27" i="4"/>
  <c r="X27" i="4"/>
  <c r="Q27" i="4"/>
  <c r="P27" i="4"/>
  <c r="O27" i="4"/>
  <c r="N27" i="4"/>
  <c r="M27" i="4"/>
  <c r="L27" i="4"/>
  <c r="K27" i="4"/>
  <c r="J27" i="4"/>
  <c r="Y26" i="4"/>
  <c r="X26" i="4"/>
  <c r="Q26" i="4"/>
  <c r="P26" i="4"/>
  <c r="O26" i="4"/>
  <c r="N26" i="4"/>
  <c r="M26" i="4"/>
  <c r="L26" i="4"/>
  <c r="K26" i="4"/>
  <c r="J26" i="4"/>
  <c r="Y25" i="4"/>
  <c r="X25" i="4"/>
  <c r="Q25" i="4"/>
  <c r="P25" i="4"/>
  <c r="O25" i="4"/>
  <c r="N25" i="4"/>
  <c r="M25" i="4"/>
  <c r="L25" i="4"/>
  <c r="K25" i="4"/>
  <c r="J25" i="4"/>
  <c r="Y24" i="4"/>
  <c r="X24" i="4"/>
  <c r="Q24" i="4"/>
  <c r="P24" i="4"/>
  <c r="O24" i="4"/>
  <c r="N24" i="4"/>
  <c r="M24" i="4"/>
  <c r="L24" i="4"/>
  <c r="K24" i="4"/>
  <c r="J24" i="4"/>
  <c r="Y23" i="4"/>
  <c r="X23" i="4"/>
  <c r="Q23" i="4"/>
  <c r="P23" i="4"/>
  <c r="O23" i="4"/>
  <c r="N23" i="4"/>
  <c r="M23" i="4"/>
  <c r="L23" i="4"/>
  <c r="K23" i="4"/>
  <c r="J23" i="4"/>
  <c r="Y21" i="4"/>
  <c r="X21" i="4"/>
  <c r="Q21" i="4"/>
  <c r="P21" i="4"/>
  <c r="O21" i="4"/>
  <c r="N21" i="4"/>
  <c r="M21" i="4"/>
  <c r="L21" i="4"/>
  <c r="K21" i="4"/>
  <c r="J21" i="4"/>
  <c r="Y20" i="4"/>
  <c r="X20" i="4"/>
  <c r="Q20" i="4"/>
  <c r="P20" i="4"/>
  <c r="O20" i="4"/>
  <c r="N20" i="4"/>
  <c r="M20" i="4"/>
  <c r="L20" i="4"/>
  <c r="K20" i="4"/>
  <c r="J20" i="4"/>
  <c r="Y19" i="4"/>
  <c r="X19" i="4"/>
  <c r="Q19" i="4"/>
  <c r="P19" i="4"/>
  <c r="O19" i="4"/>
  <c r="N19" i="4"/>
  <c r="M19" i="4"/>
  <c r="L19" i="4"/>
  <c r="K19" i="4"/>
  <c r="J19" i="4"/>
  <c r="Y18" i="4"/>
  <c r="X18" i="4"/>
  <c r="Q18" i="4"/>
  <c r="P18" i="4"/>
  <c r="O18" i="4"/>
  <c r="N18" i="4"/>
  <c r="M18" i="4"/>
  <c r="L18" i="4"/>
  <c r="K18" i="4"/>
  <c r="J18" i="4"/>
  <c r="Y17" i="4"/>
  <c r="X17" i="4"/>
  <c r="Q17" i="4"/>
  <c r="P17" i="4"/>
  <c r="O17" i="4"/>
  <c r="N17" i="4"/>
  <c r="M17" i="4"/>
  <c r="L17" i="4"/>
  <c r="K17" i="4"/>
  <c r="J17" i="4"/>
  <c r="Y16" i="4"/>
  <c r="X16" i="4"/>
  <c r="Q16" i="4"/>
  <c r="P16" i="4"/>
  <c r="O16" i="4"/>
  <c r="N16" i="4"/>
  <c r="M16" i="4"/>
  <c r="L16" i="4"/>
  <c r="K16" i="4"/>
  <c r="J16" i="4"/>
  <c r="Y15" i="4"/>
  <c r="X15" i="4"/>
  <c r="Q15" i="4"/>
  <c r="P15" i="4"/>
  <c r="O15" i="4"/>
  <c r="N15" i="4"/>
  <c r="M15" i="4"/>
  <c r="L15" i="4"/>
  <c r="K15" i="4"/>
  <c r="J15" i="4"/>
  <c r="Y14" i="4"/>
  <c r="X14" i="4"/>
  <c r="Q14" i="4"/>
  <c r="P14" i="4"/>
  <c r="O14" i="4"/>
  <c r="N14" i="4"/>
  <c r="M14" i="4"/>
  <c r="L14" i="4"/>
  <c r="K14" i="4"/>
  <c r="J14" i="4"/>
  <c r="Y13" i="4"/>
  <c r="X13" i="4"/>
  <c r="Q13" i="4"/>
  <c r="P13" i="4"/>
  <c r="O13" i="4"/>
  <c r="N13" i="4"/>
  <c r="M13" i="4"/>
  <c r="L13" i="4"/>
  <c r="K13" i="4"/>
  <c r="J13" i="4"/>
  <c r="Y12" i="4"/>
  <c r="X12" i="4"/>
  <c r="Q12" i="4"/>
  <c r="P12" i="4"/>
  <c r="O12" i="4"/>
  <c r="N12" i="4"/>
  <c r="M12" i="4"/>
  <c r="L12" i="4"/>
  <c r="K12" i="4"/>
  <c r="J12" i="4"/>
  <c r="Y11" i="4"/>
  <c r="X11" i="4"/>
  <c r="Q11" i="4"/>
  <c r="P11" i="4"/>
  <c r="O11" i="4"/>
  <c r="N11" i="4"/>
  <c r="M11" i="4"/>
  <c r="L11" i="4"/>
  <c r="K11" i="4"/>
  <c r="J11" i="4"/>
  <c r="I37" i="4"/>
  <c r="H37" i="4"/>
  <c r="G37" i="4"/>
  <c r="F37" i="4"/>
  <c r="E37" i="4"/>
  <c r="I36" i="4"/>
  <c r="H36" i="4"/>
  <c r="G36" i="4"/>
  <c r="F36" i="4"/>
  <c r="E36" i="4"/>
  <c r="I35" i="4"/>
  <c r="H35" i="4"/>
  <c r="G35" i="4"/>
  <c r="F35" i="4"/>
  <c r="E35" i="4"/>
  <c r="I34" i="4"/>
  <c r="H34" i="4"/>
  <c r="G34" i="4"/>
  <c r="F34" i="4"/>
  <c r="E34" i="4"/>
  <c r="I31" i="4"/>
  <c r="H31" i="4"/>
  <c r="G31" i="4"/>
  <c r="F31" i="4"/>
  <c r="E31" i="4"/>
  <c r="I30" i="4"/>
  <c r="H30" i="4"/>
  <c r="G30" i="4"/>
  <c r="F30" i="4"/>
  <c r="E30" i="4"/>
  <c r="I29" i="4"/>
  <c r="H29" i="4"/>
  <c r="G29" i="4"/>
  <c r="F29" i="4"/>
  <c r="E29" i="4"/>
  <c r="I28" i="4"/>
  <c r="H28" i="4"/>
  <c r="G28" i="4"/>
  <c r="F28" i="4"/>
  <c r="E28" i="4"/>
  <c r="I27" i="4"/>
  <c r="H27" i="4"/>
  <c r="G27" i="4"/>
  <c r="F27" i="4"/>
  <c r="E27" i="4"/>
  <c r="I26" i="4"/>
  <c r="H26" i="4"/>
  <c r="G26" i="4"/>
  <c r="F26" i="4"/>
  <c r="E26" i="4"/>
  <c r="I25" i="4"/>
  <c r="H25" i="4"/>
  <c r="G25" i="4"/>
  <c r="F25" i="4"/>
  <c r="E25" i="4"/>
  <c r="I24" i="4"/>
  <c r="H24" i="4"/>
  <c r="G24" i="4"/>
  <c r="F24" i="4"/>
  <c r="E24" i="4"/>
  <c r="I23" i="4"/>
  <c r="H23" i="4"/>
  <c r="G23" i="4"/>
  <c r="F23" i="4"/>
  <c r="E23" i="4"/>
  <c r="I21" i="4"/>
  <c r="H21" i="4"/>
  <c r="G21" i="4"/>
  <c r="F21" i="4"/>
  <c r="E21" i="4"/>
  <c r="I20" i="4"/>
  <c r="H20" i="4"/>
  <c r="G20" i="4"/>
  <c r="F20" i="4"/>
  <c r="E20" i="4"/>
  <c r="I19" i="4"/>
  <c r="H19" i="4"/>
  <c r="G19" i="4"/>
  <c r="F19" i="4"/>
  <c r="E19" i="4"/>
  <c r="I18" i="4"/>
  <c r="H18" i="4"/>
  <c r="G18" i="4"/>
  <c r="F18" i="4"/>
  <c r="E18" i="4"/>
  <c r="I17" i="4"/>
  <c r="H17" i="4"/>
  <c r="G17" i="4"/>
  <c r="F17" i="4"/>
  <c r="E17" i="4"/>
  <c r="I16" i="4"/>
  <c r="H16" i="4"/>
  <c r="G16" i="4"/>
  <c r="F16" i="4"/>
  <c r="E16" i="4"/>
  <c r="I15" i="4"/>
  <c r="H15" i="4"/>
  <c r="G15" i="4"/>
  <c r="F15" i="4"/>
  <c r="E15" i="4"/>
  <c r="I14" i="4"/>
  <c r="H14" i="4"/>
  <c r="G14" i="4"/>
  <c r="F14" i="4"/>
  <c r="E14" i="4"/>
  <c r="I13" i="4"/>
  <c r="H13" i="4"/>
  <c r="G13" i="4"/>
  <c r="F13" i="4"/>
  <c r="E13" i="4"/>
  <c r="I12" i="4"/>
  <c r="H12" i="4"/>
  <c r="G12" i="4"/>
  <c r="F12" i="4"/>
  <c r="E12" i="4"/>
  <c r="I11" i="4"/>
  <c r="H11" i="4"/>
  <c r="F11" i="4"/>
  <c r="E11" i="4"/>
  <c r="G11" i="4"/>
  <c r="I29" i="17" l="1"/>
  <c r="C36" i="17"/>
  <c r="R29" i="16"/>
  <c r="L43" i="16"/>
  <c r="C29" i="16"/>
  <c r="F29" i="16"/>
  <c r="I29" i="16"/>
  <c r="O30" i="16"/>
  <c r="C37" i="17" l="1"/>
  <c r="I30" i="17"/>
  <c r="F30" i="16"/>
  <c r="I30" i="16"/>
  <c r="O31" i="16"/>
  <c r="C30" i="16"/>
  <c r="L44" i="16"/>
  <c r="R30" i="16"/>
  <c r="O47" i="5"/>
  <c r="O48" i="5"/>
  <c r="O49" i="5"/>
  <c r="O50" i="5"/>
  <c r="O51" i="5"/>
  <c r="O52" i="5"/>
  <c r="O53" i="5"/>
  <c r="O54" i="5"/>
  <c r="O55" i="5"/>
  <c r="O56" i="5"/>
  <c r="O58" i="5"/>
  <c r="O59" i="5"/>
  <c r="O60" i="5"/>
  <c r="O61" i="5"/>
  <c r="O62" i="5"/>
  <c r="O63" i="5"/>
  <c r="O64" i="5"/>
  <c r="O65" i="5"/>
  <c r="O66" i="5"/>
  <c r="O46" i="5"/>
  <c r="I31" i="17" l="1"/>
  <c r="C38" i="17"/>
  <c r="L45" i="16"/>
  <c r="F31" i="16"/>
  <c r="C31" i="16"/>
  <c r="O32" i="16"/>
  <c r="R31" i="16"/>
  <c r="I31" i="16"/>
  <c r="I32" i="17" l="1"/>
  <c r="C39" i="17"/>
  <c r="R32" i="16"/>
  <c r="C32" i="16"/>
  <c r="F32" i="16"/>
  <c r="I32" i="16"/>
  <c r="O33" i="16"/>
  <c r="L46" i="16"/>
  <c r="C40" i="17" l="1"/>
  <c r="I33" i="17"/>
  <c r="O34" i="16"/>
  <c r="C33" i="16"/>
  <c r="L47" i="16"/>
  <c r="R33" i="16"/>
  <c r="F33" i="16"/>
  <c r="I33" i="16"/>
  <c r="C41" i="17" l="1"/>
  <c r="I34" i="17"/>
  <c r="I34" i="16"/>
  <c r="F34" i="16"/>
  <c r="R34" i="16"/>
  <c r="C34" i="16"/>
  <c r="O35" i="16"/>
  <c r="L48" i="16"/>
  <c r="I35" i="17" l="1"/>
  <c r="I36" i="17" s="1"/>
  <c r="I37" i="17" s="1"/>
  <c r="I38" i="17" s="1"/>
  <c r="I39" i="17" s="1"/>
  <c r="I40" i="17" s="1"/>
  <c r="I41" i="17" s="1"/>
  <c r="I42" i="17" s="1"/>
  <c r="I43" i="17" s="1"/>
  <c r="I44" i="17" s="1"/>
  <c r="I45" i="17" s="1"/>
  <c r="I46" i="17" s="1"/>
  <c r="I47" i="17" s="1"/>
  <c r="I48" i="17" s="1"/>
  <c r="I49" i="17" s="1"/>
  <c r="I50" i="17" s="1"/>
  <c r="I51" i="17" s="1"/>
  <c r="I52" i="17" s="1"/>
  <c r="I53" i="17" s="1"/>
  <c r="I54" i="17" s="1"/>
  <c r="I55" i="17" s="1"/>
  <c r="I56" i="17" s="1"/>
  <c r="I57" i="17" s="1"/>
  <c r="I58" i="17" s="1"/>
  <c r="I59" i="17" s="1"/>
  <c r="I60" i="17" s="1"/>
  <c r="I61" i="17" s="1"/>
  <c r="I62" i="17" s="1"/>
  <c r="I63" i="17" s="1"/>
  <c r="I64" i="17" s="1"/>
  <c r="I65" i="17" s="1"/>
  <c r="I66" i="17" s="1"/>
  <c r="I67" i="17" s="1"/>
  <c r="I68" i="17" s="1"/>
  <c r="I69" i="17" s="1"/>
  <c r="I70" i="17" s="1"/>
  <c r="I71" i="17" s="1"/>
  <c r="I72" i="17" s="1"/>
  <c r="I73" i="17" s="1"/>
  <c r="I74" i="17" s="1"/>
  <c r="I75" i="17" s="1"/>
  <c r="I76" i="17" s="1"/>
  <c r="I77" i="17" s="1"/>
  <c r="I78" i="17" s="1"/>
  <c r="I79" i="17" s="1"/>
  <c r="I80" i="17" s="1"/>
  <c r="I81" i="17" s="1"/>
  <c r="I82" i="17" s="1"/>
  <c r="I83" i="17" s="1"/>
  <c r="I84" i="17" s="1"/>
  <c r="I85" i="17" s="1"/>
  <c r="I86" i="17" s="1"/>
  <c r="I87" i="17" s="1"/>
  <c r="I88" i="17" s="1"/>
  <c r="I89" i="17" s="1"/>
  <c r="I90" i="17" s="1"/>
  <c r="I91" i="17" s="1"/>
  <c r="I92" i="17" s="1"/>
  <c r="I93" i="17" s="1"/>
  <c r="I94" i="17" s="1"/>
  <c r="I95" i="17" s="1"/>
  <c r="I96" i="17" s="1"/>
  <c r="I97" i="17" s="1"/>
  <c r="I98" i="17" s="1"/>
  <c r="I99" i="17" s="1"/>
  <c r="I100" i="17" s="1"/>
  <c r="I101" i="17" s="1"/>
  <c r="I102" i="17" s="1"/>
  <c r="I103" i="17" s="1"/>
  <c r="I104" i="17" s="1"/>
  <c r="I105" i="17" s="1"/>
  <c r="I106" i="17" s="1"/>
  <c r="I107" i="17" s="1"/>
  <c r="I108" i="17" s="1"/>
  <c r="I109" i="17" s="1"/>
  <c r="I110" i="17" s="1"/>
  <c r="I111" i="17" s="1"/>
  <c r="I112" i="17" s="1"/>
  <c r="I113" i="17" s="1"/>
  <c r="I114" i="17" s="1"/>
  <c r="I115" i="17" s="1"/>
  <c r="I116" i="17" s="1"/>
  <c r="I117" i="17" s="1"/>
  <c r="I118" i="17" s="1"/>
  <c r="I119" i="17" s="1"/>
  <c r="I120" i="17" s="1"/>
  <c r="I121" i="17" s="1"/>
  <c r="I122" i="17" s="1"/>
  <c r="I123" i="17" s="1"/>
  <c r="I124" i="17" s="1"/>
  <c r="I125" i="17" s="1"/>
  <c r="I126" i="17" s="1"/>
  <c r="I127" i="17" s="1"/>
  <c r="I128" i="17" s="1"/>
  <c r="I129" i="17" s="1"/>
  <c r="I130" i="17" s="1"/>
  <c r="I131" i="17" s="1"/>
  <c r="I132" i="17" s="1"/>
  <c r="I133" i="17" s="1"/>
  <c r="I134" i="17" s="1"/>
  <c r="I135" i="17" s="1"/>
  <c r="I136" i="17" s="1"/>
  <c r="I137" i="17" s="1"/>
  <c r="I138" i="17" s="1"/>
  <c r="I139" i="17" s="1"/>
  <c r="I140" i="17" s="1"/>
  <c r="I141" i="17" s="1"/>
  <c r="I142" i="17" s="1"/>
  <c r="I143" i="17" s="1"/>
  <c r="I144" i="17" s="1"/>
  <c r="I145" i="17" s="1"/>
  <c r="I146" i="17" s="1"/>
  <c r="I147" i="17" s="1"/>
  <c r="I148" i="17" s="1"/>
  <c r="I149" i="17" s="1"/>
  <c r="I150" i="17" s="1"/>
  <c r="I151" i="17" s="1"/>
  <c r="I152" i="17" s="1"/>
  <c r="I153" i="17" s="1"/>
  <c r="I154" i="17" s="1"/>
  <c r="I155" i="17" s="1"/>
  <c r="I156" i="17" s="1"/>
  <c r="I157" i="17" s="1"/>
  <c r="I158" i="17" s="1"/>
  <c r="I159" i="17" s="1"/>
  <c r="I160" i="17" s="1"/>
  <c r="I161" i="17" s="1"/>
  <c r="I162" i="17" s="1"/>
  <c r="I163" i="17" s="1"/>
  <c r="I164" i="17" s="1"/>
  <c r="I165" i="17" s="1"/>
  <c r="I166" i="17" s="1"/>
  <c r="I167" i="17" s="1"/>
  <c r="I168" i="17" s="1"/>
  <c r="I169" i="17" s="1"/>
  <c r="I170" i="17" s="1"/>
  <c r="I171" i="17" s="1"/>
  <c r="I172" i="17" s="1"/>
  <c r="I173" i="17" s="1"/>
  <c r="I174" i="17" s="1"/>
  <c r="I175" i="17" s="1"/>
  <c r="I176" i="17" s="1"/>
  <c r="I177" i="17" s="1"/>
  <c r="I178" i="17" s="1"/>
  <c r="I179" i="17" s="1"/>
  <c r="I180" i="17" s="1"/>
  <c r="I181" i="17" s="1"/>
  <c r="I182" i="17" s="1"/>
  <c r="I183" i="17" s="1"/>
  <c r="I184" i="17" s="1"/>
  <c r="I185" i="17" s="1"/>
  <c r="I186" i="17" s="1"/>
  <c r="I187" i="17" s="1"/>
  <c r="I188" i="17" s="1"/>
  <c r="I189" i="17" s="1"/>
  <c r="I190" i="17" s="1"/>
  <c r="I191" i="17" s="1"/>
  <c r="I192" i="17" s="1"/>
  <c r="I193" i="17" s="1"/>
  <c r="I194" i="17" s="1"/>
  <c r="I195" i="17" s="1"/>
  <c r="I196" i="17" s="1"/>
  <c r="I197" i="17" s="1"/>
  <c r="I198" i="17" s="1"/>
  <c r="I199" i="17" s="1"/>
  <c r="I200" i="17" s="1"/>
  <c r="I201" i="17" s="1"/>
  <c r="I202" i="17" s="1"/>
  <c r="I203" i="17" s="1"/>
  <c r="I204" i="17" s="1"/>
  <c r="I205" i="17" s="1"/>
  <c r="I206" i="17" s="1"/>
  <c r="I207" i="17" s="1"/>
  <c r="I208" i="17" s="1"/>
  <c r="I209" i="17" s="1"/>
  <c r="I210" i="17" s="1"/>
  <c r="I211" i="17" s="1"/>
  <c r="I212" i="17" s="1"/>
  <c r="I213" i="17" s="1"/>
  <c r="I214" i="17" s="1"/>
  <c r="I215" i="17" s="1"/>
  <c r="I216" i="17" s="1"/>
  <c r="I217" i="17" s="1"/>
  <c r="I218" i="17" s="1"/>
  <c r="I219" i="17" s="1"/>
  <c r="I220" i="17" s="1"/>
  <c r="I221" i="17" s="1"/>
  <c r="I222" i="17" s="1"/>
  <c r="I223" i="17" s="1"/>
  <c r="I224" i="17" s="1"/>
  <c r="I225" i="17" s="1"/>
  <c r="I226" i="17" s="1"/>
  <c r="I227" i="17" s="1"/>
  <c r="I228" i="17" s="1"/>
  <c r="I229" i="17" s="1"/>
  <c r="I230" i="17" s="1"/>
  <c r="I231" i="17" s="1"/>
  <c r="I232" i="17" s="1"/>
  <c r="I233" i="17" s="1"/>
  <c r="I234" i="17" s="1"/>
  <c r="I235" i="17" s="1"/>
  <c r="I236" i="17" s="1"/>
  <c r="I237" i="17" s="1"/>
  <c r="I238" i="17" s="1"/>
  <c r="I239" i="17" s="1"/>
  <c r="I240" i="17" s="1"/>
  <c r="I241" i="17" s="1"/>
  <c r="I242" i="17" s="1"/>
  <c r="I243" i="17" s="1"/>
  <c r="I244" i="17" s="1"/>
  <c r="I245" i="17" s="1"/>
  <c r="I246" i="17" s="1"/>
  <c r="I247" i="17" s="1"/>
  <c r="I248" i="17" s="1"/>
  <c r="I249" i="17" s="1"/>
  <c r="I250" i="17" s="1"/>
  <c r="I251" i="17" s="1"/>
  <c r="I252" i="17" s="1"/>
  <c r="I253" i="17" s="1"/>
  <c r="I254" i="17" s="1"/>
  <c r="I255" i="17" s="1"/>
  <c r="I256" i="17" s="1"/>
  <c r="I257" i="17" s="1"/>
  <c r="I258" i="17" s="1"/>
  <c r="I259" i="17" s="1"/>
  <c r="I260" i="17" s="1"/>
  <c r="I261" i="17" s="1"/>
  <c r="I262" i="17" s="1"/>
  <c r="I263" i="17" s="1"/>
  <c r="I264" i="17" s="1"/>
  <c r="I265" i="17" s="1"/>
  <c r="I266" i="17" s="1"/>
  <c r="I267" i="17" s="1"/>
  <c r="I268" i="17" s="1"/>
  <c r="I269" i="17" s="1"/>
  <c r="I270" i="17" s="1"/>
  <c r="I271" i="17" s="1"/>
  <c r="I272" i="17" s="1"/>
  <c r="I273" i="17" s="1"/>
  <c r="I274" i="17" s="1"/>
  <c r="I275" i="17" s="1"/>
  <c r="I276" i="17" s="1"/>
  <c r="I277" i="17" s="1"/>
  <c r="I278" i="17" s="1"/>
  <c r="I279" i="17" s="1"/>
  <c r="I280" i="17" s="1"/>
  <c r="I281" i="17" s="1"/>
  <c r="I282" i="17" s="1"/>
  <c r="I283" i="17" s="1"/>
  <c r="I284" i="17" s="1"/>
  <c r="I285" i="17" s="1"/>
  <c r="I286" i="17" s="1"/>
  <c r="I287" i="17" s="1"/>
  <c r="I288" i="17" s="1"/>
  <c r="I289" i="17" s="1"/>
  <c r="I290" i="17" s="1"/>
  <c r="I291" i="17" s="1"/>
  <c r="I292" i="17" s="1"/>
  <c r="I293" i="17" s="1"/>
  <c r="I294" i="17" s="1"/>
  <c r="I295" i="17" s="1"/>
  <c r="I296" i="17" s="1"/>
  <c r="I297" i="17" s="1"/>
  <c r="I298" i="17" s="1"/>
  <c r="I299" i="17" s="1"/>
  <c r="I300" i="17" s="1"/>
  <c r="I301" i="17" s="1"/>
  <c r="I302" i="17" s="1"/>
  <c r="I303" i="17" s="1"/>
  <c r="I304" i="17" s="1"/>
  <c r="I305" i="17" s="1"/>
  <c r="I306" i="17" s="1"/>
  <c r="I307" i="17" s="1"/>
  <c r="I308" i="17" s="1"/>
  <c r="I309" i="17" s="1"/>
  <c r="I310" i="17" s="1"/>
  <c r="I311" i="17" s="1"/>
  <c r="I312" i="17" s="1"/>
  <c r="I313" i="17" s="1"/>
  <c r="I314" i="17" s="1"/>
  <c r="I315" i="17" s="1"/>
  <c r="I316" i="17" s="1"/>
  <c r="I317" i="17" s="1"/>
  <c r="I318" i="17" s="1"/>
  <c r="I319" i="17" s="1"/>
  <c r="I320" i="17" s="1"/>
  <c r="I321" i="17" s="1"/>
  <c r="I322" i="17" s="1"/>
  <c r="I323" i="17" s="1"/>
  <c r="I324" i="17" s="1"/>
  <c r="I325" i="17" s="1"/>
  <c r="I326" i="17" s="1"/>
  <c r="I327" i="17" s="1"/>
  <c r="I328" i="17" s="1"/>
  <c r="I329" i="17" s="1"/>
  <c r="I330" i="17" s="1"/>
  <c r="I331" i="17" s="1"/>
  <c r="I332" i="17" s="1"/>
  <c r="I333" i="17" s="1"/>
  <c r="I334" i="17" s="1"/>
  <c r="I335" i="17" s="1"/>
  <c r="I336" i="17" s="1"/>
  <c r="I337" i="17" s="1"/>
  <c r="I338" i="17" s="1"/>
  <c r="I339" i="17" s="1"/>
  <c r="I340" i="17" s="1"/>
  <c r="I341" i="17" s="1"/>
  <c r="I342" i="17" s="1"/>
  <c r="I343" i="17" s="1"/>
  <c r="I344" i="17" s="1"/>
  <c r="I345" i="17" s="1"/>
  <c r="I346" i="17" s="1"/>
  <c r="I347" i="17" s="1"/>
  <c r="I348" i="17" s="1"/>
  <c r="I349" i="17" s="1"/>
  <c r="I350" i="17" s="1"/>
  <c r="I351" i="17" s="1"/>
  <c r="I352" i="17" s="1"/>
  <c r="I353" i="17" s="1"/>
  <c r="I354" i="17" s="1"/>
  <c r="I355" i="17" s="1"/>
  <c r="I356" i="17" s="1"/>
  <c r="I357" i="17" s="1"/>
  <c r="I358" i="17" s="1"/>
  <c r="I359" i="17" s="1"/>
  <c r="I360" i="17" s="1"/>
  <c r="I361" i="17" s="1"/>
  <c r="I362" i="17" s="1"/>
  <c r="I363" i="17" s="1"/>
  <c r="I364" i="17" s="1"/>
  <c r="I365" i="17" s="1"/>
  <c r="I366" i="17" s="1"/>
  <c r="I367" i="17" s="1"/>
  <c r="I368" i="17" s="1"/>
  <c r="I369" i="17" s="1"/>
  <c r="I370" i="17" s="1"/>
  <c r="I371" i="17" s="1"/>
  <c r="I372" i="17" s="1"/>
  <c r="I373" i="17" s="1"/>
  <c r="I374" i="17" s="1"/>
  <c r="I375" i="17" s="1"/>
  <c r="I376" i="17" s="1"/>
  <c r="I377" i="17" s="1"/>
  <c r="I378" i="17" s="1"/>
  <c r="I379" i="17" s="1"/>
  <c r="I380" i="17" s="1"/>
  <c r="I381" i="17" s="1"/>
  <c r="I382" i="17" s="1"/>
  <c r="I383" i="17" s="1"/>
  <c r="I384" i="17" s="1"/>
  <c r="I385" i="17" s="1"/>
  <c r="I386" i="17" s="1"/>
  <c r="I387" i="17" s="1"/>
  <c r="I388" i="17" s="1"/>
  <c r="I389" i="17" s="1"/>
  <c r="I390" i="17" s="1"/>
  <c r="I391" i="17" s="1"/>
  <c r="I392" i="17" s="1"/>
  <c r="I393" i="17" s="1"/>
  <c r="I394" i="17" s="1"/>
  <c r="I395" i="17" s="1"/>
  <c r="I396" i="17" s="1"/>
  <c r="I397" i="17" s="1"/>
  <c r="I398" i="17" s="1"/>
  <c r="I399" i="17" s="1"/>
  <c r="I400" i="17" s="1"/>
  <c r="I401" i="17" s="1"/>
  <c r="I402" i="17" s="1"/>
  <c r="I403" i="17" s="1"/>
  <c r="I404" i="17" s="1"/>
  <c r="I405" i="17" s="1"/>
  <c r="I406" i="17" s="1"/>
  <c r="I407" i="17" s="1"/>
  <c r="I408" i="17" s="1"/>
  <c r="I409" i="17" s="1"/>
  <c r="I410" i="17" s="1"/>
  <c r="I411" i="17" s="1"/>
  <c r="I412" i="17" s="1"/>
  <c r="I413" i="17" s="1"/>
  <c r="I414" i="17" s="1"/>
  <c r="I415" i="17" s="1"/>
  <c r="I416" i="17" s="1"/>
  <c r="I417" i="17" s="1"/>
  <c r="I418" i="17" s="1"/>
  <c r="I419" i="17" s="1"/>
  <c r="I420" i="17" s="1"/>
  <c r="I421" i="17" s="1"/>
  <c r="I422" i="17" s="1"/>
  <c r="I423" i="17" s="1"/>
  <c r="I424" i="17" s="1"/>
  <c r="I425" i="17" s="1"/>
  <c r="I426" i="17" s="1"/>
  <c r="I427" i="17" s="1"/>
  <c r="I428" i="17" s="1"/>
  <c r="I429" i="17" s="1"/>
  <c r="I430" i="17" s="1"/>
  <c r="I431" i="17" s="1"/>
  <c r="I432" i="17" s="1"/>
  <c r="I433" i="17" s="1"/>
  <c r="I434" i="17" s="1"/>
  <c r="I435" i="17" s="1"/>
  <c r="I436" i="17" s="1"/>
  <c r="I437" i="17" s="1"/>
  <c r="I438" i="17" s="1"/>
  <c r="I439" i="17" s="1"/>
  <c r="I440" i="17" s="1"/>
  <c r="I441" i="17" s="1"/>
  <c r="I442" i="17" s="1"/>
  <c r="I443" i="17" s="1"/>
  <c r="I444" i="17" s="1"/>
  <c r="I445" i="17" s="1"/>
  <c r="I446" i="17" s="1"/>
  <c r="I447" i="17" s="1"/>
  <c r="I448" i="17" s="1"/>
  <c r="I449" i="17" s="1"/>
  <c r="I450" i="17" s="1"/>
  <c r="I451" i="17" s="1"/>
  <c r="I452" i="17" s="1"/>
  <c r="I453" i="17" s="1"/>
  <c r="I454" i="17" s="1"/>
  <c r="I455" i="17" s="1"/>
  <c r="I456" i="17" s="1"/>
  <c r="I457" i="17" s="1"/>
  <c r="I458" i="17" s="1"/>
  <c r="I459" i="17" s="1"/>
  <c r="I460" i="17" s="1"/>
  <c r="I461" i="17" s="1"/>
  <c r="I462" i="17" s="1"/>
  <c r="I463" i="17" s="1"/>
  <c r="I464" i="17" s="1"/>
  <c r="I465" i="17" s="1"/>
  <c r="I466" i="17" s="1"/>
  <c r="I467" i="17" s="1"/>
  <c r="I468" i="17" s="1"/>
  <c r="I469" i="17" s="1"/>
  <c r="I470" i="17" s="1"/>
  <c r="I471" i="17" s="1"/>
  <c r="I472" i="17" s="1"/>
  <c r="I473" i="17" s="1"/>
  <c r="I474" i="17" s="1"/>
  <c r="I475" i="17" s="1"/>
  <c r="I476" i="17" s="1"/>
  <c r="I477" i="17" s="1"/>
  <c r="I478" i="17" s="1"/>
  <c r="I479" i="17" s="1"/>
  <c r="I480" i="17" s="1"/>
  <c r="I481" i="17" s="1"/>
  <c r="I482" i="17" s="1"/>
  <c r="I483" i="17" s="1"/>
  <c r="I484" i="17" s="1"/>
  <c r="I485" i="17" s="1"/>
  <c r="I486" i="17" s="1"/>
  <c r="I487" i="17" s="1"/>
  <c r="I488" i="17" s="1"/>
  <c r="I489" i="17" s="1"/>
  <c r="I490" i="17" s="1"/>
  <c r="I491" i="17" s="1"/>
  <c r="I492" i="17" s="1"/>
  <c r="I493" i="17" s="1"/>
  <c r="I494" i="17" s="1"/>
  <c r="I495" i="17" s="1"/>
  <c r="I496" i="17" s="1"/>
  <c r="I497" i="17" s="1"/>
  <c r="I498" i="17" s="1"/>
  <c r="I499" i="17" s="1"/>
  <c r="I500" i="17" s="1"/>
  <c r="I501" i="17" s="1"/>
  <c r="I502" i="17" s="1"/>
  <c r="I503" i="17" s="1"/>
  <c r="I504" i="17" s="1"/>
  <c r="I505" i="17" s="1"/>
  <c r="I506" i="17" s="1"/>
  <c r="I507" i="17" s="1"/>
  <c r="I508" i="17" s="1"/>
  <c r="I509" i="17" s="1"/>
  <c r="I510" i="17" s="1"/>
  <c r="I511" i="17" s="1"/>
  <c r="I512" i="17" s="1"/>
  <c r="I513" i="17" s="1"/>
  <c r="I514" i="17" s="1"/>
  <c r="I515" i="17" s="1"/>
  <c r="I516" i="17" s="1"/>
  <c r="I517" i="17" s="1"/>
  <c r="I518" i="17" s="1"/>
  <c r="I519" i="17" s="1"/>
  <c r="I520" i="17" s="1"/>
  <c r="I521" i="17" s="1"/>
  <c r="I522" i="17" s="1"/>
  <c r="I523" i="17" s="1"/>
  <c r="I524" i="17" s="1"/>
  <c r="I525" i="17" s="1"/>
  <c r="I526" i="17" s="1"/>
  <c r="I527" i="17" s="1"/>
  <c r="I528" i="17" s="1"/>
  <c r="I529" i="17" s="1"/>
  <c r="I530" i="17" s="1"/>
  <c r="I531" i="17" s="1"/>
  <c r="I532" i="17" s="1"/>
  <c r="I533" i="17" s="1"/>
  <c r="I534" i="17" s="1"/>
  <c r="I535" i="17" s="1"/>
  <c r="I536" i="17" s="1"/>
  <c r="I537" i="17" s="1"/>
  <c r="I538" i="17" s="1"/>
  <c r="I539" i="17" s="1"/>
  <c r="I540" i="17" s="1"/>
  <c r="I541" i="17" s="1"/>
  <c r="I542" i="17" s="1"/>
  <c r="I543" i="17" s="1"/>
  <c r="I544" i="17" s="1"/>
  <c r="I545" i="17" s="1"/>
  <c r="I546" i="17" s="1"/>
  <c r="I547" i="17" s="1"/>
  <c r="I548" i="17" s="1"/>
  <c r="I549" i="17" s="1"/>
  <c r="I550" i="17" s="1"/>
  <c r="I551" i="17" s="1"/>
  <c r="I552" i="17" s="1"/>
  <c r="I553" i="17" s="1"/>
  <c r="I554" i="17" s="1"/>
  <c r="I555" i="17" s="1"/>
  <c r="I556" i="17" s="1"/>
  <c r="I557" i="17" s="1"/>
  <c r="I558" i="17" s="1"/>
  <c r="I559" i="17" s="1"/>
  <c r="I560" i="17" s="1"/>
  <c r="I561" i="17" s="1"/>
  <c r="I562" i="17" s="1"/>
  <c r="I563" i="17" s="1"/>
  <c r="I564" i="17" s="1"/>
  <c r="I565" i="17" s="1"/>
  <c r="I566" i="17" s="1"/>
  <c r="I567" i="17" s="1"/>
  <c r="I568" i="17" s="1"/>
  <c r="I569" i="17" s="1"/>
  <c r="I570" i="17" s="1"/>
  <c r="I571" i="17" s="1"/>
  <c r="I572" i="17" s="1"/>
  <c r="I573" i="17" s="1"/>
  <c r="I574" i="17" s="1"/>
  <c r="I575" i="17" s="1"/>
  <c r="I576" i="17" s="1"/>
  <c r="I577" i="17" s="1"/>
  <c r="I578" i="17" s="1"/>
  <c r="I579" i="17" s="1"/>
  <c r="I580" i="17" s="1"/>
  <c r="I581" i="17" s="1"/>
  <c r="I582" i="17" s="1"/>
  <c r="I583" i="17" s="1"/>
  <c r="I584" i="17" s="1"/>
  <c r="I585" i="17" s="1"/>
  <c r="I586" i="17" s="1"/>
  <c r="I587" i="17" s="1"/>
  <c r="I588" i="17" s="1"/>
  <c r="I589" i="17" s="1"/>
  <c r="I590" i="17" s="1"/>
  <c r="I591" i="17" s="1"/>
  <c r="I592" i="17" s="1"/>
  <c r="I593" i="17" s="1"/>
  <c r="I594" i="17" s="1"/>
  <c r="I595" i="17" s="1"/>
  <c r="I596" i="17" s="1"/>
  <c r="I597" i="17" s="1"/>
  <c r="I598" i="17" s="1"/>
  <c r="I599" i="17" s="1"/>
  <c r="I600" i="17" s="1"/>
  <c r="I601" i="17" s="1"/>
  <c r="I602" i="17" s="1"/>
  <c r="I603" i="17" s="1"/>
  <c r="I604" i="17" s="1"/>
  <c r="I605" i="17" s="1"/>
  <c r="I606" i="17" s="1"/>
  <c r="I607" i="17" s="1"/>
  <c r="I608" i="17" s="1"/>
  <c r="I609" i="17" s="1"/>
  <c r="I610" i="17" s="1"/>
  <c r="I611" i="17" s="1"/>
  <c r="I612" i="17" s="1"/>
  <c r="I613" i="17" s="1"/>
  <c r="I614" i="17" s="1"/>
  <c r="I615" i="17" s="1"/>
  <c r="I616" i="17" s="1"/>
  <c r="I617" i="17" s="1"/>
  <c r="I618" i="17" s="1"/>
  <c r="I619" i="17" s="1"/>
  <c r="I620" i="17" s="1"/>
  <c r="I621" i="17" s="1"/>
  <c r="I622" i="17" s="1"/>
  <c r="I623" i="17" s="1"/>
  <c r="I624" i="17" s="1"/>
  <c r="I625" i="17" s="1"/>
  <c r="I626" i="17" s="1"/>
  <c r="I627" i="17" s="1"/>
  <c r="I628" i="17" s="1"/>
  <c r="I629" i="17" s="1"/>
  <c r="I630" i="17" s="1"/>
  <c r="I631" i="17" s="1"/>
  <c r="I632" i="17" s="1"/>
  <c r="I633" i="17" s="1"/>
  <c r="I634" i="17" s="1"/>
  <c r="I635" i="17" s="1"/>
  <c r="I636" i="17" s="1"/>
  <c r="I637" i="17" s="1"/>
  <c r="I638" i="17" s="1"/>
  <c r="I639" i="17" s="1"/>
  <c r="I640" i="17" s="1"/>
  <c r="I641" i="17" s="1"/>
  <c r="I642" i="17" s="1"/>
  <c r="I643" i="17" s="1"/>
  <c r="I644" i="17" s="1"/>
  <c r="I645" i="17" s="1"/>
  <c r="I646" i="17" s="1"/>
  <c r="I647" i="17" s="1"/>
  <c r="I648" i="17" s="1"/>
  <c r="I649" i="17" s="1"/>
  <c r="I650" i="17" s="1"/>
  <c r="I651" i="17" s="1"/>
  <c r="I652" i="17" s="1"/>
  <c r="I653" i="17" s="1"/>
  <c r="I654" i="17" s="1"/>
  <c r="I655" i="17" s="1"/>
  <c r="I656" i="17" s="1"/>
  <c r="I657" i="17" s="1"/>
  <c r="I658" i="17" s="1"/>
  <c r="I659" i="17" s="1"/>
  <c r="I660" i="17" s="1"/>
  <c r="I661" i="17" s="1"/>
  <c r="I662" i="17" s="1"/>
  <c r="I663" i="17" s="1"/>
  <c r="I664" i="17" s="1"/>
  <c r="I665" i="17" s="1"/>
  <c r="I666" i="17" s="1"/>
  <c r="I667" i="17" s="1"/>
  <c r="I668" i="17" s="1"/>
  <c r="I669" i="17" s="1"/>
  <c r="I670" i="17" s="1"/>
  <c r="I671" i="17" s="1"/>
  <c r="I672" i="17" s="1"/>
  <c r="I673" i="17" s="1"/>
  <c r="I674" i="17" s="1"/>
  <c r="I675" i="17" s="1"/>
  <c r="I676" i="17" s="1"/>
  <c r="I677" i="17" s="1"/>
  <c r="I678" i="17" s="1"/>
  <c r="I679" i="17" s="1"/>
  <c r="I680" i="17" s="1"/>
  <c r="I681" i="17" s="1"/>
  <c r="I682" i="17" s="1"/>
  <c r="I683" i="17" s="1"/>
  <c r="I684" i="17" s="1"/>
  <c r="I685" i="17" s="1"/>
  <c r="I686" i="17" s="1"/>
  <c r="I687" i="17" s="1"/>
  <c r="I688" i="17" s="1"/>
  <c r="I689" i="17" s="1"/>
  <c r="I690" i="17" s="1"/>
  <c r="I691" i="17" s="1"/>
  <c r="I692" i="17" s="1"/>
  <c r="I693" i="17" s="1"/>
  <c r="I694" i="17" s="1"/>
  <c r="I695" i="17" s="1"/>
  <c r="I696" i="17" s="1"/>
  <c r="I697" i="17" s="1"/>
  <c r="I698" i="17" s="1"/>
  <c r="I699" i="17" s="1"/>
  <c r="I700" i="17" s="1"/>
  <c r="I701" i="17" s="1"/>
  <c r="I702" i="17" s="1"/>
  <c r="I703" i="17" s="1"/>
  <c r="I704" i="17" s="1"/>
  <c r="I705" i="17" s="1"/>
  <c r="I706" i="17" s="1"/>
  <c r="I707" i="17" s="1"/>
  <c r="I708" i="17" s="1"/>
  <c r="I709" i="17" s="1"/>
  <c r="I710" i="17" s="1"/>
  <c r="I711" i="17" s="1"/>
  <c r="I712" i="17" s="1"/>
  <c r="I713" i="17" s="1"/>
  <c r="I714" i="17" s="1"/>
  <c r="I715" i="17" s="1"/>
  <c r="I716" i="17" s="1"/>
  <c r="I717" i="17" s="1"/>
  <c r="I718" i="17" s="1"/>
  <c r="I719" i="17" s="1"/>
  <c r="I720" i="17" s="1"/>
  <c r="I721" i="17" s="1"/>
  <c r="I722" i="17" s="1"/>
  <c r="I723" i="17" s="1"/>
  <c r="I724" i="17" s="1"/>
  <c r="I725" i="17" s="1"/>
  <c r="I726" i="17" s="1"/>
  <c r="I727" i="17" s="1"/>
  <c r="I728" i="17" s="1"/>
  <c r="I729" i="17" s="1"/>
  <c r="I730" i="17" s="1"/>
  <c r="I731" i="17" s="1"/>
  <c r="I732" i="17" s="1"/>
  <c r="I733" i="17" s="1"/>
  <c r="I734" i="17" s="1"/>
  <c r="I735" i="17" s="1"/>
  <c r="I736" i="17" s="1"/>
  <c r="I737" i="17" s="1"/>
  <c r="I738" i="17" s="1"/>
  <c r="I739" i="17" s="1"/>
  <c r="I740" i="17" s="1"/>
  <c r="I741" i="17" s="1"/>
  <c r="I742" i="17" s="1"/>
  <c r="I743" i="17" s="1"/>
  <c r="I744" i="17" s="1"/>
  <c r="I745" i="17" s="1"/>
  <c r="I746" i="17" s="1"/>
  <c r="I747" i="17" s="1"/>
  <c r="I748" i="17" s="1"/>
  <c r="I749" i="17" s="1"/>
  <c r="I750" i="17" s="1"/>
  <c r="I751" i="17" s="1"/>
  <c r="I752" i="17" s="1"/>
  <c r="I753" i="17" s="1"/>
  <c r="I754" i="17" s="1"/>
  <c r="I755" i="17" s="1"/>
  <c r="I756" i="17" s="1"/>
  <c r="I757" i="17" s="1"/>
  <c r="I758" i="17" s="1"/>
  <c r="I759" i="17" s="1"/>
  <c r="I760" i="17" s="1"/>
  <c r="I761" i="17" s="1"/>
  <c r="I762" i="17" s="1"/>
  <c r="I763" i="17" s="1"/>
  <c r="I764" i="17" s="1"/>
  <c r="I765" i="17" s="1"/>
  <c r="I766" i="17" s="1"/>
  <c r="I767" i="17" s="1"/>
  <c r="I768" i="17" s="1"/>
  <c r="I769" i="17" s="1"/>
  <c r="I770" i="17" s="1"/>
  <c r="I771" i="17" s="1"/>
  <c r="I772" i="17" s="1"/>
  <c r="I773" i="17" s="1"/>
  <c r="I774" i="17" s="1"/>
  <c r="I775" i="17" s="1"/>
  <c r="I776" i="17" s="1"/>
  <c r="I777" i="17" s="1"/>
  <c r="I778" i="17" s="1"/>
  <c r="I779" i="17" s="1"/>
  <c r="I780" i="17" s="1"/>
  <c r="I781" i="17" s="1"/>
  <c r="I782" i="17" s="1"/>
  <c r="I783" i="17" s="1"/>
  <c r="I784" i="17" s="1"/>
  <c r="I785" i="17" s="1"/>
  <c r="I786" i="17" s="1"/>
  <c r="I787" i="17" s="1"/>
  <c r="I788" i="17" s="1"/>
  <c r="I789" i="17" s="1"/>
  <c r="I790" i="17" s="1"/>
  <c r="I791" i="17" s="1"/>
  <c r="I792" i="17" s="1"/>
  <c r="I793" i="17" s="1"/>
  <c r="I794" i="17" s="1"/>
  <c r="I795" i="17" s="1"/>
  <c r="I796" i="17" s="1"/>
  <c r="I797" i="17" s="1"/>
  <c r="I798" i="17" s="1"/>
  <c r="I799" i="17" s="1"/>
  <c r="I800" i="17" s="1"/>
  <c r="I801" i="17" s="1"/>
  <c r="I802" i="17" s="1"/>
  <c r="I803" i="17" s="1"/>
  <c r="I804" i="17" s="1"/>
  <c r="I805" i="17" s="1"/>
  <c r="I806" i="17" s="1"/>
  <c r="I807" i="17" s="1"/>
  <c r="I808" i="17" s="1"/>
  <c r="I809" i="17" s="1"/>
  <c r="I810" i="17" s="1"/>
  <c r="I811" i="17" s="1"/>
  <c r="I812" i="17" s="1"/>
  <c r="I813" i="17" s="1"/>
  <c r="I814" i="17" s="1"/>
  <c r="I815" i="17" s="1"/>
  <c r="I816" i="17" s="1"/>
  <c r="I817" i="17" s="1"/>
  <c r="I818" i="17" s="1"/>
  <c r="I819" i="17" s="1"/>
  <c r="I820" i="17" s="1"/>
  <c r="I821" i="17" s="1"/>
  <c r="I822" i="17" s="1"/>
  <c r="I823" i="17" s="1"/>
  <c r="I824" i="17" s="1"/>
  <c r="I825" i="17" s="1"/>
  <c r="I826" i="17" s="1"/>
  <c r="I827" i="17" s="1"/>
  <c r="I828" i="17" s="1"/>
  <c r="I829" i="17" s="1"/>
  <c r="I830" i="17" s="1"/>
  <c r="I831" i="17" s="1"/>
  <c r="I832" i="17" s="1"/>
  <c r="I833" i="17" s="1"/>
  <c r="I834" i="17" s="1"/>
  <c r="I835" i="17" s="1"/>
  <c r="I836" i="17" s="1"/>
  <c r="I837" i="17" s="1"/>
  <c r="I838" i="17" s="1"/>
  <c r="I839" i="17" s="1"/>
  <c r="I840" i="17" s="1"/>
  <c r="I841" i="17" s="1"/>
  <c r="I842" i="17" s="1"/>
  <c r="I843" i="17" s="1"/>
  <c r="I844" i="17" s="1"/>
  <c r="I845" i="17" s="1"/>
  <c r="I846" i="17" s="1"/>
  <c r="I847" i="17" s="1"/>
  <c r="I848" i="17" s="1"/>
  <c r="I849" i="17" s="1"/>
  <c r="I850" i="17" s="1"/>
  <c r="I851" i="17" s="1"/>
  <c r="I852" i="17" s="1"/>
  <c r="I853" i="17" s="1"/>
  <c r="I854" i="17" s="1"/>
  <c r="I855" i="17" s="1"/>
  <c r="I856" i="17" s="1"/>
  <c r="I857" i="17" s="1"/>
  <c r="I858" i="17" s="1"/>
  <c r="I859" i="17" s="1"/>
  <c r="I860" i="17" s="1"/>
  <c r="I861" i="17" s="1"/>
  <c r="I862" i="17" s="1"/>
  <c r="I863" i="17" s="1"/>
  <c r="I864" i="17" s="1"/>
  <c r="I865" i="17" s="1"/>
  <c r="I866" i="17" s="1"/>
  <c r="I867" i="17" s="1"/>
  <c r="I868" i="17" s="1"/>
  <c r="I869" i="17" s="1"/>
  <c r="I870" i="17" s="1"/>
  <c r="I871" i="17" s="1"/>
  <c r="I872" i="17" s="1"/>
  <c r="I873" i="17" s="1"/>
  <c r="I874" i="17" s="1"/>
  <c r="I875" i="17" s="1"/>
  <c r="I876" i="17" s="1"/>
  <c r="I877" i="17" s="1"/>
  <c r="I878" i="17" s="1"/>
  <c r="I879" i="17" s="1"/>
  <c r="I880" i="17" s="1"/>
  <c r="I881" i="17" s="1"/>
  <c r="I882" i="17" s="1"/>
  <c r="I883" i="17" s="1"/>
  <c r="I884" i="17" s="1"/>
  <c r="I885" i="17" s="1"/>
  <c r="I886" i="17" s="1"/>
  <c r="I887" i="17" s="1"/>
  <c r="I888" i="17" s="1"/>
  <c r="I889" i="17" s="1"/>
  <c r="I890" i="17" s="1"/>
  <c r="I891" i="17" s="1"/>
  <c r="I892" i="17" s="1"/>
  <c r="I893" i="17" s="1"/>
  <c r="I894" i="17" s="1"/>
  <c r="I895" i="17" s="1"/>
  <c r="I896" i="17" s="1"/>
  <c r="I897" i="17" s="1"/>
  <c r="I898" i="17" s="1"/>
  <c r="I899" i="17" s="1"/>
  <c r="I900" i="17" s="1"/>
  <c r="I901" i="17" s="1"/>
  <c r="I902" i="17" s="1"/>
  <c r="I903" i="17" s="1"/>
  <c r="I904" i="17" s="1"/>
  <c r="I905" i="17" s="1"/>
  <c r="I906" i="17" s="1"/>
  <c r="I907" i="17" s="1"/>
  <c r="I908" i="17" s="1"/>
  <c r="I909" i="17" s="1"/>
  <c r="I910" i="17" s="1"/>
  <c r="I911" i="17" s="1"/>
  <c r="I912" i="17" s="1"/>
  <c r="I913" i="17" s="1"/>
  <c r="I914" i="17" s="1"/>
  <c r="I915" i="17" s="1"/>
  <c r="I916" i="17" s="1"/>
  <c r="I917" i="17" s="1"/>
  <c r="I918" i="17" s="1"/>
  <c r="I919" i="17" s="1"/>
  <c r="I920" i="17" s="1"/>
  <c r="I921" i="17" s="1"/>
  <c r="I922" i="17" s="1"/>
  <c r="I923" i="17" s="1"/>
  <c r="I924" i="17" s="1"/>
  <c r="I925" i="17" s="1"/>
  <c r="I926" i="17" s="1"/>
  <c r="I927" i="17" s="1"/>
  <c r="I928" i="17" s="1"/>
  <c r="I929" i="17" s="1"/>
  <c r="I930" i="17" s="1"/>
  <c r="I931" i="17" s="1"/>
  <c r="I932" i="17" s="1"/>
  <c r="I933" i="17" s="1"/>
  <c r="I934" i="17" s="1"/>
  <c r="I935" i="17" s="1"/>
  <c r="I936" i="17" s="1"/>
  <c r="I937" i="17" s="1"/>
  <c r="I938" i="17" s="1"/>
  <c r="I939" i="17" s="1"/>
  <c r="I940" i="17" s="1"/>
  <c r="I941" i="17" s="1"/>
  <c r="I942" i="17" s="1"/>
  <c r="I943" i="17" s="1"/>
  <c r="I944" i="17" s="1"/>
  <c r="I945" i="17" s="1"/>
  <c r="I946" i="17" s="1"/>
  <c r="I947" i="17" s="1"/>
  <c r="I948" i="17" s="1"/>
  <c r="I949" i="17" s="1"/>
  <c r="I950" i="17" s="1"/>
  <c r="I951" i="17" s="1"/>
  <c r="I952" i="17" s="1"/>
  <c r="I953" i="17" s="1"/>
  <c r="I954" i="17" s="1"/>
  <c r="I955" i="17" s="1"/>
  <c r="I956" i="17" s="1"/>
  <c r="I957" i="17" s="1"/>
  <c r="I958" i="17" s="1"/>
  <c r="I959" i="17" s="1"/>
  <c r="I960" i="17" s="1"/>
  <c r="I961" i="17" s="1"/>
  <c r="I962" i="17" s="1"/>
  <c r="I963" i="17" s="1"/>
  <c r="I964" i="17" s="1"/>
  <c r="I965" i="17" s="1"/>
  <c r="I966" i="17" s="1"/>
  <c r="I967" i="17" s="1"/>
  <c r="I968" i="17" s="1"/>
  <c r="I969" i="17" s="1"/>
  <c r="I970" i="17" s="1"/>
  <c r="I971" i="17" s="1"/>
  <c r="I972" i="17" s="1"/>
  <c r="I973" i="17" s="1"/>
  <c r="I974" i="17" s="1"/>
  <c r="I975" i="17" s="1"/>
  <c r="I976" i="17" s="1"/>
  <c r="I977" i="17" s="1"/>
  <c r="I978" i="17" s="1"/>
  <c r="I979" i="17" s="1"/>
  <c r="I980" i="17" s="1"/>
  <c r="I981" i="17" s="1"/>
  <c r="I982" i="17" s="1"/>
  <c r="I983" i="17" s="1"/>
  <c r="I984" i="17" s="1"/>
  <c r="I985" i="17" s="1"/>
  <c r="I986" i="17" s="1"/>
  <c r="I987" i="17" s="1"/>
  <c r="I988" i="17" s="1"/>
  <c r="I989" i="17" s="1"/>
  <c r="I990" i="17" s="1"/>
  <c r="I991" i="17" s="1"/>
  <c r="I992" i="17" s="1"/>
  <c r="I993" i="17" s="1"/>
  <c r="I994" i="17" s="1"/>
  <c r="I995" i="17" s="1"/>
  <c r="I996" i="17" s="1"/>
  <c r="I997" i="17" s="1"/>
  <c r="I998" i="17" s="1"/>
  <c r="I999" i="17" s="1"/>
  <c r="I1000" i="17" s="1"/>
  <c r="I1001" i="17" s="1"/>
  <c r="I1002" i="17" s="1"/>
  <c r="I1003" i="17" s="1"/>
  <c r="I1004" i="17" s="1"/>
  <c r="I1005" i="17" s="1"/>
  <c r="I1006" i="17" s="1"/>
  <c r="I1007" i="17" s="1"/>
  <c r="I1008" i="17" s="1"/>
  <c r="I1009" i="17" s="1"/>
  <c r="I1010" i="17" s="1"/>
  <c r="I1011" i="17" s="1"/>
  <c r="I1012" i="17" s="1"/>
  <c r="I1013" i="17" s="1"/>
  <c r="I1014" i="17" s="1"/>
  <c r="I1015" i="17" s="1"/>
  <c r="I1016" i="17" s="1"/>
  <c r="I1017" i="17" s="1"/>
  <c r="I1018" i="17" s="1"/>
  <c r="I1019" i="17" s="1"/>
  <c r="I1020" i="17" s="1"/>
  <c r="I1021" i="17" s="1"/>
  <c r="I1022" i="17" s="1"/>
  <c r="I1023" i="17" s="1"/>
  <c r="I1024" i="17" s="1"/>
  <c r="J609" i="17" s="1"/>
  <c r="C42" i="17"/>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C200" i="17" s="1"/>
  <c r="C201" i="17" s="1"/>
  <c r="C202" i="17" s="1"/>
  <c r="C203" i="17" s="1"/>
  <c r="C204" i="17" s="1"/>
  <c r="C205" i="17" s="1"/>
  <c r="C206" i="17" s="1"/>
  <c r="C207" i="17" s="1"/>
  <c r="C208" i="17" s="1"/>
  <c r="C209" i="17" s="1"/>
  <c r="C210" i="17" s="1"/>
  <c r="C211" i="17" s="1"/>
  <c r="C212" i="17" s="1"/>
  <c r="C213" i="17" s="1"/>
  <c r="C214" i="17" s="1"/>
  <c r="C215" i="17" s="1"/>
  <c r="C216" i="17" s="1"/>
  <c r="C217" i="17" s="1"/>
  <c r="C218" i="17" s="1"/>
  <c r="C219" i="17" s="1"/>
  <c r="C220" i="17" s="1"/>
  <c r="C221" i="17" s="1"/>
  <c r="C222" i="17" s="1"/>
  <c r="C223" i="17" s="1"/>
  <c r="C224" i="17" s="1"/>
  <c r="C225" i="17" s="1"/>
  <c r="C226" i="17" s="1"/>
  <c r="C227" i="17" s="1"/>
  <c r="C228" i="17" s="1"/>
  <c r="C229" i="17" s="1"/>
  <c r="C230" i="17" s="1"/>
  <c r="C231" i="17" s="1"/>
  <c r="C232" i="17" s="1"/>
  <c r="C233" i="17" s="1"/>
  <c r="C234" i="17" s="1"/>
  <c r="C235" i="17" s="1"/>
  <c r="C236" i="17" s="1"/>
  <c r="C237" i="17" s="1"/>
  <c r="C238" i="17" s="1"/>
  <c r="C239" i="17" s="1"/>
  <c r="C240" i="17" s="1"/>
  <c r="C241" i="17" s="1"/>
  <c r="C242" i="17" s="1"/>
  <c r="C243" i="17" s="1"/>
  <c r="C244" i="17" s="1"/>
  <c r="C245" i="17" s="1"/>
  <c r="C246" i="17" s="1"/>
  <c r="C247" i="17" s="1"/>
  <c r="C248" i="17" s="1"/>
  <c r="C249" i="17" s="1"/>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C274" i="17" s="1"/>
  <c r="C275" i="17" s="1"/>
  <c r="C276" i="17" s="1"/>
  <c r="C277" i="17" s="1"/>
  <c r="C278" i="17" s="1"/>
  <c r="C279" i="17" s="1"/>
  <c r="C280" i="17" s="1"/>
  <c r="C281" i="17" s="1"/>
  <c r="C282" i="17" s="1"/>
  <c r="C283" i="17" s="1"/>
  <c r="C284" i="17" s="1"/>
  <c r="C285" i="17" s="1"/>
  <c r="C286" i="17" s="1"/>
  <c r="C287" i="17" s="1"/>
  <c r="C288" i="17" s="1"/>
  <c r="C289" i="17" s="1"/>
  <c r="C290" i="17" s="1"/>
  <c r="C291" i="17" s="1"/>
  <c r="C292" i="17" s="1"/>
  <c r="C293" i="17" s="1"/>
  <c r="C294" i="17" s="1"/>
  <c r="C295" i="17" s="1"/>
  <c r="C296" i="17" s="1"/>
  <c r="C297" i="17" s="1"/>
  <c r="C298" i="17" s="1"/>
  <c r="C299" i="17" s="1"/>
  <c r="C300" i="17" s="1"/>
  <c r="C301" i="17" s="1"/>
  <c r="C302" i="17" s="1"/>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C333" i="17" s="1"/>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C365" i="17" s="1"/>
  <c r="C366" i="17" s="1"/>
  <c r="C367" i="17" s="1"/>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C394" i="17" s="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C425" i="17" s="1"/>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C456" i="17" s="1"/>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477" i="17" s="1"/>
  <c r="C478" i="17" s="1"/>
  <c r="C479" i="17" s="1"/>
  <c r="C480" i="17" s="1"/>
  <c r="C481" i="17" s="1"/>
  <c r="C482" i="17" s="1"/>
  <c r="C483" i="17" s="1"/>
  <c r="C484" i="17" s="1"/>
  <c r="C485" i="17" s="1"/>
  <c r="C486" i="17" s="1"/>
  <c r="C487" i="17" s="1"/>
  <c r="C488" i="17" s="1"/>
  <c r="C489" i="17" s="1"/>
  <c r="C490" i="17" s="1"/>
  <c r="C491" i="17" s="1"/>
  <c r="C492" i="17" s="1"/>
  <c r="C493" i="17" s="1"/>
  <c r="C494" i="17" s="1"/>
  <c r="C495" i="17" s="1"/>
  <c r="C496" i="17" s="1"/>
  <c r="C497" i="17" s="1"/>
  <c r="C498" i="17" s="1"/>
  <c r="C499" i="17" s="1"/>
  <c r="C500" i="17" s="1"/>
  <c r="C501" i="17" s="1"/>
  <c r="C502" i="17" s="1"/>
  <c r="C503" i="17" s="1"/>
  <c r="C504" i="17" s="1"/>
  <c r="C505" i="17" s="1"/>
  <c r="C506" i="17" s="1"/>
  <c r="C507" i="17" s="1"/>
  <c r="C508" i="17" s="1"/>
  <c r="C509" i="17" s="1"/>
  <c r="C510" i="17" s="1"/>
  <c r="C511" i="17" s="1"/>
  <c r="C512" i="17" s="1"/>
  <c r="C513" i="17" s="1"/>
  <c r="C514" i="17" s="1"/>
  <c r="C515" i="17" s="1"/>
  <c r="C516" i="17" s="1"/>
  <c r="C517" i="17" s="1"/>
  <c r="C518" i="17" s="1"/>
  <c r="C519" i="17" s="1"/>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C547" i="17" s="1"/>
  <c r="C548" i="17" s="1"/>
  <c r="C549" i="17" s="1"/>
  <c r="C550" i="17" s="1"/>
  <c r="C551" i="17" s="1"/>
  <c r="C552" i="17" s="1"/>
  <c r="C553" i="17" s="1"/>
  <c r="C554" i="17" s="1"/>
  <c r="C555" i="17" s="1"/>
  <c r="C556" i="17" s="1"/>
  <c r="C557" i="17" s="1"/>
  <c r="C558" i="17" s="1"/>
  <c r="C559" i="17" s="1"/>
  <c r="C560" i="17" s="1"/>
  <c r="C561" i="17" s="1"/>
  <c r="C562" i="17" s="1"/>
  <c r="C563" i="17" s="1"/>
  <c r="C564" i="17" s="1"/>
  <c r="C565" i="17" s="1"/>
  <c r="C566" i="17" s="1"/>
  <c r="C567" i="17" s="1"/>
  <c r="C568" i="17" s="1"/>
  <c r="C569" i="17" s="1"/>
  <c r="C570" i="17" s="1"/>
  <c r="C571" i="17" s="1"/>
  <c r="C572" i="17" s="1"/>
  <c r="C573" i="17" s="1"/>
  <c r="C574" i="17" s="1"/>
  <c r="C575" i="17" s="1"/>
  <c r="C576" i="17" s="1"/>
  <c r="C577" i="17" s="1"/>
  <c r="C578" i="17" s="1"/>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599" i="17" s="1"/>
  <c r="C600" i="17" s="1"/>
  <c r="C601" i="17" s="1"/>
  <c r="C602" i="17" s="1"/>
  <c r="C603" i="17" s="1"/>
  <c r="C604" i="17" s="1"/>
  <c r="C605" i="17" s="1"/>
  <c r="C606" i="17" s="1"/>
  <c r="C607" i="17" s="1"/>
  <c r="C608" i="17" s="1"/>
  <c r="C609" i="17" s="1"/>
  <c r="C610" i="17" s="1"/>
  <c r="C611" i="17" s="1"/>
  <c r="C612" i="17" s="1"/>
  <c r="C613" i="17" s="1"/>
  <c r="C614" i="17" s="1"/>
  <c r="C615" i="17" s="1"/>
  <c r="C616" i="17" s="1"/>
  <c r="C617" i="17" s="1"/>
  <c r="C618" i="17" s="1"/>
  <c r="C619" i="17" s="1"/>
  <c r="C620" i="17" s="1"/>
  <c r="C621" i="17" s="1"/>
  <c r="C622" i="17" s="1"/>
  <c r="C623" i="17" s="1"/>
  <c r="C624" i="17" s="1"/>
  <c r="C625" i="17" s="1"/>
  <c r="C626" i="17" s="1"/>
  <c r="C627" i="17" s="1"/>
  <c r="C628" i="17" s="1"/>
  <c r="C629" i="17" s="1"/>
  <c r="C630" i="17" s="1"/>
  <c r="C631" i="17" s="1"/>
  <c r="C632" i="17" s="1"/>
  <c r="C633" i="17" s="1"/>
  <c r="C634" i="17" s="1"/>
  <c r="C635" i="17" s="1"/>
  <c r="C636" i="17" s="1"/>
  <c r="C637" i="17" s="1"/>
  <c r="C638" i="17" s="1"/>
  <c r="C639" i="17" s="1"/>
  <c r="C640" i="17" s="1"/>
  <c r="C641" i="17" s="1"/>
  <c r="C642" i="17" s="1"/>
  <c r="C643" i="17" s="1"/>
  <c r="C644" i="17" s="1"/>
  <c r="C645" i="17" s="1"/>
  <c r="C646" i="17" s="1"/>
  <c r="C647" i="17" s="1"/>
  <c r="C648" i="17" s="1"/>
  <c r="C649" i="17" s="1"/>
  <c r="C650" i="17" s="1"/>
  <c r="C651" i="17" s="1"/>
  <c r="C652" i="17" s="1"/>
  <c r="C653" i="17" s="1"/>
  <c r="C654" i="17" s="1"/>
  <c r="C655" i="17" s="1"/>
  <c r="C656" i="17" s="1"/>
  <c r="C657" i="17" s="1"/>
  <c r="C658" i="17" s="1"/>
  <c r="C659" i="17" s="1"/>
  <c r="C660" i="17" s="1"/>
  <c r="C661" i="17" s="1"/>
  <c r="C662" i="17" s="1"/>
  <c r="C663" i="17" s="1"/>
  <c r="C664" i="17" s="1"/>
  <c r="C665" i="17" s="1"/>
  <c r="C666" i="17" s="1"/>
  <c r="C667" i="17" s="1"/>
  <c r="C668" i="17" s="1"/>
  <c r="C669" i="17" s="1"/>
  <c r="C670" i="17" s="1"/>
  <c r="C671" i="17" s="1"/>
  <c r="C672" i="17" s="1"/>
  <c r="C673" i="17" s="1"/>
  <c r="C674" i="17" s="1"/>
  <c r="C675" i="17" s="1"/>
  <c r="C676" i="17" s="1"/>
  <c r="C677" i="17" s="1"/>
  <c r="C678" i="17" s="1"/>
  <c r="C679" i="17" s="1"/>
  <c r="C680" i="17" s="1"/>
  <c r="C681" i="17" s="1"/>
  <c r="C682" i="17" s="1"/>
  <c r="C683" i="17" s="1"/>
  <c r="C684" i="17" s="1"/>
  <c r="C685" i="17" s="1"/>
  <c r="C686" i="17" s="1"/>
  <c r="C687" i="17" s="1"/>
  <c r="C688" i="17" s="1"/>
  <c r="C689" i="17" s="1"/>
  <c r="C690" i="17" s="1"/>
  <c r="C691" i="17" s="1"/>
  <c r="C692" i="17" s="1"/>
  <c r="C693" i="17" s="1"/>
  <c r="C694" i="17" s="1"/>
  <c r="C695" i="17" s="1"/>
  <c r="C696" i="17" s="1"/>
  <c r="C697" i="17" s="1"/>
  <c r="C698" i="17" s="1"/>
  <c r="C699" i="17" s="1"/>
  <c r="C700" i="17" s="1"/>
  <c r="C701" i="17" s="1"/>
  <c r="C702" i="17" s="1"/>
  <c r="C703" i="17" s="1"/>
  <c r="C704" i="17" s="1"/>
  <c r="C705" i="17" s="1"/>
  <c r="C706" i="17" s="1"/>
  <c r="C707" i="17" s="1"/>
  <c r="C708" i="17" s="1"/>
  <c r="C709" i="17" s="1"/>
  <c r="C710" i="17" s="1"/>
  <c r="C711" i="17" s="1"/>
  <c r="C712" i="17" s="1"/>
  <c r="C713" i="17" s="1"/>
  <c r="C714" i="17" s="1"/>
  <c r="C715" i="17" s="1"/>
  <c r="C716" i="17" s="1"/>
  <c r="C717" i="17" s="1"/>
  <c r="C718" i="17" s="1"/>
  <c r="C719" i="17" s="1"/>
  <c r="C720" i="17" s="1"/>
  <c r="C721" i="17" s="1"/>
  <c r="C722" i="17" s="1"/>
  <c r="C723" i="17" s="1"/>
  <c r="C724" i="17" s="1"/>
  <c r="C725" i="17" s="1"/>
  <c r="C726" i="17" s="1"/>
  <c r="C727" i="17" s="1"/>
  <c r="C728" i="17" s="1"/>
  <c r="C729" i="17" s="1"/>
  <c r="C730" i="17" s="1"/>
  <c r="C731" i="17" s="1"/>
  <c r="C732" i="17" s="1"/>
  <c r="C733" i="17" s="1"/>
  <c r="C734" i="17" s="1"/>
  <c r="C735" i="17" s="1"/>
  <c r="C736" i="17" s="1"/>
  <c r="C737" i="17" s="1"/>
  <c r="C738" i="17" s="1"/>
  <c r="C739" i="17" s="1"/>
  <c r="C740" i="17" s="1"/>
  <c r="C741" i="17" s="1"/>
  <c r="C742" i="17" s="1"/>
  <c r="C743" i="17" s="1"/>
  <c r="C744" i="17" s="1"/>
  <c r="C745" i="17" s="1"/>
  <c r="C746" i="17" s="1"/>
  <c r="C747" i="17" s="1"/>
  <c r="C748" i="17" s="1"/>
  <c r="C749" i="17" s="1"/>
  <c r="C750" i="17" s="1"/>
  <c r="C751" i="17" s="1"/>
  <c r="C752" i="17" s="1"/>
  <c r="C753" i="17" s="1"/>
  <c r="C754" i="17" s="1"/>
  <c r="C755" i="17" s="1"/>
  <c r="C756" i="17" s="1"/>
  <c r="C757" i="17" s="1"/>
  <c r="C758" i="17" s="1"/>
  <c r="C759" i="17" s="1"/>
  <c r="C760" i="17" s="1"/>
  <c r="C761" i="17" s="1"/>
  <c r="C762" i="17" s="1"/>
  <c r="C763" i="17" s="1"/>
  <c r="C764" i="17" s="1"/>
  <c r="C765" i="17" s="1"/>
  <c r="C766" i="17" s="1"/>
  <c r="C767" i="17" s="1"/>
  <c r="C768" i="17" s="1"/>
  <c r="C769" i="17" s="1"/>
  <c r="C770" i="17" s="1"/>
  <c r="C771" i="17" s="1"/>
  <c r="C772" i="17" s="1"/>
  <c r="C773" i="17" s="1"/>
  <c r="C774" i="17" s="1"/>
  <c r="C775" i="17" s="1"/>
  <c r="C776" i="17" s="1"/>
  <c r="C777" i="17" s="1"/>
  <c r="C778" i="17" s="1"/>
  <c r="C779" i="17" s="1"/>
  <c r="C780" i="17" s="1"/>
  <c r="C781" i="17" s="1"/>
  <c r="C782" i="17" s="1"/>
  <c r="C783" i="17" s="1"/>
  <c r="C784" i="17" s="1"/>
  <c r="C785" i="17" s="1"/>
  <c r="C786" i="17" s="1"/>
  <c r="C787" i="17" s="1"/>
  <c r="C788" i="17" s="1"/>
  <c r="C789" i="17" s="1"/>
  <c r="C790" i="17" s="1"/>
  <c r="C791" i="17" s="1"/>
  <c r="C792" i="17" s="1"/>
  <c r="C793" i="17" s="1"/>
  <c r="C794" i="17" s="1"/>
  <c r="C795" i="17" s="1"/>
  <c r="C796" i="17" s="1"/>
  <c r="C797" i="17" s="1"/>
  <c r="C798" i="17" s="1"/>
  <c r="C799" i="17" s="1"/>
  <c r="C800" i="17" s="1"/>
  <c r="C801" i="17" s="1"/>
  <c r="C802" i="17" s="1"/>
  <c r="C803" i="17" s="1"/>
  <c r="C804" i="17" s="1"/>
  <c r="C805" i="17" s="1"/>
  <c r="C806" i="17" s="1"/>
  <c r="C807" i="17" s="1"/>
  <c r="C808" i="17" s="1"/>
  <c r="C809" i="17" s="1"/>
  <c r="C810" i="17" s="1"/>
  <c r="C811" i="17" s="1"/>
  <c r="C812" i="17" s="1"/>
  <c r="C813" i="17" s="1"/>
  <c r="C814" i="17" s="1"/>
  <c r="C815" i="17" s="1"/>
  <c r="C816" i="17" s="1"/>
  <c r="C817" i="17" s="1"/>
  <c r="C818" i="17" s="1"/>
  <c r="C819" i="17" s="1"/>
  <c r="C820" i="17" s="1"/>
  <c r="C821" i="17" s="1"/>
  <c r="C822" i="17" s="1"/>
  <c r="C823" i="17" s="1"/>
  <c r="C824" i="17" s="1"/>
  <c r="C825" i="17" s="1"/>
  <c r="C826" i="17" s="1"/>
  <c r="C827" i="17" s="1"/>
  <c r="C828" i="17" s="1"/>
  <c r="C829" i="17" s="1"/>
  <c r="C830" i="17" s="1"/>
  <c r="C831" i="17" s="1"/>
  <c r="C832" i="17" s="1"/>
  <c r="C833" i="17" s="1"/>
  <c r="C834" i="17" s="1"/>
  <c r="C835" i="17" s="1"/>
  <c r="C836" i="17" s="1"/>
  <c r="C837" i="17" s="1"/>
  <c r="C838" i="17" s="1"/>
  <c r="C839" i="17" s="1"/>
  <c r="C840" i="17" s="1"/>
  <c r="C841" i="17" s="1"/>
  <c r="C842" i="17" s="1"/>
  <c r="C843" i="17" s="1"/>
  <c r="C844" i="17" s="1"/>
  <c r="C845" i="17" s="1"/>
  <c r="C846" i="17" s="1"/>
  <c r="C847" i="17" s="1"/>
  <c r="C848" i="17" s="1"/>
  <c r="C849" i="17" s="1"/>
  <c r="C850" i="17" s="1"/>
  <c r="C851" i="17" s="1"/>
  <c r="C852" i="17" s="1"/>
  <c r="C853" i="17" s="1"/>
  <c r="C854" i="17" s="1"/>
  <c r="C855" i="17" s="1"/>
  <c r="C856" i="17" s="1"/>
  <c r="C857" i="17" s="1"/>
  <c r="C858" i="17" s="1"/>
  <c r="C859" i="17" s="1"/>
  <c r="C860" i="17" s="1"/>
  <c r="C861" i="17" s="1"/>
  <c r="C862" i="17" s="1"/>
  <c r="C863" i="17" s="1"/>
  <c r="C864" i="17" s="1"/>
  <c r="C865" i="17" s="1"/>
  <c r="C866" i="17" s="1"/>
  <c r="C867" i="17" s="1"/>
  <c r="C868" i="17" s="1"/>
  <c r="C869" i="17" s="1"/>
  <c r="C870" i="17" s="1"/>
  <c r="C871" i="17" s="1"/>
  <c r="C872" i="17" s="1"/>
  <c r="C873" i="17" s="1"/>
  <c r="C874" i="17" s="1"/>
  <c r="C875" i="17" s="1"/>
  <c r="C876" i="17" s="1"/>
  <c r="C877" i="17" s="1"/>
  <c r="C878" i="17" s="1"/>
  <c r="C879" i="17" s="1"/>
  <c r="C880" i="17" s="1"/>
  <c r="C881" i="17" s="1"/>
  <c r="C882" i="17" s="1"/>
  <c r="C883" i="17" s="1"/>
  <c r="C884" i="17" s="1"/>
  <c r="C885" i="17" s="1"/>
  <c r="C886" i="17" s="1"/>
  <c r="C887" i="17" s="1"/>
  <c r="C888" i="17" s="1"/>
  <c r="C889" i="17" s="1"/>
  <c r="C890" i="17" s="1"/>
  <c r="C891" i="17" s="1"/>
  <c r="C892" i="17" s="1"/>
  <c r="C893" i="17" s="1"/>
  <c r="C894" i="17" s="1"/>
  <c r="C895" i="17" s="1"/>
  <c r="C896" i="17" s="1"/>
  <c r="C897" i="17" s="1"/>
  <c r="C898" i="17" s="1"/>
  <c r="C899" i="17" s="1"/>
  <c r="C900" i="17" s="1"/>
  <c r="C901" i="17" s="1"/>
  <c r="C902" i="17" s="1"/>
  <c r="C903" i="17" s="1"/>
  <c r="C904" i="17" s="1"/>
  <c r="C905" i="17" s="1"/>
  <c r="C906" i="17" s="1"/>
  <c r="C907" i="17" s="1"/>
  <c r="C908" i="17" s="1"/>
  <c r="C909" i="17" s="1"/>
  <c r="C910" i="17" s="1"/>
  <c r="C911" i="17" s="1"/>
  <c r="C912" i="17" s="1"/>
  <c r="C913" i="17" s="1"/>
  <c r="C914" i="17" s="1"/>
  <c r="C915" i="17" s="1"/>
  <c r="C916" i="17" s="1"/>
  <c r="C917" i="17" s="1"/>
  <c r="C918" i="17" s="1"/>
  <c r="C919" i="17" s="1"/>
  <c r="C920" i="17" s="1"/>
  <c r="C921" i="17" s="1"/>
  <c r="C922" i="17" s="1"/>
  <c r="C923" i="17" s="1"/>
  <c r="C924" i="17" s="1"/>
  <c r="C925" i="17" s="1"/>
  <c r="C926" i="17" s="1"/>
  <c r="C927" i="17" s="1"/>
  <c r="C928" i="17" s="1"/>
  <c r="C929" i="17" s="1"/>
  <c r="C930" i="17" s="1"/>
  <c r="C931" i="17" s="1"/>
  <c r="C932" i="17" s="1"/>
  <c r="C933" i="17" s="1"/>
  <c r="C934" i="17" s="1"/>
  <c r="C935" i="17" s="1"/>
  <c r="C936" i="17" s="1"/>
  <c r="C937" i="17" s="1"/>
  <c r="C938" i="17" s="1"/>
  <c r="C939" i="17" s="1"/>
  <c r="C940" i="17" s="1"/>
  <c r="C941" i="17" s="1"/>
  <c r="C942" i="17" s="1"/>
  <c r="C943" i="17" s="1"/>
  <c r="C944" i="17" s="1"/>
  <c r="C945" i="17" s="1"/>
  <c r="C946" i="17" s="1"/>
  <c r="C947" i="17" s="1"/>
  <c r="C948" i="17" s="1"/>
  <c r="C949" i="17" s="1"/>
  <c r="C950" i="17" s="1"/>
  <c r="C951" i="17" s="1"/>
  <c r="C952" i="17" s="1"/>
  <c r="C953" i="17" s="1"/>
  <c r="C954" i="17" s="1"/>
  <c r="C955" i="17" s="1"/>
  <c r="C956" i="17" s="1"/>
  <c r="C957" i="17" s="1"/>
  <c r="C958" i="17" s="1"/>
  <c r="C959" i="17" s="1"/>
  <c r="C960" i="17" s="1"/>
  <c r="C961" i="17" s="1"/>
  <c r="C962" i="17" s="1"/>
  <c r="C963" i="17" s="1"/>
  <c r="C964" i="17" s="1"/>
  <c r="C965" i="17" s="1"/>
  <c r="C966" i="17" s="1"/>
  <c r="C967" i="17" s="1"/>
  <c r="C968" i="17" s="1"/>
  <c r="C969" i="17" s="1"/>
  <c r="C970" i="17" s="1"/>
  <c r="C971" i="17" s="1"/>
  <c r="C972" i="17" s="1"/>
  <c r="C973" i="17" s="1"/>
  <c r="C974" i="17" s="1"/>
  <c r="C975" i="17" s="1"/>
  <c r="C976" i="17" s="1"/>
  <c r="C977" i="17" s="1"/>
  <c r="C978" i="17" s="1"/>
  <c r="C979" i="17" s="1"/>
  <c r="C980" i="17" s="1"/>
  <c r="C981" i="17" s="1"/>
  <c r="C982" i="17" s="1"/>
  <c r="C983" i="17" s="1"/>
  <c r="C984" i="17" s="1"/>
  <c r="C985" i="17" s="1"/>
  <c r="C986" i="17" s="1"/>
  <c r="C987" i="17" s="1"/>
  <c r="C988" i="17" s="1"/>
  <c r="C989" i="17" s="1"/>
  <c r="C990" i="17" s="1"/>
  <c r="C991" i="17" s="1"/>
  <c r="C992" i="17" s="1"/>
  <c r="C993" i="17" s="1"/>
  <c r="C994" i="17" s="1"/>
  <c r="C995" i="17" s="1"/>
  <c r="C996" i="17" s="1"/>
  <c r="C997" i="17" s="1"/>
  <c r="C998" i="17" s="1"/>
  <c r="C999" i="17" s="1"/>
  <c r="C1000" i="17" s="1"/>
  <c r="C1001" i="17" s="1"/>
  <c r="C1002" i="17" s="1"/>
  <c r="C1003" i="17" s="1"/>
  <c r="C1004" i="17" s="1"/>
  <c r="C1005" i="17" s="1"/>
  <c r="C1006" i="17" s="1"/>
  <c r="C1007" i="17" s="1"/>
  <c r="C1008" i="17" s="1"/>
  <c r="C1009" i="17" s="1"/>
  <c r="C1010" i="17" s="1"/>
  <c r="C1011" i="17" s="1"/>
  <c r="C1012" i="17" s="1"/>
  <c r="C1013" i="17" s="1"/>
  <c r="C1014" i="17" s="1"/>
  <c r="C1015" i="17" s="1"/>
  <c r="C1016" i="17" s="1"/>
  <c r="C1017" i="17" s="1"/>
  <c r="C1018" i="17" s="1"/>
  <c r="C1019" i="17" s="1"/>
  <c r="C1020" i="17" s="1"/>
  <c r="C1021" i="17" s="1"/>
  <c r="C1022" i="17" s="1"/>
  <c r="C1023" i="17" s="1"/>
  <c r="C1024" i="17" s="1"/>
  <c r="L49" i="16"/>
  <c r="O36" i="16"/>
  <c r="O37" i="16" s="1"/>
  <c r="C35" i="16"/>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C320" i="16" s="1"/>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C343" i="16" s="1"/>
  <c r="C344" i="16" s="1"/>
  <c r="C345" i="16" s="1"/>
  <c r="C346" i="16" s="1"/>
  <c r="C347" i="16" s="1"/>
  <c r="C348" i="16" s="1"/>
  <c r="C349" i="16" s="1"/>
  <c r="C350" i="16" s="1"/>
  <c r="C351" i="16" s="1"/>
  <c r="C352" i="16" s="1"/>
  <c r="C353" i="16" s="1"/>
  <c r="C354" i="16" s="1"/>
  <c r="C355" i="16" s="1"/>
  <c r="C356" i="16" s="1"/>
  <c r="C357" i="16" s="1"/>
  <c r="C358" i="16" s="1"/>
  <c r="C359" i="16" s="1"/>
  <c r="C360" i="16" s="1"/>
  <c r="C361" i="16" s="1"/>
  <c r="C362" i="16" s="1"/>
  <c r="C363" i="16" s="1"/>
  <c r="C364" i="16" s="1"/>
  <c r="C365" i="16" s="1"/>
  <c r="C366" i="16" s="1"/>
  <c r="C367" i="16" s="1"/>
  <c r="C368" i="16" s="1"/>
  <c r="C369" i="16" s="1"/>
  <c r="C370" i="16" s="1"/>
  <c r="C371" i="16" s="1"/>
  <c r="C372" i="16" s="1"/>
  <c r="C373" i="16" s="1"/>
  <c r="C374" i="16" s="1"/>
  <c r="C375" i="16" s="1"/>
  <c r="C376" i="16" s="1"/>
  <c r="C377" i="16" s="1"/>
  <c r="C378" i="16" s="1"/>
  <c r="C379" i="16" s="1"/>
  <c r="C380" i="16" s="1"/>
  <c r="C381" i="16" s="1"/>
  <c r="C382" i="16" s="1"/>
  <c r="C383" i="16" s="1"/>
  <c r="C384" i="16" s="1"/>
  <c r="C385" i="16" s="1"/>
  <c r="C386" i="16" s="1"/>
  <c r="C387" i="16" s="1"/>
  <c r="C388" i="16" s="1"/>
  <c r="C389" i="16" s="1"/>
  <c r="C390" i="16" s="1"/>
  <c r="C391" i="16" s="1"/>
  <c r="C392" i="16" s="1"/>
  <c r="C393" i="16" s="1"/>
  <c r="C394" i="16" s="1"/>
  <c r="C395" i="16" s="1"/>
  <c r="C396" i="16" s="1"/>
  <c r="C397" i="16" s="1"/>
  <c r="C398" i="16" s="1"/>
  <c r="C399" i="16" s="1"/>
  <c r="C400" i="16" s="1"/>
  <c r="C401" i="16" s="1"/>
  <c r="C402" i="16" s="1"/>
  <c r="C403" i="16" s="1"/>
  <c r="C404" i="16" s="1"/>
  <c r="C405" i="16" s="1"/>
  <c r="C406" i="16" s="1"/>
  <c r="C407" i="16" s="1"/>
  <c r="C408" i="16" s="1"/>
  <c r="C409" i="16" s="1"/>
  <c r="C410" i="16" s="1"/>
  <c r="C411" i="16" s="1"/>
  <c r="C412" i="16" s="1"/>
  <c r="C413" i="16" s="1"/>
  <c r="C414" i="16" s="1"/>
  <c r="C415" i="16" s="1"/>
  <c r="C416" i="16" s="1"/>
  <c r="C417" i="16" s="1"/>
  <c r="C418" i="16" s="1"/>
  <c r="C419" i="16" s="1"/>
  <c r="C420" i="16" s="1"/>
  <c r="C421" i="16" s="1"/>
  <c r="C422" i="16" s="1"/>
  <c r="C423" i="16" s="1"/>
  <c r="C424" i="16" s="1"/>
  <c r="C425" i="16" s="1"/>
  <c r="C426" i="16" s="1"/>
  <c r="C427" i="16" s="1"/>
  <c r="C428" i="16" s="1"/>
  <c r="C429" i="16" s="1"/>
  <c r="C430" i="16" s="1"/>
  <c r="C431" i="16" s="1"/>
  <c r="C432" i="16" s="1"/>
  <c r="C433" i="16" s="1"/>
  <c r="C434" i="16" s="1"/>
  <c r="C435" i="16" s="1"/>
  <c r="C436" i="16" s="1"/>
  <c r="C437" i="16" s="1"/>
  <c r="C438" i="16" s="1"/>
  <c r="C439" i="16" s="1"/>
  <c r="C440" i="16" s="1"/>
  <c r="C441" i="16" s="1"/>
  <c r="C442" i="16" s="1"/>
  <c r="C443" i="16" s="1"/>
  <c r="C444" i="16" s="1"/>
  <c r="C445" i="16" s="1"/>
  <c r="C446" i="16" s="1"/>
  <c r="C447" i="16" s="1"/>
  <c r="C448" i="16" s="1"/>
  <c r="C449" i="16" s="1"/>
  <c r="C450" i="16" s="1"/>
  <c r="C451" i="16" s="1"/>
  <c r="C452" i="16" s="1"/>
  <c r="C453" i="16" s="1"/>
  <c r="C454" i="16" s="1"/>
  <c r="C455" i="16" s="1"/>
  <c r="C456" i="16" s="1"/>
  <c r="C457" i="16" s="1"/>
  <c r="C458" i="16" s="1"/>
  <c r="C459" i="16" s="1"/>
  <c r="C460" i="16" s="1"/>
  <c r="C461" i="16" s="1"/>
  <c r="C462" i="16" s="1"/>
  <c r="C463" i="16" s="1"/>
  <c r="C464" i="16" s="1"/>
  <c r="C465" i="16" s="1"/>
  <c r="C466" i="16" s="1"/>
  <c r="C467" i="16" s="1"/>
  <c r="C468" i="16" s="1"/>
  <c r="C469" i="16" s="1"/>
  <c r="C470" i="16" s="1"/>
  <c r="C471" i="16" s="1"/>
  <c r="C472" i="16" s="1"/>
  <c r="C473" i="16" s="1"/>
  <c r="C474" i="16" s="1"/>
  <c r="C475" i="16" s="1"/>
  <c r="C476" i="16" s="1"/>
  <c r="C477" i="16" s="1"/>
  <c r="C478" i="16" s="1"/>
  <c r="C479" i="16" s="1"/>
  <c r="C480" i="16" s="1"/>
  <c r="C481" i="16" s="1"/>
  <c r="C482" i="16" s="1"/>
  <c r="C483" i="16" s="1"/>
  <c r="C484" i="16" s="1"/>
  <c r="C485" i="16" s="1"/>
  <c r="C486" i="16" s="1"/>
  <c r="C487" i="16" s="1"/>
  <c r="C488" i="16" s="1"/>
  <c r="C489" i="16" s="1"/>
  <c r="C490" i="16" s="1"/>
  <c r="C491" i="16" s="1"/>
  <c r="C492" i="16" s="1"/>
  <c r="C493" i="16" s="1"/>
  <c r="C494" i="16" s="1"/>
  <c r="C495" i="16" s="1"/>
  <c r="C496" i="16" s="1"/>
  <c r="C497" i="16" s="1"/>
  <c r="C498" i="16" s="1"/>
  <c r="C499" i="16" s="1"/>
  <c r="C500" i="16" s="1"/>
  <c r="C501" i="16" s="1"/>
  <c r="C502" i="16" s="1"/>
  <c r="C503" i="16" s="1"/>
  <c r="C504" i="16" s="1"/>
  <c r="C505" i="16" s="1"/>
  <c r="C506" i="16" s="1"/>
  <c r="C507" i="16" s="1"/>
  <c r="C508" i="16" s="1"/>
  <c r="C509" i="16" s="1"/>
  <c r="C510" i="16" s="1"/>
  <c r="C511" i="16" s="1"/>
  <c r="C512" i="16" s="1"/>
  <c r="C513" i="16" s="1"/>
  <c r="C514" i="16" s="1"/>
  <c r="C515" i="16" s="1"/>
  <c r="C516" i="16" s="1"/>
  <c r="C517" i="16" s="1"/>
  <c r="C518" i="16" s="1"/>
  <c r="C519" i="16" s="1"/>
  <c r="C520" i="16" s="1"/>
  <c r="C521" i="16" s="1"/>
  <c r="C522" i="16" s="1"/>
  <c r="C523" i="16" s="1"/>
  <c r="C524" i="16" s="1"/>
  <c r="C525" i="16" s="1"/>
  <c r="C526" i="16" s="1"/>
  <c r="C527" i="16" s="1"/>
  <c r="C528" i="16" s="1"/>
  <c r="C529" i="16" s="1"/>
  <c r="C530" i="16" s="1"/>
  <c r="C531" i="16" s="1"/>
  <c r="C532" i="16" s="1"/>
  <c r="C533" i="16" s="1"/>
  <c r="C534" i="16" s="1"/>
  <c r="C535" i="16" s="1"/>
  <c r="C536" i="16" s="1"/>
  <c r="C537" i="16" s="1"/>
  <c r="C538" i="16" s="1"/>
  <c r="C539" i="16" s="1"/>
  <c r="C540" i="16" s="1"/>
  <c r="C541" i="16" s="1"/>
  <c r="C542" i="16" s="1"/>
  <c r="C543" i="16" s="1"/>
  <c r="C544" i="16" s="1"/>
  <c r="C545" i="16" s="1"/>
  <c r="C546" i="16" s="1"/>
  <c r="C547" i="16" s="1"/>
  <c r="C548" i="16" s="1"/>
  <c r="C549" i="16" s="1"/>
  <c r="C550" i="16" s="1"/>
  <c r="C551" i="16" s="1"/>
  <c r="C552" i="16" s="1"/>
  <c r="C553" i="16" s="1"/>
  <c r="C554" i="16" s="1"/>
  <c r="C555" i="16" s="1"/>
  <c r="C556" i="16" s="1"/>
  <c r="C557" i="16" s="1"/>
  <c r="C558" i="16" s="1"/>
  <c r="C559" i="16" s="1"/>
  <c r="C560" i="16" s="1"/>
  <c r="C561" i="16" s="1"/>
  <c r="C562" i="16" s="1"/>
  <c r="C563" i="16" s="1"/>
  <c r="C564" i="16" s="1"/>
  <c r="C565" i="16" s="1"/>
  <c r="C566" i="16" s="1"/>
  <c r="C567" i="16" s="1"/>
  <c r="C568" i="16" s="1"/>
  <c r="C569" i="16" s="1"/>
  <c r="C570" i="16" s="1"/>
  <c r="C571" i="16" s="1"/>
  <c r="C572" i="16" s="1"/>
  <c r="C573" i="16" s="1"/>
  <c r="C574" i="16" s="1"/>
  <c r="C575" i="16" s="1"/>
  <c r="C576" i="16" s="1"/>
  <c r="C577" i="16" s="1"/>
  <c r="C578" i="16" s="1"/>
  <c r="C579" i="16" s="1"/>
  <c r="C580" i="16" s="1"/>
  <c r="C581" i="16" s="1"/>
  <c r="C582" i="16" s="1"/>
  <c r="C583" i="16" s="1"/>
  <c r="C584" i="16" s="1"/>
  <c r="C585" i="16" s="1"/>
  <c r="C586" i="16" s="1"/>
  <c r="C587" i="16" s="1"/>
  <c r="C588" i="16" s="1"/>
  <c r="C589" i="16" s="1"/>
  <c r="C590" i="16" s="1"/>
  <c r="C591" i="16" s="1"/>
  <c r="C592" i="16" s="1"/>
  <c r="C593" i="16" s="1"/>
  <c r="C594" i="16" s="1"/>
  <c r="C595" i="16" s="1"/>
  <c r="C596" i="16" s="1"/>
  <c r="C597" i="16" s="1"/>
  <c r="C598" i="16" s="1"/>
  <c r="C599" i="16" s="1"/>
  <c r="C600" i="16" s="1"/>
  <c r="C601" i="16" s="1"/>
  <c r="C602" i="16" s="1"/>
  <c r="C603" i="16" s="1"/>
  <c r="C604" i="16" s="1"/>
  <c r="C605" i="16" s="1"/>
  <c r="C606" i="16" s="1"/>
  <c r="C607" i="16" s="1"/>
  <c r="C608" i="16" s="1"/>
  <c r="C609" i="16" s="1"/>
  <c r="C610" i="16" s="1"/>
  <c r="C611" i="16" s="1"/>
  <c r="C612" i="16" s="1"/>
  <c r="C613" i="16" s="1"/>
  <c r="C614" i="16" s="1"/>
  <c r="C615" i="16" s="1"/>
  <c r="C616" i="16" s="1"/>
  <c r="C617" i="16" s="1"/>
  <c r="C618" i="16" s="1"/>
  <c r="C619" i="16" s="1"/>
  <c r="C620" i="16" s="1"/>
  <c r="C621" i="16" s="1"/>
  <c r="C622" i="16" s="1"/>
  <c r="C623" i="16" s="1"/>
  <c r="C624" i="16" s="1"/>
  <c r="C625" i="16" s="1"/>
  <c r="C626" i="16" s="1"/>
  <c r="C627" i="16" s="1"/>
  <c r="C628" i="16" s="1"/>
  <c r="C629" i="16" s="1"/>
  <c r="C630" i="16" s="1"/>
  <c r="C631" i="16" s="1"/>
  <c r="C632" i="16" s="1"/>
  <c r="C633" i="16" s="1"/>
  <c r="C634" i="16" s="1"/>
  <c r="C635" i="16" s="1"/>
  <c r="C636" i="16" s="1"/>
  <c r="C637" i="16" s="1"/>
  <c r="C638" i="16" s="1"/>
  <c r="C639" i="16" s="1"/>
  <c r="C640" i="16" s="1"/>
  <c r="C641" i="16" s="1"/>
  <c r="C642" i="16" s="1"/>
  <c r="C643" i="16" s="1"/>
  <c r="C644" i="16" s="1"/>
  <c r="C645" i="16" s="1"/>
  <c r="C646" i="16" s="1"/>
  <c r="C647" i="16" s="1"/>
  <c r="C648" i="16" s="1"/>
  <c r="C649" i="16" s="1"/>
  <c r="C650" i="16" s="1"/>
  <c r="C651" i="16" s="1"/>
  <c r="C652" i="16" s="1"/>
  <c r="C653" i="16" s="1"/>
  <c r="C654" i="16" s="1"/>
  <c r="C655" i="16" s="1"/>
  <c r="C656" i="16" s="1"/>
  <c r="C657" i="16" s="1"/>
  <c r="C658" i="16" s="1"/>
  <c r="C659" i="16" s="1"/>
  <c r="C660" i="16" s="1"/>
  <c r="C661" i="16" s="1"/>
  <c r="C662" i="16" s="1"/>
  <c r="C663" i="16" s="1"/>
  <c r="C664" i="16" s="1"/>
  <c r="C665" i="16" s="1"/>
  <c r="C666" i="16" s="1"/>
  <c r="C667" i="16" s="1"/>
  <c r="C668" i="16" s="1"/>
  <c r="C669" i="16" s="1"/>
  <c r="C670" i="16" s="1"/>
  <c r="C671" i="16" s="1"/>
  <c r="C672" i="16" s="1"/>
  <c r="C673" i="16" s="1"/>
  <c r="C674" i="16" s="1"/>
  <c r="C675" i="16" s="1"/>
  <c r="C676" i="16" s="1"/>
  <c r="C677" i="16" s="1"/>
  <c r="C678" i="16" s="1"/>
  <c r="C679" i="16" s="1"/>
  <c r="C680" i="16" s="1"/>
  <c r="C681" i="16" s="1"/>
  <c r="C682" i="16" s="1"/>
  <c r="C683" i="16" s="1"/>
  <c r="C684" i="16" s="1"/>
  <c r="C685" i="16" s="1"/>
  <c r="C686" i="16" s="1"/>
  <c r="C687" i="16" s="1"/>
  <c r="C688" i="16" s="1"/>
  <c r="C689" i="16" s="1"/>
  <c r="C690" i="16" s="1"/>
  <c r="C691" i="16" s="1"/>
  <c r="C692" i="16" s="1"/>
  <c r="C693" i="16" s="1"/>
  <c r="C694" i="16" s="1"/>
  <c r="C695" i="16" s="1"/>
  <c r="C696" i="16" s="1"/>
  <c r="C697" i="16" s="1"/>
  <c r="C698" i="16" s="1"/>
  <c r="C699" i="16" s="1"/>
  <c r="C700" i="16" s="1"/>
  <c r="C701" i="16" s="1"/>
  <c r="C702" i="16" s="1"/>
  <c r="C703" i="16" s="1"/>
  <c r="C704" i="16" s="1"/>
  <c r="C705" i="16" s="1"/>
  <c r="C706" i="16" s="1"/>
  <c r="C707" i="16" s="1"/>
  <c r="C708" i="16" s="1"/>
  <c r="C709" i="16" s="1"/>
  <c r="C710" i="16" s="1"/>
  <c r="C711" i="16" s="1"/>
  <c r="C712" i="16" s="1"/>
  <c r="C713" i="16" s="1"/>
  <c r="C714" i="16" s="1"/>
  <c r="C715" i="16" s="1"/>
  <c r="C716" i="16" s="1"/>
  <c r="C717" i="16" s="1"/>
  <c r="C718" i="16" s="1"/>
  <c r="C719" i="16" s="1"/>
  <c r="C720" i="16" s="1"/>
  <c r="C721" i="16" s="1"/>
  <c r="C722" i="16" s="1"/>
  <c r="C723" i="16" s="1"/>
  <c r="C724" i="16" s="1"/>
  <c r="C725" i="16" s="1"/>
  <c r="C726" i="16" s="1"/>
  <c r="C727" i="16" s="1"/>
  <c r="C728" i="16" s="1"/>
  <c r="C729" i="16" s="1"/>
  <c r="C730" i="16" s="1"/>
  <c r="C731" i="16" s="1"/>
  <c r="C732" i="16" s="1"/>
  <c r="C733" i="16" s="1"/>
  <c r="C734" i="16" s="1"/>
  <c r="C735" i="16" s="1"/>
  <c r="C736" i="16" s="1"/>
  <c r="C737" i="16" s="1"/>
  <c r="C738" i="16" s="1"/>
  <c r="C739" i="16" s="1"/>
  <c r="C740" i="16" s="1"/>
  <c r="C741" i="16" s="1"/>
  <c r="C742" i="16" s="1"/>
  <c r="C743" i="16" s="1"/>
  <c r="C744" i="16" s="1"/>
  <c r="C745" i="16" s="1"/>
  <c r="C746" i="16" s="1"/>
  <c r="C747" i="16" s="1"/>
  <c r="C748" i="16" s="1"/>
  <c r="C749" i="16" s="1"/>
  <c r="C750" i="16" s="1"/>
  <c r="C751" i="16" s="1"/>
  <c r="C752" i="16" s="1"/>
  <c r="C753" i="16" s="1"/>
  <c r="C754" i="16" s="1"/>
  <c r="C755" i="16" s="1"/>
  <c r="C756" i="16" s="1"/>
  <c r="C757" i="16" s="1"/>
  <c r="C758" i="16" s="1"/>
  <c r="C759" i="16" s="1"/>
  <c r="C760" i="16" s="1"/>
  <c r="C761" i="16" s="1"/>
  <c r="C762" i="16" s="1"/>
  <c r="C763" i="16" s="1"/>
  <c r="C764" i="16" s="1"/>
  <c r="C765" i="16" s="1"/>
  <c r="C766" i="16" s="1"/>
  <c r="C767" i="16" s="1"/>
  <c r="C768" i="16" s="1"/>
  <c r="C769" i="16" s="1"/>
  <c r="C770" i="16" s="1"/>
  <c r="C771" i="16" s="1"/>
  <c r="C772" i="16" s="1"/>
  <c r="C773" i="16" s="1"/>
  <c r="C774" i="16" s="1"/>
  <c r="C775" i="16" s="1"/>
  <c r="C776" i="16" s="1"/>
  <c r="C777" i="16" s="1"/>
  <c r="C778" i="16" s="1"/>
  <c r="C779" i="16" s="1"/>
  <c r="C780" i="16" s="1"/>
  <c r="C781" i="16" s="1"/>
  <c r="C782" i="16" s="1"/>
  <c r="C783" i="16" s="1"/>
  <c r="C784" i="16" s="1"/>
  <c r="C785" i="16" s="1"/>
  <c r="C786" i="16" s="1"/>
  <c r="C787" i="16" s="1"/>
  <c r="C788" i="16" s="1"/>
  <c r="C789" i="16" s="1"/>
  <c r="C790" i="16" s="1"/>
  <c r="C791" i="16" s="1"/>
  <c r="C792" i="16" s="1"/>
  <c r="C793" i="16" s="1"/>
  <c r="C794" i="16" s="1"/>
  <c r="C795" i="16" s="1"/>
  <c r="C796" i="16" s="1"/>
  <c r="C797" i="16" s="1"/>
  <c r="C798" i="16" s="1"/>
  <c r="C799" i="16" s="1"/>
  <c r="C800" i="16" s="1"/>
  <c r="C801" i="16" s="1"/>
  <c r="C802" i="16" s="1"/>
  <c r="C803" i="16" s="1"/>
  <c r="C804" i="16" s="1"/>
  <c r="C805" i="16" s="1"/>
  <c r="C806" i="16" s="1"/>
  <c r="C807" i="16" s="1"/>
  <c r="C808" i="16" s="1"/>
  <c r="C809" i="16" s="1"/>
  <c r="C810" i="16" s="1"/>
  <c r="C811" i="16" s="1"/>
  <c r="C812" i="16" s="1"/>
  <c r="C813" i="16" s="1"/>
  <c r="C814" i="16" s="1"/>
  <c r="C815" i="16" s="1"/>
  <c r="C816" i="16" s="1"/>
  <c r="C817" i="16" s="1"/>
  <c r="C818" i="16" s="1"/>
  <c r="C819" i="16" s="1"/>
  <c r="C820" i="16" s="1"/>
  <c r="C821" i="16" s="1"/>
  <c r="C822" i="16" s="1"/>
  <c r="C823" i="16" s="1"/>
  <c r="C824" i="16" s="1"/>
  <c r="C825" i="16" s="1"/>
  <c r="C826" i="16" s="1"/>
  <c r="C827" i="16" s="1"/>
  <c r="C828" i="16" s="1"/>
  <c r="C829" i="16" s="1"/>
  <c r="C830" i="16" s="1"/>
  <c r="C831" i="16" s="1"/>
  <c r="C832" i="16" s="1"/>
  <c r="C833" i="16" s="1"/>
  <c r="C834" i="16" s="1"/>
  <c r="C835" i="16" s="1"/>
  <c r="C836" i="16" s="1"/>
  <c r="C837" i="16" s="1"/>
  <c r="C838" i="16" s="1"/>
  <c r="C839" i="16" s="1"/>
  <c r="C840" i="16" s="1"/>
  <c r="C841" i="16" s="1"/>
  <c r="C842" i="16" s="1"/>
  <c r="C843" i="16" s="1"/>
  <c r="C844" i="16" s="1"/>
  <c r="C845" i="16" s="1"/>
  <c r="C846" i="16" s="1"/>
  <c r="C847" i="16" s="1"/>
  <c r="C848" i="16" s="1"/>
  <c r="C849" i="16" s="1"/>
  <c r="C850" i="16" s="1"/>
  <c r="C851" i="16" s="1"/>
  <c r="C852" i="16" s="1"/>
  <c r="C853" i="16" s="1"/>
  <c r="C854" i="16" s="1"/>
  <c r="C855" i="16" s="1"/>
  <c r="C856" i="16" s="1"/>
  <c r="C857" i="16" s="1"/>
  <c r="C858" i="16" s="1"/>
  <c r="C859" i="16" s="1"/>
  <c r="C860" i="16" s="1"/>
  <c r="C861" i="16" s="1"/>
  <c r="C862" i="16" s="1"/>
  <c r="C863" i="16" s="1"/>
  <c r="C864" i="16" s="1"/>
  <c r="C865" i="16" s="1"/>
  <c r="C866" i="16" s="1"/>
  <c r="C867" i="16" s="1"/>
  <c r="C868" i="16" s="1"/>
  <c r="C869" i="16" s="1"/>
  <c r="C870" i="16" s="1"/>
  <c r="C871" i="16" s="1"/>
  <c r="C872" i="16" s="1"/>
  <c r="C873" i="16" s="1"/>
  <c r="C874" i="16" s="1"/>
  <c r="C875" i="16" s="1"/>
  <c r="C876" i="16" s="1"/>
  <c r="C877" i="16" s="1"/>
  <c r="C878" i="16" s="1"/>
  <c r="C879" i="16" s="1"/>
  <c r="C880" i="16" s="1"/>
  <c r="C881" i="16" s="1"/>
  <c r="C882" i="16" s="1"/>
  <c r="C883" i="16" s="1"/>
  <c r="C884" i="16" s="1"/>
  <c r="C885" i="16" s="1"/>
  <c r="C886" i="16" s="1"/>
  <c r="C887" i="16" s="1"/>
  <c r="C888" i="16" s="1"/>
  <c r="C889" i="16" s="1"/>
  <c r="C890" i="16" s="1"/>
  <c r="C891" i="16" s="1"/>
  <c r="C892" i="16" s="1"/>
  <c r="C893" i="16" s="1"/>
  <c r="C894" i="16" s="1"/>
  <c r="C895" i="16" s="1"/>
  <c r="C896" i="16" s="1"/>
  <c r="C897" i="16" s="1"/>
  <c r="C898" i="16" s="1"/>
  <c r="C899" i="16" s="1"/>
  <c r="C900" i="16" s="1"/>
  <c r="C901" i="16" s="1"/>
  <c r="C902" i="16" s="1"/>
  <c r="C903" i="16" s="1"/>
  <c r="C904" i="16" s="1"/>
  <c r="C905" i="16" s="1"/>
  <c r="C906" i="16" s="1"/>
  <c r="C907" i="16" s="1"/>
  <c r="C908" i="16" s="1"/>
  <c r="C909" i="16" s="1"/>
  <c r="C910" i="16" s="1"/>
  <c r="C911" i="16" s="1"/>
  <c r="C912" i="16" s="1"/>
  <c r="C913" i="16" s="1"/>
  <c r="C914" i="16" s="1"/>
  <c r="C915" i="16" s="1"/>
  <c r="C916" i="16" s="1"/>
  <c r="C917" i="16" s="1"/>
  <c r="C918" i="16" s="1"/>
  <c r="C919" i="16" s="1"/>
  <c r="C920" i="16" s="1"/>
  <c r="C921" i="16" s="1"/>
  <c r="C922" i="16" s="1"/>
  <c r="C923" i="16" s="1"/>
  <c r="C924" i="16" s="1"/>
  <c r="C925" i="16" s="1"/>
  <c r="C926" i="16" s="1"/>
  <c r="C927" i="16" s="1"/>
  <c r="C928" i="16" s="1"/>
  <c r="C929" i="16" s="1"/>
  <c r="C930" i="16" s="1"/>
  <c r="C931" i="16" s="1"/>
  <c r="C932" i="16" s="1"/>
  <c r="C933" i="16" s="1"/>
  <c r="C934" i="16" s="1"/>
  <c r="C935" i="16" s="1"/>
  <c r="C936" i="16" s="1"/>
  <c r="C937" i="16" s="1"/>
  <c r="C938" i="16" s="1"/>
  <c r="C939" i="16" s="1"/>
  <c r="C940" i="16" s="1"/>
  <c r="C941" i="16" s="1"/>
  <c r="C942" i="16" s="1"/>
  <c r="C943" i="16" s="1"/>
  <c r="C944" i="16" s="1"/>
  <c r="C945" i="16" s="1"/>
  <c r="C946" i="16" s="1"/>
  <c r="C947" i="16" s="1"/>
  <c r="C948" i="16" s="1"/>
  <c r="C949" i="16" s="1"/>
  <c r="C950" i="16" s="1"/>
  <c r="C951" i="16" s="1"/>
  <c r="C952" i="16" s="1"/>
  <c r="C953" i="16" s="1"/>
  <c r="C954" i="16" s="1"/>
  <c r="C955" i="16" s="1"/>
  <c r="C956" i="16" s="1"/>
  <c r="C957" i="16" s="1"/>
  <c r="C958" i="16" s="1"/>
  <c r="C959" i="16" s="1"/>
  <c r="C960" i="16" s="1"/>
  <c r="C961" i="16" s="1"/>
  <c r="C962" i="16" s="1"/>
  <c r="C963" i="16" s="1"/>
  <c r="C964" i="16" s="1"/>
  <c r="C965" i="16" s="1"/>
  <c r="C966" i="16" s="1"/>
  <c r="C967" i="16" s="1"/>
  <c r="C968" i="16" s="1"/>
  <c r="C969" i="16" s="1"/>
  <c r="C970" i="16" s="1"/>
  <c r="C971" i="16" s="1"/>
  <c r="C972" i="16" s="1"/>
  <c r="C973" i="16" s="1"/>
  <c r="C974" i="16" s="1"/>
  <c r="C975" i="16" s="1"/>
  <c r="C976" i="16" s="1"/>
  <c r="C977" i="16" s="1"/>
  <c r="C978" i="16" s="1"/>
  <c r="C979" i="16" s="1"/>
  <c r="C980" i="16" s="1"/>
  <c r="C981" i="16" s="1"/>
  <c r="C982" i="16" s="1"/>
  <c r="C983" i="16" s="1"/>
  <c r="C984" i="16" s="1"/>
  <c r="C985" i="16" s="1"/>
  <c r="C986" i="16" s="1"/>
  <c r="C987" i="16" s="1"/>
  <c r="C988" i="16" s="1"/>
  <c r="C989" i="16" s="1"/>
  <c r="C990" i="16" s="1"/>
  <c r="C991" i="16" s="1"/>
  <c r="C992" i="16" s="1"/>
  <c r="C993" i="16" s="1"/>
  <c r="C994" i="16" s="1"/>
  <c r="C995" i="16" s="1"/>
  <c r="C996" i="16" s="1"/>
  <c r="C997" i="16" s="1"/>
  <c r="C998" i="16" s="1"/>
  <c r="C999" i="16" s="1"/>
  <c r="C1000" i="16" s="1"/>
  <c r="C1001" i="16" s="1"/>
  <c r="C1002" i="16" s="1"/>
  <c r="C1003" i="16" s="1"/>
  <c r="C1004" i="16" s="1"/>
  <c r="C1005" i="16" s="1"/>
  <c r="C1006" i="16" s="1"/>
  <c r="C1007" i="16" s="1"/>
  <c r="C1008" i="16" s="1"/>
  <c r="C1009" i="16" s="1"/>
  <c r="C1010" i="16" s="1"/>
  <c r="C1011" i="16" s="1"/>
  <c r="C1012" i="16" s="1"/>
  <c r="C1013" i="16" s="1"/>
  <c r="C1014" i="16" s="1"/>
  <c r="C1015" i="16" s="1"/>
  <c r="C1016" i="16" s="1"/>
  <c r="C1017" i="16" s="1"/>
  <c r="C1018" i="16" s="1"/>
  <c r="C1019" i="16" s="1"/>
  <c r="C1020" i="16" s="1"/>
  <c r="C1021" i="16" s="1"/>
  <c r="C1022" i="16" s="1"/>
  <c r="C1023" i="16" s="1"/>
  <c r="C1024" i="16" s="1"/>
  <c r="D277" i="16" s="1"/>
  <c r="I35" i="16"/>
  <c r="R35" i="16"/>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R208" i="16" s="1"/>
  <c r="R209" i="16" s="1"/>
  <c r="R210" i="16" s="1"/>
  <c r="R211" i="16" s="1"/>
  <c r="R212" i="16" s="1"/>
  <c r="R213" i="16" s="1"/>
  <c r="R214" i="16" s="1"/>
  <c r="R215" i="16" s="1"/>
  <c r="R216" i="16" s="1"/>
  <c r="R217" i="16" s="1"/>
  <c r="R218" i="16" s="1"/>
  <c r="R219" i="16" s="1"/>
  <c r="R220" i="16" s="1"/>
  <c r="R221" i="16" s="1"/>
  <c r="R222" i="16" s="1"/>
  <c r="R223" i="16" s="1"/>
  <c r="R224" i="16" s="1"/>
  <c r="R225" i="16" s="1"/>
  <c r="R226" i="16" s="1"/>
  <c r="R227" i="16" s="1"/>
  <c r="R228" i="16" s="1"/>
  <c r="R229" i="16" s="1"/>
  <c r="R230" i="16" s="1"/>
  <c r="R231" i="16" s="1"/>
  <c r="R232" i="16" s="1"/>
  <c r="R233" i="16" s="1"/>
  <c r="R234" i="16" s="1"/>
  <c r="R235" i="16" s="1"/>
  <c r="R236" i="16" s="1"/>
  <c r="R237" i="16" s="1"/>
  <c r="R238" i="16" s="1"/>
  <c r="R239" i="16" s="1"/>
  <c r="R240" i="16" s="1"/>
  <c r="R241" i="16" s="1"/>
  <c r="R242" i="16" s="1"/>
  <c r="R243" i="16" s="1"/>
  <c r="R244" i="16" s="1"/>
  <c r="R245" i="16" s="1"/>
  <c r="R246" i="16" s="1"/>
  <c r="R247" i="16" s="1"/>
  <c r="R248" i="16" s="1"/>
  <c r="R249" i="16" s="1"/>
  <c r="R250" i="16" s="1"/>
  <c r="R251" i="16" s="1"/>
  <c r="R252" i="16" s="1"/>
  <c r="R253" i="16" s="1"/>
  <c r="R254" i="16" s="1"/>
  <c r="R255" i="16" s="1"/>
  <c r="R256" i="16" s="1"/>
  <c r="R257" i="16" s="1"/>
  <c r="R258" i="16" s="1"/>
  <c r="R259" i="16" s="1"/>
  <c r="R260" i="16" s="1"/>
  <c r="R261" i="16" s="1"/>
  <c r="R262" i="16" s="1"/>
  <c r="R263" i="16" s="1"/>
  <c r="R264" i="16" s="1"/>
  <c r="R265" i="16" s="1"/>
  <c r="R266" i="16" s="1"/>
  <c r="R267" i="16" s="1"/>
  <c r="R268" i="16" s="1"/>
  <c r="R269" i="16" s="1"/>
  <c r="R270" i="16" s="1"/>
  <c r="R271" i="16" s="1"/>
  <c r="R272" i="16" s="1"/>
  <c r="R273" i="16" s="1"/>
  <c r="R274" i="16" s="1"/>
  <c r="R275" i="16" s="1"/>
  <c r="R276" i="16" s="1"/>
  <c r="R277" i="16" s="1"/>
  <c r="R278" i="16" s="1"/>
  <c r="R279" i="16" s="1"/>
  <c r="R280" i="16" s="1"/>
  <c r="R281" i="16" s="1"/>
  <c r="R282" i="16" s="1"/>
  <c r="R283" i="16" s="1"/>
  <c r="R284" i="16" s="1"/>
  <c r="R285" i="16" s="1"/>
  <c r="R286" i="16" s="1"/>
  <c r="R287" i="16" s="1"/>
  <c r="R288" i="16" s="1"/>
  <c r="R289" i="16" s="1"/>
  <c r="R290" i="16" s="1"/>
  <c r="R291" i="16" s="1"/>
  <c r="R292" i="16" s="1"/>
  <c r="R293" i="16" s="1"/>
  <c r="R294" i="16" s="1"/>
  <c r="R295" i="16" s="1"/>
  <c r="R296" i="16" s="1"/>
  <c r="R297" i="16" s="1"/>
  <c r="R298" i="16" s="1"/>
  <c r="R299" i="16" s="1"/>
  <c r="R300" i="16" s="1"/>
  <c r="R301" i="16" s="1"/>
  <c r="R302" i="16" s="1"/>
  <c r="R303" i="16" s="1"/>
  <c r="R304" i="16" s="1"/>
  <c r="R305" i="16" s="1"/>
  <c r="R306" i="16" s="1"/>
  <c r="R307" i="16" s="1"/>
  <c r="R308" i="16" s="1"/>
  <c r="R309" i="16" s="1"/>
  <c r="R310" i="16" s="1"/>
  <c r="R311" i="16" s="1"/>
  <c r="R312" i="16" s="1"/>
  <c r="R313" i="16" s="1"/>
  <c r="R314" i="16" s="1"/>
  <c r="R315" i="16" s="1"/>
  <c r="R316" i="16" s="1"/>
  <c r="R317" i="16" s="1"/>
  <c r="R318" i="16" s="1"/>
  <c r="R319" i="16" s="1"/>
  <c r="R320" i="16" s="1"/>
  <c r="R321" i="16" s="1"/>
  <c r="R322" i="16" s="1"/>
  <c r="R323" i="16" s="1"/>
  <c r="R324" i="16" s="1"/>
  <c r="R325" i="16" s="1"/>
  <c r="R326" i="16" s="1"/>
  <c r="R327" i="16" s="1"/>
  <c r="R328" i="16" s="1"/>
  <c r="R329" i="16" s="1"/>
  <c r="R330" i="16" s="1"/>
  <c r="R331" i="16" s="1"/>
  <c r="R332" i="16" s="1"/>
  <c r="R333" i="16" s="1"/>
  <c r="R334" i="16" s="1"/>
  <c r="R335" i="16" s="1"/>
  <c r="R336" i="16" s="1"/>
  <c r="R337" i="16" s="1"/>
  <c r="R338" i="16" s="1"/>
  <c r="R339" i="16" s="1"/>
  <c r="R340" i="16" s="1"/>
  <c r="R341" i="16" s="1"/>
  <c r="R342" i="16" s="1"/>
  <c r="R343" i="16" s="1"/>
  <c r="R344" i="16" s="1"/>
  <c r="R345" i="16" s="1"/>
  <c r="R346" i="16" s="1"/>
  <c r="R347" i="16" s="1"/>
  <c r="R348" i="16" s="1"/>
  <c r="R349" i="16" s="1"/>
  <c r="R350" i="16" s="1"/>
  <c r="R351" i="16" s="1"/>
  <c r="R352" i="16" s="1"/>
  <c r="R353" i="16" s="1"/>
  <c r="R354" i="16" s="1"/>
  <c r="R355" i="16" s="1"/>
  <c r="R356" i="16" s="1"/>
  <c r="R357" i="16" s="1"/>
  <c r="R358" i="16" s="1"/>
  <c r="R359" i="16" s="1"/>
  <c r="R360" i="16" s="1"/>
  <c r="R361" i="16" s="1"/>
  <c r="R362" i="16" s="1"/>
  <c r="R363" i="16" s="1"/>
  <c r="R364" i="16" s="1"/>
  <c r="R365" i="16" s="1"/>
  <c r="R366" i="16" s="1"/>
  <c r="R367" i="16" s="1"/>
  <c r="R368" i="16" s="1"/>
  <c r="R369" i="16" s="1"/>
  <c r="R370" i="16" s="1"/>
  <c r="R371" i="16" s="1"/>
  <c r="R372" i="16" s="1"/>
  <c r="R373" i="16" s="1"/>
  <c r="R374" i="16" s="1"/>
  <c r="R375" i="16" s="1"/>
  <c r="R376" i="16" s="1"/>
  <c r="R377" i="16" s="1"/>
  <c r="R378" i="16" s="1"/>
  <c r="R379" i="16" s="1"/>
  <c r="R380" i="16" s="1"/>
  <c r="R381" i="16" s="1"/>
  <c r="R382" i="16" s="1"/>
  <c r="R383" i="16" s="1"/>
  <c r="R384" i="16" s="1"/>
  <c r="R385" i="16" s="1"/>
  <c r="R386" i="16" s="1"/>
  <c r="R387" i="16" s="1"/>
  <c r="R388" i="16" s="1"/>
  <c r="R389" i="16" s="1"/>
  <c r="R390" i="16" s="1"/>
  <c r="R391" i="16" s="1"/>
  <c r="R392" i="16" s="1"/>
  <c r="R393" i="16" s="1"/>
  <c r="R394" i="16" s="1"/>
  <c r="R395" i="16" s="1"/>
  <c r="R396" i="16" s="1"/>
  <c r="R397" i="16" s="1"/>
  <c r="R398" i="16" s="1"/>
  <c r="R399" i="16" s="1"/>
  <c r="R400" i="16" s="1"/>
  <c r="R401" i="16" s="1"/>
  <c r="R402" i="16" s="1"/>
  <c r="R403" i="16" s="1"/>
  <c r="R404" i="16" s="1"/>
  <c r="R405" i="16" s="1"/>
  <c r="R406" i="16" s="1"/>
  <c r="R407" i="16" s="1"/>
  <c r="R408" i="16" s="1"/>
  <c r="R409" i="16" s="1"/>
  <c r="R410" i="16" s="1"/>
  <c r="R411" i="16" s="1"/>
  <c r="R412" i="16" s="1"/>
  <c r="R413" i="16" s="1"/>
  <c r="R414" i="16" s="1"/>
  <c r="R415" i="16" s="1"/>
  <c r="R416" i="16" s="1"/>
  <c r="R417" i="16" s="1"/>
  <c r="R418" i="16" s="1"/>
  <c r="R419" i="16" s="1"/>
  <c r="R420" i="16" s="1"/>
  <c r="R421" i="16" s="1"/>
  <c r="R422" i="16" s="1"/>
  <c r="R423" i="16" s="1"/>
  <c r="R424" i="16" s="1"/>
  <c r="R425" i="16" s="1"/>
  <c r="R426" i="16" s="1"/>
  <c r="R427" i="16" s="1"/>
  <c r="R428" i="16" s="1"/>
  <c r="R429" i="16" s="1"/>
  <c r="R430" i="16" s="1"/>
  <c r="R431" i="16" s="1"/>
  <c r="R432" i="16" s="1"/>
  <c r="R433" i="16" s="1"/>
  <c r="R434" i="16" s="1"/>
  <c r="R435" i="16" s="1"/>
  <c r="R436" i="16" s="1"/>
  <c r="R437" i="16" s="1"/>
  <c r="R438" i="16" s="1"/>
  <c r="R439" i="16" s="1"/>
  <c r="R440" i="16" s="1"/>
  <c r="R441" i="16" s="1"/>
  <c r="R442" i="16" s="1"/>
  <c r="R443" i="16" s="1"/>
  <c r="R444" i="16" s="1"/>
  <c r="R445" i="16" s="1"/>
  <c r="R446" i="16" s="1"/>
  <c r="R447" i="16" s="1"/>
  <c r="R448" i="16" s="1"/>
  <c r="R449" i="16" s="1"/>
  <c r="R450" i="16" s="1"/>
  <c r="R451" i="16" s="1"/>
  <c r="R452" i="16" s="1"/>
  <c r="R453" i="16" s="1"/>
  <c r="R454" i="16" s="1"/>
  <c r="R455" i="16" s="1"/>
  <c r="R456" i="16" s="1"/>
  <c r="R457" i="16" s="1"/>
  <c r="R458" i="16" s="1"/>
  <c r="R459" i="16" s="1"/>
  <c r="R460" i="16" s="1"/>
  <c r="R461" i="16" s="1"/>
  <c r="R462" i="16" s="1"/>
  <c r="R463" i="16" s="1"/>
  <c r="R464" i="16" s="1"/>
  <c r="R465" i="16" s="1"/>
  <c r="R466" i="16" s="1"/>
  <c r="R467" i="16" s="1"/>
  <c r="R468" i="16" s="1"/>
  <c r="R469" i="16" s="1"/>
  <c r="R470" i="16" s="1"/>
  <c r="R471" i="16" s="1"/>
  <c r="R472" i="16" s="1"/>
  <c r="R473" i="16" s="1"/>
  <c r="R474" i="16" s="1"/>
  <c r="R475" i="16" s="1"/>
  <c r="R476" i="16" s="1"/>
  <c r="R477" i="16" s="1"/>
  <c r="R478" i="16" s="1"/>
  <c r="R479" i="16" s="1"/>
  <c r="R480" i="16" s="1"/>
  <c r="R481" i="16" s="1"/>
  <c r="R482" i="16" s="1"/>
  <c r="R483" i="16" s="1"/>
  <c r="R484" i="16" s="1"/>
  <c r="R485" i="16" s="1"/>
  <c r="R486" i="16" s="1"/>
  <c r="R487" i="16" s="1"/>
  <c r="R488" i="16" s="1"/>
  <c r="R489" i="16" s="1"/>
  <c r="R490" i="16" s="1"/>
  <c r="R491" i="16" s="1"/>
  <c r="R492" i="16" s="1"/>
  <c r="R493" i="16" s="1"/>
  <c r="R494" i="16" s="1"/>
  <c r="R495" i="16" s="1"/>
  <c r="R496" i="16" s="1"/>
  <c r="R497" i="16" s="1"/>
  <c r="R498" i="16" s="1"/>
  <c r="R499" i="16" s="1"/>
  <c r="R500" i="16" s="1"/>
  <c r="R501" i="16" s="1"/>
  <c r="R502" i="16" s="1"/>
  <c r="R503" i="16" s="1"/>
  <c r="R504" i="16" s="1"/>
  <c r="R505" i="16" s="1"/>
  <c r="R506" i="16" s="1"/>
  <c r="R507" i="16" s="1"/>
  <c r="R508" i="16" s="1"/>
  <c r="R509" i="16" s="1"/>
  <c r="R510" i="16" s="1"/>
  <c r="R511" i="16" s="1"/>
  <c r="R512" i="16" s="1"/>
  <c r="R513" i="16" s="1"/>
  <c r="R514" i="16" s="1"/>
  <c r="R515" i="16" s="1"/>
  <c r="R516" i="16" s="1"/>
  <c r="R517" i="16" s="1"/>
  <c r="R518" i="16" s="1"/>
  <c r="R519" i="16" s="1"/>
  <c r="R520" i="16" s="1"/>
  <c r="R521" i="16" s="1"/>
  <c r="R522" i="16" s="1"/>
  <c r="R523" i="16" s="1"/>
  <c r="R524" i="16" s="1"/>
  <c r="R525" i="16" s="1"/>
  <c r="R526" i="16" s="1"/>
  <c r="R527" i="16" s="1"/>
  <c r="R528" i="16" s="1"/>
  <c r="R529" i="16" s="1"/>
  <c r="R530" i="16" s="1"/>
  <c r="R531" i="16" s="1"/>
  <c r="R532" i="16" s="1"/>
  <c r="R533" i="16" s="1"/>
  <c r="R534" i="16" s="1"/>
  <c r="R535" i="16" s="1"/>
  <c r="R536" i="16" s="1"/>
  <c r="R537" i="16" s="1"/>
  <c r="R538" i="16" s="1"/>
  <c r="R539" i="16" s="1"/>
  <c r="R540" i="16" s="1"/>
  <c r="R541" i="16" s="1"/>
  <c r="R542" i="16" s="1"/>
  <c r="R543" i="16" s="1"/>
  <c r="R544" i="16" s="1"/>
  <c r="R545" i="16" s="1"/>
  <c r="R546" i="16" s="1"/>
  <c r="R547" i="16" s="1"/>
  <c r="R548" i="16" s="1"/>
  <c r="R549" i="16" s="1"/>
  <c r="R550" i="16" s="1"/>
  <c r="R551" i="16" s="1"/>
  <c r="R552" i="16" s="1"/>
  <c r="R553" i="16" s="1"/>
  <c r="R554" i="16" s="1"/>
  <c r="R555" i="16" s="1"/>
  <c r="R556" i="16" s="1"/>
  <c r="R557" i="16" s="1"/>
  <c r="R558" i="16" s="1"/>
  <c r="R559" i="16" s="1"/>
  <c r="R560" i="16" s="1"/>
  <c r="R561" i="16" s="1"/>
  <c r="R562" i="16" s="1"/>
  <c r="R563" i="16" s="1"/>
  <c r="R564" i="16" s="1"/>
  <c r="R565" i="16" s="1"/>
  <c r="R566" i="16" s="1"/>
  <c r="R567" i="16" s="1"/>
  <c r="R568" i="16" s="1"/>
  <c r="R569" i="16" s="1"/>
  <c r="R570" i="16" s="1"/>
  <c r="R571" i="16" s="1"/>
  <c r="R572" i="16" s="1"/>
  <c r="R573" i="16" s="1"/>
  <c r="R574" i="16" s="1"/>
  <c r="R575" i="16" s="1"/>
  <c r="R576" i="16" s="1"/>
  <c r="R577" i="16" s="1"/>
  <c r="R578" i="16" s="1"/>
  <c r="R579" i="16" s="1"/>
  <c r="R580" i="16" s="1"/>
  <c r="R581" i="16" s="1"/>
  <c r="R582" i="16" s="1"/>
  <c r="R583" i="16" s="1"/>
  <c r="R584" i="16" s="1"/>
  <c r="R585" i="16" s="1"/>
  <c r="R586" i="16" s="1"/>
  <c r="R587" i="16" s="1"/>
  <c r="R588" i="16" s="1"/>
  <c r="R589" i="16" s="1"/>
  <c r="R590" i="16" s="1"/>
  <c r="R591" i="16" s="1"/>
  <c r="R592" i="16" s="1"/>
  <c r="R593" i="16" s="1"/>
  <c r="R594" i="16" s="1"/>
  <c r="R595" i="16" s="1"/>
  <c r="R596" i="16" s="1"/>
  <c r="R597" i="16" s="1"/>
  <c r="R598" i="16" s="1"/>
  <c r="R599" i="16" s="1"/>
  <c r="R600" i="16" s="1"/>
  <c r="R601" i="16" s="1"/>
  <c r="R602" i="16" s="1"/>
  <c r="R603" i="16" s="1"/>
  <c r="R604" i="16" s="1"/>
  <c r="R605" i="16" s="1"/>
  <c r="R606" i="16" s="1"/>
  <c r="R607" i="16" s="1"/>
  <c r="R608" i="16" s="1"/>
  <c r="R609" i="16" s="1"/>
  <c r="R610" i="16" s="1"/>
  <c r="R611" i="16" s="1"/>
  <c r="R612" i="16" s="1"/>
  <c r="R613" i="16" s="1"/>
  <c r="R614" i="16" s="1"/>
  <c r="R615" i="16" s="1"/>
  <c r="R616" i="16" s="1"/>
  <c r="R617" i="16" s="1"/>
  <c r="R618" i="16" s="1"/>
  <c r="R619" i="16" s="1"/>
  <c r="R620" i="16" s="1"/>
  <c r="R621" i="16" s="1"/>
  <c r="R622" i="16" s="1"/>
  <c r="R623" i="16" s="1"/>
  <c r="R624" i="16" s="1"/>
  <c r="R625" i="16" s="1"/>
  <c r="R626" i="16" s="1"/>
  <c r="R627" i="16" s="1"/>
  <c r="R628" i="16" s="1"/>
  <c r="R629" i="16" s="1"/>
  <c r="R630" i="16" s="1"/>
  <c r="R631" i="16" s="1"/>
  <c r="R632" i="16" s="1"/>
  <c r="R633" i="16" s="1"/>
  <c r="R634" i="16" s="1"/>
  <c r="R635" i="16" s="1"/>
  <c r="R636" i="16" s="1"/>
  <c r="R637" i="16" s="1"/>
  <c r="R638" i="16" s="1"/>
  <c r="R639" i="16" s="1"/>
  <c r="R640" i="16" s="1"/>
  <c r="R641" i="16" s="1"/>
  <c r="R642" i="16" s="1"/>
  <c r="R643" i="16" s="1"/>
  <c r="R644" i="16" s="1"/>
  <c r="R645" i="16" s="1"/>
  <c r="R646" i="16" s="1"/>
  <c r="R647" i="16" s="1"/>
  <c r="R648" i="16" s="1"/>
  <c r="R649" i="16" s="1"/>
  <c r="R650" i="16" s="1"/>
  <c r="R651" i="16" s="1"/>
  <c r="R652" i="16" s="1"/>
  <c r="R653" i="16" s="1"/>
  <c r="R654" i="16" s="1"/>
  <c r="R655" i="16" s="1"/>
  <c r="R656" i="16" s="1"/>
  <c r="R657" i="16" s="1"/>
  <c r="R658" i="16" s="1"/>
  <c r="R659" i="16" s="1"/>
  <c r="R660" i="16" s="1"/>
  <c r="R661" i="16" s="1"/>
  <c r="R662" i="16" s="1"/>
  <c r="R663" i="16" s="1"/>
  <c r="R664" i="16" s="1"/>
  <c r="R665" i="16" s="1"/>
  <c r="R666" i="16" s="1"/>
  <c r="R667" i="16" s="1"/>
  <c r="R668" i="16" s="1"/>
  <c r="R669" i="16" s="1"/>
  <c r="R670" i="16" s="1"/>
  <c r="R671" i="16" s="1"/>
  <c r="R672" i="16" s="1"/>
  <c r="R673" i="16" s="1"/>
  <c r="R674" i="16" s="1"/>
  <c r="R675" i="16" s="1"/>
  <c r="R676" i="16" s="1"/>
  <c r="R677" i="16" s="1"/>
  <c r="R678" i="16" s="1"/>
  <c r="R679" i="16" s="1"/>
  <c r="R680" i="16" s="1"/>
  <c r="R681" i="16" s="1"/>
  <c r="R682" i="16" s="1"/>
  <c r="R683" i="16" s="1"/>
  <c r="R684" i="16" s="1"/>
  <c r="R685" i="16" s="1"/>
  <c r="R686" i="16" s="1"/>
  <c r="R687" i="16" s="1"/>
  <c r="R688" i="16" s="1"/>
  <c r="R689" i="16" s="1"/>
  <c r="R690" i="16" s="1"/>
  <c r="R691" i="16" s="1"/>
  <c r="R692" i="16" s="1"/>
  <c r="R693" i="16" s="1"/>
  <c r="R694" i="16" s="1"/>
  <c r="R695" i="16" s="1"/>
  <c r="R696" i="16" s="1"/>
  <c r="R697" i="16" s="1"/>
  <c r="R698" i="16" s="1"/>
  <c r="R699" i="16" s="1"/>
  <c r="R700" i="16" s="1"/>
  <c r="R701" i="16" s="1"/>
  <c r="R702" i="16" s="1"/>
  <c r="R703" i="16" s="1"/>
  <c r="R704" i="16" s="1"/>
  <c r="R705" i="16" s="1"/>
  <c r="R706" i="16" s="1"/>
  <c r="R707" i="16" s="1"/>
  <c r="R708" i="16" s="1"/>
  <c r="R709" i="16" s="1"/>
  <c r="R710" i="16" s="1"/>
  <c r="R711" i="16" s="1"/>
  <c r="R712" i="16" s="1"/>
  <c r="R713" i="16" s="1"/>
  <c r="R714" i="16" s="1"/>
  <c r="R715" i="16" s="1"/>
  <c r="R716" i="16" s="1"/>
  <c r="R717" i="16" s="1"/>
  <c r="R718" i="16" s="1"/>
  <c r="R719" i="16" s="1"/>
  <c r="R720" i="16" s="1"/>
  <c r="R721" i="16" s="1"/>
  <c r="R722" i="16" s="1"/>
  <c r="R723" i="16" s="1"/>
  <c r="R724" i="16" s="1"/>
  <c r="R725" i="16" s="1"/>
  <c r="R726" i="16" s="1"/>
  <c r="R727" i="16" s="1"/>
  <c r="R728" i="16" s="1"/>
  <c r="R729" i="16" s="1"/>
  <c r="R730" i="16" s="1"/>
  <c r="R731" i="16" s="1"/>
  <c r="R732" i="16" s="1"/>
  <c r="R733" i="16" s="1"/>
  <c r="R734" i="16" s="1"/>
  <c r="R735" i="16" s="1"/>
  <c r="R736" i="16" s="1"/>
  <c r="R737" i="16" s="1"/>
  <c r="R738" i="16" s="1"/>
  <c r="R739" i="16" s="1"/>
  <c r="R740" i="16" s="1"/>
  <c r="R741" i="16" s="1"/>
  <c r="R742" i="16" s="1"/>
  <c r="R743" i="16" s="1"/>
  <c r="R744" i="16" s="1"/>
  <c r="R745" i="16" s="1"/>
  <c r="R746" i="16" s="1"/>
  <c r="R747" i="16" s="1"/>
  <c r="R748" i="16" s="1"/>
  <c r="R749" i="16" s="1"/>
  <c r="R750" i="16" s="1"/>
  <c r="R751" i="16" s="1"/>
  <c r="R752" i="16" s="1"/>
  <c r="R753" i="16" s="1"/>
  <c r="R754" i="16" s="1"/>
  <c r="R755" i="16" s="1"/>
  <c r="R756" i="16" s="1"/>
  <c r="R757" i="16" s="1"/>
  <c r="R758" i="16" s="1"/>
  <c r="R759" i="16" s="1"/>
  <c r="R760" i="16" s="1"/>
  <c r="R761" i="16" s="1"/>
  <c r="R762" i="16" s="1"/>
  <c r="R763" i="16" s="1"/>
  <c r="R764" i="16" s="1"/>
  <c r="R765" i="16" s="1"/>
  <c r="R766" i="16" s="1"/>
  <c r="R767" i="16" s="1"/>
  <c r="R768" i="16" s="1"/>
  <c r="R769" i="16" s="1"/>
  <c r="R770" i="16" s="1"/>
  <c r="R771" i="16" s="1"/>
  <c r="R772" i="16" s="1"/>
  <c r="R773" i="16" s="1"/>
  <c r="R774" i="16" s="1"/>
  <c r="R775" i="16" s="1"/>
  <c r="R776" i="16" s="1"/>
  <c r="R777" i="16" s="1"/>
  <c r="R778" i="16" s="1"/>
  <c r="R779" i="16" s="1"/>
  <c r="R780" i="16" s="1"/>
  <c r="R781" i="16" s="1"/>
  <c r="R782" i="16" s="1"/>
  <c r="R783" i="16" s="1"/>
  <c r="R784" i="16" s="1"/>
  <c r="R785" i="16" s="1"/>
  <c r="R786" i="16" s="1"/>
  <c r="R787" i="16" s="1"/>
  <c r="R788" i="16" s="1"/>
  <c r="R789" i="16" s="1"/>
  <c r="R790" i="16" s="1"/>
  <c r="R791" i="16" s="1"/>
  <c r="R792" i="16" s="1"/>
  <c r="R793" i="16" s="1"/>
  <c r="R794" i="16" s="1"/>
  <c r="R795" i="16" s="1"/>
  <c r="R796" i="16" s="1"/>
  <c r="R797" i="16" s="1"/>
  <c r="R798" i="16" s="1"/>
  <c r="R799" i="16" s="1"/>
  <c r="R800" i="16" s="1"/>
  <c r="R801" i="16" s="1"/>
  <c r="R802" i="16" s="1"/>
  <c r="R803" i="16" s="1"/>
  <c r="R804" i="16" s="1"/>
  <c r="R805" i="16" s="1"/>
  <c r="R806" i="16" s="1"/>
  <c r="R807" i="16" s="1"/>
  <c r="R808" i="16" s="1"/>
  <c r="R809" i="16" s="1"/>
  <c r="R810" i="16" s="1"/>
  <c r="R811" i="16" s="1"/>
  <c r="R812" i="16" s="1"/>
  <c r="R813" i="16" s="1"/>
  <c r="R814" i="16" s="1"/>
  <c r="R815" i="16" s="1"/>
  <c r="R816" i="16" s="1"/>
  <c r="R817" i="16" s="1"/>
  <c r="R818" i="16" s="1"/>
  <c r="R819" i="16" s="1"/>
  <c r="R820" i="16" s="1"/>
  <c r="R821" i="16" s="1"/>
  <c r="R822" i="16" s="1"/>
  <c r="R823" i="16" s="1"/>
  <c r="R824" i="16" s="1"/>
  <c r="R825" i="16" s="1"/>
  <c r="R826" i="16" s="1"/>
  <c r="R827" i="16" s="1"/>
  <c r="R828" i="16" s="1"/>
  <c r="R829" i="16" s="1"/>
  <c r="R830" i="16" s="1"/>
  <c r="R831" i="16" s="1"/>
  <c r="R832" i="16" s="1"/>
  <c r="R833" i="16" s="1"/>
  <c r="R834" i="16" s="1"/>
  <c r="R835" i="16" s="1"/>
  <c r="R836" i="16" s="1"/>
  <c r="R837" i="16" s="1"/>
  <c r="R838" i="16" s="1"/>
  <c r="R839" i="16" s="1"/>
  <c r="R840" i="16" s="1"/>
  <c r="R841" i="16" s="1"/>
  <c r="R842" i="16" s="1"/>
  <c r="R843" i="16" s="1"/>
  <c r="R844" i="16" s="1"/>
  <c r="R845" i="16" s="1"/>
  <c r="R846" i="16" s="1"/>
  <c r="R847" i="16" s="1"/>
  <c r="R848" i="16" s="1"/>
  <c r="R849" i="16" s="1"/>
  <c r="R850" i="16" s="1"/>
  <c r="R851" i="16" s="1"/>
  <c r="R852" i="16" s="1"/>
  <c r="R853" i="16" s="1"/>
  <c r="R854" i="16" s="1"/>
  <c r="R855" i="16" s="1"/>
  <c r="R856" i="16" s="1"/>
  <c r="R857" i="16" s="1"/>
  <c r="R858" i="16" s="1"/>
  <c r="R859" i="16" s="1"/>
  <c r="R860" i="16" s="1"/>
  <c r="R861" i="16" s="1"/>
  <c r="R862" i="16" s="1"/>
  <c r="R863" i="16" s="1"/>
  <c r="R864" i="16" s="1"/>
  <c r="R865" i="16" s="1"/>
  <c r="R866" i="16" s="1"/>
  <c r="R867" i="16" s="1"/>
  <c r="R868" i="16" s="1"/>
  <c r="R869" i="16" s="1"/>
  <c r="R870" i="16" s="1"/>
  <c r="R871" i="16" s="1"/>
  <c r="R872" i="16" s="1"/>
  <c r="R873" i="16" s="1"/>
  <c r="R874" i="16" s="1"/>
  <c r="R875" i="16" s="1"/>
  <c r="R876" i="16" s="1"/>
  <c r="R877" i="16" s="1"/>
  <c r="R878" i="16" s="1"/>
  <c r="R879" i="16" s="1"/>
  <c r="R880" i="16" s="1"/>
  <c r="R881" i="16" s="1"/>
  <c r="R882" i="16" s="1"/>
  <c r="R883" i="16" s="1"/>
  <c r="R884" i="16" s="1"/>
  <c r="R885" i="16" s="1"/>
  <c r="R886" i="16" s="1"/>
  <c r="R887" i="16" s="1"/>
  <c r="R888" i="16" s="1"/>
  <c r="R889" i="16" s="1"/>
  <c r="R890" i="16" s="1"/>
  <c r="R891" i="16" s="1"/>
  <c r="R892" i="16" s="1"/>
  <c r="R893" i="16" s="1"/>
  <c r="R894" i="16" s="1"/>
  <c r="R895" i="16" s="1"/>
  <c r="R896" i="16" s="1"/>
  <c r="R897" i="16" s="1"/>
  <c r="R898" i="16" s="1"/>
  <c r="R899" i="16" s="1"/>
  <c r="R900" i="16" s="1"/>
  <c r="R901" i="16" s="1"/>
  <c r="R902" i="16" s="1"/>
  <c r="R903" i="16" s="1"/>
  <c r="R904" i="16" s="1"/>
  <c r="R905" i="16" s="1"/>
  <c r="R906" i="16" s="1"/>
  <c r="R907" i="16" s="1"/>
  <c r="R908" i="16" s="1"/>
  <c r="R909" i="16" s="1"/>
  <c r="R910" i="16" s="1"/>
  <c r="R911" i="16" s="1"/>
  <c r="R912" i="16" s="1"/>
  <c r="R913" i="16" s="1"/>
  <c r="R914" i="16" s="1"/>
  <c r="R915" i="16" s="1"/>
  <c r="R916" i="16" s="1"/>
  <c r="R917" i="16" s="1"/>
  <c r="R918" i="16" s="1"/>
  <c r="R919" i="16" s="1"/>
  <c r="R920" i="16" s="1"/>
  <c r="R921" i="16" s="1"/>
  <c r="R922" i="16" s="1"/>
  <c r="R923" i="16" s="1"/>
  <c r="R924" i="16" s="1"/>
  <c r="R925" i="16" s="1"/>
  <c r="R926" i="16" s="1"/>
  <c r="R927" i="16" s="1"/>
  <c r="R928" i="16" s="1"/>
  <c r="R929" i="16" s="1"/>
  <c r="R930" i="16" s="1"/>
  <c r="R931" i="16" s="1"/>
  <c r="R932" i="16" s="1"/>
  <c r="R933" i="16" s="1"/>
  <c r="R934" i="16" s="1"/>
  <c r="R935" i="16" s="1"/>
  <c r="R936" i="16" s="1"/>
  <c r="R937" i="16" s="1"/>
  <c r="R938" i="16" s="1"/>
  <c r="R939" i="16" s="1"/>
  <c r="R940" i="16" s="1"/>
  <c r="R941" i="16" s="1"/>
  <c r="R942" i="16" s="1"/>
  <c r="R943" i="16" s="1"/>
  <c r="R944" i="16" s="1"/>
  <c r="R945" i="16" s="1"/>
  <c r="R946" i="16" s="1"/>
  <c r="R947" i="16" s="1"/>
  <c r="R948" i="16" s="1"/>
  <c r="R949" i="16" s="1"/>
  <c r="R950" i="16" s="1"/>
  <c r="R951" i="16" s="1"/>
  <c r="R952" i="16" s="1"/>
  <c r="R953" i="16" s="1"/>
  <c r="R954" i="16" s="1"/>
  <c r="R955" i="16" s="1"/>
  <c r="R956" i="16" s="1"/>
  <c r="R957" i="16" s="1"/>
  <c r="R958" i="16" s="1"/>
  <c r="R959" i="16" s="1"/>
  <c r="R960" i="16" s="1"/>
  <c r="R961" i="16" s="1"/>
  <c r="R962" i="16" s="1"/>
  <c r="R963" i="16" s="1"/>
  <c r="R964" i="16" s="1"/>
  <c r="R965" i="16" s="1"/>
  <c r="R966" i="16" s="1"/>
  <c r="R967" i="16" s="1"/>
  <c r="R968" i="16" s="1"/>
  <c r="R969" i="16" s="1"/>
  <c r="R970" i="16" s="1"/>
  <c r="R971" i="16" s="1"/>
  <c r="R972" i="16" s="1"/>
  <c r="R973" i="16" s="1"/>
  <c r="R974" i="16" s="1"/>
  <c r="R975" i="16" s="1"/>
  <c r="R976" i="16" s="1"/>
  <c r="R977" i="16" s="1"/>
  <c r="R978" i="16" s="1"/>
  <c r="R979" i="16" s="1"/>
  <c r="R980" i="16" s="1"/>
  <c r="R981" i="16" s="1"/>
  <c r="R982" i="16" s="1"/>
  <c r="R983" i="16" s="1"/>
  <c r="R984" i="16" s="1"/>
  <c r="R985" i="16" s="1"/>
  <c r="R986" i="16" s="1"/>
  <c r="R987" i="16" s="1"/>
  <c r="R988" i="16" s="1"/>
  <c r="R989" i="16" s="1"/>
  <c r="R990" i="16" s="1"/>
  <c r="R991" i="16" s="1"/>
  <c r="R992" i="16" s="1"/>
  <c r="R993" i="16" s="1"/>
  <c r="R994" i="16" s="1"/>
  <c r="R995" i="16" s="1"/>
  <c r="R996" i="16" s="1"/>
  <c r="R997" i="16" s="1"/>
  <c r="R998" i="16" s="1"/>
  <c r="R999" i="16" s="1"/>
  <c r="R1000" i="16" s="1"/>
  <c r="R1001" i="16" s="1"/>
  <c r="R1002" i="16" s="1"/>
  <c r="R1003" i="16" s="1"/>
  <c r="R1004" i="16" s="1"/>
  <c r="R1005" i="16" s="1"/>
  <c r="R1006" i="16" s="1"/>
  <c r="R1007" i="16" s="1"/>
  <c r="R1008" i="16" s="1"/>
  <c r="R1009" i="16" s="1"/>
  <c r="R1010" i="16" s="1"/>
  <c r="R1011" i="16" s="1"/>
  <c r="R1012" i="16" s="1"/>
  <c r="R1013" i="16" s="1"/>
  <c r="R1014" i="16" s="1"/>
  <c r="R1015" i="16" s="1"/>
  <c r="R1016" i="16" s="1"/>
  <c r="R1017" i="16" s="1"/>
  <c r="R1018" i="16" s="1"/>
  <c r="R1019" i="16" s="1"/>
  <c r="R1020" i="16" s="1"/>
  <c r="R1021" i="16" s="1"/>
  <c r="R1022" i="16" s="1"/>
  <c r="R1023" i="16" s="1"/>
  <c r="R1024" i="16" s="1"/>
  <c r="S827" i="16" s="1"/>
  <c r="F35" i="16"/>
  <c r="J385" i="13"/>
  <c r="K385" i="13"/>
  <c r="L385" i="13"/>
  <c r="J386" i="13"/>
  <c r="K386" i="13"/>
  <c r="L386" i="13"/>
  <c r="J387" i="13"/>
  <c r="K387" i="13"/>
  <c r="L387" i="13"/>
  <c r="J388" i="13"/>
  <c r="K388" i="13"/>
  <c r="L388" i="13"/>
  <c r="J389" i="13"/>
  <c r="K389" i="13"/>
  <c r="L389" i="13"/>
  <c r="J390" i="13"/>
  <c r="K390" i="13"/>
  <c r="L390" i="13"/>
  <c r="J391" i="13"/>
  <c r="K391" i="13"/>
  <c r="L391" i="13"/>
  <c r="J392" i="13"/>
  <c r="K392" i="13"/>
  <c r="L392" i="13"/>
  <c r="J393" i="13"/>
  <c r="K393" i="13"/>
  <c r="L393" i="13"/>
  <c r="J394" i="13"/>
  <c r="K394" i="13"/>
  <c r="L394" i="13"/>
  <c r="J395" i="13"/>
  <c r="K395" i="13"/>
  <c r="L395" i="13"/>
  <c r="J397" i="13"/>
  <c r="K397" i="13"/>
  <c r="L397" i="13"/>
  <c r="J398" i="13"/>
  <c r="K398" i="13"/>
  <c r="L398" i="13"/>
  <c r="J399" i="13"/>
  <c r="K399" i="13"/>
  <c r="L399" i="13"/>
  <c r="J400" i="13"/>
  <c r="K400" i="13"/>
  <c r="L400" i="13"/>
  <c r="J401" i="13"/>
  <c r="K401" i="13"/>
  <c r="L401" i="13"/>
  <c r="J402" i="13"/>
  <c r="K402" i="13"/>
  <c r="L402" i="13"/>
  <c r="I403" i="13"/>
  <c r="J403" i="13"/>
  <c r="K403" i="13"/>
  <c r="L403" i="13"/>
  <c r="I404" i="13"/>
  <c r="J404" i="13"/>
  <c r="K404" i="13"/>
  <c r="L404" i="13"/>
  <c r="I405" i="13"/>
  <c r="J405" i="13"/>
  <c r="K405" i="13"/>
  <c r="L405" i="13"/>
  <c r="J267" i="13"/>
  <c r="K267" i="13"/>
  <c r="L267" i="13"/>
  <c r="J268" i="13"/>
  <c r="K268" i="13"/>
  <c r="L268" i="13"/>
  <c r="J269" i="13"/>
  <c r="K269" i="13"/>
  <c r="L269" i="13"/>
  <c r="J270" i="13"/>
  <c r="K270" i="13"/>
  <c r="L270" i="13"/>
  <c r="J271" i="13"/>
  <c r="K271" i="13"/>
  <c r="L271" i="13"/>
  <c r="J272" i="13"/>
  <c r="K272" i="13"/>
  <c r="L272" i="13"/>
  <c r="J273" i="13"/>
  <c r="K273" i="13"/>
  <c r="L273" i="13"/>
  <c r="J274" i="13"/>
  <c r="K274" i="13"/>
  <c r="L274" i="13"/>
  <c r="J275" i="13"/>
  <c r="K275" i="13"/>
  <c r="L275" i="13"/>
  <c r="J276" i="13"/>
  <c r="K276" i="13"/>
  <c r="L276" i="13"/>
  <c r="J277" i="13"/>
  <c r="K277" i="13"/>
  <c r="L277" i="13"/>
  <c r="J279" i="13"/>
  <c r="K279" i="13"/>
  <c r="L279" i="13"/>
  <c r="J280" i="13"/>
  <c r="K280" i="13"/>
  <c r="L280" i="13"/>
  <c r="J281" i="13"/>
  <c r="K281" i="13"/>
  <c r="L281" i="13"/>
  <c r="J282" i="13"/>
  <c r="K282" i="13"/>
  <c r="L282" i="13"/>
  <c r="J283" i="13"/>
  <c r="K283" i="13"/>
  <c r="L283" i="13"/>
  <c r="J284" i="13"/>
  <c r="K284" i="13"/>
  <c r="L284" i="13"/>
  <c r="I285" i="13"/>
  <c r="J285" i="13"/>
  <c r="K285" i="13"/>
  <c r="L285" i="13"/>
  <c r="I286" i="13"/>
  <c r="J286" i="13"/>
  <c r="K286" i="13"/>
  <c r="L286" i="13"/>
  <c r="I287" i="13"/>
  <c r="J287" i="13"/>
  <c r="K287" i="13"/>
  <c r="L287" i="13"/>
  <c r="S354" i="16" l="1"/>
  <c r="S64" i="16"/>
  <c r="D378" i="10" s="1"/>
  <c r="S867" i="16"/>
  <c r="S800" i="16"/>
  <c r="S648" i="16"/>
  <c r="S393" i="16"/>
  <c r="S948" i="16"/>
  <c r="S951" i="16"/>
  <c r="S499" i="16"/>
  <c r="S759" i="16"/>
  <c r="S933" i="16"/>
  <c r="S402" i="16"/>
  <c r="S201" i="16"/>
  <c r="S633" i="16"/>
  <c r="S54" i="16"/>
  <c r="D368" i="10" s="1"/>
  <c r="S226" i="16"/>
  <c r="S447" i="16"/>
  <c r="S121" i="16"/>
  <c r="S788" i="16"/>
  <c r="S587" i="16"/>
  <c r="S1023" i="16"/>
  <c r="S284" i="16"/>
  <c r="S1016" i="16"/>
  <c r="S693" i="16"/>
  <c r="S422" i="16"/>
  <c r="S984" i="16"/>
  <c r="S767" i="16"/>
  <c r="S914" i="16"/>
  <c r="S271" i="16"/>
  <c r="S62" i="16"/>
  <c r="D376" i="10" s="1"/>
  <c r="S88" i="16"/>
  <c r="S855" i="16"/>
  <c r="S542" i="16"/>
  <c r="S808" i="16"/>
  <c r="S857" i="16"/>
  <c r="S343" i="16"/>
  <c r="S249" i="16"/>
  <c r="S157" i="16"/>
  <c r="S251" i="16"/>
  <c r="S862" i="16"/>
  <c r="S660" i="16"/>
  <c r="S583" i="16"/>
  <c r="S411" i="16"/>
  <c r="S613" i="16"/>
  <c r="S777" i="16"/>
  <c r="S694" i="16"/>
  <c r="S1003" i="16"/>
  <c r="D641" i="16"/>
  <c r="S649" i="16"/>
  <c r="S218" i="16"/>
  <c r="S832" i="16"/>
  <c r="S615" i="16"/>
  <c r="S572" i="16"/>
  <c r="S770" i="16"/>
  <c r="S674" i="16"/>
  <c r="S1002" i="16"/>
  <c r="S700" i="16"/>
  <c r="S436" i="16"/>
  <c r="S118" i="16"/>
  <c r="S235" i="16"/>
  <c r="S223" i="16"/>
  <c r="S421" i="16"/>
  <c r="S523" i="16"/>
  <c r="S319" i="16"/>
  <c r="S253" i="16"/>
  <c r="S702" i="16"/>
  <c r="S659" i="16"/>
  <c r="S848" i="16"/>
  <c r="S740" i="16"/>
  <c r="S1012" i="16"/>
  <c r="S821" i="16"/>
  <c r="S293" i="16"/>
  <c r="S270" i="16"/>
  <c r="S524" i="16"/>
  <c r="S197" i="16"/>
  <c r="S923" i="16"/>
  <c r="S485" i="16"/>
  <c r="S122" i="16"/>
  <c r="S435" i="16"/>
  <c r="S423" i="16"/>
  <c r="S165" i="16"/>
  <c r="S731" i="16"/>
  <c r="S813" i="16"/>
  <c r="S310" i="16"/>
  <c r="S685" i="16"/>
  <c r="S403" i="16"/>
  <c r="S817" i="16"/>
  <c r="S483" i="16"/>
  <c r="S500" i="16"/>
  <c r="S102" i="16"/>
  <c r="S936" i="16"/>
  <c r="S903" i="16"/>
  <c r="S1011" i="16"/>
  <c r="S834" i="16"/>
  <c r="S195" i="16"/>
  <c r="S863" i="16"/>
  <c r="S155" i="16"/>
  <c r="S119" i="16"/>
  <c r="S939" i="16"/>
  <c r="S655" i="16"/>
  <c r="S391" i="16"/>
  <c r="S865" i="16"/>
  <c r="S180" i="16"/>
  <c r="S170" i="16"/>
  <c r="S388" i="16"/>
  <c r="S475" i="16"/>
  <c r="S976" i="16"/>
  <c r="S314" i="16"/>
  <c r="S429" i="16"/>
  <c r="S364" i="16"/>
  <c r="S1018" i="16"/>
  <c r="S529" i="16"/>
  <c r="S252" i="16"/>
  <c r="S582" i="16"/>
  <c r="S925" i="16"/>
  <c r="S1008" i="16"/>
  <c r="S905" i="16"/>
  <c r="S574" i="16"/>
  <c r="S451" i="16"/>
  <c r="S943" i="16"/>
  <c r="S151" i="16"/>
  <c r="S438" i="16"/>
  <c r="S322" i="16"/>
  <c r="S1017" i="16"/>
  <c r="S525" i="16"/>
  <c r="S462" i="16"/>
  <c r="S132" i="16"/>
  <c r="S405" i="16"/>
  <c r="S185" i="16"/>
  <c r="S806" i="16"/>
  <c r="S1015" i="16"/>
  <c r="S382" i="16"/>
  <c r="S899" i="16"/>
  <c r="S644" i="16"/>
  <c r="S349" i="16"/>
  <c r="S50" i="16"/>
  <c r="D364" i="10" s="1"/>
  <c r="S853" i="16"/>
  <c r="D1016" i="17"/>
  <c r="D951" i="17"/>
  <c r="D788" i="17"/>
  <c r="D425" i="17"/>
  <c r="D510" i="17"/>
  <c r="D743" i="17"/>
  <c r="D432" i="17"/>
  <c r="D720" i="17"/>
  <c r="J975" i="17"/>
  <c r="J624" i="17"/>
  <c r="D608" i="17"/>
  <c r="D927" i="17"/>
  <c r="D1004" i="17"/>
  <c r="D900" i="17"/>
  <c r="J530" i="17"/>
  <c r="J617" i="17"/>
  <c r="J688" i="17"/>
  <c r="J584" i="17"/>
  <c r="J832" i="17"/>
  <c r="D217" i="17"/>
  <c r="D1008" i="17"/>
  <c r="D350" i="17"/>
  <c r="D1024" i="17"/>
  <c r="J812" i="17"/>
  <c r="J494" i="17"/>
  <c r="J310" i="17"/>
  <c r="J1024" i="17"/>
  <c r="J656" i="17"/>
  <c r="D233" i="17"/>
  <c r="D820" i="17"/>
  <c r="D563" i="17"/>
  <c r="D609" i="17"/>
  <c r="D1014" i="17"/>
  <c r="J788" i="17"/>
  <c r="J927" i="17"/>
  <c r="J991" i="17"/>
  <c r="J963" i="17"/>
  <c r="D362" i="17"/>
  <c r="D475" i="17"/>
  <c r="D229" i="17"/>
  <c r="D740" i="17"/>
  <c r="D880" i="17"/>
  <c r="J849" i="17"/>
  <c r="J736" i="17"/>
  <c r="J342" i="17"/>
  <c r="J542" i="17"/>
  <c r="D280" i="17"/>
  <c r="D937" i="17"/>
  <c r="D258" i="17"/>
  <c r="D530" i="17"/>
  <c r="D344" i="17"/>
  <c r="J697" i="17"/>
  <c r="J696" i="17"/>
  <c r="J278" i="17"/>
  <c r="J887" i="17"/>
  <c r="D496" i="17"/>
  <c r="D761" i="17"/>
  <c r="D744" i="17"/>
  <c r="D818" i="17"/>
  <c r="D544" i="17"/>
  <c r="J471" i="17"/>
  <c r="J900" i="17"/>
  <c r="J777" i="17"/>
  <c r="J896" i="17"/>
  <c r="J332" i="17"/>
  <c r="J892" i="17"/>
  <c r="J383" i="17"/>
  <c r="J1020" i="17"/>
  <c r="D661" i="16"/>
  <c r="S446" i="16"/>
  <c r="S662" i="16"/>
  <c r="S774" i="16"/>
  <c r="S969" i="16"/>
  <c r="S406" i="16"/>
  <c r="S805" i="16"/>
  <c r="S418" i="16"/>
  <c r="S833" i="16"/>
  <c r="S334" i="16"/>
  <c r="S211" i="16"/>
  <c r="S760" i="16"/>
  <c r="S570" i="16"/>
  <c r="S381" i="16"/>
  <c r="S315" i="16"/>
  <c r="S474" i="16"/>
  <c r="S313" i="16"/>
  <c r="S154" i="16"/>
  <c r="S124" i="16"/>
  <c r="S631" i="16"/>
  <c r="S196" i="16"/>
  <c r="S915" i="16"/>
  <c r="S672" i="16"/>
  <c r="S73" i="16"/>
  <c r="D387" i="10" s="1"/>
  <c r="S889" i="16"/>
  <c r="S926" i="16"/>
  <c r="S538" i="16"/>
  <c r="S316" i="16"/>
  <c r="S370" i="16"/>
  <c r="S131" i="16"/>
  <c r="S665" i="16"/>
  <c r="S385" i="16"/>
  <c r="S466" i="16"/>
  <c r="S353" i="16"/>
  <c r="S128" i="16"/>
  <c r="S82" i="16"/>
  <c r="S355" i="16"/>
  <c r="S993" i="16"/>
  <c r="D393" i="16"/>
  <c r="S497" i="16"/>
  <c r="S982" i="16"/>
  <c r="S410" i="16"/>
  <c r="S916" i="16"/>
  <c r="S787" i="16"/>
  <c r="S725" i="16"/>
  <c r="S596" i="16"/>
  <c r="S990" i="16"/>
  <c r="S715" i="16"/>
  <c r="S516" i="16"/>
  <c r="S125" i="16"/>
  <c r="S918" i="16"/>
  <c r="S80" i="16"/>
  <c r="S539" i="16"/>
  <c r="S202" i="16"/>
  <c r="S820" i="16"/>
  <c r="S372" i="16"/>
  <c r="S141" i="16"/>
  <c r="S139" i="16"/>
  <c r="S807" i="16"/>
  <c r="S880" i="16"/>
  <c r="S564" i="16"/>
  <c r="S728" i="16"/>
  <c r="S858" i="16"/>
  <c r="S530" i="16"/>
  <c r="S347" i="16"/>
  <c r="S326" i="16"/>
  <c r="S590" i="16"/>
  <c r="S611" i="16"/>
  <c r="S478" i="16"/>
  <c r="S109" i="16"/>
  <c r="S83" i="16"/>
  <c r="S711" i="16"/>
  <c r="S378" i="16"/>
  <c r="S169" i="16"/>
  <c r="D345" i="16"/>
  <c r="D802" i="16"/>
  <c r="D312" i="16"/>
  <c r="S509" i="16"/>
  <c r="S932" i="16"/>
  <c r="S845" i="16"/>
  <c r="S733" i="16"/>
  <c r="S620" i="16"/>
  <c r="S469" i="16"/>
  <c r="S340" i="16"/>
  <c r="S846" i="16"/>
  <c r="S553" i="16"/>
  <c r="S268" i="16"/>
  <c r="S549" i="16"/>
  <c r="S942" i="16"/>
  <c r="S206" i="16"/>
  <c r="S291" i="16"/>
  <c r="S989" i="16"/>
  <c r="S881" i="16"/>
  <c r="S586" i="16"/>
  <c r="S351" i="16"/>
  <c r="S213" i="16"/>
  <c r="S630" i="16"/>
  <c r="S722" i="16"/>
  <c r="S843" i="16"/>
  <c r="S986" i="16"/>
  <c r="S921" i="16"/>
  <c r="S282" i="16"/>
  <c r="S52" i="16"/>
  <c r="D366" i="10" s="1"/>
  <c r="S330" i="16"/>
  <c r="S773" i="16"/>
  <c r="S363" i="16"/>
  <c r="S632" i="16"/>
  <c r="S664" i="16"/>
  <c r="S134" i="16"/>
  <c r="S581" i="16"/>
  <c r="S278" i="16"/>
  <c r="S167" i="16"/>
  <c r="D221" i="16"/>
  <c r="D654" i="16"/>
  <c r="D177" i="16"/>
  <c r="S377" i="16"/>
  <c r="S240" i="16"/>
  <c r="S97" i="16"/>
  <c r="S992" i="16"/>
  <c r="S804" i="16"/>
  <c r="S692" i="16"/>
  <c r="S304" i="16"/>
  <c r="S127" i="16"/>
  <c r="S533" i="16"/>
  <c r="S480" i="16"/>
  <c r="S561" i="16"/>
  <c r="S256" i="16"/>
  <c r="S1004" i="16"/>
  <c r="S682" i="16"/>
  <c r="S267" i="16"/>
  <c r="S776" i="16"/>
  <c r="S327" i="16"/>
  <c r="S108" i="16"/>
  <c r="S876" i="16"/>
  <c r="S273" i="16"/>
  <c r="S964" i="16"/>
  <c r="S531" i="16"/>
  <c r="S683" i="16"/>
  <c r="S448" i="16"/>
  <c r="S975" i="16"/>
  <c r="S274" i="16"/>
  <c r="S814" i="16"/>
  <c r="S520" i="16"/>
  <c r="S765" i="16"/>
  <c r="S376" i="16"/>
  <c r="S622" i="16"/>
  <c r="S1013" i="16"/>
  <c r="S593" i="16"/>
  <c r="S882" i="16"/>
  <c r="S53" i="16"/>
  <c r="D367" i="10" s="1"/>
  <c r="D688" i="16"/>
  <c r="D336" i="16"/>
  <c r="F36" i="16"/>
  <c r="S790" i="16"/>
  <c r="S701" i="16"/>
  <c r="S830" i="16"/>
  <c r="S743" i="16"/>
  <c r="S614" i="16"/>
  <c r="S504" i="16"/>
  <c r="S361" i="16"/>
  <c r="S248" i="16"/>
  <c r="S494" i="16"/>
  <c r="S352" i="16"/>
  <c r="S222" i="16"/>
  <c r="S79" i="16"/>
  <c r="S597" i="16"/>
  <c r="S66" i="16"/>
  <c r="D380" i="10" s="1"/>
  <c r="S577" i="16"/>
  <c r="S826" i="16"/>
  <c r="S214" i="16"/>
  <c r="S998" i="16"/>
  <c r="S782" i="16"/>
  <c r="S1021" i="16"/>
  <c r="S783" i="16"/>
  <c r="S739" i="16"/>
  <c r="S1019" i="16"/>
  <c r="S779" i="16"/>
  <c r="S737" i="16"/>
  <c r="S608" i="16"/>
  <c r="S492" i="16"/>
  <c r="S348" i="16"/>
  <c r="S216" i="16"/>
  <c r="S77" i="16"/>
  <c r="S818" i="16"/>
  <c r="S695" i="16"/>
  <c r="S566" i="16"/>
  <c r="S744" i="16"/>
  <c r="S599" i="16"/>
  <c r="S464" i="16"/>
  <c r="S738" i="16"/>
  <c r="S146" i="16"/>
  <c r="S666" i="16"/>
  <c r="S138" i="16"/>
  <c r="S978" i="16"/>
  <c r="S861" i="16"/>
  <c r="S657" i="16"/>
  <c r="S528" i="16"/>
  <c r="S356" i="16"/>
  <c r="S198" i="16"/>
  <c r="S65" i="16"/>
  <c r="D379" i="10" s="1"/>
  <c r="S949" i="16"/>
  <c r="S123" i="16"/>
  <c r="S726" i="16"/>
  <c r="S199" i="16"/>
  <c r="D1021" i="16"/>
  <c r="D710" i="16"/>
  <c r="D892" i="16"/>
  <c r="D1019" i="16"/>
  <c r="D561" i="16"/>
  <c r="S113" i="16"/>
  <c r="S1010" i="16"/>
  <c r="S246" i="16"/>
  <c r="S87" i="16"/>
  <c r="S481" i="16"/>
  <c r="S183" i="16"/>
  <c r="S609" i="16"/>
  <c r="S78" i="16"/>
  <c r="S589" i="16"/>
  <c r="S908" i="16"/>
  <c r="S798" i="16"/>
  <c r="S705" i="16"/>
  <c r="S576" i="16"/>
  <c r="S763" i="16"/>
  <c r="S618" i="16"/>
  <c r="S490" i="16"/>
  <c r="S761" i="16"/>
  <c r="S616" i="16"/>
  <c r="S482" i="16"/>
  <c r="S366" i="16"/>
  <c r="S244" i="16"/>
  <c r="S85" i="16"/>
  <c r="S983" i="16"/>
  <c r="S884" i="16"/>
  <c r="S635" i="16"/>
  <c r="S439" i="16"/>
  <c r="S307" i="16"/>
  <c r="S491" i="16"/>
  <c r="S346" i="16"/>
  <c r="S212" i="16"/>
  <c r="S750" i="16"/>
  <c r="S158" i="16"/>
  <c r="S959" i="16"/>
  <c r="S869" i="16"/>
  <c r="S681" i="16"/>
  <c r="S536" i="16"/>
  <c r="S401" i="16"/>
  <c r="S280" i="16"/>
  <c r="S89" i="16"/>
  <c r="S965" i="16"/>
  <c r="S872" i="16"/>
  <c r="S894" i="16"/>
  <c r="S241" i="16"/>
  <c r="S706" i="16"/>
  <c r="S179" i="16"/>
  <c r="D715" i="16"/>
  <c r="D452" i="16"/>
  <c r="D697" i="16"/>
  <c r="D829" i="16"/>
  <c r="D365" i="16"/>
  <c r="O38" i="16"/>
  <c r="S563" i="16"/>
  <c r="S173" i="16"/>
  <c r="S1009" i="16"/>
  <c r="S895" i="16"/>
  <c r="S513" i="16"/>
  <c r="S619" i="16"/>
  <c r="S468" i="16"/>
  <c r="S338" i="16"/>
  <c r="S237" i="16"/>
  <c r="S670" i="16"/>
  <c r="S142" i="16"/>
  <c r="S650" i="16"/>
  <c r="S187" i="16"/>
  <c r="S661" i="16"/>
  <c r="S532" i="16"/>
  <c r="S397" i="16"/>
  <c r="S228" i="16"/>
  <c r="S69" i="16"/>
  <c r="D383" i="10" s="1"/>
  <c r="S957" i="16"/>
  <c r="S868" i="16"/>
  <c r="S742" i="16"/>
  <c r="S225" i="16"/>
  <c r="S690" i="16"/>
  <c r="S906" i="16"/>
  <c r="S796" i="16"/>
  <c r="S704" i="16"/>
  <c r="S575" i="16"/>
  <c r="S456" i="16"/>
  <c r="S308" i="16"/>
  <c r="S177" i="16"/>
  <c r="S985" i="16"/>
  <c r="S810" i="16"/>
  <c r="S517" i="16"/>
  <c r="S977" i="16"/>
  <c r="S699" i="16"/>
  <c r="S554" i="16"/>
  <c r="S419" i="16"/>
  <c r="S697" i="16"/>
  <c r="S552" i="16"/>
  <c r="S161" i="16"/>
  <c r="S973" i="16"/>
  <c r="S909" i="16"/>
  <c r="S756" i="16"/>
  <c r="S627" i="16"/>
  <c r="S495" i="16"/>
  <c r="S312" i="16"/>
  <c r="S164" i="16"/>
  <c r="S972" i="16"/>
  <c r="S898" i="16"/>
  <c r="S245" i="16"/>
  <c r="S987" i="16"/>
  <c r="S885" i="16"/>
  <c r="D218" i="16"/>
  <c r="D343" i="16"/>
  <c r="D138" i="16"/>
  <c r="D599" i="16"/>
  <c r="D611" i="16"/>
  <c r="S443" i="16"/>
  <c r="S217" i="16"/>
  <c r="S163" i="16"/>
  <c r="S441" i="16"/>
  <c r="S209" i="16"/>
  <c r="S850" i="16"/>
  <c r="S764" i="16"/>
  <c r="S489" i="16"/>
  <c r="S503" i="16"/>
  <c r="S359" i="16"/>
  <c r="S247" i="16"/>
  <c r="S56" i="16"/>
  <c r="D370" i="10" s="1"/>
  <c r="S815" i="16"/>
  <c r="S755" i="16"/>
  <c r="S1007" i="16"/>
  <c r="S893" i="16"/>
  <c r="S689" i="16"/>
  <c r="S560" i="16"/>
  <c r="I36" i="16"/>
  <c r="D836" i="16"/>
  <c r="D213" i="16"/>
  <c r="D42" i="16"/>
  <c r="D453" i="16"/>
  <c r="D543" i="16"/>
  <c r="D339" i="16"/>
  <c r="D634" i="16"/>
  <c r="D382" i="16"/>
  <c r="D98" i="16"/>
  <c r="D716" i="16"/>
  <c r="D577" i="16"/>
  <c r="S910" i="16"/>
  <c r="S458" i="16"/>
  <c r="S408" i="16"/>
  <c r="S904" i="16"/>
  <c r="S836" i="16"/>
  <c r="S719" i="16"/>
  <c r="S606" i="16"/>
  <c r="S455" i="16"/>
  <c r="S323" i="16"/>
  <c r="S192" i="16"/>
  <c r="S878" i="16"/>
  <c r="S289" i="16"/>
  <c r="S754" i="16"/>
  <c r="S974" i="16"/>
  <c r="S859" i="16"/>
  <c r="S656" i="16"/>
  <c r="D219" i="16"/>
  <c r="D565" i="16"/>
  <c r="D226" i="16"/>
  <c r="D130" i="16"/>
  <c r="D644" i="16"/>
  <c r="D637" i="16"/>
  <c r="D324" i="16"/>
  <c r="D928" i="16"/>
  <c r="D454" i="16"/>
  <c r="D467" i="16"/>
  <c r="D870" i="16"/>
  <c r="D930" i="16"/>
  <c r="D235" i="16"/>
  <c r="D328" i="16"/>
  <c r="D940" i="16"/>
  <c r="D200" i="16"/>
  <c r="D206" i="16"/>
  <c r="D113" i="16"/>
  <c r="D157" i="16"/>
  <c r="D164" i="16"/>
  <c r="D732" i="16"/>
  <c r="D823" i="16"/>
  <c r="D958" i="16"/>
  <c r="D437" i="16"/>
  <c r="D847" i="16"/>
  <c r="D828" i="16"/>
  <c r="D298" i="16"/>
  <c r="D228" i="16"/>
  <c r="D896" i="16"/>
  <c r="D455" i="16"/>
  <c r="D656" i="16"/>
  <c r="D957" i="16"/>
  <c r="D411" i="16"/>
  <c r="D646" i="16"/>
  <c r="D862" i="16"/>
  <c r="D92" i="16"/>
  <c r="D193" i="16"/>
  <c r="D741" i="16"/>
  <c r="D85" i="16"/>
  <c r="D251" i="16"/>
  <c r="D257" i="16"/>
  <c r="D83" i="16"/>
  <c r="D677" i="16"/>
  <c r="D664" i="16"/>
  <c r="D670" i="16"/>
  <c r="D890" i="16"/>
  <c r="D379" i="16"/>
  <c r="D756" i="16"/>
  <c r="D560" i="16"/>
  <c r="D860" i="16"/>
  <c r="D418" i="16"/>
  <c r="D694" i="16"/>
  <c r="D898" i="16"/>
  <c r="D457" i="16"/>
  <c r="D764" i="16"/>
  <c r="D873" i="16"/>
  <c r="D552" i="16"/>
  <c r="D361" i="16"/>
  <c r="D148" i="16"/>
  <c r="D154" i="16"/>
  <c r="D392" i="16"/>
  <c r="D315" i="16"/>
  <c r="D534" i="16"/>
  <c r="D1005" i="16"/>
  <c r="D114" i="16"/>
  <c r="D906" i="16"/>
  <c r="D372" i="16"/>
  <c r="D580" i="16"/>
  <c r="D586" i="16"/>
  <c r="D990" i="16"/>
  <c r="D771" i="16"/>
  <c r="D241" i="16"/>
  <c r="D529" i="16"/>
  <c r="D220" i="16"/>
  <c r="D588" i="16"/>
  <c r="D674" i="16"/>
  <c r="D980" i="16"/>
  <c r="D458" i="16"/>
  <c r="D340" i="16"/>
  <c r="D557" i="16"/>
  <c r="D413" i="16"/>
  <c r="D592" i="16"/>
  <c r="D617" i="16"/>
  <c r="D243" i="16"/>
  <c r="D56" i="16"/>
  <c r="D1000" i="16"/>
  <c r="D1006" i="16"/>
  <c r="D596" i="16"/>
  <c r="D602" i="16"/>
  <c r="D799" i="16"/>
  <c r="D818" i="16"/>
  <c r="D916" i="16"/>
  <c r="D492" i="16"/>
  <c r="D578" i="16"/>
  <c r="D290" i="16"/>
  <c r="D436" i="16"/>
  <c r="D807" i="16"/>
  <c r="D249" i="16"/>
  <c r="D696" i="16"/>
  <c r="D702" i="16"/>
  <c r="D232" i="16"/>
  <c r="D294" i="16"/>
  <c r="D642" i="16"/>
  <c r="D811" i="16"/>
  <c r="D111" i="16"/>
  <c r="D188" i="16"/>
  <c r="D333" i="16"/>
  <c r="D851" i="16"/>
  <c r="D719" i="16"/>
  <c r="D815" i="16"/>
  <c r="D784" i="16"/>
  <c r="D447" i="16"/>
  <c r="D725" i="16"/>
  <c r="D216" i="16"/>
  <c r="D924" i="16"/>
  <c r="D215" i="16"/>
  <c r="D275" i="16"/>
  <c r="D73" i="16"/>
  <c r="D520" i="16"/>
  <c r="D526" i="16"/>
  <c r="D938" i="16"/>
  <c r="D417" i="16"/>
  <c r="D489" i="16"/>
  <c r="D279" i="16"/>
  <c r="D151" i="16"/>
  <c r="D524" i="16"/>
  <c r="D296" i="16"/>
  <c r="D166" i="16"/>
  <c r="D665" i="16"/>
  <c r="D955" i="16"/>
  <c r="D800" i="16"/>
  <c r="D484" i="16"/>
  <c r="D1003" i="16"/>
  <c r="D583" i="16"/>
  <c r="D915" i="16"/>
  <c r="D979" i="16"/>
  <c r="D426" i="16"/>
  <c r="D432" i="16"/>
  <c r="D792" i="17"/>
  <c r="D685" i="17"/>
  <c r="D287" i="17"/>
  <c r="D1023" i="17"/>
  <c r="D509" i="17"/>
  <c r="D482" i="17"/>
  <c r="D390" i="17"/>
  <c r="D361" i="17"/>
  <c r="D985" i="17"/>
  <c r="D441" i="17"/>
  <c r="D474" i="17"/>
  <c r="D873" i="17"/>
  <c r="D204" i="17"/>
  <c r="D143" i="17"/>
  <c r="D339" i="17"/>
  <c r="D824" i="17"/>
  <c r="D490" i="17"/>
  <c r="D543" i="17"/>
  <c r="D853" i="17"/>
  <c r="D499" i="17"/>
  <c r="D430" i="17"/>
  <c r="D210" i="17"/>
  <c r="L50" i="16"/>
  <c r="D708" i="17"/>
  <c r="D281" i="17"/>
  <c r="D821" i="17"/>
  <c r="D993" i="17"/>
  <c r="D271" i="17"/>
  <c r="D717" i="17"/>
  <c r="D151" i="17"/>
  <c r="D845" i="17"/>
  <c r="D936" i="17"/>
  <c r="D1017" i="17"/>
  <c r="D272" i="17"/>
  <c r="D557" i="17"/>
  <c r="D399" i="17"/>
  <c r="D577" i="17"/>
  <c r="D669" i="17"/>
  <c r="D108" i="17"/>
  <c r="D636" i="17"/>
  <c r="D353" i="17"/>
  <c r="D535" i="17"/>
  <c r="D729" i="17"/>
  <c r="D996" i="17"/>
  <c r="D274" i="17"/>
  <c r="D183" i="17"/>
  <c r="D306" i="17"/>
  <c r="D378" i="17"/>
  <c r="J916" i="17"/>
  <c r="J673" i="17"/>
  <c r="J403" i="17"/>
  <c r="J785" i="17"/>
  <c r="J577" i="17"/>
  <c r="J880" i="17"/>
  <c r="J793" i="17"/>
  <c r="J951" i="17"/>
  <c r="J979" i="17"/>
  <c r="J935" i="17"/>
  <c r="J1015" i="17"/>
  <c r="J665" i="17"/>
  <c r="J189" i="17"/>
  <c r="J681" i="17"/>
  <c r="J800" i="17"/>
  <c r="J816" i="17"/>
  <c r="D780" i="17"/>
  <c r="D919" i="17"/>
  <c r="D724" i="17"/>
  <c r="D961" i="17"/>
  <c r="D800" i="17"/>
  <c r="D973" i="17"/>
  <c r="D847" i="17"/>
  <c r="D1013" i="17"/>
  <c r="D910" i="17"/>
  <c r="D382" i="17"/>
  <c r="D478" i="17"/>
  <c r="D580" i="17"/>
  <c r="D663" i="17"/>
  <c r="D521" i="17"/>
  <c r="D186" i="17"/>
  <c r="D489" i="17"/>
  <c r="D673" i="17"/>
  <c r="D681" i="17"/>
  <c r="D628" i="17"/>
  <c r="D941" i="17"/>
  <c r="D277" i="17"/>
  <c r="J983" i="17"/>
  <c r="J552" i="17"/>
  <c r="J891" i="17"/>
  <c r="J745" i="17"/>
  <c r="J504" i="17"/>
  <c r="J776" i="17"/>
  <c r="J319" i="17"/>
  <c r="J768" i="17"/>
  <c r="J971" i="17"/>
  <c r="J840" i="17"/>
  <c r="J872" i="17"/>
  <c r="J625" i="17"/>
  <c r="J339" i="17"/>
  <c r="J952" i="17"/>
  <c r="J884" i="17"/>
  <c r="J915" i="17"/>
  <c r="D374" i="17"/>
  <c r="D595" i="17"/>
  <c r="D393" i="17"/>
  <c r="D617" i="17"/>
  <c r="D833" i="17"/>
  <c r="D173" i="17"/>
  <c r="D610" i="17"/>
  <c r="D992" i="17"/>
  <c r="D730" i="17"/>
  <c r="D767" i="17"/>
  <c r="D990" i="17"/>
  <c r="D201" i="17"/>
  <c r="D472" i="17"/>
  <c r="D354" i="17"/>
  <c r="D326" i="17"/>
  <c r="D562" i="17"/>
  <c r="D944" i="17"/>
  <c r="D502" i="17"/>
  <c r="D176" i="17"/>
  <c r="D605" i="17"/>
  <c r="D786" i="17"/>
  <c r="J841" i="17"/>
  <c r="J522" i="17"/>
  <c r="J868" i="17"/>
  <c r="J593" i="17"/>
  <c r="J287" i="17"/>
  <c r="J438" i="17"/>
  <c r="J959" i="17"/>
  <c r="J728" i="17"/>
  <c r="J824" i="17"/>
  <c r="J503" i="17"/>
  <c r="J525" i="17"/>
  <c r="J305" i="17"/>
  <c r="J640" i="17"/>
  <c r="J680" i="17"/>
  <c r="J908" i="17"/>
  <c r="J769" i="17"/>
  <c r="D506" i="17"/>
  <c r="D132" i="17"/>
  <c r="D904" i="17"/>
  <c r="D154" i="17"/>
  <c r="D465" i="17"/>
  <c r="D618" i="17"/>
  <c r="D733" i="17"/>
  <c r="D505" i="17"/>
  <c r="D775" i="17"/>
  <c r="D587" i="17"/>
  <c r="D765" i="17"/>
  <c r="D677" i="17"/>
  <c r="D984" i="17"/>
  <c r="D741" i="17"/>
  <c r="D313" i="17"/>
  <c r="D434" i="17"/>
  <c r="D523" i="17"/>
  <c r="D556" i="17"/>
  <c r="D400" i="17"/>
  <c r="D142" i="17"/>
  <c r="D368" i="17"/>
  <c r="J809" i="17"/>
  <c r="J428" i="17"/>
  <c r="J833" i="17"/>
  <c r="J371" i="17"/>
  <c r="J928" i="17"/>
  <c r="J844" i="17"/>
  <c r="J903" i="17"/>
  <c r="J825" i="17"/>
  <c r="J514" i="17"/>
  <c r="J995" i="17"/>
  <c r="J940" i="17"/>
  <c r="J895" i="17"/>
  <c r="J472" i="17"/>
  <c r="J361" i="17"/>
  <c r="J415" i="17"/>
  <c r="J984" i="17"/>
  <c r="J657" i="17"/>
  <c r="J320" i="17"/>
  <c r="J592" i="17"/>
  <c r="J907" i="17"/>
  <c r="J888" i="17"/>
  <c r="J820" i="17"/>
  <c r="J808" i="17"/>
  <c r="J317" i="17"/>
  <c r="J484" i="17"/>
  <c r="J987" i="17"/>
  <c r="J1007" i="17"/>
  <c r="J848" i="17"/>
  <c r="J374" i="17"/>
  <c r="J461" i="17"/>
  <c r="J568" i="17"/>
  <c r="J801" i="17"/>
  <c r="D612" i="17"/>
  <c r="D687" i="17"/>
  <c r="D147" i="17"/>
  <c r="D855" i="17"/>
  <c r="D561" i="17"/>
  <c r="D823" i="17"/>
  <c r="D244" i="17"/>
  <c r="D1022" i="17"/>
  <c r="D735" i="17"/>
  <c r="D901" i="17"/>
  <c r="D387" i="17"/>
  <c r="D569" i="17"/>
  <c r="D626" i="17"/>
  <c r="D384" i="17"/>
  <c r="D660" i="17"/>
  <c r="D316" i="17"/>
  <c r="D539" i="17"/>
  <c r="D732" i="17"/>
  <c r="D815" i="17"/>
  <c r="D796" i="17"/>
  <c r="D215" i="17"/>
  <c r="J960" i="17"/>
  <c r="J393" i="17"/>
  <c r="J865" i="17"/>
  <c r="J560" i="17"/>
  <c r="J883" i="17"/>
  <c r="J943" i="17"/>
  <c r="J737" i="17"/>
  <c r="J483" i="17"/>
  <c r="J386" i="17"/>
  <c r="J406" i="17"/>
  <c r="J856" i="17"/>
  <c r="J817" i="17"/>
  <c r="J418" i="17"/>
  <c r="J585" i="17"/>
  <c r="J948" i="17"/>
  <c r="J704" i="17"/>
  <c r="J267" i="17"/>
  <c r="D94" i="17"/>
  <c r="D844" i="17"/>
  <c r="D674" i="17"/>
  <c r="D703" i="17"/>
  <c r="D167" i="17"/>
  <c r="D596" i="17"/>
  <c r="D268" i="17"/>
  <c r="D453" i="17"/>
  <c r="D633" i="17"/>
  <c r="D789" i="17"/>
  <c r="D218" i="17"/>
  <c r="D377" i="17"/>
  <c r="D320" i="17"/>
  <c r="D462" i="17"/>
  <c r="D162" i="17"/>
  <c r="D265" i="17"/>
  <c r="D184" i="17"/>
  <c r="D69" i="17"/>
  <c r="D34" i="17"/>
  <c r="D803" i="17"/>
  <c r="D630" i="17"/>
  <c r="D428" i="17"/>
  <c r="D195" i="17"/>
  <c r="D105" i="17"/>
  <c r="D947" i="17"/>
  <c r="D683" i="17"/>
  <c r="D631" i="17"/>
  <c r="D436" i="17"/>
  <c r="D203" i="17"/>
  <c r="D113" i="17"/>
  <c r="D955" i="17"/>
  <c r="D691" i="17"/>
  <c r="D639" i="17"/>
  <c r="D310" i="17"/>
  <c r="D211" i="17"/>
  <c r="D83" i="17"/>
  <c r="D58" i="17"/>
  <c r="D827" i="17"/>
  <c r="D654" i="17"/>
  <c r="D452" i="17"/>
  <c r="D219" i="17"/>
  <c r="D30" i="17"/>
  <c r="D971" i="17"/>
  <c r="D707" i="17"/>
  <c r="D537" i="17"/>
  <c r="D324" i="17"/>
  <c r="D227" i="17"/>
  <c r="D38" i="17"/>
  <c r="D979" i="17"/>
  <c r="D715" i="17"/>
  <c r="D536" i="17"/>
  <c r="D341" i="17"/>
  <c r="D235" i="17"/>
  <c r="D46" i="17"/>
  <c r="D987" i="17"/>
  <c r="D63" i="17"/>
  <c r="D28" i="17"/>
  <c r="D954" i="17"/>
  <c r="D774" i="17"/>
  <c r="D487" i="17"/>
  <c r="D275" i="17"/>
  <c r="D91" i="17"/>
  <c r="D66" i="17"/>
  <c r="D835" i="17"/>
  <c r="D547" i="17"/>
  <c r="D460" i="17"/>
  <c r="D283" i="17"/>
  <c r="D99" i="17"/>
  <c r="D74" i="17"/>
  <c r="D843" i="17"/>
  <c r="D662" i="17"/>
  <c r="D468" i="17"/>
  <c r="D291" i="17"/>
  <c r="D107" i="17"/>
  <c r="D214" i="17"/>
  <c r="D694" i="17"/>
  <c r="D500" i="17"/>
  <c r="D323" i="17"/>
  <c r="D48" i="17"/>
  <c r="D85" i="17"/>
  <c r="D755" i="17"/>
  <c r="D582" i="17"/>
  <c r="D381" i="17"/>
  <c r="D145" i="17"/>
  <c r="D29" i="17"/>
  <c r="D93" i="17"/>
  <c r="D763" i="17"/>
  <c r="D590" i="17"/>
  <c r="D389" i="17"/>
  <c r="D170" i="17"/>
  <c r="D37" i="17"/>
  <c r="D101" i="17"/>
  <c r="D771" i="17"/>
  <c r="D598" i="17"/>
  <c r="D546" i="17"/>
  <c r="D524" i="17"/>
  <c r="D198" i="17"/>
  <c r="D72" i="17"/>
  <c r="D81" i="17"/>
  <c r="D906" i="17"/>
  <c r="D606" i="17"/>
  <c r="D405" i="17"/>
  <c r="D234" i="17"/>
  <c r="D53" i="17"/>
  <c r="D117" i="17"/>
  <c r="D787" i="17"/>
  <c r="D614" i="17"/>
  <c r="D413" i="17"/>
  <c r="D106" i="17"/>
  <c r="D61" i="17"/>
  <c r="D26" i="17"/>
  <c r="D795" i="17"/>
  <c r="D622" i="17"/>
  <c r="D421" i="17"/>
  <c r="D188" i="17"/>
  <c r="D39" i="17"/>
  <c r="D103" i="17"/>
  <c r="D930" i="17"/>
  <c r="D750" i="17"/>
  <c r="D429" i="17"/>
  <c r="D216" i="17"/>
  <c r="D77" i="17"/>
  <c r="D42" i="17"/>
  <c r="D811" i="17"/>
  <c r="D638" i="17"/>
  <c r="D437" i="17"/>
  <c r="D248" i="17"/>
  <c r="D79" i="17"/>
  <c r="D50" i="17"/>
  <c r="D819" i="17"/>
  <c r="D646" i="17"/>
  <c r="D444" i="17"/>
  <c r="D267" i="17"/>
  <c r="D760" i="17"/>
  <c r="D396" i="17"/>
  <c r="D155" i="17"/>
  <c r="D75" i="17"/>
  <c r="D915" i="17"/>
  <c r="D878" i="17"/>
  <c r="D463" i="17"/>
  <c r="D220" i="17"/>
  <c r="D47" i="17"/>
  <c r="D111" i="17"/>
  <c r="D938" i="17"/>
  <c r="D758" i="17"/>
  <c r="D471" i="17"/>
  <c r="D252" i="17"/>
  <c r="D55" i="17"/>
  <c r="D119" i="17"/>
  <c r="D946" i="17"/>
  <c r="D766" i="17"/>
  <c r="D479" i="17"/>
  <c r="D270" i="17"/>
  <c r="D52" i="17"/>
  <c r="D978" i="17"/>
  <c r="D798" i="17"/>
  <c r="D511" i="17"/>
  <c r="D330" i="17"/>
  <c r="D115" i="17"/>
  <c r="D33" i="17"/>
  <c r="D859" i="17"/>
  <c r="D678" i="17"/>
  <c r="D484" i="17"/>
  <c r="D307" i="17"/>
  <c r="D32" i="17"/>
  <c r="D41" i="17"/>
  <c r="D867" i="17"/>
  <c r="D686" i="17"/>
  <c r="D492" i="17"/>
  <c r="D315" i="17"/>
  <c r="D40" i="17"/>
  <c r="D49" i="17"/>
  <c r="D875" i="17"/>
  <c r="D253" i="17"/>
  <c r="D822" i="17"/>
  <c r="D538" i="17"/>
  <c r="D348" i="17"/>
  <c r="D152" i="17"/>
  <c r="D57" i="17"/>
  <c r="D882" i="17"/>
  <c r="D702" i="17"/>
  <c r="D508" i="17"/>
  <c r="D331" i="17"/>
  <c r="D56" i="17"/>
  <c r="D65" i="17"/>
  <c r="D890" i="17"/>
  <c r="D710" i="17"/>
  <c r="D516" i="17"/>
  <c r="D166" i="17"/>
  <c r="D64" i="17"/>
  <c r="D73" i="17"/>
  <c r="D898" i="17"/>
  <c r="D718" i="17"/>
  <c r="D567" i="17"/>
  <c r="D372" i="17"/>
  <c r="D98" i="17"/>
  <c r="D51" i="17"/>
  <c r="D891" i="17"/>
  <c r="D726" i="17"/>
  <c r="D532" i="17"/>
  <c r="D230" i="17"/>
  <c r="D80" i="17"/>
  <c r="D87" i="17"/>
  <c r="D914" i="17"/>
  <c r="D734" i="17"/>
  <c r="D447" i="17"/>
  <c r="D262" i="17"/>
  <c r="D31" i="17"/>
  <c r="D95" i="17"/>
  <c r="D922" i="17"/>
  <c r="D742" i="17"/>
  <c r="D455" i="17"/>
  <c r="D418" i="17"/>
  <c r="D574" i="17"/>
  <c r="D373" i="17"/>
  <c r="D114" i="17"/>
  <c r="D78" i="17"/>
  <c r="D1019" i="17"/>
  <c r="D854" i="17"/>
  <c r="D575" i="17"/>
  <c r="D380" i="17"/>
  <c r="D149" i="17"/>
  <c r="D59" i="17"/>
  <c r="D899" i="17"/>
  <c r="D862" i="17"/>
  <c r="D583" i="17"/>
  <c r="D388" i="17"/>
  <c r="D122" i="17"/>
  <c r="D67" i="17"/>
  <c r="D907" i="17"/>
  <c r="D870" i="17"/>
  <c r="D591" i="17"/>
  <c r="D187" i="17"/>
  <c r="D97" i="17"/>
  <c r="D939" i="17"/>
  <c r="D675" i="17"/>
  <c r="D623" i="17"/>
  <c r="D278" i="17"/>
  <c r="D88" i="17"/>
  <c r="D36" i="17"/>
  <c r="D962" i="17"/>
  <c r="D782" i="17"/>
  <c r="D495" i="17"/>
  <c r="D286" i="17"/>
  <c r="D120" i="17"/>
  <c r="D44" i="17"/>
  <c r="D970" i="17"/>
  <c r="D790" i="17"/>
  <c r="D503" i="17"/>
  <c r="D298" i="17"/>
  <c r="D102" i="17"/>
  <c r="D121" i="17"/>
  <c r="D963" i="17"/>
  <c r="D699" i="17"/>
  <c r="D647" i="17"/>
  <c r="D336" i="17"/>
  <c r="D128" i="17"/>
  <c r="D60" i="17"/>
  <c r="D986" i="17"/>
  <c r="D806" i="17"/>
  <c r="D519" i="17"/>
  <c r="D312" i="17"/>
  <c r="D136" i="17"/>
  <c r="D68" i="17"/>
  <c r="D994" i="17"/>
  <c r="D814" i="17"/>
  <c r="D527" i="17"/>
  <c r="D340" i="17"/>
  <c r="D144" i="17"/>
  <c r="D76" i="17"/>
  <c r="D1002" i="17"/>
  <c r="D723" i="17"/>
  <c r="D550" i="17"/>
  <c r="D349" i="17"/>
  <c r="D243" i="17"/>
  <c r="D27" i="17"/>
  <c r="D1010" i="17"/>
  <c r="D830" i="17"/>
  <c r="D551" i="17"/>
  <c r="D356" i="17"/>
  <c r="D160" i="17"/>
  <c r="D35" i="17"/>
  <c r="D1018" i="17"/>
  <c r="D838" i="17"/>
  <c r="D559" i="17"/>
  <c r="D364" i="17"/>
  <c r="D92" i="17"/>
  <c r="D43" i="17"/>
  <c r="D883" i="17"/>
  <c r="D846" i="17"/>
  <c r="D25" i="17"/>
  <c r="B124" i="4" s="1"/>
  <c r="D851" i="17"/>
  <c r="D670" i="17"/>
  <c r="D476" i="17"/>
  <c r="D299" i="17"/>
  <c r="D54" i="17"/>
  <c r="D995" i="17"/>
  <c r="D731" i="17"/>
  <c r="D558" i="17"/>
  <c r="D357" i="17"/>
  <c r="D251" i="17"/>
  <c r="D62" i="17"/>
  <c r="D1003" i="17"/>
  <c r="D739" i="17"/>
  <c r="D566" i="17"/>
  <c r="D365" i="17"/>
  <c r="D259" i="17"/>
  <c r="D70" i="17"/>
  <c r="D1011" i="17"/>
  <c r="D747" i="17"/>
  <c r="D397" i="17"/>
  <c r="D202" i="17"/>
  <c r="D45" i="17"/>
  <c r="D109" i="17"/>
  <c r="D779" i="17"/>
  <c r="D599" i="17"/>
  <c r="D404" i="17"/>
  <c r="D171" i="17"/>
  <c r="D71" i="17"/>
  <c r="D923" i="17"/>
  <c r="D659" i="17"/>
  <c r="D607" i="17"/>
  <c r="D412" i="17"/>
  <c r="D179" i="17"/>
  <c r="D89" i="17"/>
  <c r="D931" i="17"/>
  <c r="D667" i="17"/>
  <c r="D615" i="17"/>
  <c r="D420" i="17"/>
  <c r="J689" i="17"/>
  <c r="J796" i="17"/>
  <c r="J600" i="17"/>
  <c r="J451" i="17"/>
  <c r="J955" i="17"/>
  <c r="J540" i="17"/>
  <c r="J968" i="17"/>
  <c r="J947" i="17"/>
  <c r="J648" i="17"/>
  <c r="J537" i="17"/>
  <c r="J753" i="17"/>
  <c r="J828" i="17"/>
  <c r="J364" i="17"/>
  <c r="J944" i="17"/>
  <c r="J315" i="17"/>
  <c r="J988" i="17"/>
  <c r="J760" i="17"/>
  <c r="J1019" i="17"/>
  <c r="J672" i="17"/>
  <c r="J992" i="17"/>
  <c r="J1004" i="17"/>
  <c r="J664" i="17"/>
  <c r="J999" i="17"/>
  <c r="J996" i="17"/>
  <c r="J720" i="17"/>
  <c r="J712" i="17"/>
  <c r="J956" i="17"/>
  <c r="J569" i="17"/>
  <c r="J553" i="17"/>
  <c r="J780" i="17"/>
  <c r="D427" i="17"/>
  <c r="D172" i="17"/>
  <c r="D876" i="17"/>
  <c r="D522" i="17"/>
  <c r="D578" i="17"/>
  <c r="D294" i="17"/>
  <c r="D825" i="17"/>
  <c r="D568" i="17"/>
  <c r="D832" i="17"/>
  <c r="D446" i="17"/>
  <c r="D958" i="17"/>
  <c r="D570" i="17"/>
  <c r="D191" i="17"/>
  <c r="D228" i="17"/>
  <c r="D242" i="17"/>
  <c r="D738" i="17"/>
  <c r="D266" i="17"/>
  <c r="D423" i="17"/>
  <c r="D254" i="17"/>
  <c r="D872" i="17"/>
  <c r="D411" i="17"/>
  <c r="D785" i="17"/>
  <c r="D903" i="17"/>
  <c r="D579" i="17"/>
  <c r="D148" i="17"/>
  <c r="D977" i="17"/>
  <c r="D189" i="17"/>
  <c r="D634" i="17"/>
  <c r="D255" i="17"/>
  <c r="D314" i="17"/>
  <c r="D208" i="17"/>
  <c r="D753" i="17"/>
  <c r="D520" i="17"/>
  <c r="D889" i="17"/>
  <c r="D849" i="17"/>
  <c r="D967" i="17"/>
  <c r="D611" i="17"/>
  <c r="D138" i="17"/>
  <c r="D957" i="17"/>
  <c r="D177" i="17"/>
  <c r="D624" i="17"/>
  <c r="D245" i="17"/>
  <c r="D317" i="17"/>
  <c r="D124" i="17"/>
  <c r="D706" i="17"/>
  <c r="D288" i="17"/>
  <c r="D442" i="17"/>
  <c r="D196" i="17"/>
  <c r="D655" i="17"/>
  <c r="D433" i="17"/>
  <c r="D619" i="17"/>
  <c r="D402" i="17"/>
  <c r="D924" i="17"/>
  <c r="D513" i="17"/>
  <c r="D975" i="17"/>
  <c r="D1020" i="17"/>
  <c r="D84" i="17"/>
  <c r="D576" i="17"/>
  <c r="D185" i="17"/>
  <c r="D301" i="17"/>
  <c r="D263" i="17"/>
  <c r="D700" i="17"/>
  <c r="D311" i="17"/>
  <c r="D672" i="17"/>
  <c r="D705" i="17"/>
  <c r="D494" i="17"/>
  <c r="D905" i="17"/>
  <c r="D781" i="17"/>
  <c r="D909" i="17"/>
  <c r="D585" i="17"/>
  <c r="D110" i="17"/>
  <c r="D929" i="17"/>
  <c r="D165" i="17"/>
  <c r="D648" i="17"/>
  <c r="D351" i="17"/>
  <c r="D863" i="17"/>
  <c r="D736" i="17"/>
  <c r="D769" i="17"/>
  <c r="D526" i="17"/>
  <c r="D895" i="17"/>
  <c r="D759" i="17"/>
  <c r="D887" i="17"/>
  <c r="D573" i="17"/>
  <c r="D112" i="17"/>
  <c r="D956" i="17"/>
  <c r="D134" i="17"/>
  <c r="D540" i="17"/>
  <c r="D197" i="17"/>
  <c r="D321" i="17"/>
  <c r="D137" i="17"/>
  <c r="D712" i="17"/>
  <c r="D333" i="17"/>
  <c r="D363" i="17"/>
  <c r="D127" i="17"/>
  <c r="D810" i="17"/>
  <c r="D435" i="17"/>
  <c r="D948" i="17"/>
  <c r="D679" i="17"/>
  <c r="D940" i="17"/>
  <c r="D517" i="17"/>
  <c r="D981" i="17"/>
  <c r="D928" i="17"/>
  <c r="D130" i="17"/>
  <c r="D545" i="17"/>
  <c r="D139" i="17"/>
  <c r="D451" i="17"/>
  <c r="D600" i="17"/>
  <c r="D334" i="17"/>
  <c r="D879" i="17"/>
  <c r="D666" i="17"/>
  <c r="D711" i="17"/>
  <c r="D498" i="17"/>
  <c r="D1012" i="17"/>
  <c r="D721" i="17"/>
  <c r="D982" i="17"/>
  <c r="D512" i="17"/>
  <c r="D284" i="17"/>
  <c r="D693" i="17"/>
  <c r="D515" i="17"/>
  <c r="D656" i="17"/>
  <c r="D355" i="17"/>
  <c r="D869" i="17"/>
  <c r="D652" i="17"/>
  <c r="D689" i="17"/>
  <c r="D488" i="17"/>
  <c r="D1000" i="17"/>
  <c r="D842" i="17"/>
  <c r="D877" i="17"/>
  <c r="D485" i="17"/>
  <c r="D991" i="17"/>
  <c r="D950" i="17"/>
  <c r="D140" i="17"/>
  <c r="D548" i="17"/>
  <c r="D169" i="17"/>
  <c r="D224" i="17"/>
  <c r="D237" i="17"/>
  <c r="D597" i="17"/>
  <c r="D392" i="17"/>
  <c r="D777" i="17"/>
  <c r="D572" i="17"/>
  <c r="D826" i="17"/>
  <c r="D440" i="17"/>
  <c r="D952" i="17"/>
  <c r="D816" i="17"/>
  <c r="D861" i="17"/>
  <c r="D481" i="17"/>
  <c r="D943" i="17"/>
  <c r="D304" i="17"/>
  <c r="D464" i="17"/>
  <c r="D236" i="17"/>
  <c r="D709" i="17"/>
  <c r="D445" i="17"/>
  <c r="D604" i="17"/>
  <c r="D308" i="17"/>
  <c r="D841" i="17"/>
  <c r="D616" i="17"/>
  <c r="D868" i="17"/>
  <c r="D276" i="17"/>
  <c r="D168" i="17"/>
  <c r="D748" i="17"/>
  <c r="D394" i="17"/>
  <c r="D528" i="17"/>
  <c r="D290" i="17"/>
  <c r="D697" i="17"/>
  <c r="D518" i="17"/>
  <c r="D584" i="17"/>
  <c r="D318" i="17"/>
  <c r="D831" i="17"/>
  <c r="J539" i="17"/>
  <c r="J772" i="17"/>
  <c r="J515" i="17"/>
  <c r="J300" i="17"/>
  <c r="J931" i="17"/>
  <c r="J462" i="17"/>
  <c r="J920" i="17"/>
  <c r="J784" i="17"/>
  <c r="J351" i="17"/>
  <c r="J923" i="17"/>
  <c r="J713" i="17"/>
  <c r="J804" i="17"/>
  <c r="J288" i="17"/>
  <c r="J649" i="17"/>
  <c r="J1011" i="17"/>
  <c r="J964" i="17"/>
  <c r="J873" i="17"/>
  <c r="J919" i="17"/>
  <c r="J857" i="17"/>
  <c r="J936" i="17"/>
  <c r="J980" i="17"/>
  <c r="J761" i="17"/>
  <c r="J911" i="17"/>
  <c r="J435" i="17"/>
  <c r="J396" i="17"/>
  <c r="J860" i="17"/>
  <c r="J932" i="17"/>
  <c r="J876" i="17"/>
  <c r="J632" i="17"/>
  <c r="J1016" i="17"/>
  <c r="D629" i="17"/>
  <c r="D762" i="17"/>
  <c r="D409" i="17"/>
  <c r="D964" i="17"/>
  <c r="D836" i="17"/>
  <c r="D881" i="17"/>
  <c r="D491" i="17"/>
  <c r="D953" i="17"/>
  <c r="D892" i="17"/>
  <c r="D1009" i="17"/>
  <c r="D343" i="17"/>
  <c r="D325" i="17"/>
  <c r="D834" i="17"/>
  <c r="D439" i="17"/>
  <c r="D613" i="17"/>
  <c r="D398" i="17"/>
  <c r="D783" i="17"/>
  <c r="D603" i="17"/>
  <c r="D746" i="17"/>
  <c r="D403" i="17"/>
  <c r="D916" i="17"/>
  <c r="D207" i="17"/>
  <c r="D182" i="17"/>
  <c r="D178" i="17"/>
  <c r="D764" i="17"/>
  <c r="D328" i="17"/>
  <c r="D470" i="17"/>
  <c r="D260" i="17"/>
  <c r="D671" i="17"/>
  <c r="D480" i="17"/>
  <c r="D541" i="17"/>
  <c r="D897" i="17"/>
  <c r="D125" i="17"/>
  <c r="D586" i="17"/>
  <c r="D239" i="17"/>
  <c r="D282" i="17"/>
  <c r="D192" i="17"/>
  <c r="D754" i="17"/>
  <c r="D292" i="17"/>
  <c r="D448" i="17"/>
  <c r="D212" i="17"/>
  <c r="D661" i="17"/>
  <c r="D375" i="17"/>
  <c r="D549" i="17"/>
  <c r="D366" i="17"/>
  <c r="D793" i="17"/>
  <c r="D625" i="17"/>
  <c r="D768" i="17"/>
  <c r="D415" i="17"/>
  <c r="D926" i="17"/>
  <c r="D778" i="17"/>
  <c r="D813" i="17"/>
  <c r="D250" i="17"/>
  <c r="D225" i="17"/>
  <c r="D664" i="17"/>
  <c r="D327" i="17"/>
  <c r="D359" i="17"/>
  <c r="D329" i="17"/>
  <c r="D840" i="17"/>
  <c r="D347" i="17"/>
  <c r="D525" i="17"/>
  <c r="D360" i="17"/>
  <c r="D745" i="17"/>
  <c r="D1001" i="17"/>
  <c r="D972" i="17"/>
  <c r="D150" i="17"/>
  <c r="D602" i="17"/>
  <c r="D223" i="17"/>
  <c r="D246" i="17"/>
  <c r="D194" i="17"/>
  <c r="D728" i="17"/>
  <c r="D180" i="17"/>
  <c r="D401" i="17"/>
  <c r="D701" i="17"/>
  <c r="D960" i="17"/>
  <c r="D529" i="17"/>
  <c r="D96" i="17"/>
  <c r="D893" i="17"/>
  <c r="D141" i="17"/>
  <c r="D592" i="17"/>
  <c r="D213" i="17"/>
  <c r="D159" i="17"/>
  <c r="D161" i="17"/>
  <c r="D716" i="17"/>
  <c r="D264" i="17"/>
  <c r="D422" i="17"/>
  <c r="D297" i="17"/>
  <c r="D850" i="17"/>
  <c r="D369" i="17"/>
  <c r="D555" i="17"/>
  <c r="D370" i="17"/>
  <c r="D757" i="17"/>
  <c r="D565" i="17"/>
  <c r="D698" i="17"/>
  <c r="D871" i="17"/>
  <c r="D989" i="17"/>
  <c r="D621" i="17"/>
  <c r="D90" i="17"/>
  <c r="D135" i="17"/>
  <c r="D231" i="17"/>
  <c r="D668" i="17"/>
  <c r="D200" i="17"/>
  <c r="D406" i="17"/>
  <c r="D293" i="17"/>
  <c r="D802" i="17"/>
  <c r="D974" i="17"/>
  <c r="D858" i="17"/>
  <c r="D988" i="17"/>
  <c r="D553" i="17"/>
  <c r="D1007" i="17"/>
  <c r="D998" i="17"/>
  <c r="D156" i="17"/>
  <c r="D564" i="17"/>
  <c r="D175" i="17"/>
  <c r="D279" i="17"/>
  <c r="D594" i="17"/>
  <c r="D848" i="17"/>
  <c r="D450" i="17"/>
  <c r="D1006" i="17"/>
  <c r="D695" i="17"/>
  <c r="D966" i="17"/>
  <c r="D533" i="17"/>
  <c r="D997" i="17"/>
  <c r="D976" i="17"/>
  <c r="D146" i="17"/>
  <c r="D554" i="17"/>
  <c r="D158" i="17"/>
  <c r="D999" i="17"/>
  <c r="D199" i="17"/>
  <c r="D680" i="17"/>
  <c r="D269" i="17"/>
  <c r="D426" i="17"/>
  <c r="D303" i="17"/>
  <c r="D812" i="17"/>
  <c r="D438" i="17"/>
  <c r="D477" i="17"/>
  <c r="D756" i="17"/>
  <c r="D791" i="17"/>
  <c r="D443" i="17"/>
  <c r="D949" i="17"/>
  <c r="D865" i="17"/>
  <c r="D983" i="17"/>
  <c r="D627" i="17"/>
  <c r="D164" i="17"/>
  <c r="D1015" i="17"/>
  <c r="D193" i="17"/>
  <c r="D640" i="17"/>
  <c r="D805" i="17"/>
  <c r="D645" i="17"/>
  <c r="D874" i="17"/>
  <c r="D466" i="17"/>
  <c r="D980" i="17"/>
  <c r="D657" i="17"/>
  <c r="D918" i="17"/>
  <c r="D507" i="17"/>
  <c r="D969" i="17"/>
  <c r="D908" i="17"/>
  <c r="D458" i="17"/>
  <c r="D635" i="17"/>
  <c r="D408" i="17"/>
  <c r="D837" i="17"/>
  <c r="D588" i="17"/>
  <c r="D852" i="17"/>
  <c r="D456" i="17"/>
  <c r="D968" i="17"/>
  <c r="D864" i="17"/>
  <c r="D896" i="17"/>
  <c r="D497" i="17"/>
  <c r="J1012" i="17"/>
  <c r="J967" i="17"/>
  <c r="J924" i="17"/>
  <c r="J633" i="17"/>
  <c r="J576" i="17"/>
  <c r="J744" i="17"/>
  <c r="J493" i="17"/>
  <c r="J608" i="17"/>
  <c r="J641" i="17"/>
  <c r="J229" i="17"/>
  <c r="J792" i="17"/>
  <c r="J752" i="17"/>
  <c r="J277" i="17"/>
  <c r="J616" i="17"/>
  <c r="J721" i="17"/>
  <c r="J1000" i="17"/>
  <c r="J899" i="17"/>
  <c r="J561" i="17"/>
  <c r="J705" i="17"/>
  <c r="J972" i="17"/>
  <c r="J601" i="17"/>
  <c r="J1003" i="17"/>
  <c r="J976" i="17"/>
  <c r="J354" i="17"/>
  <c r="J912" i="17"/>
  <c r="J729" i="17"/>
  <c r="J1023" i="17"/>
  <c r="J1008" i="17"/>
  <c r="J425" i="17"/>
  <c r="J452" i="17"/>
  <c r="J864" i="17"/>
  <c r="J939" i="17"/>
  <c r="J836" i="17"/>
  <c r="J904" i="17"/>
  <c r="J852" i="17"/>
  <c r="J440" i="17"/>
  <c r="D917" i="17"/>
  <c r="D801" i="17"/>
  <c r="D1005" i="17"/>
  <c r="D637" i="17"/>
  <c r="D116" i="17"/>
  <c r="D249" i="17"/>
  <c r="D205" i="17"/>
  <c r="D650" i="17"/>
  <c r="D129" i="17"/>
  <c r="D346" i="17"/>
  <c r="D542" i="17"/>
  <c r="D676" i="17"/>
  <c r="D367" i="17"/>
  <c r="D920" i="17"/>
  <c r="D752" i="17"/>
  <c r="D797" i="17"/>
  <c r="D449" i="17"/>
  <c r="D911" i="17"/>
  <c r="D807" i="17"/>
  <c r="D925" i="17"/>
  <c r="D589" i="17"/>
  <c r="D860" i="17"/>
  <c r="D391" i="17"/>
  <c r="D534" i="17"/>
  <c r="D424" i="17"/>
  <c r="D809" i="17"/>
  <c r="D552" i="17"/>
  <c r="D804" i="17"/>
  <c r="D431" i="17"/>
  <c r="D942" i="17"/>
  <c r="D794" i="17"/>
  <c r="D206" i="17"/>
  <c r="D379" i="17"/>
  <c r="D174" i="17"/>
  <c r="D665" i="17"/>
  <c r="D454" i="17"/>
  <c r="D641" i="17"/>
  <c r="D414" i="17"/>
  <c r="D799" i="17"/>
  <c r="D651" i="17"/>
  <c r="D784" i="17"/>
  <c r="D419" i="17"/>
  <c r="D888" i="17"/>
  <c r="D688" i="17"/>
  <c r="D817" i="17"/>
  <c r="D459" i="17"/>
  <c r="D921" i="17"/>
  <c r="D829" i="17"/>
  <c r="D945" i="17"/>
  <c r="D601" i="17"/>
  <c r="D126" i="17"/>
  <c r="D935" i="17"/>
  <c r="D416" i="17"/>
  <c r="D457" i="17"/>
  <c r="D322" i="17"/>
  <c r="D751" i="17"/>
  <c r="D531" i="17"/>
  <c r="D682" i="17"/>
  <c r="D371" i="17"/>
  <c r="D884" i="17"/>
  <c r="D692" i="17"/>
  <c r="D727" i="17"/>
  <c r="D504" i="17"/>
  <c r="D690" i="17"/>
  <c r="D289" i="17"/>
  <c r="D407" i="17"/>
  <c r="D238" i="17"/>
  <c r="D866" i="17"/>
  <c r="D417" i="17"/>
  <c r="D593" i="17"/>
  <c r="D386" i="17"/>
  <c r="D773" i="17"/>
  <c r="D581" i="17"/>
  <c r="D163" i="17"/>
  <c r="D240" i="17"/>
  <c r="D241" i="17"/>
  <c r="D722" i="17"/>
  <c r="D222" i="17"/>
  <c r="D385" i="17"/>
  <c r="D190" i="17"/>
  <c r="D856" i="17"/>
  <c r="D395" i="17"/>
  <c r="D571" i="17"/>
  <c r="D376" i="17"/>
  <c r="D719" i="17"/>
  <c r="D467" i="17"/>
  <c r="D704" i="17"/>
  <c r="D383" i="17"/>
  <c r="D894" i="17"/>
  <c r="D714" i="17"/>
  <c r="D749" i="17"/>
  <c r="D514" i="17"/>
  <c r="D885" i="17"/>
  <c r="D737" i="17"/>
  <c r="D261" i="17"/>
  <c r="D338" i="17"/>
  <c r="D232" i="17"/>
  <c r="D808" i="17"/>
  <c r="D410" i="17"/>
  <c r="D461" i="17"/>
  <c r="D296" i="17"/>
  <c r="D713" i="17"/>
  <c r="D473" i="17"/>
  <c r="D620" i="17"/>
  <c r="D332" i="17"/>
  <c r="D649" i="17"/>
  <c r="D157" i="17"/>
  <c r="D295" i="17"/>
  <c r="D257" i="17"/>
  <c r="D696" i="17"/>
  <c r="D305" i="17"/>
  <c r="D335" i="17"/>
  <c r="D319" i="17"/>
  <c r="D828" i="17"/>
  <c r="D300" i="17"/>
  <c r="D959" i="17"/>
  <c r="D886" i="17"/>
  <c r="D104" i="17"/>
  <c r="D560" i="17"/>
  <c r="D181" i="17"/>
  <c r="D273" i="17"/>
  <c r="D247" i="17"/>
  <c r="D684" i="17"/>
  <c r="D285" i="17"/>
  <c r="D302" i="17"/>
  <c r="D309" i="17"/>
  <c r="D776" i="17"/>
  <c r="D358" i="17"/>
  <c r="D483" i="17"/>
  <c r="D337" i="17"/>
  <c r="D725" i="17"/>
  <c r="D493" i="17"/>
  <c r="D642" i="17"/>
  <c r="D345" i="17"/>
  <c r="D857" i="17"/>
  <c r="D632" i="17"/>
  <c r="D86" i="17"/>
  <c r="D913" i="17"/>
  <c r="D131" i="17"/>
  <c r="D644" i="17"/>
  <c r="D82" i="17"/>
  <c r="D342" i="17"/>
  <c r="D256" i="17"/>
  <c r="D770" i="17"/>
  <c r="D352" i="17"/>
  <c r="D486" i="17"/>
  <c r="D839" i="17"/>
  <c r="D469" i="17"/>
  <c r="D933" i="17"/>
  <c r="D934" i="17"/>
  <c r="D118" i="17"/>
  <c r="D653" i="17"/>
  <c r="D133" i="17"/>
  <c r="D153" i="17"/>
  <c r="D221" i="17"/>
  <c r="D658" i="17"/>
  <c r="D226" i="17"/>
  <c r="D932" i="17"/>
  <c r="D772" i="17"/>
  <c r="D902" i="17"/>
  <c r="D501" i="17"/>
  <c r="D965" i="17"/>
  <c r="D912" i="17"/>
  <c r="D123" i="17"/>
  <c r="D643" i="17"/>
  <c r="D100" i="17"/>
  <c r="D1021" i="17"/>
  <c r="D209" i="17"/>
  <c r="J61" i="17"/>
  <c r="J27" i="17"/>
  <c r="J32" i="17"/>
  <c r="J67" i="17"/>
  <c r="J73" i="17"/>
  <c r="J59" i="17"/>
  <c r="J28" i="17"/>
  <c r="J63" i="17"/>
  <c r="J37" i="17"/>
  <c r="J53" i="17"/>
  <c r="J41" i="17"/>
  <c r="J51" i="17"/>
  <c r="J79" i="17"/>
  <c r="J35" i="17"/>
  <c r="J34" i="17"/>
  <c r="J77" i="17"/>
  <c r="J47" i="17"/>
  <c r="J69" i="17"/>
  <c r="J25" i="17"/>
  <c r="J43" i="17"/>
  <c r="J75" i="17"/>
  <c r="J45" i="17"/>
  <c r="J26" i="17"/>
  <c r="J31" i="17"/>
  <c r="J57" i="17"/>
  <c r="J55" i="17"/>
  <c r="J71" i="17"/>
  <c r="J39" i="17"/>
  <c r="J29" i="17"/>
  <c r="J324" i="17"/>
  <c r="J412" i="17"/>
  <c r="J518" i="17"/>
  <c r="J969" i="17"/>
  <c r="J755" i="17"/>
  <c r="J858" i="17"/>
  <c r="J651" i="17"/>
  <c r="J356" i="17"/>
  <c r="J605" i="17"/>
  <c r="J749" i="17"/>
  <c r="J454" i="17"/>
  <c r="J660" i="17"/>
  <c r="J304" i="17"/>
  <c r="J419" i="17"/>
  <c r="J487" i="17"/>
  <c r="J49" i="17"/>
  <c r="J280" i="17"/>
  <c r="J336" i="17"/>
  <c r="J531" i="17"/>
  <c r="J937" i="17"/>
  <c r="J723" i="17"/>
  <c r="J137" i="17"/>
  <c r="J667" i="17"/>
  <c r="J388" i="17"/>
  <c r="J653" i="17"/>
  <c r="J797" i="17"/>
  <c r="J716" i="17"/>
  <c r="J325" i="17"/>
  <c r="J573" i="17"/>
  <c r="J717" i="17"/>
  <c r="J986" i="17"/>
  <c r="J690" i="17"/>
  <c r="J602" i="17"/>
  <c r="J334" i="17"/>
  <c r="J434" i="17"/>
  <c r="J534" i="17"/>
  <c r="J977" i="17"/>
  <c r="J572" i="17"/>
  <c r="J993" i="17"/>
  <c r="J779" i="17"/>
  <c r="J444" i="17"/>
  <c r="J869" i="17"/>
  <c r="J795" i="17"/>
  <c r="J464" i="17"/>
  <c r="J676" i="17"/>
  <c r="J326" i="17"/>
  <c r="J295" i="17"/>
  <c r="J829" i="17"/>
  <c r="J748" i="17"/>
  <c r="J331" i="17"/>
  <c r="J818" i="17"/>
  <c r="J500" i="17"/>
  <c r="J961" i="17"/>
  <c r="J747" i="17"/>
  <c r="J495" i="17"/>
  <c r="J805" i="17"/>
  <c r="J763" i="17"/>
  <c r="J517" i="17"/>
  <c r="J837" i="17"/>
  <c r="J756" i="17"/>
  <c r="J355" i="17"/>
  <c r="J272" i="17"/>
  <c r="J399" i="17"/>
  <c r="J467" i="17"/>
  <c r="J913" i="17"/>
  <c r="J253" i="17"/>
  <c r="J595" i="17"/>
  <c r="J612" i="17"/>
  <c r="J731" i="17"/>
  <c r="J773" i="17"/>
  <c r="J144" i="17"/>
  <c r="J724" i="17"/>
  <c r="J380" i="17"/>
  <c r="J544" i="17"/>
  <c r="J343" i="17"/>
  <c r="J510" i="17"/>
  <c r="J549" i="17"/>
  <c r="J898" i="17"/>
  <c r="J509" i="17"/>
  <c r="J929" i="17"/>
  <c r="J715" i="17"/>
  <c r="J453" i="17"/>
  <c r="J741" i="17"/>
  <c r="J859" i="17"/>
  <c r="J546" i="17"/>
  <c r="J618" i="17"/>
  <c r="J245" i="17"/>
  <c r="J477" i="17"/>
  <c r="J634" i="17"/>
  <c r="J279" i="17"/>
  <c r="J519" i="17"/>
  <c r="J604" i="17"/>
  <c r="J1009" i="17"/>
  <c r="J953" i="17"/>
  <c r="J739" i="17"/>
  <c r="J485" i="17"/>
  <c r="J789" i="17"/>
  <c r="J708" i="17"/>
  <c r="J699" i="17"/>
  <c r="J430" i="17"/>
  <c r="J709" i="17"/>
  <c r="J861" i="17"/>
  <c r="J65" i="17"/>
  <c r="J762" i="17"/>
  <c r="J555" i="17"/>
  <c r="J353" i="17"/>
  <c r="J526" i="17"/>
  <c r="J565" i="17"/>
  <c r="J375" i="17"/>
  <c r="J564" i="17"/>
  <c r="J597" i="17"/>
  <c r="J922" i="17"/>
  <c r="J851" i="17"/>
  <c r="J938" i="17"/>
  <c r="J867" i="17"/>
  <c r="J554" i="17"/>
  <c r="J270" i="17"/>
  <c r="J431" i="17"/>
  <c r="J507" i="17"/>
  <c r="J821" i="17"/>
  <c r="J740" i="17"/>
  <c r="J329" i="17"/>
  <c r="J402" i="17"/>
  <c r="J313" i="17"/>
  <c r="J488" i="17"/>
  <c r="J652" i="17"/>
  <c r="J890" i="17"/>
  <c r="J819" i="17"/>
  <c r="J906" i="17"/>
  <c r="J835" i="17"/>
  <c r="J516" i="17"/>
  <c r="J594" i="17"/>
  <c r="J93" i="17"/>
  <c r="J532" i="17"/>
  <c r="J610" i="17"/>
  <c r="J197" i="17"/>
  <c r="J455" i="17"/>
  <c r="J556" i="17"/>
  <c r="J271" i="17"/>
  <c r="J358" i="17"/>
  <c r="J874" i="17"/>
  <c r="J659" i="17"/>
  <c r="J1017" i="17"/>
  <c r="J803" i="17"/>
  <c r="J476" i="17"/>
  <c r="J692" i="17"/>
  <c r="J213" i="17"/>
  <c r="J496" i="17"/>
  <c r="J578" i="17"/>
  <c r="J302" i="17"/>
  <c r="J370" i="17"/>
  <c r="J478" i="17"/>
  <c r="J570" i="17"/>
  <c r="J456" i="17"/>
  <c r="J645" i="17"/>
  <c r="J875" i="17"/>
  <c r="J738" i="17"/>
  <c r="J323" i="17"/>
  <c r="J826" i="17"/>
  <c r="J619" i="17"/>
  <c r="J439" i="17"/>
  <c r="J545" i="17"/>
  <c r="J685" i="17"/>
  <c r="J269" i="17"/>
  <c r="J499" i="17"/>
  <c r="J588" i="17"/>
  <c r="J1001" i="17"/>
  <c r="J787" i="17"/>
  <c r="J1002" i="17"/>
  <c r="J706" i="17"/>
  <c r="J778" i="17"/>
  <c r="J571" i="17"/>
  <c r="J794" i="17"/>
  <c r="J587" i="17"/>
  <c r="J395" i="17"/>
  <c r="J596" i="17"/>
  <c r="J629" i="17"/>
  <c r="J636" i="17"/>
  <c r="J882" i="17"/>
  <c r="J811" i="17"/>
  <c r="J486" i="17"/>
  <c r="J985" i="17"/>
  <c r="J771" i="17"/>
  <c r="J527" i="17"/>
  <c r="J853" i="17"/>
  <c r="J367" i="17"/>
  <c r="J834" i="17"/>
  <c r="J627" i="17"/>
  <c r="J327" i="17"/>
  <c r="J557" i="17"/>
  <c r="J643" i="17"/>
  <c r="J346" i="17"/>
  <c r="J589" i="17"/>
  <c r="J733" i="17"/>
  <c r="J994" i="17"/>
  <c r="J765" i="17"/>
  <c r="J1010" i="17"/>
  <c r="J714" i="17"/>
  <c r="J626" i="17"/>
  <c r="J33" i="17"/>
  <c r="J827" i="17"/>
  <c r="J508" i="17"/>
  <c r="J586" i="17"/>
  <c r="J312" i="17"/>
  <c r="J390" i="17"/>
  <c r="J611" i="17"/>
  <c r="J427" i="17"/>
  <c r="J644" i="17"/>
  <c r="J669" i="17"/>
  <c r="J962" i="17"/>
  <c r="J701" i="17"/>
  <c r="J978" i="17"/>
  <c r="J682" i="17"/>
  <c r="J754" i="17"/>
  <c r="J698" i="17"/>
  <c r="J770" i="17"/>
  <c r="J563" i="17"/>
  <c r="J363" i="17"/>
  <c r="J548" i="17"/>
  <c r="J292" i="17"/>
  <c r="J348" i="17"/>
  <c r="J945" i="17"/>
  <c r="J946" i="17"/>
  <c r="J562" i="17"/>
  <c r="J666" i="17"/>
  <c r="J650" i="17"/>
  <c r="J468" i="17"/>
  <c r="J422" i="17"/>
  <c r="J897" i="17"/>
  <c r="J683" i="17"/>
  <c r="J410" i="17"/>
  <c r="J677" i="17"/>
  <c r="J579" i="17"/>
  <c r="J385" i="17"/>
  <c r="J580" i="17"/>
  <c r="J613" i="17"/>
  <c r="J930" i="17"/>
  <c r="J668" i="17"/>
  <c r="J294" i="17"/>
  <c r="J409" i="17"/>
  <c r="J850" i="17"/>
  <c r="J335" i="17"/>
  <c r="J866" i="17"/>
  <c r="J543" i="17"/>
  <c r="J366" i="17"/>
  <c r="J621" i="17"/>
  <c r="J417" i="17"/>
  <c r="J628" i="17"/>
  <c r="J547" i="17"/>
  <c r="J954" i="17"/>
  <c r="J658" i="17"/>
  <c r="J581" i="17"/>
  <c r="J914" i="17"/>
  <c r="J843" i="17"/>
  <c r="J524" i="17"/>
  <c r="J377" i="17"/>
  <c r="J445" i="17"/>
  <c r="J905" i="17"/>
  <c r="J691" i="17"/>
  <c r="J921" i="17"/>
  <c r="J707" i="17"/>
  <c r="J443" i="17"/>
  <c r="J725" i="17"/>
  <c r="J877" i="17"/>
  <c r="J463" i="17"/>
  <c r="J757" i="17"/>
  <c r="J684" i="17"/>
  <c r="J316" i="17"/>
  <c r="J786" i="17"/>
  <c r="J970" i="17"/>
  <c r="J674" i="17"/>
  <c r="J746" i="17"/>
  <c r="J541" i="17"/>
  <c r="J889" i="17"/>
  <c r="J675" i="17"/>
  <c r="J398" i="17"/>
  <c r="J661" i="17"/>
  <c r="J813" i="17"/>
  <c r="J420" i="17"/>
  <c r="J693" i="17"/>
  <c r="J845" i="17"/>
  <c r="J764" i="17"/>
  <c r="J345" i="17"/>
  <c r="J284" i="17"/>
  <c r="J387" i="17"/>
  <c r="J842" i="17"/>
  <c r="J635" i="17"/>
  <c r="J730" i="17"/>
  <c r="J642" i="17"/>
  <c r="J291" i="17"/>
  <c r="J446" i="17"/>
  <c r="J620" i="17"/>
  <c r="J378" i="17"/>
  <c r="J637" i="17"/>
  <c r="J781" i="17"/>
  <c r="J1018" i="17"/>
  <c r="J722" i="17"/>
  <c r="J732" i="17"/>
  <c r="J283" i="17"/>
  <c r="J810" i="17"/>
  <c r="J603" i="17"/>
  <c r="J64" i="17"/>
  <c r="J802" i="17"/>
  <c r="J407" i="17"/>
  <c r="J475" i="17"/>
  <c r="J700" i="17"/>
  <c r="J293" i="17"/>
  <c r="J881" i="17"/>
  <c r="J238" i="17"/>
  <c r="J622" i="17"/>
  <c r="J400" i="17"/>
  <c r="J266" i="17"/>
  <c r="J989" i="17"/>
  <c r="J36" i="17"/>
  <c r="J759" i="17"/>
  <c r="J134" i="17"/>
  <c r="J599" i="17"/>
  <c r="J117" i="17"/>
  <c r="J350" i="17"/>
  <c r="J341" i="17"/>
  <c r="J124" i="17"/>
  <c r="J998" i="17"/>
  <c r="J233" i="17"/>
  <c r="J815" i="17"/>
  <c r="J257" i="17"/>
  <c r="J550" i="17"/>
  <c r="J128" i="17"/>
  <c r="J286" i="17"/>
  <c r="J449" i="17"/>
  <c r="J227" i="17"/>
  <c r="J783" i="17"/>
  <c r="J251" i="17"/>
  <c r="J80" i="17"/>
  <c r="J1006" i="17"/>
  <c r="J212" i="17"/>
  <c r="J528" i="17"/>
  <c r="J173" i="17"/>
  <c r="J72" i="17"/>
  <c r="J529" i="17"/>
  <c r="J140" i="17"/>
  <c r="J583" i="17"/>
  <c r="J216" i="17"/>
  <c r="J369" i="17"/>
  <c r="J458" i="17"/>
  <c r="J83" i="17"/>
  <c r="J591" i="17"/>
  <c r="J176" i="17"/>
  <c r="J423" i="17"/>
  <c r="J413" i="17"/>
  <c r="J108" i="17"/>
  <c r="J687" i="17"/>
  <c r="J102" i="17"/>
  <c r="J479" i="17"/>
  <c r="J322" i="17"/>
  <c r="J180" i="17"/>
  <c r="J566" i="17"/>
  <c r="J360" i="17"/>
  <c r="J234" i="17"/>
  <c r="J918" i="17"/>
  <c r="J138" i="17"/>
  <c r="J735" i="17"/>
  <c r="J118" i="17"/>
  <c r="J459" i="17"/>
  <c r="J389" i="17"/>
  <c r="J91" i="17"/>
  <c r="J1014" i="17"/>
  <c r="J172" i="17"/>
  <c r="J574" i="17"/>
  <c r="J243" i="17"/>
  <c r="J276" i="17"/>
  <c r="J273" i="17"/>
  <c r="J104" i="17"/>
  <c r="J742" i="17"/>
  <c r="J268" i="17"/>
  <c r="J328" i="17"/>
  <c r="J416" i="17"/>
  <c r="J174" i="17"/>
  <c r="J567" i="17"/>
  <c r="J168" i="17"/>
  <c r="J433" i="17"/>
  <c r="J373" i="17"/>
  <c r="J186" i="17"/>
  <c r="J966" i="17"/>
  <c r="J206" i="17"/>
  <c r="J654" i="17"/>
  <c r="J200" i="17"/>
  <c r="J391" i="17"/>
  <c r="J408" i="17"/>
  <c r="J235" i="17"/>
  <c r="J949" i="17"/>
  <c r="J149" i="17"/>
  <c r="J631" i="17"/>
  <c r="J143" i="17"/>
  <c r="J394" i="17"/>
  <c r="J289" i="17"/>
  <c r="J161" i="17"/>
  <c r="J662" i="17"/>
  <c r="J76" i="17"/>
  <c r="J719" i="17"/>
  <c r="J70" i="17"/>
  <c r="J523" i="17"/>
  <c r="J290" i="17"/>
  <c r="J88" i="17"/>
  <c r="J758" i="17"/>
  <c r="J152" i="17"/>
  <c r="J558" i="17"/>
  <c r="J465" i="17"/>
  <c r="J42" i="17"/>
  <c r="J925" i="17"/>
  <c r="J100" i="17"/>
  <c r="J695" i="17"/>
  <c r="J306" i="17"/>
  <c r="J806" i="17"/>
  <c r="J211" i="17"/>
  <c r="J66" i="17"/>
  <c r="J901" i="17"/>
  <c r="J92" i="17"/>
  <c r="J703" i="17"/>
  <c r="J127" i="17"/>
  <c r="J414" i="17"/>
  <c r="J256" i="17"/>
  <c r="J299" i="17"/>
  <c r="J429" i="17"/>
  <c r="J210" i="17"/>
  <c r="J942" i="17"/>
  <c r="J263" i="17"/>
  <c r="J855" i="17"/>
  <c r="J94" i="17"/>
  <c r="J491" i="17"/>
  <c r="J282" i="17"/>
  <c r="J48" i="17"/>
  <c r="J505" i="17"/>
  <c r="J114" i="17"/>
  <c r="J854" i="17"/>
  <c r="J89" i="17"/>
  <c r="J447" i="17"/>
  <c r="J314" i="17"/>
  <c r="J126" i="17"/>
  <c r="J863" i="17"/>
  <c r="J193" i="17"/>
  <c r="J297" i="17"/>
  <c r="J1022" i="17"/>
  <c r="J101" i="17"/>
  <c r="J774" i="17"/>
  <c r="J154" i="17"/>
  <c r="J275" i="17"/>
  <c r="J384" i="17"/>
  <c r="J96" i="17"/>
  <c r="J750" i="17"/>
  <c r="J107" i="17"/>
  <c r="J285" i="17"/>
  <c r="J344" i="17"/>
  <c r="J239" i="17"/>
  <c r="J1013" i="17"/>
  <c r="J148" i="17"/>
  <c r="J303" i="17"/>
  <c r="J321" i="17"/>
  <c r="J153" i="17"/>
  <c r="J670" i="17"/>
  <c r="J191" i="17"/>
  <c r="J203" i="17"/>
  <c r="J941" i="17"/>
  <c r="J195" i="17"/>
  <c r="J775" i="17"/>
  <c r="J46" i="17"/>
  <c r="J382" i="17"/>
  <c r="J349" i="17"/>
  <c r="J258" i="17"/>
  <c r="J894" i="17"/>
  <c r="J260" i="17"/>
  <c r="J871" i="17"/>
  <c r="J223" i="17"/>
  <c r="J56" i="17"/>
  <c r="J513" i="17"/>
  <c r="J156" i="17"/>
  <c r="J990" i="17"/>
  <c r="J164" i="17"/>
  <c r="J582" i="17"/>
  <c r="J473" i="17"/>
  <c r="J82" i="17"/>
  <c r="J885" i="17"/>
  <c r="J215" i="17"/>
  <c r="J221" i="17"/>
  <c r="J333" i="17"/>
  <c r="J242" i="17"/>
  <c r="J910" i="17"/>
  <c r="J264" i="17"/>
  <c r="J823" i="17"/>
  <c r="J217" i="17"/>
  <c r="J308" i="17"/>
  <c r="J368" i="17"/>
  <c r="J162" i="17"/>
  <c r="J893" i="17"/>
  <c r="J113" i="17"/>
  <c r="J663" i="17"/>
  <c r="J224" i="17"/>
  <c r="J359" i="17"/>
  <c r="J397" i="17"/>
  <c r="J178" i="17"/>
  <c r="J974" i="17"/>
  <c r="J244" i="17"/>
  <c r="J492" i="17"/>
  <c r="J85" i="17"/>
  <c r="J362" i="17"/>
  <c r="J281" i="17"/>
  <c r="J111" i="17"/>
  <c r="J506" i="17"/>
  <c r="J158" i="17"/>
  <c r="J598" i="17"/>
  <c r="J274" i="17"/>
  <c r="J105" i="17"/>
  <c r="J838" i="17"/>
  <c r="J133" i="17"/>
  <c r="J647" i="17"/>
  <c r="J115" i="17"/>
  <c r="J309" i="17"/>
  <c r="J686" i="17"/>
  <c r="J214" i="17"/>
  <c r="J646" i="17"/>
  <c r="J240" i="17"/>
  <c r="J119" i="17"/>
  <c r="J822" i="17"/>
  <c r="J981" i="17"/>
  <c r="J497" i="17"/>
  <c r="J249" i="17"/>
  <c r="J139" i="17"/>
  <c r="J481" i="17"/>
  <c r="J521" i="17"/>
  <c r="J157" i="17"/>
  <c r="J623" i="17"/>
  <c r="J142" i="17"/>
  <c r="J340" i="17"/>
  <c r="J381" i="17"/>
  <c r="J261" i="17"/>
  <c r="J424" i="17"/>
  <c r="J175" i="17"/>
  <c r="J997" i="17"/>
  <c r="J169" i="17"/>
  <c r="J799" i="17"/>
  <c r="J54" i="17"/>
  <c r="J448" i="17"/>
  <c r="J338" i="17"/>
  <c r="J123" i="17"/>
  <c r="J498" i="17"/>
  <c r="J147" i="17"/>
  <c r="J798" i="17"/>
  <c r="J166" i="17"/>
  <c r="J575" i="17"/>
  <c r="J357" i="17"/>
  <c r="J145" i="17"/>
  <c r="J678" i="17"/>
  <c r="J254" i="17"/>
  <c r="J460" i="17"/>
  <c r="J298" i="17"/>
  <c r="J252" i="17"/>
  <c r="J879" i="17"/>
  <c r="J246" i="17"/>
  <c r="J614" i="17"/>
  <c r="J441" i="17"/>
  <c r="J50" i="17"/>
  <c r="J917" i="17"/>
  <c r="J132" i="17"/>
  <c r="J590" i="17"/>
  <c r="J432" i="17"/>
  <c r="J99" i="17"/>
  <c r="J957" i="17"/>
  <c r="J68" i="17"/>
  <c r="J727" i="17"/>
  <c r="J301" i="17"/>
  <c r="J202" i="17"/>
  <c r="J950" i="17"/>
  <c r="J236" i="17"/>
  <c r="J502" i="17"/>
  <c r="J482" i="17"/>
  <c r="J95" i="17"/>
  <c r="J655" i="17"/>
  <c r="J121" i="17"/>
  <c r="J436" i="17"/>
  <c r="J405" i="17"/>
  <c r="J218" i="17"/>
  <c r="J934" i="17"/>
  <c r="J44" i="17"/>
  <c r="J751" i="17"/>
  <c r="J38" i="17"/>
  <c r="J470" i="17"/>
  <c r="J474" i="17"/>
  <c r="J155" i="17"/>
  <c r="J790" i="17"/>
  <c r="J231" i="17"/>
  <c r="J847" i="17"/>
  <c r="J255" i="17"/>
  <c r="J87" i="17"/>
  <c r="J830" i="17"/>
  <c r="J109" i="17"/>
  <c r="J607" i="17"/>
  <c r="J457" i="17"/>
  <c r="J177" i="17"/>
  <c r="J965" i="17"/>
  <c r="J136" i="17"/>
  <c r="J767" i="17"/>
  <c r="J86" i="17"/>
  <c r="J501" i="17"/>
  <c r="J489" i="17"/>
  <c r="J171" i="17"/>
  <c r="J933" i="17"/>
  <c r="J60" i="17"/>
  <c r="J615" i="17"/>
  <c r="J184" i="17"/>
  <c r="J411" i="17"/>
  <c r="J392" i="17"/>
  <c r="J130" i="17"/>
  <c r="J886" i="17"/>
  <c r="J167" i="17"/>
  <c r="J831" i="17"/>
  <c r="J187" i="17"/>
  <c r="J372" i="17"/>
  <c r="J421" i="17"/>
  <c r="J170" i="17"/>
  <c r="J982" i="17"/>
  <c r="J204" i="17"/>
  <c r="J702" i="17"/>
  <c r="J262" i="17"/>
  <c r="J97" i="17"/>
  <c r="J490" i="17"/>
  <c r="J182" i="17"/>
  <c r="J559" i="17"/>
  <c r="J208" i="17"/>
  <c r="J379" i="17"/>
  <c r="J311" i="17"/>
  <c r="J220" i="17"/>
  <c r="J520" i="17"/>
  <c r="J185" i="17"/>
  <c r="J296" i="17"/>
  <c r="J442" i="17"/>
  <c r="J198" i="17"/>
  <c r="J536" i="17"/>
  <c r="J241" i="17"/>
  <c r="J40" i="17"/>
  <c r="J766" i="17"/>
  <c r="J318" i="17"/>
  <c r="J606" i="17"/>
  <c r="J163" i="17"/>
  <c r="J782" i="17"/>
  <c r="J232" i="17"/>
  <c r="J347" i="17"/>
  <c r="J437" i="17"/>
  <c r="J250" i="17"/>
  <c r="J902" i="17"/>
  <c r="J90" i="17"/>
  <c r="J878" i="17"/>
  <c r="J84" i="17"/>
  <c r="J711" i="17"/>
  <c r="J110" i="17"/>
  <c r="J469" i="17"/>
  <c r="J265" i="17"/>
  <c r="J194" i="17"/>
  <c r="J958" i="17"/>
  <c r="J196" i="17"/>
  <c r="J710" i="17"/>
  <c r="J222" i="17"/>
  <c r="J638" i="17"/>
  <c r="J247" i="17"/>
  <c r="J226" i="17"/>
  <c r="J926" i="17"/>
  <c r="J228" i="17"/>
  <c r="J512" i="17"/>
  <c r="J237" i="17"/>
  <c r="J129" i="17"/>
  <c r="J694" i="17"/>
  <c r="J30" i="17"/>
  <c r="J480" i="17"/>
  <c r="J179" i="17"/>
  <c r="J106" i="17"/>
  <c r="J862" i="17"/>
  <c r="J141" i="17"/>
  <c r="J639" i="17"/>
  <c r="J146" i="17"/>
  <c r="J98" i="17"/>
  <c r="J870" i="17"/>
  <c r="J81" i="17"/>
  <c r="J671" i="17"/>
  <c r="J159" i="17"/>
  <c r="J209" i="17"/>
  <c r="J973" i="17"/>
  <c r="J201" i="17"/>
  <c r="J807" i="17"/>
  <c r="J219" i="17"/>
  <c r="J120" i="17"/>
  <c r="J726" i="17"/>
  <c r="J192" i="17"/>
  <c r="J401" i="17"/>
  <c r="J365" i="17"/>
  <c r="J150" i="17"/>
  <c r="J1021" i="17"/>
  <c r="J259" i="17"/>
  <c r="J791" i="17"/>
  <c r="J135" i="17"/>
  <c r="J404" i="17"/>
  <c r="J205" i="17"/>
  <c r="J112" i="17"/>
  <c r="J734" i="17"/>
  <c r="J230" i="17"/>
  <c r="J630" i="17"/>
  <c r="J62" i="17"/>
  <c r="J533" i="17"/>
  <c r="J466" i="17"/>
  <c r="J190" i="17"/>
  <c r="J551" i="17"/>
  <c r="J248" i="17"/>
  <c r="J122" i="17"/>
  <c r="J846" i="17"/>
  <c r="J116" i="17"/>
  <c r="J679" i="17"/>
  <c r="J103" i="17"/>
  <c r="J426" i="17"/>
  <c r="J307" i="17"/>
  <c r="J131" i="17"/>
  <c r="J814" i="17"/>
  <c r="J125" i="17"/>
  <c r="J535" i="17"/>
  <c r="J151" i="17"/>
  <c r="J337" i="17"/>
  <c r="J352" i="17"/>
  <c r="J58" i="17"/>
  <c r="J909" i="17"/>
  <c r="J52" i="17"/>
  <c r="J743" i="17"/>
  <c r="J78" i="17"/>
  <c r="J511" i="17"/>
  <c r="J330" i="17"/>
  <c r="J207" i="17"/>
  <c r="J1005" i="17"/>
  <c r="J199" i="17"/>
  <c r="J839" i="17"/>
  <c r="J225" i="17"/>
  <c r="J538" i="17"/>
  <c r="J450" i="17"/>
  <c r="J188" i="17"/>
  <c r="J718" i="17"/>
  <c r="J183" i="17"/>
  <c r="J181" i="17"/>
  <c r="J376" i="17"/>
  <c r="J160" i="17"/>
  <c r="J74" i="17"/>
  <c r="J165" i="17"/>
  <c r="D156" i="16"/>
  <c r="D112" i="16"/>
  <c r="D964" i="16"/>
  <c r="D502" i="16"/>
  <c r="D301" i="16"/>
  <c r="D101" i="16"/>
  <c r="D208" i="16"/>
  <c r="D142" i="16"/>
  <c r="D54" i="16"/>
  <c r="D920" i="16"/>
  <c r="D952" i="16"/>
  <c r="D545" i="16"/>
  <c r="D778" i="16"/>
  <c r="D106" i="16"/>
  <c r="D64" i="16"/>
  <c r="D817" i="16"/>
  <c r="D187" i="16"/>
  <c r="D717" i="16"/>
  <c r="D1022" i="16"/>
  <c r="D974" i="16"/>
  <c r="S505" i="16"/>
  <c r="S822" i="16"/>
  <c r="S856" i="16"/>
  <c r="S883" i="16"/>
  <c r="S929" i="16"/>
  <c r="S741" i="16"/>
  <c r="S708" i="16"/>
  <c r="S663" i="16"/>
  <c r="S386" i="16"/>
  <c r="S612" i="16"/>
  <c r="S579" i="16"/>
  <c r="S534" i="16"/>
  <c r="S842" i="16"/>
  <c r="S477" i="16"/>
  <c r="S444" i="16"/>
  <c r="S399" i="16"/>
  <c r="S430" i="16"/>
  <c r="S345" i="16"/>
  <c r="S328" i="16"/>
  <c r="S294" i="16"/>
  <c r="S789" i="16"/>
  <c r="S224" i="16"/>
  <c r="S181" i="16"/>
  <c r="S135" i="16"/>
  <c r="S358" i="16"/>
  <c r="S81" i="16"/>
  <c r="S771" i="16"/>
  <c r="S890" i="16"/>
  <c r="S717" i="16"/>
  <c r="S684" i="16"/>
  <c r="S642" i="16"/>
  <c r="S98" i="16"/>
  <c r="S540" i="16"/>
  <c r="S507" i="16"/>
  <c r="S459" i="16"/>
  <c r="S545" i="16"/>
  <c r="S389" i="16"/>
  <c r="S335" i="16"/>
  <c r="S311" i="16"/>
  <c r="S922" i="16"/>
  <c r="S954" i="16"/>
  <c r="S521" i="16"/>
  <c r="S838" i="16"/>
  <c r="S825" i="16"/>
  <c r="S573" i="16"/>
  <c r="S137" i="16"/>
  <c r="S104" i="16"/>
  <c r="S934" i="16"/>
  <c r="S999" i="16"/>
  <c r="S1024" i="16"/>
  <c r="S970" i="16"/>
  <c r="S470" i="16"/>
  <c r="S803" i="16"/>
  <c r="S824" i="16"/>
  <c r="S875" i="16"/>
  <c r="S991" i="16"/>
  <c r="S749" i="16"/>
  <c r="S716" i="16"/>
  <c r="S261" i="16"/>
  <c r="S57" i="16"/>
  <c r="D371" i="10" s="1"/>
  <c r="S944" i="16"/>
  <c r="S678" i="16"/>
  <c r="S967" i="16"/>
  <c r="S901" i="16"/>
  <c r="S852" i="16"/>
  <c r="S150" i="16"/>
  <c r="S873" i="16"/>
  <c r="S768" i="16"/>
  <c r="S723" i="16"/>
  <c r="S629" i="16"/>
  <c r="S669" i="16"/>
  <c r="S639" i="16"/>
  <c r="S594" i="16"/>
  <c r="S162" i="16"/>
  <c r="S556" i="16"/>
  <c r="S275" i="16"/>
  <c r="S230" i="16"/>
  <c r="S621" i="16"/>
  <c r="S149" i="16"/>
  <c r="S116" i="16"/>
  <c r="S71" i="16"/>
  <c r="D385" i="10" s="1"/>
  <c r="S90" i="16"/>
  <c r="S956" i="16"/>
  <c r="S1001" i="16"/>
  <c r="S585" i="16"/>
  <c r="S919" i="16"/>
  <c r="S793" i="16"/>
  <c r="S786" i="16"/>
  <c r="S849" i="16"/>
  <c r="S729" i="16"/>
  <c r="S696" i="16"/>
  <c r="S651" i="16"/>
  <c r="S285" i="16"/>
  <c r="S584" i="16"/>
  <c r="S551" i="16"/>
  <c r="S506" i="16"/>
  <c r="S835" i="16"/>
  <c r="S449" i="16"/>
  <c r="S416" i="16"/>
  <c r="S368" i="16"/>
  <c r="S265" i="16"/>
  <c r="S317" i="16"/>
  <c r="S204" i="16"/>
  <c r="S588" i="16"/>
  <c r="S555" i="16"/>
  <c r="S510" i="16"/>
  <c r="S734" i="16"/>
  <c r="S437" i="16"/>
  <c r="S404" i="16"/>
  <c r="S341" i="16"/>
  <c r="S215" i="16"/>
  <c r="S305" i="16"/>
  <c r="S283" i="16"/>
  <c r="S238" i="16"/>
  <c r="S714" i="16"/>
  <c r="S174" i="16"/>
  <c r="S950" i="16"/>
  <c r="S508" i="16"/>
  <c r="S472" i="16"/>
  <c r="S427" i="16"/>
  <c r="S414" i="16"/>
  <c r="S337" i="16"/>
  <c r="S324" i="16"/>
  <c r="S290" i="16"/>
  <c r="S945" i="16"/>
  <c r="S236" i="16"/>
  <c r="S193" i="16"/>
  <c r="S147" i="16"/>
  <c r="S394" i="16"/>
  <c r="S93" i="16"/>
  <c r="S60" i="16"/>
  <c r="D374" i="10" s="1"/>
  <c r="S966" i="16"/>
  <c r="S940" i="16"/>
  <c r="S1006" i="16"/>
  <c r="S947" i="16"/>
  <c r="S339" i="16"/>
  <c r="S844" i="16"/>
  <c r="S892" i="16"/>
  <c r="S775" i="16"/>
  <c r="S792" i="16"/>
  <c r="S721" i="16"/>
  <c r="S688" i="16"/>
  <c r="S646" i="16"/>
  <c r="S306" i="16"/>
  <c r="S592" i="16"/>
  <c r="S559" i="16"/>
  <c r="S514" i="16"/>
  <c r="S625" i="16"/>
  <c r="S409" i="16"/>
  <c r="S373" i="16"/>
  <c r="S331" i="16"/>
  <c r="S272" i="16"/>
  <c r="S239" i="16"/>
  <c r="S184" i="16"/>
  <c r="S541" i="16"/>
  <c r="S129" i="16"/>
  <c r="S96" i="16"/>
  <c r="S962" i="16"/>
  <c r="S512" i="16"/>
  <c r="S46" i="16"/>
  <c r="D360" i="10" s="1"/>
  <c r="S276" i="16"/>
  <c r="S243" i="16"/>
  <c r="S188" i="16"/>
  <c r="S493" i="16"/>
  <c r="S117" i="16"/>
  <c r="S84" i="16"/>
  <c r="S902" i="16"/>
  <c r="S960" i="16"/>
  <c r="S1014" i="16"/>
  <c r="S963" i="16"/>
  <c r="S454" i="16"/>
  <c r="S795" i="16"/>
  <c r="S812" i="16"/>
  <c r="S762" i="16"/>
  <c r="S186" i="16"/>
  <c r="S152" i="16"/>
  <c r="S107" i="16"/>
  <c r="S168" i="16"/>
  <c r="S772" i="16"/>
  <c r="S727" i="16"/>
  <c r="S645" i="16"/>
  <c r="S673" i="16"/>
  <c r="S643" i="16"/>
  <c r="S598" i="16"/>
  <c r="S114" i="16"/>
  <c r="S544" i="16"/>
  <c r="S511" i="16"/>
  <c r="S463" i="16"/>
  <c r="S686" i="16"/>
  <c r="S425" i="16"/>
  <c r="S392" i="16"/>
  <c r="S360" i="16"/>
  <c r="S94" i="16"/>
  <c r="S288" i="16"/>
  <c r="S255" i="16"/>
  <c r="S200" i="16"/>
  <c r="S605" i="16"/>
  <c r="S145" i="16"/>
  <c r="S112" i="16"/>
  <c r="S67" i="16"/>
  <c r="D381" i="10" s="1"/>
  <c r="S74" i="16"/>
  <c r="D388" i="10" s="1"/>
  <c r="S946" i="16"/>
  <c r="S996" i="16"/>
  <c r="S365" i="16"/>
  <c r="S860" i="16"/>
  <c r="S896" i="16"/>
  <c r="S823" i="16"/>
  <c r="S851" i="16"/>
  <c r="S709" i="16"/>
  <c r="S676" i="16"/>
  <c r="S634" i="16"/>
  <c r="S269" i="16"/>
  <c r="S580" i="16"/>
  <c r="S547" i="16"/>
  <c r="S502" i="16"/>
  <c r="S766" i="16"/>
  <c r="S445" i="16"/>
  <c r="S874" i="16"/>
  <c r="S713" i="16"/>
  <c r="S680" i="16"/>
  <c r="S638" i="16"/>
  <c r="S220" i="16"/>
  <c r="S568" i="16"/>
  <c r="S535" i="16"/>
  <c r="S488" i="16"/>
  <c r="S718" i="16"/>
  <c r="S433" i="16"/>
  <c r="S400" i="16"/>
  <c r="S375" i="16"/>
  <c r="S191" i="16"/>
  <c r="S301" i="16"/>
  <c r="D205" i="16"/>
  <c r="D160" i="16"/>
  <c r="D115" i="16"/>
  <c r="D93" i="16"/>
  <c r="D76" i="16"/>
  <c r="D837" i="16"/>
  <c r="D987" i="16"/>
  <c r="D781" i="16"/>
  <c r="D223" i="16"/>
  <c r="D440" i="16"/>
  <c r="D801" i="16"/>
  <c r="D178" i="16"/>
  <c r="D423" i="16"/>
  <c r="D767" i="16"/>
  <c r="D988" i="16"/>
  <c r="D793" i="16"/>
  <c r="D400" i="16"/>
  <c r="D465" i="16"/>
  <c r="D274" i="16"/>
  <c r="D259" i="16"/>
  <c r="D323" i="16"/>
  <c r="D308" i="16"/>
  <c r="D196" i="16"/>
  <c r="D471" i="16"/>
  <c r="D678" i="16"/>
  <c r="D199" i="16"/>
  <c r="D420" i="16"/>
  <c r="D38" i="16"/>
  <c r="D329" i="16"/>
  <c r="D884" i="16"/>
  <c r="D202" i="16"/>
  <c r="D576" i="16"/>
  <c r="D795" i="16"/>
  <c r="D508" i="16"/>
  <c r="D838" i="16"/>
  <c r="D442" i="16"/>
  <c r="D653" i="16"/>
  <c r="D384" i="16"/>
  <c r="D627" i="16"/>
  <c r="D877" i="16"/>
  <c r="D387" i="16"/>
  <c r="D594" i="16"/>
  <c r="D231" i="16"/>
  <c r="D448" i="16"/>
  <c r="D948" i="16"/>
  <c r="D434" i="16"/>
  <c r="D613" i="16"/>
  <c r="D370" i="16"/>
  <c r="D291" i="16"/>
  <c r="D355" i="16"/>
  <c r="D996" i="16"/>
  <c r="D819" i="16"/>
  <c r="D239" i="16"/>
  <c r="D394" i="16"/>
  <c r="D864" i="16"/>
  <c r="D194" i="16"/>
  <c r="D479" i="16"/>
  <c r="D783" i="16"/>
  <c r="D143" i="16"/>
  <c r="D109" i="16"/>
  <c r="D58" i="16"/>
  <c r="D822" i="16"/>
  <c r="D984" i="16"/>
  <c r="D789" i="16"/>
  <c r="D939" i="16"/>
  <c r="D645" i="16"/>
  <c r="D155" i="16"/>
  <c r="D386" i="16"/>
  <c r="D635" i="16"/>
  <c r="D132" i="16"/>
  <c r="D981" i="16"/>
  <c r="D703" i="16"/>
  <c r="D945" i="16"/>
  <c r="D487" i="16"/>
  <c r="D278" i="16"/>
  <c r="D263" i="16"/>
  <c r="D327" i="16"/>
  <c r="D850" i="16"/>
  <c r="D745" i="16"/>
  <c r="D923" i="16"/>
  <c r="D581" i="16"/>
  <c r="D141" i="16"/>
  <c r="D300" i="16"/>
  <c r="D597" i="16"/>
  <c r="D116" i="16"/>
  <c r="D986" i="16"/>
  <c r="D687" i="16"/>
  <c r="D929" i="16"/>
  <c r="D1024" i="16"/>
  <c r="D908" i="16"/>
  <c r="D849" i="16"/>
  <c r="D721" i="16"/>
  <c r="D911" i="16"/>
  <c r="D553" i="16"/>
  <c r="D831" i="16"/>
  <c r="D363" i="16"/>
  <c r="D61" i="16"/>
  <c r="D337" i="16"/>
  <c r="D401" i="16"/>
  <c r="D675" i="16"/>
  <c r="D917" i="16"/>
  <c r="D607" i="16"/>
  <c r="D903" i="16"/>
  <c r="D537" i="16"/>
  <c r="D812" i="16"/>
  <c r="D233" i="16"/>
  <c r="D744" i="16"/>
  <c r="D830" i="16"/>
  <c r="D676" i="16"/>
  <c r="D918" i="16"/>
  <c r="D685" i="16"/>
  <c r="D679" i="16"/>
  <c r="D921" i="16"/>
  <c r="D531" i="16"/>
  <c r="D750" i="16"/>
  <c r="D486" i="16"/>
  <c r="D544" i="16"/>
  <c r="D739" i="16"/>
  <c r="D459" i="16"/>
  <c r="D840" i="16"/>
  <c r="D410" i="16"/>
  <c r="D481" i="16"/>
  <c r="D282" i="16"/>
  <c r="D603" i="16"/>
  <c r="D839" i="16"/>
  <c r="D285" i="16"/>
  <c r="D562" i="16"/>
  <c r="D195" i="16"/>
  <c r="D416" i="16"/>
  <c r="D102" i="16"/>
  <c r="D288" i="16"/>
  <c r="D528" i="16"/>
  <c r="D707" i="16"/>
  <c r="D475" i="16"/>
  <c r="D753" i="16"/>
  <c r="D399" i="16"/>
  <c r="D427" i="16"/>
  <c r="D266" i="16"/>
  <c r="D587" i="16"/>
  <c r="D806" i="16"/>
  <c r="D269" i="16"/>
  <c r="D546" i="16"/>
  <c r="D179" i="16"/>
  <c r="D395" i="16"/>
  <c r="D129" i="16"/>
  <c r="D272" i="16"/>
  <c r="D704" i="16"/>
  <c r="D946" i="16"/>
  <c r="D631" i="16"/>
  <c r="D878" i="16"/>
  <c r="D568" i="16"/>
  <c r="D787" i="16"/>
  <c r="D500" i="16"/>
  <c r="D763" i="16"/>
  <c r="D976" i="16"/>
  <c r="D503" i="16"/>
  <c r="D722" i="16"/>
  <c r="D297" i="16"/>
  <c r="D574" i="16"/>
  <c r="D299" i="16"/>
  <c r="D242" i="16"/>
  <c r="D348" i="16"/>
  <c r="D240" i="16"/>
  <c r="D212" i="16"/>
  <c r="D163" i="16"/>
  <c r="D147" i="16"/>
  <c r="D118" i="16"/>
  <c r="D366" i="16"/>
  <c r="D582" i="16"/>
  <c r="D121" i="16"/>
  <c r="D264" i="16"/>
  <c r="D785" i="16"/>
  <c r="D174" i="16"/>
  <c r="D989" i="16"/>
  <c r="D805" i="16"/>
  <c r="D947" i="16"/>
  <c r="D616" i="16"/>
  <c r="D879" i="16"/>
  <c r="D463" i="16"/>
  <c r="D788" i="16"/>
  <c r="D1007" i="16"/>
  <c r="D975" i="16"/>
  <c r="D305" i="16"/>
  <c r="D1010" i="16"/>
  <c r="D624" i="16"/>
  <c r="D885" i="16"/>
  <c r="D575" i="16"/>
  <c r="D794" i="16"/>
  <c r="D971" i="16"/>
  <c r="D765" i="16"/>
  <c r="D931" i="16"/>
  <c r="D601" i="16"/>
  <c r="D863" i="16"/>
  <c r="D431" i="16"/>
  <c r="D772" i="16"/>
  <c r="D985" i="16"/>
  <c r="D960" i="16"/>
  <c r="D234" i="16"/>
  <c r="D994" i="16"/>
  <c r="D630" i="16"/>
  <c r="D869" i="16"/>
  <c r="D559" i="16"/>
  <c r="D522" i="16"/>
  <c r="D919" i="16"/>
  <c r="D569" i="16"/>
  <c r="D820" i="16"/>
  <c r="D391" i="16"/>
  <c r="D760" i="16"/>
  <c r="D983" i="16"/>
  <c r="D692" i="16"/>
  <c r="D934" i="16"/>
  <c r="D729" i="16"/>
  <c r="D695" i="16"/>
  <c r="D937" i="16"/>
  <c r="D547" i="16"/>
  <c r="D766" i="16"/>
  <c r="D473" i="16"/>
  <c r="D496" i="16"/>
  <c r="D936" i="16"/>
  <c r="D430" i="16"/>
  <c r="D593" i="16"/>
  <c r="D245" i="16"/>
  <c r="D287" i="16"/>
  <c r="D351" i="16"/>
  <c r="D555" i="16"/>
  <c r="D774" i="16"/>
  <c r="D354" i="16"/>
  <c r="D317" i="16"/>
  <c r="D622" i="16"/>
  <c r="D128" i="16"/>
  <c r="D201" i="16"/>
  <c r="D89" i="16"/>
  <c r="D71" i="16"/>
  <c r="D342" i="16"/>
  <c r="D854" i="16"/>
  <c r="D585" i="16"/>
  <c r="D415" i="16"/>
  <c r="D320" i="16"/>
  <c r="D185" i="16"/>
  <c r="D135" i="16"/>
  <c r="D41" i="16"/>
  <c r="D326" i="16"/>
  <c r="D470" i="16"/>
  <c r="D230" i="16"/>
  <c r="D47" i="16"/>
  <c r="D173" i="16"/>
  <c r="D123" i="16"/>
  <c r="D1016" i="16"/>
  <c r="D888" i="16"/>
  <c r="D701" i="16"/>
  <c r="D408" i="16"/>
  <c r="D103" i="16"/>
  <c r="D735" i="16"/>
  <c r="D752" i="16"/>
  <c r="D684" i="16"/>
  <c r="D926" i="16"/>
  <c r="D625" i="16"/>
  <c r="D848" i="16"/>
  <c r="D548" i="16"/>
  <c r="D743" i="16"/>
  <c r="D229" i="16"/>
  <c r="D551" i="16"/>
  <c r="D514" i="16"/>
  <c r="D107" i="16"/>
  <c r="D378" i="16"/>
  <c r="S486" i="16"/>
  <c r="S636" i="16"/>
  <c r="S603" i="16"/>
  <c r="S558" i="16"/>
  <c r="S953" i="16"/>
  <c r="S487" i="16"/>
  <c r="S452" i="16"/>
  <c r="S407" i="16"/>
  <c r="S398" i="16"/>
  <c r="S367" i="16"/>
  <c r="S320" i="16"/>
  <c r="S286" i="16"/>
  <c r="S913" i="16"/>
  <c r="S232" i="16"/>
  <c r="S189" i="16"/>
  <c r="S143" i="16"/>
  <c r="S442" i="16"/>
  <c r="S105" i="16"/>
  <c r="S72" i="16"/>
  <c r="D386" i="10" s="1"/>
  <c r="S781" i="16"/>
  <c r="S900" i="16"/>
  <c r="S958" i="16"/>
  <c r="S907" i="16"/>
  <c r="S350" i="16"/>
  <c r="S828" i="16"/>
  <c r="S888" i="16"/>
  <c r="S518" i="16"/>
  <c r="S784" i="16"/>
  <c r="S461" i="16"/>
  <c r="S428" i="16"/>
  <c r="S383" i="16"/>
  <c r="S110" i="16"/>
  <c r="S292" i="16"/>
  <c r="S259" i="16"/>
  <c r="S205" i="16"/>
  <c r="S557" i="16"/>
  <c r="S133" i="16"/>
  <c r="S100" i="16"/>
  <c r="S769" i="16"/>
  <c r="S736" i="16"/>
  <c r="S691" i="16"/>
  <c r="S501" i="16"/>
  <c r="S640" i="16"/>
  <c r="S569" i="16"/>
  <c r="S911" i="16"/>
  <c r="S785" i="16"/>
  <c r="S778" i="16"/>
  <c r="S1022" i="16"/>
  <c r="S757" i="16"/>
  <c r="S724" i="16"/>
  <c r="S679" i="16"/>
  <c r="S450" i="16"/>
  <c r="S628" i="16"/>
  <c r="S595" i="16"/>
  <c r="S550" i="16"/>
  <c r="S994" i="16"/>
  <c r="S496" i="16"/>
  <c r="S257" i="16"/>
  <c r="S897" i="16"/>
  <c r="S864" i="16"/>
  <c r="S747" i="16"/>
  <c r="S658" i="16"/>
  <c r="S677" i="16"/>
  <c r="S647" i="16"/>
  <c r="S602" i="16"/>
  <c r="S130" i="16"/>
  <c r="S548" i="16"/>
  <c r="S515" i="16"/>
  <c r="S467" i="16"/>
  <c r="S641" i="16"/>
  <c r="S413" i="16"/>
  <c r="S380" i="16"/>
  <c r="S336" i="16"/>
  <c r="S175" i="16"/>
  <c r="S210" i="16"/>
  <c r="S912" i="16"/>
  <c r="S617" i="16"/>
  <c r="S935" i="16"/>
  <c r="S809" i="16"/>
  <c r="S802" i="16"/>
  <c r="S86" i="16"/>
  <c r="S847" i="16"/>
  <c r="S752" i="16"/>
  <c r="S707" i="16"/>
  <c r="S565" i="16"/>
  <c r="S653" i="16"/>
  <c r="S623" i="16"/>
  <c r="S578" i="16"/>
  <c r="S797" i="16"/>
  <c r="S473" i="16"/>
  <c r="S440" i="16"/>
  <c r="S395" i="16"/>
  <c r="S297" i="16"/>
  <c r="S325" i="16"/>
  <c r="S208" i="16"/>
  <c r="S258" i="16"/>
  <c r="S866" i="16"/>
  <c r="S194" i="16"/>
  <c r="S160" i="16"/>
  <c r="S115" i="16"/>
  <c r="S277" i="16"/>
  <c r="S61" i="16"/>
  <c r="D375" i="10" s="1"/>
  <c r="S302" i="16"/>
  <c r="S329" i="16"/>
  <c r="S221" i="16"/>
  <c r="S262" i="16"/>
  <c r="S746" i="16"/>
  <c r="S182" i="16"/>
  <c r="S148" i="16"/>
  <c r="S103" i="16"/>
  <c r="S229" i="16"/>
  <c r="S49" i="16"/>
  <c r="D363" i="10" s="1"/>
  <c r="S928" i="16"/>
  <c r="S710" i="16"/>
  <c r="S971" i="16"/>
  <c r="S917" i="16"/>
  <c r="S1020" i="16"/>
  <c r="S260" i="16"/>
  <c r="S227" i="16"/>
  <c r="S172" i="16"/>
  <c r="S426" i="16"/>
  <c r="S101" i="16"/>
  <c r="S68" i="16"/>
  <c r="D382" i="10" s="1"/>
  <c r="S937" i="16"/>
  <c r="S924" i="16"/>
  <c r="S997" i="16"/>
  <c r="S931" i="16"/>
  <c r="S390" i="16"/>
  <c r="S829" i="16"/>
  <c r="S780" i="16"/>
  <c r="S839" i="16"/>
  <c r="S961" i="16"/>
  <c r="S745" i="16"/>
  <c r="S712" i="16"/>
  <c r="S667" i="16"/>
  <c r="S342" i="16"/>
  <c r="S600" i="16"/>
  <c r="S567" i="16"/>
  <c r="S522" i="16"/>
  <c r="S816" i="16"/>
  <c r="S465" i="16"/>
  <c r="S432" i="16"/>
  <c r="S387" i="16"/>
  <c r="S318" i="16"/>
  <c r="S333" i="16"/>
  <c r="S300" i="16"/>
  <c r="S266" i="16"/>
  <c r="S637" i="16"/>
  <c r="S153" i="16"/>
  <c r="S120" i="16"/>
  <c r="S75" i="16"/>
  <c r="S930" i="16"/>
  <c r="S968" i="16"/>
  <c r="S537" i="16"/>
  <c r="S854" i="16"/>
  <c r="S841" i="16"/>
  <c r="S891" i="16"/>
  <c r="S981" i="16"/>
  <c r="S264" i="16"/>
  <c r="S58" i="16"/>
  <c r="D372" i="10" s="1"/>
  <c r="S938" i="16"/>
  <c r="S988" i="16"/>
  <c r="S484" i="16"/>
  <c r="S811" i="16"/>
  <c r="S840" i="16"/>
  <c r="S879" i="16"/>
  <c r="S1000" i="16"/>
  <c r="S753" i="16"/>
  <c r="S720" i="16"/>
  <c r="S675" i="16"/>
  <c r="S434" i="16"/>
  <c r="S624" i="16"/>
  <c r="S758" i="16"/>
  <c r="S980" i="16"/>
  <c r="S941" i="16"/>
  <c r="S791" i="16"/>
  <c r="S166" i="16"/>
  <c r="S877" i="16"/>
  <c r="S519" i="16"/>
  <c r="S471" i="16"/>
  <c r="S654" i="16"/>
  <c r="S417" i="16"/>
  <c r="S384" i="16"/>
  <c r="S344" i="16"/>
  <c r="S126" i="16"/>
  <c r="S296" i="16"/>
  <c r="S263" i="16"/>
  <c r="S219" i="16"/>
  <c r="S698" i="16"/>
  <c r="S171" i="16"/>
  <c r="S136" i="16"/>
  <c r="S91" i="16"/>
  <c r="S106" i="16"/>
  <c r="S995" i="16"/>
  <c r="S1005" i="16"/>
  <c r="S601" i="16"/>
  <c r="S927" i="16"/>
  <c r="S801" i="16"/>
  <c r="S794" i="16"/>
  <c r="S70" i="16"/>
  <c r="D384" i="10" s="1"/>
  <c r="S831" i="16"/>
  <c r="S748" i="16"/>
  <c r="S703" i="16"/>
  <c r="S371" i="16"/>
  <c r="S604" i="16"/>
  <c r="S571" i="16"/>
  <c r="S526" i="16"/>
  <c r="S870" i="16"/>
  <c r="S453" i="16"/>
  <c r="S420" i="16"/>
  <c r="S369" i="16"/>
  <c r="S281" i="16"/>
  <c r="S321" i="16"/>
  <c r="S299" i="16"/>
  <c r="S254" i="16"/>
  <c r="S819" i="16"/>
  <c r="S190" i="16"/>
  <c r="S886" i="16"/>
  <c r="S457" i="16"/>
  <c r="S424" i="16"/>
  <c r="S379" i="16"/>
  <c r="S233" i="16"/>
  <c r="S309" i="16"/>
  <c r="S287" i="16"/>
  <c r="S242" i="16"/>
  <c r="S730" i="16"/>
  <c r="S178" i="16"/>
  <c r="S144" i="16"/>
  <c r="S99" i="16"/>
  <c r="S203" i="16"/>
  <c r="D951" i="16"/>
  <c r="D648" i="16"/>
  <c r="D883" i="16"/>
  <c r="D466" i="16"/>
  <c r="D792" i="16"/>
  <c r="D1011" i="16"/>
  <c r="D724" i="16"/>
  <c r="D966" i="16"/>
  <c r="D809" i="16"/>
  <c r="D182" i="16"/>
  <c r="D969" i="16"/>
  <c r="D579" i="16"/>
  <c r="D798" i="16"/>
  <c r="D511" i="16"/>
  <c r="D730" i="16"/>
  <c r="D189" i="16"/>
  <c r="D146" i="16"/>
  <c r="D139" i="16"/>
  <c r="D77" i="16"/>
  <c r="D43" i="16"/>
  <c r="D932" i="16"/>
  <c r="D834" i="16"/>
  <c r="D737" i="16"/>
  <c r="D203" i="16"/>
  <c r="D424" i="16"/>
  <c r="D761" i="16"/>
  <c r="D165" i="16"/>
  <c r="D364" i="16"/>
  <c r="D751" i="16"/>
  <c r="D858" i="16"/>
  <c r="D407" i="16"/>
  <c r="D262" i="16"/>
  <c r="D246" i="16"/>
  <c r="D311" i="16"/>
  <c r="D210" i="16"/>
  <c r="D184" i="16"/>
  <c r="D161" i="16"/>
  <c r="D134" i="16"/>
  <c r="D371" i="16"/>
  <c r="D598" i="16"/>
  <c r="D137" i="16"/>
  <c r="D280" i="16"/>
  <c r="D824" i="16"/>
  <c r="D190" i="16"/>
  <c r="D225" i="16"/>
  <c r="D176" i="16"/>
  <c r="D153" i="16"/>
  <c r="D126" i="16"/>
  <c r="D100" i="16"/>
  <c r="D993" i="16"/>
  <c r="D740" i="16"/>
  <c r="D861" i="16"/>
  <c r="D872" i="16"/>
  <c r="D198" i="16"/>
  <c r="D826" i="16"/>
  <c r="D595" i="16"/>
  <c r="D814" i="16"/>
  <c r="D527" i="16"/>
  <c r="D887" i="16"/>
  <c r="D497" i="16"/>
  <c r="D796" i="16"/>
  <c r="D1015" i="16"/>
  <c r="D728" i="16"/>
  <c r="D970" i="16"/>
  <c r="D660" i="16"/>
  <c r="D902" i="16"/>
  <c r="D632" i="16"/>
  <c r="D663" i="16"/>
  <c r="D905" i="16"/>
  <c r="D515" i="16"/>
  <c r="D734" i="16"/>
  <c r="D449" i="16"/>
  <c r="D666" i="16"/>
  <c r="D94" i="16"/>
  <c r="D80" i="16"/>
  <c r="D49" i="16"/>
  <c r="D944" i="16"/>
  <c r="D712" i="16"/>
  <c r="D954" i="16"/>
  <c r="D628" i="16"/>
  <c r="D886" i="16"/>
  <c r="D605" i="16"/>
  <c r="D640" i="16"/>
  <c r="D889" i="16"/>
  <c r="D499" i="16"/>
  <c r="D718" i="16"/>
  <c r="D433" i="16"/>
  <c r="D650" i="16"/>
  <c r="D768" i="16"/>
  <c r="D992" i="16"/>
  <c r="D700" i="16"/>
  <c r="D942" i="16"/>
  <c r="D615" i="16"/>
  <c r="D874" i="16"/>
  <c r="D564" i="16"/>
  <c r="D775" i="16"/>
  <c r="D402" i="16"/>
  <c r="D567" i="16"/>
  <c r="D786" i="16"/>
  <c r="D421" i="16"/>
  <c r="D639" i="16"/>
  <c r="D293" i="16"/>
  <c r="D618" i="16"/>
  <c r="D866" i="16"/>
  <c r="D556" i="16"/>
  <c r="D759" i="16"/>
  <c r="D478" i="16"/>
  <c r="D912" i="16"/>
  <c r="D422" i="16"/>
  <c r="D683" i="16"/>
  <c r="D925" i="16"/>
  <c r="D425" i="16"/>
  <c r="D620" i="16"/>
  <c r="D334" i="16"/>
  <c r="D494" i="16"/>
  <c r="D283" i="16"/>
  <c r="D347" i="16"/>
  <c r="D332" i="16"/>
  <c r="D224" i="16"/>
  <c r="D197" i="16"/>
  <c r="D152" i="16"/>
  <c r="D110" i="16"/>
  <c r="D96" i="16"/>
  <c r="D289" i="16"/>
  <c r="D566" i="16"/>
  <c r="D108" i="16"/>
  <c r="D248" i="16"/>
  <c r="D749" i="16"/>
  <c r="D158" i="16"/>
  <c r="D573" i="16"/>
  <c r="D267" i="16"/>
  <c r="D331" i="16"/>
  <c r="D316" i="16"/>
  <c r="D204" i="16"/>
  <c r="D181" i="16"/>
  <c r="D99" i="16"/>
  <c r="D131" i="16"/>
  <c r="D75" i="16"/>
  <c r="D273" i="16"/>
  <c r="D550" i="16"/>
  <c r="D52" i="16"/>
  <c r="D349" i="16"/>
  <c r="D709" i="16"/>
  <c r="D144" i="16"/>
  <c r="D533" i="16"/>
  <c r="D1001" i="16"/>
  <c r="D450" i="16"/>
  <c r="D693" i="16"/>
  <c r="D375" i="16"/>
  <c r="D385" i="16"/>
  <c r="D254" i="16"/>
  <c r="D356" i="16"/>
  <c r="D303" i="16"/>
  <c r="D507" i="16"/>
  <c r="D726" i="16"/>
  <c r="D306" i="16"/>
  <c r="D460" i="16"/>
  <c r="D117" i="16"/>
  <c r="D260" i="16"/>
  <c r="D97" i="16"/>
  <c r="D1013" i="16"/>
  <c r="D1004" i="16"/>
  <c r="D856" i="16"/>
  <c r="D959" i="16"/>
  <c r="D669" i="16"/>
  <c r="D891" i="16"/>
  <c r="D505" i="16"/>
  <c r="D125" i="16"/>
  <c r="D268" i="16"/>
  <c r="D513" i="16"/>
  <c r="D72" i="16"/>
  <c r="D965" i="16"/>
  <c r="D655" i="16"/>
  <c r="D736" i="16"/>
  <c r="D845" i="16"/>
  <c r="D668" i="16"/>
  <c r="D910" i="16"/>
  <c r="D600" i="16"/>
  <c r="D827" i="16"/>
  <c r="D532" i="16"/>
  <c r="D711" i="16"/>
  <c r="D1014" i="16"/>
  <c r="D535" i="16"/>
  <c r="D754" i="16"/>
  <c r="D373" i="16"/>
  <c r="D606" i="16"/>
  <c r="D261" i="16"/>
  <c r="D538" i="16"/>
  <c r="D720" i="16"/>
  <c r="D962" i="16"/>
  <c r="D652" i="16"/>
  <c r="D894" i="16"/>
  <c r="D584" i="16"/>
  <c r="D803" i="16"/>
  <c r="D516" i="16"/>
  <c r="D779" i="16"/>
  <c r="D998" i="16"/>
  <c r="D519" i="16"/>
  <c r="D738" i="16"/>
  <c r="D383" i="16"/>
  <c r="D590" i="16"/>
  <c r="D362" i="16"/>
  <c r="D325" i="16"/>
  <c r="D647" i="16"/>
  <c r="D882" i="16"/>
  <c r="D572" i="16"/>
  <c r="D791" i="16"/>
  <c r="D504" i="16"/>
  <c r="D968" i="16"/>
  <c r="D438" i="16"/>
  <c r="D699" i="16"/>
  <c r="D941" i="16"/>
  <c r="D441" i="16"/>
  <c r="D658" i="16"/>
  <c r="D350" i="16"/>
  <c r="D510" i="16"/>
  <c r="D352" i="16"/>
  <c r="D222" i="16"/>
  <c r="D217" i="16"/>
  <c r="D169" i="16"/>
  <c r="D149" i="16"/>
  <c r="D122" i="16"/>
  <c r="D84" i="16"/>
  <c r="D972" i="16"/>
  <c r="D358" i="16"/>
  <c r="D518" i="16"/>
  <c r="D1009" i="16"/>
  <c r="D659" i="16"/>
  <c r="D901" i="16"/>
  <c r="D591" i="16"/>
  <c r="S44" i="16"/>
  <c r="D358" i="10" s="1"/>
  <c r="S32" i="16"/>
  <c r="D346" i="10" s="1"/>
  <c r="S34" i="16"/>
  <c r="D348" i="10" s="1"/>
  <c r="S27" i="16"/>
  <c r="D341" i="10" s="1"/>
  <c r="S39" i="16"/>
  <c r="D353" i="10" s="1"/>
  <c r="S28" i="16"/>
  <c r="D342" i="10" s="1"/>
  <c r="S31" i="16"/>
  <c r="D345" i="10" s="1"/>
  <c r="S45" i="16"/>
  <c r="D359" i="10" s="1"/>
  <c r="S30" i="16"/>
  <c r="D344" i="10" s="1"/>
  <c r="S25" i="16"/>
  <c r="D339" i="10" s="1"/>
  <c r="S37" i="16"/>
  <c r="D351" i="10" s="1"/>
  <c r="S33" i="16"/>
  <c r="D347" i="10" s="1"/>
  <c r="S43" i="16"/>
  <c r="D357" i="10" s="1"/>
  <c r="S35" i="16"/>
  <c r="D349" i="10" s="1"/>
  <c r="S41" i="16"/>
  <c r="D355" i="10" s="1"/>
  <c r="S42" i="16"/>
  <c r="D356" i="10" s="1"/>
  <c r="S26" i="16"/>
  <c r="D340" i="10" s="1"/>
  <c r="S29" i="16"/>
  <c r="D343" i="10" s="1"/>
  <c r="S38" i="16"/>
  <c r="D352" i="10" s="1"/>
  <c r="S543" i="16"/>
  <c r="S498" i="16"/>
  <c r="S76" i="16"/>
  <c r="S40" i="16"/>
  <c r="D354" i="10" s="1"/>
  <c r="S231" i="16"/>
  <c r="S176" i="16"/>
  <c r="S735" i="16"/>
  <c r="S36" i="16"/>
  <c r="D350" i="10" s="1"/>
  <c r="S799" i="16"/>
  <c r="S460" i="16"/>
  <c r="S415" i="16"/>
  <c r="S607" i="16"/>
  <c r="S562" i="16"/>
  <c r="S140" i="16"/>
  <c r="S95" i="16"/>
  <c r="S295" i="16"/>
  <c r="S250" i="16"/>
  <c r="S871" i="16"/>
  <c r="S47" i="16"/>
  <c r="D361" i="10" s="1"/>
  <c r="S979" i="16"/>
  <c r="S527" i="16"/>
  <c r="S479" i="16"/>
  <c r="S668" i="16"/>
  <c r="S626" i="16"/>
  <c r="S207" i="16"/>
  <c r="S159" i="16"/>
  <c r="S362" i="16"/>
  <c r="S303" i="16"/>
  <c r="S837" i="16"/>
  <c r="S59" i="16"/>
  <c r="D373" i="10" s="1"/>
  <c r="S952" i="16"/>
  <c r="S591" i="16"/>
  <c r="S546" i="16"/>
  <c r="S732" i="16"/>
  <c r="S687" i="16"/>
  <c r="S279" i="16"/>
  <c r="S234" i="16"/>
  <c r="S412" i="16"/>
  <c r="S357" i="16"/>
  <c r="S955" i="16"/>
  <c r="S51" i="16"/>
  <c r="D365" i="10" s="1"/>
  <c r="S92" i="16"/>
  <c r="S652" i="16"/>
  <c r="S610" i="16"/>
  <c r="S55" i="16"/>
  <c r="D369" i="10" s="1"/>
  <c r="S751" i="16"/>
  <c r="S332" i="16"/>
  <c r="S298" i="16"/>
  <c r="S476" i="16"/>
  <c r="S431" i="16"/>
  <c r="S920" i="16"/>
  <c r="S63" i="16"/>
  <c r="D377" i="10" s="1"/>
  <c r="S156" i="16"/>
  <c r="S111" i="16"/>
  <c r="S671" i="16"/>
  <c r="S48" i="16"/>
  <c r="D362" i="10" s="1"/>
  <c r="S887" i="16"/>
  <c r="S396" i="16"/>
  <c r="S374" i="16"/>
  <c r="D672" i="16"/>
  <c r="D914" i="16"/>
  <c r="D604" i="16"/>
  <c r="D843" i="16"/>
  <c r="D536" i="16"/>
  <c r="D723" i="16"/>
  <c r="D468" i="16"/>
  <c r="D731" i="16"/>
  <c r="D825" i="16"/>
  <c r="D480" i="16"/>
  <c r="D690" i="16"/>
  <c r="D265" i="16"/>
  <c r="D542" i="16"/>
  <c r="D314" i="16"/>
  <c r="D491" i="16"/>
  <c r="D935" i="16"/>
  <c r="D609" i="16"/>
  <c r="D867" i="16"/>
  <c r="D443" i="16"/>
  <c r="D776" i="16"/>
  <c r="D995" i="16"/>
  <c r="D708" i="16"/>
  <c r="D950" i="16"/>
  <c r="D769" i="16"/>
  <c r="D167" i="16"/>
  <c r="D953" i="16"/>
  <c r="D563" i="16"/>
  <c r="D782" i="16"/>
  <c r="D495" i="16"/>
  <c r="D714" i="16"/>
  <c r="D127" i="16"/>
  <c r="D69" i="16"/>
  <c r="D1020" i="16"/>
  <c r="D900" i="16"/>
  <c r="D833" i="16"/>
  <c r="D705" i="16"/>
  <c r="D907" i="16"/>
  <c r="D541" i="16"/>
  <c r="D86" i="16"/>
  <c r="D284" i="16"/>
  <c r="D549" i="16"/>
  <c r="D88" i="16"/>
  <c r="D857" i="16"/>
  <c r="D671" i="16"/>
  <c r="D967" i="16"/>
  <c r="D689" i="16"/>
  <c r="D899" i="16"/>
  <c r="D525" i="16"/>
  <c r="D808" i="16"/>
  <c r="D755" i="16"/>
  <c r="D462" i="16"/>
  <c r="D747" i="16"/>
  <c r="D842" i="16"/>
  <c r="D474" i="16"/>
  <c r="D706" i="16"/>
  <c r="D281" i="16"/>
  <c r="D558" i="16"/>
  <c r="D330" i="16"/>
  <c r="D608" i="16"/>
  <c r="D859" i="16"/>
  <c r="D540" i="16"/>
  <c r="D727" i="16"/>
  <c r="D483" i="16"/>
  <c r="D813" i="16"/>
  <c r="D406" i="16"/>
  <c r="D667" i="16"/>
  <c r="D909" i="16"/>
  <c r="D409" i="16"/>
  <c r="D626" i="16"/>
  <c r="D318" i="16"/>
  <c r="D469" i="16"/>
  <c r="D191" i="16"/>
  <c r="D412" i="16"/>
  <c r="D871" i="16"/>
  <c r="D390" i="16"/>
  <c r="D780" i="16"/>
  <c r="D999" i="16"/>
  <c r="D461" i="16"/>
  <c r="D733" i="16"/>
  <c r="D377" i="16"/>
  <c r="D651" i="16"/>
  <c r="D893" i="16"/>
  <c r="D397" i="16"/>
  <c r="D610" i="16"/>
  <c r="D302" i="16"/>
  <c r="D482" i="16"/>
  <c r="D175" i="16"/>
  <c r="D403" i="16"/>
  <c r="D512" i="16"/>
  <c r="D991" i="16"/>
  <c r="D446" i="16"/>
  <c r="D673" i="16"/>
  <c r="D388" i="16"/>
  <c r="D244" i="16"/>
  <c r="D250" i="16"/>
  <c r="D571" i="16"/>
  <c r="D790" i="16"/>
  <c r="D253" i="16"/>
  <c r="D530" i="16"/>
  <c r="D170" i="16"/>
  <c r="D368" i="16"/>
  <c r="D619" i="16"/>
  <c r="D380" i="16"/>
  <c r="D295" i="16"/>
  <c r="D359" i="16"/>
  <c r="D344" i="16"/>
  <c r="D236" i="16"/>
  <c r="D209" i="16"/>
  <c r="D162" i="16"/>
  <c r="D429" i="16"/>
  <c r="D636" i="16"/>
  <c r="D171" i="16"/>
  <c r="D369" i="16"/>
  <c r="D853" i="16"/>
  <c r="D214" i="16"/>
  <c r="D79" i="16"/>
  <c r="D982" i="16"/>
  <c r="D973" i="16"/>
  <c r="D797" i="16"/>
  <c r="D943" i="16"/>
  <c r="D638" i="16"/>
  <c r="D875" i="16"/>
  <c r="D456" i="16"/>
  <c r="D91" i="16"/>
  <c r="D252" i="16"/>
  <c r="D472" i="16"/>
  <c r="D46" i="16"/>
  <c r="D949" i="16"/>
  <c r="D643" i="16"/>
  <c r="D881" i="16"/>
  <c r="D65" i="16"/>
  <c r="D956" i="16"/>
  <c r="D978" i="16"/>
  <c r="D757" i="16"/>
  <c r="D927" i="16"/>
  <c r="D589" i="16"/>
  <c r="D852" i="16"/>
  <c r="D419" i="16"/>
  <c r="D55" i="16"/>
  <c r="D353" i="16"/>
  <c r="D435" i="16"/>
  <c r="D691" i="16"/>
  <c r="D933" i="16"/>
  <c r="D614" i="16"/>
  <c r="D865" i="16"/>
  <c r="D304" i="16"/>
  <c r="D192" i="16"/>
  <c r="D168" i="16"/>
  <c r="D90" i="16"/>
  <c r="D119" i="16"/>
  <c r="D40" i="16"/>
  <c r="D1012" i="16"/>
  <c r="D880" i="16"/>
  <c r="D310" i="16"/>
  <c r="D476" i="16"/>
  <c r="D904" i="16"/>
  <c r="D211" i="16"/>
  <c r="D501" i="16"/>
  <c r="D67" i="16"/>
  <c r="D816" i="16"/>
  <c r="D381" i="16"/>
  <c r="D748" i="16"/>
  <c r="D846" i="16"/>
  <c r="D680" i="16"/>
  <c r="D922" i="16"/>
  <c r="D612" i="16"/>
  <c r="D832" i="16"/>
  <c r="D521" i="16"/>
  <c r="D621" i="16"/>
  <c r="D844" i="16"/>
  <c r="D464" i="16"/>
  <c r="D686" i="16"/>
  <c r="D398" i="16"/>
  <c r="D477" i="16"/>
  <c r="D876" i="16"/>
  <c r="D414" i="16"/>
  <c r="D509" i="16"/>
  <c r="D286" i="16"/>
  <c r="D271" i="16"/>
  <c r="D335" i="16"/>
  <c r="D539" i="16"/>
  <c r="D758" i="16"/>
  <c r="D338" i="16"/>
  <c r="D498" i="16"/>
  <c r="D81" i="16"/>
  <c r="D292" i="16"/>
  <c r="D68" i="16"/>
  <c r="D341" i="16"/>
  <c r="D490" i="16"/>
  <c r="D773" i="16"/>
  <c r="D396" i="16"/>
  <c r="D439" i="16"/>
  <c r="D270" i="16"/>
  <c r="D255" i="16"/>
  <c r="D319" i="16"/>
  <c r="D523" i="16"/>
  <c r="D742" i="16"/>
  <c r="D322" i="16"/>
  <c r="D488" i="16"/>
  <c r="D133" i="16"/>
  <c r="D276" i="16"/>
  <c r="D374" i="16"/>
  <c r="D713" i="16"/>
  <c r="D376" i="16"/>
  <c r="D389" i="16"/>
  <c r="D258" i="16"/>
  <c r="D360" i="16"/>
  <c r="D307" i="16"/>
  <c r="D237" i="16"/>
  <c r="D180" i="16"/>
  <c r="D445" i="16"/>
  <c r="D662" i="16"/>
  <c r="D183" i="16"/>
  <c r="D404" i="16"/>
  <c r="D997" i="16"/>
  <c r="D313" i="16"/>
  <c r="D1008" i="16"/>
  <c r="D868" i="16"/>
  <c r="D963" i="16"/>
  <c r="D681" i="16"/>
  <c r="D895" i="16"/>
  <c r="D517" i="16"/>
  <c r="D804" i="16"/>
  <c r="D1023" i="16"/>
  <c r="D1017" i="16"/>
  <c r="D321" i="16"/>
  <c r="D770" i="16"/>
  <c r="D405" i="16"/>
  <c r="D649" i="16"/>
  <c r="D27" i="16"/>
  <c r="D150" i="16"/>
  <c r="D50" i="16"/>
  <c r="D36" i="16"/>
  <c r="D95" i="16"/>
  <c r="D31" i="16"/>
  <c r="D104" i="16"/>
  <c r="D57" i="16"/>
  <c r="D44" i="16"/>
  <c r="D37" i="16"/>
  <c r="D63" i="16"/>
  <c r="D45" i="16"/>
  <c r="D30" i="16"/>
  <c r="D120" i="16"/>
  <c r="D35" i="16"/>
  <c r="D39" i="16"/>
  <c r="D48" i="16"/>
  <c r="D136" i="16"/>
  <c r="D32" i="16"/>
  <c r="D34" i="16"/>
  <c r="D26" i="16"/>
  <c r="D66" i="16"/>
  <c r="D346" i="16"/>
  <c r="D506" i="16"/>
  <c r="D961" i="16"/>
  <c r="D82" i="16"/>
  <c r="D227" i="16"/>
  <c r="D444" i="16"/>
  <c r="D897" i="16"/>
  <c r="D25" i="16"/>
  <c r="D657" i="16"/>
  <c r="D59" i="16"/>
  <c r="D357" i="16"/>
  <c r="D140" i="16"/>
  <c r="D570" i="16"/>
  <c r="D746" i="16"/>
  <c r="D60" i="16"/>
  <c r="D977" i="16"/>
  <c r="D309" i="16"/>
  <c r="D682" i="16"/>
  <c r="D28" i="16"/>
  <c r="D835" i="16"/>
  <c r="D186" i="16"/>
  <c r="D633" i="16"/>
  <c r="D78" i="16"/>
  <c r="D913" i="16"/>
  <c r="D451" i="16"/>
  <c r="D70" i="16"/>
  <c r="D105" i="16"/>
  <c r="D256" i="16"/>
  <c r="D485" i="16"/>
  <c r="D124" i="16"/>
  <c r="D1018" i="16"/>
  <c r="D207" i="16"/>
  <c r="D428" i="16"/>
  <c r="D33" i="16"/>
  <c r="D841" i="16"/>
  <c r="D145" i="16"/>
  <c r="D247" i="16"/>
  <c r="D87" i="16"/>
  <c r="D623" i="16"/>
  <c r="D810" i="16"/>
  <c r="D62" i="16"/>
  <c r="D493" i="16"/>
  <c r="D821" i="16"/>
  <c r="D238" i="16"/>
  <c r="D51" i="16"/>
  <c r="D762" i="16"/>
  <c r="D777" i="16"/>
  <c r="D172" i="16"/>
  <c r="D29" i="16"/>
  <c r="D698" i="16"/>
  <c r="D629" i="16"/>
  <c r="D53" i="16"/>
  <c r="D159" i="16"/>
  <c r="D367" i="16"/>
  <c r="D554" i="16"/>
  <c r="D74" i="16"/>
  <c r="D855" i="16"/>
  <c r="D1002" i="16"/>
  <c r="L51" i="16" l="1"/>
  <c r="I37" i="16"/>
  <c r="O39" i="16"/>
  <c r="F37" i="16"/>
  <c r="I38" i="16" l="1"/>
  <c r="F38" i="16"/>
  <c r="O40" i="16"/>
  <c r="L52" i="16"/>
  <c r="L53" i="16" l="1"/>
  <c r="O41" i="16"/>
  <c r="I39" i="16"/>
  <c r="F39" i="16"/>
  <c r="F226" i="6"/>
  <c r="I40" i="16" l="1"/>
  <c r="L54" i="16"/>
  <c r="O42" i="16"/>
  <c r="F40" i="16"/>
  <c r="G297" i="6"/>
  <c r="H297" i="6"/>
  <c r="I297" i="6"/>
  <c r="J297" i="6"/>
  <c r="K297" i="6"/>
  <c r="L297" i="6"/>
  <c r="M297" i="6"/>
  <c r="N297" i="6"/>
  <c r="O297" i="6"/>
  <c r="P297" i="6"/>
  <c r="R297" i="6"/>
  <c r="S297" i="6"/>
  <c r="T297" i="6"/>
  <c r="U297" i="6"/>
  <c r="G298" i="6"/>
  <c r="H298" i="6"/>
  <c r="I298" i="6"/>
  <c r="J298" i="6"/>
  <c r="K298" i="6"/>
  <c r="L298" i="6"/>
  <c r="M298" i="6"/>
  <c r="N298" i="6"/>
  <c r="O298" i="6"/>
  <c r="P298" i="6"/>
  <c r="R298" i="6"/>
  <c r="S298" i="6"/>
  <c r="T298" i="6"/>
  <c r="U298" i="6"/>
  <c r="G299" i="6"/>
  <c r="H299" i="6"/>
  <c r="I299" i="6"/>
  <c r="J299" i="6"/>
  <c r="K299" i="6"/>
  <c r="L299" i="6"/>
  <c r="M299" i="6"/>
  <c r="N299" i="6"/>
  <c r="O299" i="6"/>
  <c r="P299" i="6"/>
  <c r="R299" i="6"/>
  <c r="S299" i="6"/>
  <c r="T299" i="6"/>
  <c r="U299" i="6"/>
  <c r="G300" i="6"/>
  <c r="H300" i="6"/>
  <c r="I300" i="6"/>
  <c r="J300" i="6"/>
  <c r="K300" i="6"/>
  <c r="L300" i="6"/>
  <c r="M300" i="6"/>
  <c r="N300" i="6"/>
  <c r="O300" i="6"/>
  <c r="P300" i="6"/>
  <c r="R300" i="6"/>
  <c r="S300" i="6"/>
  <c r="T300" i="6"/>
  <c r="U300" i="6"/>
  <c r="G301" i="6"/>
  <c r="H301" i="6"/>
  <c r="I301" i="6"/>
  <c r="J301" i="6"/>
  <c r="K301" i="6"/>
  <c r="L301" i="6"/>
  <c r="M301" i="6"/>
  <c r="N301" i="6"/>
  <c r="O301" i="6"/>
  <c r="P301" i="6"/>
  <c r="R301" i="6"/>
  <c r="S301" i="6"/>
  <c r="T301" i="6"/>
  <c r="U301" i="6"/>
  <c r="G302" i="6"/>
  <c r="H302" i="6"/>
  <c r="I302" i="6"/>
  <c r="J302" i="6"/>
  <c r="K302" i="6"/>
  <c r="L302" i="6"/>
  <c r="M302" i="6"/>
  <c r="N302" i="6"/>
  <c r="O302" i="6"/>
  <c r="P302" i="6"/>
  <c r="R302" i="6"/>
  <c r="S302" i="6"/>
  <c r="T302" i="6"/>
  <c r="U302" i="6"/>
  <c r="G303" i="6"/>
  <c r="H303" i="6"/>
  <c r="I303" i="6"/>
  <c r="J303" i="6"/>
  <c r="K303" i="6"/>
  <c r="L303" i="6"/>
  <c r="M303" i="6"/>
  <c r="N303" i="6"/>
  <c r="O303" i="6"/>
  <c r="P303" i="6"/>
  <c r="R303" i="6"/>
  <c r="S303" i="6"/>
  <c r="T303" i="6"/>
  <c r="U303" i="6"/>
  <c r="G304" i="6"/>
  <c r="H304" i="6"/>
  <c r="I304" i="6"/>
  <c r="J304" i="6"/>
  <c r="K304" i="6"/>
  <c r="L304" i="6"/>
  <c r="M304" i="6"/>
  <c r="N304" i="6"/>
  <c r="O304" i="6"/>
  <c r="P304" i="6"/>
  <c r="R304" i="6"/>
  <c r="S304" i="6"/>
  <c r="T304" i="6"/>
  <c r="U304" i="6"/>
  <c r="G305" i="6"/>
  <c r="H305" i="6"/>
  <c r="I305" i="6"/>
  <c r="J305" i="6"/>
  <c r="K305" i="6"/>
  <c r="L305" i="6"/>
  <c r="M305" i="6"/>
  <c r="N305" i="6"/>
  <c r="O305" i="6"/>
  <c r="P305" i="6"/>
  <c r="R305" i="6"/>
  <c r="S305" i="6"/>
  <c r="T305" i="6"/>
  <c r="U305" i="6"/>
  <c r="G306" i="6"/>
  <c r="H306" i="6"/>
  <c r="I306" i="6"/>
  <c r="J306" i="6"/>
  <c r="K306" i="6"/>
  <c r="L306" i="6"/>
  <c r="M306" i="6"/>
  <c r="N306" i="6"/>
  <c r="O306" i="6"/>
  <c r="P306" i="6"/>
  <c r="R306" i="6"/>
  <c r="S306" i="6"/>
  <c r="T306" i="6"/>
  <c r="U306" i="6"/>
  <c r="G287" i="6"/>
  <c r="H287" i="6"/>
  <c r="I287" i="6"/>
  <c r="J287" i="6"/>
  <c r="K287" i="6"/>
  <c r="L287" i="6"/>
  <c r="M287" i="6"/>
  <c r="N287" i="6"/>
  <c r="O287" i="6"/>
  <c r="P287" i="6"/>
  <c r="V287" i="6"/>
  <c r="W287" i="6"/>
  <c r="X287" i="6"/>
  <c r="Y287" i="6"/>
  <c r="Z287" i="6"/>
  <c r="G288" i="6"/>
  <c r="H288" i="6"/>
  <c r="I288" i="6"/>
  <c r="J288" i="6"/>
  <c r="K288" i="6"/>
  <c r="L288" i="6"/>
  <c r="M288" i="6"/>
  <c r="N288" i="6"/>
  <c r="O288" i="6"/>
  <c r="P288" i="6"/>
  <c r="V288" i="6"/>
  <c r="W288" i="6"/>
  <c r="X288" i="6"/>
  <c r="Y288" i="6"/>
  <c r="Z288" i="6"/>
  <c r="G289" i="6"/>
  <c r="H289" i="6"/>
  <c r="I289" i="6"/>
  <c r="J289" i="6"/>
  <c r="K289" i="6"/>
  <c r="L289" i="6"/>
  <c r="M289" i="6"/>
  <c r="N289" i="6"/>
  <c r="O289" i="6"/>
  <c r="P289" i="6"/>
  <c r="V289" i="6"/>
  <c r="W289" i="6"/>
  <c r="X289" i="6"/>
  <c r="Y289" i="6"/>
  <c r="Z289" i="6"/>
  <c r="G290" i="6"/>
  <c r="H290" i="6"/>
  <c r="I290" i="6"/>
  <c r="J290" i="6"/>
  <c r="K290" i="6"/>
  <c r="L290" i="6"/>
  <c r="M290" i="6"/>
  <c r="N290" i="6"/>
  <c r="O290" i="6"/>
  <c r="P290" i="6"/>
  <c r="V290" i="6"/>
  <c r="W290" i="6"/>
  <c r="X290" i="6"/>
  <c r="Y290" i="6"/>
  <c r="Z290" i="6"/>
  <c r="G291" i="6"/>
  <c r="H291" i="6"/>
  <c r="I291" i="6"/>
  <c r="J291" i="6"/>
  <c r="K291" i="6"/>
  <c r="L291" i="6"/>
  <c r="M291" i="6"/>
  <c r="N291" i="6"/>
  <c r="O291" i="6"/>
  <c r="P291" i="6"/>
  <c r="V291" i="6"/>
  <c r="W291" i="6"/>
  <c r="X291" i="6"/>
  <c r="Y291" i="6"/>
  <c r="Z291" i="6"/>
  <c r="G292" i="6"/>
  <c r="H292" i="6"/>
  <c r="I292" i="6"/>
  <c r="J292" i="6"/>
  <c r="K292" i="6"/>
  <c r="L292" i="6"/>
  <c r="M292" i="6"/>
  <c r="N292" i="6"/>
  <c r="O292" i="6"/>
  <c r="P292" i="6"/>
  <c r="V292" i="6"/>
  <c r="W292" i="6"/>
  <c r="X292" i="6"/>
  <c r="Y292" i="6"/>
  <c r="Z292" i="6"/>
  <c r="G293" i="6"/>
  <c r="H293" i="6"/>
  <c r="I293" i="6"/>
  <c r="J293" i="6"/>
  <c r="K293" i="6"/>
  <c r="L293" i="6"/>
  <c r="M293" i="6"/>
  <c r="N293" i="6"/>
  <c r="O293" i="6"/>
  <c r="P293" i="6"/>
  <c r="V293" i="6"/>
  <c r="W293" i="6"/>
  <c r="X293" i="6"/>
  <c r="Y293" i="6"/>
  <c r="Z293" i="6"/>
  <c r="G294" i="6"/>
  <c r="H294" i="6"/>
  <c r="I294" i="6"/>
  <c r="J294" i="6"/>
  <c r="K294" i="6"/>
  <c r="L294" i="6"/>
  <c r="M294" i="6"/>
  <c r="N294" i="6"/>
  <c r="O294" i="6"/>
  <c r="P294" i="6"/>
  <c r="V294" i="6"/>
  <c r="W294" i="6"/>
  <c r="X294" i="6"/>
  <c r="Y294" i="6"/>
  <c r="Z294" i="6"/>
  <c r="G261" i="6"/>
  <c r="H261" i="6"/>
  <c r="I261" i="6"/>
  <c r="J261" i="6"/>
  <c r="K261" i="6"/>
  <c r="L261" i="6"/>
  <c r="M261" i="6"/>
  <c r="N261" i="6"/>
  <c r="O261" i="6"/>
  <c r="P261" i="6"/>
  <c r="R261" i="6"/>
  <c r="S261" i="6"/>
  <c r="T261" i="6"/>
  <c r="U261" i="6"/>
  <c r="V261" i="6"/>
  <c r="W261" i="6"/>
  <c r="X261" i="6"/>
  <c r="Y261" i="6"/>
  <c r="Z261" i="6"/>
  <c r="G262" i="6"/>
  <c r="H262" i="6"/>
  <c r="I262" i="6"/>
  <c r="J262" i="6"/>
  <c r="K262" i="6"/>
  <c r="L262" i="6"/>
  <c r="M262" i="6"/>
  <c r="N262" i="6"/>
  <c r="O262" i="6"/>
  <c r="P262" i="6"/>
  <c r="R262" i="6"/>
  <c r="S262" i="6"/>
  <c r="T262" i="6"/>
  <c r="U262" i="6"/>
  <c r="V262" i="6"/>
  <c r="W262" i="6"/>
  <c r="X262" i="6"/>
  <c r="Y262" i="6"/>
  <c r="Z262" i="6"/>
  <c r="G263" i="6"/>
  <c r="H263" i="6"/>
  <c r="I263" i="6"/>
  <c r="J263" i="6"/>
  <c r="K263" i="6"/>
  <c r="L263" i="6"/>
  <c r="M263" i="6"/>
  <c r="N263" i="6"/>
  <c r="O263" i="6"/>
  <c r="P263" i="6"/>
  <c r="R263" i="6"/>
  <c r="S263" i="6"/>
  <c r="T263" i="6"/>
  <c r="U263" i="6"/>
  <c r="V263" i="6"/>
  <c r="W263" i="6"/>
  <c r="X263" i="6"/>
  <c r="Y263" i="6"/>
  <c r="Z263" i="6"/>
  <c r="G264" i="6"/>
  <c r="H264" i="6"/>
  <c r="I264" i="6"/>
  <c r="J264" i="6"/>
  <c r="K264" i="6"/>
  <c r="L264" i="6"/>
  <c r="M264" i="6"/>
  <c r="N264" i="6"/>
  <c r="O264" i="6"/>
  <c r="P264" i="6"/>
  <c r="R264" i="6"/>
  <c r="S264" i="6"/>
  <c r="T264" i="6"/>
  <c r="U264" i="6"/>
  <c r="V264" i="6"/>
  <c r="W264" i="6"/>
  <c r="X264" i="6"/>
  <c r="Y264" i="6"/>
  <c r="Z264" i="6"/>
  <c r="G265" i="6"/>
  <c r="H265" i="6"/>
  <c r="I265" i="6"/>
  <c r="J265" i="6"/>
  <c r="K265" i="6"/>
  <c r="L265" i="6"/>
  <c r="M265" i="6"/>
  <c r="N265" i="6"/>
  <c r="O265" i="6"/>
  <c r="P265" i="6"/>
  <c r="R265" i="6"/>
  <c r="S265" i="6"/>
  <c r="T265" i="6"/>
  <c r="U265" i="6"/>
  <c r="V265" i="6"/>
  <c r="W265" i="6"/>
  <c r="X265" i="6"/>
  <c r="Y265" i="6"/>
  <c r="Z265" i="6"/>
  <c r="G266" i="6"/>
  <c r="H266" i="6"/>
  <c r="I266" i="6"/>
  <c r="J266" i="6"/>
  <c r="K266" i="6"/>
  <c r="L266" i="6"/>
  <c r="M266" i="6"/>
  <c r="N266" i="6"/>
  <c r="O266" i="6"/>
  <c r="P266" i="6"/>
  <c r="R266" i="6"/>
  <c r="S266" i="6"/>
  <c r="T266" i="6"/>
  <c r="U266" i="6"/>
  <c r="V266" i="6"/>
  <c r="W266" i="6"/>
  <c r="X266" i="6"/>
  <c r="Y266" i="6"/>
  <c r="Z266" i="6"/>
  <c r="G267" i="6"/>
  <c r="H267" i="6"/>
  <c r="I267" i="6"/>
  <c r="J267" i="6"/>
  <c r="K267" i="6"/>
  <c r="L267" i="6"/>
  <c r="M267" i="6"/>
  <c r="N267" i="6"/>
  <c r="O267" i="6"/>
  <c r="P267" i="6"/>
  <c r="R267" i="6"/>
  <c r="S267" i="6"/>
  <c r="T267" i="6"/>
  <c r="U267" i="6"/>
  <c r="V267" i="6"/>
  <c r="W267" i="6"/>
  <c r="X267" i="6"/>
  <c r="Y267" i="6"/>
  <c r="Z267" i="6"/>
  <c r="G268" i="6"/>
  <c r="H268" i="6"/>
  <c r="I268" i="6"/>
  <c r="J268" i="6"/>
  <c r="K268" i="6"/>
  <c r="L268" i="6"/>
  <c r="M268" i="6"/>
  <c r="N268" i="6"/>
  <c r="O268" i="6"/>
  <c r="P268" i="6"/>
  <c r="R268" i="6"/>
  <c r="S268" i="6"/>
  <c r="T268" i="6"/>
  <c r="U268" i="6"/>
  <c r="V268" i="6"/>
  <c r="W268" i="6"/>
  <c r="X268" i="6"/>
  <c r="Y268" i="6"/>
  <c r="Z268" i="6"/>
  <c r="G269" i="6"/>
  <c r="H269" i="6"/>
  <c r="I269" i="6"/>
  <c r="J269" i="6"/>
  <c r="K269" i="6"/>
  <c r="L269" i="6"/>
  <c r="M269" i="6"/>
  <c r="N269" i="6"/>
  <c r="O269" i="6"/>
  <c r="P269" i="6"/>
  <c r="R269" i="6"/>
  <c r="S269" i="6"/>
  <c r="T269" i="6"/>
  <c r="U269" i="6"/>
  <c r="V269" i="6"/>
  <c r="W269" i="6"/>
  <c r="X269" i="6"/>
  <c r="Y269" i="6"/>
  <c r="Z269" i="6"/>
  <c r="G270" i="6"/>
  <c r="H270" i="6"/>
  <c r="I270" i="6"/>
  <c r="J270" i="6"/>
  <c r="K270" i="6"/>
  <c r="L270" i="6"/>
  <c r="M270" i="6"/>
  <c r="N270" i="6"/>
  <c r="O270" i="6"/>
  <c r="P270" i="6"/>
  <c r="R270" i="6"/>
  <c r="S270" i="6"/>
  <c r="T270" i="6"/>
  <c r="U270" i="6"/>
  <c r="V270" i="6"/>
  <c r="W270" i="6"/>
  <c r="X270" i="6"/>
  <c r="Y270" i="6"/>
  <c r="Z270" i="6"/>
  <c r="G271" i="6"/>
  <c r="H271" i="6"/>
  <c r="I271" i="6"/>
  <c r="J271" i="6"/>
  <c r="K271" i="6"/>
  <c r="L271" i="6"/>
  <c r="M271" i="6"/>
  <c r="N271" i="6"/>
  <c r="O271" i="6"/>
  <c r="P271" i="6"/>
  <c r="R271" i="6"/>
  <c r="S271" i="6"/>
  <c r="T271" i="6"/>
  <c r="U271" i="6"/>
  <c r="V271" i="6"/>
  <c r="W271" i="6"/>
  <c r="X271" i="6"/>
  <c r="Y271" i="6"/>
  <c r="Z271" i="6"/>
  <c r="G272" i="6"/>
  <c r="H272" i="6"/>
  <c r="I272" i="6"/>
  <c r="J272" i="6"/>
  <c r="K272" i="6"/>
  <c r="L272" i="6"/>
  <c r="M272" i="6"/>
  <c r="N272" i="6"/>
  <c r="O272" i="6"/>
  <c r="P272" i="6"/>
  <c r="R272" i="6"/>
  <c r="S272" i="6"/>
  <c r="T272" i="6"/>
  <c r="U272" i="6"/>
  <c r="V272" i="6"/>
  <c r="W272" i="6"/>
  <c r="X272" i="6"/>
  <c r="Y272" i="6"/>
  <c r="Z272" i="6"/>
  <c r="G273" i="6"/>
  <c r="H273" i="6"/>
  <c r="I273" i="6"/>
  <c r="J273" i="6"/>
  <c r="K273" i="6"/>
  <c r="L273" i="6"/>
  <c r="M273" i="6"/>
  <c r="N273" i="6"/>
  <c r="O273" i="6"/>
  <c r="P273" i="6"/>
  <c r="R273" i="6"/>
  <c r="S273" i="6"/>
  <c r="T273" i="6"/>
  <c r="U273" i="6"/>
  <c r="V273" i="6"/>
  <c r="W273" i="6"/>
  <c r="X273" i="6"/>
  <c r="Y273" i="6"/>
  <c r="Z273" i="6"/>
  <c r="G274" i="6"/>
  <c r="H274" i="6"/>
  <c r="I274" i="6"/>
  <c r="J274" i="6"/>
  <c r="K274" i="6"/>
  <c r="L274" i="6"/>
  <c r="M274" i="6"/>
  <c r="N274" i="6"/>
  <c r="O274" i="6"/>
  <c r="P274" i="6"/>
  <c r="R274" i="6"/>
  <c r="S274" i="6"/>
  <c r="T274" i="6"/>
  <c r="U274" i="6"/>
  <c r="V274" i="6"/>
  <c r="W274" i="6"/>
  <c r="X274" i="6"/>
  <c r="Y274" i="6"/>
  <c r="Z274" i="6"/>
  <c r="G275" i="6"/>
  <c r="H275" i="6"/>
  <c r="I275" i="6"/>
  <c r="J275" i="6"/>
  <c r="K275" i="6"/>
  <c r="L275" i="6"/>
  <c r="M275" i="6"/>
  <c r="N275" i="6"/>
  <c r="O275" i="6"/>
  <c r="P275" i="6"/>
  <c r="R275" i="6"/>
  <c r="S275" i="6"/>
  <c r="T275" i="6"/>
  <c r="U275" i="6"/>
  <c r="V275" i="6"/>
  <c r="W275" i="6"/>
  <c r="X275" i="6"/>
  <c r="Y275" i="6"/>
  <c r="Z275" i="6"/>
  <c r="G276" i="6"/>
  <c r="H276" i="6"/>
  <c r="I276" i="6"/>
  <c r="J276" i="6"/>
  <c r="K276" i="6"/>
  <c r="L276" i="6"/>
  <c r="M276" i="6"/>
  <c r="N276" i="6"/>
  <c r="O276" i="6"/>
  <c r="P276" i="6"/>
  <c r="R276" i="6"/>
  <c r="S276" i="6"/>
  <c r="T276" i="6"/>
  <c r="U276" i="6"/>
  <c r="V276" i="6"/>
  <c r="W276" i="6"/>
  <c r="X276" i="6"/>
  <c r="Y276" i="6"/>
  <c r="Z276" i="6"/>
  <c r="G277" i="6"/>
  <c r="H277" i="6"/>
  <c r="I277" i="6"/>
  <c r="J277" i="6"/>
  <c r="K277" i="6"/>
  <c r="L277" i="6"/>
  <c r="M277" i="6"/>
  <c r="N277" i="6"/>
  <c r="O277" i="6"/>
  <c r="P277" i="6"/>
  <c r="R277" i="6"/>
  <c r="S277" i="6"/>
  <c r="T277" i="6"/>
  <c r="U277" i="6"/>
  <c r="V277" i="6"/>
  <c r="W277" i="6"/>
  <c r="X277" i="6"/>
  <c r="Y277" i="6"/>
  <c r="Z277" i="6"/>
  <c r="G278" i="6"/>
  <c r="H278" i="6"/>
  <c r="I278" i="6"/>
  <c r="J278" i="6"/>
  <c r="K278" i="6"/>
  <c r="L278" i="6"/>
  <c r="M278" i="6"/>
  <c r="N278" i="6"/>
  <c r="O278" i="6"/>
  <c r="P278" i="6"/>
  <c r="R278" i="6"/>
  <c r="S278" i="6"/>
  <c r="T278" i="6"/>
  <c r="U278" i="6"/>
  <c r="V278" i="6"/>
  <c r="W278" i="6"/>
  <c r="X278" i="6"/>
  <c r="Y278" i="6"/>
  <c r="Z278" i="6"/>
  <c r="G279" i="6"/>
  <c r="H279" i="6"/>
  <c r="I279" i="6"/>
  <c r="J279" i="6"/>
  <c r="K279" i="6"/>
  <c r="L279" i="6"/>
  <c r="M279" i="6"/>
  <c r="N279" i="6"/>
  <c r="O279" i="6"/>
  <c r="P279" i="6"/>
  <c r="R279" i="6"/>
  <c r="S279" i="6"/>
  <c r="T279" i="6"/>
  <c r="U279" i="6"/>
  <c r="V279" i="6"/>
  <c r="W279" i="6"/>
  <c r="X279" i="6"/>
  <c r="Y279" i="6"/>
  <c r="Z279" i="6"/>
  <c r="G280" i="6"/>
  <c r="H280" i="6"/>
  <c r="I280" i="6"/>
  <c r="J280" i="6"/>
  <c r="K280" i="6"/>
  <c r="L280" i="6"/>
  <c r="M280" i="6"/>
  <c r="N280" i="6"/>
  <c r="O280" i="6"/>
  <c r="P280" i="6"/>
  <c r="R280" i="6"/>
  <c r="S280" i="6"/>
  <c r="T280" i="6"/>
  <c r="U280" i="6"/>
  <c r="V280" i="6"/>
  <c r="W280" i="6"/>
  <c r="X280" i="6"/>
  <c r="Y280" i="6"/>
  <c r="Z280" i="6"/>
  <c r="G281" i="6"/>
  <c r="H281" i="6"/>
  <c r="I281" i="6"/>
  <c r="J281" i="6"/>
  <c r="K281" i="6"/>
  <c r="L281" i="6"/>
  <c r="M281" i="6"/>
  <c r="N281" i="6"/>
  <c r="O281" i="6"/>
  <c r="P281" i="6"/>
  <c r="R281" i="6"/>
  <c r="S281" i="6"/>
  <c r="T281" i="6"/>
  <c r="U281" i="6"/>
  <c r="V281" i="6"/>
  <c r="W281" i="6"/>
  <c r="X281" i="6"/>
  <c r="Y281" i="6"/>
  <c r="Z281" i="6"/>
  <c r="G282" i="6"/>
  <c r="H282" i="6"/>
  <c r="I282" i="6"/>
  <c r="J282" i="6"/>
  <c r="K282" i="6"/>
  <c r="L282" i="6"/>
  <c r="M282" i="6"/>
  <c r="N282" i="6"/>
  <c r="O282" i="6"/>
  <c r="P282" i="6"/>
  <c r="R282" i="6"/>
  <c r="S282" i="6"/>
  <c r="T282" i="6"/>
  <c r="U282" i="6"/>
  <c r="V282" i="6"/>
  <c r="W282" i="6"/>
  <c r="X282" i="6"/>
  <c r="Y282" i="6"/>
  <c r="Z282" i="6"/>
  <c r="G283" i="6"/>
  <c r="H283" i="6"/>
  <c r="I283" i="6"/>
  <c r="J283" i="6"/>
  <c r="K283" i="6"/>
  <c r="L283" i="6"/>
  <c r="M283" i="6"/>
  <c r="N283" i="6"/>
  <c r="O283" i="6"/>
  <c r="P283" i="6"/>
  <c r="R283" i="6"/>
  <c r="S283" i="6"/>
  <c r="T283" i="6"/>
  <c r="U283" i="6"/>
  <c r="V283" i="6"/>
  <c r="W283" i="6"/>
  <c r="X283" i="6"/>
  <c r="Y283" i="6"/>
  <c r="Z283" i="6"/>
  <c r="G284" i="6"/>
  <c r="H284" i="6"/>
  <c r="I284" i="6"/>
  <c r="J284" i="6"/>
  <c r="K284" i="6"/>
  <c r="L284" i="6"/>
  <c r="M284" i="6"/>
  <c r="N284" i="6"/>
  <c r="O284" i="6"/>
  <c r="P284" i="6"/>
  <c r="R284" i="6"/>
  <c r="S284" i="6"/>
  <c r="T284" i="6"/>
  <c r="U284" i="6"/>
  <c r="V284" i="6"/>
  <c r="W284" i="6"/>
  <c r="X284" i="6"/>
  <c r="Y284" i="6"/>
  <c r="Z284" i="6"/>
  <c r="F297" i="6"/>
  <c r="F298" i="6"/>
  <c r="F299" i="6"/>
  <c r="F300" i="6"/>
  <c r="F301" i="6"/>
  <c r="F302" i="6"/>
  <c r="F303" i="6"/>
  <c r="F304" i="6"/>
  <c r="F305" i="6"/>
  <c r="F306" i="6"/>
  <c r="F287" i="6"/>
  <c r="F288" i="6"/>
  <c r="F289" i="6"/>
  <c r="F290" i="6"/>
  <c r="F291" i="6"/>
  <c r="F292" i="6"/>
  <c r="F293" i="6"/>
  <c r="F294" i="6"/>
  <c r="F261" i="6"/>
  <c r="F262" i="6"/>
  <c r="F263" i="6"/>
  <c r="F264" i="6"/>
  <c r="F265" i="6"/>
  <c r="F266" i="6"/>
  <c r="F267" i="6"/>
  <c r="F268" i="6"/>
  <c r="F269" i="6"/>
  <c r="F270" i="6"/>
  <c r="F271" i="6"/>
  <c r="F272" i="6"/>
  <c r="F273" i="6"/>
  <c r="F274" i="6"/>
  <c r="F275" i="6"/>
  <c r="F276" i="6"/>
  <c r="F277" i="6"/>
  <c r="F278" i="6"/>
  <c r="F279" i="6"/>
  <c r="F280" i="6"/>
  <c r="F281" i="6"/>
  <c r="F282" i="6"/>
  <c r="F283" i="6"/>
  <c r="F284" i="6"/>
  <c r="G236" i="6"/>
  <c r="H236" i="6"/>
  <c r="I236" i="6"/>
  <c r="J236" i="6"/>
  <c r="K236" i="6"/>
  <c r="L236" i="6"/>
  <c r="M236" i="6"/>
  <c r="N236" i="6"/>
  <c r="O236" i="6"/>
  <c r="P236" i="6"/>
  <c r="R236" i="6"/>
  <c r="S236" i="6"/>
  <c r="T236" i="6"/>
  <c r="U236" i="6"/>
  <c r="G237" i="6"/>
  <c r="H237" i="6"/>
  <c r="I237" i="6"/>
  <c r="J237" i="6"/>
  <c r="K237" i="6"/>
  <c r="L237" i="6"/>
  <c r="M237" i="6"/>
  <c r="N237" i="6"/>
  <c r="O237" i="6"/>
  <c r="P237" i="6"/>
  <c r="R237" i="6"/>
  <c r="S237" i="6"/>
  <c r="T237" i="6"/>
  <c r="U237" i="6"/>
  <c r="G238" i="6"/>
  <c r="H238" i="6"/>
  <c r="I238" i="6"/>
  <c r="J238" i="6"/>
  <c r="K238" i="6"/>
  <c r="L238" i="6"/>
  <c r="M238" i="6"/>
  <c r="N238" i="6"/>
  <c r="O238" i="6"/>
  <c r="P238" i="6"/>
  <c r="R238" i="6"/>
  <c r="S238" i="6"/>
  <c r="T238" i="6"/>
  <c r="U238" i="6"/>
  <c r="G239" i="6"/>
  <c r="H239" i="6"/>
  <c r="I239" i="6"/>
  <c r="J239" i="6"/>
  <c r="K239" i="6"/>
  <c r="L239" i="6"/>
  <c r="M239" i="6"/>
  <c r="N239" i="6"/>
  <c r="O239" i="6"/>
  <c r="P239" i="6"/>
  <c r="R239" i="6"/>
  <c r="S239" i="6"/>
  <c r="T239" i="6"/>
  <c r="U239" i="6"/>
  <c r="G240" i="6"/>
  <c r="H240" i="6"/>
  <c r="I240" i="6"/>
  <c r="J240" i="6"/>
  <c r="K240" i="6"/>
  <c r="L240" i="6"/>
  <c r="M240" i="6"/>
  <c r="N240" i="6"/>
  <c r="O240" i="6"/>
  <c r="P240" i="6"/>
  <c r="R240" i="6"/>
  <c r="S240" i="6"/>
  <c r="T240" i="6"/>
  <c r="U240" i="6"/>
  <c r="G241" i="6"/>
  <c r="H241" i="6"/>
  <c r="I241" i="6"/>
  <c r="J241" i="6"/>
  <c r="K241" i="6"/>
  <c r="L241" i="6"/>
  <c r="M241" i="6"/>
  <c r="N241" i="6"/>
  <c r="O241" i="6"/>
  <c r="P241" i="6"/>
  <c r="R241" i="6"/>
  <c r="S241" i="6"/>
  <c r="T241" i="6"/>
  <c r="U241" i="6"/>
  <c r="G242" i="6"/>
  <c r="H242" i="6"/>
  <c r="I242" i="6"/>
  <c r="J242" i="6"/>
  <c r="K242" i="6"/>
  <c r="L242" i="6"/>
  <c r="M242" i="6"/>
  <c r="N242" i="6"/>
  <c r="O242" i="6"/>
  <c r="P242" i="6"/>
  <c r="R242" i="6"/>
  <c r="S242" i="6"/>
  <c r="T242" i="6"/>
  <c r="U242" i="6"/>
  <c r="G243" i="6"/>
  <c r="H243" i="6"/>
  <c r="I243" i="6"/>
  <c r="J243" i="6"/>
  <c r="K243" i="6"/>
  <c r="L243" i="6"/>
  <c r="M243" i="6"/>
  <c r="N243" i="6"/>
  <c r="O243" i="6"/>
  <c r="P243" i="6"/>
  <c r="R243" i="6"/>
  <c r="S243" i="6"/>
  <c r="T243" i="6"/>
  <c r="U243" i="6"/>
  <c r="G244" i="6"/>
  <c r="H244" i="6"/>
  <c r="I244" i="6"/>
  <c r="J244" i="6"/>
  <c r="K244" i="6"/>
  <c r="L244" i="6"/>
  <c r="M244" i="6"/>
  <c r="N244" i="6"/>
  <c r="O244" i="6"/>
  <c r="P244" i="6"/>
  <c r="R244" i="6"/>
  <c r="S244" i="6"/>
  <c r="T244" i="6"/>
  <c r="U244" i="6"/>
  <c r="G245" i="6"/>
  <c r="H245" i="6"/>
  <c r="I245" i="6"/>
  <c r="J245" i="6"/>
  <c r="K245" i="6"/>
  <c r="L245" i="6"/>
  <c r="M245" i="6"/>
  <c r="N245" i="6"/>
  <c r="O245" i="6"/>
  <c r="P245" i="6"/>
  <c r="R245" i="6"/>
  <c r="S245" i="6"/>
  <c r="T245" i="6"/>
  <c r="U245" i="6"/>
  <c r="G226" i="6"/>
  <c r="H226" i="6"/>
  <c r="I226" i="6"/>
  <c r="J226" i="6"/>
  <c r="K226" i="6"/>
  <c r="L226" i="6"/>
  <c r="M226" i="6"/>
  <c r="N226" i="6"/>
  <c r="O226" i="6"/>
  <c r="P226" i="6"/>
  <c r="V226" i="6"/>
  <c r="W226" i="6"/>
  <c r="X226" i="6"/>
  <c r="Y226" i="6"/>
  <c r="Z226" i="6"/>
  <c r="G227" i="6"/>
  <c r="H227" i="6"/>
  <c r="I227" i="6"/>
  <c r="J227" i="6"/>
  <c r="K227" i="6"/>
  <c r="L227" i="6"/>
  <c r="M227" i="6"/>
  <c r="N227" i="6"/>
  <c r="O227" i="6"/>
  <c r="P227" i="6"/>
  <c r="V227" i="6"/>
  <c r="W227" i="6"/>
  <c r="X227" i="6"/>
  <c r="Y227" i="6"/>
  <c r="Z227" i="6"/>
  <c r="G228" i="6"/>
  <c r="H228" i="6"/>
  <c r="I228" i="6"/>
  <c r="J228" i="6"/>
  <c r="K228" i="6"/>
  <c r="L228" i="6"/>
  <c r="M228" i="6"/>
  <c r="N228" i="6"/>
  <c r="O228" i="6"/>
  <c r="P228" i="6"/>
  <c r="V228" i="6"/>
  <c r="W228" i="6"/>
  <c r="X228" i="6"/>
  <c r="Y228" i="6"/>
  <c r="Z228" i="6"/>
  <c r="G229" i="6"/>
  <c r="H229" i="6"/>
  <c r="I229" i="6"/>
  <c r="J229" i="6"/>
  <c r="K229" i="6"/>
  <c r="L229" i="6"/>
  <c r="M229" i="6"/>
  <c r="N229" i="6"/>
  <c r="O229" i="6"/>
  <c r="P229" i="6"/>
  <c r="V229" i="6"/>
  <c r="W229" i="6"/>
  <c r="X229" i="6"/>
  <c r="Y229" i="6"/>
  <c r="Z229" i="6"/>
  <c r="G230" i="6"/>
  <c r="H230" i="6"/>
  <c r="I230" i="6"/>
  <c r="J230" i="6"/>
  <c r="K230" i="6"/>
  <c r="L230" i="6"/>
  <c r="M230" i="6"/>
  <c r="N230" i="6"/>
  <c r="O230" i="6"/>
  <c r="P230" i="6"/>
  <c r="V230" i="6"/>
  <c r="W230" i="6"/>
  <c r="X230" i="6"/>
  <c r="Y230" i="6"/>
  <c r="Z230" i="6"/>
  <c r="G231" i="6"/>
  <c r="H231" i="6"/>
  <c r="I231" i="6"/>
  <c r="J231" i="6"/>
  <c r="K231" i="6"/>
  <c r="L231" i="6"/>
  <c r="M231" i="6"/>
  <c r="N231" i="6"/>
  <c r="O231" i="6"/>
  <c r="P231" i="6"/>
  <c r="V231" i="6"/>
  <c r="W231" i="6"/>
  <c r="X231" i="6"/>
  <c r="Y231" i="6"/>
  <c r="Z231" i="6"/>
  <c r="G232" i="6"/>
  <c r="H232" i="6"/>
  <c r="I232" i="6"/>
  <c r="J232" i="6"/>
  <c r="K232" i="6"/>
  <c r="L232" i="6"/>
  <c r="M232" i="6"/>
  <c r="N232" i="6"/>
  <c r="O232" i="6"/>
  <c r="P232" i="6"/>
  <c r="V232" i="6"/>
  <c r="W232" i="6"/>
  <c r="X232" i="6"/>
  <c r="Y232" i="6"/>
  <c r="Z232" i="6"/>
  <c r="G233" i="6"/>
  <c r="H233" i="6"/>
  <c r="I233" i="6"/>
  <c r="J233" i="6"/>
  <c r="K233" i="6"/>
  <c r="L233" i="6"/>
  <c r="M233" i="6"/>
  <c r="N233" i="6"/>
  <c r="O233" i="6"/>
  <c r="P233" i="6"/>
  <c r="V233" i="6"/>
  <c r="W233" i="6"/>
  <c r="X233" i="6"/>
  <c r="Y233" i="6"/>
  <c r="Z233" i="6"/>
  <c r="G200" i="6"/>
  <c r="H200" i="6"/>
  <c r="I200" i="6"/>
  <c r="J200" i="6"/>
  <c r="K200" i="6"/>
  <c r="L200" i="6"/>
  <c r="M200" i="6"/>
  <c r="N200" i="6"/>
  <c r="O200" i="6"/>
  <c r="P200" i="6"/>
  <c r="R200" i="6"/>
  <c r="S200" i="6"/>
  <c r="T200" i="6"/>
  <c r="U200" i="6"/>
  <c r="V200" i="6"/>
  <c r="W200" i="6"/>
  <c r="X200" i="6"/>
  <c r="Y200" i="6"/>
  <c r="Z200" i="6"/>
  <c r="G201" i="6"/>
  <c r="H201" i="6"/>
  <c r="I201" i="6"/>
  <c r="J201" i="6"/>
  <c r="K201" i="6"/>
  <c r="L201" i="6"/>
  <c r="M201" i="6"/>
  <c r="N201" i="6"/>
  <c r="O201" i="6"/>
  <c r="P201" i="6"/>
  <c r="R201" i="6"/>
  <c r="S201" i="6"/>
  <c r="T201" i="6"/>
  <c r="U201" i="6"/>
  <c r="V201" i="6"/>
  <c r="W201" i="6"/>
  <c r="X201" i="6"/>
  <c r="Y201" i="6"/>
  <c r="Z201" i="6"/>
  <c r="G202" i="6"/>
  <c r="H202" i="6"/>
  <c r="I202" i="6"/>
  <c r="J202" i="6"/>
  <c r="K202" i="6"/>
  <c r="L202" i="6"/>
  <c r="M202" i="6"/>
  <c r="N202" i="6"/>
  <c r="O202" i="6"/>
  <c r="P202" i="6"/>
  <c r="R202" i="6"/>
  <c r="S202" i="6"/>
  <c r="T202" i="6"/>
  <c r="U202" i="6"/>
  <c r="V202" i="6"/>
  <c r="W202" i="6"/>
  <c r="X202" i="6"/>
  <c r="Y202" i="6"/>
  <c r="Z202" i="6"/>
  <c r="G203" i="6"/>
  <c r="H203" i="6"/>
  <c r="I203" i="6"/>
  <c r="J203" i="6"/>
  <c r="K203" i="6"/>
  <c r="L203" i="6"/>
  <c r="M203" i="6"/>
  <c r="N203" i="6"/>
  <c r="O203" i="6"/>
  <c r="P203" i="6"/>
  <c r="R203" i="6"/>
  <c r="S203" i="6"/>
  <c r="T203" i="6"/>
  <c r="U203" i="6"/>
  <c r="V203" i="6"/>
  <c r="W203" i="6"/>
  <c r="X203" i="6"/>
  <c r="Y203" i="6"/>
  <c r="Z203" i="6"/>
  <c r="G204" i="6"/>
  <c r="H204" i="6"/>
  <c r="I204" i="6"/>
  <c r="J204" i="6"/>
  <c r="K204" i="6"/>
  <c r="L204" i="6"/>
  <c r="M204" i="6"/>
  <c r="N204" i="6"/>
  <c r="O204" i="6"/>
  <c r="P204" i="6"/>
  <c r="R204" i="6"/>
  <c r="S204" i="6"/>
  <c r="T204" i="6"/>
  <c r="U204" i="6"/>
  <c r="V204" i="6"/>
  <c r="W204" i="6"/>
  <c r="X204" i="6"/>
  <c r="Y204" i="6"/>
  <c r="Z204" i="6"/>
  <c r="G205" i="6"/>
  <c r="H205" i="6"/>
  <c r="I205" i="6"/>
  <c r="J205" i="6"/>
  <c r="K205" i="6"/>
  <c r="L205" i="6"/>
  <c r="M205" i="6"/>
  <c r="N205" i="6"/>
  <c r="O205" i="6"/>
  <c r="P205" i="6"/>
  <c r="R205" i="6"/>
  <c r="S205" i="6"/>
  <c r="T205" i="6"/>
  <c r="U205" i="6"/>
  <c r="V205" i="6"/>
  <c r="W205" i="6"/>
  <c r="X205" i="6"/>
  <c r="Y205" i="6"/>
  <c r="Z205" i="6"/>
  <c r="G206" i="6"/>
  <c r="H206" i="6"/>
  <c r="I206" i="6"/>
  <c r="J206" i="6"/>
  <c r="K206" i="6"/>
  <c r="L206" i="6"/>
  <c r="M206" i="6"/>
  <c r="N206" i="6"/>
  <c r="O206" i="6"/>
  <c r="P206" i="6"/>
  <c r="R206" i="6"/>
  <c r="S206" i="6"/>
  <c r="T206" i="6"/>
  <c r="U206" i="6"/>
  <c r="V206" i="6"/>
  <c r="W206" i="6"/>
  <c r="X206" i="6"/>
  <c r="Y206" i="6"/>
  <c r="Z206" i="6"/>
  <c r="G207" i="6"/>
  <c r="H207" i="6"/>
  <c r="I207" i="6"/>
  <c r="J207" i="6"/>
  <c r="K207" i="6"/>
  <c r="L207" i="6"/>
  <c r="M207" i="6"/>
  <c r="N207" i="6"/>
  <c r="O207" i="6"/>
  <c r="P207" i="6"/>
  <c r="R207" i="6"/>
  <c r="S207" i="6"/>
  <c r="T207" i="6"/>
  <c r="U207" i="6"/>
  <c r="V207" i="6"/>
  <c r="W207" i="6"/>
  <c r="X207" i="6"/>
  <c r="Y207" i="6"/>
  <c r="Z207" i="6"/>
  <c r="G208" i="6"/>
  <c r="H208" i="6"/>
  <c r="I208" i="6"/>
  <c r="J208" i="6"/>
  <c r="K208" i="6"/>
  <c r="L208" i="6"/>
  <c r="M208" i="6"/>
  <c r="N208" i="6"/>
  <c r="O208" i="6"/>
  <c r="P208" i="6"/>
  <c r="R208" i="6"/>
  <c r="S208" i="6"/>
  <c r="T208" i="6"/>
  <c r="U208" i="6"/>
  <c r="V208" i="6"/>
  <c r="W208" i="6"/>
  <c r="X208" i="6"/>
  <c r="Y208" i="6"/>
  <c r="Z208" i="6"/>
  <c r="G209" i="6"/>
  <c r="H209" i="6"/>
  <c r="I209" i="6"/>
  <c r="J209" i="6"/>
  <c r="K209" i="6"/>
  <c r="L209" i="6"/>
  <c r="M209" i="6"/>
  <c r="N209" i="6"/>
  <c r="O209" i="6"/>
  <c r="P209" i="6"/>
  <c r="R209" i="6"/>
  <c r="S209" i="6"/>
  <c r="T209" i="6"/>
  <c r="U209" i="6"/>
  <c r="V209" i="6"/>
  <c r="W209" i="6"/>
  <c r="X209" i="6"/>
  <c r="Y209" i="6"/>
  <c r="Z209" i="6"/>
  <c r="G210" i="6"/>
  <c r="H210" i="6"/>
  <c r="I210" i="6"/>
  <c r="J210" i="6"/>
  <c r="K210" i="6"/>
  <c r="L210" i="6"/>
  <c r="M210" i="6"/>
  <c r="N210" i="6"/>
  <c r="O210" i="6"/>
  <c r="P210" i="6"/>
  <c r="R210" i="6"/>
  <c r="S210" i="6"/>
  <c r="T210" i="6"/>
  <c r="U210" i="6"/>
  <c r="V210" i="6"/>
  <c r="W210" i="6"/>
  <c r="X210" i="6"/>
  <c r="Y210" i="6"/>
  <c r="Z210" i="6"/>
  <c r="G211" i="6"/>
  <c r="H211" i="6"/>
  <c r="I211" i="6"/>
  <c r="J211" i="6"/>
  <c r="K211" i="6"/>
  <c r="L211" i="6"/>
  <c r="M211" i="6"/>
  <c r="N211" i="6"/>
  <c r="O211" i="6"/>
  <c r="P211" i="6"/>
  <c r="R211" i="6"/>
  <c r="S211" i="6"/>
  <c r="T211" i="6"/>
  <c r="U211" i="6"/>
  <c r="V211" i="6"/>
  <c r="W211" i="6"/>
  <c r="X211" i="6"/>
  <c r="Y211" i="6"/>
  <c r="Z211" i="6"/>
  <c r="G212" i="6"/>
  <c r="H212" i="6"/>
  <c r="I212" i="6"/>
  <c r="J212" i="6"/>
  <c r="K212" i="6"/>
  <c r="L212" i="6"/>
  <c r="M212" i="6"/>
  <c r="N212" i="6"/>
  <c r="O212" i="6"/>
  <c r="P212" i="6"/>
  <c r="R212" i="6"/>
  <c r="S212" i="6"/>
  <c r="T212" i="6"/>
  <c r="U212" i="6"/>
  <c r="V212" i="6"/>
  <c r="W212" i="6"/>
  <c r="X212" i="6"/>
  <c r="Y212" i="6"/>
  <c r="Z212" i="6"/>
  <c r="G213" i="6"/>
  <c r="H213" i="6"/>
  <c r="I213" i="6"/>
  <c r="J213" i="6"/>
  <c r="K213" i="6"/>
  <c r="L213" i="6"/>
  <c r="M213" i="6"/>
  <c r="N213" i="6"/>
  <c r="O213" i="6"/>
  <c r="P213" i="6"/>
  <c r="R213" i="6"/>
  <c r="S213" i="6"/>
  <c r="T213" i="6"/>
  <c r="U213" i="6"/>
  <c r="V213" i="6"/>
  <c r="W213" i="6"/>
  <c r="X213" i="6"/>
  <c r="Y213" i="6"/>
  <c r="Z213" i="6"/>
  <c r="G214" i="6"/>
  <c r="H214" i="6"/>
  <c r="I214" i="6"/>
  <c r="J214" i="6"/>
  <c r="K214" i="6"/>
  <c r="L214" i="6"/>
  <c r="M214" i="6"/>
  <c r="N214" i="6"/>
  <c r="O214" i="6"/>
  <c r="P214" i="6"/>
  <c r="R214" i="6"/>
  <c r="S214" i="6"/>
  <c r="T214" i="6"/>
  <c r="U214" i="6"/>
  <c r="V214" i="6"/>
  <c r="W214" i="6"/>
  <c r="X214" i="6"/>
  <c r="Y214" i="6"/>
  <c r="Z214" i="6"/>
  <c r="G215" i="6"/>
  <c r="H215" i="6"/>
  <c r="I215" i="6"/>
  <c r="J215" i="6"/>
  <c r="K215" i="6"/>
  <c r="L215" i="6"/>
  <c r="M215" i="6"/>
  <c r="N215" i="6"/>
  <c r="O215" i="6"/>
  <c r="P215" i="6"/>
  <c r="R215" i="6"/>
  <c r="S215" i="6"/>
  <c r="T215" i="6"/>
  <c r="U215" i="6"/>
  <c r="V215" i="6"/>
  <c r="W215" i="6"/>
  <c r="X215" i="6"/>
  <c r="Y215" i="6"/>
  <c r="Z215" i="6"/>
  <c r="G216" i="6"/>
  <c r="H216" i="6"/>
  <c r="I216" i="6"/>
  <c r="J216" i="6"/>
  <c r="K216" i="6"/>
  <c r="L216" i="6"/>
  <c r="M216" i="6"/>
  <c r="N216" i="6"/>
  <c r="O216" i="6"/>
  <c r="P216" i="6"/>
  <c r="R216" i="6"/>
  <c r="S216" i="6"/>
  <c r="T216" i="6"/>
  <c r="U216" i="6"/>
  <c r="V216" i="6"/>
  <c r="W216" i="6"/>
  <c r="X216" i="6"/>
  <c r="Y216" i="6"/>
  <c r="Z216" i="6"/>
  <c r="G217" i="6"/>
  <c r="H217" i="6"/>
  <c r="I217" i="6"/>
  <c r="J217" i="6"/>
  <c r="K217" i="6"/>
  <c r="L217" i="6"/>
  <c r="M217" i="6"/>
  <c r="N217" i="6"/>
  <c r="O217" i="6"/>
  <c r="P217" i="6"/>
  <c r="R217" i="6"/>
  <c r="S217" i="6"/>
  <c r="T217" i="6"/>
  <c r="U217" i="6"/>
  <c r="V217" i="6"/>
  <c r="W217" i="6"/>
  <c r="X217" i="6"/>
  <c r="Y217" i="6"/>
  <c r="Z217" i="6"/>
  <c r="G218" i="6"/>
  <c r="H218" i="6"/>
  <c r="I218" i="6"/>
  <c r="J218" i="6"/>
  <c r="K218" i="6"/>
  <c r="L218" i="6"/>
  <c r="M218" i="6"/>
  <c r="N218" i="6"/>
  <c r="O218" i="6"/>
  <c r="P218" i="6"/>
  <c r="R218" i="6"/>
  <c r="S218" i="6"/>
  <c r="T218" i="6"/>
  <c r="U218" i="6"/>
  <c r="V218" i="6"/>
  <c r="W218" i="6"/>
  <c r="X218" i="6"/>
  <c r="Y218" i="6"/>
  <c r="Z218" i="6"/>
  <c r="G219" i="6"/>
  <c r="H219" i="6"/>
  <c r="I219" i="6"/>
  <c r="J219" i="6"/>
  <c r="K219" i="6"/>
  <c r="L219" i="6"/>
  <c r="M219" i="6"/>
  <c r="N219" i="6"/>
  <c r="O219" i="6"/>
  <c r="P219" i="6"/>
  <c r="R219" i="6"/>
  <c r="S219" i="6"/>
  <c r="T219" i="6"/>
  <c r="U219" i="6"/>
  <c r="V219" i="6"/>
  <c r="W219" i="6"/>
  <c r="X219" i="6"/>
  <c r="Y219" i="6"/>
  <c r="Z219" i="6"/>
  <c r="G220" i="6"/>
  <c r="H220" i="6"/>
  <c r="I220" i="6"/>
  <c r="J220" i="6"/>
  <c r="K220" i="6"/>
  <c r="L220" i="6"/>
  <c r="M220" i="6"/>
  <c r="N220" i="6"/>
  <c r="O220" i="6"/>
  <c r="P220" i="6"/>
  <c r="R220" i="6"/>
  <c r="S220" i="6"/>
  <c r="T220" i="6"/>
  <c r="U220" i="6"/>
  <c r="V220" i="6"/>
  <c r="W220" i="6"/>
  <c r="X220" i="6"/>
  <c r="Y220" i="6"/>
  <c r="Z220" i="6"/>
  <c r="G221" i="6"/>
  <c r="H221" i="6"/>
  <c r="I221" i="6"/>
  <c r="J221" i="6"/>
  <c r="K221" i="6"/>
  <c r="L221" i="6"/>
  <c r="M221" i="6"/>
  <c r="N221" i="6"/>
  <c r="O221" i="6"/>
  <c r="P221" i="6"/>
  <c r="R221" i="6"/>
  <c r="S221" i="6"/>
  <c r="T221" i="6"/>
  <c r="U221" i="6"/>
  <c r="V221" i="6"/>
  <c r="W221" i="6"/>
  <c r="X221" i="6"/>
  <c r="Y221" i="6"/>
  <c r="Z221" i="6"/>
  <c r="G222" i="6"/>
  <c r="H222" i="6"/>
  <c r="I222" i="6"/>
  <c r="J222" i="6"/>
  <c r="K222" i="6"/>
  <c r="L222" i="6"/>
  <c r="M222" i="6"/>
  <c r="N222" i="6"/>
  <c r="O222" i="6"/>
  <c r="P222" i="6"/>
  <c r="R222" i="6"/>
  <c r="S222" i="6"/>
  <c r="T222" i="6"/>
  <c r="U222" i="6"/>
  <c r="V222" i="6"/>
  <c r="W222" i="6"/>
  <c r="X222" i="6"/>
  <c r="Y222" i="6"/>
  <c r="Z222" i="6"/>
  <c r="G223" i="6"/>
  <c r="H223" i="6"/>
  <c r="I223" i="6"/>
  <c r="J223" i="6"/>
  <c r="K223" i="6"/>
  <c r="L223" i="6"/>
  <c r="M223" i="6"/>
  <c r="N223" i="6"/>
  <c r="O223" i="6"/>
  <c r="P223" i="6"/>
  <c r="R223" i="6"/>
  <c r="S223" i="6"/>
  <c r="T223" i="6"/>
  <c r="U223" i="6"/>
  <c r="V223" i="6"/>
  <c r="W223" i="6"/>
  <c r="X223" i="6"/>
  <c r="Y223" i="6"/>
  <c r="Z223" i="6"/>
  <c r="F236" i="6"/>
  <c r="F237" i="6"/>
  <c r="F238" i="6"/>
  <c r="F239" i="6"/>
  <c r="F240" i="6"/>
  <c r="F241" i="6"/>
  <c r="F242" i="6"/>
  <c r="F243" i="6"/>
  <c r="F244" i="6"/>
  <c r="F245" i="6"/>
  <c r="F227" i="6"/>
  <c r="F228" i="6"/>
  <c r="F229" i="6"/>
  <c r="F230" i="6"/>
  <c r="F231" i="6"/>
  <c r="F232" i="6"/>
  <c r="F233" i="6"/>
  <c r="F200" i="6"/>
  <c r="F201" i="6"/>
  <c r="F202" i="6"/>
  <c r="F203" i="6"/>
  <c r="F204" i="6"/>
  <c r="F205" i="6"/>
  <c r="F206" i="6"/>
  <c r="F207" i="6"/>
  <c r="F208" i="6"/>
  <c r="F209" i="6"/>
  <c r="F210" i="6"/>
  <c r="F211" i="6"/>
  <c r="F212" i="6"/>
  <c r="F213" i="6"/>
  <c r="F214" i="6"/>
  <c r="F215" i="6"/>
  <c r="F216" i="6"/>
  <c r="F217" i="6"/>
  <c r="F218" i="6"/>
  <c r="F219" i="6"/>
  <c r="F220" i="6"/>
  <c r="F221" i="6"/>
  <c r="F222" i="6"/>
  <c r="F223" i="6"/>
  <c r="G175" i="6"/>
  <c r="H175" i="6"/>
  <c r="I175" i="6"/>
  <c r="J175" i="6"/>
  <c r="K175" i="6"/>
  <c r="L175" i="6"/>
  <c r="M175" i="6"/>
  <c r="N175" i="6"/>
  <c r="O175" i="6"/>
  <c r="P175" i="6"/>
  <c r="R175" i="6"/>
  <c r="S175" i="6"/>
  <c r="T175" i="6"/>
  <c r="U175" i="6"/>
  <c r="G176" i="6"/>
  <c r="H176" i="6"/>
  <c r="I176" i="6"/>
  <c r="J176" i="6"/>
  <c r="K176" i="6"/>
  <c r="L176" i="6"/>
  <c r="M176" i="6"/>
  <c r="N176" i="6"/>
  <c r="O176" i="6"/>
  <c r="P176" i="6"/>
  <c r="R176" i="6"/>
  <c r="S176" i="6"/>
  <c r="T176" i="6"/>
  <c r="U176" i="6"/>
  <c r="G177" i="6"/>
  <c r="H177" i="6"/>
  <c r="I177" i="6"/>
  <c r="J177" i="6"/>
  <c r="K177" i="6"/>
  <c r="L177" i="6"/>
  <c r="M177" i="6"/>
  <c r="N177" i="6"/>
  <c r="O177" i="6"/>
  <c r="P177" i="6"/>
  <c r="R177" i="6"/>
  <c r="S177" i="6"/>
  <c r="T177" i="6"/>
  <c r="U177" i="6"/>
  <c r="G178" i="6"/>
  <c r="H178" i="6"/>
  <c r="I178" i="6"/>
  <c r="J178" i="6"/>
  <c r="K178" i="6"/>
  <c r="L178" i="6"/>
  <c r="M178" i="6"/>
  <c r="N178" i="6"/>
  <c r="O178" i="6"/>
  <c r="P178" i="6"/>
  <c r="R178" i="6"/>
  <c r="S178" i="6"/>
  <c r="T178" i="6"/>
  <c r="U178" i="6"/>
  <c r="G179" i="6"/>
  <c r="H179" i="6"/>
  <c r="I179" i="6"/>
  <c r="J179" i="6"/>
  <c r="K179" i="6"/>
  <c r="L179" i="6"/>
  <c r="M179" i="6"/>
  <c r="N179" i="6"/>
  <c r="O179" i="6"/>
  <c r="P179" i="6"/>
  <c r="R179" i="6"/>
  <c r="S179" i="6"/>
  <c r="T179" i="6"/>
  <c r="U179" i="6"/>
  <c r="G180" i="6"/>
  <c r="H180" i="6"/>
  <c r="I180" i="6"/>
  <c r="J180" i="6"/>
  <c r="K180" i="6"/>
  <c r="L180" i="6"/>
  <c r="M180" i="6"/>
  <c r="N180" i="6"/>
  <c r="O180" i="6"/>
  <c r="P180" i="6"/>
  <c r="R180" i="6"/>
  <c r="S180" i="6"/>
  <c r="T180" i="6"/>
  <c r="U180" i="6"/>
  <c r="G181" i="6"/>
  <c r="H181" i="6"/>
  <c r="I181" i="6"/>
  <c r="J181" i="6"/>
  <c r="K181" i="6"/>
  <c r="L181" i="6"/>
  <c r="M181" i="6"/>
  <c r="N181" i="6"/>
  <c r="O181" i="6"/>
  <c r="P181" i="6"/>
  <c r="R181" i="6"/>
  <c r="S181" i="6"/>
  <c r="T181" i="6"/>
  <c r="U181" i="6"/>
  <c r="G182" i="6"/>
  <c r="H182" i="6"/>
  <c r="I182" i="6"/>
  <c r="J182" i="6"/>
  <c r="K182" i="6"/>
  <c r="L182" i="6"/>
  <c r="M182" i="6"/>
  <c r="N182" i="6"/>
  <c r="O182" i="6"/>
  <c r="P182" i="6"/>
  <c r="R182" i="6"/>
  <c r="S182" i="6"/>
  <c r="T182" i="6"/>
  <c r="U182" i="6"/>
  <c r="G183" i="6"/>
  <c r="H183" i="6"/>
  <c r="I183" i="6"/>
  <c r="J183" i="6"/>
  <c r="K183" i="6"/>
  <c r="L183" i="6"/>
  <c r="M183" i="6"/>
  <c r="N183" i="6"/>
  <c r="O183" i="6"/>
  <c r="P183" i="6"/>
  <c r="R183" i="6"/>
  <c r="S183" i="6"/>
  <c r="T183" i="6"/>
  <c r="U183" i="6"/>
  <c r="G184" i="6"/>
  <c r="H184" i="6"/>
  <c r="I184" i="6"/>
  <c r="J184" i="6"/>
  <c r="K184" i="6"/>
  <c r="L184" i="6"/>
  <c r="M184" i="6"/>
  <c r="N184" i="6"/>
  <c r="O184" i="6"/>
  <c r="P184" i="6"/>
  <c r="R184" i="6"/>
  <c r="S184" i="6"/>
  <c r="T184" i="6"/>
  <c r="U184" i="6"/>
  <c r="G165" i="6"/>
  <c r="H165" i="6"/>
  <c r="I165" i="6"/>
  <c r="J165" i="6"/>
  <c r="K165" i="6"/>
  <c r="L165" i="6"/>
  <c r="M165" i="6"/>
  <c r="N165" i="6"/>
  <c r="O165" i="6"/>
  <c r="P165" i="6"/>
  <c r="V165" i="6"/>
  <c r="W165" i="6"/>
  <c r="X165" i="6"/>
  <c r="Y165" i="6"/>
  <c r="Z165" i="6"/>
  <c r="G166" i="6"/>
  <c r="H166" i="6"/>
  <c r="I166" i="6"/>
  <c r="J166" i="6"/>
  <c r="K166" i="6"/>
  <c r="L166" i="6"/>
  <c r="M166" i="6"/>
  <c r="N166" i="6"/>
  <c r="O166" i="6"/>
  <c r="P166" i="6"/>
  <c r="V166" i="6"/>
  <c r="W166" i="6"/>
  <c r="X166" i="6"/>
  <c r="Y166" i="6"/>
  <c r="Z166" i="6"/>
  <c r="G167" i="6"/>
  <c r="H167" i="6"/>
  <c r="I167" i="6"/>
  <c r="J167" i="6"/>
  <c r="K167" i="6"/>
  <c r="L167" i="6"/>
  <c r="M167" i="6"/>
  <c r="N167" i="6"/>
  <c r="O167" i="6"/>
  <c r="P167" i="6"/>
  <c r="V167" i="6"/>
  <c r="W167" i="6"/>
  <c r="X167" i="6"/>
  <c r="Y167" i="6"/>
  <c r="Z167" i="6"/>
  <c r="G168" i="6"/>
  <c r="H168" i="6"/>
  <c r="I168" i="6"/>
  <c r="J168" i="6"/>
  <c r="K168" i="6"/>
  <c r="L168" i="6"/>
  <c r="M168" i="6"/>
  <c r="N168" i="6"/>
  <c r="O168" i="6"/>
  <c r="P168" i="6"/>
  <c r="V168" i="6"/>
  <c r="W168" i="6"/>
  <c r="X168" i="6"/>
  <c r="Y168" i="6"/>
  <c r="Z168" i="6"/>
  <c r="G169" i="6"/>
  <c r="H169" i="6"/>
  <c r="I169" i="6"/>
  <c r="J169" i="6"/>
  <c r="K169" i="6"/>
  <c r="L169" i="6"/>
  <c r="M169" i="6"/>
  <c r="N169" i="6"/>
  <c r="O169" i="6"/>
  <c r="P169" i="6"/>
  <c r="V169" i="6"/>
  <c r="W169" i="6"/>
  <c r="X169" i="6"/>
  <c r="Y169" i="6"/>
  <c r="Z169" i="6"/>
  <c r="G170" i="6"/>
  <c r="H170" i="6"/>
  <c r="I170" i="6"/>
  <c r="J170" i="6"/>
  <c r="K170" i="6"/>
  <c r="L170" i="6"/>
  <c r="M170" i="6"/>
  <c r="N170" i="6"/>
  <c r="O170" i="6"/>
  <c r="P170" i="6"/>
  <c r="V170" i="6"/>
  <c r="W170" i="6"/>
  <c r="X170" i="6"/>
  <c r="Y170" i="6"/>
  <c r="Z170" i="6"/>
  <c r="G171" i="6"/>
  <c r="H171" i="6"/>
  <c r="I171" i="6"/>
  <c r="J171" i="6"/>
  <c r="K171" i="6"/>
  <c r="L171" i="6"/>
  <c r="M171" i="6"/>
  <c r="N171" i="6"/>
  <c r="O171" i="6"/>
  <c r="P171" i="6"/>
  <c r="V171" i="6"/>
  <c r="W171" i="6"/>
  <c r="X171" i="6"/>
  <c r="Y171" i="6"/>
  <c r="Z171" i="6"/>
  <c r="G172" i="6"/>
  <c r="H172" i="6"/>
  <c r="I172" i="6"/>
  <c r="J172" i="6"/>
  <c r="K172" i="6"/>
  <c r="L172" i="6"/>
  <c r="M172" i="6"/>
  <c r="N172" i="6"/>
  <c r="O172" i="6"/>
  <c r="P172" i="6"/>
  <c r="V172" i="6"/>
  <c r="W172" i="6"/>
  <c r="X172" i="6"/>
  <c r="Y172" i="6"/>
  <c r="Z172" i="6"/>
  <c r="G139" i="6"/>
  <c r="H139" i="6"/>
  <c r="I139" i="6"/>
  <c r="J139" i="6"/>
  <c r="K139" i="6"/>
  <c r="L139" i="6"/>
  <c r="M139" i="6"/>
  <c r="N139" i="6"/>
  <c r="O139" i="6"/>
  <c r="P139" i="6"/>
  <c r="R139" i="6"/>
  <c r="S139" i="6"/>
  <c r="T139" i="6"/>
  <c r="U139" i="6"/>
  <c r="V139" i="6"/>
  <c r="W139" i="6"/>
  <c r="X139" i="6"/>
  <c r="Y139" i="6"/>
  <c r="Z139" i="6"/>
  <c r="G140" i="6"/>
  <c r="H140" i="6"/>
  <c r="I140" i="6"/>
  <c r="J140" i="6"/>
  <c r="K140" i="6"/>
  <c r="L140" i="6"/>
  <c r="M140" i="6"/>
  <c r="N140" i="6"/>
  <c r="O140" i="6"/>
  <c r="P140" i="6"/>
  <c r="R140" i="6"/>
  <c r="S140" i="6"/>
  <c r="T140" i="6"/>
  <c r="U140" i="6"/>
  <c r="V140" i="6"/>
  <c r="W140" i="6"/>
  <c r="X140" i="6"/>
  <c r="Y140" i="6"/>
  <c r="Z140" i="6"/>
  <c r="G141" i="6"/>
  <c r="H141" i="6"/>
  <c r="I141" i="6"/>
  <c r="J141" i="6"/>
  <c r="K141" i="6"/>
  <c r="L141" i="6"/>
  <c r="M141" i="6"/>
  <c r="N141" i="6"/>
  <c r="O141" i="6"/>
  <c r="P141" i="6"/>
  <c r="R141" i="6"/>
  <c r="S141" i="6"/>
  <c r="T141" i="6"/>
  <c r="U141" i="6"/>
  <c r="V141" i="6"/>
  <c r="W141" i="6"/>
  <c r="X141" i="6"/>
  <c r="Y141" i="6"/>
  <c r="Z141" i="6"/>
  <c r="G142" i="6"/>
  <c r="H142" i="6"/>
  <c r="I142" i="6"/>
  <c r="J142" i="6"/>
  <c r="K142" i="6"/>
  <c r="L142" i="6"/>
  <c r="M142" i="6"/>
  <c r="N142" i="6"/>
  <c r="O142" i="6"/>
  <c r="P142" i="6"/>
  <c r="R142" i="6"/>
  <c r="S142" i="6"/>
  <c r="T142" i="6"/>
  <c r="U142" i="6"/>
  <c r="V142" i="6"/>
  <c r="W142" i="6"/>
  <c r="X142" i="6"/>
  <c r="Y142" i="6"/>
  <c r="Z142" i="6"/>
  <c r="G143" i="6"/>
  <c r="H143" i="6"/>
  <c r="I143" i="6"/>
  <c r="J143" i="6"/>
  <c r="K143" i="6"/>
  <c r="L143" i="6"/>
  <c r="M143" i="6"/>
  <c r="N143" i="6"/>
  <c r="O143" i="6"/>
  <c r="P143" i="6"/>
  <c r="R143" i="6"/>
  <c r="S143" i="6"/>
  <c r="T143" i="6"/>
  <c r="U143" i="6"/>
  <c r="V143" i="6"/>
  <c r="W143" i="6"/>
  <c r="X143" i="6"/>
  <c r="Y143" i="6"/>
  <c r="Z143" i="6"/>
  <c r="G144" i="6"/>
  <c r="H144" i="6"/>
  <c r="I144" i="6"/>
  <c r="J144" i="6"/>
  <c r="K144" i="6"/>
  <c r="L144" i="6"/>
  <c r="M144" i="6"/>
  <c r="N144" i="6"/>
  <c r="O144" i="6"/>
  <c r="P144" i="6"/>
  <c r="R144" i="6"/>
  <c r="S144" i="6"/>
  <c r="T144" i="6"/>
  <c r="U144" i="6"/>
  <c r="V144" i="6"/>
  <c r="W144" i="6"/>
  <c r="X144" i="6"/>
  <c r="Y144" i="6"/>
  <c r="Z144" i="6"/>
  <c r="G145" i="6"/>
  <c r="H145" i="6"/>
  <c r="I145" i="6"/>
  <c r="J145" i="6"/>
  <c r="K145" i="6"/>
  <c r="L145" i="6"/>
  <c r="M145" i="6"/>
  <c r="N145" i="6"/>
  <c r="O145" i="6"/>
  <c r="P145" i="6"/>
  <c r="R145" i="6"/>
  <c r="S145" i="6"/>
  <c r="T145" i="6"/>
  <c r="U145" i="6"/>
  <c r="V145" i="6"/>
  <c r="W145" i="6"/>
  <c r="X145" i="6"/>
  <c r="Y145" i="6"/>
  <c r="Z145" i="6"/>
  <c r="G146" i="6"/>
  <c r="H146" i="6"/>
  <c r="I146" i="6"/>
  <c r="J146" i="6"/>
  <c r="K146" i="6"/>
  <c r="L146" i="6"/>
  <c r="M146" i="6"/>
  <c r="N146" i="6"/>
  <c r="O146" i="6"/>
  <c r="P146" i="6"/>
  <c r="R146" i="6"/>
  <c r="S146" i="6"/>
  <c r="T146" i="6"/>
  <c r="U146" i="6"/>
  <c r="V146" i="6"/>
  <c r="W146" i="6"/>
  <c r="X146" i="6"/>
  <c r="Y146" i="6"/>
  <c r="Z146" i="6"/>
  <c r="G147" i="6"/>
  <c r="H147" i="6"/>
  <c r="I147" i="6"/>
  <c r="J147" i="6"/>
  <c r="K147" i="6"/>
  <c r="L147" i="6"/>
  <c r="M147" i="6"/>
  <c r="N147" i="6"/>
  <c r="O147" i="6"/>
  <c r="P147" i="6"/>
  <c r="R147" i="6"/>
  <c r="S147" i="6"/>
  <c r="T147" i="6"/>
  <c r="U147" i="6"/>
  <c r="V147" i="6"/>
  <c r="W147" i="6"/>
  <c r="X147" i="6"/>
  <c r="Y147" i="6"/>
  <c r="Z147" i="6"/>
  <c r="G148" i="6"/>
  <c r="H148" i="6"/>
  <c r="I148" i="6"/>
  <c r="J148" i="6"/>
  <c r="K148" i="6"/>
  <c r="L148" i="6"/>
  <c r="M148" i="6"/>
  <c r="N148" i="6"/>
  <c r="O148" i="6"/>
  <c r="P148" i="6"/>
  <c r="R148" i="6"/>
  <c r="S148" i="6"/>
  <c r="T148" i="6"/>
  <c r="U148" i="6"/>
  <c r="V148" i="6"/>
  <c r="W148" i="6"/>
  <c r="X148" i="6"/>
  <c r="Y148" i="6"/>
  <c r="Z148" i="6"/>
  <c r="G149" i="6"/>
  <c r="H149" i="6"/>
  <c r="I149" i="6"/>
  <c r="J149" i="6"/>
  <c r="K149" i="6"/>
  <c r="L149" i="6"/>
  <c r="M149" i="6"/>
  <c r="N149" i="6"/>
  <c r="O149" i="6"/>
  <c r="P149" i="6"/>
  <c r="R149" i="6"/>
  <c r="S149" i="6"/>
  <c r="T149" i="6"/>
  <c r="U149" i="6"/>
  <c r="V149" i="6"/>
  <c r="W149" i="6"/>
  <c r="X149" i="6"/>
  <c r="Y149" i="6"/>
  <c r="Z149" i="6"/>
  <c r="G150" i="6"/>
  <c r="H150" i="6"/>
  <c r="I150" i="6"/>
  <c r="J150" i="6"/>
  <c r="K150" i="6"/>
  <c r="L150" i="6"/>
  <c r="M150" i="6"/>
  <c r="N150" i="6"/>
  <c r="O150" i="6"/>
  <c r="P150" i="6"/>
  <c r="R150" i="6"/>
  <c r="S150" i="6"/>
  <c r="T150" i="6"/>
  <c r="U150" i="6"/>
  <c r="V150" i="6"/>
  <c r="W150" i="6"/>
  <c r="X150" i="6"/>
  <c r="Y150" i="6"/>
  <c r="Z150" i="6"/>
  <c r="G151" i="6"/>
  <c r="H151" i="6"/>
  <c r="I151" i="6"/>
  <c r="J151" i="6"/>
  <c r="K151" i="6"/>
  <c r="L151" i="6"/>
  <c r="M151" i="6"/>
  <c r="N151" i="6"/>
  <c r="O151" i="6"/>
  <c r="P151" i="6"/>
  <c r="R151" i="6"/>
  <c r="S151" i="6"/>
  <c r="T151" i="6"/>
  <c r="U151" i="6"/>
  <c r="V151" i="6"/>
  <c r="W151" i="6"/>
  <c r="X151" i="6"/>
  <c r="Y151" i="6"/>
  <c r="Z151" i="6"/>
  <c r="G152" i="6"/>
  <c r="H152" i="6"/>
  <c r="I152" i="6"/>
  <c r="J152" i="6"/>
  <c r="K152" i="6"/>
  <c r="L152" i="6"/>
  <c r="M152" i="6"/>
  <c r="N152" i="6"/>
  <c r="O152" i="6"/>
  <c r="P152" i="6"/>
  <c r="R152" i="6"/>
  <c r="S152" i="6"/>
  <c r="T152" i="6"/>
  <c r="U152" i="6"/>
  <c r="V152" i="6"/>
  <c r="W152" i="6"/>
  <c r="X152" i="6"/>
  <c r="Y152" i="6"/>
  <c r="Z152" i="6"/>
  <c r="G153" i="6"/>
  <c r="H153" i="6"/>
  <c r="I153" i="6"/>
  <c r="J153" i="6"/>
  <c r="K153" i="6"/>
  <c r="L153" i="6"/>
  <c r="M153" i="6"/>
  <c r="N153" i="6"/>
  <c r="O153" i="6"/>
  <c r="P153" i="6"/>
  <c r="R153" i="6"/>
  <c r="S153" i="6"/>
  <c r="T153" i="6"/>
  <c r="U153" i="6"/>
  <c r="V153" i="6"/>
  <c r="W153" i="6"/>
  <c r="X153" i="6"/>
  <c r="Y153" i="6"/>
  <c r="Z153" i="6"/>
  <c r="G154" i="6"/>
  <c r="H154" i="6"/>
  <c r="I154" i="6"/>
  <c r="J154" i="6"/>
  <c r="K154" i="6"/>
  <c r="L154" i="6"/>
  <c r="M154" i="6"/>
  <c r="N154" i="6"/>
  <c r="O154" i="6"/>
  <c r="P154" i="6"/>
  <c r="R154" i="6"/>
  <c r="S154" i="6"/>
  <c r="T154" i="6"/>
  <c r="U154" i="6"/>
  <c r="V154" i="6"/>
  <c r="W154" i="6"/>
  <c r="X154" i="6"/>
  <c r="Y154" i="6"/>
  <c r="Z154" i="6"/>
  <c r="G155" i="6"/>
  <c r="H155" i="6"/>
  <c r="I155" i="6"/>
  <c r="J155" i="6"/>
  <c r="K155" i="6"/>
  <c r="L155" i="6"/>
  <c r="M155" i="6"/>
  <c r="N155" i="6"/>
  <c r="O155" i="6"/>
  <c r="P155" i="6"/>
  <c r="R155" i="6"/>
  <c r="S155" i="6"/>
  <c r="T155" i="6"/>
  <c r="U155" i="6"/>
  <c r="V155" i="6"/>
  <c r="W155" i="6"/>
  <c r="X155" i="6"/>
  <c r="Y155" i="6"/>
  <c r="Z155" i="6"/>
  <c r="G156" i="6"/>
  <c r="H156" i="6"/>
  <c r="I156" i="6"/>
  <c r="J156" i="6"/>
  <c r="K156" i="6"/>
  <c r="L156" i="6"/>
  <c r="M156" i="6"/>
  <c r="N156" i="6"/>
  <c r="O156" i="6"/>
  <c r="P156" i="6"/>
  <c r="R156" i="6"/>
  <c r="S156" i="6"/>
  <c r="T156" i="6"/>
  <c r="U156" i="6"/>
  <c r="V156" i="6"/>
  <c r="W156" i="6"/>
  <c r="X156" i="6"/>
  <c r="Y156" i="6"/>
  <c r="Z156" i="6"/>
  <c r="G157" i="6"/>
  <c r="H157" i="6"/>
  <c r="I157" i="6"/>
  <c r="J157" i="6"/>
  <c r="K157" i="6"/>
  <c r="L157" i="6"/>
  <c r="M157" i="6"/>
  <c r="N157" i="6"/>
  <c r="O157" i="6"/>
  <c r="P157" i="6"/>
  <c r="R157" i="6"/>
  <c r="S157" i="6"/>
  <c r="T157" i="6"/>
  <c r="U157" i="6"/>
  <c r="V157" i="6"/>
  <c r="W157" i="6"/>
  <c r="X157" i="6"/>
  <c r="Y157" i="6"/>
  <c r="Z157" i="6"/>
  <c r="G158" i="6"/>
  <c r="H158" i="6"/>
  <c r="I158" i="6"/>
  <c r="J158" i="6"/>
  <c r="K158" i="6"/>
  <c r="L158" i="6"/>
  <c r="M158" i="6"/>
  <c r="N158" i="6"/>
  <c r="O158" i="6"/>
  <c r="P158" i="6"/>
  <c r="R158" i="6"/>
  <c r="S158" i="6"/>
  <c r="T158" i="6"/>
  <c r="U158" i="6"/>
  <c r="V158" i="6"/>
  <c r="W158" i="6"/>
  <c r="X158" i="6"/>
  <c r="Y158" i="6"/>
  <c r="Z158" i="6"/>
  <c r="G159" i="6"/>
  <c r="H159" i="6"/>
  <c r="I159" i="6"/>
  <c r="J159" i="6"/>
  <c r="K159" i="6"/>
  <c r="L159" i="6"/>
  <c r="M159" i="6"/>
  <c r="N159" i="6"/>
  <c r="O159" i="6"/>
  <c r="P159" i="6"/>
  <c r="R159" i="6"/>
  <c r="S159" i="6"/>
  <c r="T159" i="6"/>
  <c r="U159" i="6"/>
  <c r="V159" i="6"/>
  <c r="W159" i="6"/>
  <c r="X159" i="6"/>
  <c r="Y159" i="6"/>
  <c r="Z159" i="6"/>
  <c r="G160" i="6"/>
  <c r="H160" i="6"/>
  <c r="I160" i="6"/>
  <c r="J160" i="6"/>
  <c r="K160" i="6"/>
  <c r="L160" i="6"/>
  <c r="M160" i="6"/>
  <c r="N160" i="6"/>
  <c r="O160" i="6"/>
  <c r="P160" i="6"/>
  <c r="R160" i="6"/>
  <c r="S160" i="6"/>
  <c r="T160" i="6"/>
  <c r="U160" i="6"/>
  <c r="V160" i="6"/>
  <c r="W160" i="6"/>
  <c r="X160" i="6"/>
  <c r="Y160" i="6"/>
  <c r="Z160" i="6"/>
  <c r="G161" i="6"/>
  <c r="H161" i="6"/>
  <c r="I161" i="6"/>
  <c r="J161" i="6"/>
  <c r="K161" i="6"/>
  <c r="L161" i="6"/>
  <c r="M161" i="6"/>
  <c r="N161" i="6"/>
  <c r="O161" i="6"/>
  <c r="P161" i="6"/>
  <c r="R161" i="6"/>
  <c r="S161" i="6"/>
  <c r="T161" i="6"/>
  <c r="U161" i="6"/>
  <c r="V161" i="6"/>
  <c r="W161" i="6"/>
  <c r="X161" i="6"/>
  <c r="Y161" i="6"/>
  <c r="Z161" i="6"/>
  <c r="G162" i="6"/>
  <c r="H162" i="6"/>
  <c r="I162" i="6"/>
  <c r="J162" i="6"/>
  <c r="K162" i="6"/>
  <c r="L162" i="6"/>
  <c r="M162" i="6"/>
  <c r="N162" i="6"/>
  <c r="O162" i="6"/>
  <c r="P162" i="6"/>
  <c r="R162" i="6"/>
  <c r="S162" i="6"/>
  <c r="T162" i="6"/>
  <c r="U162" i="6"/>
  <c r="V162" i="6"/>
  <c r="W162" i="6"/>
  <c r="X162" i="6"/>
  <c r="Y162" i="6"/>
  <c r="Z162" i="6"/>
  <c r="F175" i="6"/>
  <c r="F176" i="6"/>
  <c r="F177" i="6"/>
  <c r="F178" i="6"/>
  <c r="F179" i="6"/>
  <c r="F180" i="6"/>
  <c r="F181" i="6"/>
  <c r="F182" i="6"/>
  <c r="F183" i="6"/>
  <c r="F184" i="6"/>
  <c r="F165" i="6"/>
  <c r="F166" i="6"/>
  <c r="F167" i="6"/>
  <c r="F168" i="6"/>
  <c r="F169" i="6"/>
  <c r="F170" i="6"/>
  <c r="F171" i="6"/>
  <c r="F172" i="6"/>
  <c r="F139" i="6"/>
  <c r="F140" i="6"/>
  <c r="F141" i="6"/>
  <c r="F142" i="6"/>
  <c r="F143" i="6"/>
  <c r="F144" i="6"/>
  <c r="F145" i="6"/>
  <c r="F146" i="6"/>
  <c r="F147" i="6"/>
  <c r="F148" i="6"/>
  <c r="F149" i="6"/>
  <c r="F150" i="6"/>
  <c r="F151" i="6"/>
  <c r="F152" i="6"/>
  <c r="F153" i="6"/>
  <c r="F154" i="6"/>
  <c r="F155" i="6"/>
  <c r="F156" i="6"/>
  <c r="F157" i="6"/>
  <c r="F158" i="6"/>
  <c r="F159" i="6"/>
  <c r="F160" i="6"/>
  <c r="F161" i="6"/>
  <c r="F162" i="6"/>
  <c r="G114" i="6"/>
  <c r="H114" i="6"/>
  <c r="I114" i="6"/>
  <c r="J114" i="6"/>
  <c r="K114" i="6"/>
  <c r="L114" i="6"/>
  <c r="M114" i="6"/>
  <c r="N114" i="6"/>
  <c r="O114" i="6"/>
  <c r="P114" i="6"/>
  <c r="R114" i="6"/>
  <c r="S114" i="6"/>
  <c r="T114" i="6"/>
  <c r="U114" i="6"/>
  <c r="G115" i="6"/>
  <c r="H115" i="6"/>
  <c r="I115" i="6"/>
  <c r="J115" i="6"/>
  <c r="K115" i="6"/>
  <c r="L115" i="6"/>
  <c r="M115" i="6"/>
  <c r="N115" i="6"/>
  <c r="O115" i="6"/>
  <c r="P115" i="6"/>
  <c r="R115" i="6"/>
  <c r="S115" i="6"/>
  <c r="T115" i="6"/>
  <c r="U115" i="6"/>
  <c r="G116" i="6"/>
  <c r="H116" i="6"/>
  <c r="I116" i="6"/>
  <c r="J116" i="6"/>
  <c r="K116" i="6"/>
  <c r="L116" i="6"/>
  <c r="M116" i="6"/>
  <c r="N116" i="6"/>
  <c r="O116" i="6"/>
  <c r="P116" i="6"/>
  <c r="R116" i="6"/>
  <c r="S116" i="6"/>
  <c r="T116" i="6"/>
  <c r="U116" i="6"/>
  <c r="G117" i="6"/>
  <c r="H117" i="6"/>
  <c r="I117" i="6"/>
  <c r="J117" i="6"/>
  <c r="K117" i="6"/>
  <c r="L117" i="6"/>
  <c r="M117" i="6"/>
  <c r="N117" i="6"/>
  <c r="O117" i="6"/>
  <c r="P117" i="6"/>
  <c r="R117" i="6"/>
  <c r="S117" i="6"/>
  <c r="T117" i="6"/>
  <c r="U117" i="6"/>
  <c r="G118" i="6"/>
  <c r="H118" i="6"/>
  <c r="I118" i="6"/>
  <c r="J118" i="6"/>
  <c r="K118" i="6"/>
  <c r="L118" i="6"/>
  <c r="M118" i="6"/>
  <c r="N118" i="6"/>
  <c r="O118" i="6"/>
  <c r="P118" i="6"/>
  <c r="R118" i="6"/>
  <c r="S118" i="6"/>
  <c r="T118" i="6"/>
  <c r="U118" i="6"/>
  <c r="G119" i="6"/>
  <c r="H119" i="6"/>
  <c r="I119" i="6"/>
  <c r="J119" i="6"/>
  <c r="K119" i="6"/>
  <c r="L119" i="6"/>
  <c r="M119" i="6"/>
  <c r="N119" i="6"/>
  <c r="O119" i="6"/>
  <c r="P119" i="6"/>
  <c r="R119" i="6"/>
  <c r="S119" i="6"/>
  <c r="T119" i="6"/>
  <c r="U119" i="6"/>
  <c r="G120" i="6"/>
  <c r="H120" i="6"/>
  <c r="I120" i="6"/>
  <c r="J120" i="6"/>
  <c r="K120" i="6"/>
  <c r="L120" i="6"/>
  <c r="M120" i="6"/>
  <c r="N120" i="6"/>
  <c r="O120" i="6"/>
  <c r="P120" i="6"/>
  <c r="R120" i="6"/>
  <c r="S120" i="6"/>
  <c r="T120" i="6"/>
  <c r="U120" i="6"/>
  <c r="G121" i="6"/>
  <c r="H121" i="6"/>
  <c r="I121" i="6"/>
  <c r="J121" i="6"/>
  <c r="K121" i="6"/>
  <c r="L121" i="6"/>
  <c r="M121" i="6"/>
  <c r="N121" i="6"/>
  <c r="O121" i="6"/>
  <c r="P121" i="6"/>
  <c r="R121" i="6"/>
  <c r="S121" i="6"/>
  <c r="T121" i="6"/>
  <c r="U121" i="6"/>
  <c r="G122" i="6"/>
  <c r="H122" i="6"/>
  <c r="I122" i="6"/>
  <c r="J122" i="6"/>
  <c r="K122" i="6"/>
  <c r="L122" i="6"/>
  <c r="M122" i="6"/>
  <c r="N122" i="6"/>
  <c r="O122" i="6"/>
  <c r="P122" i="6"/>
  <c r="R122" i="6"/>
  <c r="S122" i="6"/>
  <c r="T122" i="6"/>
  <c r="U122" i="6"/>
  <c r="G123" i="6"/>
  <c r="H123" i="6"/>
  <c r="I123" i="6"/>
  <c r="J123" i="6"/>
  <c r="K123" i="6"/>
  <c r="L123" i="6"/>
  <c r="M123" i="6"/>
  <c r="N123" i="6"/>
  <c r="O123" i="6"/>
  <c r="P123" i="6"/>
  <c r="R123" i="6"/>
  <c r="S123" i="6"/>
  <c r="T123" i="6"/>
  <c r="U123" i="6"/>
  <c r="V104" i="6"/>
  <c r="W104" i="6"/>
  <c r="X104" i="6"/>
  <c r="Y104" i="6"/>
  <c r="Z104" i="6"/>
  <c r="V105" i="6"/>
  <c r="W105" i="6"/>
  <c r="X105" i="6"/>
  <c r="Y105" i="6"/>
  <c r="Z105" i="6"/>
  <c r="V106" i="6"/>
  <c r="W106" i="6"/>
  <c r="X106" i="6"/>
  <c r="Y106" i="6"/>
  <c r="Z106" i="6"/>
  <c r="V107" i="6"/>
  <c r="W107" i="6"/>
  <c r="X107" i="6"/>
  <c r="Y107" i="6"/>
  <c r="Z107" i="6"/>
  <c r="V108" i="6"/>
  <c r="W108" i="6"/>
  <c r="X108" i="6"/>
  <c r="Y108" i="6"/>
  <c r="Z108" i="6"/>
  <c r="V109" i="6"/>
  <c r="W109" i="6"/>
  <c r="X109" i="6"/>
  <c r="Y109" i="6"/>
  <c r="Z109" i="6"/>
  <c r="V110" i="6"/>
  <c r="W110" i="6"/>
  <c r="X110" i="6"/>
  <c r="Y110" i="6"/>
  <c r="Z110" i="6"/>
  <c r="V111" i="6"/>
  <c r="W111" i="6"/>
  <c r="X111" i="6"/>
  <c r="Y111" i="6"/>
  <c r="Z111" i="6"/>
  <c r="G104" i="6"/>
  <c r="H104" i="6"/>
  <c r="I104" i="6"/>
  <c r="J104" i="6"/>
  <c r="K104" i="6"/>
  <c r="L104" i="6"/>
  <c r="M104" i="6"/>
  <c r="N104" i="6"/>
  <c r="O104" i="6"/>
  <c r="P104" i="6"/>
  <c r="G105" i="6"/>
  <c r="H105" i="6"/>
  <c r="I105" i="6"/>
  <c r="J105" i="6"/>
  <c r="K105" i="6"/>
  <c r="L105" i="6"/>
  <c r="M105" i="6"/>
  <c r="N105" i="6"/>
  <c r="O105" i="6"/>
  <c r="P105" i="6"/>
  <c r="G106" i="6"/>
  <c r="H106" i="6"/>
  <c r="I106" i="6"/>
  <c r="J106" i="6"/>
  <c r="K106" i="6"/>
  <c r="L106" i="6"/>
  <c r="M106" i="6"/>
  <c r="N106" i="6"/>
  <c r="O106" i="6"/>
  <c r="P106" i="6"/>
  <c r="G107" i="6"/>
  <c r="H107" i="6"/>
  <c r="I107" i="6"/>
  <c r="J107" i="6"/>
  <c r="K107" i="6"/>
  <c r="L107" i="6"/>
  <c r="M107" i="6"/>
  <c r="N107" i="6"/>
  <c r="O107" i="6"/>
  <c r="P107" i="6"/>
  <c r="G108" i="6"/>
  <c r="H108" i="6"/>
  <c r="I108" i="6"/>
  <c r="J108" i="6"/>
  <c r="K108" i="6"/>
  <c r="L108" i="6"/>
  <c r="M108" i="6"/>
  <c r="N108" i="6"/>
  <c r="O108" i="6"/>
  <c r="P108" i="6"/>
  <c r="G109" i="6"/>
  <c r="H109" i="6"/>
  <c r="I109" i="6"/>
  <c r="J109" i="6"/>
  <c r="K109" i="6"/>
  <c r="L109" i="6"/>
  <c r="M109" i="6"/>
  <c r="N109" i="6"/>
  <c r="O109" i="6"/>
  <c r="P109" i="6"/>
  <c r="G110" i="6"/>
  <c r="H110" i="6"/>
  <c r="I110" i="6"/>
  <c r="J110" i="6"/>
  <c r="K110" i="6"/>
  <c r="L110" i="6"/>
  <c r="M110" i="6"/>
  <c r="N110" i="6"/>
  <c r="O110" i="6"/>
  <c r="P110" i="6"/>
  <c r="G111" i="6"/>
  <c r="H111" i="6"/>
  <c r="I111" i="6"/>
  <c r="J111" i="6"/>
  <c r="K111" i="6"/>
  <c r="L111" i="6"/>
  <c r="M111" i="6"/>
  <c r="N111" i="6"/>
  <c r="O111" i="6"/>
  <c r="P111" i="6"/>
  <c r="G78" i="6"/>
  <c r="H78" i="6"/>
  <c r="I78" i="6"/>
  <c r="J78" i="6"/>
  <c r="K78" i="6"/>
  <c r="L78" i="6"/>
  <c r="M78" i="6"/>
  <c r="N78" i="6"/>
  <c r="O78" i="6"/>
  <c r="P78" i="6"/>
  <c r="R78" i="6"/>
  <c r="S78" i="6"/>
  <c r="T78" i="6"/>
  <c r="U78" i="6"/>
  <c r="V78" i="6"/>
  <c r="W78" i="6"/>
  <c r="X78" i="6"/>
  <c r="Y78" i="6"/>
  <c r="Z78" i="6"/>
  <c r="G79" i="6"/>
  <c r="H79" i="6"/>
  <c r="I79" i="6"/>
  <c r="J79" i="6"/>
  <c r="K79" i="6"/>
  <c r="L79" i="6"/>
  <c r="M79" i="6"/>
  <c r="N79" i="6"/>
  <c r="O79" i="6"/>
  <c r="P79" i="6"/>
  <c r="R79" i="6"/>
  <c r="S79" i="6"/>
  <c r="T79" i="6"/>
  <c r="U79" i="6"/>
  <c r="V79" i="6"/>
  <c r="W79" i="6"/>
  <c r="X79" i="6"/>
  <c r="Y79" i="6"/>
  <c r="Z79" i="6"/>
  <c r="G80" i="6"/>
  <c r="H80" i="6"/>
  <c r="I80" i="6"/>
  <c r="J80" i="6"/>
  <c r="K80" i="6"/>
  <c r="L80" i="6"/>
  <c r="M80" i="6"/>
  <c r="N80" i="6"/>
  <c r="O80" i="6"/>
  <c r="P80" i="6"/>
  <c r="R80" i="6"/>
  <c r="S80" i="6"/>
  <c r="T80" i="6"/>
  <c r="U80" i="6"/>
  <c r="V80" i="6"/>
  <c r="W80" i="6"/>
  <c r="X80" i="6"/>
  <c r="Y80" i="6"/>
  <c r="Z80" i="6"/>
  <c r="G81" i="6"/>
  <c r="H81" i="6"/>
  <c r="I81" i="6"/>
  <c r="J81" i="6"/>
  <c r="K81" i="6"/>
  <c r="L81" i="6"/>
  <c r="M81" i="6"/>
  <c r="N81" i="6"/>
  <c r="O81" i="6"/>
  <c r="P81" i="6"/>
  <c r="R81" i="6"/>
  <c r="S81" i="6"/>
  <c r="T81" i="6"/>
  <c r="U81" i="6"/>
  <c r="V81" i="6"/>
  <c r="W81" i="6"/>
  <c r="X81" i="6"/>
  <c r="Y81" i="6"/>
  <c r="Z81" i="6"/>
  <c r="G82" i="6"/>
  <c r="H82" i="6"/>
  <c r="I82" i="6"/>
  <c r="J82" i="6"/>
  <c r="K82" i="6"/>
  <c r="L82" i="6"/>
  <c r="M82" i="6"/>
  <c r="N82" i="6"/>
  <c r="O82" i="6"/>
  <c r="P82" i="6"/>
  <c r="R82" i="6"/>
  <c r="S82" i="6"/>
  <c r="T82" i="6"/>
  <c r="U82" i="6"/>
  <c r="V82" i="6"/>
  <c r="W82" i="6"/>
  <c r="X82" i="6"/>
  <c r="Y82" i="6"/>
  <c r="Z82" i="6"/>
  <c r="G83" i="6"/>
  <c r="H83" i="6"/>
  <c r="I83" i="6"/>
  <c r="J83" i="6"/>
  <c r="K83" i="6"/>
  <c r="L83" i="6"/>
  <c r="M83" i="6"/>
  <c r="N83" i="6"/>
  <c r="O83" i="6"/>
  <c r="P83" i="6"/>
  <c r="R83" i="6"/>
  <c r="S83" i="6"/>
  <c r="T83" i="6"/>
  <c r="U83" i="6"/>
  <c r="V83" i="6"/>
  <c r="W83" i="6"/>
  <c r="X83" i="6"/>
  <c r="Y83" i="6"/>
  <c r="Z83" i="6"/>
  <c r="G84" i="6"/>
  <c r="H84" i="6"/>
  <c r="I84" i="6"/>
  <c r="J84" i="6"/>
  <c r="K84" i="6"/>
  <c r="L84" i="6"/>
  <c r="M84" i="6"/>
  <c r="N84" i="6"/>
  <c r="O84" i="6"/>
  <c r="P84" i="6"/>
  <c r="R84" i="6"/>
  <c r="S84" i="6"/>
  <c r="T84" i="6"/>
  <c r="U84" i="6"/>
  <c r="V84" i="6"/>
  <c r="W84" i="6"/>
  <c r="X84" i="6"/>
  <c r="Y84" i="6"/>
  <c r="Z84" i="6"/>
  <c r="G85" i="6"/>
  <c r="H85" i="6"/>
  <c r="I85" i="6"/>
  <c r="J85" i="6"/>
  <c r="K85" i="6"/>
  <c r="L85" i="6"/>
  <c r="M85" i="6"/>
  <c r="N85" i="6"/>
  <c r="O85" i="6"/>
  <c r="P85" i="6"/>
  <c r="R85" i="6"/>
  <c r="S85" i="6"/>
  <c r="T85" i="6"/>
  <c r="U85" i="6"/>
  <c r="V85" i="6"/>
  <c r="W85" i="6"/>
  <c r="X85" i="6"/>
  <c r="Y85" i="6"/>
  <c r="Z85" i="6"/>
  <c r="G86" i="6"/>
  <c r="H86" i="6"/>
  <c r="I86" i="6"/>
  <c r="J86" i="6"/>
  <c r="K86" i="6"/>
  <c r="L86" i="6"/>
  <c r="M86" i="6"/>
  <c r="N86" i="6"/>
  <c r="O86" i="6"/>
  <c r="P86" i="6"/>
  <c r="R86" i="6"/>
  <c r="S86" i="6"/>
  <c r="T86" i="6"/>
  <c r="U86" i="6"/>
  <c r="V86" i="6"/>
  <c r="W86" i="6"/>
  <c r="X86" i="6"/>
  <c r="Y86" i="6"/>
  <c r="Z86" i="6"/>
  <c r="G87" i="6"/>
  <c r="H87" i="6"/>
  <c r="I87" i="6"/>
  <c r="J87" i="6"/>
  <c r="K87" i="6"/>
  <c r="L87" i="6"/>
  <c r="M87" i="6"/>
  <c r="N87" i="6"/>
  <c r="O87" i="6"/>
  <c r="P87" i="6"/>
  <c r="R87" i="6"/>
  <c r="S87" i="6"/>
  <c r="T87" i="6"/>
  <c r="U87" i="6"/>
  <c r="V87" i="6"/>
  <c r="W87" i="6"/>
  <c r="X87" i="6"/>
  <c r="Y87" i="6"/>
  <c r="Z87" i="6"/>
  <c r="G88" i="6"/>
  <c r="H88" i="6"/>
  <c r="I88" i="6"/>
  <c r="J88" i="6"/>
  <c r="K88" i="6"/>
  <c r="L88" i="6"/>
  <c r="M88" i="6"/>
  <c r="N88" i="6"/>
  <c r="O88" i="6"/>
  <c r="P88" i="6"/>
  <c r="R88" i="6"/>
  <c r="S88" i="6"/>
  <c r="T88" i="6"/>
  <c r="U88" i="6"/>
  <c r="V88" i="6"/>
  <c r="W88" i="6"/>
  <c r="X88" i="6"/>
  <c r="Y88" i="6"/>
  <c r="Z88" i="6"/>
  <c r="G89" i="6"/>
  <c r="H89" i="6"/>
  <c r="I89" i="6"/>
  <c r="J89" i="6"/>
  <c r="K89" i="6"/>
  <c r="L89" i="6"/>
  <c r="M89" i="6"/>
  <c r="N89" i="6"/>
  <c r="O89" i="6"/>
  <c r="P89" i="6"/>
  <c r="R89" i="6"/>
  <c r="S89" i="6"/>
  <c r="T89" i="6"/>
  <c r="U89" i="6"/>
  <c r="V89" i="6"/>
  <c r="W89" i="6"/>
  <c r="X89" i="6"/>
  <c r="Y89" i="6"/>
  <c r="Z89" i="6"/>
  <c r="G90" i="6"/>
  <c r="H90" i="6"/>
  <c r="I90" i="6"/>
  <c r="J90" i="6"/>
  <c r="K90" i="6"/>
  <c r="L90" i="6"/>
  <c r="M90" i="6"/>
  <c r="N90" i="6"/>
  <c r="O90" i="6"/>
  <c r="P90" i="6"/>
  <c r="R90" i="6"/>
  <c r="S90" i="6"/>
  <c r="T90" i="6"/>
  <c r="U90" i="6"/>
  <c r="V90" i="6"/>
  <c r="W90" i="6"/>
  <c r="X90" i="6"/>
  <c r="Y90" i="6"/>
  <c r="Z90" i="6"/>
  <c r="G91" i="6"/>
  <c r="H91" i="6"/>
  <c r="I91" i="6"/>
  <c r="J91" i="6"/>
  <c r="K91" i="6"/>
  <c r="L91" i="6"/>
  <c r="M91" i="6"/>
  <c r="N91" i="6"/>
  <c r="O91" i="6"/>
  <c r="P91" i="6"/>
  <c r="R91" i="6"/>
  <c r="S91" i="6"/>
  <c r="T91" i="6"/>
  <c r="U91" i="6"/>
  <c r="V91" i="6"/>
  <c r="W91" i="6"/>
  <c r="X91" i="6"/>
  <c r="Y91" i="6"/>
  <c r="Z91" i="6"/>
  <c r="G92" i="6"/>
  <c r="H92" i="6"/>
  <c r="I92" i="6"/>
  <c r="J92" i="6"/>
  <c r="K92" i="6"/>
  <c r="L92" i="6"/>
  <c r="M92" i="6"/>
  <c r="N92" i="6"/>
  <c r="O92" i="6"/>
  <c r="P92" i="6"/>
  <c r="R92" i="6"/>
  <c r="S92" i="6"/>
  <c r="T92" i="6"/>
  <c r="U92" i="6"/>
  <c r="V92" i="6"/>
  <c r="W92" i="6"/>
  <c r="X92" i="6"/>
  <c r="Y92" i="6"/>
  <c r="Z92" i="6"/>
  <c r="G93" i="6"/>
  <c r="H93" i="6"/>
  <c r="I93" i="6"/>
  <c r="J93" i="6"/>
  <c r="K93" i="6"/>
  <c r="L93" i="6"/>
  <c r="M93" i="6"/>
  <c r="N93" i="6"/>
  <c r="O93" i="6"/>
  <c r="P93" i="6"/>
  <c r="R93" i="6"/>
  <c r="S93" i="6"/>
  <c r="T93" i="6"/>
  <c r="U93" i="6"/>
  <c r="V93" i="6"/>
  <c r="W93" i="6"/>
  <c r="X93" i="6"/>
  <c r="Y93" i="6"/>
  <c r="Z93" i="6"/>
  <c r="G94" i="6"/>
  <c r="H94" i="6"/>
  <c r="I94" i="6"/>
  <c r="J94" i="6"/>
  <c r="K94" i="6"/>
  <c r="L94" i="6"/>
  <c r="M94" i="6"/>
  <c r="N94" i="6"/>
  <c r="O94" i="6"/>
  <c r="P94" i="6"/>
  <c r="R94" i="6"/>
  <c r="S94" i="6"/>
  <c r="T94" i="6"/>
  <c r="U94" i="6"/>
  <c r="V94" i="6"/>
  <c r="W94" i="6"/>
  <c r="X94" i="6"/>
  <c r="Y94" i="6"/>
  <c r="Z94" i="6"/>
  <c r="G95" i="6"/>
  <c r="H95" i="6"/>
  <c r="I95" i="6"/>
  <c r="J95" i="6"/>
  <c r="K95" i="6"/>
  <c r="L95" i="6"/>
  <c r="M95" i="6"/>
  <c r="N95" i="6"/>
  <c r="O95" i="6"/>
  <c r="P95" i="6"/>
  <c r="R95" i="6"/>
  <c r="S95" i="6"/>
  <c r="T95" i="6"/>
  <c r="U95" i="6"/>
  <c r="V95" i="6"/>
  <c r="W95" i="6"/>
  <c r="X95" i="6"/>
  <c r="Y95" i="6"/>
  <c r="Z95" i="6"/>
  <c r="G96" i="6"/>
  <c r="H96" i="6"/>
  <c r="I96" i="6"/>
  <c r="J96" i="6"/>
  <c r="K96" i="6"/>
  <c r="L96" i="6"/>
  <c r="M96" i="6"/>
  <c r="N96" i="6"/>
  <c r="O96" i="6"/>
  <c r="P96" i="6"/>
  <c r="R96" i="6"/>
  <c r="S96" i="6"/>
  <c r="T96" i="6"/>
  <c r="U96" i="6"/>
  <c r="V96" i="6"/>
  <c r="W96" i="6"/>
  <c r="X96" i="6"/>
  <c r="Y96" i="6"/>
  <c r="Z96" i="6"/>
  <c r="G97" i="6"/>
  <c r="H97" i="6"/>
  <c r="I97" i="6"/>
  <c r="J97" i="6"/>
  <c r="K97" i="6"/>
  <c r="L97" i="6"/>
  <c r="M97" i="6"/>
  <c r="N97" i="6"/>
  <c r="O97" i="6"/>
  <c r="P97" i="6"/>
  <c r="R97" i="6"/>
  <c r="S97" i="6"/>
  <c r="T97" i="6"/>
  <c r="U97" i="6"/>
  <c r="V97" i="6"/>
  <c r="W97" i="6"/>
  <c r="X97" i="6"/>
  <c r="Y97" i="6"/>
  <c r="Z97" i="6"/>
  <c r="G98" i="6"/>
  <c r="H98" i="6"/>
  <c r="I98" i="6"/>
  <c r="J98" i="6"/>
  <c r="K98" i="6"/>
  <c r="L98" i="6"/>
  <c r="M98" i="6"/>
  <c r="N98" i="6"/>
  <c r="O98" i="6"/>
  <c r="P98" i="6"/>
  <c r="R98" i="6"/>
  <c r="S98" i="6"/>
  <c r="T98" i="6"/>
  <c r="U98" i="6"/>
  <c r="V98" i="6"/>
  <c r="W98" i="6"/>
  <c r="X98" i="6"/>
  <c r="Y98" i="6"/>
  <c r="Z98" i="6"/>
  <c r="G99" i="6"/>
  <c r="H99" i="6"/>
  <c r="I99" i="6"/>
  <c r="J99" i="6"/>
  <c r="K99" i="6"/>
  <c r="L99" i="6"/>
  <c r="M99" i="6"/>
  <c r="N99" i="6"/>
  <c r="O99" i="6"/>
  <c r="P99" i="6"/>
  <c r="R99" i="6"/>
  <c r="S99" i="6"/>
  <c r="T99" i="6"/>
  <c r="U99" i="6"/>
  <c r="V99" i="6"/>
  <c r="W99" i="6"/>
  <c r="X99" i="6"/>
  <c r="Y99" i="6"/>
  <c r="Z99" i="6"/>
  <c r="G100" i="6"/>
  <c r="H100" i="6"/>
  <c r="I100" i="6"/>
  <c r="J100" i="6"/>
  <c r="K100" i="6"/>
  <c r="L100" i="6"/>
  <c r="M100" i="6"/>
  <c r="N100" i="6"/>
  <c r="O100" i="6"/>
  <c r="P100" i="6"/>
  <c r="R100" i="6"/>
  <c r="S100" i="6"/>
  <c r="T100" i="6"/>
  <c r="U100" i="6"/>
  <c r="V100" i="6"/>
  <c r="W100" i="6"/>
  <c r="X100" i="6"/>
  <c r="Y100" i="6"/>
  <c r="Z100" i="6"/>
  <c r="G101" i="6"/>
  <c r="H101" i="6"/>
  <c r="I101" i="6"/>
  <c r="J101" i="6"/>
  <c r="K101" i="6"/>
  <c r="L101" i="6"/>
  <c r="M101" i="6"/>
  <c r="N101" i="6"/>
  <c r="O101" i="6"/>
  <c r="P101" i="6"/>
  <c r="R101" i="6"/>
  <c r="S101" i="6"/>
  <c r="T101" i="6"/>
  <c r="U101" i="6"/>
  <c r="V101" i="6"/>
  <c r="W101" i="6"/>
  <c r="X101" i="6"/>
  <c r="Y101" i="6"/>
  <c r="Z101" i="6"/>
  <c r="F122" i="6"/>
  <c r="F61" i="6"/>
  <c r="F114" i="6"/>
  <c r="F115" i="6"/>
  <c r="F116" i="6"/>
  <c r="F117" i="6"/>
  <c r="F118" i="6"/>
  <c r="F119" i="6"/>
  <c r="F120" i="6"/>
  <c r="F121" i="6"/>
  <c r="F123" i="6"/>
  <c r="F104" i="6"/>
  <c r="F105" i="6"/>
  <c r="F106" i="6"/>
  <c r="F107" i="6"/>
  <c r="F108" i="6"/>
  <c r="F109" i="6"/>
  <c r="F110" i="6"/>
  <c r="F111" i="6"/>
  <c r="F78" i="6"/>
  <c r="F79" i="6"/>
  <c r="F80" i="6"/>
  <c r="F81" i="6"/>
  <c r="F82" i="6"/>
  <c r="F83" i="6"/>
  <c r="F84" i="6"/>
  <c r="F85" i="6"/>
  <c r="F86" i="6"/>
  <c r="F87" i="6"/>
  <c r="F88" i="6"/>
  <c r="F89" i="6"/>
  <c r="F90" i="6"/>
  <c r="F91" i="6"/>
  <c r="F92" i="6"/>
  <c r="F93" i="6"/>
  <c r="F94" i="6"/>
  <c r="F95" i="6"/>
  <c r="F96" i="6"/>
  <c r="F97" i="6"/>
  <c r="F98" i="6"/>
  <c r="F99" i="6"/>
  <c r="F100" i="6"/>
  <c r="F101" i="6"/>
  <c r="G53" i="6"/>
  <c r="H53" i="6"/>
  <c r="I53" i="6"/>
  <c r="J53" i="6"/>
  <c r="K53" i="6"/>
  <c r="L53" i="6"/>
  <c r="M53" i="6"/>
  <c r="N53" i="6"/>
  <c r="O53" i="6"/>
  <c r="P53" i="6"/>
  <c r="R53" i="6"/>
  <c r="S53" i="6"/>
  <c r="T53" i="6"/>
  <c r="U53" i="6"/>
  <c r="G54" i="6"/>
  <c r="H54" i="6"/>
  <c r="I54" i="6"/>
  <c r="J54" i="6"/>
  <c r="K54" i="6"/>
  <c r="L54" i="6"/>
  <c r="M54" i="6"/>
  <c r="N54" i="6"/>
  <c r="O54" i="6"/>
  <c r="P54" i="6"/>
  <c r="R54" i="6"/>
  <c r="S54" i="6"/>
  <c r="T54" i="6"/>
  <c r="U54" i="6"/>
  <c r="G55" i="6"/>
  <c r="H55" i="6"/>
  <c r="I55" i="6"/>
  <c r="J55" i="6"/>
  <c r="K55" i="6"/>
  <c r="L55" i="6"/>
  <c r="M55" i="6"/>
  <c r="N55" i="6"/>
  <c r="O55" i="6"/>
  <c r="P55" i="6"/>
  <c r="R55" i="6"/>
  <c r="S55" i="6"/>
  <c r="T55" i="6"/>
  <c r="U55" i="6"/>
  <c r="G56" i="6"/>
  <c r="H56" i="6"/>
  <c r="I56" i="6"/>
  <c r="J56" i="6"/>
  <c r="K56" i="6"/>
  <c r="L56" i="6"/>
  <c r="M56" i="6"/>
  <c r="N56" i="6"/>
  <c r="O56" i="6"/>
  <c r="P56" i="6"/>
  <c r="R56" i="6"/>
  <c r="S56" i="6"/>
  <c r="T56" i="6"/>
  <c r="U56" i="6"/>
  <c r="G57" i="6"/>
  <c r="H57" i="6"/>
  <c r="I57" i="6"/>
  <c r="J57" i="6"/>
  <c r="K57" i="6"/>
  <c r="L57" i="6"/>
  <c r="M57" i="6"/>
  <c r="N57" i="6"/>
  <c r="O57" i="6"/>
  <c r="P57" i="6"/>
  <c r="R57" i="6"/>
  <c r="S57" i="6"/>
  <c r="T57" i="6"/>
  <c r="U57" i="6"/>
  <c r="G58" i="6"/>
  <c r="H58" i="6"/>
  <c r="I58" i="6"/>
  <c r="J58" i="6"/>
  <c r="K58" i="6"/>
  <c r="L58" i="6"/>
  <c r="M58" i="6"/>
  <c r="N58" i="6"/>
  <c r="O58" i="6"/>
  <c r="P58" i="6"/>
  <c r="R58" i="6"/>
  <c r="S58" i="6"/>
  <c r="T58" i="6"/>
  <c r="U58" i="6"/>
  <c r="G59" i="6"/>
  <c r="H59" i="6"/>
  <c r="I59" i="6"/>
  <c r="J59" i="6"/>
  <c r="K59" i="6"/>
  <c r="L59" i="6"/>
  <c r="M59" i="6"/>
  <c r="N59" i="6"/>
  <c r="O59" i="6"/>
  <c r="P59" i="6"/>
  <c r="R59" i="6"/>
  <c r="S59" i="6"/>
  <c r="T59" i="6"/>
  <c r="U59" i="6"/>
  <c r="G60" i="6"/>
  <c r="H60" i="6"/>
  <c r="I60" i="6"/>
  <c r="J60" i="6"/>
  <c r="K60" i="6"/>
  <c r="L60" i="6"/>
  <c r="M60" i="6"/>
  <c r="N60" i="6"/>
  <c r="O60" i="6"/>
  <c r="P60" i="6"/>
  <c r="R60" i="6"/>
  <c r="S60" i="6"/>
  <c r="T60" i="6"/>
  <c r="U60" i="6"/>
  <c r="G61" i="6"/>
  <c r="H61" i="6"/>
  <c r="I61" i="6"/>
  <c r="J61" i="6"/>
  <c r="K61" i="6"/>
  <c r="L61" i="6"/>
  <c r="M61" i="6"/>
  <c r="N61" i="6"/>
  <c r="O61" i="6"/>
  <c r="P61" i="6"/>
  <c r="R61" i="6"/>
  <c r="S61" i="6"/>
  <c r="T61" i="6"/>
  <c r="U61" i="6"/>
  <c r="G62" i="6"/>
  <c r="H62" i="6"/>
  <c r="I62" i="6"/>
  <c r="J62" i="6"/>
  <c r="K62" i="6"/>
  <c r="L62" i="6"/>
  <c r="M62" i="6"/>
  <c r="N62" i="6"/>
  <c r="O62" i="6"/>
  <c r="P62" i="6"/>
  <c r="R62" i="6"/>
  <c r="S62" i="6"/>
  <c r="T62" i="6"/>
  <c r="U62" i="6"/>
  <c r="F53" i="6"/>
  <c r="W43" i="6"/>
  <c r="X43" i="6"/>
  <c r="Y43" i="6"/>
  <c r="Z43" i="6"/>
  <c r="W44" i="6"/>
  <c r="X44" i="6"/>
  <c r="Y44" i="6"/>
  <c r="Z44" i="6"/>
  <c r="W45" i="6"/>
  <c r="X45" i="6"/>
  <c r="Y45" i="6"/>
  <c r="Z45" i="6"/>
  <c r="W46" i="6"/>
  <c r="X46" i="6"/>
  <c r="Y46" i="6"/>
  <c r="Z46" i="6"/>
  <c r="W47" i="6"/>
  <c r="X47" i="6"/>
  <c r="Y47" i="6"/>
  <c r="Z47" i="6"/>
  <c r="W48" i="6"/>
  <c r="X48" i="6"/>
  <c r="Y48" i="6"/>
  <c r="Z48" i="6"/>
  <c r="W49" i="6"/>
  <c r="X49" i="6"/>
  <c r="Y49" i="6"/>
  <c r="Z49" i="6"/>
  <c r="W50" i="6"/>
  <c r="X50" i="6"/>
  <c r="Y50" i="6"/>
  <c r="Z50" i="6"/>
  <c r="V50" i="6"/>
  <c r="V49" i="6"/>
  <c r="V48" i="6"/>
  <c r="V47" i="6"/>
  <c r="V46" i="6"/>
  <c r="V45" i="6"/>
  <c r="V44" i="6"/>
  <c r="V43" i="6"/>
  <c r="G43" i="6"/>
  <c r="H43" i="6"/>
  <c r="I43" i="6"/>
  <c r="J43" i="6"/>
  <c r="K43" i="6"/>
  <c r="L43" i="6"/>
  <c r="M43" i="6"/>
  <c r="N43" i="6"/>
  <c r="O43" i="6"/>
  <c r="P43" i="6"/>
  <c r="G44" i="6"/>
  <c r="H44" i="6"/>
  <c r="I44" i="6"/>
  <c r="J44" i="6"/>
  <c r="K44" i="6"/>
  <c r="L44" i="6"/>
  <c r="M44" i="6"/>
  <c r="N44" i="6"/>
  <c r="O44" i="6"/>
  <c r="P44" i="6"/>
  <c r="G45" i="6"/>
  <c r="H45" i="6"/>
  <c r="I45" i="6"/>
  <c r="J45" i="6"/>
  <c r="K45" i="6"/>
  <c r="L45" i="6"/>
  <c r="M45" i="6"/>
  <c r="N45" i="6"/>
  <c r="O45" i="6"/>
  <c r="P45" i="6"/>
  <c r="G46" i="6"/>
  <c r="H46" i="6"/>
  <c r="I46" i="6"/>
  <c r="J46" i="6"/>
  <c r="K46" i="6"/>
  <c r="L46" i="6"/>
  <c r="M46" i="6"/>
  <c r="N46" i="6"/>
  <c r="O46" i="6"/>
  <c r="P46" i="6"/>
  <c r="G47" i="6"/>
  <c r="H47" i="6"/>
  <c r="I47" i="6"/>
  <c r="J47" i="6"/>
  <c r="K47" i="6"/>
  <c r="L47" i="6"/>
  <c r="M47" i="6"/>
  <c r="N47" i="6"/>
  <c r="O47" i="6"/>
  <c r="P47" i="6"/>
  <c r="G48" i="6"/>
  <c r="H48" i="6"/>
  <c r="I48" i="6"/>
  <c r="J48" i="6"/>
  <c r="K48" i="6"/>
  <c r="L48" i="6"/>
  <c r="M48" i="6"/>
  <c r="N48" i="6"/>
  <c r="O48" i="6"/>
  <c r="P48" i="6"/>
  <c r="G49" i="6"/>
  <c r="H49" i="6"/>
  <c r="I49" i="6"/>
  <c r="J49" i="6"/>
  <c r="K49" i="6"/>
  <c r="L49" i="6"/>
  <c r="M49" i="6"/>
  <c r="N49" i="6"/>
  <c r="O49" i="6"/>
  <c r="P49" i="6"/>
  <c r="G50" i="6"/>
  <c r="H50" i="6"/>
  <c r="I50" i="6"/>
  <c r="J50" i="6"/>
  <c r="K50" i="6"/>
  <c r="L50" i="6"/>
  <c r="M50" i="6"/>
  <c r="N50" i="6"/>
  <c r="O50" i="6"/>
  <c r="P50" i="6"/>
  <c r="F62" i="6"/>
  <c r="F60" i="6"/>
  <c r="F59" i="6"/>
  <c r="F58" i="6"/>
  <c r="F57" i="6"/>
  <c r="F56" i="6"/>
  <c r="F55" i="6"/>
  <c r="F54" i="6"/>
  <c r="F50" i="6"/>
  <c r="F49" i="6"/>
  <c r="F48" i="6"/>
  <c r="F47" i="6"/>
  <c r="F46" i="6"/>
  <c r="F45" i="6"/>
  <c r="F44" i="6"/>
  <c r="F43" i="6"/>
  <c r="G17" i="6"/>
  <c r="H17" i="6"/>
  <c r="I17" i="6"/>
  <c r="J17" i="6"/>
  <c r="K17" i="6"/>
  <c r="L17" i="6"/>
  <c r="M17" i="6"/>
  <c r="N17" i="6"/>
  <c r="O17" i="6"/>
  <c r="P17" i="6"/>
  <c r="R17" i="6"/>
  <c r="S17" i="6"/>
  <c r="T17" i="6"/>
  <c r="U17" i="6"/>
  <c r="V17" i="6"/>
  <c r="W17" i="6"/>
  <c r="X17" i="6"/>
  <c r="Y17" i="6"/>
  <c r="Z17" i="6"/>
  <c r="G19" i="6"/>
  <c r="H19" i="6"/>
  <c r="I19" i="6"/>
  <c r="J19" i="6"/>
  <c r="K19" i="6"/>
  <c r="L19" i="6"/>
  <c r="M19" i="6"/>
  <c r="N19" i="6"/>
  <c r="O19" i="6"/>
  <c r="P19" i="6"/>
  <c r="R19" i="6"/>
  <c r="S19" i="6"/>
  <c r="T19" i="6"/>
  <c r="U19" i="6"/>
  <c r="V19" i="6"/>
  <c r="W19" i="6"/>
  <c r="X19" i="6"/>
  <c r="Y19" i="6"/>
  <c r="Z19" i="6"/>
  <c r="G21" i="6"/>
  <c r="H21" i="6"/>
  <c r="I21" i="6"/>
  <c r="J21" i="6"/>
  <c r="K21" i="6"/>
  <c r="L21" i="6"/>
  <c r="M21" i="6"/>
  <c r="N21" i="6"/>
  <c r="O21" i="6"/>
  <c r="P21" i="6"/>
  <c r="R21" i="6"/>
  <c r="S21" i="6"/>
  <c r="T21" i="6"/>
  <c r="U21" i="6"/>
  <c r="V21" i="6"/>
  <c r="W21" i="6"/>
  <c r="X21" i="6"/>
  <c r="Y21" i="6"/>
  <c r="Z21" i="6"/>
  <c r="G23" i="6"/>
  <c r="H23" i="6"/>
  <c r="I23" i="6"/>
  <c r="J23" i="6"/>
  <c r="K23" i="6"/>
  <c r="L23" i="6"/>
  <c r="M23" i="6"/>
  <c r="N23" i="6"/>
  <c r="O23" i="6"/>
  <c r="P23" i="6"/>
  <c r="R23" i="6"/>
  <c r="S23" i="6"/>
  <c r="T23" i="6"/>
  <c r="U23" i="6"/>
  <c r="V23" i="6"/>
  <c r="W23" i="6"/>
  <c r="X23" i="6"/>
  <c r="Y23" i="6"/>
  <c r="Z23" i="6"/>
  <c r="G25" i="6"/>
  <c r="H25" i="6"/>
  <c r="I25" i="6"/>
  <c r="J25" i="6"/>
  <c r="K25" i="6"/>
  <c r="L25" i="6"/>
  <c r="M25" i="6"/>
  <c r="N25" i="6"/>
  <c r="O25" i="6"/>
  <c r="P25" i="6"/>
  <c r="R25" i="6"/>
  <c r="S25" i="6"/>
  <c r="T25" i="6"/>
  <c r="U25" i="6"/>
  <c r="V25" i="6"/>
  <c r="W25" i="6"/>
  <c r="X25" i="6"/>
  <c r="Y25" i="6"/>
  <c r="Z25" i="6"/>
  <c r="G27" i="6"/>
  <c r="H27" i="6"/>
  <c r="I27" i="6"/>
  <c r="J27" i="6"/>
  <c r="K27" i="6"/>
  <c r="L27" i="6"/>
  <c r="M27" i="6"/>
  <c r="N27" i="6"/>
  <c r="O27" i="6"/>
  <c r="P27" i="6"/>
  <c r="R27" i="6"/>
  <c r="S27" i="6"/>
  <c r="T27" i="6"/>
  <c r="U27" i="6"/>
  <c r="V27" i="6"/>
  <c r="W27" i="6"/>
  <c r="X27" i="6"/>
  <c r="Y27" i="6"/>
  <c r="Z27" i="6"/>
  <c r="G29" i="6"/>
  <c r="H29" i="6"/>
  <c r="I29" i="6"/>
  <c r="J29" i="6"/>
  <c r="K29" i="6"/>
  <c r="L29" i="6"/>
  <c r="M29" i="6"/>
  <c r="N29" i="6"/>
  <c r="O29" i="6"/>
  <c r="P29" i="6"/>
  <c r="R29" i="6"/>
  <c r="S29" i="6"/>
  <c r="T29" i="6"/>
  <c r="U29" i="6"/>
  <c r="V29" i="6"/>
  <c r="W29" i="6"/>
  <c r="X29" i="6"/>
  <c r="Y29" i="6"/>
  <c r="Z29" i="6"/>
  <c r="G31" i="6"/>
  <c r="H31" i="6"/>
  <c r="I31" i="6"/>
  <c r="J31" i="6"/>
  <c r="K31" i="6"/>
  <c r="L31" i="6"/>
  <c r="M31" i="6"/>
  <c r="N31" i="6"/>
  <c r="O31" i="6"/>
  <c r="P31" i="6"/>
  <c r="R31" i="6"/>
  <c r="S31" i="6"/>
  <c r="T31" i="6"/>
  <c r="U31" i="6"/>
  <c r="V31" i="6"/>
  <c r="W31" i="6"/>
  <c r="X31" i="6"/>
  <c r="Y31" i="6"/>
  <c r="Z31" i="6"/>
  <c r="G33" i="6"/>
  <c r="H33" i="6"/>
  <c r="I33" i="6"/>
  <c r="J33" i="6"/>
  <c r="K33" i="6"/>
  <c r="L33" i="6"/>
  <c r="M33" i="6"/>
  <c r="N33" i="6"/>
  <c r="O33" i="6"/>
  <c r="P33" i="6"/>
  <c r="R33" i="6"/>
  <c r="S33" i="6"/>
  <c r="T33" i="6"/>
  <c r="U33" i="6"/>
  <c r="V33" i="6"/>
  <c r="W33" i="6"/>
  <c r="X33" i="6"/>
  <c r="Y33" i="6"/>
  <c r="Z33" i="6"/>
  <c r="G35" i="6"/>
  <c r="H35" i="6"/>
  <c r="I35" i="6"/>
  <c r="J35" i="6"/>
  <c r="K35" i="6"/>
  <c r="L35" i="6"/>
  <c r="M35" i="6"/>
  <c r="N35" i="6"/>
  <c r="O35" i="6"/>
  <c r="P35" i="6"/>
  <c r="R35" i="6"/>
  <c r="S35" i="6"/>
  <c r="T35" i="6"/>
  <c r="U35" i="6"/>
  <c r="V35" i="6"/>
  <c r="W35" i="6"/>
  <c r="X35" i="6"/>
  <c r="Y35" i="6"/>
  <c r="Z35" i="6"/>
  <c r="G37" i="6"/>
  <c r="H37" i="6"/>
  <c r="I37" i="6"/>
  <c r="J37" i="6"/>
  <c r="K37" i="6"/>
  <c r="L37" i="6"/>
  <c r="M37" i="6"/>
  <c r="N37" i="6"/>
  <c r="O37" i="6"/>
  <c r="P37" i="6"/>
  <c r="R37" i="6"/>
  <c r="S37" i="6"/>
  <c r="T37" i="6"/>
  <c r="U37" i="6"/>
  <c r="V37" i="6"/>
  <c r="W37" i="6"/>
  <c r="X37" i="6"/>
  <c r="Y37" i="6"/>
  <c r="Z37" i="6"/>
  <c r="G39" i="6"/>
  <c r="H39" i="6"/>
  <c r="I39" i="6"/>
  <c r="J39" i="6"/>
  <c r="K39" i="6"/>
  <c r="L39" i="6"/>
  <c r="M39" i="6"/>
  <c r="N39" i="6"/>
  <c r="O39" i="6"/>
  <c r="P39" i="6"/>
  <c r="R39" i="6"/>
  <c r="S39" i="6"/>
  <c r="T39" i="6"/>
  <c r="U39" i="6"/>
  <c r="V39" i="6"/>
  <c r="W39" i="6"/>
  <c r="X39" i="6"/>
  <c r="Y39" i="6"/>
  <c r="Z39" i="6"/>
  <c r="F39" i="6"/>
  <c r="F37" i="6"/>
  <c r="F35" i="6"/>
  <c r="F33" i="6"/>
  <c r="F31" i="6"/>
  <c r="F29" i="6"/>
  <c r="F27" i="6"/>
  <c r="F25" i="6"/>
  <c r="F23" i="6"/>
  <c r="F21" i="6"/>
  <c r="F19" i="6"/>
  <c r="F17" i="6"/>
  <c r="F41" i="16" l="1"/>
  <c r="O43" i="16"/>
  <c r="L55" i="16"/>
  <c r="I41" i="16"/>
  <c r="P622" i="10"/>
  <c r="Z622" i="10"/>
  <c r="P224" i="10" l="1"/>
  <c r="P220" i="10"/>
  <c r="P215" i="10"/>
  <c r="P211" i="10"/>
  <c r="P203" i="10"/>
  <c r="P199" i="10"/>
  <c r="P195" i="10"/>
  <c r="P192" i="10"/>
  <c r="P188" i="10"/>
  <c r="P184" i="10"/>
  <c r="P181" i="10"/>
  <c r="P180" i="10"/>
  <c r="P114" i="10"/>
  <c r="P110" i="10"/>
  <c r="P105" i="10"/>
  <c r="P101" i="10"/>
  <c r="P97" i="10"/>
  <c r="P89" i="10"/>
  <c r="P85" i="10"/>
  <c r="P78" i="10"/>
  <c r="P74" i="10"/>
  <c r="P70" i="10"/>
  <c r="P66" i="10"/>
  <c r="P53" i="10"/>
  <c r="P44" i="10"/>
  <c r="P34" i="10"/>
  <c r="P26" i="10"/>
  <c r="P17" i="10"/>
  <c r="P9" i="10"/>
  <c r="P282" i="10"/>
  <c r="P278" i="10"/>
  <c r="P273" i="10"/>
  <c r="P269" i="10"/>
  <c r="P265" i="10"/>
  <c r="P257" i="10"/>
  <c r="P253" i="10"/>
  <c r="P246" i="10"/>
  <c r="P242" i="10"/>
  <c r="P238" i="10"/>
  <c r="P234" i="10"/>
  <c r="P47" i="10"/>
  <c r="P169" i="10"/>
  <c r="P165" i="10"/>
  <c r="P160" i="10"/>
  <c r="P156" i="10"/>
  <c r="P152" i="10"/>
  <c r="P144" i="10"/>
  <c r="P140" i="10"/>
  <c r="P137" i="10"/>
  <c r="P133" i="10"/>
  <c r="P129" i="10"/>
  <c r="P121" i="10"/>
  <c r="P225" i="10"/>
  <c r="P221" i="10"/>
  <c r="P216" i="10"/>
  <c r="P212" i="10"/>
  <c r="P208" i="10"/>
  <c r="P200" i="10"/>
  <c r="P196" i="10"/>
  <c r="P193" i="10"/>
  <c r="P189" i="10"/>
  <c r="P185" i="10"/>
  <c r="P177" i="10"/>
  <c r="P275" i="10"/>
  <c r="P111" i="10"/>
  <c r="P106" i="10"/>
  <c r="P102" i="10"/>
  <c r="P98" i="10"/>
  <c r="P90" i="10"/>
  <c r="P86" i="10"/>
  <c r="P82" i="10"/>
  <c r="P79" i="10"/>
  <c r="P75" i="10"/>
  <c r="P71" i="10"/>
  <c r="P67" i="10"/>
  <c r="P64" i="10"/>
  <c r="P50" i="10"/>
  <c r="P42" i="10"/>
  <c r="P32" i="10"/>
  <c r="P23" i="10"/>
  <c r="P15" i="10"/>
  <c r="P13" i="10"/>
  <c r="P18" i="10"/>
  <c r="P25" i="10"/>
  <c r="P108" i="10"/>
  <c r="P69" i="10"/>
  <c r="P48" i="10"/>
  <c r="P30" i="10"/>
  <c r="P49" i="10"/>
  <c r="P31" i="10"/>
  <c r="P29" i="10"/>
  <c r="P170" i="10"/>
  <c r="P166" i="10"/>
  <c r="P161" i="10"/>
  <c r="P157" i="10"/>
  <c r="P153" i="10"/>
  <c r="P145" i="10"/>
  <c r="P141" i="10"/>
  <c r="P134" i="10"/>
  <c r="P130" i="10"/>
  <c r="P126" i="10"/>
  <c r="P122" i="10"/>
  <c r="P279" i="10"/>
  <c r="P274" i="10"/>
  <c r="P270" i="10"/>
  <c r="P266" i="10"/>
  <c r="P258" i="10"/>
  <c r="P254" i="10"/>
  <c r="P250" i="10"/>
  <c r="P247" i="10"/>
  <c r="P243" i="10"/>
  <c r="P239" i="10"/>
  <c r="P235" i="10"/>
  <c r="P232" i="10"/>
  <c r="P54" i="10"/>
  <c r="P45" i="10"/>
  <c r="P35" i="10"/>
  <c r="P27" i="10"/>
  <c r="P10" i="10"/>
  <c r="P91" i="10"/>
  <c r="P87" i="10"/>
  <c r="P83" i="10"/>
  <c r="P80" i="10"/>
  <c r="P76" i="10"/>
  <c r="P72" i="10"/>
  <c r="P68" i="10"/>
  <c r="P57" i="10"/>
  <c r="P40" i="10"/>
  <c r="P21" i="10"/>
  <c r="P8" i="10"/>
  <c r="P268" i="10"/>
  <c r="P41" i="10"/>
  <c r="P22" i="10"/>
  <c r="P12" i="10"/>
  <c r="P226" i="10"/>
  <c r="P222" i="10"/>
  <c r="P217" i="10"/>
  <c r="P213" i="10"/>
  <c r="P209" i="10"/>
  <c r="P201" i="10"/>
  <c r="P197" i="10"/>
  <c r="P190" i="10"/>
  <c r="P186" i="10"/>
  <c r="P182" i="10"/>
  <c r="P178" i="10"/>
  <c r="P163" i="10"/>
  <c r="P112" i="10"/>
  <c r="P103" i="10"/>
  <c r="P99" i="10"/>
  <c r="P11" i="10"/>
  <c r="P281" i="10"/>
  <c r="P272" i="10"/>
  <c r="P252" i="10"/>
  <c r="P14" i="10"/>
  <c r="P56" i="10"/>
  <c r="P219" i="10"/>
  <c r="P167" i="10"/>
  <c r="P162" i="10"/>
  <c r="P158" i="10"/>
  <c r="P154" i="10"/>
  <c r="P146" i="10"/>
  <c r="P142" i="10"/>
  <c r="P138" i="10"/>
  <c r="P135" i="10"/>
  <c r="P131" i="10"/>
  <c r="P127" i="10"/>
  <c r="P123" i="10"/>
  <c r="P120" i="10"/>
  <c r="P280" i="10"/>
  <c r="P276" i="10"/>
  <c r="P271" i="10"/>
  <c r="P267" i="10"/>
  <c r="P259" i="10"/>
  <c r="P255" i="10"/>
  <c r="P251" i="10"/>
  <c r="P248" i="10"/>
  <c r="P244" i="10"/>
  <c r="P240" i="10"/>
  <c r="P237" i="10"/>
  <c r="P236" i="10"/>
  <c r="P52" i="10"/>
  <c r="P43" i="10"/>
  <c r="P33" i="10"/>
  <c r="P24" i="10"/>
  <c r="P16" i="10"/>
  <c r="P113" i="10"/>
  <c r="P100" i="10"/>
  <c r="P84" i="10"/>
  <c r="P81" i="10"/>
  <c r="P77" i="10"/>
  <c r="P65" i="10"/>
  <c r="P28" i="10"/>
  <c r="P277" i="10"/>
  <c r="P223" i="10"/>
  <c r="P218" i="10"/>
  <c r="P214" i="10"/>
  <c r="P210" i="10"/>
  <c r="P202" i="10"/>
  <c r="P198" i="10"/>
  <c r="P194" i="10"/>
  <c r="P191" i="10"/>
  <c r="P187" i="10"/>
  <c r="P183" i="10"/>
  <c r="P179" i="10"/>
  <c r="P176" i="10"/>
  <c r="P109" i="10"/>
  <c r="P104" i="10"/>
  <c r="P96" i="10"/>
  <c r="P88" i="10"/>
  <c r="P73" i="10"/>
  <c r="P55" i="10"/>
  <c r="P46" i="10"/>
  <c r="P19" i="10"/>
  <c r="P256" i="10"/>
  <c r="P241" i="10"/>
  <c r="P107" i="10"/>
  <c r="P168" i="10"/>
  <c r="P164" i="10"/>
  <c r="P159" i="10"/>
  <c r="P155" i="10"/>
  <c r="P147" i="10"/>
  <c r="P143" i="10"/>
  <c r="P139" i="10"/>
  <c r="P136" i="10"/>
  <c r="P132" i="10"/>
  <c r="P128" i="10"/>
  <c r="P125" i="10"/>
  <c r="P124" i="10"/>
  <c r="P264" i="10"/>
  <c r="P249" i="10"/>
  <c r="P245" i="10"/>
  <c r="P233" i="10"/>
  <c r="P58" i="10"/>
  <c r="P51" i="10"/>
  <c r="P20" i="10"/>
  <c r="Z225" i="10"/>
  <c r="Z221" i="10"/>
  <c r="Z216" i="10"/>
  <c r="Z212" i="10"/>
  <c r="Z208" i="10"/>
  <c r="Z200" i="10"/>
  <c r="Z196" i="10"/>
  <c r="Z189" i="10"/>
  <c r="Z185" i="10"/>
  <c r="Z177" i="10"/>
  <c r="Z111" i="10"/>
  <c r="Z107" i="10"/>
  <c r="Z106" i="10"/>
  <c r="Z102" i="10"/>
  <c r="Z98" i="10"/>
  <c r="Z90" i="10"/>
  <c r="Z86" i="10"/>
  <c r="Z82" i="10"/>
  <c r="Z79" i="10"/>
  <c r="Z75" i="10"/>
  <c r="Z71" i="10"/>
  <c r="Z67" i="10"/>
  <c r="Z51" i="10"/>
  <c r="Z50" i="10"/>
  <c r="Z42" i="10"/>
  <c r="Z32" i="10"/>
  <c r="Z23" i="10"/>
  <c r="Z15" i="10"/>
  <c r="Z279" i="10"/>
  <c r="Z275" i="10"/>
  <c r="Z274" i="10"/>
  <c r="Z270" i="10"/>
  <c r="Z266" i="10"/>
  <c r="Z258" i="10"/>
  <c r="Z254" i="10"/>
  <c r="Z250" i="10"/>
  <c r="Z247" i="10"/>
  <c r="Z243" i="10"/>
  <c r="Z239" i="10"/>
  <c r="Z235" i="10"/>
  <c r="Z170" i="10"/>
  <c r="Z166" i="10"/>
  <c r="Z161" i="10"/>
  <c r="Z157" i="10"/>
  <c r="Z153" i="10"/>
  <c r="Z145" i="10"/>
  <c r="Z141" i="10"/>
  <c r="Z134" i="10"/>
  <c r="Z130" i="10"/>
  <c r="Z126" i="10"/>
  <c r="Z122" i="10"/>
  <c r="Z226" i="10"/>
  <c r="Z222" i="10"/>
  <c r="Z217" i="10"/>
  <c r="Z213" i="10"/>
  <c r="Z209" i="10"/>
  <c r="Z201" i="10"/>
  <c r="Z197" i="10"/>
  <c r="Z190" i="10"/>
  <c r="Z186" i="10"/>
  <c r="Z182" i="10"/>
  <c r="Z178" i="10"/>
  <c r="Z112" i="10"/>
  <c r="Z108" i="10"/>
  <c r="Z103" i="10"/>
  <c r="Z99" i="10"/>
  <c r="Z91" i="10"/>
  <c r="Z87" i="10"/>
  <c r="Z83" i="10"/>
  <c r="Z80" i="10"/>
  <c r="Z76" i="10"/>
  <c r="Z72" i="10"/>
  <c r="Z68" i="10"/>
  <c r="Z57" i="10"/>
  <c r="Z48" i="10"/>
  <c r="Z40" i="10"/>
  <c r="Z30" i="10"/>
  <c r="Z21" i="10"/>
  <c r="Z28" i="10"/>
  <c r="Z19" i="10"/>
  <c r="Z9" i="10"/>
  <c r="Z167" i="10"/>
  <c r="Z163" i="10"/>
  <c r="Z162" i="10"/>
  <c r="Z158" i="10"/>
  <c r="Z154" i="10"/>
  <c r="Z146" i="10"/>
  <c r="Z142" i="10"/>
  <c r="Z138" i="10"/>
  <c r="Z135" i="10"/>
  <c r="Z131" i="10"/>
  <c r="Z127" i="10"/>
  <c r="Z123" i="10"/>
  <c r="Z280" i="10"/>
  <c r="Z276" i="10"/>
  <c r="Z271" i="10"/>
  <c r="Z267" i="10"/>
  <c r="Z259" i="10"/>
  <c r="Z255" i="10"/>
  <c r="Z251" i="10"/>
  <c r="Z248" i="10"/>
  <c r="Z244" i="10"/>
  <c r="Z240" i="10"/>
  <c r="Z236" i="10"/>
  <c r="Z52" i="10"/>
  <c r="Z43" i="10"/>
  <c r="Z33" i="10"/>
  <c r="Z24" i="10"/>
  <c r="Z16" i="10"/>
  <c r="Z96" i="10"/>
  <c r="Z88" i="10"/>
  <c r="Z84" i="10"/>
  <c r="Z77" i="10"/>
  <c r="Z73" i="10"/>
  <c r="Z65" i="10"/>
  <c r="Z55" i="10"/>
  <c r="Z46" i="10"/>
  <c r="Z11" i="10"/>
  <c r="Z17" i="10"/>
  <c r="Z257" i="10"/>
  <c r="Z238" i="10"/>
  <c r="Z56" i="10"/>
  <c r="Z18" i="10"/>
  <c r="Z223" i="10"/>
  <c r="Z219" i="10"/>
  <c r="Z218" i="10"/>
  <c r="Z214" i="10"/>
  <c r="Z210" i="10"/>
  <c r="Z202" i="10"/>
  <c r="Z198" i="10"/>
  <c r="Z194" i="10"/>
  <c r="Z191" i="10"/>
  <c r="Z187" i="10"/>
  <c r="Z183" i="10"/>
  <c r="Z179" i="10"/>
  <c r="Z113" i="10"/>
  <c r="Z109" i="10"/>
  <c r="Z104" i="10"/>
  <c r="Z100" i="10"/>
  <c r="Z265" i="10"/>
  <c r="Z242" i="10"/>
  <c r="Z12" i="10"/>
  <c r="Z45" i="10"/>
  <c r="Z168" i="10"/>
  <c r="Z164" i="10"/>
  <c r="Z159" i="10"/>
  <c r="Z155" i="10"/>
  <c r="Z147" i="10"/>
  <c r="Z143" i="10"/>
  <c r="Z139" i="10"/>
  <c r="Z136" i="10"/>
  <c r="Z132" i="10"/>
  <c r="Z128" i="10"/>
  <c r="Z124" i="10"/>
  <c r="Z281" i="10"/>
  <c r="Z277" i="10"/>
  <c r="Z272" i="10"/>
  <c r="Z268" i="10"/>
  <c r="Z264" i="10"/>
  <c r="Z256" i="10"/>
  <c r="Z252" i="10"/>
  <c r="Z245" i="10"/>
  <c r="Z241" i="10"/>
  <c r="Z233" i="10"/>
  <c r="Z58" i="10"/>
  <c r="Z49" i="10"/>
  <c r="Z41" i="10"/>
  <c r="Z31" i="10"/>
  <c r="Z22" i="10"/>
  <c r="Z14" i="10"/>
  <c r="Z114" i="10"/>
  <c r="Z110" i="10"/>
  <c r="Z97" i="10"/>
  <c r="Z89" i="10"/>
  <c r="Z74" i="10"/>
  <c r="Z66" i="10"/>
  <c r="Z53" i="10"/>
  <c r="Z34" i="10"/>
  <c r="Z269" i="10"/>
  <c r="Z29" i="10"/>
  <c r="Z27" i="10"/>
  <c r="Z224" i="10"/>
  <c r="Z220" i="10"/>
  <c r="Z215" i="10"/>
  <c r="Z211" i="10"/>
  <c r="Z203" i="10"/>
  <c r="Z199" i="10"/>
  <c r="Z195" i="10"/>
  <c r="Z192" i="10"/>
  <c r="Z188" i="10"/>
  <c r="Z184" i="10"/>
  <c r="Z180" i="10"/>
  <c r="Z105" i="10"/>
  <c r="Z101" i="10"/>
  <c r="Z85" i="10"/>
  <c r="Z78" i="10"/>
  <c r="Z70" i="10"/>
  <c r="Z44" i="10"/>
  <c r="Z26" i="10"/>
  <c r="Z278" i="10"/>
  <c r="Z253" i="10"/>
  <c r="Z246" i="10"/>
  <c r="Z234" i="10"/>
  <c r="Z35" i="10"/>
  <c r="Z169" i="10"/>
  <c r="Z165" i="10"/>
  <c r="Z160" i="10"/>
  <c r="Z156" i="10"/>
  <c r="Z152" i="10"/>
  <c r="Z144" i="10"/>
  <c r="Z140" i="10"/>
  <c r="Z133" i="10"/>
  <c r="Z129" i="10"/>
  <c r="Z121" i="10"/>
  <c r="Z282" i="10"/>
  <c r="Z273" i="10"/>
  <c r="Z47" i="10"/>
  <c r="Z20" i="10"/>
  <c r="Z54" i="10"/>
  <c r="Z10" i="10"/>
  <c r="L56" i="16"/>
  <c r="I42" i="16"/>
  <c r="O44" i="16"/>
  <c r="F42" i="16"/>
  <c r="Q338" i="6"/>
  <c r="AA338" i="6"/>
  <c r="AB338" i="6"/>
  <c r="L57" i="16" l="1"/>
  <c r="F43" i="16"/>
  <c r="I43" i="16"/>
  <c r="O45" i="16"/>
  <c r="AA287" i="6"/>
  <c r="AA289" i="6"/>
  <c r="AA291" i="6"/>
  <c r="AA293" i="6"/>
  <c r="AA262" i="6"/>
  <c r="AA264" i="6"/>
  <c r="AA266" i="6"/>
  <c r="AA268" i="6"/>
  <c r="AA270" i="6"/>
  <c r="AA272" i="6"/>
  <c r="AA274" i="6"/>
  <c r="AA276" i="6"/>
  <c r="AA278" i="6"/>
  <c r="AA280" i="6"/>
  <c r="AA282" i="6"/>
  <c r="AA284" i="6"/>
  <c r="AA226" i="6"/>
  <c r="AA228" i="6"/>
  <c r="AA230" i="6"/>
  <c r="AA232" i="6"/>
  <c r="AA201" i="6"/>
  <c r="AA203" i="6"/>
  <c r="AA205" i="6"/>
  <c r="AA207" i="6"/>
  <c r="AA209" i="6"/>
  <c r="AA211" i="6"/>
  <c r="AA213" i="6"/>
  <c r="AA215" i="6"/>
  <c r="AA217" i="6"/>
  <c r="AA219" i="6"/>
  <c r="AA297" i="6"/>
  <c r="AA298" i="6"/>
  <c r="AA299" i="6"/>
  <c r="AA300" i="6"/>
  <c r="AA301" i="6"/>
  <c r="AA302" i="6"/>
  <c r="AA303" i="6"/>
  <c r="AA304" i="6"/>
  <c r="AA305" i="6"/>
  <c r="AA306" i="6"/>
  <c r="AA288" i="6"/>
  <c r="AA290" i="6"/>
  <c r="AA292" i="6"/>
  <c r="AA294" i="6"/>
  <c r="AA261" i="6"/>
  <c r="AA263" i="6"/>
  <c r="AA265" i="6"/>
  <c r="AA267" i="6"/>
  <c r="AA269" i="6"/>
  <c r="AA271" i="6"/>
  <c r="AA273" i="6"/>
  <c r="AA275" i="6"/>
  <c r="AA277" i="6"/>
  <c r="AA279" i="6"/>
  <c r="AA281" i="6"/>
  <c r="AA283" i="6"/>
  <c r="AA236" i="6"/>
  <c r="AA237" i="6"/>
  <c r="AA238" i="6"/>
  <c r="AA239" i="6"/>
  <c r="AA240" i="6"/>
  <c r="AA241" i="6"/>
  <c r="AA242" i="6"/>
  <c r="AA243" i="6"/>
  <c r="AA244" i="6"/>
  <c r="AA245" i="6"/>
  <c r="AA227" i="6"/>
  <c r="AA229" i="6"/>
  <c r="AA231" i="6"/>
  <c r="AA233" i="6"/>
  <c r="AA200" i="6"/>
  <c r="AA202" i="6"/>
  <c r="AA204" i="6"/>
  <c r="AA206" i="6"/>
  <c r="AA208" i="6"/>
  <c r="AA210" i="6"/>
  <c r="AA212" i="6"/>
  <c r="AA214" i="6"/>
  <c r="AA216" i="6"/>
  <c r="AA218" i="6"/>
  <c r="AA220" i="6"/>
  <c r="AA222" i="6"/>
  <c r="AA165" i="6"/>
  <c r="AA167" i="6"/>
  <c r="AA169" i="6"/>
  <c r="AA171" i="6"/>
  <c r="AA140" i="6"/>
  <c r="AA142" i="6"/>
  <c r="AA144" i="6"/>
  <c r="AA146" i="6"/>
  <c r="AA148" i="6"/>
  <c r="AA150" i="6"/>
  <c r="AA152" i="6"/>
  <c r="AA154" i="6"/>
  <c r="AA156" i="6"/>
  <c r="AA158" i="6"/>
  <c r="AA160" i="6"/>
  <c r="AA162" i="6"/>
  <c r="AA78" i="6"/>
  <c r="AA80" i="6"/>
  <c r="AA82" i="6"/>
  <c r="AA84" i="6"/>
  <c r="AA86" i="6"/>
  <c r="AA88" i="6"/>
  <c r="AA90" i="6"/>
  <c r="AA92" i="6"/>
  <c r="AA221" i="6"/>
  <c r="AA223" i="6"/>
  <c r="AA175" i="6"/>
  <c r="AA176" i="6"/>
  <c r="AA177" i="6"/>
  <c r="AA178" i="6"/>
  <c r="AA179" i="6"/>
  <c r="AA180" i="6"/>
  <c r="AA181" i="6"/>
  <c r="AA182" i="6"/>
  <c r="AA183" i="6"/>
  <c r="AA184" i="6"/>
  <c r="AA166" i="6"/>
  <c r="AA168" i="6"/>
  <c r="AA170" i="6"/>
  <c r="AA172" i="6"/>
  <c r="AA139" i="6"/>
  <c r="AA141" i="6"/>
  <c r="AA143" i="6"/>
  <c r="AA145" i="6"/>
  <c r="AA147" i="6"/>
  <c r="AA149" i="6"/>
  <c r="AA151" i="6"/>
  <c r="AA153" i="6"/>
  <c r="AA155" i="6"/>
  <c r="AA157" i="6"/>
  <c r="AA159" i="6"/>
  <c r="AA161" i="6"/>
  <c r="AA114" i="6"/>
  <c r="AA115" i="6"/>
  <c r="AA116" i="6"/>
  <c r="AA117" i="6"/>
  <c r="AA118" i="6"/>
  <c r="AA119" i="6"/>
  <c r="AA120" i="6"/>
  <c r="AA121" i="6"/>
  <c r="AA122" i="6"/>
  <c r="AA123" i="6"/>
  <c r="AA104" i="6"/>
  <c r="AA105" i="6"/>
  <c r="AA106" i="6"/>
  <c r="AA107" i="6"/>
  <c r="AA108" i="6"/>
  <c r="AA109" i="6"/>
  <c r="AA110" i="6"/>
  <c r="AA111" i="6"/>
  <c r="AA79" i="6"/>
  <c r="AA81" i="6"/>
  <c r="AA83" i="6"/>
  <c r="AA85" i="6"/>
  <c r="AA87" i="6"/>
  <c r="AA89" i="6"/>
  <c r="AA91" i="6"/>
  <c r="AA93" i="6"/>
  <c r="AA95" i="6"/>
  <c r="AA97" i="6"/>
  <c r="AA99" i="6"/>
  <c r="AA101" i="6"/>
  <c r="AA62" i="6"/>
  <c r="AA60" i="6"/>
  <c r="AA58" i="6"/>
  <c r="AA56" i="6"/>
  <c r="AA54" i="6"/>
  <c r="AA44" i="6"/>
  <c r="AA46" i="6"/>
  <c r="AA48" i="6"/>
  <c r="AA50" i="6"/>
  <c r="AA19" i="6"/>
  <c r="AA23" i="6"/>
  <c r="AA94" i="6"/>
  <c r="AA96" i="6"/>
  <c r="AA98" i="6"/>
  <c r="AA100" i="6"/>
  <c r="AA61" i="6"/>
  <c r="AA59" i="6"/>
  <c r="AA57" i="6"/>
  <c r="AA55" i="6"/>
  <c r="AA53" i="6"/>
  <c r="AA43" i="6"/>
  <c r="AA45" i="6"/>
  <c r="AA47" i="6"/>
  <c r="AA49" i="6"/>
  <c r="AA17" i="6"/>
  <c r="AA21" i="6"/>
  <c r="AA25" i="6"/>
  <c r="AA29" i="6"/>
  <c r="AA33" i="6"/>
  <c r="AA37" i="6"/>
  <c r="AA27" i="6"/>
  <c r="AA31" i="6"/>
  <c r="AA35" i="6"/>
  <c r="AA39" i="6"/>
  <c r="Q297" i="6"/>
  <c r="Q298" i="6"/>
  <c r="Q299" i="6"/>
  <c r="Q300" i="6"/>
  <c r="Q301" i="6"/>
  <c r="Q302" i="6"/>
  <c r="Q303" i="6"/>
  <c r="Q304" i="6"/>
  <c r="Q305" i="6"/>
  <c r="Q306" i="6"/>
  <c r="Q287" i="6"/>
  <c r="Q289" i="6"/>
  <c r="Q291" i="6"/>
  <c r="Q293" i="6"/>
  <c r="Q262" i="6"/>
  <c r="Q264" i="6"/>
  <c r="Q266" i="6"/>
  <c r="Q268" i="6"/>
  <c r="Q270" i="6"/>
  <c r="Q272" i="6"/>
  <c r="Q274" i="6"/>
  <c r="Q276" i="6"/>
  <c r="Q278" i="6"/>
  <c r="Q280" i="6"/>
  <c r="Q282" i="6"/>
  <c r="Q284" i="6"/>
  <c r="Q236" i="6"/>
  <c r="Q237" i="6"/>
  <c r="Q238" i="6"/>
  <c r="Q239" i="6"/>
  <c r="Q240" i="6"/>
  <c r="Q241" i="6"/>
  <c r="Q242" i="6"/>
  <c r="Q243" i="6"/>
  <c r="Q244" i="6"/>
  <c r="Q245" i="6"/>
  <c r="Q226" i="6"/>
  <c r="Q228" i="6"/>
  <c r="Q230" i="6"/>
  <c r="Q232" i="6"/>
  <c r="Q201" i="6"/>
  <c r="Q203" i="6"/>
  <c r="Q205" i="6"/>
  <c r="Q207" i="6"/>
  <c r="Q209" i="6"/>
  <c r="Q211" i="6"/>
  <c r="Q213" i="6"/>
  <c r="Q215" i="6"/>
  <c r="Q217" i="6"/>
  <c r="Q219" i="6"/>
  <c r="Q221" i="6"/>
  <c r="Q288" i="6"/>
  <c r="Q290" i="6"/>
  <c r="Q292" i="6"/>
  <c r="Q294" i="6"/>
  <c r="Q261" i="6"/>
  <c r="Q263" i="6"/>
  <c r="Q265" i="6"/>
  <c r="Q267" i="6"/>
  <c r="Q269" i="6"/>
  <c r="Q271" i="6"/>
  <c r="Q273" i="6"/>
  <c r="Q275" i="6"/>
  <c r="Q277" i="6"/>
  <c r="Q279" i="6"/>
  <c r="Q281" i="6"/>
  <c r="Q283" i="6"/>
  <c r="Q227" i="6"/>
  <c r="Q229" i="6"/>
  <c r="Q231" i="6"/>
  <c r="Q233" i="6"/>
  <c r="Q200" i="6"/>
  <c r="Q202" i="6"/>
  <c r="Q204" i="6"/>
  <c r="Q206" i="6"/>
  <c r="Q208" i="6"/>
  <c r="Q210" i="6"/>
  <c r="Q212" i="6"/>
  <c r="Q214" i="6"/>
  <c r="Q216" i="6"/>
  <c r="Q218" i="6"/>
  <c r="Q220" i="6"/>
  <c r="Q222" i="6"/>
  <c r="Q175" i="6"/>
  <c r="Q176" i="6"/>
  <c r="Q177" i="6"/>
  <c r="Q178" i="6"/>
  <c r="Q179" i="6"/>
  <c r="Q180" i="6"/>
  <c r="Q181" i="6"/>
  <c r="Q182" i="6"/>
  <c r="Q183" i="6"/>
  <c r="Q184" i="6"/>
  <c r="Q165" i="6"/>
  <c r="Q167" i="6"/>
  <c r="Q169" i="6"/>
  <c r="Q171" i="6"/>
  <c r="Q140" i="6"/>
  <c r="Q142" i="6"/>
  <c r="Q144" i="6"/>
  <c r="Q146" i="6"/>
  <c r="Q148" i="6"/>
  <c r="Q150" i="6"/>
  <c r="Q152" i="6"/>
  <c r="Q154" i="6"/>
  <c r="Q156" i="6"/>
  <c r="Q158" i="6"/>
  <c r="Q160" i="6"/>
  <c r="Q162" i="6"/>
  <c r="Q114" i="6"/>
  <c r="Q115" i="6"/>
  <c r="Q116" i="6"/>
  <c r="Q117" i="6"/>
  <c r="Q118" i="6"/>
  <c r="Q119" i="6"/>
  <c r="Q120" i="6"/>
  <c r="Q121" i="6"/>
  <c r="Q122" i="6"/>
  <c r="Q123" i="6"/>
  <c r="Q104" i="6"/>
  <c r="Q106" i="6"/>
  <c r="Q108" i="6"/>
  <c r="Q110" i="6"/>
  <c r="Q78" i="6"/>
  <c r="Q80" i="6"/>
  <c r="Q82" i="6"/>
  <c r="Q84" i="6"/>
  <c r="Q86" i="6"/>
  <c r="Q88" i="6"/>
  <c r="Q90" i="6"/>
  <c r="Q92" i="6"/>
  <c r="Q223" i="6"/>
  <c r="Q166" i="6"/>
  <c r="Q168" i="6"/>
  <c r="Q170" i="6"/>
  <c r="Q172" i="6"/>
  <c r="Q139" i="6"/>
  <c r="Q141" i="6"/>
  <c r="Q143" i="6"/>
  <c r="Q145" i="6"/>
  <c r="Q147" i="6"/>
  <c r="Q149" i="6"/>
  <c r="Q151" i="6"/>
  <c r="Q153" i="6"/>
  <c r="Q155" i="6"/>
  <c r="Q157" i="6"/>
  <c r="Q159" i="6"/>
  <c r="Q161" i="6"/>
  <c r="Q105" i="6"/>
  <c r="Q107" i="6"/>
  <c r="Q109" i="6"/>
  <c r="Q111" i="6"/>
  <c r="Q79" i="6"/>
  <c r="Q81" i="6"/>
  <c r="Q83" i="6"/>
  <c r="Q85" i="6"/>
  <c r="Q87" i="6"/>
  <c r="Q89" i="6"/>
  <c r="Q91" i="6"/>
  <c r="Q93" i="6"/>
  <c r="Q95" i="6"/>
  <c r="Q97" i="6"/>
  <c r="Q99" i="6"/>
  <c r="Q101" i="6"/>
  <c r="Q53" i="6"/>
  <c r="Q55" i="6"/>
  <c r="Q57" i="6"/>
  <c r="Q59" i="6"/>
  <c r="Q61" i="6"/>
  <c r="Q44" i="6"/>
  <c r="Q46" i="6"/>
  <c r="Q48" i="6"/>
  <c r="Q50" i="6"/>
  <c r="Q19" i="6"/>
  <c r="Q23" i="6"/>
  <c r="Q94" i="6"/>
  <c r="Q96" i="6"/>
  <c r="Q98" i="6"/>
  <c r="Q100" i="6"/>
  <c r="Q54" i="6"/>
  <c r="Q56" i="6"/>
  <c r="Q58" i="6"/>
  <c r="Q60" i="6"/>
  <c r="Q62" i="6"/>
  <c r="Q43" i="6"/>
  <c r="Q45" i="6"/>
  <c r="Q47" i="6"/>
  <c r="Q49" i="6"/>
  <c r="Q17" i="6"/>
  <c r="Q21" i="6"/>
  <c r="Q25" i="6"/>
  <c r="Q29" i="6"/>
  <c r="Q33" i="6"/>
  <c r="Q37" i="6"/>
  <c r="Q27" i="6"/>
  <c r="Q31" i="6"/>
  <c r="Q35" i="6"/>
  <c r="Q39" i="6"/>
  <c r="I47" i="5"/>
  <c r="J47" i="5"/>
  <c r="K47" i="5"/>
  <c r="L47" i="5"/>
  <c r="M47" i="5"/>
  <c r="N47" i="5"/>
  <c r="P47" i="5"/>
  <c r="I48" i="5"/>
  <c r="J48" i="5"/>
  <c r="K48" i="5"/>
  <c r="L48" i="5"/>
  <c r="M48" i="5"/>
  <c r="N48" i="5"/>
  <c r="P48" i="5"/>
  <c r="I49" i="5"/>
  <c r="J49" i="5"/>
  <c r="K49" i="5"/>
  <c r="L49" i="5"/>
  <c r="M49" i="5"/>
  <c r="N49" i="5"/>
  <c r="P49" i="5"/>
  <c r="I50" i="5"/>
  <c r="J50" i="5"/>
  <c r="K50" i="5"/>
  <c r="L50" i="5"/>
  <c r="M50" i="5"/>
  <c r="N50" i="5"/>
  <c r="P50" i="5"/>
  <c r="I51" i="5"/>
  <c r="J51" i="5"/>
  <c r="K51" i="5"/>
  <c r="L51" i="5"/>
  <c r="M51" i="5"/>
  <c r="N51" i="5"/>
  <c r="P51" i="5"/>
  <c r="I52" i="5"/>
  <c r="J52" i="5"/>
  <c r="K52" i="5"/>
  <c r="L52" i="5"/>
  <c r="M52" i="5"/>
  <c r="N52" i="5"/>
  <c r="P52" i="5"/>
  <c r="I53" i="5"/>
  <c r="J53" i="5"/>
  <c r="K53" i="5"/>
  <c r="L53" i="5"/>
  <c r="M53" i="5"/>
  <c r="N53" i="5"/>
  <c r="P53" i="5"/>
  <c r="I54" i="5"/>
  <c r="J54" i="5"/>
  <c r="K54" i="5"/>
  <c r="L54" i="5"/>
  <c r="M54" i="5"/>
  <c r="N54" i="5"/>
  <c r="P54" i="5"/>
  <c r="I55" i="5"/>
  <c r="J55" i="5"/>
  <c r="K55" i="5"/>
  <c r="L55" i="5"/>
  <c r="M55" i="5"/>
  <c r="N55" i="5"/>
  <c r="P55" i="5"/>
  <c r="I56" i="5"/>
  <c r="J56" i="5"/>
  <c r="K56" i="5"/>
  <c r="L56" i="5"/>
  <c r="M56" i="5"/>
  <c r="N56" i="5"/>
  <c r="P56" i="5"/>
  <c r="I58" i="5"/>
  <c r="J58" i="5"/>
  <c r="K58" i="5"/>
  <c r="L58" i="5"/>
  <c r="M58" i="5"/>
  <c r="N58" i="5"/>
  <c r="P58" i="5"/>
  <c r="I59" i="5"/>
  <c r="J59" i="5"/>
  <c r="K59" i="5"/>
  <c r="L59" i="5"/>
  <c r="M59" i="5"/>
  <c r="N59" i="5"/>
  <c r="P59" i="5"/>
  <c r="I60" i="5"/>
  <c r="J60" i="5"/>
  <c r="K60" i="5"/>
  <c r="L60" i="5"/>
  <c r="M60" i="5"/>
  <c r="N60" i="5"/>
  <c r="P60" i="5"/>
  <c r="I61" i="5"/>
  <c r="J61" i="5"/>
  <c r="K61" i="5"/>
  <c r="L61" i="5"/>
  <c r="M61" i="5"/>
  <c r="N61" i="5"/>
  <c r="P61" i="5"/>
  <c r="I62" i="5"/>
  <c r="J62" i="5"/>
  <c r="K62" i="5"/>
  <c r="L62" i="5"/>
  <c r="M62" i="5"/>
  <c r="N62" i="5"/>
  <c r="P62" i="5"/>
  <c r="I63" i="5"/>
  <c r="J63" i="5"/>
  <c r="K63" i="5"/>
  <c r="L63" i="5"/>
  <c r="M63" i="5"/>
  <c r="N63" i="5"/>
  <c r="P63" i="5"/>
  <c r="I64" i="5"/>
  <c r="J64" i="5"/>
  <c r="K64" i="5"/>
  <c r="L64" i="5"/>
  <c r="M64" i="5"/>
  <c r="N64" i="5"/>
  <c r="P64" i="5"/>
  <c r="I65" i="5"/>
  <c r="J65" i="5"/>
  <c r="K65" i="5"/>
  <c r="L65" i="5"/>
  <c r="M65" i="5"/>
  <c r="N65" i="5"/>
  <c r="P65" i="5"/>
  <c r="I66" i="5"/>
  <c r="J66" i="5"/>
  <c r="K66" i="5"/>
  <c r="L66" i="5"/>
  <c r="M66" i="5"/>
  <c r="N66" i="5"/>
  <c r="P66" i="5"/>
  <c r="P46" i="5"/>
  <c r="N46" i="5"/>
  <c r="M46" i="5"/>
  <c r="L46" i="5"/>
  <c r="J46" i="5"/>
  <c r="O46" i="16" l="1"/>
  <c r="I44" i="16"/>
  <c r="L58" i="16"/>
  <c r="F44" i="16"/>
  <c r="K46" i="5"/>
  <c r="I46" i="5"/>
  <c r="C47" i="5"/>
  <c r="D47" i="5"/>
  <c r="E47" i="5"/>
  <c r="F47" i="5"/>
  <c r="G47" i="5"/>
  <c r="C48" i="5"/>
  <c r="D48" i="5"/>
  <c r="E48" i="5"/>
  <c r="F48" i="5"/>
  <c r="G48" i="5"/>
  <c r="C49" i="5"/>
  <c r="D49" i="5"/>
  <c r="E49" i="5"/>
  <c r="F49" i="5"/>
  <c r="G49" i="5"/>
  <c r="C50" i="5"/>
  <c r="D50" i="5"/>
  <c r="E50" i="5"/>
  <c r="F50" i="5"/>
  <c r="G50" i="5"/>
  <c r="C51" i="5"/>
  <c r="D51" i="5"/>
  <c r="E51" i="5"/>
  <c r="F51" i="5"/>
  <c r="G51" i="5"/>
  <c r="C52" i="5"/>
  <c r="D52" i="5"/>
  <c r="E52" i="5"/>
  <c r="F52" i="5"/>
  <c r="G52" i="5"/>
  <c r="C53" i="5"/>
  <c r="D53" i="5"/>
  <c r="E53" i="5"/>
  <c r="F53" i="5"/>
  <c r="G53" i="5"/>
  <c r="C54" i="5"/>
  <c r="D54" i="5"/>
  <c r="E54" i="5"/>
  <c r="F54" i="5"/>
  <c r="G54" i="5"/>
  <c r="C55" i="5"/>
  <c r="D55" i="5"/>
  <c r="E55" i="5"/>
  <c r="F55" i="5"/>
  <c r="G55" i="5"/>
  <c r="C56" i="5"/>
  <c r="D56" i="5"/>
  <c r="E56" i="5"/>
  <c r="F56" i="5"/>
  <c r="G56" i="5"/>
  <c r="C58" i="5"/>
  <c r="D58" i="5"/>
  <c r="E58" i="5"/>
  <c r="F58" i="5"/>
  <c r="G58" i="5"/>
  <c r="C59" i="5"/>
  <c r="D59" i="5"/>
  <c r="E59" i="5"/>
  <c r="F59" i="5"/>
  <c r="G59" i="5"/>
  <c r="C60" i="5"/>
  <c r="D60" i="5"/>
  <c r="E60" i="5"/>
  <c r="F60" i="5"/>
  <c r="G60" i="5"/>
  <c r="C61" i="5"/>
  <c r="D61" i="5"/>
  <c r="E61" i="5"/>
  <c r="F61" i="5"/>
  <c r="G61" i="5"/>
  <c r="C62" i="5"/>
  <c r="D62" i="5"/>
  <c r="E62" i="5"/>
  <c r="F62" i="5"/>
  <c r="G62" i="5"/>
  <c r="C63" i="5"/>
  <c r="D63" i="5"/>
  <c r="E63" i="5"/>
  <c r="F63" i="5"/>
  <c r="G63" i="5"/>
  <c r="C64" i="5"/>
  <c r="D64" i="5"/>
  <c r="E64" i="5"/>
  <c r="F64" i="5"/>
  <c r="G64" i="5"/>
  <c r="C65" i="5"/>
  <c r="D65" i="5"/>
  <c r="E65" i="5"/>
  <c r="F65" i="5"/>
  <c r="G65" i="5"/>
  <c r="C66" i="5"/>
  <c r="D66" i="5"/>
  <c r="E66" i="5"/>
  <c r="F66" i="5"/>
  <c r="G66" i="5"/>
  <c r="G46" i="5"/>
  <c r="F46" i="5"/>
  <c r="E46" i="5"/>
  <c r="D46" i="5"/>
  <c r="C46" i="5"/>
  <c r="O47" i="16" l="1"/>
  <c r="I45" i="16"/>
  <c r="L59" i="16"/>
  <c r="F45" i="16"/>
  <c r="C11" i="5"/>
  <c r="D11" i="5"/>
  <c r="E11" i="5"/>
  <c r="C12" i="5"/>
  <c r="D12" i="5"/>
  <c r="E12" i="5"/>
  <c r="C13" i="5"/>
  <c r="D13" i="5"/>
  <c r="E13" i="5"/>
  <c r="C14" i="5"/>
  <c r="D14" i="5"/>
  <c r="E14" i="5"/>
  <c r="C15" i="5"/>
  <c r="D15" i="5"/>
  <c r="E15" i="5"/>
  <c r="C16" i="5"/>
  <c r="D16" i="5"/>
  <c r="E16" i="5"/>
  <c r="C17" i="5"/>
  <c r="D17" i="5"/>
  <c r="E17" i="5"/>
  <c r="C18" i="5"/>
  <c r="D18" i="5"/>
  <c r="E18" i="5"/>
  <c r="C19" i="5"/>
  <c r="D19" i="5"/>
  <c r="E19" i="5"/>
  <c r="C20" i="5"/>
  <c r="D20" i="5"/>
  <c r="E20" i="5"/>
  <c r="C22" i="5"/>
  <c r="D22" i="5"/>
  <c r="E22" i="5"/>
  <c r="C23" i="5"/>
  <c r="D23" i="5"/>
  <c r="E23" i="5"/>
  <c r="C24" i="5"/>
  <c r="D24" i="5"/>
  <c r="E24" i="5"/>
  <c r="C25" i="5"/>
  <c r="D25" i="5"/>
  <c r="E25" i="5"/>
  <c r="C26" i="5"/>
  <c r="D26" i="5"/>
  <c r="E26" i="5"/>
  <c r="C27" i="5"/>
  <c r="D27" i="5"/>
  <c r="E27" i="5"/>
  <c r="C28" i="5"/>
  <c r="D28" i="5"/>
  <c r="E28" i="5"/>
  <c r="C29" i="5"/>
  <c r="D29" i="5"/>
  <c r="E29" i="5"/>
  <c r="C30" i="5"/>
  <c r="D30" i="5"/>
  <c r="E30" i="5"/>
  <c r="E10" i="5"/>
  <c r="D10" i="5"/>
  <c r="C10" i="5"/>
  <c r="F46" i="16" l="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F86" i="16" s="1"/>
  <c r="F87" i="16" s="1"/>
  <c r="F88" i="16" s="1"/>
  <c r="F89" i="16" s="1"/>
  <c r="F90" i="16" s="1"/>
  <c r="F91" i="16" s="1"/>
  <c r="F92" i="16" s="1"/>
  <c r="F93" i="16" s="1"/>
  <c r="F94" i="16" s="1"/>
  <c r="F95" i="16" s="1"/>
  <c r="F96" i="16" s="1"/>
  <c r="F97" i="16" s="1"/>
  <c r="F98" i="16" s="1"/>
  <c r="F99" i="16" s="1"/>
  <c r="F100" i="16" s="1"/>
  <c r="F101" i="16" s="1"/>
  <c r="F102" i="16" s="1"/>
  <c r="F103" i="16" s="1"/>
  <c r="F104" i="16" s="1"/>
  <c r="F105" i="16" s="1"/>
  <c r="F106" i="16" s="1"/>
  <c r="F107" i="16" s="1"/>
  <c r="F108" i="16" s="1"/>
  <c r="F109" i="16" s="1"/>
  <c r="F110" i="16" s="1"/>
  <c r="F111" i="16" s="1"/>
  <c r="F112" i="16" s="1"/>
  <c r="F113" i="16" s="1"/>
  <c r="F114" i="16" s="1"/>
  <c r="F115" i="16" s="1"/>
  <c r="F116" i="16" s="1"/>
  <c r="F117" i="16" s="1"/>
  <c r="F118" i="16" s="1"/>
  <c r="F119" i="16" s="1"/>
  <c r="F120" i="16" s="1"/>
  <c r="F121" i="16" s="1"/>
  <c r="F122" i="16" s="1"/>
  <c r="F123" i="16" s="1"/>
  <c r="F124" i="16" s="1"/>
  <c r="F125" i="16" s="1"/>
  <c r="F126" i="16" s="1"/>
  <c r="F127" i="16" s="1"/>
  <c r="F128" i="16" s="1"/>
  <c r="F129" i="16" s="1"/>
  <c r="F130" i="16" s="1"/>
  <c r="F131" i="16" s="1"/>
  <c r="F132" i="16" s="1"/>
  <c r="F133" i="16" s="1"/>
  <c r="F134" i="16" s="1"/>
  <c r="F135" i="16" s="1"/>
  <c r="F136" i="16" s="1"/>
  <c r="F137" i="16" s="1"/>
  <c r="F138" i="16" s="1"/>
  <c r="F139" i="16" s="1"/>
  <c r="F140" i="16" s="1"/>
  <c r="F141" i="16" s="1"/>
  <c r="F142" i="16" s="1"/>
  <c r="F143" i="16" s="1"/>
  <c r="F144" i="16" s="1"/>
  <c r="F145" i="16" s="1"/>
  <c r="F146" i="16" s="1"/>
  <c r="F147" i="16" s="1"/>
  <c r="F148" i="16" s="1"/>
  <c r="F149" i="16" s="1"/>
  <c r="F150" i="16" s="1"/>
  <c r="F151" i="16" s="1"/>
  <c r="F152" i="16" s="1"/>
  <c r="F153" i="16" s="1"/>
  <c r="F154" i="16" s="1"/>
  <c r="F155" i="16" s="1"/>
  <c r="F156" i="16" s="1"/>
  <c r="F157" i="16" s="1"/>
  <c r="F158" i="16" s="1"/>
  <c r="F159" i="16" s="1"/>
  <c r="F160" i="16" s="1"/>
  <c r="F161" i="16" s="1"/>
  <c r="F162" i="16" s="1"/>
  <c r="F163" i="16" s="1"/>
  <c r="F164" i="16" s="1"/>
  <c r="F165" i="16" s="1"/>
  <c r="F166" i="16" s="1"/>
  <c r="F167" i="16" s="1"/>
  <c r="F168" i="16" s="1"/>
  <c r="F169" i="16" s="1"/>
  <c r="F170" i="16" s="1"/>
  <c r="F171" i="16" s="1"/>
  <c r="F172" i="16" s="1"/>
  <c r="F173" i="16" s="1"/>
  <c r="F174" i="16" s="1"/>
  <c r="F175" i="16" s="1"/>
  <c r="F176" i="16" s="1"/>
  <c r="F177" i="16" s="1"/>
  <c r="F178" i="16" s="1"/>
  <c r="F179" i="16" s="1"/>
  <c r="F180" i="16" s="1"/>
  <c r="F181" i="16" s="1"/>
  <c r="F182" i="16" s="1"/>
  <c r="F183" i="16" s="1"/>
  <c r="F184" i="16" s="1"/>
  <c r="F185" i="16" s="1"/>
  <c r="F186" i="16" s="1"/>
  <c r="F187" i="16" s="1"/>
  <c r="F188" i="16" s="1"/>
  <c r="F189" i="16" s="1"/>
  <c r="F190" i="16" s="1"/>
  <c r="F191" i="16" s="1"/>
  <c r="F192" i="16" s="1"/>
  <c r="F193" i="16" s="1"/>
  <c r="F194" i="16" s="1"/>
  <c r="F195" i="16" s="1"/>
  <c r="F196" i="16" s="1"/>
  <c r="F197" i="16" s="1"/>
  <c r="F198" i="16" s="1"/>
  <c r="F199" i="16" s="1"/>
  <c r="F200" i="16" s="1"/>
  <c r="F201" i="16" s="1"/>
  <c r="F202" i="16" s="1"/>
  <c r="F203" i="16" s="1"/>
  <c r="F204" i="16" s="1"/>
  <c r="F205" i="16" s="1"/>
  <c r="F206" i="16" s="1"/>
  <c r="F207" i="16" s="1"/>
  <c r="F208" i="16" s="1"/>
  <c r="F209" i="16" s="1"/>
  <c r="F210" i="16" s="1"/>
  <c r="F211" i="16" s="1"/>
  <c r="F212" i="16" s="1"/>
  <c r="F213" i="16" s="1"/>
  <c r="F214" i="16" s="1"/>
  <c r="F215" i="16" s="1"/>
  <c r="F216" i="16" s="1"/>
  <c r="F217" i="16" s="1"/>
  <c r="F218" i="16" s="1"/>
  <c r="F219" i="16" s="1"/>
  <c r="F220" i="16" s="1"/>
  <c r="F221" i="16" s="1"/>
  <c r="F222" i="16" s="1"/>
  <c r="F223" i="16" s="1"/>
  <c r="F224" i="16" s="1"/>
  <c r="F225" i="16" s="1"/>
  <c r="F226" i="16" s="1"/>
  <c r="F227" i="16" s="1"/>
  <c r="F228" i="16" s="1"/>
  <c r="F229" i="16" s="1"/>
  <c r="F230" i="16" s="1"/>
  <c r="F231" i="16" s="1"/>
  <c r="F232" i="16" s="1"/>
  <c r="F233" i="16" s="1"/>
  <c r="F234" i="16" s="1"/>
  <c r="F235" i="16" s="1"/>
  <c r="F236" i="16" s="1"/>
  <c r="F237" i="16" s="1"/>
  <c r="F238" i="16" s="1"/>
  <c r="F239" i="16" s="1"/>
  <c r="F240" i="16" s="1"/>
  <c r="F241" i="16" s="1"/>
  <c r="F242" i="16" s="1"/>
  <c r="F243" i="16" s="1"/>
  <c r="F244" i="16" s="1"/>
  <c r="F245" i="16" s="1"/>
  <c r="F246" i="16" s="1"/>
  <c r="F247" i="16" s="1"/>
  <c r="F248" i="16" s="1"/>
  <c r="F249" i="16" s="1"/>
  <c r="F250" i="16" s="1"/>
  <c r="F251" i="16" s="1"/>
  <c r="F252" i="16" s="1"/>
  <c r="F253" i="16" s="1"/>
  <c r="F254" i="16" s="1"/>
  <c r="F255" i="16" s="1"/>
  <c r="F256" i="16" s="1"/>
  <c r="F257" i="16" s="1"/>
  <c r="F258" i="16" s="1"/>
  <c r="F259" i="16" s="1"/>
  <c r="F260" i="16" s="1"/>
  <c r="F261" i="16" s="1"/>
  <c r="F262" i="16" s="1"/>
  <c r="F263" i="16" s="1"/>
  <c r="F264" i="16" s="1"/>
  <c r="F265" i="16" s="1"/>
  <c r="F266" i="16" s="1"/>
  <c r="F267" i="16" s="1"/>
  <c r="F268" i="16" s="1"/>
  <c r="F269" i="16" s="1"/>
  <c r="F270" i="16" s="1"/>
  <c r="F271" i="16" s="1"/>
  <c r="F272" i="16" s="1"/>
  <c r="F273" i="16" s="1"/>
  <c r="F274" i="16" s="1"/>
  <c r="F275" i="16" s="1"/>
  <c r="F276" i="16" s="1"/>
  <c r="F277" i="16" s="1"/>
  <c r="F278" i="16" s="1"/>
  <c r="F279" i="16" s="1"/>
  <c r="F280" i="16" s="1"/>
  <c r="F281" i="16" s="1"/>
  <c r="F282" i="16" s="1"/>
  <c r="F283" i="16" s="1"/>
  <c r="F284" i="16" s="1"/>
  <c r="F285" i="16" s="1"/>
  <c r="F286" i="16" s="1"/>
  <c r="F287" i="16" s="1"/>
  <c r="F288" i="16" s="1"/>
  <c r="F289" i="16" s="1"/>
  <c r="F290" i="16" s="1"/>
  <c r="F291" i="16" s="1"/>
  <c r="F292" i="16" s="1"/>
  <c r="F293" i="16" s="1"/>
  <c r="F294" i="16" s="1"/>
  <c r="F295" i="16" s="1"/>
  <c r="F296" i="16" s="1"/>
  <c r="F297" i="16" s="1"/>
  <c r="F298" i="16" s="1"/>
  <c r="F299" i="16" s="1"/>
  <c r="F300" i="16" s="1"/>
  <c r="F301" i="16" s="1"/>
  <c r="F302" i="16" s="1"/>
  <c r="F303" i="16" s="1"/>
  <c r="F304" i="16" s="1"/>
  <c r="F305" i="16" s="1"/>
  <c r="F306" i="16" s="1"/>
  <c r="F307" i="16" s="1"/>
  <c r="F308" i="16" s="1"/>
  <c r="F309" i="16" s="1"/>
  <c r="F310" i="16" s="1"/>
  <c r="F311" i="16" s="1"/>
  <c r="F312" i="16" s="1"/>
  <c r="F313" i="16" s="1"/>
  <c r="F314" i="16" s="1"/>
  <c r="F315" i="16" s="1"/>
  <c r="F316" i="16" s="1"/>
  <c r="F317" i="16" s="1"/>
  <c r="F318" i="16" s="1"/>
  <c r="F319" i="16" s="1"/>
  <c r="F320" i="16" s="1"/>
  <c r="F321" i="16" s="1"/>
  <c r="F322" i="16" s="1"/>
  <c r="F323" i="16" s="1"/>
  <c r="F324" i="16" s="1"/>
  <c r="F325" i="16" s="1"/>
  <c r="F326" i="16" s="1"/>
  <c r="F327" i="16" s="1"/>
  <c r="F328" i="16" s="1"/>
  <c r="F329" i="16" s="1"/>
  <c r="F330" i="16" s="1"/>
  <c r="F331" i="16" s="1"/>
  <c r="F332" i="16" s="1"/>
  <c r="F333" i="16" s="1"/>
  <c r="F334" i="16" s="1"/>
  <c r="F335" i="16" s="1"/>
  <c r="F336" i="16" s="1"/>
  <c r="F337" i="16" s="1"/>
  <c r="F338" i="16" s="1"/>
  <c r="F339" i="16" s="1"/>
  <c r="F340" i="16" s="1"/>
  <c r="F341" i="16" s="1"/>
  <c r="F342" i="16" s="1"/>
  <c r="F343" i="16" s="1"/>
  <c r="F344" i="16" s="1"/>
  <c r="F345" i="16" s="1"/>
  <c r="F346" i="16" s="1"/>
  <c r="F347" i="16" s="1"/>
  <c r="F348" i="16" s="1"/>
  <c r="F349" i="16" s="1"/>
  <c r="F350" i="16" s="1"/>
  <c r="F351" i="16" s="1"/>
  <c r="F352" i="16" s="1"/>
  <c r="F353" i="16" s="1"/>
  <c r="F354" i="16" s="1"/>
  <c r="F355" i="16" s="1"/>
  <c r="F356" i="16" s="1"/>
  <c r="F357" i="16" s="1"/>
  <c r="F358" i="16" s="1"/>
  <c r="F359" i="16" s="1"/>
  <c r="F360" i="16" s="1"/>
  <c r="F361" i="16" s="1"/>
  <c r="F362" i="16" s="1"/>
  <c r="F363" i="16" s="1"/>
  <c r="F364" i="16" s="1"/>
  <c r="F365" i="16" s="1"/>
  <c r="F366" i="16" s="1"/>
  <c r="F367" i="16" s="1"/>
  <c r="F368" i="16" s="1"/>
  <c r="F369" i="16" s="1"/>
  <c r="F370" i="16" s="1"/>
  <c r="F371" i="16" s="1"/>
  <c r="F372" i="16" s="1"/>
  <c r="F373" i="16" s="1"/>
  <c r="F374" i="16" s="1"/>
  <c r="F375" i="16" s="1"/>
  <c r="F376" i="16" s="1"/>
  <c r="F377" i="16" s="1"/>
  <c r="F378" i="16" s="1"/>
  <c r="F379" i="16" s="1"/>
  <c r="F380" i="16" s="1"/>
  <c r="F381" i="16" s="1"/>
  <c r="F382" i="16" s="1"/>
  <c r="F383" i="16" s="1"/>
  <c r="F384" i="16" s="1"/>
  <c r="F385" i="16" s="1"/>
  <c r="F386" i="16" s="1"/>
  <c r="F387" i="16" s="1"/>
  <c r="F388" i="16" s="1"/>
  <c r="F389" i="16" s="1"/>
  <c r="F390" i="16" s="1"/>
  <c r="F391" i="16" s="1"/>
  <c r="F392" i="16" s="1"/>
  <c r="F393" i="16" s="1"/>
  <c r="F394" i="16" s="1"/>
  <c r="F395" i="16" s="1"/>
  <c r="F396" i="16" s="1"/>
  <c r="F397" i="16" s="1"/>
  <c r="F398" i="16" s="1"/>
  <c r="F399" i="16" s="1"/>
  <c r="F400" i="16" s="1"/>
  <c r="F401" i="16" s="1"/>
  <c r="F402" i="16" s="1"/>
  <c r="F403" i="16" s="1"/>
  <c r="F404" i="16" s="1"/>
  <c r="F405" i="16" s="1"/>
  <c r="F406" i="16" s="1"/>
  <c r="F407" i="16" s="1"/>
  <c r="F408" i="16" s="1"/>
  <c r="F409" i="16" s="1"/>
  <c r="F410" i="16" s="1"/>
  <c r="F411" i="16" s="1"/>
  <c r="F412" i="16" s="1"/>
  <c r="F413" i="16" s="1"/>
  <c r="F414" i="16" s="1"/>
  <c r="F415" i="16" s="1"/>
  <c r="F416" i="16" s="1"/>
  <c r="F417" i="16" s="1"/>
  <c r="F418" i="16" s="1"/>
  <c r="F419" i="16" s="1"/>
  <c r="F420" i="16" s="1"/>
  <c r="F421" i="16" s="1"/>
  <c r="F422" i="16" s="1"/>
  <c r="F423" i="16" s="1"/>
  <c r="F424" i="16" s="1"/>
  <c r="F425" i="16" s="1"/>
  <c r="F426" i="16" s="1"/>
  <c r="F427" i="16" s="1"/>
  <c r="F428" i="16" s="1"/>
  <c r="F429" i="16" s="1"/>
  <c r="F430" i="16" s="1"/>
  <c r="F431" i="16" s="1"/>
  <c r="F432" i="16" s="1"/>
  <c r="F433" i="16" s="1"/>
  <c r="F434" i="16" s="1"/>
  <c r="F435" i="16" s="1"/>
  <c r="F436" i="16" s="1"/>
  <c r="F437" i="16" s="1"/>
  <c r="F438" i="16" s="1"/>
  <c r="F439" i="16" s="1"/>
  <c r="F440" i="16" s="1"/>
  <c r="F441" i="16" s="1"/>
  <c r="F442" i="16" s="1"/>
  <c r="F443" i="16" s="1"/>
  <c r="F444" i="16" s="1"/>
  <c r="F445" i="16" s="1"/>
  <c r="F446" i="16" s="1"/>
  <c r="F447" i="16" s="1"/>
  <c r="F448" i="16" s="1"/>
  <c r="F449" i="16" s="1"/>
  <c r="F450" i="16" s="1"/>
  <c r="F451" i="16" s="1"/>
  <c r="F452" i="16" s="1"/>
  <c r="F453" i="16" s="1"/>
  <c r="F454" i="16" s="1"/>
  <c r="F455" i="16" s="1"/>
  <c r="F456" i="16" s="1"/>
  <c r="F457" i="16" s="1"/>
  <c r="F458" i="16" s="1"/>
  <c r="F459" i="16" s="1"/>
  <c r="F460" i="16" s="1"/>
  <c r="F461" i="16" s="1"/>
  <c r="F462" i="16" s="1"/>
  <c r="F463" i="16" s="1"/>
  <c r="F464" i="16" s="1"/>
  <c r="F465" i="16" s="1"/>
  <c r="F466" i="16" s="1"/>
  <c r="F467" i="16" s="1"/>
  <c r="F468" i="16" s="1"/>
  <c r="F469" i="16" s="1"/>
  <c r="F470" i="16" s="1"/>
  <c r="F471" i="16" s="1"/>
  <c r="F472" i="16" s="1"/>
  <c r="F473" i="16" s="1"/>
  <c r="F474" i="16" s="1"/>
  <c r="F475" i="16" s="1"/>
  <c r="F476" i="16" s="1"/>
  <c r="F477" i="16" s="1"/>
  <c r="F478" i="16" s="1"/>
  <c r="F479" i="16" s="1"/>
  <c r="F480" i="16" s="1"/>
  <c r="F481" i="16" s="1"/>
  <c r="F482" i="16" s="1"/>
  <c r="F483" i="16" s="1"/>
  <c r="F484" i="16" s="1"/>
  <c r="F485" i="16" s="1"/>
  <c r="F486" i="16" s="1"/>
  <c r="F487" i="16" s="1"/>
  <c r="F488" i="16" s="1"/>
  <c r="F489" i="16" s="1"/>
  <c r="F490" i="16" s="1"/>
  <c r="F491" i="16" s="1"/>
  <c r="F492" i="16" s="1"/>
  <c r="F493" i="16" s="1"/>
  <c r="F494" i="16" s="1"/>
  <c r="F495" i="16" s="1"/>
  <c r="F496" i="16" s="1"/>
  <c r="F497" i="16" s="1"/>
  <c r="F498" i="16" s="1"/>
  <c r="F499" i="16" s="1"/>
  <c r="F500" i="16" s="1"/>
  <c r="F501" i="16" s="1"/>
  <c r="F502" i="16" s="1"/>
  <c r="F503" i="16" s="1"/>
  <c r="F504" i="16" s="1"/>
  <c r="F505" i="16" s="1"/>
  <c r="F506" i="16" s="1"/>
  <c r="F507" i="16" s="1"/>
  <c r="F508" i="16" s="1"/>
  <c r="F509" i="16" s="1"/>
  <c r="F510" i="16" s="1"/>
  <c r="F511" i="16" s="1"/>
  <c r="F512" i="16" s="1"/>
  <c r="F513" i="16" s="1"/>
  <c r="F514" i="16" s="1"/>
  <c r="F515" i="16" s="1"/>
  <c r="F516" i="16" s="1"/>
  <c r="F517" i="16" s="1"/>
  <c r="F518" i="16" s="1"/>
  <c r="F519" i="16" s="1"/>
  <c r="F520" i="16" s="1"/>
  <c r="F521" i="16" s="1"/>
  <c r="F522" i="16" s="1"/>
  <c r="F523" i="16" s="1"/>
  <c r="F524" i="16" s="1"/>
  <c r="F525" i="16" s="1"/>
  <c r="F526" i="16" s="1"/>
  <c r="F527" i="16" s="1"/>
  <c r="F528" i="16" s="1"/>
  <c r="F529" i="16" s="1"/>
  <c r="F530" i="16" s="1"/>
  <c r="F531" i="16" s="1"/>
  <c r="F532" i="16" s="1"/>
  <c r="F533" i="16" s="1"/>
  <c r="F534" i="16" s="1"/>
  <c r="F535" i="16" s="1"/>
  <c r="F536" i="16" s="1"/>
  <c r="F537" i="16" s="1"/>
  <c r="F538" i="16" s="1"/>
  <c r="F539" i="16" s="1"/>
  <c r="F540" i="16" s="1"/>
  <c r="F541" i="16" s="1"/>
  <c r="F542" i="16" s="1"/>
  <c r="F543" i="16" s="1"/>
  <c r="F544" i="16" s="1"/>
  <c r="F545" i="16" s="1"/>
  <c r="F546" i="16" s="1"/>
  <c r="F547" i="16" s="1"/>
  <c r="F548" i="16" s="1"/>
  <c r="F549" i="16" s="1"/>
  <c r="F550" i="16" s="1"/>
  <c r="F551" i="16" s="1"/>
  <c r="F552" i="16" s="1"/>
  <c r="F553" i="16" s="1"/>
  <c r="F554" i="16" s="1"/>
  <c r="F555" i="16" s="1"/>
  <c r="F556" i="16" s="1"/>
  <c r="F557" i="16" s="1"/>
  <c r="F558" i="16" s="1"/>
  <c r="F559" i="16" s="1"/>
  <c r="F560" i="16" s="1"/>
  <c r="F561" i="16" s="1"/>
  <c r="F562" i="16" s="1"/>
  <c r="F563" i="16" s="1"/>
  <c r="F564" i="16" s="1"/>
  <c r="F565" i="16" s="1"/>
  <c r="F566" i="16" s="1"/>
  <c r="F567" i="16" s="1"/>
  <c r="F568" i="16" s="1"/>
  <c r="F569" i="16" s="1"/>
  <c r="F570" i="16" s="1"/>
  <c r="F571" i="16" s="1"/>
  <c r="F572" i="16" s="1"/>
  <c r="F573" i="16" s="1"/>
  <c r="F574" i="16" s="1"/>
  <c r="F575" i="16" s="1"/>
  <c r="F576" i="16" s="1"/>
  <c r="F577" i="16" s="1"/>
  <c r="F578" i="16" s="1"/>
  <c r="F579" i="16" s="1"/>
  <c r="F580" i="16" s="1"/>
  <c r="F581" i="16" s="1"/>
  <c r="F582" i="16" s="1"/>
  <c r="F583" i="16" s="1"/>
  <c r="F584" i="16" s="1"/>
  <c r="F585" i="16" s="1"/>
  <c r="F586" i="16" s="1"/>
  <c r="F587" i="16" s="1"/>
  <c r="F588" i="16" s="1"/>
  <c r="F589" i="16" s="1"/>
  <c r="F590" i="16" s="1"/>
  <c r="F591" i="16" s="1"/>
  <c r="F592" i="16" s="1"/>
  <c r="F593" i="16" s="1"/>
  <c r="F594" i="16" s="1"/>
  <c r="F595" i="16" s="1"/>
  <c r="F596" i="16" s="1"/>
  <c r="F597" i="16" s="1"/>
  <c r="F598" i="16" s="1"/>
  <c r="F599" i="16" s="1"/>
  <c r="F600" i="16" s="1"/>
  <c r="F601" i="16" s="1"/>
  <c r="F602" i="16" s="1"/>
  <c r="F603" i="16" s="1"/>
  <c r="F604" i="16" s="1"/>
  <c r="F605" i="16" s="1"/>
  <c r="F606" i="16" s="1"/>
  <c r="F607" i="16" s="1"/>
  <c r="F608" i="16" s="1"/>
  <c r="F609" i="16" s="1"/>
  <c r="F610" i="16" s="1"/>
  <c r="F611" i="16" s="1"/>
  <c r="F612" i="16" s="1"/>
  <c r="F613" i="16" s="1"/>
  <c r="F614" i="16" s="1"/>
  <c r="F615" i="16" s="1"/>
  <c r="F616" i="16" s="1"/>
  <c r="F617" i="16" s="1"/>
  <c r="F618" i="16" s="1"/>
  <c r="F619" i="16" s="1"/>
  <c r="F620" i="16" s="1"/>
  <c r="F621" i="16" s="1"/>
  <c r="F622" i="16" s="1"/>
  <c r="F623" i="16" s="1"/>
  <c r="F624" i="16" s="1"/>
  <c r="F625" i="16" s="1"/>
  <c r="F626" i="16" s="1"/>
  <c r="F627" i="16" s="1"/>
  <c r="F628" i="16" s="1"/>
  <c r="F629" i="16" s="1"/>
  <c r="F630" i="16" s="1"/>
  <c r="F631" i="16" s="1"/>
  <c r="F632" i="16" s="1"/>
  <c r="F633" i="16" s="1"/>
  <c r="F634" i="16" s="1"/>
  <c r="F635" i="16" s="1"/>
  <c r="F636" i="16" s="1"/>
  <c r="F637" i="16" s="1"/>
  <c r="F638" i="16" s="1"/>
  <c r="F639" i="16" s="1"/>
  <c r="F640" i="16" s="1"/>
  <c r="F641" i="16" s="1"/>
  <c r="F642" i="16" s="1"/>
  <c r="F643" i="16" s="1"/>
  <c r="F644" i="16" s="1"/>
  <c r="F645" i="16" s="1"/>
  <c r="F646" i="16" s="1"/>
  <c r="F647" i="16" s="1"/>
  <c r="F648" i="16" s="1"/>
  <c r="F649" i="16" s="1"/>
  <c r="F650" i="16" s="1"/>
  <c r="F651" i="16" s="1"/>
  <c r="F652" i="16" s="1"/>
  <c r="F653" i="16" s="1"/>
  <c r="F654" i="16" s="1"/>
  <c r="F655" i="16" s="1"/>
  <c r="F656" i="16" s="1"/>
  <c r="F657" i="16" s="1"/>
  <c r="F658" i="16" s="1"/>
  <c r="F659" i="16" s="1"/>
  <c r="F660" i="16" s="1"/>
  <c r="F661" i="16" s="1"/>
  <c r="F662" i="16" s="1"/>
  <c r="F663" i="16" s="1"/>
  <c r="F664" i="16" s="1"/>
  <c r="F665" i="16" s="1"/>
  <c r="F666" i="16" s="1"/>
  <c r="F667" i="16" s="1"/>
  <c r="F668" i="16" s="1"/>
  <c r="F669" i="16" s="1"/>
  <c r="F670" i="16" s="1"/>
  <c r="F671" i="16" s="1"/>
  <c r="F672" i="16" s="1"/>
  <c r="F673" i="16" s="1"/>
  <c r="F674" i="16" s="1"/>
  <c r="F675" i="16" s="1"/>
  <c r="F676" i="16" s="1"/>
  <c r="F677" i="16" s="1"/>
  <c r="F678" i="16" s="1"/>
  <c r="F679" i="16" s="1"/>
  <c r="F680" i="16" s="1"/>
  <c r="F681" i="16" s="1"/>
  <c r="F682" i="16" s="1"/>
  <c r="F683" i="16" s="1"/>
  <c r="F684" i="16" s="1"/>
  <c r="F685" i="16" s="1"/>
  <c r="F686" i="16" s="1"/>
  <c r="F687" i="16" s="1"/>
  <c r="F688" i="16" s="1"/>
  <c r="F689" i="16" s="1"/>
  <c r="F690" i="16" s="1"/>
  <c r="F691" i="16" s="1"/>
  <c r="F692" i="16" s="1"/>
  <c r="F693" i="16" s="1"/>
  <c r="F694" i="16" s="1"/>
  <c r="F695" i="16" s="1"/>
  <c r="F696" i="16" s="1"/>
  <c r="F697" i="16" s="1"/>
  <c r="F698" i="16" s="1"/>
  <c r="F699" i="16" s="1"/>
  <c r="F700" i="16" s="1"/>
  <c r="F701" i="16" s="1"/>
  <c r="F702" i="16" s="1"/>
  <c r="F703" i="16" s="1"/>
  <c r="F704" i="16" s="1"/>
  <c r="F705" i="16" s="1"/>
  <c r="F706" i="16" s="1"/>
  <c r="F707" i="16" s="1"/>
  <c r="F708" i="16" s="1"/>
  <c r="F709" i="16" s="1"/>
  <c r="F710" i="16" s="1"/>
  <c r="F711" i="16" s="1"/>
  <c r="F712" i="16" s="1"/>
  <c r="F713" i="16" s="1"/>
  <c r="F714" i="16" s="1"/>
  <c r="F715" i="16" s="1"/>
  <c r="F716" i="16" s="1"/>
  <c r="F717" i="16" s="1"/>
  <c r="F718" i="16" s="1"/>
  <c r="F719" i="16" s="1"/>
  <c r="F720" i="16" s="1"/>
  <c r="F721" i="16" s="1"/>
  <c r="F722" i="16" s="1"/>
  <c r="F723" i="16" s="1"/>
  <c r="F724" i="16" s="1"/>
  <c r="F725" i="16" s="1"/>
  <c r="F726" i="16" s="1"/>
  <c r="F727" i="16" s="1"/>
  <c r="F728" i="16" s="1"/>
  <c r="F729" i="16" s="1"/>
  <c r="F730" i="16" s="1"/>
  <c r="F731" i="16" s="1"/>
  <c r="F732" i="16" s="1"/>
  <c r="F733" i="16" s="1"/>
  <c r="F734" i="16" s="1"/>
  <c r="F735" i="16" s="1"/>
  <c r="F736" i="16" s="1"/>
  <c r="F737" i="16" s="1"/>
  <c r="F738" i="16" s="1"/>
  <c r="F739" i="16" s="1"/>
  <c r="F740" i="16" s="1"/>
  <c r="F741" i="16" s="1"/>
  <c r="F742" i="16" s="1"/>
  <c r="F743" i="16" s="1"/>
  <c r="F744" i="16" s="1"/>
  <c r="F745" i="16" s="1"/>
  <c r="F746" i="16" s="1"/>
  <c r="F747" i="16" s="1"/>
  <c r="F748" i="16" s="1"/>
  <c r="F749" i="16" s="1"/>
  <c r="F750" i="16" s="1"/>
  <c r="F751" i="16" s="1"/>
  <c r="F752" i="16" s="1"/>
  <c r="F753" i="16" s="1"/>
  <c r="F754" i="16" s="1"/>
  <c r="F755" i="16" s="1"/>
  <c r="F756" i="16" s="1"/>
  <c r="F757" i="16" s="1"/>
  <c r="F758" i="16" s="1"/>
  <c r="F759" i="16" s="1"/>
  <c r="F760" i="16" s="1"/>
  <c r="F761" i="16" s="1"/>
  <c r="F762" i="16" s="1"/>
  <c r="F763" i="16" s="1"/>
  <c r="F764" i="16" s="1"/>
  <c r="F765" i="16" s="1"/>
  <c r="F766" i="16" s="1"/>
  <c r="F767" i="16" s="1"/>
  <c r="F768" i="16" s="1"/>
  <c r="F769" i="16" s="1"/>
  <c r="F770" i="16" s="1"/>
  <c r="F771" i="16" s="1"/>
  <c r="F772" i="16" s="1"/>
  <c r="F773" i="16" s="1"/>
  <c r="F774" i="16" s="1"/>
  <c r="F775" i="16" s="1"/>
  <c r="F776" i="16" s="1"/>
  <c r="F777" i="16" s="1"/>
  <c r="F778" i="16" s="1"/>
  <c r="F779" i="16" s="1"/>
  <c r="F780" i="16" s="1"/>
  <c r="F781" i="16" s="1"/>
  <c r="F782" i="16" s="1"/>
  <c r="F783" i="16" s="1"/>
  <c r="F784" i="16" s="1"/>
  <c r="F785" i="16" s="1"/>
  <c r="F786" i="16" s="1"/>
  <c r="F787" i="16" s="1"/>
  <c r="F788" i="16" s="1"/>
  <c r="F789" i="16" s="1"/>
  <c r="F790" i="16" s="1"/>
  <c r="F791" i="16" s="1"/>
  <c r="F792" i="16" s="1"/>
  <c r="F793" i="16" s="1"/>
  <c r="F794" i="16" s="1"/>
  <c r="F795" i="16" s="1"/>
  <c r="F796" i="16" s="1"/>
  <c r="F797" i="16" s="1"/>
  <c r="F798" i="16" s="1"/>
  <c r="F799" i="16" s="1"/>
  <c r="F800" i="16" s="1"/>
  <c r="F801" i="16" s="1"/>
  <c r="F802" i="16" s="1"/>
  <c r="F803" i="16" s="1"/>
  <c r="F804" i="16" s="1"/>
  <c r="F805" i="16" s="1"/>
  <c r="F806" i="16" s="1"/>
  <c r="F807" i="16" s="1"/>
  <c r="F808" i="16" s="1"/>
  <c r="F809" i="16" s="1"/>
  <c r="F810" i="16" s="1"/>
  <c r="F811" i="16" s="1"/>
  <c r="F812" i="16" s="1"/>
  <c r="F813" i="16" s="1"/>
  <c r="F814" i="16" s="1"/>
  <c r="F815" i="16" s="1"/>
  <c r="F816" i="16" s="1"/>
  <c r="F817" i="16" s="1"/>
  <c r="F818" i="16" s="1"/>
  <c r="F819" i="16" s="1"/>
  <c r="F820" i="16" s="1"/>
  <c r="F821" i="16" s="1"/>
  <c r="F822" i="16" s="1"/>
  <c r="F823" i="16" s="1"/>
  <c r="F824" i="16" s="1"/>
  <c r="F825" i="16" s="1"/>
  <c r="F826" i="16" s="1"/>
  <c r="F827" i="16" s="1"/>
  <c r="F828" i="16" s="1"/>
  <c r="F829" i="16" s="1"/>
  <c r="F830" i="16" s="1"/>
  <c r="F831" i="16" s="1"/>
  <c r="F832" i="16" s="1"/>
  <c r="F833" i="16" s="1"/>
  <c r="F834" i="16" s="1"/>
  <c r="F835" i="16" s="1"/>
  <c r="F836" i="16" s="1"/>
  <c r="F837" i="16" s="1"/>
  <c r="F838" i="16" s="1"/>
  <c r="F839" i="16" s="1"/>
  <c r="F840" i="16" s="1"/>
  <c r="F841" i="16" s="1"/>
  <c r="F842" i="16" s="1"/>
  <c r="F843" i="16" s="1"/>
  <c r="F844" i="16" s="1"/>
  <c r="F845" i="16" s="1"/>
  <c r="F846" i="16" s="1"/>
  <c r="F847" i="16" s="1"/>
  <c r="F848" i="16" s="1"/>
  <c r="F849" i="16" s="1"/>
  <c r="F850" i="16" s="1"/>
  <c r="F851" i="16" s="1"/>
  <c r="F852" i="16" s="1"/>
  <c r="F853" i="16" s="1"/>
  <c r="F854" i="16" s="1"/>
  <c r="F855" i="16" s="1"/>
  <c r="F856" i="16" s="1"/>
  <c r="F857" i="16" s="1"/>
  <c r="F858" i="16" s="1"/>
  <c r="F859" i="16" s="1"/>
  <c r="F860" i="16" s="1"/>
  <c r="F861" i="16" s="1"/>
  <c r="F862" i="16" s="1"/>
  <c r="F863" i="16" s="1"/>
  <c r="F864" i="16" s="1"/>
  <c r="F865" i="16" s="1"/>
  <c r="F866" i="16" s="1"/>
  <c r="F867" i="16" s="1"/>
  <c r="F868" i="16" s="1"/>
  <c r="F869" i="16" s="1"/>
  <c r="F870" i="16" s="1"/>
  <c r="F871" i="16" s="1"/>
  <c r="F872" i="16" s="1"/>
  <c r="F873" i="16" s="1"/>
  <c r="F874" i="16" s="1"/>
  <c r="F875" i="16" s="1"/>
  <c r="F876" i="16" s="1"/>
  <c r="F877" i="16" s="1"/>
  <c r="F878" i="16" s="1"/>
  <c r="F879" i="16" s="1"/>
  <c r="F880" i="16" s="1"/>
  <c r="F881" i="16" s="1"/>
  <c r="F882" i="16" s="1"/>
  <c r="F883" i="16" s="1"/>
  <c r="F884" i="16" s="1"/>
  <c r="F885" i="16" s="1"/>
  <c r="F886" i="16" s="1"/>
  <c r="F887" i="16" s="1"/>
  <c r="F888" i="16" s="1"/>
  <c r="F889" i="16" s="1"/>
  <c r="F890" i="16" s="1"/>
  <c r="F891" i="16" s="1"/>
  <c r="F892" i="16" s="1"/>
  <c r="F893" i="16" s="1"/>
  <c r="F894" i="16" s="1"/>
  <c r="F895" i="16" s="1"/>
  <c r="F896" i="16" s="1"/>
  <c r="F897" i="16" s="1"/>
  <c r="F898" i="16" s="1"/>
  <c r="F899" i="16" s="1"/>
  <c r="F900" i="16" s="1"/>
  <c r="F901" i="16" s="1"/>
  <c r="F902" i="16" s="1"/>
  <c r="F903" i="16" s="1"/>
  <c r="F904" i="16" s="1"/>
  <c r="F905" i="16" s="1"/>
  <c r="F906" i="16" s="1"/>
  <c r="F907" i="16" s="1"/>
  <c r="F908" i="16" s="1"/>
  <c r="F909" i="16" s="1"/>
  <c r="F910" i="16" s="1"/>
  <c r="F911" i="16" s="1"/>
  <c r="F912" i="16" s="1"/>
  <c r="F913" i="16" s="1"/>
  <c r="F914" i="16" s="1"/>
  <c r="F915" i="16" s="1"/>
  <c r="F916" i="16" s="1"/>
  <c r="F917" i="16" s="1"/>
  <c r="F918" i="16" s="1"/>
  <c r="F919" i="16" s="1"/>
  <c r="F920" i="16" s="1"/>
  <c r="F921" i="16" s="1"/>
  <c r="F922" i="16" s="1"/>
  <c r="F923" i="16" s="1"/>
  <c r="F924" i="16" s="1"/>
  <c r="F925" i="16" s="1"/>
  <c r="F926" i="16" s="1"/>
  <c r="F927" i="16" s="1"/>
  <c r="F928" i="16" s="1"/>
  <c r="F929" i="16" s="1"/>
  <c r="F930" i="16" s="1"/>
  <c r="F931" i="16" s="1"/>
  <c r="F932" i="16" s="1"/>
  <c r="F933" i="16" s="1"/>
  <c r="F934" i="16" s="1"/>
  <c r="F935" i="16" s="1"/>
  <c r="F936" i="16" s="1"/>
  <c r="F937" i="16" s="1"/>
  <c r="F938" i="16" s="1"/>
  <c r="F939" i="16" s="1"/>
  <c r="F940" i="16" s="1"/>
  <c r="F941" i="16" s="1"/>
  <c r="F942" i="16" s="1"/>
  <c r="F943" i="16" s="1"/>
  <c r="F944" i="16" s="1"/>
  <c r="F945" i="16" s="1"/>
  <c r="F946" i="16" s="1"/>
  <c r="F947" i="16" s="1"/>
  <c r="F948" i="16" s="1"/>
  <c r="F949" i="16" s="1"/>
  <c r="F950" i="16" s="1"/>
  <c r="F951" i="16" s="1"/>
  <c r="F952" i="16" s="1"/>
  <c r="F953" i="16" s="1"/>
  <c r="F954" i="16" s="1"/>
  <c r="F955" i="16" s="1"/>
  <c r="F956" i="16" s="1"/>
  <c r="F957" i="16" s="1"/>
  <c r="F958" i="16" s="1"/>
  <c r="F959" i="16" s="1"/>
  <c r="F960" i="16" s="1"/>
  <c r="F961" i="16" s="1"/>
  <c r="F962" i="16" s="1"/>
  <c r="F963" i="16" s="1"/>
  <c r="F964" i="16" s="1"/>
  <c r="F965" i="16" s="1"/>
  <c r="F966" i="16" s="1"/>
  <c r="F967" i="16" s="1"/>
  <c r="F968" i="16" s="1"/>
  <c r="F969" i="16" s="1"/>
  <c r="F970" i="16" s="1"/>
  <c r="F971" i="16" s="1"/>
  <c r="F972" i="16" s="1"/>
  <c r="F973" i="16" s="1"/>
  <c r="F974" i="16" s="1"/>
  <c r="F975" i="16" s="1"/>
  <c r="F976" i="16" s="1"/>
  <c r="F977" i="16" s="1"/>
  <c r="F978" i="16" s="1"/>
  <c r="F979" i="16" s="1"/>
  <c r="F980" i="16" s="1"/>
  <c r="F981" i="16" s="1"/>
  <c r="F982" i="16" s="1"/>
  <c r="F983" i="16" s="1"/>
  <c r="F984" i="16" s="1"/>
  <c r="F985" i="16" s="1"/>
  <c r="F986" i="16" s="1"/>
  <c r="F987" i="16" s="1"/>
  <c r="F988" i="16" s="1"/>
  <c r="F989" i="16" s="1"/>
  <c r="F990" i="16" s="1"/>
  <c r="F991" i="16" s="1"/>
  <c r="F992" i="16" s="1"/>
  <c r="F993" i="16" s="1"/>
  <c r="F994" i="16" s="1"/>
  <c r="F995" i="16" s="1"/>
  <c r="F996" i="16" s="1"/>
  <c r="F997" i="16" s="1"/>
  <c r="F998" i="16" s="1"/>
  <c r="F999" i="16" s="1"/>
  <c r="F1000" i="16" s="1"/>
  <c r="F1001" i="16" s="1"/>
  <c r="F1002" i="16" s="1"/>
  <c r="F1003" i="16" s="1"/>
  <c r="F1004" i="16" s="1"/>
  <c r="F1005" i="16" s="1"/>
  <c r="F1006" i="16" s="1"/>
  <c r="F1007" i="16" s="1"/>
  <c r="F1008" i="16" s="1"/>
  <c r="F1009" i="16" s="1"/>
  <c r="F1010" i="16" s="1"/>
  <c r="F1011" i="16" s="1"/>
  <c r="F1012" i="16" s="1"/>
  <c r="F1013" i="16" s="1"/>
  <c r="F1014" i="16" s="1"/>
  <c r="F1015" i="16" s="1"/>
  <c r="F1016" i="16" s="1"/>
  <c r="F1017" i="16" s="1"/>
  <c r="F1018" i="16" s="1"/>
  <c r="F1019" i="16" s="1"/>
  <c r="F1020" i="16" s="1"/>
  <c r="F1021" i="16" s="1"/>
  <c r="F1022" i="16" s="1"/>
  <c r="F1023" i="16" s="1"/>
  <c r="F1024" i="16" s="1"/>
  <c r="G314" i="16" s="1"/>
  <c r="I46" i="16"/>
  <c r="L60" i="16"/>
  <c r="L61" i="16" s="1"/>
  <c r="L62" i="16" s="1"/>
  <c r="L63" i="16" s="1"/>
  <c r="L64" i="16" s="1"/>
  <c r="L65" i="16" s="1"/>
  <c r="L66" i="16" s="1"/>
  <c r="L67" i="16" s="1"/>
  <c r="L68" i="16" s="1"/>
  <c r="L69" i="16" s="1"/>
  <c r="L70" i="16" s="1"/>
  <c r="L71" i="16" s="1"/>
  <c r="L72" i="16" s="1"/>
  <c r="L73" i="16" s="1"/>
  <c r="L74" i="16" s="1"/>
  <c r="L75" i="16" s="1"/>
  <c r="L76" i="16" s="1"/>
  <c r="L77" i="16" s="1"/>
  <c r="L78" i="16" s="1"/>
  <c r="L79" i="16" s="1"/>
  <c r="L80" i="16" s="1"/>
  <c r="L81" i="16" s="1"/>
  <c r="L82" i="16" s="1"/>
  <c r="L83" i="16" s="1"/>
  <c r="L84" i="16" s="1"/>
  <c r="L85" i="16" s="1"/>
  <c r="L86" i="16" s="1"/>
  <c r="L87" i="16" s="1"/>
  <c r="L88" i="16" s="1"/>
  <c r="L89" i="16" s="1"/>
  <c r="L90" i="16" s="1"/>
  <c r="L91" i="16" s="1"/>
  <c r="L92" i="16" s="1"/>
  <c r="L93" i="16" s="1"/>
  <c r="L94" i="16" s="1"/>
  <c r="L95" i="16" s="1"/>
  <c r="L96" i="16" s="1"/>
  <c r="L97" i="16" s="1"/>
  <c r="L98" i="16" s="1"/>
  <c r="L99" i="16" s="1"/>
  <c r="L100" i="16" s="1"/>
  <c r="L101" i="16" s="1"/>
  <c r="L102" i="16" s="1"/>
  <c r="L103" i="16" s="1"/>
  <c r="L104" i="16" s="1"/>
  <c r="L105" i="16" s="1"/>
  <c r="L106" i="16" s="1"/>
  <c r="L107" i="16" s="1"/>
  <c r="L108" i="16" s="1"/>
  <c r="L109" i="16" s="1"/>
  <c r="L110" i="16" s="1"/>
  <c r="L111" i="16" s="1"/>
  <c r="L112" i="16" s="1"/>
  <c r="L113" i="16" s="1"/>
  <c r="L114" i="16" s="1"/>
  <c r="L115" i="16" s="1"/>
  <c r="L116" i="16" s="1"/>
  <c r="L117" i="16" s="1"/>
  <c r="L118" i="16" s="1"/>
  <c r="L119" i="16" s="1"/>
  <c r="L120" i="16" s="1"/>
  <c r="L121" i="16" s="1"/>
  <c r="L122" i="16" s="1"/>
  <c r="L123" i="16" s="1"/>
  <c r="L124" i="16" s="1"/>
  <c r="L125" i="16" s="1"/>
  <c r="L126" i="16" s="1"/>
  <c r="L127" i="16" s="1"/>
  <c r="L128" i="16" s="1"/>
  <c r="L129" i="16" s="1"/>
  <c r="L130" i="16" s="1"/>
  <c r="L131" i="16" s="1"/>
  <c r="L132" i="16" s="1"/>
  <c r="L133" i="16" s="1"/>
  <c r="L134" i="16" s="1"/>
  <c r="L135" i="16" s="1"/>
  <c r="L136" i="16" s="1"/>
  <c r="L137" i="16" s="1"/>
  <c r="L138" i="16" s="1"/>
  <c r="L139" i="16" s="1"/>
  <c r="L140" i="16" s="1"/>
  <c r="L141" i="16" s="1"/>
  <c r="L142" i="16" s="1"/>
  <c r="L143" i="16" s="1"/>
  <c r="L144" i="16" s="1"/>
  <c r="L145" i="16" s="1"/>
  <c r="L146" i="16" s="1"/>
  <c r="L147" i="16" s="1"/>
  <c r="L148" i="16" s="1"/>
  <c r="L149" i="16" s="1"/>
  <c r="L150" i="16" s="1"/>
  <c r="L151" i="16" s="1"/>
  <c r="L152" i="16" s="1"/>
  <c r="L153" i="16" s="1"/>
  <c r="L154" i="16" s="1"/>
  <c r="L155" i="16" s="1"/>
  <c r="L156" i="16" s="1"/>
  <c r="L157" i="16" s="1"/>
  <c r="L158" i="16" s="1"/>
  <c r="L159" i="16" s="1"/>
  <c r="L160" i="16" s="1"/>
  <c r="L161" i="16" s="1"/>
  <c r="L162" i="16" s="1"/>
  <c r="L163" i="16" s="1"/>
  <c r="L164" i="16" s="1"/>
  <c r="L165" i="16" s="1"/>
  <c r="L166" i="16" s="1"/>
  <c r="L167" i="16" s="1"/>
  <c r="L168" i="16" s="1"/>
  <c r="L169" i="16" s="1"/>
  <c r="L170" i="16" s="1"/>
  <c r="L171" i="16" s="1"/>
  <c r="L172" i="16" s="1"/>
  <c r="L173" i="16" s="1"/>
  <c r="L174" i="16" s="1"/>
  <c r="L175" i="16" s="1"/>
  <c r="L176" i="16" s="1"/>
  <c r="L177" i="16" s="1"/>
  <c r="L178" i="16" s="1"/>
  <c r="L179" i="16" s="1"/>
  <c r="L180" i="16" s="1"/>
  <c r="L181" i="16" s="1"/>
  <c r="L182" i="16" s="1"/>
  <c r="L183" i="16" s="1"/>
  <c r="L184" i="16" s="1"/>
  <c r="L185" i="16" s="1"/>
  <c r="L186" i="16" s="1"/>
  <c r="L187" i="16" s="1"/>
  <c r="L188" i="16" s="1"/>
  <c r="L189" i="16" s="1"/>
  <c r="L190" i="16" s="1"/>
  <c r="L191" i="16" s="1"/>
  <c r="L192" i="16" s="1"/>
  <c r="L193" i="16" s="1"/>
  <c r="L194" i="16" s="1"/>
  <c r="L195" i="16" s="1"/>
  <c r="L196" i="16" s="1"/>
  <c r="L197" i="16" s="1"/>
  <c r="L198" i="16" s="1"/>
  <c r="L199" i="16" s="1"/>
  <c r="L200" i="16" s="1"/>
  <c r="L201" i="16" s="1"/>
  <c r="L202" i="16" s="1"/>
  <c r="L203" i="16" s="1"/>
  <c r="L204" i="16" s="1"/>
  <c r="L205" i="16" s="1"/>
  <c r="L206" i="16" s="1"/>
  <c r="L207" i="16" s="1"/>
  <c r="L208" i="16" s="1"/>
  <c r="L209" i="16" s="1"/>
  <c r="L210" i="16" s="1"/>
  <c r="L211" i="16" s="1"/>
  <c r="L212" i="16" s="1"/>
  <c r="L213" i="16" s="1"/>
  <c r="L214" i="16" s="1"/>
  <c r="L215" i="16" s="1"/>
  <c r="L216" i="16" s="1"/>
  <c r="L217" i="16" s="1"/>
  <c r="L218" i="16" s="1"/>
  <c r="L219" i="16" s="1"/>
  <c r="L220" i="16" s="1"/>
  <c r="L221" i="16" s="1"/>
  <c r="L222" i="16" s="1"/>
  <c r="L223" i="16" s="1"/>
  <c r="L224" i="16" s="1"/>
  <c r="L225" i="16" s="1"/>
  <c r="L226" i="16" s="1"/>
  <c r="L227" i="16" s="1"/>
  <c r="L228" i="16" s="1"/>
  <c r="L229" i="16" s="1"/>
  <c r="L230" i="16" s="1"/>
  <c r="L231" i="16" s="1"/>
  <c r="L232" i="16" s="1"/>
  <c r="L233" i="16" s="1"/>
  <c r="L234" i="16" s="1"/>
  <c r="L235" i="16" s="1"/>
  <c r="L236" i="16" s="1"/>
  <c r="L237" i="16" s="1"/>
  <c r="L238" i="16" s="1"/>
  <c r="L239" i="16" s="1"/>
  <c r="L240" i="16" s="1"/>
  <c r="L241" i="16" s="1"/>
  <c r="L242" i="16" s="1"/>
  <c r="L243" i="16" s="1"/>
  <c r="L244" i="16" s="1"/>
  <c r="L245" i="16" s="1"/>
  <c r="L246" i="16" s="1"/>
  <c r="L247" i="16" s="1"/>
  <c r="L248" i="16" s="1"/>
  <c r="L249" i="16" s="1"/>
  <c r="L250" i="16" s="1"/>
  <c r="L251" i="16" s="1"/>
  <c r="L252" i="16" s="1"/>
  <c r="L253" i="16" s="1"/>
  <c r="L254" i="16" s="1"/>
  <c r="L255" i="16" s="1"/>
  <c r="L256" i="16" s="1"/>
  <c r="L257" i="16" s="1"/>
  <c r="L258" i="16" s="1"/>
  <c r="L259" i="16" s="1"/>
  <c r="L260" i="16" s="1"/>
  <c r="L261" i="16" s="1"/>
  <c r="L262" i="16" s="1"/>
  <c r="L263" i="16" s="1"/>
  <c r="L264" i="16" s="1"/>
  <c r="L265" i="16" s="1"/>
  <c r="L266" i="16" s="1"/>
  <c r="L267" i="16" s="1"/>
  <c r="L268" i="16" s="1"/>
  <c r="L269" i="16" s="1"/>
  <c r="L270" i="16" s="1"/>
  <c r="L271" i="16" s="1"/>
  <c r="L272" i="16" s="1"/>
  <c r="L273" i="16" s="1"/>
  <c r="L274" i="16" s="1"/>
  <c r="L275" i="16" s="1"/>
  <c r="L276" i="16" s="1"/>
  <c r="L277" i="16" s="1"/>
  <c r="L278" i="16" s="1"/>
  <c r="L279" i="16" s="1"/>
  <c r="L280" i="16" s="1"/>
  <c r="L281" i="16" s="1"/>
  <c r="L282" i="16" s="1"/>
  <c r="L283" i="16" s="1"/>
  <c r="L284" i="16" s="1"/>
  <c r="L285" i="16" s="1"/>
  <c r="L286" i="16" s="1"/>
  <c r="L287" i="16" s="1"/>
  <c r="L288" i="16" s="1"/>
  <c r="L289" i="16" s="1"/>
  <c r="L290" i="16" s="1"/>
  <c r="L291" i="16" s="1"/>
  <c r="L292" i="16" s="1"/>
  <c r="L293" i="16" s="1"/>
  <c r="L294" i="16" s="1"/>
  <c r="L295" i="16" s="1"/>
  <c r="L296" i="16" s="1"/>
  <c r="L297" i="16" s="1"/>
  <c r="L298" i="16" s="1"/>
  <c r="L299" i="16" s="1"/>
  <c r="L300" i="16" s="1"/>
  <c r="L301" i="16" s="1"/>
  <c r="L302" i="16" s="1"/>
  <c r="L303" i="16" s="1"/>
  <c r="L304" i="16" s="1"/>
  <c r="L305" i="16" s="1"/>
  <c r="L306" i="16" s="1"/>
  <c r="L307" i="16" s="1"/>
  <c r="L308" i="16" s="1"/>
  <c r="L309" i="16" s="1"/>
  <c r="L310" i="16" s="1"/>
  <c r="L311" i="16" s="1"/>
  <c r="L312" i="16" s="1"/>
  <c r="L313" i="16" s="1"/>
  <c r="L314" i="16" s="1"/>
  <c r="L315" i="16" s="1"/>
  <c r="L316" i="16" s="1"/>
  <c r="L317" i="16" s="1"/>
  <c r="L318" i="16" s="1"/>
  <c r="L319" i="16" s="1"/>
  <c r="L320" i="16" s="1"/>
  <c r="L321" i="16" s="1"/>
  <c r="L322" i="16" s="1"/>
  <c r="L323" i="16" s="1"/>
  <c r="L324" i="16" s="1"/>
  <c r="L325" i="16" s="1"/>
  <c r="L326" i="16" s="1"/>
  <c r="L327" i="16" s="1"/>
  <c r="L328" i="16" s="1"/>
  <c r="L329" i="16" s="1"/>
  <c r="L330" i="16" s="1"/>
  <c r="L331" i="16" s="1"/>
  <c r="L332" i="16" s="1"/>
  <c r="L333" i="16" s="1"/>
  <c r="L334" i="16" s="1"/>
  <c r="L335" i="16" s="1"/>
  <c r="L336" i="16" s="1"/>
  <c r="L337" i="16" s="1"/>
  <c r="L338" i="16" s="1"/>
  <c r="L339" i="16" s="1"/>
  <c r="L340" i="16" s="1"/>
  <c r="L341" i="16" s="1"/>
  <c r="L342" i="16" s="1"/>
  <c r="L343" i="16" s="1"/>
  <c r="L344" i="16" s="1"/>
  <c r="L345" i="16" s="1"/>
  <c r="L346" i="16" s="1"/>
  <c r="L347" i="16" s="1"/>
  <c r="L348" i="16" s="1"/>
  <c r="L349" i="16" s="1"/>
  <c r="L350" i="16" s="1"/>
  <c r="L351" i="16" s="1"/>
  <c r="L352" i="16" s="1"/>
  <c r="L353" i="16" s="1"/>
  <c r="L354" i="16" s="1"/>
  <c r="L355" i="16" s="1"/>
  <c r="L356" i="16" s="1"/>
  <c r="L357" i="16" s="1"/>
  <c r="L358" i="16" s="1"/>
  <c r="L359" i="16" s="1"/>
  <c r="L360" i="16" s="1"/>
  <c r="L361" i="16" s="1"/>
  <c r="L362" i="16" s="1"/>
  <c r="L363" i="16" s="1"/>
  <c r="L364" i="16" s="1"/>
  <c r="L365" i="16" s="1"/>
  <c r="L366" i="16" s="1"/>
  <c r="L367" i="16" s="1"/>
  <c r="L368" i="16" s="1"/>
  <c r="L369" i="16" s="1"/>
  <c r="L370" i="16" s="1"/>
  <c r="L371" i="16" s="1"/>
  <c r="L372" i="16" s="1"/>
  <c r="L373" i="16" s="1"/>
  <c r="L374" i="16" s="1"/>
  <c r="L375" i="16" s="1"/>
  <c r="L376" i="16" s="1"/>
  <c r="L377" i="16" s="1"/>
  <c r="L378" i="16" s="1"/>
  <c r="L379" i="16" s="1"/>
  <c r="L380" i="16" s="1"/>
  <c r="L381" i="16" s="1"/>
  <c r="L382" i="16" s="1"/>
  <c r="L383" i="16" s="1"/>
  <c r="L384" i="16" s="1"/>
  <c r="L385" i="16" s="1"/>
  <c r="L386" i="16" s="1"/>
  <c r="L387" i="16" s="1"/>
  <c r="L388" i="16" s="1"/>
  <c r="L389" i="16" s="1"/>
  <c r="L390" i="16" s="1"/>
  <c r="L391" i="16" s="1"/>
  <c r="L392" i="16" s="1"/>
  <c r="L393" i="16" s="1"/>
  <c r="L394" i="16" s="1"/>
  <c r="L395" i="16" s="1"/>
  <c r="L396" i="16" s="1"/>
  <c r="L397" i="16" s="1"/>
  <c r="L398" i="16" s="1"/>
  <c r="L399" i="16" s="1"/>
  <c r="L400" i="16" s="1"/>
  <c r="L401" i="16" s="1"/>
  <c r="L402" i="16" s="1"/>
  <c r="L403" i="16" s="1"/>
  <c r="L404" i="16" s="1"/>
  <c r="L405" i="16" s="1"/>
  <c r="L406" i="16" s="1"/>
  <c r="L407" i="16" s="1"/>
  <c r="L408" i="16" s="1"/>
  <c r="L409" i="16" s="1"/>
  <c r="L410" i="16" s="1"/>
  <c r="L411" i="16" s="1"/>
  <c r="L412" i="16" s="1"/>
  <c r="L413" i="16" s="1"/>
  <c r="L414" i="16" s="1"/>
  <c r="L415" i="16" s="1"/>
  <c r="L416" i="16" s="1"/>
  <c r="L417" i="16" s="1"/>
  <c r="L418" i="16" s="1"/>
  <c r="L419" i="16" s="1"/>
  <c r="L420" i="16" s="1"/>
  <c r="L421" i="16" s="1"/>
  <c r="L422" i="16" s="1"/>
  <c r="L423" i="16" s="1"/>
  <c r="L424" i="16" s="1"/>
  <c r="L425" i="16" s="1"/>
  <c r="L426" i="16" s="1"/>
  <c r="L427" i="16" s="1"/>
  <c r="L428" i="16" s="1"/>
  <c r="L429" i="16" s="1"/>
  <c r="L430" i="16" s="1"/>
  <c r="L431" i="16" s="1"/>
  <c r="L432" i="16" s="1"/>
  <c r="L433" i="16" s="1"/>
  <c r="L434" i="16" s="1"/>
  <c r="L435" i="16" s="1"/>
  <c r="L436" i="16" s="1"/>
  <c r="L437" i="16" s="1"/>
  <c r="L438" i="16" s="1"/>
  <c r="L439" i="16" s="1"/>
  <c r="L440" i="16" s="1"/>
  <c r="L441" i="16" s="1"/>
  <c r="L442" i="16" s="1"/>
  <c r="L443" i="16" s="1"/>
  <c r="L444" i="16" s="1"/>
  <c r="L445" i="16" s="1"/>
  <c r="L446" i="16" s="1"/>
  <c r="L447" i="16" s="1"/>
  <c r="L448" i="16" s="1"/>
  <c r="L449" i="16" s="1"/>
  <c r="L450" i="16" s="1"/>
  <c r="L451" i="16" s="1"/>
  <c r="L452" i="16" s="1"/>
  <c r="L453" i="16" s="1"/>
  <c r="L454" i="16" s="1"/>
  <c r="L455" i="16" s="1"/>
  <c r="L456" i="16" s="1"/>
  <c r="L457" i="16" s="1"/>
  <c r="L458" i="16" s="1"/>
  <c r="L459" i="16" s="1"/>
  <c r="L460" i="16" s="1"/>
  <c r="L461" i="16" s="1"/>
  <c r="L462" i="16" s="1"/>
  <c r="L463" i="16" s="1"/>
  <c r="L464" i="16" s="1"/>
  <c r="L465" i="16" s="1"/>
  <c r="L466" i="16" s="1"/>
  <c r="L467" i="16" s="1"/>
  <c r="L468" i="16" s="1"/>
  <c r="L469" i="16" s="1"/>
  <c r="L470" i="16" s="1"/>
  <c r="L471" i="16" s="1"/>
  <c r="L472" i="16" s="1"/>
  <c r="L473" i="16" s="1"/>
  <c r="L474" i="16" s="1"/>
  <c r="L475" i="16" s="1"/>
  <c r="L476" i="16" s="1"/>
  <c r="L477" i="16" s="1"/>
  <c r="L478" i="16" s="1"/>
  <c r="L479" i="16" s="1"/>
  <c r="L480" i="16" s="1"/>
  <c r="L481" i="16" s="1"/>
  <c r="L482" i="16" s="1"/>
  <c r="L483" i="16" s="1"/>
  <c r="L484" i="16" s="1"/>
  <c r="L485" i="16" s="1"/>
  <c r="L486" i="16" s="1"/>
  <c r="L487" i="16" s="1"/>
  <c r="L488" i="16" s="1"/>
  <c r="L489" i="16" s="1"/>
  <c r="L490" i="16" s="1"/>
  <c r="L491" i="16" s="1"/>
  <c r="L492" i="16" s="1"/>
  <c r="L493" i="16" s="1"/>
  <c r="L494" i="16" s="1"/>
  <c r="L495" i="16" s="1"/>
  <c r="L496" i="16" s="1"/>
  <c r="L497" i="16" s="1"/>
  <c r="L498" i="16" s="1"/>
  <c r="L499" i="16" s="1"/>
  <c r="L500" i="16" s="1"/>
  <c r="L501" i="16" s="1"/>
  <c r="L502" i="16" s="1"/>
  <c r="L503" i="16" s="1"/>
  <c r="L504" i="16" s="1"/>
  <c r="L505" i="16" s="1"/>
  <c r="L506" i="16" s="1"/>
  <c r="L507" i="16" s="1"/>
  <c r="L508" i="16" s="1"/>
  <c r="L509" i="16" s="1"/>
  <c r="L510" i="16" s="1"/>
  <c r="L511" i="16" s="1"/>
  <c r="L512" i="16" s="1"/>
  <c r="L513" i="16" s="1"/>
  <c r="L514" i="16" s="1"/>
  <c r="L515" i="16" s="1"/>
  <c r="L516" i="16" s="1"/>
  <c r="L517" i="16" s="1"/>
  <c r="L518" i="16" s="1"/>
  <c r="L519" i="16" s="1"/>
  <c r="L520" i="16" s="1"/>
  <c r="L521" i="16" s="1"/>
  <c r="L522" i="16" s="1"/>
  <c r="L523" i="16" s="1"/>
  <c r="L524" i="16" s="1"/>
  <c r="L525" i="16" s="1"/>
  <c r="L526" i="16" s="1"/>
  <c r="L527" i="16" s="1"/>
  <c r="L528" i="16" s="1"/>
  <c r="L529" i="16" s="1"/>
  <c r="L530" i="16" s="1"/>
  <c r="L531" i="16" s="1"/>
  <c r="L532" i="16" s="1"/>
  <c r="L533" i="16" s="1"/>
  <c r="L534" i="16" s="1"/>
  <c r="L535" i="16" s="1"/>
  <c r="L536" i="16" s="1"/>
  <c r="L537" i="16" s="1"/>
  <c r="L538" i="16" s="1"/>
  <c r="L539" i="16" s="1"/>
  <c r="L540" i="16" s="1"/>
  <c r="L541" i="16" s="1"/>
  <c r="L542" i="16" s="1"/>
  <c r="L543" i="16" s="1"/>
  <c r="L544" i="16" s="1"/>
  <c r="L545" i="16" s="1"/>
  <c r="L546" i="16" s="1"/>
  <c r="L547" i="16" s="1"/>
  <c r="L548" i="16" s="1"/>
  <c r="L549" i="16" s="1"/>
  <c r="L550" i="16" s="1"/>
  <c r="L551" i="16" s="1"/>
  <c r="L552" i="16" s="1"/>
  <c r="L553" i="16" s="1"/>
  <c r="L554" i="16" s="1"/>
  <c r="L555" i="16" s="1"/>
  <c r="L556" i="16" s="1"/>
  <c r="L557" i="16" s="1"/>
  <c r="L558" i="16" s="1"/>
  <c r="L559" i="16" s="1"/>
  <c r="L560" i="16" s="1"/>
  <c r="L561" i="16" s="1"/>
  <c r="L562" i="16" s="1"/>
  <c r="L563" i="16" s="1"/>
  <c r="L564" i="16" s="1"/>
  <c r="L565" i="16" s="1"/>
  <c r="L566" i="16" s="1"/>
  <c r="L567" i="16" s="1"/>
  <c r="L568" i="16" s="1"/>
  <c r="L569" i="16" s="1"/>
  <c r="L570" i="16" s="1"/>
  <c r="L571" i="16" s="1"/>
  <c r="L572" i="16" s="1"/>
  <c r="L573" i="16" s="1"/>
  <c r="L574" i="16" s="1"/>
  <c r="L575" i="16" s="1"/>
  <c r="L576" i="16" s="1"/>
  <c r="L577" i="16" s="1"/>
  <c r="L578" i="16" s="1"/>
  <c r="L579" i="16" s="1"/>
  <c r="L580" i="16" s="1"/>
  <c r="L581" i="16" s="1"/>
  <c r="L582" i="16" s="1"/>
  <c r="L583" i="16" s="1"/>
  <c r="L584" i="16" s="1"/>
  <c r="L585" i="16" s="1"/>
  <c r="L586" i="16" s="1"/>
  <c r="L587" i="16" s="1"/>
  <c r="L588" i="16" s="1"/>
  <c r="L589" i="16" s="1"/>
  <c r="L590" i="16" s="1"/>
  <c r="L591" i="16" s="1"/>
  <c r="L592" i="16" s="1"/>
  <c r="L593" i="16" s="1"/>
  <c r="L594" i="16" s="1"/>
  <c r="L595" i="16" s="1"/>
  <c r="L596" i="16" s="1"/>
  <c r="L597" i="16" s="1"/>
  <c r="L598" i="16" s="1"/>
  <c r="L599" i="16" s="1"/>
  <c r="L600" i="16" s="1"/>
  <c r="L601" i="16" s="1"/>
  <c r="L602" i="16" s="1"/>
  <c r="L603" i="16" s="1"/>
  <c r="L604" i="16" s="1"/>
  <c r="L605" i="16" s="1"/>
  <c r="L606" i="16" s="1"/>
  <c r="L607" i="16" s="1"/>
  <c r="L608" i="16" s="1"/>
  <c r="L609" i="16" s="1"/>
  <c r="L610" i="16" s="1"/>
  <c r="L611" i="16" s="1"/>
  <c r="L612" i="16" s="1"/>
  <c r="L613" i="16" s="1"/>
  <c r="L614" i="16" s="1"/>
  <c r="L615" i="16" s="1"/>
  <c r="L616" i="16" s="1"/>
  <c r="L617" i="16" s="1"/>
  <c r="L618" i="16" s="1"/>
  <c r="L619" i="16" s="1"/>
  <c r="L620" i="16" s="1"/>
  <c r="L621" i="16" s="1"/>
  <c r="L622" i="16" s="1"/>
  <c r="L623" i="16" s="1"/>
  <c r="L624" i="16" s="1"/>
  <c r="L625" i="16" s="1"/>
  <c r="L626" i="16" s="1"/>
  <c r="L627" i="16" s="1"/>
  <c r="L628" i="16" s="1"/>
  <c r="L629" i="16" s="1"/>
  <c r="L630" i="16" s="1"/>
  <c r="L631" i="16" s="1"/>
  <c r="L632" i="16" s="1"/>
  <c r="L633" i="16" s="1"/>
  <c r="L634" i="16" s="1"/>
  <c r="L635" i="16" s="1"/>
  <c r="L636" i="16" s="1"/>
  <c r="L637" i="16" s="1"/>
  <c r="L638" i="16" s="1"/>
  <c r="L639" i="16" s="1"/>
  <c r="L640" i="16" s="1"/>
  <c r="L641" i="16" s="1"/>
  <c r="L642" i="16" s="1"/>
  <c r="L643" i="16" s="1"/>
  <c r="L644" i="16" s="1"/>
  <c r="L645" i="16" s="1"/>
  <c r="L646" i="16" s="1"/>
  <c r="L647" i="16" s="1"/>
  <c r="L648" i="16" s="1"/>
  <c r="L649" i="16" s="1"/>
  <c r="L650" i="16" s="1"/>
  <c r="L651" i="16" s="1"/>
  <c r="L652" i="16" s="1"/>
  <c r="L653" i="16" s="1"/>
  <c r="L654" i="16" s="1"/>
  <c r="L655" i="16" s="1"/>
  <c r="L656" i="16" s="1"/>
  <c r="L657" i="16" s="1"/>
  <c r="L658" i="16" s="1"/>
  <c r="L659" i="16" s="1"/>
  <c r="L660" i="16" s="1"/>
  <c r="L661" i="16" s="1"/>
  <c r="L662" i="16" s="1"/>
  <c r="L663" i="16" s="1"/>
  <c r="L664" i="16" s="1"/>
  <c r="L665" i="16" s="1"/>
  <c r="L666" i="16" s="1"/>
  <c r="L667" i="16" s="1"/>
  <c r="L668" i="16" s="1"/>
  <c r="L669" i="16" s="1"/>
  <c r="L670" i="16" s="1"/>
  <c r="L671" i="16" s="1"/>
  <c r="L672" i="16" s="1"/>
  <c r="L673" i="16" s="1"/>
  <c r="L674" i="16" s="1"/>
  <c r="L675" i="16" s="1"/>
  <c r="L676" i="16" s="1"/>
  <c r="L677" i="16" s="1"/>
  <c r="L678" i="16" s="1"/>
  <c r="L679" i="16" s="1"/>
  <c r="L680" i="16" s="1"/>
  <c r="L681" i="16" s="1"/>
  <c r="L682" i="16" s="1"/>
  <c r="L683" i="16" s="1"/>
  <c r="L684" i="16" s="1"/>
  <c r="L685" i="16" s="1"/>
  <c r="L686" i="16" s="1"/>
  <c r="L687" i="16" s="1"/>
  <c r="L688" i="16" s="1"/>
  <c r="L689" i="16" s="1"/>
  <c r="L690" i="16" s="1"/>
  <c r="L691" i="16" s="1"/>
  <c r="L692" i="16" s="1"/>
  <c r="L693" i="16" s="1"/>
  <c r="L694" i="16" s="1"/>
  <c r="L695" i="16" s="1"/>
  <c r="L696" i="16" s="1"/>
  <c r="L697" i="16" s="1"/>
  <c r="L698" i="16" s="1"/>
  <c r="L699" i="16" s="1"/>
  <c r="L700" i="16" s="1"/>
  <c r="L701" i="16" s="1"/>
  <c r="L702" i="16" s="1"/>
  <c r="L703" i="16" s="1"/>
  <c r="L704" i="16" s="1"/>
  <c r="L705" i="16" s="1"/>
  <c r="L706" i="16" s="1"/>
  <c r="L707" i="16" s="1"/>
  <c r="L708" i="16" s="1"/>
  <c r="L709" i="16" s="1"/>
  <c r="L710" i="16" s="1"/>
  <c r="L711" i="16" s="1"/>
  <c r="L712" i="16" s="1"/>
  <c r="L713" i="16" s="1"/>
  <c r="L714" i="16" s="1"/>
  <c r="L715" i="16" s="1"/>
  <c r="L716" i="16" s="1"/>
  <c r="L717" i="16" s="1"/>
  <c r="L718" i="16" s="1"/>
  <c r="L719" i="16" s="1"/>
  <c r="L720" i="16" s="1"/>
  <c r="L721" i="16" s="1"/>
  <c r="L722" i="16" s="1"/>
  <c r="L723" i="16" s="1"/>
  <c r="L724" i="16" s="1"/>
  <c r="L725" i="16" s="1"/>
  <c r="L726" i="16" s="1"/>
  <c r="L727" i="16" s="1"/>
  <c r="L728" i="16" s="1"/>
  <c r="L729" i="16" s="1"/>
  <c r="L730" i="16" s="1"/>
  <c r="L731" i="16" s="1"/>
  <c r="L732" i="16" s="1"/>
  <c r="L733" i="16" s="1"/>
  <c r="L734" i="16" s="1"/>
  <c r="L735" i="16" s="1"/>
  <c r="L736" i="16" s="1"/>
  <c r="L737" i="16" s="1"/>
  <c r="L738" i="16" s="1"/>
  <c r="L739" i="16" s="1"/>
  <c r="L740" i="16" s="1"/>
  <c r="L741" i="16" s="1"/>
  <c r="L742" i="16" s="1"/>
  <c r="L743" i="16" s="1"/>
  <c r="L744" i="16" s="1"/>
  <c r="L745" i="16" s="1"/>
  <c r="L746" i="16" s="1"/>
  <c r="L747" i="16" s="1"/>
  <c r="L748" i="16" s="1"/>
  <c r="L749" i="16" s="1"/>
  <c r="L750" i="16" s="1"/>
  <c r="L751" i="16" s="1"/>
  <c r="L752" i="16" s="1"/>
  <c r="L753" i="16" s="1"/>
  <c r="L754" i="16" s="1"/>
  <c r="L755" i="16" s="1"/>
  <c r="L756" i="16" s="1"/>
  <c r="L757" i="16" s="1"/>
  <c r="L758" i="16" s="1"/>
  <c r="L759" i="16" s="1"/>
  <c r="L760" i="16" s="1"/>
  <c r="L761" i="16" s="1"/>
  <c r="L762" i="16" s="1"/>
  <c r="L763" i="16" s="1"/>
  <c r="L764" i="16" s="1"/>
  <c r="L765" i="16" s="1"/>
  <c r="L766" i="16" s="1"/>
  <c r="L767" i="16" s="1"/>
  <c r="L768" i="16" s="1"/>
  <c r="L769" i="16" s="1"/>
  <c r="L770" i="16" s="1"/>
  <c r="L771" i="16" s="1"/>
  <c r="L772" i="16" s="1"/>
  <c r="L773" i="16" s="1"/>
  <c r="L774" i="16" s="1"/>
  <c r="L775" i="16" s="1"/>
  <c r="L776" i="16" s="1"/>
  <c r="L777" i="16" s="1"/>
  <c r="L778" i="16" s="1"/>
  <c r="L779" i="16" s="1"/>
  <c r="L780" i="16" s="1"/>
  <c r="L781" i="16" s="1"/>
  <c r="L782" i="16" s="1"/>
  <c r="L783" i="16" s="1"/>
  <c r="L784" i="16" s="1"/>
  <c r="L785" i="16" s="1"/>
  <c r="L786" i="16" s="1"/>
  <c r="L787" i="16" s="1"/>
  <c r="L788" i="16" s="1"/>
  <c r="L789" i="16" s="1"/>
  <c r="L790" i="16" s="1"/>
  <c r="L791" i="16" s="1"/>
  <c r="L792" i="16" s="1"/>
  <c r="L793" i="16" s="1"/>
  <c r="L794" i="16" s="1"/>
  <c r="L795" i="16" s="1"/>
  <c r="L796" i="16" s="1"/>
  <c r="L797" i="16" s="1"/>
  <c r="L798" i="16" s="1"/>
  <c r="L799" i="16" s="1"/>
  <c r="L800" i="16" s="1"/>
  <c r="L801" i="16" s="1"/>
  <c r="L802" i="16" s="1"/>
  <c r="L803" i="16" s="1"/>
  <c r="L804" i="16" s="1"/>
  <c r="L805" i="16" s="1"/>
  <c r="L806" i="16" s="1"/>
  <c r="L807" i="16" s="1"/>
  <c r="L808" i="16" s="1"/>
  <c r="L809" i="16" s="1"/>
  <c r="L810" i="16" s="1"/>
  <c r="L811" i="16" s="1"/>
  <c r="L812" i="16" s="1"/>
  <c r="L813" i="16" s="1"/>
  <c r="L814" i="16" s="1"/>
  <c r="L815" i="16" s="1"/>
  <c r="L816" i="16" s="1"/>
  <c r="L817" i="16" s="1"/>
  <c r="L818" i="16" s="1"/>
  <c r="L819" i="16" s="1"/>
  <c r="L820" i="16" s="1"/>
  <c r="L821" i="16" s="1"/>
  <c r="L822" i="16" s="1"/>
  <c r="L823" i="16" s="1"/>
  <c r="L824" i="16" s="1"/>
  <c r="L825" i="16" s="1"/>
  <c r="L826" i="16" s="1"/>
  <c r="L827" i="16" s="1"/>
  <c r="L828" i="16" s="1"/>
  <c r="L829" i="16" s="1"/>
  <c r="L830" i="16" s="1"/>
  <c r="L831" i="16" s="1"/>
  <c r="L832" i="16" s="1"/>
  <c r="L833" i="16" s="1"/>
  <c r="L834" i="16" s="1"/>
  <c r="L835" i="16" s="1"/>
  <c r="L836" i="16" s="1"/>
  <c r="L837" i="16" s="1"/>
  <c r="L838" i="16" s="1"/>
  <c r="L839" i="16" s="1"/>
  <c r="L840" i="16" s="1"/>
  <c r="L841" i="16" s="1"/>
  <c r="L842" i="16" s="1"/>
  <c r="L843" i="16" s="1"/>
  <c r="L844" i="16" s="1"/>
  <c r="L845" i="16" s="1"/>
  <c r="L846" i="16" s="1"/>
  <c r="L847" i="16" s="1"/>
  <c r="L848" i="16" s="1"/>
  <c r="L849" i="16" s="1"/>
  <c r="L850" i="16" s="1"/>
  <c r="L851" i="16" s="1"/>
  <c r="L852" i="16" s="1"/>
  <c r="L853" i="16" s="1"/>
  <c r="L854" i="16" s="1"/>
  <c r="L855" i="16" s="1"/>
  <c r="L856" i="16" s="1"/>
  <c r="L857" i="16" s="1"/>
  <c r="L858" i="16" s="1"/>
  <c r="L859" i="16" s="1"/>
  <c r="L860" i="16" s="1"/>
  <c r="L861" i="16" s="1"/>
  <c r="L862" i="16" s="1"/>
  <c r="L863" i="16" s="1"/>
  <c r="L864" i="16" s="1"/>
  <c r="L865" i="16" s="1"/>
  <c r="L866" i="16" s="1"/>
  <c r="L867" i="16" s="1"/>
  <c r="L868" i="16" s="1"/>
  <c r="L869" i="16" s="1"/>
  <c r="L870" i="16" s="1"/>
  <c r="L871" i="16" s="1"/>
  <c r="L872" i="16" s="1"/>
  <c r="L873" i="16" s="1"/>
  <c r="L874" i="16" s="1"/>
  <c r="L875" i="16" s="1"/>
  <c r="L876" i="16" s="1"/>
  <c r="L877" i="16" s="1"/>
  <c r="L878" i="16" s="1"/>
  <c r="L879" i="16" s="1"/>
  <c r="L880" i="16" s="1"/>
  <c r="L881" i="16" s="1"/>
  <c r="L882" i="16" s="1"/>
  <c r="L883" i="16" s="1"/>
  <c r="L884" i="16" s="1"/>
  <c r="L885" i="16" s="1"/>
  <c r="L886" i="16" s="1"/>
  <c r="L887" i="16" s="1"/>
  <c r="L888" i="16" s="1"/>
  <c r="L889" i="16" s="1"/>
  <c r="L890" i="16" s="1"/>
  <c r="L891" i="16" s="1"/>
  <c r="L892" i="16" s="1"/>
  <c r="L893" i="16" s="1"/>
  <c r="L894" i="16" s="1"/>
  <c r="L895" i="16" s="1"/>
  <c r="L896" i="16" s="1"/>
  <c r="L897" i="16" s="1"/>
  <c r="L898" i="16" s="1"/>
  <c r="L899" i="16" s="1"/>
  <c r="L900" i="16" s="1"/>
  <c r="L901" i="16" s="1"/>
  <c r="L902" i="16" s="1"/>
  <c r="L903" i="16" s="1"/>
  <c r="L904" i="16" s="1"/>
  <c r="L905" i="16" s="1"/>
  <c r="L906" i="16" s="1"/>
  <c r="L907" i="16" s="1"/>
  <c r="L908" i="16" s="1"/>
  <c r="L909" i="16" s="1"/>
  <c r="L910" i="16" s="1"/>
  <c r="L911" i="16" s="1"/>
  <c r="L912" i="16" s="1"/>
  <c r="L913" i="16" s="1"/>
  <c r="L914" i="16" s="1"/>
  <c r="L915" i="16" s="1"/>
  <c r="L916" i="16" s="1"/>
  <c r="L917" i="16" s="1"/>
  <c r="L918" i="16" s="1"/>
  <c r="L919" i="16" s="1"/>
  <c r="L920" i="16" s="1"/>
  <c r="L921" i="16" s="1"/>
  <c r="L922" i="16" s="1"/>
  <c r="L923" i="16" s="1"/>
  <c r="L924" i="16" s="1"/>
  <c r="L925" i="16" s="1"/>
  <c r="L926" i="16" s="1"/>
  <c r="L927" i="16" s="1"/>
  <c r="L928" i="16" s="1"/>
  <c r="L929" i="16" s="1"/>
  <c r="L930" i="16" s="1"/>
  <c r="L931" i="16" s="1"/>
  <c r="L932" i="16" s="1"/>
  <c r="L933" i="16" s="1"/>
  <c r="L934" i="16" s="1"/>
  <c r="L935" i="16" s="1"/>
  <c r="L936" i="16" s="1"/>
  <c r="L937" i="16" s="1"/>
  <c r="L938" i="16" s="1"/>
  <c r="L939" i="16" s="1"/>
  <c r="L940" i="16" s="1"/>
  <c r="L941" i="16" s="1"/>
  <c r="L942" i="16" s="1"/>
  <c r="L943" i="16" s="1"/>
  <c r="L944" i="16" s="1"/>
  <c r="L945" i="16" s="1"/>
  <c r="L946" i="16" s="1"/>
  <c r="L947" i="16" s="1"/>
  <c r="L948" i="16" s="1"/>
  <c r="L949" i="16" s="1"/>
  <c r="L950" i="16" s="1"/>
  <c r="L951" i="16" s="1"/>
  <c r="L952" i="16" s="1"/>
  <c r="L953" i="16" s="1"/>
  <c r="L954" i="16" s="1"/>
  <c r="L955" i="16" s="1"/>
  <c r="L956" i="16" s="1"/>
  <c r="L957" i="16" s="1"/>
  <c r="L958" i="16" s="1"/>
  <c r="L959" i="16" s="1"/>
  <c r="L960" i="16" s="1"/>
  <c r="L961" i="16" s="1"/>
  <c r="L962" i="16" s="1"/>
  <c r="L963" i="16" s="1"/>
  <c r="L964" i="16" s="1"/>
  <c r="L965" i="16" s="1"/>
  <c r="L966" i="16" s="1"/>
  <c r="L967" i="16" s="1"/>
  <c r="L968" i="16" s="1"/>
  <c r="L969" i="16" s="1"/>
  <c r="L970" i="16" s="1"/>
  <c r="L971" i="16" s="1"/>
  <c r="L972" i="16" s="1"/>
  <c r="L973" i="16" s="1"/>
  <c r="L974" i="16" s="1"/>
  <c r="L975" i="16" s="1"/>
  <c r="L976" i="16" s="1"/>
  <c r="L977" i="16" s="1"/>
  <c r="L978" i="16" s="1"/>
  <c r="L979" i="16" s="1"/>
  <c r="L980" i="16" s="1"/>
  <c r="L981" i="16" s="1"/>
  <c r="L982" i="16" s="1"/>
  <c r="L983" i="16" s="1"/>
  <c r="L984" i="16" s="1"/>
  <c r="L985" i="16" s="1"/>
  <c r="L986" i="16" s="1"/>
  <c r="L987" i="16" s="1"/>
  <c r="L988" i="16" s="1"/>
  <c r="L989" i="16" s="1"/>
  <c r="L990" i="16" s="1"/>
  <c r="L991" i="16" s="1"/>
  <c r="L992" i="16" s="1"/>
  <c r="L993" i="16" s="1"/>
  <c r="L994" i="16" s="1"/>
  <c r="L995" i="16" s="1"/>
  <c r="L996" i="16" s="1"/>
  <c r="L997" i="16" s="1"/>
  <c r="L998" i="16" s="1"/>
  <c r="L999" i="16" s="1"/>
  <c r="L1000" i="16" s="1"/>
  <c r="L1001" i="16" s="1"/>
  <c r="L1002" i="16" s="1"/>
  <c r="L1003" i="16" s="1"/>
  <c r="L1004" i="16" s="1"/>
  <c r="L1005" i="16" s="1"/>
  <c r="L1006" i="16" s="1"/>
  <c r="L1007" i="16" s="1"/>
  <c r="L1008" i="16" s="1"/>
  <c r="L1009" i="16" s="1"/>
  <c r="L1010" i="16" s="1"/>
  <c r="L1011" i="16" s="1"/>
  <c r="L1012" i="16" s="1"/>
  <c r="L1013" i="16" s="1"/>
  <c r="L1014" i="16" s="1"/>
  <c r="L1015" i="16" s="1"/>
  <c r="L1016" i="16" s="1"/>
  <c r="L1017" i="16" s="1"/>
  <c r="L1018" i="16" s="1"/>
  <c r="L1019" i="16" s="1"/>
  <c r="L1020" i="16" s="1"/>
  <c r="L1021" i="16" s="1"/>
  <c r="L1022" i="16" s="1"/>
  <c r="L1023" i="16" s="1"/>
  <c r="L1024" i="16" s="1"/>
  <c r="M848" i="16" s="1"/>
  <c r="O48" i="16"/>
  <c r="B105" i="5"/>
  <c r="B95" i="5"/>
  <c r="M833" i="16" l="1"/>
  <c r="M828" i="16"/>
  <c r="M46" i="16"/>
  <c r="B92" i="4" s="1"/>
  <c r="I47" i="16"/>
  <c r="M48" i="16"/>
  <c r="B94" i="4" s="1"/>
  <c r="G148" i="16"/>
  <c r="G924" i="16"/>
  <c r="G930" i="16"/>
  <c r="G736" i="16"/>
  <c r="O49" i="16"/>
  <c r="M805" i="16"/>
  <c r="M25" i="16"/>
  <c r="B71" i="4" s="1"/>
  <c r="G318" i="16"/>
  <c r="G233" i="16"/>
  <c r="G366" i="16"/>
  <c r="M36" i="16"/>
  <c r="B82" i="4" s="1"/>
  <c r="M139" i="16"/>
  <c r="G377" i="16"/>
  <c r="G824" i="16"/>
  <c r="G760" i="16"/>
  <c r="M1022" i="16"/>
  <c r="M135" i="16"/>
  <c r="G174" i="16"/>
  <c r="G316" i="16"/>
  <c r="G196" i="16"/>
  <c r="M181" i="16"/>
  <c r="M61" i="16"/>
  <c r="B107" i="4" s="1"/>
  <c r="G414" i="16"/>
  <c r="G205" i="16"/>
  <c r="G887" i="16"/>
  <c r="G116" i="16"/>
  <c r="G469" i="16"/>
  <c r="G1015" i="16"/>
  <c r="M127" i="16"/>
  <c r="G658" i="16"/>
  <c r="G122" i="16"/>
  <c r="G232" i="16"/>
  <c r="M34" i="16"/>
  <c r="B80" i="4" s="1"/>
  <c r="M854" i="16"/>
  <c r="M554" i="16"/>
  <c r="G830" i="16"/>
  <c r="G313" i="16"/>
  <c r="G916" i="16"/>
  <c r="G155" i="16"/>
  <c r="G343" i="16"/>
  <c r="G408" i="16"/>
  <c r="G765" i="16"/>
  <c r="G198" i="16"/>
  <c r="G526" i="16"/>
  <c r="G134" i="16"/>
  <c r="G774" i="16"/>
  <c r="G498" i="16"/>
  <c r="G46" i="16"/>
  <c r="G726" i="16"/>
  <c r="G126" i="16"/>
  <c r="G261" i="16"/>
  <c r="G394" i="16"/>
  <c r="G138" i="16"/>
  <c r="G893" i="16"/>
  <c r="G391" i="16"/>
  <c r="G943" i="16"/>
  <c r="G284" i="16"/>
  <c r="G131" i="16"/>
  <c r="G53" i="16"/>
  <c r="G361" i="16"/>
  <c r="G42" i="16"/>
  <c r="G890" i="16"/>
  <c r="M564" i="16"/>
  <c r="M966" i="16"/>
  <c r="M52" i="16"/>
  <c r="B98" i="4" s="1"/>
  <c r="G421" i="16"/>
  <c r="G99" i="16"/>
  <c r="G680" i="16"/>
  <c r="G373" i="16"/>
  <c r="G254" i="16"/>
  <c r="G340" i="16"/>
  <c r="G153" i="16"/>
  <c r="G342" i="16"/>
  <c r="G600" i="16"/>
  <c r="G386" i="16"/>
  <c r="G230" i="16"/>
  <c r="G483" i="16"/>
  <c r="G656" i="16"/>
  <c r="G762" i="16"/>
  <c r="G763" i="16"/>
  <c r="G229" i="16"/>
  <c r="G678" i="16"/>
  <c r="G718" i="16"/>
  <c r="G263" i="16"/>
  <c r="G332" i="16"/>
  <c r="G376" i="16"/>
  <c r="G521" i="16"/>
  <c r="G124" i="16"/>
  <c r="G56" i="16"/>
  <c r="G35" i="16"/>
  <c r="G855" i="16"/>
  <c r="G826" i="16"/>
  <c r="G575" i="16"/>
  <c r="G573" i="16"/>
  <c r="G557" i="16"/>
  <c r="G567" i="16"/>
  <c r="G91" i="16"/>
  <c r="G171" i="16"/>
  <c r="G849" i="16"/>
  <c r="G550" i="16"/>
  <c r="G944" i="16"/>
  <c r="G939" i="16"/>
  <c r="G851" i="16"/>
  <c r="G422" i="16"/>
  <c r="G259" i="16"/>
  <c r="G461" i="16"/>
  <c r="G350" i="16"/>
  <c r="G626" i="16"/>
  <c r="G303" i="16"/>
  <c r="G266" i="16"/>
  <c r="G974" i="16"/>
  <c r="G900" i="16"/>
  <c r="G587" i="16"/>
  <c r="G165" i="16"/>
  <c r="G257" i="16"/>
  <c r="G411" i="16"/>
  <c r="M514" i="16"/>
  <c r="M103" i="16"/>
  <c r="G331" i="16"/>
  <c r="G534" i="16"/>
  <c r="G186" i="16"/>
  <c r="G54" i="16"/>
  <c r="G759" i="16"/>
  <c r="G197" i="16"/>
  <c r="G899" i="16"/>
  <c r="G602" i="16"/>
  <c r="G964" i="16"/>
  <c r="G721" i="16"/>
  <c r="G679" i="16"/>
  <c r="G195" i="16"/>
  <c r="G942" i="16"/>
  <c r="G889" i="16"/>
  <c r="G608" i="16"/>
  <c r="G712" i="16"/>
  <c r="G486" i="16"/>
  <c r="G769" i="16"/>
  <c r="G670" i="16"/>
  <c r="G252" i="16"/>
  <c r="G891" i="16"/>
  <c r="G246" i="16"/>
  <c r="G307" i="16"/>
  <c r="G169" i="16"/>
  <c r="G273" i="16"/>
  <c r="G298" i="16"/>
  <c r="G810" i="16"/>
  <c r="G649" i="16"/>
  <c r="G652" i="16"/>
  <c r="G398" i="16"/>
  <c r="G929" i="16"/>
  <c r="G269" i="16"/>
  <c r="G289" i="16"/>
  <c r="G780" i="16"/>
  <c r="M512" i="16"/>
  <c r="M39" i="16"/>
  <c r="B85" i="4" s="1"/>
  <c r="M113" i="16"/>
  <c r="M711" i="16"/>
  <c r="M645" i="16"/>
  <c r="M28" i="16"/>
  <c r="B74" i="4" s="1"/>
  <c r="M341" i="16"/>
  <c r="M125" i="16"/>
  <c r="M215" i="16"/>
  <c r="M510" i="16"/>
  <c r="M472" i="16"/>
  <c r="M41" i="16"/>
  <c r="B87" i="4" s="1"/>
  <c r="M555" i="16"/>
  <c r="M32" i="16"/>
  <c r="B78" i="4" s="1"/>
  <c r="M801" i="16"/>
  <c r="M505" i="16"/>
  <c r="M340" i="16"/>
  <c r="M153" i="16"/>
  <c r="M433" i="16"/>
  <c r="M44" i="16"/>
  <c r="B90" i="4" s="1"/>
  <c r="M63" i="16"/>
  <c r="B109" i="4" s="1"/>
  <c r="M159" i="16"/>
  <c r="M929" i="16"/>
  <c r="M38" i="16"/>
  <c r="B84" i="4" s="1"/>
  <c r="M333" i="16"/>
  <c r="M362" i="16"/>
  <c r="M1024" i="16"/>
  <c r="M73" i="16"/>
  <c r="B119" i="4" s="1"/>
  <c r="M99" i="16"/>
  <c r="M70" i="16"/>
  <c r="B116" i="4" s="1"/>
  <c r="M699" i="16"/>
  <c r="M254" i="16"/>
  <c r="M773" i="16"/>
  <c r="M930" i="16"/>
  <c r="M59" i="16"/>
  <c r="B105" i="4" s="1"/>
  <c r="M64" i="16"/>
  <c r="B110" i="4" s="1"/>
  <c r="M944" i="16"/>
  <c r="M948" i="16"/>
  <c r="M667" i="16"/>
  <c r="M413" i="16"/>
  <c r="M1021" i="16"/>
  <c r="M88" i="16"/>
  <c r="G785" i="16"/>
  <c r="G106" i="16"/>
  <c r="G975" i="16"/>
  <c r="G817" i="16"/>
  <c r="G622" i="16"/>
  <c r="G72" i="16"/>
  <c r="G152" i="16"/>
  <c r="G796" i="16"/>
  <c r="G445" i="16"/>
  <c r="G527" i="16"/>
  <c r="G415" i="16"/>
  <c r="G380" i="16"/>
  <c r="G392" i="16"/>
  <c r="G250" i="16"/>
  <c r="G668" i="16"/>
  <c r="G523" i="16"/>
  <c r="G961" i="16"/>
  <c r="G52" i="16"/>
  <c r="G362" i="16"/>
  <c r="G582" i="16"/>
  <c r="G100" i="16"/>
  <c r="G1000" i="16"/>
  <c r="G834" i="16"/>
  <c r="G441" i="16"/>
  <c r="G71" i="16"/>
  <c r="G525" i="16"/>
  <c r="G401" i="16"/>
  <c r="G698" i="16"/>
  <c r="G677" i="16"/>
  <c r="G344" i="16"/>
  <c r="G67" i="16"/>
  <c r="G863" i="16"/>
  <c r="G70" i="16"/>
  <c r="G218" i="16"/>
  <c r="G59" i="16"/>
  <c r="G47" i="16"/>
  <c r="G702" i="16"/>
  <c r="G908" i="16"/>
  <c r="G949" i="16"/>
  <c r="G917" i="16"/>
  <c r="G48" i="16"/>
  <c r="G104" i="16"/>
  <c r="G27" i="16"/>
  <c r="G492" i="16"/>
  <c r="G903" i="16"/>
  <c r="G510" i="16"/>
  <c r="G109" i="16"/>
  <c r="G491" i="16"/>
  <c r="G309" i="16"/>
  <c r="G296" i="16"/>
  <c r="G34" i="16"/>
  <c r="G703" i="16"/>
  <c r="G211" i="16"/>
  <c r="G681" i="16"/>
  <c r="G689" i="16"/>
  <c r="G551" i="16"/>
  <c r="G93" i="16"/>
  <c r="G39" i="16"/>
  <c r="G616" i="16"/>
  <c r="G507" i="16"/>
  <c r="G837" i="16"/>
  <c r="G729" i="16"/>
  <c r="G25" i="16"/>
  <c r="G896" i="16"/>
  <c r="G1014" i="16"/>
  <c r="G867" i="16"/>
  <c r="G280" i="16"/>
  <c r="G139" i="16"/>
  <c r="G423" i="16"/>
  <c r="G727" i="16"/>
  <c r="G181" i="16"/>
  <c r="G559" i="16"/>
  <c r="G687" i="16"/>
  <c r="G94" i="16"/>
  <c r="G26" i="16"/>
  <c r="G657" i="16"/>
  <c r="G367" i="16"/>
  <c r="G456" i="16"/>
  <c r="G743" i="16"/>
  <c r="G1020" i="16"/>
  <c r="M67" i="16"/>
  <c r="B113" i="4" s="1"/>
  <c r="M370" i="16"/>
  <c r="M96" i="16"/>
  <c r="M989" i="16"/>
  <c r="M912" i="16"/>
  <c r="M923" i="16"/>
  <c r="M31" i="16"/>
  <c r="B77" i="4" s="1"/>
  <c r="M106" i="16"/>
  <c r="M58" i="16"/>
  <c r="B104" i="4" s="1"/>
  <c r="M104" i="16"/>
  <c r="M656" i="16"/>
  <c r="M234" i="16"/>
  <c r="M60" i="16"/>
  <c r="B106" i="4" s="1"/>
  <c r="M89" i="16"/>
  <c r="M42" i="16"/>
  <c r="B88" i="4" s="1"/>
  <c r="M716" i="16"/>
  <c r="M734" i="16"/>
  <c r="M553" i="16"/>
  <c r="M429" i="16"/>
  <c r="M40" i="16"/>
  <c r="B86" i="4" s="1"/>
  <c r="M218" i="16"/>
  <c r="M57" i="16"/>
  <c r="B103" i="4" s="1"/>
  <c r="G1019" i="16"/>
  <c r="G151" i="16"/>
  <c r="G77" i="16"/>
  <c r="G884" i="16"/>
  <c r="G588" i="16"/>
  <c r="G820" i="16"/>
  <c r="G1010" i="16"/>
  <c r="G207" i="16"/>
  <c r="G854" i="16"/>
  <c r="G659" i="16"/>
  <c r="G966" i="16"/>
  <c r="G858" i="16"/>
  <c r="G495" i="16"/>
  <c r="G28" i="16"/>
  <c r="G89" i="16"/>
  <c r="G129" i="16"/>
  <c r="G389" i="16"/>
  <c r="G795" i="16"/>
  <c r="G682" i="16"/>
  <c r="G986" i="16"/>
  <c r="G253" i="16"/>
  <c r="G419" i="16"/>
  <c r="G385" i="16"/>
  <c r="G128" i="16"/>
  <c r="G695" i="16"/>
  <c r="G29" i="16"/>
  <c r="G239" i="16"/>
  <c r="G954" i="16"/>
  <c r="G856" i="16"/>
  <c r="G118" i="16"/>
  <c r="G393" i="16"/>
  <c r="G823" i="16"/>
  <c r="G117" i="16"/>
  <c r="G995" i="16"/>
  <c r="G599" i="16"/>
  <c r="G956" i="16"/>
  <c r="G290" i="16"/>
  <c r="G773" i="16"/>
  <c r="G982" i="16"/>
  <c r="G247" i="16"/>
  <c r="G216" i="16"/>
  <c r="G786" i="16"/>
  <c r="G305" i="16"/>
  <c r="G238" i="16"/>
  <c r="G761" i="16"/>
  <c r="G325" i="16"/>
  <c r="M132" i="16"/>
  <c r="M29" i="16"/>
  <c r="B75" i="4" s="1"/>
  <c r="M117" i="16"/>
  <c r="M141" i="16"/>
  <c r="M56" i="16"/>
  <c r="B102" i="4" s="1"/>
  <c r="M276" i="16"/>
  <c r="M62" i="16"/>
  <c r="B108" i="4" s="1"/>
  <c r="M786" i="16"/>
  <c r="M748" i="16"/>
  <c r="M43" i="16"/>
  <c r="B89" i="4" s="1"/>
  <c r="M114" i="16"/>
  <c r="M976" i="16"/>
  <c r="M112" i="16"/>
  <c r="M317" i="16"/>
  <c r="M831" i="16"/>
  <c r="M731" i="16"/>
  <c r="M87" i="16"/>
  <c r="M27" i="16"/>
  <c r="B73" i="4" s="1"/>
  <c r="M229" i="16"/>
  <c r="M678" i="16"/>
  <c r="M999" i="16"/>
  <c r="O57" i="5"/>
  <c r="I57" i="5"/>
  <c r="J57" i="5"/>
  <c r="K57" i="5"/>
  <c r="L57" i="5"/>
  <c r="M57" i="5"/>
  <c r="N57" i="5"/>
  <c r="P57" i="5"/>
  <c r="E57" i="5"/>
  <c r="F57" i="5"/>
  <c r="G57" i="5"/>
  <c r="C57" i="5"/>
  <c r="D57" i="5"/>
  <c r="C21" i="5"/>
  <c r="D21" i="5"/>
  <c r="E21" i="5"/>
  <c r="M851" i="16"/>
  <c r="M134" i="16"/>
  <c r="M793" i="16"/>
  <c r="M494" i="16"/>
  <c r="M101" i="16"/>
  <c r="M521" i="16"/>
  <c r="M84" i="16"/>
  <c r="M194" i="16"/>
  <c r="M82" i="16"/>
  <c r="M171" i="16"/>
  <c r="M145" i="16"/>
  <c r="M825" i="16"/>
  <c r="M30" i="16"/>
  <c r="B76" i="4" s="1"/>
  <c r="M952" i="16"/>
  <c r="M105" i="16"/>
  <c r="M121" i="16"/>
  <c r="M758" i="16"/>
  <c r="M68" i="16"/>
  <c r="B114" i="4" s="1"/>
  <c r="M98" i="16"/>
  <c r="M33" i="16"/>
  <c r="B79" i="4" s="1"/>
  <c r="M45" i="16"/>
  <c r="B91" i="4" s="1"/>
  <c r="M26" i="16"/>
  <c r="B72" i="4" s="1"/>
  <c r="G984" i="16"/>
  <c r="G217" i="16"/>
  <c r="G524" i="16"/>
  <c r="G368" i="16"/>
  <c r="G144" i="16"/>
  <c r="G988" i="16"/>
  <c r="G442" i="16"/>
  <c r="G429" i="16"/>
  <c r="G405" i="16"/>
  <c r="G82" i="16"/>
  <c r="G671" i="16"/>
  <c r="G37" i="16"/>
  <c r="G372" i="16"/>
  <c r="G509" i="16"/>
  <c r="G979" i="16"/>
  <c r="G363" i="16"/>
  <c r="G119" i="16"/>
  <c r="G940" i="16"/>
  <c r="G955" i="16"/>
  <c r="G983" i="16"/>
  <c r="G410" i="16"/>
  <c r="G901" i="16"/>
  <c r="G497" i="16"/>
  <c r="G337" i="16"/>
  <c r="G74" i="16"/>
  <c r="G1004" i="16"/>
  <c r="G1021" i="16"/>
  <c r="G981" i="16"/>
  <c r="G688" i="16"/>
  <c r="G749" i="16"/>
  <c r="G301" i="16"/>
  <c r="G615" i="16"/>
  <c r="G977" i="16"/>
  <c r="G948" i="16"/>
  <c r="G912" i="16"/>
  <c r="G841" i="16"/>
  <c r="G311" i="16"/>
  <c r="G30" i="16"/>
  <c r="G349" i="16"/>
  <c r="G846" i="16"/>
  <c r="G41" i="16"/>
  <c r="O67" i="5"/>
  <c r="K67" i="5"/>
  <c r="M67" i="5"/>
  <c r="L67" i="5"/>
  <c r="N67" i="5"/>
  <c r="J67" i="5"/>
  <c r="P67" i="5"/>
  <c r="I67" i="5"/>
  <c r="C67" i="5"/>
  <c r="G67" i="5"/>
  <c r="D67" i="5"/>
  <c r="E67" i="5"/>
  <c r="F67" i="5"/>
  <c r="C31" i="5"/>
  <c r="D31" i="5"/>
  <c r="E31" i="5"/>
  <c r="M775" i="16"/>
  <c r="M272" i="16"/>
  <c r="M672" i="16"/>
  <c r="M741" i="16"/>
  <c r="M245" i="16"/>
  <c r="M186" i="16"/>
  <c r="M47" i="16"/>
  <c r="B93" i="4" s="1"/>
  <c r="M51" i="16"/>
  <c r="B97" i="4" s="1"/>
  <c r="M55" i="16"/>
  <c r="B101" i="4" s="1"/>
  <c r="M37" i="16"/>
  <c r="B83" i="4" s="1"/>
  <c r="M50" i="16"/>
  <c r="B96" i="4" s="1"/>
  <c r="M209" i="16"/>
  <c r="M86" i="16"/>
  <c r="M790" i="16"/>
  <c r="M80" i="16"/>
  <c r="M987" i="16"/>
  <c r="M874" i="16"/>
  <c r="M827" i="16"/>
  <c r="M641" i="16"/>
  <c r="M69" i="16"/>
  <c r="B115" i="4" s="1"/>
  <c r="M54" i="16"/>
  <c r="B100" i="4" s="1"/>
  <c r="G354" i="16"/>
  <c r="G959" i="16"/>
  <c r="G807" i="16"/>
  <c r="G882" i="16"/>
  <c r="G365" i="16"/>
  <c r="G45" i="16"/>
  <c r="G390" i="16"/>
  <c r="G770" i="16"/>
  <c r="G457" i="16"/>
  <c r="G286" i="16"/>
  <c r="G493" i="16"/>
  <c r="G294" i="16"/>
  <c r="G214" i="16"/>
  <c r="G653" i="16"/>
  <c r="G828" i="16"/>
  <c r="G675" i="16"/>
  <c r="G604" i="16"/>
  <c r="G836" i="16"/>
  <c r="G645" i="16"/>
  <c r="G322" i="16"/>
  <c r="G132" i="16"/>
  <c r="G536" i="16"/>
  <c r="G845" i="16"/>
  <c r="G371" i="16"/>
  <c r="G189" i="16"/>
  <c r="G751" i="16"/>
  <c r="G95" i="16"/>
  <c r="G355" i="16"/>
  <c r="G105" i="16"/>
  <c r="G150" i="16"/>
  <c r="G711" i="16"/>
  <c r="G1007" i="16"/>
  <c r="G996" i="16"/>
  <c r="G162" i="16"/>
  <c r="G90" i="16"/>
  <c r="G348" i="16"/>
  <c r="G278" i="16"/>
  <c r="G33" i="16"/>
  <c r="G114" i="16"/>
  <c r="G481" i="16"/>
  <c r="G329" i="16"/>
  <c r="M496" i="16"/>
  <c r="M982" i="16"/>
  <c r="M364" i="16"/>
  <c r="M730" i="16"/>
  <c r="M816" i="16"/>
  <c r="M764" i="16"/>
  <c r="M227" i="16"/>
  <c r="M72" i="16"/>
  <c r="B118" i="4" s="1"/>
  <c r="M1003" i="16"/>
  <c r="M750" i="16"/>
  <c r="M533" i="16"/>
  <c r="M321" i="16"/>
  <c r="M946" i="16"/>
  <c r="M781" i="16"/>
  <c r="M859" i="16"/>
  <c r="M988" i="16"/>
  <c r="M566" i="16"/>
  <c r="M974" i="16"/>
  <c r="M969" i="16"/>
  <c r="M776" i="16"/>
  <c r="M668" i="16"/>
  <c r="M307" i="16"/>
  <c r="M311" i="16"/>
  <c r="M588" i="16"/>
  <c r="M285" i="16"/>
  <c r="M207" i="16"/>
  <c r="M366" i="16"/>
  <c r="M146" i="16"/>
  <c r="M778" i="16"/>
  <c r="M596" i="16"/>
  <c r="M887" i="16"/>
  <c r="M220" i="16"/>
  <c r="M965" i="16"/>
  <c r="M379" i="16"/>
  <c r="M922" i="16"/>
  <c r="M838" i="16"/>
  <c r="M673" i="16"/>
  <c r="M941" i="16"/>
  <c r="M945" i="16"/>
  <c r="M399" i="16"/>
  <c r="M1006" i="16"/>
  <c r="M232" i="16"/>
  <c r="M302" i="16"/>
  <c r="M253" i="16"/>
  <c r="M972" i="16"/>
  <c r="M378" i="16"/>
  <c r="M565" i="16"/>
  <c r="M211" i="16"/>
  <c r="M93" i="16"/>
  <c r="M1011" i="16"/>
  <c r="M400" i="16"/>
  <c r="M897" i="16"/>
  <c r="M686" i="16"/>
  <c r="M951" i="16"/>
  <c r="M812" i="16"/>
  <c r="M693" i="16"/>
  <c r="M691" i="16"/>
  <c r="M417" i="16"/>
  <c r="M147" i="16"/>
  <c r="M757" i="16"/>
  <c r="M78" i="16"/>
  <c r="M932" i="16"/>
  <c r="M475" i="16"/>
  <c r="M1005" i="16"/>
  <c r="M238" i="16"/>
  <c r="M523" i="16"/>
  <c r="M398" i="16"/>
  <c r="M783" i="16"/>
  <c r="M353" i="16"/>
  <c r="M206" i="16"/>
  <c r="M488" i="16"/>
  <c r="M261" i="16"/>
  <c r="M980" i="16"/>
  <c r="M264" i="16"/>
  <c r="M300" i="16"/>
  <c r="M751" i="16"/>
  <c r="M975" i="16"/>
  <c r="M216" i="16"/>
  <c r="M313" i="16"/>
  <c r="M467" i="16"/>
  <c r="M306" i="16"/>
  <c r="M262" i="16"/>
  <c r="M830" i="16"/>
  <c r="M545" i="16"/>
  <c r="M297" i="16"/>
  <c r="M607" i="16"/>
  <c r="M284" i="16"/>
  <c r="M516" i="16"/>
  <c r="M807" i="16"/>
  <c r="M425" i="16"/>
  <c r="M1002" i="16"/>
  <c r="M570" i="16"/>
  <c r="M582" i="16"/>
  <c r="M577" i="16"/>
  <c r="M142" i="16"/>
  <c r="M281" i="16"/>
  <c r="M680" i="16"/>
  <c r="M755" i="16"/>
  <c r="M427" i="16"/>
  <c r="M83" i="16"/>
  <c r="M288" i="16"/>
  <c r="M967" i="16"/>
  <c r="M849" i="16"/>
  <c r="M431" i="16"/>
  <c r="M318" i="16"/>
  <c r="M898" i="16"/>
  <c r="M500" i="16"/>
  <c r="M223" i="16"/>
  <c r="M733" i="16"/>
  <c r="M808" i="16"/>
  <c r="M597" i="16"/>
  <c r="M869" i="16"/>
  <c r="M586" i="16"/>
  <c r="M732" i="16"/>
  <c r="M977" i="16"/>
  <c r="M950" i="16"/>
  <c r="M902" i="16"/>
  <c r="M460" i="16"/>
  <c r="M949" i="16"/>
  <c r="M615" i="16"/>
  <c r="M704" i="16"/>
  <c r="M213" i="16"/>
  <c r="M237" i="16"/>
  <c r="M513" i="16"/>
  <c r="M857" i="16"/>
  <c r="M663" i="16"/>
  <c r="M703" i="16"/>
  <c r="M263" i="16"/>
  <c r="M760" i="16"/>
  <c r="M525" i="16"/>
  <c r="M876" i="16"/>
  <c r="M890" i="16"/>
  <c r="M541" i="16"/>
  <c r="M919" i="16"/>
  <c r="M361" i="16"/>
  <c r="M308" i="16"/>
  <c r="M738" i="16"/>
  <c r="M587" i="16"/>
  <c r="M725" i="16"/>
  <c r="M221" i="16"/>
  <c r="M94" i="16"/>
  <c r="M856" i="16"/>
  <c r="M256" i="16"/>
  <c r="M391" i="16"/>
  <c r="M473" i="16"/>
  <c r="M804" i="16"/>
  <c r="M914" i="16"/>
  <c r="M888" i="16"/>
  <c r="M749" i="16"/>
  <c r="M837" i="16"/>
  <c r="M174" i="16"/>
  <c r="M621" i="16"/>
  <c r="M1007" i="16"/>
  <c r="M478" i="16"/>
  <c r="M792" i="16"/>
  <c r="M799" i="16"/>
  <c r="M406" i="16"/>
  <c r="M265" i="16"/>
  <c r="M190" i="16"/>
  <c r="M144" i="16"/>
  <c r="M352" i="16"/>
  <c r="M53" i="16"/>
  <c r="B99" i="4" s="1"/>
  <c r="M723" i="16"/>
  <c r="M954" i="16"/>
  <c r="M270" i="16"/>
  <c r="M655" i="16"/>
  <c r="M884" i="16"/>
  <c r="M402" i="16"/>
  <c r="M747" i="16"/>
  <c r="M818" i="16"/>
  <c r="M766" i="16"/>
  <c r="M532" i="16"/>
  <c r="M482" i="16"/>
  <c r="M572" i="16"/>
  <c r="M301" i="16"/>
  <c r="M167" i="16"/>
  <c r="M998" i="16"/>
  <c r="M526" i="16"/>
  <c r="M250" i="16"/>
  <c r="M530" i="16"/>
  <c r="M652" i="16"/>
  <c r="M955" i="16"/>
  <c r="M522" i="16"/>
  <c r="M934" i="16"/>
  <c r="M486" i="16"/>
  <c r="M480" i="16"/>
  <c r="M445" i="16"/>
  <c r="M138" i="16"/>
  <c r="M956" i="16"/>
  <c r="M737" i="16"/>
  <c r="M583" i="16"/>
  <c r="M907" i="16"/>
  <c r="M1004" i="16"/>
  <c r="M961" i="16"/>
  <c r="M235" i="16"/>
  <c r="M870" i="16"/>
  <c r="M538" i="16"/>
  <c r="M959" i="16"/>
  <c r="M563" i="16"/>
  <c r="M222" i="16"/>
  <c r="M782" i="16"/>
  <c r="M675" i="16"/>
  <c r="M608" i="16"/>
  <c r="M360" i="16"/>
  <c r="M451" i="16"/>
  <c r="M191" i="16"/>
  <c r="M979" i="16"/>
  <c r="M806" i="16"/>
  <c r="M835" i="16"/>
  <c r="M148" i="16"/>
  <c r="M508" i="16"/>
  <c r="M743" i="16"/>
  <c r="M1023" i="16"/>
  <c r="M735" i="16"/>
  <c r="M520" i="16"/>
  <c r="M822" i="16"/>
  <c r="M858" i="16"/>
  <c r="M931" i="16"/>
  <c r="M151" i="16"/>
  <c r="M457" i="16"/>
  <c r="M244" i="16"/>
  <c r="M122" i="16"/>
  <c r="M102" i="16"/>
  <c r="M939" i="16"/>
  <c r="M882" i="16"/>
  <c r="M622" i="16"/>
  <c r="M354" i="16"/>
  <c r="M439" i="16"/>
  <c r="M1017" i="16"/>
  <c r="M906" i="16"/>
  <c r="M802" i="16"/>
  <c r="M677" i="16"/>
  <c r="M543" i="16"/>
  <c r="M788" i="16"/>
  <c r="M701" i="16"/>
  <c r="M309" i="16"/>
  <c r="M271" i="16"/>
  <c r="M507" i="16"/>
  <c r="M440" i="16"/>
  <c r="M338" i="16"/>
  <c r="M580" i="16"/>
  <c r="M855" i="16"/>
  <c r="M446" i="16"/>
  <c r="M315" i="16"/>
  <c r="M371" i="16"/>
  <c r="M465" i="16"/>
  <c r="M926" i="16"/>
  <c r="M536" i="16"/>
  <c r="M1000" i="16"/>
  <c r="M471" i="16"/>
  <c r="M219" i="16"/>
  <c r="M409" i="16"/>
  <c r="M534" i="16"/>
  <c r="M938" i="16"/>
  <c r="M958" i="16"/>
  <c r="M671" i="16"/>
  <c r="M803" i="16"/>
  <c r="M407" i="16"/>
  <c r="M240" i="16"/>
  <c r="M165" i="16"/>
  <c r="M81" i="16"/>
  <c r="M239" i="16"/>
  <c r="M605" i="16"/>
  <c r="M129" i="16"/>
  <c r="M156" i="16"/>
  <c r="M436" i="16"/>
  <c r="M623" i="16"/>
  <c r="M90" i="16"/>
  <c r="M161" i="16"/>
  <c r="M420" i="16"/>
  <c r="M249" i="16"/>
  <c r="M559" i="16"/>
  <c r="M687" i="16"/>
  <c r="M710" i="16"/>
  <c r="M871" i="16"/>
  <c r="M1001" i="16"/>
  <c r="M515" i="16"/>
  <c r="M329" i="16"/>
  <c r="M1010" i="16"/>
  <c r="M381" i="16"/>
  <c r="M274" i="16"/>
  <c r="M800" i="16"/>
  <c r="M614" i="16"/>
  <c r="M847" i="16"/>
  <c r="M688" i="16"/>
  <c r="M111" i="16"/>
  <c r="M418" i="16"/>
  <c r="M203" i="16"/>
  <c r="M784" i="16"/>
  <c r="M258" i="16"/>
  <c r="M862" i="16"/>
  <c r="M685" i="16"/>
  <c r="M702" i="16"/>
  <c r="M443" i="16"/>
  <c r="M595" i="16"/>
  <c r="M927" i="16"/>
  <c r="M204" i="16"/>
  <c r="M756" i="16"/>
  <c r="M718" i="16"/>
  <c r="M428" i="16"/>
  <c r="M707" i="16"/>
  <c r="M502" i="16"/>
  <c r="M839" i="16"/>
  <c r="M842" i="16"/>
  <c r="M323" i="16"/>
  <c r="M610" i="16"/>
  <c r="M901" i="16"/>
  <c r="M119" i="16"/>
  <c r="M347" i="16"/>
  <c r="M462" i="16"/>
  <c r="M648" i="16"/>
  <c r="M567" i="16"/>
  <c r="M826" i="16"/>
  <c r="M992" i="16"/>
  <c r="M199" i="16"/>
  <c r="M600" i="16"/>
  <c r="M913" i="16"/>
  <c r="M915" i="16"/>
  <c r="M636" i="16"/>
  <c r="M404" i="16"/>
  <c r="M620" i="16"/>
  <c r="M971" i="16"/>
  <c r="M357" i="16"/>
  <c r="M921" i="16"/>
  <c r="M940" i="16"/>
  <c r="M780" i="16"/>
  <c r="M886" i="16"/>
  <c r="M498" i="16"/>
  <c r="M683" i="16"/>
  <c r="M762" i="16"/>
  <c r="M809" i="16"/>
  <c r="M394" i="16"/>
  <c r="M95" i="16"/>
  <c r="M905" i="16"/>
  <c r="M546" i="16"/>
  <c r="M283" i="16"/>
  <c r="M713" i="16"/>
  <c r="M943" i="16"/>
  <c r="M386" i="16"/>
  <c r="M899" i="16"/>
  <c r="M355" i="16"/>
  <c r="M200" i="16"/>
  <c r="M960" i="16"/>
  <c r="M444" i="16"/>
  <c r="M372" i="16"/>
  <c r="M351" i="16"/>
  <c r="M670" i="16"/>
  <c r="M430" i="16"/>
  <c r="M544" i="16"/>
  <c r="M1016" i="16"/>
  <c r="M911" i="16"/>
  <c r="M396" i="16"/>
  <c r="M895" i="16"/>
  <c r="M484" i="16"/>
  <c r="M666" i="16"/>
  <c r="M759" i="16"/>
  <c r="M630" i="16"/>
  <c r="M740" i="16"/>
  <c r="M390" i="16"/>
  <c r="M542" i="16"/>
  <c r="M575" i="16"/>
  <c r="M71" i="16"/>
  <c r="B117" i="4" s="1"/>
  <c r="M195" i="16"/>
  <c r="M527" i="16"/>
  <c r="M933" i="16"/>
  <c r="M449" i="16"/>
  <c r="M524" i="16"/>
  <c r="M985" i="16"/>
  <c r="M591" i="16"/>
  <c r="M535" i="16"/>
  <c r="M674" i="16"/>
  <c r="M637" i="16"/>
  <c r="M231" i="16"/>
  <c r="M330" i="16"/>
  <c r="M310" i="16"/>
  <c r="M844" i="16"/>
  <c r="M584" i="16"/>
  <c r="M841" i="16"/>
  <c r="M659" i="16"/>
  <c r="M744" i="16"/>
  <c r="M481" i="16"/>
  <c r="M936" i="16"/>
  <c r="M197" i="16"/>
  <c r="M286" i="16"/>
  <c r="M1012" i="16"/>
  <c r="M537" i="16"/>
  <c r="M365" i="16"/>
  <c r="M163" i="16"/>
  <c r="M690" i="16"/>
  <c r="M85" i="16"/>
  <c r="M632" i="16"/>
  <c r="M689" i="16"/>
  <c r="M550" i="16"/>
  <c r="M154" i="16"/>
  <c r="M660" i="16"/>
  <c r="M189" i="16"/>
  <c r="M177" i="16"/>
  <c r="M173" i="16"/>
  <c r="M768" i="16"/>
  <c r="M742" i="16"/>
  <c r="M115" i="16"/>
  <c r="M377" i="16"/>
  <c r="M611" i="16"/>
  <c r="M589" i="16"/>
  <c r="M331" i="16"/>
  <c r="M649" i="16"/>
  <c r="M1018" i="16"/>
  <c r="M935" i="16"/>
  <c r="M893" i="16"/>
  <c r="M889" i="16"/>
  <c r="M458" i="16"/>
  <c r="M635" i="16"/>
  <c r="M995" i="16"/>
  <c r="M459" i="16"/>
  <c r="M879" i="16"/>
  <c r="M363" i="16"/>
  <c r="M819" i="16"/>
  <c r="M180" i="16"/>
  <c r="M745" i="16"/>
  <c r="M705" i="16"/>
  <c r="M257" i="16"/>
  <c r="M325" i="16"/>
  <c r="M298" i="16"/>
  <c r="M853" i="16"/>
  <c r="M416" i="16"/>
  <c r="M990" i="16"/>
  <c r="M973" i="16"/>
  <c r="M962" i="16"/>
  <c r="M612" i="16"/>
  <c r="M994" i="16"/>
  <c r="M327" i="16"/>
  <c r="M613" i="16"/>
  <c r="M634" i="16"/>
  <c r="M275" i="16"/>
  <c r="M629" i="16"/>
  <c r="M251" i="16"/>
  <c r="M811" i="16"/>
  <c r="M863" i="16"/>
  <c r="M770" i="16"/>
  <c r="M466" i="16"/>
  <c r="M178" i="16"/>
  <c r="M720" i="16"/>
  <c r="M797" i="16"/>
  <c r="M925" i="16"/>
  <c r="M696" i="16"/>
  <c r="M185" i="16"/>
  <c r="M753" i="16"/>
  <c r="M771" i="16"/>
  <c r="M382" i="16"/>
  <c r="M150" i="16"/>
  <c r="M328" i="16"/>
  <c r="M519" i="16"/>
  <c r="M794" i="16"/>
  <c r="M910" i="16"/>
  <c r="M540" i="16"/>
  <c r="M166" i="16"/>
  <c r="M821" i="16"/>
  <c r="M432" i="16"/>
  <c r="M128" i="16"/>
  <c r="M259" i="16"/>
  <c r="M779" i="16"/>
  <c r="M192" i="16"/>
  <c r="M277" i="16"/>
  <c r="M450" i="16"/>
  <c r="M603" i="16"/>
  <c r="M561" i="16"/>
  <c r="M709" i="16"/>
  <c r="M324" i="16"/>
  <c r="M454" i="16"/>
  <c r="M442" i="16"/>
  <c r="M539" i="16"/>
  <c r="M461" i="16"/>
  <c r="M618" i="16"/>
  <c r="M453" i="16"/>
  <c r="M953" i="16"/>
  <c r="M722" i="16"/>
  <c r="M493" i="16"/>
  <c r="M392" i="16"/>
  <c r="M499" i="16"/>
  <c r="M469" i="16"/>
  <c r="M661" i="16"/>
  <c r="M1020" i="16"/>
  <c r="M346" i="16"/>
  <c r="M349" i="16"/>
  <c r="M665" i="16"/>
  <c r="M175" i="16"/>
  <c r="M986" i="16"/>
  <c r="M754" i="16"/>
  <c r="M336" i="16"/>
  <c r="M964" i="16"/>
  <c r="M551" i="16"/>
  <c r="M528" i="16"/>
  <c r="M350" i="16"/>
  <c r="M248" i="16"/>
  <c r="M991" i="16"/>
  <c r="M662" i="16"/>
  <c r="M654" i="16"/>
  <c r="M314" i="16"/>
  <c r="M761" i="16"/>
  <c r="M437" i="16"/>
  <c r="M217" i="16"/>
  <c r="M727" i="16"/>
  <c r="M255" i="16"/>
  <c r="M296" i="16"/>
  <c r="M947" i="16"/>
  <c r="M601" i="16"/>
  <c r="M978" i="16"/>
  <c r="M196" i="16"/>
  <c r="M578" i="16"/>
  <c r="M123" i="16"/>
  <c r="M558" i="16"/>
  <c r="M359" i="16"/>
  <c r="M651" i="16"/>
  <c r="M1019" i="16"/>
  <c r="M228" i="16"/>
  <c r="M470" i="16"/>
  <c r="M77" i="16"/>
  <c r="M108" i="16"/>
  <c r="M918" i="16"/>
  <c r="M485" i="16"/>
  <c r="M552" i="16"/>
  <c r="M594" i="16"/>
  <c r="M282" i="16"/>
  <c r="M815" i="16"/>
  <c r="M158" i="16"/>
  <c r="M639" i="16"/>
  <c r="M681" i="16"/>
  <c r="M109" i="16"/>
  <c r="M679" i="16"/>
  <c r="M92" i="16"/>
  <c r="M312" i="16"/>
  <c r="M267" i="16"/>
  <c r="M900" i="16"/>
  <c r="M604" i="16"/>
  <c r="M164" i="16"/>
  <c r="M1014" i="16"/>
  <c r="M684" i="16"/>
  <c r="M358" i="16"/>
  <c r="M777" i="16"/>
  <c r="M772" i="16"/>
  <c r="M337" i="16"/>
  <c r="M891" i="16"/>
  <c r="M133" i="16"/>
  <c r="M875" i="16"/>
  <c r="M293" i="16"/>
  <c r="M924" i="16"/>
  <c r="M880" i="16"/>
  <c r="M503" i="16"/>
  <c r="M653" i="16"/>
  <c r="M549" i="16"/>
  <c r="M233" i="16"/>
  <c r="M130" i="16"/>
  <c r="M343" i="16"/>
  <c r="M438" i="16"/>
  <c r="M369" i="16"/>
  <c r="M373" i="16"/>
  <c r="M374" i="16"/>
  <c r="M657" i="16"/>
  <c r="M813" i="16"/>
  <c r="M335" i="16"/>
  <c r="M560" i="16"/>
  <c r="M850" i="16"/>
  <c r="M202" i="16"/>
  <c r="M303" i="16"/>
  <c r="M548" i="16"/>
  <c r="M547" i="16"/>
  <c r="M426" i="16"/>
  <c r="M909" i="16"/>
  <c r="M124" i="16"/>
  <c r="M412" i="16"/>
  <c r="M182" i="16"/>
  <c r="M212" i="16"/>
  <c r="M928" i="16"/>
  <c r="M295" i="16"/>
  <c r="M376" i="16"/>
  <c r="M724" i="16"/>
  <c r="M410" i="16"/>
  <c r="M243" i="16"/>
  <c r="M184" i="16"/>
  <c r="M289" i="16"/>
  <c r="M463" i="16"/>
  <c r="M573" i="16"/>
  <c r="M840" i="16"/>
  <c r="M903" i="16"/>
  <c r="M435" i="16"/>
  <c r="M241" i="16"/>
  <c r="M405" i="16"/>
  <c r="M116" i="16"/>
  <c r="M736" i="16"/>
  <c r="M152" i="16"/>
  <c r="M917" i="16"/>
  <c r="M205" i="16"/>
  <c r="M642" i="16"/>
  <c r="M843" i="16"/>
  <c r="M468" i="16"/>
  <c r="M877" i="16"/>
  <c r="M717" i="16"/>
  <c r="M226" i="16"/>
  <c r="M415" i="16"/>
  <c r="M176" i="16"/>
  <c r="M562" i="16"/>
  <c r="M414" i="16"/>
  <c r="M305" i="16"/>
  <c r="M344" i="16"/>
  <c r="M908" i="16"/>
  <c r="M236" i="16"/>
  <c r="M669" i="16"/>
  <c r="M422" i="16"/>
  <c r="M269" i="16"/>
  <c r="M497" i="16"/>
  <c r="M160" i="16"/>
  <c r="M581" i="16"/>
  <c r="M367" i="16"/>
  <c r="M162" i="16"/>
  <c r="M852" i="16"/>
  <c r="M796" i="16"/>
  <c r="M846" i="16"/>
  <c r="M495" i="16"/>
  <c r="M557" i="16"/>
  <c r="M942" i="16"/>
  <c r="M625" i="16"/>
  <c r="M752" i="16"/>
  <c r="M617" i="16"/>
  <c r="M576" i="16"/>
  <c r="M384" i="16"/>
  <c r="M179" i="16"/>
  <c r="M785" i="16"/>
  <c r="M817" i="16"/>
  <c r="M483" i="16"/>
  <c r="M140" i="16"/>
  <c r="M644" i="16"/>
  <c r="M247" i="16"/>
  <c r="M556" i="16"/>
  <c r="M606" i="16"/>
  <c r="M476" i="16"/>
  <c r="M408" i="16"/>
  <c r="M320" i="16"/>
  <c r="M448" i="16"/>
  <c r="M590" i="16"/>
  <c r="M169" i="16"/>
  <c r="M1009" i="16"/>
  <c r="M700" i="16"/>
  <c r="M823" i="16"/>
  <c r="M447" i="16"/>
  <c r="M387" i="16"/>
  <c r="M904" i="16"/>
  <c r="M592" i="16"/>
  <c r="M294" i="16"/>
  <c r="M339" i="16"/>
  <c r="M706" i="16"/>
  <c r="M287" i="16"/>
  <c r="M291" i="16"/>
  <c r="M393" i="16"/>
  <c r="M107" i="16"/>
  <c r="M316" i="16"/>
  <c r="M183" i="16"/>
  <c r="M230" i="16"/>
  <c r="M834" i="16"/>
  <c r="M266" i="16"/>
  <c r="M643" i="16"/>
  <c r="M698" i="16"/>
  <c r="M860" i="16"/>
  <c r="M74" i="16"/>
  <c r="B120" i="4" s="1"/>
  <c r="M676" i="16"/>
  <c r="M883" i="16"/>
  <c r="M452" i="16"/>
  <c r="M981" i="16"/>
  <c r="M280" i="16"/>
  <c r="M504" i="16"/>
  <c r="M403" i="16"/>
  <c r="M832" i="16"/>
  <c r="M464" i="16"/>
  <c r="M76" i="16"/>
  <c r="M319" i="16"/>
  <c r="M411" i="16"/>
  <c r="M492" i="16"/>
  <c r="M579" i="16"/>
  <c r="M348" i="16"/>
  <c r="M1015" i="16"/>
  <c r="M633" i="16"/>
  <c r="M864" i="16"/>
  <c r="M225" i="16"/>
  <c r="M715" i="16"/>
  <c r="M728" i="16"/>
  <c r="M845" i="16"/>
  <c r="M326" i="16"/>
  <c r="M602" i="16"/>
  <c r="M616" i="16"/>
  <c r="M836" i="16"/>
  <c r="M517" i="16"/>
  <c r="M198" i="16"/>
  <c r="M380" i="16"/>
  <c r="M996" i="16"/>
  <c r="M810" i="16"/>
  <c r="M397" i="16"/>
  <c r="M395" i="16"/>
  <c r="M957" i="16"/>
  <c r="M334" i="16"/>
  <c r="M246" i="16"/>
  <c r="M569" i="16"/>
  <c r="M574" i="16"/>
  <c r="M763" i="16"/>
  <c r="M631" i="16"/>
  <c r="M658" i="16"/>
  <c r="M489" i="16"/>
  <c r="M201" i="16"/>
  <c r="M628" i="16"/>
  <c r="M861" i="16"/>
  <c r="M242" i="16"/>
  <c r="M609" i="16"/>
  <c r="M626" i="16"/>
  <c r="M137" i="16"/>
  <c r="M268" i="16"/>
  <c r="M506" i="16"/>
  <c r="M91" i="16"/>
  <c r="M739" i="16"/>
  <c r="M798" i="16"/>
  <c r="M682" i="16"/>
  <c r="M299" i="16"/>
  <c r="M434" i="16"/>
  <c r="M389" i="16"/>
  <c r="M873" i="16"/>
  <c r="M866" i="16"/>
  <c r="M278" i="16"/>
  <c r="M79" i="16"/>
  <c r="M423" i="16"/>
  <c r="M260" i="16"/>
  <c r="M599" i="16"/>
  <c r="M273" i="16"/>
  <c r="M511" i="16"/>
  <c r="M568" i="16"/>
  <c r="M791" i="16"/>
  <c r="M292" i="16"/>
  <c r="M477" i="16"/>
  <c r="M868" i="16"/>
  <c r="M697" i="16"/>
  <c r="M208" i="16"/>
  <c r="M252" i="16"/>
  <c r="M721" i="16"/>
  <c r="M650" i="16"/>
  <c r="M157" i="16"/>
  <c r="M719" i="16"/>
  <c r="M345" i="16"/>
  <c r="M963" i="16"/>
  <c r="M640" i="16"/>
  <c r="M767" i="16"/>
  <c r="M531" i="16"/>
  <c r="M647" i="16"/>
  <c r="M712" i="16"/>
  <c r="M490" i="16"/>
  <c r="M765" i="16"/>
  <c r="M97" i="16"/>
  <c r="M997" i="16"/>
  <c r="M419" i="16"/>
  <c r="M455" i="16"/>
  <c r="M401" i="16"/>
  <c r="M627" i="16"/>
  <c r="M136" i="16"/>
  <c r="M322" i="16"/>
  <c r="M120" i="16"/>
  <c r="M509" i="16"/>
  <c r="M878" i="16"/>
  <c r="M441" i="16"/>
  <c r="M892" i="16"/>
  <c r="M993" i="16"/>
  <c r="M867" i="16"/>
  <c r="M896" i="16"/>
  <c r="M1008" i="16"/>
  <c r="M619" i="16"/>
  <c r="M789" i="16"/>
  <c r="M424" i="16"/>
  <c r="M421" i="16"/>
  <c r="M188" i="16"/>
  <c r="M342" i="16"/>
  <c r="M746" i="16"/>
  <c r="M769" i="16"/>
  <c r="M383" i="16"/>
  <c r="M695" i="16"/>
  <c r="M795" i="16"/>
  <c r="M368" i="16"/>
  <c r="M983" i="16"/>
  <c r="M518" i="16"/>
  <c r="M193" i="16"/>
  <c r="M385" i="16"/>
  <c r="M664" i="16"/>
  <c r="M168" i="16"/>
  <c r="M1013" i="16"/>
  <c r="M885" i="16"/>
  <c r="M937" i="16"/>
  <c r="M692" i="16"/>
  <c r="M110" i="16"/>
  <c r="M304" i="16"/>
  <c r="M787" i="16"/>
  <c r="M290" i="16"/>
  <c r="M100" i="16"/>
  <c r="M865" i="16"/>
  <c r="M126" i="16"/>
  <c r="M824" i="16"/>
  <c r="M131" i="16"/>
  <c r="M487" i="16"/>
  <c r="M375" i="16"/>
  <c r="M894" i="16"/>
  <c r="M694" i="16"/>
  <c r="M210" i="16"/>
  <c r="M820" i="16"/>
  <c r="M624" i="16"/>
  <c r="M214" i="16"/>
  <c r="M474" i="16"/>
  <c r="M388" i="16"/>
  <c r="M774" i="16"/>
  <c r="M814" i="16"/>
  <c r="M970" i="16"/>
  <c r="M224" i="16"/>
  <c r="M332" i="16"/>
  <c r="M968" i="16"/>
  <c r="M729" i="16"/>
  <c r="M356" i="16"/>
  <c r="M118" i="16"/>
  <c r="M501" i="16"/>
  <c r="M920" i="16"/>
  <c r="M646" i="16"/>
  <c r="M187" i="16"/>
  <c r="M881" i="16"/>
  <c r="M456" i="16"/>
  <c r="M279" i="16"/>
  <c r="M598" i="16"/>
  <c r="M491" i="16"/>
  <c r="M829" i="16"/>
  <c r="M529" i="16"/>
  <c r="G783" i="16"/>
  <c r="G353" i="16"/>
  <c r="G728" i="16"/>
  <c r="G467" i="16"/>
  <c r="G125" i="16"/>
  <c r="G601" i="16"/>
  <c r="G693" i="16"/>
  <c r="G564" i="16"/>
  <c r="G603" i="16"/>
  <c r="G589" i="16"/>
  <c r="G922" i="16"/>
  <c r="G910" i="16"/>
  <c r="G438" i="16"/>
  <c r="G881" i="16"/>
  <c r="G335" i="16"/>
  <c r="G833" i="16"/>
  <c r="G876" i="16"/>
  <c r="G1013" i="16"/>
  <c r="G1012" i="16"/>
  <c r="G262" i="16"/>
  <c r="G868" i="16"/>
  <c r="G265" i="16"/>
  <c r="G577" i="16"/>
  <c r="G570" i="16"/>
  <c r="G898" i="16"/>
  <c r="G268" i="16"/>
  <c r="G694" i="16"/>
  <c r="G503" i="16"/>
  <c r="G827" i="16"/>
  <c r="G404" i="16"/>
  <c r="G80" i="16"/>
  <c r="G416" i="16"/>
  <c r="G166" i="16"/>
  <c r="G516" i="16"/>
  <c r="G644" i="16"/>
  <c r="G991" i="16"/>
  <c r="G815" i="16"/>
  <c r="G661" i="16"/>
  <c r="G864" i="16"/>
  <c r="G1016" i="16"/>
  <c r="G542" i="16"/>
  <c r="M571" i="16"/>
  <c r="M49" i="16"/>
  <c r="B95" i="4" s="1"/>
  <c r="M155" i="16"/>
  <c r="M872" i="16"/>
  <c r="M593" i="16"/>
  <c r="M984" i="16"/>
  <c r="M708" i="16"/>
  <c r="M35" i="16"/>
  <c r="B81" i="4" s="1"/>
  <c r="M143" i="16"/>
  <c r="M170" i="16"/>
  <c r="M149" i="16"/>
  <c r="M714" i="16"/>
  <c r="M726" i="16"/>
  <c r="M585" i="16"/>
  <c r="M638" i="16"/>
  <c r="M75" i="16"/>
  <c r="M66" i="16"/>
  <c r="B112" i="4" s="1"/>
  <c r="M172" i="16"/>
  <c r="M916" i="16"/>
  <c r="M65" i="16"/>
  <c r="B111" i="4" s="1"/>
  <c r="M479" i="16"/>
  <c r="G145" i="16"/>
  <c r="G819" i="16"/>
  <c r="G471" i="16"/>
  <c r="G163" i="16"/>
  <c r="G387" i="16"/>
  <c r="G432" i="16"/>
  <c r="G31" i="16"/>
  <c r="G556" i="16"/>
  <c r="G950" i="16"/>
  <c r="G541" i="16"/>
  <c r="G883" i="16"/>
  <c r="G806" i="16"/>
  <c r="G201" i="16"/>
  <c r="G142" i="16"/>
  <c r="G710" i="16"/>
  <c r="G566" i="16"/>
  <c r="G877" i="16"/>
  <c r="G803" i="16"/>
  <c r="G1005" i="16"/>
  <c r="G766" i="16"/>
  <c r="G580" i="16"/>
  <c r="G176" i="16"/>
  <c r="G936" i="16"/>
  <c r="G180" i="16"/>
  <c r="G488" i="16"/>
  <c r="G640" i="16"/>
  <c r="G242" i="16"/>
  <c r="G215" i="16"/>
  <c r="G928" i="16"/>
  <c r="G40" i="16"/>
  <c r="G809" i="16"/>
  <c r="G413" i="16"/>
  <c r="G302" i="16"/>
  <c r="G1017" i="16"/>
  <c r="G992" i="16"/>
  <c r="G750" i="16"/>
  <c r="G43" i="16"/>
  <c r="G739" i="16"/>
  <c r="G209" i="16"/>
  <c r="G552" i="16"/>
  <c r="G514" i="16"/>
  <c r="G245" i="16"/>
  <c r="G310" i="16"/>
  <c r="G571" i="16"/>
  <c r="G182" i="16"/>
  <c r="G909" i="16"/>
  <c r="G460" i="16"/>
  <c r="G328" i="16"/>
  <c r="G156" i="16"/>
  <c r="G241" i="16"/>
  <c r="G455" i="16"/>
  <c r="G435" i="16"/>
  <c r="G499" i="16"/>
  <c r="G281" i="16"/>
  <c r="G477" i="16"/>
  <c r="G220" i="16"/>
  <c r="G277" i="16"/>
  <c r="G212" i="16"/>
  <c r="G971" i="16"/>
  <c r="G462" i="16"/>
  <c r="G474" i="16"/>
  <c r="G784" i="16"/>
  <c r="G170" i="16"/>
  <c r="G642" i="16"/>
  <c r="G958" i="16"/>
  <c r="G839" i="16"/>
  <c r="G886" i="16"/>
  <c r="G894" i="16"/>
  <c r="G121" i="16"/>
  <c r="G888" i="16"/>
  <c r="G669" i="16"/>
  <c r="G897" i="16"/>
  <c r="G989" i="16"/>
  <c r="G808" i="16"/>
  <c r="G107" i="16"/>
  <c r="G860" i="16"/>
  <c r="G62" i="16"/>
  <c r="G850" i="16"/>
  <c r="G952" i="16"/>
  <c r="G921" i="16"/>
  <c r="G528" i="16"/>
  <c r="G167" i="16"/>
  <c r="G648" i="16"/>
  <c r="G878" i="16"/>
  <c r="G650" i="16"/>
  <c r="G224" i="16"/>
  <c r="G333" i="16"/>
  <c r="G869" i="16"/>
  <c r="G756" i="16"/>
  <c r="G345" i="16"/>
  <c r="G1022" i="16"/>
  <c r="G732" i="16"/>
  <c r="G634" i="16"/>
  <c r="G871" i="16"/>
  <c r="G617" i="16"/>
  <c r="G595" i="16"/>
  <c r="G812" i="16"/>
  <c r="G969" i="16"/>
  <c r="G88" i="16"/>
  <c r="G501" i="16"/>
  <c r="G120" i="16"/>
  <c r="G199" i="16"/>
  <c r="G609" i="16"/>
  <c r="G184" i="16"/>
  <c r="G478" i="16"/>
  <c r="G517" i="16"/>
  <c r="G813" i="16"/>
  <c r="G96" i="16"/>
  <c r="G75" i="16"/>
  <c r="G581" i="16"/>
  <c r="G631" i="16"/>
  <c r="G722" i="16"/>
  <c r="G822" i="16"/>
  <c r="G193" i="16"/>
  <c r="G715" i="16"/>
  <c r="G553" i="16"/>
  <c r="G137" i="16"/>
  <c r="G475" i="16"/>
  <c r="G892" i="16"/>
  <c r="G755" i="16"/>
  <c r="G458" i="16"/>
  <c r="G748" i="16"/>
  <c r="G476" i="16"/>
  <c r="G453" i="16"/>
  <c r="G637" i="16"/>
  <c r="G804" i="16"/>
  <c r="G610" i="16"/>
  <c r="G306" i="16"/>
  <c r="G802" i="16"/>
  <c r="G270" i="16"/>
  <c r="G665" i="16"/>
  <c r="G304" i="16"/>
  <c r="G225" i="16"/>
  <c r="G821" i="16"/>
  <c r="G906" i="16"/>
  <c r="G235" i="16"/>
  <c r="G757" i="16"/>
  <c r="G791" i="16"/>
  <c r="G862" i="16"/>
  <c r="G619" i="16"/>
  <c r="G282" i="16"/>
  <c r="G840" i="16"/>
  <c r="G506" i="16"/>
  <c r="G947" i="16"/>
  <c r="G231" i="16"/>
  <c r="G980" i="16"/>
  <c r="G724" i="16"/>
  <c r="G451" i="16"/>
  <c r="G614" i="16"/>
  <c r="G397" i="16"/>
  <c r="G999" i="16"/>
  <c r="G976" i="16"/>
  <c r="G730" i="16"/>
  <c r="G395" i="16"/>
  <c r="G161" i="16"/>
  <c r="G562" i="16"/>
  <c r="G701" i="16"/>
  <c r="G179" i="16"/>
  <c r="G754" i="16"/>
  <c r="G538" i="16"/>
  <c r="G194" i="16"/>
  <c r="G108" i="16"/>
  <c r="G816" i="16"/>
  <c r="G847" i="16"/>
  <c r="G437" i="16"/>
  <c r="G274" i="16"/>
  <c r="G674" i="16"/>
  <c r="G941" i="16"/>
  <c r="G237" i="16"/>
  <c r="G574" i="16"/>
  <c r="G592" i="16"/>
  <c r="G945" i="16"/>
  <c r="G621" i="16"/>
  <c r="G223" i="16"/>
  <c r="G852" i="16"/>
  <c r="G818" i="16"/>
  <c r="G967" i="16"/>
  <c r="G933" i="16"/>
  <c r="G825" i="16"/>
  <c r="G249" i="16"/>
  <c r="G185" i="16"/>
  <c r="G558" i="16"/>
  <c r="G213" i="16"/>
  <c r="G264" i="16"/>
  <c r="G905" i="16"/>
  <c r="G97" i="16"/>
  <c r="G771" i="16"/>
  <c r="G926" i="16"/>
  <c r="G206" i="16"/>
  <c r="G61" i="16"/>
  <c r="G520" i="16"/>
  <c r="G258" i="16"/>
  <c r="G285" i="16"/>
  <c r="G561" i="16"/>
  <c r="G672" i="16"/>
  <c r="G963" i="16"/>
  <c r="G251" i="16"/>
  <c r="G752" i="16"/>
  <c r="G937" i="16"/>
  <c r="G632" i="16"/>
  <c r="G324" i="16"/>
  <c r="G985" i="16"/>
  <c r="G686" i="16"/>
  <c r="G993" i="16"/>
  <c r="G842" i="16"/>
  <c r="G779" i="16"/>
  <c r="G801" i="16"/>
  <c r="G381" i="16"/>
  <c r="G468" i="16"/>
  <c r="G913" i="16"/>
  <c r="G907" i="16"/>
  <c r="G799" i="16"/>
  <c r="G585" i="16"/>
  <c r="G221" i="16"/>
  <c r="G962" i="16"/>
  <c r="G775" i="16"/>
  <c r="G719" i="16"/>
  <c r="G777" i="16"/>
  <c r="G505" i="16"/>
  <c r="G487" i="16"/>
  <c r="G880" i="16"/>
  <c r="G317" i="16"/>
  <c r="G667" i="16"/>
  <c r="G778" i="16"/>
  <c r="G814" i="16"/>
  <c r="G925" i="16"/>
  <c r="G73" i="16"/>
  <c r="G918" i="16"/>
  <c r="G548" i="16"/>
  <c r="G717" i="16"/>
  <c r="G620" i="16"/>
  <c r="G706" i="16"/>
  <c r="G835" i="16"/>
  <c r="G758" i="16"/>
  <c r="G200" i="16"/>
  <c r="G472" i="16"/>
  <c r="G86" i="16"/>
  <c r="G630" i="16"/>
  <c r="G69" i="16"/>
  <c r="G50" i="16"/>
  <c r="G326" i="16"/>
  <c r="G544" i="16"/>
  <c r="G713" i="16"/>
  <c r="G576" i="16"/>
  <c r="G315" i="16"/>
  <c r="G407" i="16"/>
  <c r="G359" i="16"/>
  <c r="G767" i="16"/>
  <c r="G844" i="16"/>
  <c r="G753" i="16"/>
  <c r="G747" i="16"/>
  <c r="G522" i="16"/>
  <c r="G848" i="16"/>
  <c r="G737" i="16"/>
  <c r="G449" i="16"/>
  <c r="G923" i="16"/>
  <c r="G794" i="16"/>
  <c r="G691" i="16"/>
  <c r="G994" i="16"/>
  <c r="G972" i="16"/>
  <c r="G545" i="16"/>
  <c r="G417" i="16"/>
  <c r="G651" i="16"/>
  <c r="G243" i="16"/>
  <c r="G633" i="16"/>
  <c r="G295" i="16"/>
  <c r="G260" i="16"/>
  <c r="G699" i="16"/>
  <c r="G58" i="16"/>
  <c r="G530" i="16"/>
  <c r="G168" i="16"/>
  <c r="G723" i="16"/>
  <c r="G140" i="16"/>
  <c r="G248" i="16"/>
  <c r="G579" i="16"/>
  <c r="G569" i="16"/>
  <c r="G673" i="16"/>
  <c r="G470" i="16"/>
  <c r="G204" i="16"/>
  <c r="G1008" i="16"/>
  <c r="G440" i="16"/>
  <c r="G375" i="16"/>
  <c r="G496" i="16"/>
  <c r="G768" i="16"/>
  <c r="G738" i="16"/>
  <c r="G227" i="16"/>
  <c r="G740" i="16"/>
  <c r="G805" i="16"/>
  <c r="G412" i="16"/>
  <c r="G684" i="16"/>
  <c r="G560" i="16"/>
  <c r="G741" i="16"/>
  <c r="G283" i="16"/>
  <c r="G490" i="16"/>
  <c r="G431" i="16"/>
  <c r="G539" i="16"/>
  <c r="G781" i="16"/>
  <c r="G465" i="16"/>
  <c r="G347" i="16"/>
  <c r="G843" i="16"/>
  <c r="G965" i="16"/>
  <c r="G606" i="16"/>
  <c r="G612" i="16"/>
  <c r="G646" i="16"/>
  <c r="G874" i="16"/>
  <c r="G299" i="16"/>
  <c r="G685" i="16"/>
  <c r="G591" i="16"/>
  <c r="G78" i="16"/>
  <c r="G219" i="16"/>
  <c r="G607" i="16"/>
  <c r="G338" i="16"/>
  <c r="G160" i="16"/>
  <c r="G484" i="16"/>
  <c r="G997" i="16"/>
  <c r="G191" i="16"/>
  <c r="G133" i="16"/>
  <c r="G406" i="16"/>
  <c r="G1024" i="16"/>
  <c r="G782" i="16"/>
  <c r="G175" i="16"/>
  <c r="G512" i="16"/>
  <c r="G915" i="16"/>
  <c r="G636" i="16"/>
  <c r="G683" i="16"/>
  <c r="G321" i="16"/>
  <c r="G735" i="16"/>
  <c r="G154" i="16"/>
  <c r="G696" i="16"/>
  <c r="G459" i="16"/>
  <c r="G586" i="16"/>
  <c r="G149" i="16"/>
  <c r="G330" i="16"/>
  <c r="G628" i="16"/>
  <c r="G853" i="16"/>
  <c r="G973" i="16"/>
  <c r="G744" i="16"/>
  <c r="G203" i="16"/>
  <c r="G707" i="16"/>
  <c r="G1003" i="16"/>
  <c r="G489" i="16"/>
  <c r="G555" i="16"/>
  <c r="G384" i="16"/>
  <c r="G745" i="16"/>
  <c r="G613" i="16"/>
  <c r="G271" i="16"/>
  <c r="G704" i="16"/>
  <c r="G788" i="16"/>
  <c r="G565" i="16"/>
  <c r="G709" i="16"/>
  <c r="G502" i="16"/>
  <c r="G164" i="16"/>
  <c r="G572" i="16"/>
  <c r="G895" i="16"/>
  <c r="G857" i="16"/>
  <c r="G664" i="16"/>
  <c r="G434" i="16"/>
  <c r="G666" i="16"/>
  <c r="G535" i="16"/>
  <c r="G297" i="16"/>
  <c r="G776" i="16"/>
  <c r="G866" i="16"/>
  <c r="G797" i="16"/>
  <c r="G292" i="16"/>
  <c r="G81" i="16"/>
  <c r="G482" i="16"/>
  <c r="G111" i="16"/>
  <c r="G742" i="16"/>
  <c r="G720" i="16"/>
  <c r="G792" i="16"/>
  <c r="G370" i="16"/>
  <c r="G127" i="16"/>
  <c r="G44" i="16"/>
  <c r="G403" i="16"/>
  <c r="G454" i="16"/>
  <c r="G158" i="16"/>
  <c r="G875" i="16"/>
  <c r="G378" i="16"/>
  <c r="G130" i="16"/>
  <c r="G443" i="16"/>
  <c r="G546" i="16"/>
  <c r="G885" i="16"/>
  <c r="G382" i="16"/>
  <c r="G904" i="16"/>
  <c r="G623" i="16"/>
  <c r="G772" i="16"/>
  <c r="G65" i="16"/>
  <c r="G123" i="16"/>
  <c r="G946" i="16"/>
  <c r="G420" i="16"/>
  <c r="G920" i="16"/>
  <c r="G790" i="16"/>
  <c r="G103" i="16"/>
  <c r="G360" i="16"/>
  <c r="G357" i="16"/>
  <c r="G605" i="16"/>
  <c r="G172" i="16"/>
  <c r="G1001" i="16"/>
  <c r="G428" i="16"/>
  <c r="G369" i="16"/>
  <c r="G725" i="16"/>
  <c r="G811" i="16"/>
  <c r="G932" i="16"/>
  <c r="G51" i="16"/>
  <c r="G256" i="16"/>
  <c r="G914" i="16"/>
  <c r="G356" i="16"/>
  <c r="G426" i="16"/>
  <c r="G336" i="16"/>
  <c r="G838" i="16"/>
  <c r="G339" i="16"/>
  <c r="G57" i="16"/>
  <c r="G327" i="16"/>
  <c r="G968" i="16"/>
  <c r="G240" i="16"/>
  <c r="G513" i="16"/>
  <c r="G978" i="16"/>
  <c r="G293" i="16"/>
  <c r="G690" i="16"/>
  <c r="G202" i="16"/>
  <c r="G291" i="16"/>
  <c r="G692" i="16"/>
  <c r="G177" i="16"/>
  <c r="G540" i="16"/>
  <c r="G38" i="16"/>
  <c r="G187" i="16"/>
  <c r="G112" i="16"/>
  <c r="G279" i="16"/>
  <c r="G705" i="16"/>
  <c r="G500" i="16"/>
  <c r="G244" i="16"/>
  <c r="G598" i="16"/>
  <c r="G1023" i="16"/>
  <c r="G931" i="16"/>
  <c r="G627" i="16"/>
  <c r="G276" i="16"/>
  <c r="G352" i="16"/>
  <c r="G341" i="16"/>
  <c r="G288" i="16"/>
  <c r="G568" i="16"/>
  <c r="G312" i="16"/>
  <c r="G115" i="16"/>
  <c r="G448" i="16"/>
  <c r="G733" i="16"/>
  <c r="G141" i="16"/>
  <c r="G643" i="16"/>
  <c r="G654" i="16"/>
  <c r="G222" i="16"/>
  <c r="G36" i="16"/>
  <c r="G383" i="16"/>
  <c r="G990" i="16"/>
  <c r="G927" i="16"/>
  <c r="G533" i="16"/>
  <c r="G83" i="16"/>
  <c r="G473" i="16"/>
  <c r="G537" i="16"/>
  <c r="G439" i="16"/>
  <c r="G593" i="16"/>
  <c r="G300" i="16"/>
  <c r="G275" i="16"/>
  <c r="G226" i="16"/>
  <c r="G1006" i="16"/>
  <c r="G234" i="16"/>
  <c r="G92" i="16"/>
  <c r="G190" i="16"/>
  <c r="G504" i="16"/>
  <c r="G147" i="16"/>
  <c r="G511" i="16"/>
  <c r="G624" i="16"/>
  <c r="G789" i="16"/>
  <c r="G865" i="16"/>
  <c r="G494" i="16"/>
  <c r="G113" i="16"/>
  <c r="G861" i="16"/>
  <c r="G136" i="16"/>
  <c r="G618" i="16"/>
  <c r="G660" i="16"/>
  <c r="G183" i="16"/>
  <c r="G716" i="16"/>
  <c r="G1009" i="16"/>
  <c r="G464" i="16"/>
  <c r="G655" i="16"/>
  <c r="G697" i="16"/>
  <c r="G629" i="16"/>
  <c r="G1002" i="16"/>
  <c r="G358" i="16"/>
  <c r="G641" i="16"/>
  <c r="G66" i="16"/>
  <c r="G320" i="16"/>
  <c r="G143" i="16"/>
  <c r="G953" i="16"/>
  <c r="G957" i="16"/>
  <c r="G938" i="16"/>
  <c r="G734" i="16"/>
  <c r="G902" i="16"/>
  <c r="G208" i="16"/>
  <c r="G102" i="16"/>
  <c r="G409" i="16"/>
  <c r="G146" i="16"/>
  <c r="G430" i="16"/>
  <c r="G379" i="16"/>
  <c r="G399" i="16"/>
  <c r="G255" i="16"/>
  <c r="G159" i="16"/>
  <c r="G1011" i="16"/>
  <c r="G374" i="16"/>
  <c r="G578" i="16"/>
  <c r="G800" i="16"/>
  <c r="G425" i="16"/>
  <c r="G173" i="16"/>
  <c r="G596" i="16"/>
  <c r="G998" i="16"/>
  <c r="G388" i="16"/>
  <c r="G960" i="16"/>
  <c r="G638" i="16"/>
  <c r="G798" i="16"/>
  <c r="G444" i="16"/>
  <c r="G346" i="16"/>
  <c r="G236" i="16"/>
  <c r="G1018" i="16"/>
  <c r="G518" i="16"/>
  <c r="G101" i="16"/>
  <c r="G531" i="16"/>
  <c r="G935" i="16"/>
  <c r="G597" i="16"/>
  <c r="G424" i="16"/>
  <c r="G532" i="16"/>
  <c r="G951" i="16"/>
  <c r="G452" i="16"/>
  <c r="G746" i="16"/>
  <c r="G764" i="16"/>
  <c r="G480" i="16"/>
  <c r="G135" i="16"/>
  <c r="G267" i="16"/>
  <c r="G402" i="16"/>
  <c r="G87" i="16"/>
  <c r="G676" i="16"/>
  <c r="G334" i="16"/>
  <c r="G529" i="16"/>
  <c r="G351" i="16"/>
  <c r="G859" i="16"/>
  <c r="G63" i="16"/>
  <c r="G64" i="16"/>
  <c r="G787" i="16"/>
  <c r="G911" i="16"/>
  <c r="G210" i="16"/>
  <c r="G793" i="16"/>
  <c r="G188" i="16"/>
  <c r="G396" i="16"/>
  <c r="G76" i="16"/>
  <c r="G32" i="16"/>
  <c r="G879" i="16"/>
  <c r="G635" i="16"/>
  <c r="G98" i="16"/>
  <c r="G192" i="16"/>
  <c r="G663" i="16"/>
  <c r="G934" i="16"/>
  <c r="G447" i="16"/>
  <c r="G287" i="16"/>
  <c r="G479" i="16"/>
  <c r="G463" i="16"/>
  <c r="G970" i="16"/>
  <c r="G731" i="16"/>
  <c r="G714" i="16"/>
  <c r="G68" i="16"/>
  <c r="G873" i="16"/>
  <c r="G594" i="16"/>
  <c r="G446" i="16"/>
  <c r="G55" i="16"/>
  <c r="G583" i="16"/>
  <c r="G49" i="16"/>
  <c r="G543" i="16"/>
  <c r="G436" i="16"/>
  <c r="G515" i="16"/>
  <c r="G228" i="16"/>
  <c r="G831" i="16"/>
  <c r="G427" i="16"/>
  <c r="G584" i="16"/>
  <c r="G519" i="16"/>
  <c r="G466" i="16"/>
  <c r="G549" i="16"/>
  <c r="G611" i="16"/>
  <c r="G60" i="16"/>
  <c r="G110" i="16"/>
  <c r="G272" i="16"/>
  <c r="G319" i="16"/>
  <c r="G829" i="16"/>
  <c r="G700" i="16"/>
  <c r="G590" i="16"/>
  <c r="G872" i="16"/>
  <c r="G647" i="16"/>
  <c r="G547" i="16"/>
  <c r="G662" i="16"/>
  <c r="G400" i="16"/>
  <c r="G84" i="16"/>
  <c r="G79" i="16"/>
  <c r="G625" i="16"/>
  <c r="G832" i="16"/>
  <c r="G450" i="16"/>
  <c r="G708" i="16"/>
  <c r="G364" i="16"/>
  <c r="G433" i="16"/>
  <c r="G563" i="16"/>
  <c r="G987" i="16"/>
  <c r="G157" i="16"/>
  <c r="G178" i="16"/>
  <c r="G508" i="16"/>
  <c r="G870" i="16"/>
  <c r="G323" i="16"/>
  <c r="G485" i="16"/>
  <c r="G85" i="16"/>
  <c r="G308" i="16"/>
  <c r="G639" i="16"/>
  <c r="G554" i="16"/>
  <c r="G418" i="16"/>
  <c r="G919" i="16"/>
  <c r="D197" i="4"/>
  <c r="D187" i="4"/>
  <c r="I48" i="16" l="1"/>
  <c r="O50" i="16"/>
  <c r="U53" i="4"/>
  <c r="M53" i="4"/>
  <c r="E53" i="4"/>
  <c r="K22" i="4"/>
  <c r="E22" i="4"/>
  <c r="T53" i="4"/>
  <c r="L53" i="4"/>
  <c r="J22" i="4"/>
  <c r="O22" i="4"/>
  <c r="AA53" i="4"/>
  <c r="S53" i="4"/>
  <c r="K53" i="4"/>
  <c r="Q22" i="4"/>
  <c r="Y53" i="4"/>
  <c r="Q53" i="4"/>
  <c r="I53" i="4"/>
  <c r="Z53" i="4"/>
  <c r="R53" i="4"/>
  <c r="J53" i="4"/>
  <c r="P22" i="4"/>
  <c r="X53" i="4"/>
  <c r="P53" i="4"/>
  <c r="H53" i="4"/>
  <c r="N22" i="4"/>
  <c r="H22" i="4"/>
  <c r="W53" i="4"/>
  <c r="O53" i="4"/>
  <c r="G53" i="4"/>
  <c r="Y22" i="4"/>
  <c r="M22" i="4"/>
  <c r="G22" i="4"/>
  <c r="V53" i="4"/>
  <c r="N53" i="4"/>
  <c r="F53" i="4"/>
  <c r="X22" i="4"/>
  <c r="L22" i="4"/>
  <c r="F22" i="4"/>
  <c r="I22" i="4"/>
  <c r="W63" i="4"/>
  <c r="O63" i="4"/>
  <c r="G63" i="4"/>
  <c r="K32" i="4"/>
  <c r="V63" i="4"/>
  <c r="N63" i="4"/>
  <c r="F63" i="4"/>
  <c r="J32" i="4"/>
  <c r="U63" i="4"/>
  <c r="M63" i="4"/>
  <c r="E63" i="4"/>
  <c r="Q32" i="4"/>
  <c r="I32" i="4"/>
  <c r="AA63" i="4"/>
  <c r="S63" i="4"/>
  <c r="K63" i="4"/>
  <c r="T63" i="4"/>
  <c r="L63" i="4"/>
  <c r="P32" i="4"/>
  <c r="H32" i="4"/>
  <c r="Z63" i="4"/>
  <c r="R63" i="4"/>
  <c r="J63" i="4"/>
  <c r="N32" i="4"/>
  <c r="F32" i="4"/>
  <c r="Y63" i="4"/>
  <c r="Q63" i="4"/>
  <c r="I63" i="4"/>
  <c r="Y32" i="4"/>
  <c r="M32" i="4"/>
  <c r="E32" i="4"/>
  <c r="G32" i="4"/>
  <c r="X63" i="4"/>
  <c r="P63" i="4"/>
  <c r="H63" i="4"/>
  <c r="X32" i="4"/>
  <c r="L32" i="4"/>
  <c r="O32" i="4"/>
  <c r="AB587" i="13"/>
  <c r="AA587" i="13"/>
  <c r="Z587" i="13"/>
  <c r="Y587" i="13"/>
  <c r="X587" i="13"/>
  <c r="W587" i="13"/>
  <c r="V587" i="13"/>
  <c r="U587" i="13"/>
  <c r="T587" i="13"/>
  <c r="S587" i="13"/>
  <c r="R587" i="13"/>
  <c r="Q587" i="13"/>
  <c r="P587" i="13"/>
  <c r="O587" i="13"/>
  <c r="N587" i="13"/>
  <c r="M587" i="13"/>
  <c r="H587" i="13"/>
  <c r="G587" i="13"/>
  <c r="F587" i="13"/>
  <c r="E587" i="13"/>
  <c r="X528" i="13"/>
  <c r="W528" i="13"/>
  <c r="V528" i="13"/>
  <c r="U528" i="13"/>
  <c r="T528" i="13"/>
  <c r="S528" i="13"/>
  <c r="R528" i="13"/>
  <c r="Q528" i="13"/>
  <c r="P528" i="13"/>
  <c r="O528" i="13"/>
  <c r="N528" i="13"/>
  <c r="M528" i="13"/>
  <c r="L528" i="13"/>
  <c r="K528" i="13"/>
  <c r="J528" i="13"/>
  <c r="I528" i="13"/>
  <c r="H528" i="13"/>
  <c r="G528" i="13"/>
  <c r="F528" i="13"/>
  <c r="E528" i="13"/>
  <c r="AB469" i="13"/>
  <c r="AA469" i="13"/>
  <c r="Z469" i="13"/>
  <c r="Y469" i="13"/>
  <c r="X469" i="13"/>
  <c r="W469" i="13"/>
  <c r="V469" i="13"/>
  <c r="U469" i="13"/>
  <c r="T469" i="13"/>
  <c r="S469" i="13"/>
  <c r="R469" i="13"/>
  <c r="Q469" i="13"/>
  <c r="P469" i="13"/>
  <c r="O469" i="13"/>
  <c r="N469" i="13"/>
  <c r="M469" i="13"/>
  <c r="L469" i="13"/>
  <c r="K469" i="13"/>
  <c r="J469" i="13"/>
  <c r="I469" i="13"/>
  <c r="H469" i="13"/>
  <c r="G469" i="13"/>
  <c r="F469" i="13"/>
  <c r="E469" i="13"/>
  <c r="AB410" i="13"/>
  <c r="AA410" i="13"/>
  <c r="Z410" i="13"/>
  <c r="Y410" i="13"/>
  <c r="X410" i="13"/>
  <c r="W410" i="13"/>
  <c r="V410" i="13"/>
  <c r="U410" i="13"/>
  <c r="T410" i="13"/>
  <c r="S410" i="13"/>
  <c r="R410" i="13"/>
  <c r="Q410" i="13"/>
  <c r="P410" i="13"/>
  <c r="O410" i="13"/>
  <c r="N410" i="13"/>
  <c r="M410" i="13"/>
  <c r="L410" i="13"/>
  <c r="K410" i="13"/>
  <c r="J410" i="13"/>
  <c r="I410" i="13"/>
  <c r="H410" i="13"/>
  <c r="G410" i="13"/>
  <c r="F410" i="13"/>
  <c r="E410" i="13"/>
  <c r="AB351" i="13"/>
  <c r="AA351" i="13"/>
  <c r="Z351" i="13"/>
  <c r="Y351" i="13"/>
  <c r="X351" i="13"/>
  <c r="W351" i="13"/>
  <c r="V351" i="13"/>
  <c r="U351" i="13"/>
  <c r="T351" i="13"/>
  <c r="S351" i="13"/>
  <c r="R351" i="13"/>
  <c r="Q351" i="13"/>
  <c r="P351" i="13"/>
  <c r="O351" i="13"/>
  <c r="N351" i="13"/>
  <c r="M351" i="13"/>
  <c r="L351" i="13"/>
  <c r="K351" i="13"/>
  <c r="J351" i="13"/>
  <c r="I351" i="13"/>
  <c r="H351" i="13"/>
  <c r="G351" i="13"/>
  <c r="F351" i="13"/>
  <c r="E351" i="13"/>
  <c r="AB292" i="13"/>
  <c r="AA292" i="13"/>
  <c r="Z292" i="13"/>
  <c r="Y292" i="13"/>
  <c r="X292" i="13"/>
  <c r="W292" i="13"/>
  <c r="V292" i="13"/>
  <c r="U292" i="13"/>
  <c r="T292" i="13"/>
  <c r="S292" i="13"/>
  <c r="R292" i="13"/>
  <c r="Q292" i="13"/>
  <c r="P292" i="13"/>
  <c r="O292" i="13"/>
  <c r="N292" i="13"/>
  <c r="M292" i="13"/>
  <c r="L292" i="13"/>
  <c r="K292" i="13"/>
  <c r="J292" i="13"/>
  <c r="I292" i="13"/>
  <c r="H292" i="13"/>
  <c r="G292" i="13"/>
  <c r="F292" i="13"/>
  <c r="E292" i="13"/>
  <c r="AB233" i="13"/>
  <c r="AA233" i="13"/>
  <c r="Z233" i="13"/>
  <c r="Y233" i="13"/>
  <c r="X233" i="13"/>
  <c r="W233" i="13"/>
  <c r="V233" i="13"/>
  <c r="U233" i="13"/>
  <c r="T233" i="13"/>
  <c r="S233" i="13"/>
  <c r="R233" i="13"/>
  <c r="Q233" i="13"/>
  <c r="P233" i="13"/>
  <c r="O233" i="13"/>
  <c r="N233" i="13"/>
  <c r="M233" i="13"/>
  <c r="H233" i="13"/>
  <c r="G233" i="13"/>
  <c r="F233" i="13"/>
  <c r="E233" i="13"/>
  <c r="X174" i="13"/>
  <c r="W174" i="13"/>
  <c r="V174" i="13"/>
  <c r="U174" i="13"/>
  <c r="T174" i="13"/>
  <c r="S174" i="13"/>
  <c r="R174" i="13"/>
  <c r="Q174" i="13"/>
  <c r="P174" i="13"/>
  <c r="O174" i="13"/>
  <c r="N174" i="13"/>
  <c r="M174" i="13"/>
  <c r="L174" i="13"/>
  <c r="K174" i="13"/>
  <c r="J174" i="13"/>
  <c r="I174" i="13"/>
  <c r="H174" i="13"/>
  <c r="G174" i="13"/>
  <c r="F174" i="13"/>
  <c r="E174" i="13"/>
  <c r="AB115" i="13"/>
  <c r="AA115" i="13"/>
  <c r="Z115" i="13"/>
  <c r="Y115" i="13"/>
  <c r="X115" i="13"/>
  <c r="W115" i="13"/>
  <c r="V115" i="13"/>
  <c r="U115" i="13"/>
  <c r="T115" i="13"/>
  <c r="S115" i="13"/>
  <c r="R115" i="13"/>
  <c r="Q115" i="13"/>
  <c r="P115" i="13"/>
  <c r="O115" i="13"/>
  <c r="N115" i="13"/>
  <c r="M115" i="13"/>
  <c r="H115" i="13"/>
  <c r="G115" i="13"/>
  <c r="F115" i="13"/>
  <c r="E115" i="13"/>
  <c r="X56" i="13"/>
  <c r="W56" i="13"/>
  <c r="V56" i="13"/>
  <c r="U56" i="13"/>
  <c r="T56" i="13"/>
  <c r="S56" i="13"/>
  <c r="R56" i="13"/>
  <c r="Q56" i="13"/>
  <c r="P56" i="13"/>
  <c r="O56" i="13"/>
  <c r="N56" i="13"/>
  <c r="M56" i="13"/>
  <c r="L56" i="13"/>
  <c r="K56" i="13"/>
  <c r="I56" i="13"/>
  <c r="H56" i="13"/>
  <c r="G56" i="13"/>
  <c r="F56" i="13"/>
  <c r="E56" i="13"/>
  <c r="AA308" i="6"/>
  <c r="U308" i="6"/>
  <c r="T308" i="6"/>
  <c r="S308" i="6"/>
  <c r="R308" i="6"/>
  <c r="Q308" i="6"/>
  <c r="P308" i="6"/>
  <c r="O308" i="6"/>
  <c r="N308" i="6"/>
  <c r="M308" i="6"/>
  <c r="L308" i="6"/>
  <c r="K308" i="6"/>
  <c r="J308" i="6"/>
  <c r="I308" i="6"/>
  <c r="H308" i="6"/>
  <c r="G308" i="6"/>
  <c r="AA307" i="6"/>
  <c r="U307" i="6"/>
  <c r="T307" i="6"/>
  <c r="S307" i="6"/>
  <c r="R307" i="6"/>
  <c r="Q307" i="6"/>
  <c r="P307" i="6"/>
  <c r="O307" i="6"/>
  <c r="N307" i="6"/>
  <c r="M307" i="6"/>
  <c r="L307" i="6"/>
  <c r="K307" i="6"/>
  <c r="J307" i="6"/>
  <c r="I307" i="6"/>
  <c r="H307" i="6"/>
  <c r="G307" i="6"/>
  <c r="AA296" i="6"/>
  <c r="Z296" i="6"/>
  <c r="Y296" i="6"/>
  <c r="X296" i="6"/>
  <c r="W296" i="6"/>
  <c r="V296" i="6"/>
  <c r="Q296" i="6"/>
  <c r="P296" i="6"/>
  <c r="O296" i="6"/>
  <c r="N296" i="6"/>
  <c r="M296" i="6"/>
  <c r="L296" i="6"/>
  <c r="K296" i="6"/>
  <c r="J296" i="6"/>
  <c r="I296" i="6"/>
  <c r="H296" i="6"/>
  <c r="G296" i="6"/>
  <c r="F296" i="6"/>
  <c r="AA295" i="6"/>
  <c r="Z295" i="6"/>
  <c r="Y295" i="6"/>
  <c r="X295" i="6"/>
  <c r="W295" i="6"/>
  <c r="V295" i="6"/>
  <c r="Q295" i="6"/>
  <c r="P295" i="6"/>
  <c r="O295" i="6"/>
  <c r="N295" i="6"/>
  <c r="M295" i="6"/>
  <c r="L295" i="6"/>
  <c r="K295" i="6"/>
  <c r="J295" i="6"/>
  <c r="I295" i="6"/>
  <c r="H295" i="6"/>
  <c r="G295" i="6"/>
  <c r="F295" i="6"/>
  <c r="AA254" i="6"/>
  <c r="Z231" i="10" s="1"/>
  <c r="Z263" i="10" s="1"/>
  <c r="Z254" i="6"/>
  <c r="Y231" i="10" s="1"/>
  <c r="Y263" i="10" s="1"/>
  <c r="Y254" i="6"/>
  <c r="X231" i="10" s="1"/>
  <c r="X263" i="10" s="1"/>
  <c r="X254" i="6"/>
  <c r="W231" i="10" s="1"/>
  <c r="W263" i="10" s="1"/>
  <c r="W254" i="6"/>
  <c r="V231" i="10" s="1"/>
  <c r="V263" i="10" s="1"/>
  <c r="V254" i="6"/>
  <c r="U231" i="10" s="1"/>
  <c r="U263" i="10" s="1"/>
  <c r="U254" i="6"/>
  <c r="T231" i="10" s="1"/>
  <c r="T263" i="10" s="1"/>
  <c r="T254" i="6"/>
  <c r="S231" i="10" s="1"/>
  <c r="S263" i="10" s="1"/>
  <c r="S254" i="6"/>
  <c r="R231" i="10" s="1"/>
  <c r="R263" i="10" s="1"/>
  <c r="R254" i="6"/>
  <c r="Q231" i="10" s="1"/>
  <c r="Q263" i="10" s="1"/>
  <c r="Q254" i="6"/>
  <c r="P231" i="10" s="1"/>
  <c r="P263" i="10" s="1"/>
  <c r="P254" i="6"/>
  <c r="O231" i="10" s="1"/>
  <c r="O263" i="10" s="1"/>
  <c r="O254" i="6"/>
  <c r="N231" i="10" s="1"/>
  <c r="N263" i="10" s="1"/>
  <c r="N254" i="6"/>
  <c r="M231" i="10" s="1"/>
  <c r="M263" i="10" s="1"/>
  <c r="M254" i="6"/>
  <c r="L231" i="10" s="1"/>
  <c r="L263" i="10" s="1"/>
  <c r="L254" i="6"/>
  <c r="K231" i="10" s="1"/>
  <c r="K263" i="10" s="1"/>
  <c r="K254" i="6"/>
  <c r="J231" i="10" s="1"/>
  <c r="J263" i="10" s="1"/>
  <c r="J254" i="6"/>
  <c r="I231" i="10" s="1"/>
  <c r="I263" i="10" s="1"/>
  <c r="I254" i="6"/>
  <c r="H231" i="10" s="1"/>
  <c r="H263" i="10" s="1"/>
  <c r="H254" i="6"/>
  <c r="G231" i="10" s="1"/>
  <c r="G263" i="10" s="1"/>
  <c r="G254" i="6"/>
  <c r="F231" i="10" s="1"/>
  <c r="F263" i="10" s="1"/>
  <c r="F254" i="6"/>
  <c r="E231" i="10" s="1"/>
  <c r="E263" i="10" s="1"/>
  <c r="AA253" i="6"/>
  <c r="Z253" i="6"/>
  <c r="Y253" i="6"/>
  <c r="X253" i="6"/>
  <c r="W253" i="6"/>
  <c r="V253" i="6"/>
  <c r="U253" i="6"/>
  <c r="T253" i="6"/>
  <c r="S253" i="6"/>
  <c r="R253" i="6"/>
  <c r="Q253" i="6"/>
  <c r="P253" i="6"/>
  <c r="O253" i="6"/>
  <c r="N253" i="6"/>
  <c r="M253" i="6"/>
  <c r="L253" i="6"/>
  <c r="K253" i="6"/>
  <c r="J253" i="6"/>
  <c r="I253" i="6"/>
  <c r="H253" i="6"/>
  <c r="G253" i="6"/>
  <c r="F253" i="6"/>
  <c r="AA247" i="6"/>
  <c r="U247" i="6"/>
  <c r="T247" i="6"/>
  <c r="S247" i="6"/>
  <c r="R247" i="6"/>
  <c r="Q247" i="6"/>
  <c r="P247" i="6"/>
  <c r="O247" i="6"/>
  <c r="N247" i="6"/>
  <c r="M247" i="6"/>
  <c r="L247" i="6"/>
  <c r="K247" i="6"/>
  <c r="J247" i="6"/>
  <c r="I247" i="6"/>
  <c r="H247" i="6"/>
  <c r="G247" i="6"/>
  <c r="F247" i="6"/>
  <c r="AA246" i="6"/>
  <c r="U246" i="6"/>
  <c r="T246" i="6"/>
  <c r="S246" i="6"/>
  <c r="R246" i="6"/>
  <c r="Q246" i="6"/>
  <c r="P246" i="6"/>
  <c r="O246" i="6"/>
  <c r="N246" i="6"/>
  <c r="M246" i="6"/>
  <c r="L246" i="6"/>
  <c r="K246" i="6"/>
  <c r="J246" i="6"/>
  <c r="I246" i="6"/>
  <c r="H246" i="6"/>
  <c r="G246" i="6"/>
  <c r="F246" i="6"/>
  <c r="AA235" i="6"/>
  <c r="Z235" i="6"/>
  <c r="Y235" i="6"/>
  <c r="X235" i="6"/>
  <c r="W235" i="6"/>
  <c r="V235" i="6"/>
  <c r="Q235" i="6"/>
  <c r="P235" i="6"/>
  <c r="O235" i="6"/>
  <c r="N235" i="6"/>
  <c r="M235" i="6"/>
  <c r="L235" i="6"/>
  <c r="K235" i="6"/>
  <c r="J235" i="6"/>
  <c r="I235" i="6"/>
  <c r="H235" i="6"/>
  <c r="G235" i="6"/>
  <c r="F235" i="6"/>
  <c r="AA234" i="6"/>
  <c r="Z234" i="6"/>
  <c r="Y234" i="6"/>
  <c r="X234" i="6"/>
  <c r="W234" i="6"/>
  <c r="V234" i="6"/>
  <c r="Q234" i="6"/>
  <c r="P234" i="6"/>
  <c r="O234" i="6"/>
  <c r="N234" i="6"/>
  <c r="M234" i="6"/>
  <c r="L234" i="6"/>
  <c r="K234" i="6"/>
  <c r="J234" i="6"/>
  <c r="I234" i="6"/>
  <c r="H234" i="6"/>
  <c r="G234" i="6"/>
  <c r="F234" i="6"/>
  <c r="AA193" i="6"/>
  <c r="Z175" i="10" s="1"/>
  <c r="Z207" i="10" s="1"/>
  <c r="Z193" i="6"/>
  <c r="Y175" i="10" s="1"/>
  <c r="Y207" i="10" s="1"/>
  <c r="Y193" i="6"/>
  <c r="X175" i="10" s="1"/>
  <c r="X207" i="10" s="1"/>
  <c r="X193" i="6"/>
  <c r="W175" i="10" s="1"/>
  <c r="W207" i="10" s="1"/>
  <c r="W193" i="6"/>
  <c r="V175" i="10" s="1"/>
  <c r="V207" i="10" s="1"/>
  <c r="V193" i="6"/>
  <c r="U175" i="10" s="1"/>
  <c r="U207" i="10" s="1"/>
  <c r="U193" i="6"/>
  <c r="T175" i="10" s="1"/>
  <c r="T207" i="10" s="1"/>
  <c r="T193" i="6"/>
  <c r="S175" i="10" s="1"/>
  <c r="S207" i="10" s="1"/>
  <c r="S193" i="6"/>
  <c r="R175" i="10" s="1"/>
  <c r="R207" i="10" s="1"/>
  <c r="R193" i="6"/>
  <c r="Q175" i="10" s="1"/>
  <c r="Q207" i="10" s="1"/>
  <c r="Q193" i="6"/>
  <c r="P175" i="10" s="1"/>
  <c r="P207" i="10" s="1"/>
  <c r="P193" i="6"/>
  <c r="O175" i="10" s="1"/>
  <c r="O207" i="10" s="1"/>
  <c r="O193" i="6"/>
  <c r="N175" i="10" s="1"/>
  <c r="N207" i="10" s="1"/>
  <c r="N193" i="6"/>
  <c r="M175" i="10" s="1"/>
  <c r="M207" i="10" s="1"/>
  <c r="M193" i="6"/>
  <c r="L175" i="10" s="1"/>
  <c r="L207" i="10" s="1"/>
  <c r="L193" i="6"/>
  <c r="K175" i="10" s="1"/>
  <c r="K207" i="10" s="1"/>
  <c r="K193" i="6"/>
  <c r="J175" i="10" s="1"/>
  <c r="J207" i="10" s="1"/>
  <c r="J193" i="6"/>
  <c r="I175" i="10" s="1"/>
  <c r="I207" i="10" s="1"/>
  <c r="I193" i="6"/>
  <c r="H175" i="10" s="1"/>
  <c r="H207" i="10" s="1"/>
  <c r="H193" i="6"/>
  <c r="G175" i="10" s="1"/>
  <c r="G207" i="10" s="1"/>
  <c r="G193" i="6"/>
  <c r="F175" i="10" s="1"/>
  <c r="F207" i="10" s="1"/>
  <c r="F193" i="6"/>
  <c r="E175" i="10" s="1"/>
  <c r="E207" i="10" s="1"/>
  <c r="AA192" i="6"/>
  <c r="Z192" i="6"/>
  <c r="Y192" i="6"/>
  <c r="X192" i="6"/>
  <c r="W192" i="6"/>
  <c r="V192" i="6"/>
  <c r="U192" i="6"/>
  <c r="T192" i="6"/>
  <c r="S192" i="6"/>
  <c r="R192" i="6"/>
  <c r="Q192" i="6"/>
  <c r="P192" i="6"/>
  <c r="O192" i="6"/>
  <c r="N192" i="6"/>
  <c r="M192" i="6"/>
  <c r="L192" i="6"/>
  <c r="K192" i="6"/>
  <c r="J192" i="6"/>
  <c r="I192" i="6"/>
  <c r="H192" i="6"/>
  <c r="G192" i="6"/>
  <c r="F192" i="6"/>
  <c r="U186" i="6"/>
  <c r="T186" i="6"/>
  <c r="S186" i="6"/>
  <c r="R186" i="6"/>
  <c r="Q186" i="6"/>
  <c r="P186" i="6"/>
  <c r="O186" i="6"/>
  <c r="N186" i="6"/>
  <c r="M186" i="6"/>
  <c r="L186" i="6"/>
  <c r="K186" i="6"/>
  <c r="J186" i="6"/>
  <c r="I186" i="6"/>
  <c r="H186" i="6"/>
  <c r="G186" i="6"/>
  <c r="F186" i="6"/>
  <c r="AA185" i="6"/>
  <c r="U185" i="6"/>
  <c r="T185" i="6"/>
  <c r="S185" i="6"/>
  <c r="R185" i="6"/>
  <c r="Q185" i="6"/>
  <c r="P185" i="6"/>
  <c r="O185" i="6"/>
  <c r="N185" i="6"/>
  <c r="M185" i="6"/>
  <c r="L185" i="6"/>
  <c r="K185" i="6"/>
  <c r="J185" i="6"/>
  <c r="I185" i="6"/>
  <c r="H185" i="6"/>
  <c r="G185" i="6"/>
  <c r="F185" i="6"/>
  <c r="AA174" i="6"/>
  <c r="Z174" i="6"/>
  <c r="Y174" i="6"/>
  <c r="X174" i="6"/>
  <c r="W174" i="6"/>
  <c r="V174" i="6"/>
  <c r="Q174" i="6"/>
  <c r="P174" i="6"/>
  <c r="O174" i="6"/>
  <c r="N174" i="6"/>
  <c r="M174" i="6"/>
  <c r="L174" i="6"/>
  <c r="K174" i="6"/>
  <c r="J174" i="6"/>
  <c r="I174" i="6"/>
  <c r="H174" i="6"/>
  <c r="G174" i="6"/>
  <c r="F174" i="6"/>
  <c r="AA173" i="6"/>
  <c r="Z173" i="6"/>
  <c r="Y173" i="6"/>
  <c r="X173" i="6"/>
  <c r="W173" i="6"/>
  <c r="V173" i="6"/>
  <c r="Q173" i="6"/>
  <c r="P173" i="6"/>
  <c r="O173" i="6"/>
  <c r="N173" i="6"/>
  <c r="M173" i="6"/>
  <c r="L173" i="6"/>
  <c r="K173" i="6"/>
  <c r="J173" i="6"/>
  <c r="I173" i="6"/>
  <c r="H173" i="6"/>
  <c r="G173" i="6"/>
  <c r="F173" i="6"/>
  <c r="AA132" i="6"/>
  <c r="Z119" i="10" s="1"/>
  <c r="Z151" i="10" s="1"/>
  <c r="Z132" i="6"/>
  <c r="Y119" i="10" s="1"/>
  <c r="Y151" i="10" s="1"/>
  <c r="Y132" i="6"/>
  <c r="X119" i="10" s="1"/>
  <c r="X151" i="10" s="1"/>
  <c r="X132" i="6"/>
  <c r="W119" i="10" s="1"/>
  <c r="W151" i="10" s="1"/>
  <c r="W132" i="6"/>
  <c r="V119" i="10" s="1"/>
  <c r="V151" i="10" s="1"/>
  <c r="V132" i="6"/>
  <c r="U119" i="10" s="1"/>
  <c r="U151" i="10" s="1"/>
  <c r="U132" i="6"/>
  <c r="T119" i="10" s="1"/>
  <c r="T151" i="10" s="1"/>
  <c r="T132" i="6"/>
  <c r="S119" i="10" s="1"/>
  <c r="S151" i="10" s="1"/>
  <c r="S132" i="6"/>
  <c r="R119" i="10" s="1"/>
  <c r="R151" i="10" s="1"/>
  <c r="R132" i="6"/>
  <c r="Q119" i="10" s="1"/>
  <c r="Q151" i="10" s="1"/>
  <c r="Q132" i="6"/>
  <c r="P119" i="10" s="1"/>
  <c r="P151" i="10" s="1"/>
  <c r="P132" i="6"/>
  <c r="O119" i="10" s="1"/>
  <c r="O151" i="10" s="1"/>
  <c r="O132" i="6"/>
  <c r="N119" i="10" s="1"/>
  <c r="N151" i="10" s="1"/>
  <c r="N132" i="6"/>
  <c r="M119" i="10" s="1"/>
  <c r="M151" i="10" s="1"/>
  <c r="M132" i="6"/>
  <c r="L119" i="10" s="1"/>
  <c r="L151" i="10" s="1"/>
  <c r="L132" i="6"/>
  <c r="K119" i="10" s="1"/>
  <c r="K151" i="10" s="1"/>
  <c r="K132" i="6"/>
  <c r="J119" i="10" s="1"/>
  <c r="J151" i="10" s="1"/>
  <c r="J132" i="6"/>
  <c r="I119" i="10" s="1"/>
  <c r="I151" i="10" s="1"/>
  <c r="I132" i="6"/>
  <c r="H119" i="10" s="1"/>
  <c r="H151" i="10" s="1"/>
  <c r="H132" i="6"/>
  <c r="G119" i="10" s="1"/>
  <c r="G151" i="10" s="1"/>
  <c r="G132" i="6"/>
  <c r="F119" i="10" s="1"/>
  <c r="F151" i="10" s="1"/>
  <c r="F132" i="6"/>
  <c r="E119" i="10" s="1"/>
  <c r="E151" i="10" s="1"/>
  <c r="AA131" i="6"/>
  <c r="Z131" i="6"/>
  <c r="Y131" i="6"/>
  <c r="X131" i="6"/>
  <c r="W131" i="6"/>
  <c r="V131" i="6"/>
  <c r="U131" i="6"/>
  <c r="T131" i="6"/>
  <c r="S131" i="6"/>
  <c r="R131" i="6"/>
  <c r="Q131" i="6"/>
  <c r="P131" i="6"/>
  <c r="O131" i="6"/>
  <c r="N131" i="6"/>
  <c r="M131" i="6"/>
  <c r="L131" i="6"/>
  <c r="K131" i="6"/>
  <c r="J131" i="6"/>
  <c r="I131" i="6"/>
  <c r="H131" i="6"/>
  <c r="G131" i="6"/>
  <c r="F131" i="6"/>
  <c r="AA125" i="6"/>
  <c r="U125" i="6"/>
  <c r="T125" i="6"/>
  <c r="S125" i="6"/>
  <c r="R125" i="6"/>
  <c r="Q125" i="6"/>
  <c r="P125" i="6"/>
  <c r="O125" i="6"/>
  <c r="N125" i="6"/>
  <c r="M125" i="6"/>
  <c r="L125" i="6"/>
  <c r="K125" i="6"/>
  <c r="J125" i="6"/>
  <c r="I125" i="6"/>
  <c r="H125" i="6"/>
  <c r="G125" i="6"/>
  <c r="F125" i="6"/>
  <c r="AA124" i="6"/>
  <c r="U124" i="6"/>
  <c r="T124" i="6"/>
  <c r="S124" i="6"/>
  <c r="R124" i="6"/>
  <c r="Q124" i="6"/>
  <c r="P124" i="6"/>
  <c r="O124" i="6"/>
  <c r="N124" i="6"/>
  <c r="M124" i="6"/>
  <c r="L124" i="6"/>
  <c r="K124" i="6"/>
  <c r="J124" i="6"/>
  <c r="I124" i="6"/>
  <c r="H124" i="6"/>
  <c r="G124" i="6"/>
  <c r="F124" i="6"/>
  <c r="AA113" i="6"/>
  <c r="Z113" i="6"/>
  <c r="Y113" i="6"/>
  <c r="X113" i="6"/>
  <c r="W113" i="6"/>
  <c r="V113" i="6"/>
  <c r="Q113" i="6"/>
  <c r="P113" i="6"/>
  <c r="O113" i="6"/>
  <c r="N113" i="6"/>
  <c r="M113" i="6"/>
  <c r="L113" i="6"/>
  <c r="K113" i="6"/>
  <c r="J113" i="6"/>
  <c r="I113" i="6"/>
  <c r="H113" i="6"/>
  <c r="G113" i="6"/>
  <c r="F113" i="6"/>
  <c r="AA112" i="6"/>
  <c r="Z112" i="6"/>
  <c r="Y112" i="6"/>
  <c r="X112" i="6"/>
  <c r="W112" i="6"/>
  <c r="V112" i="6"/>
  <c r="Q112" i="6"/>
  <c r="P112" i="6"/>
  <c r="O112" i="6"/>
  <c r="N112" i="6"/>
  <c r="M112" i="6"/>
  <c r="L112" i="6"/>
  <c r="K112" i="6"/>
  <c r="J112" i="6"/>
  <c r="I112" i="6"/>
  <c r="H112" i="6"/>
  <c r="G112" i="6"/>
  <c r="F112" i="6"/>
  <c r="W71" i="6"/>
  <c r="V63" i="10" s="1"/>
  <c r="V95" i="10" s="1"/>
  <c r="V71" i="6"/>
  <c r="U63" i="10" s="1"/>
  <c r="U95" i="10" s="1"/>
  <c r="T71" i="6"/>
  <c r="S63" i="10" s="1"/>
  <c r="S95" i="10" s="1"/>
  <c r="S71" i="6"/>
  <c r="R63" i="10" s="1"/>
  <c r="R95" i="10" s="1"/>
  <c r="R71" i="6"/>
  <c r="Q63" i="10" s="1"/>
  <c r="Q95" i="10" s="1"/>
  <c r="Q71" i="6"/>
  <c r="P63" i="10" s="1"/>
  <c r="P95" i="10" s="1"/>
  <c r="P71" i="6"/>
  <c r="O63" i="10" s="1"/>
  <c r="O95" i="10" s="1"/>
  <c r="O71" i="6"/>
  <c r="N63" i="10" s="1"/>
  <c r="N95" i="10" s="1"/>
  <c r="N71" i="6"/>
  <c r="M63" i="10" s="1"/>
  <c r="M95" i="10" s="1"/>
  <c r="M71" i="6"/>
  <c r="L63" i="10" s="1"/>
  <c r="L95" i="10" s="1"/>
  <c r="L71" i="6"/>
  <c r="K63" i="10" s="1"/>
  <c r="K95" i="10" s="1"/>
  <c r="K71" i="6"/>
  <c r="J63" i="10" s="1"/>
  <c r="J95" i="10" s="1"/>
  <c r="I71" i="6"/>
  <c r="H63" i="10" s="1"/>
  <c r="H95" i="10" s="1"/>
  <c r="H71" i="6"/>
  <c r="G63" i="10" s="1"/>
  <c r="G95" i="10" s="1"/>
  <c r="G71" i="6"/>
  <c r="F63" i="10" s="1"/>
  <c r="F95" i="10" s="1"/>
  <c r="F71" i="6"/>
  <c r="E63" i="10" s="1"/>
  <c r="E95" i="10" s="1"/>
  <c r="AA70" i="6"/>
  <c r="Z70" i="6"/>
  <c r="Y70" i="6"/>
  <c r="X70" i="6"/>
  <c r="W70" i="6"/>
  <c r="V70" i="6"/>
  <c r="U70" i="6"/>
  <c r="T70" i="6"/>
  <c r="S70" i="6"/>
  <c r="R70" i="6"/>
  <c r="P70" i="6"/>
  <c r="O70" i="6"/>
  <c r="N70" i="6"/>
  <c r="M70" i="6"/>
  <c r="L70" i="6"/>
  <c r="K70" i="6"/>
  <c r="J70" i="6"/>
  <c r="I70" i="6"/>
  <c r="H70" i="6"/>
  <c r="G70" i="6"/>
  <c r="F70" i="6"/>
  <c r="AA71" i="6"/>
  <c r="Z63" i="10" s="1"/>
  <c r="Z95" i="10" s="1"/>
  <c r="Z71" i="6"/>
  <c r="Y63" i="10" s="1"/>
  <c r="Y95" i="10" s="1"/>
  <c r="Y71" i="6"/>
  <c r="X63" i="10" s="1"/>
  <c r="X95" i="10" s="1"/>
  <c r="X71" i="6"/>
  <c r="W63" i="10" s="1"/>
  <c r="W95" i="10" s="1"/>
  <c r="U71" i="6"/>
  <c r="T63" i="10" s="1"/>
  <c r="T95" i="10" s="1"/>
  <c r="AA64" i="6"/>
  <c r="U64" i="6"/>
  <c r="T64" i="6"/>
  <c r="S64" i="6"/>
  <c r="R64" i="6"/>
  <c r="Q64" i="6"/>
  <c r="P64" i="6"/>
  <c r="O64" i="6"/>
  <c r="N64" i="6"/>
  <c r="M64" i="6"/>
  <c r="L64" i="6"/>
  <c r="K64" i="6"/>
  <c r="J64" i="6"/>
  <c r="I64" i="6"/>
  <c r="H64" i="6"/>
  <c r="G64" i="6"/>
  <c r="T63" i="6"/>
  <c r="R63" i="6"/>
  <c r="P63" i="6"/>
  <c r="N63" i="6"/>
  <c r="L63" i="6"/>
  <c r="J63" i="6"/>
  <c r="H63" i="6"/>
  <c r="AA52" i="6"/>
  <c r="Z52" i="6"/>
  <c r="Y52" i="6"/>
  <c r="X52" i="6"/>
  <c r="W52" i="6"/>
  <c r="V52" i="6"/>
  <c r="P52" i="6"/>
  <c r="O52" i="6"/>
  <c r="N52" i="6"/>
  <c r="M52" i="6"/>
  <c r="L52" i="6"/>
  <c r="K52" i="6"/>
  <c r="J52" i="6"/>
  <c r="I52" i="6"/>
  <c r="H52" i="6"/>
  <c r="G52" i="6"/>
  <c r="F52" i="6"/>
  <c r="AA51" i="6"/>
  <c r="Z51" i="6"/>
  <c r="Y51" i="6"/>
  <c r="X51" i="6"/>
  <c r="W51" i="6"/>
  <c r="V51" i="6"/>
  <c r="Q51" i="6"/>
  <c r="P51" i="6"/>
  <c r="O51" i="6"/>
  <c r="N51" i="6"/>
  <c r="M51" i="6"/>
  <c r="K51" i="6"/>
  <c r="J51" i="6"/>
  <c r="I51" i="6"/>
  <c r="H51" i="6"/>
  <c r="G51" i="6"/>
  <c r="F51" i="6"/>
  <c r="D3" i="6"/>
  <c r="P78" i="5"/>
  <c r="O78" i="5"/>
  <c r="N78" i="5"/>
  <c r="M78" i="5"/>
  <c r="L78" i="5"/>
  <c r="K78" i="5"/>
  <c r="J78" i="5"/>
  <c r="I78" i="5"/>
  <c r="G78" i="5"/>
  <c r="F78" i="5"/>
  <c r="E78" i="5"/>
  <c r="D78" i="5"/>
  <c r="C78" i="5"/>
  <c r="P77" i="5"/>
  <c r="O77" i="5"/>
  <c r="N77" i="5"/>
  <c r="M77" i="5"/>
  <c r="L77" i="5"/>
  <c r="K77" i="5"/>
  <c r="J77" i="5"/>
  <c r="I77" i="5"/>
  <c r="G77" i="5"/>
  <c r="F77" i="5"/>
  <c r="E77" i="5"/>
  <c r="D77" i="5"/>
  <c r="C77" i="5"/>
  <c r="P76" i="5"/>
  <c r="O76" i="5"/>
  <c r="N76" i="5"/>
  <c r="M76" i="5"/>
  <c r="L76" i="5"/>
  <c r="K76" i="5"/>
  <c r="J76" i="5"/>
  <c r="I76" i="5"/>
  <c r="G76" i="5"/>
  <c r="F76" i="5"/>
  <c r="E76" i="5"/>
  <c r="D76" i="5"/>
  <c r="C76" i="5"/>
  <c r="P75" i="5"/>
  <c r="O75" i="5"/>
  <c r="N75" i="5"/>
  <c r="M75" i="5"/>
  <c r="L75" i="5"/>
  <c r="K75" i="5"/>
  <c r="K79" i="5" s="1"/>
  <c r="J75" i="5"/>
  <c r="I75" i="5"/>
  <c r="G75" i="5"/>
  <c r="F75" i="5"/>
  <c r="E75" i="5"/>
  <c r="D75" i="5"/>
  <c r="C75" i="5"/>
  <c r="H67" i="5"/>
  <c r="H57" i="5"/>
  <c r="H55" i="5"/>
  <c r="E38" i="5"/>
  <c r="D38" i="5"/>
  <c r="C38" i="5"/>
  <c r="E37" i="5"/>
  <c r="D37" i="5"/>
  <c r="C37" i="5"/>
  <c r="E36" i="5"/>
  <c r="D36" i="5"/>
  <c r="C36" i="5"/>
  <c r="E35" i="5"/>
  <c r="D35" i="5"/>
  <c r="C35" i="5"/>
  <c r="D3" i="5"/>
  <c r="Z173" i="4"/>
  <c r="X173" i="4"/>
  <c r="V173" i="4"/>
  <c r="T173" i="4"/>
  <c r="R173" i="4"/>
  <c r="P173" i="4"/>
  <c r="N173" i="4"/>
  <c r="L173" i="4"/>
  <c r="J173" i="4"/>
  <c r="H173" i="4"/>
  <c r="F173" i="4"/>
  <c r="Z172" i="4"/>
  <c r="X172" i="4"/>
  <c r="V172" i="4"/>
  <c r="T172" i="4"/>
  <c r="R172" i="4"/>
  <c r="P172" i="4"/>
  <c r="N172" i="4"/>
  <c r="L172" i="4"/>
  <c r="J172" i="4"/>
  <c r="H172" i="4"/>
  <c r="F172" i="4"/>
  <c r="Z171" i="4"/>
  <c r="X171" i="4"/>
  <c r="V171" i="4"/>
  <c r="T171" i="4"/>
  <c r="R171" i="4"/>
  <c r="P171" i="4"/>
  <c r="N171" i="4"/>
  <c r="L171" i="4"/>
  <c r="J171" i="4"/>
  <c r="H171" i="4"/>
  <c r="F171" i="4"/>
  <c r="Z170" i="4"/>
  <c r="X170" i="4"/>
  <c r="V170" i="4"/>
  <c r="T170" i="4"/>
  <c r="R170" i="4"/>
  <c r="P170" i="4"/>
  <c r="N170" i="4"/>
  <c r="L170" i="4"/>
  <c r="J170" i="4"/>
  <c r="H170" i="4"/>
  <c r="F170" i="4"/>
  <c r="Z169" i="4"/>
  <c r="X169" i="4"/>
  <c r="V169" i="4"/>
  <c r="T169" i="4"/>
  <c r="R169" i="4"/>
  <c r="P169" i="4"/>
  <c r="N169" i="4"/>
  <c r="L169" i="4"/>
  <c r="J169" i="4"/>
  <c r="H169" i="4"/>
  <c r="F169" i="4"/>
  <c r="Z168" i="4"/>
  <c r="X168" i="4"/>
  <c r="V168" i="4"/>
  <c r="T168" i="4"/>
  <c r="R168" i="4"/>
  <c r="P168" i="4"/>
  <c r="N168" i="4"/>
  <c r="L168" i="4"/>
  <c r="J168" i="4"/>
  <c r="H168" i="4"/>
  <c r="F168" i="4"/>
  <c r="Z167" i="4"/>
  <c r="X167" i="4"/>
  <c r="V167" i="4"/>
  <c r="T167" i="4"/>
  <c r="R167" i="4"/>
  <c r="P167" i="4"/>
  <c r="N167" i="4"/>
  <c r="L167" i="4"/>
  <c r="J167" i="4"/>
  <c r="H167" i="4"/>
  <c r="F167" i="4"/>
  <c r="Z166" i="4"/>
  <c r="X166" i="4"/>
  <c r="V166" i="4"/>
  <c r="T166" i="4"/>
  <c r="R166" i="4"/>
  <c r="P166" i="4"/>
  <c r="N166" i="4"/>
  <c r="L166" i="4"/>
  <c r="J166" i="4"/>
  <c r="H166" i="4"/>
  <c r="F166" i="4"/>
  <c r="Z165" i="4"/>
  <c r="X165" i="4"/>
  <c r="V165" i="4"/>
  <c r="T165" i="4"/>
  <c r="R165" i="4"/>
  <c r="P165" i="4"/>
  <c r="N165" i="4"/>
  <c r="L165" i="4"/>
  <c r="J165" i="4"/>
  <c r="H165" i="4"/>
  <c r="F165" i="4"/>
  <c r="Z164" i="4"/>
  <c r="X164" i="4"/>
  <c r="V164" i="4"/>
  <c r="T164" i="4"/>
  <c r="R164" i="4"/>
  <c r="P164" i="4"/>
  <c r="N164" i="4"/>
  <c r="L164" i="4"/>
  <c r="J164" i="4"/>
  <c r="H164" i="4"/>
  <c r="F164" i="4"/>
  <c r="Z163" i="4"/>
  <c r="X163" i="4"/>
  <c r="V163" i="4"/>
  <c r="T163" i="4"/>
  <c r="R163" i="4"/>
  <c r="P163" i="4"/>
  <c r="N163" i="4"/>
  <c r="L163" i="4"/>
  <c r="J163" i="4"/>
  <c r="H163" i="4"/>
  <c r="F163" i="4"/>
  <c r="Z162" i="4"/>
  <c r="X162" i="4"/>
  <c r="V162" i="4"/>
  <c r="T162" i="4"/>
  <c r="R162" i="4"/>
  <c r="P162" i="4"/>
  <c r="N162" i="4"/>
  <c r="L162" i="4"/>
  <c r="J162" i="4"/>
  <c r="H162" i="4"/>
  <c r="F162" i="4"/>
  <c r="Z161" i="4"/>
  <c r="X161" i="4"/>
  <c r="V161" i="4"/>
  <c r="T161" i="4"/>
  <c r="R161" i="4"/>
  <c r="P161" i="4"/>
  <c r="N161" i="4"/>
  <c r="L161" i="4"/>
  <c r="J161" i="4"/>
  <c r="H161" i="4"/>
  <c r="F161" i="4"/>
  <c r="Z160" i="4"/>
  <c r="X160" i="4"/>
  <c r="V160" i="4"/>
  <c r="T160" i="4"/>
  <c r="R160" i="4"/>
  <c r="P160" i="4"/>
  <c r="N160" i="4"/>
  <c r="L160" i="4"/>
  <c r="J160" i="4"/>
  <c r="H160" i="4"/>
  <c r="F160" i="4"/>
  <c r="Z159" i="4"/>
  <c r="X159" i="4"/>
  <c r="V159" i="4"/>
  <c r="T159" i="4"/>
  <c r="R159" i="4"/>
  <c r="P159" i="4"/>
  <c r="N159" i="4"/>
  <c r="L159" i="4"/>
  <c r="J159" i="4"/>
  <c r="H159" i="4"/>
  <c r="F159" i="4"/>
  <c r="Z158" i="4"/>
  <c r="X158" i="4"/>
  <c r="V158" i="4"/>
  <c r="T158" i="4"/>
  <c r="R158" i="4"/>
  <c r="P158" i="4"/>
  <c r="N158" i="4"/>
  <c r="L158" i="4"/>
  <c r="J158" i="4"/>
  <c r="H158" i="4"/>
  <c r="F158" i="4"/>
  <c r="Z157" i="4"/>
  <c r="X157" i="4"/>
  <c r="V157" i="4"/>
  <c r="T157" i="4"/>
  <c r="R157" i="4"/>
  <c r="P157" i="4"/>
  <c r="N157" i="4"/>
  <c r="L157" i="4"/>
  <c r="J157" i="4"/>
  <c r="H157" i="4"/>
  <c r="F157" i="4"/>
  <c r="Z156" i="4"/>
  <c r="X156" i="4"/>
  <c r="V156" i="4"/>
  <c r="T156" i="4"/>
  <c r="R156" i="4"/>
  <c r="P156" i="4"/>
  <c r="N156" i="4"/>
  <c r="L156" i="4"/>
  <c r="J156" i="4"/>
  <c r="H156" i="4"/>
  <c r="F156" i="4"/>
  <c r="Z155" i="4"/>
  <c r="X155" i="4"/>
  <c r="V155" i="4"/>
  <c r="T155" i="4"/>
  <c r="R155" i="4"/>
  <c r="P155" i="4"/>
  <c r="N155" i="4"/>
  <c r="L155" i="4"/>
  <c r="J155" i="4"/>
  <c r="H155" i="4"/>
  <c r="F155" i="4"/>
  <c r="Z154" i="4"/>
  <c r="X154" i="4"/>
  <c r="V154" i="4"/>
  <c r="T154" i="4"/>
  <c r="R154" i="4"/>
  <c r="P154" i="4"/>
  <c r="N154" i="4"/>
  <c r="L154" i="4"/>
  <c r="J154" i="4"/>
  <c r="H154" i="4"/>
  <c r="F154" i="4"/>
  <c r="Z153" i="4"/>
  <c r="X153" i="4"/>
  <c r="V153" i="4"/>
  <c r="T153" i="4"/>
  <c r="R153" i="4"/>
  <c r="P153" i="4"/>
  <c r="N153" i="4"/>
  <c r="L153" i="4"/>
  <c r="J153" i="4"/>
  <c r="H153" i="4"/>
  <c r="F153" i="4"/>
  <c r="Z152" i="4"/>
  <c r="X152" i="4"/>
  <c r="V152" i="4"/>
  <c r="T152" i="4"/>
  <c r="R152" i="4"/>
  <c r="P152" i="4"/>
  <c r="N152" i="4"/>
  <c r="L152" i="4"/>
  <c r="J152" i="4"/>
  <c r="H152" i="4"/>
  <c r="F152" i="4"/>
  <c r="Z151" i="4"/>
  <c r="X151" i="4"/>
  <c r="V151" i="4"/>
  <c r="T151" i="4"/>
  <c r="R151" i="4"/>
  <c r="P151" i="4"/>
  <c r="N151" i="4"/>
  <c r="L151" i="4"/>
  <c r="J151" i="4"/>
  <c r="H151" i="4"/>
  <c r="F151" i="4"/>
  <c r="Z150" i="4"/>
  <c r="X150" i="4"/>
  <c r="V150" i="4"/>
  <c r="T150" i="4"/>
  <c r="R150" i="4"/>
  <c r="P150" i="4"/>
  <c r="N150" i="4"/>
  <c r="L150" i="4"/>
  <c r="J150" i="4"/>
  <c r="H150" i="4"/>
  <c r="F150" i="4"/>
  <c r="Z149" i="4"/>
  <c r="X149" i="4"/>
  <c r="V149" i="4"/>
  <c r="T149" i="4"/>
  <c r="R149" i="4"/>
  <c r="P149" i="4"/>
  <c r="N149" i="4"/>
  <c r="L149" i="4"/>
  <c r="J149" i="4"/>
  <c r="H149" i="4"/>
  <c r="F149" i="4"/>
  <c r="Z148" i="4"/>
  <c r="X148" i="4"/>
  <c r="V148" i="4"/>
  <c r="T148" i="4"/>
  <c r="R148" i="4"/>
  <c r="P148" i="4"/>
  <c r="N148" i="4"/>
  <c r="L148" i="4"/>
  <c r="J148" i="4"/>
  <c r="H148" i="4"/>
  <c r="F148" i="4"/>
  <c r="Z147" i="4"/>
  <c r="X147" i="4"/>
  <c r="V147" i="4"/>
  <c r="T147" i="4"/>
  <c r="R147" i="4"/>
  <c r="P147" i="4"/>
  <c r="N147" i="4"/>
  <c r="L147" i="4"/>
  <c r="J147" i="4"/>
  <c r="H147" i="4"/>
  <c r="F147" i="4"/>
  <c r="Z146" i="4"/>
  <c r="X146" i="4"/>
  <c r="V146" i="4"/>
  <c r="T146" i="4"/>
  <c r="R146" i="4"/>
  <c r="P146" i="4"/>
  <c r="N146" i="4"/>
  <c r="L146" i="4"/>
  <c r="J146" i="4"/>
  <c r="H146" i="4"/>
  <c r="F146" i="4"/>
  <c r="Z145" i="4"/>
  <c r="X145" i="4"/>
  <c r="V145" i="4"/>
  <c r="T145" i="4"/>
  <c r="R145" i="4"/>
  <c r="P145" i="4"/>
  <c r="N145" i="4"/>
  <c r="L145" i="4"/>
  <c r="J145" i="4"/>
  <c r="H145" i="4"/>
  <c r="F145" i="4"/>
  <c r="Z144" i="4"/>
  <c r="X144" i="4"/>
  <c r="V144" i="4"/>
  <c r="T144" i="4"/>
  <c r="R144" i="4"/>
  <c r="P144" i="4"/>
  <c r="N144" i="4"/>
  <c r="L144" i="4"/>
  <c r="J144" i="4"/>
  <c r="H144" i="4"/>
  <c r="F144" i="4"/>
  <c r="Z143" i="4"/>
  <c r="X143" i="4"/>
  <c r="V143" i="4"/>
  <c r="T143" i="4"/>
  <c r="R143" i="4"/>
  <c r="P143" i="4"/>
  <c r="N143" i="4"/>
  <c r="L143" i="4"/>
  <c r="J143" i="4"/>
  <c r="H143" i="4"/>
  <c r="F143" i="4"/>
  <c r="Z142" i="4"/>
  <c r="X142" i="4"/>
  <c r="V142" i="4"/>
  <c r="T142" i="4"/>
  <c r="R142" i="4"/>
  <c r="P142" i="4"/>
  <c r="N142" i="4"/>
  <c r="L142" i="4"/>
  <c r="J142" i="4"/>
  <c r="H142" i="4"/>
  <c r="F142" i="4"/>
  <c r="Z141" i="4"/>
  <c r="X141" i="4"/>
  <c r="V141" i="4"/>
  <c r="T141" i="4"/>
  <c r="R141" i="4"/>
  <c r="P141" i="4"/>
  <c r="N141" i="4"/>
  <c r="L141" i="4"/>
  <c r="J141" i="4"/>
  <c r="H141" i="4"/>
  <c r="F141" i="4"/>
  <c r="Z140" i="4"/>
  <c r="X140" i="4"/>
  <c r="V140" i="4"/>
  <c r="T140" i="4"/>
  <c r="R140" i="4"/>
  <c r="P140" i="4"/>
  <c r="N140" i="4"/>
  <c r="L140" i="4"/>
  <c r="J140" i="4"/>
  <c r="H140" i="4"/>
  <c r="F140" i="4"/>
  <c r="Z139" i="4"/>
  <c r="X139" i="4"/>
  <c r="V139" i="4"/>
  <c r="T139" i="4"/>
  <c r="R139" i="4"/>
  <c r="P139" i="4"/>
  <c r="N139" i="4"/>
  <c r="L139" i="4"/>
  <c r="J139" i="4"/>
  <c r="H139" i="4"/>
  <c r="F139" i="4"/>
  <c r="Z138" i="4"/>
  <c r="X138" i="4"/>
  <c r="V138" i="4"/>
  <c r="T138" i="4"/>
  <c r="R138" i="4"/>
  <c r="P138" i="4"/>
  <c r="N138" i="4"/>
  <c r="L138" i="4"/>
  <c r="J138" i="4"/>
  <c r="H138" i="4"/>
  <c r="F138" i="4"/>
  <c r="Z137" i="4"/>
  <c r="X137" i="4"/>
  <c r="V137" i="4"/>
  <c r="T137" i="4"/>
  <c r="R137" i="4"/>
  <c r="P137" i="4"/>
  <c r="N137" i="4"/>
  <c r="L137" i="4"/>
  <c r="J137" i="4"/>
  <c r="H137" i="4"/>
  <c r="F137" i="4"/>
  <c r="Z136" i="4"/>
  <c r="X136" i="4"/>
  <c r="V136" i="4"/>
  <c r="T136" i="4"/>
  <c r="R136" i="4"/>
  <c r="P136" i="4"/>
  <c r="N136" i="4"/>
  <c r="L136" i="4"/>
  <c r="J136" i="4"/>
  <c r="H136" i="4"/>
  <c r="F136" i="4"/>
  <c r="Z135" i="4"/>
  <c r="X135" i="4"/>
  <c r="V135" i="4"/>
  <c r="T135" i="4"/>
  <c r="R135" i="4"/>
  <c r="P135" i="4"/>
  <c r="N135" i="4"/>
  <c r="L135" i="4"/>
  <c r="J135" i="4"/>
  <c r="H135" i="4"/>
  <c r="F135" i="4"/>
  <c r="Z134" i="4"/>
  <c r="X134" i="4"/>
  <c r="V134" i="4"/>
  <c r="T134" i="4"/>
  <c r="R134" i="4"/>
  <c r="P134" i="4"/>
  <c r="N134" i="4"/>
  <c r="L134" i="4"/>
  <c r="J134" i="4"/>
  <c r="H134" i="4"/>
  <c r="F134" i="4"/>
  <c r="Z133" i="4"/>
  <c r="X133" i="4"/>
  <c r="V133" i="4"/>
  <c r="T133" i="4"/>
  <c r="R133" i="4"/>
  <c r="P133" i="4"/>
  <c r="N133" i="4"/>
  <c r="L133" i="4"/>
  <c r="J133" i="4"/>
  <c r="H133" i="4"/>
  <c r="F133" i="4"/>
  <c r="Z132" i="4"/>
  <c r="X132" i="4"/>
  <c r="V132" i="4"/>
  <c r="T132" i="4"/>
  <c r="R132" i="4"/>
  <c r="P132" i="4"/>
  <c r="N132" i="4"/>
  <c r="L132" i="4"/>
  <c r="J132" i="4"/>
  <c r="H132" i="4"/>
  <c r="F132" i="4"/>
  <c r="Z131" i="4"/>
  <c r="X131" i="4"/>
  <c r="V131" i="4"/>
  <c r="T131" i="4"/>
  <c r="R131" i="4"/>
  <c r="P131" i="4"/>
  <c r="N131" i="4"/>
  <c r="L131" i="4"/>
  <c r="J131" i="4"/>
  <c r="H131" i="4"/>
  <c r="F131" i="4"/>
  <c r="Z130" i="4"/>
  <c r="X130" i="4"/>
  <c r="V130" i="4"/>
  <c r="T130" i="4"/>
  <c r="R130" i="4"/>
  <c r="P130" i="4"/>
  <c r="N130" i="4"/>
  <c r="L130" i="4"/>
  <c r="J130" i="4"/>
  <c r="H130" i="4"/>
  <c r="F130" i="4"/>
  <c r="Z129" i="4"/>
  <c r="X129" i="4"/>
  <c r="V129" i="4"/>
  <c r="T129" i="4"/>
  <c r="R129" i="4"/>
  <c r="P129" i="4"/>
  <c r="N129" i="4"/>
  <c r="L129" i="4"/>
  <c r="J129" i="4"/>
  <c r="H129" i="4"/>
  <c r="F129" i="4"/>
  <c r="Z128" i="4"/>
  <c r="X128" i="4"/>
  <c r="V128" i="4"/>
  <c r="T128" i="4"/>
  <c r="R128" i="4"/>
  <c r="P128" i="4"/>
  <c r="N128" i="4"/>
  <c r="L128" i="4"/>
  <c r="J128" i="4"/>
  <c r="H128" i="4"/>
  <c r="F128" i="4"/>
  <c r="Z127" i="4"/>
  <c r="X127" i="4"/>
  <c r="V127" i="4"/>
  <c r="T127" i="4"/>
  <c r="R127" i="4"/>
  <c r="P127" i="4"/>
  <c r="N127" i="4"/>
  <c r="L127" i="4"/>
  <c r="J127" i="4"/>
  <c r="H127" i="4"/>
  <c r="F127" i="4"/>
  <c r="Z126" i="4"/>
  <c r="X126" i="4"/>
  <c r="V126" i="4"/>
  <c r="T126" i="4"/>
  <c r="R126" i="4"/>
  <c r="P126" i="4"/>
  <c r="N126" i="4"/>
  <c r="L126" i="4"/>
  <c r="J126" i="4"/>
  <c r="H126" i="4"/>
  <c r="F126" i="4"/>
  <c r="Z125" i="4"/>
  <c r="X125" i="4"/>
  <c r="V125" i="4"/>
  <c r="T125" i="4"/>
  <c r="R125" i="4"/>
  <c r="P125" i="4"/>
  <c r="N125" i="4"/>
  <c r="L125" i="4"/>
  <c r="J125" i="4"/>
  <c r="H125" i="4"/>
  <c r="F125" i="4"/>
  <c r="Z124" i="4"/>
  <c r="X124" i="4"/>
  <c r="V124" i="4"/>
  <c r="T124" i="4"/>
  <c r="R124" i="4"/>
  <c r="P124" i="4"/>
  <c r="N124" i="4"/>
  <c r="L124" i="4"/>
  <c r="J124" i="4"/>
  <c r="H124" i="4"/>
  <c r="F124" i="4"/>
  <c r="AA40" i="6"/>
  <c r="Z40" i="6"/>
  <c r="Y40" i="6"/>
  <c r="X40" i="6"/>
  <c r="W40" i="6"/>
  <c r="V40" i="6"/>
  <c r="U40" i="6"/>
  <c r="T40" i="6"/>
  <c r="S40" i="6"/>
  <c r="R40" i="6"/>
  <c r="Q40" i="6"/>
  <c r="P40" i="6"/>
  <c r="O40" i="6"/>
  <c r="N40" i="6"/>
  <c r="M40" i="6"/>
  <c r="L40" i="6"/>
  <c r="K40" i="6"/>
  <c r="J40" i="6"/>
  <c r="I40" i="6"/>
  <c r="H40" i="6"/>
  <c r="G40" i="6"/>
  <c r="F40" i="6"/>
  <c r="AA38" i="6"/>
  <c r="Z38" i="6"/>
  <c r="Y38" i="6"/>
  <c r="X38" i="6"/>
  <c r="W38" i="6"/>
  <c r="V38" i="6"/>
  <c r="U38" i="6"/>
  <c r="T38" i="6"/>
  <c r="S38" i="6"/>
  <c r="R38" i="6"/>
  <c r="Q38" i="6"/>
  <c r="P38" i="6"/>
  <c r="O38" i="6"/>
  <c r="N38" i="6"/>
  <c r="M38" i="6"/>
  <c r="L38" i="6"/>
  <c r="K38" i="6"/>
  <c r="J38" i="6"/>
  <c r="I38" i="6"/>
  <c r="H38" i="6"/>
  <c r="G38" i="6"/>
  <c r="F38" i="6"/>
  <c r="AA36" i="6"/>
  <c r="Z36" i="6"/>
  <c r="Y36" i="6"/>
  <c r="X36" i="6"/>
  <c r="W36" i="6"/>
  <c r="V36" i="6"/>
  <c r="U36" i="6"/>
  <c r="T36" i="6"/>
  <c r="S36" i="6"/>
  <c r="R36" i="6"/>
  <c r="Q36" i="6"/>
  <c r="P36" i="6"/>
  <c r="O36" i="6"/>
  <c r="N36" i="6"/>
  <c r="M36" i="6"/>
  <c r="L36" i="6"/>
  <c r="K36" i="6"/>
  <c r="J36" i="6"/>
  <c r="I36" i="6"/>
  <c r="H36" i="6"/>
  <c r="G36" i="6"/>
  <c r="F36" i="6"/>
  <c r="AA34" i="6"/>
  <c r="Z34" i="6"/>
  <c r="Y34" i="6"/>
  <c r="X34" i="6"/>
  <c r="W34" i="6"/>
  <c r="V34" i="6"/>
  <c r="U34" i="6"/>
  <c r="T34" i="6"/>
  <c r="S34" i="6"/>
  <c r="R34" i="6"/>
  <c r="Q34" i="6"/>
  <c r="P34" i="6"/>
  <c r="O34" i="6"/>
  <c r="N34" i="6"/>
  <c r="M34" i="6"/>
  <c r="L34" i="6"/>
  <c r="K34" i="6"/>
  <c r="J34" i="6"/>
  <c r="I34" i="6"/>
  <c r="H34" i="6"/>
  <c r="G34" i="6"/>
  <c r="F34" i="6"/>
  <c r="AA32" i="6"/>
  <c r="Z32" i="6"/>
  <c r="Y32" i="6"/>
  <c r="X32" i="6"/>
  <c r="W32" i="6"/>
  <c r="V32" i="6"/>
  <c r="U32" i="6"/>
  <c r="T32" i="6"/>
  <c r="S32" i="6"/>
  <c r="R32" i="6"/>
  <c r="Q32" i="6"/>
  <c r="P32" i="6"/>
  <c r="O32" i="6"/>
  <c r="N32" i="6"/>
  <c r="M32" i="6"/>
  <c r="L32" i="6"/>
  <c r="K32" i="6"/>
  <c r="J32" i="6"/>
  <c r="I32" i="6"/>
  <c r="H32" i="6"/>
  <c r="G32" i="6"/>
  <c r="F32" i="6"/>
  <c r="AA30" i="6"/>
  <c r="Z30" i="6"/>
  <c r="Y30" i="6"/>
  <c r="X30" i="6"/>
  <c r="W30" i="6"/>
  <c r="V30" i="6"/>
  <c r="U30" i="6"/>
  <c r="T30" i="6"/>
  <c r="S30" i="6"/>
  <c r="R30" i="6"/>
  <c r="Q30" i="6"/>
  <c r="P30" i="6"/>
  <c r="O30" i="6"/>
  <c r="N30" i="6"/>
  <c r="M30" i="6"/>
  <c r="L30" i="6"/>
  <c r="K30" i="6"/>
  <c r="J30" i="6"/>
  <c r="I30" i="6"/>
  <c r="H30" i="6"/>
  <c r="G30" i="6"/>
  <c r="F30" i="6"/>
  <c r="AA28" i="6"/>
  <c r="Z28" i="6"/>
  <c r="Y28" i="6"/>
  <c r="X28" i="6"/>
  <c r="W28" i="6"/>
  <c r="V28" i="6"/>
  <c r="U28" i="6"/>
  <c r="T28" i="6"/>
  <c r="S28" i="6"/>
  <c r="R28" i="6"/>
  <c r="Q28" i="6"/>
  <c r="P28" i="6"/>
  <c r="O28" i="6"/>
  <c r="N28" i="6"/>
  <c r="M28" i="6"/>
  <c r="L28" i="6"/>
  <c r="K28" i="6"/>
  <c r="J28" i="6"/>
  <c r="I28" i="6"/>
  <c r="H28" i="6"/>
  <c r="G28" i="6"/>
  <c r="F28" i="6"/>
  <c r="AA26" i="6"/>
  <c r="Z26" i="6"/>
  <c r="Y26" i="6"/>
  <c r="X26" i="6"/>
  <c r="W26" i="6"/>
  <c r="V26" i="6"/>
  <c r="U26" i="6"/>
  <c r="T26" i="6"/>
  <c r="S26" i="6"/>
  <c r="R26" i="6"/>
  <c r="Q26" i="6"/>
  <c r="P26" i="6"/>
  <c r="O26" i="6"/>
  <c r="N26" i="6"/>
  <c r="M26" i="6"/>
  <c r="L26" i="6"/>
  <c r="K26" i="6"/>
  <c r="J26" i="6"/>
  <c r="I26" i="6"/>
  <c r="H26" i="6"/>
  <c r="G26" i="6"/>
  <c r="F26" i="6"/>
  <c r="AA24" i="6"/>
  <c r="Z24" i="6"/>
  <c r="Y24" i="6"/>
  <c r="X24" i="6"/>
  <c r="W24" i="6"/>
  <c r="V24" i="6"/>
  <c r="U24" i="6"/>
  <c r="T24" i="6"/>
  <c r="S24" i="6"/>
  <c r="R24" i="6"/>
  <c r="Q24" i="6"/>
  <c r="P24" i="6"/>
  <c r="O24" i="6"/>
  <c r="N24" i="6"/>
  <c r="M24" i="6"/>
  <c r="L24" i="6"/>
  <c r="K24" i="6"/>
  <c r="J24" i="6"/>
  <c r="I24" i="6"/>
  <c r="H24" i="6"/>
  <c r="G24" i="6"/>
  <c r="F24" i="6"/>
  <c r="AA22" i="6"/>
  <c r="Z22" i="6"/>
  <c r="Y22" i="6"/>
  <c r="X22" i="6"/>
  <c r="W22" i="6"/>
  <c r="V22" i="6"/>
  <c r="U22" i="6"/>
  <c r="T22" i="6"/>
  <c r="S22" i="6"/>
  <c r="R22" i="6"/>
  <c r="Q22" i="6"/>
  <c r="P22" i="6"/>
  <c r="O22" i="6"/>
  <c r="N22" i="6"/>
  <c r="M22" i="6"/>
  <c r="L22" i="6"/>
  <c r="K22" i="6"/>
  <c r="J22" i="6"/>
  <c r="I22" i="6"/>
  <c r="H22" i="6"/>
  <c r="G22" i="6"/>
  <c r="F22" i="6"/>
  <c r="AA20" i="6"/>
  <c r="Z20" i="6"/>
  <c r="Y20" i="6"/>
  <c r="X20" i="6"/>
  <c r="W20" i="6"/>
  <c r="V20" i="6"/>
  <c r="U20" i="6"/>
  <c r="T20" i="6"/>
  <c r="S20" i="6"/>
  <c r="R20" i="6"/>
  <c r="Q20" i="6"/>
  <c r="P20" i="6"/>
  <c r="O20" i="6"/>
  <c r="N20" i="6"/>
  <c r="M20" i="6"/>
  <c r="L20" i="6"/>
  <c r="K20" i="6"/>
  <c r="J20" i="6"/>
  <c r="I20" i="6"/>
  <c r="H20" i="6"/>
  <c r="G20" i="6"/>
  <c r="F20" i="6"/>
  <c r="AA18" i="6"/>
  <c r="Z18" i="6"/>
  <c r="Y18" i="6"/>
  <c r="X18" i="6"/>
  <c r="W18" i="6"/>
  <c r="V18" i="6"/>
  <c r="U18" i="6"/>
  <c r="T18" i="6"/>
  <c r="S18" i="6"/>
  <c r="R18" i="6"/>
  <c r="Q18" i="6"/>
  <c r="P18" i="6"/>
  <c r="O18" i="6"/>
  <c r="N18" i="6"/>
  <c r="M18" i="6"/>
  <c r="L18" i="6"/>
  <c r="K18" i="6"/>
  <c r="J18" i="6"/>
  <c r="I18" i="6"/>
  <c r="H18" i="6"/>
  <c r="G18" i="6"/>
  <c r="G79" i="5" l="1"/>
  <c r="P79" i="5"/>
  <c r="S10" i="6"/>
  <c r="R7" i="10" s="1"/>
  <c r="R39" i="10" s="1"/>
  <c r="AA10" i="6"/>
  <c r="Z7" i="10" s="1"/>
  <c r="Z39" i="10" s="1"/>
  <c r="E79" i="5"/>
  <c r="N79" i="5"/>
  <c r="U10" i="6"/>
  <c r="T7" i="10" s="1"/>
  <c r="T39" i="10" s="1"/>
  <c r="I79" i="5"/>
  <c r="C79" i="5"/>
  <c r="L79" i="5"/>
  <c r="H78" i="5"/>
  <c r="O51" i="16"/>
  <c r="I49" i="16"/>
  <c r="D79" i="5"/>
  <c r="M79" i="5"/>
  <c r="V10" i="6"/>
  <c r="U7" i="10" s="1"/>
  <c r="U39" i="10" s="1"/>
  <c r="F79" i="5"/>
  <c r="O79" i="5"/>
  <c r="R10" i="6"/>
  <c r="Q7" i="10" s="1"/>
  <c r="Q39" i="10" s="1"/>
  <c r="Z10" i="6"/>
  <c r="Y7" i="10" s="1"/>
  <c r="Y39" i="10" s="1"/>
  <c r="H76" i="5"/>
  <c r="T10" i="6"/>
  <c r="S7" i="10" s="1"/>
  <c r="S39" i="10" s="1"/>
  <c r="X10" i="6"/>
  <c r="W7" i="10" s="1"/>
  <c r="W39" i="10" s="1"/>
  <c r="W10" i="6"/>
  <c r="V7" i="10" s="1"/>
  <c r="V39" i="10" s="1"/>
  <c r="D39" i="5"/>
  <c r="H77" i="5"/>
  <c r="F18" i="6"/>
  <c r="F10" i="6" s="1"/>
  <c r="E7" i="10" s="1"/>
  <c r="E39" i="10" s="1"/>
  <c r="J79" i="5"/>
  <c r="J71" i="6"/>
  <c r="I63" i="10" s="1"/>
  <c r="I95" i="10" s="1"/>
  <c r="J56" i="13"/>
  <c r="AA63" i="6"/>
  <c r="G63" i="6"/>
  <c r="I63" i="6"/>
  <c r="K63" i="6"/>
  <c r="M63" i="6"/>
  <c r="O63" i="6"/>
  <c r="S63" i="6"/>
  <c r="U63" i="6"/>
  <c r="Q52" i="6"/>
  <c r="AB52" i="6" s="1"/>
  <c r="Q10" i="6"/>
  <c r="P7" i="10" s="1"/>
  <c r="P39" i="10" s="1"/>
  <c r="Y10" i="6"/>
  <c r="X7" i="10" s="1"/>
  <c r="X39" i="10" s="1"/>
  <c r="P10" i="6"/>
  <c r="O7" i="10" s="1"/>
  <c r="O39" i="10" s="1"/>
  <c r="AA9" i="6"/>
  <c r="S9" i="6"/>
  <c r="Y9" i="6"/>
  <c r="G9" i="6"/>
  <c r="I9" i="6"/>
  <c r="K9" i="6"/>
  <c r="M9" i="6"/>
  <c r="O9" i="6"/>
  <c r="W9" i="6"/>
  <c r="G10" i="6"/>
  <c r="F7" i="10" s="1"/>
  <c r="F39" i="10" s="1"/>
  <c r="K10" i="6"/>
  <c r="J7" i="10" s="1"/>
  <c r="J39" i="10" s="1"/>
  <c r="O10" i="6"/>
  <c r="N7" i="10" s="1"/>
  <c r="N39" i="10" s="1"/>
  <c r="V9" i="6"/>
  <c r="X9" i="6"/>
  <c r="Z9" i="6"/>
  <c r="L51" i="6"/>
  <c r="AB51" i="6" s="1"/>
  <c r="F9" i="6"/>
  <c r="H9" i="6"/>
  <c r="J9" i="6"/>
  <c r="L9" i="6"/>
  <c r="N9" i="6"/>
  <c r="P9" i="6"/>
  <c r="R9" i="6"/>
  <c r="T9" i="6"/>
  <c r="H10" i="6"/>
  <c r="G7" i="10" s="1"/>
  <c r="G39" i="10" s="1"/>
  <c r="J10" i="6"/>
  <c r="I7" i="10" s="1"/>
  <c r="I39" i="10" s="1"/>
  <c r="L10" i="6"/>
  <c r="K7" i="10" s="1"/>
  <c r="K39" i="10" s="1"/>
  <c r="N10" i="6"/>
  <c r="M7" i="10" s="1"/>
  <c r="M39" i="10" s="1"/>
  <c r="I10" i="6"/>
  <c r="H7" i="10" s="1"/>
  <c r="H39" i="10" s="1"/>
  <c r="M10" i="6"/>
  <c r="L7" i="10" s="1"/>
  <c r="L39" i="10" s="1"/>
  <c r="AA186" i="6"/>
  <c r="AB186" i="6" s="1"/>
  <c r="Q9" i="6"/>
  <c r="Q63" i="6"/>
  <c r="AA276" i="10"/>
  <c r="AA277" i="10"/>
  <c r="AA278" i="10"/>
  <c r="AA280" i="10"/>
  <c r="AA281" i="10"/>
  <c r="AA282" i="10"/>
  <c r="AB56" i="6"/>
  <c r="AB58" i="6"/>
  <c r="AB60" i="6"/>
  <c r="AB62" i="6"/>
  <c r="Q70" i="6"/>
  <c r="AB70" i="6" s="1"/>
  <c r="AA271" i="10"/>
  <c r="AA272" i="10"/>
  <c r="AA273" i="10"/>
  <c r="AA274" i="10"/>
  <c r="AB118" i="6"/>
  <c r="AB178" i="6"/>
  <c r="AB180" i="6"/>
  <c r="AB182" i="6"/>
  <c r="AB184" i="6"/>
  <c r="AA54" i="10"/>
  <c r="AA55" i="10"/>
  <c r="AA56" i="10"/>
  <c r="AA57" i="10"/>
  <c r="AA58" i="10"/>
  <c r="AA64" i="10"/>
  <c r="AA160" i="10"/>
  <c r="AA161" i="10"/>
  <c r="AA162" i="10"/>
  <c r="AA163" i="10"/>
  <c r="AA164" i="10"/>
  <c r="AA165" i="10"/>
  <c r="AA166" i="10"/>
  <c r="AA167" i="10"/>
  <c r="AA168" i="10"/>
  <c r="AA169" i="10"/>
  <c r="AA170" i="10"/>
  <c r="AB116" i="6"/>
  <c r="AB247" i="6"/>
  <c r="AB238" i="6"/>
  <c r="AB240" i="6"/>
  <c r="AB242" i="6"/>
  <c r="AB244" i="6"/>
  <c r="AB298" i="6"/>
  <c r="AB300" i="6"/>
  <c r="AB302" i="6"/>
  <c r="AB304" i="6"/>
  <c r="AB306" i="6"/>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B125" i="6"/>
  <c r="AB120" i="6"/>
  <c r="AB122" i="6"/>
  <c r="AA40" i="10"/>
  <c r="AA41" i="10"/>
  <c r="AA42" i="10"/>
  <c r="AA43" i="10"/>
  <c r="AA44" i="10"/>
  <c r="AA45" i="10"/>
  <c r="AA46" i="10"/>
  <c r="AA47" i="10"/>
  <c r="AA48" i="10"/>
  <c r="AA49" i="10"/>
  <c r="AA50" i="10"/>
  <c r="AA51" i="10"/>
  <c r="AA52" i="10"/>
  <c r="AA53"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52" i="10"/>
  <c r="AA153" i="10"/>
  <c r="AA154" i="10"/>
  <c r="AA155" i="10"/>
  <c r="AA156" i="10"/>
  <c r="AA157" i="10"/>
  <c r="AA158" i="10"/>
  <c r="AA159"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4" i="10"/>
  <c r="AA265" i="10"/>
  <c r="AA266" i="10"/>
  <c r="AA267" i="10"/>
  <c r="AA268" i="10"/>
  <c r="AA269" i="10"/>
  <c r="AA270" i="10"/>
  <c r="U9" i="6"/>
  <c r="AB17" i="6"/>
  <c r="AB19" i="6"/>
  <c r="AB21" i="6"/>
  <c r="AB22" i="6"/>
  <c r="AB23" i="6"/>
  <c r="AB25" i="6"/>
  <c r="AB26" i="6"/>
  <c r="AB27" i="6"/>
  <c r="AB29" i="6"/>
  <c r="AB30" i="6"/>
  <c r="AB31" i="6"/>
  <c r="AB33" i="6"/>
  <c r="AB34" i="6"/>
  <c r="AB35" i="6"/>
  <c r="AB37" i="6"/>
  <c r="AB38" i="6"/>
  <c r="AB39" i="6"/>
  <c r="AB45" i="6"/>
  <c r="AB47" i="6"/>
  <c r="AB48" i="6"/>
  <c r="AB49" i="6"/>
  <c r="AB55" i="6"/>
  <c r="AB57" i="6"/>
  <c r="AB59" i="6"/>
  <c r="AB61" i="6"/>
  <c r="AB78" i="6"/>
  <c r="AB79" i="6"/>
  <c r="AB80" i="6"/>
  <c r="AB81" i="6"/>
  <c r="AB82" i="6"/>
  <c r="AB83" i="6"/>
  <c r="AB84" i="6"/>
  <c r="AB85" i="6"/>
  <c r="AB86" i="6"/>
  <c r="AB87" i="6"/>
  <c r="AB88" i="6"/>
  <c r="AB89" i="6"/>
  <c r="AB90" i="6"/>
  <c r="AB91" i="6"/>
  <c r="AB92" i="6"/>
  <c r="AB93" i="6"/>
  <c r="AB94" i="6"/>
  <c r="AB95" i="6"/>
  <c r="AB96" i="6"/>
  <c r="AB97" i="6"/>
  <c r="AB98" i="6"/>
  <c r="AB99" i="6"/>
  <c r="AB100" i="6"/>
  <c r="AB101" i="6"/>
  <c r="AB106" i="6"/>
  <c r="AB107" i="6"/>
  <c r="AB108" i="6"/>
  <c r="AB109" i="6"/>
  <c r="AB110" i="6"/>
  <c r="AB111" i="6"/>
  <c r="AB117" i="6"/>
  <c r="AB119" i="6"/>
  <c r="AB121" i="6"/>
  <c r="AB123" i="6"/>
  <c r="AB131"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7" i="6"/>
  <c r="AB168" i="6"/>
  <c r="AB169" i="6"/>
  <c r="AB170" i="6"/>
  <c r="AB171" i="6"/>
  <c r="AB172" i="6"/>
  <c r="AB177" i="6"/>
  <c r="AB179" i="6"/>
  <c r="AB181" i="6"/>
  <c r="AB183" i="6"/>
  <c r="AB192"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34" i="6"/>
  <c r="AB235" i="6"/>
  <c r="AB228" i="6"/>
  <c r="AB229" i="6"/>
  <c r="AB230" i="6"/>
  <c r="AB231" i="6"/>
  <c r="AB232" i="6"/>
  <c r="AB233" i="6"/>
  <c r="AB239" i="6"/>
  <c r="AB241" i="6"/>
  <c r="AB243" i="6"/>
  <c r="AB245" i="6"/>
  <c r="AB253"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95" i="6"/>
  <c r="AB289" i="6"/>
  <c r="AB291" i="6"/>
  <c r="AB292" i="6"/>
  <c r="AB293" i="6"/>
  <c r="AB297" i="6"/>
  <c r="AB299" i="6"/>
  <c r="AB301" i="6"/>
  <c r="AB303" i="6"/>
  <c r="AB305" i="6"/>
  <c r="AA8"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6" i="10"/>
  <c r="AA97" i="10"/>
  <c r="AA98" i="10"/>
  <c r="AA99" i="10"/>
  <c r="AA100" i="10"/>
  <c r="AA101" i="10"/>
  <c r="AA102" i="10"/>
  <c r="AA103" i="10"/>
  <c r="AA104" i="10"/>
  <c r="AA105" i="10"/>
  <c r="AA106" i="10"/>
  <c r="AA107" i="10"/>
  <c r="AA108" i="10"/>
  <c r="AA109" i="10"/>
  <c r="AA110" i="10"/>
  <c r="AA111" i="10"/>
  <c r="AA112" i="10"/>
  <c r="AA113" i="10"/>
  <c r="AA114"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8" i="10"/>
  <c r="AA209" i="10"/>
  <c r="AA210" i="10"/>
  <c r="AA211" i="10"/>
  <c r="AA212" i="10"/>
  <c r="AA213" i="10"/>
  <c r="AA214" i="10"/>
  <c r="AA215" i="10"/>
  <c r="AA216" i="10"/>
  <c r="AA217" i="10"/>
  <c r="AA218" i="10"/>
  <c r="AA219" i="10"/>
  <c r="AA220" i="10"/>
  <c r="AA221" i="10"/>
  <c r="AA222" i="10"/>
  <c r="AA223" i="10"/>
  <c r="AA224" i="10"/>
  <c r="AA225" i="10"/>
  <c r="AA226" i="10"/>
  <c r="H59" i="5"/>
  <c r="H61" i="5"/>
  <c r="H63" i="5"/>
  <c r="H65" i="5"/>
  <c r="C68" i="5"/>
  <c r="E68" i="5"/>
  <c r="G68" i="5"/>
  <c r="J68" i="5"/>
  <c r="L68" i="5"/>
  <c r="N68" i="5"/>
  <c r="P68" i="5"/>
  <c r="H47" i="5"/>
  <c r="H49" i="5"/>
  <c r="H51" i="5"/>
  <c r="H53" i="5"/>
  <c r="D32" i="5"/>
  <c r="E32" i="5"/>
  <c r="C32" i="5"/>
  <c r="H46" i="5"/>
  <c r="F68" i="5"/>
  <c r="I68" i="5"/>
  <c r="K68" i="5"/>
  <c r="M68" i="5"/>
  <c r="O68" i="5"/>
  <c r="H48" i="5"/>
  <c r="H50" i="5"/>
  <c r="H52" i="5"/>
  <c r="H54" i="5"/>
  <c r="H56" i="5"/>
  <c r="H58" i="5"/>
  <c r="H60" i="5"/>
  <c r="H62" i="5"/>
  <c r="H64" i="5"/>
  <c r="H66" i="5"/>
  <c r="C39" i="5"/>
  <c r="E39" i="5"/>
  <c r="D68" i="5"/>
  <c r="H75" i="5"/>
  <c r="F63" i="6"/>
  <c r="AB53" i="6"/>
  <c r="AB173" i="6"/>
  <c r="AB174" i="6"/>
  <c r="AB185" i="6"/>
  <c r="AB20" i="6"/>
  <c r="AB24" i="6"/>
  <c r="AB28" i="6"/>
  <c r="AB32" i="6"/>
  <c r="AB36" i="6"/>
  <c r="AB40" i="6"/>
  <c r="AB43" i="6"/>
  <c r="AB46" i="6"/>
  <c r="AB50" i="6"/>
  <c r="F64" i="6"/>
  <c r="AB64" i="6" s="1"/>
  <c r="AB54" i="6"/>
  <c r="AB112" i="6"/>
  <c r="AB113" i="6"/>
  <c r="AB124" i="6"/>
  <c r="AB246" i="6"/>
  <c r="AB104" i="6"/>
  <c r="AB132" i="6"/>
  <c r="AA119" i="10" s="1"/>
  <c r="AA151" i="10" s="1"/>
  <c r="AB166" i="6"/>
  <c r="AB175" i="6"/>
  <c r="AB176" i="6"/>
  <c r="AB226" i="6"/>
  <c r="AB254" i="6"/>
  <c r="AA231" i="10" s="1"/>
  <c r="AA263" i="10" s="1"/>
  <c r="AB284" i="6"/>
  <c r="AB287" i="6"/>
  <c r="AB290" i="6"/>
  <c r="AB294" i="6"/>
  <c r="F308" i="6"/>
  <c r="AB308" i="6" s="1"/>
  <c r="AB105" i="6"/>
  <c r="AB114" i="6"/>
  <c r="AB115" i="6"/>
  <c r="AB165" i="6"/>
  <c r="AB193" i="6"/>
  <c r="AA175" i="10" s="1"/>
  <c r="AA207" i="10" s="1"/>
  <c r="AB227" i="6"/>
  <c r="AB236" i="6"/>
  <c r="AB237" i="6"/>
  <c r="AB296" i="6"/>
  <c r="F307" i="6"/>
  <c r="AB307" i="6" s="1"/>
  <c r="AB288" i="6"/>
  <c r="AA275" i="10"/>
  <c r="AA279" i="10"/>
  <c r="I50" i="16" l="1"/>
  <c r="O52" i="16"/>
  <c r="H79" i="5"/>
  <c r="AB71" i="6"/>
  <c r="AA63" i="10" s="1"/>
  <c r="AA95" i="10" s="1"/>
  <c r="AB44" i="6"/>
  <c r="AB63" i="6"/>
  <c r="AB18" i="6"/>
  <c r="AB10" i="6"/>
  <c r="AA7" i="10" s="1"/>
  <c r="AA39" i="10" s="1"/>
  <c r="AB9" i="6"/>
  <c r="H68" i="5"/>
  <c r="I51" i="16" l="1"/>
  <c r="O53" i="16"/>
  <c r="G12" i="7"/>
  <c r="C12" i="7"/>
  <c r="F12" i="7"/>
  <c r="D12" i="7"/>
  <c r="E12" i="7" s="1"/>
  <c r="B12" i="7"/>
  <c r="G16" i="7"/>
  <c r="C16" i="7"/>
  <c r="F16" i="7"/>
  <c r="D16" i="7"/>
  <c r="E16" i="7" s="1"/>
  <c r="B16" i="7"/>
  <c r="G20" i="7"/>
  <c r="C20" i="7"/>
  <c r="F20" i="7"/>
  <c r="D20" i="7"/>
  <c r="E20" i="7" s="1"/>
  <c r="B20" i="7"/>
  <c r="G24" i="7"/>
  <c r="C24" i="7"/>
  <c r="F24" i="7"/>
  <c r="D24" i="7"/>
  <c r="E24" i="7" s="1"/>
  <c r="B24" i="7"/>
  <c r="G28" i="7"/>
  <c r="C28" i="7"/>
  <c r="F28" i="7"/>
  <c r="D28" i="7"/>
  <c r="E28" i="7" s="1"/>
  <c r="B28" i="7"/>
  <c r="G32" i="7"/>
  <c r="C32" i="7"/>
  <c r="F32" i="7"/>
  <c r="D32" i="7"/>
  <c r="E32" i="7" s="1"/>
  <c r="B32" i="7"/>
  <c r="G36" i="7"/>
  <c r="C36" i="7"/>
  <c r="F36" i="7"/>
  <c r="D36" i="7"/>
  <c r="E36" i="7" s="1"/>
  <c r="B36" i="7"/>
  <c r="G40" i="7"/>
  <c r="C40" i="7"/>
  <c r="F40" i="7"/>
  <c r="D40" i="7"/>
  <c r="E40" i="7" s="1"/>
  <c r="B40" i="7"/>
  <c r="G44" i="7"/>
  <c r="C44" i="7"/>
  <c r="F44" i="7"/>
  <c r="D44" i="7"/>
  <c r="E44" i="7" s="1"/>
  <c r="B44" i="7"/>
  <c r="G48" i="7"/>
  <c r="C48" i="7"/>
  <c r="F48" i="7"/>
  <c r="D48" i="7"/>
  <c r="E48" i="7" s="1"/>
  <c r="B48" i="7"/>
  <c r="G52" i="7"/>
  <c r="C52" i="7"/>
  <c r="F52" i="7"/>
  <c r="D52" i="7"/>
  <c r="E52" i="7" s="1"/>
  <c r="B52" i="7"/>
  <c r="G56" i="7"/>
  <c r="C56" i="7"/>
  <c r="F56" i="7"/>
  <c r="D56" i="7"/>
  <c r="E56" i="7" s="1"/>
  <c r="B56" i="7"/>
  <c r="G60" i="7"/>
  <c r="C60" i="7"/>
  <c r="F60" i="7"/>
  <c r="D60" i="7"/>
  <c r="E60" i="7" s="1"/>
  <c r="B60" i="7"/>
  <c r="G64" i="7"/>
  <c r="C64" i="7"/>
  <c r="F64" i="7"/>
  <c r="D64" i="7"/>
  <c r="E64" i="7" s="1"/>
  <c r="B64" i="7"/>
  <c r="G68" i="7"/>
  <c r="C68" i="7"/>
  <c r="F68" i="7"/>
  <c r="D68" i="7"/>
  <c r="E68" i="7" s="1"/>
  <c r="B68" i="7"/>
  <c r="G72" i="7"/>
  <c r="C72" i="7"/>
  <c r="F72" i="7"/>
  <c r="D72" i="7"/>
  <c r="E72" i="7" s="1"/>
  <c r="B72" i="7"/>
  <c r="G76" i="7"/>
  <c r="C76" i="7"/>
  <c r="F76" i="7"/>
  <c r="D76" i="7"/>
  <c r="E76" i="7" s="1"/>
  <c r="B76" i="7"/>
  <c r="G80" i="7"/>
  <c r="C80" i="7"/>
  <c r="F80" i="7"/>
  <c r="D80" i="7"/>
  <c r="E80" i="7" s="1"/>
  <c r="B80" i="7"/>
  <c r="G84" i="7"/>
  <c r="C84" i="7"/>
  <c r="F84" i="7"/>
  <c r="D84" i="7"/>
  <c r="E84" i="7" s="1"/>
  <c r="B84" i="7"/>
  <c r="G88" i="7"/>
  <c r="C88" i="7"/>
  <c r="F88" i="7"/>
  <c r="D88" i="7"/>
  <c r="E88" i="7" s="1"/>
  <c r="B88" i="7"/>
  <c r="G92" i="7"/>
  <c r="C92" i="7"/>
  <c r="F92" i="7"/>
  <c r="D92" i="7"/>
  <c r="E92" i="7" s="1"/>
  <c r="B92" i="7"/>
  <c r="G96" i="7"/>
  <c r="C96" i="7"/>
  <c r="F96" i="7"/>
  <c r="D96" i="7"/>
  <c r="E96" i="7" s="1"/>
  <c r="B96" i="7"/>
  <c r="G100" i="7"/>
  <c r="C100" i="7"/>
  <c r="F100" i="7"/>
  <c r="D100" i="7"/>
  <c r="E100" i="7" s="1"/>
  <c r="B100" i="7"/>
  <c r="G104" i="7"/>
  <c r="C104" i="7"/>
  <c r="F104" i="7"/>
  <c r="D104" i="7"/>
  <c r="E104" i="7" s="1"/>
  <c r="B104" i="7"/>
  <c r="G99" i="7"/>
  <c r="C99" i="7"/>
  <c r="F99" i="7"/>
  <c r="D99" i="7"/>
  <c r="E99" i="7" s="1"/>
  <c r="B99" i="7"/>
  <c r="G91" i="7"/>
  <c r="C91" i="7"/>
  <c r="F91" i="7"/>
  <c r="D91" i="7"/>
  <c r="E91" i="7" s="1"/>
  <c r="B91" i="7"/>
  <c r="G83" i="7"/>
  <c r="C83" i="7"/>
  <c r="F83" i="7"/>
  <c r="D83" i="7"/>
  <c r="E83" i="7" s="1"/>
  <c r="B83" i="7"/>
  <c r="G75" i="7"/>
  <c r="C75" i="7"/>
  <c r="F75" i="7"/>
  <c r="D75" i="7"/>
  <c r="E75" i="7" s="1"/>
  <c r="B75" i="7"/>
  <c r="G67" i="7"/>
  <c r="C67" i="7"/>
  <c r="F67" i="7"/>
  <c r="D67" i="7"/>
  <c r="E67" i="7" s="1"/>
  <c r="B67" i="7"/>
  <c r="G59" i="7"/>
  <c r="C59" i="7"/>
  <c r="F59" i="7"/>
  <c r="D59" i="7"/>
  <c r="E59" i="7" s="1"/>
  <c r="B59" i="7"/>
  <c r="G51" i="7"/>
  <c r="C51" i="7"/>
  <c r="F51" i="7"/>
  <c r="D51" i="7"/>
  <c r="E51" i="7" s="1"/>
  <c r="B51" i="7"/>
  <c r="G43" i="7"/>
  <c r="C43" i="7"/>
  <c r="F43" i="7"/>
  <c r="D43" i="7"/>
  <c r="E43" i="7" s="1"/>
  <c r="B43" i="7"/>
  <c r="G35" i="7"/>
  <c r="C35" i="7"/>
  <c r="F35" i="7"/>
  <c r="D35" i="7"/>
  <c r="E35" i="7" s="1"/>
  <c r="B35" i="7"/>
  <c r="G27" i="7"/>
  <c r="C27" i="7"/>
  <c r="F27" i="7"/>
  <c r="D27" i="7"/>
  <c r="E27" i="7" s="1"/>
  <c r="B27" i="7"/>
  <c r="G19" i="7"/>
  <c r="C19" i="7"/>
  <c r="F19" i="7"/>
  <c r="D19" i="7"/>
  <c r="E19" i="7" s="1"/>
  <c r="B19" i="7"/>
  <c r="G11" i="7"/>
  <c r="C11" i="7"/>
  <c r="F11" i="7"/>
  <c r="D11" i="7"/>
  <c r="E11" i="7" s="1"/>
  <c r="B11" i="7"/>
  <c r="G105" i="7"/>
  <c r="C105" i="7"/>
  <c r="F105" i="7"/>
  <c r="D105" i="7"/>
  <c r="E105" i="7" s="1"/>
  <c r="B105" i="7"/>
  <c r="G97" i="7"/>
  <c r="C97" i="7"/>
  <c r="F97" i="7"/>
  <c r="D97" i="7"/>
  <c r="E97" i="7" s="1"/>
  <c r="B97" i="7"/>
  <c r="G89" i="7"/>
  <c r="C89" i="7"/>
  <c r="F89" i="7"/>
  <c r="D89" i="7"/>
  <c r="E89" i="7" s="1"/>
  <c r="B89" i="7"/>
  <c r="G81" i="7"/>
  <c r="C81" i="7"/>
  <c r="F81" i="7"/>
  <c r="D81" i="7"/>
  <c r="E81" i="7" s="1"/>
  <c r="B81" i="7"/>
  <c r="G73" i="7"/>
  <c r="C73" i="7"/>
  <c r="F73" i="7"/>
  <c r="D73" i="7"/>
  <c r="E73" i="7" s="1"/>
  <c r="B73" i="7"/>
  <c r="G65" i="7"/>
  <c r="C65" i="7"/>
  <c r="F65" i="7"/>
  <c r="D65" i="7"/>
  <c r="E65" i="7" s="1"/>
  <c r="B65" i="7"/>
  <c r="G57" i="7"/>
  <c r="C57" i="7"/>
  <c r="F57" i="7"/>
  <c r="D57" i="7"/>
  <c r="E57" i="7" s="1"/>
  <c r="B57" i="7"/>
  <c r="G49" i="7"/>
  <c r="C49" i="7"/>
  <c r="F49" i="7"/>
  <c r="D49" i="7"/>
  <c r="E49" i="7" s="1"/>
  <c r="B49" i="7"/>
  <c r="G41" i="7"/>
  <c r="C41" i="7"/>
  <c r="F41" i="7"/>
  <c r="D41" i="7"/>
  <c r="E41" i="7" s="1"/>
  <c r="B41" i="7"/>
  <c r="G33" i="7"/>
  <c r="C33" i="7"/>
  <c r="F33" i="7"/>
  <c r="D33" i="7"/>
  <c r="E33" i="7" s="1"/>
  <c r="B33" i="7"/>
  <c r="G25" i="7"/>
  <c r="C25" i="7"/>
  <c r="F25" i="7"/>
  <c r="D25" i="7"/>
  <c r="E25" i="7" s="1"/>
  <c r="B25" i="7"/>
  <c r="G17" i="7"/>
  <c r="C17" i="7"/>
  <c r="F17" i="7"/>
  <c r="D17" i="7"/>
  <c r="E17" i="7" s="1"/>
  <c r="B17" i="7"/>
  <c r="G9" i="7"/>
  <c r="C9" i="7"/>
  <c r="F9" i="7"/>
  <c r="D9" i="7"/>
  <c r="E9" i="7" s="1"/>
  <c r="B9" i="7"/>
  <c r="G103" i="7"/>
  <c r="C103" i="7"/>
  <c r="F103" i="7"/>
  <c r="D103" i="7"/>
  <c r="E103" i="7" s="1"/>
  <c r="B103" i="7"/>
  <c r="G95" i="7"/>
  <c r="C95" i="7"/>
  <c r="F95" i="7"/>
  <c r="D95" i="7"/>
  <c r="E95" i="7" s="1"/>
  <c r="B95" i="7"/>
  <c r="G87" i="7"/>
  <c r="C87" i="7"/>
  <c r="F87" i="7"/>
  <c r="D87" i="7"/>
  <c r="E87" i="7" s="1"/>
  <c r="B87" i="7"/>
  <c r="G79" i="7"/>
  <c r="C79" i="7"/>
  <c r="F79" i="7"/>
  <c r="D79" i="7"/>
  <c r="E79" i="7" s="1"/>
  <c r="B79" i="7"/>
  <c r="G71" i="7"/>
  <c r="C71" i="7"/>
  <c r="F71" i="7"/>
  <c r="D71" i="7"/>
  <c r="E71" i="7" s="1"/>
  <c r="B71" i="7"/>
  <c r="G63" i="7"/>
  <c r="C63" i="7"/>
  <c r="F63" i="7"/>
  <c r="D63" i="7"/>
  <c r="E63" i="7" s="1"/>
  <c r="B63" i="7"/>
  <c r="G55" i="7"/>
  <c r="C55" i="7"/>
  <c r="F55" i="7"/>
  <c r="D55" i="7"/>
  <c r="E55" i="7" s="1"/>
  <c r="B55" i="7"/>
  <c r="G47" i="7"/>
  <c r="C47" i="7"/>
  <c r="F47" i="7"/>
  <c r="D47" i="7"/>
  <c r="E47" i="7" s="1"/>
  <c r="B47" i="7"/>
  <c r="G39" i="7"/>
  <c r="C39" i="7"/>
  <c r="F39" i="7"/>
  <c r="D39" i="7"/>
  <c r="E39" i="7" s="1"/>
  <c r="B39" i="7"/>
  <c r="G31" i="7"/>
  <c r="C31" i="7"/>
  <c r="F31" i="7"/>
  <c r="D31" i="7"/>
  <c r="E31" i="7" s="1"/>
  <c r="B31" i="7"/>
  <c r="G23" i="7"/>
  <c r="C23" i="7"/>
  <c r="F23" i="7"/>
  <c r="D23" i="7"/>
  <c r="E23" i="7" s="1"/>
  <c r="B23" i="7"/>
  <c r="G15" i="7"/>
  <c r="C15" i="7"/>
  <c r="F15" i="7"/>
  <c r="D15" i="7"/>
  <c r="E15" i="7" s="1"/>
  <c r="B15" i="7"/>
  <c r="G8" i="7"/>
  <c r="C8" i="7"/>
  <c r="F8" i="7"/>
  <c r="D8" i="7"/>
  <c r="E8" i="7" s="1"/>
  <c r="B8" i="7"/>
  <c r="G10" i="7"/>
  <c r="C10" i="7"/>
  <c r="F10" i="7"/>
  <c r="D10" i="7"/>
  <c r="E10" i="7" s="1"/>
  <c r="B10" i="7"/>
  <c r="G14" i="7"/>
  <c r="C14" i="7"/>
  <c r="F14" i="7"/>
  <c r="D14" i="7"/>
  <c r="E14" i="7" s="1"/>
  <c r="B14" i="7"/>
  <c r="G18" i="7"/>
  <c r="C18" i="7"/>
  <c r="F18" i="7"/>
  <c r="D18" i="7"/>
  <c r="E18" i="7" s="1"/>
  <c r="B18" i="7"/>
  <c r="G22" i="7"/>
  <c r="C22" i="7"/>
  <c r="F22" i="7"/>
  <c r="D22" i="7"/>
  <c r="E22" i="7" s="1"/>
  <c r="B22" i="7"/>
  <c r="G26" i="7"/>
  <c r="C26" i="7"/>
  <c r="F26" i="7"/>
  <c r="D26" i="7"/>
  <c r="E26" i="7" s="1"/>
  <c r="B26" i="7"/>
  <c r="G30" i="7"/>
  <c r="C30" i="7"/>
  <c r="F30" i="7"/>
  <c r="D30" i="7"/>
  <c r="E30" i="7" s="1"/>
  <c r="B30" i="7"/>
  <c r="G34" i="7"/>
  <c r="C34" i="7"/>
  <c r="F34" i="7"/>
  <c r="D34" i="7"/>
  <c r="E34" i="7" s="1"/>
  <c r="B34" i="7"/>
  <c r="G38" i="7"/>
  <c r="C38" i="7"/>
  <c r="F38" i="7"/>
  <c r="D38" i="7"/>
  <c r="E38" i="7" s="1"/>
  <c r="B38" i="7"/>
  <c r="G42" i="7"/>
  <c r="C42" i="7"/>
  <c r="F42" i="7"/>
  <c r="D42" i="7"/>
  <c r="E42" i="7" s="1"/>
  <c r="B42" i="7"/>
  <c r="G46" i="7"/>
  <c r="C46" i="7"/>
  <c r="F46" i="7"/>
  <c r="D46" i="7"/>
  <c r="E46" i="7" s="1"/>
  <c r="B46" i="7"/>
  <c r="G50" i="7"/>
  <c r="C50" i="7"/>
  <c r="F50" i="7"/>
  <c r="D50" i="7"/>
  <c r="E50" i="7" s="1"/>
  <c r="B50" i="7"/>
  <c r="G54" i="7"/>
  <c r="C54" i="7"/>
  <c r="F54" i="7"/>
  <c r="D54" i="7"/>
  <c r="E54" i="7" s="1"/>
  <c r="B54" i="7"/>
  <c r="G58" i="7"/>
  <c r="C58" i="7"/>
  <c r="F58" i="7"/>
  <c r="D58" i="7"/>
  <c r="E58" i="7" s="1"/>
  <c r="B58" i="7"/>
  <c r="G62" i="7"/>
  <c r="C62" i="7"/>
  <c r="F62" i="7"/>
  <c r="D62" i="7"/>
  <c r="E62" i="7" s="1"/>
  <c r="B62" i="7"/>
  <c r="G66" i="7"/>
  <c r="C66" i="7"/>
  <c r="F66" i="7"/>
  <c r="D66" i="7"/>
  <c r="E66" i="7" s="1"/>
  <c r="B66" i="7"/>
  <c r="G70" i="7"/>
  <c r="C70" i="7"/>
  <c r="F70" i="7"/>
  <c r="D70" i="7"/>
  <c r="E70" i="7" s="1"/>
  <c r="B70" i="7"/>
  <c r="G74" i="7"/>
  <c r="C74" i="7"/>
  <c r="F74" i="7"/>
  <c r="D74" i="7"/>
  <c r="E74" i="7" s="1"/>
  <c r="B74" i="7"/>
  <c r="G78" i="7"/>
  <c r="C78" i="7"/>
  <c r="F78" i="7"/>
  <c r="D78" i="7"/>
  <c r="E78" i="7" s="1"/>
  <c r="B78" i="7"/>
  <c r="G82" i="7"/>
  <c r="C82" i="7"/>
  <c r="F82" i="7"/>
  <c r="D82" i="7"/>
  <c r="E82" i="7" s="1"/>
  <c r="B82" i="7"/>
  <c r="G86" i="7"/>
  <c r="C86" i="7"/>
  <c r="F86" i="7"/>
  <c r="D86" i="7"/>
  <c r="E86" i="7" s="1"/>
  <c r="B86" i="7"/>
  <c r="G90" i="7"/>
  <c r="C90" i="7"/>
  <c r="F90" i="7"/>
  <c r="D90" i="7"/>
  <c r="E90" i="7" s="1"/>
  <c r="B90" i="7"/>
  <c r="G94" i="7"/>
  <c r="C94" i="7"/>
  <c r="F94" i="7"/>
  <c r="D94" i="7"/>
  <c r="E94" i="7" s="1"/>
  <c r="B94" i="7"/>
  <c r="G98" i="7"/>
  <c r="C98" i="7"/>
  <c r="F98" i="7"/>
  <c r="D98" i="7"/>
  <c r="E98" i="7" s="1"/>
  <c r="B98" i="7"/>
  <c r="G102" i="7"/>
  <c r="C102" i="7"/>
  <c r="F102" i="7"/>
  <c r="D102" i="7"/>
  <c r="E102" i="7" s="1"/>
  <c r="B102" i="7"/>
  <c r="G106" i="7"/>
  <c r="C106" i="7"/>
  <c r="F106" i="7"/>
  <c r="D106" i="7"/>
  <c r="E106" i="7" s="1"/>
  <c r="B106" i="7"/>
  <c r="G101" i="7"/>
  <c r="C101" i="7"/>
  <c r="F101" i="7"/>
  <c r="D101" i="7"/>
  <c r="E101" i="7" s="1"/>
  <c r="B101" i="7"/>
  <c r="G93" i="7"/>
  <c r="C93" i="7"/>
  <c r="F93" i="7"/>
  <c r="D93" i="7"/>
  <c r="E93" i="7" s="1"/>
  <c r="B93" i="7"/>
  <c r="G85" i="7"/>
  <c r="C85" i="7"/>
  <c r="F85" i="7"/>
  <c r="D85" i="7"/>
  <c r="E85" i="7" s="1"/>
  <c r="B85" i="7"/>
  <c r="G77" i="7"/>
  <c r="C77" i="7"/>
  <c r="F77" i="7"/>
  <c r="D77" i="7"/>
  <c r="E77" i="7" s="1"/>
  <c r="B77" i="7"/>
  <c r="G69" i="7"/>
  <c r="C69" i="7"/>
  <c r="F69" i="7"/>
  <c r="D69" i="7"/>
  <c r="E69" i="7" s="1"/>
  <c r="B69" i="7"/>
  <c r="G61" i="7"/>
  <c r="C61" i="7"/>
  <c r="F61" i="7"/>
  <c r="D61" i="7"/>
  <c r="E61" i="7" s="1"/>
  <c r="B61" i="7"/>
  <c r="G53" i="7"/>
  <c r="C53" i="7"/>
  <c r="F53" i="7"/>
  <c r="D53" i="7"/>
  <c r="E53" i="7" s="1"/>
  <c r="B53" i="7"/>
  <c r="G45" i="7"/>
  <c r="C45" i="7"/>
  <c r="F45" i="7"/>
  <c r="D45" i="7"/>
  <c r="E45" i="7" s="1"/>
  <c r="B45" i="7"/>
  <c r="G37" i="7"/>
  <c r="C37" i="7"/>
  <c r="F37" i="7"/>
  <c r="D37" i="7"/>
  <c r="E37" i="7" s="1"/>
  <c r="B37" i="7"/>
  <c r="G29" i="7"/>
  <c r="C29" i="7"/>
  <c r="F29" i="7"/>
  <c r="D29" i="7"/>
  <c r="E29" i="7" s="1"/>
  <c r="B29" i="7"/>
  <c r="G21" i="7"/>
  <c r="C21" i="7"/>
  <c r="F21" i="7"/>
  <c r="D21" i="7"/>
  <c r="E21" i="7" s="1"/>
  <c r="B21" i="7"/>
  <c r="G13" i="7"/>
  <c r="C13" i="7"/>
  <c r="F13" i="7"/>
  <c r="D13" i="7"/>
  <c r="E13" i="7" s="1"/>
  <c r="B13" i="7"/>
  <c r="F7" i="7"/>
  <c r="D7" i="7"/>
  <c r="E7" i="7" s="1"/>
  <c r="B7" i="7"/>
  <c r="G7" i="7"/>
  <c r="C7" i="7"/>
  <c r="I52" i="16" l="1"/>
  <c r="O54" i="16"/>
  <c r="E107"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F107" i="7"/>
  <c r="O55" i="16" l="1"/>
  <c r="I53" i="16"/>
  <c r="D37" i="8"/>
  <c r="E37" i="8" s="1"/>
  <c r="F43" i="8"/>
  <c r="D29" i="8"/>
  <c r="E29" i="8" s="1"/>
  <c r="F99" i="8"/>
  <c r="D95" i="8"/>
  <c r="E95" i="8" s="1"/>
  <c r="F49" i="8"/>
  <c r="J93" i="4"/>
  <c r="D85" i="4"/>
  <c r="D79" i="4"/>
  <c r="F37" i="8"/>
  <c r="G99" i="8"/>
  <c r="F23" i="8"/>
  <c r="D23" i="8"/>
  <c r="E23" i="8" s="1"/>
  <c r="B23" i="8"/>
  <c r="G23" i="8"/>
  <c r="C23" i="8"/>
  <c r="F73" i="8"/>
  <c r="D73" i="8"/>
  <c r="E73" i="8" s="1"/>
  <c r="B73" i="8"/>
  <c r="G73" i="8"/>
  <c r="C73" i="8"/>
  <c r="F81" i="8"/>
  <c r="D81" i="8"/>
  <c r="E81" i="8" s="1"/>
  <c r="B81" i="8"/>
  <c r="G81" i="8"/>
  <c r="C81" i="8"/>
  <c r="F69" i="8"/>
  <c r="D69" i="8"/>
  <c r="E69" i="8" s="1"/>
  <c r="B69" i="8"/>
  <c r="G69" i="8"/>
  <c r="C69" i="8"/>
  <c r="F101" i="8"/>
  <c r="D101" i="8"/>
  <c r="E101" i="8" s="1"/>
  <c r="B101" i="8"/>
  <c r="G101" i="8"/>
  <c r="C101" i="8"/>
  <c r="F91" i="8"/>
  <c r="D91" i="8"/>
  <c r="E91" i="8" s="1"/>
  <c r="B91" i="8"/>
  <c r="G91" i="8"/>
  <c r="C91" i="8"/>
  <c r="F79" i="8"/>
  <c r="D79" i="8"/>
  <c r="E79" i="8" s="1"/>
  <c r="B79" i="8"/>
  <c r="G79" i="8"/>
  <c r="C79" i="8"/>
  <c r="F85" i="8"/>
  <c r="D85" i="8"/>
  <c r="E85" i="8" s="1"/>
  <c r="B85" i="8"/>
  <c r="G85" i="8"/>
  <c r="C85" i="8"/>
  <c r="F55" i="8"/>
  <c r="D55" i="8"/>
  <c r="E55" i="8" s="1"/>
  <c r="B55" i="8"/>
  <c r="G55" i="8"/>
  <c r="C55" i="8"/>
  <c r="J109" i="4"/>
  <c r="D107" i="4"/>
  <c r="J117" i="4"/>
  <c r="D101" i="4"/>
  <c r="I54" i="16" l="1"/>
  <c r="O56" i="16"/>
  <c r="F29" i="8"/>
  <c r="D49" i="8"/>
  <c r="E49" i="8" s="1"/>
  <c r="J101" i="4"/>
  <c r="D117" i="4"/>
  <c r="J107" i="4"/>
  <c r="D109" i="4"/>
  <c r="D93" i="4"/>
  <c r="J75" i="4"/>
  <c r="J85" i="4"/>
  <c r="J79" i="4"/>
  <c r="D75" i="4"/>
  <c r="B95" i="8"/>
  <c r="C29" i="8"/>
  <c r="C37" i="8"/>
  <c r="D43" i="8"/>
  <c r="E43" i="8" s="1"/>
  <c r="G49" i="8"/>
  <c r="C95" i="8"/>
  <c r="F95" i="8"/>
  <c r="D99" i="8"/>
  <c r="E99" i="8" s="1"/>
  <c r="B29" i="8"/>
  <c r="B37" i="8"/>
  <c r="C49" i="8"/>
  <c r="B49" i="8"/>
  <c r="G95" i="8"/>
  <c r="C99" i="8"/>
  <c r="B99" i="8"/>
  <c r="G29" i="8"/>
  <c r="G37" i="8"/>
  <c r="G43" i="8"/>
  <c r="C43" i="8"/>
  <c r="B43" i="8"/>
  <c r="J119" i="4"/>
  <c r="D119" i="4"/>
  <c r="J115" i="4"/>
  <c r="D115" i="4"/>
  <c r="J89" i="4"/>
  <c r="D89" i="4"/>
  <c r="J95" i="4"/>
  <c r="D95" i="4"/>
  <c r="J83" i="4"/>
  <c r="D83" i="4"/>
  <c r="J111" i="4"/>
  <c r="D111" i="4"/>
  <c r="J73" i="4"/>
  <c r="D73" i="4"/>
  <c r="J71" i="4"/>
  <c r="D71" i="4"/>
  <c r="J97" i="4"/>
  <c r="D97" i="4"/>
  <c r="J86" i="4"/>
  <c r="D86" i="4"/>
  <c r="J114" i="4"/>
  <c r="D114" i="4"/>
  <c r="J98" i="4"/>
  <c r="D98" i="4"/>
  <c r="J102" i="4"/>
  <c r="D102" i="4"/>
  <c r="J80" i="4"/>
  <c r="D80" i="4"/>
  <c r="J72" i="4"/>
  <c r="D72" i="4"/>
  <c r="J94" i="4"/>
  <c r="D94" i="4"/>
  <c r="J92" i="4"/>
  <c r="D92" i="4"/>
  <c r="J78" i="4"/>
  <c r="D78" i="4"/>
  <c r="J76" i="4"/>
  <c r="D76" i="4"/>
  <c r="J110" i="4"/>
  <c r="D110" i="4"/>
  <c r="J108" i="4"/>
  <c r="D108" i="4"/>
  <c r="J88" i="4"/>
  <c r="D88" i="4"/>
  <c r="E385" i="10"/>
  <c r="B385" i="10"/>
  <c r="J385" i="10"/>
  <c r="E355" i="10"/>
  <c r="B355" i="10"/>
  <c r="J355" i="10"/>
  <c r="J91" i="4"/>
  <c r="D91" i="4"/>
  <c r="J99" i="4"/>
  <c r="D99" i="4"/>
  <c r="E347" i="10"/>
  <c r="B347" i="10"/>
  <c r="J347" i="10"/>
  <c r="E371" i="10"/>
  <c r="B371" i="10"/>
  <c r="J371" i="10"/>
  <c r="F19" i="8"/>
  <c r="D19" i="8"/>
  <c r="E19" i="8" s="1"/>
  <c r="B19" i="8"/>
  <c r="G19" i="8"/>
  <c r="C19" i="8"/>
  <c r="F63" i="8"/>
  <c r="D63" i="8"/>
  <c r="E63" i="8" s="1"/>
  <c r="B63" i="8"/>
  <c r="G63" i="8"/>
  <c r="C63" i="8"/>
  <c r="F15" i="8"/>
  <c r="D15" i="8"/>
  <c r="E15" i="8" s="1"/>
  <c r="B15" i="8"/>
  <c r="G15" i="8"/>
  <c r="C15" i="8"/>
  <c r="F71" i="8"/>
  <c r="D71" i="8"/>
  <c r="E71" i="8" s="1"/>
  <c r="B71" i="8"/>
  <c r="G71" i="8"/>
  <c r="C71" i="8"/>
  <c r="F89" i="8"/>
  <c r="D89" i="8"/>
  <c r="E89" i="8" s="1"/>
  <c r="B89" i="8"/>
  <c r="G89" i="8"/>
  <c r="C89" i="8"/>
  <c r="F93" i="8"/>
  <c r="D93" i="8"/>
  <c r="E93" i="8" s="1"/>
  <c r="B93" i="8"/>
  <c r="G93" i="8"/>
  <c r="C93" i="8"/>
  <c r="F31" i="8"/>
  <c r="D31" i="8"/>
  <c r="E31" i="8" s="1"/>
  <c r="B31" i="8"/>
  <c r="G31" i="8"/>
  <c r="C31" i="8"/>
  <c r="F57" i="8"/>
  <c r="D57" i="8"/>
  <c r="E57" i="8" s="1"/>
  <c r="B57" i="8"/>
  <c r="G57" i="8"/>
  <c r="C57" i="8"/>
  <c r="F27" i="8"/>
  <c r="D27" i="8"/>
  <c r="E27" i="8" s="1"/>
  <c r="B27" i="8"/>
  <c r="G27" i="8"/>
  <c r="C27" i="8"/>
  <c r="F67" i="8"/>
  <c r="D67" i="8"/>
  <c r="E67" i="8" s="1"/>
  <c r="B67" i="8"/>
  <c r="G67" i="8"/>
  <c r="C67" i="8"/>
  <c r="F47" i="8"/>
  <c r="D47" i="8"/>
  <c r="E47" i="8" s="1"/>
  <c r="B47" i="8"/>
  <c r="G47" i="8"/>
  <c r="C47" i="8"/>
  <c r="F65" i="8"/>
  <c r="D65" i="8"/>
  <c r="E65" i="8" s="1"/>
  <c r="B65" i="8"/>
  <c r="G65" i="8"/>
  <c r="C65" i="8"/>
  <c r="F33" i="8"/>
  <c r="D33" i="8"/>
  <c r="E33" i="8" s="1"/>
  <c r="B33" i="8"/>
  <c r="G33" i="8"/>
  <c r="C33" i="8"/>
  <c r="F53" i="8"/>
  <c r="D53" i="8"/>
  <c r="E53" i="8" s="1"/>
  <c r="B53" i="8"/>
  <c r="G53" i="8"/>
  <c r="C53" i="8"/>
  <c r="F51" i="8"/>
  <c r="D51" i="8"/>
  <c r="E51" i="8" s="1"/>
  <c r="B51" i="8"/>
  <c r="G51" i="8"/>
  <c r="C51" i="8"/>
  <c r="F11" i="8"/>
  <c r="D11" i="8"/>
  <c r="E11" i="8" s="1"/>
  <c r="B11" i="8"/>
  <c r="G11" i="8"/>
  <c r="C11" i="8"/>
  <c r="F103" i="8"/>
  <c r="D103" i="8"/>
  <c r="E103" i="8" s="1"/>
  <c r="B103" i="8"/>
  <c r="G103" i="8"/>
  <c r="C103" i="8"/>
  <c r="F48" i="8"/>
  <c r="D48" i="8"/>
  <c r="E48" i="8" s="1"/>
  <c r="B48" i="8"/>
  <c r="G48" i="8"/>
  <c r="C48" i="8"/>
  <c r="F76" i="8"/>
  <c r="D76" i="8"/>
  <c r="E76" i="8" s="1"/>
  <c r="B76" i="8"/>
  <c r="G76" i="8"/>
  <c r="C76" i="8"/>
  <c r="F100" i="8"/>
  <c r="D100" i="8"/>
  <c r="E100" i="8" s="1"/>
  <c r="B100" i="8"/>
  <c r="G100" i="8"/>
  <c r="C100" i="8"/>
  <c r="F56" i="8"/>
  <c r="D56" i="8"/>
  <c r="E56" i="8" s="1"/>
  <c r="B56" i="8"/>
  <c r="G56" i="8"/>
  <c r="C56" i="8"/>
  <c r="F20" i="8"/>
  <c r="D20" i="8"/>
  <c r="E20" i="8" s="1"/>
  <c r="B20" i="8"/>
  <c r="G20" i="8"/>
  <c r="C20" i="8"/>
  <c r="F64" i="8"/>
  <c r="D64" i="8"/>
  <c r="E64" i="8" s="1"/>
  <c r="B64" i="8"/>
  <c r="G64" i="8"/>
  <c r="C64" i="8"/>
  <c r="F60" i="8"/>
  <c r="D60" i="8"/>
  <c r="E60" i="8" s="1"/>
  <c r="B60" i="8"/>
  <c r="G60" i="8"/>
  <c r="C60" i="8"/>
  <c r="F16" i="8"/>
  <c r="D16" i="8"/>
  <c r="E16" i="8" s="1"/>
  <c r="B16" i="8"/>
  <c r="G16" i="8"/>
  <c r="C16" i="8"/>
  <c r="F96" i="8"/>
  <c r="D96" i="8"/>
  <c r="E96" i="8" s="1"/>
  <c r="B96" i="8"/>
  <c r="G96" i="8"/>
  <c r="C96" i="8"/>
  <c r="F68" i="8"/>
  <c r="D68" i="8"/>
  <c r="E68" i="8" s="1"/>
  <c r="B68" i="8"/>
  <c r="G68" i="8"/>
  <c r="C68" i="8"/>
  <c r="F24" i="8"/>
  <c r="D24" i="8"/>
  <c r="E24" i="8" s="1"/>
  <c r="B24" i="8"/>
  <c r="G24" i="8"/>
  <c r="C24" i="8"/>
  <c r="F66" i="8"/>
  <c r="D66" i="8"/>
  <c r="E66" i="8" s="1"/>
  <c r="B66" i="8"/>
  <c r="G66" i="8"/>
  <c r="C66" i="8"/>
  <c r="F10" i="8"/>
  <c r="D10" i="8"/>
  <c r="E10" i="8" s="1"/>
  <c r="B10" i="8"/>
  <c r="G10" i="8"/>
  <c r="C10" i="8"/>
  <c r="F46" i="8"/>
  <c r="D46" i="8"/>
  <c r="E46" i="8" s="1"/>
  <c r="B46" i="8"/>
  <c r="G46" i="8"/>
  <c r="C46" i="8"/>
  <c r="F38" i="8"/>
  <c r="D38" i="8"/>
  <c r="E38" i="8" s="1"/>
  <c r="B38" i="8"/>
  <c r="G38" i="8"/>
  <c r="C38" i="8"/>
  <c r="F30" i="8"/>
  <c r="D30" i="8"/>
  <c r="E30" i="8" s="1"/>
  <c r="B30" i="8"/>
  <c r="G30" i="8"/>
  <c r="C30" i="8"/>
  <c r="F40" i="8"/>
  <c r="D40" i="8"/>
  <c r="E40" i="8" s="1"/>
  <c r="B40" i="8"/>
  <c r="G40" i="8"/>
  <c r="C40" i="8"/>
  <c r="F8" i="8"/>
  <c r="D8" i="8"/>
  <c r="E8" i="8" s="1"/>
  <c r="B8" i="8"/>
  <c r="G8" i="8"/>
  <c r="C8" i="8"/>
  <c r="F98" i="8"/>
  <c r="D98" i="8"/>
  <c r="E98" i="8" s="1"/>
  <c r="B98" i="8"/>
  <c r="G98" i="8"/>
  <c r="C98" i="8"/>
  <c r="F22" i="8"/>
  <c r="D22" i="8"/>
  <c r="E22" i="8" s="1"/>
  <c r="B22" i="8"/>
  <c r="G22" i="8"/>
  <c r="C22" i="8"/>
  <c r="F42" i="8"/>
  <c r="D42" i="8"/>
  <c r="E42" i="8" s="1"/>
  <c r="B42" i="8"/>
  <c r="G42" i="8"/>
  <c r="C42" i="8"/>
  <c r="F78" i="8"/>
  <c r="D78" i="8"/>
  <c r="E78" i="8" s="1"/>
  <c r="B78" i="8"/>
  <c r="G78" i="8"/>
  <c r="C78" i="8"/>
  <c r="F82" i="8"/>
  <c r="D82" i="8"/>
  <c r="E82" i="8" s="1"/>
  <c r="B82" i="8"/>
  <c r="G82" i="8"/>
  <c r="C82" i="8"/>
  <c r="F26" i="8"/>
  <c r="D26" i="8"/>
  <c r="E26" i="8" s="1"/>
  <c r="B26" i="8"/>
  <c r="G26" i="8"/>
  <c r="C26" i="8"/>
  <c r="F62" i="8"/>
  <c r="D62" i="8"/>
  <c r="E62" i="8" s="1"/>
  <c r="B62" i="8"/>
  <c r="G62" i="8"/>
  <c r="C62" i="8"/>
  <c r="E345" i="10"/>
  <c r="B345" i="10"/>
  <c r="J345" i="10"/>
  <c r="E341" i="10"/>
  <c r="B341" i="10"/>
  <c r="J341" i="10"/>
  <c r="E343" i="10"/>
  <c r="B343" i="10"/>
  <c r="J343" i="10"/>
  <c r="E375" i="10"/>
  <c r="B375" i="10"/>
  <c r="J375" i="10"/>
  <c r="E357" i="10"/>
  <c r="B357" i="10"/>
  <c r="J357" i="10"/>
  <c r="E361" i="10"/>
  <c r="B361" i="10"/>
  <c r="J361" i="10"/>
  <c r="E373" i="10"/>
  <c r="B373" i="10"/>
  <c r="J373" i="10"/>
  <c r="E369" i="10"/>
  <c r="B369" i="10"/>
  <c r="J369" i="10"/>
  <c r="E372" i="10"/>
  <c r="B372" i="10"/>
  <c r="J372" i="10"/>
  <c r="E364" i="10"/>
  <c r="B364" i="10"/>
  <c r="J364" i="10"/>
  <c r="E388" i="10"/>
  <c r="B388" i="10"/>
  <c r="J388" i="10"/>
  <c r="E380" i="10"/>
  <c r="B380" i="10"/>
  <c r="J380" i="10"/>
  <c r="E340" i="10"/>
  <c r="B340" i="10"/>
  <c r="J340" i="10"/>
  <c r="E376" i="10"/>
  <c r="B376" i="10"/>
  <c r="J376" i="10"/>
  <c r="E366" i="10"/>
  <c r="B366" i="10"/>
  <c r="J366" i="10"/>
  <c r="E382" i="10"/>
  <c r="B382" i="10"/>
  <c r="J382" i="10"/>
  <c r="E370" i="10"/>
  <c r="B370" i="10"/>
  <c r="J370" i="10"/>
  <c r="E342" i="10"/>
  <c r="B342" i="10"/>
  <c r="J342" i="10"/>
  <c r="E362" i="10"/>
  <c r="B362" i="10"/>
  <c r="J362" i="10"/>
  <c r="E360" i="10"/>
  <c r="B360" i="10"/>
  <c r="J360" i="10"/>
  <c r="E352" i="10"/>
  <c r="B352" i="10"/>
  <c r="J352" i="10"/>
  <c r="J77" i="4"/>
  <c r="D77" i="4"/>
  <c r="J103" i="4"/>
  <c r="D103" i="4"/>
  <c r="J105" i="4"/>
  <c r="D105" i="4"/>
  <c r="J87" i="4"/>
  <c r="D87" i="4"/>
  <c r="J106" i="4"/>
  <c r="D106" i="4"/>
  <c r="J90" i="4"/>
  <c r="D90" i="4"/>
  <c r="J118" i="4"/>
  <c r="D118" i="4"/>
  <c r="J74" i="4"/>
  <c r="D74" i="4"/>
  <c r="J82" i="4"/>
  <c r="D82" i="4"/>
  <c r="J100" i="4"/>
  <c r="D100" i="4"/>
  <c r="J112" i="4"/>
  <c r="D112" i="4"/>
  <c r="J84" i="4"/>
  <c r="D84" i="4"/>
  <c r="J120" i="4"/>
  <c r="D120" i="4"/>
  <c r="J104" i="4"/>
  <c r="D104" i="4"/>
  <c r="J96" i="4"/>
  <c r="D96" i="4"/>
  <c r="J116" i="4"/>
  <c r="D116" i="4"/>
  <c r="E363" i="10"/>
  <c r="B363" i="10"/>
  <c r="J363" i="10"/>
  <c r="E367" i="10"/>
  <c r="B367" i="10"/>
  <c r="J367" i="10"/>
  <c r="J113" i="4"/>
  <c r="D113" i="4"/>
  <c r="J81" i="4"/>
  <c r="D81" i="4"/>
  <c r="E387" i="10"/>
  <c r="B387" i="10"/>
  <c r="J387" i="10"/>
  <c r="E359" i="10"/>
  <c r="B359" i="10"/>
  <c r="J359" i="10"/>
  <c r="F9" i="8"/>
  <c r="D9" i="8"/>
  <c r="E9" i="8" s="1"/>
  <c r="B9" i="8"/>
  <c r="G9" i="8"/>
  <c r="C9" i="8"/>
  <c r="F35" i="8"/>
  <c r="D35" i="8"/>
  <c r="E35" i="8" s="1"/>
  <c r="B35" i="8"/>
  <c r="G35" i="8"/>
  <c r="C35" i="8"/>
  <c r="F21" i="8"/>
  <c r="D21" i="8"/>
  <c r="E21" i="8" s="1"/>
  <c r="B21" i="8"/>
  <c r="G21" i="8"/>
  <c r="C21" i="8"/>
  <c r="F87" i="8"/>
  <c r="D87" i="8"/>
  <c r="E87" i="8" s="1"/>
  <c r="B87" i="8"/>
  <c r="G87" i="8"/>
  <c r="C87" i="8"/>
  <c r="F25" i="8"/>
  <c r="D25" i="8"/>
  <c r="E25" i="8" s="1"/>
  <c r="B25" i="8"/>
  <c r="G25" i="8"/>
  <c r="C25" i="8"/>
  <c r="F97" i="8"/>
  <c r="D97" i="8"/>
  <c r="E97" i="8" s="1"/>
  <c r="B97" i="8"/>
  <c r="G97" i="8"/>
  <c r="C97" i="8"/>
  <c r="F75" i="8"/>
  <c r="D75" i="8"/>
  <c r="E75" i="8" s="1"/>
  <c r="B75" i="8"/>
  <c r="G75" i="8"/>
  <c r="C75" i="8"/>
  <c r="F61" i="8"/>
  <c r="D61" i="8"/>
  <c r="E61" i="8" s="1"/>
  <c r="B61" i="8"/>
  <c r="G61" i="8"/>
  <c r="C61" i="8"/>
  <c r="F17" i="8"/>
  <c r="D17" i="8"/>
  <c r="E17" i="8" s="1"/>
  <c r="B17" i="8"/>
  <c r="G17" i="8"/>
  <c r="C17" i="8"/>
  <c r="F59" i="8"/>
  <c r="D59" i="8"/>
  <c r="E59" i="8" s="1"/>
  <c r="B59" i="8"/>
  <c r="G59" i="8"/>
  <c r="C59" i="8"/>
  <c r="F45" i="8"/>
  <c r="D45" i="8"/>
  <c r="E45" i="8" s="1"/>
  <c r="B45" i="8"/>
  <c r="G45" i="8"/>
  <c r="C45" i="8"/>
  <c r="F13" i="8"/>
  <c r="D13" i="8"/>
  <c r="E13" i="8" s="1"/>
  <c r="B13" i="8"/>
  <c r="G13" i="8"/>
  <c r="C13" i="8"/>
  <c r="F77" i="8"/>
  <c r="D77" i="8"/>
  <c r="E77" i="8" s="1"/>
  <c r="B77" i="8"/>
  <c r="G77" i="8"/>
  <c r="C77" i="8"/>
  <c r="F39" i="8"/>
  <c r="D39" i="8"/>
  <c r="E39" i="8" s="1"/>
  <c r="B39" i="8"/>
  <c r="G39" i="8"/>
  <c r="C39" i="8"/>
  <c r="F83" i="8"/>
  <c r="D83" i="8"/>
  <c r="E83" i="8" s="1"/>
  <c r="B83" i="8"/>
  <c r="G83" i="8"/>
  <c r="C83" i="8"/>
  <c r="F41" i="8"/>
  <c r="D41" i="8"/>
  <c r="E41" i="8" s="1"/>
  <c r="B41" i="8"/>
  <c r="G41" i="8"/>
  <c r="C41" i="8"/>
  <c r="F105" i="8"/>
  <c r="D105" i="8"/>
  <c r="E105" i="8" s="1"/>
  <c r="B105" i="8"/>
  <c r="G105" i="8"/>
  <c r="C105" i="8"/>
  <c r="F7" i="8"/>
  <c r="D7" i="8"/>
  <c r="E7" i="8" s="1"/>
  <c r="B7" i="8"/>
  <c r="G7" i="8"/>
  <c r="C7" i="8"/>
  <c r="F92" i="8"/>
  <c r="D92" i="8"/>
  <c r="E92" i="8" s="1"/>
  <c r="B92" i="8"/>
  <c r="G92" i="8"/>
  <c r="C92" i="8"/>
  <c r="F84" i="8"/>
  <c r="D84" i="8"/>
  <c r="E84" i="8" s="1"/>
  <c r="B84" i="8"/>
  <c r="G84" i="8"/>
  <c r="C84" i="8"/>
  <c r="F28" i="8"/>
  <c r="D28" i="8"/>
  <c r="E28" i="8" s="1"/>
  <c r="B28" i="8"/>
  <c r="G28" i="8"/>
  <c r="C28" i="8"/>
  <c r="F36" i="8"/>
  <c r="D36" i="8"/>
  <c r="E36" i="8" s="1"/>
  <c r="B36" i="8"/>
  <c r="G36" i="8"/>
  <c r="C36" i="8"/>
  <c r="F44" i="8"/>
  <c r="D44" i="8"/>
  <c r="E44" i="8" s="1"/>
  <c r="B44" i="8"/>
  <c r="G44" i="8"/>
  <c r="C44" i="8"/>
  <c r="F80" i="8"/>
  <c r="D80" i="8"/>
  <c r="E80" i="8" s="1"/>
  <c r="B80" i="8"/>
  <c r="G80" i="8"/>
  <c r="C80" i="8"/>
  <c r="F52" i="8"/>
  <c r="D52" i="8"/>
  <c r="E52" i="8" s="1"/>
  <c r="B52" i="8"/>
  <c r="G52" i="8"/>
  <c r="C52" i="8"/>
  <c r="F12" i="8"/>
  <c r="D12" i="8"/>
  <c r="E12" i="8" s="1"/>
  <c r="B12" i="8"/>
  <c r="G12" i="8"/>
  <c r="C12" i="8"/>
  <c r="F32" i="8"/>
  <c r="D32" i="8"/>
  <c r="E32" i="8" s="1"/>
  <c r="B32" i="8"/>
  <c r="G32" i="8"/>
  <c r="C32" i="8"/>
  <c r="F88" i="8"/>
  <c r="D88" i="8"/>
  <c r="E88" i="8" s="1"/>
  <c r="B88" i="8"/>
  <c r="G88" i="8"/>
  <c r="C88" i="8"/>
  <c r="F54" i="8"/>
  <c r="D54" i="8"/>
  <c r="E54" i="8" s="1"/>
  <c r="B54" i="8"/>
  <c r="G54" i="8"/>
  <c r="C54" i="8"/>
  <c r="F74" i="8"/>
  <c r="D74" i="8"/>
  <c r="E74" i="8" s="1"/>
  <c r="B74" i="8"/>
  <c r="G74" i="8"/>
  <c r="C74" i="8"/>
  <c r="F50" i="8"/>
  <c r="D50" i="8"/>
  <c r="E50" i="8" s="1"/>
  <c r="B50" i="8"/>
  <c r="G50" i="8"/>
  <c r="C50" i="8"/>
  <c r="F102" i="8"/>
  <c r="D102" i="8"/>
  <c r="E102" i="8" s="1"/>
  <c r="B102" i="8"/>
  <c r="G102" i="8"/>
  <c r="C102" i="8"/>
  <c r="F58" i="8"/>
  <c r="D58" i="8"/>
  <c r="E58" i="8" s="1"/>
  <c r="B58" i="8"/>
  <c r="G58" i="8"/>
  <c r="C58" i="8"/>
  <c r="F94" i="8"/>
  <c r="D94" i="8"/>
  <c r="E94" i="8" s="1"/>
  <c r="B94" i="8"/>
  <c r="G94" i="8"/>
  <c r="C94" i="8"/>
  <c r="F104" i="8"/>
  <c r="D104" i="8"/>
  <c r="E104" i="8" s="1"/>
  <c r="B104" i="8"/>
  <c r="G104" i="8"/>
  <c r="C104" i="8"/>
  <c r="F34" i="8"/>
  <c r="D34" i="8"/>
  <c r="E34" i="8" s="1"/>
  <c r="B34" i="8"/>
  <c r="G34" i="8"/>
  <c r="C34" i="8"/>
  <c r="F86" i="8"/>
  <c r="D86" i="8"/>
  <c r="E86" i="8" s="1"/>
  <c r="B86" i="8"/>
  <c r="G86" i="8"/>
  <c r="C86" i="8"/>
  <c r="F106" i="8"/>
  <c r="D106" i="8"/>
  <c r="E106" i="8" s="1"/>
  <c r="B106" i="8"/>
  <c r="G106" i="8"/>
  <c r="C106" i="8"/>
  <c r="F14" i="8"/>
  <c r="D14" i="8"/>
  <c r="E14" i="8" s="1"/>
  <c r="B14" i="8"/>
  <c r="G14" i="8"/>
  <c r="C14" i="8"/>
  <c r="F18" i="8"/>
  <c r="D18" i="8"/>
  <c r="E18" i="8" s="1"/>
  <c r="B18" i="8"/>
  <c r="G18" i="8"/>
  <c r="C18" i="8"/>
  <c r="F70" i="8"/>
  <c r="D70" i="8"/>
  <c r="E70" i="8" s="1"/>
  <c r="B70" i="8"/>
  <c r="G70" i="8"/>
  <c r="C70" i="8"/>
  <c r="F90" i="8"/>
  <c r="D90" i="8"/>
  <c r="E90" i="8" s="1"/>
  <c r="B90" i="8"/>
  <c r="G90" i="8"/>
  <c r="C90" i="8"/>
  <c r="F72" i="8"/>
  <c r="D72" i="8"/>
  <c r="E72" i="8" s="1"/>
  <c r="B72" i="8"/>
  <c r="G72" i="8"/>
  <c r="C72" i="8"/>
  <c r="E379" i="10"/>
  <c r="B379" i="10"/>
  <c r="J379" i="10"/>
  <c r="E349" i="10"/>
  <c r="B349" i="10"/>
  <c r="J349" i="10"/>
  <c r="E383" i="10"/>
  <c r="B383" i="10"/>
  <c r="J383" i="10"/>
  <c r="E365" i="10"/>
  <c r="B365" i="10"/>
  <c r="J365" i="10"/>
  <c r="E353" i="10"/>
  <c r="B353" i="10"/>
  <c r="J353" i="10"/>
  <c r="E381" i="10"/>
  <c r="B381" i="10"/>
  <c r="J381" i="10"/>
  <c r="E351" i="10"/>
  <c r="B351" i="10"/>
  <c r="J351" i="10"/>
  <c r="E377" i="10"/>
  <c r="B377" i="10"/>
  <c r="J377" i="10"/>
  <c r="E356" i="10"/>
  <c r="B356" i="10"/>
  <c r="J356" i="10"/>
  <c r="E348" i="10"/>
  <c r="B348" i="10"/>
  <c r="J348" i="10"/>
  <c r="E339" i="10"/>
  <c r="B339" i="10"/>
  <c r="J339" i="10"/>
  <c r="E374" i="10"/>
  <c r="B374" i="10"/>
  <c r="J374" i="10"/>
  <c r="E368" i="10"/>
  <c r="B368" i="10"/>
  <c r="J368" i="10"/>
  <c r="E354" i="10"/>
  <c r="B354" i="10"/>
  <c r="J354" i="10"/>
  <c r="E346" i="10"/>
  <c r="B346" i="10"/>
  <c r="J346" i="10"/>
  <c r="E384" i="10"/>
  <c r="B384" i="10"/>
  <c r="J384" i="10"/>
  <c r="E344" i="10"/>
  <c r="B344" i="10"/>
  <c r="J344" i="10"/>
  <c r="E386" i="10"/>
  <c r="B386" i="10"/>
  <c r="J386" i="10"/>
  <c r="E358" i="10"/>
  <c r="B358" i="10"/>
  <c r="J358" i="10"/>
  <c r="E378" i="10"/>
  <c r="B378" i="10"/>
  <c r="J378" i="10"/>
  <c r="E350" i="10"/>
  <c r="B350" i="10"/>
  <c r="J350" i="10"/>
  <c r="I55" i="16" l="1"/>
  <c r="O57" i="16"/>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7" i="8"/>
  <c r="E196" i="4"/>
  <c r="E194" i="4"/>
  <c r="E192" i="4"/>
  <c r="E190" i="4"/>
  <c r="E188" i="4"/>
  <c r="E186" i="4"/>
  <c r="E184" i="4"/>
  <c r="E182" i="4"/>
  <c r="E180" i="4"/>
  <c r="E178" i="4"/>
  <c r="E176" i="4"/>
  <c r="E195" i="4"/>
  <c r="E191" i="4"/>
  <c r="E183" i="4"/>
  <c r="E179" i="4"/>
  <c r="E193" i="4"/>
  <c r="E189" i="4"/>
  <c r="E185" i="4"/>
  <c r="E181" i="4"/>
  <c r="E177" i="4"/>
  <c r="J613" i="10"/>
  <c r="J611" i="10"/>
  <c r="J609" i="10"/>
  <c r="J607" i="10"/>
  <c r="J605" i="10"/>
  <c r="J603" i="10"/>
  <c r="J601" i="10"/>
  <c r="J599" i="10"/>
  <c r="J597" i="10"/>
  <c r="J595" i="10"/>
  <c r="J593" i="10"/>
  <c r="J591" i="10"/>
  <c r="J589" i="10"/>
  <c r="J587" i="10"/>
  <c r="J585" i="10"/>
  <c r="J583" i="10"/>
  <c r="J581"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511" i="10"/>
  <c r="J509" i="10"/>
  <c r="J507" i="10"/>
  <c r="J505" i="10"/>
  <c r="J614" i="10"/>
  <c r="J610" i="10"/>
  <c r="J606" i="10"/>
  <c r="J602" i="10"/>
  <c r="J598" i="10"/>
  <c r="J594" i="10"/>
  <c r="J590" i="10"/>
  <c r="J586" i="10"/>
  <c r="J582" i="10"/>
  <c r="J578" i="10"/>
  <c r="J574" i="10"/>
  <c r="J570" i="10"/>
  <c r="J566" i="10"/>
  <c r="J562" i="10"/>
  <c r="J558" i="10"/>
  <c r="J554" i="10"/>
  <c r="J550" i="10"/>
  <c r="J546" i="10"/>
  <c r="J542" i="10"/>
  <c r="J538" i="10"/>
  <c r="J534" i="10"/>
  <c r="J530" i="10"/>
  <c r="J526" i="10"/>
  <c r="J522" i="10"/>
  <c r="J518" i="10"/>
  <c r="J514" i="10"/>
  <c r="J510" i="10"/>
  <c r="J506" i="10"/>
  <c r="J612" i="10"/>
  <c r="J608" i="10"/>
  <c r="J604" i="10"/>
  <c r="J600" i="10"/>
  <c r="J596" i="10"/>
  <c r="J592" i="10"/>
  <c r="J588" i="10"/>
  <c r="J584" i="10"/>
  <c r="J580" i="10"/>
  <c r="J576" i="10"/>
  <c r="J572" i="10"/>
  <c r="J568" i="10"/>
  <c r="J564" i="10"/>
  <c r="J560" i="10"/>
  <c r="J556" i="10"/>
  <c r="J552" i="10"/>
  <c r="J548" i="10"/>
  <c r="J544" i="10"/>
  <c r="J540" i="10"/>
  <c r="J536" i="10"/>
  <c r="J532" i="10"/>
  <c r="J528" i="10"/>
  <c r="J524" i="10"/>
  <c r="J520" i="10"/>
  <c r="J516" i="10"/>
  <c r="J512" i="10"/>
  <c r="J508" i="10"/>
  <c r="E107" i="8"/>
  <c r="E187" i="4"/>
  <c r="E197" i="4"/>
  <c r="O58" i="16" l="1"/>
  <c r="I56" i="16"/>
  <c r="E671" i="13"/>
  <c r="D671" i="13"/>
  <c r="B671" i="13"/>
  <c r="E707" i="13"/>
  <c r="D707" i="13"/>
  <c r="B707" i="13"/>
  <c r="D690" i="13"/>
  <c r="B690" i="13"/>
  <c r="E690" i="13"/>
  <c r="B697" i="13"/>
  <c r="E697" i="13"/>
  <c r="D697" i="13"/>
  <c r="B672" i="13"/>
  <c r="D672" i="13"/>
  <c r="E672" i="13"/>
  <c r="E679" i="13"/>
  <c r="D679" i="13"/>
  <c r="B679" i="13"/>
  <c r="B669" i="13"/>
  <c r="E669" i="13"/>
  <c r="D669" i="13"/>
  <c r="B696" i="13"/>
  <c r="D696" i="13"/>
  <c r="E696" i="13"/>
  <c r="D702" i="13"/>
  <c r="B702" i="13"/>
  <c r="E702" i="13"/>
  <c r="B709" i="13"/>
  <c r="E709" i="13"/>
  <c r="D709" i="13"/>
  <c r="B700" i="13"/>
  <c r="D700" i="13"/>
  <c r="E700" i="13"/>
  <c r="E699" i="13"/>
  <c r="D699" i="13"/>
  <c r="B699" i="13"/>
  <c r="D682" i="13"/>
  <c r="B682" i="13"/>
  <c r="E682" i="13"/>
  <c r="B689" i="13"/>
  <c r="E689" i="13"/>
  <c r="D689" i="13"/>
  <c r="B664" i="13"/>
  <c r="D664" i="13"/>
  <c r="E664" i="13"/>
  <c r="B704" i="13"/>
  <c r="D704" i="13"/>
  <c r="E704" i="13"/>
  <c r="E711" i="13"/>
  <c r="D711" i="13"/>
  <c r="B711" i="13"/>
  <c r="D694" i="13"/>
  <c r="B694" i="13"/>
  <c r="E694" i="13"/>
  <c r="B701" i="13"/>
  <c r="E701" i="13"/>
  <c r="D701" i="13"/>
  <c r="B680" i="13"/>
  <c r="D680" i="13"/>
  <c r="E680" i="13"/>
  <c r="E691" i="13"/>
  <c r="D691" i="13"/>
  <c r="B691" i="13"/>
  <c r="D674" i="13"/>
  <c r="B674" i="13"/>
  <c r="E674" i="13"/>
  <c r="B681" i="13"/>
  <c r="E681" i="13"/>
  <c r="D681" i="13"/>
  <c r="D686" i="13"/>
  <c r="B686" i="13"/>
  <c r="E686" i="13"/>
  <c r="B693" i="13"/>
  <c r="E693" i="13"/>
  <c r="D693" i="13"/>
  <c r="B692" i="13"/>
  <c r="D692" i="13"/>
  <c r="E692" i="13"/>
  <c r="B668" i="13"/>
  <c r="D668" i="13"/>
  <c r="E668" i="13"/>
  <c r="E683" i="13"/>
  <c r="D683" i="13"/>
  <c r="B683" i="13"/>
  <c r="D666" i="13"/>
  <c r="B666" i="13"/>
  <c r="E666" i="13"/>
  <c r="B673" i="13"/>
  <c r="E673" i="13"/>
  <c r="D673" i="13"/>
  <c r="B684" i="13"/>
  <c r="D684" i="13"/>
  <c r="E684" i="13"/>
  <c r="D706" i="13"/>
  <c r="B706" i="13"/>
  <c r="E706" i="13"/>
  <c r="B713" i="13"/>
  <c r="E713" i="13"/>
  <c r="D713" i="13"/>
  <c r="B688" i="13"/>
  <c r="D688" i="13"/>
  <c r="E688" i="13"/>
  <c r="E695" i="13"/>
  <c r="D695" i="13"/>
  <c r="B695" i="13"/>
  <c r="D678" i="13"/>
  <c r="B678" i="13"/>
  <c r="E678" i="13"/>
  <c r="B685" i="13"/>
  <c r="E685" i="13"/>
  <c r="D685" i="13"/>
  <c r="B676" i="13"/>
  <c r="D676" i="13"/>
  <c r="E676" i="13"/>
  <c r="E675" i="13"/>
  <c r="D675" i="13"/>
  <c r="B675" i="13"/>
  <c r="B665" i="13"/>
  <c r="E665" i="13"/>
  <c r="D665" i="13"/>
  <c r="D698" i="13"/>
  <c r="B698" i="13"/>
  <c r="E698" i="13"/>
  <c r="B705" i="13"/>
  <c r="E705" i="13"/>
  <c r="D705" i="13"/>
  <c r="E703" i="13"/>
  <c r="D703" i="13"/>
  <c r="B703" i="13"/>
  <c r="B708" i="13"/>
  <c r="D708" i="13"/>
  <c r="E708" i="13"/>
  <c r="B712" i="13"/>
  <c r="D712" i="13"/>
  <c r="E712" i="13"/>
  <c r="E687" i="13"/>
  <c r="D687" i="13"/>
  <c r="B687" i="13"/>
  <c r="D670" i="13"/>
  <c r="B670" i="13"/>
  <c r="E670" i="13"/>
  <c r="B677" i="13"/>
  <c r="E677" i="13"/>
  <c r="D677" i="13"/>
  <c r="D710" i="13"/>
  <c r="B710" i="13"/>
  <c r="E710" i="13"/>
  <c r="E667" i="13"/>
  <c r="D667" i="13"/>
  <c r="B667" i="13"/>
  <c r="B164" i="4"/>
  <c r="D164" i="4"/>
  <c r="B156" i="4"/>
  <c r="D156" i="4"/>
  <c r="B172" i="4"/>
  <c r="D172" i="4"/>
  <c r="B150" i="4"/>
  <c r="D150" i="4"/>
  <c r="B130" i="4"/>
  <c r="D130" i="4"/>
  <c r="B170" i="4"/>
  <c r="D170" i="4"/>
  <c r="B128" i="4"/>
  <c r="D128" i="4"/>
  <c r="B173" i="4"/>
  <c r="D173" i="4"/>
  <c r="B171" i="4"/>
  <c r="D171" i="4"/>
  <c r="B161" i="4"/>
  <c r="D161" i="4"/>
  <c r="B145" i="4"/>
  <c r="D145" i="4"/>
  <c r="B155" i="4"/>
  <c r="D155" i="4"/>
  <c r="B147" i="4"/>
  <c r="D147" i="4"/>
  <c r="B125" i="4"/>
  <c r="D125" i="4"/>
  <c r="B167" i="4"/>
  <c r="D167" i="4"/>
  <c r="B159" i="4"/>
  <c r="D159" i="4"/>
  <c r="B134" i="4"/>
  <c r="D134" i="4"/>
  <c r="B160" i="4"/>
  <c r="D160" i="4"/>
  <c r="B140" i="4"/>
  <c r="D140" i="4"/>
  <c r="B126" i="4"/>
  <c r="D126" i="4"/>
  <c r="B142" i="4"/>
  <c r="D142" i="4"/>
  <c r="B132" i="4"/>
  <c r="D132" i="4"/>
  <c r="B158" i="4"/>
  <c r="D158" i="4"/>
  <c r="B138" i="4"/>
  <c r="D138" i="4"/>
  <c r="B144" i="4"/>
  <c r="D144" i="4"/>
  <c r="D124" i="4"/>
  <c r="B154" i="4"/>
  <c r="D154" i="4"/>
  <c r="B136" i="4"/>
  <c r="D136" i="4"/>
  <c r="B166" i="4"/>
  <c r="D166" i="4"/>
  <c r="B146" i="4"/>
  <c r="D146" i="4"/>
  <c r="B152" i="4"/>
  <c r="D152" i="4"/>
  <c r="B162" i="4"/>
  <c r="D162" i="4"/>
  <c r="B168" i="4"/>
  <c r="D168" i="4"/>
  <c r="B148" i="4"/>
  <c r="D148" i="4"/>
  <c r="B153" i="4"/>
  <c r="D153" i="4"/>
  <c r="B139" i="4"/>
  <c r="D139" i="4"/>
  <c r="B131" i="4"/>
  <c r="D131" i="4"/>
  <c r="B133" i="4"/>
  <c r="D133" i="4"/>
  <c r="B137" i="4"/>
  <c r="D137" i="4"/>
  <c r="B157" i="4"/>
  <c r="D157" i="4"/>
  <c r="B163" i="4"/>
  <c r="D163" i="4"/>
  <c r="B141" i="4"/>
  <c r="D141" i="4"/>
  <c r="B165" i="4"/>
  <c r="D165" i="4"/>
  <c r="B169" i="4"/>
  <c r="D169" i="4"/>
  <c r="B129" i="4"/>
  <c r="D129" i="4"/>
  <c r="B149" i="4"/>
  <c r="D149" i="4"/>
  <c r="B151" i="4"/>
  <c r="D151" i="4"/>
  <c r="B135" i="4"/>
  <c r="D135" i="4"/>
  <c r="B127" i="4"/>
  <c r="D127" i="4"/>
  <c r="B143" i="4"/>
  <c r="D143" i="4"/>
  <c r="I57" i="16" l="1"/>
  <c r="I58" i="16" s="1"/>
  <c r="I59" i="16" s="1"/>
  <c r="I60" i="16" s="1"/>
  <c r="I61" i="16" s="1"/>
  <c r="I62" i="16" s="1"/>
  <c r="I63" i="16" s="1"/>
  <c r="I64" i="16" s="1"/>
  <c r="I65" i="16" s="1"/>
  <c r="I66" i="16" s="1"/>
  <c r="I67" i="16" s="1"/>
  <c r="I68" i="16" s="1"/>
  <c r="I69" i="16" s="1"/>
  <c r="I70" i="16" s="1"/>
  <c r="I71" i="16" s="1"/>
  <c r="I72" i="16" s="1"/>
  <c r="I73" i="16" s="1"/>
  <c r="I74" i="16" s="1"/>
  <c r="I75" i="16" s="1"/>
  <c r="I76" i="16" s="1"/>
  <c r="I77" i="16" s="1"/>
  <c r="I78" i="16" s="1"/>
  <c r="I79" i="16" s="1"/>
  <c r="I80" i="16" s="1"/>
  <c r="I81" i="16" s="1"/>
  <c r="I82" i="16" s="1"/>
  <c r="I83" i="16" s="1"/>
  <c r="I84" i="16" s="1"/>
  <c r="I85" i="16" s="1"/>
  <c r="I86" i="16" s="1"/>
  <c r="I87" i="16" s="1"/>
  <c r="I88" i="16" s="1"/>
  <c r="I89" i="16" s="1"/>
  <c r="I90" i="16" s="1"/>
  <c r="I91" i="16" s="1"/>
  <c r="I92" i="16" s="1"/>
  <c r="I93" i="16" s="1"/>
  <c r="I94" i="16" s="1"/>
  <c r="I95" i="16" s="1"/>
  <c r="I96" i="16" s="1"/>
  <c r="I97" i="16" s="1"/>
  <c r="I98" i="16" s="1"/>
  <c r="I99" i="16" s="1"/>
  <c r="I100" i="16" s="1"/>
  <c r="I101" i="16" s="1"/>
  <c r="I102" i="16" s="1"/>
  <c r="I103" i="16" s="1"/>
  <c r="I104" i="16" s="1"/>
  <c r="I105" i="16" s="1"/>
  <c r="I106" i="16" s="1"/>
  <c r="I107" i="16" s="1"/>
  <c r="I108" i="16" s="1"/>
  <c r="I109" i="16" s="1"/>
  <c r="I110" i="16" s="1"/>
  <c r="I111" i="16" s="1"/>
  <c r="I112" i="16" s="1"/>
  <c r="I113" i="16" s="1"/>
  <c r="I114" i="16" s="1"/>
  <c r="I115" i="16" s="1"/>
  <c r="I116" i="16" s="1"/>
  <c r="I117" i="16" s="1"/>
  <c r="I118" i="16" s="1"/>
  <c r="I119" i="16" s="1"/>
  <c r="I120" i="16" s="1"/>
  <c r="I121" i="16" s="1"/>
  <c r="I122" i="16" s="1"/>
  <c r="I123" i="16" s="1"/>
  <c r="I124" i="16" s="1"/>
  <c r="I125" i="16" s="1"/>
  <c r="I126" i="16" s="1"/>
  <c r="I127" i="16" s="1"/>
  <c r="I128" i="16" s="1"/>
  <c r="I129" i="16" s="1"/>
  <c r="I130" i="16" s="1"/>
  <c r="I131" i="16" s="1"/>
  <c r="I132" i="16" s="1"/>
  <c r="I133" i="16" s="1"/>
  <c r="I134" i="16" s="1"/>
  <c r="I135" i="16" s="1"/>
  <c r="I136" i="16" s="1"/>
  <c r="I137" i="16" s="1"/>
  <c r="I138" i="16" s="1"/>
  <c r="I139" i="16" s="1"/>
  <c r="I140" i="16" s="1"/>
  <c r="I141" i="16" s="1"/>
  <c r="I142" i="16" s="1"/>
  <c r="I143" i="16" s="1"/>
  <c r="I144" i="16" s="1"/>
  <c r="I145" i="16" s="1"/>
  <c r="I146" i="16" s="1"/>
  <c r="I147" i="16" s="1"/>
  <c r="I148" i="16" s="1"/>
  <c r="I149" i="16" s="1"/>
  <c r="I150" i="16" s="1"/>
  <c r="I151" i="16" s="1"/>
  <c r="I152" i="16" s="1"/>
  <c r="I153" i="16" s="1"/>
  <c r="I154" i="16" s="1"/>
  <c r="I155" i="16" s="1"/>
  <c r="I156" i="16" s="1"/>
  <c r="I157" i="16" s="1"/>
  <c r="I158" i="16" s="1"/>
  <c r="I159" i="16" s="1"/>
  <c r="I160" i="16" s="1"/>
  <c r="I161" i="16" s="1"/>
  <c r="I162" i="16" s="1"/>
  <c r="I163" i="16" s="1"/>
  <c r="I164" i="16" s="1"/>
  <c r="I165" i="16" s="1"/>
  <c r="I166" i="16" s="1"/>
  <c r="I167" i="16" s="1"/>
  <c r="I168" i="16" s="1"/>
  <c r="I169" i="16" s="1"/>
  <c r="I170" i="16" s="1"/>
  <c r="I171" i="16" s="1"/>
  <c r="I172" i="16" s="1"/>
  <c r="I173" i="16" s="1"/>
  <c r="I174" i="16" s="1"/>
  <c r="I175" i="16" s="1"/>
  <c r="I176" i="16" s="1"/>
  <c r="I177" i="16" s="1"/>
  <c r="I178" i="16" s="1"/>
  <c r="I179" i="16" s="1"/>
  <c r="I180" i="16" s="1"/>
  <c r="I181" i="16" s="1"/>
  <c r="I182" i="16" s="1"/>
  <c r="I183" i="16" s="1"/>
  <c r="I184" i="16" s="1"/>
  <c r="I185" i="16" s="1"/>
  <c r="I186" i="16" s="1"/>
  <c r="I187" i="16" s="1"/>
  <c r="I188" i="16" s="1"/>
  <c r="I189" i="16" s="1"/>
  <c r="I190" i="16" s="1"/>
  <c r="I191" i="16" s="1"/>
  <c r="I192" i="16" s="1"/>
  <c r="I193" i="16" s="1"/>
  <c r="I194" i="16" s="1"/>
  <c r="I195" i="16" s="1"/>
  <c r="I196" i="16" s="1"/>
  <c r="I197" i="16" s="1"/>
  <c r="I198" i="16" s="1"/>
  <c r="I199" i="16" s="1"/>
  <c r="I200" i="16" s="1"/>
  <c r="I201" i="16" s="1"/>
  <c r="I202" i="16" s="1"/>
  <c r="I203" i="16" s="1"/>
  <c r="I204" i="16" s="1"/>
  <c r="I205" i="16" s="1"/>
  <c r="I206" i="16" s="1"/>
  <c r="I207" i="16" s="1"/>
  <c r="I208" i="16" s="1"/>
  <c r="I209" i="16" s="1"/>
  <c r="I210" i="16" s="1"/>
  <c r="I211" i="16" s="1"/>
  <c r="I212" i="16" s="1"/>
  <c r="I213" i="16" s="1"/>
  <c r="I214" i="16" s="1"/>
  <c r="I215" i="16" s="1"/>
  <c r="I216" i="16" s="1"/>
  <c r="I217" i="16" s="1"/>
  <c r="I218" i="16" s="1"/>
  <c r="I219" i="16" s="1"/>
  <c r="I220" i="16" s="1"/>
  <c r="I221" i="16" s="1"/>
  <c r="I222" i="16" s="1"/>
  <c r="I223" i="16" s="1"/>
  <c r="I224" i="16" s="1"/>
  <c r="I225" i="16" s="1"/>
  <c r="I226" i="16" s="1"/>
  <c r="I227" i="16" s="1"/>
  <c r="I228" i="16" s="1"/>
  <c r="I229" i="16" s="1"/>
  <c r="I230" i="16" s="1"/>
  <c r="I231" i="16" s="1"/>
  <c r="I232" i="16" s="1"/>
  <c r="I233" i="16" s="1"/>
  <c r="I234" i="16" s="1"/>
  <c r="I235" i="16" s="1"/>
  <c r="I236" i="16" s="1"/>
  <c r="I237" i="16" s="1"/>
  <c r="I238" i="16" s="1"/>
  <c r="I239" i="16" s="1"/>
  <c r="I240" i="16" s="1"/>
  <c r="I241" i="16" s="1"/>
  <c r="I242" i="16" s="1"/>
  <c r="I243" i="16" s="1"/>
  <c r="I244" i="16" s="1"/>
  <c r="I245" i="16" s="1"/>
  <c r="I246" i="16" s="1"/>
  <c r="I247" i="16" s="1"/>
  <c r="I248" i="16" s="1"/>
  <c r="I249" i="16" s="1"/>
  <c r="I250" i="16" s="1"/>
  <c r="I251" i="16" s="1"/>
  <c r="I252" i="16" s="1"/>
  <c r="I253" i="16" s="1"/>
  <c r="I254" i="16" s="1"/>
  <c r="I255" i="16" s="1"/>
  <c r="I256" i="16" s="1"/>
  <c r="I257" i="16" s="1"/>
  <c r="I258" i="16" s="1"/>
  <c r="I259" i="16" s="1"/>
  <c r="I260" i="16" s="1"/>
  <c r="I261" i="16" s="1"/>
  <c r="I262" i="16" s="1"/>
  <c r="I263" i="16" s="1"/>
  <c r="I264" i="16" s="1"/>
  <c r="I265" i="16" s="1"/>
  <c r="I266" i="16" s="1"/>
  <c r="I267" i="16" s="1"/>
  <c r="I268" i="16" s="1"/>
  <c r="I269" i="16" s="1"/>
  <c r="I270" i="16" s="1"/>
  <c r="I271" i="16" s="1"/>
  <c r="I272" i="16" s="1"/>
  <c r="I273" i="16" s="1"/>
  <c r="I274" i="16" s="1"/>
  <c r="I275" i="16" s="1"/>
  <c r="I276" i="16" s="1"/>
  <c r="I277" i="16" s="1"/>
  <c r="I278" i="16" s="1"/>
  <c r="I279" i="16" s="1"/>
  <c r="I280" i="16" s="1"/>
  <c r="I281" i="16" s="1"/>
  <c r="I282" i="16" s="1"/>
  <c r="I283" i="16" s="1"/>
  <c r="I284" i="16" s="1"/>
  <c r="I285" i="16" s="1"/>
  <c r="I286" i="16" s="1"/>
  <c r="I287" i="16" s="1"/>
  <c r="I288" i="16" s="1"/>
  <c r="I289" i="16" s="1"/>
  <c r="I290" i="16" s="1"/>
  <c r="I291" i="16" s="1"/>
  <c r="I292" i="16" s="1"/>
  <c r="I293" i="16" s="1"/>
  <c r="I294" i="16" s="1"/>
  <c r="I295" i="16" s="1"/>
  <c r="I296" i="16" s="1"/>
  <c r="I297" i="16" s="1"/>
  <c r="I298" i="16" s="1"/>
  <c r="I299" i="16" s="1"/>
  <c r="I300" i="16" s="1"/>
  <c r="I301" i="16" s="1"/>
  <c r="I302" i="16" s="1"/>
  <c r="I303" i="16" s="1"/>
  <c r="I304" i="16" s="1"/>
  <c r="I305" i="16" s="1"/>
  <c r="I306" i="16" s="1"/>
  <c r="I307" i="16" s="1"/>
  <c r="I308" i="16" s="1"/>
  <c r="I309" i="16" s="1"/>
  <c r="I310" i="16" s="1"/>
  <c r="I311" i="16" s="1"/>
  <c r="I312" i="16" s="1"/>
  <c r="I313" i="16" s="1"/>
  <c r="I314" i="16" s="1"/>
  <c r="I315" i="16" s="1"/>
  <c r="I316" i="16" s="1"/>
  <c r="I317" i="16" s="1"/>
  <c r="I318" i="16" s="1"/>
  <c r="I319" i="16" s="1"/>
  <c r="I320" i="16" s="1"/>
  <c r="I321" i="16" s="1"/>
  <c r="I322" i="16" s="1"/>
  <c r="I323" i="16" s="1"/>
  <c r="I324" i="16" s="1"/>
  <c r="I325" i="16" s="1"/>
  <c r="I326" i="16" s="1"/>
  <c r="I327" i="16" s="1"/>
  <c r="I328" i="16" s="1"/>
  <c r="I329" i="16" s="1"/>
  <c r="I330" i="16" s="1"/>
  <c r="I331" i="16" s="1"/>
  <c r="I332" i="16" s="1"/>
  <c r="I333" i="16" s="1"/>
  <c r="I334" i="16" s="1"/>
  <c r="I335" i="16" s="1"/>
  <c r="I336" i="16" s="1"/>
  <c r="I337" i="16" s="1"/>
  <c r="I338" i="16" s="1"/>
  <c r="I339" i="16" s="1"/>
  <c r="I340" i="16" s="1"/>
  <c r="I341" i="16" s="1"/>
  <c r="I342" i="16" s="1"/>
  <c r="I343" i="16" s="1"/>
  <c r="I344" i="16" s="1"/>
  <c r="I345" i="16" s="1"/>
  <c r="I346" i="16" s="1"/>
  <c r="I347" i="16" s="1"/>
  <c r="I348" i="16" s="1"/>
  <c r="I349" i="16" s="1"/>
  <c r="I350" i="16" s="1"/>
  <c r="I351" i="16" s="1"/>
  <c r="I352" i="16" s="1"/>
  <c r="I353" i="16" s="1"/>
  <c r="I354" i="16" s="1"/>
  <c r="I355" i="16" s="1"/>
  <c r="I356" i="16" s="1"/>
  <c r="I357" i="16" s="1"/>
  <c r="I358" i="16" s="1"/>
  <c r="I359" i="16" s="1"/>
  <c r="I360" i="16" s="1"/>
  <c r="I361" i="16" s="1"/>
  <c r="I362" i="16" s="1"/>
  <c r="I363" i="16" s="1"/>
  <c r="I364" i="16" s="1"/>
  <c r="I365" i="16" s="1"/>
  <c r="I366" i="16" s="1"/>
  <c r="I367" i="16" s="1"/>
  <c r="I368" i="16" s="1"/>
  <c r="I369" i="16" s="1"/>
  <c r="I370" i="16" s="1"/>
  <c r="I371" i="16" s="1"/>
  <c r="I372" i="16" s="1"/>
  <c r="I373" i="16" s="1"/>
  <c r="I374" i="16" s="1"/>
  <c r="I375" i="16" s="1"/>
  <c r="I376" i="16" s="1"/>
  <c r="I377" i="16" s="1"/>
  <c r="I378" i="16" s="1"/>
  <c r="I379" i="16" s="1"/>
  <c r="I380" i="16" s="1"/>
  <c r="I381" i="16" s="1"/>
  <c r="I382" i="16" s="1"/>
  <c r="I383" i="16" s="1"/>
  <c r="I384" i="16" s="1"/>
  <c r="I385" i="16" s="1"/>
  <c r="I386" i="16" s="1"/>
  <c r="I387" i="16" s="1"/>
  <c r="I388" i="16" s="1"/>
  <c r="I389" i="16" s="1"/>
  <c r="I390" i="16" s="1"/>
  <c r="I391" i="16" s="1"/>
  <c r="I392" i="16" s="1"/>
  <c r="I393" i="16" s="1"/>
  <c r="I394" i="16" s="1"/>
  <c r="I395" i="16" s="1"/>
  <c r="I396" i="16" s="1"/>
  <c r="I397" i="16" s="1"/>
  <c r="I398" i="16" s="1"/>
  <c r="I399" i="16" s="1"/>
  <c r="I400" i="16" s="1"/>
  <c r="I401" i="16" s="1"/>
  <c r="I402" i="16" s="1"/>
  <c r="I403" i="16" s="1"/>
  <c r="I404" i="16" s="1"/>
  <c r="I405" i="16" s="1"/>
  <c r="I406" i="16" s="1"/>
  <c r="I407" i="16" s="1"/>
  <c r="I408" i="16" s="1"/>
  <c r="I409" i="16" s="1"/>
  <c r="I410" i="16" s="1"/>
  <c r="I411" i="16" s="1"/>
  <c r="I412" i="16" s="1"/>
  <c r="I413" i="16" s="1"/>
  <c r="I414" i="16" s="1"/>
  <c r="I415" i="16" s="1"/>
  <c r="I416" i="16" s="1"/>
  <c r="I417" i="16" s="1"/>
  <c r="I418" i="16" s="1"/>
  <c r="I419" i="16" s="1"/>
  <c r="I420" i="16" s="1"/>
  <c r="I421" i="16" s="1"/>
  <c r="I422" i="16" s="1"/>
  <c r="I423" i="16" s="1"/>
  <c r="I424" i="16" s="1"/>
  <c r="I425" i="16" s="1"/>
  <c r="I426" i="16" s="1"/>
  <c r="I427" i="16" s="1"/>
  <c r="I428" i="16" s="1"/>
  <c r="I429" i="16" s="1"/>
  <c r="I430" i="16" s="1"/>
  <c r="I431" i="16" s="1"/>
  <c r="I432" i="16" s="1"/>
  <c r="I433" i="16" s="1"/>
  <c r="I434" i="16" s="1"/>
  <c r="I435" i="16" s="1"/>
  <c r="I436" i="16" s="1"/>
  <c r="I437" i="16" s="1"/>
  <c r="I438" i="16" s="1"/>
  <c r="I439" i="16" s="1"/>
  <c r="I440" i="16" s="1"/>
  <c r="I441" i="16" s="1"/>
  <c r="I442" i="16" s="1"/>
  <c r="I443" i="16" s="1"/>
  <c r="I444" i="16" s="1"/>
  <c r="I445" i="16" s="1"/>
  <c r="I446" i="16" s="1"/>
  <c r="I447" i="16" s="1"/>
  <c r="I448" i="16" s="1"/>
  <c r="I449" i="16" s="1"/>
  <c r="I450" i="16" s="1"/>
  <c r="I451" i="16" s="1"/>
  <c r="I452" i="16" s="1"/>
  <c r="I453" i="16" s="1"/>
  <c r="I454" i="16" s="1"/>
  <c r="I455" i="16" s="1"/>
  <c r="I456" i="16" s="1"/>
  <c r="I457" i="16" s="1"/>
  <c r="I458" i="16" s="1"/>
  <c r="I459" i="16" s="1"/>
  <c r="I460" i="16" s="1"/>
  <c r="I461" i="16" s="1"/>
  <c r="I462" i="16" s="1"/>
  <c r="I463" i="16" s="1"/>
  <c r="I464" i="16" s="1"/>
  <c r="I465" i="16" s="1"/>
  <c r="I466" i="16" s="1"/>
  <c r="I467" i="16" s="1"/>
  <c r="I468" i="16" s="1"/>
  <c r="I469" i="16" s="1"/>
  <c r="I470" i="16" s="1"/>
  <c r="I471" i="16" s="1"/>
  <c r="I472" i="16" s="1"/>
  <c r="I473" i="16" s="1"/>
  <c r="I474" i="16" s="1"/>
  <c r="I475" i="16" s="1"/>
  <c r="I476" i="16" s="1"/>
  <c r="I477" i="16" s="1"/>
  <c r="I478" i="16" s="1"/>
  <c r="I479" i="16" s="1"/>
  <c r="I480" i="16" s="1"/>
  <c r="I481" i="16" s="1"/>
  <c r="I482" i="16" s="1"/>
  <c r="I483" i="16" s="1"/>
  <c r="I484" i="16" s="1"/>
  <c r="I485" i="16" s="1"/>
  <c r="I486" i="16" s="1"/>
  <c r="I487" i="16" s="1"/>
  <c r="I488" i="16" s="1"/>
  <c r="I489" i="16" s="1"/>
  <c r="I490" i="16" s="1"/>
  <c r="I491" i="16" s="1"/>
  <c r="I492" i="16" s="1"/>
  <c r="I493" i="16" s="1"/>
  <c r="I494" i="16" s="1"/>
  <c r="I495" i="16" s="1"/>
  <c r="I496" i="16" s="1"/>
  <c r="I497" i="16" s="1"/>
  <c r="I498" i="16" s="1"/>
  <c r="I499" i="16" s="1"/>
  <c r="I500" i="16" s="1"/>
  <c r="I501" i="16" s="1"/>
  <c r="I502" i="16" s="1"/>
  <c r="I503" i="16" s="1"/>
  <c r="I504" i="16" s="1"/>
  <c r="I505" i="16" s="1"/>
  <c r="I506" i="16" s="1"/>
  <c r="I507" i="16" s="1"/>
  <c r="I508" i="16" s="1"/>
  <c r="I509" i="16" s="1"/>
  <c r="I510" i="16" s="1"/>
  <c r="I511" i="16" s="1"/>
  <c r="I512" i="16" s="1"/>
  <c r="I513" i="16" s="1"/>
  <c r="I514" i="16" s="1"/>
  <c r="I515" i="16" s="1"/>
  <c r="I516" i="16" s="1"/>
  <c r="I517" i="16" s="1"/>
  <c r="I518" i="16" s="1"/>
  <c r="I519" i="16" s="1"/>
  <c r="I520" i="16" s="1"/>
  <c r="I521" i="16" s="1"/>
  <c r="I522" i="16" s="1"/>
  <c r="I523" i="16" s="1"/>
  <c r="I524" i="16" s="1"/>
  <c r="I525" i="16" s="1"/>
  <c r="I526" i="16" s="1"/>
  <c r="I527" i="16" s="1"/>
  <c r="I528" i="16" s="1"/>
  <c r="I529" i="16" s="1"/>
  <c r="I530" i="16" s="1"/>
  <c r="I531" i="16" s="1"/>
  <c r="I532" i="16" s="1"/>
  <c r="I533" i="16" s="1"/>
  <c r="I534" i="16" s="1"/>
  <c r="I535" i="16" s="1"/>
  <c r="I536" i="16" s="1"/>
  <c r="I537" i="16" s="1"/>
  <c r="I538" i="16" s="1"/>
  <c r="I539" i="16" s="1"/>
  <c r="I540" i="16" s="1"/>
  <c r="I541" i="16" s="1"/>
  <c r="I542" i="16" s="1"/>
  <c r="I543" i="16" s="1"/>
  <c r="I544" i="16" s="1"/>
  <c r="I545" i="16" s="1"/>
  <c r="I546" i="16" s="1"/>
  <c r="I547" i="16" s="1"/>
  <c r="I548" i="16" s="1"/>
  <c r="I549" i="16" s="1"/>
  <c r="I550" i="16" s="1"/>
  <c r="I551" i="16" s="1"/>
  <c r="I552" i="16" s="1"/>
  <c r="I553" i="16" s="1"/>
  <c r="I554" i="16" s="1"/>
  <c r="I555" i="16" s="1"/>
  <c r="I556" i="16" s="1"/>
  <c r="I557" i="16" s="1"/>
  <c r="I558" i="16" s="1"/>
  <c r="I559" i="16" s="1"/>
  <c r="I560" i="16" s="1"/>
  <c r="I561" i="16" s="1"/>
  <c r="I562" i="16" s="1"/>
  <c r="I563" i="16" s="1"/>
  <c r="I564" i="16" s="1"/>
  <c r="I565" i="16" s="1"/>
  <c r="I566" i="16" s="1"/>
  <c r="I567" i="16" s="1"/>
  <c r="I568" i="16" s="1"/>
  <c r="I569" i="16" s="1"/>
  <c r="I570" i="16" s="1"/>
  <c r="I571" i="16" s="1"/>
  <c r="I572" i="16" s="1"/>
  <c r="I573" i="16" s="1"/>
  <c r="I574" i="16" s="1"/>
  <c r="I575" i="16" s="1"/>
  <c r="I576" i="16" s="1"/>
  <c r="I577" i="16" s="1"/>
  <c r="I578" i="16" s="1"/>
  <c r="I579" i="16" s="1"/>
  <c r="I580" i="16" s="1"/>
  <c r="I581" i="16" s="1"/>
  <c r="I582" i="16" s="1"/>
  <c r="I583" i="16" s="1"/>
  <c r="I584" i="16" s="1"/>
  <c r="I585" i="16" s="1"/>
  <c r="I586" i="16" s="1"/>
  <c r="I587" i="16" s="1"/>
  <c r="I588" i="16" s="1"/>
  <c r="I589" i="16" s="1"/>
  <c r="I590" i="16" s="1"/>
  <c r="I591" i="16" s="1"/>
  <c r="I592" i="16" s="1"/>
  <c r="I593" i="16" s="1"/>
  <c r="I594" i="16" s="1"/>
  <c r="I595" i="16" s="1"/>
  <c r="I596" i="16" s="1"/>
  <c r="I597" i="16" s="1"/>
  <c r="I598" i="16" s="1"/>
  <c r="I599" i="16" s="1"/>
  <c r="I600" i="16" s="1"/>
  <c r="I601" i="16" s="1"/>
  <c r="I602" i="16" s="1"/>
  <c r="I603" i="16" s="1"/>
  <c r="I604" i="16" s="1"/>
  <c r="I605" i="16" s="1"/>
  <c r="I606" i="16" s="1"/>
  <c r="I607" i="16" s="1"/>
  <c r="I608" i="16" s="1"/>
  <c r="I609" i="16" s="1"/>
  <c r="I610" i="16" s="1"/>
  <c r="I611" i="16" s="1"/>
  <c r="I612" i="16" s="1"/>
  <c r="I613" i="16" s="1"/>
  <c r="I614" i="16" s="1"/>
  <c r="I615" i="16" s="1"/>
  <c r="I616" i="16" s="1"/>
  <c r="I617" i="16" s="1"/>
  <c r="I618" i="16" s="1"/>
  <c r="I619" i="16" s="1"/>
  <c r="I620" i="16" s="1"/>
  <c r="I621" i="16" s="1"/>
  <c r="I622" i="16" s="1"/>
  <c r="I623" i="16" s="1"/>
  <c r="I624" i="16" s="1"/>
  <c r="I625" i="16" s="1"/>
  <c r="I626" i="16" s="1"/>
  <c r="I627" i="16" s="1"/>
  <c r="I628" i="16" s="1"/>
  <c r="I629" i="16" s="1"/>
  <c r="I630" i="16" s="1"/>
  <c r="I631" i="16" s="1"/>
  <c r="I632" i="16" s="1"/>
  <c r="I633" i="16" s="1"/>
  <c r="I634" i="16" s="1"/>
  <c r="I635" i="16" s="1"/>
  <c r="I636" i="16" s="1"/>
  <c r="I637" i="16" s="1"/>
  <c r="I638" i="16" s="1"/>
  <c r="I639" i="16" s="1"/>
  <c r="I640" i="16" s="1"/>
  <c r="I641" i="16" s="1"/>
  <c r="I642" i="16" s="1"/>
  <c r="I643" i="16" s="1"/>
  <c r="I644" i="16" s="1"/>
  <c r="I645" i="16" s="1"/>
  <c r="I646" i="16" s="1"/>
  <c r="I647" i="16" s="1"/>
  <c r="I648" i="16" s="1"/>
  <c r="I649" i="16" s="1"/>
  <c r="I650" i="16" s="1"/>
  <c r="I651" i="16" s="1"/>
  <c r="I652" i="16" s="1"/>
  <c r="I653" i="16" s="1"/>
  <c r="I654" i="16" s="1"/>
  <c r="I655" i="16" s="1"/>
  <c r="I656" i="16" s="1"/>
  <c r="I657" i="16" s="1"/>
  <c r="I658" i="16" s="1"/>
  <c r="I659" i="16" s="1"/>
  <c r="I660" i="16" s="1"/>
  <c r="I661" i="16" s="1"/>
  <c r="I662" i="16" s="1"/>
  <c r="I663" i="16" s="1"/>
  <c r="I664" i="16" s="1"/>
  <c r="I665" i="16" s="1"/>
  <c r="I666" i="16" s="1"/>
  <c r="I667" i="16" s="1"/>
  <c r="I668" i="16" s="1"/>
  <c r="I669" i="16" s="1"/>
  <c r="I670" i="16" s="1"/>
  <c r="I671" i="16" s="1"/>
  <c r="I672" i="16" s="1"/>
  <c r="I673" i="16" s="1"/>
  <c r="I674" i="16" s="1"/>
  <c r="I675" i="16" s="1"/>
  <c r="I676" i="16" s="1"/>
  <c r="I677" i="16" s="1"/>
  <c r="I678" i="16" s="1"/>
  <c r="I679" i="16" s="1"/>
  <c r="I680" i="16" s="1"/>
  <c r="I681" i="16" s="1"/>
  <c r="I682" i="16" s="1"/>
  <c r="I683" i="16" s="1"/>
  <c r="I684" i="16" s="1"/>
  <c r="I685" i="16" s="1"/>
  <c r="I686" i="16" s="1"/>
  <c r="I687" i="16" s="1"/>
  <c r="I688" i="16" s="1"/>
  <c r="I689" i="16" s="1"/>
  <c r="I690" i="16" s="1"/>
  <c r="I691" i="16" s="1"/>
  <c r="I692" i="16" s="1"/>
  <c r="I693" i="16" s="1"/>
  <c r="I694" i="16" s="1"/>
  <c r="I695" i="16" s="1"/>
  <c r="I696" i="16" s="1"/>
  <c r="I697" i="16" s="1"/>
  <c r="I698" i="16" s="1"/>
  <c r="I699" i="16" s="1"/>
  <c r="I700" i="16" s="1"/>
  <c r="I701" i="16" s="1"/>
  <c r="I702" i="16" s="1"/>
  <c r="I703" i="16" s="1"/>
  <c r="I704" i="16" s="1"/>
  <c r="I705" i="16" s="1"/>
  <c r="I706" i="16" s="1"/>
  <c r="I707" i="16" s="1"/>
  <c r="I708" i="16" s="1"/>
  <c r="I709" i="16" s="1"/>
  <c r="I710" i="16" s="1"/>
  <c r="I711" i="16" s="1"/>
  <c r="I712" i="16" s="1"/>
  <c r="I713" i="16" s="1"/>
  <c r="I714" i="16" s="1"/>
  <c r="I715" i="16" s="1"/>
  <c r="I716" i="16" s="1"/>
  <c r="I717" i="16" s="1"/>
  <c r="I718" i="16" s="1"/>
  <c r="I719" i="16" s="1"/>
  <c r="I720" i="16" s="1"/>
  <c r="I721" i="16" s="1"/>
  <c r="I722" i="16" s="1"/>
  <c r="I723" i="16" s="1"/>
  <c r="I724" i="16" s="1"/>
  <c r="I725" i="16" s="1"/>
  <c r="I726" i="16" s="1"/>
  <c r="I727" i="16" s="1"/>
  <c r="I728" i="16" s="1"/>
  <c r="I729" i="16" s="1"/>
  <c r="I730" i="16" s="1"/>
  <c r="I731" i="16" s="1"/>
  <c r="I732" i="16" s="1"/>
  <c r="I733" i="16" s="1"/>
  <c r="I734" i="16" s="1"/>
  <c r="I735" i="16" s="1"/>
  <c r="I736" i="16" s="1"/>
  <c r="I737" i="16" s="1"/>
  <c r="I738" i="16" s="1"/>
  <c r="I739" i="16" s="1"/>
  <c r="I740" i="16" s="1"/>
  <c r="I741" i="16" s="1"/>
  <c r="I742" i="16" s="1"/>
  <c r="I743" i="16" s="1"/>
  <c r="I744" i="16" s="1"/>
  <c r="I745" i="16" s="1"/>
  <c r="I746" i="16" s="1"/>
  <c r="I747" i="16" s="1"/>
  <c r="I748" i="16" s="1"/>
  <c r="I749" i="16" s="1"/>
  <c r="I750" i="16" s="1"/>
  <c r="I751" i="16" s="1"/>
  <c r="I752" i="16" s="1"/>
  <c r="I753" i="16" s="1"/>
  <c r="I754" i="16" s="1"/>
  <c r="I755" i="16" s="1"/>
  <c r="I756" i="16" s="1"/>
  <c r="I757" i="16" s="1"/>
  <c r="I758" i="16" s="1"/>
  <c r="I759" i="16" s="1"/>
  <c r="I760" i="16" s="1"/>
  <c r="I761" i="16" s="1"/>
  <c r="I762" i="16" s="1"/>
  <c r="I763" i="16" s="1"/>
  <c r="I764" i="16" s="1"/>
  <c r="I765" i="16" s="1"/>
  <c r="I766" i="16" s="1"/>
  <c r="I767" i="16" s="1"/>
  <c r="I768" i="16" s="1"/>
  <c r="I769" i="16" s="1"/>
  <c r="I770" i="16" s="1"/>
  <c r="I771" i="16" s="1"/>
  <c r="I772" i="16" s="1"/>
  <c r="I773" i="16" s="1"/>
  <c r="I774" i="16" s="1"/>
  <c r="I775" i="16" s="1"/>
  <c r="I776" i="16" s="1"/>
  <c r="I777" i="16" s="1"/>
  <c r="I778" i="16" s="1"/>
  <c r="I779" i="16" s="1"/>
  <c r="I780" i="16" s="1"/>
  <c r="I781" i="16" s="1"/>
  <c r="I782" i="16" s="1"/>
  <c r="I783" i="16" s="1"/>
  <c r="I784" i="16" s="1"/>
  <c r="I785" i="16" s="1"/>
  <c r="I786" i="16" s="1"/>
  <c r="I787" i="16" s="1"/>
  <c r="I788" i="16" s="1"/>
  <c r="I789" i="16" s="1"/>
  <c r="I790" i="16" s="1"/>
  <c r="I791" i="16" s="1"/>
  <c r="I792" i="16" s="1"/>
  <c r="I793" i="16" s="1"/>
  <c r="I794" i="16" s="1"/>
  <c r="I795" i="16" s="1"/>
  <c r="I796" i="16" s="1"/>
  <c r="I797" i="16" s="1"/>
  <c r="I798" i="16" s="1"/>
  <c r="I799" i="16" s="1"/>
  <c r="I800" i="16" s="1"/>
  <c r="I801" i="16" s="1"/>
  <c r="I802" i="16" s="1"/>
  <c r="I803" i="16" s="1"/>
  <c r="I804" i="16" s="1"/>
  <c r="I805" i="16" s="1"/>
  <c r="I806" i="16" s="1"/>
  <c r="I807" i="16" s="1"/>
  <c r="I808" i="16" s="1"/>
  <c r="I809" i="16" s="1"/>
  <c r="I810" i="16" s="1"/>
  <c r="I811" i="16" s="1"/>
  <c r="I812" i="16" s="1"/>
  <c r="I813" i="16" s="1"/>
  <c r="I814" i="16" s="1"/>
  <c r="I815" i="16" s="1"/>
  <c r="I816" i="16" s="1"/>
  <c r="I817" i="16" s="1"/>
  <c r="I818" i="16" s="1"/>
  <c r="I819" i="16" s="1"/>
  <c r="I820" i="16" s="1"/>
  <c r="I821" i="16" s="1"/>
  <c r="I822" i="16" s="1"/>
  <c r="I823" i="16" s="1"/>
  <c r="I824" i="16" s="1"/>
  <c r="I825" i="16" s="1"/>
  <c r="I826" i="16" s="1"/>
  <c r="I827" i="16" s="1"/>
  <c r="I828" i="16" s="1"/>
  <c r="I829" i="16" s="1"/>
  <c r="I830" i="16" s="1"/>
  <c r="I831" i="16" s="1"/>
  <c r="I832" i="16" s="1"/>
  <c r="I833" i="16" s="1"/>
  <c r="I834" i="16" s="1"/>
  <c r="I835" i="16" s="1"/>
  <c r="I836" i="16" s="1"/>
  <c r="I837" i="16" s="1"/>
  <c r="I838" i="16" s="1"/>
  <c r="I839" i="16" s="1"/>
  <c r="I840" i="16" s="1"/>
  <c r="I841" i="16" s="1"/>
  <c r="I842" i="16" s="1"/>
  <c r="I843" i="16" s="1"/>
  <c r="I844" i="16" s="1"/>
  <c r="I845" i="16" s="1"/>
  <c r="I846" i="16" s="1"/>
  <c r="I847" i="16" s="1"/>
  <c r="I848" i="16" s="1"/>
  <c r="I849" i="16" s="1"/>
  <c r="I850" i="16" s="1"/>
  <c r="I851" i="16" s="1"/>
  <c r="I852" i="16" s="1"/>
  <c r="I853" i="16" s="1"/>
  <c r="I854" i="16" s="1"/>
  <c r="I855" i="16" s="1"/>
  <c r="I856" i="16" s="1"/>
  <c r="I857" i="16" s="1"/>
  <c r="I858" i="16" s="1"/>
  <c r="I859" i="16" s="1"/>
  <c r="I860" i="16" s="1"/>
  <c r="I861" i="16" s="1"/>
  <c r="I862" i="16" s="1"/>
  <c r="I863" i="16" s="1"/>
  <c r="I864" i="16" s="1"/>
  <c r="I865" i="16" s="1"/>
  <c r="I866" i="16" s="1"/>
  <c r="I867" i="16" s="1"/>
  <c r="I868" i="16" s="1"/>
  <c r="I869" i="16" s="1"/>
  <c r="I870" i="16" s="1"/>
  <c r="I871" i="16" s="1"/>
  <c r="I872" i="16" s="1"/>
  <c r="I873" i="16" s="1"/>
  <c r="I874" i="16" s="1"/>
  <c r="I875" i="16" s="1"/>
  <c r="I876" i="16" s="1"/>
  <c r="I877" i="16" s="1"/>
  <c r="I878" i="16" s="1"/>
  <c r="I879" i="16" s="1"/>
  <c r="I880" i="16" s="1"/>
  <c r="I881" i="16" s="1"/>
  <c r="I882" i="16" s="1"/>
  <c r="I883" i="16" s="1"/>
  <c r="I884" i="16" s="1"/>
  <c r="I885" i="16" s="1"/>
  <c r="I886" i="16" s="1"/>
  <c r="I887" i="16" s="1"/>
  <c r="I888" i="16" s="1"/>
  <c r="I889" i="16" s="1"/>
  <c r="I890" i="16" s="1"/>
  <c r="I891" i="16" s="1"/>
  <c r="I892" i="16" s="1"/>
  <c r="I893" i="16" s="1"/>
  <c r="I894" i="16" s="1"/>
  <c r="I895" i="16" s="1"/>
  <c r="I896" i="16" s="1"/>
  <c r="I897" i="16" s="1"/>
  <c r="I898" i="16" s="1"/>
  <c r="I899" i="16" s="1"/>
  <c r="I900" i="16" s="1"/>
  <c r="I901" i="16" s="1"/>
  <c r="I902" i="16" s="1"/>
  <c r="I903" i="16" s="1"/>
  <c r="I904" i="16" s="1"/>
  <c r="I905" i="16" s="1"/>
  <c r="I906" i="16" s="1"/>
  <c r="I907" i="16" s="1"/>
  <c r="I908" i="16" s="1"/>
  <c r="I909" i="16" s="1"/>
  <c r="I910" i="16" s="1"/>
  <c r="I911" i="16" s="1"/>
  <c r="I912" i="16" s="1"/>
  <c r="I913" i="16" s="1"/>
  <c r="I914" i="16" s="1"/>
  <c r="I915" i="16" s="1"/>
  <c r="I916" i="16" s="1"/>
  <c r="I917" i="16" s="1"/>
  <c r="I918" i="16" s="1"/>
  <c r="I919" i="16" s="1"/>
  <c r="I920" i="16" s="1"/>
  <c r="I921" i="16" s="1"/>
  <c r="I922" i="16" s="1"/>
  <c r="I923" i="16" s="1"/>
  <c r="I924" i="16" s="1"/>
  <c r="I925" i="16" s="1"/>
  <c r="I926" i="16" s="1"/>
  <c r="I927" i="16" s="1"/>
  <c r="I928" i="16" s="1"/>
  <c r="I929" i="16" s="1"/>
  <c r="I930" i="16" s="1"/>
  <c r="I931" i="16" s="1"/>
  <c r="I932" i="16" s="1"/>
  <c r="I933" i="16" s="1"/>
  <c r="I934" i="16" s="1"/>
  <c r="I935" i="16" s="1"/>
  <c r="I936" i="16" s="1"/>
  <c r="I937" i="16" s="1"/>
  <c r="I938" i="16" s="1"/>
  <c r="I939" i="16" s="1"/>
  <c r="I940" i="16" s="1"/>
  <c r="I941" i="16" s="1"/>
  <c r="I942" i="16" s="1"/>
  <c r="I943" i="16" s="1"/>
  <c r="I944" i="16" s="1"/>
  <c r="I945" i="16" s="1"/>
  <c r="I946" i="16" s="1"/>
  <c r="I947" i="16" s="1"/>
  <c r="I948" i="16" s="1"/>
  <c r="I949" i="16" s="1"/>
  <c r="I950" i="16" s="1"/>
  <c r="I951" i="16" s="1"/>
  <c r="I952" i="16" s="1"/>
  <c r="I953" i="16" s="1"/>
  <c r="I954" i="16" s="1"/>
  <c r="I955" i="16" s="1"/>
  <c r="I956" i="16" s="1"/>
  <c r="I957" i="16" s="1"/>
  <c r="I958" i="16" s="1"/>
  <c r="I959" i="16" s="1"/>
  <c r="I960" i="16" s="1"/>
  <c r="I961" i="16" s="1"/>
  <c r="I962" i="16" s="1"/>
  <c r="I963" i="16" s="1"/>
  <c r="I964" i="16" s="1"/>
  <c r="I965" i="16" s="1"/>
  <c r="I966" i="16" s="1"/>
  <c r="I967" i="16" s="1"/>
  <c r="I968" i="16" s="1"/>
  <c r="I969" i="16" s="1"/>
  <c r="I970" i="16" s="1"/>
  <c r="I971" i="16" s="1"/>
  <c r="I972" i="16" s="1"/>
  <c r="I973" i="16" s="1"/>
  <c r="I974" i="16" s="1"/>
  <c r="I975" i="16" s="1"/>
  <c r="I976" i="16" s="1"/>
  <c r="I977" i="16" s="1"/>
  <c r="I978" i="16" s="1"/>
  <c r="I979" i="16" s="1"/>
  <c r="I980" i="16" s="1"/>
  <c r="I981" i="16" s="1"/>
  <c r="I982" i="16" s="1"/>
  <c r="I983" i="16" s="1"/>
  <c r="I984" i="16" s="1"/>
  <c r="I985" i="16" s="1"/>
  <c r="I986" i="16" s="1"/>
  <c r="I987" i="16" s="1"/>
  <c r="I988" i="16" s="1"/>
  <c r="I989" i="16" s="1"/>
  <c r="I990" i="16" s="1"/>
  <c r="I991" i="16" s="1"/>
  <c r="I992" i="16" s="1"/>
  <c r="I993" i="16" s="1"/>
  <c r="I994" i="16" s="1"/>
  <c r="I995" i="16" s="1"/>
  <c r="I996" i="16" s="1"/>
  <c r="I997" i="16" s="1"/>
  <c r="I998" i="16" s="1"/>
  <c r="I999" i="16" s="1"/>
  <c r="I1000" i="16" s="1"/>
  <c r="I1001" i="16" s="1"/>
  <c r="I1002" i="16" s="1"/>
  <c r="I1003" i="16" s="1"/>
  <c r="I1004" i="16" s="1"/>
  <c r="I1005" i="16" s="1"/>
  <c r="I1006" i="16" s="1"/>
  <c r="I1007" i="16" s="1"/>
  <c r="I1008" i="16" s="1"/>
  <c r="I1009" i="16" s="1"/>
  <c r="I1010" i="16" s="1"/>
  <c r="I1011" i="16" s="1"/>
  <c r="I1012" i="16" s="1"/>
  <c r="I1013" i="16" s="1"/>
  <c r="I1014" i="16" s="1"/>
  <c r="I1015" i="16" s="1"/>
  <c r="I1016" i="16" s="1"/>
  <c r="I1017" i="16" s="1"/>
  <c r="I1018" i="16" s="1"/>
  <c r="I1019" i="16" s="1"/>
  <c r="I1020" i="16" s="1"/>
  <c r="I1021" i="16" s="1"/>
  <c r="I1022" i="16" s="1"/>
  <c r="I1023" i="16" s="1"/>
  <c r="I1024" i="16" s="1"/>
  <c r="J541" i="16" s="1"/>
  <c r="O59" i="16"/>
  <c r="O60" i="16" s="1"/>
  <c r="O61" i="16" s="1"/>
  <c r="O62" i="16" s="1"/>
  <c r="O63" i="16" s="1"/>
  <c r="O64" i="16" s="1"/>
  <c r="O65" i="16" s="1"/>
  <c r="O66" i="16" s="1"/>
  <c r="O67" i="16" s="1"/>
  <c r="O68" i="16" s="1"/>
  <c r="O69" i="16" s="1"/>
  <c r="O70" i="16" s="1"/>
  <c r="O71" i="16" s="1"/>
  <c r="O72" i="16" s="1"/>
  <c r="O73" i="16" s="1"/>
  <c r="O74" i="16" s="1"/>
  <c r="O75" i="16" s="1"/>
  <c r="O76" i="16" s="1"/>
  <c r="O77" i="16" s="1"/>
  <c r="O78" i="16" s="1"/>
  <c r="O79" i="16" s="1"/>
  <c r="O80" i="16" s="1"/>
  <c r="O81" i="16" s="1"/>
  <c r="O82" i="16" s="1"/>
  <c r="O83" i="16" s="1"/>
  <c r="O84" i="16" s="1"/>
  <c r="O85" i="16" s="1"/>
  <c r="O86" i="16" s="1"/>
  <c r="O87" i="16" s="1"/>
  <c r="O88" i="16" s="1"/>
  <c r="O89" i="16" s="1"/>
  <c r="O90" i="16" s="1"/>
  <c r="O91" i="16" s="1"/>
  <c r="O92" i="16" s="1"/>
  <c r="O93" i="16" s="1"/>
  <c r="O94" i="16" s="1"/>
  <c r="O95" i="16" s="1"/>
  <c r="O96" i="16" s="1"/>
  <c r="O97" i="16" s="1"/>
  <c r="O98" i="16" s="1"/>
  <c r="O99" i="16" s="1"/>
  <c r="O100" i="16" s="1"/>
  <c r="O101" i="16" s="1"/>
  <c r="O102" i="16" s="1"/>
  <c r="O103" i="16" s="1"/>
  <c r="O104" i="16" s="1"/>
  <c r="O105" i="16" s="1"/>
  <c r="O106" i="16" s="1"/>
  <c r="O107" i="16" s="1"/>
  <c r="O108" i="16" s="1"/>
  <c r="O109" i="16" s="1"/>
  <c r="O110" i="16" s="1"/>
  <c r="O111" i="16" s="1"/>
  <c r="O112" i="16" s="1"/>
  <c r="O113" i="16" s="1"/>
  <c r="O114" i="16" s="1"/>
  <c r="O115" i="16" s="1"/>
  <c r="O116" i="16" s="1"/>
  <c r="O117" i="16" s="1"/>
  <c r="O118" i="16" s="1"/>
  <c r="O119" i="16" s="1"/>
  <c r="O120" i="16" s="1"/>
  <c r="O121" i="16" s="1"/>
  <c r="O122" i="16" s="1"/>
  <c r="O123" i="16" s="1"/>
  <c r="O124" i="16" s="1"/>
  <c r="O125" i="16" s="1"/>
  <c r="O126" i="16" s="1"/>
  <c r="O127" i="16" s="1"/>
  <c r="O128" i="16" s="1"/>
  <c r="O129" i="16" s="1"/>
  <c r="O130" i="16" s="1"/>
  <c r="O131" i="16" s="1"/>
  <c r="O132" i="16" s="1"/>
  <c r="O133" i="16" s="1"/>
  <c r="O134" i="16" s="1"/>
  <c r="O135" i="16" s="1"/>
  <c r="O136" i="16" s="1"/>
  <c r="O137" i="16" s="1"/>
  <c r="O138" i="16" s="1"/>
  <c r="O139" i="16" s="1"/>
  <c r="O140" i="16" s="1"/>
  <c r="O141" i="16" s="1"/>
  <c r="O142" i="16" s="1"/>
  <c r="O143" i="16" s="1"/>
  <c r="O144" i="16" s="1"/>
  <c r="O145" i="16" s="1"/>
  <c r="O146" i="16" s="1"/>
  <c r="O147" i="16" s="1"/>
  <c r="O148" i="16" s="1"/>
  <c r="O149" i="16" s="1"/>
  <c r="O150" i="16" s="1"/>
  <c r="O151" i="16" s="1"/>
  <c r="O152" i="16" s="1"/>
  <c r="O153" i="16" s="1"/>
  <c r="O154" i="16" s="1"/>
  <c r="O155" i="16" s="1"/>
  <c r="O156" i="16" s="1"/>
  <c r="O157" i="16" s="1"/>
  <c r="O158" i="16" s="1"/>
  <c r="O159" i="16" s="1"/>
  <c r="O160" i="16" s="1"/>
  <c r="O161" i="16" s="1"/>
  <c r="O162" i="16" s="1"/>
  <c r="O163" i="16" s="1"/>
  <c r="O164" i="16" s="1"/>
  <c r="O165" i="16" s="1"/>
  <c r="O166" i="16" s="1"/>
  <c r="O167" i="16" s="1"/>
  <c r="O168" i="16" s="1"/>
  <c r="O169" i="16" s="1"/>
  <c r="O170" i="16" s="1"/>
  <c r="O171" i="16" s="1"/>
  <c r="O172" i="16" s="1"/>
  <c r="O173" i="16" s="1"/>
  <c r="O174" i="16" s="1"/>
  <c r="O175" i="16" s="1"/>
  <c r="O176" i="16" s="1"/>
  <c r="O177" i="16" s="1"/>
  <c r="O178" i="16" s="1"/>
  <c r="O179" i="16" s="1"/>
  <c r="O180" i="16" s="1"/>
  <c r="O181" i="16" s="1"/>
  <c r="O182" i="16" s="1"/>
  <c r="O183" i="16" s="1"/>
  <c r="O184" i="16" s="1"/>
  <c r="O185" i="16" s="1"/>
  <c r="O186" i="16" s="1"/>
  <c r="O187" i="16" s="1"/>
  <c r="O188" i="16" s="1"/>
  <c r="O189" i="16" s="1"/>
  <c r="O190" i="16" s="1"/>
  <c r="O191" i="16" s="1"/>
  <c r="O192" i="16" s="1"/>
  <c r="O193" i="16" s="1"/>
  <c r="O194" i="16" s="1"/>
  <c r="O195" i="16" s="1"/>
  <c r="O196" i="16" s="1"/>
  <c r="O197" i="16" s="1"/>
  <c r="O198" i="16" s="1"/>
  <c r="O199" i="16" s="1"/>
  <c r="O200" i="16" s="1"/>
  <c r="O201" i="16" s="1"/>
  <c r="O202" i="16" s="1"/>
  <c r="O203" i="16" s="1"/>
  <c r="O204" i="16" s="1"/>
  <c r="O205" i="16" s="1"/>
  <c r="O206" i="16" s="1"/>
  <c r="O207" i="16" s="1"/>
  <c r="O208" i="16" s="1"/>
  <c r="O209" i="16" s="1"/>
  <c r="O210" i="16" s="1"/>
  <c r="O211" i="16" s="1"/>
  <c r="O212" i="16" s="1"/>
  <c r="O213" i="16" s="1"/>
  <c r="O214" i="16" s="1"/>
  <c r="O215" i="16" s="1"/>
  <c r="O216" i="16" s="1"/>
  <c r="O217" i="16" s="1"/>
  <c r="O218" i="16" s="1"/>
  <c r="O219" i="16" s="1"/>
  <c r="O220" i="16" s="1"/>
  <c r="O221" i="16" s="1"/>
  <c r="O222" i="16" s="1"/>
  <c r="O223" i="16" s="1"/>
  <c r="O224" i="16" s="1"/>
  <c r="O225" i="16" s="1"/>
  <c r="O226" i="16" s="1"/>
  <c r="O227" i="16" s="1"/>
  <c r="O228" i="16" s="1"/>
  <c r="O229" i="16" s="1"/>
  <c r="O230" i="16" s="1"/>
  <c r="O231" i="16" s="1"/>
  <c r="O232" i="16" s="1"/>
  <c r="O233" i="16" s="1"/>
  <c r="O234" i="16" s="1"/>
  <c r="O235" i="16" s="1"/>
  <c r="O236" i="16" s="1"/>
  <c r="O237" i="16" s="1"/>
  <c r="O238" i="16" s="1"/>
  <c r="O239" i="16" s="1"/>
  <c r="O240" i="16" s="1"/>
  <c r="O241" i="16" s="1"/>
  <c r="O242" i="16" s="1"/>
  <c r="O243" i="16" s="1"/>
  <c r="O244" i="16" s="1"/>
  <c r="O245" i="16" s="1"/>
  <c r="O246" i="16" s="1"/>
  <c r="O247" i="16" s="1"/>
  <c r="O248" i="16" s="1"/>
  <c r="O249" i="16" s="1"/>
  <c r="O250" i="16" s="1"/>
  <c r="O251" i="16" s="1"/>
  <c r="O252" i="16" s="1"/>
  <c r="O253" i="16" s="1"/>
  <c r="O254" i="16" s="1"/>
  <c r="O255" i="16" s="1"/>
  <c r="O256" i="16" s="1"/>
  <c r="O257" i="16" s="1"/>
  <c r="O258" i="16" s="1"/>
  <c r="O259" i="16" s="1"/>
  <c r="O260" i="16" s="1"/>
  <c r="O261" i="16" s="1"/>
  <c r="O262" i="16" s="1"/>
  <c r="O263" i="16" s="1"/>
  <c r="O264" i="16" s="1"/>
  <c r="O265" i="16" s="1"/>
  <c r="O266" i="16" s="1"/>
  <c r="O267" i="16" s="1"/>
  <c r="O268" i="16" s="1"/>
  <c r="O269" i="16" s="1"/>
  <c r="O270" i="16" s="1"/>
  <c r="O271" i="16" s="1"/>
  <c r="O272" i="16" s="1"/>
  <c r="O273" i="16" s="1"/>
  <c r="O274" i="16" s="1"/>
  <c r="O275" i="16" s="1"/>
  <c r="O276" i="16" s="1"/>
  <c r="O277" i="16" s="1"/>
  <c r="O278" i="16" s="1"/>
  <c r="O279" i="16" s="1"/>
  <c r="O280" i="16" s="1"/>
  <c r="O281" i="16" s="1"/>
  <c r="O282" i="16" s="1"/>
  <c r="O283" i="16" s="1"/>
  <c r="O284" i="16" s="1"/>
  <c r="O285" i="16" s="1"/>
  <c r="O286" i="16" s="1"/>
  <c r="O287" i="16" s="1"/>
  <c r="O288" i="16" s="1"/>
  <c r="O289" i="16" s="1"/>
  <c r="O290" i="16" s="1"/>
  <c r="O291" i="16" s="1"/>
  <c r="O292" i="16" s="1"/>
  <c r="O293" i="16" s="1"/>
  <c r="O294" i="16" s="1"/>
  <c r="O295" i="16" s="1"/>
  <c r="O296" i="16" s="1"/>
  <c r="O297" i="16" s="1"/>
  <c r="O298" i="16" s="1"/>
  <c r="O299" i="16" s="1"/>
  <c r="O300" i="16" s="1"/>
  <c r="O301" i="16" s="1"/>
  <c r="O302" i="16" s="1"/>
  <c r="O303" i="16" s="1"/>
  <c r="O304" i="16" s="1"/>
  <c r="O305" i="16" s="1"/>
  <c r="O306" i="16" s="1"/>
  <c r="O307" i="16" s="1"/>
  <c r="O308" i="16" s="1"/>
  <c r="O309" i="16" s="1"/>
  <c r="O310" i="16" s="1"/>
  <c r="O311" i="16" s="1"/>
  <c r="O312" i="16" s="1"/>
  <c r="O313" i="16" s="1"/>
  <c r="O314" i="16" s="1"/>
  <c r="O315" i="16" s="1"/>
  <c r="O316" i="16" s="1"/>
  <c r="O317" i="16" s="1"/>
  <c r="O318" i="16" s="1"/>
  <c r="O319" i="16" s="1"/>
  <c r="O320" i="16" s="1"/>
  <c r="O321" i="16" s="1"/>
  <c r="O322" i="16" s="1"/>
  <c r="O323" i="16" s="1"/>
  <c r="O324" i="16" s="1"/>
  <c r="O325" i="16" s="1"/>
  <c r="O326" i="16" s="1"/>
  <c r="O327" i="16" s="1"/>
  <c r="O328" i="16" s="1"/>
  <c r="O329" i="16" s="1"/>
  <c r="O330" i="16" s="1"/>
  <c r="O331" i="16" s="1"/>
  <c r="O332" i="16" s="1"/>
  <c r="O333" i="16" s="1"/>
  <c r="O334" i="16" s="1"/>
  <c r="O335" i="16" s="1"/>
  <c r="O336" i="16" s="1"/>
  <c r="O337" i="16" s="1"/>
  <c r="O338" i="16" s="1"/>
  <c r="O339" i="16" s="1"/>
  <c r="O340" i="16" s="1"/>
  <c r="O341" i="16" s="1"/>
  <c r="O342" i="16" s="1"/>
  <c r="O343" i="16" s="1"/>
  <c r="O344" i="16" s="1"/>
  <c r="O345" i="16" s="1"/>
  <c r="O346" i="16" s="1"/>
  <c r="O347" i="16" s="1"/>
  <c r="O348" i="16" s="1"/>
  <c r="O349" i="16" s="1"/>
  <c r="O350" i="16" s="1"/>
  <c r="O351" i="16" s="1"/>
  <c r="O352" i="16" s="1"/>
  <c r="O353" i="16" s="1"/>
  <c r="O354" i="16" s="1"/>
  <c r="O355" i="16" s="1"/>
  <c r="O356" i="16" s="1"/>
  <c r="O357" i="16" s="1"/>
  <c r="O358" i="16" s="1"/>
  <c r="O359" i="16" s="1"/>
  <c r="O360" i="16" s="1"/>
  <c r="O361" i="16" s="1"/>
  <c r="O362" i="16" s="1"/>
  <c r="O363" i="16" s="1"/>
  <c r="O364" i="16" s="1"/>
  <c r="O365" i="16" s="1"/>
  <c r="O366" i="16" s="1"/>
  <c r="O367" i="16" s="1"/>
  <c r="O368" i="16" s="1"/>
  <c r="O369" i="16" s="1"/>
  <c r="O370" i="16" s="1"/>
  <c r="O371" i="16" s="1"/>
  <c r="O372" i="16" s="1"/>
  <c r="O373" i="16" s="1"/>
  <c r="O374" i="16" s="1"/>
  <c r="O375" i="16" s="1"/>
  <c r="O376" i="16" s="1"/>
  <c r="O377" i="16" s="1"/>
  <c r="O378" i="16" s="1"/>
  <c r="O379" i="16" s="1"/>
  <c r="O380" i="16" s="1"/>
  <c r="O381" i="16" s="1"/>
  <c r="O382" i="16" s="1"/>
  <c r="O383" i="16" s="1"/>
  <c r="O384" i="16" s="1"/>
  <c r="O385" i="16" s="1"/>
  <c r="O386" i="16" s="1"/>
  <c r="O387" i="16" s="1"/>
  <c r="O388" i="16" s="1"/>
  <c r="O389" i="16" s="1"/>
  <c r="O390" i="16" s="1"/>
  <c r="O391" i="16" s="1"/>
  <c r="O392" i="16" s="1"/>
  <c r="O393" i="16" s="1"/>
  <c r="O394" i="16" s="1"/>
  <c r="O395" i="16" s="1"/>
  <c r="O396" i="16" s="1"/>
  <c r="O397" i="16" s="1"/>
  <c r="O398" i="16" s="1"/>
  <c r="O399" i="16" s="1"/>
  <c r="O400" i="16" s="1"/>
  <c r="O401" i="16" s="1"/>
  <c r="O402" i="16" s="1"/>
  <c r="O403" i="16" s="1"/>
  <c r="O404" i="16" s="1"/>
  <c r="O405" i="16" s="1"/>
  <c r="O406" i="16" s="1"/>
  <c r="O407" i="16" s="1"/>
  <c r="O408" i="16" s="1"/>
  <c r="O409" i="16" s="1"/>
  <c r="O410" i="16" s="1"/>
  <c r="O411" i="16" s="1"/>
  <c r="O412" i="16" s="1"/>
  <c r="O413" i="16" s="1"/>
  <c r="O414" i="16" s="1"/>
  <c r="O415" i="16" s="1"/>
  <c r="O416" i="16" s="1"/>
  <c r="O417" i="16" s="1"/>
  <c r="O418" i="16" s="1"/>
  <c r="O419" i="16" s="1"/>
  <c r="O420" i="16" s="1"/>
  <c r="O421" i="16" s="1"/>
  <c r="O422" i="16" s="1"/>
  <c r="O423" i="16" s="1"/>
  <c r="O424" i="16" s="1"/>
  <c r="O425" i="16" s="1"/>
  <c r="O426" i="16" s="1"/>
  <c r="O427" i="16" s="1"/>
  <c r="O428" i="16" s="1"/>
  <c r="O429" i="16" s="1"/>
  <c r="O430" i="16" s="1"/>
  <c r="O431" i="16" s="1"/>
  <c r="O432" i="16" s="1"/>
  <c r="O433" i="16" s="1"/>
  <c r="O434" i="16" s="1"/>
  <c r="O435" i="16" s="1"/>
  <c r="O436" i="16" s="1"/>
  <c r="O437" i="16" s="1"/>
  <c r="O438" i="16" s="1"/>
  <c r="O439" i="16" s="1"/>
  <c r="O440" i="16" s="1"/>
  <c r="O441" i="16" s="1"/>
  <c r="O442" i="16" s="1"/>
  <c r="O443" i="16" s="1"/>
  <c r="O444" i="16" s="1"/>
  <c r="O445" i="16" s="1"/>
  <c r="O446" i="16" s="1"/>
  <c r="O447" i="16" s="1"/>
  <c r="O448" i="16" s="1"/>
  <c r="O449" i="16" s="1"/>
  <c r="O450" i="16" s="1"/>
  <c r="O451" i="16" s="1"/>
  <c r="O452" i="16" s="1"/>
  <c r="O453" i="16" s="1"/>
  <c r="O454" i="16" s="1"/>
  <c r="O455" i="16" s="1"/>
  <c r="O456" i="16" s="1"/>
  <c r="O457" i="16" s="1"/>
  <c r="O458" i="16" s="1"/>
  <c r="O459" i="16" s="1"/>
  <c r="O460" i="16" s="1"/>
  <c r="O461" i="16" s="1"/>
  <c r="O462" i="16" s="1"/>
  <c r="O463" i="16" s="1"/>
  <c r="O464" i="16" s="1"/>
  <c r="O465" i="16" s="1"/>
  <c r="O466" i="16" s="1"/>
  <c r="O467" i="16" s="1"/>
  <c r="O468" i="16" s="1"/>
  <c r="O469" i="16" s="1"/>
  <c r="O470" i="16" s="1"/>
  <c r="O471" i="16" s="1"/>
  <c r="O472" i="16" s="1"/>
  <c r="O473" i="16" s="1"/>
  <c r="O474" i="16" s="1"/>
  <c r="O475" i="16" s="1"/>
  <c r="O476" i="16" s="1"/>
  <c r="O477" i="16" s="1"/>
  <c r="O478" i="16" s="1"/>
  <c r="O479" i="16" s="1"/>
  <c r="O480" i="16" s="1"/>
  <c r="O481" i="16" s="1"/>
  <c r="O482" i="16" s="1"/>
  <c r="O483" i="16" s="1"/>
  <c r="O484" i="16" s="1"/>
  <c r="O485" i="16" s="1"/>
  <c r="O486" i="16" s="1"/>
  <c r="O487" i="16" s="1"/>
  <c r="O488" i="16" s="1"/>
  <c r="O489" i="16" s="1"/>
  <c r="O490" i="16" s="1"/>
  <c r="O491" i="16" s="1"/>
  <c r="O492" i="16" s="1"/>
  <c r="O493" i="16" s="1"/>
  <c r="O494" i="16" s="1"/>
  <c r="O495" i="16" s="1"/>
  <c r="O496" i="16" s="1"/>
  <c r="O497" i="16" s="1"/>
  <c r="O498" i="16" s="1"/>
  <c r="O499" i="16" s="1"/>
  <c r="O500" i="16" s="1"/>
  <c r="O501" i="16" s="1"/>
  <c r="O502" i="16" s="1"/>
  <c r="O503" i="16" s="1"/>
  <c r="O504" i="16" s="1"/>
  <c r="O505" i="16" s="1"/>
  <c r="O506" i="16" s="1"/>
  <c r="O507" i="16" s="1"/>
  <c r="O508" i="16" s="1"/>
  <c r="O509" i="16" s="1"/>
  <c r="O510" i="16" s="1"/>
  <c r="O511" i="16" s="1"/>
  <c r="O512" i="16" s="1"/>
  <c r="O513" i="16" s="1"/>
  <c r="O514" i="16" s="1"/>
  <c r="O515" i="16" s="1"/>
  <c r="O516" i="16" s="1"/>
  <c r="O517" i="16" s="1"/>
  <c r="O518" i="16" s="1"/>
  <c r="O519" i="16" s="1"/>
  <c r="O520" i="16" s="1"/>
  <c r="O521" i="16" s="1"/>
  <c r="O522" i="16" s="1"/>
  <c r="O523" i="16" s="1"/>
  <c r="O524" i="16" s="1"/>
  <c r="O525" i="16" s="1"/>
  <c r="O526" i="16" s="1"/>
  <c r="O527" i="16" s="1"/>
  <c r="O528" i="16" s="1"/>
  <c r="O529" i="16" s="1"/>
  <c r="O530" i="16" s="1"/>
  <c r="O531" i="16" s="1"/>
  <c r="O532" i="16" s="1"/>
  <c r="O533" i="16" s="1"/>
  <c r="O534" i="16" s="1"/>
  <c r="O535" i="16" s="1"/>
  <c r="O536" i="16" s="1"/>
  <c r="O537" i="16" s="1"/>
  <c r="O538" i="16" s="1"/>
  <c r="O539" i="16" s="1"/>
  <c r="O540" i="16" s="1"/>
  <c r="O541" i="16" s="1"/>
  <c r="O542" i="16" s="1"/>
  <c r="O543" i="16" s="1"/>
  <c r="O544" i="16" s="1"/>
  <c r="O545" i="16" s="1"/>
  <c r="O546" i="16" s="1"/>
  <c r="O547" i="16" s="1"/>
  <c r="O548" i="16" s="1"/>
  <c r="O549" i="16" s="1"/>
  <c r="O550" i="16" s="1"/>
  <c r="O551" i="16" s="1"/>
  <c r="O552" i="16" s="1"/>
  <c r="O553" i="16" s="1"/>
  <c r="O554" i="16" s="1"/>
  <c r="O555" i="16" s="1"/>
  <c r="O556" i="16" s="1"/>
  <c r="O557" i="16" s="1"/>
  <c r="O558" i="16" s="1"/>
  <c r="O559" i="16" s="1"/>
  <c r="O560" i="16" s="1"/>
  <c r="O561" i="16" s="1"/>
  <c r="O562" i="16" s="1"/>
  <c r="O563" i="16" s="1"/>
  <c r="O564" i="16" s="1"/>
  <c r="O565" i="16" s="1"/>
  <c r="O566" i="16" s="1"/>
  <c r="O567" i="16" s="1"/>
  <c r="O568" i="16" s="1"/>
  <c r="O569" i="16" s="1"/>
  <c r="O570" i="16" s="1"/>
  <c r="O571" i="16" s="1"/>
  <c r="O572" i="16" s="1"/>
  <c r="O573" i="16" s="1"/>
  <c r="O574" i="16" s="1"/>
  <c r="O575" i="16" s="1"/>
  <c r="O576" i="16" s="1"/>
  <c r="O577" i="16" s="1"/>
  <c r="O578" i="16" s="1"/>
  <c r="O579" i="16" s="1"/>
  <c r="O580" i="16" s="1"/>
  <c r="O581" i="16" s="1"/>
  <c r="O582" i="16" s="1"/>
  <c r="O583" i="16" s="1"/>
  <c r="O584" i="16" s="1"/>
  <c r="O585" i="16" s="1"/>
  <c r="O586" i="16" s="1"/>
  <c r="O587" i="16" s="1"/>
  <c r="O588" i="16" s="1"/>
  <c r="O589" i="16" s="1"/>
  <c r="O590" i="16" s="1"/>
  <c r="O591" i="16" s="1"/>
  <c r="O592" i="16" s="1"/>
  <c r="O593" i="16" s="1"/>
  <c r="O594" i="16" s="1"/>
  <c r="O595" i="16" s="1"/>
  <c r="O596" i="16" s="1"/>
  <c r="O597" i="16" s="1"/>
  <c r="O598" i="16" s="1"/>
  <c r="O599" i="16" s="1"/>
  <c r="O600" i="16" s="1"/>
  <c r="O601" i="16" s="1"/>
  <c r="O602" i="16" s="1"/>
  <c r="O603" i="16" s="1"/>
  <c r="O604" i="16" s="1"/>
  <c r="O605" i="16" s="1"/>
  <c r="O606" i="16" s="1"/>
  <c r="O607" i="16" s="1"/>
  <c r="O608" i="16" s="1"/>
  <c r="O609" i="16" s="1"/>
  <c r="O610" i="16" s="1"/>
  <c r="O611" i="16" s="1"/>
  <c r="O612" i="16" s="1"/>
  <c r="O613" i="16" s="1"/>
  <c r="O614" i="16" s="1"/>
  <c r="O615" i="16" s="1"/>
  <c r="O616" i="16" s="1"/>
  <c r="O617" i="16" s="1"/>
  <c r="O618" i="16" s="1"/>
  <c r="O619" i="16" s="1"/>
  <c r="O620" i="16" s="1"/>
  <c r="O621" i="16" s="1"/>
  <c r="O622" i="16" s="1"/>
  <c r="O623" i="16" s="1"/>
  <c r="O624" i="16" s="1"/>
  <c r="O625" i="16" s="1"/>
  <c r="O626" i="16" s="1"/>
  <c r="O627" i="16" s="1"/>
  <c r="O628" i="16" s="1"/>
  <c r="O629" i="16" s="1"/>
  <c r="O630" i="16" s="1"/>
  <c r="O631" i="16" s="1"/>
  <c r="O632" i="16" s="1"/>
  <c r="O633" i="16" s="1"/>
  <c r="O634" i="16" s="1"/>
  <c r="O635" i="16" s="1"/>
  <c r="O636" i="16" s="1"/>
  <c r="O637" i="16" s="1"/>
  <c r="O638" i="16" s="1"/>
  <c r="O639" i="16" s="1"/>
  <c r="O640" i="16" s="1"/>
  <c r="O641" i="16" s="1"/>
  <c r="O642" i="16" s="1"/>
  <c r="O643" i="16" s="1"/>
  <c r="O644" i="16" s="1"/>
  <c r="O645" i="16" s="1"/>
  <c r="O646" i="16" s="1"/>
  <c r="O647" i="16" s="1"/>
  <c r="O648" i="16" s="1"/>
  <c r="O649" i="16" s="1"/>
  <c r="O650" i="16" s="1"/>
  <c r="O651" i="16" s="1"/>
  <c r="O652" i="16" s="1"/>
  <c r="O653" i="16" s="1"/>
  <c r="O654" i="16" s="1"/>
  <c r="O655" i="16" s="1"/>
  <c r="O656" i="16" s="1"/>
  <c r="O657" i="16" s="1"/>
  <c r="O658" i="16" s="1"/>
  <c r="O659" i="16" s="1"/>
  <c r="O660" i="16" s="1"/>
  <c r="O661" i="16" s="1"/>
  <c r="O662" i="16" s="1"/>
  <c r="O663" i="16" s="1"/>
  <c r="O664" i="16" s="1"/>
  <c r="O665" i="16" s="1"/>
  <c r="O666" i="16" s="1"/>
  <c r="O667" i="16" s="1"/>
  <c r="O668" i="16" s="1"/>
  <c r="O669" i="16" s="1"/>
  <c r="O670" i="16" s="1"/>
  <c r="O671" i="16" s="1"/>
  <c r="O672" i="16" s="1"/>
  <c r="O673" i="16" s="1"/>
  <c r="O674" i="16" s="1"/>
  <c r="O675" i="16" s="1"/>
  <c r="O676" i="16" s="1"/>
  <c r="O677" i="16" s="1"/>
  <c r="O678" i="16" s="1"/>
  <c r="O679" i="16" s="1"/>
  <c r="O680" i="16" s="1"/>
  <c r="O681" i="16" s="1"/>
  <c r="O682" i="16" s="1"/>
  <c r="O683" i="16" s="1"/>
  <c r="O684" i="16" s="1"/>
  <c r="O685" i="16" s="1"/>
  <c r="O686" i="16" s="1"/>
  <c r="O687" i="16" s="1"/>
  <c r="O688" i="16" s="1"/>
  <c r="O689" i="16" s="1"/>
  <c r="O690" i="16" s="1"/>
  <c r="O691" i="16" s="1"/>
  <c r="O692" i="16" s="1"/>
  <c r="O693" i="16" s="1"/>
  <c r="O694" i="16" s="1"/>
  <c r="O695" i="16" s="1"/>
  <c r="O696" i="16" s="1"/>
  <c r="O697" i="16" s="1"/>
  <c r="O698" i="16" s="1"/>
  <c r="O699" i="16" s="1"/>
  <c r="O700" i="16" s="1"/>
  <c r="O701" i="16" s="1"/>
  <c r="O702" i="16" s="1"/>
  <c r="O703" i="16" s="1"/>
  <c r="O704" i="16" s="1"/>
  <c r="O705" i="16" s="1"/>
  <c r="O706" i="16" s="1"/>
  <c r="O707" i="16" s="1"/>
  <c r="O708" i="16" s="1"/>
  <c r="O709" i="16" s="1"/>
  <c r="O710" i="16" s="1"/>
  <c r="O711" i="16" s="1"/>
  <c r="O712" i="16" s="1"/>
  <c r="O713" i="16" s="1"/>
  <c r="O714" i="16" s="1"/>
  <c r="O715" i="16" s="1"/>
  <c r="O716" i="16" s="1"/>
  <c r="O717" i="16" s="1"/>
  <c r="O718" i="16" s="1"/>
  <c r="O719" i="16" s="1"/>
  <c r="O720" i="16" s="1"/>
  <c r="O721" i="16" s="1"/>
  <c r="O722" i="16" s="1"/>
  <c r="O723" i="16" s="1"/>
  <c r="O724" i="16" s="1"/>
  <c r="O725" i="16" s="1"/>
  <c r="O726" i="16" s="1"/>
  <c r="O727" i="16" s="1"/>
  <c r="O728" i="16" s="1"/>
  <c r="O729" i="16" s="1"/>
  <c r="O730" i="16" s="1"/>
  <c r="O731" i="16" s="1"/>
  <c r="O732" i="16" s="1"/>
  <c r="O733" i="16" s="1"/>
  <c r="O734" i="16" s="1"/>
  <c r="O735" i="16" s="1"/>
  <c r="O736" i="16" s="1"/>
  <c r="O737" i="16" s="1"/>
  <c r="O738" i="16" s="1"/>
  <c r="O739" i="16" s="1"/>
  <c r="O740" i="16" s="1"/>
  <c r="O741" i="16" s="1"/>
  <c r="O742" i="16" s="1"/>
  <c r="O743" i="16" s="1"/>
  <c r="O744" i="16" s="1"/>
  <c r="O745" i="16" s="1"/>
  <c r="O746" i="16" s="1"/>
  <c r="O747" i="16" s="1"/>
  <c r="O748" i="16" s="1"/>
  <c r="O749" i="16" s="1"/>
  <c r="O750" i="16" s="1"/>
  <c r="O751" i="16" s="1"/>
  <c r="O752" i="16" s="1"/>
  <c r="O753" i="16" s="1"/>
  <c r="O754" i="16" s="1"/>
  <c r="O755" i="16" s="1"/>
  <c r="O756" i="16" s="1"/>
  <c r="O757" i="16" s="1"/>
  <c r="O758" i="16" s="1"/>
  <c r="O759" i="16" s="1"/>
  <c r="O760" i="16" s="1"/>
  <c r="O761" i="16" s="1"/>
  <c r="O762" i="16" s="1"/>
  <c r="O763" i="16" s="1"/>
  <c r="O764" i="16" s="1"/>
  <c r="O765" i="16" s="1"/>
  <c r="O766" i="16" s="1"/>
  <c r="O767" i="16" s="1"/>
  <c r="O768" i="16" s="1"/>
  <c r="O769" i="16" s="1"/>
  <c r="O770" i="16" s="1"/>
  <c r="O771" i="16" s="1"/>
  <c r="O772" i="16" s="1"/>
  <c r="O773" i="16" s="1"/>
  <c r="O774" i="16" s="1"/>
  <c r="O775" i="16" s="1"/>
  <c r="O776" i="16" s="1"/>
  <c r="O777" i="16" s="1"/>
  <c r="O778" i="16" s="1"/>
  <c r="O779" i="16" s="1"/>
  <c r="O780" i="16" s="1"/>
  <c r="O781" i="16" s="1"/>
  <c r="O782" i="16" s="1"/>
  <c r="O783" i="16" s="1"/>
  <c r="O784" i="16" s="1"/>
  <c r="O785" i="16" s="1"/>
  <c r="O786" i="16" s="1"/>
  <c r="O787" i="16" s="1"/>
  <c r="O788" i="16" s="1"/>
  <c r="O789" i="16" s="1"/>
  <c r="O790" i="16" s="1"/>
  <c r="O791" i="16" s="1"/>
  <c r="O792" i="16" s="1"/>
  <c r="O793" i="16" s="1"/>
  <c r="O794" i="16" s="1"/>
  <c r="O795" i="16" s="1"/>
  <c r="O796" i="16" s="1"/>
  <c r="O797" i="16" s="1"/>
  <c r="O798" i="16" s="1"/>
  <c r="O799" i="16" s="1"/>
  <c r="O800" i="16" s="1"/>
  <c r="O801" i="16" s="1"/>
  <c r="O802" i="16" s="1"/>
  <c r="O803" i="16" s="1"/>
  <c r="O804" i="16" s="1"/>
  <c r="O805" i="16" s="1"/>
  <c r="O806" i="16" s="1"/>
  <c r="O807" i="16" s="1"/>
  <c r="O808" i="16" s="1"/>
  <c r="O809" i="16" s="1"/>
  <c r="O810" i="16" s="1"/>
  <c r="O811" i="16" s="1"/>
  <c r="O812" i="16" s="1"/>
  <c r="O813" i="16" s="1"/>
  <c r="O814" i="16" s="1"/>
  <c r="O815" i="16" s="1"/>
  <c r="O816" i="16" s="1"/>
  <c r="O817" i="16" s="1"/>
  <c r="O818" i="16" s="1"/>
  <c r="O819" i="16" s="1"/>
  <c r="O820" i="16" s="1"/>
  <c r="O821" i="16" s="1"/>
  <c r="O822" i="16" s="1"/>
  <c r="O823" i="16" s="1"/>
  <c r="O824" i="16" s="1"/>
  <c r="O825" i="16" s="1"/>
  <c r="O826" i="16" s="1"/>
  <c r="O827" i="16" s="1"/>
  <c r="O828" i="16" s="1"/>
  <c r="O829" i="16" s="1"/>
  <c r="O830" i="16" s="1"/>
  <c r="O831" i="16" s="1"/>
  <c r="O832" i="16" s="1"/>
  <c r="O833" i="16" s="1"/>
  <c r="O834" i="16" s="1"/>
  <c r="O835" i="16" s="1"/>
  <c r="O836" i="16" s="1"/>
  <c r="O837" i="16" s="1"/>
  <c r="O838" i="16" s="1"/>
  <c r="O839" i="16" s="1"/>
  <c r="O840" i="16" s="1"/>
  <c r="O841" i="16" s="1"/>
  <c r="O842" i="16" s="1"/>
  <c r="O843" i="16" s="1"/>
  <c r="O844" i="16" s="1"/>
  <c r="O845" i="16" s="1"/>
  <c r="O846" i="16" s="1"/>
  <c r="O847" i="16" s="1"/>
  <c r="O848" i="16" s="1"/>
  <c r="O849" i="16" s="1"/>
  <c r="O850" i="16" s="1"/>
  <c r="O851" i="16" s="1"/>
  <c r="O852" i="16" s="1"/>
  <c r="O853" i="16" s="1"/>
  <c r="O854" i="16" s="1"/>
  <c r="O855" i="16" s="1"/>
  <c r="O856" i="16" s="1"/>
  <c r="O857" i="16" s="1"/>
  <c r="O858" i="16" s="1"/>
  <c r="O859" i="16" s="1"/>
  <c r="O860" i="16" s="1"/>
  <c r="O861" i="16" s="1"/>
  <c r="O862" i="16" s="1"/>
  <c r="O863" i="16" s="1"/>
  <c r="O864" i="16" s="1"/>
  <c r="O865" i="16" s="1"/>
  <c r="O866" i="16" s="1"/>
  <c r="O867" i="16" s="1"/>
  <c r="O868" i="16" s="1"/>
  <c r="O869" i="16" s="1"/>
  <c r="O870" i="16" s="1"/>
  <c r="O871" i="16" s="1"/>
  <c r="O872" i="16" s="1"/>
  <c r="O873" i="16" s="1"/>
  <c r="O874" i="16" s="1"/>
  <c r="O875" i="16" s="1"/>
  <c r="O876" i="16" s="1"/>
  <c r="O877" i="16" s="1"/>
  <c r="O878" i="16" s="1"/>
  <c r="O879" i="16" s="1"/>
  <c r="O880" i="16" s="1"/>
  <c r="O881" i="16" s="1"/>
  <c r="O882" i="16" s="1"/>
  <c r="O883" i="16" s="1"/>
  <c r="O884" i="16" s="1"/>
  <c r="O885" i="16" s="1"/>
  <c r="O886" i="16" s="1"/>
  <c r="O887" i="16" s="1"/>
  <c r="O888" i="16" s="1"/>
  <c r="O889" i="16" s="1"/>
  <c r="O890" i="16" s="1"/>
  <c r="O891" i="16" s="1"/>
  <c r="O892" i="16" s="1"/>
  <c r="O893" i="16" s="1"/>
  <c r="O894" i="16" s="1"/>
  <c r="O895" i="16" s="1"/>
  <c r="O896" i="16" s="1"/>
  <c r="O897" i="16" s="1"/>
  <c r="O898" i="16" s="1"/>
  <c r="O899" i="16" s="1"/>
  <c r="O900" i="16" s="1"/>
  <c r="O901" i="16" s="1"/>
  <c r="O902" i="16" s="1"/>
  <c r="O903" i="16" s="1"/>
  <c r="O904" i="16" s="1"/>
  <c r="O905" i="16" s="1"/>
  <c r="O906" i="16" s="1"/>
  <c r="O907" i="16" s="1"/>
  <c r="O908" i="16" s="1"/>
  <c r="O909" i="16" s="1"/>
  <c r="O910" i="16" s="1"/>
  <c r="O911" i="16" s="1"/>
  <c r="O912" i="16" s="1"/>
  <c r="O913" i="16" s="1"/>
  <c r="O914" i="16" s="1"/>
  <c r="O915" i="16" s="1"/>
  <c r="O916" i="16" s="1"/>
  <c r="O917" i="16" s="1"/>
  <c r="O918" i="16" s="1"/>
  <c r="O919" i="16" s="1"/>
  <c r="O920" i="16" s="1"/>
  <c r="O921" i="16" s="1"/>
  <c r="O922" i="16" s="1"/>
  <c r="O923" i="16" s="1"/>
  <c r="O924" i="16" s="1"/>
  <c r="O925" i="16" s="1"/>
  <c r="O926" i="16" s="1"/>
  <c r="O927" i="16" s="1"/>
  <c r="O928" i="16" s="1"/>
  <c r="O929" i="16" s="1"/>
  <c r="O930" i="16" s="1"/>
  <c r="O931" i="16" s="1"/>
  <c r="O932" i="16" s="1"/>
  <c r="O933" i="16" s="1"/>
  <c r="O934" i="16" s="1"/>
  <c r="O935" i="16" s="1"/>
  <c r="O936" i="16" s="1"/>
  <c r="O937" i="16" s="1"/>
  <c r="O938" i="16" s="1"/>
  <c r="O939" i="16" s="1"/>
  <c r="O940" i="16" s="1"/>
  <c r="O941" i="16" s="1"/>
  <c r="O942" i="16" s="1"/>
  <c r="O943" i="16" s="1"/>
  <c r="O944" i="16" s="1"/>
  <c r="O945" i="16" s="1"/>
  <c r="O946" i="16" s="1"/>
  <c r="O947" i="16" s="1"/>
  <c r="O948" i="16" s="1"/>
  <c r="O949" i="16" s="1"/>
  <c r="O950" i="16" s="1"/>
  <c r="O951" i="16" s="1"/>
  <c r="O952" i="16" s="1"/>
  <c r="O953" i="16" s="1"/>
  <c r="O954" i="16" s="1"/>
  <c r="O955" i="16" s="1"/>
  <c r="O956" i="16" s="1"/>
  <c r="O957" i="16" s="1"/>
  <c r="O958" i="16" s="1"/>
  <c r="O959" i="16" s="1"/>
  <c r="O960" i="16" s="1"/>
  <c r="O961" i="16" s="1"/>
  <c r="O962" i="16" s="1"/>
  <c r="O963" i="16" s="1"/>
  <c r="O964" i="16" s="1"/>
  <c r="O965" i="16" s="1"/>
  <c r="O966" i="16" s="1"/>
  <c r="O967" i="16" s="1"/>
  <c r="O968" i="16" s="1"/>
  <c r="O969" i="16" s="1"/>
  <c r="O970" i="16" s="1"/>
  <c r="O971" i="16" s="1"/>
  <c r="O972" i="16" s="1"/>
  <c r="O973" i="16" s="1"/>
  <c r="O974" i="16" s="1"/>
  <c r="O975" i="16" s="1"/>
  <c r="O976" i="16" s="1"/>
  <c r="O977" i="16" s="1"/>
  <c r="O978" i="16" s="1"/>
  <c r="O979" i="16" s="1"/>
  <c r="O980" i="16" s="1"/>
  <c r="O981" i="16" s="1"/>
  <c r="O982" i="16" s="1"/>
  <c r="O983" i="16" s="1"/>
  <c r="O984" i="16" s="1"/>
  <c r="O985" i="16" s="1"/>
  <c r="O986" i="16" s="1"/>
  <c r="O987" i="16" s="1"/>
  <c r="O988" i="16" s="1"/>
  <c r="O989" i="16" s="1"/>
  <c r="O990" i="16" s="1"/>
  <c r="O991" i="16" s="1"/>
  <c r="O992" i="16" s="1"/>
  <c r="O993" i="16" s="1"/>
  <c r="O994" i="16" s="1"/>
  <c r="O995" i="16" s="1"/>
  <c r="O996" i="16" s="1"/>
  <c r="O997" i="16" s="1"/>
  <c r="O998" i="16" s="1"/>
  <c r="O999" i="16" s="1"/>
  <c r="O1000" i="16" s="1"/>
  <c r="O1001" i="16" s="1"/>
  <c r="O1002" i="16" s="1"/>
  <c r="O1003" i="16" s="1"/>
  <c r="O1004" i="16" s="1"/>
  <c r="O1005" i="16" s="1"/>
  <c r="O1006" i="16" s="1"/>
  <c r="O1007" i="16" s="1"/>
  <c r="O1008" i="16" s="1"/>
  <c r="O1009" i="16" s="1"/>
  <c r="O1010" i="16" s="1"/>
  <c r="O1011" i="16" s="1"/>
  <c r="O1012" i="16" s="1"/>
  <c r="O1013" i="16" s="1"/>
  <c r="O1014" i="16" s="1"/>
  <c r="O1015" i="16" s="1"/>
  <c r="O1016" i="16" s="1"/>
  <c r="O1017" i="16" s="1"/>
  <c r="O1018" i="16" s="1"/>
  <c r="O1019" i="16" s="1"/>
  <c r="O1020" i="16" s="1"/>
  <c r="O1021" i="16" s="1"/>
  <c r="O1022" i="16" s="1"/>
  <c r="O1023" i="16" s="1"/>
  <c r="O1024" i="16" s="1"/>
  <c r="E198" i="4"/>
  <c r="E200" i="4"/>
  <c r="E201" i="4"/>
  <c r="E199" i="4"/>
  <c r="J387" i="16" l="1"/>
  <c r="J460" i="16"/>
  <c r="J448" i="16"/>
  <c r="J872" i="16"/>
  <c r="J121" i="16"/>
  <c r="J585" i="16"/>
  <c r="J385" i="16"/>
  <c r="J511" i="16"/>
  <c r="J288" i="16"/>
  <c r="J422" i="16"/>
  <c r="J821" i="16"/>
  <c r="J346" i="16"/>
  <c r="J780" i="16"/>
  <c r="J509" i="16"/>
  <c r="J404" i="16"/>
  <c r="J237" i="16"/>
  <c r="J605" i="16"/>
  <c r="J860" i="16"/>
  <c r="J487" i="16"/>
  <c r="J667" i="16"/>
  <c r="J993" i="16"/>
  <c r="J241" i="16"/>
  <c r="J434" i="16"/>
  <c r="J948" i="16"/>
  <c r="J240" i="16"/>
  <c r="J1003" i="16"/>
  <c r="J847" i="16"/>
  <c r="J330" i="16"/>
  <c r="J873" i="16"/>
  <c r="J517" i="16"/>
  <c r="J370" i="16"/>
  <c r="J694" i="16"/>
  <c r="J924" i="16"/>
  <c r="J192" i="16"/>
  <c r="J937" i="16"/>
  <c r="J488" i="16"/>
  <c r="J591" i="16"/>
  <c r="J383" i="16"/>
  <c r="J116" i="16"/>
  <c r="J997" i="16"/>
  <c r="J358" i="16"/>
  <c r="J397" i="16"/>
  <c r="P723" i="16"/>
  <c r="P39" i="16"/>
  <c r="D300" i="10" s="1"/>
  <c r="P210" i="16"/>
  <c r="P485" i="16"/>
  <c r="P750" i="16"/>
  <c r="P759" i="16"/>
  <c r="P390" i="16"/>
  <c r="P985" i="16"/>
  <c r="P317" i="16"/>
  <c r="P206" i="16"/>
  <c r="P236" i="16"/>
  <c r="J842" i="16"/>
  <c r="J537" i="16"/>
  <c r="J332" i="16"/>
  <c r="J536" i="16"/>
  <c r="J159" i="16"/>
  <c r="J443" i="16"/>
  <c r="J489" i="16"/>
  <c r="J127" i="16"/>
  <c r="J671" i="16"/>
  <c r="J173" i="16"/>
  <c r="J171" i="16"/>
  <c r="J871" i="16"/>
  <c r="J665" i="16"/>
  <c r="J829" i="16"/>
  <c r="J869" i="16"/>
  <c r="J863" i="16"/>
  <c r="J115" i="16"/>
  <c r="J663" i="16"/>
  <c r="J707" i="16"/>
  <c r="J59" i="16"/>
  <c r="J936" i="16"/>
  <c r="P651" i="16"/>
  <c r="P415" i="16"/>
  <c r="P436" i="16"/>
  <c r="P424" i="16"/>
  <c r="P261" i="16"/>
  <c r="P937" i="16"/>
  <c r="P926" i="16"/>
  <c r="P375" i="16"/>
  <c r="P905" i="16"/>
  <c r="P991" i="16"/>
  <c r="P105" i="16"/>
  <c r="P877" i="16"/>
  <c r="J995" i="16"/>
  <c r="J911" i="16"/>
  <c r="J969" i="16"/>
  <c r="J561" i="16"/>
  <c r="J615" i="16"/>
  <c r="J749" i="16"/>
  <c r="J316" i="16"/>
  <c r="J813" i="16"/>
  <c r="J984" i="16"/>
  <c r="J934" i="16"/>
  <c r="J179" i="16"/>
  <c r="J516" i="16"/>
  <c r="J213" i="16"/>
  <c r="J101" i="16"/>
  <c r="J685" i="16"/>
  <c r="J705" i="16"/>
  <c r="J764" i="16"/>
  <c r="J783" i="16"/>
  <c r="J931" i="16"/>
  <c r="J755" i="16"/>
  <c r="J697" i="16"/>
  <c r="J501" i="16"/>
  <c r="J356" i="16"/>
  <c r="J599" i="16"/>
  <c r="J497" i="16"/>
  <c r="J978" i="16"/>
  <c r="J773" i="16"/>
  <c r="J286" i="16"/>
  <c r="J521" i="16"/>
  <c r="J299" i="16"/>
  <c r="J282" i="16"/>
  <c r="J655" i="16"/>
  <c r="J919" i="16"/>
  <c r="J1023" i="16"/>
  <c r="J889" i="16"/>
  <c r="J908" i="16"/>
  <c r="J609" i="16"/>
  <c r="J695" i="16"/>
  <c r="J745" i="16"/>
  <c r="J450" i="16"/>
  <c r="J907" i="16"/>
  <c r="J500" i="16"/>
  <c r="P486" i="16"/>
  <c r="P442" i="16"/>
  <c r="P310" i="16"/>
  <c r="P544" i="16"/>
  <c r="P701" i="16"/>
  <c r="P229" i="16"/>
  <c r="P605" i="16"/>
  <c r="P800" i="16"/>
  <c r="J530" i="16"/>
  <c r="J418" i="16"/>
  <c r="J571" i="16"/>
  <c r="J876" i="16"/>
  <c r="J719" i="16"/>
  <c r="J350" i="16"/>
  <c r="J899" i="16"/>
  <c r="J389" i="16"/>
  <c r="J693" i="16"/>
  <c r="J687" i="16"/>
  <c r="J81" i="16"/>
  <c r="J709" i="16"/>
  <c r="J849" i="16"/>
  <c r="J957" i="16"/>
  <c r="J50" i="16"/>
  <c r="J932" i="16"/>
  <c r="J231" i="16"/>
  <c r="J459" i="16"/>
  <c r="J610" i="16"/>
  <c r="J456" i="16"/>
  <c r="J877" i="16"/>
  <c r="J833" i="16"/>
  <c r="P692" i="16"/>
  <c r="P500" i="16"/>
  <c r="P459" i="16"/>
  <c r="P919" i="16"/>
  <c r="P189" i="16"/>
  <c r="P407" i="16"/>
  <c r="P231" i="16"/>
  <c r="P988" i="16"/>
  <c r="P535" i="16"/>
  <c r="P232" i="16"/>
  <c r="P527" i="16"/>
  <c r="P834" i="16"/>
  <c r="P762" i="16"/>
  <c r="P435" i="16"/>
  <c r="P414" i="16"/>
  <c r="P56" i="16"/>
  <c r="D317" i="10" s="1"/>
  <c r="P885" i="16"/>
  <c r="P460" i="16"/>
  <c r="J895" i="16"/>
  <c r="J837" i="16"/>
  <c r="J645" i="16"/>
  <c r="J406" i="16"/>
  <c r="J602" i="16"/>
  <c r="J815" i="16"/>
  <c r="J342" i="16"/>
  <c r="J1005" i="16"/>
  <c r="J465" i="16"/>
  <c r="J956" i="16"/>
  <c r="J557" i="16"/>
  <c r="J359" i="16"/>
  <c r="J555" i="16"/>
  <c r="J929" i="16"/>
  <c r="J244" i="16"/>
  <c r="J974" i="16"/>
  <c r="J904" i="16"/>
  <c r="J868" i="16"/>
  <c r="J771" i="16"/>
  <c r="J208" i="16"/>
  <c r="J791" i="16"/>
  <c r="J959" i="16"/>
  <c r="P307" i="16"/>
  <c r="P839" i="16"/>
  <c r="P615" i="16"/>
  <c r="P960" i="16"/>
  <c r="P793" i="16"/>
  <c r="P647" i="16"/>
  <c r="P971" i="16"/>
  <c r="P808" i="16"/>
  <c r="P614" i="16"/>
  <c r="J841" i="16"/>
  <c r="J379" i="16"/>
  <c r="J388" i="16"/>
  <c r="J415" i="16"/>
  <c r="J547" i="16"/>
  <c r="J505" i="16"/>
  <c r="J857" i="16"/>
  <c r="J683" i="16"/>
  <c r="J888" i="16"/>
  <c r="J554" i="16"/>
  <c r="J38" i="16"/>
  <c r="J26" i="16"/>
  <c r="J348" i="16"/>
  <c r="J519" i="16"/>
  <c r="J482" i="16"/>
  <c r="J324" i="16"/>
  <c r="J917" i="16"/>
  <c r="J955" i="16"/>
  <c r="J71" i="16"/>
  <c r="J881" i="16"/>
  <c r="J62" i="16"/>
  <c r="J207" i="16"/>
  <c r="P175" i="16"/>
  <c r="J647" i="16"/>
  <c r="J750" i="16"/>
  <c r="J735" i="16"/>
  <c r="J1015" i="16"/>
  <c r="J765" i="16"/>
  <c r="J703" i="16"/>
  <c r="J272" i="16"/>
  <c r="J250" i="16"/>
  <c r="J983" i="16"/>
  <c r="J559" i="16"/>
  <c r="J219" i="16"/>
  <c r="J675" i="16"/>
  <c r="J843" i="16"/>
  <c r="J535" i="16"/>
  <c r="J643" i="16"/>
  <c r="J636" i="16"/>
  <c r="J107" i="16"/>
  <c r="J1019" i="16"/>
  <c r="J266" i="16"/>
  <c r="J545" i="16"/>
  <c r="J234" i="16"/>
  <c r="J1018" i="16"/>
  <c r="J472" i="16"/>
  <c r="J253" i="16"/>
  <c r="J351" i="16"/>
  <c r="J960" i="16"/>
  <c r="J581" i="16"/>
  <c r="J461" i="16"/>
  <c r="J756" i="16"/>
  <c r="J321" i="16"/>
  <c r="P283" i="16"/>
  <c r="P779" i="16"/>
  <c r="P342" i="16"/>
  <c r="P766" i="16"/>
  <c r="P452" i="16"/>
  <c r="P881" i="16"/>
  <c r="P52" i="16"/>
  <c r="D313" i="10" s="1"/>
  <c r="P478" i="16"/>
  <c r="P763" i="16"/>
  <c r="P479" i="16"/>
  <c r="P568" i="16"/>
  <c r="P97" i="16"/>
  <c r="P256" i="16"/>
  <c r="P842" i="16"/>
  <c r="P410" i="16"/>
  <c r="P540" i="16"/>
  <c r="P767" i="16"/>
  <c r="P838" i="16"/>
  <c r="P253" i="16"/>
  <c r="P467" i="16"/>
  <c r="P469" i="16"/>
  <c r="P898" i="16"/>
  <c r="P487" i="16"/>
  <c r="P652" i="16"/>
  <c r="P657" i="16"/>
  <c r="P634" i="16"/>
  <c r="P832" i="16"/>
  <c r="P227" i="16"/>
  <c r="P432" i="16"/>
  <c r="P201" i="16"/>
  <c r="P408" i="16"/>
  <c r="P956" i="16"/>
  <c r="P626" i="16"/>
  <c r="P294" i="16"/>
  <c r="P143" i="16"/>
  <c r="P281" i="16"/>
  <c r="P202" i="16"/>
  <c r="P110" i="16"/>
  <c r="P989" i="16"/>
  <c r="P818" i="16"/>
  <c r="P574" i="16"/>
  <c r="P164" i="16"/>
  <c r="P954" i="16"/>
  <c r="P878" i="16"/>
  <c r="P616" i="16"/>
  <c r="P250" i="16"/>
  <c r="P711" i="16"/>
  <c r="P929" i="16"/>
  <c r="P599" i="16"/>
  <c r="P327" i="16"/>
  <c r="P188" i="16"/>
  <c r="P384" i="16"/>
  <c r="P32" i="16"/>
  <c r="D293" i="10" s="1"/>
  <c r="P790" i="16"/>
  <c r="P285" i="16"/>
  <c r="P841" i="16"/>
  <c r="P399" i="16"/>
  <c r="P864" i="16"/>
  <c r="P631" i="16"/>
  <c r="P691" i="16"/>
  <c r="P620" i="16"/>
  <c r="P169" i="16"/>
  <c r="P519" i="16"/>
  <c r="P952" i="16"/>
  <c r="P488" i="16"/>
  <c r="P778" i="16"/>
  <c r="P380" i="16"/>
  <c r="P312" i="16"/>
  <c r="P774" i="16"/>
  <c r="P114" i="16"/>
  <c r="P633" i="16"/>
  <c r="P449" i="16"/>
  <c r="P517" i="16"/>
  <c r="P411" i="16"/>
  <c r="P51" i="16"/>
  <c r="D312" i="10" s="1"/>
  <c r="P343" i="16"/>
  <c r="P471" i="16"/>
  <c r="P222" i="16"/>
  <c r="P498" i="16"/>
  <c r="P1003" i="16"/>
  <c r="P529" i="16"/>
  <c r="P421" i="16"/>
  <c r="P754" i="16"/>
  <c r="P957" i="16"/>
  <c r="P75" i="16"/>
  <c r="P117" i="16"/>
  <c r="P374" i="16"/>
  <c r="P328" i="16"/>
  <c r="P707" i="16"/>
  <c r="P951" i="16"/>
  <c r="P209" i="16"/>
  <c r="P71" i="16"/>
  <c r="D332" i="10" s="1"/>
  <c r="P813" i="16"/>
  <c r="P194" i="16"/>
  <c r="P894" i="16"/>
  <c r="P592" i="16"/>
  <c r="P706" i="16"/>
  <c r="P377" i="16"/>
  <c r="P814" i="16"/>
  <c r="P257" i="16"/>
  <c r="P392" i="16"/>
  <c r="P724" i="16"/>
  <c r="P610" i="16"/>
  <c r="P382" i="16"/>
  <c r="P994" i="16"/>
  <c r="P299" i="16"/>
  <c r="P537" i="16"/>
  <c r="P962" i="16"/>
  <c r="P290" i="16"/>
  <c r="P811" i="16"/>
  <c r="P999" i="16"/>
  <c r="P662" i="16"/>
  <c r="P235" i="16"/>
  <c r="P1024" i="16"/>
  <c r="P396" i="16"/>
  <c r="P908" i="16"/>
  <c r="P447" i="16"/>
  <c r="P549" i="16"/>
  <c r="P990" i="16"/>
  <c r="P150" i="16"/>
  <c r="P632" i="16"/>
  <c r="P242" i="16"/>
  <c r="P571" i="16"/>
  <c r="P212" i="16"/>
  <c r="P287" i="16"/>
  <c r="P185" i="16"/>
  <c r="P27" i="16"/>
  <c r="D288" i="10" s="1"/>
  <c r="P356" i="16"/>
  <c r="P680" i="16"/>
  <c r="P427" i="16"/>
  <c r="P872" i="16"/>
  <c r="P477" i="16"/>
  <c r="P708" i="16"/>
  <c r="P950" i="16"/>
  <c r="P815" i="16"/>
  <c r="P472" i="16"/>
  <c r="P869" i="16"/>
  <c r="P319" i="16"/>
  <c r="P386" i="16"/>
  <c r="P932" i="16"/>
  <c r="P582" i="16"/>
  <c r="P220" i="16"/>
  <c r="P643" i="16"/>
  <c r="P491" i="16"/>
  <c r="P445" i="16"/>
  <c r="P760" i="16"/>
  <c r="P949" i="16"/>
  <c r="P870" i="16"/>
  <c r="P504" i="16"/>
  <c r="P316" i="16"/>
  <c r="P996" i="16"/>
  <c r="P207" i="16"/>
  <c r="P186" i="16"/>
  <c r="P609" i="16"/>
  <c r="P823" i="16"/>
  <c r="P560" i="16"/>
  <c r="P167" i="16"/>
  <c r="P296" i="16"/>
  <c r="P443" i="16"/>
  <c r="P525" i="16"/>
  <c r="P786" i="16"/>
  <c r="P102" i="16"/>
  <c r="P387" i="16"/>
  <c r="P997" i="16"/>
  <c r="P992" i="16"/>
  <c r="P483" i="16"/>
  <c r="P62" i="16"/>
  <c r="D323" i="10" s="1"/>
  <c r="P321" i="16"/>
  <c r="P550" i="16"/>
  <c r="P454" i="16"/>
  <c r="P824" i="16"/>
  <c r="P158" i="16"/>
  <c r="P465" i="16"/>
  <c r="P141" i="16"/>
  <c r="P326" i="16"/>
  <c r="P466" i="16"/>
  <c r="P531" i="16"/>
  <c r="P734" i="16"/>
  <c r="P365" i="16"/>
  <c r="P984" i="16"/>
  <c r="P850" i="16"/>
  <c r="P125" i="16"/>
  <c r="P676" i="16"/>
  <c r="P682" i="16"/>
  <c r="P96" i="16"/>
  <c r="P915" i="16"/>
  <c r="P629" i="16"/>
  <c r="P938" i="16"/>
  <c r="P363" i="16"/>
  <c r="P780" i="16"/>
  <c r="P198" i="16"/>
  <c r="P163" i="16"/>
  <c r="P1008" i="16"/>
  <c r="P882" i="16"/>
  <c r="P197" i="16"/>
  <c r="P481" i="16"/>
  <c r="P854" i="16"/>
  <c r="P48" i="16"/>
  <c r="D309" i="10" s="1"/>
  <c r="P42" i="16"/>
  <c r="D303" i="10" s="1"/>
  <c r="P987" i="16"/>
  <c r="P623" i="16"/>
  <c r="P827" i="16"/>
  <c r="P119" i="16"/>
  <c r="P597" i="16"/>
  <c r="P909" i="16"/>
  <c r="P341" i="16"/>
  <c r="P840" i="16"/>
  <c r="P383" i="16"/>
  <c r="P429" i="16"/>
  <c r="P291" i="16"/>
  <c r="P720" i="16"/>
  <c r="P345" i="16"/>
  <c r="P924" i="16"/>
  <c r="P947" i="16"/>
  <c r="P737" i="16"/>
  <c r="P758" i="16"/>
  <c r="P151" i="16"/>
  <c r="P923" i="16"/>
  <c r="P736" i="16"/>
  <c r="P276" i="16"/>
  <c r="P426" i="16"/>
  <c r="P311" i="16"/>
  <c r="P367" i="16"/>
  <c r="P552" i="16"/>
  <c r="P78" i="16"/>
  <c r="P406" i="16"/>
  <c r="P106" i="16"/>
  <c r="P94" i="16"/>
  <c r="P149" i="16"/>
  <c r="P25" i="16"/>
  <c r="D286" i="10" s="1"/>
  <c r="P157" i="16"/>
  <c r="P246" i="16"/>
  <c r="P1004" i="16"/>
  <c r="P506" i="16"/>
  <c r="P170" i="16"/>
  <c r="P1000" i="16"/>
  <c r="P45" i="16"/>
  <c r="D306" i="10" s="1"/>
  <c r="P1007" i="16"/>
  <c r="P85" i="16"/>
  <c r="P596" i="16"/>
  <c r="P787" i="16"/>
  <c r="P34" i="16"/>
  <c r="D295" i="10" s="1"/>
  <c r="P369" i="16"/>
  <c r="P100" i="16"/>
  <c r="P526" i="16"/>
  <c r="P555" i="16"/>
  <c r="P484" i="16"/>
  <c r="P940" i="16"/>
  <c r="P770" i="16"/>
  <c r="P740" i="16"/>
  <c r="P855" i="16"/>
  <c r="P534" i="16"/>
  <c r="P251" i="16"/>
  <c r="P804" i="16"/>
  <c r="P160" i="16"/>
  <c r="P739" i="16"/>
  <c r="P857" i="16"/>
  <c r="P508" i="16"/>
  <c r="P418" i="16"/>
  <c r="P126" i="16"/>
  <c r="P530" i="16"/>
  <c r="P433" i="16"/>
  <c r="P89" i="16"/>
  <c r="P835" i="16"/>
  <c r="P892" i="16"/>
  <c r="P901" i="16"/>
  <c r="P139" i="16"/>
  <c r="P784" i="16"/>
  <c r="P697" i="16"/>
  <c r="P887" i="16"/>
  <c r="P532" i="16"/>
  <c r="P890" i="16"/>
  <c r="P282" i="16"/>
  <c r="P162" i="16"/>
  <c r="P718" i="16"/>
  <c r="P368" i="16"/>
  <c r="P338" i="16"/>
  <c r="P120" i="16"/>
  <c r="P217" i="16"/>
  <c r="P59" i="16"/>
  <c r="D320" i="10" s="1"/>
  <c r="P941" i="16"/>
  <c r="P265" i="16"/>
  <c r="P335" i="16"/>
  <c r="P545" i="16"/>
  <c r="P315" i="16"/>
  <c r="P640" i="16"/>
  <c r="P172" i="16"/>
  <c r="P301" i="16"/>
  <c r="P269" i="16"/>
  <c r="P413" i="16"/>
  <c r="P199" i="16"/>
  <c r="P528" i="16"/>
  <c r="P38" i="16"/>
  <c r="D299" i="10" s="1"/>
  <c r="P654" i="16"/>
  <c r="P81" i="16"/>
  <c r="P224" i="16"/>
  <c r="P422" i="16"/>
  <c r="P738" i="16"/>
  <c r="P237" i="16"/>
  <c r="P789" i="16"/>
  <c r="P226" i="16"/>
  <c r="P104" i="16"/>
  <c r="P378" i="16"/>
  <c r="P664" i="16"/>
  <c r="P113" i="16"/>
  <c r="P35" i="16"/>
  <c r="D296" i="10" s="1"/>
  <c r="P82" i="16"/>
  <c r="P586" i="16"/>
  <c r="P492" i="16"/>
  <c r="P371" i="16"/>
  <c r="P213" i="16"/>
  <c r="P677" i="16"/>
  <c r="P695" i="16"/>
  <c r="P339" i="16"/>
  <c r="P764" i="16"/>
  <c r="P344" i="16"/>
  <c r="P794" i="16"/>
  <c r="P334" i="16"/>
  <c r="P986" i="16"/>
  <c r="P578" i="16"/>
  <c r="P792" i="16"/>
  <c r="P305" i="16"/>
  <c r="P969" i="16"/>
  <c r="P879" i="16"/>
  <c r="P820" i="16"/>
  <c r="P644" i="16"/>
  <c r="P975" i="16"/>
  <c r="P704" i="16"/>
  <c r="P329" i="16"/>
  <c r="P505" i="16"/>
  <c r="P244" i="16"/>
  <c r="P671" i="16"/>
  <c r="P142" i="16"/>
  <c r="P402" i="16"/>
  <c r="P642" i="16"/>
  <c r="P191" i="16"/>
  <c r="P302" i="16"/>
  <c r="P781" i="16"/>
  <c r="P906" i="16"/>
  <c r="P542" i="16"/>
  <c r="P733" i="16"/>
  <c r="P939" i="16"/>
  <c r="P249" i="16"/>
  <c r="P108" i="16"/>
  <c r="P53" i="16"/>
  <c r="D314" i="10" s="1"/>
  <c r="P370" i="16"/>
  <c r="P826" i="16"/>
  <c r="P688" i="16"/>
  <c r="P607" i="16"/>
  <c r="P259" i="16"/>
  <c r="P171" i="16"/>
  <c r="P451" i="16"/>
  <c r="P416" i="16"/>
  <c r="P585" i="16"/>
  <c r="P741" i="16"/>
  <c r="P931" i="16"/>
  <c r="P717" i="16"/>
  <c r="P865" i="16"/>
  <c r="P136" i="16"/>
  <c r="P936" i="16"/>
  <c r="P666" i="16"/>
  <c r="P761" i="16"/>
  <c r="P510" i="16"/>
  <c r="P976" i="16"/>
  <c r="P518" i="16"/>
  <c r="P686" i="16"/>
  <c r="P553" i="16"/>
  <c r="P533" i="16"/>
  <c r="P570" i="16"/>
  <c r="P272" i="16"/>
  <c r="P417" i="16"/>
  <c r="P581" i="16"/>
  <c r="P40" i="16"/>
  <c r="D301" i="10" s="1"/>
  <c r="P357" i="16"/>
  <c r="P112" i="16"/>
  <c r="P856" i="16"/>
  <c r="P746" i="16"/>
  <c r="P277" i="16"/>
  <c r="P696" i="16"/>
  <c r="P184" i="16"/>
  <c r="P538" i="16"/>
  <c r="P624" i="16"/>
  <c r="P86" i="16"/>
  <c r="P782" i="16"/>
  <c r="P313" i="16"/>
  <c r="P303" i="16"/>
  <c r="P659" i="16"/>
  <c r="P398" i="16"/>
  <c r="P183" i="16"/>
  <c r="P660" i="16"/>
  <c r="P178" i="16"/>
  <c r="P805" i="16"/>
  <c r="P636" i="16"/>
  <c r="P216" i="16"/>
  <c r="P1005" i="16"/>
  <c r="P845" i="16"/>
  <c r="P791" i="16"/>
  <c r="P955" i="16"/>
  <c r="P547" i="16"/>
  <c r="P214" i="16"/>
  <c r="P851" i="16"/>
  <c r="P180" i="16"/>
  <c r="P349" i="16"/>
  <c r="P728" i="16"/>
  <c r="P920" i="16"/>
  <c r="P693" i="16"/>
  <c r="P26" i="16"/>
  <c r="D287" i="10" s="1"/>
  <c r="P437" i="16"/>
  <c r="P772" i="16"/>
  <c r="P914" i="16"/>
  <c r="P896" i="16"/>
  <c r="P798" i="16"/>
  <c r="P293" i="16"/>
  <c r="P337" i="16"/>
  <c r="P90" i="16"/>
  <c r="P757" i="16"/>
  <c r="P298" i="16"/>
  <c r="P716" i="16"/>
  <c r="P63" i="16"/>
  <c r="D324" i="10" s="1"/>
  <c r="P195" i="16"/>
  <c r="P846" i="16"/>
  <c r="P30" i="16"/>
  <c r="D291" i="10" s="1"/>
  <c r="P240" i="16"/>
  <c r="P29" i="16"/>
  <c r="D290" i="10" s="1"/>
  <c r="P635" i="16"/>
  <c r="P80" i="16"/>
  <c r="P628" i="16"/>
  <c r="P836" i="16"/>
  <c r="P55" i="16"/>
  <c r="D316" i="10" s="1"/>
  <c r="P927" i="16"/>
  <c r="P74" i="16"/>
  <c r="D335" i="10" s="1"/>
  <c r="P617" i="16"/>
  <c r="P725" i="16"/>
  <c r="P152" i="16"/>
  <c r="P812" i="16"/>
  <c r="P556" i="16"/>
  <c r="P497" i="16"/>
  <c r="P444" i="16"/>
  <c r="P72" i="16"/>
  <c r="D333" i="10" s="1"/>
  <c r="P587" i="16"/>
  <c r="P225" i="16"/>
  <c r="P389" i="16"/>
  <c r="P361" i="16"/>
  <c r="P468" i="16"/>
  <c r="P702" i="16"/>
  <c r="P880" i="16"/>
  <c r="P921" i="16"/>
  <c r="P61" i="16"/>
  <c r="D322" i="10" s="1"/>
  <c r="P354" i="16"/>
  <c r="P935" i="16"/>
  <c r="P548" i="16"/>
  <c r="P897" i="16"/>
  <c r="P649" i="16"/>
  <c r="P129" i="16"/>
  <c r="P970" i="16"/>
  <c r="P966" i="16"/>
  <c r="P663" i="16"/>
  <c r="P507" i="16"/>
  <c r="P661" i="16"/>
  <c r="P234" i="16"/>
  <c r="P830" i="16"/>
  <c r="P551" i="16"/>
  <c r="P972" i="16"/>
  <c r="P902" i="16"/>
  <c r="P852" i="16"/>
  <c r="P742" i="16"/>
  <c r="P755" i="16"/>
  <c r="P92" i="16"/>
  <c r="P419" i="16"/>
  <c r="P503" i="16"/>
  <c r="P278" i="16"/>
  <c r="P700" i="16"/>
  <c r="P536" i="16"/>
  <c r="P683" i="16"/>
  <c r="P165" i="16"/>
  <c r="P350" i="16"/>
  <c r="P130" i="16"/>
  <c r="P577" i="16"/>
  <c r="P799" i="16"/>
  <c r="P155" i="16"/>
  <c r="P69" i="16"/>
  <c r="D330" i="10" s="1"/>
  <c r="P1016" i="16"/>
  <c r="P68" i="16"/>
  <c r="D329" i="10" s="1"/>
  <c r="P77" i="16"/>
  <c r="P650" i="16"/>
  <c r="P355" i="16"/>
  <c r="P123" i="16"/>
  <c r="P1013" i="16"/>
  <c r="P619" i="16"/>
  <c r="P658" i="16"/>
  <c r="P49" i="16"/>
  <c r="D310" i="10" s="1"/>
  <c r="P753" i="16"/>
  <c r="P732" i="16"/>
  <c r="P515" i="16"/>
  <c r="P322" i="16"/>
  <c r="P255" i="16"/>
  <c r="P964" i="16"/>
  <c r="P166" i="16"/>
  <c r="P735" i="16"/>
  <c r="P796" i="16"/>
  <c r="P1014" i="16"/>
  <c r="P993" i="16"/>
  <c r="P1011" i="16"/>
  <c r="P822" i="16"/>
  <c r="P973" i="16"/>
  <c r="P641" i="16"/>
  <c r="P116" i="16"/>
  <c r="P625" i="16"/>
  <c r="P862" i="16"/>
  <c r="P279" i="16"/>
  <c r="P713" i="16"/>
  <c r="P397" i="16"/>
  <c r="P215" i="16"/>
  <c r="P904" i="16"/>
  <c r="P124" i="16"/>
  <c r="P829" i="16"/>
  <c r="P489" i="16"/>
  <c r="P884" i="16"/>
  <c r="P868" i="16"/>
  <c r="P324" i="16"/>
  <c r="P388" i="16"/>
  <c r="P795" i="16"/>
  <c r="P314" i="16"/>
  <c r="P843" i="16"/>
  <c r="P252" i="16"/>
  <c r="P573" i="16"/>
  <c r="P456" i="16"/>
  <c r="P46" i="16"/>
  <c r="D307" i="10" s="1"/>
  <c r="P982" i="16"/>
  <c r="P893" i="16"/>
  <c r="P900" i="16"/>
  <c r="P749" i="16"/>
  <c r="P401" i="16"/>
  <c r="P968" i="16"/>
  <c r="P509" i="16"/>
  <c r="P959" i="16"/>
  <c r="P715" i="16"/>
  <c r="P31" i="16"/>
  <c r="D292" i="10" s="1"/>
  <c r="P953" i="16"/>
  <c r="P844" i="16"/>
  <c r="P54" i="16"/>
  <c r="D315" i="10" s="1"/>
  <c r="P66" i="16"/>
  <c r="D327" i="10" s="1"/>
  <c r="P111" i="16"/>
  <c r="P176" i="16"/>
  <c r="P182" i="16"/>
  <c r="P583" i="16"/>
  <c r="P98" i="16"/>
  <c r="P228" i="16"/>
  <c r="P809" i="16"/>
  <c r="P980" i="16"/>
  <c r="P135" i="16"/>
  <c r="P579" i="16"/>
  <c r="P103" i="16"/>
  <c r="P721" i="16"/>
  <c r="P562" i="16"/>
  <c r="P358" i="16"/>
  <c r="P1010" i="16"/>
  <c r="P679" i="16"/>
  <c r="P127" i="16"/>
  <c r="P752" i="16"/>
  <c r="P430" i="16"/>
  <c r="P44" i="16"/>
  <c r="D305" i="10" s="1"/>
  <c r="P448" i="16"/>
  <c r="P1023" i="16"/>
  <c r="P331" i="16"/>
  <c r="P825" i="16"/>
  <c r="P670" i="16"/>
  <c r="P280" i="16"/>
  <c r="P91" i="16"/>
  <c r="P576" i="16"/>
  <c r="P572" i="16"/>
  <c r="P219" i="16"/>
  <c r="P806" i="16"/>
  <c r="P678" i="16"/>
  <c r="P712" i="16"/>
  <c r="P861" i="16"/>
  <c r="P967" i="16"/>
  <c r="P948" i="16"/>
  <c r="P848" i="16"/>
  <c r="P785" i="16"/>
  <c r="P523" i="16"/>
  <c r="P420" i="16"/>
  <c r="P765" i="16"/>
  <c r="P177" i="16"/>
  <c r="P775" i="16"/>
  <c r="P1001" i="16"/>
  <c r="P353" i="16"/>
  <c r="P899" i="16"/>
  <c r="P254" i="16"/>
  <c r="P731" i="16"/>
  <c r="P539" i="16"/>
  <c r="P174" i="16"/>
  <c r="P109" i="16"/>
  <c r="P333" i="16"/>
  <c r="P807" i="16"/>
  <c r="P687" i="16"/>
  <c r="P958" i="16"/>
  <c r="P588" i="16"/>
  <c r="P837" i="16"/>
  <c r="P47" i="16"/>
  <c r="D308" i="10" s="1"/>
  <c r="P320" i="16"/>
  <c r="P323" i="16"/>
  <c r="P352" i="16"/>
  <c r="P667" i="16"/>
  <c r="P132" i="16"/>
  <c r="P911" i="16"/>
  <c r="P910" i="16"/>
  <c r="P476" i="16"/>
  <c r="P744" i="16"/>
  <c r="P148" i="16"/>
  <c r="P903" i="16"/>
  <c r="P493" i="16"/>
  <c r="P274" i="16"/>
  <c r="P36" i="16"/>
  <c r="D297" i="10" s="1"/>
  <c r="P925" i="16"/>
  <c r="P218" i="16"/>
  <c r="P648" i="16"/>
  <c r="P292" i="16"/>
  <c r="P70" i="16"/>
  <c r="D331" i="10" s="1"/>
  <c r="P722" i="16"/>
  <c r="P264" i="16"/>
  <c r="P928" i="16"/>
  <c r="P520" i="16"/>
  <c r="P134" i="16"/>
  <c r="P187" i="16"/>
  <c r="P714" i="16"/>
  <c r="P273" i="16"/>
  <c r="P381" i="16"/>
  <c r="P115" i="16"/>
  <c r="P153" i="16"/>
  <c r="P458" i="16"/>
  <c r="P942" i="16"/>
  <c r="P889" i="16"/>
  <c r="P646" i="16"/>
  <c r="P336" i="16"/>
  <c r="P348" i="16"/>
  <c r="P450" i="16"/>
  <c r="P107" i="16"/>
  <c r="P241" i="16"/>
  <c r="P297" i="16"/>
  <c r="P79" i="16"/>
  <c r="P223" i="16"/>
  <c r="P446" i="16"/>
  <c r="P133" i="16"/>
  <c r="P685" i="16"/>
  <c r="P699" i="16"/>
  <c r="P768" i="16"/>
  <c r="P511" i="16"/>
  <c r="P543" i="16"/>
  <c r="P602" i="16"/>
  <c r="P391" i="16"/>
  <c r="P565" i="16"/>
  <c r="P284" i="16"/>
  <c r="P43" i="16"/>
  <c r="D304" i="10" s="1"/>
  <c r="P400" i="16"/>
  <c r="P934" i="16"/>
  <c r="P332" i="16"/>
  <c r="P886" i="16"/>
  <c r="P863" i="16"/>
  <c r="P455" i="16"/>
  <c r="P604" i="16"/>
  <c r="P514" i="16"/>
  <c r="P428" i="16"/>
  <c r="P230" i="16"/>
  <c r="P521" i="16"/>
  <c r="P203" i="16"/>
  <c r="P944" i="16"/>
  <c r="P409" i="16"/>
  <c r="P181" i="16"/>
  <c r="P205" i="16"/>
  <c r="P569" i="16"/>
  <c r="P773" i="16"/>
  <c r="P482" i="16"/>
  <c r="P694" i="16"/>
  <c r="P144" i="16"/>
  <c r="P963" i="16"/>
  <c r="P672" i="16"/>
  <c r="P945" i="16"/>
  <c r="P262" i="16"/>
  <c r="P457" i="16"/>
  <c r="P559" i="16"/>
  <c r="P494" i="16"/>
  <c r="P917" i="16"/>
  <c r="P513" i="16"/>
  <c r="P974" i="16"/>
  <c r="P655" i="16"/>
  <c r="P788" i="16"/>
  <c r="P801" i="16"/>
  <c r="P204" i="16"/>
  <c r="P464" i="16"/>
  <c r="P1021" i="16"/>
  <c r="P883" i="16"/>
  <c r="P128" i="16"/>
  <c r="P756" i="16"/>
  <c r="P247" i="16"/>
  <c r="P681" i="16"/>
  <c r="P594" i="16"/>
  <c r="P83" i="16"/>
  <c r="P475" i="16"/>
  <c r="P546" i="16"/>
  <c r="P1009" i="16"/>
  <c r="P289" i="16"/>
  <c r="P710" i="16"/>
  <c r="P87" i="16"/>
  <c r="P490" i="16"/>
  <c r="P977" i="16"/>
  <c r="P747" i="16"/>
  <c r="P480" i="16"/>
  <c r="P821" i="16"/>
  <c r="P425" i="16"/>
  <c r="P638" i="16"/>
  <c r="P364" i="16"/>
  <c r="P622" i="16"/>
  <c r="P709" i="16"/>
  <c r="P260" i="16"/>
  <c r="P173" i="16"/>
  <c r="P200" i="16"/>
  <c r="P516" i="16"/>
  <c r="P524" i="16"/>
  <c r="P340" i="16"/>
  <c r="P776" i="16"/>
  <c r="P690" i="16"/>
  <c r="P309" i="16"/>
  <c r="P912" i="16"/>
  <c r="P64" i="16"/>
  <c r="D325" i="10" s="1"/>
  <c r="P589" i="16"/>
  <c r="P474" i="16"/>
  <c r="P423" i="16"/>
  <c r="P580" i="16"/>
  <c r="P306" i="16"/>
  <c r="P769" i="16"/>
  <c r="P208" i="16"/>
  <c r="P598" i="16"/>
  <c r="P831" i="16"/>
  <c r="P1002" i="16"/>
  <c r="P1015" i="16"/>
  <c r="P73" i="16"/>
  <c r="D334" i="10" s="1"/>
  <c r="P65" i="16"/>
  <c r="D326" i="10" s="1"/>
  <c r="P434" i="16"/>
  <c r="P288" i="16"/>
  <c r="P653" i="16"/>
  <c r="P462" i="16"/>
  <c r="P867" i="16"/>
  <c r="P286" i="16"/>
  <c r="P1018" i="16"/>
  <c r="P57" i="16"/>
  <c r="D318" i="10" s="1"/>
  <c r="P190" i="16"/>
  <c r="P308" i="16"/>
  <c r="P360" i="16"/>
  <c r="P372" i="16"/>
  <c r="P138" i="16"/>
  <c r="P918" i="16"/>
  <c r="P58" i="16"/>
  <c r="D319" i="10" s="1"/>
  <c r="P558" i="16"/>
  <c r="P965" i="16"/>
  <c r="P404" i="16"/>
  <c r="P84" i="16"/>
  <c r="P118" i="16"/>
  <c r="P403" i="16"/>
  <c r="P318" i="16"/>
  <c r="P248" i="16"/>
  <c r="P567" i="16"/>
  <c r="P875" i="16"/>
  <c r="P147" i="16"/>
  <c r="P502" i="16"/>
  <c r="P983" i="16"/>
  <c r="P645" i="16"/>
  <c r="P267" i="16"/>
  <c r="P275" i="16"/>
  <c r="P922" i="16"/>
  <c r="P849" i="16"/>
  <c r="P561" i="16"/>
  <c r="P751" i="16"/>
  <c r="P995" i="16"/>
  <c r="P675" i="16"/>
  <c r="P727" i="16"/>
  <c r="P729" i="16"/>
  <c r="P431" i="16"/>
  <c r="P522" i="16"/>
  <c r="P748" i="16"/>
  <c r="P295" i="16"/>
  <c r="P803" i="16"/>
  <c r="P211" i="16"/>
  <c r="P684" i="16"/>
  <c r="P60" i="16"/>
  <c r="D321" i="10" s="1"/>
  <c r="P771" i="16"/>
  <c r="P639" i="16"/>
  <c r="P330" i="16"/>
  <c r="P239" i="16"/>
  <c r="P37" i="16"/>
  <c r="D298" i="10" s="1"/>
  <c r="P1017" i="16"/>
  <c r="P193" i="16"/>
  <c r="P362" i="16"/>
  <c r="P981" i="16"/>
  <c r="P595" i="16"/>
  <c r="P612" i="16"/>
  <c r="P564" i="16"/>
  <c r="P394" i="16"/>
  <c r="P933" i="16"/>
  <c r="P179" i="16"/>
  <c r="P874" i="16"/>
  <c r="P860" i="16"/>
  <c r="P245" i="16"/>
  <c r="P946" i="16"/>
  <c r="P674" i="16"/>
  <c r="P376" i="16"/>
  <c r="P961" i="16"/>
  <c r="P1022" i="16"/>
  <c r="P93" i="16"/>
  <c r="P698" i="16"/>
  <c r="P393" i="16"/>
  <c r="P637" i="16"/>
  <c r="P1006" i="16"/>
  <c r="P238" i="16"/>
  <c r="P325" i="16"/>
  <c r="P496" i="16"/>
  <c r="P621" i="16"/>
  <c r="P802" i="16"/>
  <c r="P978" i="16"/>
  <c r="P858" i="16"/>
  <c r="P495" i="16"/>
  <c r="P866" i="16"/>
  <c r="P473" i="16"/>
  <c r="P168" i="16"/>
  <c r="P828" i="16"/>
  <c r="P122" i="16"/>
  <c r="P1012" i="16"/>
  <c r="P499" i="16"/>
  <c r="P726" i="16"/>
  <c r="P266" i="16"/>
  <c r="P441" i="16"/>
  <c r="P600" i="16"/>
  <c r="P608" i="16"/>
  <c r="P221" i="16"/>
  <c r="P304" i="16"/>
  <c r="P888" i="16"/>
  <c r="P847" i="16"/>
  <c r="P689" i="16"/>
  <c r="P907" i="16"/>
  <c r="P373" i="16"/>
  <c r="P137" i="16"/>
  <c r="P140" i="16"/>
  <c r="P359" i="16"/>
  <c r="P33" i="16"/>
  <c r="D294" i="10" s="1"/>
  <c r="P817" i="16"/>
  <c r="P563" i="16"/>
  <c r="P300" i="16"/>
  <c r="P233" i="16"/>
  <c r="P67" i="16"/>
  <c r="D328" i="10" s="1"/>
  <c r="P668" i="16"/>
  <c r="P705" i="16"/>
  <c r="P385" i="16"/>
  <c r="P627" i="16"/>
  <c r="P379" i="16"/>
  <c r="P566" i="16"/>
  <c r="P28" i="16"/>
  <c r="D289" i="10" s="1"/>
  <c r="P630" i="16"/>
  <c r="P412" i="16"/>
  <c r="P161" i="16"/>
  <c r="P76" i="16"/>
  <c r="P584" i="16"/>
  <c r="P554" i="16"/>
  <c r="P121" i="16"/>
  <c r="P263" i="16"/>
  <c r="P271" i="16"/>
  <c r="P783" i="16"/>
  <c r="P611" i="16"/>
  <c r="P979" i="16"/>
  <c r="P618" i="16"/>
  <c r="P258" i="16"/>
  <c r="P575" i="16"/>
  <c r="P797" i="16"/>
  <c r="P268" i="16"/>
  <c r="J225" i="16"/>
  <c r="J949" i="16"/>
  <c r="J988" i="16"/>
  <c r="J648" i="16"/>
  <c r="J420" i="16"/>
  <c r="J753" i="16"/>
  <c r="J614" i="16"/>
  <c r="J629" i="16"/>
  <c r="J28" i="16"/>
  <c r="J102" i="16"/>
  <c r="J338" i="16"/>
  <c r="J464" i="16"/>
  <c r="J92" i="16"/>
  <c r="J807" i="16"/>
  <c r="J827" i="16"/>
  <c r="J943" i="16"/>
  <c r="J649" i="16"/>
  <c r="J757" i="16"/>
  <c r="J150" i="16"/>
  <c r="J185" i="16"/>
  <c r="J679" i="16"/>
  <c r="J725" i="16"/>
  <c r="J600" i="16"/>
  <c r="J318" i="16"/>
  <c r="J306" i="16"/>
  <c r="J885" i="16"/>
  <c r="J326" i="16"/>
  <c r="J583" i="16"/>
  <c r="J381" i="16"/>
  <c r="J428" i="16"/>
  <c r="J314" i="16"/>
  <c r="J944" i="16"/>
  <c r="J31" i="16"/>
  <c r="J613" i="16"/>
  <c r="J393" i="16"/>
  <c r="P656" i="16"/>
  <c r="P719" i="16"/>
  <c r="P913" i="16"/>
  <c r="P916" i="16"/>
  <c r="P461" i="16"/>
  <c r="P347" i="16"/>
  <c r="P351" i="16"/>
  <c r="P154" i="16"/>
  <c r="P601" i="16"/>
  <c r="P669" i="16"/>
  <c r="P159" i="16"/>
  <c r="P95" i="16"/>
  <c r="P590" i="16"/>
  <c r="J204" i="16"/>
  <c r="J233" i="16"/>
  <c r="J199" i="16"/>
  <c r="J809" i="16"/>
  <c r="J853" i="16"/>
  <c r="J446" i="16"/>
  <c r="J354" i="16"/>
  <c r="J300" i="16"/>
  <c r="J910" i="16"/>
  <c r="J355" i="16"/>
  <c r="J493" i="16"/>
  <c r="J256" i="16"/>
  <c r="J916" i="16"/>
  <c r="J211" i="16"/>
  <c r="J46" i="16"/>
  <c r="J909" i="16"/>
  <c r="J797" i="16"/>
  <c r="J1008" i="16"/>
  <c r="J819" i="16"/>
  <c r="J836" i="16"/>
  <c r="J689" i="16"/>
  <c r="J951" i="16"/>
  <c r="J779" i="16"/>
  <c r="J1017" i="16"/>
  <c r="J768" i="16"/>
  <c r="J577" i="16"/>
  <c r="J706" i="16"/>
  <c r="J468" i="16"/>
  <c r="J312" i="16"/>
  <c r="J328" i="16"/>
  <c r="J1016" i="16"/>
  <c r="J424" i="16"/>
  <c r="J124" i="16"/>
  <c r="P156" i="16"/>
  <c r="P603" i="16"/>
  <c r="P819" i="16"/>
  <c r="P930" i="16"/>
  <c r="P192" i="16"/>
  <c r="P743" i="16"/>
  <c r="P745" i="16"/>
  <c r="P99" i="16"/>
  <c r="P101" i="16"/>
  <c r="P876" i="16"/>
  <c r="P871" i="16"/>
  <c r="P593" i="16"/>
  <c r="J402" i="16"/>
  <c r="J395" i="16"/>
  <c r="J410" i="16"/>
  <c r="J662" i="16"/>
  <c r="J588" i="16"/>
  <c r="J690" i="16"/>
  <c r="J291" i="16"/>
  <c r="J761" i="16"/>
  <c r="J996" i="16"/>
  <c r="J1012" i="16"/>
  <c r="J964" i="16"/>
  <c r="J607" i="16"/>
  <c r="J835" i="16"/>
  <c r="J661" i="16"/>
  <c r="J965" i="16"/>
  <c r="J58" i="16"/>
  <c r="J1020" i="16"/>
  <c r="J759" i="16"/>
  <c r="J595" i="16"/>
  <c r="J189" i="16"/>
  <c r="J717" i="16"/>
  <c r="J808" i="16"/>
  <c r="J795" i="16"/>
  <c r="J802" i="16"/>
  <c r="J442" i="16"/>
  <c r="J933" i="16"/>
  <c r="J625" i="16"/>
  <c r="J952" i="16"/>
  <c r="J565" i="16"/>
  <c r="J897" i="16"/>
  <c r="J56" i="16"/>
  <c r="J430" i="16"/>
  <c r="J961" i="16"/>
  <c r="P816" i="16"/>
  <c r="P270" i="16"/>
  <c r="P470" i="16"/>
  <c r="P41" i="16"/>
  <c r="D302" i="10" s="1"/>
  <c r="P557" i="16"/>
  <c r="P613" i="16"/>
  <c r="P196" i="16"/>
  <c r="P346" i="16"/>
  <c r="P541" i="16"/>
  <c r="P439" i="16"/>
  <c r="P810" i="16"/>
  <c r="P606" i="16"/>
  <c r="P366" i="16"/>
  <c r="J606" i="16"/>
  <c r="J491" i="16"/>
  <c r="J507" i="16"/>
  <c r="J884" i="16"/>
  <c r="J731" i="16"/>
  <c r="J539" i="16"/>
  <c r="J452" i="16"/>
  <c r="J633" i="16"/>
  <c r="J510" i="16"/>
  <c r="J963" i="16"/>
  <c r="J673" i="16"/>
  <c r="J859" i="16"/>
  <c r="J691" i="16"/>
  <c r="J1009" i="16"/>
  <c r="J573" i="16"/>
  <c r="J883" i="16"/>
  <c r="J878" i="16"/>
  <c r="J462" i="16"/>
  <c r="J891" i="16"/>
  <c r="J162" i="16"/>
  <c r="J412" i="16"/>
  <c r="J817" i="16"/>
  <c r="J210" i="16"/>
  <c r="J743" i="16"/>
  <c r="J754" i="16"/>
  <c r="J777" i="16"/>
  <c r="J630" i="16"/>
  <c r="J308" i="16"/>
  <c r="J262" i="16"/>
  <c r="J193" i="16"/>
  <c r="J144" i="16"/>
  <c r="J823" i="16"/>
  <c r="J913" i="16"/>
  <c r="P501" i="16"/>
  <c r="P998" i="16"/>
  <c r="P512" i="16"/>
  <c r="P405" i="16"/>
  <c r="P146" i="16"/>
  <c r="P859" i="16"/>
  <c r="P943" i="16"/>
  <c r="P703" i="16"/>
  <c r="P463" i="16"/>
  <c r="P395" i="16"/>
  <c r="P88" i="16"/>
  <c r="P440" i="16"/>
  <c r="P833" i="16"/>
  <c r="P853" i="16"/>
  <c r="P453" i="16"/>
  <c r="P243" i="16"/>
  <c r="P777" i="16"/>
  <c r="P1020" i="16"/>
  <c r="P145" i="16"/>
  <c r="P50" i="16"/>
  <c r="D311" i="10" s="1"/>
  <c r="P1019" i="16"/>
  <c r="P891" i="16"/>
  <c r="P131" i="16"/>
  <c r="P665" i="16"/>
  <c r="P591" i="16"/>
  <c r="P895" i="16"/>
  <c r="P730" i="16"/>
  <c r="P673" i="16"/>
  <c r="P873" i="16"/>
  <c r="P438" i="16"/>
  <c r="J340" i="16"/>
  <c r="J39" i="16"/>
  <c r="J310" i="16"/>
  <c r="J478" i="16"/>
  <c r="J880" i="16"/>
  <c r="J620" i="16"/>
  <c r="J723" i="16"/>
  <c r="J747" i="16"/>
  <c r="J623" i="16"/>
  <c r="J975" i="16"/>
  <c r="J68" i="16"/>
  <c r="J801" i="16"/>
  <c r="J574" i="16"/>
  <c r="J526" i="16"/>
  <c r="J945" i="16"/>
  <c r="J611" i="16"/>
  <c r="J981" i="16"/>
  <c r="J921" i="16"/>
  <c r="J851" i="16"/>
  <c r="J914" i="16"/>
  <c r="J181" i="16"/>
  <c r="J713" i="16"/>
  <c r="J372" i="16"/>
  <c r="J928" i="16"/>
  <c r="J575" i="16"/>
  <c r="J597" i="16"/>
  <c r="J238" i="16"/>
  <c r="J848" i="16"/>
  <c r="J177" i="16"/>
  <c r="J906" i="16"/>
  <c r="J205" i="16"/>
  <c r="J141" i="16"/>
  <c r="J476" i="16"/>
  <c r="J701" i="16"/>
  <c r="J942" i="16"/>
  <c r="J49" i="16"/>
  <c r="J622" i="16"/>
  <c r="J696" i="16"/>
  <c r="J274" i="16"/>
  <c r="J796" i="16"/>
  <c r="J698" i="16"/>
  <c r="J834" i="16"/>
  <c r="J75" i="16"/>
  <c r="J925" i="16"/>
  <c r="J145" i="16"/>
  <c r="J469" i="16"/>
  <c r="J263" i="16"/>
  <c r="J319" i="16"/>
  <c r="J534" i="16"/>
  <c r="J512" i="16"/>
  <c r="J938" i="16"/>
  <c r="J217" i="16"/>
  <c r="J55" i="16"/>
  <c r="J431" i="16"/>
  <c r="J732" i="16"/>
  <c r="J337" i="16"/>
  <c r="J133" i="16"/>
  <c r="J790" i="16"/>
  <c r="J576" i="16"/>
  <c r="J712" i="16"/>
  <c r="J135" i="16"/>
  <c r="J980" i="16"/>
  <c r="J89" i="16"/>
  <c r="J285" i="16"/>
  <c r="J84" i="16"/>
  <c r="J584" i="16"/>
  <c r="J183" i="16"/>
  <c r="J718" i="16"/>
  <c r="J86" i="16"/>
  <c r="J542" i="16"/>
  <c r="J852" i="16"/>
  <c r="J283" i="16"/>
  <c r="J814" i="16"/>
  <c r="J153" i="16"/>
  <c r="J551" i="16"/>
  <c r="J763" i="16"/>
  <c r="J720" i="16"/>
  <c r="J619" i="16"/>
  <c r="J120" i="16"/>
  <c r="J556" i="16"/>
  <c r="J134" i="16"/>
  <c r="J352" i="16"/>
  <c r="J122" i="16"/>
  <c r="J341" i="16"/>
  <c r="J78" i="16"/>
  <c r="J621" i="16"/>
  <c r="J474" i="16"/>
  <c r="J333" i="16"/>
  <c r="J946" i="16"/>
  <c r="J958" i="16"/>
  <c r="J63" i="16"/>
  <c r="J496" i="16"/>
  <c r="J66" i="16"/>
  <c r="J281" i="16"/>
  <c r="J710" i="16"/>
  <c r="J94" i="16"/>
  <c r="J426" i="16"/>
  <c r="J865" i="16"/>
  <c r="J582" i="16"/>
  <c r="J347" i="16"/>
  <c r="J752" i="16"/>
  <c r="J343" i="16"/>
  <c r="J436" i="16"/>
  <c r="J666" i="16"/>
  <c r="J148" i="16"/>
  <c r="J548" i="16"/>
  <c r="J532" i="16"/>
  <c r="J845" i="16"/>
  <c r="J327" i="16"/>
  <c r="J638" i="16"/>
  <c r="J32" i="16"/>
  <c r="J473" i="16"/>
  <c r="J560" i="16"/>
  <c r="J72" i="16"/>
  <c r="J45" i="16"/>
  <c r="J772" i="16"/>
  <c r="J280" i="16"/>
  <c r="J594" i="16"/>
  <c r="J357" i="16"/>
  <c r="J157" i="16"/>
  <c r="J828" i="16"/>
  <c r="J553" i="16"/>
  <c r="J369" i="16"/>
  <c r="J260" i="16"/>
  <c r="J60" i="16"/>
  <c r="J684" i="16"/>
  <c r="J634" i="16"/>
  <c r="J349" i="16"/>
  <c r="J533" i="16"/>
  <c r="J454" i="16"/>
  <c r="J273" i="16"/>
  <c r="J43" i="16"/>
  <c r="J33" i="16"/>
  <c r="J79" i="16"/>
  <c r="J824" i="16"/>
  <c r="J866" i="16"/>
  <c r="J82" i="16"/>
  <c r="J1007" i="16"/>
  <c r="J196" i="16"/>
  <c r="J564" i="16"/>
  <c r="J65" i="16"/>
  <c r="J767" i="16"/>
  <c r="J437" i="16"/>
  <c r="J396" i="16"/>
  <c r="J787" i="16"/>
  <c r="J222" i="16"/>
  <c r="J513" i="16"/>
  <c r="J136" i="16"/>
  <c r="J736" i="16"/>
  <c r="J702" i="16"/>
  <c r="J449" i="16"/>
  <c r="J95" i="16"/>
  <c r="J477" i="16"/>
  <c r="J175" i="16"/>
  <c r="J601" i="16"/>
  <c r="J991" i="16"/>
  <c r="J982" i="16"/>
  <c r="J475" i="16"/>
  <c r="J400" i="16"/>
  <c r="J271" i="16"/>
  <c r="J110" i="16"/>
  <c r="J184" i="16"/>
  <c r="J336" i="16"/>
  <c r="J971" i="16"/>
  <c r="J688" i="16"/>
  <c r="J54" i="16"/>
  <c r="J567" i="16"/>
  <c r="J301" i="16"/>
  <c r="J940" i="16"/>
  <c r="J810" i="16"/>
  <c r="J738" i="16"/>
  <c r="J637" i="16"/>
  <c r="J242" i="16"/>
  <c r="J229" i="16"/>
  <c r="J172" i="16"/>
  <c r="J733" i="16"/>
  <c r="J390" i="16"/>
  <c r="J365" i="16"/>
  <c r="J568" i="16"/>
  <c r="J467" i="16"/>
  <c r="J502" i="16"/>
  <c r="J268" i="16"/>
  <c r="J646" i="16"/>
  <c r="J708" i="16"/>
  <c r="J618" i="16"/>
  <c r="J394" i="16"/>
  <c r="J158" i="16"/>
  <c r="J858" i="16"/>
  <c r="J504" i="16"/>
  <c r="J604" i="16"/>
  <c r="J399" i="16"/>
  <c r="J104" i="16"/>
  <c r="J317" i="16"/>
  <c r="J538" i="16"/>
  <c r="J986" i="16"/>
  <c r="J632" i="16"/>
  <c r="J152" i="16"/>
  <c r="J166" i="16"/>
  <c r="J309" i="16"/>
  <c r="J279" i="16"/>
  <c r="J514" i="16"/>
  <c r="J255" i="16"/>
  <c r="J792" i="16"/>
  <c r="J730" i="16"/>
  <c r="J29" i="16"/>
  <c r="J297" i="16"/>
  <c r="J562" i="16"/>
  <c r="J52" i="16"/>
  <c r="J506" i="16"/>
  <c r="J368" i="16"/>
  <c r="J373" i="16"/>
  <c r="J953" i="16"/>
  <c r="J224" i="16"/>
  <c r="J490" i="16"/>
  <c r="J146" i="16"/>
  <c r="J789" i="16"/>
  <c r="J334" i="16"/>
  <c r="J879" i="16"/>
  <c r="J711" i="16"/>
  <c r="J138" i="16"/>
  <c r="J313" i="16"/>
  <c r="J664" i="16"/>
  <c r="J294" i="16"/>
  <c r="J631" i="16"/>
  <c r="J126" i="16"/>
  <c r="J508" i="16"/>
  <c r="J674" i="16"/>
  <c r="J586" i="16"/>
  <c r="J947" i="16"/>
  <c r="J862" i="16"/>
  <c r="J740" i="16"/>
  <c r="J520" i="16"/>
  <c r="J353" i="16"/>
  <c r="J335" i="16"/>
  <c r="J529" i="16"/>
  <c r="J503" i="16"/>
  <c r="J531" i="16"/>
  <c r="J652" i="16"/>
  <c r="J70" i="16"/>
  <c r="J658" i="16"/>
  <c r="J887" i="16"/>
  <c r="J147" i="16"/>
  <c r="J494" i="16"/>
  <c r="J669" i="16"/>
  <c r="J413" i="16"/>
  <c r="J498" i="16"/>
  <c r="J1002" i="16"/>
  <c r="J445" i="16"/>
  <c r="J302" i="16"/>
  <c r="J331" i="16"/>
  <c r="J714" i="16"/>
  <c r="J156" i="16"/>
  <c r="J495" i="16"/>
  <c r="J161" i="16"/>
  <c r="J386" i="16"/>
  <c r="J131" i="16"/>
  <c r="J700" i="16"/>
  <c r="J728" i="16"/>
  <c r="J119" i="16"/>
  <c r="J677" i="16"/>
  <c r="J440" i="16"/>
  <c r="J129" i="16"/>
  <c r="J903" i="16"/>
  <c r="J741" i="16"/>
  <c r="J596" i="16"/>
  <c r="J1024" i="16"/>
  <c r="J558" i="16"/>
  <c r="J617" i="16"/>
  <c r="J603" i="16"/>
  <c r="J258" i="16"/>
  <c r="J999" i="16"/>
  <c r="J470" i="16"/>
  <c r="J628" i="16"/>
  <c r="J670" i="16"/>
  <c r="J439" i="16"/>
  <c r="J867" i="16"/>
  <c r="J970" i="16"/>
  <c r="J654" i="16"/>
  <c r="J994" i="16"/>
  <c r="J103" i="16"/>
  <c r="J746" i="16"/>
  <c r="J298" i="16"/>
  <c r="J140" i="16"/>
  <c r="J826" i="16"/>
  <c r="J293" i="16"/>
  <c r="J323" i="16"/>
  <c r="J635" i="16"/>
  <c r="J977" i="16"/>
  <c r="J844" i="16"/>
  <c r="J641" i="16"/>
  <c r="J304" i="16"/>
  <c r="J950" i="16"/>
  <c r="J137" i="16"/>
  <c r="J1010" i="16"/>
  <c r="J612" i="16"/>
  <c r="J786" i="16"/>
  <c r="J480" i="16"/>
  <c r="J587" i="16"/>
  <c r="J1004" i="16"/>
  <c r="J322" i="16"/>
  <c r="J987" i="16"/>
  <c r="J523" i="16"/>
  <c r="J174" i="16"/>
  <c r="J972" i="16"/>
  <c r="J371" i="16"/>
  <c r="J218" i="16"/>
  <c r="J367" i="16"/>
  <c r="J201" i="16"/>
  <c r="J653" i="16"/>
  <c r="J920" i="16"/>
  <c r="J247" i="16"/>
  <c r="J770" i="16"/>
  <c r="J900" i="16"/>
  <c r="J861" i="16"/>
  <c r="J380" i="16"/>
  <c r="J785" i="16"/>
  <c r="J34" i="16"/>
  <c r="J405" i="16"/>
  <c r="J657" i="16"/>
  <c r="J248" i="16"/>
  <c r="J927" i="16"/>
  <c r="J592" i="16"/>
  <c r="J484" i="16"/>
  <c r="J278" i="16"/>
  <c r="J912" i="16"/>
  <c r="J593" i="16"/>
  <c r="J527" i="16"/>
  <c r="J154" i="16"/>
  <c r="J186" i="16"/>
  <c r="J549" i="16"/>
  <c r="J659" i="16"/>
  <c r="J739" i="16"/>
  <c r="J822" i="16"/>
  <c r="J589" i="16"/>
  <c r="J781" i="16"/>
  <c r="J427" i="16"/>
  <c r="J80" i="16"/>
  <c r="J44" i="16"/>
  <c r="J105" i="16"/>
  <c r="J254" i="16"/>
  <c r="J923" i="16"/>
  <c r="J139" i="16"/>
  <c r="J206" i="16"/>
  <c r="J25" i="16"/>
  <c r="J769" i="16"/>
  <c r="J990" i="16"/>
  <c r="J112" i="16"/>
  <c r="J570" i="16"/>
  <c r="J361" i="16"/>
  <c r="J825" i="16"/>
  <c r="J734" i="16"/>
  <c r="J640" i="16"/>
  <c r="J1006" i="16"/>
  <c r="J378" i="16"/>
  <c r="J296" i="16"/>
  <c r="J838" i="16"/>
  <c r="J251" i="16"/>
  <c r="J492" i="16"/>
  <c r="J766" i="16"/>
  <c r="J926" i="16"/>
  <c r="J544" i="16"/>
  <c r="J463" i="16"/>
  <c r="J737" i="16"/>
  <c r="J1001" i="16"/>
  <c r="J803" i="16"/>
  <c r="J344" i="16"/>
  <c r="J579" i="16"/>
  <c r="J939" i="16"/>
  <c r="J113" i="16"/>
  <c r="J374" i="16"/>
  <c r="J252" i="16"/>
  <c r="J760" i="16"/>
  <c r="J411" i="16"/>
  <c r="J360" i="16"/>
  <c r="J726" i="16"/>
  <c r="J261" i="16"/>
  <c r="J692" i="16"/>
  <c r="J90" i="16"/>
  <c r="J543" i="16"/>
  <c r="J249" i="16"/>
  <c r="J788" i="16"/>
  <c r="J109" i="16"/>
  <c r="J164" i="16"/>
  <c r="J525" i="16"/>
  <c r="J169" i="16"/>
  <c r="J132" i="16"/>
  <c r="J27" i="16"/>
  <c r="J896" i="16"/>
  <c r="J195" i="16"/>
  <c r="J898" i="16"/>
  <c r="J433" i="16"/>
  <c r="J930" i="16"/>
  <c r="J992" i="16"/>
  <c r="J1021" i="16"/>
  <c r="J642" i="16"/>
  <c r="J681" i="16"/>
  <c r="J954" i="16"/>
  <c r="J230" i="16"/>
  <c r="J311" i="16"/>
  <c r="J187" i="16"/>
  <c r="J259" i="16"/>
  <c r="J284" i="16"/>
  <c r="J202" i="16"/>
  <c r="J246" i="16"/>
  <c r="J41" i="16"/>
  <c r="J776" i="16"/>
  <c r="J362" i="16"/>
  <c r="J320" i="16"/>
  <c r="J540" i="16"/>
  <c r="J457" i="16"/>
  <c r="J295" i="16"/>
  <c r="J644" i="16"/>
  <c r="J799" i="16"/>
  <c r="J329" i="16"/>
  <c r="J820" i="16"/>
  <c r="J292" i="16"/>
  <c r="J235" i="16"/>
  <c r="J392" i="16"/>
  <c r="J598" i="16"/>
  <c r="J128" i="16"/>
  <c r="J1014" i="16"/>
  <c r="J106" i="16"/>
  <c r="J742" i="16"/>
  <c r="J409" i="16"/>
  <c r="J435" i="16"/>
  <c r="J441" i="16"/>
  <c r="J267" i="16"/>
  <c r="J114" i="16"/>
  <c r="J902" i="16"/>
  <c r="J376" i="16"/>
  <c r="J793" i="16"/>
  <c r="J257" i="16"/>
  <c r="J729" i="16"/>
  <c r="J414" i="16"/>
  <c r="J190" i="16"/>
  <c r="J479" i="16"/>
  <c r="J97" i="16"/>
  <c r="J682" i="16"/>
  <c r="J901" i="16"/>
  <c r="J651" i="16"/>
  <c r="J778" i="16"/>
  <c r="J382" i="16"/>
  <c r="J384" i="16"/>
  <c r="J125" i="16"/>
  <c r="J151" i="16"/>
  <c r="J716" i="16"/>
  <c r="J864" i="16"/>
  <c r="J239" i="16"/>
  <c r="J290" i="16"/>
  <c r="J277" i="16"/>
  <c r="J966" i="16"/>
  <c r="J676" i="16"/>
  <c r="J915" i="16"/>
  <c r="J74" i="16"/>
  <c r="J453" i="16"/>
  <c r="J48" i="16"/>
  <c r="J220" i="16"/>
  <c r="J191" i="16"/>
  <c r="J566" i="16"/>
  <c r="J188" i="16"/>
  <c r="J214" i="16"/>
  <c r="J774" i="16"/>
  <c r="J608" i="16"/>
  <c r="J870" i="16"/>
  <c r="J167" i="16"/>
  <c r="J226" i="16"/>
  <c r="J627" i="16"/>
  <c r="J118" i="16"/>
  <c r="J850" i="16"/>
  <c r="J236" i="16"/>
  <c r="J232" i="16"/>
  <c r="J458" i="16"/>
  <c r="J798" i="16"/>
  <c r="J672" i="16"/>
  <c r="J832" i="16"/>
  <c r="J552" i="16"/>
  <c r="J486" i="16"/>
  <c r="J170" i="16"/>
  <c r="J967" i="16"/>
  <c r="J922" i="16"/>
  <c r="J758" i="16"/>
  <c r="J307" i="16"/>
  <c r="J892" i="16"/>
  <c r="J42" i="16"/>
  <c r="J1000" i="16"/>
  <c r="J64" i="16"/>
  <c r="J886" i="16"/>
  <c r="J893" i="16"/>
  <c r="J401" i="16"/>
  <c r="J375" i="16"/>
  <c r="J722" i="16"/>
  <c r="J377" i="16"/>
  <c r="J432" i="16"/>
  <c r="J578" i="16"/>
  <c r="J704" i="16"/>
  <c r="J289" i="16"/>
  <c r="J182" i="16"/>
  <c r="J391" i="16"/>
  <c r="J962" i="16"/>
  <c r="J499" i="16"/>
  <c r="J108" i="16"/>
  <c r="J894" i="16"/>
  <c r="J423" i="16"/>
  <c r="J546" i="16"/>
  <c r="J979" i="16"/>
  <c r="J751" i="16"/>
  <c r="J419" i="16"/>
  <c r="J111" i="16"/>
  <c r="J339" i="16"/>
  <c r="J265" i="16"/>
  <c r="J438" i="16"/>
  <c r="J668" i="16"/>
  <c r="J724" i="16"/>
  <c r="J466" i="16"/>
  <c r="J989" i="16"/>
  <c r="J941" i="16"/>
  <c r="J36" i="16"/>
  <c r="J227" i="16"/>
  <c r="J168" i="16"/>
  <c r="J221" i="16"/>
  <c r="J650" i="16"/>
  <c r="J563" i="16"/>
  <c r="J51" i="16"/>
  <c r="J76" i="16"/>
  <c r="J88" i="16"/>
  <c r="J35" i="16"/>
  <c r="J363" i="16"/>
  <c r="J626" i="16"/>
  <c r="J639" i="16"/>
  <c r="J421" i="16"/>
  <c r="J805" i="16"/>
  <c r="J243" i="16"/>
  <c r="J117" i="16"/>
  <c r="J276" i="16"/>
  <c r="J215" i="16"/>
  <c r="J855" i="16"/>
  <c r="J417" i="16"/>
  <c r="J485" i="16"/>
  <c r="J831" i="16"/>
  <c r="J804" i="16"/>
  <c r="J160" i="16"/>
  <c r="J165" i="16"/>
  <c r="J973" i="16"/>
  <c r="J806" i="16"/>
  <c r="J85" i="16"/>
  <c r="J976" i="16"/>
  <c r="J846" i="16"/>
  <c r="J155" i="16"/>
  <c r="J660" i="16"/>
  <c r="J130" i="16"/>
  <c r="J782" i="16"/>
  <c r="J100" i="16"/>
  <c r="J727" i="16"/>
  <c r="J818" i="16"/>
  <c r="J890" i="16"/>
  <c r="J515" i="16"/>
  <c r="J53" i="16"/>
  <c r="J209" i="16"/>
  <c r="J1022" i="16"/>
  <c r="J762" i="16"/>
  <c r="J678" i="16"/>
  <c r="J481" i="16"/>
  <c r="J216" i="16"/>
  <c r="J744" i="16"/>
  <c r="J57" i="16"/>
  <c r="J69" i="16"/>
  <c r="J197" i="16"/>
  <c r="J998" i="16"/>
  <c r="J37" i="16"/>
  <c r="J656" i="16"/>
  <c r="J550" i="16"/>
  <c r="J1011" i="16"/>
  <c r="J403" i="16"/>
  <c r="J784" i="16"/>
  <c r="J483" i="16"/>
  <c r="J203" i="16"/>
  <c r="J364" i="16"/>
  <c r="J269" i="16"/>
  <c r="J61" i="16"/>
  <c r="J590" i="16"/>
  <c r="J176" i="16"/>
  <c r="J200" i="16"/>
  <c r="J275" i="16"/>
  <c r="J451" i="16"/>
  <c r="J447" i="16"/>
  <c r="J1013" i="16"/>
  <c r="J198" i="16"/>
  <c r="J194" i="16"/>
  <c r="J528" i="16"/>
  <c r="J616" i="16"/>
  <c r="J854" i="16"/>
  <c r="J680" i="16"/>
  <c r="J968" i="16"/>
  <c r="J123" i="16"/>
  <c r="J572" i="16"/>
  <c r="J149" i="16"/>
  <c r="J142" i="16"/>
  <c r="J429" i="16"/>
  <c r="J816" i="16"/>
  <c r="J580" i="16"/>
  <c r="J303" i="16"/>
  <c r="J715" i="16"/>
  <c r="J524" i="16"/>
  <c r="J40" i="16"/>
  <c r="J840" i="16"/>
  <c r="J264" i="16"/>
  <c r="J270" i="16"/>
  <c r="J143" i="16"/>
  <c r="J882" i="16"/>
  <c r="J305" i="16"/>
  <c r="J518" i="16"/>
  <c r="J812" i="16"/>
  <c r="J212" i="16"/>
  <c r="J839" i="16"/>
  <c r="J471" i="16"/>
  <c r="J699" i="16"/>
  <c r="J408" i="16"/>
  <c r="J444" i="16"/>
  <c r="J775" i="16"/>
  <c r="J794" i="16"/>
  <c r="J721" i="16"/>
  <c r="J163" i="16"/>
  <c r="J99" i="16"/>
  <c r="J455" i="16"/>
  <c r="J287" i="16"/>
  <c r="J624" i="16"/>
  <c r="J98" i="16"/>
  <c r="J93" i="16"/>
  <c r="J87" i="16"/>
  <c r="J748" i="16"/>
  <c r="J180" i="16"/>
  <c r="J325" i="16"/>
  <c r="J905" i="16"/>
  <c r="J77" i="16"/>
  <c r="J856" i="16"/>
  <c r="J407" i="16"/>
  <c r="J67" i="16"/>
  <c r="J935" i="16"/>
  <c r="J811" i="16"/>
  <c r="J345" i="16"/>
  <c r="J228" i="16"/>
  <c r="J47" i="16"/>
  <c r="J398" i="16"/>
  <c r="J522" i="16"/>
  <c r="J985" i="16"/>
  <c r="J425" i="16"/>
  <c r="J83" i="16"/>
  <c r="J830" i="16"/>
  <c r="J91" i="16"/>
  <c r="J416" i="16"/>
  <c r="J918" i="16"/>
  <c r="J315" i="16"/>
  <c r="J686" i="16"/>
  <c r="J96" i="16"/>
  <c r="J569" i="16"/>
  <c r="J178" i="16"/>
  <c r="J73" i="16"/>
  <c r="J223" i="16"/>
  <c r="J800" i="16"/>
  <c r="J30" i="16"/>
  <c r="J366" i="16"/>
  <c r="J875" i="16"/>
  <c r="J245" i="16"/>
  <c r="J874" i="16"/>
  <c r="E619" i="13"/>
  <c r="D640" i="13"/>
  <c r="B631" i="13"/>
  <c r="E617" i="13"/>
  <c r="D633" i="13"/>
  <c r="D615" i="13"/>
  <c r="B651" i="13"/>
  <c r="E657" i="13"/>
  <c r="E613" i="13"/>
  <c r="E643" i="13"/>
  <c r="E630" i="13"/>
  <c r="B630" i="13"/>
  <c r="D630" i="13"/>
  <c r="E655" i="13"/>
  <c r="B655" i="13"/>
  <c r="D655" i="13"/>
  <c r="E649" i="13"/>
  <c r="B649" i="13"/>
  <c r="D649" i="13"/>
  <c r="B653" i="13"/>
  <c r="D653" i="13"/>
  <c r="E653" i="13"/>
  <c r="D635" i="13"/>
  <c r="E635" i="13"/>
  <c r="B635" i="13"/>
  <c r="D618" i="13"/>
  <c r="E618" i="13"/>
  <c r="B618" i="13"/>
  <c r="E642" i="13"/>
  <c r="B642" i="13"/>
  <c r="D642" i="13"/>
  <c r="D611" i="13"/>
  <c r="B611" i="13"/>
  <c r="E611" i="13"/>
  <c r="B637" i="13"/>
  <c r="D637" i="13"/>
  <c r="E637" i="13"/>
  <c r="B619" i="13"/>
  <c r="D619" i="13"/>
  <c r="B639" i="13"/>
  <c r="D639" i="13"/>
  <c r="E639" i="13"/>
  <c r="E640" i="13"/>
  <c r="D631" i="13"/>
  <c r="E660" i="13"/>
  <c r="B660" i="13"/>
  <c r="D660" i="13"/>
  <c r="D617" i="13"/>
  <c r="B617" i="13"/>
  <c r="B647" i="13"/>
  <c r="D647" i="13"/>
  <c r="E647" i="13"/>
  <c r="E624" i="13"/>
  <c r="B624" i="13"/>
  <c r="D624" i="13"/>
  <c r="E659" i="13"/>
  <c r="B659" i="13"/>
  <c r="D659" i="13"/>
  <c r="D645" i="13"/>
  <c r="E645" i="13"/>
  <c r="B645" i="13"/>
  <c r="D625" i="13"/>
  <c r="E625" i="13"/>
  <c r="B625" i="13"/>
  <c r="E623" i="13"/>
  <c r="D623" i="13"/>
  <c r="B623" i="13"/>
  <c r="E626" i="13"/>
  <c r="B626" i="13"/>
  <c r="D626" i="13"/>
  <c r="E634" i="13"/>
  <c r="B634" i="13"/>
  <c r="D634" i="13"/>
  <c r="D650" i="13"/>
  <c r="E650" i="13"/>
  <c r="B650" i="13"/>
  <c r="D629" i="13"/>
  <c r="E629" i="13"/>
  <c r="B629" i="13"/>
  <c r="D641" i="13"/>
  <c r="E641" i="13"/>
  <c r="B641" i="13"/>
  <c r="D658" i="13"/>
  <c r="B658" i="13"/>
  <c r="E658" i="13"/>
  <c r="D621" i="13"/>
  <c r="E621" i="13"/>
  <c r="B621" i="13"/>
  <c r="E633" i="13"/>
  <c r="E615" i="13"/>
  <c r="B615" i="13"/>
  <c r="E651" i="13"/>
  <c r="B657" i="13"/>
  <c r="B643" i="13"/>
  <c r="B613" i="13"/>
  <c r="B644" i="13"/>
  <c r="D644" i="13"/>
  <c r="E644" i="13"/>
  <c r="B327" i="10"/>
  <c r="E317" i="10"/>
  <c r="B317" i="10"/>
  <c r="E327" i="10" l="1"/>
  <c r="E291" i="10"/>
  <c r="E295" i="10"/>
  <c r="E309" i="10"/>
  <c r="J311" i="10"/>
  <c r="E325" i="10"/>
  <c r="B331" i="10"/>
  <c r="E335" i="10"/>
  <c r="E287" i="10"/>
  <c r="E301" i="10"/>
  <c r="E303" i="10"/>
  <c r="J323" i="10"/>
  <c r="E293" i="10"/>
  <c r="J319" i="10"/>
  <c r="E333" i="10"/>
  <c r="B287" i="10"/>
  <c r="B301" i="10"/>
  <c r="B291" i="10"/>
  <c r="B299" i="10"/>
  <c r="J286" i="10"/>
  <c r="B309" i="10"/>
  <c r="J325" i="10"/>
  <c r="E286" i="10"/>
  <c r="J327" i="10"/>
  <c r="E299" i="10"/>
  <c r="J301" i="10"/>
  <c r="B325" i="10"/>
  <c r="J287" i="10"/>
  <c r="J305" i="10"/>
  <c r="B303" i="10"/>
  <c r="B319" i="10"/>
  <c r="E331" i="10"/>
  <c r="B307" i="10"/>
  <c r="E307" i="10"/>
  <c r="B305" i="10"/>
  <c r="E319" i="10"/>
  <c r="J309" i="10"/>
  <c r="J303" i="10"/>
  <c r="B297" i="10"/>
  <c r="D651" i="13"/>
  <c r="E631" i="13"/>
  <c r="B311" i="10"/>
  <c r="D613" i="13"/>
  <c r="B633" i="13"/>
  <c r="B640" i="13"/>
  <c r="B333" i="10"/>
  <c r="J317" i="10"/>
  <c r="B323" i="10"/>
  <c r="J297" i="10"/>
  <c r="J291" i="10"/>
  <c r="J289" i="10"/>
  <c r="J333" i="10"/>
  <c r="E311" i="10"/>
  <c r="J331" i="10"/>
  <c r="E323" i="10"/>
  <c r="E297" i="10"/>
  <c r="B335" i="10"/>
  <c r="D657" i="13"/>
  <c r="D643" i="13"/>
  <c r="D636" i="13"/>
  <c r="E636" i="13"/>
  <c r="B636" i="13"/>
  <c r="B632" i="13"/>
  <c r="D632" i="13"/>
  <c r="E632" i="13"/>
  <c r="D656" i="13"/>
  <c r="E656" i="13"/>
  <c r="B656" i="13"/>
  <c r="B638" i="13"/>
  <c r="D638" i="13"/>
  <c r="E638" i="13"/>
  <c r="E614" i="13"/>
  <c r="D614" i="13"/>
  <c r="B614" i="13"/>
  <c r="E622" i="13"/>
  <c r="B622" i="13"/>
  <c r="D622" i="13"/>
  <c r="D620" i="13"/>
  <c r="B620" i="13"/>
  <c r="E620" i="13"/>
  <c r="B612" i="13"/>
  <c r="D612" i="13"/>
  <c r="E612" i="13"/>
  <c r="B648" i="13"/>
  <c r="D648" i="13"/>
  <c r="E648" i="13"/>
  <c r="E652" i="13"/>
  <c r="B652" i="13"/>
  <c r="D652" i="13"/>
  <c r="B628" i="13"/>
  <c r="D628" i="13"/>
  <c r="E628" i="13"/>
  <c r="E616" i="13"/>
  <c r="B616" i="13"/>
  <c r="D616" i="13"/>
  <c r="E646" i="13"/>
  <c r="B646" i="13"/>
  <c r="D646" i="13"/>
  <c r="D654" i="13"/>
  <c r="E654" i="13"/>
  <c r="B654" i="13"/>
  <c r="E627" i="13"/>
  <c r="B627" i="13"/>
  <c r="D627" i="13"/>
  <c r="E313" i="10"/>
  <c r="E305" i="10"/>
  <c r="B286" i="10"/>
  <c r="J335" i="10"/>
  <c r="J299" i="10"/>
  <c r="J307" i="10"/>
  <c r="B289" i="10"/>
  <c r="E329" i="10"/>
  <c r="J313" i="10"/>
  <c r="J329" i="10"/>
  <c r="E289" i="10"/>
  <c r="B329" i="10"/>
  <c r="B313" i="10"/>
  <c r="B321" i="10"/>
  <c r="B293" i="10"/>
  <c r="B295" i="10"/>
  <c r="J293" i="10"/>
  <c r="J295" i="10"/>
  <c r="J321" i="10"/>
  <c r="E321" i="10"/>
  <c r="J296" i="10"/>
  <c r="E296" i="10"/>
  <c r="B296" i="10"/>
  <c r="J318" i="10"/>
  <c r="E318" i="10"/>
  <c r="B318" i="10"/>
  <c r="J322" i="10"/>
  <c r="E322" i="10"/>
  <c r="B322" i="10"/>
  <c r="J320" i="10"/>
  <c r="E320" i="10"/>
  <c r="B320" i="10"/>
  <c r="J304" i="10"/>
  <c r="E304" i="10"/>
  <c r="B304" i="10"/>
  <c r="J316" i="10"/>
  <c r="E316" i="10"/>
  <c r="B316" i="10"/>
  <c r="J300" i="10"/>
  <c r="E300" i="10"/>
  <c r="B300" i="10"/>
  <c r="E312" i="10"/>
  <c r="B312" i="10"/>
  <c r="J312" i="10"/>
  <c r="E328" i="10"/>
  <c r="B328" i="10"/>
  <c r="J328" i="10"/>
  <c r="E314" i="10"/>
  <c r="B314" i="10"/>
  <c r="J314" i="10"/>
  <c r="E308" i="10"/>
  <c r="B308" i="10"/>
  <c r="J308" i="10"/>
  <c r="B315" i="10"/>
  <c r="E315" i="10"/>
  <c r="J315" i="10"/>
  <c r="J302" i="10"/>
  <c r="E302" i="10"/>
  <c r="B302" i="10"/>
  <c r="J288" i="10"/>
  <c r="E288" i="10"/>
  <c r="B288" i="10"/>
  <c r="J292" i="10"/>
  <c r="E292" i="10"/>
  <c r="B292" i="10"/>
  <c r="J298" i="10"/>
  <c r="E298" i="10"/>
  <c r="B298" i="10"/>
  <c r="J332" i="10"/>
  <c r="E332" i="10"/>
  <c r="B332" i="10"/>
  <c r="E290" i="10"/>
  <c r="B290" i="10"/>
  <c r="J290" i="10"/>
  <c r="J306" i="10"/>
  <c r="E306" i="10"/>
  <c r="B306" i="10"/>
  <c r="E310" i="10"/>
  <c r="B310" i="10"/>
  <c r="J310" i="10"/>
  <c r="E294" i="10"/>
  <c r="B294" i="10"/>
  <c r="J294" i="10"/>
  <c r="J330" i="10"/>
  <c r="E330" i="10"/>
  <c r="B330" i="10"/>
  <c r="J334" i="10"/>
  <c r="E334" i="10"/>
  <c r="B334" i="10"/>
  <c r="E324" i="10"/>
  <c r="B324" i="10"/>
  <c r="J324" i="10"/>
  <c r="E326" i="10"/>
  <c r="B326" i="10"/>
  <c r="J326" i="10"/>
  <c r="J483" i="10" l="1"/>
  <c r="J474" i="10"/>
  <c r="J463" i="10"/>
  <c r="J449" i="10"/>
  <c r="J448" i="10"/>
  <c r="J500" i="10"/>
  <c r="J490" i="10"/>
  <c r="J396" i="10"/>
  <c r="J422" i="10"/>
  <c r="J429" i="10"/>
  <c r="J499" i="10"/>
  <c r="J457" i="10"/>
  <c r="J462" i="10"/>
  <c r="J434" i="10"/>
  <c r="J460" i="10"/>
  <c r="J453" i="10"/>
  <c r="J486" i="10"/>
  <c r="J393" i="10"/>
  <c r="J487" i="10"/>
  <c r="J435" i="10"/>
  <c r="J410" i="10"/>
  <c r="J436" i="10"/>
  <c r="J405" i="10"/>
  <c r="J488" i="10"/>
  <c r="J424" i="10"/>
  <c r="J439" i="10"/>
  <c r="J445" i="10"/>
  <c r="J411" i="10"/>
  <c r="J466" i="10"/>
  <c r="J398" i="10"/>
  <c r="J492" i="10"/>
  <c r="J428" i="10"/>
  <c r="J447" i="10"/>
  <c r="J427" i="10"/>
  <c r="J425" i="10"/>
  <c r="J454" i="10"/>
  <c r="J467" i="10"/>
  <c r="J480" i="10"/>
  <c r="J416" i="10"/>
  <c r="J493" i="10"/>
  <c r="J423" i="10"/>
  <c r="J419" i="10"/>
  <c r="J442" i="10"/>
  <c r="J481" i="10"/>
  <c r="J468" i="10"/>
  <c r="J404" i="10"/>
  <c r="J469" i="10"/>
  <c r="J394" i="10"/>
  <c r="J494" i="10"/>
  <c r="J430" i="10"/>
  <c r="J433" i="10"/>
  <c r="J456" i="10"/>
  <c r="J392" i="10"/>
  <c r="J459" i="10"/>
  <c r="J417" i="10"/>
  <c r="J399" i="10"/>
  <c r="J482" i="10"/>
  <c r="J450" i="10"/>
  <c r="J418" i="10"/>
  <c r="J443" i="10"/>
  <c r="J403" i="10"/>
  <c r="J476" i="10"/>
  <c r="J444" i="10"/>
  <c r="J412" i="10"/>
  <c r="J479" i="10"/>
  <c r="J485" i="10"/>
  <c r="J421" i="10"/>
  <c r="J407" i="10"/>
  <c r="J489" i="10"/>
  <c r="J415" i="10"/>
  <c r="J470" i="10"/>
  <c r="J438" i="10"/>
  <c r="J406" i="10"/>
  <c r="J465" i="10"/>
  <c r="J496" i="10"/>
  <c r="J464" i="10"/>
  <c r="J432" i="10"/>
  <c r="J400" i="10"/>
  <c r="J455" i="10"/>
  <c r="J461" i="10"/>
  <c r="J397" i="10"/>
  <c r="J491" i="10"/>
  <c r="J441" i="10"/>
  <c r="J498" i="10"/>
  <c r="J458" i="10"/>
  <c r="J426" i="10"/>
  <c r="J475" i="10"/>
  <c r="J409" i="10"/>
  <c r="J484" i="10"/>
  <c r="J452" i="10"/>
  <c r="J420" i="10"/>
  <c r="J495" i="10"/>
  <c r="J501" i="10"/>
  <c r="J437" i="10"/>
  <c r="J395" i="10"/>
  <c r="J451" i="10"/>
  <c r="J401" i="10"/>
  <c r="J478" i="10"/>
  <c r="J446" i="10"/>
  <c r="J414" i="10"/>
  <c r="J497" i="10"/>
  <c r="J431" i="10"/>
  <c r="J472" i="10"/>
  <c r="J440" i="10"/>
  <c r="J408" i="10"/>
  <c r="J471" i="10"/>
  <c r="J477" i="10"/>
  <c r="J413" i="10"/>
  <c r="J402" i="10"/>
  <c r="J473" i="10"/>
  <c r="B20" i="9" l="1"/>
  <c r="F20" i="9"/>
  <c r="G20" i="9"/>
  <c r="C20" i="9"/>
  <c r="D20" i="9"/>
  <c r="E20" i="9" s="1"/>
  <c r="F60" i="9"/>
  <c r="G60" i="9"/>
  <c r="D60" i="9"/>
  <c r="E60" i="9" s="1"/>
  <c r="B60" i="9"/>
  <c r="C60" i="9"/>
  <c r="D96" i="9"/>
  <c r="E96" i="9" s="1"/>
  <c r="G96" i="9"/>
  <c r="B96" i="9"/>
  <c r="C96" i="9"/>
  <c r="F96" i="9"/>
  <c r="F86" i="9"/>
  <c r="G86" i="9"/>
  <c r="C86" i="9"/>
  <c r="D86" i="9"/>
  <c r="E86" i="9" s="1"/>
  <c r="B86" i="9"/>
  <c r="C82" i="9"/>
  <c r="G82" i="9"/>
  <c r="B82" i="9"/>
  <c r="F82" i="9"/>
  <c r="D82" i="9"/>
  <c r="E82" i="9" s="1"/>
  <c r="C78" i="9"/>
  <c r="B78" i="9"/>
  <c r="F78" i="9"/>
  <c r="D78" i="9"/>
  <c r="E78" i="9" s="1"/>
  <c r="G78" i="9"/>
  <c r="G29" i="9"/>
  <c r="F29" i="9"/>
  <c r="C29" i="9"/>
  <c r="D29" i="9"/>
  <c r="E29" i="9" s="1"/>
  <c r="B29" i="9"/>
  <c r="B21" i="9"/>
  <c r="G21" i="9"/>
  <c r="C21" i="9"/>
  <c r="D21" i="9"/>
  <c r="E21" i="9" s="1"/>
  <c r="F21" i="9"/>
  <c r="G56" i="9"/>
  <c r="D56" i="9"/>
  <c r="E56" i="9" s="1"/>
  <c r="C56" i="9"/>
  <c r="F56" i="9"/>
  <c r="B56" i="9"/>
  <c r="G99" i="9"/>
  <c r="D99" i="9"/>
  <c r="E99" i="9" s="1"/>
  <c r="F99" i="9"/>
  <c r="C99" i="9"/>
  <c r="B99" i="9"/>
  <c r="D89" i="9"/>
  <c r="E89" i="9" s="1"/>
  <c r="B89" i="9"/>
  <c r="F89" i="9"/>
  <c r="C89" i="9"/>
  <c r="G89" i="9"/>
  <c r="C90" i="9"/>
  <c r="B90" i="9"/>
  <c r="G90" i="9"/>
  <c r="F90" i="9"/>
  <c r="D90" i="9"/>
  <c r="E90" i="9" s="1"/>
  <c r="G17" i="9"/>
  <c r="D17" i="9"/>
  <c r="E17" i="9" s="1"/>
  <c r="C17" i="9"/>
  <c r="B17" i="9"/>
  <c r="F17" i="9"/>
  <c r="D77" i="9"/>
  <c r="E77" i="9" s="1"/>
  <c r="C77" i="9"/>
  <c r="B77" i="9"/>
  <c r="F77" i="9"/>
  <c r="G77" i="9"/>
  <c r="G61" i="9"/>
  <c r="F61" i="9"/>
  <c r="D61" i="9"/>
  <c r="E61" i="9" s="1"/>
  <c r="B61" i="9"/>
  <c r="C61" i="9"/>
  <c r="G8" i="9"/>
  <c r="D8" i="9"/>
  <c r="E8" i="9" s="1"/>
  <c r="B8" i="9"/>
  <c r="C8" i="9"/>
  <c r="F8" i="9"/>
  <c r="D30" i="9"/>
  <c r="E30" i="9" s="1"/>
  <c r="C30" i="9"/>
  <c r="G30" i="9"/>
  <c r="B30" i="9"/>
  <c r="F30" i="9"/>
  <c r="B92" i="9"/>
  <c r="F92" i="9"/>
  <c r="G92" i="9"/>
  <c r="C92" i="9"/>
  <c r="D92" i="9"/>
  <c r="E92" i="9" s="1"/>
  <c r="C75" i="9"/>
  <c r="B75" i="9"/>
  <c r="F75" i="9"/>
  <c r="D75" i="9"/>
  <c r="E75" i="9" s="1"/>
  <c r="G75" i="9"/>
  <c r="D87" i="9"/>
  <c r="E87" i="9" s="1"/>
  <c r="C87" i="9"/>
  <c r="B87" i="9"/>
  <c r="G87" i="9"/>
  <c r="F87" i="9"/>
  <c r="G7" i="9"/>
  <c r="D7" i="9"/>
  <c r="E7" i="9" s="1"/>
  <c r="F7" i="9"/>
  <c r="C7" i="9"/>
  <c r="B7" i="9"/>
  <c r="F83" i="9"/>
  <c r="B83" i="9"/>
  <c r="D83" i="9"/>
  <c r="E83" i="9" s="1"/>
  <c r="G83" i="9"/>
  <c r="C83" i="9"/>
  <c r="F59" i="9"/>
  <c r="B59" i="9"/>
  <c r="D59" i="9"/>
  <c r="E59" i="9" s="1"/>
  <c r="C59" i="9"/>
  <c r="G59" i="9"/>
  <c r="G49" i="9"/>
  <c r="D49" i="9"/>
  <c r="E49" i="9" s="1"/>
  <c r="C49" i="9"/>
  <c r="F49" i="9"/>
  <c r="B49" i="9"/>
  <c r="D22" i="9"/>
  <c r="E22" i="9" s="1"/>
  <c r="C22" i="9"/>
  <c r="G22" i="9"/>
  <c r="F22" i="9"/>
  <c r="B22" i="9"/>
  <c r="D64" i="9"/>
  <c r="E64" i="9" s="1"/>
  <c r="C64" i="9"/>
  <c r="B64" i="9"/>
  <c r="F64" i="9"/>
  <c r="G64" i="9"/>
  <c r="G50" i="9"/>
  <c r="D50" i="9"/>
  <c r="E50" i="9" s="1"/>
  <c r="F50" i="9"/>
  <c r="B50" i="9"/>
  <c r="C50" i="9"/>
  <c r="B97" i="9"/>
  <c r="F97" i="9"/>
  <c r="D97" i="9"/>
  <c r="E97" i="9" s="1"/>
  <c r="G97" i="9"/>
  <c r="C97" i="9"/>
  <c r="C13" i="9"/>
  <c r="B13" i="9"/>
  <c r="G13" i="9"/>
  <c r="D13" i="9"/>
  <c r="E13" i="9" s="1"/>
  <c r="F13" i="9"/>
  <c r="D23" i="9"/>
  <c r="E23" i="9" s="1"/>
  <c r="C23" i="9"/>
  <c r="G23" i="9"/>
  <c r="B23" i="9"/>
  <c r="F23" i="9"/>
  <c r="G81" i="9"/>
  <c r="D81" i="9"/>
  <c r="E81" i="9" s="1"/>
  <c r="C81" i="9"/>
  <c r="F81" i="9"/>
  <c r="B81" i="9"/>
  <c r="D32" i="9"/>
  <c r="E32" i="9" s="1"/>
  <c r="C32" i="9"/>
  <c r="G32" i="9"/>
  <c r="F32" i="9"/>
  <c r="B32" i="9"/>
  <c r="D105" i="9"/>
  <c r="E105" i="9" s="1"/>
  <c r="B105" i="9"/>
  <c r="F105" i="9"/>
  <c r="C105" i="9"/>
  <c r="G105" i="9"/>
  <c r="G47" i="9"/>
  <c r="D47" i="9"/>
  <c r="E47" i="9" s="1"/>
  <c r="C47" i="9"/>
  <c r="F47" i="9"/>
  <c r="B47" i="9"/>
  <c r="B74" i="9"/>
  <c r="C74" i="9"/>
  <c r="G74" i="9"/>
  <c r="F74" i="9"/>
  <c r="D74" i="9"/>
  <c r="E74" i="9" s="1"/>
  <c r="F84" i="9"/>
  <c r="B84" i="9"/>
  <c r="D84" i="9"/>
  <c r="E84" i="9" s="1"/>
  <c r="C84" i="9"/>
  <c r="G84" i="9"/>
  <c r="F98" i="9"/>
  <c r="G98" i="9"/>
  <c r="D98" i="9"/>
  <c r="E98" i="9" s="1"/>
  <c r="C98" i="9"/>
  <c r="B98" i="9"/>
  <c r="C31" i="9"/>
  <c r="G31" i="9"/>
  <c r="B31" i="9"/>
  <c r="F31" i="9"/>
  <c r="D31" i="9"/>
  <c r="E31" i="9" s="1"/>
  <c r="D37" i="9"/>
  <c r="E37" i="9" s="1"/>
  <c r="C37" i="9"/>
  <c r="F37" i="9"/>
  <c r="B37" i="9"/>
  <c r="G37" i="9"/>
  <c r="C46" i="9"/>
  <c r="B46" i="9"/>
  <c r="F46" i="9"/>
  <c r="G46" i="9"/>
  <c r="D46" i="9"/>
  <c r="E46" i="9" s="1"/>
  <c r="C80" i="9"/>
  <c r="F80" i="9"/>
  <c r="G80" i="9"/>
  <c r="B80" i="9"/>
  <c r="D80" i="9"/>
  <c r="E80" i="9" s="1"/>
  <c r="G45" i="9"/>
  <c r="F45" i="9"/>
  <c r="C45" i="9"/>
  <c r="D45" i="9"/>
  <c r="E45" i="9" s="1"/>
  <c r="B45" i="9"/>
  <c r="D94" i="9"/>
  <c r="E94" i="9" s="1"/>
  <c r="B94" i="9"/>
  <c r="F94" i="9"/>
  <c r="C94" i="9"/>
  <c r="G94" i="9"/>
  <c r="D73" i="9"/>
  <c r="E73" i="9" s="1"/>
  <c r="B73" i="9"/>
  <c r="G73" i="9"/>
  <c r="F73" i="9"/>
  <c r="C73" i="9"/>
  <c r="F33" i="9"/>
  <c r="G33" i="9"/>
  <c r="D33" i="9"/>
  <c r="E33" i="9" s="1"/>
  <c r="B33" i="9"/>
  <c r="C33" i="9"/>
  <c r="D41" i="9"/>
  <c r="E41" i="9" s="1"/>
  <c r="B41" i="9"/>
  <c r="F41" i="9"/>
  <c r="C41" i="9"/>
  <c r="G41" i="9"/>
  <c r="G11" i="9"/>
  <c r="D11" i="9"/>
  <c r="E11" i="9" s="1"/>
  <c r="F11" i="9"/>
  <c r="B11" i="9"/>
  <c r="C11" i="9"/>
  <c r="G62" i="9"/>
  <c r="F62" i="9"/>
  <c r="C62" i="9"/>
  <c r="D62" i="9"/>
  <c r="E62" i="9" s="1"/>
  <c r="B62" i="9"/>
  <c r="B58" i="9"/>
  <c r="C58" i="9"/>
  <c r="D58" i="9"/>
  <c r="E58" i="9" s="1"/>
  <c r="G58" i="9"/>
  <c r="F58" i="9"/>
  <c r="D54" i="9"/>
  <c r="E54" i="9" s="1"/>
  <c r="G54" i="9"/>
  <c r="B54" i="9"/>
  <c r="F54" i="9"/>
  <c r="C54" i="9"/>
  <c r="F106" i="9"/>
  <c r="G106" i="9"/>
  <c r="B106" i="9"/>
  <c r="D106" i="9"/>
  <c r="E106" i="9" s="1"/>
  <c r="C106" i="9"/>
  <c r="F79" i="9"/>
  <c r="G79" i="9"/>
  <c r="D79" i="9"/>
  <c r="E79" i="9" s="1"/>
  <c r="C79" i="9"/>
  <c r="B79" i="9"/>
  <c r="C104" i="9"/>
  <c r="B104" i="9"/>
  <c r="F104" i="9"/>
  <c r="G104" i="9"/>
  <c r="D104" i="9"/>
  <c r="E104" i="9" s="1"/>
  <c r="B63" i="9"/>
  <c r="C63" i="9"/>
  <c r="G63" i="9"/>
  <c r="F63" i="9"/>
  <c r="D63" i="9"/>
  <c r="E63" i="9" s="1"/>
  <c r="F39" i="9"/>
  <c r="B39" i="9"/>
  <c r="C39" i="9"/>
  <c r="D39" i="9"/>
  <c r="E39" i="9" s="1"/>
  <c r="G39" i="9"/>
  <c r="C26" i="9"/>
  <c r="B26" i="9"/>
  <c r="F26" i="9"/>
  <c r="D26" i="9"/>
  <c r="E26" i="9" s="1"/>
  <c r="G26" i="9"/>
  <c r="C88" i="9"/>
  <c r="B88" i="9"/>
  <c r="D88" i="9"/>
  <c r="E88" i="9" s="1"/>
  <c r="G88" i="9"/>
  <c r="F88" i="9"/>
  <c r="B15" i="9"/>
  <c r="F15" i="9"/>
  <c r="G15" i="9"/>
  <c r="C15" i="9"/>
  <c r="D15" i="9"/>
  <c r="E15" i="9" s="1"/>
  <c r="C14" i="9"/>
  <c r="B14" i="9"/>
  <c r="F14" i="9"/>
  <c r="D14" i="9"/>
  <c r="E14" i="9" s="1"/>
  <c r="G14" i="9"/>
  <c r="C38" i="9"/>
  <c r="G38" i="9"/>
  <c r="B38" i="9"/>
  <c r="D38" i="9"/>
  <c r="E38" i="9" s="1"/>
  <c r="F38" i="9"/>
  <c r="C43" i="9"/>
  <c r="D43" i="9"/>
  <c r="E43" i="9" s="1"/>
  <c r="B43" i="9"/>
  <c r="F43" i="9"/>
  <c r="G43" i="9"/>
  <c r="B95" i="9"/>
  <c r="C95" i="9"/>
  <c r="D95" i="9"/>
  <c r="E95" i="9" s="1"/>
  <c r="G95" i="9"/>
  <c r="F95" i="9"/>
  <c r="F52" i="9"/>
  <c r="G52" i="9"/>
  <c r="B52" i="9"/>
  <c r="D52" i="9"/>
  <c r="E52" i="9" s="1"/>
  <c r="C52" i="9"/>
  <c r="G28" i="9"/>
  <c r="D28" i="9"/>
  <c r="E28" i="9" s="1"/>
  <c r="C28" i="9"/>
  <c r="B28" i="9"/>
  <c r="F28" i="9"/>
  <c r="C42" i="9"/>
  <c r="G42" i="9"/>
  <c r="B42" i="9"/>
  <c r="F42" i="9"/>
  <c r="D42" i="9"/>
  <c r="E42" i="9" s="1"/>
  <c r="F70" i="9"/>
  <c r="C70" i="9"/>
  <c r="G70" i="9"/>
  <c r="D70" i="9"/>
  <c r="E70" i="9" s="1"/>
  <c r="B70" i="9"/>
  <c r="G91" i="9"/>
  <c r="D91" i="9"/>
  <c r="E91" i="9" s="1"/>
  <c r="C91" i="9"/>
  <c r="F91" i="9"/>
  <c r="B91" i="9"/>
  <c r="F71" i="9"/>
  <c r="B71" i="9"/>
  <c r="C71" i="9"/>
  <c r="D71" i="9"/>
  <c r="E71" i="9" s="1"/>
  <c r="G71" i="9"/>
  <c r="C103" i="9"/>
  <c r="F103" i="9"/>
  <c r="B103" i="9"/>
  <c r="D103" i="9"/>
  <c r="E103" i="9" s="1"/>
  <c r="G103" i="9"/>
  <c r="B66" i="9"/>
  <c r="F66" i="9"/>
  <c r="D66" i="9"/>
  <c r="E66" i="9" s="1"/>
  <c r="G66" i="9"/>
  <c r="C66" i="9"/>
  <c r="B12" i="9"/>
  <c r="F12" i="9"/>
  <c r="G12" i="9"/>
  <c r="C12" i="9"/>
  <c r="D12" i="9"/>
  <c r="E12" i="9" s="1"/>
  <c r="D101" i="9"/>
  <c r="E101" i="9" s="1"/>
  <c r="G101" i="9"/>
  <c r="F101" i="9"/>
  <c r="B101" i="9"/>
  <c r="C101" i="9"/>
  <c r="C16" i="9"/>
  <c r="B16" i="9"/>
  <c r="F16" i="9"/>
  <c r="G16" i="9"/>
  <c r="D16" i="9"/>
  <c r="E16" i="9" s="1"/>
  <c r="F27" i="9"/>
  <c r="B27" i="9"/>
  <c r="D27" i="9"/>
  <c r="E27" i="9" s="1"/>
  <c r="G27" i="9"/>
  <c r="C27" i="9"/>
  <c r="C85" i="9"/>
  <c r="F85" i="9"/>
  <c r="B85" i="9"/>
  <c r="G85" i="9"/>
  <c r="D85" i="9"/>
  <c r="E85" i="9" s="1"/>
  <c r="F9" i="9"/>
  <c r="G9" i="9"/>
  <c r="C9" i="9"/>
  <c r="D9" i="9"/>
  <c r="E9" i="9" s="1"/>
  <c r="B9" i="9"/>
  <c r="G69" i="9"/>
  <c r="D69" i="9"/>
  <c r="E69" i="9" s="1"/>
  <c r="F69" i="9"/>
  <c r="C69" i="9"/>
  <c r="B69" i="9"/>
  <c r="B76" i="9"/>
  <c r="F76" i="9"/>
  <c r="G76" i="9"/>
  <c r="C76" i="9"/>
  <c r="D76" i="9"/>
  <c r="E76" i="9" s="1"/>
  <c r="B44" i="9"/>
  <c r="C44" i="9"/>
  <c r="D44" i="9"/>
  <c r="E44" i="9" s="1"/>
  <c r="G44" i="9"/>
  <c r="F44" i="9"/>
  <c r="B18" i="9"/>
  <c r="F18" i="9"/>
  <c r="D18" i="9"/>
  <c r="E18" i="9" s="1"/>
  <c r="G18" i="9"/>
  <c r="C18" i="9"/>
  <c r="B65" i="9"/>
  <c r="F65" i="9"/>
  <c r="G65" i="9"/>
  <c r="C65" i="9"/>
  <c r="D65" i="9"/>
  <c r="E65" i="9" s="1"/>
  <c r="D35" i="9"/>
  <c r="E35" i="9" s="1"/>
  <c r="C35" i="9"/>
  <c r="F35" i="9"/>
  <c r="G35" i="9"/>
  <c r="B35" i="9"/>
  <c r="D67" i="9"/>
  <c r="E67" i="9" s="1"/>
  <c r="C67" i="9"/>
  <c r="F67" i="9"/>
  <c r="B67" i="9"/>
  <c r="G67" i="9"/>
  <c r="G19" i="9"/>
  <c r="F19" i="9"/>
  <c r="C19" i="9"/>
  <c r="B19" i="9"/>
  <c r="D19" i="9"/>
  <c r="E19" i="9" s="1"/>
  <c r="C93" i="9"/>
  <c r="B93" i="9"/>
  <c r="G93" i="9"/>
  <c r="F93" i="9"/>
  <c r="D93" i="9"/>
  <c r="E93" i="9" s="1"/>
  <c r="C100" i="9"/>
  <c r="B100" i="9"/>
  <c r="G100" i="9"/>
  <c r="F100" i="9"/>
  <c r="D100" i="9"/>
  <c r="E100" i="9" s="1"/>
  <c r="F57" i="9"/>
  <c r="G57" i="9"/>
  <c r="C57" i="9"/>
  <c r="B57" i="9"/>
  <c r="D57" i="9"/>
  <c r="E57" i="9" s="1"/>
  <c r="D24" i="9"/>
  <c r="E24" i="9" s="1"/>
  <c r="G24" i="9"/>
  <c r="B24" i="9"/>
  <c r="F24" i="9"/>
  <c r="C24" i="9"/>
  <c r="G40" i="9"/>
  <c r="D40" i="9"/>
  <c r="E40" i="9" s="1"/>
  <c r="B40" i="9"/>
  <c r="C40" i="9"/>
  <c r="F40" i="9"/>
  <c r="F68" i="9"/>
  <c r="G68" i="9"/>
  <c r="B68" i="9"/>
  <c r="C68" i="9"/>
  <c r="D68" i="9"/>
  <c r="E68" i="9" s="1"/>
  <c r="C36" i="9"/>
  <c r="G36" i="9"/>
  <c r="F36" i="9"/>
  <c r="D36" i="9"/>
  <c r="E36" i="9" s="1"/>
  <c r="B36" i="9"/>
  <c r="C55" i="9"/>
  <c r="B55" i="9"/>
  <c r="F55" i="9"/>
  <c r="D55" i="9"/>
  <c r="E55" i="9" s="1"/>
  <c r="G55" i="9"/>
  <c r="G53" i="9"/>
  <c r="D53" i="9"/>
  <c r="E53" i="9" s="1"/>
  <c r="C53" i="9"/>
  <c r="B53" i="9"/>
  <c r="F53" i="9"/>
  <c r="F102" i="9"/>
  <c r="B102" i="9"/>
  <c r="C102" i="9"/>
  <c r="D102" i="9"/>
  <c r="E102" i="9" s="1"/>
  <c r="G102" i="9"/>
  <c r="G72" i="9"/>
  <c r="D72" i="9"/>
  <c r="E72" i="9" s="1"/>
  <c r="C72" i="9"/>
  <c r="F72" i="9"/>
  <c r="B72" i="9"/>
  <c r="G10" i="9"/>
  <c r="F10" i="9"/>
  <c r="D10" i="9"/>
  <c r="E10" i="9" s="1"/>
  <c r="B10" i="9"/>
  <c r="C10" i="9"/>
  <c r="F51" i="9"/>
  <c r="D51" i="9"/>
  <c r="E51" i="9" s="1"/>
  <c r="C51" i="9"/>
  <c r="B51" i="9"/>
  <c r="G51" i="9"/>
  <c r="F34" i="9"/>
  <c r="G34" i="9"/>
  <c r="C34" i="9"/>
  <c r="D34" i="9"/>
  <c r="E34" i="9" s="1"/>
  <c r="B34" i="9"/>
  <c r="B25" i="9"/>
  <c r="F25" i="9"/>
  <c r="G25" i="9"/>
  <c r="D25" i="9"/>
  <c r="E25" i="9" s="1"/>
  <c r="C25" i="9"/>
  <c r="G48" i="9"/>
  <c r="D48" i="9"/>
  <c r="E48" i="9" s="1"/>
  <c r="B48" i="9"/>
  <c r="C48" i="9"/>
  <c r="F48" i="9"/>
  <c r="E107" i="9" l="1"/>
  <c r="F107" i="9"/>
  <c r="E114" i="9"/>
  <c r="F145" i="9"/>
  <c r="F121" i="9"/>
  <c r="E149" i="9"/>
  <c r="E117" i="9"/>
  <c r="F148" i="9"/>
  <c r="F116" i="9"/>
  <c r="E144" i="9"/>
  <c r="E112" i="9"/>
  <c r="F139" i="9"/>
  <c r="E167" i="9"/>
  <c r="E135" i="9"/>
  <c r="F162" i="9"/>
  <c r="F130" i="9"/>
  <c r="E158" i="9"/>
  <c r="E126" i="9"/>
  <c r="F137" i="9"/>
  <c r="F133" i="9"/>
  <c r="E161" i="9"/>
  <c r="E129" i="9"/>
  <c r="F160" i="9"/>
  <c r="F128" i="9"/>
  <c r="E156" i="9"/>
  <c r="E124" i="9"/>
  <c r="F151" i="9"/>
  <c r="F119" i="9"/>
  <c r="E147" i="9"/>
  <c r="E115" i="9"/>
  <c r="F142" i="9"/>
  <c r="F110" i="9"/>
  <c r="E138" i="9"/>
  <c r="F167" i="9"/>
  <c r="F129" i="9"/>
  <c r="E157" i="9"/>
  <c r="E125" i="9"/>
  <c r="F156" i="9"/>
  <c r="F124" i="9"/>
  <c r="E152" i="9"/>
  <c r="E120" i="9"/>
  <c r="F147" i="9"/>
  <c r="F115" i="9"/>
  <c r="E143" i="9"/>
  <c r="E111" i="9"/>
  <c r="F138" i="9"/>
  <c r="E166" i="9"/>
  <c r="E134" i="9"/>
  <c r="F153" i="9"/>
  <c r="F141" i="9"/>
  <c r="F109" i="9"/>
  <c r="E137" i="9"/>
  <c r="F168" i="9"/>
  <c r="F136" i="9"/>
  <c r="E164" i="9"/>
  <c r="E132" i="9"/>
  <c r="F159" i="9"/>
  <c r="F127" i="9"/>
  <c r="E155" i="9"/>
  <c r="E123" i="9"/>
  <c r="F150" i="9"/>
  <c r="F118" i="9"/>
  <c r="E146" i="9"/>
  <c r="E165" i="9"/>
  <c r="E133" i="9"/>
  <c r="F164" i="9"/>
  <c r="F132" i="9"/>
  <c r="E160" i="9"/>
  <c r="E128" i="9"/>
  <c r="F155" i="9"/>
  <c r="F123" i="9"/>
  <c r="E151" i="9"/>
  <c r="E119" i="9"/>
  <c r="F146" i="9"/>
  <c r="E142" i="9"/>
  <c r="F149" i="9"/>
  <c r="E145" i="9"/>
  <c r="F144" i="9"/>
  <c r="E140" i="9"/>
  <c r="F135" i="9"/>
  <c r="E131" i="9"/>
  <c r="F126" i="9"/>
  <c r="E122" i="9"/>
  <c r="F113" i="9"/>
  <c r="E109" i="9"/>
  <c r="E168" i="9"/>
  <c r="F163" i="9"/>
  <c r="E159" i="9"/>
  <c r="F154" i="9"/>
  <c r="E150" i="9"/>
  <c r="F157" i="9"/>
  <c r="E153" i="9"/>
  <c r="F152" i="9"/>
  <c r="E148" i="9"/>
  <c r="F143" i="9"/>
  <c r="E139" i="9"/>
  <c r="F134" i="9"/>
  <c r="E130" i="9"/>
  <c r="F114" i="9"/>
  <c r="E110" i="9"/>
  <c r="F117" i="9"/>
  <c r="E113" i="9"/>
  <c r="F112" i="9"/>
  <c r="F161" i="9"/>
  <c r="E163" i="9"/>
  <c r="F158" i="9"/>
  <c r="E154" i="9"/>
  <c r="F165" i="9"/>
  <c r="E141" i="9"/>
  <c r="F140" i="9"/>
  <c r="E136" i="9"/>
  <c r="F131" i="9"/>
  <c r="E127" i="9"/>
  <c r="F122" i="9"/>
  <c r="E118" i="9"/>
  <c r="F125" i="9"/>
  <c r="E121" i="9"/>
  <c r="F120" i="9"/>
  <c r="E116" i="9"/>
  <c r="F111" i="9"/>
  <c r="F166" i="9"/>
  <c r="E162" i="9"/>
</calcChain>
</file>

<file path=xl/comments1.xml><?xml version="1.0" encoding="utf-8"?>
<comments xmlns="http://schemas.openxmlformats.org/spreadsheetml/2006/main">
  <authors>
    <author>ヘルプデスク</author>
  </authors>
  <commentList>
    <comment ref="H2" authorId="0" shapeId="0">
      <text>
        <r>
          <rPr>
            <b/>
            <sz val="9"/>
            <color indexed="81"/>
            <rFont val="ＭＳ Ｐゴシック"/>
            <family val="3"/>
            <charset val="128"/>
          </rPr>
          <t>小区分のプルダウンリストは
「障害種別区分連動リスト」
シートに変更</t>
        </r>
      </text>
    </comment>
  </commentList>
</comments>
</file>

<file path=xl/comments2.xml><?xml version="1.0" encoding="utf-8"?>
<comments xmlns="http://schemas.openxmlformats.org/spreadsheetml/2006/main">
  <authors>
    <author>ヘルプデスク</author>
  </authors>
  <commentList>
    <comment ref="F2" authorId="0" shapeId="0">
      <text>
        <r>
          <rPr>
            <b/>
            <sz val="9"/>
            <color indexed="81"/>
            <rFont val="ＭＳ Ｐゴシック"/>
            <family val="3"/>
            <charset val="128"/>
          </rPr>
          <t>小区分のプルダウンリストは
「障害種別区分連動リスト」
シートに変更</t>
        </r>
      </text>
    </comment>
  </commentList>
</comments>
</file>

<file path=xl/sharedStrings.xml><?xml version="1.0" encoding="utf-8"?>
<sst xmlns="http://schemas.openxmlformats.org/spreadsheetml/2006/main" count="16505" uniqueCount="2843">
  <si>
    <t>診断名</t>
    <rPh sb="0" eb="3">
      <t>シンダンメイ</t>
    </rPh>
    <phoneticPr fontId="2"/>
  </si>
  <si>
    <t>参考情報</t>
    <rPh sb="0" eb="2">
      <t>サンコウ</t>
    </rPh>
    <rPh sb="2" eb="4">
      <t>ジョウホウ</t>
    </rPh>
    <phoneticPr fontId="2"/>
  </si>
  <si>
    <t>障害大区分</t>
    <rPh sb="0" eb="2">
      <t>ショウガイ</t>
    </rPh>
    <rPh sb="2" eb="5">
      <t>ダイクブン</t>
    </rPh>
    <phoneticPr fontId="2"/>
  </si>
  <si>
    <t>障害小区分</t>
    <rPh sb="0" eb="2">
      <t>ショウガイ</t>
    </rPh>
    <rPh sb="2" eb="5">
      <t>ショウクブン</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</si>
  <si>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</si>
  <si>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</si>
  <si>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4"/>
  </si>
  <si>
    <t>障害大区分</t>
    <rPh sb="0" eb="2">
      <t>ショウガイ</t>
    </rPh>
    <rPh sb="2" eb="3">
      <t>ダイ</t>
    </rPh>
    <rPh sb="3" eb="5">
      <t>クブン</t>
    </rPh>
    <phoneticPr fontId="2"/>
  </si>
  <si>
    <t>２のオートフィルターでの検索方法</t>
    <rPh sb="12" eb="14">
      <t>ケンサク</t>
    </rPh>
    <rPh sb="14" eb="16">
      <t>ホウホウ</t>
    </rPh>
    <phoneticPr fontId="2"/>
  </si>
  <si>
    <t>ADHD</t>
  </si>
  <si>
    <t>発達障害</t>
    <rPh sb="0" eb="2">
      <t>ハッタツ</t>
    </rPh>
    <rPh sb="2" eb="4">
      <t>ショウガイ</t>
    </rPh>
    <phoneticPr fontId="2"/>
  </si>
  <si>
    <t>ASD</t>
  </si>
  <si>
    <t>病弱・虚弱</t>
  </si>
  <si>
    <t>他の慢性疾患</t>
  </si>
  <si>
    <t>SLD</t>
  </si>
  <si>
    <t>その他の障害</t>
    <rPh sb="2" eb="3">
      <t>タ</t>
    </rPh>
    <rPh sb="4" eb="6">
      <t>ショウガイ</t>
    </rPh>
    <phoneticPr fontId="2"/>
  </si>
  <si>
    <t>精神障害</t>
    <rPh sb="0" eb="2">
      <t>セイシン</t>
    </rPh>
    <rPh sb="2" eb="4">
      <t>ショウガイ</t>
    </rPh>
    <phoneticPr fontId="2"/>
  </si>
  <si>
    <t>気分障害</t>
    <rPh sb="0" eb="2">
      <t>キブン</t>
    </rPh>
    <rPh sb="2" eb="4">
      <t>ショウガイ</t>
    </rPh>
    <phoneticPr fontId="2"/>
  </si>
  <si>
    <t>肢体不自由</t>
    <rPh sb="0" eb="2">
      <t>シタイ</t>
    </rPh>
    <rPh sb="2" eb="5">
      <t>フジユウ</t>
    </rPh>
    <phoneticPr fontId="2"/>
  </si>
  <si>
    <t>聴覚・言語障害</t>
    <rPh sb="0" eb="2">
      <t>チョウカク</t>
    </rPh>
    <rPh sb="3" eb="5">
      <t>ゲンゴ</t>
    </rPh>
    <rPh sb="5" eb="7">
      <t>ショウガイ</t>
    </rPh>
    <phoneticPr fontId="2"/>
  </si>
  <si>
    <t>言語障害のみ</t>
    <rPh sb="0" eb="2">
      <t>ゲンゴ</t>
    </rPh>
    <rPh sb="2" eb="4">
      <t>ショウガイ</t>
    </rPh>
    <phoneticPr fontId="2"/>
  </si>
  <si>
    <t>下肢機能障害</t>
    <rPh sb="0" eb="2">
      <t>カシ</t>
    </rPh>
    <rPh sb="2" eb="4">
      <t>キノウ</t>
    </rPh>
    <rPh sb="4" eb="6">
      <t>ショウガイ</t>
    </rPh>
    <phoneticPr fontId="2"/>
  </si>
  <si>
    <t>神経症性障害等</t>
    <rPh sb="0" eb="3">
      <t>シンケイショウ</t>
    </rPh>
    <rPh sb="3" eb="4">
      <t>セイ</t>
    </rPh>
    <rPh sb="4" eb="6">
      <t>ショウガイ</t>
    </rPh>
    <rPh sb="6" eb="7">
      <t>トウ</t>
    </rPh>
    <phoneticPr fontId="2"/>
  </si>
  <si>
    <t>弱視</t>
    <rPh sb="0" eb="2">
      <t>ジャクシ</t>
    </rPh>
    <phoneticPr fontId="8"/>
  </si>
  <si>
    <t>視覚障害</t>
    <rPh sb="0" eb="2">
      <t>シカク</t>
    </rPh>
    <rPh sb="2" eb="4">
      <t>ショウガイ</t>
    </rPh>
    <phoneticPr fontId="2"/>
  </si>
  <si>
    <t>弱視</t>
    <rPh sb="0" eb="2">
      <t>ジャクシ</t>
    </rPh>
    <phoneticPr fontId="2"/>
  </si>
  <si>
    <t>上下肢機能障害</t>
    <rPh sb="0" eb="3">
      <t>ジョウカシ</t>
    </rPh>
    <rPh sb="3" eb="5">
      <t>キノウ</t>
    </rPh>
    <rPh sb="5" eb="7">
      <t>ショウガイ</t>
    </rPh>
    <phoneticPr fontId="2"/>
  </si>
  <si>
    <t>上肢機能障害</t>
    <rPh sb="0" eb="2">
      <t>ジョウシ</t>
    </rPh>
    <rPh sb="2" eb="4">
      <t>キノウ</t>
    </rPh>
    <rPh sb="4" eb="6">
      <t>ショウガイ</t>
    </rPh>
    <phoneticPr fontId="2"/>
  </si>
  <si>
    <t>難聴</t>
    <rPh sb="0" eb="2">
      <t>ナンチョウ</t>
    </rPh>
    <phoneticPr fontId="8"/>
  </si>
  <si>
    <t>聾</t>
    <rPh sb="0" eb="1">
      <t>ロウ</t>
    </rPh>
    <phoneticPr fontId="2"/>
  </si>
  <si>
    <t>気分障害</t>
  </si>
  <si>
    <t>統合失調症等</t>
    <rPh sb="0" eb="2">
      <t>トウゴウ</t>
    </rPh>
    <rPh sb="2" eb="5">
      <t>シッチョウショウ</t>
    </rPh>
    <rPh sb="5" eb="6">
      <t>トウ</t>
    </rPh>
    <phoneticPr fontId="2"/>
  </si>
  <si>
    <t>盲</t>
  </si>
  <si>
    <t>盲</t>
    <rPh sb="0" eb="1">
      <t>モウ</t>
    </rPh>
    <phoneticPr fontId="2"/>
  </si>
  <si>
    <t>回答
方法</t>
    <rPh sb="0" eb="2">
      <t>カイトウ</t>
    </rPh>
    <rPh sb="3" eb="5">
      <t>ホウホウ</t>
    </rPh>
    <phoneticPr fontId="2"/>
  </si>
  <si>
    <t>①プルダウンリストから選択
②該当する場合半角数字の1を入力
③自由記述</t>
    <rPh sb="11" eb="13">
      <t>センタク</t>
    </rPh>
    <rPh sb="15" eb="17">
      <t>ガイトウ</t>
    </rPh>
    <rPh sb="19" eb="21">
      <t>バアイ</t>
    </rPh>
    <rPh sb="21" eb="23">
      <t>ハンカク</t>
    </rPh>
    <rPh sb="23" eb="25">
      <t>スウジ</t>
    </rPh>
    <rPh sb="28" eb="30">
      <t>ニュウリョク</t>
    </rPh>
    <rPh sb="32" eb="34">
      <t>ジユウ</t>
    </rPh>
    <rPh sb="34" eb="36">
      <t>キジュツ</t>
    </rPh>
    <phoneticPr fontId="2"/>
  </si>
  <si>
    <t>①</t>
    <phoneticPr fontId="2"/>
  </si>
  <si>
    <t>③</t>
    <phoneticPr fontId="2"/>
  </si>
  <si>
    <t>②</t>
    <phoneticPr fontId="2"/>
  </si>
  <si>
    <t>人文科学</t>
    <rPh sb="0" eb="2">
      <t>ジンブン</t>
    </rPh>
    <rPh sb="2" eb="4">
      <t>カガク</t>
    </rPh>
    <phoneticPr fontId="8"/>
  </si>
  <si>
    <t>学部（通学課程）</t>
    <rPh sb="0" eb="2">
      <t>ガクブ</t>
    </rPh>
    <rPh sb="3" eb="5">
      <t>ツウガク</t>
    </rPh>
    <rPh sb="5" eb="7">
      <t>カテイ</t>
    </rPh>
    <phoneticPr fontId="2"/>
  </si>
  <si>
    <t>学部（通信）</t>
    <rPh sb="0" eb="2">
      <t>ガクブ</t>
    </rPh>
    <rPh sb="3" eb="5">
      <t>ツウシン</t>
    </rPh>
    <phoneticPr fontId="2"/>
  </si>
  <si>
    <t>社会科学</t>
    <rPh sb="0" eb="2">
      <t>シャカイ</t>
    </rPh>
    <rPh sb="2" eb="4">
      <t>カガク</t>
    </rPh>
    <phoneticPr fontId="8"/>
  </si>
  <si>
    <t>学部(通信教育課程）</t>
    <rPh sb="0" eb="2">
      <t>ガクブ</t>
    </rPh>
    <rPh sb="3" eb="5">
      <t>ツウシン</t>
    </rPh>
    <rPh sb="5" eb="7">
      <t>キョウイク</t>
    </rPh>
    <rPh sb="7" eb="9">
      <t>カテイ</t>
    </rPh>
    <phoneticPr fontId="2"/>
  </si>
  <si>
    <t>大学院（通学）</t>
    <rPh sb="0" eb="3">
      <t>ダイガクイン</t>
    </rPh>
    <rPh sb="4" eb="6">
      <t>ツウガク</t>
    </rPh>
    <phoneticPr fontId="2"/>
  </si>
  <si>
    <t>理学</t>
    <rPh sb="0" eb="2">
      <t>リガク</t>
    </rPh>
    <phoneticPr fontId="8"/>
  </si>
  <si>
    <t>大学院（通学課程）</t>
    <rPh sb="0" eb="3">
      <t>ダイガクイン</t>
    </rPh>
    <rPh sb="4" eb="6">
      <t>ツウガク</t>
    </rPh>
    <rPh sb="6" eb="8">
      <t>カテイ</t>
    </rPh>
    <phoneticPr fontId="2"/>
  </si>
  <si>
    <t>工学</t>
    <rPh sb="0" eb="2">
      <t>コウガク</t>
    </rPh>
    <phoneticPr fontId="8"/>
  </si>
  <si>
    <t>大学院(通信教育課程）</t>
    <rPh sb="0" eb="3">
      <t>ダイガクイン</t>
    </rPh>
    <rPh sb="4" eb="6">
      <t>ツウシン</t>
    </rPh>
    <rPh sb="6" eb="8">
      <t>キョウイク</t>
    </rPh>
    <rPh sb="8" eb="10">
      <t>カテイ</t>
    </rPh>
    <phoneticPr fontId="2"/>
  </si>
  <si>
    <t>病弱・虚弱</t>
    <rPh sb="0" eb="2">
      <t>ビョウジャク</t>
    </rPh>
    <rPh sb="3" eb="5">
      <t>キョジャク</t>
    </rPh>
    <phoneticPr fontId="2"/>
  </si>
  <si>
    <t>難聴</t>
    <rPh sb="0" eb="2">
      <t>ナンチョウ</t>
    </rPh>
    <phoneticPr fontId="2"/>
  </si>
  <si>
    <t>専攻科</t>
    <rPh sb="0" eb="3">
      <t>センコウカ</t>
    </rPh>
    <phoneticPr fontId="2"/>
  </si>
  <si>
    <t>農学</t>
    <rPh sb="0" eb="2">
      <t>ノウガク</t>
    </rPh>
    <phoneticPr fontId="8"/>
  </si>
  <si>
    <t>専攻科</t>
    <rPh sb="0" eb="2">
      <t>センコウ</t>
    </rPh>
    <rPh sb="2" eb="3">
      <t>カ</t>
    </rPh>
    <phoneticPr fontId="2"/>
  </si>
  <si>
    <t>重複</t>
    <rPh sb="0" eb="2">
      <t>チョウフク</t>
    </rPh>
    <phoneticPr fontId="2"/>
  </si>
  <si>
    <t>保健（医・歯学）</t>
    <rPh sb="0" eb="2">
      <t>ホケン</t>
    </rPh>
    <rPh sb="3" eb="4">
      <t>イ</t>
    </rPh>
    <rPh sb="5" eb="7">
      <t>シガク</t>
    </rPh>
    <phoneticPr fontId="8"/>
  </si>
  <si>
    <t>保健（医・歯学を除く）</t>
    <rPh sb="0" eb="2">
      <t>ホケン</t>
    </rPh>
    <rPh sb="3" eb="4">
      <t>イ</t>
    </rPh>
    <rPh sb="5" eb="7">
      <t>シガク</t>
    </rPh>
    <rPh sb="8" eb="9">
      <t>ノゾ</t>
    </rPh>
    <phoneticPr fontId="8"/>
  </si>
  <si>
    <t>商船</t>
    <rPh sb="0" eb="2">
      <t>ショウセン</t>
    </rPh>
    <phoneticPr fontId="8"/>
  </si>
  <si>
    <t>家政</t>
    <rPh sb="0" eb="2">
      <t>カセイ</t>
    </rPh>
    <phoneticPr fontId="8"/>
  </si>
  <si>
    <t>他の機能障害</t>
    <rPh sb="0" eb="1">
      <t>タ</t>
    </rPh>
    <rPh sb="2" eb="4">
      <t>キノウ</t>
    </rPh>
    <rPh sb="4" eb="6">
      <t>ショウガイ</t>
    </rPh>
    <phoneticPr fontId="2"/>
  </si>
  <si>
    <t>教育</t>
    <rPh sb="0" eb="2">
      <t>キョウイク</t>
    </rPh>
    <phoneticPr fontId="8"/>
  </si>
  <si>
    <t>内部障害等</t>
    <rPh sb="0" eb="2">
      <t>ナイブ</t>
    </rPh>
    <rPh sb="2" eb="5">
      <t>ショウガイトウ</t>
    </rPh>
    <phoneticPr fontId="2"/>
  </si>
  <si>
    <t>芸術</t>
    <rPh sb="0" eb="2">
      <t>ゲイジュツ</t>
    </rPh>
    <phoneticPr fontId="8"/>
  </si>
  <si>
    <t>他の慢性疾患</t>
    <rPh sb="0" eb="1">
      <t>タ</t>
    </rPh>
    <rPh sb="2" eb="4">
      <t>マンセイ</t>
    </rPh>
    <rPh sb="4" eb="6">
      <t>シッカン</t>
    </rPh>
    <phoneticPr fontId="2"/>
  </si>
  <si>
    <t>その他</t>
    <rPh sb="2" eb="3">
      <t>タ</t>
    </rPh>
    <phoneticPr fontId="8"/>
  </si>
  <si>
    <t>発達障害の重複</t>
    <rPh sb="0" eb="2">
      <t>ハッタツ</t>
    </rPh>
    <rPh sb="2" eb="4">
      <t>ショウガイ</t>
    </rPh>
    <rPh sb="5" eb="7">
      <t>チョウフク</t>
    </rPh>
    <phoneticPr fontId="2"/>
  </si>
  <si>
    <t>統合失調症等</t>
    <rPh sb="0" eb="2">
      <t>トウゴウ</t>
    </rPh>
    <rPh sb="2" eb="6">
      <t>シッチョウショウトウ</t>
    </rPh>
    <phoneticPr fontId="2"/>
  </si>
  <si>
    <t>神経症性障害等</t>
    <rPh sb="0" eb="3">
      <t>シンケイショウ</t>
    </rPh>
    <rPh sb="3" eb="4">
      <t>セイ</t>
    </rPh>
    <rPh sb="4" eb="7">
      <t>ショウガイトウ</t>
    </rPh>
    <phoneticPr fontId="2"/>
  </si>
  <si>
    <t>摂食障害・睡眠障害等</t>
    <rPh sb="0" eb="2">
      <t>セッショク</t>
    </rPh>
    <rPh sb="2" eb="4">
      <t>ショウガイ</t>
    </rPh>
    <rPh sb="5" eb="7">
      <t>スイミン</t>
    </rPh>
    <rPh sb="7" eb="9">
      <t>ショウガイ</t>
    </rPh>
    <rPh sb="9" eb="10">
      <t>トウ</t>
    </rPh>
    <phoneticPr fontId="2"/>
  </si>
  <si>
    <t>他の精神障害</t>
    <rPh sb="0" eb="1">
      <t>タ</t>
    </rPh>
    <rPh sb="2" eb="4">
      <t>セイシン</t>
    </rPh>
    <rPh sb="4" eb="6">
      <t>ショウガイ</t>
    </rPh>
    <phoneticPr fontId="2"/>
  </si>
  <si>
    <t>No.</t>
    <phoneticPr fontId="2"/>
  </si>
  <si>
    <r>
      <t xml:space="preserve">現況
</t>
    </r>
    <r>
      <rPr>
        <sz val="9"/>
        <color rgb="FFFF0000"/>
        <rFont val="Meiryo UI"/>
        <family val="3"/>
        <charset val="128"/>
      </rPr>
      <t>現況を選択すると、入力不要の欄がグレーになります。</t>
    </r>
    <rPh sb="0" eb="2">
      <t>ゲンキョウ</t>
    </rPh>
    <rPh sb="4" eb="6">
      <t>ゲンキョウ</t>
    </rPh>
    <rPh sb="7" eb="9">
      <t>センタク</t>
    </rPh>
    <rPh sb="13" eb="15">
      <t>ニュウリョク</t>
    </rPh>
    <rPh sb="15" eb="17">
      <t>フヨウ</t>
    </rPh>
    <rPh sb="18" eb="19">
      <t>ラン</t>
    </rPh>
    <phoneticPr fontId="2"/>
  </si>
  <si>
    <t xml:space="preserve">課程
</t>
    <rPh sb="0" eb="2">
      <t>カテイ</t>
    </rPh>
    <phoneticPr fontId="2"/>
  </si>
  <si>
    <t xml:space="preserve">学科
（専攻）
</t>
    <rPh sb="0" eb="2">
      <t>ガッカ</t>
    </rPh>
    <rPh sb="4" eb="6">
      <t>センコウ</t>
    </rPh>
    <phoneticPr fontId="2"/>
  </si>
  <si>
    <t>障害種別</t>
    <rPh sb="0" eb="2">
      <t>ショウガイ</t>
    </rPh>
    <rPh sb="2" eb="4">
      <t>シュベツ</t>
    </rPh>
    <phoneticPr fontId="2"/>
  </si>
  <si>
    <t>受験前に相談があった</t>
    <rPh sb="0" eb="2">
      <t>ジュケン</t>
    </rPh>
    <rPh sb="2" eb="3">
      <t>マエ</t>
    </rPh>
    <rPh sb="4" eb="6">
      <t>ソウダン</t>
    </rPh>
    <phoneticPr fontId="2"/>
  </si>
  <si>
    <t>志願した</t>
    <rPh sb="0" eb="2">
      <t>シガン</t>
    </rPh>
    <phoneticPr fontId="2"/>
  </si>
  <si>
    <t>受験した</t>
    <rPh sb="0" eb="2">
      <t>ジュケン</t>
    </rPh>
    <phoneticPr fontId="2"/>
  </si>
  <si>
    <t>合格した</t>
    <rPh sb="0" eb="2">
      <t>ゴウカク</t>
    </rPh>
    <phoneticPr fontId="2"/>
  </si>
  <si>
    <r>
      <t>受験上の配慮を実施した　</t>
    </r>
    <r>
      <rPr>
        <sz val="9"/>
        <color rgb="FFFF0000"/>
        <rFont val="Meiryo UI"/>
        <family val="3"/>
        <charset val="128"/>
      </rPr>
      <t>複数選択可</t>
    </r>
    <rPh sb="0" eb="2">
      <t>ジュケン</t>
    </rPh>
    <rPh sb="2" eb="3">
      <t>ジョウ</t>
    </rPh>
    <rPh sb="4" eb="6">
      <t>ハイリョ</t>
    </rPh>
    <rPh sb="7" eb="9">
      <t>ジッシ</t>
    </rPh>
    <rPh sb="12" eb="14">
      <t>フクスウ</t>
    </rPh>
    <rPh sb="14" eb="16">
      <t>センタク</t>
    </rPh>
    <rPh sb="16" eb="17">
      <t>カ</t>
    </rPh>
    <phoneticPr fontId="2"/>
  </si>
  <si>
    <t>5月1日現在</t>
    <rPh sb="1" eb="2">
      <t>ガツ</t>
    </rPh>
    <rPh sb="3" eb="4">
      <t>ニチ</t>
    </rPh>
    <rPh sb="4" eb="6">
      <t>ゲンザイ</t>
    </rPh>
    <phoneticPr fontId="2"/>
  </si>
  <si>
    <t>支援の申し出
または相談があった</t>
    <rPh sb="0" eb="2">
      <t>シエン</t>
    </rPh>
    <rPh sb="3" eb="4">
      <t>モウ</t>
    </rPh>
    <rPh sb="5" eb="6">
      <t>デ</t>
    </rPh>
    <rPh sb="10" eb="12">
      <t>ソウダン</t>
    </rPh>
    <phoneticPr fontId="2"/>
  </si>
  <si>
    <r>
      <t>授業支援　</t>
    </r>
    <r>
      <rPr>
        <sz val="9"/>
        <color rgb="FFFF0000"/>
        <rFont val="Meiryo UI"/>
        <family val="3"/>
        <charset val="128"/>
      </rPr>
      <t>実施中または今年度中に実施予定のもの　複数選択可</t>
    </r>
    <rPh sb="0" eb="2">
      <t>ジュギョウ</t>
    </rPh>
    <rPh sb="2" eb="4">
      <t>シエン</t>
    </rPh>
    <rPh sb="5" eb="8">
      <t>ジッシチュウ</t>
    </rPh>
    <rPh sb="11" eb="14">
      <t>コンネンド</t>
    </rPh>
    <rPh sb="14" eb="15">
      <t>チュウ</t>
    </rPh>
    <rPh sb="16" eb="18">
      <t>ジッシ</t>
    </rPh>
    <rPh sb="18" eb="20">
      <t>ヨテイ</t>
    </rPh>
    <rPh sb="24" eb="26">
      <t>フクスウ</t>
    </rPh>
    <rPh sb="26" eb="28">
      <t>センタク</t>
    </rPh>
    <rPh sb="28" eb="29">
      <t>カ</t>
    </rPh>
    <phoneticPr fontId="2"/>
  </si>
  <si>
    <r>
      <t>授業以外の支援　</t>
    </r>
    <r>
      <rPr>
        <sz val="9"/>
        <color rgb="FFFF0000"/>
        <rFont val="Meiryo UI"/>
        <family val="3"/>
        <charset val="128"/>
      </rPr>
      <t>実施中または今年度実施予定のもの　複数回答可</t>
    </r>
    <rPh sb="0" eb="2">
      <t>ジュギョウ</t>
    </rPh>
    <rPh sb="2" eb="4">
      <t>イガイ</t>
    </rPh>
    <rPh sb="5" eb="7">
      <t>シエン</t>
    </rPh>
    <rPh sb="8" eb="11">
      <t>ジッシチュウ</t>
    </rPh>
    <rPh sb="14" eb="17">
      <t>コンネンド</t>
    </rPh>
    <rPh sb="17" eb="19">
      <t>ジッシ</t>
    </rPh>
    <rPh sb="19" eb="21">
      <t>ヨテイ</t>
    </rPh>
    <rPh sb="25" eb="27">
      <t>フクスウ</t>
    </rPh>
    <rPh sb="27" eb="29">
      <t>カイトウ</t>
    </rPh>
    <rPh sb="29" eb="30">
      <t>カ</t>
    </rPh>
    <phoneticPr fontId="2"/>
  </si>
  <si>
    <t>障害種別の内訳</t>
    <rPh sb="0" eb="2">
      <t>ショウガイ</t>
    </rPh>
    <rPh sb="2" eb="4">
      <t>シュベツ</t>
    </rPh>
    <rPh sb="5" eb="7">
      <t>ウチワケ</t>
    </rPh>
    <phoneticPr fontId="2"/>
  </si>
  <si>
    <t>受験上の配慮</t>
    <rPh sb="0" eb="2">
      <t>ジュケン</t>
    </rPh>
    <rPh sb="2" eb="3">
      <t>ジョウ</t>
    </rPh>
    <rPh sb="4" eb="6">
      <t>ハイリョ</t>
    </rPh>
    <phoneticPr fontId="2"/>
  </si>
  <si>
    <t>授業支援</t>
    <rPh sb="0" eb="2">
      <t>ジュギョウ</t>
    </rPh>
    <rPh sb="2" eb="4">
      <t>シエン</t>
    </rPh>
    <phoneticPr fontId="2"/>
  </si>
  <si>
    <t>授業以外支援</t>
    <rPh sb="0" eb="2">
      <t>ジュギョウ</t>
    </rPh>
    <rPh sb="2" eb="4">
      <t>イガイ</t>
    </rPh>
    <rPh sb="4" eb="6">
      <t>シエン</t>
    </rPh>
    <phoneticPr fontId="2"/>
  </si>
  <si>
    <t>支援障害学生</t>
    <rPh sb="0" eb="2">
      <t>シエン</t>
    </rPh>
    <rPh sb="2" eb="4">
      <t>ショウガイ</t>
    </rPh>
    <rPh sb="4" eb="6">
      <t>ガクセイ</t>
    </rPh>
    <phoneticPr fontId="2"/>
  </si>
  <si>
    <t>受験者数</t>
    <rPh sb="0" eb="3">
      <t>ジュケンシャ</t>
    </rPh>
    <rPh sb="3" eb="4">
      <t>スウ</t>
    </rPh>
    <phoneticPr fontId="2"/>
  </si>
  <si>
    <t>合格者数</t>
    <rPh sb="0" eb="3">
      <t>ゴウカクシャ</t>
    </rPh>
    <rPh sb="3" eb="4">
      <t>スウ</t>
    </rPh>
    <phoneticPr fontId="2"/>
  </si>
  <si>
    <t>受験上の配慮の実施</t>
    <rPh sb="0" eb="2">
      <t>ジュケン</t>
    </rPh>
    <rPh sb="2" eb="3">
      <t>ジョウ</t>
    </rPh>
    <rPh sb="4" eb="6">
      <t>ハイリョ</t>
    </rPh>
    <rPh sb="7" eb="9">
      <t>ジッシ</t>
    </rPh>
    <phoneticPr fontId="2"/>
  </si>
  <si>
    <t>入学者数</t>
    <rPh sb="0" eb="3">
      <t>ニュウガクシャ</t>
    </rPh>
    <rPh sb="3" eb="4">
      <t>スウ</t>
    </rPh>
    <phoneticPr fontId="2"/>
  </si>
  <si>
    <t>障害大区分</t>
    <phoneticPr fontId="2"/>
  </si>
  <si>
    <t>障害小区分</t>
    <rPh sb="2" eb="3">
      <t>ショウ</t>
    </rPh>
    <phoneticPr fontId="2"/>
  </si>
  <si>
    <r>
      <t xml:space="preserve">　　　診断名
</t>
    </r>
    <r>
      <rPr>
        <sz val="9"/>
        <color rgb="FFFF0000"/>
        <rFont val="Meiryo UI"/>
        <family val="3"/>
        <charset val="128"/>
      </rPr>
      <t>障害種に関わらず、不明でない限りできるだけ記入してください。また障害区分がわからない場合は、必ず記入してください。</t>
    </r>
    <rPh sb="3" eb="6">
      <t>シンダンメイ</t>
    </rPh>
    <rPh sb="7" eb="9">
      <t>ショウガイ</t>
    </rPh>
    <rPh sb="9" eb="10">
      <t>シュ</t>
    </rPh>
    <rPh sb="11" eb="12">
      <t>カカ</t>
    </rPh>
    <rPh sb="16" eb="18">
      <t>フメイ</t>
    </rPh>
    <rPh sb="21" eb="22">
      <t>カギ</t>
    </rPh>
    <rPh sb="28" eb="30">
      <t>キニュウ</t>
    </rPh>
    <rPh sb="39" eb="41">
      <t>ショウガイ</t>
    </rPh>
    <rPh sb="41" eb="43">
      <t>クブン</t>
    </rPh>
    <rPh sb="49" eb="51">
      <t>バアイ</t>
    </rPh>
    <rPh sb="53" eb="54">
      <t>カナラ</t>
    </rPh>
    <rPh sb="55" eb="57">
      <t>キニュウ</t>
    </rPh>
    <phoneticPr fontId="2"/>
  </si>
  <si>
    <t>学部（通学）</t>
    <rPh sb="0" eb="2">
      <t>ガクブ</t>
    </rPh>
    <rPh sb="3" eb="5">
      <t>ツウガク</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</si>
  <si>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</si>
  <si>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</si>
  <si>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</si>
  <si>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</si>
  <si>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</si>
  <si>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</si>
  <si>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</si>
  <si>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</si>
  <si>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</si>
  <si>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</si>
  <si>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</si>
  <si>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</si>
  <si>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</si>
  <si>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</si>
  <si>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</si>
  <si>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</si>
  <si>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</si>
  <si>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</si>
  <si>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</si>
  <si>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</si>
  <si>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</si>
  <si>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</si>
  <si>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</si>
  <si>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休学中</t>
    <rPh sb="0" eb="3">
      <t>キュウガクチュウ</t>
    </rPh>
    <phoneticPr fontId="2"/>
  </si>
  <si>
    <t>最低在学年限超過</t>
    <rPh sb="0" eb="2">
      <t>サイテイ</t>
    </rPh>
    <rPh sb="2" eb="4">
      <t>ザイガク</t>
    </rPh>
    <rPh sb="4" eb="6">
      <t>ネンゲン</t>
    </rPh>
    <rPh sb="6" eb="8">
      <t>チョウカ</t>
    </rPh>
    <phoneticPr fontId="2"/>
  </si>
  <si>
    <t>作業1</t>
    <rPh sb="0" eb="2">
      <t>サギョウ</t>
    </rPh>
    <phoneticPr fontId="2"/>
  </si>
  <si>
    <t>作業2</t>
    <rPh sb="0" eb="2">
      <t>サギョウ</t>
    </rPh>
    <phoneticPr fontId="2"/>
  </si>
  <si>
    <t>作業3</t>
    <rPh sb="0" eb="2">
      <t>サギョウ</t>
    </rPh>
    <phoneticPr fontId="2"/>
  </si>
  <si>
    <t>点字問題を点字で解答</t>
    <rPh sb="0" eb="2">
      <t>テンジ</t>
    </rPh>
    <rPh sb="2" eb="4">
      <t>モンダイ</t>
    </rPh>
    <rPh sb="5" eb="7">
      <t>テンジ</t>
    </rPh>
    <rPh sb="8" eb="10">
      <t>カイトウ</t>
    </rPh>
    <phoneticPr fontId="8"/>
  </si>
  <si>
    <t>拡大文字問題の準備</t>
    <rPh sb="0" eb="2">
      <t>カクダイ</t>
    </rPh>
    <rPh sb="2" eb="4">
      <t>モジ</t>
    </rPh>
    <rPh sb="4" eb="6">
      <t>モンダイ</t>
    </rPh>
    <rPh sb="7" eb="9">
      <t>ジュンビ</t>
    </rPh>
    <phoneticPr fontId="8"/>
  </si>
  <si>
    <t>拡大解答用紙の準備</t>
    <rPh sb="0" eb="2">
      <t>カクダイ</t>
    </rPh>
    <rPh sb="2" eb="4">
      <t>カイトウ</t>
    </rPh>
    <rPh sb="4" eb="6">
      <t>ヨウシ</t>
    </rPh>
    <rPh sb="7" eb="9">
      <t>ジュンビ</t>
    </rPh>
    <phoneticPr fontId="8"/>
  </si>
  <si>
    <t>音声で出題し音声で解答</t>
    <rPh sb="0" eb="2">
      <t>オンセイ</t>
    </rPh>
    <rPh sb="3" eb="5">
      <t>シュツダイ</t>
    </rPh>
    <rPh sb="6" eb="8">
      <t>オンセイ</t>
    </rPh>
    <rPh sb="9" eb="11">
      <t>カイトウ</t>
    </rPh>
    <phoneticPr fontId="8"/>
  </si>
  <si>
    <t>マークシートに替えて文字で解答</t>
    <rPh sb="7" eb="8">
      <t>カ</t>
    </rPh>
    <rPh sb="10" eb="12">
      <t>モジ</t>
    </rPh>
    <rPh sb="13" eb="15">
      <t>カイトウ</t>
    </rPh>
    <phoneticPr fontId="8"/>
  </si>
  <si>
    <t>チェック解答</t>
    <rPh sb="4" eb="6">
      <t>カイトウ</t>
    </rPh>
    <phoneticPr fontId="8"/>
  </si>
  <si>
    <t>試験時間の延長</t>
    <rPh sb="0" eb="2">
      <t>シケン</t>
    </rPh>
    <rPh sb="2" eb="4">
      <t>ジカン</t>
    </rPh>
    <rPh sb="5" eb="7">
      <t>エンチョウ</t>
    </rPh>
    <phoneticPr fontId="8"/>
  </si>
  <si>
    <t>照明器具の準備</t>
    <rPh sb="0" eb="2">
      <t>ショウメイ</t>
    </rPh>
    <rPh sb="2" eb="4">
      <t>キグ</t>
    </rPh>
    <rPh sb="5" eb="7">
      <t>ジュンビ</t>
    </rPh>
    <phoneticPr fontId="8"/>
  </si>
  <si>
    <t>特製机の使用</t>
    <rPh sb="0" eb="2">
      <t>トクセイ</t>
    </rPh>
    <rPh sb="2" eb="3">
      <t>ツクエ</t>
    </rPh>
    <rPh sb="4" eb="6">
      <t>シヨウ</t>
    </rPh>
    <phoneticPr fontId="8"/>
  </si>
  <si>
    <t>拡大鏡等の持参使用</t>
    <rPh sb="0" eb="3">
      <t>カクダイキョウ</t>
    </rPh>
    <rPh sb="3" eb="4">
      <t>トウ</t>
    </rPh>
    <rPh sb="5" eb="7">
      <t>ジサン</t>
    </rPh>
    <rPh sb="7" eb="9">
      <t>シヨウ</t>
    </rPh>
    <phoneticPr fontId="8"/>
  </si>
  <si>
    <t>補聴器の持参使用</t>
    <rPh sb="0" eb="3">
      <t>ホチョウキ</t>
    </rPh>
    <rPh sb="4" eb="6">
      <t>ジサン</t>
    </rPh>
    <rPh sb="6" eb="8">
      <t>シヨウ</t>
    </rPh>
    <phoneticPr fontId="8"/>
  </si>
  <si>
    <t>車椅子等の持参使用</t>
    <rPh sb="0" eb="3">
      <t>クルマイス</t>
    </rPh>
    <rPh sb="3" eb="4">
      <t>トウ</t>
    </rPh>
    <rPh sb="5" eb="7">
      <t>ジサン</t>
    </rPh>
    <rPh sb="7" eb="9">
      <t>シヨウ</t>
    </rPh>
    <phoneticPr fontId="8"/>
  </si>
  <si>
    <t>松葉杖の持参使用</t>
    <rPh sb="0" eb="2">
      <t>マツバ</t>
    </rPh>
    <rPh sb="2" eb="3">
      <t>ヅエ</t>
    </rPh>
    <rPh sb="4" eb="6">
      <t>ジサン</t>
    </rPh>
    <rPh sb="6" eb="8">
      <t>シヨウ</t>
    </rPh>
    <phoneticPr fontId="8"/>
  </si>
  <si>
    <t>パソコン等の持参使用</t>
    <rPh sb="4" eb="5">
      <t>トウ</t>
    </rPh>
    <rPh sb="6" eb="8">
      <t>ジサン</t>
    </rPh>
    <rPh sb="8" eb="10">
      <t>シヨウ</t>
    </rPh>
    <phoneticPr fontId="8"/>
  </si>
  <si>
    <t>手話通訳者の付与</t>
    <rPh sb="0" eb="2">
      <t>シュワ</t>
    </rPh>
    <rPh sb="2" eb="4">
      <t>ツウヤク</t>
    </rPh>
    <rPh sb="4" eb="5">
      <t>シャ</t>
    </rPh>
    <rPh sb="6" eb="8">
      <t>フヨ</t>
    </rPh>
    <phoneticPr fontId="8"/>
  </si>
  <si>
    <t>文書による伝達</t>
    <rPh sb="0" eb="2">
      <t>ブンショ</t>
    </rPh>
    <rPh sb="5" eb="7">
      <t>デンタツ</t>
    </rPh>
    <phoneticPr fontId="8"/>
  </si>
  <si>
    <t>窓側の明るい席の指定</t>
    <rPh sb="0" eb="1">
      <t>マド</t>
    </rPh>
    <rPh sb="1" eb="2">
      <t>ガワ</t>
    </rPh>
    <rPh sb="3" eb="4">
      <t>アカ</t>
    </rPh>
    <rPh sb="6" eb="7">
      <t>セキ</t>
    </rPh>
    <rPh sb="8" eb="10">
      <t>シテイ</t>
    </rPh>
    <phoneticPr fontId="8"/>
  </si>
  <si>
    <t>トイレに近接する試験室に指定</t>
    <rPh sb="4" eb="6">
      <t>キンセツ</t>
    </rPh>
    <rPh sb="8" eb="11">
      <t>シケンシツ</t>
    </rPh>
    <rPh sb="12" eb="14">
      <t>シテイ</t>
    </rPh>
    <phoneticPr fontId="8"/>
  </si>
  <si>
    <t>別室を設定</t>
    <rPh sb="0" eb="2">
      <t>ベッシツ</t>
    </rPh>
    <rPh sb="3" eb="5">
      <t>セッテイ</t>
    </rPh>
    <phoneticPr fontId="8"/>
  </si>
  <si>
    <t>試験室を一階に設定</t>
    <rPh sb="0" eb="3">
      <t>シケンシツ</t>
    </rPh>
    <rPh sb="4" eb="6">
      <t>イッカイ</t>
    </rPh>
    <rPh sb="7" eb="9">
      <t>セッテイ</t>
    </rPh>
    <phoneticPr fontId="8"/>
  </si>
  <si>
    <t>介助者の付与</t>
    <rPh sb="0" eb="2">
      <t>カイジョ</t>
    </rPh>
    <rPh sb="2" eb="3">
      <t>シャ</t>
    </rPh>
    <rPh sb="4" eb="6">
      <t>フヨ</t>
    </rPh>
    <phoneticPr fontId="8"/>
  </si>
  <si>
    <t>試験場への車での入構許可</t>
    <rPh sb="0" eb="3">
      <t>シケンジョウ</t>
    </rPh>
    <rPh sb="5" eb="6">
      <t>クルマ</t>
    </rPh>
    <rPh sb="8" eb="9">
      <t>イリ</t>
    </rPh>
    <rPh sb="9" eb="10">
      <t>カマエ</t>
    </rPh>
    <rPh sb="10" eb="12">
      <t>キョカ</t>
    </rPh>
    <phoneticPr fontId="8"/>
  </si>
  <si>
    <t>具体的内容</t>
    <rPh sb="0" eb="3">
      <t>グタイテキ</t>
    </rPh>
    <rPh sb="3" eb="5">
      <t>ナイヨウ</t>
    </rPh>
    <phoneticPr fontId="2"/>
  </si>
  <si>
    <t>点訳・墨訳</t>
    <rPh sb="0" eb="2">
      <t>テンヤク</t>
    </rPh>
    <rPh sb="3" eb="4">
      <t>スミ</t>
    </rPh>
    <rPh sb="4" eb="5">
      <t>ヤク</t>
    </rPh>
    <phoneticPr fontId="8"/>
  </si>
  <si>
    <t>教材のテキストデータ化</t>
    <rPh sb="0" eb="2">
      <t>キョウザイ</t>
    </rPh>
    <rPh sb="10" eb="11">
      <t>カ</t>
    </rPh>
    <phoneticPr fontId="8"/>
  </si>
  <si>
    <t>教材の拡大</t>
    <rPh sb="0" eb="2">
      <t>キョウザイ</t>
    </rPh>
    <rPh sb="3" eb="5">
      <t>カクダイ</t>
    </rPh>
    <phoneticPr fontId="8"/>
  </si>
  <si>
    <t>ガイドヘルプ</t>
  </si>
  <si>
    <t>リーディングサービス</t>
  </si>
  <si>
    <t>手話通訳（触手話を含む）</t>
    <rPh sb="0" eb="2">
      <t>シュワ</t>
    </rPh>
    <rPh sb="2" eb="4">
      <t>ツウヤク</t>
    </rPh>
    <rPh sb="5" eb="7">
      <t>ショクシュ</t>
    </rPh>
    <rPh sb="6" eb="8">
      <t>シュワ</t>
    </rPh>
    <rPh sb="9" eb="10">
      <t>フク</t>
    </rPh>
    <phoneticPr fontId="8"/>
  </si>
  <si>
    <t>ノートテイク</t>
  </si>
  <si>
    <t>パソコンテイク</t>
  </si>
  <si>
    <t>ビデオ教材字幕付け・文字起こし</t>
    <rPh sb="3" eb="5">
      <t>キョウザイ</t>
    </rPh>
    <rPh sb="5" eb="7">
      <t>ジマク</t>
    </rPh>
    <rPh sb="7" eb="8">
      <t>ツ</t>
    </rPh>
    <rPh sb="10" eb="12">
      <t>モジ</t>
    </rPh>
    <rPh sb="12" eb="13">
      <t>オ</t>
    </rPh>
    <phoneticPr fontId="8"/>
  </si>
  <si>
    <t>チューター又はティーチング・アシスタントの活用</t>
    <rPh sb="5" eb="6">
      <t>マタ</t>
    </rPh>
    <rPh sb="21" eb="23">
      <t>カツヨウ</t>
    </rPh>
    <phoneticPr fontId="8"/>
  </si>
  <si>
    <t>試験時間延長・別室受験</t>
    <rPh sb="0" eb="2">
      <t>シケン</t>
    </rPh>
    <rPh sb="2" eb="4">
      <t>ジカン</t>
    </rPh>
    <rPh sb="4" eb="6">
      <t>エンチョウ</t>
    </rPh>
    <rPh sb="7" eb="9">
      <t>ベッシツ</t>
    </rPh>
    <rPh sb="9" eb="11">
      <t>ジュケン</t>
    </rPh>
    <phoneticPr fontId="8"/>
  </si>
  <si>
    <t>解答方法配慮</t>
    <rPh sb="0" eb="2">
      <t>カイトウ</t>
    </rPh>
    <rPh sb="2" eb="4">
      <t>ホウホウ</t>
    </rPh>
    <rPh sb="4" eb="6">
      <t>ハイリョ</t>
    </rPh>
    <phoneticPr fontId="8"/>
  </si>
  <si>
    <t>パソコンの持込使用許可</t>
    <rPh sb="5" eb="6">
      <t>モ</t>
    </rPh>
    <rPh sb="6" eb="7">
      <t>コ</t>
    </rPh>
    <rPh sb="7" eb="9">
      <t>シヨウ</t>
    </rPh>
    <rPh sb="9" eb="11">
      <t>キョカ</t>
    </rPh>
    <phoneticPr fontId="8"/>
  </si>
  <si>
    <t>注意事項等文書伝達</t>
    <rPh sb="0" eb="2">
      <t>チュウイ</t>
    </rPh>
    <rPh sb="2" eb="4">
      <t>ジコウ</t>
    </rPh>
    <rPh sb="4" eb="5">
      <t>ナド</t>
    </rPh>
    <rPh sb="5" eb="7">
      <t>ブンショ</t>
    </rPh>
    <rPh sb="7" eb="9">
      <t>デンタツ</t>
    </rPh>
    <phoneticPr fontId="8"/>
  </si>
  <si>
    <t>使用教室配慮</t>
    <rPh sb="0" eb="2">
      <t>シヨウ</t>
    </rPh>
    <rPh sb="2" eb="4">
      <t>キョウシツ</t>
    </rPh>
    <rPh sb="4" eb="6">
      <t>ハイリョ</t>
    </rPh>
    <phoneticPr fontId="8"/>
  </si>
  <si>
    <t>実技・実習配慮</t>
    <rPh sb="0" eb="2">
      <t>ジツギ</t>
    </rPh>
    <rPh sb="3" eb="5">
      <t>ジッシュウ</t>
    </rPh>
    <rPh sb="5" eb="7">
      <t>ハイリョ</t>
    </rPh>
    <phoneticPr fontId="8"/>
  </si>
  <si>
    <t>教室内座席配慮</t>
    <rPh sb="0" eb="2">
      <t>キョウシツ</t>
    </rPh>
    <rPh sb="2" eb="3">
      <t>ナイ</t>
    </rPh>
    <rPh sb="3" eb="5">
      <t>ザセキ</t>
    </rPh>
    <rPh sb="5" eb="7">
      <t>ハイリョ</t>
    </rPh>
    <phoneticPr fontId="8"/>
  </si>
  <si>
    <t>ＦＭ補聴器/マイク使用</t>
    <rPh sb="2" eb="5">
      <t>ホチョウキ</t>
    </rPh>
    <rPh sb="9" eb="11">
      <t>シヨウ</t>
    </rPh>
    <phoneticPr fontId="8"/>
  </si>
  <si>
    <t>専用机・イス・スペース確保</t>
    <rPh sb="0" eb="2">
      <t>センヨウ</t>
    </rPh>
    <rPh sb="2" eb="3">
      <t>ツクエ</t>
    </rPh>
    <rPh sb="11" eb="13">
      <t>カクホ</t>
    </rPh>
    <phoneticPr fontId="8"/>
  </si>
  <si>
    <t>読み上げソフト・音声認識ソフト使用</t>
    <rPh sb="0" eb="1">
      <t>ヨ</t>
    </rPh>
    <rPh sb="2" eb="3">
      <t>ア</t>
    </rPh>
    <rPh sb="8" eb="10">
      <t>オンセイ</t>
    </rPh>
    <rPh sb="10" eb="12">
      <t>ニンシキ</t>
    </rPh>
    <rPh sb="15" eb="17">
      <t>シヨウ</t>
    </rPh>
    <phoneticPr fontId="8"/>
  </si>
  <si>
    <t>講義に関する配慮（録音許可、板書撮影許可等）</t>
    <rPh sb="0" eb="2">
      <t>コウギ</t>
    </rPh>
    <rPh sb="3" eb="4">
      <t>カン</t>
    </rPh>
    <rPh sb="6" eb="8">
      <t>ハイリョ</t>
    </rPh>
    <rPh sb="9" eb="11">
      <t>ロクオン</t>
    </rPh>
    <rPh sb="11" eb="13">
      <t>キョカ</t>
    </rPh>
    <rPh sb="14" eb="15">
      <t>バン</t>
    </rPh>
    <rPh sb="15" eb="16">
      <t>ショ</t>
    </rPh>
    <rPh sb="16" eb="18">
      <t>サツエイ</t>
    </rPh>
    <rPh sb="18" eb="20">
      <t>キョカ</t>
    </rPh>
    <rPh sb="20" eb="21">
      <t>トウ</t>
    </rPh>
    <phoneticPr fontId="2"/>
  </si>
  <si>
    <t>配慮依頼文書の配付</t>
    <rPh sb="0" eb="2">
      <t>ハイリョ</t>
    </rPh>
    <rPh sb="2" eb="4">
      <t>イライ</t>
    </rPh>
    <rPh sb="4" eb="5">
      <t>ブン</t>
    </rPh>
    <rPh sb="5" eb="6">
      <t>ショ</t>
    </rPh>
    <rPh sb="7" eb="9">
      <t>ハイフ</t>
    </rPh>
    <phoneticPr fontId="2"/>
  </si>
  <si>
    <t>出席に関する配慮（遅刻、欠席、途中退室等）</t>
    <rPh sb="0" eb="2">
      <t>シュッセキ</t>
    </rPh>
    <rPh sb="3" eb="4">
      <t>カン</t>
    </rPh>
    <rPh sb="6" eb="8">
      <t>ハイリョ</t>
    </rPh>
    <rPh sb="9" eb="11">
      <t>チコク</t>
    </rPh>
    <rPh sb="12" eb="14">
      <t>ケッセキ</t>
    </rPh>
    <rPh sb="15" eb="17">
      <t>トチュウ</t>
    </rPh>
    <rPh sb="17" eb="19">
      <t>タイシツ</t>
    </rPh>
    <rPh sb="19" eb="20">
      <t>トウ</t>
    </rPh>
    <phoneticPr fontId="2"/>
  </si>
  <si>
    <t>学習指導（補習、補講、レポート作成、定期試験学習等）</t>
    <rPh sb="0" eb="2">
      <t>ガクシュウ</t>
    </rPh>
    <rPh sb="2" eb="4">
      <t>シドウ</t>
    </rPh>
    <rPh sb="5" eb="7">
      <t>ホシュウ</t>
    </rPh>
    <rPh sb="8" eb="10">
      <t>ホコウ</t>
    </rPh>
    <rPh sb="15" eb="17">
      <t>サクセイ</t>
    </rPh>
    <rPh sb="18" eb="20">
      <t>テイキ</t>
    </rPh>
    <rPh sb="20" eb="22">
      <t>シケン</t>
    </rPh>
    <rPh sb="22" eb="25">
      <t>ガクシュウトウ</t>
    </rPh>
    <phoneticPr fontId="8"/>
  </si>
  <si>
    <t>授業内容の代替、提出期限延長等</t>
    <rPh sb="0" eb="2">
      <t>ジュギョウ</t>
    </rPh>
    <rPh sb="2" eb="4">
      <t>ナイヨウ</t>
    </rPh>
    <rPh sb="5" eb="7">
      <t>ダイタイ</t>
    </rPh>
    <rPh sb="8" eb="10">
      <t>テイシュツ</t>
    </rPh>
    <rPh sb="10" eb="12">
      <t>キゲン</t>
    </rPh>
    <rPh sb="12" eb="14">
      <t>エンチョウ</t>
    </rPh>
    <rPh sb="14" eb="15">
      <t>トウ</t>
    </rPh>
    <phoneticPr fontId="2"/>
  </si>
  <si>
    <t>履修支援（履修登録補助、優先的な登録等）</t>
    <rPh sb="0" eb="2">
      <t>リシュウ</t>
    </rPh>
    <rPh sb="2" eb="4">
      <t>シエン</t>
    </rPh>
    <rPh sb="5" eb="7">
      <t>リシュウ</t>
    </rPh>
    <rPh sb="7" eb="9">
      <t>トウロク</t>
    </rPh>
    <rPh sb="9" eb="11">
      <t>ホジョ</t>
    </rPh>
    <rPh sb="12" eb="15">
      <t>ユウセンテキ</t>
    </rPh>
    <rPh sb="16" eb="18">
      <t>トウロク</t>
    </rPh>
    <rPh sb="18" eb="19">
      <t>トウ</t>
    </rPh>
    <phoneticPr fontId="2"/>
  </si>
  <si>
    <t>学外実習・フィールドワーク配慮</t>
    <rPh sb="0" eb="2">
      <t>ガクガイ</t>
    </rPh>
    <rPh sb="2" eb="4">
      <t>ジッシュウ</t>
    </rPh>
    <rPh sb="13" eb="15">
      <t>ハイリョ</t>
    </rPh>
    <phoneticPr fontId="2"/>
  </si>
  <si>
    <t>その他の授業支援</t>
    <rPh sb="2" eb="3">
      <t>タ</t>
    </rPh>
    <rPh sb="4" eb="6">
      <t>ジュギョウ</t>
    </rPh>
    <rPh sb="6" eb="8">
      <t>シエン</t>
    </rPh>
    <phoneticPr fontId="8"/>
  </si>
  <si>
    <t>具体的な内容</t>
    <rPh sb="0" eb="3">
      <t>グタイテキ</t>
    </rPh>
    <rPh sb="4" eb="6">
      <t>ナイヨウ</t>
    </rPh>
    <phoneticPr fontId="2"/>
  </si>
  <si>
    <t>居場所の確保（占有スペース、仲間づくり等）</t>
    <rPh sb="0" eb="3">
      <t>イバショ</t>
    </rPh>
    <rPh sb="4" eb="6">
      <t>カクホ</t>
    </rPh>
    <rPh sb="7" eb="9">
      <t>センユウ</t>
    </rPh>
    <rPh sb="14" eb="16">
      <t>ナカマ</t>
    </rPh>
    <rPh sb="19" eb="20">
      <t>トウ</t>
    </rPh>
    <phoneticPr fontId="2"/>
  </si>
  <si>
    <t>通学支援（自動車通学許可、専用駐車場等）</t>
    <rPh sb="0" eb="2">
      <t>ツウガク</t>
    </rPh>
    <rPh sb="2" eb="4">
      <t>シエン</t>
    </rPh>
    <rPh sb="5" eb="8">
      <t>ジドウシャ</t>
    </rPh>
    <rPh sb="8" eb="10">
      <t>ツウガク</t>
    </rPh>
    <rPh sb="10" eb="12">
      <t>キョカ</t>
    </rPh>
    <rPh sb="13" eb="15">
      <t>センヨウ</t>
    </rPh>
    <rPh sb="15" eb="18">
      <t>チュウシャジョウ</t>
    </rPh>
    <rPh sb="18" eb="19">
      <t>トウ</t>
    </rPh>
    <phoneticPr fontId="2"/>
  </si>
  <si>
    <t>個別支援情報の収集（出身校との連携等）</t>
    <rPh sb="0" eb="2">
      <t>コベツ</t>
    </rPh>
    <rPh sb="2" eb="4">
      <t>シエン</t>
    </rPh>
    <rPh sb="4" eb="6">
      <t>ジョウホウ</t>
    </rPh>
    <rPh sb="7" eb="9">
      <t>シュウシュウ</t>
    </rPh>
    <rPh sb="10" eb="13">
      <t>シュッシンコウ</t>
    </rPh>
    <rPh sb="15" eb="17">
      <t>レンケイ</t>
    </rPh>
    <rPh sb="17" eb="18">
      <t>トウ</t>
    </rPh>
    <phoneticPr fontId="2"/>
  </si>
  <si>
    <t>情報取得支援（行事案内、休講情報等）</t>
    <rPh sb="0" eb="2">
      <t>ジョウホウ</t>
    </rPh>
    <rPh sb="2" eb="4">
      <t>シュトク</t>
    </rPh>
    <rPh sb="4" eb="6">
      <t>シエン</t>
    </rPh>
    <rPh sb="7" eb="9">
      <t>ギョウジ</t>
    </rPh>
    <rPh sb="9" eb="11">
      <t>アンナイ</t>
    </rPh>
    <rPh sb="12" eb="14">
      <t>キュウコウ</t>
    </rPh>
    <rPh sb="14" eb="16">
      <t>ジョウホウ</t>
    </rPh>
    <rPh sb="16" eb="17">
      <t>トウ</t>
    </rPh>
    <phoneticPr fontId="2"/>
  </si>
  <si>
    <t>自己管理指導（スケジュール管理等）</t>
    <rPh sb="0" eb="2">
      <t>ジコ</t>
    </rPh>
    <rPh sb="2" eb="4">
      <t>カンリ</t>
    </rPh>
    <rPh sb="4" eb="6">
      <t>シドウ</t>
    </rPh>
    <rPh sb="13" eb="15">
      <t>カンリ</t>
    </rPh>
    <rPh sb="15" eb="16">
      <t>トウ</t>
    </rPh>
    <phoneticPr fontId="2"/>
  </si>
  <si>
    <t>対人関係配慮（対人スキル、トラブル対応等）</t>
    <rPh sb="0" eb="2">
      <t>タイジン</t>
    </rPh>
    <rPh sb="2" eb="4">
      <t>カンケイ</t>
    </rPh>
    <rPh sb="4" eb="6">
      <t>ハイリョ</t>
    </rPh>
    <rPh sb="7" eb="9">
      <t>タイジン</t>
    </rPh>
    <rPh sb="17" eb="19">
      <t>タイオウ</t>
    </rPh>
    <rPh sb="19" eb="20">
      <t>トウ</t>
    </rPh>
    <phoneticPr fontId="2"/>
  </si>
  <si>
    <t>日常生活支援（食事、入浴、睡眠等）</t>
    <rPh sb="0" eb="2">
      <t>ニチジョウ</t>
    </rPh>
    <rPh sb="2" eb="4">
      <t>セイカツ</t>
    </rPh>
    <rPh sb="4" eb="6">
      <t>シエン</t>
    </rPh>
    <rPh sb="7" eb="9">
      <t>ショクジ</t>
    </rPh>
    <rPh sb="10" eb="12">
      <t>ニュウヨク</t>
    </rPh>
    <rPh sb="13" eb="15">
      <t>スイミン</t>
    </rPh>
    <rPh sb="15" eb="16">
      <t>トウ</t>
    </rPh>
    <phoneticPr fontId="2"/>
  </si>
  <si>
    <t>専門家によるカウンセリング</t>
    <rPh sb="0" eb="3">
      <t>センモンカ</t>
    </rPh>
    <phoneticPr fontId="2"/>
  </si>
  <si>
    <t>医療機関との連携</t>
    <rPh sb="0" eb="2">
      <t>イリョウ</t>
    </rPh>
    <rPh sb="2" eb="4">
      <t>キカン</t>
    </rPh>
    <rPh sb="6" eb="8">
      <t>レンケイ</t>
    </rPh>
    <phoneticPr fontId="2"/>
  </si>
  <si>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</si>
  <si>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</si>
  <si>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生活介助（体位変換、食事、トイレ等）</t>
    <rPh sb="0" eb="2">
      <t>セイカツ</t>
    </rPh>
    <rPh sb="2" eb="4">
      <t>カイジョ</t>
    </rPh>
    <rPh sb="5" eb="7">
      <t>タイイ</t>
    </rPh>
    <rPh sb="7" eb="9">
      <t>ヘンカン</t>
    </rPh>
    <rPh sb="10" eb="12">
      <t>ショクジ</t>
    </rPh>
    <rPh sb="16" eb="17">
      <t>トウ</t>
    </rPh>
    <phoneticPr fontId="2"/>
  </si>
  <si>
    <t>介助者の入構、入室許可</t>
    <rPh sb="0" eb="2">
      <t>カイジョ</t>
    </rPh>
    <rPh sb="2" eb="3">
      <t>シャ</t>
    </rPh>
    <rPh sb="4" eb="5">
      <t>イリ</t>
    </rPh>
    <rPh sb="5" eb="6">
      <t>カマエ</t>
    </rPh>
    <rPh sb="7" eb="9">
      <t>ニュウシツ</t>
    </rPh>
    <rPh sb="9" eb="11">
      <t>キョカ</t>
    </rPh>
    <phoneticPr fontId="2"/>
  </si>
  <si>
    <t>キャリア教育（障害理解、職業適性の把握等）</t>
    <rPh sb="4" eb="6">
      <t>キョウイク</t>
    </rPh>
    <rPh sb="7" eb="9">
      <t>ショウガイ</t>
    </rPh>
    <rPh sb="9" eb="11">
      <t>リカイ</t>
    </rPh>
    <rPh sb="12" eb="14">
      <t>ショクギョウ</t>
    </rPh>
    <rPh sb="14" eb="16">
      <t>テキセイ</t>
    </rPh>
    <rPh sb="17" eb="20">
      <t>ハアクトウ</t>
    </rPh>
    <phoneticPr fontId="2"/>
  </si>
  <si>
    <t>障害学生向け求人情報の提供</t>
    <rPh sb="0" eb="2">
      <t>ショウガイ</t>
    </rPh>
    <rPh sb="2" eb="4">
      <t>ガクセイ</t>
    </rPh>
    <rPh sb="4" eb="5">
      <t>ム</t>
    </rPh>
    <rPh sb="6" eb="8">
      <t>キュウジン</t>
    </rPh>
    <rPh sb="8" eb="10">
      <t>ジョウホウ</t>
    </rPh>
    <rPh sb="11" eb="13">
      <t>テイキョウ</t>
    </rPh>
    <phoneticPr fontId="2"/>
  </si>
  <si>
    <t>就職支援情報の提供、支援機関の紹介</t>
    <rPh sb="0" eb="2">
      <t>シュウショク</t>
    </rPh>
    <rPh sb="2" eb="4">
      <t>シエン</t>
    </rPh>
    <rPh sb="4" eb="6">
      <t>ジョウホウ</t>
    </rPh>
    <rPh sb="7" eb="9">
      <t>テイキョウ</t>
    </rPh>
    <rPh sb="10" eb="12">
      <t>シエン</t>
    </rPh>
    <rPh sb="12" eb="14">
      <t>キカン</t>
    </rPh>
    <rPh sb="15" eb="17">
      <t>ショウカイ</t>
    </rPh>
    <phoneticPr fontId="2"/>
  </si>
  <si>
    <t>インターンシップ先の開拓</t>
    <rPh sb="8" eb="9">
      <t>サキ</t>
    </rPh>
    <rPh sb="10" eb="12">
      <t>カイタク</t>
    </rPh>
    <phoneticPr fontId="2"/>
  </si>
  <si>
    <t>就職先の開拓、就職活動支援</t>
    <rPh sb="0" eb="2">
      <t>シュウショク</t>
    </rPh>
    <rPh sb="2" eb="3">
      <t>サキ</t>
    </rPh>
    <rPh sb="4" eb="6">
      <t>カイタク</t>
    </rPh>
    <rPh sb="7" eb="9">
      <t>シュウショク</t>
    </rPh>
    <rPh sb="9" eb="11">
      <t>カツドウ</t>
    </rPh>
    <rPh sb="11" eb="13">
      <t>シエン</t>
    </rPh>
    <phoneticPr fontId="2"/>
  </si>
  <si>
    <t>その他の授業以外の支援</t>
    <rPh sb="2" eb="3">
      <t>タ</t>
    </rPh>
    <rPh sb="4" eb="6">
      <t>ジュギョウ</t>
    </rPh>
    <rPh sb="6" eb="8">
      <t>イガイ</t>
    </rPh>
    <rPh sb="9" eb="11">
      <t>シエン</t>
    </rPh>
    <phoneticPr fontId="2"/>
  </si>
  <si>
    <t>①</t>
    <phoneticPr fontId="2"/>
  </si>
  <si>
    <t>②</t>
    <phoneticPr fontId="2"/>
  </si>
  <si>
    <t>SLD</t>
    <phoneticPr fontId="2"/>
  </si>
  <si>
    <t>ADHD</t>
    <phoneticPr fontId="2"/>
  </si>
  <si>
    <t>ASD</t>
    <phoneticPr fontId="2"/>
  </si>
  <si>
    <t>No.</t>
    <phoneticPr fontId="2"/>
  </si>
  <si>
    <t>就職希望者</t>
    <rPh sb="0" eb="2">
      <t>シュウショク</t>
    </rPh>
    <rPh sb="2" eb="4">
      <t>キボウ</t>
    </rPh>
    <rPh sb="4" eb="5">
      <t>シャ</t>
    </rPh>
    <phoneticPr fontId="8"/>
  </si>
  <si>
    <r>
      <t>卒業後の進路　</t>
    </r>
    <r>
      <rPr>
        <sz val="9"/>
        <color rgb="FFFF0000"/>
        <rFont val="Meiryo UI"/>
        <family val="3"/>
        <charset val="128"/>
      </rPr>
      <t>※卒業しなかった場合、記入は不要です。</t>
    </r>
    <rPh sb="0" eb="3">
      <t>ソツギョウゴ</t>
    </rPh>
    <rPh sb="4" eb="6">
      <t>シンロ</t>
    </rPh>
    <rPh sb="8" eb="10">
      <t>ソツギョウ</t>
    </rPh>
    <rPh sb="15" eb="17">
      <t>バアイ</t>
    </rPh>
    <rPh sb="18" eb="20">
      <t>キニュウ</t>
    </rPh>
    <rPh sb="21" eb="23">
      <t>フヨウ</t>
    </rPh>
    <phoneticPr fontId="2"/>
  </si>
  <si>
    <t>障害大区分</t>
    <phoneticPr fontId="2"/>
  </si>
  <si>
    <t>重複する
発達障害</t>
    <rPh sb="0" eb="2">
      <t>チョウフク</t>
    </rPh>
    <rPh sb="5" eb="7">
      <t>ハッタツ</t>
    </rPh>
    <rPh sb="7" eb="9">
      <t>ショウガイ</t>
    </rPh>
    <phoneticPr fontId="2"/>
  </si>
  <si>
    <t>重複する
精神障害</t>
    <rPh sb="0" eb="2">
      <t>チョウフク</t>
    </rPh>
    <rPh sb="5" eb="7">
      <t>セイシン</t>
    </rPh>
    <rPh sb="7" eb="9">
      <t>ショウガイ</t>
    </rPh>
    <phoneticPr fontId="2"/>
  </si>
  <si>
    <t>大学院研究科に進学</t>
    <rPh sb="0" eb="6">
      <t>ダイガクインケンキュウカ</t>
    </rPh>
    <rPh sb="7" eb="9">
      <t>シンガク</t>
    </rPh>
    <phoneticPr fontId="8"/>
  </si>
  <si>
    <t>大学学部に進学</t>
    <rPh sb="0" eb="2">
      <t>ダイガク</t>
    </rPh>
    <rPh sb="2" eb="4">
      <t>ガクブ</t>
    </rPh>
    <phoneticPr fontId="8"/>
  </si>
  <si>
    <t>短期大学本科に進学</t>
    <rPh sb="0" eb="2">
      <t>タンキ</t>
    </rPh>
    <rPh sb="2" eb="4">
      <t>ダイガク</t>
    </rPh>
    <rPh sb="4" eb="6">
      <t>ホンカ</t>
    </rPh>
    <phoneticPr fontId="8"/>
  </si>
  <si>
    <t>専攻科に進学</t>
    <rPh sb="0" eb="3">
      <t>センコウカ</t>
    </rPh>
    <phoneticPr fontId="8"/>
  </si>
  <si>
    <t>別科に進学</t>
    <rPh sb="0" eb="2">
      <t>ベッカ</t>
    </rPh>
    <phoneticPr fontId="8"/>
  </si>
  <si>
    <t>一時的な仕事に従事</t>
  </si>
  <si>
    <t>ア～カ以外</t>
  </si>
  <si>
    <t>※進学し、就職もしている</t>
    <rPh sb="1" eb="3">
      <t>シンガク</t>
    </rPh>
    <rPh sb="5" eb="7">
      <t>シュウショク</t>
    </rPh>
    <phoneticPr fontId="8"/>
  </si>
  <si>
    <t>調査回答の際のご注意
このシートには直接入力することができません。障害学生情報入力シートで入力した内容が反映されます。</t>
    <phoneticPr fontId="2"/>
  </si>
  <si>
    <t>５．入学者数等</t>
    <rPh sb="2" eb="5">
      <t>ニュウガクシャ</t>
    </rPh>
    <rPh sb="5" eb="7">
      <t>スウトウ</t>
    </rPh>
    <phoneticPr fontId="8"/>
  </si>
  <si>
    <t>（１） 障害のある入学者数等</t>
    <rPh sb="4" eb="6">
      <t>ショウガイ</t>
    </rPh>
    <rPh sb="9" eb="11">
      <t>ニュウガク</t>
    </rPh>
    <rPh sb="11" eb="12">
      <t>シャ</t>
    </rPh>
    <rPh sb="12" eb="13">
      <t>カズ</t>
    </rPh>
    <rPh sb="13" eb="14">
      <t>トウ</t>
    </rPh>
    <phoneticPr fontId="8"/>
  </si>
  <si>
    <t>区　分</t>
    <rPh sb="0" eb="1">
      <t>ク</t>
    </rPh>
    <rPh sb="2" eb="3">
      <t>ブン</t>
    </rPh>
    <phoneticPr fontId="8"/>
  </si>
  <si>
    <t>①全体の相談者数</t>
    <rPh sb="1" eb="3">
      <t>ゼンタイ</t>
    </rPh>
    <rPh sb="4" eb="7">
      <t>ソウダンシャ</t>
    </rPh>
    <rPh sb="7" eb="8">
      <t>スウ</t>
    </rPh>
    <phoneticPr fontId="8"/>
  </si>
  <si>
    <t>②全体の志願者数</t>
    <rPh sb="4" eb="7">
      <t>シガンシャ</t>
    </rPh>
    <rPh sb="7" eb="8">
      <t>スウ</t>
    </rPh>
    <phoneticPr fontId="8"/>
  </si>
  <si>
    <t>③全体の受験者数</t>
    <rPh sb="4" eb="7">
      <t>ジュケンシャ</t>
    </rPh>
    <rPh sb="7" eb="8">
      <t>スウ</t>
    </rPh>
    <phoneticPr fontId="8"/>
  </si>
  <si>
    <t>④全体の合格者数</t>
    <rPh sb="4" eb="7">
      <t>ゴウカクシャ</t>
    </rPh>
    <rPh sb="7" eb="8">
      <t>スウ</t>
    </rPh>
    <phoneticPr fontId="8"/>
  </si>
  <si>
    <t>⑤全体の入学者数</t>
    <rPh sb="4" eb="7">
      <t>ニュウガクシャ</t>
    </rPh>
    <rPh sb="7" eb="8">
      <t>スウ</t>
    </rPh>
    <phoneticPr fontId="8"/>
  </si>
  <si>
    <t>専攻科</t>
    <rPh sb="0" eb="2">
      <t>センコウ</t>
    </rPh>
    <rPh sb="2" eb="3">
      <t>カ</t>
    </rPh>
    <phoneticPr fontId="8"/>
  </si>
  <si>
    <t>受験者数</t>
    <rPh sb="0" eb="3">
      <t>ジュケンシャ</t>
    </rPh>
    <rPh sb="3" eb="4">
      <t>スウ</t>
    </rPh>
    <phoneticPr fontId="8"/>
  </si>
  <si>
    <t>合格者数</t>
    <rPh sb="0" eb="3">
      <t>ゴウカクシャ</t>
    </rPh>
    <rPh sb="3" eb="4">
      <t>スウ</t>
    </rPh>
    <phoneticPr fontId="8"/>
  </si>
  <si>
    <t>視覚障害</t>
    <rPh sb="0" eb="2">
      <t>シカク</t>
    </rPh>
    <rPh sb="2" eb="4">
      <t>ショウガイ</t>
    </rPh>
    <phoneticPr fontId="8"/>
  </si>
  <si>
    <t>盲</t>
    <rPh sb="0" eb="1">
      <t>モウ</t>
    </rPh>
    <phoneticPr fontId="8"/>
  </si>
  <si>
    <t>聴覚・
言語障害</t>
    <rPh sb="0" eb="2">
      <t>チョウカク</t>
    </rPh>
    <rPh sb="4" eb="6">
      <t>ゲンゴ</t>
    </rPh>
    <rPh sb="6" eb="8">
      <t>ショウガイ</t>
    </rPh>
    <phoneticPr fontId="8"/>
  </si>
  <si>
    <t>聾</t>
    <rPh sb="0" eb="1">
      <t>ロウ</t>
    </rPh>
    <phoneticPr fontId="8"/>
  </si>
  <si>
    <t>言語障害のみ</t>
    <rPh sb="0" eb="2">
      <t>ゲンゴ</t>
    </rPh>
    <rPh sb="2" eb="4">
      <t>ショウガイ</t>
    </rPh>
    <phoneticPr fontId="8"/>
  </si>
  <si>
    <t>肢体
不自由</t>
    <rPh sb="0" eb="2">
      <t>シタイ</t>
    </rPh>
    <rPh sb="3" eb="6">
      <t>フジユウ</t>
    </rPh>
    <phoneticPr fontId="8"/>
  </si>
  <si>
    <t>上肢機能障害</t>
    <rPh sb="0" eb="2">
      <t>ジョウシ</t>
    </rPh>
    <rPh sb="2" eb="4">
      <t>キノウ</t>
    </rPh>
    <rPh sb="4" eb="6">
      <t>ショウガイ</t>
    </rPh>
    <phoneticPr fontId="8"/>
  </si>
  <si>
    <t>下肢機能障害</t>
    <rPh sb="0" eb="2">
      <t>カシ</t>
    </rPh>
    <rPh sb="2" eb="4">
      <t>キノウ</t>
    </rPh>
    <rPh sb="4" eb="6">
      <t>ショウガイ</t>
    </rPh>
    <phoneticPr fontId="8"/>
  </si>
  <si>
    <t>上下肢機能障害</t>
    <rPh sb="0" eb="1">
      <t>ジョウ</t>
    </rPh>
    <rPh sb="1" eb="3">
      <t>カシ</t>
    </rPh>
    <rPh sb="3" eb="5">
      <t>キノウ</t>
    </rPh>
    <rPh sb="5" eb="7">
      <t>ショウガイ</t>
    </rPh>
    <phoneticPr fontId="8"/>
  </si>
  <si>
    <t>他の機能障害</t>
    <rPh sb="0" eb="1">
      <t>タ</t>
    </rPh>
    <rPh sb="2" eb="4">
      <t>キノウ</t>
    </rPh>
    <rPh sb="4" eb="6">
      <t>ショウガイ</t>
    </rPh>
    <phoneticPr fontId="8"/>
  </si>
  <si>
    <t>内部障害等</t>
    <rPh sb="0" eb="2">
      <t>ナイブ</t>
    </rPh>
    <rPh sb="2" eb="4">
      <t>ショウガイ</t>
    </rPh>
    <rPh sb="4" eb="5">
      <t>トウ</t>
    </rPh>
    <phoneticPr fontId="8"/>
  </si>
  <si>
    <t>他の慢性疾患</t>
    <rPh sb="0" eb="1">
      <t>タ</t>
    </rPh>
    <rPh sb="2" eb="4">
      <t>マンセイ</t>
    </rPh>
    <rPh sb="4" eb="6">
      <t>シッカン</t>
    </rPh>
    <phoneticPr fontId="8"/>
  </si>
  <si>
    <t>重複</t>
    <rPh sb="0" eb="2">
      <t>チョウフク</t>
    </rPh>
    <phoneticPr fontId="8"/>
  </si>
  <si>
    <t>SLD</t>
    <phoneticPr fontId="8"/>
  </si>
  <si>
    <t>ADHD</t>
    <phoneticPr fontId="8"/>
  </si>
  <si>
    <t>ASD</t>
    <phoneticPr fontId="8"/>
  </si>
  <si>
    <t>発達障害の重複</t>
    <rPh sb="0" eb="2">
      <t>ハッタツ</t>
    </rPh>
    <rPh sb="2" eb="4">
      <t>ショウガイ</t>
    </rPh>
    <rPh sb="5" eb="7">
      <t>チョウフク</t>
    </rPh>
    <phoneticPr fontId="8"/>
  </si>
  <si>
    <t>精神障害</t>
    <rPh sb="0" eb="2">
      <t>セイシン</t>
    </rPh>
    <rPh sb="2" eb="4">
      <t>ショウガイ</t>
    </rPh>
    <phoneticPr fontId="8"/>
  </si>
  <si>
    <t>統合失調症等</t>
    <rPh sb="0" eb="2">
      <t>トウゴウ</t>
    </rPh>
    <rPh sb="2" eb="6">
      <t>シッチョウショウトウ</t>
    </rPh>
    <phoneticPr fontId="8"/>
  </si>
  <si>
    <t>気分障害</t>
    <rPh sb="0" eb="2">
      <t>キブン</t>
    </rPh>
    <rPh sb="2" eb="4">
      <t>ショウガイ</t>
    </rPh>
    <phoneticPr fontId="8"/>
  </si>
  <si>
    <t>神経症性障害等</t>
    <rPh sb="0" eb="3">
      <t>シンケイショウ</t>
    </rPh>
    <rPh sb="3" eb="4">
      <t>セイ</t>
    </rPh>
    <rPh sb="4" eb="6">
      <t>ショウガイ</t>
    </rPh>
    <rPh sb="6" eb="7">
      <t>トウ</t>
    </rPh>
    <phoneticPr fontId="8"/>
  </si>
  <si>
    <t>他の精神障害</t>
    <rPh sb="0" eb="1">
      <t>タ</t>
    </rPh>
    <rPh sb="2" eb="4">
      <t>セイシン</t>
    </rPh>
    <rPh sb="4" eb="6">
      <t>ショウガイ</t>
    </rPh>
    <phoneticPr fontId="8"/>
  </si>
  <si>
    <t>その他の障害</t>
    <rPh sb="2" eb="3">
      <t>タ</t>
    </rPh>
    <rPh sb="4" eb="6">
      <t>ショウガイ</t>
    </rPh>
    <phoneticPr fontId="8"/>
  </si>
  <si>
    <t>区分不明</t>
    <rPh sb="0" eb="2">
      <t>クブン</t>
    </rPh>
    <rPh sb="2" eb="4">
      <t>フメイ</t>
    </rPh>
    <phoneticPr fontId="8"/>
  </si>
  <si>
    <t>区分</t>
    <rPh sb="0" eb="2">
      <t>クブン</t>
    </rPh>
    <phoneticPr fontId="8"/>
  </si>
  <si>
    <t>Ａ点字問題を点字で解答</t>
    <rPh sb="1" eb="3">
      <t>テンジ</t>
    </rPh>
    <rPh sb="3" eb="5">
      <t>モンダイ</t>
    </rPh>
    <rPh sb="6" eb="8">
      <t>テンジ</t>
    </rPh>
    <rPh sb="9" eb="11">
      <t>カイトウ</t>
    </rPh>
    <phoneticPr fontId="8"/>
  </si>
  <si>
    <t>Ｂ拡大文字問題の準備</t>
    <rPh sb="1" eb="3">
      <t>カクダイ</t>
    </rPh>
    <rPh sb="3" eb="5">
      <t>モジ</t>
    </rPh>
    <rPh sb="5" eb="7">
      <t>モンダイ</t>
    </rPh>
    <rPh sb="8" eb="10">
      <t>ジュンビ</t>
    </rPh>
    <phoneticPr fontId="8"/>
  </si>
  <si>
    <t>Ｃ拡大解答用紙の準備</t>
    <rPh sb="1" eb="3">
      <t>カクダイ</t>
    </rPh>
    <rPh sb="3" eb="5">
      <t>カイトウ</t>
    </rPh>
    <rPh sb="5" eb="7">
      <t>ヨウシ</t>
    </rPh>
    <rPh sb="8" eb="10">
      <t>ジュンビ</t>
    </rPh>
    <phoneticPr fontId="8"/>
  </si>
  <si>
    <t>Ｄ音声で出題し音声で解答</t>
    <rPh sb="1" eb="3">
      <t>オンセイ</t>
    </rPh>
    <rPh sb="4" eb="6">
      <t>シュツダイ</t>
    </rPh>
    <rPh sb="7" eb="9">
      <t>オンセイ</t>
    </rPh>
    <rPh sb="10" eb="12">
      <t>カイトウ</t>
    </rPh>
    <phoneticPr fontId="8"/>
  </si>
  <si>
    <t>Ｅマークシートに替えて文字で解答</t>
    <rPh sb="8" eb="9">
      <t>カ</t>
    </rPh>
    <rPh sb="11" eb="13">
      <t>モジ</t>
    </rPh>
    <rPh sb="14" eb="16">
      <t>カイトウ</t>
    </rPh>
    <phoneticPr fontId="8"/>
  </si>
  <si>
    <t>Ｆチェック解答</t>
    <rPh sb="5" eb="7">
      <t>カイトウ</t>
    </rPh>
    <phoneticPr fontId="8"/>
  </si>
  <si>
    <t>Ｇ試験時間の延長</t>
    <rPh sb="1" eb="3">
      <t>シケン</t>
    </rPh>
    <rPh sb="3" eb="5">
      <t>ジカン</t>
    </rPh>
    <rPh sb="6" eb="8">
      <t>エンチョウ</t>
    </rPh>
    <phoneticPr fontId="8"/>
  </si>
  <si>
    <t>Ｈ照明器具の準備</t>
    <rPh sb="1" eb="3">
      <t>ショウメイ</t>
    </rPh>
    <rPh sb="3" eb="5">
      <t>キグ</t>
    </rPh>
    <rPh sb="6" eb="8">
      <t>ジュンビ</t>
    </rPh>
    <phoneticPr fontId="8"/>
  </si>
  <si>
    <t>Ｉ特製机の使用</t>
    <rPh sb="1" eb="3">
      <t>トクセイ</t>
    </rPh>
    <rPh sb="3" eb="4">
      <t>ツクエ</t>
    </rPh>
    <rPh sb="5" eb="7">
      <t>シヨウ</t>
    </rPh>
    <phoneticPr fontId="8"/>
  </si>
  <si>
    <t>Ｊ拡大鏡等の持参使用</t>
    <rPh sb="1" eb="4">
      <t>カクダイキョウ</t>
    </rPh>
    <rPh sb="4" eb="5">
      <t>トウ</t>
    </rPh>
    <rPh sb="6" eb="8">
      <t>ジサン</t>
    </rPh>
    <rPh sb="8" eb="10">
      <t>シヨウ</t>
    </rPh>
    <phoneticPr fontId="8"/>
  </si>
  <si>
    <t>Ｋ補聴器の持参使用</t>
    <rPh sb="1" eb="4">
      <t>ホチョウキ</t>
    </rPh>
    <rPh sb="5" eb="7">
      <t>ジサン</t>
    </rPh>
    <rPh sb="7" eb="9">
      <t>シヨウ</t>
    </rPh>
    <phoneticPr fontId="8"/>
  </si>
  <si>
    <t>Ｌ車椅子等の持参使用</t>
    <rPh sb="1" eb="4">
      <t>クルマイス</t>
    </rPh>
    <rPh sb="4" eb="5">
      <t>トウ</t>
    </rPh>
    <rPh sb="6" eb="8">
      <t>ジサン</t>
    </rPh>
    <rPh sb="8" eb="10">
      <t>シヨウ</t>
    </rPh>
    <phoneticPr fontId="8"/>
  </si>
  <si>
    <t>Ｍ松葉杖の持参使用</t>
    <rPh sb="1" eb="3">
      <t>マツバ</t>
    </rPh>
    <rPh sb="3" eb="4">
      <t>ヅエ</t>
    </rPh>
    <rPh sb="5" eb="7">
      <t>ジサン</t>
    </rPh>
    <rPh sb="7" eb="9">
      <t>シヨウ</t>
    </rPh>
    <phoneticPr fontId="8"/>
  </si>
  <si>
    <t>Ｎパソコン等の持参使用</t>
    <rPh sb="5" eb="6">
      <t>トウ</t>
    </rPh>
    <rPh sb="7" eb="9">
      <t>ジサン</t>
    </rPh>
    <rPh sb="9" eb="11">
      <t>シヨウ</t>
    </rPh>
    <phoneticPr fontId="8"/>
  </si>
  <si>
    <t>Ｏ手話通訳者の付与</t>
    <rPh sb="1" eb="3">
      <t>シュワ</t>
    </rPh>
    <rPh sb="3" eb="5">
      <t>ツウヤク</t>
    </rPh>
    <rPh sb="5" eb="6">
      <t>シャ</t>
    </rPh>
    <rPh sb="7" eb="9">
      <t>フヨ</t>
    </rPh>
    <phoneticPr fontId="8"/>
  </si>
  <si>
    <t>Ｐ文書による伝達</t>
    <rPh sb="1" eb="3">
      <t>ブンショ</t>
    </rPh>
    <rPh sb="6" eb="8">
      <t>デンタツ</t>
    </rPh>
    <phoneticPr fontId="8"/>
  </si>
  <si>
    <t>Ｑ窓側の明るい席の指定</t>
    <rPh sb="1" eb="2">
      <t>マド</t>
    </rPh>
    <rPh sb="2" eb="3">
      <t>ガワ</t>
    </rPh>
    <rPh sb="4" eb="5">
      <t>アカ</t>
    </rPh>
    <rPh sb="7" eb="8">
      <t>セキ</t>
    </rPh>
    <rPh sb="9" eb="11">
      <t>シテイ</t>
    </rPh>
    <phoneticPr fontId="8"/>
  </si>
  <si>
    <t>Ｒトイレに近接する試験室に指定</t>
    <rPh sb="5" eb="7">
      <t>キンセツ</t>
    </rPh>
    <rPh sb="9" eb="12">
      <t>シケンシツ</t>
    </rPh>
    <rPh sb="13" eb="15">
      <t>シテイ</t>
    </rPh>
    <phoneticPr fontId="8"/>
  </si>
  <si>
    <t>Ｓ別室を設定</t>
    <rPh sb="1" eb="3">
      <t>ベッシツ</t>
    </rPh>
    <rPh sb="4" eb="6">
      <t>セッテイ</t>
    </rPh>
    <phoneticPr fontId="8"/>
  </si>
  <si>
    <t>Ｔ試験室を一階に設定</t>
    <rPh sb="1" eb="4">
      <t>シケンシツ</t>
    </rPh>
    <rPh sb="5" eb="7">
      <t>イッカイ</t>
    </rPh>
    <rPh sb="8" eb="10">
      <t>セッテイ</t>
    </rPh>
    <phoneticPr fontId="8"/>
  </si>
  <si>
    <t>Ｕ介助者の付与</t>
    <rPh sb="1" eb="3">
      <t>カイジョ</t>
    </rPh>
    <rPh sb="3" eb="4">
      <t>シャ</t>
    </rPh>
    <rPh sb="5" eb="7">
      <t>フヨ</t>
    </rPh>
    <phoneticPr fontId="8"/>
  </si>
  <si>
    <t>Ｖ試験場への車での入構許可</t>
    <rPh sb="1" eb="4">
      <t>シケンジョウ</t>
    </rPh>
    <rPh sb="6" eb="7">
      <t>クルマ</t>
    </rPh>
    <rPh sb="9" eb="10">
      <t>イリ</t>
    </rPh>
    <rPh sb="10" eb="11">
      <t>カマエ</t>
    </rPh>
    <rPh sb="11" eb="13">
      <t>キョカ</t>
    </rPh>
    <phoneticPr fontId="8"/>
  </si>
  <si>
    <t>Ｗその他</t>
    <rPh sb="3" eb="4">
      <t>タ</t>
    </rPh>
    <phoneticPr fontId="8"/>
  </si>
  <si>
    <t>病弱・虚弱</t>
    <rPh sb="0" eb="2">
      <t>ビョウジャク</t>
    </rPh>
    <rPh sb="3" eb="5">
      <t>キョジャク</t>
    </rPh>
    <phoneticPr fontId="8"/>
  </si>
  <si>
    <t>障害種別</t>
    <rPh sb="0" eb="2">
      <t>ショウガイ</t>
    </rPh>
    <rPh sb="2" eb="4">
      <t>シュベツ</t>
    </rPh>
    <phoneticPr fontId="8"/>
  </si>
  <si>
    <t>Wその他の具体的内容</t>
  </si>
  <si>
    <t>障害区分</t>
    <rPh sb="0" eb="2">
      <t>ショウガイ</t>
    </rPh>
    <rPh sb="2" eb="4">
      <t>クブン</t>
    </rPh>
    <phoneticPr fontId="8"/>
  </si>
  <si>
    <t>小区分</t>
    <rPh sb="0" eb="3">
      <t>ショウクブン</t>
    </rPh>
    <phoneticPr fontId="2"/>
  </si>
  <si>
    <t>数</t>
    <rPh sb="0" eb="1">
      <t>スウ</t>
    </rPh>
    <phoneticPr fontId="2"/>
  </si>
  <si>
    <t>発達障害（診断書無・配慮有）</t>
    <rPh sb="0" eb="2">
      <t>ハッタツ</t>
    </rPh>
    <rPh sb="2" eb="4">
      <t>ショウガイ</t>
    </rPh>
    <rPh sb="5" eb="8">
      <t>シンダンショ</t>
    </rPh>
    <rPh sb="8" eb="9">
      <t>ナ</t>
    </rPh>
    <rPh sb="10" eb="12">
      <t>ハイリョ</t>
    </rPh>
    <rPh sb="12" eb="13">
      <t>アリ</t>
    </rPh>
    <phoneticPr fontId="2"/>
  </si>
  <si>
    <t>SLD</t>
    <phoneticPr fontId="2"/>
  </si>
  <si>
    <t>ADHD</t>
    <phoneticPr fontId="2"/>
  </si>
  <si>
    <t>ASD</t>
    <phoneticPr fontId="2"/>
  </si>
  <si>
    <t>区分不明</t>
    <rPh sb="0" eb="2">
      <t>クブン</t>
    </rPh>
    <rPh sb="2" eb="4">
      <t>フメイ</t>
    </rPh>
    <phoneticPr fontId="2"/>
  </si>
  <si>
    <t>調査回答の際のご注意
このシートには直接入力することができません。卒業生情報入力シートで入力した内容が反映されます。</t>
    <rPh sb="0" eb="2">
      <t>チョウサ</t>
    </rPh>
    <rPh sb="2" eb="4">
      <t>カイトウ</t>
    </rPh>
    <rPh sb="5" eb="6">
      <t>サイ</t>
    </rPh>
    <rPh sb="8" eb="10">
      <t>チュウイ</t>
    </rPh>
    <rPh sb="18" eb="20">
      <t>チョクセツ</t>
    </rPh>
    <rPh sb="20" eb="22">
      <t>ニュウリョク</t>
    </rPh>
    <rPh sb="33" eb="36">
      <t>ソツギョウセイ</t>
    </rPh>
    <rPh sb="36" eb="38">
      <t>ジョウホウ</t>
    </rPh>
    <rPh sb="38" eb="40">
      <t>ニュウリョク</t>
    </rPh>
    <rPh sb="44" eb="46">
      <t>ニュウリョク</t>
    </rPh>
    <rPh sb="48" eb="50">
      <t>ナイヨウ</t>
    </rPh>
    <rPh sb="51" eb="53">
      <t>ハンエイ</t>
    </rPh>
    <phoneticPr fontId="6"/>
  </si>
  <si>
    <t>障害区分不明の学生</t>
    <rPh sb="0" eb="2">
      <t>ショウガイ</t>
    </rPh>
    <rPh sb="2" eb="4">
      <t>クブン</t>
    </rPh>
    <rPh sb="4" eb="6">
      <t>フメイ</t>
    </rPh>
    <rPh sb="7" eb="9">
      <t>ガクセイ</t>
    </rPh>
    <phoneticPr fontId="2"/>
  </si>
  <si>
    <t>（１） 学部（通学課程）最高年次及び卒業障害学生数</t>
    <rPh sb="12" eb="14">
      <t>サイコウ</t>
    </rPh>
    <rPh sb="14" eb="16">
      <t>ネンジ</t>
    </rPh>
    <rPh sb="16" eb="17">
      <t>オヨ</t>
    </rPh>
    <rPh sb="18" eb="20">
      <t>ソツギョウ</t>
    </rPh>
    <rPh sb="20" eb="22">
      <t>ショウガイ</t>
    </rPh>
    <rPh sb="22" eb="24">
      <t>ガクセイ</t>
    </rPh>
    <rPh sb="24" eb="25">
      <t>スウ</t>
    </rPh>
    <phoneticPr fontId="8"/>
  </si>
  <si>
    <t>①</t>
    <phoneticPr fontId="8"/>
  </si>
  <si>
    <t>②</t>
    <phoneticPr fontId="8"/>
  </si>
  <si>
    <t>③</t>
    <phoneticPr fontId="8"/>
  </si>
  <si>
    <t>②のうち就職希望者数</t>
    <rPh sb="4" eb="6">
      <t>シュウショク</t>
    </rPh>
    <rPh sb="6" eb="8">
      <t>キボウ</t>
    </rPh>
    <rPh sb="8" eb="9">
      <t>シャ</t>
    </rPh>
    <rPh sb="9" eb="10">
      <t>スウ</t>
    </rPh>
    <phoneticPr fontId="8"/>
  </si>
  <si>
    <t>聴覚・言語障害</t>
    <rPh sb="0" eb="2">
      <t>チョウカク</t>
    </rPh>
    <rPh sb="3" eb="5">
      <t>ゲンゴ</t>
    </rPh>
    <rPh sb="5" eb="7">
      <t>ショウガイ</t>
    </rPh>
    <phoneticPr fontId="8"/>
  </si>
  <si>
    <t>肢体不自由</t>
    <rPh sb="0" eb="2">
      <t>シタイ</t>
    </rPh>
    <rPh sb="2" eb="5">
      <t>フジユウ</t>
    </rPh>
    <phoneticPr fontId="8"/>
  </si>
  <si>
    <t>SLD</t>
    <phoneticPr fontId="8"/>
  </si>
  <si>
    <t>ADHD</t>
    <phoneticPr fontId="8"/>
  </si>
  <si>
    <t>ASD</t>
    <phoneticPr fontId="8"/>
  </si>
  <si>
    <t>摂食障害・睡眠障害等</t>
    <rPh sb="0" eb="2">
      <t>セッショク</t>
    </rPh>
    <rPh sb="2" eb="4">
      <t>ショウガイ</t>
    </rPh>
    <rPh sb="5" eb="7">
      <t>スイミン</t>
    </rPh>
    <rPh sb="7" eb="10">
      <t>ショウガイトウ</t>
    </rPh>
    <phoneticPr fontId="8"/>
  </si>
  <si>
    <t>計</t>
    <rPh sb="0" eb="1">
      <t>ケイ</t>
    </rPh>
    <phoneticPr fontId="8"/>
  </si>
  <si>
    <t>※診断書はないが、発達障害が疑われ、支援を行なっていた卒業者の数</t>
    <rPh sb="1" eb="4">
      <t>シンダンショ</t>
    </rPh>
    <rPh sb="9" eb="11">
      <t>ハッタツ</t>
    </rPh>
    <rPh sb="11" eb="13">
      <t>ショウガイ</t>
    </rPh>
    <rPh sb="14" eb="15">
      <t>ウタガ</t>
    </rPh>
    <rPh sb="18" eb="20">
      <t>シエン</t>
    </rPh>
    <rPh sb="21" eb="22">
      <t>オコ</t>
    </rPh>
    <rPh sb="27" eb="30">
      <t>ソツギョウシャ</t>
    </rPh>
    <rPh sb="31" eb="32">
      <t>スウ</t>
    </rPh>
    <phoneticPr fontId="8"/>
  </si>
  <si>
    <t>SLD</t>
    <phoneticPr fontId="8"/>
  </si>
  <si>
    <t>ASD</t>
    <phoneticPr fontId="8"/>
  </si>
  <si>
    <t>ア</t>
    <phoneticPr fontId="8"/>
  </si>
  <si>
    <t>イ</t>
    <phoneticPr fontId="8"/>
  </si>
  <si>
    <t>ウ</t>
    <phoneticPr fontId="8"/>
  </si>
  <si>
    <t>エ</t>
    <phoneticPr fontId="8"/>
  </si>
  <si>
    <t>オ</t>
    <phoneticPr fontId="8"/>
  </si>
  <si>
    <t>カ</t>
    <phoneticPr fontId="8"/>
  </si>
  <si>
    <t>キ</t>
    <phoneticPr fontId="8"/>
  </si>
  <si>
    <t>ク</t>
    <phoneticPr fontId="8"/>
  </si>
  <si>
    <t>進学者</t>
    <phoneticPr fontId="8"/>
  </si>
  <si>
    <t>専修学校、外国の学校、教育訓練機関等入学者</t>
    <phoneticPr fontId="8"/>
  </si>
  <si>
    <t>社会福祉施設、医療機関入所者</t>
    <phoneticPr fontId="8"/>
  </si>
  <si>
    <t>一時的な仕事に従事</t>
    <phoneticPr fontId="8"/>
  </si>
  <si>
    <t>ア～カ以外</t>
    <phoneticPr fontId="8"/>
  </si>
  <si>
    <t>不詳・死亡の者</t>
  </si>
  <si>
    <t>①進学者の計</t>
    <rPh sb="1" eb="4">
      <t>シンガクシャ</t>
    </rPh>
    <rPh sb="5" eb="6">
      <t>ケイ</t>
    </rPh>
    <phoneticPr fontId="8"/>
  </si>
  <si>
    <t>②進学者のうち就職している数</t>
    <rPh sb="1" eb="4">
      <t>シンガクシャ</t>
    </rPh>
    <rPh sb="7" eb="9">
      <t>シュウショク</t>
    </rPh>
    <rPh sb="13" eb="14">
      <t>スウ</t>
    </rPh>
    <phoneticPr fontId="8"/>
  </si>
  <si>
    <t>ADHD</t>
    <phoneticPr fontId="8"/>
  </si>
  <si>
    <t>ASD</t>
    <phoneticPr fontId="8"/>
  </si>
  <si>
    <t>※診断書はないが、発達障害が疑われ、学校が支援を行なっていた卒業者の進路</t>
    <rPh sb="1" eb="4">
      <t>シンダンショ</t>
    </rPh>
    <rPh sb="9" eb="11">
      <t>ハッタツ</t>
    </rPh>
    <rPh sb="11" eb="13">
      <t>ショウガイ</t>
    </rPh>
    <rPh sb="14" eb="15">
      <t>ウタガ</t>
    </rPh>
    <rPh sb="18" eb="20">
      <t>ガッコウ</t>
    </rPh>
    <rPh sb="21" eb="23">
      <t>シエン</t>
    </rPh>
    <rPh sb="24" eb="25">
      <t>オコ</t>
    </rPh>
    <rPh sb="30" eb="33">
      <t>ソツギョウシャ</t>
    </rPh>
    <rPh sb="34" eb="36">
      <t>シンロ</t>
    </rPh>
    <phoneticPr fontId="8"/>
  </si>
  <si>
    <t>ア</t>
    <phoneticPr fontId="8"/>
  </si>
  <si>
    <t>エ</t>
    <phoneticPr fontId="8"/>
  </si>
  <si>
    <t>オ</t>
    <phoneticPr fontId="8"/>
  </si>
  <si>
    <t>キ</t>
    <phoneticPr fontId="8"/>
  </si>
  <si>
    <t>進学者</t>
    <rPh sb="0" eb="3">
      <t>シンガクシャ</t>
    </rPh>
    <phoneticPr fontId="8"/>
  </si>
  <si>
    <t>Ｂ
大学
学部</t>
    <rPh sb="2" eb="4">
      <t>ダイガク</t>
    </rPh>
    <rPh sb="5" eb="7">
      <t>ガクブ</t>
    </rPh>
    <phoneticPr fontId="8"/>
  </si>
  <si>
    <t>Ｃ
短期大学本科</t>
    <rPh sb="2" eb="4">
      <t>タンキ</t>
    </rPh>
    <rPh sb="4" eb="6">
      <t>ダイガク</t>
    </rPh>
    <rPh sb="6" eb="8">
      <t>ホンカ</t>
    </rPh>
    <phoneticPr fontId="8"/>
  </si>
  <si>
    <t>Ｄ
専攻科</t>
    <rPh sb="2" eb="5">
      <t>センコウカ</t>
    </rPh>
    <phoneticPr fontId="8"/>
  </si>
  <si>
    <t>Ｅ
別科</t>
    <rPh sb="2" eb="4">
      <t>ベッカ</t>
    </rPh>
    <phoneticPr fontId="8"/>
  </si>
  <si>
    <t>①
計</t>
    <rPh sb="2" eb="3">
      <t>ケイ</t>
    </rPh>
    <phoneticPr fontId="8"/>
  </si>
  <si>
    <t>専修学校、外国の学校、教育訓練機関等入学者</t>
  </si>
  <si>
    <t>社会福祉施設、医療機関入所者</t>
  </si>
  <si>
    <t>調査回答の際のご注意
このシートには直接入力することができません。障害学生情報入力シートで入力した内容が反映されます。</t>
    <rPh sb="0" eb="2">
      <t>チョウサ</t>
    </rPh>
    <rPh sb="2" eb="4">
      <t>カイトウ</t>
    </rPh>
    <rPh sb="5" eb="6">
      <t>サイ</t>
    </rPh>
    <rPh sb="8" eb="10">
      <t>チュウイ</t>
    </rPh>
    <rPh sb="18" eb="20">
      <t>チョクセツ</t>
    </rPh>
    <rPh sb="20" eb="22">
      <t>ニュウリョク</t>
    </rPh>
    <rPh sb="33" eb="35">
      <t>ショウガイ</t>
    </rPh>
    <rPh sb="35" eb="37">
      <t>ガクセイ</t>
    </rPh>
    <rPh sb="37" eb="39">
      <t>ジョウホウ</t>
    </rPh>
    <rPh sb="39" eb="41">
      <t>ニュウリョク</t>
    </rPh>
    <rPh sb="45" eb="47">
      <t>ニュウリョク</t>
    </rPh>
    <rPh sb="49" eb="51">
      <t>ナイヨウ</t>
    </rPh>
    <rPh sb="52" eb="54">
      <t>ハンエイ</t>
    </rPh>
    <phoneticPr fontId="6"/>
  </si>
  <si>
    <t>７．障害学生数</t>
    <phoneticPr fontId="8"/>
  </si>
  <si>
    <t>（１）学部（通学課程）の障害学生数</t>
    <rPh sb="3" eb="5">
      <t>ガクブ</t>
    </rPh>
    <rPh sb="6" eb="10">
      <t>ツウガクカテイ</t>
    </rPh>
    <rPh sb="12" eb="14">
      <t>ショウガイ</t>
    </rPh>
    <rPh sb="14" eb="17">
      <t>ガクセイスウ</t>
    </rPh>
    <phoneticPr fontId="8"/>
  </si>
  <si>
    <t>発達障害（診断書有）</t>
    <rPh sb="0" eb="2">
      <t>ハッタツ</t>
    </rPh>
    <rPh sb="2" eb="4">
      <t>ショウガイ</t>
    </rPh>
    <rPh sb="5" eb="8">
      <t>シンダンショ</t>
    </rPh>
    <rPh sb="8" eb="9">
      <t>アリ</t>
    </rPh>
    <phoneticPr fontId="8"/>
  </si>
  <si>
    <t>内部障害等</t>
    <rPh sb="0" eb="2">
      <t>ナイブ</t>
    </rPh>
    <rPh sb="2" eb="4">
      <t>ショウガイ</t>
    </rPh>
    <rPh sb="4" eb="5">
      <t>トウ</t>
    </rPh>
    <phoneticPr fontId="2"/>
  </si>
  <si>
    <t>摂食障害・睡眠障害等</t>
    <rPh sb="0" eb="2">
      <t>セッショク</t>
    </rPh>
    <rPh sb="2" eb="4">
      <t>ショウガイ</t>
    </rPh>
    <rPh sb="5" eb="7">
      <t>スイミン</t>
    </rPh>
    <rPh sb="7" eb="10">
      <t>ショウガイトウ</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</si>
  <si>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8"/>
  </si>
  <si>
    <t>支援障害学生数</t>
    <rPh sb="0" eb="2">
      <t>シエン</t>
    </rPh>
    <rPh sb="2" eb="4">
      <t>ショウガイ</t>
    </rPh>
    <rPh sb="4" eb="7">
      <t>ガクセイスウ</t>
    </rPh>
    <phoneticPr fontId="8"/>
  </si>
  <si>
    <t>令和3年度障害のある入学者数</t>
    <rPh sb="5" eb="7">
      <t>ショウガイ</t>
    </rPh>
    <rPh sb="10" eb="12">
      <t>ニュウガク</t>
    </rPh>
    <rPh sb="12" eb="13">
      <t>シャ</t>
    </rPh>
    <rPh sb="13" eb="14">
      <t>スウ</t>
    </rPh>
    <phoneticPr fontId="8"/>
  </si>
  <si>
    <t>休学者数（令和3年5月1日現在）</t>
    <rPh sb="0" eb="3">
      <t>キュウガクシャ</t>
    </rPh>
    <rPh sb="3" eb="4">
      <t>スウ</t>
    </rPh>
    <rPh sb="10" eb="11">
      <t>ガツ</t>
    </rPh>
    <rPh sb="12" eb="13">
      <t>ニチ</t>
    </rPh>
    <rPh sb="13" eb="15">
      <t>ゲンザイ</t>
    </rPh>
    <phoneticPr fontId="8"/>
  </si>
  <si>
    <t>最低在学年限超過数</t>
    <rPh sb="0" eb="2">
      <t>サイテイ</t>
    </rPh>
    <rPh sb="2" eb="4">
      <t>ザイガク</t>
    </rPh>
    <rPh sb="4" eb="6">
      <t>ネンゲン</t>
    </rPh>
    <rPh sb="6" eb="8">
      <t>チョウカ</t>
    </rPh>
    <rPh sb="8" eb="9">
      <t>スウ</t>
    </rPh>
    <phoneticPr fontId="8"/>
  </si>
  <si>
    <t>学科（専攻）</t>
    <rPh sb="0" eb="2">
      <t>ガッカ</t>
    </rPh>
    <rPh sb="3" eb="5">
      <t>センコウ</t>
    </rPh>
    <phoneticPr fontId="2"/>
  </si>
  <si>
    <t>障害学生数</t>
    <rPh sb="0" eb="2">
      <t>ショウガイ</t>
    </rPh>
    <rPh sb="2" eb="5">
      <t>ガクセイスウ</t>
    </rPh>
    <phoneticPr fontId="8"/>
  </si>
  <si>
    <t>Ｆ．保健（医・歯学）</t>
    <rPh sb="2" eb="4">
      <t>ホケン</t>
    </rPh>
    <rPh sb="5" eb="6">
      <t>イ</t>
    </rPh>
    <rPh sb="7" eb="9">
      <t>シガク</t>
    </rPh>
    <phoneticPr fontId="8"/>
  </si>
  <si>
    <t>Ｈ．商船</t>
    <rPh sb="2" eb="4">
      <t>ショウセン</t>
    </rPh>
    <phoneticPr fontId="8"/>
  </si>
  <si>
    <t>Ｉ．家政</t>
    <rPh sb="2" eb="4">
      <t>カセイ</t>
    </rPh>
    <phoneticPr fontId="8"/>
  </si>
  <si>
    <t>Ｊ．教育</t>
    <rPh sb="2" eb="4">
      <t>キョウイク</t>
    </rPh>
    <phoneticPr fontId="8"/>
  </si>
  <si>
    <t>Ｋ．芸術</t>
    <rPh sb="2" eb="4">
      <t>ゲイジュツ</t>
    </rPh>
    <phoneticPr fontId="8"/>
  </si>
  <si>
    <t>Ｌ．その他</t>
    <rPh sb="4" eb="5">
      <t>タ</t>
    </rPh>
    <phoneticPr fontId="8"/>
  </si>
  <si>
    <t>SLD</t>
    <phoneticPr fontId="8"/>
  </si>
  <si>
    <t>ADHD</t>
    <phoneticPr fontId="8"/>
  </si>
  <si>
    <t>発達障害との重複</t>
    <rPh sb="0" eb="2">
      <t>ハッタツ</t>
    </rPh>
    <rPh sb="2" eb="4">
      <t>ショウガイ</t>
    </rPh>
    <rPh sb="6" eb="8">
      <t>チョウフク</t>
    </rPh>
    <phoneticPr fontId="8"/>
  </si>
  <si>
    <t>ＳＬＤ</t>
    <phoneticPr fontId="8"/>
  </si>
  <si>
    <t>障害学生数</t>
    <rPh sb="0" eb="2">
      <t>ショウガイ</t>
    </rPh>
    <rPh sb="2" eb="5">
      <t>ガクセイスウ</t>
    </rPh>
    <phoneticPr fontId="2"/>
  </si>
  <si>
    <t>ＡＤＨＤ</t>
    <phoneticPr fontId="8"/>
  </si>
  <si>
    <t>ＡＳＤ</t>
    <phoneticPr fontId="8"/>
  </si>
  <si>
    <t>精神障害との重複</t>
    <rPh sb="0" eb="2">
      <t>セイシン</t>
    </rPh>
    <rPh sb="2" eb="4">
      <t>ショウガイ</t>
    </rPh>
    <rPh sb="6" eb="8">
      <t>チョウフク</t>
    </rPh>
    <phoneticPr fontId="8"/>
  </si>
  <si>
    <t>統合失調症等</t>
    <rPh sb="0" eb="2">
      <t>トウゴウ</t>
    </rPh>
    <rPh sb="2" eb="5">
      <t>シッチョウショウ</t>
    </rPh>
    <rPh sb="5" eb="6">
      <t>トウ</t>
    </rPh>
    <phoneticPr fontId="8"/>
  </si>
  <si>
    <t>摂食障害・睡眠障害等</t>
    <rPh sb="0" eb="2">
      <t>セッショク</t>
    </rPh>
    <rPh sb="2" eb="4">
      <t>ショウガイ</t>
    </rPh>
    <rPh sb="5" eb="7">
      <t>スイミン</t>
    </rPh>
    <rPh sb="7" eb="9">
      <t>ショウガイ</t>
    </rPh>
    <rPh sb="9" eb="10">
      <t>トウ</t>
    </rPh>
    <phoneticPr fontId="8"/>
  </si>
  <si>
    <t>▲このシートの先頭に戻る</t>
    <rPh sb="7" eb="9">
      <t>セントウ</t>
    </rPh>
    <rPh sb="10" eb="11">
      <t>モド</t>
    </rPh>
    <phoneticPr fontId="2"/>
  </si>
  <si>
    <t>（２）学部（通信教育課程）の学科（専攻）別障害学生数</t>
    <rPh sb="3" eb="5">
      <t>ガクブ</t>
    </rPh>
    <rPh sb="6" eb="8">
      <t>ツウシン</t>
    </rPh>
    <rPh sb="8" eb="10">
      <t>キョウイク</t>
    </rPh>
    <rPh sb="10" eb="12">
      <t>カテイ</t>
    </rPh>
    <rPh sb="21" eb="23">
      <t>ショウガイ</t>
    </rPh>
    <rPh sb="23" eb="26">
      <t>ガクセイスウ</t>
    </rPh>
    <phoneticPr fontId="8"/>
  </si>
  <si>
    <t>SLD</t>
    <phoneticPr fontId="8"/>
  </si>
  <si>
    <t>ADHD</t>
    <phoneticPr fontId="8"/>
  </si>
  <si>
    <t>学部（通信教育課程）全体の障害学生数</t>
    <rPh sb="0" eb="2">
      <t>ガクブ</t>
    </rPh>
    <rPh sb="3" eb="5">
      <t>ツウシン</t>
    </rPh>
    <rPh sb="5" eb="7">
      <t>キョウイク</t>
    </rPh>
    <rPh sb="7" eb="9">
      <t>カテイ</t>
    </rPh>
    <rPh sb="10" eb="12">
      <t>ゼンタイ</t>
    </rPh>
    <rPh sb="13" eb="15">
      <t>ショウガイ</t>
    </rPh>
    <rPh sb="15" eb="18">
      <t>ガクセイスウ</t>
    </rPh>
    <phoneticPr fontId="8"/>
  </si>
  <si>
    <t>ADHD</t>
    <phoneticPr fontId="8"/>
  </si>
  <si>
    <t>ASD</t>
    <phoneticPr fontId="8"/>
  </si>
  <si>
    <t>ＳＬＤ</t>
    <phoneticPr fontId="8"/>
  </si>
  <si>
    <t>ＡＤＨＤ</t>
    <phoneticPr fontId="8"/>
  </si>
  <si>
    <t>ＡＳＤ</t>
    <phoneticPr fontId="8"/>
  </si>
  <si>
    <t>（３）大学院（通学課程）の学科（専攻）別障害学生数</t>
    <rPh sb="3" eb="6">
      <t>ダイガクイン</t>
    </rPh>
    <rPh sb="7" eb="11">
      <t>ツウガクカテイ</t>
    </rPh>
    <rPh sb="20" eb="22">
      <t>ショウガイ</t>
    </rPh>
    <rPh sb="22" eb="25">
      <t>ガクセイスウ</t>
    </rPh>
    <phoneticPr fontId="8"/>
  </si>
  <si>
    <t>大学院（通学課程）全体の障害学生数</t>
    <rPh sb="0" eb="3">
      <t>ダイガクイン</t>
    </rPh>
    <rPh sb="4" eb="6">
      <t>ツウガク</t>
    </rPh>
    <rPh sb="6" eb="8">
      <t>カテイ</t>
    </rPh>
    <rPh sb="9" eb="11">
      <t>ゼンタイ</t>
    </rPh>
    <rPh sb="12" eb="14">
      <t>ショウガイ</t>
    </rPh>
    <rPh sb="14" eb="17">
      <t>ガクセイスウ</t>
    </rPh>
    <phoneticPr fontId="8"/>
  </si>
  <si>
    <t>視覚障害</t>
  </si>
  <si>
    <t>聴覚・言語障害</t>
  </si>
  <si>
    <t>肢体不自由</t>
  </si>
  <si>
    <t>重複</t>
  </si>
  <si>
    <t>発達障害（診断書有）</t>
  </si>
  <si>
    <t>精神障害</t>
  </si>
  <si>
    <t>その他の障害</t>
  </si>
  <si>
    <t>弱視</t>
  </si>
  <si>
    <t>聾</t>
  </si>
  <si>
    <t>難聴</t>
  </si>
  <si>
    <t>言語障害のみ</t>
  </si>
  <si>
    <t>上肢機能障害</t>
  </si>
  <si>
    <t>下肢機能障害</t>
  </si>
  <si>
    <t>上下肢機能障害</t>
  </si>
  <si>
    <t>他の機能障害</t>
  </si>
  <si>
    <t>内部障害等</t>
  </si>
  <si>
    <t>ADHD</t>
    <phoneticPr fontId="8"/>
  </si>
  <si>
    <t>統合失調症等</t>
  </si>
  <si>
    <t>神経症性障害等</t>
  </si>
  <si>
    <t>他の精神障害</t>
  </si>
  <si>
    <t>ＡＳＤ</t>
    <phoneticPr fontId="8"/>
  </si>
  <si>
    <t>（４）大学院（通信教育課程）の学科（専攻）別障害学生数</t>
    <rPh sb="3" eb="6">
      <t>ダイガクイン</t>
    </rPh>
    <rPh sb="7" eb="9">
      <t>ツウシン</t>
    </rPh>
    <rPh sb="9" eb="11">
      <t>キョウイク</t>
    </rPh>
    <rPh sb="11" eb="13">
      <t>カテイ</t>
    </rPh>
    <rPh sb="22" eb="24">
      <t>ショウガイ</t>
    </rPh>
    <rPh sb="24" eb="27">
      <t>ガクセイスウ</t>
    </rPh>
    <phoneticPr fontId="8"/>
  </si>
  <si>
    <t>ASD</t>
    <phoneticPr fontId="8"/>
  </si>
  <si>
    <t>大学院（通信教育課程）全体の障害学生数</t>
    <rPh sb="0" eb="3">
      <t>ダイガクイン</t>
    </rPh>
    <rPh sb="4" eb="6">
      <t>ツウシン</t>
    </rPh>
    <rPh sb="6" eb="8">
      <t>キョウイク</t>
    </rPh>
    <rPh sb="8" eb="10">
      <t>カテイ</t>
    </rPh>
    <rPh sb="11" eb="13">
      <t>ゼンタイ</t>
    </rPh>
    <rPh sb="14" eb="16">
      <t>ショウガイ</t>
    </rPh>
    <rPh sb="16" eb="19">
      <t>ガクセイスウ</t>
    </rPh>
    <phoneticPr fontId="8"/>
  </si>
  <si>
    <t>ＳＬＤ</t>
    <phoneticPr fontId="8"/>
  </si>
  <si>
    <t>ＡＤＨＤ</t>
    <phoneticPr fontId="8"/>
  </si>
  <si>
    <t>ＡＳＤ</t>
    <phoneticPr fontId="8"/>
  </si>
  <si>
    <t>（５）専攻科の学科（専攻）別障害学生数</t>
    <rPh sb="3" eb="5">
      <t>センコウ</t>
    </rPh>
    <rPh sb="5" eb="6">
      <t>カ</t>
    </rPh>
    <rPh sb="14" eb="16">
      <t>ショウガイ</t>
    </rPh>
    <rPh sb="16" eb="19">
      <t>ガクセイスウ</t>
    </rPh>
    <phoneticPr fontId="8"/>
  </si>
  <si>
    <t>専攻科全体の障害学生数</t>
    <rPh sb="0" eb="3">
      <t>センコウカ</t>
    </rPh>
    <rPh sb="3" eb="5">
      <t>ゼンタイ</t>
    </rPh>
    <rPh sb="6" eb="8">
      <t>ショウガイ</t>
    </rPh>
    <rPh sb="8" eb="11">
      <t>ガクセイスウ</t>
    </rPh>
    <phoneticPr fontId="8"/>
  </si>
  <si>
    <t>令和3年度障害のある入学者数</t>
    <rPh sb="0" eb="2">
      <t>レイワ</t>
    </rPh>
    <rPh sb="5" eb="7">
      <t>ショウガイ</t>
    </rPh>
    <rPh sb="10" eb="12">
      <t>ニュウガク</t>
    </rPh>
    <rPh sb="12" eb="13">
      <t>シャ</t>
    </rPh>
    <rPh sb="13" eb="14">
      <t>スウ</t>
    </rPh>
    <phoneticPr fontId="8"/>
  </si>
  <si>
    <t>SLD</t>
    <phoneticPr fontId="8"/>
  </si>
  <si>
    <t>ＡＤＨＤ</t>
    <phoneticPr fontId="8"/>
  </si>
  <si>
    <t>ＡＳＤ</t>
    <phoneticPr fontId="8"/>
  </si>
  <si>
    <t>８．病弱・虚弱（他の慢性疾患）の内訳</t>
    <rPh sb="2" eb="4">
      <t>ビョウジャク</t>
    </rPh>
    <rPh sb="5" eb="7">
      <t>キョジャク</t>
    </rPh>
    <rPh sb="8" eb="9">
      <t>タ</t>
    </rPh>
    <rPh sb="10" eb="12">
      <t>マンセイ</t>
    </rPh>
    <rPh sb="12" eb="14">
      <t>シッカン</t>
    </rPh>
    <rPh sb="16" eb="18">
      <t>ウチワケ</t>
    </rPh>
    <phoneticPr fontId="8"/>
  </si>
  <si>
    <t>課程</t>
    <rPh sb="0" eb="2">
      <t>カテイ</t>
    </rPh>
    <phoneticPr fontId="2"/>
  </si>
  <si>
    <t>学科（専攻）</t>
    <rPh sb="0" eb="2">
      <t>ガッカ</t>
    </rPh>
    <rPh sb="3" eb="5">
      <t>センコウ</t>
    </rPh>
    <phoneticPr fontId="8"/>
  </si>
  <si>
    <t>内訳(診断名)</t>
    <rPh sb="0" eb="2">
      <t>ウチワケ</t>
    </rPh>
    <rPh sb="3" eb="6">
      <t>シンダンメイ</t>
    </rPh>
    <phoneticPr fontId="8"/>
  </si>
  <si>
    <t>現況</t>
    <rPh sb="0" eb="2">
      <t>ゲンキョウ</t>
    </rPh>
    <phoneticPr fontId="8"/>
  </si>
  <si>
    <t>アのうち
支援障害学生数</t>
    <rPh sb="5" eb="7">
      <t>シエン</t>
    </rPh>
    <rPh sb="7" eb="9">
      <t>ショウガイ</t>
    </rPh>
    <rPh sb="9" eb="12">
      <t>ガクセイスウ</t>
    </rPh>
    <phoneticPr fontId="8"/>
  </si>
  <si>
    <t>９．精神障害（他の精神障害）の内訳</t>
    <rPh sb="2" eb="4">
      <t>セイシン</t>
    </rPh>
    <rPh sb="4" eb="6">
      <t>ショウガイ</t>
    </rPh>
    <rPh sb="7" eb="8">
      <t>タ</t>
    </rPh>
    <rPh sb="9" eb="11">
      <t>セイシン</t>
    </rPh>
    <rPh sb="11" eb="13">
      <t>ショウガイ</t>
    </rPh>
    <rPh sb="15" eb="17">
      <t>ウチワケ</t>
    </rPh>
    <phoneticPr fontId="8"/>
  </si>
  <si>
    <t>ア</t>
    <phoneticPr fontId="8"/>
  </si>
  <si>
    <t>イ</t>
    <phoneticPr fontId="8"/>
  </si>
  <si>
    <t>10．その他の障害の内訳</t>
    <rPh sb="5" eb="6">
      <t>タ</t>
    </rPh>
    <rPh sb="7" eb="9">
      <t>ショウガイ</t>
    </rPh>
    <rPh sb="10" eb="12">
      <t>ウチワケ</t>
    </rPh>
    <phoneticPr fontId="8"/>
  </si>
  <si>
    <t>調査回答の際のご注意
このシートには直接入力することができません。障害学生情報入力シートで入力した内容が反映されます。
※その他の授業支援及びその他の授業以外の支援の具体的内容については、専攻科の表の下にまとめて表示されます。</t>
    <rPh sb="0" eb="2">
      <t>チョウサ</t>
    </rPh>
    <rPh sb="2" eb="4">
      <t>カイトウ</t>
    </rPh>
    <rPh sb="5" eb="6">
      <t>サイ</t>
    </rPh>
    <rPh sb="8" eb="10">
      <t>チュウイ</t>
    </rPh>
    <rPh sb="18" eb="20">
      <t>チョクセツ</t>
    </rPh>
    <rPh sb="20" eb="22">
      <t>ニュウリョク</t>
    </rPh>
    <rPh sb="33" eb="35">
      <t>ショウガイ</t>
    </rPh>
    <rPh sb="35" eb="37">
      <t>ガクセイ</t>
    </rPh>
    <rPh sb="37" eb="39">
      <t>ジョウホウ</t>
    </rPh>
    <rPh sb="39" eb="41">
      <t>ニュウリョク</t>
    </rPh>
    <rPh sb="45" eb="47">
      <t>ニュウリョク</t>
    </rPh>
    <rPh sb="49" eb="51">
      <t>ナイヨウ</t>
    </rPh>
    <rPh sb="52" eb="54">
      <t>ハンエイ</t>
    </rPh>
    <rPh sb="63" eb="64">
      <t>タ</t>
    </rPh>
    <rPh sb="65" eb="67">
      <t>ジュギョウ</t>
    </rPh>
    <rPh sb="67" eb="69">
      <t>シエン</t>
    </rPh>
    <rPh sb="69" eb="70">
      <t>オヨ</t>
    </rPh>
    <rPh sb="73" eb="74">
      <t>タ</t>
    </rPh>
    <rPh sb="75" eb="77">
      <t>ジュギョウ</t>
    </rPh>
    <rPh sb="77" eb="79">
      <t>イガイ</t>
    </rPh>
    <rPh sb="80" eb="82">
      <t>シエン</t>
    </rPh>
    <rPh sb="83" eb="86">
      <t>グタイテキ</t>
    </rPh>
    <rPh sb="86" eb="88">
      <t>ナイヨウ</t>
    </rPh>
    <rPh sb="94" eb="97">
      <t>センコウカ</t>
    </rPh>
    <rPh sb="98" eb="99">
      <t>ヒョウ</t>
    </rPh>
    <rPh sb="100" eb="101">
      <t>シタ</t>
    </rPh>
    <rPh sb="106" eb="108">
      <t>ヒョウジ</t>
    </rPh>
    <phoneticPr fontId="6"/>
  </si>
  <si>
    <t>11．授業支援と授業以外の支援</t>
    <rPh sb="3" eb="5">
      <t>ジュギョウ</t>
    </rPh>
    <rPh sb="5" eb="7">
      <t>シエン</t>
    </rPh>
    <rPh sb="8" eb="10">
      <t>ジュギョウ</t>
    </rPh>
    <rPh sb="10" eb="12">
      <t>イガイ</t>
    </rPh>
    <rPh sb="13" eb="15">
      <t>シエン</t>
    </rPh>
    <phoneticPr fontId="8"/>
  </si>
  <si>
    <t>（１）学部（通学課程）の支援内容</t>
    <rPh sb="3" eb="5">
      <t>ガクブ</t>
    </rPh>
    <rPh sb="6" eb="8">
      <t>ツウガク</t>
    </rPh>
    <rPh sb="8" eb="10">
      <t>カテイ</t>
    </rPh>
    <rPh sb="12" eb="14">
      <t>シエン</t>
    </rPh>
    <rPh sb="14" eb="16">
      <t>ナイヨウ</t>
    </rPh>
    <phoneticPr fontId="8"/>
  </si>
  <si>
    <t>実施の有無</t>
    <rPh sb="0" eb="2">
      <t>ジッシ</t>
    </rPh>
    <rPh sb="3" eb="5">
      <t>ウム</t>
    </rPh>
    <phoneticPr fontId="2"/>
  </si>
  <si>
    <t>支援障害学生数</t>
    <rPh sb="0" eb="2">
      <t>シエン</t>
    </rPh>
    <rPh sb="2" eb="4">
      <t>ショウガイ</t>
    </rPh>
    <rPh sb="4" eb="7">
      <t>ガクセイスウ</t>
    </rPh>
    <phoneticPr fontId="2"/>
  </si>
  <si>
    <t>ガイドヘルプ</t>
    <phoneticPr fontId="8"/>
  </si>
  <si>
    <t>リーディングサービス</t>
    <phoneticPr fontId="8"/>
  </si>
  <si>
    <t>ノートテイク</t>
    <phoneticPr fontId="8"/>
  </si>
  <si>
    <t>パソコンテイク</t>
    <phoneticPr fontId="8"/>
  </si>
  <si>
    <t>ＳＬＤ</t>
    <phoneticPr fontId="8"/>
  </si>
  <si>
    <t>ＡＤＨＤ</t>
    <phoneticPr fontId="8"/>
  </si>
  <si>
    <t>ＡＳＤ</t>
    <phoneticPr fontId="8"/>
  </si>
  <si>
    <t>摂食障害、睡眠障害等</t>
    <rPh sb="0" eb="2">
      <t>セッショク</t>
    </rPh>
    <rPh sb="2" eb="4">
      <t>ショウガイ</t>
    </rPh>
    <rPh sb="5" eb="7">
      <t>スイミン</t>
    </rPh>
    <rPh sb="7" eb="10">
      <t>ショウガイトウ</t>
    </rPh>
    <phoneticPr fontId="2"/>
  </si>
  <si>
    <t>授業以外の支援</t>
    <rPh sb="0" eb="2">
      <t>ジュギョウ</t>
    </rPh>
    <rPh sb="2" eb="4">
      <t>イガイ</t>
    </rPh>
    <rPh sb="5" eb="7">
      <t>シエン</t>
    </rPh>
    <phoneticPr fontId="2"/>
  </si>
  <si>
    <t>学生生活
支援</t>
    <rPh sb="0" eb="2">
      <t>ガクセイ</t>
    </rPh>
    <rPh sb="2" eb="4">
      <t>セイカツ</t>
    </rPh>
    <rPh sb="5" eb="7">
      <t>シエン</t>
    </rPh>
    <phoneticPr fontId="2"/>
  </si>
  <si>
    <t>社会的
スキル
指導</t>
    <rPh sb="0" eb="3">
      <t>シャカイテキ</t>
    </rPh>
    <rPh sb="8" eb="10">
      <t>シドウ</t>
    </rPh>
    <phoneticPr fontId="2"/>
  </si>
  <si>
    <t>保健管理
・
生活支援</t>
    <rPh sb="0" eb="2">
      <t>ホケン</t>
    </rPh>
    <rPh sb="2" eb="4">
      <t>カンリ</t>
    </rPh>
    <rPh sb="7" eb="9">
      <t>セイカツ</t>
    </rPh>
    <rPh sb="9" eb="11">
      <t>シエン</t>
    </rPh>
    <phoneticPr fontId="2"/>
  </si>
  <si>
    <t>進路・
就職指導</t>
    <rPh sb="0" eb="2">
      <t>シンロ</t>
    </rPh>
    <rPh sb="4" eb="6">
      <t>シュウショク</t>
    </rPh>
    <rPh sb="6" eb="8">
      <t>シドウ</t>
    </rPh>
    <phoneticPr fontId="2"/>
  </si>
  <si>
    <t>（２）学部（通信教育課程）の支援内容</t>
    <rPh sb="3" eb="5">
      <t>ガクブ</t>
    </rPh>
    <rPh sb="6" eb="8">
      <t>ツウシン</t>
    </rPh>
    <rPh sb="8" eb="10">
      <t>キョウイク</t>
    </rPh>
    <rPh sb="10" eb="12">
      <t>カテイ</t>
    </rPh>
    <rPh sb="14" eb="16">
      <t>シエン</t>
    </rPh>
    <rPh sb="16" eb="18">
      <t>ナイヨウ</t>
    </rPh>
    <phoneticPr fontId="8"/>
  </si>
  <si>
    <t>区分</t>
  </si>
  <si>
    <t>実施の有無</t>
  </si>
  <si>
    <t>ＳＬＤ</t>
  </si>
  <si>
    <t>ＡＤＨＤ</t>
  </si>
  <si>
    <t>ＡＳＤ</t>
  </si>
  <si>
    <t>発達障害の重複</t>
  </si>
  <si>
    <t>摂食障害、睡眠障害等</t>
  </si>
  <si>
    <t>支援障害学生数</t>
  </si>
  <si>
    <t>授業支援</t>
  </si>
  <si>
    <t>点訳・墨訳</t>
  </si>
  <si>
    <t>教材のテキストデータ化</t>
  </si>
  <si>
    <t>教材の拡大</t>
  </si>
  <si>
    <t>手話通訳（触手話を含む）</t>
  </si>
  <si>
    <t>ビデオ教材字幕付け・文字起こし</t>
  </si>
  <si>
    <t>チューター又はティーチング・アシスタントの活用</t>
  </si>
  <si>
    <t>試験時間延長・別室受験</t>
  </si>
  <si>
    <t>解答方法配慮</t>
  </si>
  <si>
    <t>パソコンの持込使用許可</t>
  </si>
  <si>
    <t>注意事項等文書伝達</t>
  </si>
  <si>
    <t>使用教室配慮</t>
  </si>
  <si>
    <t>実技・実習配慮</t>
  </si>
  <si>
    <t>教室内座席配慮</t>
  </si>
  <si>
    <t>ＦＭ補聴器/マイク使用</t>
  </si>
  <si>
    <t>専用机・イス・スペース確保</t>
  </si>
  <si>
    <t>読み上げソフト・音声認識ソフト使用</t>
  </si>
  <si>
    <t>講義に関する配慮（録音許可、板書撮影許可等）</t>
  </si>
  <si>
    <t>配慮依頼文書の配付</t>
  </si>
  <si>
    <t>出席に関する配慮（遅刻、欠席、途中退室等）</t>
  </si>
  <si>
    <t>学習指導（補習、補講、レポート作成、定期試験学習等）</t>
  </si>
  <si>
    <t>授業内容の代替、提出期限延長等</t>
  </si>
  <si>
    <t>履修支援（履修登録補助、優先的な登録等）</t>
  </si>
  <si>
    <t>学外実習・フィールドワーク配慮</t>
  </si>
  <si>
    <t>その他の授業支援</t>
  </si>
  <si>
    <t>授業以外の支援</t>
  </si>
  <si>
    <t>学生生活
支援</t>
  </si>
  <si>
    <t>居場所の確保（占有スペース、仲間づくり等）</t>
  </si>
  <si>
    <t>通学支援（自動車通学許可、専用駐車場等）</t>
  </si>
  <si>
    <t>個別支援情報の収集（出身校との連携等）</t>
  </si>
  <si>
    <t>情報取得支援（行事案内、休講情報等）</t>
  </si>
  <si>
    <t>社会的
スキル
指導</t>
  </si>
  <si>
    <t>自己管理指導（スケジュール管理等）</t>
  </si>
  <si>
    <t>対人関係配慮（対人スキル、トラブル対応等）</t>
  </si>
  <si>
    <t>日常生活支援（食事、入浴、睡眠等）</t>
  </si>
  <si>
    <t>保健管理
・
生活支援</t>
  </si>
  <si>
    <t>専門家によるカウンセリング</t>
  </si>
  <si>
    <t>医療機関との連携</t>
  </si>
  <si>
    <t>医療機器、薬剤の保管等</t>
  </si>
  <si>
    <t>休憩室・治療室の確保等</t>
  </si>
  <si>
    <t>生活介助（体位変換、食事、トイレ等）</t>
  </si>
  <si>
    <t>介助者の入構、入室許可</t>
  </si>
  <si>
    <t>進路・
就職指導</t>
  </si>
  <si>
    <t>キャリア教育（障害理解、職業適性の把握等）</t>
  </si>
  <si>
    <t>障害学生向け求人情報の提供</t>
  </si>
  <si>
    <t>就職支援情報の提供、支援機関の紹介</t>
  </si>
  <si>
    <t>インターンシップ先の開拓</t>
  </si>
  <si>
    <t>就職先の開拓、就職活動支援</t>
  </si>
  <si>
    <t>その他の授業以外の支援</t>
  </si>
  <si>
    <t>（３）大学院（通学課程）の支援内容</t>
    <rPh sb="3" eb="6">
      <t>ダイガクイン</t>
    </rPh>
    <rPh sb="7" eb="9">
      <t>ツウガク</t>
    </rPh>
    <rPh sb="9" eb="11">
      <t>カテイ</t>
    </rPh>
    <rPh sb="13" eb="15">
      <t>シエン</t>
    </rPh>
    <rPh sb="15" eb="17">
      <t>ナイヨウ</t>
    </rPh>
    <phoneticPr fontId="8"/>
  </si>
  <si>
    <t>（４）大学院（通信教育課程）の支援内容</t>
    <rPh sb="3" eb="6">
      <t>ダイガクイン</t>
    </rPh>
    <rPh sb="7" eb="9">
      <t>ツウシン</t>
    </rPh>
    <rPh sb="9" eb="11">
      <t>キョウイク</t>
    </rPh>
    <rPh sb="11" eb="13">
      <t>カテイ</t>
    </rPh>
    <rPh sb="15" eb="17">
      <t>シエン</t>
    </rPh>
    <rPh sb="17" eb="19">
      <t>ナイヨウ</t>
    </rPh>
    <phoneticPr fontId="8"/>
  </si>
  <si>
    <t>（５）専攻科の支援内容</t>
    <rPh sb="3" eb="5">
      <t>センコウ</t>
    </rPh>
    <rPh sb="5" eb="6">
      <t>カ</t>
    </rPh>
    <rPh sb="7" eb="9">
      <t>シエン</t>
    </rPh>
    <rPh sb="9" eb="11">
      <t>ナイヨウ</t>
    </rPh>
    <phoneticPr fontId="8"/>
  </si>
  <si>
    <t>その他の授業支援の具体的内容</t>
    <rPh sb="2" eb="3">
      <t>タ</t>
    </rPh>
    <rPh sb="4" eb="6">
      <t>ジュギョウ</t>
    </rPh>
    <rPh sb="6" eb="8">
      <t>シエン</t>
    </rPh>
    <rPh sb="9" eb="12">
      <t>グタイテキ</t>
    </rPh>
    <rPh sb="12" eb="14">
      <t>ナイヨウ</t>
    </rPh>
    <phoneticPr fontId="2"/>
  </si>
  <si>
    <t>No.</t>
    <phoneticPr fontId="2"/>
  </si>
  <si>
    <t>その他の授業以外の支援の具体的内容</t>
    <rPh sb="2" eb="3">
      <t>タ</t>
    </rPh>
    <rPh sb="4" eb="6">
      <t>ジュギョウ</t>
    </rPh>
    <rPh sb="6" eb="8">
      <t>イガイ</t>
    </rPh>
    <rPh sb="9" eb="11">
      <t>シエン</t>
    </rPh>
    <rPh sb="12" eb="15">
      <t>グタイテキ</t>
    </rPh>
    <rPh sb="15" eb="17">
      <t>ナイヨウ</t>
    </rPh>
    <phoneticPr fontId="2"/>
  </si>
  <si>
    <t>その他の授業支援</t>
    <rPh sb="2" eb="3">
      <t>タ</t>
    </rPh>
    <rPh sb="4" eb="6">
      <t>ジュギョウ</t>
    </rPh>
    <rPh sb="6" eb="8">
      <t>シエン</t>
    </rPh>
    <phoneticPr fontId="2"/>
  </si>
  <si>
    <t>①</t>
    <phoneticPr fontId="2"/>
  </si>
  <si>
    <t>②</t>
    <phoneticPr fontId="2"/>
  </si>
  <si>
    <t>③</t>
    <phoneticPr fontId="2"/>
  </si>
  <si>
    <t>SLD</t>
    <phoneticPr fontId="2"/>
  </si>
  <si>
    <t>ADHD</t>
    <phoneticPr fontId="2"/>
  </si>
  <si>
    <t>ASD</t>
    <phoneticPr fontId="2"/>
  </si>
  <si>
    <t>学科
（専攻）</t>
    <rPh sb="0" eb="2">
      <t>ガッカ</t>
    </rPh>
    <rPh sb="4" eb="6">
      <t>センコウ</t>
    </rPh>
    <phoneticPr fontId="2"/>
  </si>
  <si>
    <t>障害区分</t>
    <phoneticPr fontId="2"/>
  </si>
  <si>
    <t>5月1日現在
の状況</t>
    <rPh sb="1" eb="2">
      <t>ガツ</t>
    </rPh>
    <rPh sb="3" eb="4">
      <t>ニチ</t>
    </rPh>
    <rPh sb="4" eb="6">
      <t>ゲンザイ</t>
    </rPh>
    <rPh sb="8" eb="10">
      <t>ジョウキョウ</t>
    </rPh>
    <phoneticPr fontId="2"/>
  </si>
  <si>
    <t>A</t>
    <phoneticPr fontId="2"/>
  </si>
  <si>
    <t>B</t>
    <phoneticPr fontId="2"/>
  </si>
  <si>
    <t>C</t>
    <phoneticPr fontId="2"/>
  </si>
  <si>
    <t>D</t>
    <phoneticPr fontId="2"/>
  </si>
  <si>
    <t>E</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</si>
  <si>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</si>
  <si>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</si>
  <si>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</si>
  <si>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</si>
  <si>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</si>
  <si>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</si>
  <si>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</si>
  <si>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</si>
  <si>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</si>
  <si>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</si>
  <si>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</si>
  <si>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</si>
  <si>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</si>
  <si>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</si>
  <si>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</si>
  <si>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</si>
  <si>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</si>
  <si>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①</t>
    <phoneticPr fontId="2"/>
  </si>
  <si>
    <t>②</t>
    <phoneticPr fontId="2"/>
  </si>
  <si>
    <t>②</t>
    <phoneticPr fontId="2"/>
  </si>
  <si>
    <t>②</t>
    <phoneticPr fontId="2"/>
  </si>
  <si>
    <t>ADHD</t>
    <phoneticPr fontId="2"/>
  </si>
  <si>
    <t>ASD</t>
    <phoneticPr fontId="2"/>
  </si>
  <si>
    <t>No.</t>
    <phoneticPr fontId="2"/>
  </si>
  <si>
    <t>障害区分</t>
    <phoneticPr fontId="2"/>
  </si>
  <si>
    <r>
      <t>卒業後の進路　</t>
    </r>
    <r>
      <rPr>
        <sz val="9"/>
        <color rgb="FFFF0000"/>
        <rFont val="Meiryo UI"/>
        <family val="3"/>
        <charset val="128"/>
      </rPr>
      <t>※卒業しなかった場合は記入不要です。</t>
    </r>
    <rPh sb="0" eb="3">
      <t>ソツギョウゴ</t>
    </rPh>
    <rPh sb="4" eb="6">
      <t>シンロ</t>
    </rPh>
    <rPh sb="8" eb="10">
      <t>ソツギョウ</t>
    </rPh>
    <rPh sb="15" eb="17">
      <t>バアイ</t>
    </rPh>
    <rPh sb="18" eb="20">
      <t>キニュウ</t>
    </rPh>
    <rPh sb="20" eb="22">
      <t>フヨウ</t>
    </rPh>
    <phoneticPr fontId="2"/>
  </si>
  <si>
    <t>12．発達障害が疑われる学生への支援　</t>
    <rPh sb="3" eb="5">
      <t>ハッタツ</t>
    </rPh>
    <rPh sb="5" eb="7">
      <t>ショウガイ</t>
    </rPh>
    <rPh sb="8" eb="9">
      <t>ウタガ</t>
    </rPh>
    <rPh sb="12" eb="14">
      <t>ガクセイ</t>
    </rPh>
    <rPh sb="16" eb="18">
      <t>シエン</t>
    </rPh>
    <phoneticPr fontId="8"/>
  </si>
  <si>
    <t>学科(専攻）別/
障害種別</t>
    <rPh sb="0" eb="2">
      <t>ガッカ</t>
    </rPh>
    <rPh sb="3" eb="5">
      <t>センコウ</t>
    </rPh>
    <rPh sb="6" eb="7">
      <t>ベツ</t>
    </rPh>
    <rPh sb="9" eb="11">
      <t>ショウガイ</t>
    </rPh>
    <rPh sb="11" eb="13">
      <t>シュベツ</t>
    </rPh>
    <phoneticPr fontId="8"/>
  </si>
  <si>
    <t>ADHD</t>
    <phoneticPr fontId="8"/>
  </si>
  <si>
    <t>ASD</t>
    <phoneticPr fontId="8"/>
  </si>
  <si>
    <t>区分不明</t>
    <phoneticPr fontId="8"/>
  </si>
  <si>
    <t>区分不明</t>
  </si>
  <si>
    <t>発達障害（診断書無・配慮有）支援学生数</t>
    <rPh sb="0" eb="2">
      <t>ハッタツ</t>
    </rPh>
    <rPh sb="2" eb="4">
      <t>ショウガイ</t>
    </rPh>
    <rPh sb="5" eb="8">
      <t>シンダンショ</t>
    </rPh>
    <rPh sb="8" eb="9">
      <t>ナシ</t>
    </rPh>
    <rPh sb="10" eb="12">
      <t>ハイリョ</t>
    </rPh>
    <rPh sb="12" eb="13">
      <t>アリ</t>
    </rPh>
    <rPh sb="14" eb="16">
      <t>シエン</t>
    </rPh>
    <rPh sb="16" eb="18">
      <t>ガクセイ</t>
    </rPh>
    <rPh sb="18" eb="19">
      <t>スウ</t>
    </rPh>
    <phoneticPr fontId="8"/>
  </si>
  <si>
    <t>休学者数</t>
    <rPh sb="0" eb="3">
      <t>キュウガクシャ</t>
    </rPh>
    <rPh sb="3" eb="4">
      <t>スウ</t>
    </rPh>
    <phoneticPr fontId="8"/>
  </si>
  <si>
    <t>ガイドヘルプ</t>
    <phoneticPr fontId="8"/>
  </si>
  <si>
    <t>リーディングサービス</t>
    <phoneticPr fontId="8"/>
  </si>
  <si>
    <t>ノートテイク</t>
    <phoneticPr fontId="8"/>
  </si>
  <si>
    <t>ﾁｭｰﾀｰ又はﾃｨｰﾁﾝｸﾞ・ｱｼｽﾀﾝﾄの活用</t>
    <rPh sb="5" eb="6">
      <t>マタ</t>
    </rPh>
    <rPh sb="22" eb="24">
      <t>カツヨウ</t>
    </rPh>
    <phoneticPr fontId="8"/>
  </si>
  <si>
    <t>学科（専攻）別/
障害種別</t>
    <rPh sb="0" eb="2">
      <t>ガッカ</t>
    </rPh>
    <rPh sb="3" eb="5">
      <t>センコウ</t>
    </rPh>
    <rPh sb="6" eb="7">
      <t>ベツ</t>
    </rPh>
    <rPh sb="9" eb="11">
      <t>ショウガイ</t>
    </rPh>
    <rPh sb="11" eb="13">
      <t>シュベツ</t>
    </rPh>
    <phoneticPr fontId="8"/>
  </si>
  <si>
    <t>SLD</t>
    <phoneticPr fontId="8"/>
  </si>
  <si>
    <t>ADHD</t>
    <phoneticPr fontId="8"/>
  </si>
  <si>
    <t>区分不明</t>
    <phoneticPr fontId="8"/>
  </si>
  <si>
    <t>学生生活支援</t>
    <rPh sb="0" eb="2">
      <t>ガクセイ</t>
    </rPh>
    <rPh sb="2" eb="4">
      <t>セイカツ</t>
    </rPh>
    <rPh sb="4" eb="6">
      <t>シエン</t>
    </rPh>
    <phoneticPr fontId="2"/>
  </si>
  <si>
    <t>社会的スキル指導</t>
    <rPh sb="0" eb="3">
      <t>シャカイテキ</t>
    </rPh>
    <rPh sb="6" eb="8">
      <t>シドウ</t>
    </rPh>
    <phoneticPr fontId="2"/>
  </si>
  <si>
    <t>保健管理・生活支援</t>
    <rPh sb="0" eb="2">
      <t>ホケン</t>
    </rPh>
    <rPh sb="2" eb="4">
      <t>カンリ</t>
    </rPh>
    <rPh sb="5" eb="7">
      <t>セイカツ</t>
    </rPh>
    <rPh sb="7" eb="9">
      <t>シエン</t>
    </rPh>
    <phoneticPr fontId="2"/>
  </si>
  <si>
    <t>進路・就職指導</t>
    <rPh sb="0" eb="2">
      <t>シンロ</t>
    </rPh>
    <rPh sb="3" eb="5">
      <t>シュウショク</t>
    </rPh>
    <rPh sb="5" eb="7">
      <t>シドウ</t>
    </rPh>
    <phoneticPr fontId="2"/>
  </si>
  <si>
    <t>SLD</t>
    <phoneticPr fontId="8"/>
  </si>
  <si>
    <t>ADHD</t>
    <phoneticPr fontId="8"/>
  </si>
  <si>
    <t>ASD</t>
    <phoneticPr fontId="8"/>
  </si>
  <si>
    <t>区分不明</t>
    <phoneticPr fontId="8"/>
  </si>
  <si>
    <t>ガイドヘルプ</t>
    <phoneticPr fontId="8"/>
  </si>
  <si>
    <t>リーディングサービス</t>
    <phoneticPr fontId="8"/>
  </si>
  <si>
    <t>手話通訳</t>
    <rPh sb="0" eb="2">
      <t>シュワ</t>
    </rPh>
    <rPh sb="2" eb="4">
      <t>ツウヤク</t>
    </rPh>
    <phoneticPr fontId="8"/>
  </si>
  <si>
    <t>ノートテイク</t>
    <phoneticPr fontId="8"/>
  </si>
  <si>
    <t>パソコンテイク</t>
    <phoneticPr fontId="8"/>
  </si>
  <si>
    <t>読み上げソフト使用</t>
    <rPh sb="0" eb="1">
      <t>ヨ</t>
    </rPh>
    <rPh sb="2" eb="3">
      <t>ア</t>
    </rPh>
    <rPh sb="7" eb="9">
      <t>シヨウ</t>
    </rPh>
    <phoneticPr fontId="8"/>
  </si>
  <si>
    <t>ADHD</t>
    <phoneticPr fontId="8"/>
  </si>
  <si>
    <t>区分不明</t>
    <phoneticPr fontId="8"/>
  </si>
  <si>
    <t>ノートテイク</t>
    <phoneticPr fontId="8"/>
  </si>
  <si>
    <t>パソコンテイク</t>
    <phoneticPr fontId="8"/>
  </si>
  <si>
    <t>[３]大学院（通学課程）　学科（専攻）①人文科学～保健（医・歯学）</t>
    <rPh sb="3" eb="6">
      <t>ダイガクイン</t>
    </rPh>
    <rPh sb="7" eb="9">
      <t>ツウガク</t>
    </rPh>
    <rPh sb="9" eb="11">
      <t>カテイ</t>
    </rPh>
    <rPh sb="13" eb="15">
      <t>ガッカ</t>
    </rPh>
    <rPh sb="16" eb="18">
      <t>センコウ</t>
    </rPh>
    <rPh sb="20" eb="22">
      <t>ジンブン</t>
    </rPh>
    <rPh sb="22" eb="24">
      <t>カガク</t>
    </rPh>
    <rPh sb="25" eb="27">
      <t>ホケン</t>
    </rPh>
    <rPh sb="28" eb="29">
      <t>イ</t>
    </rPh>
    <rPh sb="30" eb="32">
      <t>シガク</t>
    </rPh>
    <phoneticPr fontId="8"/>
  </si>
  <si>
    <t>ガイドヘルプ</t>
    <phoneticPr fontId="8"/>
  </si>
  <si>
    <t>[３]大学院（通学課程）　学科（専攻）②保健（医・歯学を除く）～その他</t>
    <rPh sb="13" eb="15">
      <t>ガッカ</t>
    </rPh>
    <rPh sb="16" eb="18">
      <t>センコウ</t>
    </rPh>
    <rPh sb="20" eb="22">
      <t>ホケン</t>
    </rPh>
    <rPh sb="23" eb="24">
      <t>イ</t>
    </rPh>
    <rPh sb="25" eb="27">
      <t>シガク</t>
    </rPh>
    <rPh sb="28" eb="29">
      <t>ノゾ</t>
    </rPh>
    <rPh sb="34" eb="35">
      <t>タ</t>
    </rPh>
    <phoneticPr fontId="8"/>
  </si>
  <si>
    <t>パソコンテイク</t>
    <phoneticPr fontId="8"/>
  </si>
  <si>
    <t>[４]大学院（通信教育課程）　学科（専攻）①人文科学～保健（医・歯学）</t>
    <rPh sb="3" eb="6">
      <t>ダイガクイン</t>
    </rPh>
    <rPh sb="7" eb="9">
      <t>ツウシン</t>
    </rPh>
    <rPh sb="9" eb="11">
      <t>キョウイク</t>
    </rPh>
    <rPh sb="11" eb="13">
      <t>カテイ</t>
    </rPh>
    <rPh sb="15" eb="17">
      <t>ガッカ</t>
    </rPh>
    <rPh sb="18" eb="20">
      <t>センコウ</t>
    </rPh>
    <rPh sb="22" eb="24">
      <t>ジンブン</t>
    </rPh>
    <rPh sb="24" eb="26">
      <t>カガク</t>
    </rPh>
    <rPh sb="27" eb="29">
      <t>ホケン</t>
    </rPh>
    <rPh sb="30" eb="31">
      <t>イ</t>
    </rPh>
    <rPh sb="32" eb="34">
      <t>シガク</t>
    </rPh>
    <phoneticPr fontId="8"/>
  </si>
  <si>
    <t>[４]大学院（通信教育課程）　学科（専攻）②保健（医・歯学を除く）～その他</t>
    <rPh sb="15" eb="17">
      <t>ガッカ</t>
    </rPh>
    <rPh sb="18" eb="20">
      <t>センコウ</t>
    </rPh>
    <rPh sb="22" eb="24">
      <t>ホケン</t>
    </rPh>
    <rPh sb="25" eb="26">
      <t>イ</t>
    </rPh>
    <rPh sb="27" eb="29">
      <t>シガク</t>
    </rPh>
    <rPh sb="30" eb="31">
      <t>ノゾ</t>
    </rPh>
    <rPh sb="36" eb="37">
      <t>タ</t>
    </rPh>
    <phoneticPr fontId="8"/>
  </si>
  <si>
    <t>※その他の授業支援の具体的内容</t>
    <rPh sb="3" eb="4">
      <t>タ</t>
    </rPh>
    <rPh sb="5" eb="7">
      <t>ジュギョウ</t>
    </rPh>
    <rPh sb="7" eb="9">
      <t>シエン</t>
    </rPh>
    <rPh sb="10" eb="13">
      <t>グタイテキ</t>
    </rPh>
    <rPh sb="13" eb="15">
      <t>ナイヨウ</t>
    </rPh>
    <phoneticPr fontId="2"/>
  </si>
  <si>
    <t>障害区分</t>
    <rPh sb="0" eb="2">
      <t>ショウガイ</t>
    </rPh>
    <rPh sb="2" eb="4">
      <t>クブン</t>
    </rPh>
    <phoneticPr fontId="2"/>
  </si>
  <si>
    <t>実施した支援の具体的な内容</t>
    <rPh sb="0" eb="2">
      <t>ジッシ</t>
    </rPh>
    <rPh sb="4" eb="6">
      <t>シエン</t>
    </rPh>
    <rPh sb="7" eb="10">
      <t>グタイテキ</t>
    </rPh>
    <rPh sb="11" eb="13">
      <t>ナイヨウ</t>
    </rPh>
    <phoneticPr fontId="8"/>
  </si>
  <si>
    <t>※その他の授業以外の支援</t>
    <rPh sb="3" eb="4">
      <t>タ</t>
    </rPh>
    <rPh sb="5" eb="7">
      <t>ジュギョウ</t>
    </rPh>
    <rPh sb="7" eb="9">
      <t>イガイ</t>
    </rPh>
    <rPh sb="10" eb="12">
      <t>シエン</t>
    </rPh>
    <phoneticPr fontId="2"/>
  </si>
  <si>
    <t/>
  </si>
  <si>
    <t>病弱・虚弱</t>
    <rPh sb="0" eb="2">
      <t>ビョウジャク</t>
    </rPh>
    <rPh sb="3" eb="5">
      <t>キョジャク</t>
    </rPh>
    <phoneticPr fontId="2"/>
  </si>
  <si>
    <t>精神障害</t>
    <phoneticPr fontId="2"/>
  </si>
  <si>
    <t>受験者数（延べ）</t>
    <rPh sb="0" eb="3">
      <t>ジュケンシャ</t>
    </rPh>
    <rPh sb="3" eb="4">
      <t>スウ</t>
    </rPh>
    <phoneticPr fontId="2"/>
  </si>
  <si>
    <t>合格者数（延べ）</t>
    <rPh sb="0" eb="3">
      <t>ゴウカクシャ</t>
    </rPh>
    <rPh sb="3" eb="4">
      <t>スウ</t>
    </rPh>
    <phoneticPr fontId="2"/>
  </si>
  <si>
    <t>発達障害</t>
  </si>
  <si>
    <t>ASD</t>
    <phoneticPr fontId="8"/>
  </si>
  <si>
    <t>摂食障害・睡眠障害等</t>
  </si>
  <si>
    <t>機構使用欄</t>
    <rPh sb="0" eb="5">
      <t>キコウシヨウラン</t>
    </rPh>
    <phoneticPr fontId="2"/>
  </si>
  <si>
    <t>入学者数は実数、相談者数、志願者数、受験者数、合格者数は延べ数です。</t>
    <phoneticPr fontId="2"/>
  </si>
  <si>
    <t>機構使用欄</t>
    <rPh sb="0" eb="2">
      <t>キコウ</t>
    </rPh>
    <rPh sb="2" eb="4">
      <t>シヨウ</t>
    </rPh>
    <rPh sb="4" eb="5">
      <t>ラン</t>
    </rPh>
    <phoneticPr fontId="2"/>
  </si>
  <si>
    <t>障害大区分</t>
    <rPh sb="0" eb="2">
      <t>ショウガイ</t>
    </rPh>
    <rPh sb="2" eb="5">
      <t>ダイクブン</t>
    </rPh>
    <phoneticPr fontId="2"/>
  </si>
  <si>
    <t>障害小区分</t>
    <rPh sb="0" eb="2">
      <t>ショウガイ</t>
    </rPh>
    <rPh sb="2" eb="5">
      <t>ショウクブン</t>
    </rPh>
    <phoneticPr fontId="2"/>
  </si>
  <si>
    <t>視覚障害</t>
    <rPh sb="0" eb="2">
      <t>シカク</t>
    </rPh>
    <rPh sb="2" eb="4">
      <t>ショウガイ</t>
    </rPh>
    <phoneticPr fontId="15"/>
  </si>
  <si>
    <t>聴覚・言語障害</t>
    <rPh sb="0" eb="2">
      <t>チョウカク</t>
    </rPh>
    <rPh sb="3" eb="5">
      <t>ゲンゴ</t>
    </rPh>
    <rPh sb="5" eb="7">
      <t>ショウガイ</t>
    </rPh>
    <phoneticPr fontId="15"/>
  </si>
  <si>
    <t>肢体不自由</t>
    <rPh sb="0" eb="2">
      <t>シタイ</t>
    </rPh>
    <rPh sb="2" eb="5">
      <t>フジユウ</t>
    </rPh>
    <phoneticPr fontId="15"/>
  </si>
  <si>
    <t>病弱・虚弱</t>
    <rPh sb="0" eb="2">
      <t>ビョウジャク</t>
    </rPh>
    <rPh sb="3" eb="5">
      <t>キョジャク</t>
    </rPh>
    <phoneticPr fontId="15"/>
  </si>
  <si>
    <t>重複</t>
    <rPh sb="0" eb="2">
      <t>チョウフク</t>
    </rPh>
    <phoneticPr fontId="15"/>
  </si>
  <si>
    <t>発達障害</t>
    <rPh sb="0" eb="2">
      <t>ハッタツ</t>
    </rPh>
    <rPh sb="2" eb="4">
      <t>ショウガイ</t>
    </rPh>
    <phoneticPr fontId="15"/>
  </si>
  <si>
    <t>精神障害</t>
    <rPh sb="0" eb="2">
      <t>セイシン</t>
    </rPh>
    <rPh sb="2" eb="4">
      <t>ショウガイ</t>
    </rPh>
    <phoneticPr fontId="15"/>
  </si>
  <si>
    <t>その他の障害</t>
    <rPh sb="2" eb="3">
      <t>タ</t>
    </rPh>
    <rPh sb="4" eb="6">
      <t>ショウガイ</t>
    </rPh>
    <phoneticPr fontId="15"/>
  </si>
  <si>
    <t>盲</t>
    <rPh sb="0" eb="1">
      <t>モウ</t>
    </rPh>
    <phoneticPr fontId="15"/>
  </si>
  <si>
    <t>弱視</t>
    <rPh sb="0" eb="2">
      <t>ジャクシ</t>
    </rPh>
    <phoneticPr fontId="15"/>
  </si>
  <si>
    <t>聾</t>
    <rPh sb="0" eb="1">
      <t>ロウ</t>
    </rPh>
    <phoneticPr fontId="15"/>
  </si>
  <si>
    <t>難聴</t>
    <rPh sb="0" eb="2">
      <t>ナンチョウ</t>
    </rPh>
    <phoneticPr fontId="15"/>
  </si>
  <si>
    <t>言語障害のみ</t>
    <rPh sb="0" eb="2">
      <t>ゲンゴ</t>
    </rPh>
    <rPh sb="2" eb="4">
      <t>ショウガイ</t>
    </rPh>
    <phoneticPr fontId="15"/>
  </si>
  <si>
    <t>上肢機能障害</t>
    <rPh sb="0" eb="2">
      <t>ジョウシ</t>
    </rPh>
    <rPh sb="2" eb="4">
      <t>キノウ</t>
    </rPh>
    <rPh sb="4" eb="6">
      <t>ショウガイ</t>
    </rPh>
    <phoneticPr fontId="15"/>
  </si>
  <si>
    <t>下肢機能障害</t>
    <rPh sb="0" eb="2">
      <t>カシ</t>
    </rPh>
    <rPh sb="2" eb="4">
      <t>キノウ</t>
    </rPh>
    <rPh sb="4" eb="6">
      <t>ショウガイ</t>
    </rPh>
    <phoneticPr fontId="15"/>
  </si>
  <si>
    <t>上下肢機能障害</t>
    <rPh sb="0" eb="3">
      <t>ジョウカシ</t>
    </rPh>
    <rPh sb="3" eb="5">
      <t>キノウ</t>
    </rPh>
    <rPh sb="5" eb="7">
      <t>ショウガイ</t>
    </rPh>
    <phoneticPr fontId="15"/>
  </si>
  <si>
    <t>他の機能障害</t>
    <rPh sb="0" eb="1">
      <t>タ</t>
    </rPh>
    <rPh sb="2" eb="4">
      <t>キノウ</t>
    </rPh>
    <rPh sb="4" eb="6">
      <t>ショウガイ</t>
    </rPh>
    <phoneticPr fontId="15"/>
  </si>
  <si>
    <t>内部障害等</t>
    <rPh sb="0" eb="2">
      <t>ナイブ</t>
    </rPh>
    <rPh sb="2" eb="5">
      <t>ショウガイトウ</t>
    </rPh>
    <phoneticPr fontId="15"/>
  </si>
  <si>
    <t>他の慢性疾患</t>
    <rPh sb="0" eb="1">
      <t>タ</t>
    </rPh>
    <rPh sb="2" eb="4">
      <t>マンセイ</t>
    </rPh>
    <rPh sb="4" eb="6">
      <t>シッカン</t>
    </rPh>
    <phoneticPr fontId="15"/>
  </si>
  <si>
    <t>発達障害の重複</t>
    <rPh sb="0" eb="2">
      <t>ハッタツ</t>
    </rPh>
    <rPh sb="2" eb="4">
      <t>ショウガイ</t>
    </rPh>
    <rPh sb="5" eb="7">
      <t>チョウフク</t>
    </rPh>
    <phoneticPr fontId="15"/>
  </si>
  <si>
    <t>統合失調症等</t>
    <rPh sb="0" eb="2">
      <t>トウゴウ</t>
    </rPh>
    <rPh sb="2" eb="6">
      <t>シッチョウショウトウ</t>
    </rPh>
    <phoneticPr fontId="15"/>
  </si>
  <si>
    <t>気分障害</t>
    <rPh sb="0" eb="2">
      <t>キブン</t>
    </rPh>
    <rPh sb="2" eb="4">
      <t>ショウガイ</t>
    </rPh>
    <phoneticPr fontId="15"/>
  </si>
  <si>
    <t>神経症性障害等</t>
    <rPh sb="0" eb="3">
      <t>シンケイショウ</t>
    </rPh>
    <rPh sb="3" eb="4">
      <t>セイ</t>
    </rPh>
    <rPh sb="4" eb="7">
      <t>ショウガイトウ</t>
    </rPh>
    <phoneticPr fontId="15"/>
  </si>
  <si>
    <t>摂食障害・睡眠障害等</t>
    <rPh sb="0" eb="2">
      <t>セッショク</t>
    </rPh>
    <rPh sb="2" eb="4">
      <t>ショウガイ</t>
    </rPh>
    <rPh sb="5" eb="7">
      <t>スイミン</t>
    </rPh>
    <rPh sb="7" eb="9">
      <t>ショウガイ</t>
    </rPh>
    <rPh sb="9" eb="10">
      <t>トウ</t>
    </rPh>
    <phoneticPr fontId="15"/>
  </si>
  <si>
    <t>他の精神障害</t>
    <rPh sb="0" eb="1">
      <t>タ</t>
    </rPh>
    <rPh sb="2" eb="4">
      <t>セイシン</t>
    </rPh>
    <rPh sb="4" eb="6">
      <t>ショウガイ</t>
    </rPh>
    <phoneticPr fontId="15"/>
  </si>
  <si>
    <t>①プルダウンリストから選択
②該当する場合半角数字の1を入力
③自由記述
④該当する場合半角数字を入力</t>
    <rPh sb="11" eb="13">
      <t>センタク</t>
    </rPh>
    <rPh sb="15" eb="17">
      <t>ガイトウ</t>
    </rPh>
    <rPh sb="19" eb="21">
      <t>バアイ</t>
    </rPh>
    <rPh sb="21" eb="23">
      <t>ハンカク</t>
    </rPh>
    <rPh sb="23" eb="25">
      <t>スウジ</t>
    </rPh>
    <rPh sb="28" eb="30">
      <t>ニュウリョク</t>
    </rPh>
    <rPh sb="32" eb="34">
      <t>ジユウ</t>
    </rPh>
    <rPh sb="34" eb="36">
      <t>キジュツ</t>
    </rPh>
    <rPh sb="38" eb="40">
      <t>ガイトウ</t>
    </rPh>
    <rPh sb="42" eb="44">
      <t>バアイ</t>
    </rPh>
    <rPh sb="44" eb="46">
      <t>ハンカク</t>
    </rPh>
    <rPh sb="46" eb="48">
      <t>スウジ</t>
    </rPh>
    <rPh sb="49" eb="51">
      <t>ニュウリョク</t>
    </rPh>
    <phoneticPr fontId="2"/>
  </si>
  <si>
    <t>④</t>
  </si>
  <si>
    <t>④</t>
    <phoneticPr fontId="2"/>
  </si>
  <si>
    <t>【重要な注意】
こちらのB列、C列は、入力にあたって、学校側の控えとして学生の情報（学籍番号、氏名等）を入力して使用してください。回答提出時に、入力支援ツールを送付しないよう留意してください。</t>
    <phoneticPr fontId="2"/>
  </si>
  <si>
    <t>障害区分の一致</t>
    <rPh sb="0" eb="2">
      <t>ショウガイ</t>
    </rPh>
    <rPh sb="2" eb="4">
      <t>クブン</t>
    </rPh>
    <rPh sb="5" eb="7">
      <t>イッチ</t>
    </rPh>
    <phoneticPr fontId="2"/>
  </si>
  <si>
    <t>令和3年度入学者数</t>
    <rPh sb="0" eb="2">
      <t>レイワ</t>
    </rPh>
    <rPh sb="3" eb="5">
      <t>ネンド</t>
    </rPh>
    <rPh sb="5" eb="8">
      <t>ニュウガクシャ</t>
    </rPh>
    <rPh sb="8" eb="9">
      <t>スウ</t>
    </rPh>
    <phoneticPr fontId="8"/>
  </si>
  <si>
    <t>【重要な注意】
こちらのB列、C列は、入力にあたって、学校側の控えとして学生の情報（学籍番号、氏名等）を入力して使用してください。回答提出時に、入力支援ツールを送付しないよう留意してください。</t>
  </si>
  <si>
    <t>※グレーで伏せた↓の欄は入力不要です。</t>
    <rPh sb="5" eb="6">
      <t>フ</t>
    </rPh>
    <rPh sb="10" eb="11">
      <t>ラン</t>
    </rPh>
    <rPh sb="12" eb="14">
      <t>ニュウリョク</t>
    </rPh>
    <rPh sb="14" eb="16">
      <t>フヨウ</t>
    </rPh>
    <phoneticPr fontId="2"/>
  </si>
  <si>
    <t>特別選抜</t>
    <rPh sb="0" eb="2">
      <t>トクベツ</t>
    </rPh>
    <rPh sb="2" eb="4">
      <t>センバツ</t>
    </rPh>
    <phoneticPr fontId="8"/>
  </si>
  <si>
    <t>総合型</t>
    <rPh sb="0" eb="3">
      <t>ソウゴウガタ</t>
    </rPh>
    <phoneticPr fontId="8"/>
  </si>
  <si>
    <t>学校推薦型</t>
    <rPh sb="0" eb="2">
      <t>ガッコウ</t>
    </rPh>
    <rPh sb="2" eb="5">
      <t>スイセンガタ</t>
    </rPh>
    <phoneticPr fontId="8"/>
  </si>
  <si>
    <t>障害者
特別選抜</t>
    <rPh sb="0" eb="3">
      <t>ショウガイシャ</t>
    </rPh>
    <rPh sb="4" eb="6">
      <t>トクベツ</t>
    </rPh>
    <rPh sb="6" eb="8">
      <t>センバツ</t>
    </rPh>
    <phoneticPr fontId="8"/>
  </si>
  <si>
    <t>総合型</t>
    <rPh sb="0" eb="3">
      <t>ソウゴウガタ</t>
    </rPh>
    <phoneticPr fontId="2"/>
  </si>
  <si>
    <t>学校推薦型</t>
    <rPh sb="0" eb="5">
      <t>ガッコウスイセンガタ</t>
    </rPh>
    <phoneticPr fontId="2"/>
  </si>
  <si>
    <t>障害者特別選抜</t>
    <rPh sb="0" eb="3">
      <t>ショウガイシャ</t>
    </rPh>
    <rPh sb="3" eb="5">
      <t>トクベツ</t>
    </rPh>
    <rPh sb="5" eb="7">
      <t>センバツ</t>
    </rPh>
    <phoneticPr fontId="2"/>
  </si>
  <si>
    <t>特別選抜以外
（一般選抜を含む）</t>
    <rPh sb="0" eb="2">
      <t>トクベツ</t>
    </rPh>
    <rPh sb="2" eb="4">
      <t>センバツ</t>
    </rPh>
    <rPh sb="4" eb="6">
      <t>イガイ</t>
    </rPh>
    <rPh sb="8" eb="10">
      <t>イッパン</t>
    </rPh>
    <rPh sb="10" eb="12">
      <t>センバツ</t>
    </rPh>
    <rPh sb="13" eb="14">
      <t>フク</t>
    </rPh>
    <phoneticPr fontId="2"/>
  </si>
  <si>
    <t>特別選抜以外（一般選抜を含む）</t>
    <rPh sb="0" eb="2">
      <t>トクベツ</t>
    </rPh>
    <rPh sb="2" eb="4">
      <t>センバツ</t>
    </rPh>
    <rPh sb="4" eb="6">
      <t>イガイ</t>
    </rPh>
    <rPh sb="7" eb="9">
      <t>イッパン</t>
    </rPh>
    <rPh sb="9" eb="11">
      <t>センバツ</t>
    </rPh>
    <rPh sb="12" eb="13">
      <t>フク</t>
    </rPh>
    <phoneticPr fontId="2"/>
  </si>
  <si>
    <r>
      <t xml:space="preserve">　　　診断名
</t>
    </r>
    <r>
      <rPr>
        <sz val="9"/>
        <color rgb="FFFF0000"/>
        <rFont val="Meiryo UI"/>
        <family val="3"/>
        <charset val="128"/>
      </rPr>
      <t>障害種別が
・他の慢性疾患
・他の精神障害
・その他の障害
の場合に記入してください。
それ以外の障害種別の場合は記入不要です。</t>
    </r>
    <rPh sb="3" eb="6">
      <t>シンダンメイ</t>
    </rPh>
    <rPh sb="7" eb="9">
      <t>ショウガイ</t>
    </rPh>
    <rPh sb="9" eb="11">
      <t>シュベツ</t>
    </rPh>
    <rPh sb="14" eb="15">
      <t>タ</t>
    </rPh>
    <rPh sb="16" eb="20">
      <t>マンセイシッカン</t>
    </rPh>
    <rPh sb="22" eb="23">
      <t>タ</t>
    </rPh>
    <rPh sb="24" eb="26">
      <t>セイシン</t>
    </rPh>
    <rPh sb="26" eb="28">
      <t>ショウガイ</t>
    </rPh>
    <rPh sb="32" eb="33">
      <t>タ</t>
    </rPh>
    <rPh sb="34" eb="36">
      <t>ショウガイ</t>
    </rPh>
    <rPh sb="38" eb="40">
      <t>バアイ</t>
    </rPh>
    <rPh sb="41" eb="43">
      <t>キニュウ</t>
    </rPh>
    <rPh sb="53" eb="55">
      <t>イガイ</t>
    </rPh>
    <rPh sb="56" eb="58">
      <t>ショウガイ</t>
    </rPh>
    <rPh sb="58" eb="60">
      <t>シュベツ</t>
    </rPh>
    <rPh sb="61" eb="63">
      <t>バアイ</t>
    </rPh>
    <rPh sb="64" eb="66">
      <t>キニュウ</t>
    </rPh>
    <rPh sb="66" eb="68">
      <t>フヨウ</t>
    </rPh>
    <phoneticPr fontId="2"/>
  </si>
  <si>
    <t>ア 進学者</t>
    <rPh sb="2" eb="4">
      <t>シンガク</t>
    </rPh>
    <rPh sb="4" eb="5">
      <t>シャ</t>
    </rPh>
    <phoneticPr fontId="2"/>
  </si>
  <si>
    <t>イ 就職（進学し就職している者を除く）</t>
    <phoneticPr fontId="2"/>
  </si>
  <si>
    <t>ウ 臨床研修医（予定を含む）</t>
    <phoneticPr fontId="2"/>
  </si>
  <si>
    <t>エ 専修学校、外国の学校、教育訓練機関等入学</t>
    <phoneticPr fontId="2"/>
  </si>
  <si>
    <t>オ 社会福祉施設、医療機関入所</t>
    <phoneticPr fontId="2"/>
  </si>
  <si>
    <t>カ 一時的な仕事に従事</t>
    <phoneticPr fontId="2"/>
  </si>
  <si>
    <t>キ ア～カ以外</t>
    <phoneticPr fontId="2"/>
  </si>
  <si>
    <t>ク 不詳・死亡</t>
    <phoneticPr fontId="2"/>
  </si>
  <si>
    <r>
      <t xml:space="preserve">重複する発達障害
</t>
    </r>
    <r>
      <rPr>
        <sz val="9"/>
        <color rgb="FFFF0000"/>
        <rFont val="Meiryo UI"/>
        <family val="3"/>
        <charset val="128"/>
      </rPr>
      <t>身体障害と発達障害が重複する場合に記入してください。</t>
    </r>
    <rPh sb="0" eb="2">
      <t>チョウフク</t>
    </rPh>
    <rPh sb="4" eb="6">
      <t>ハッタツ</t>
    </rPh>
    <rPh sb="6" eb="8">
      <t>ショウガイ</t>
    </rPh>
    <rPh sb="9" eb="13">
      <t>シンタイショウガイ</t>
    </rPh>
    <rPh sb="14" eb="18">
      <t>ハッタツショウガイ</t>
    </rPh>
    <rPh sb="19" eb="21">
      <t>チョウフク</t>
    </rPh>
    <rPh sb="23" eb="25">
      <t>バアイ</t>
    </rPh>
    <rPh sb="26" eb="28">
      <t>キニュウ</t>
    </rPh>
    <phoneticPr fontId="2"/>
  </si>
  <si>
    <r>
      <t xml:space="preserve">重複する精神障害
</t>
    </r>
    <r>
      <rPr>
        <sz val="9"/>
        <color rgb="FFFF0000"/>
        <rFont val="Meiryo UI"/>
        <family val="3"/>
        <charset val="128"/>
      </rPr>
      <t>身体障害と精神障害が重複する場合に記入してください。</t>
    </r>
    <rPh sb="0" eb="2">
      <t>チョウフク</t>
    </rPh>
    <rPh sb="4" eb="6">
      <t>セイシン</t>
    </rPh>
    <rPh sb="6" eb="8">
      <t>ショウガイ</t>
    </rPh>
    <rPh sb="9" eb="13">
      <t>シンタイショウガイ</t>
    </rPh>
    <rPh sb="14" eb="18">
      <t>セイシンショウガイ</t>
    </rPh>
    <rPh sb="19" eb="21">
      <t>チョウフク</t>
    </rPh>
    <rPh sb="23" eb="25">
      <t>バアイ</t>
    </rPh>
    <rPh sb="26" eb="28">
      <t>キニュウ</t>
    </rPh>
    <phoneticPr fontId="2"/>
  </si>
  <si>
    <t>Ａ．人文</t>
    <phoneticPr fontId="8"/>
  </si>
  <si>
    <t>Ｂ．社会</t>
    <phoneticPr fontId="8"/>
  </si>
  <si>
    <t>Ｃ．教養</t>
    <phoneticPr fontId="8"/>
  </si>
  <si>
    <t>Ｄ．工業</t>
    <phoneticPr fontId="8"/>
  </si>
  <si>
    <t>Ｅ．農業</t>
    <phoneticPr fontId="8"/>
  </si>
  <si>
    <t>Ｇ．保健</t>
    <rPh sb="2" eb="4">
      <t>ホケン</t>
    </rPh>
    <phoneticPr fontId="8"/>
  </si>
  <si>
    <t>保健</t>
    <rPh sb="0" eb="2">
      <t>ホケン</t>
    </rPh>
    <phoneticPr fontId="8"/>
  </si>
  <si>
    <t>人文</t>
    <phoneticPr fontId="8"/>
  </si>
  <si>
    <t>社会</t>
    <phoneticPr fontId="8"/>
  </si>
  <si>
    <t>教養</t>
    <phoneticPr fontId="8"/>
  </si>
  <si>
    <t>工業</t>
    <phoneticPr fontId="8"/>
  </si>
  <si>
    <t>農業</t>
    <phoneticPr fontId="8"/>
  </si>
  <si>
    <t>人文</t>
    <rPh sb="0" eb="2">
      <t>ジンブン</t>
    </rPh>
    <phoneticPr fontId="8"/>
  </si>
  <si>
    <t>社会</t>
    <rPh sb="0" eb="2">
      <t>シャカイ</t>
    </rPh>
    <phoneticPr fontId="8"/>
  </si>
  <si>
    <t>教養</t>
    <rPh sb="0" eb="2">
      <t>キョウヨウ</t>
    </rPh>
    <phoneticPr fontId="8"/>
  </si>
  <si>
    <t>工業</t>
    <rPh sb="0" eb="2">
      <t>コウギョウ</t>
    </rPh>
    <phoneticPr fontId="8"/>
  </si>
  <si>
    <t>農業</t>
    <rPh sb="0" eb="2">
      <t>ノウギョウ</t>
    </rPh>
    <phoneticPr fontId="8"/>
  </si>
  <si>
    <t>[１]学部（通学課程）　学科（専攻）①人文～農業</t>
    <rPh sb="3" eb="5">
      <t>ガクブ</t>
    </rPh>
    <rPh sb="6" eb="8">
      <t>ツウガク</t>
    </rPh>
    <rPh sb="8" eb="10">
      <t>カテイ</t>
    </rPh>
    <rPh sb="12" eb="14">
      <t>ガッカ</t>
    </rPh>
    <rPh sb="15" eb="17">
      <t>センコウ</t>
    </rPh>
    <rPh sb="19" eb="21">
      <t>ジンブン</t>
    </rPh>
    <rPh sb="22" eb="24">
      <t>ノウギョウ</t>
    </rPh>
    <phoneticPr fontId="8"/>
  </si>
  <si>
    <t>[１]学部（通学課程）　学科（専攻）②保健～その他</t>
    <rPh sb="3" eb="5">
      <t>ガクブ</t>
    </rPh>
    <rPh sb="6" eb="8">
      <t>ツウガク</t>
    </rPh>
    <rPh sb="8" eb="10">
      <t>カテイ</t>
    </rPh>
    <rPh sb="12" eb="14">
      <t>ガッカ</t>
    </rPh>
    <rPh sb="15" eb="17">
      <t>センコウ</t>
    </rPh>
    <rPh sb="19" eb="21">
      <t>ホケン</t>
    </rPh>
    <rPh sb="24" eb="25">
      <t>タ</t>
    </rPh>
    <phoneticPr fontId="8"/>
  </si>
  <si>
    <t>[２]学部（通信教育課程）　学科（専攻）①人文～農業</t>
    <rPh sb="3" eb="5">
      <t>ガクブ</t>
    </rPh>
    <rPh sb="6" eb="8">
      <t>ツウシン</t>
    </rPh>
    <rPh sb="8" eb="10">
      <t>キョウイク</t>
    </rPh>
    <rPh sb="10" eb="12">
      <t>カテイ</t>
    </rPh>
    <rPh sb="14" eb="16">
      <t>ガッカ</t>
    </rPh>
    <rPh sb="17" eb="19">
      <t>センコウ</t>
    </rPh>
    <rPh sb="21" eb="23">
      <t>ジンブン</t>
    </rPh>
    <rPh sb="24" eb="26">
      <t>ノウギョウ</t>
    </rPh>
    <phoneticPr fontId="8"/>
  </si>
  <si>
    <t>[２]学部（通信教育課程）　学科（専攻）②保健～その他</t>
    <rPh sb="14" eb="16">
      <t>ガッカ</t>
    </rPh>
    <rPh sb="17" eb="19">
      <t>センコウ</t>
    </rPh>
    <rPh sb="21" eb="23">
      <t>ホケン</t>
    </rPh>
    <rPh sb="26" eb="27">
      <t>タ</t>
    </rPh>
    <phoneticPr fontId="8"/>
  </si>
  <si>
    <t>[５]専攻科　学科（専攻）①人文～農業</t>
    <rPh sb="3" eb="5">
      <t>センコウ</t>
    </rPh>
    <rPh sb="5" eb="6">
      <t>カ</t>
    </rPh>
    <rPh sb="7" eb="9">
      <t>ガッカ</t>
    </rPh>
    <rPh sb="10" eb="12">
      <t>センコウ</t>
    </rPh>
    <rPh sb="14" eb="16">
      <t>ジンブン</t>
    </rPh>
    <rPh sb="17" eb="19">
      <t>ノウギョウ</t>
    </rPh>
    <phoneticPr fontId="8"/>
  </si>
  <si>
    <t>[５]専攻科　学科（専攻）②保健～その他</t>
    <rPh sb="7" eb="9">
      <t>ガッカ</t>
    </rPh>
    <rPh sb="10" eb="12">
      <t>センコウ</t>
    </rPh>
    <rPh sb="14" eb="16">
      <t>ホケン</t>
    </rPh>
    <rPh sb="19" eb="20">
      <t>タ</t>
    </rPh>
    <phoneticPr fontId="8"/>
  </si>
  <si>
    <r>
      <t>⑥ 左の③～④のうち</t>
    </r>
    <r>
      <rPr>
        <u/>
        <sz val="11"/>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</si>
  <si>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rPr>
        <b/>
        <sz val="9"/>
        <rFont val="UD デジタル 教科書体 NK-R"/>
        <family val="1"/>
        <charset val="128"/>
      </rPr>
      <t>学部</t>
    </r>
    <r>
      <rPr>
        <sz val="9"/>
        <rFont val="UD デジタル 教科書体 NK-R"/>
        <family val="1"/>
        <charset val="128"/>
      </rPr>
      <t>（通学課程）</t>
    </r>
    <rPh sb="0" eb="2">
      <t>ガクブ</t>
    </rPh>
    <rPh sb="3" eb="5">
      <t>ツウガク</t>
    </rPh>
    <rPh sb="5" eb="7">
      <t>カテイ</t>
    </rPh>
    <phoneticPr fontId="8"/>
  </si>
  <si>
    <r>
      <rPr>
        <b/>
        <sz val="9"/>
        <rFont val="UD デジタル 教科書体 NK-R"/>
        <family val="1"/>
        <charset val="128"/>
      </rPr>
      <t>学部</t>
    </r>
    <r>
      <rPr>
        <sz val="9"/>
        <rFont val="UD デジタル 教科書体 NK-R"/>
        <family val="1"/>
        <charset val="128"/>
      </rPr>
      <t xml:space="preserve">
（通信教育課程）</t>
    </r>
    <rPh sb="0" eb="2">
      <t>ガクブ</t>
    </rPh>
    <rPh sb="4" eb="6">
      <t>ツウシン</t>
    </rPh>
    <rPh sb="6" eb="8">
      <t>キョウイク</t>
    </rPh>
    <rPh sb="8" eb="10">
      <t>カテイ</t>
    </rPh>
    <phoneticPr fontId="8"/>
  </si>
  <si>
    <r>
      <rPr>
        <sz val="12"/>
        <rFont val="UD デジタル 教科書体 NK-R"/>
        <family val="1"/>
        <charset val="128"/>
      </rPr>
      <t>（２）受験上の配慮の内容</t>
    </r>
    <r>
      <rPr>
        <b/>
        <sz val="11"/>
        <rFont val="UD デジタル 教科書体 NK-R"/>
        <family val="1"/>
        <charset val="128"/>
      </rPr>
      <t xml:space="preserve">
　　</t>
    </r>
    <r>
      <rPr>
        <sz val="11"/>
        <rFont val="UD デジタル 教科書体 NK-R"/>
        <family val="1"/>
        <charset val="128"/>
      </rPr>
      <t>（１）で解答した受験上の配慮について、実施した具体的な内容を下記のＡ～Ｗから選択して、該当する欄に半角数字の1を記入してください。</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phoneticPr fontId="8"/>
  </si>
  <si>
    <r>
      <rPr>
        <b/>
        <sz val="9"/>
        <rFont val="UD デジタル 教科書体 NK-R"/>
        <family val="1"/>
        <charset val="128"/>
      </rPr>
      <t>Ａ</t>
    </r>
    <r>
      <rPr>
        <sz val="9"/>
        <rFont val="UD デジタル 教科書体 NK-R"/>
        <family val="1"/>
        <charset val="128"/>
      </rPr>
      <t>大学院研究科</t>
    </r>
    <rPh sb="1" eb="7">
      <t>ダイガクインケンキュウカ</t>
    </rPh>
    <phoneticPr fontId="8"/>
  </si>
  <si>
    <r>
      <rPr>
        <b/>
        <sz val="9"/>
        <rFont val="UD デジタル 教科書体 NK-R"/>
        <family val="1"/>
        <charset val="128"/>
      </rPr>
      <t>Ｂ</t>
    </r>
    <r>
      <rPr>
        <sz val="9"/>
        <rFont val="UD デジタル 教科書体 NK-R"/>
        <family val="1"/>
        <charset val="128"/>
      </rPr>
      <t>大学学部</t>
    </r>
    <rPh sb="1" eb="3">
      <t>ダイガク</t>
    </rPh>
    <rPh sb="3" eb="5">
      <t>ガクブ</t>
    </rPh>
    <phoneticPr fontId="8"/>
  </si>
  <si>
    <r>
      <rPr>
        <b/>
        <sz val="9"/>
        <rFont val="UD デジタル 教科書体 NK-R"/>
        <family val="1"/>
        <charset val="128"/>
      </rPr>
      <t>Ｃ</t>
    </r>
    <r>
      <rPr>
        <sz val="9"/>
        <rFont val="UD デジタル 教科書体 NK-R"/>
        <family val="1"/>
        <charset val="128"/>
      </rPr>
      <t>短期大学本科</t>
    </r>
    <rPh sb="1" eb="3">
      <t>タンキ</t>
    </rPh>
    <rPh sb="3" eb="5">
      <t>ダイガク</t>
    </rPh>
    <rPh sb="5" eb="7">
      <t>ホンカ</t>
    </rPh>
    <phoneticPr fontId="8"/>
  </si>
  <si>
    <r>
      <rPr>
        <b/>
        <sz val="9"/>
        <rFont val="UD デジタル 教科書体 NK-R"/>
        <family val="1"/>
        <charset val="128"/>
      </rPr>
      <t>Ｄ</t>
    </r>
    <r>
      <rPr>
        <sz val="9"/>
        <rFont val="UD デジタル 教科書体 NK-R"/>
        <family val="1"/>
        <charset val="128"/>
      </rPr>
      <t>専攻科</t>
    </r>
    <rPh sb="1" eb="4">
      <t>センコウカ</t>
    </rPh>
    <phoneticPr fontId="8"/>
  </si>
  <si>
    <r>
      <rPr>
        <b/>
        <sz val="9"/>
        <rFont val="UD デジタル 教科書体 NK-R"/>
        <family val="1"/>
        <charset val="128"/>
      </rPr>
      <t>Ｅ</t>
    </r>
    <r>
      <rPr>
        <sz val="9"/>
        <rFont val="UD デジタル 教科書体 NK-R"/>
        <family val="1"/>
        <charset val="128"/>
      </rPr>
      <t>別科</t>
    </r>
    <rPh sb="1" eb="3">
      <t>ベッカ</t>
    </rPh>
    <phoneticPr fontId="8"/>
  </si>
  <si>
    <t>大区分</t>
    <rPh sb="0" eb="3">
      <t>ダイクブン</t>
    </rPh>
    <phoneticPr fontId="2"/>
  </si>
  <si>
    <t>中間
集計</t>
    <rPh sb="0" eb="2">
      <t>チュウカン</t>
    </rPh>
    <rPh sb="3" eb="5">
      <t>シュウケイ</t>
    </rPh>
    <phoneticPr fontId="2"/>
  </si>
  <si>
    <r>
      <rPr>
        <sz val="9"/>
        <rFont val="Meiryo UI"/>
        <family val="3"/>
        <charset val="128"/>
      </rPr>
      <t xml:space="preserve">学科
（専攻）
</t>
    </r>
    <r>
      <rPr>
        <sz val="9"/>
        <color rgb="FFFF0000"/>
        <rFont val="Meiryo UI"/>
        <family val="3"/>
        <charset val="128"/>
      </rPr>
      <t xml:space="preserve">
令和4年5月1日に、学部（通学過程）の最高年次に在籍していた障害学生について回答してください。卒業しなかった学生も含みます。</t>
    </r>
    <r>
      <rPr>
        <sz val="9"/>
        <color theme="1"/>
        <rFont val="Meiryo UI"/>
        <family val="3"/>
        <charset val="128"/>
      </rPr>
      <t xml:space="preserve">
</t>
    </r>
    <phoneticPr fontId="2"/>
  </si>
  <si>
    <t>卒業した（R5年3月31日現在）</t>
    <rPh sb="0" eb="2">
      <t>ソツギョウ</t>
    </rPh>
    <rPh sb="7" eb="8">
      <t>ネン</t>
    </rPh>
    <rPh sb="9" eb="10">
      <t>ガツ</t>
    </rPh>
    <rPh sb="12" eb="13">
      <t>ニチ</t>
    </rPh>
    <rPh sb="13" eb="15">
      <t>ゲンザイ</t>
    </rPh>
    <phoneticPr fontId="8"/>
  </si>
  <si>
    <r>
      <t xml:space="preserve">学科（専攻）
</t>
    </r>
    <r>
      <rPr>
        <sz val="9"/>
        <color rgb="FFFF0000"/>
        <rFont val="Meiryo UI"/>
        <family val="3"/>
        <charset val="128"/>
      </rPr>
      <t>令和4年5月1日に、学部（通学過程）の最高年次に在籍していた障害学生について回答してください。卒業しなかった学生も含みます。</t>
    </r>
    <rPh sb="0" eb="2">
      <t>ガッカ</t>
    </rPh>
    <rPh sb="3" eb="5">
      <t>センコウ</t>
    </rPh>
    <phoneticPr fontId="2"/>
  </si>
  <si>
    <t>６．令和4年度卒業生</t>
    <rPh sb="2" eb="4">
      <t>レイワ</t>
    </rPh>
    <rPh sb="7" eb="10">
      <t>ソツギョウセイ</t>
    </rPh>
    <phoneticPr fontId="8"/>
  </si>
  <si>
    <t>最高年次障害学生数
R4年5月1日現在</t>
    <rPh sb="0" eb="2">
      <t>サイコウ</t>
    </rPh>
    <rPh sb="2" eb="4">
      <t>ネンジ</t>
    </rPh>
    <rPh sb="4" eb="6">
      <t>ショウガイ</t>
    </rPh>
    <rPh sb="6" eb="9">
      <t>ガクセイスウ</t>
    </rPh>
    <rPh sb="12" eb="13">
      <t>ネン</t>
    </rPh>
    <rPh sb="14" eb="15">
      <t>ガツ</t>
    </rPh>
    <rPh sb="16" eb="17">
      <t>ニチ</t>
    </rPh>
    <rPh sb="17" eb="19">
      <t>ゲンザイ</t>
    </rPh>
    <phoneticPr fontId="8"/>
  </si>
  <si>
    <t>卒業障害学生数
R5年3月31日現在</t>
    <rPh sb="0" eb="2">
      <t>ソツギョウ</t>
    </rPh>
    <rPh sb="2" eb="4">
      <t>ショウガイ</t>
    </rPh>
    <rPh sb="4" eb="6">
      <t>ガクセイ</t>
    </rPh>
    <rPh sb="6" eb="7">
      <t>スウ</t>
    </rPh>
    <rPh sb="10" eb="11">
      <t>ネン</t>
    </rPh>
    <rPh sb="12" eb="13">
      <t>ガツ</t>
    </rPh>
    <rPh sb="15" eb="16">
      <t>ニチ</t>
    </rPh>
    <rPh sb="16" eb="18">
      <t>ゲンザイ</t>
    </rPh>
    <phoneticPr fontId="8"/>
  </si>
  <si>
    <t>（２）状況別卒業障害学生数（令和5年５月１日現在）</t>
    <phoneticPr fontId="8"/>
  </si>
  <si>
    <t>診断名検索（全文一致）</t>
    <rPh sb="0" eb="3">
      <t>シンダンメイ</t>
    </rPh>
    <rPh sb="3" eb="5">
      <t>ケンサク</t>
    </rPh>
    <rPh sb="6" eb="10">
      <t>ゼンブンイッチ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</si>
  <si>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rPh sb="1" eb="3">
      <t>チュウイ</t>
    </rPh>
    <rPh sb="3" eb="5">
      <t>ジコウ</t>
    </rPh>
    <rPh sb="9" eb="12">
      <t>シンダンメイ</t>
    </rPh>
    <rPh sb="12" eb="14">
      <t>ケンサク</t>
    </rPh>
    <rPh sb="16" eb="18">
      <t>ニュウリョク</t>
    </rPh>
    <rPh sb="21" eb="24">
      <t>シンダンメイ</t>
    </rPh>
    <rPh sb="26" eb="29">
      <t>シンダンメイ</t>
    </rPh>
    <rPh sb="35" eb="38">
      <t>シンダンメイ</t>
    </rPh>
    <rPh sb="39" eb="41">
      <t>ゼンブン</t>
    </rPh>
    <rPh sb="41" eb="43">
      <t>イッチ</t>
    </rPh>
    <rPh sb="45" eb="47">
      <t>バアイ</t>
    </rPh>
    <rPh sb="48" eb="50">
      <t>ジョウホウ</t>
    </rPh>
    <rPh sb="51" eb="53">
      <t>ヒョウジ</t>
    </rPh>
    <rPh sb="57" eb="59">
      <t>フクスウ</t>
    </rPh>
    <rPh sb="60" eb="63">
      <t>シンダンメイ</t>
    </rPh>
    <rPh sb="66" eb="68">
      <t>バアイ</t>
    </rPh>
    <rPh sb="74" eb="76">
      <t>ケンサク</t>
    </rPh>
    <rPh sb="87" eb="90">
      <t>シンダンメイ</t>
    </rPh>
    <rPh sb="90" eb="92">
      <t>ケンサク</t>
    </rPh>
    <rPh sb="93" eb="95">
      <t>ケッカ</t>
    </rPh>
    <rPh sb="96" eb="98">
      <t>ヒョウジ</t>
    </rPh>
    <rPh sb="102" eb="104">
      <t>バアイ</t>
    </rPh>
    <rPh sb="106" eb="109">
      <t>シンダンメイ</t>
    </rPh>
    <rPh sb="114" eb="117">
      <t>シンダンメイ</t>
    </rPh>
    <rPh sb="118" eb="119">
      <t>ラン</t>
    </rPh>
    <rPh sb="132" eb="133">
      <t>ミギ</t>
    </rPh>
    <rPh sb="133" eb="134">
      <t>ハシ</t>
    </rPh>
    <rPh sb="147" eb="149">
      <t>ケンサク</t>
    </rPh>
    <rPh sb="150" eb="151">
      <t>マド</t>
    </rPh>
    <rPh sb="152" eb="153">
      <t>シラ</t>
    </rPh>
    <rPh sb="156" eb="159">
      <t>シンダンメイ</t>
    </rPh>
    <rPh sb="160" eb="162">
      <t>ニュウリョク</t>
    </rPh>
    <phoneticPr fontId="2"/>
  </si>
  <si>
    <t>前駆B細胞急性リンパ性白血病</t>
  </si>
  <si>
    <t>シート7　（シート８～10には記入しない）</t>
    <rPh sb="15" eb="17">
      <t>キニュウ</t>
    </rPh>
    <phoneticPr fontId="4"/>
  </si>
  <si>
    <t>病弱・虚弱</t>
    <rPh sb="0" eb="2">
      <t>ビョウジャク</t>
    </rPh>
    <rPh sb="3" eb="5">
      <t>キョジャク</t>
    </rPh>
    <phoneticPr fontId="4"/>
  </si>
  <si>
    <t>内部障害等</t>
    <rPh sb="0" eb="2">
      <t>ナイブ</t>
    </rPh>
    <rPh sb="2" eb="4">
      <t>ショウガイ</t>
    </rPh>
    <rPh sb="4" eb="5">
      <t>トウ</t>
    </rPh>
    <phoneticPr fontId="4"/>
  </si>
  <si>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</si>
  <si>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</si>
  <si>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</si>
  <si>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</si>
  <si>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</si>
  <si>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</si>
  <si>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</si>
  <si>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</si>
  <si>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</si>
  <si>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</si>
  <si>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</si>
  <si>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</si>
  <si>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</si>
  <si>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</si>
  <si>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</si>
  <si>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</si>
  <si>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</si>
  <si>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</si>
  <si>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</si>
  <si>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</si>
  <si>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</si>
  <si>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</si>
  <si>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</si>
  <si>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</si>
  <si>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</si>
  <si>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</si>
  <si>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</si>
  <si>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</si>
  <si>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</si>
  <si>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</si>
  <si>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</si>
  <si>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</si>
  <si>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</si>
  <si>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</si>
  <si>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</si>
  <si>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</si>
  <si>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</si>
  <si>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</si>
  <si>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</si>
  <si>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</si>
  <si>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</si>
  <si>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</si>
  <si>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</si>
  <si>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</si>
  <si>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</si>
  <si>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</si>
  <si>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</si>
  <si>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</si>
  <si>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</si>
  <si>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</si>
  <si>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</si>
  <si>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</si>
  <si>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</si>
  <si>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</si>
  <si>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</si>
  <si>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</si>
  <si>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</si>
  <si>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</si>
  <si>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</si>
  <si>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</si>
  <si>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</si>
  <si>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</si>
  <si>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</si>
  <si>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</si>
  <si>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</si>
  <si>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</si>
  <si>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</si>
  <si>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</si>
  <si>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</si>
  <si>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</si>
  <si>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</si>
  <si>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</si>
  <si>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</si>
  <si>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</si>
  <si>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</si>
  <si>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</si>
  <si>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</si>
  <si>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</si>
  <si>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</si>
  <si>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</si>
  <si>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</si>
  <si>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</si>
  <si>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</si>
  <si>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</si>
  <si>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</si>
  <si>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</si>
  <si>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</si>
  <si>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9"/>
  </si>
  <si>
    <t>脊柱管内奇形腫</t>
    <rPh sb="0" eb="2">
      <t>セキチュウ</t>
    </rPh>
    <rPh sb="2" eb="3">
      <t>カン</t>
    </rPh>
    <rPh sb="3" eb="4">
      <t>ナイ</t>
    </rPh>
    <phoneticPr fontId="9"/>
  </si>
  <si>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</si>
  <si>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</si>
  <si>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</si>
  <si>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</si>
  <si>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</si>
  <si>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</si>
  <si>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</si>
  <si>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</si>
  <si>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</si>
  <si>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ＩｇＡ腎症</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</si>
  <si>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</si>
  <si>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</si>
  <si>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</si>
  <si>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</si>
  <si>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</si>
  <si>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</si>
  <si>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</si>
  <si>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</si>
  <si>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</si>
  <si>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</si>
  <si>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</si>
  <si>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</si>
  <si>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</si>
  <si>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</si>
  <si>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</si>
  <si>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</si>
  <si>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</si>
  <si>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</si>
  <si>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</si>
  <si>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</si>
  <si>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</si>
  <si>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</si>
  <si>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</si>
  <si>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</si>
  <si>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</si>
  <si>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</si>
  <si>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</si>
  <si>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</si>
  <si>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</si>
  <si>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</si>
  <si>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</si>
  <si>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</si>
  <si>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</si>
  <si>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</si>
  <si>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</si>
  <si>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</si>
  <si>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</si>
  <si>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9"/>
  </si>
  <si>
    <t>シート７とシート10</t>
  </si>
  <si>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</si>
  <si>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</si>
  <si>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</si>
  <si>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</si>
  <si>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</si>
  <si>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</si>
  <si>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</si>
  <si>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</si>
  <si>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</si>
  <si>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</si>
  <si>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</si>
  <si>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</si>
  <si>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</si>
  <si>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</si>
  <si>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9"/>
  </si>
  <si>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</si>
  <si>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</si>
  <si>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</si>
  <si>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</si>
  <si>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</si>
  <si>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</si>
  <si>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</si>
  <si>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</si>
  <si>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</si>
  <si>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</si>
  <si>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</si>
  <si>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</si>
  <si>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</si>
  <si>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</si>
  <si>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ＷＰＷ症候群</t>
  </si>
  <si>
    <t>多源性心房頻拍</t>
  </si>
  <si>
    <t>上室頻拍</t>
  </si>
  <si>
    <t>ベラパミル感受性心室頻拍</t>
  </si>
  <si>
    <t>カテコラミン誘発多形性心室頻拍</t>
  </si>
  <si>
    <t>心室頻拍</t>
  </si>
  <si>
    <t>心房粗動</t>
  </si>
  <si>
    <t>心房細動</t>
  </si>
  <si>
    <t>心室細動</t>
  </si>
  <si>
    <t>ＱＴ延長症候群</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</si>
  <si>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</si>
  <si>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</si>
  <si>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</si>
  <si>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</si>
  <si>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</si>
  <si>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</si>
  <si>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</si>
  <si>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</si>
  <si>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</si>
  <si>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</si>
  <si>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</si>
  <si>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</si>
  <si>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</si>
  <si>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</si>
  <si>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</si>
  <si>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</si>
  <si>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</si>
  <si>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</si>
  <si>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</si>
  <si>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</si>
  <si>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</si>
  <si>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</si>
  <si>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</si>
  <si>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</si>
  <si>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</si>
  <si>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</si>
  <si>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</si>
  <si>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</si>
  <si>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</si>
  <si>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</si>
  <si>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</si>
  <si>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</si>
  <si>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</si>
  <si>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</si>
  <si>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</si>
  <si>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</si>
  <si>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</si>
  <si>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</si>
  <si>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</si>
  <si>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</si>
  <si>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</si>
  <si>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</si>
  <si>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</si>
  <si>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</si>
  <si>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</si>
  <si>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</si>
  <si>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</si>
  <si>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</si>
  <si>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</si>
  <si>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</si>
  <si>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</si>
  <si>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</si>
  <si>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</si>
  <si>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</si>
  <si>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</si>
  <si>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</si>
  <si>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</si>
  <si>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</si>
  <si>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</si>
  <si>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</si>
  <si>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</si>
  <si>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</si>
  <si>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</si>
  <si>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</si>
  <si>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</si>
  <si>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</si>
  <si>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</si>
  <si>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</si>
  <si>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</si>
  <si>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</si>
  <si>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</si>
  <si>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</si>
  <si>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</si>
  <si>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</si>
  <si>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</si>
  <si>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</si>
  <si>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</si>
  <si>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</si>
  <si>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</si>
  <si>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</si>
  <si>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</si>
  <si>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</si>
  <si>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</si>
  <si>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</si>
  <si>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</si>
  <si>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</si>
  <si>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</si>
  <si>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</si>
  <si>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</si>
  <si>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</si>
  <si>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</si>
  <si>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</si>
  <si>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</si>
  <si>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</si>
  <si>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</si>
  <si>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</si>
  <si>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</si>
  <si>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</si>
  <si>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</si>
  <si>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</si>
  <si>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</si>
  <si>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</si>
  <si>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</si>
  <si>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</si>
  <si>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</si>
  <si>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</si>
  <si>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</si>
  <si>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</si>
  <si>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</si>
  <si>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</si>
  <si>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9"/>
  </si>
  <si>
    <t>先天性TSH分泌低下症</t>
    <rPh sb="0" eb="3">
      <t>センテンセイ</t>
    </rPh>
    <phoneticPr fontId="9"/>
  </si>
  <si>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</si>
  <si>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</si>
  <si>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</si>
  <si>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</si>
  <si>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</si>
  <si>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</si>
  <si>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</si>
  <si>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</si>
  <si>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</si>
  <si>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</si>
  <si>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</si>
  <si>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</si>
  <si>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</si>
  <si>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</si>
  <si>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</si>
  <si>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</si>
  <si>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</si>
  <si>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</si>
  <si>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</si>
  <si>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</si>
  <si>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</si>
  <si>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</si>
  <si>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</si>
  <si>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</si>
  <si>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</si>
  <si>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</si>
  <si>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</si>
  <si>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</si>
  <si>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</si>
  <si>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</si>
  <si>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</si>
  <si>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</si>
  <si>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</si>
  <si>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</si>
  <si>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</si>
  <si>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</si>
  <si>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</si>
  <si>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</si>
  <si>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</si>
  <si>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</si>
  <si>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</si>
  <si>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</si>
  <si>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</si>
  <si>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</si>
  <si>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</si>
  <si>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</si>
  <si>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</si>
  <si>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</si>
  <si>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</si>
  <si>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</si>
  <si>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</si>
  <si>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</si>
  <si>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</si>
  <si>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</si>
  <si>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</si>
  <si>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</si>
  <si>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</si>
  <si>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</si>
  <si>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</si>
  <si>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</si>
  <si>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</si>
  <si>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</si>
  <si>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</si>
  <si>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</si>
  <si>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</si>
  <si>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</si>
  <si>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</si>
  <si>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</si>
  <si>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</si>
  <si>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</si>
  <si>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</si>
  <si>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</si>
  <si>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</si>
  <si>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</si>
  <si>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</si>
  <si>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</si>
  <si>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</si>
  <si>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</si>
  <si>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</si>
  <si>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</si>
  <si>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</si>
  <si>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</si>
  <si>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</si>
  <si>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</si>
  <si>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</si>
  <si>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</si>
  <si>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</si>
  <si>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</si>
  <si>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</si>
  <si>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</si>
  <si>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</si>
  <si>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</si>
  <si>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</si>
  <si>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</si>
  <si>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</si>
  <si>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</si>
  <si>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</si>
  <si>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</si>
  <si>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</si>
  <si>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</si>
  <si>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</si>
  <si>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</si>
  <si>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</si>
  <si>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</si>
  <si>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</si>
  <si>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</si>
  <si>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</si>
  <si>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</si>
  <si>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</si>
  <si>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</si>
  <si>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</si>
  <si>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</si>
  <si>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</si>
  <si>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</si>
  <si>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</si>
  <si>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</si>
  <si>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</si>
  <si>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</si>
  <si>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</si>
  <si>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</si>
  <si>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</si>
  <si>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</si>
  <si>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</si>
  <si>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</si>
  <si>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</si>
  <si>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</si>
  <si>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</si>
  <si>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</si>
  <si>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</si>
  <si>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</si>
  <si>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</si>
  <si>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</si>
  <si>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</si>
  <si>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</si>
  <si>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</si>
  <si>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</si>
  <si>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</si>
  <si>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</si>
  <si>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</si>
  <si>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</si>
  <si>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</si>
  <si>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</si>
  <si>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</si>
  <si>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</si>
  <si>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</si>
  <si>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</si>
  <si>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</si>
  <si>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</si>
  <si>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</si>
  <si>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</si>
  <si>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</si>
  <si>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</si>
  <si>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</si>
  <si>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</si>
  <si>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</si>
  <si>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</si>
  <si>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</si>
  <si>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</si>
  <si>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</si>
  <si>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</si>
  <si>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</si>
  <si>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</si>
  <si>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</si>
  <si>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</si>
  <si>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</si>
  <si>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</si>
  <si>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</si>
  <si>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</si>
  <si>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</si>
  <si>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</si>
  <si>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</si>
  <si>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</si>
  <si>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</si>
  <si>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</si>
  <si>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</si>
  <si>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</si>
  <si>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</si>
  <si>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</si>
  <si>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</si>
  <si>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</si>
  <si>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</si>
  <si>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</si>
  <si>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</si>
  <si>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</si>
  <si>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</si>
  <si>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</si>
  <si>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</si>
  <si>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</si>
  <si>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</si>
  <si>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</si>
  <si>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</si>
  <si>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</si>
  <si>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</si>
  <si>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</si>
  <si>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</si>
  <si>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</si>
  <si>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</si>
  <si>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</si>
  <si>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</si>
  <si>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</si>
  <si>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</si>
  <si>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</si>
  <si>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</si>
  <si>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</si>
  <si>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</si>
  <si>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</si>
  <si>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</si>
  <si>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</si>
  <si>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</si>
  <si>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</si>
  <si>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</si>
  <si>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</si>
  <si>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</si>
  <si>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</si>
  <si>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</si>
  <si>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</si>
  <si>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</si>
  <si>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</si>
  <si>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</si>
  <si>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</si>
  <si>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</si>
  <si>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</si>
  <si>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</si>
  <si>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</si>
  <si>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</si>
  <si>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</si>
  <si>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</si>
  <si>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</si>
  <si>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</si>
  <si>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</si>
  <si>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</si>
  <si>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</si>
  <si>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</si>
  <si>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</si>
  <si>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</si>
  <si>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</si>
  <si>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</si>
  <si>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</si>
  <si>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</si>
  <si>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</si>
  <si>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</si>
  <si>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</si>
  <si>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</si>
  <si>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</si>
  <si>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</si>
  <si>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</si>
  <si>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</si>
  <si>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</si>
  <si>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</si>
  <si>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</si>
  <si>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</si>
  <si>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</si>
  <si>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</si>
  <si>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</si>
  <si>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</si>
  <si>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</si>
  <si>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</si>
  <si>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</si>
  <si>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</si>
  <si>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</si>
  <si>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</si>
  <si>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</si>
  <si>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</si>
  <si>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</si>
  <si>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</si>
  <si>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</si>
  <si>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</si>
  <si>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</si>
  <si>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</si>
  <si>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</si>
  <si>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</si>
  <si>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</si>
  <si>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</si>
  <si>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</si>
  <si>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</si>
  <si>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</si>
  <si>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</si>
  <si>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</si>
  <si>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</si>
  <si>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</si>
  <si>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</si>
  <si>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</si>
  <si>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</si>
  <si>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</si>
  <si>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</si>
  <si>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</si>
  <si>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</si>
  <si>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</si>
  <si>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</si>
  <si>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</si>
  <si>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</si>
  <si>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</si>
  <si>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</si>
  <si>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</si>
  <si>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</si>
  <si>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</si>
  <si>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</si>
  <si>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</si>
  <si>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</si>
  <si>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</si>
  <si>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</si>
  <si>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</si>
  <si>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</si>
  <si>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</si>
  <si>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</si>
  <si>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</si>
  <si>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</si>
  <si>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</si>
  <si>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</si>
  <si>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</si>
  <si>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</si>
  <si>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</si>
  <si>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</si>
  <si>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</si>
  <si>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</si>
  <si>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</si>
  <si>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</si>
  <si>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</si>
  <si>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</si>
  <si>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</si>
  <si>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</si>
  <si>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</si>
  <si>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</si>
  <si>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</si>
  <si>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</si>
  <si>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</si>
  <si>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</si>
  <si>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</si>
  <si>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</si>
  <si>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</si>
  <si>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</si>
  <si>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</si>
  <si>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</si>
  <si>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</si>
  <si>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</si>
  <si>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</si>
  <si>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</si>
  <si>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</si>
  <si>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</si>
  <si>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</si>
  <si>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</si>
  <si>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</si>
  <si>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</si>
  <si>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</si>
  <si>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</si>
  <si>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</si>
  <si>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</si>
  <si>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</si>
  <si>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</si>
  <si>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</si>
  <si>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</si>
  <si>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</si>
  <si>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</si>
  <si>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9"/>
  </si>
  <si>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</si>
  <si>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</si>
  <si>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</si>
  <si>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</si>
  <si>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</si>
  <si>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</si>
  <si>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</si>
  <si>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</si>
  <si>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</si>
  <si>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</si>
  <si>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</si>
  <si>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</si>
  <si>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</si>
  <si>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</si>
  <si>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</si>
  <si>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</si>
  <si>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</si>
  <si>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</si>
  <si>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</si>
  <si>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</si>
  <si>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</si>
  <si>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</si>
  <si>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</si>
  <si>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</si>
  <si>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</si>
  <si>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</si>
  <si>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</si>
  <si>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</si>
  <si>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</si>
  <si>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</si>
  <si>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</si>
  <si>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</si>
  <si>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</si>
  <si>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</si>
  <si>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</si>
  <si>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</si>
  <si>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</si>
  <si>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</si>
  <si>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</si>
  <si>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</si>
  <si>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</si>
  <si>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</si>
  <si>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</si>
  <si>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</si>
  <si>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</si>
  <si>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</si>
  <si>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</si>
  <si>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</si>
  <si>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</si>
  <si>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</si>
  <si>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</si>
  <si>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</si>
  <si>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</si>
  <si>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</si>
  <si>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</si>
  <si>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</si>
  <si>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</si>
  <si>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</si>
  <si>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</si>
  <si>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</si>
  <si>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</si>
  <si>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</si>
  <si>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</si>
  <si>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</si>
  <si>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</si>
  <si>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</si>
  <si>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</si>
  <si>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</si>
  <si>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</si>
  <si>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</si>
  <si>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</si>
  <si>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</si>
  <si>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</si>
  <si>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</si>
  <si>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</si>
  <si>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</si>
  <si>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</si>
  <si>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</si>
  <si>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</si>
  <si>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</si>
  <si>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</si>
  <si>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</si>
  <si>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</si>
  <si>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</si>
  <si>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</si>
  <si>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</si>
  <si>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</si>
  <si>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</si>
  <si>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</si>
  <si>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</si>
  <si>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</si>
  <si>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</si>
  <si>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</si>
  <si>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</si>
  <si>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</si>
  <si>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</si>
  <si>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</si>
  <si>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</si>
  <si>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</si>
  <si>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</si>
  <si>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</si>
  <si>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</si>
  <si>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</si>
  <si>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</si>
  <si>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</si>
  <si>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</si>
  <si>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</si>
  <si>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</si>
  <si>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</si>
  <si>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</si>
  <si>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</si>
  <si>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</si>
  <si>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</si>
  <si>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</si>
  <si>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</si>
  <si>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</si>
  <si>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</si>
  <si>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</si>
  <si>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</si>
  <si>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</si>
  <si>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</si>
  <si>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</si>
  <si>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</si>
  <si>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</si>
  <si>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</si>
  <si>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</si>
  <si>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</si>
  <si>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</si>
  <si>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</si>
  <si>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</si>
  <si>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</si>
  <si>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</si>
  <si>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</si>
  <si>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</si>
  <si>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</si>
  <si>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</si>
  <si>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</si>
  <si>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</si>
  <si>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</si>
  <si>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</si>
  <si>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</si>
  <si>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</si>
  <si>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</si>
  <si>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</si>
  <si>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</si>
  <si>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</si>
  <si>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</si>
  <si>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</si>
  <si>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</si>
  <si>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</si>
  <si>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</si>
  <si>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</si>
  <si>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</si>
  <si>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</si>
  <si>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</si>
  <si>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</si>
  <si>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</si>
  <si>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</si>
  <si>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</si>
  <si>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</si>
  <si>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</si>
  <si>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</si>
  <si>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</si>
  <si>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</si>
  <si>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</si>
  <si>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</si>
  <si>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</si>
  <si>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</si>
  <si>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</si>
  <si>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</si>
  <si>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</si>
  <si>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</si>
  <si>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</si>
  <si>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</si>
  <si>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</si>
  <si>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</si>
  <si>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</si>
  <si>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</si>
  <si>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</si>
  <si>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</si>
  <si>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</si>
  <si>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</si>
  <si>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</si>
  <si>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</si>
  <si>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</si>
  <si>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</si>
  <si>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</si>
  <si>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</si>
  <si>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</si>
  <si>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</si>
  <si>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</si>
  <si>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</si>
  <si>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</si>
  <si>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</si>
  <si>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</si>
  <si>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</si>
  <si>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</si>
  <si>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</si>
  <si>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</si>
  <si>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</si>
  <si>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</si>
  <si>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</si>
  <si>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</si>
  <si>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</si>
  <si>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</si>
  <si>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</si>
  <si>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</si>
  <si>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</si>
  <si>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</si>
  <si>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</si>
  <si>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</si>
  <si>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</si>
  <si>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</si>
  <si>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</si>
  <si>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</si>
  <si>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</si>
  <si>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</si>
  <si>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</si>
  <si>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</si>
  <si>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</si>
  <si>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</si>
  <si>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</si>
  <si>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</si>
  <si>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</si>
  <si>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</si>
  <si>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</si>
  <si>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</si>
  <si>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</si>
  <si>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</si>
  <si>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</si>
  <si>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</si>
  <si>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</si>
  <si>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</si>
  <si>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</si>
  <si>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</si>
  <si>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 先天性三尖弁狭窄症</t>
  </si>
  <si>
    <t> 先天性僧帽弁狭窄症</t>
  </si>
  <si>
    <t> 先天性肺静脈狭窄症</t>
  </si>
  <si>
    <t> 左肺動脈右肺動脈起始症</t>
  </si>
  <si>
    <t> ネイルパテラ症候群</t>
  </si>
  <si>
    <t>爪膝蓋骨症候群</t>
  </si>
  <si>
    <t>ＬＭＸ１Ｂ関連腎症</t>
  </si>
  <si>
    <t> カルニチン回路異常症</t>
  </si>
  <si>
    <t> 三頭酵素欠損症</t>
  </si>
  <si>
    <t> シトリン欠損症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</si>
  <si>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</si>
  <si>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</si>
  <si>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</si>
  <si>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</si>
  <si>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</si>
  <si>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 芳香族L－アミノ酸脱炭酸酵素欠損症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</si>
  <si>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</si>
  <si>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</si>
  <si>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</si>
  <si>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</si>
  <si>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</si>
  <si>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</si>
  <si>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</si>
  <si>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</si>
  <si>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10"/>
  </si>
  <si>
    <t>3-ヒドロキシ-3-メチルグルタル酸血症</t>
  </si>
  <si>
    <t>3-ヒドロキシアシルCoA脱水素酵素欠損症</t>
  </si>
  <si>
    <t>4p欠失症候群</t>
    <rPh sb="2" eb="4">
      <t>ケッシツ</t>
    </rPh>
    <rPh sb="4" eb="7">
      <t>ショウコウグン</t>
    </rPh>
    <phoneticPr fontId="10"/>
  </si>
  <si>
    <t>5p欠失症候群</t>
    <rPh sb="2" eb="4">
      <t>ケッシツ</t>
    </rPh>
    <phoneticPr fontId="10"/>
  </si>
  <si>
    <t>ACTH産生症候群</t>
  </si>
  <si>
    <t>AME症候群</t>
  </si>
  <si>
    <t>Down症候群</t>
  </si>
  <si>
    <t>GPI欠損症</t>
  </si>
  <si>
    <t>HDL欠乏症</t>
  </si>
  <si>
    <t>HTLV-1関連脊髄症</t>
  </si>
  <si>
    <t>I-cell病</t>
  </si>
  <si>
    <t>IgG4関連疾患</t>
    <rPh sb="4" eb="6">
      <t>カンレン</t>
    </rPh>
    <rPh sb="6" eb="8">
      <t>シッカン</t>
    </rPh>
    <phoneticPr fontId="10"/>
  </si>
  <si>
    <t>N-アセチルグルタミン酸合成酵素欠損症</t>
  </si>
  <si>
    <t>SCOT欠損症</t>
  </si>
  <si>
    <t>TSH分泌低下症</t>
  </si>
  <si>
    <t>β-ケトチオラーゼ欠損症</t>
  </si>
  <si>
    <t>アイザックス症候群</t>
    <rPh sb="6" eb="9">
      <t>ショウコウグン</t>
    </rPh>
    <phoneticPr fontId="10"/>
  </si>
  <si>
    <t>アッシャー症候群</t>
    <rPh sb="5" eb="8">
      <t>ショウコウグン</t>
    </rPh>
    <phoneticPr fontId="10"/>
  </si>
  <si>
    <t>アトピー性脊髄炎</t>
  </si>
  <si>
    <t>遺伝性鉄芽球性貧血</t>
    <rPh sb="0" eb="3">
      <t>イデンセイ</t>
    </rPh>
    <rPh sb="3" eb="4">
      <t>テツ</t>
    </rPh>
    <rPh sb="4" eb="5">
      <t>メ</t>
    </rPh>
    <rPh sb="5" eb="6">
      <t>キュウ</t>
    </rPh>
    <rPh sb="6" eb="7">
      <t>セイ</t>
    </rPh>
    <rPh sb="7" eb="9">
      <t>ヒンケツ</t>
    </rPh>
    <phoneticPr fontId="10"/>
  </si>
  <si>
    <t>遺伝性周期性四肢麻痺</t>
    <rPh sb="0" eb="3">
      <t>イデンセイ</t>
    </rPh>
    <phoneticPr fontId="10"/>
  </si>
  <si>
    <t>ウォルフラム症候群</t>
    <rPh sb="6" eb="9">
      <t>ショウコウグン</t>
    </rPh>
    <phoneticPr fontId="10"/>
  </si>
  <si>
    <t>ウルリッヒ病</t>
  </si>
  <si>
    <t>エマヌエル症候群</t>
    <rPh sb="5" eb="8">
      <t>ショウコウグン</t>
    </rPh>
    <phoneticPr fontId="10"/>
  </si>
  <si>
    <t>エメリー・ドレイフス型筋ジストロフィー</t>
  </si>
  <si>
    <t>黄斑ジストロフィー</t>
    <rPh sb="0" eb="2">
      <t>オウハン</t>
    </rPh>
    <phoneticPr fontId="10"/>
  </si>
  <si>
    <t>オスラー病</t>
    <rPh sb="4" eb="5">
      <t>ビョウ</t>
    </rPh>
    <phoneticPr fontId="10"/>
  </si>
  <si>
    <t>カーニー複合</t>
    <rPh sb="4" eb="6">
      <t>フクゴウ</t>
    </rPh>
    <phoneticPr fontId="10"/>
  </si>
  <si>
    <t>外リンパ瘻</t>
    <rPh sb="0" eb="1">
      <t>ガイ</t>
    </rPh>
    <phoneticPr fontId="11"/>
  </si>
  <si>
    <t>下垂体性ADH分泌異常症</t>
    <rPh sb="0" eb="3">
      <t>カスイタイ</t>
    </rPh>
    <rPh sb="3" eb="4">
      <t>セイ</t>
    </rPh>
    <rPh sb="7" eb="9">
      <t>ブンピツ</t>
    </rPh>
    <rPh sb="9" eb="11">
      <t>イジョウ</t>
    </rPh>
    <rPh sb="11" eb="12">
      <t>ショウ</t>
    </rPh>
    <phoneticPr fontId="12"/>
  </si>
  <si>
    <t>下垂体性ゴナドトロピン分泌亢進症</t>
    <rPh sb="0" eb="3">
      <t>カスイタイ</t>
    </rPh>
    <rPh sb="3" eb="4">
      <t>セイ</t>
    </rPh>
    <rPh sb="11" eb="13">
      <t>ブンピツ</t>
    </rPh>
    <rPh sb="13" eb="16">
      <t>コウシンショウ</t>
    </rPh>
    <phoneticPr fontId="12"/>
  </si>
  <si>
    <t>下垂体性成長ホルモン分泌亢進症</t>
    <rPh sb="0" eb="3">
      <t>カスイタイ</t>
    </rPh>
    <rPh sb="3" eb="4">
      <t>セイ</t>
    </rPh>
    <rPh sb="4" eb="6">
      <t>セイチョウ</t>
    </rPh>
    <rPh sb="10" eb="12">
      <t>ブンピツ</t>
    </rPh>
    <rPh sb="12" eb="14">
      <t>コウシン</t>
    </rPh>
    <rPh sb="14" eb="15">
      <t>ショウ</t>
    </rPh>
    <phoneticPr fontId="12"/>
  </si>
  <si>
    <t>下垂体前葉機能低下症</t>
    <rPh sb="0" eb="3">
      <t>カスイタイ</t>
    </rPh>
    <rPh sb="3" eb="5">
      <t>ゼンヨウ</t>
    </rPh>
    <rPh sb="5" eb="7">
      <t>キノウ</t>
    </rPh>
    <rPh sb="7" eb="10">
      <t>テイカショウ</t>
    </rPh>
    <phoneticPr fontId="12"/>
  </si>
  <si>
    <t>家族性良性慢性天疱瘡</t>
    <rPh sb="0" eb="3">
      <t>カゾクセイ</t>
    </rPh>
    <rPh sb="3" eb="5">
      <t>リョウセイ</t>
    </rPh>
    <rPh sb="5" eb="7">
      <t>マンセイ</t>
    </rPh>
    <rPh sb="7" eb="10">
      <t>テンポウソウ</t>
    </rPh>
    <phoneticPr fontId="10"/>
  </si>
  <si>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</si>
  <si>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</si>
  <si>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10"/>
  </si>
  <si>
    <t>強直性脊椎炎</t>
    <rPh sb="0" eb="3">
      <t>キョウチョクセイ</t>
    </rPh>
    <rPh sb="3" eb="6">
      <t>セキツイエン</t>
    </rPh>
    <phoneticPr fontId="10"/>
  </si>
  <si>
    <t>巨大リンパ管奇形</t>
    <rPh sb="0" eb="2">
      <t>キョダイ</t>
    </rPh>
    <rPh sb="5" eb="6">
      <t>カン</t>
    </rPh>
    <rPh sb="6" eb="8">
      <t>キケイ</t>
    </rPh>
    <phoneticPr fontId="10"/>
  </si>
  <si>
    <t>筋型糖原病</t>
    <rPh sb="0" eb="1">
      <t>キン</t>
    </rPh>
    <rPh sb="1" eb="2">
      <t>ガタ</t>
    </rPh>
    <rPh sb="2" eb="5">
      <t>トウゲンビョウ</t>
    </rPh>
    <phoneticPr fontId="10"/>
  </si>
  <si>
    <t>クルーゾン症候群</t>
    <rPh sb="5" eb="8">
      <t>ショウコウグン</t>
    </rPh>
    <phoneticPr fontId="10"/>
  </si>
  <si>
    <t>グルコーストランスポーター1欠損症</t>
  </si>
  <si>
    <t>グルタル酸血症1型</t>
  </si>
  <si>
    <t>グルタル酸血症2型</t>
  </si>
  <si>
    <t>クロウ・深瀬症候群</t>
  </si>
  <si>
    <t>クロンカイト・カナダ症候群</t>
    <rPh sb="10" eb="13">
      <t>ショウコウグン</t>
    </rPh>
    <phoneticPr fontId="10"/>
  </si>
  <si>
    <t>痙攣重積型二相性急性脳症</t>
    <rPh sb="0" eb="2">
      <t>ケイレン</t>
    </rPh>
    <phoneticPr fontId="10"/>
  </si>
  <si>
    <t>けいれん重積型二相性急性脳症</t>
  </si>
  <si>
    <t>原発性胆汁性胆管炎</t>
    <rPh sb="0" eb="3">
      <t>ゲンパツセイ</t>
    </rPh>
    <rPh sb="3" eb="6">
      <t>タンジュウセイ</t>
    </rPh>
    <rPh sb="6" eb="9">
      <t>タンカンエン</t>
    </rPh>
    <phoneticPr fontId="10"/>
  </si>
  <si>
    <t>好酸球性副鼻腔炎</t>
    <rPh sb="0" eb="3">
      <t>コウサンキュウ</t>
    </rPh>
    <rPh sb="3" eb="4">
      <t>セイ</t>
    </rPh>
    <rPh sb="4" eb="7">
      <t>フクビクウ</t>
    </rPh>
    <rPh sb="7" eb="8">
      <t>エン</t>
    </rPh>
    <phoneticPr fontId="10"/>
  </si>
  <si>
    <t>高チロシン血症2型</t>
    <rPh sb="0" eb="1">
      <t>コウ</t>
    </rPh>
    <rPh sb="5" eb="7">
      <t>ケッショウ</t>
    </rPh>
    <phoneticPr fontId="10"/>
  </si>
  <si>
    <t>高チロシン血症3型</t>
    <rPh sb="0" eb="1">
      <t>コウ</t>
    </rPh>
    <rPh sb="5" eb="7">
      <t>ケッショウ</t>
    </rPh>
    <phoneticPr fontId="10"/>
  </si>
  <si>
    <t>ゴーハム病</t>
  </si>
  <si>
    <t>骨軟化症</t>
    <rPh sb="0" eb="1">
      <t>コツ</t>
    </rPh>
    <rPh sb="1" eb="4">
      <t>ナンカショウ</t>
    </rPh>
    <phoneticPr fontId="10"/>
  </si>
  <si>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</si>
  <si>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10"/>
  </si>
  <si>
    <t>シトステロール血症</t>
    <rPh sb="7" eb="9">
      <t>ケッショウ</t>
    </rPh>
    <phoneticPr fontId="10"/>
  </si>
  <si>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10"/>
  </si>
  <si>
    <t>シャルコー・マリー・トゥース病</t>
  </si>
  <si>
    <t>修正大血管転位症</t>
    <rPh sb="0" eb="2">
      <t>シュウセイ</t>
    </rPh>
    <rPh sb="2" eb="5">
      <t>ダイケッカン</t>
    </rPh>
    <rPh sb="5" eb="7">
      <t>テンイ</t>
    </rPh>
    <rPh sb="7" eb="8">
      <t>ショウ</t>
    </rPh>
    <phoneticPr fontId="10"/>
  </si>
  <si>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10"/>
  </si>
  <si>
    <t>スクシニル-CoA:3-ケト酸CoAトランスフェラーゼ欠損症</t>
  </si>
  <si>
    <t>スクシニル-CoAリガーゼ欠損症</t>
  </si>
  <si>
    <t>喘息</t>
    <rPh sb="0" eb="2">
      <t>ゼンソク</t>
    </rPh>
    <phoneticPr fontId="14"/>
  </si>
  <si>
    <t>ぜんそく</t>
  </si>
  <si>
    <t>先天性三尖弁狭窄症</t>
    <rPh sb="0" eb="3">
      <t>センテンセイ</t>
    </rPh>
    <rPh sb="3" eb="6">
      <t>サンセンベン</t>
    </rPh>
    <rPh sb="6" eb="9">
      <t>キョウサクショウ</t>
    </rPh>
    <phoneticPr fontId="15"/>
  </si>
  <si>
    <t>先天性腎性尿崩症</t>
    <rPh sb="0" eb="3">
      <t>センテンセイ</t>
    </rPh>
    <rPh sb="3" eb="5">
      <t>ジンセイ</t>
    </rPh>
    <rPh sb="5" eb="8">
      <t>ニョウホウショウ</t>
    </rPh>
    <phoneticPr fontId="10"/>
  </si>
  <si>
    <t>先天性僧帽弁狭窄症</t>
    <rPh sb="0" eb="3">
      <t>センテンセイ</t>
    </rPh>
    <rPh sb="3" eb="6">
      <t>ソウボウベン</t>
    </rPh>
    <rPh sb="6" eb="9">
      <t>キョウサクショウ</t>
    </rPh>
    <phoneticPr fontId="15"/>
  </si>
  <si>
    <t>先天性肺静脈狭窄症</t>
    <rPh sb="0" eb="3">
      <t>センテンセイ</t>
    </rPh>
    <rPh sb="3" eb="6">
      <t>ハイジョウミャク</t>
    </rPh>
    <rPh sb="6" eb="9">
      <t>キョウサクショウ</t>
    </rPh>
    <phoneticPr fontId="15"/>
  </si>
  <si>
    <t>先天性葉酸吸収不全</t>
    <rPh sb="0" eb="3">
      <t>センテンセイ</t>
    </rPh>
    <rPh sb="3" eb="5">
      <t>ヨウサン</t>
    </rPh>
    <rPh sb="5" eb="7">
      <t>キュウシュウ</t>
    </rPh>
    <rPh sb="7" eb="9">
      <t>フゼン</t>
    </rPh>
    <phoneticPr fontId="10"/>
  </si>
  <si>
    <t>先天性副腎皮質酵素欠損症</t>
    <rPh sb="0" eb="3">
      <t>センテンセイ</t>
    </rPh>
    <rPh sb="5" eb="7">
      <t>ヒシツ</t>
    </rPh>
    <phoneticPr fontId="12"/>
  </si>
  <si>
    <t>前頭側頭葉変性症</t>
    <rPh sb="0" eb="2">
      <t>ゼントウ</t>
    </rPh>
    <rPh sb="2" eb="5">
      <t>ソクトウヨウ</t>
    </rPh>
    <rPh sb="5" eb="8">
      <t>ヘンセイショウ</t>
    </rPh>
    <phoneticPr fontId="10"/>
  </si>
  <si>
    <t>タンジール病</t>
    <rPh sb="5" eb="6">
      <t>ビョウ</t>
    </rPh>
    <phoneticPr fontId="10"/>
  </si>
  <si>
    <t>弾性線維性仮性黄色腫</t>
    <rPh sb="0" eb="2">
      <t>ダンセイ</t>
    </rPh>
    <rPh sb="2" eb="5">
      <t>センイセイ</t>
    </rPh>
    <rPh sb="5" eb="7">
      <t>カセイ</t>
    </rPh>
    <rPh sb="7" eb="9">
      <t>キイロ</t>
    </rPh>
    <rPh sb="9" eb="10">
      <t>シュ</t>
    </rPh>
    <phoneticPr fontId="10"/>
  </si>
  <si>
    <t>遅発性内リンパ水腫</t>
    <rPh sb="0" eb="3">
      <t>チハツセイ</t>
    </rPh>
    <rPh sb="3" eb="4">
      <t>ナイ</t>
    </rPh>
    <rPh sb="7" eb="9">
      <t>スイシュ</t>
    </rPh>
    <phoneticPr fontId="10"/>
  </si>
  <si>
    <t>特発性後天性全身性無汗症</t>
    <rPh sb="0" eb="3">
      <t>トクハツセイ</t>
    </rPh>
    <rPh sb="3" eb="6">
      <t>コウテンセイ</t>
    </rPh>
    <rPh sb="6" eb="9">
      <t>ゼンシンセイ</t>
    </rPh>
    <rPh sb="9" eb="11">
      <t>ムカン</t>
    </rPh>
    <rPh sb="11" eb="12">
      <t>ショウ</t>
    </rPh>
    <phoneticPr fontId="10"/>
  </si>
  <si>
    <t>ドラベ症候群</t>
  </si>
  <si>
    <t>那須・ハコラ病</t>
    <rPh sb="0" eb="2">
      <t>ナス</t>
    </rPh>
    <rPh sb="6" eb="7">
      <t>ビョウ</t>
    </rPh>
    <phoneticPr fontId="10"/>
  </si>
  <si>
    <t>乳幼児肝巨大血管腫</t>
    <rPh sb="0" eb="3">
      <t>ニュウヨウジ</t>
    </rPh>
    <rPh sb="3" eb="4">
      <t>カン</t>
    </rPh>
    <rPh sb="6" eb="8">
      <t>ケッカン</t>
    </rPh>
    <rPh sb="8" eb="9">
      <t>シュ</t>
    </rPh>
    <phoneticPr fontId="10"/>
  </si>
  <si>
    <t>尿素サイクル異常症</t>
    <rPh sb="0" eb="2">
      <t>ニョウソ</t>
    </rPh>
    <rPh sb="6" eb="8">
      <t>イジョウ</t>
    </rPh>
    <rPh sb="8" eb="9">
      <t>ショウ</t>
    </rPh>
    <phoneticPr fontId="10"/>
  </si>
  <si>
    <t>ネイルパテラ症候群</t>
  </si>
  <si>
    <t>脳腱黄色腫症</t>
    <rPh sb="0" eb="1">
      <t>ノウ</t>
    </rPh>
    <rPh sb="1" eb="2">
      <t>ケン</t>
    </rPh>
    <rPh sb="2" eb="5">
      <t>オウショクシュ</t>
    </rPh>
    <rPh sb="5" eb="6">
      <t>ショウ</t>
    </rPh>
    <phoneticPr fontId="10"/>
  </si>
  <si>
    <t>パーキンソン病</t>
  </si>
  <si>
    <t>バージャー病</t>
  </si>
  <si>
    <t>肺胞低換気症候群</t>
    <rPh sb="0" eb="2">
      <t>ハイホウ</t>
    </rPh>
    <rPh sb="2" eb="5">
      <t>テイカンキ</t>
    </rPh>
    <rPh sb="5" eb="8">
      <t>ショウコウグン</t>
    </rPh>
    <phoneticPr fontId="10"/>
  </si>
  <si>
    <t>バッド・キアリ症候群</t>
  </si>
  <si>
    <t>ハンチントン病</t>
  </si>
  <si>
    <t>ハンナ型間質性膀胱炎</t>
    <rPh sb="3" eb="4">
      <t>ガタ</t>
    </rPh>
    <rPh sb="4" eb="7">
      <t>カンシツセイ</t>
    </rPh>
    <rPh sb="7" eb="10">
      <t>ボウコウエン</t>
    </rPh>
    <phoneticPr fontId="10"/>
  </si>
  <si>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</si>
  <si>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</si>
  <si>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</si>
  <si>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</si>
  <si>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</si>
  <si>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</si>
  <si>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</si>
  <si>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ペリー症候群</t>
    <rPh sb="3" eb="6">
      <t>ショウコウグン</t>
    </rPh>
    <phoneticPr fontId="10"/>
  </si>
  <si>
    <t>ポルフィリン症</t>
    <rPh sb="6" eb="7">
      <t>ショウ</t>
    </rPh>
    <phoneticPr fontId="16"/>
  </si>
  <si>
    <t>マリネスコ・シェーグレン症候群</t>
  </si>
  <si>
    <t>ミトコンドリアDNA枯渇症候群</t>
  </si>
  <si>
    <t>ミトコンドリアDNA突然変異</t>
  </si>
  <si>
    <t>無βリポタンパク血症</t>
    <rPh sb="0" eb="1">
      <t>ム</t>
    </rPh>
    <rPh sb="8" eb="10">
      <t>ケッショウ</t>
    </rPh>
    <phoneticPr fontId="10"/>
  </si>
  <si>
    <t>ムコ多糖症</t>
  </si>
  <si>
    <t>メロシン欠損型先天性筋ジストロフィー</t>
  </si>
  <si>
    <t>モビッツ2型ブロック</t>
  </si>
  <si>
    <t>ラーゼ欠損症</t>
  </si>
  <si>
    <t>ランドウ・クレフナー症候群</t>
  </si>
  <si>
    <t>リンパ脈管筋腫症</t>
    <rPh sb="3" eb="4">
      <t>ミャク</t>
    </rPh>
    <phoneticPr fontId="10"/>
  </si>
  <si>
    <t>類天疱瘡</t>
    <rPh sb="0" eb="4">
      <t>ルイテンポウソウ</t>
    </rPh>
    <phoneticPr fontId="10"/>
  </si>
  <si>
    <t>レーベル遺伝性視神経症</t>
  </si>
  <si>
    <t>レシチンコレステロールアシルトランスフェラーゼ欠損症</t>
    <rPh sb="23" eb="26">
      <t>ケッソンショウ</t>
    </rPh>
    <phoneticPr fontId="10"/>
  </si>
  <si>
    <t>ロスムンド・トムソン症候群</t>
    <rPh sb="10" eb="13">
      <t>ショウコウグン</t>
    </rPh>
    <phoneticPr fontId="10"/>
  </si>
  <si>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</si>
  <si>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</si>
  <si>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</si>
  <si>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</si>
  <si>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</si>
  <si>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</si>
  <si>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</si>
  <si>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</si>
  <si>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</si>
  <si>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12"/>
  </si>
  <si>
    <t>下垂体性TSH分泌亢進症</t>
    <rPh sb="7" eb="9">
      <t>ブンピツ</t>
    </rPh>
    <rPh sb="9" eb="11">
      <t>コウシン</t>
    </rPh>
    <rPh sb="11" eb="12">
      <t>ショウ</t>
    </rPh>
    <phoneticPr fontId="12"/>
  </si>
  <si>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</si>
  <si>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</si>
  <si>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</si>
  <si>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</si>
  <si>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</si>
  <si>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</si>
  <si>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</si>
  <si>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</si>
  <si>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</si>
  <si>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</si>
  <si>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</si>
  <si>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</si>
  <si>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</si>
  <si>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</si>
  <si>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</si>
  <si>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</si>
  <si>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</si>
  <si>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</si>
  <si>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3"/>
  </si>
  <si>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</si>
  <si>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</si>
  <si>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</si>
  <si>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</si>
  <si>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3" type="Hiragana"/>
  </si>
  <si>
    <t>自己免疫関連脳症</t>
  </si>
  <si>
    <t>自己免疫性肺胞蛋白症</t>
    <rPh sb="5" eb="7">
      <t>ハイホウ</t>
    </rPh>
    <rPh sb="7" eb="10">
      <t>タンパクショウ</t>
    </rPh>
    <phoneticPr fontId="10"/>
  </si>
  <si>
    <t>自己貪食空胞性ミオパチー</t>
  </si>
  <si>
    <t>周期性嘔吐症</t>
  </si>
  <si>
    <t>重度の頭蓋骨早期癒合症</t>
  </si>
  <si>
    <t>心室中隔欠損を伴わない肺動脈閉鎖症</t>
    <rPh sb="7" eb="8">
      <t>トモナ</t>
    </rPh>
    <rPh sb="16" eb="17">
      <t>ショウ</t>
    </rPh>
    <phoneticPr fontId="10"/>
  </si>
  <si>
    <t>神経フェリチン症</t>
  </si>
  <si>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</si>
  <si>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</si>
  <si>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</si>
  <si>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</si>
  <si>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</si>
  <si>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</si>
  <si>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</si>
  <si>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</si>
  <si>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</si>
  <si>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</si>
  <si>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</si>
  <si>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成人スチル病</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</si>
  <si>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</si>
  <si>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</si>
  <si>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</si>
  <si>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</si>
  <si>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</si>
  <si>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</si>
  <si>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</si>
  <si>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4"/>
  </si>
  <si>
    <t>全身性アミロイドーシス</t>
  </si>
  <si>
    <t>多系統萎縮症</t>
  </si>
  <si>
    <t>大動脈炎症候群</t>
  </si>
  <si>
    <t>大脳皮質基底核変性症</t>
  </si>
  <si>
    <t>第14番染色体父親性ダイソミー症候群</t>
    <rPh sb="7" eb="8">
      <t>チチ</t>
    </rPh>
    <phoneticPr fontId="10"/>
  </si>
  <si>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</si>
  <si>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</si>
  <si>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</si>
  <si>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</si>
  <si>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</si>
  <si>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</si>
  <si>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</si>
  <si>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</si>
  <si>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</si>
  <si>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</si>
  <si>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</si>
  <si>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</si>
  <si>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</si>
  <si>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</si>
  <si>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禿頭と変形性脊椎症を伴う常染色体劣性白質脳症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</si>
  <si>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</si>
  <si>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</si>
  <si>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</si>
  <si>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</si>
  <si>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</si>
  <si>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</si>
  <si>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</si>
  <si>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</si>
  <si>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</si>
  <si>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</si>
  <si>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</si>
  <si>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</si>
  <si>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</si>
  <si>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</si>
  <si>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</si>
  <si>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</si>
  <si>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</si>
  <si>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</si>
  <si>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</si>
  <si>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</si>
  <si>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</si>
  <si>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4"/>
  </si>
  <si>
    <t>肋骨異常を伴う先天性側湾症</t>
    <rPh sb="11" eb="12">
      <t>ワン</t>
    </rPh>
    <phoneticPr fontId="14"/>
  </si>
  <si>
    <t>膀胱尿管逆流</t>
  </si>
  <si>
    <t>胚細胞腫瘍</t>
    <rPh sb="0" eb="1">
      <t>ハイ</t>
    </rPh>
    <rPh sb="1" eb="3">
      <t>サイボウ</t>
    </rPh>
    <rPh sb="3" eb="5">
      <t>シュヨウ</t>
    </rPh>
    <phoneticPr fontId="14"/>
  </si>
  <si>
    <t>MCTD</t>
  </si>
  <si>
    <t>プロトポルフィリン症</t>
    <rPh sb="9" eb="10">
      <t>ショウ</t>
    </rPh>
    <phoneticPr fontId="14"/>
  </si>
  <si>
    <t>発作性運動誘発性アテトーゼ</t>
    <rPh sb="0" eb="3">
      <t>ホッサセイ</t>
    </rPh>
    <rPh sb="3" eb="5">
      <t>ウンドウ</t>
    </rPh>
    <rPh sb="5" eb="8">
      <t>ユウハツセイ</t>
    </rPh>
    <phoneticPr fontId="14"/>
  </si>
  <si>
    <t>水疱性類天疱瘡</t>
  </si>
  <si>
    <t>オプソクローヌス・ミオクローヌス症候群</t>
  </si>
  <si>
    <t>ブルガダ症候群</t>
    <rPh sb="4" eb="7">
      <t>ショウコウグン</t>
    </rPh>
    <phoneticPr fontId="14"/>
  </si>
  <si>
    <t>先天性CMV感染症</t>
    <rPh sb="0" eb="3">
      <t>センテンセイ</t>
    </rPh>
    <rPh sb="6" eb="9">
      <t>カンセンショウ</t>
    </rPh>
    <phoneticPr fontId="14"/>
  </si>
  <si>
    <t>黄斑変性症</t>
    <rPh sb="0" eb="2">
      <t>オウハン</t>
    </rPh>
    <rPh sb="2" eb="5">
      <t>ヘンセイショウ</t>
    </rPh>
    <phoneticPr fontId="14"/>
  </si>
  <si>
    <t>スターガルト症</t>
    <rPh sb="6" eb="7">
      <t>ショウ</t>
    </rPh>
    <phoneticPr fontId="14"/>
  </si>
  <si>
    <t>多発性外骨腫</t>
    <rPh sb="0" eb="3">
      <t>タハツセイ</t>
    </rPh>
    <rPh sb="3" eb="4">
      <t>ガイ</t>
    </rPh>
    <rPh sb="4" eb="5">
      <t>コツ</t>
    </rPh>
    <rPh sb="5" eb="6">
      <t>シュ</t>
    </rPh>
    <phoneticPr fontId="14"/>
  </si>
  <si>
    <t>間質性肺炎</t>
    <rPh sb="0" eb="2">
      <t>カンシツ</t>
    </rPh>
    <rPh sb="2" eb="3">
      <t>セイ</t>
    </rPh>
    <rPh sb="3" eb="5">
      <t>ハイエン</t>
    </rPh>
    <phoneticPr fontId="14"/>
  </si>
  <si>
    <t>脊椎関節炎</t>
    <rPh sb="0" eb="2">
      <t>セキツイ</t>
    </rPh>
    <rPh sb="2" eb="5">
      <t>カンセツエン</t>
    </rPh>
    <phoneticPr fontId="14"/>
  </si>
  <si>
    <t>膠原病</t>
    <rPh sb="0" eb="3">
      <t>コウゲンビョウ</t>
    </rPh>
    <phoneticPr fontId="14"/>
  </si>
  <si>
    <t>慢性炎症性脱髄性多発神経症</t>
  </si>
  <si>
    <t>CIDP</t>
  </si>
  <si>
    <t>甲状腺機能低下症</t>
    <rPh sb="0" eb="3">
      <t>コウジョウセン</t>
    </rPh>
    <rPh sb="3" eb="5">
      <t>キノウ</t>
    </rPh>
    <rPh sb="5" eb="7">
      <t>テイカ</t>
    </rPh>
    <rPh sb="7" eb="8">
      <t>ショウ</t>
    </rPh>
    <phoneticPr fontId="14"/>
  </si>
  <si>
    <t>マッカードル病</t>
    <rPh sb="6" eb="7">
      <t>ビョウ</t>
    </rPh>
    <phoneticPr fontId="14"/>
  </si>
  <si>
    <t>コーリー病</t>
    <rPh sb="4" eb="5">
      <t>ビョウ</t>
    </rPh>
    <phoneticPr fontId="14"/>
  </si>
  <si>
    <t>アンデルセン症候群</t>
    <rPh sb="6" eb="9">
      <t>ショウコウグン</t>
    </rPh>
    <phoneticPr fontId="14"/>
  </si>
  <si>
    <t>発作性運動誘発性舞踏アテトーゼ</t>
    <rPh sb="0" eb="3">
      <t>ホッサセイ</t>
    </rPh>
    <rPh sb="3" eb="5">
      <t>ウンドウ</t>
    </rPh>
    <rPh sb="5" eb="8">
      <t>ユウハツセイ</t>
    </rPh>
    <rPh sb="8" eb="10">
      <t>ブトウ</t>
    </rPh>
    <phoneticPr fontId="14"/>
  </si>
  <si>
    <t>POEMS症候群</t>
    <rPh sb="5" eb="8">
      <t>ショウコウグン</t>
    </rPh>
    <phoneticPr fontId="14"/>
  </si>
  <si>
    <t>高月病</t>
  </si>
  <si>
    <t>PEP症候群</t>
  </si>
  <si>
    <t>リウマチ</t>
  </si>
  <si>
    <t>若年性リウマチ</t>
    <rPh sb="0" eb="3">
      <t>ジャクネンセイ</t>
    </rPh>
    <phoneticPr fontId="14"/>
  </si>
  <si>
    <t>スティックラー症候群</t>
    <rPh sb="7" eb="10">
      <t>ショウコウグン</t>
    </rPh>
    <phoneticPr fontId="14"/>
  </si>
  <si>
    <t>血管肉腫</t>
    <rPh sb="0" eb="2">
      <t>ケッカン</t>
    </rPh>
    <rPh sb="2" eb="4">
      <t>ニクシュ</t>
    </rPh>
    <phoneticPr fontId="14"/>
  </si>
  <si>
    <t>若年性ミオクロニーてんかん</t>
    <rPh sb="0" eb="3">
      <t>ジャクネンセイ</t>
    </rPh>
    <phoneticPr fontId="14"/>
  </si>
  <si>
    <t>軟骨異栄養症</t>
    <rPh sb="0" eb="2">
      <t>ナンコツ</t>
    </rPh>
    <rPh sb="2" eb="3">
      <t>イ</t>
    </rPh>
    <rPh sb="3" eb="5">
      <t>エイヨウ</t>
    </rPh>
    <rPh sb="5" eb="6">
      <t>ショウ</t>
    </rPh>
    <phoneticPr fontId="14"/>
  </si>
  <si>
    <t>エーラスダンロス症候群</t>
    <rPh sb="8" eb="11">
      <t>ショウコウグン</t>
    </rPh>
    <phoneticPr fontId="14"/>
  </si>
  <si>
    <t>先天性気管軟化症</t>
    <rPh sb="0" eb="3">
      <t>センテンセイ</t>
    </rPh>
    <rPh sb="3" eb="5">
      <t>キカン</t>
    </rPh>
    <rPh sb="5" eb="7">
      <t>ナンカ</t>
    </rPh>
    <rPh sb="7" eb="8">
      <t>ショウ</t>
    </rPh>
    <phoneticPr fontId="14"/>
  </si>
  <si>
    <t>水腎症</t>
    <rPh sb="0" eb="3">
      <t>スイジンショウ</t>
    </rPh>
    <phoneticPr fontId="14"/>
  </si>
  <si>
    <t>肺分画症</t>
    <rPh sb="0" eb="1">
      <t>ハイ</t>
    </rPh>
    <rPh sb="1" eb="3">
      <t>ブンカク</t>
    </rPh>
    <rPh sb="3" eb="4">
      <t>ショウ</t>
    </rPh>
    <phoneticPr fontId="14"/>
  </si>
  <si>
    <t>G6PD欠損症</t>
    <rPh sb="4" eb="7">
      <t>ケッソンショウ</t>
    </rPh>
    <phoneticPr fontId="14"/>
  </si>
  <si>
    <t>先天性パラミオトニア</t>
  </si>
  <si>
    <t>先天性パラミオトニー</t>
  </si>
  <si>
    <t>ゴーハムスタウト症候群</t>
    <rPh sb="8" eb="11">
      <t>ショウコウグン</t>
    </rPh>
    <phoneticPr fontId="17"/>
  </si>
  <si>
    <t>SLE</t>
  </si>
  <si>
    <t>クレチン病</t>
    <rPh sb="4" eb="5">
      <t>ビョウ</t>
    </rPh>
    <phoneticPr fontId="17"/>
  </si>
  <si>
    <t>クレチン症</t>
    <rPh sb="4" eb="5">
      <t>ショウ</t>
    </rPh>
    <phoneticPr fontId="17"/>
  </si>
  <si>
    <t>好酸球性膿疱性毛包炎</t>
    <rPh sb="0" eb="3">
      <t>コウサンキュウ</t>
    </rPh>
    <rPh sb="3" eb="4">
      <t>セイ</t>
    </rPh>
    <rPh sb="4" eb="6">
      <t>ノウホウ</t>
    </rPh>
    <rPh sb="6" eb="7">
      <t>セイ</t>
    </rPh>
    <rPh sb="7" eb="8">
      <t>モウ</t>
    </rPh>
    <rPh sb="8" eb="9">
      <t>ツツミ</t>
    </rPh>
    <rPh sb="9" eb="10">
      <t>エン</t>
    </rPh>
    <phoneticPr fontId="17"/>
  </si>
  <si>
    <t>COPD</t>
  </si>
  <si>
    <t>シート７とシート８</t>
  </si>
  <si>
    <t>他の慢性疾患</t>
    <rPh sb="0" eb="1">
      <t>タ</t>
    </rPh>
    <rPh sb="2" eb="6">
      <t>マンセイシッカン</t>
    </rPh>
    <phoneticPr fontId="4"/>
  </si>
  <si>
    <t>CRPS</t>
  </si>
  <si>
    <t>EPI</t>
  </si>
  <si>
    <t>HANS症候群</t>
    <rPh sb="4" eb="7">
      <t>しょうこうぐん</t>
    </rPh>
    <phoneticPr fontId="13" type="Hiragana"/>
  </si>
  <si>
    <t>HPVワクチン関連神経免疫異常症候群</t>
    <rPh sb="7" eb="9">
      <t>かんれん</t>
    </rPh>
    <rPh sb="9" eb="11">
      <t>しんけい</t>
    </rPh>
    <rPh sb="11" eb="13">
      <t>めんえき</t>
    </rPh>
    <rPh sb="13" eb="15">
      <t>いじょう</t>
    </rPh>
    <rPh sb="15" eb="18">
      <t>しょうこうぐん</t>
    </rPh>
    <phoneticPr fontId="13" type="Hiragana"/>
  </si>
  <si>
    <t>LTBI</t>
  </si>
  <si>
    <t>NSAIDs不耐症を伴う多剤薬物過敏</t>
  </si>
  <si>
    <t>T-スポット判定陽性</t>
  </si>
  <si>
    <t>遊走腎</t>
    <rPh sb="0" eb="1">
      <t>あそ</t>
    </rPh>
    <rPh sb="1" eb="2">
      <t>はし</t>
    </rPh>
    <rPh sb="2" eb="3">
      <t>じん</t>
    </rPh>
    <phoneticPr fontId="13" type="Hiragana"/>
  </si>
  <si>
    <t>アトピー性皮膚炎</t>
    <rPh sb="4" eb="5">
      <t>セイ</t>
    </rPh>
    <rPh sb="5" eb="7">
      <t>ヒフ</t>
    </rPh>
    <rPh sb="7" eb="8">
      <t>エン</t>
    </rPh>
    <phoneticPr fontId="15"/>
  </si>
  <si>
    <t>アナフィラキシー</t>
  </si>
  <si>
    <t>移植後</t>
    <rPh sb="0" eb="2">
      <t>イショク</t>
    </rPh>
    <rPh sb="2" eb="3">
      <t>ゴ</t>
    </rPh>
    <phoneticPr fontId="15"/>
  </si>
  <si>
    <t>ウィルス性肝炎</t>
  </si>
  <si>
    <t>ウイルス性肝炎</t>
  </si>
  <si>
    <t>海綿状血管腫</t>
    <rPh sb="0" eb="3">
      <t>かいめんじょう</t>
    </rPh>
    <rPh sb="3" eb="5">
      <t>けっかん</t>
    </rPh>
    <rPh sb="5" eb="6">
      <t>しゅ</t>
    </rPh>
    <phoneticPr fontId="13" type="Hiragana"/>
  </si>
  <si>
    <t>化学物質過敏症</t>
    <rPh sb="0" eb="2">
      <t>かがく</t>
    </rPh>
    <rPh sb="2" eb="4">
      <t>ぶっしつ</t>
    </rPh>
    <rPh sb="4" eb="7">
      <t>かびんしょう</t>
    </rPh>
    <phoneticPr fontId="13" type="Hiragana"/>
  </si>
  <si>
    <t>カポジ水痘様発疹症</t>
    <rPh sb="3" eb="5">
      <t>すいとう</t>
    </rPh>
    <rPh sb="5" eb="6">
      <t>よう</t>
    </rPh>
    <rPh sb="6" eb="8">
      <t>はっしん</t>
    </rPh>
    <rPh sb="8" eb="9">
      <t>しょう</t>
    </rPh>
    <phoneticPr fontId="13" type="Hiragana"/>
  </si>
  <si>
    <t>寛解後経過観察中</t>
    <rPh sb="0" eb="2">
      <t>カンカイ</t>
    </rPh>
    <rPh sb="2" eb="3">
      <t>ゴ</t>
    </rPh>
    <rPh sb="3" eb="5">
      <t>ケイカ</t>
    </rPh>
    <rPh sb="5" eb="7">
      <t>カンサツ</t>
    </rPh>
    <rPh sb="7" eb="8">
      <t>チュウ</t>
    </rPh>
    <phoneticPr fontId="12"/>
  </si>
  <si>
    <t>気管支炎</t>
    <rPh sb="0" eb="3">
      <t>キカンシ</t>
    </rPh>
    <rPh sb="3" eb="4">
      <t>エン</t>
    </rPh>
    <phoneticPr fontId="15"/>
  </si>
  <si>
    <t>菊池病</t>
    <rPh sb="0" eb="2">
      <t>きくち</t>
    </rPh>
    <rPh sb="2" eb="3">
      <t>びょう</t>
    </rPh>
    <phoneticPr fontId="13" type="Hiragana"/>
  </si>
  <si>
    <t>頸性神経筋症症候群</t>
    <rPh sb="0" eb="1">
      <t>くび</t>
    </rPh>
    <rPh sb="1" eb="2">
      <t>せい</t>
    </rPh>
    <rPh sb="2" eb="4">
      <t>しんけい</t>
    </rPh>
    <rPh sb="4" eb="5">
      <t>きん</t>
    </rPh>
    <rPh sb="5" eb="6">
      <t>しょう</t>
    </rPh>
    <rPh sb="6" eb="9">
      <t>しょうこうぐん</t>
    </rPh>
    <phoneticPr fontId="13" type="Hiragana"/>
  </si>
  <si>
    <t>グルタル酸尿症Ⅱ型</t>
  </si>
  <si>
    <t>グルテン不耐症</t>
  </si>
  <si>
    <t>けいれん</t>
  </si>
  <si>
    <t>痙攣</t>
    <rPh sb="0" eb="2">
      <t>ケイレン</t>
    </rPh>
    <phoneticPr fontId="14"/>
  </si>
  <si>
    <t>けいれん発作</t>
  </si>
  <si>
    <t>痙攣発作</t>
    <rPh sb="0" eb="2">
      <t>ケイレン</t>
    </rPh>
    <phoneticPr fontId="14"/>
  </si>
  <si>
    <t>結核</t>
    <rPh sb="0" eb="2">
      <t>けっかく</t>
    </rPh>
    <phoneticPr fontId="13" type="Hiragana"/>
  </si>
  <si>
    <t>高血圧</t>
    <rPh sb="0" eb="3">
      <t>こうけつあつ</t>
    </rPh>
    <phoneticPr fontId="13" type="Hiragana"/>
  </si>
  <si>
    <t>光線過敏症</t>
    <rPh sb="0" eb="2">
      <t>こうせん</t>
    </rPh>
    <rPh sb="2" eb="5">
      <t>かびんしょう</t>
    </rPh>
    <phoneticPr fontId="13" type="Hiragana"/>
  </si>
  <si>
    <t>再発性脳炎</t>
    <rPh sb="0" eb="3">
      <t>サイハツセイ</t>
    </rPh>
    <rPh sb="3" eb="5">
      <t>ノウエン</t>
    </rPh>
    <phoneticPr fontId="18"/>
  </si>
  <si>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</si>
  <si>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3" type="Hiragana"/>
  </si>
  <si>
    <t>シックハウス症候群</t>
    <rPh sb="6" eb="9">
      <t>しょうこうぐん</t>
    </rPh>
    <phoneticPr fontId="13" type="Hiragana"/>
  </si>
  <si>
    <t>手術後経過観察中</t>
    <rPh sb="0" eb="2">
      <t>シュジュツ</t>
    </rPh>
    <rPh sb="2" eb="3">
      <t>ゴ</t>
    </rPh>
    <rPh sb="3" eb="5">
      <t>ケイカ</t>
    </rPh>
    <rPh sb="5" eb="7">
      <t>カンサツ</t>
    </rPh>
    <rPh sb="7" eb="8">
      <t>チュウ</t>
    </rPh>
    <phoneticPr fontId="12"/>
  </si>
  <si>
    <t>症候性発熱</t>
    <rPh sb="0" eb="3">
      <t>ショウコウセイ</t>
    </rPh>
    <rPh sb="3" eb="5">
      <t>ハツネツ</t>
    </rPh>
    <phoneticPr fontId="12"/>
  </si>
  <si>
    <t>食物アレルギー</t>
    <rPh sb="0" eb="2">
      <t>ショクモツ</t>
    </rPh>
    <phoneticPr fontId="15"/>
  </si>
  <si>
    <t>腎性低尿酸血症</t>
    <rPh sb="0" eb="2">
      <t>じんせい</t>
    </rPh>
    <rPh sb="2" eb="3">
      <t>てい</t>
    </rPh>
    <rPh sb="3" eb="5">
      <t>にょうさん</t>
    </rPh>
    <rPh sb="5" eb="7">
      <t>けっしょう</t>
    </rPh>
    <phoneticPr fontId="13" type="Hiragana"/>
  </si>
  <si>
    <t>生体移植後</t>
    <rPh sb="0" eb="2">
      <t>せいたい</t>
    </rPh>
    <rPh sb="2" eb="4">
      <t>いしょく</t>
    </rPh>
    <rPh sb="4" eb="5">
      <t>ご</t>
    </rPh>
    <phoneticPr fontId="13" type="Hiragana"/>
  </si>
  <si>
    <t>ダニアレルギー</t>
  </si>
  <si>
    <t>ダリエー病</t>
    <rPh sb="4" eb="5">
      <t>ビョウ</t>
    </rPh>
    <phoneticPr fontId="12"/>
  </si>
  <si>
    <t>低カリウム血症</t>
    <rPh sb="0" eb="1">
      <t>てい</t>
    </rPh>
    <rPh sb="5" eb="6">
      <t>ち</t>
    </rPh>
    <rPh sb="6" eb="7">
      <t>しょう</t>
    </rPh>
    <phoneticPr fontId="13" type="Hiragana"/>
  </si>
  <si>
    <t>てんかん</t>
  </si>
  <si>
    <t>てんかん発作</t>
  </si>
  <si>
    <t>動物アレルギー</t>
    <rPh sb="0" eb="2">
      <t>ドウブツ</t>
    </rPh>
    <phoneticPr fontId="18"/>
  </si>
  <si>
    <t>ニコルスキー症候群</t>
    <rPh sb="6" eb="9">
      <t>しょうこうぐん</t>
    </rPh>
    <phoneticPr fontId="13" type="Hiragana"/>
  </si>
  <si>
    <t>脳梗塞</t>
    <rPh sb="0" eb="3">
      <t>のうこうそくこうそく</t>
    </rPh>
    <phoneticPr fontId="13" type="Hiragana"/>
  </si>
  <si>
    <t>脳出血</t>
    <rPh sb="0" eb="3">
      <t>のうしゅっけつしゅっけつ</t>
    </rPh>
    <phoneticPr fontId="13" type="Hiragana"/>
  </si>
  <si>
    <t>脳脊髄液減少症</t>
    <rPh sb="0" eb="1">
      <t>のう</t>
    </rPh>
    <rPh sb="1" eb="3">
      <t>せきずい</t>
    </rPh>
    <rPh sb="3" eb="4">
      <t>えき</t>
    </rPh>
    <rPh sb="4" eb="6">
      <t>げんしょう</t>
    </rPh>
    <rPh sb="6" eb="7">
      <t>しょう</t>
    </rPh>
    <phoneticPr fontId="13" type="Hiragana"/>
  </si>
  <si>
    <t>脳内出血</t>
    <rPh sb="0" eb="2">
      <t>のうない</t>
    </rPh>
    <rPh sb="2" eb="4">
      <t>しゅっけつ</t>
    </rPh>
    <phoneticPr fontId="13" type="Hiragana"/>
  </si>
  <si>
    <t>ハウスダストアレルギー</t>
  </si>
  <si>
    <t>ハウスダスト症候群</t>
  </si>
  <si>
    <t>フォークト・小柳・原田病</t>
    <rPh sb="6" eb="8">
      <t>コヤナギ</t>
    </rPh>
    <rPh sb="9" eb="11">
      <t>ハラダ</t>
    </rPh>
    <rPh sb="11" eb="12">
      <t>ビョウ</t>
    </rPh>
    <phoneticPr fontId="12"/>
  </si>
  <si>
    <t>不整脈</t>
    <rPh sb="0" eb="3">
      <t>ふせいみゃく</t>
    </rPh>
    <phoneticPr fontId="13" type="Hiragana"/>
  </si>
  <si>
    <t>慢性硬膜下血腫</t>
    <rPh sb="0" eb="2">
      <t>まんせい</t>
    </rPh>
    <rPh sb="2" eb="4">
      <t>こうまく</t>
    </rPh>
    <rPh sb="4" eb="5">
      <t>した</t>
    </rPh>
    <rPh sb="5" eb="6">
      <t>ち</t>
    </rPh>
    <rPh sb="6" eb="7">
      <t>しゅ</t>
    </rPh>
    <phoneticPr fontId="13" type="Hiragana"/>
  </si>
  <si>
    <t>慢性疲労症候群</t>
    <rPh sb="0" eb="2">
      <t>まんせい</t>
    </rPh>
    <rPh sb="2" eb="4">
      <t>ひろう</t>
    </rPh>
    <rPh sb="4" eb="7">
      <t>しょうこうぐん</t>
    </rPh>
    <phoneticPr fontId="13" type="Hiragana"/>
  </si>
  <si>
    <t>薬物アレルギー</t>
    <rPh sb="0" eb="2">
      <t>ヤクブツ</t>
    </rPh>
    <phoneticPr fontId="9"/>
  </si>
  <si>
    <t>ラテックスアレルギー</t>
  </si>
  <si>
    <t>ラムゼイハント症候群</t>
  </si>
  <si>
    <t>良性腫瘍</t>
    <rPh sb="0" eb="2">
      <t>りょうせい</t>
    </rPh>
    <rPh sb="2" eb="4">
      <t>しゅよう</t>
    </rPh>
    <phoneticPr fontId="13" type="Hiragana"/>
  </si>
  <si>
    <t>るい痩</t>
  </si>
  <si>
    <t>レストレスレッグス症候群</t>
  </si>
  <si>
    <t>レストレッグス症候群</t>
    <rPh sb="7" eb="10">
      <t>しょうこうぐん</t>
    </rPh>
    <phoneticPr fontId="13"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</si>
  <si>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</si>
  <si>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</si>
  <si>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</si>
  <si>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</si>
  <si>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</si>
  <si>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</si>
  <si>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</si>
  <si>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</si>
  <si>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</si>
  <si>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</si>
  <si>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</si>
  <si>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</si>
  <si>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</si>
  <si>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</si>
  <si>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</si>
  <si>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</si>
  <si>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</si>
  <si>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</si>
  <si>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</si>
  <si>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</si>
  <si>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</si>
  <si>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</si>
  <si>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</si>
  <si>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</si>
  <si>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</si>
  <si>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</si>
  <si>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</si>
  <si>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</si>
  <si>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</si>
  <si>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</si>
  <si>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</si>
  <si>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</si>
  <si>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</si>
  <si>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</si>
  <si>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</si>
  <si>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</si>
  <si>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</si>
  <si>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</si>
  <si>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</si>
  <si>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</si>
  <si>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</si>
  <si>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</si>
  <si>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</si>
  <si>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</si>
  <si>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</si>
  <si>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</si>
  <si>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</si>
  <si>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</si>
  <si>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</si>
  <si>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</si>
  <si>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</si>
  <si>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</si>
  <si>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</si>
  <si>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</si>
  <si>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</si>
  <si>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</si>
  <si>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</si>
  <si>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</si>
  <si>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</si>
  <si>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</si>
  <si>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</si>
  <si>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</si>
  <si>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</si>
  <si>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</si>
  <si>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</si>
  <si>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</si>
  <si>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</si>
  <si>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</si>
  <si>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</si>
  <si>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</si>
  <si>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</si>
  <si>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</si>
  <si>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</si>
  <si>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</si>
  <si>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</si>
  <si>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</si>
  <si>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</si>
  <si>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</si>
  <si>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</si>
  <si>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</si>
  <si>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</si>
  <si>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</si>
  <si>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</si>
  <si>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</si>
  <si>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</si>
  <si>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</si>
  <si>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</si>
  <si>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</si>
  <si>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</si>
  <si>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</si>
  <si>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</si>
  <si>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</si>
  <si>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</si>
  <si>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</si>
  <si>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</si>
  <si>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</si>
  <si>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</si>
  <si>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</si>
  <si>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</si>
  <si>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</si>
  <si>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</si>
  <si>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</si>
  <si>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4"/>
  </si>
  <si>
    <t>心室内伝導障害</t>
    <rPh sb="0" eb="2">
      <t>シンシツ</t>
    </rPh>
    <rPh sb="2" eb="3">
      <t>ナイ</t>
    </rPh>
    <rPh sb="3" eb="5">
      <t>デンドウ</t>
    </rPh>
    <rPh sb="5" eb="7">
      <t>ショウガイ</t>
    </rPh>
    <phoneticPr fontId="14"/>
  </si>
  <si>
    <t>乾癬性関節炎</t>
    <rPh sb="2" eb="3">
      <t>セイ</t>
    </rPh>
    <rPh sb="3" eb="6">
      <t>カンセツエン</t>
    </rPh>
    <phoneticPr fontId="14"/>
  </si>
  <si>
    <t>繊維性骨異形成症</t>
  </si>
  <si>
    <t>川崎病</t>
  </si>
  <si>
    <t>メニエール病</t>
    <rPh sb="5" eb="6">
      <t>ビョウ</t>
    </rPh>
    <phoneticPr fontId="14"/>
  </si>
  <si>
    <t>むずむず脚症候群</t>
    <rPh sb="4" eb="5">
      <t>アシ</t>
    </rPh>
    <rPh sb="5" eb="8">
      <t>ショウコウグン</t>
    </rPh>
    <phoneticPr fontId="14"/>
  </si>
  <si>
    <t>ムズムズ脚症候群</t>
    <rPh sb="4" eb="5">
      <t>アシ</t>
    </rPh>
    <rPh sb="5" eb="8">
      <t>ショウコウグン</t>
    </rPh>
    <phoneticPr fontId="14"/>
  </si>
  <si>
    <t>視床下部過誤腫</t>
    <rPh sb="0" eb="4">
      <t>シショウカブ</t>
    </rPh>
    <rPh sb="4" eb="7">
      <t>カゴシュ</t>
    </rPh>
    <phoneticPr fontId="14"/>
  </si>
  <si>
    <t>ハント症候群</t>
    <rPh sb="3" eb="6">
      <t>ショウコウグン</t>
    </rPh>
    <phoneticPr fontId="14"/>
  </si>
  <si>
    <t>脳脊髄液漏出症</t>
    <rPh sb="0" eb="1">
      <t>ノウ</t>
    </rPh>
    <rPh sb="1" eb="4">
      <t>セキズイエキ</t>
    </rPh>
    <rPh sb="4" eb="6">
      <t>ロウシュツ</t>
    </rPh>
    <rPh sb="6" eb="7">
      <t>ショウ</t>
    </rPh>
    <phoneticPr fontId="14"/>
  </si>
  <si>
    <t>脳動脈奇形</t>
    <rPh sb="0" eb="1">
      <t>ノウ</t>
    </rPh>
    <rPh sb="1" eb="3">
      <t>ドウミャク</t>
    </rPh>
    <rPh sb="3" eb="5">
      <t>キケイ</t>
    </rPh>
    <phoneticPr fontId="14"/>
  </si>
  <si>
    <t>脊髄腫瘍</t>
    <rPh sb="0" eb="2">
      <t>セキズイ</t>
    </rPh>
    <rPh sb="2" eb="4">
      <t>シュヨウ</t>
    </rPh>
    <phoneticPr fontId="14"/>
  </si>
  <si>
    <t>破壊性甲状腺炎</t>
    <rPh sb="0" eb="3">
      <t>ハカイセイ</t>
    </rPh>
    <rPh sb="3" eb="6">
      <t>コウジョウセン</t>
    </rPh>
    <rPh sb="6" eb="7">
      <t>エン</t>
    </rPh>
    <phoneticPr fontId="14"/>
  </si>
  <si>
    <t>無痛性甲状腺炎</t>
    <rPh sb="0" eb="2">
      <t>ムツウ</t>
    </rPh>
    <rPh sb="2" eb="3">
      <t>セイ</t>
    </rPh>
    <rPh sb="3" eb="6">
      <t>コウジョウセン</t>
    </rPh>
    <rPh sb="6" eb="7">
      <t>エン</t>
    </rPh>
    <phoneticPr fontId="14"/>
  </si>
  <si>
    <t>横紋筋融解症</t>
    <rPh sb="0" eb="6">
      <t>オウモンキンユウカイショウ</t>
    </rPh>
    <phoneticPr fontId="14"/>
  </si>
  <si>
    <t>小児欠伸てんかん</t>
    <rPh sb="0" eb="2">
      <t>ショウニ</t>
    </rPh>
    <rPh sb="2" eb="4">
      <t>アクビ</t>
    </rPh>
    <phoneticPr fontId="14"/>
  </si>
  <si>
    <t>ローランドてんかん</t>
  </si>
  <si>
    <t>ギラン・バレー症候群</t>
    <rPh sb="7" eb="10">
      <t>ショウコウグン</t>
    </rPh>
    <phoneticPr fontId="14"/>
  </si>
  <si>
    <t>腎性低尿酸症</t>
    <rPh sb="0" eb="2">
      <t>ジンセイ</t>
    </rPh>
    <rPh sb="2" eb="3">
      <t>テイ</t>
    </rPh>
    <rPh sb="3" eb="5">
      <t>ニョウサン</t>
    </rPh>
    <rPh sb="5" eb="6">
      <t>ショウ</t>
    </rPh>
    <phoneticPr fontId="14"/>
  </si>
  <si>
    <t>デスモイド腫瘍</t>
    <rPh sb="5" eb="7">
      <t>シュヨウ</t>
    </rPh>
    <phoneticPr fontId="14"/>
  </si>
  <si>
    <t>先天性多発性関節拘縮症</t>
    <rPh sb="0" eb="3">
      <t>センテンセイ</t>
    </rPh>
    <rPh sb="3" eb="6">
      <t>タハツセイ</t>
    </rPh>
    <rPh sb="6" eb="8">
      <t>カンセツ</t>
    </rPh>
    <rPh sb="8" eb="10">
      <t>コウシュク</t>
    </rPh>
    <rPh sb="10" eb="11">
      <t>ショウ</t>
    </rPh>
    <phoneticPr fontId="14"/>
  </si>
  <si>
    <t>発作性運動誘発性ジスキネジア</t>
    <rPh sb="0" eb="3">
      <t>ホッサセイ</t>
    </rPh>
    <rPh sb="3" eb="5">
      <t>ウンドウ</t>
    </rPh>
    <rPh sb="5" eb="8">
      <t>ユウハツセイ</t>
    </rPh>
    <phoneticPr fontId="14"/>
  </si>
  <si>
    <t>セリアック病</t>
    <rPh sb="5" eb="6">
      <t>ビョウ</t>
    </rPh>
    <phoneticPr fontId="17"/>
  </si>
  <si>
    <t>APD</t>
  </si>
  <si>
    <t>シート７とシート９</t>
  </si>
  <si>
    <t>精神障害</t>
    <rPh sb="0" eb="2">
      <t>セイシン</t>
    </rPh>
    <rPh sb="2" eb="4">
      <t>ショウガイ</t>
    </rPh>
    <phoneticPr fontId="4"/>
  </si>
  <si>
    <t>他の精神障害</t>
    <rPh sb="0" eb="1">
      <t>タ</t>
    </rPh>
    <rPh sb="2" eb="4">
      <t>セイシン</t>
    </rPh>
    <rPh sb="4" eb="6">
      <t>ショウガイ</t>
    </rPh>
    <phoneticPr fontId="4"/>
  </si>
  <si>
    <t>ARMS</t>
  </si>
  <si>
    <t>PTSD</t>
  </si>
  <si>
    <t>アーレンシンドローム</t>
  </si>
  <si>
    <t>アルコール依存</t>
    <rPh sb="5" eb="7">
      <t>イゾン</t>
    </rPh>
    <phoneticPr fontId="14"/>
  </si>
  <si>
    <t>アルコール依存症</t>
    <rPh sb="5" eb="8">
      <t>イゾンショウ</t>
    </rPh>
    <phoneticPr fontId="14"/>
  </si>
  <si>
    <t>アルコール乱用</t>
  </si>
  <si>
    <t>依存症</t>
    <rPh sb="0" eb="3">
      <t>イゾンショウ</t>
    </rPh>
    <phoneticPr fontId="14"/>
  </si>
  <si>
    <t>インターネット依存症</t>
    <rPh sb="7" eb="10">
      <t>イゾンショウ</t>
    </rPh>
    <phoneticPr fontId="14"/>
  </si>
  <si>
    <t>インターネット依存</t>
  </si>
  <si>
    <t>うつ状態</t>
  </si>
  <si>
    <t>鬱状態</t>
    <rPh sb="0" eb="1">
      <t>ウツ</t>
    </rPh>
    <phoneticPr fontId="14"/>
  </si>
  <si>
    <t>買い物依存</t>
    <rPh sb="0" eb="1">
      <t>カ</t>
    </rPh>
    <rPh sb="2" eb="3">
      <t>モノ</t>
    </rPh>
    <rPh sb="3" eb="5">
      <t>イゾン</t>
    </rPh>
    <phoneticPr fontId="14"/>
  </si>
  <si>
    <t>買い物依存症</t>
    <rPh sb="0" eb="1">
      <t>カ</t>
    </rPh>
    <rPh sb="2" eb="3">
      <t>モノ</t>
    </rPh>
    <rPh sb="3" eb="6">
      <t>イゾンショウ</t>
    </rPh>
    <phoneticPr fontId="14"/>
  </si>
  <si>
    <t>かん黙</t>
    <rPh sb="2" eb="3">
      <t>モク</t>
    </rPh>
    <phoneticPr fontId="14"/>
  </si>
  <si>
    <t>かん黙症</t>
    <rPh sb="2" eb="3">
      <t>モク</t>
    </rPh>
    <rPh sb="3" eb="4">
      <t>ショウ</t>
    </rPh>
    <phoneticPr fontId="14"/>
  </si>
  <si>
    <t>ギャンブル依存症</t>
    <rPh sb="5" eb="8">
      <t>イゾンショウ</t>
    </rPh>
    <phoneticPr fontId="14"/>
  </si>
  <si>
    <t>ギャンブル依存</t>
  </si>
  <si>
    <t>ゲルストマン症候群</t>
  </si>
  <si>
    <t>言語発達遅滞</t>
    <rPh sb="0" eb="2">
      <t>ゲンゴ</t>
    </rPh>
    <rPh sb="2" eb="4">
      <t>ハッタツ</t>
    </rPh>
    <rPh sb="4" eb="6">
      <t>チタイ</t>
    </rPh>
    <phoneticPr fontId="14"/>
  </si>
  <si>
    <t>コミュニケーション症</t>
  </si>
  <si>
    <t>コミュニケーション障害</t>
  </si>
  <si>
    <t>書痙</t>
    <rPh sb="0" eb="2">
      <t>ショケイ</t>
    </rPh>
    <phoneticPr fontId="14"/>
  </si>
  <si>
    <t>人格障害</t>
    <rPh sb="0" eb="2">
      <t>ジンカク</t>
    </rPh>
    <rPh sb="2" eb="4">
      <t>ショウガイ</t>
    </rPh>
    <phoneticPr fontId="11"/>
  </si>
  <si>
    <t>精神障害</t>
    <rPh sb="0" eb="2">
      <t>セイシン</t>
    </rPh>
    <rPh sb="2" eb="4">
      <t>ショウガイ</t>
    </rPh>
    <phoneticPr fontId="14"/>
  </si>
  <si>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</si>
  <si>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</si>
  <si>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</si>
  <si>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</si>
  <si>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</si>
  <si>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</si>
  <si>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</si>
  <si>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</si>
  <si>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9"/>
  </si>
  <si>
    <t>パーソナリティおよび行動の障害</t>
  </si>
  <si>
    <t>パーソナリティ障害</t>
  </si>
  <si>
    <t>パニック症状</t>
  </si>
  <si>
    <t>パニック発作</t>
  </si>
  <si>
    <t>ビジュアルスノウ</t>
  </si>
  <si>
    <t>薬物依存</t>
    <rPh sb="0" eb="2">
      <t>ヤクブツ</t>
    </rPh>
    <rPh sb="2" eb="4">
      <t>イゾン</t>
    </rPh>
    <phoneticPr fontId="14"/>
  </si>
  <si>
    <t>薬物依存症</t>
    <rPh sb="0" eb="2">
      <t>ヤクブツ</t>
    </rPh>
    <rPh sb="2" eb="4">
      <t>イゾン</t>
    </rPh>
    <rPh sb="4" eb="5">
      <t>ショウ</t>
    </rPh>
    <phoneticPr fontId="14"/>
  </si>
  <si>
    <t>抑鬱状態</t>
    <rPh sb="0" eb="2">
      <t>ヨクウツ</t>
    </rPh>
    <rPh sb="2" eb="4">
      <t>ジョウタイ</t>
    </rPh>
    <phoneticPr fontId="14"/>
  </si>
  <si>
    <t>流暢性の障害</t>
    <rPh sb="0" eb="3">
      <t>リュウチョウセイ</t>
    </rPh>
    <rPh sb="4" eb="6">
      <t>ショウガイ</t>
    </rPh>
    <phoneticPr fontId="14"/>
  </si>
  <si>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</si>
  <si>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</si>
  <si>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</si>
  <si>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</si>
  <si>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</si>
  <si>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</si>
  <si>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</si>
  <si>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</si>
  <si>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</si>
  <si>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</si>
  <si>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</si>
  <si>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</si>
  <si>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4"/>
  </si>
  <si>
    <t>関係念慮</t>
  </si>
  <si>
    <t>器質性精神障害</t>
  </si>
  <si>
    <t>記憶障害</t>
  </si>
  <si>
    <t>吃音</t>
  </si>
  <si>
    <t>吃音症</t>
  </si>
  <si>
    <t>急性一貫性精神病性障害</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</si>
  <si>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</si>
  <si>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</si>
  <si>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</si>
  <si>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</si>
  <si>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</si>
  <si>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</si>
  <si>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</si>
  <si>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</si>
  <si>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</si>
  <si>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</si>
  <si>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</si>
  <si>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</si>
  <si>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思考障害</t>
  </si>
  <si>
    <t>視知覚障害</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</si>
  <si>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</si>
  <si>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</si>
  <si>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</si>
  <si>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</si>
  <si>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</si>
  <si>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</si>
  <si>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</si>
  <si>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</si>
  <si>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</si>
  <si>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</si>
  <si>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</si>
  <si>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</si>
  <si>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</si>
  <si>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</si>
  <si>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</si>
  <si>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</si>
  <si>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</si>
  <si>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</si>
  <si>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</si>
  <si>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</si>
  <si>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</si>
  <si>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</si>
  <si>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</si>
  <si>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</si>
  <si>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</si>
  <si>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</si>
  <si>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</si>
  <si>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</si>
  <si>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</si>
  <si>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</si>
  <si>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</si>
  <si>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</si>
  <si>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</si>
  <si>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</si>
  <si>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</si>
  <si>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</si>
  <si>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精神遅滞</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</si>
  <si>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</si>
  <si>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</si>
  <si>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</si>
  <si>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</si>
  <si>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</si>
  <si>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</si>
  <si>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</si>
  <si>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</si>
  <si>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</si>
  <si>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</si>
  <si>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</si>
  <si>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</si>
  <si>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</si>
  <si>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</si>
  <si>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</si>
  <si>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</si>
  <si>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</si>
  <si>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</si>
  <si>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発達性強調運動障害</t>
  </si>
  <si>
    <t>抜毛病</t>
  </si>
  <si>
    <t>抜毛癖</t>
  </si>
  <si>
    <t>反応性抑うつ状態</t>
  </si>
  <si>
    <t>被害関係念慮</t>
  </si>
  <si>
    <t>敏感関係念慮</t>
  </si>
  <si>
    <t>不安・抑うつ状態</t>
  </si>
  <si>
    <t>不安焦燥状態</t>
  </si>
  <si>
    <t>不登校状態</t>
  </si>
  <si>
    <t>物質濫用</t>
  </si>
  <si>
    <t>抑うつ傾向</t>
  </si>
  <si>
    <t>抑うつ症状</t>
  </si>
  <si>
    <t>抑うつ状態</t>
  </si>
  <si>
    <t>抑うつ性パーソナリティ</t>
  </si>
  <si>
    <t>離人症</t>
  </si>
  <si>
    <t>療育手帳</t>
  </si>
  <si>
    <t>緘黙</t>
  </si>
  <si>
    <t>緘黙症</t>
  </si>
  <si>
    <t>アーレン症候群</t>
    <rPh sb="4" eb="7">
      <t>ショウコウグン</t>
    </rPh>
    <phoneticPr fontId="14"/>
  </si>
  <si>
    <t>心理的外傷後ストレス障害</t>
    <rPh sb="0" eb="3">
      <t>シンリテキ</t>
    </rPh>
    <rPh sb="3" eb="5">
      <t>ガイショウ</t>
    </rPh>
    <rPh sb="5" eb="6">
      <t>ゴ</t>
    </rPh>
    <rPh sb="10" eb="12">
      <t>ショウガイ</t>
    </rPh>
    <phoneticPr fontId="14"/>
  </si>
  <si>
    <t>抑うつ反応</t>
    <rPh sb="0" eb="1">
      <t>ヨク</t>
    </rPh>
    <rPh sb="3" eb="5">
      <t>ハンノウ</t>
    </rPh>
    <phoneticPr fontId="14"/>
  </si>
  <si>
    <t>抑うつ神経症</t>
    <rPh sb="0" eb="1">
      <t>ヨク</t>
    </rPh>
    <rPh sb="3" eb="6">
      <t>シンケイショウ</t>
    </rPh>
    <phoneticPr fontId="14"/>
  </si>
  <si>
    <t>精神病発症危険状態</t>
    <rPh sb="0" eb="3">
      <t>セイシンビョウ</t>
    </rPh>
    <rPh sb="3" eb="5">
      <t>ハッショウ</t>
    </rPh>
    <rPh sb="5" eb="7">
      <t>キケン</t>
    </rPh>
    <rPh sb="7" eb="9">
      <t>ジョウタイ</t>
    </rPh>
    <phoneticPr fontId="14"/>
  </si>
  <si>
    <t>抜毛症</t>
    <rPh sb="0" eb="3">
      <t>バツモウショウ</t>
    </rPh>
    <phoneticPr fontId="14"/>
  </si>
  <si>
    <t>BPD</t>
  </si>
  <si>
    <t>心臓神経症</t>
    <rPh sb="0" eb="2">
      <t>シンゾウ</t>
    </rPh>
    <rPh sb="2" eb="5">
      <t>シンケイショウ</t>
    </rPh>
    <phoneticPr fontId="17"/>
  </si>
  <si>
    <t>神経循環無力症</t>
    <rPh sb="0" eb="2">
      <t>シンケイ</t>
    </rPh>
    <rPh sb="2" eb="4">
      <t>ジュンカン</t>
    </rPh>
    <rPh sb="4" eb="7">
      <t>ムリョクショウ</t>
    </rPh>
    <phoneticPr fontId="17"/>
  </si>
  <si>
    <t>HSP</t>
  </si>
  <si>
    <t>眼球使用困難症</t>
    <rPh sb="0" eb="2">
      <t>ガンキュウ</t>
    </rPh>
    <rPh sb="2" eb="4">
      <t>シヨウ</t>
    </rPh>
    <rPh sb="4" eb="6">
      <t>コンナン</t>
    </rPh>
    <rPh sb="6" eb="7">
      <t>ショウ</t>
    </rPh>
    <phoneticPr fontId="17"/>
  </si>
  <si>
    <t>眼球使用困難症候群</t>
    <rPh sb="0" eb="2">
      <t>ガンキュウ</t>
    </rPh>
    <rPh sb="2" eb="4">
      <t>シヨウ</t>
    </rPh>
    <rPh sb="4" eb="6">
      <t>コンナン</t>
    </rPh>
    <rPh sb="6" eb="9">
      <t>ショウコウグン</t>
    </rPh>
    <phoneticPr fontId="17"/>
  </si>
  <si>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</si>
  <si>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</si>
  <si>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</si>
  <si>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</si>
  <si>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</si>
  <si>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</si>
  <si>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</si>
  <si>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</si>
  <si>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</si>
  <si>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</si>
  <si>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</si>
  <si>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9"/>
  </si>
  <si>
    <t>オスグッド後遺症</t>
  </si>
  <si>
    <t>耳管開放症</t>
    <rPh sb="0" eb="2">
      <t>ジカン</t>
    </rPh>
    <rPh sb="2" eb="4">
      <t>カイホウ</t>
    </rPh>
    <rPh sb="4" eb="5">
      <t>ショウ</t>
    </rPh>
    <phoneticPr fontId="14"/>
  </si>
  <si>
    <t>外転神経麻痺</t>
    <rPh sb="0" eb="1">
      <t>ガイ</t>
    </rPh>
    <rPh sb="2" eb="4">
      <t>シンケイ</t>
    </rPh>
    <phoneticPr fontId="11"/>
  </si>
  <si>
    <t>眼球摘出</t>
    <rPh sb="0" eb="2">
      <t>ガンキュウ</t>
    </rPh>
    <rPh sb="2" eb="4">
      <t>テキシュツ</t>
    </rPh>
    <phoneticPr fontId="11"/>
  </si>
  <si>
    <t>眼振</t>
    <rPh sb="0" eb="2">
      <t>ガンシン</t>
    </rPh>
    <phoneticPr fontId="11"/>
  </si>
  <si>
    <t>義眼</t>
    <rPh sb="0" eb="2">
      <t>ギガン</t>
    </rPh>
    <phoneticPr fontId="11"/>
  </si>
  <si>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</si>
  <si>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</si>
  <si>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9"/>
  </si>
  <si>
    <t>脛骨動脈溜様骨嚢腫</t>
    <rPh sb="0" eb="2">
      <t>ケイコツ</t>
    </rPh>
    <rPh sb="1" eb="2">
      <t>ホネ</t>
    </rPh>
    <rPh sb="2" eb="4">
      <t>ドウミャク</t>
    </rPh>
    <rPh sb="4" eb="5">
      <t>リュウ</t>
    </rPh>
    <rPh sb="5" eb="6">
      <t>サマ</t>
    </rPh>
    <rPh sb="6" eb="7">
      <t>ホネ</t>
    </rPh>
    <rPh sb="7" eb="9">
      <t>ノウシュ</t>
    </rPh>
    <phoneticPr fontId="9"/>
  </si>
  <si>
    <t>月経障害</t>
    <rPh sb="0" eb="2">
      <t>ゲッケイ</t>
    </rPh>
    <rPh sb="2" eb="4">
      <t>ショウガイ</t>
    </rPh>
    <phoneticPr fontId="9"/>
  </si>
  <si>
    <t>月経前困難症</t>
    <rPh sb="0" eb="2">
      <t>ゲッケイ</t>
    </rPh>
    <rPh sb="2" eb="3">
      <t>ゼン</t>
    </rPh>
    <rPh sb="3" eb="5">
      <t>コンナン</t>
    </rPh>
    <rPh sb="5" eb="6">
      <t>ショウ</t>
    </rPh>
    <phoneticPr fontId="9"/>
  </si>
  <si>
    <t>結節性痒疹</t>
    <rPh sb="0" eb="3">
      <t>けっせつせい</t>
    </rPh>
    <rPh sb="3" eb="5">
      <t>ようしん</t>
    </rPh>
    <phoneticPr fontId="13" type="Hiragana"/>
  </si>
  <si>
    <t>ケロイド瘢痕</t>
  </si>
  <si>
    <t>口蓋裂</t>
    <rPh sb="0" eb="3">
      <t>コウガイレツ</t>
    </rPh>
    <phoneticPr fontId="14"/>
  </si>
  <si>
    <t>聴覚・言語障害</t>
    <rPh sb="0" eb="2">
      <t>チョウカク</t>
    </rPh>
    <rPh sb="3" eb="7">
      <t>ゲンゴショウガイ</t>
    </rPh>
    <phoneticPr fontId="4"/>
  </si>
  <si>
    <t>言語障害のみ</t>
    <rPh sb="0" eb="4">
      <t>ゲンゴショウガイ</t>
    </rPh>
    <phoneticPr fontId="4"/>
  </si>
  <si>
    <t>コーツ病</t>
  </si>
  <si>
    <t>コレステリン肉芽腫</t>
  </si>
  <si>
    <t>人工内耳</t>
    <rPh sb="0" eb="2">
      <t>ジンコウ</t>
    </rPh>
    <rPh sb="2" eb="4">
      <t>ナイジ</t>
    </rPh>
    <phoneticPr fontId="11"/>
  </si>
  <si>
    <t>聴覚・言語障害</t>
    <rPh sb="0" eb="2">
      <t>チョウカク</t>
    </rPh>
    <rPh sb="3" eb="5">
      <t>ゲンゴ</t>
    </rPh>
    <rPh sb="5" eb="7">
      <t>ショウガイ</t>
    </rPh>
    <phoneticPr fontId="11"/>
  </si>
  <si>
    <t>難聴</t>
    <rPh sb="0" eb="2">
      <t>ナンチョウ</t>
    </rPh>
    <phoneticPr fontId="11"/>
  </si>
  <si>
    <t>色弱</t>
    <rPh sb="0" eb="2">
      <t>シキジャク</t>
    </rPh>
    <phoneticPr fontId="9"/>
  </si>
  <si>
    <t>ジビル薔薇色粃糠疹</t>
  </si>
  <si>
    <t>斜視</t>
    <rPh sb="0" eb="2">
      <t>シャシ</t>
    </rPh>
    <phoneticPr fontId="9"/>
  </si>
  <si>
    <t>じんましん</t>
  </si>
  <si>
    <t>頭痛</t>
    <rPh sb="0" eb="2">
      <t>ズツウ</t>
    </rPh>
    <phoneticPr fontId="9"/>
  </si>
  <si>
    <t>ステロイド性皮膚炎</t>
  </si>
  <si>
    <t>ストレス性下痢</t>
    <rPh sb="4" eb="5">
      <t>セイ</t>
    </rPh>
    <rPh sb="5" eb="7">
      <t>ゲリ</t>
    </rPh>
    <phoneticPr fontId="11"/>
  </si>
  <si>
    <t>ストレス性腹痛</t>
    <rPh sb="4" eb="5">
      <t>セイ</t>
    </rPh>
    <phoneticPr fontId="11"/>
  </si>
  <si>
    <t>ストレス性頭痛</t>
  </si>
  <si>
    <t>脊柱側弯症</t>
    <rPh sb="0" eb="2">
      <t>セキチュウ</t>
    </rPh>
    <rPh sb="2" eb="5">
      <t>ソクワンショウ</t>
    </rPh>
    <phoneticPr fontId="9"/>
  </si>
  <si>
    <t>脊柱側彎症</t>
    <rPh sb="0" eb="2">
      <t>セキチュウ</t>
    </rPh>
    <rPh sb="2" eb="5">
      <t>ソクワンショウ</t>
    </rPh>
    <phoneticPr fontId="9"/>
  </si>
  <si>
    <t>脊柱側湾症</t>
    <rPh sb="0" eb="2">
      <t>セキチュウ</t>
    </rPh>
    <rPh sb="2" eb="5">
      <t>ソクワンショウ</t>
    </rPh>
    <phoneticPr fontId="9"/>
  </si>
  <si>
    <t>脊椎側弯症</t>
    <rPh sb="0" eb="2">
      <t>セキツイ</t>
    </rPh>
    <rPh sb="2" eb="5">
      <t>ソクワンショウ</t>
    </rPh>
    <phoneticPr fontId="9"/>
  </si>
  <si>
    <t>脊椎側彎症</t>
    <rPh sb="0" eb="2">
      <t>セキツイ</t>
    </rPh>
    <rPh sb="2" eb="5">
      <t>ソクワンショウ</t>
    </rPh>
    <phoneticPr fontId="9"/>
  </si>
  <si>
    <t>脊椎側湾症</t>
    <rPh sb="0" eb="2">
      <t>セキツイ</t>
    </rPh>
    <rPh sb="2" eb="5">
      <t>ソクワンショウ</t>
    </rPh>
    <phoneticPr fontId="9"/>
  </si>
  <si>
    <t>側弯症</t>
    <rPh sb="0" eb="3">
      <t>ソクワンショウ</t>
    </rPh>
    <phoneticPr fontId="9"/>
  </si>
  <si>
    <t>側彎症</t>
    <rPh sb="0" eb="2">
      <t>ソクワン</t>
    </rPh>
    <rPh sb="2" eb="3">
      <t>ショウ</t>
    </rPh>
    <phoneticPr fontId="9"/>
  </si>
  <si>
    <t>側湾症</t>
    <rPh sb="0" eb="2">
      <t>ソクワン</t>
    </rPh>
    <rPh sb="2" eb="3">
      <t>ショウ</t>
    </rPh>
    <phoneticPr fontId="9"/>
  </si>
  <si>
    <t>そしゃく機能障害</t>
  </si>
  <si>
    <t>多発性円形脱毛症</t>
    <rPh sb="0" eb="3">
      <t>タハツセイ</t>
    </rPh>
    <rPh sb="3" eb="5">
      <t>エンケイ</t>
    </rPh>
    <rPh sb="5" eb="8">
      <t>ダツモウショウ</t>
    </rPh>
    <phoneticPr fontId="9"/>
  </si>
  <si>
    <t>低血圧</t>
    <rPh sb="0" eb="3">
      <t>テイケツアツ</t>
    </rPh>
    <phoneticPr fontId="9"/>
  </si>
  <si>
    <t>デュアン症候群</t>
  </si>
  <si>
    <t>ドライアイ</t>
  </si>
  <si>
    <t>ナットクラッカー現象</t>
  </si>
  <si>
    <t>反復性肩関節脱臼</t>
    <rPh sb="0" eb="3">
      <t>ハンプクセイ</t>
    </rPh>
    <rPh sb="3" eb="6">
      <t>カタカンセツ</t>
    </rPh>
    <rPh sb="6" eb="8">
      <t>ダッキュウ</t>
    </rPh>
    <phoneticPr fontId="9"/>
  </si>
  <si>
    <t>反復性血尿</t>
    <rPh sb="0" eb="2">
      <t>ハンプク</t>
    </rPh>
    <phoneticPr fontId="11"/>
  </si>
  <si>
    <t>びまん性軸索損傷</t>
    <rPh sb="3" eb="8">
      <t>セイジクサクソンショウ</t>
    </rPh>
    <phoneticPr fontId="9"/>
  </si>
  <si>
    <t>貧血</t>
    <rPh sb="0" eb="2">
      <t>ヒンケツ</t>
    </rPh>
    <phoneticPr fontId="12"/>
  </si>
  <si>
    <t>貧血症</t>
    <rPh sb="0" eb="3">
      <t>ヒンケツショウ</t>
    </rPh>
    <phoneticPr fontId="12"/>
  </si>
  <si>
    <t>ブドウ膜炎</t>
  </si>
  <si>
    <t>ぶどう膜炎</t>
  </si>
  <si>
    <t>本態性振戦</t>
    <rPh sb="0" eb="3">
      <t>ホンタイセイ</t>
    </rPh>
    <rPh sb="3" eb="5">
      <t>シンセン</t>
    </rPh>
    <phoneticPr fontId="11"/>
  </si>
  <si>
    <t>慢性胃炎</t>
    <rPh sb="0" eb="2">
      <t>マンセイ</t>
    </rPh>
    <rPh sb="2" eb="4">
      <t>イエン</t>
    </rPh>
    <phoneticPr fontId="11"/>
  </si>
  <si>
    <t>無症性血尿</t>
    <rPh sb="0" eb="1">
      <t>ム</t>
    </rPh>
    <rPh sb="1" eb="2">
      <t>ショウ</t>
    </rPh>
    <rPh sb="2" eb="3">
      <t>セイ</t>
    </rPh>
    <rPh sb="3" eb="5">
      <t>ケツニョウ</t>
    </rPh>
    <phoneticPr fontId="9"/>
  </si>
  <si>
    <t>めまい症</t>
  </si>
  <si>
    <t>めまい発作</t>
  </si>
  <si>
    <t>腰椎ヘルニア</t>
    <rPh sb="0" eb="2">
      <t>ヨウツイ</t>
    </rPh>
    <phoneticPr fontId="11"/>
  </si>
  <si>
    <t>腰痛症</t>
    <rPh sb="0" eb="3">
      <t>ヨウツウショウ</t>
    </rPh>
    <phoneticPr fontId="9"/>
  </si>
  <si>
    <t>ラトケ嚢胞</t>
  </si>
  <si>
    <t>亜脱臼性股関節症</t>
  </si>
  <si>
    <t>意識消失発作</t>
  </si>
  <si>
    <t>胃腸機能障害</t>
  </si>
  <si>
    <t>運動性蕁麻疹</t>
    <rPh sb="3" eb="6">
      <t>ジンマシン</t>
    </rPh>
    <phoneticPr fontId="14"/>
  </si>
  <si>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</si>
  <si>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</si>
  <si>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</si>
  <si>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</si>
  <si>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</si>
  <si>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</si>
  <si>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</si>
  <si>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</si>
  <si>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</si>
  <si>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</si>
  <si>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</si>
  <si>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</si>
  <si>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</si>
  <si>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</si>
  <si>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</si>
  <si>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</si>
  <si>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</si>
  <si>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</si>
  <si>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</si>
  <si>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</si>
  <si>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</si>
  <si>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</si>
  <si>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</si>
  <si>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</si>
  <si>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</si>
  <si>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4"/>
  </si>
  <si>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</si>
  <si>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</si>
  <si>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</si>
  <si>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</si>
  <si>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</si>
  <si>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</si>
  <si>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</si>
  <si>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</si>
  <si>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</si>
  <si>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</si>
  <si>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</si>
  <si>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</si>
  <si>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</si>
  <si>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</si>
  <si>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</si>
  <si>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</si>
  <si>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</si>
  <si>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</si>
  <si>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</si>
  <si>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</si>
  <si>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</si>
  <si>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</si>
  <si>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</si>
  <si>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</si>
  <si>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</si>
  <si>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</si>
  <si>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</si>
  <si>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</si>
  <si>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</si>
  <si>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</si>
  <si>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</si>
  <si>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</si>
  <si>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</si>
  <si>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</si>
  <si>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</si>
  <si>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</si>
  <si>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</si>
  <si>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</si>
  <si>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</si>
  <si>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</si>
  <si>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</si>
  <si>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</si>
  <si>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</si>
  <si>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</si>
  <si>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</si>
  <si>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</si>
  <si>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</si>
  <si>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</si>
  <si>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</si>
  <si>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</si>
  <si>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内部障害等</t>
    <rPh sb="0" eb="5">
      <t>ナイブショウガイトウ</t>
    </rPh>
    <phoneticPr fontId="3"/>
  </si>
  <si>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</si>
  <si>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</si>
  <si>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</si>
  <si>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</si>
  <si>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</si>
  <si>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</si>
  <si>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</si>
  <si>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</si>
  <si>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</si>
  <si>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</si>
  <si>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</si>
  <si>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</si>
  <si>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</si>
  <si>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</si>
  <si>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</si>
  <si>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</si>
  <si>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</si>
  <si>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</si>
  <si>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</si>
  <si>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</si>
  <si>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</si>
  <si>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</si>
  <si>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</si>
  <si>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</si>
  <si>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</si>
  <si>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</si>
  <si>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</si>
  <si>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</si>
  <si>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</si>
  <si>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</si>
  <si>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</si>
  <si>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</si>
  <si>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</si>
  <si>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</si>
  <si>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</si>
  <si>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11"/>
  </si>
  <si>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</si>
  <si>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</si>
  <si>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</si>
  <si>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</si>
  <si>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</si>
  <si>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</si>
  <si>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</si>
  <si>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</si>
  <si>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</si>
  <si>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</si>
  <si>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</si>
  <si>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</si>
  <si>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12"/>
  </si>
  <si>
    <t>神経調節失神</t>
  </si>
  <si>
    <t>神経調節性失神</t>
  </si>
  <si>
    <t>神経調節性疾患</t>
  </si>
  <si>
    <t>進行性難聴</t>
  </si>
  <si>
    <t>聴覚・言語障害</t>
    <rPh sb="0" eb="2">
      <t>チョウカク</t>
    </rPh>
    <rPh sb="3" eb="5">
      <t>ゲンゴ</t>
    </rPh>
    <rPh sb="5" eb="7">
      <t>ショウガイ</t>
    </rPh>
    <phoneticPr fontId="14"/>
  </si>
  <si>
    <t>難聴</t>
    <rPh sb="0" eb="2">
      <t>ナンチョウ</t>
    </rPh>
    <phoneticPr fontId="4"/>
  </si>
  <si>
    <t>尋常性乾癬</t>
  </si>
  <si>
    <t>尋常性白斑病</t>
  </si>
  <si>
    <t>睡眠時無呼吸症候群</t>
  </si>
  <si>
    <t>生理前症候群</t>
  </si>
  <si>
    <t>生理痛</t>
  </si>
  <si>
    <t>声帯麻痺</t>
    <rPh sb="2" eb="4">
      <t>マヒ</t>
    </rPh>
    <phoneticPr fontId="18"/>
  </si>
  <si>
    <t>脊椎ヘルニア</t>
  </si>
  <si>
    <t>脊柱後彎症</t>
    <rPh sb="0" eb="2">
      <t>セキチュウ</t>
    </rPh>
    <rPh sb="4" eb="5">
      <t>ショウ</t>
    </rPh>
    <phoneticPr fontId="14"/>
  </si>
  <si>
    <t>脊柱後弯症</t>
    <rPh sb="0" eb="2">
      <t>セキチュウ</t>
    </rPh>
    <rPh sb="4" eb="5">
      <t>ショウ</t>
    </rPh>
    <phoneticPr fontId="14"/>
  </si>
  <si>
    <t>脊柱後湾症</t>
    <rPh sb="0" eb="2">
      <t>セキチュウ</t>
    </rPh>
    <rPh sb="3" eb="4">
      <t>ワン</t>
    </rPh>
    <rPh sb="4" eb="5">
      <t>ショウ</t>
    </rPh>
    <phoneticPr fontId="14"/>
  </si>
  <si>
    <t>脊椎後彎症</t>
    <rPh sb="4" eb="5">
      <t>ショウ</t>
    </rPh>
    <phoneticPr fontId="14"/>
  </si>
  <si>
    <t>脊椎後弯症</t>
    <rPh sb="4" eb="5">
      <t>ショウ</t>
    </rPh>
    <phoneticPr fontId="14"/>
  </si>
  <si>
    <t>脊椎後湾症</t>
    <rPh sb="3" eb="4">
      <t>ワン</t>
    </rPh>
    <rPh sb="4" eb="5">
      <t>ショウ</t>
    </rPh>
    <phoneticPr fontId="14"/>
  </si>
  <si>
    <t>脊椎分離症</t>
  </si>
  <si>
    <t>赤緑色覚異常</t>
  </si>
  <si>
    <t>舌因神経痛</t>
  </si>
  <si>
    <t>舌腫瘤</t>
  </si>
  <si>
    <t>仙骨関節痛</t>
  </si>
  <si>
    <t>仙腸関節炎</t>
    <rPh sb="4" eb="5">
      <t>エン</t>
    </rPh>
    <phoneticPr fontId="11"/>
  </si>
  <si>
    <t>仙腸関節障害</t>
    <rPh sb="4" eb="6">
      <t>ショウガイ</t>
    </rPh>
    <phoneticPr fontId="11"/>
  </si>
  <si>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</si>
  <si>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</si>
  <si>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</si>
  <si>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</si>
  <si>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</si>
  <si>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</si>
  <si>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</si>
  <si>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</si>
  <si>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</si>
  <si>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</si>
  <si>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</si>
  <si>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</si>
  <si>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</si>
  <si>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</si>
  <si>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</si>
  <si>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</si>
  <si>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4"/>
  </si>
  <si>
    <t>側弯症術後変形</t>
    <rPh sb="0" eb="2">
      <t>ソクワン</t>
    </rPh>
    <phoneticPr fontId="14"/>
  </si>
  <si>
    <t>側湾症術後変形</t>
    <rPh sb="0" eb="2">
      <t>ソクワン</t>
    </rPh>
    <rPh sb="2" eb="3">
      <t>ショウ</t>
    </rPh>
    <phoneticPr fontId="14"/>
  </si>
  <si>
    <t>側弯</t>
  </si>
  <si>
    <t>側湾</t>
    <rPh sb="0" eb="2">
      <t>ソクワン</t>
    </rPh>
    <phoneticPr fontId="14"/>
  </si>
  <si>
    <t>足底腱膜炎</t>
    <rPh sb="2" eb="3">
      <t>ケン</t>
    </rPh>
    <phoneticPr fontId="11"/>
  </si>
  <si>
    <t>足底筋膜炎</t>
  </si>
  <si>
    <t>卒倒</t>
  </si>
  <si>
    <t>多汗</t>
  </si>
  <si>
    <t>多汗症</t>
  </si>
  <si>
    <t>多血症</t>
  </si>
  <si>
    <t>多発系円形脱毛症</t>
  </si>
  <si>
    <t>体位性頻脈</t>
  </si>
  <si>
    <t>体位性頻脈症候群</t>
  </si>
  <si>
    <t>体温調整機能障害</t>
    <rPh sb="6" eb="8">
      <t>ショウガイ</t>
    </rPh>
    <phoneticPr fontId="11"/>
  </si>
  <si>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</si>
  <si>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</si>
  <si>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</si>
  <si>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</si>
  <si>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</si>
  <si>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</si>
  <si>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</si>
  <si>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</si>
  <si>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</si>
  <si>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</si>
  <si>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聴力障害</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</si>
  <si>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</si>
  <si>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</si>
  <si>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</si>
  <si>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</si>
  <si>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</si>
  <si>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</si>
  <si>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</si>
  <si>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</si>
  <si>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</si>
  <si>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</si>
  <si>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</si>
  <si>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4"/>
  </si>
  <si>
    <t>特発性胸腰椎側彎曲症</t>
    <rPh sb="6" eb="8">
      <t>ソクワン</t>
    </rPh>
    <phoneticPr fontId="14"/>
  </si>
  <si>
    <t>特発性胸腰椎側湾曲症</t>
    <rPh sb="6" eb="8">
      <t>ソクワン</t>
    </rPh>
    <phoneticPr fontId="14"/>
  </si>
  <si>
    <t>特発性自然気胸</t>
  </si>
  <si>
    <t>突発性意識消失</t>
  </si>
  <si>
    <t>突発性側弯症</t>
  </si>
  <si>
    <t>突発性側彎症</t>
    <rPh sb="3" eb="5">
      <t>ソクワン</t>
    </rPh>
    <phoneticPr fontId="14"/>
  </si>
  <si>
    <t>突発性側湾症</t>
    <rPh sb="3" eb="5">
      <t>ソクワン</t>
    </rPh>
    <phoneticPr fontId="14"/>
  </si>
  <si>
    <t>突発性背椎側弯症</t>
  </si>
  <si>
    <t>突発性背椎側彎症</t>
    <rPh sb="5" eb="7">
      <t>ソクワン</t>
    </rPh>
    <phoneticPr fontId="14"/>
  </si>
  <si>
    <t>突発性背椎側湾症</t>
    <rPh sb="6" eb="7">
      <t>ワン</t>
    </rPh>
    <phoneticPr fontId="14"/>
  </si>
  <si>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</si>
  <si>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</si>
  <si>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</si>
  <si>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</si>
  <si>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</si>
  <si>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</si>
  <si>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</si>
  <si>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</si>
  <si>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</si>
  <si>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</si>
  <si>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</si>
  <si>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8"/>
  </si>
  <si>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</si>
  <si>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</si>
  <si>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</si>
  <si>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</si>
  <si>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</si>
  <si>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</si>
  <si>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</si>
  <si>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</si>
  <si>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</si>
  <si>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</si>
  <si>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</si>
  <si>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</si>
  <si>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</si>
  <si>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</si>
  <si>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</si>
  <si>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</si>
  <si>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</si>
  <si>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</si>
  <si>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</si>
  <si>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</si>
  <si>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</si>
  <si>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</si>
  <si>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</si>
  <si>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</si>
  <si>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</si>
  <si>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</si>
  <si>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</si>
  <si>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</si>
  <si>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</si>
  <si>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</si>
  <si>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</si>
  <si>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</si>
  <si>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</si>
  <si>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</si>
  <si>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</si>
  <si>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</si>
  <si>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</si>
  <si>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</si>
  <si>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</si>
  <si>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</si>
  <si>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</si>
  <si>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</si>
  <si>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</si>
  <si>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</si>
  <si>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</si>
  <si>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</si>
  <si>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</si>
  <si>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</si>
  <si>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</si>
  <si>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</si>
  <si>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</si>
  <si>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</si>
  <si>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</si>
  <si>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</si>
  <si>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4"/>
  </si>
  <si>
    <t>頸椎側湾症</t>
    <rPh sb="2" eb="5">
      <t>ソクワンショウ</t>
    </rPh>
    <phoneticPr fontId="14"/>
  </si>
  <si>
    <t>頸椎損傷</t>
  </si>
  <si>
    <t>頸椎椎間板症</t>
  </si>
  <si>
    <t>ムンプス難聴</t>
    <rPh sb="4" eb="6">
      <t>ナンチョウ</t>
    </rPh>
    <phoneticPr fontId="14"/>
  </si>
  <si>
    <t>繊維筋痛症</t>
    <rPh sb="0" eb="2">
      <t>センイ</t>
    </rPh>
    <rPh sb="2" eb="5">
      <t>キンツウショウ</t>
    </rPh>
    <phoneticPr fontId="14"/>
  </si>
  <si>
    <t>滲出性中耳炎</t>
  </si>
  <si>
    <t>コンパートメント症候群</t>
    <rPh sb="8" eb="11">
      <t>ショウコウグン</t>
    </rPh>
    <phoneticPr fontId="14"/>
  </si>
  <si>
    <t>機能性胃腸症</t>
    <rPh sb="0" eb="3">
      <t>キノウセイ</t>
    </rPh>
    <rPh sb="3" eb="5">
      <t>イチョウ</t>
    </rPh>
    <rPh sb="5" eb="6">
      <t>ショウ</t>
    </rPh>
    <phoneticPr fontId="14"/>
  </si>
  <si>
    <t>機能性ディスペプシア</t>
    <rPh sb="0" eb="3">
      <t>キノウセイ</t>
    </rPh>
    <phoneticPr fontId="14"/>
  </si>
  <si>
    <t>動脈血栓塞栓症</t>
    <rPh sb="0" eb="2">
      <t>ドウミャク</t>
    </rPh>
    <rPh sb="2" eb="4">
      <t>ケッセン</t>
    </rPh>
    <rPh sb="4" eb="7">
      <t>ソクセンショウ</t>
    </rPh>
    <phoneticPr fontId="14"/>
  </si>
  <si>
    <t>深部静脈血栓症</t>
    <rPh sb="0" eb="2">
      <t>シンブ</t>
    </rPh>
    <rPh sb="2" eb="4">
      <t>ジョウミャク</t>
    </rPh>
    <rPh sb="4" eb="7">
      <t>ケッセンショウ</t>
    </rPh>
    <phoneticPr fontId="14"/>
  </si>
  <si>
    <t>FD</t>
  </si>
  <si>
    <t>口唇口蓋裂</t>
    <rPh sb="0" eb="2">
      <t>コウシン</t>
    </rPh>
    <rPh sb="2" eb="5">
      <t>コウガイレツ</t>
    </rPh>
    <phoneticPr fontId="14"/>
  </si>
  <si>
    <t>機能性身体症候群</t>
    <rPh sb="0" eb="3">
      <t>キノウセイ</t>
    </rPh>
    <rPh sb="3" eb="5">
      <t>シンタイ</t>
    </rPh>
    <rPh sb="5" eb="8">
      <t>ショウコウグン</t>
    </rPh>
    <phoneticPr fontId="14"/>
  </si>
  <si>
    <t>キアリ奇形</t>
    <rPh sb="3" eb="5">
      <t>キケイ</t>
    </rPh>
    <phoneticPr fontId="14"/>
  </si>
  <si>
    <t>IBS</t>
  </si>
  <si>
    <t>上腸間膜動脈症候群</t>
    <rPh sb="0" eb="1">
      <t>ジョウ</t>
    </rPh>
    <rPh sb="1" eb="4">
      <t>チョウカンマク</t>
    </rPh>
    <rPh sb="4" eb="6">
      <t>ドウミャク</t>
    </rPh>
    <rPh sb="6" eb="9">
      <t>ショウコウグン</t>
    </rPh>
    <phoneticPr fontId="14"/>
  </si>
  <si>
    <t>トロサ・ハント症候群</t>
    <rPh sb="7" eb="10">
      <t>ショウコウグン</t>
    </rPh>
    <phoneticPr fontId="17"/>
  </si>
  <si>
    <t>ペルテス病</t>
    <rPh sb="4" eb="5">
      <t>ビョウ</t>
    </rPh>
    <phoneticPr fontId="17"/>
  </si>
  <si>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</si>
  <si>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11"/>
  </si>
  <si>
    <t>ウイルス性脳炎</t>
  </si>
  <si>
    <t>運動障害</t>
    <rPh sb="0" eb="2">
      <t>ウンドウ</t>
    </rPh>
    <rPh sb="2" eb="4">
      <t>ショウガイ</t>
    </rPh>
    <phoneticPr fontId="14"/>
  </si>
  <si>
    <t>肢体不自由</t>
    <rPh sb="0" eb="2">
      <t>シタイ</t>
    </rPh>
    <rPh sb="2" eb="5">
      <t>フジユウ</t>
    </rPh>
    <phoneticPr fontId="14"/>
  </si>
  <si>
    <t>他の機能障害</t>
    <rPh sb="0" eb="1">
      <t>タ</t>
    </rPh>
    <rPh sb="2" eb="6">
      <t>キノウショウガイ</t>
    </rPh>
    <phoneticPr fontId="14"/>
  </si>
  <si>
    <t>音声障害</t>
    <rPh sb="0" eb="2">
      <t>オンセイ</t>
    </rPh>
    <rPh sb="2" eb="4">
      <t>ショウガイ</t>
    </rPh>
    <phoneticPr fontId="14"/>
  </si>
  <si>
    <t>言語障害のみ</t>
    <rPh sb="0" eb="2">
      <t>ゲンゴ</t>
    </rPh>
    <rPh sb="2" eb="4">
      <t>ショウガイ</t>
    </rPh>
    <phoneticPr fontId="14"/>
  </si>
  <si>
    <t>下肢機能障害</t>
    <rPh sb="0" eb="2">
      <t>カシ</t>
    </rPh>
    <rPh sb="2" eb="4">
      <t>キノウ</t>
    </rPh>
    <rPh sb="4" eb="6">
      <t>ショウガイ</t>
    </rPh>
    <phoneticPr fontId="14"/>
  </si>
  <si>
    <t>下肢機能障害</t>
    <rPh sb="0" eb="6">
      <t>カシキノウショウガイ</t>
    </rPh>
    <phoneticPr fontId="14"/>
  </si>
  <si>
    <t>血管新生</t>
    <rPh sb="0" eb="2">
      <t>ケッカン</t>
    </rPh>
    <rPh sb="2" eb="4">
      <t>シンセイ</t>
    </rPh>
    <phoneticPr fontId="9"/>
  </si>
  <si>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11"/>
  </si>
  <si>
    <t>視野欠損</t>
    <rPh sb="0" eb="2">
      <t>シヤ</t>
    </rPh>
    <rPh sb="2" eb="4">
      <t>ケッソン</t>
    </rPh>
    <phoneticPr fontId="14"/>
  </si>
  <si>
    <t>視覚障害</t>
    <rPh sb="0" eb="2">
      <t>シカク</t>
    </rPh>
    <rPh sb="2" eb="4">
      <t>ショウガイ</t>
    </rPh>
    <phoneticPr fontId="14"/>
  </si>
  <si>
    <t>弱視</t>
    <rPh sb="0" eb="2">
      <t>ジャクシ</t>
    </rPh>
    <phoneticPr fontId="14"/>
  </si>
  <si>
    <t>視野障害</t>
    <rPh sb="0" eb="2">
      <t>シヤ</t>
    </rPh>
    <rPh sb="2" eb="4">
      <t>ショウガイ</t>
    </rPh>
    <phoneticPr fontId="14"/>
  </si>
  <si>
    <t>羞明</t>
    <rPh sb="0" eb="2">
      <t>シュウメイ</t>
    </rPh>
    <phoneticPr fontId="14"/>
  </si>
  <si>
    <t>上下肢機能障害</t>
    <rPh sb="0" eb="3">
      <t>ジョウカシ</t>
    </rPh>
    <rPh sb="3" eb="5">
      <t>キノウ</t>
    </rPh>
    <rPh sb="5" eb="7">
      <t>ショウガイ</t>
    </rPh>
    <phoneticPr fontId="14"/>
  </si>
  <si>
    <t>上下肢機能障害</t>
    <rPh sb="0" eb="7">
      <t>ジョウカシキノウショウガイ</t>
    </rPh>
    <phoneticPr fontId="14"/>
  </si>
  <si>
    <t>上肢機能障害</t>
    <rPh sb="0" eb="2">
      <t>ジョウシ</t>
    </rPh>
    <rPh sb="2" eb="4">
      <t>キノウ</t>
    </rPh>
    <rPh sb="4" eb="6">
      <t>ショウガイ</t>
    </rPh>
    <phoneticPr fontId="14"/>
  </si>
  <si>
    <t>上肢機能障害</t>
    <rPh sb="0" eb="6">
      <t>ジョウシキノウショウガイ</t>
    </rPh>
    <phoneticPr fontId="14"/>
  </si>
  <si>
    <t>鰓耳腎症候群</t>
  </si>
  <si>
    <t>体幹の機能障害</t>
    <rPh sb="0" eb="2">
      <t>タイカン</t>
    </rPh>
    <rPh sb="3" eb="5">
      <t>キノウ</t>
    </rPh>
    <rPh sb="5" eb="7">
      <t>ショウガイ</t>
    </rPh>
    <phoneticPr fontId="14"/>
  </si>
  <si>
    <t>夜盲</t>
    <rPh sb="0" eb="2">
      <t>ヤモウ</t>
    </rPh>
    <phoneticPr fontId="14"/>
  </si>
  <si>
    <t>夜盲症</t>
    <rPh sb="0" eb="2">
      <t>ヤモウ</t>
    </rPh>
    <rPh sb="2" eb="3">
      <t>ショウ</t>
    </rPh>
    <phoneticPr fontId="14"/>
  </si>
  <si>
    <t>聾</t>
    <rPh sb="0" eb="1">
      <t>ロウ</t>
    </rPh>
    <phoneticPr fontId="14"/>
  </si>
  <si>
    <t>下肢静止不能症候群</t>
  </si>
  <si>
    <t>肢体不自由</t>
    <rPh sb="0" eb="2">
      <t>シタイ</t>
    </rPh>
    <rPh sb="2" eb="5">
      <t>フジユウ</t>
    </rPh>
    <phoneticPr fontId="11"/>
  </si>
  <si>
    <t>他の機能障害</t>
    <rPh sb="0" eb="1">
      <t>タ</t>
    </rPh>
    <rPh sb="2" eb="4">
      <t>キノウ</t>
    </rPh>
    <rPh sb="4" eb="6">
      <t>ショウガイ</t>
    </rPh>
    <phoneticPr fontId="11"/>
  </si>
  <si>
    <t>口蓋ミオクローヌス</t>
  </si>
  <si>
    <t>構音障害</t>
  </si>
  <si>
    <t>言語障害のみ</t>
    <rPh sb="0" eb="2">
      <t>ゲンゴ</t>
    </rPh>
    <rPh sb="2" eb="4">
      <t>ショウガイ</t>
    </rPh>
    <phoneticPr fontId="11"/>
  </si>
  <si>
    <t>骨折</t>
  </si>
  <si>
    <t>半年以上配慮を必要とする状態の場合、骨折箇所によってシート７で肢体不自由のいずれかに計上。それ以外は対象外。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11"/>
  </si>
  <si>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</si>
  <si>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11"/>
  </si>
  <si>
    <t>術後障害</t>
  </si>
  <si>
    <t>術後障害の内容によって区分。</t>
    <rPh sb="0" eb="2">
      <t>ジュツゴ</t>
    </rPh>
    <rPh sb="2" eb="4">
      <t>ショウガイ</t>
    </rPh>
    <rPh sb="5" eb="7">
      <t>ナイヨウ</t>
    </rPh>
    <rPh sb="11" eb="13">
      <t>クブン</t>
    </rPh>
    <phoneticPr fontId="11"/>
  </si>
  <si>
    <t>神経叢損傷</t>
  </si>
  <si>
    <t>症状の出現部位によってシート７で肢体不自由のいずれかに計上。</t>
    <rPh sb="16" eb="18">
      <t>シタイ</t>
    </rPh>
    <rPh sb="18" eb="21">
      <t>フジユウ</t>
    </rPh>
    <rPh sb="27" eb="29">
      <t>ケイジョウ</t>
    </rPh>
    <phoneticPr fontId="11"/>
  </si>
  <si>
    <t>脳原性運動障害</t>
  </si>
  <si>
    <t>脳挫傷</t>
  </si>
  <si>
    <t>後遺症（運動機能障害・失語・視力障害、精神的症状等）により区分。</t>
    <rPh sb="0" eb="3">
      <t>コウイショウ</t>
    </rPh>
    <rPh sb="24" eb="25">
      <t>トウ</t>
    </rPh>
    <rPh sb="29" eb="31">
      <t>クブン</t>
    </rPh>
    <phoneticPr fontId="11"/>
  </si>
  <si>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</si>
  <si>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11"/>
  </si>
  <si>
    <t>発達障害傾向</t>
  </si>
  <si>
    <t>「発達障害傾向」という診断書が出ている場合はシート７で発達障害（発達障害の重複）、診断書はないが配慮を実施していればシート12で計上、配慮がない場合は対象外。</t>
    <rPh sb="1" eb="3">
      <t>ハッタツ</t>
    </rPh>
    <rPh sb="3" eb="5">
      <t>ショウガイ</t>
    </rPh>
    <rPh sb="5" eb="7">
      <t>ケイコウ</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</si>
  <si>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発達障害疑い</t>
    <rPh sb="0" eb="2">
      <t>ハッタツ</t>
    </rPh>
    <rPh sb="2" eb="4">
      <t>ショウガイ</t>
    </rPh>
    <rPh sb="4" eb="5">
      <t>ウタガ</t>
    </rPh>
    <phoneticPr fontId="4"/>
  </si>
  <si>
    <t>「発達障害疑い」という診断書が出ている場合はシート７で発達障害（発達障害の重複）、診断書はないが配慮を実施していればシート12で計上、配慮がない場合は対象外。</t>
    <rPh sb="1" eb="3">
      <t>ハッタツ</t>
    </rPh>
    <rPh sb="3" eb="5">
      <t>ショウガイ</t>
    </rPh>
    <rPh sb="5" eb="6">
      <t>ウタガ</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</si>
  <si>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膝内側半月断裂</t>
  </si>
  <si>
    <t>歩行障害</t>
  </si>
  <si>
    <t>視覚障害</t>
    <rPh sb="0" eb="4">
      <t>シカクショウガイ</t>
    </rPh>
    <phoneticPr fontId="14"/>
  </si>
  <si>
    <t>盲</t>
    <rPh sb="0" eb="1">
      <t>モウ</t>
    </rPh>
    <phoneticPr fontId="14"/>
  </si>
  <si>
    <t>両手足指の変形</t>
  </si>
  <si>
    <t>上下肢機能障害</t>
    <rPh sb="0" eb="1">
      <t>ジョウ</t>
    </rPh>
    <rPh sb="1" eb="3">
      <t>カシ</t>
    </rPh>
    <rPh sb="3" eb="5">
      <t>キノウ</t>
    </rPh>
    <rPh sb="5" eb="7">
      <t>ショウガイ</t>
    </rPh>
    <phoneticPr fontId="11"/>
  </si>
  <si>
    <t>性同一性障害</t>
    <rPh sb="0" eb="1">
      <t>セイ</t>
    </rPh>
    <rPh sb="1" eb="4">
      <t>ドウイツセイ</t>
    </rPh>
    <rPh sb="4" eb="6">
      <t>ショウガイ</t>
    </rPh>
    <phoneticPr fontId="14"/>
  </si>
  <si>
    <t>平成29年度より本調査の対象外。</t>
    <rPh sb="0" eb="2">
      <t>ヘイセイ</t>
    </rPh>
    <rPh sb="4" eb="6">
      <t>ネンド</t>
    </rPh>
    <rPh sb="8" eb="9">
      <t>ホン</t>
    </rPh>
    <rPh sb="9" eb="11">
      <t>チョウサ</t>
    </rPh>
    <rPh sb="12" eb="14">
      <t>タイショウ</t>
    </rPh>
    <rPh sb="14" eb="15">
      <t>ガイ</t>
    </rPh>
    <phoneticPr fontId="11"/>
  </si>
  <si>
    <t>性別違和</t>
    <rPh sb="0" eb="2">
      <t>セイベツ</t>
    </rPh>
    <rPh sb="2" eb="4">
      <t>イワ</t>
    </rPh>
    <phoneticPr fontId="14"/>
  </si>
  <si>
    <t>LGBT</t>
  </si>
  <si>
    <t>脳性麻痺</t>
    <rPh sb="0" eb="4">
      <t>ノウセイマヒ</t>
    </rPh>
    <phoneticPr fontId="14"/>
  </si>
  <si>
    <t>肢体不自由</t>
    <rPh sb="0" eb="2">
      <t>シタイ</t>
    </rPh>
    <rPh sb="2" eb="5">
      <t>フジユウ</t>
    </rPh>
    <phoneticPr fontId="18"/>
  </si>
  <si>
    <t>他の機能障害</t>
    <rPh sb="0" eb="1">
      <t>タ</t>
    </rPh>
    <rPh sb="2" eb="4">
      <t>キノウ</t>
    </rPh>
    <rPh sb="4" eb="6">
      <t>ショウガイ</t>
    </rPh>
    <phoneticPr fontId="14"/>
  </si>
  <si>
    <t>脳性まひ</t>
    <rPh sb="0" eb="2">
      <t>ノウセイ</t>
    </rPh>
    <phoneticPr fontId="14"/>
  </si>
  <si>
    <t>痙性対麻痺</t>
  </si>
  <si>
    <t>対麻痺</t>
  </si>
  <si>
    <t>円錐角膜</t>
    <rPh sb="0" eb="2">
      <t>エンスイ</t>
    </rPh>
    <rPh sb="2" eb="4">
      <t>カクマク</t>
    </rPh>
    <phoneticPr fontId="14"/>
  </si>
  <si>
    <t>視覚障害</t>
    <rPh sb="0" eb="2">
      <t>シカク</t>
    </rPh>
    <rPh sb="2" eb="4">
      <t>ショウガイ</t>
    </rPh>
    <phoneticPr fontId="18"/>
  </si>
  <si>
    <t>弱視</t>
    <rPh sb="0" eb="2">
      <t>ジャクシ</t>
    </rPh>
    <phoneticPr fontId="4"/>
  </si>
  <si>
    <t>視覚障害</t>
    <rPh sb="0" eb="2">
      <t>シカク</t>
    </rPh>
    <rPh sb="2" eb="4">
      <t>ショウガイ</t>
    </rPh>
    <phoneticPr fontId="4"/>
  </si>
  <si>
    <t>両目の障害の場合はシート７で視覚障害のいずれかに計上。片目の場合はその他の障害に計上し、シート10も記入。</t>
    <rPh sb="0" eb="2">
      <t>リョウメ</t>
    </rPh>
    <rPh sb="3" eb="5">
      <t>ショウガイ</t>
    </rPh>
    <rPh sb="6" eb="8">
      <t>バアイ</t>
    </rPh>
    <rPh sb="14" eb="16">
      <t>シカク</t>
    </rPh>
    <rPh sb="16" eb="18">
      <t>ショウガイ</t>
    </rPh>
    <rPh sb="24" eb="26">
      <t>ケイジョウ</t>
    </rPh>
    <rPh sb="27" eb="29">
      <t>カタメ</t>
    </rPh>
    <rPh sb="30" eb="32">
      <t>バアイ</t>
    </rPh>
    <rPh sb="35" eb="36">
      <t>タ</t>
    </rPh>
    <rPh sb="37" eb="39">
      <t>ショウガイ</t>
    </rPh>
    <rPh sb="40" eb="42">
      <t>ケイジョウ</t>
    </rPh>
    <phoneticPr fontId="4"/>
  </si>
  <si>
    <t>聴覚障害</t>
    <rPh sb="0" eb="2">
      <t>チョウカク</t>
    </rPh>
    <rPh sb="2" eb="4">
      <t>ショウガイ</t>
    </rPh>
    <phoneticPr fontId="4"/>
  </si>
  <si>
    <t>両耳の障害の場合はシート７で聴覚・言語障害の難聴に計上。片耳の場合はその他の障害に計上し、シート10も記入。</t>
    <rPh sb="0" eb="1">
      <t>リョウ</t>
    </rPh>
    <rPh sb="1" eb="2">
      <t>ミミ</t>
    </rPh>
    <rPh sb="3" eb="5">
      <t>ショウガイ</t>
    </rPh>
    <rPh sb="6" eb="8">
      <t>バアイ</t>
    </rPh>
    <rPh sb="14" eb="16">
      <t>チョウカク</t>
    </rPh>
    <rPh sb="17" eb="19">
      <t>ゲンゴ</t>
    </rPh>
    <rPh sb="19" eb="21">
      <t>ショウガイ</t>
    </rPh>
    <rPh sb="22" eb="24">
      <t>ナンチョウ</t>
    </rPh>
    <rPh sb="25" eb="27">
      <t>ケイジョウ</t>
    </rPh>
    <rPh sb="28" eb="30">
      <t>カタミミ</t>
    </rPh>
    <rPh sb="31" eb="33">
      <t>バアイ</t>
    </rPh>
    <rPh sb="36" eb="37">
      <t>タ</t>
    </rPh>
    <rPh sb="38" eb="40">
      <t>ショウガイ</t>
    </rPh>
    <rPh sb="41" eb="43">
      <t>ケイジョウ</t>
    </rPh>
    <rPh sb="51" eb="53">
      <t>キニュウ</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</si>
  <si>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</si>
  <si>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</si>
  <si>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</si>
  <si>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</si>
  <si>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</si>
  <si>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</si>
  <si>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</si>
  <si>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</si>
  <si>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</si>
  <si>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LD</t>
  </si>
  <si>
    <t>アスペルガー症候群</t>
  </si>
  <si>
    <t>鬱病</t>
    <rPh sb="0" eb="1">
      <t>ウツ</t>
    </rPh>
    <phoneticPr fontId="4"/>
  </si>
  <si>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</si>
  <si>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</si>
  <si>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</si>
  <si>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</si>
  <si>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</si>
  <si>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</si>
  <si>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</si>
  <si>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</si>
  <si>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</si>
  <si>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</si>
  <si>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</si>
  <si>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</si>
  <si>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</si>
  <si>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</si>
  <si>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</si>
  <si>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</si>
  <si>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</si>
  <si>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</si>
  <si>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</si>
  <si>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</si>
  <si>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</si>
  <si>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</si>
  <si>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</si>
  <si>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</si>
  <si>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</si>
  <si>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</si>
  <si>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</si>
  <si>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</si>
  <si>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</si>
  <si>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</si>
  <si>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</si>
  <si>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</si>
  <si>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</si>
  <si>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</si>
  <si>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</si>
  <si>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</si>
  <si>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</si>
  <si>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</si>
  <si>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</si>
  <si>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</si>
  <si>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</si>
  <si>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</si>
  <si>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</si>
  <si>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</si>
  <si>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</si>
  <si>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</si>
  <si>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</si>
  <si>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</si>
  <si>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</si>
  <si>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</si>
  <si>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</si>
  <si>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</si>
  <si>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</si>
  <si>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</si>
  <si>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</si>
  <si>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</si>
  <si>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</si>
  <si>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</si>
  <si>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</si>
  <si>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</si>
  <si>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</si>
  <si>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</si>
  <si>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</si>
  <si>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</si>
  <si>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</si>
  <si>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</si>
  <si>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</si>
  <si>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</si>
  <si>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</si>
  <si>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</si>
  <si>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</si>
  <si>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</si>
  <si>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</si>
  <si>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</si>
  <si>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</si>
  <si>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</si>
  <si>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</si>
  <si>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</si>
  <si>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</si>
  <si>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</si>
  <si>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</si>
  <si>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</si>
  <si>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</si>
  <si>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</si>
  <si>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</si>
  <si>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</si>
  <si>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</si>
  <si>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</si>
  <si>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</si>
  <si>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</si>
  <si>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</si>
  <si>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</si>
  <si>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</si>
  <si>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</si>
  <si>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</si>
  <si>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</si>
  <si>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</si>
  <si>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</si>
  <si>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</si>
  <si>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</si>
  <si>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</si>
  <si>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</si>
  <si>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</si>
  <si>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</si>
  <si>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</si>
  <si>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</si>
  <si>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</si>
  <si>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</si>
  <si>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</si>
  <si>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</si>
  <si>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</si>
  <si>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</si>
  <si>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</si>
  <si>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</si>
  <si>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</si>
  <si>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</si>
  <si>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</si>
  <si>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</si>
  <si>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</si>
  <si>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</si>
  <si>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</si>
  <si>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</si>
  <si>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神経性やせ症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</si>
  <si>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</si>
  <si>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</si>
  <si>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</si>
  <si>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</si>
  <si>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</si>
  <si>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</si>
  <si>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</si>
  <si>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</si>
  <si>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</si>
  <si>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</si>
  <si>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</si>
  <si>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</si>
  <si>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</si>
  <si>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保健</t>
  </si>
  <si>
    <t>保健</t>
    <phoneticPr fontId="8"/>
  </si>
  <si>
    <t>家政</t>
    <phoneticPr fontId="2"/>
  </si>
  <si>
    <t>教育</t>
  </si>
  <si>
    <t>芸術</t>
    <phoneticPr fontId="8"/>
  </si>
  <si>
    <t>その他</t>
  </si>
  <si>
    <t>インターンシップ等先の開拓</t>
    <rPh sb="8" eb="9">
      <t>ナド</t>
    </rPh>
    <rPh sb="9" eb="10">
      <t>サキ</t>
    </rPh>
    <rPh sb="11" eb="13">
      <t>カイタク</t>
    </rPh>
    <phoneticPr fontId="2"/>
  </si>
  <si>
    <t>特別選抜以外
（一般選抜を含む。）</t>
    <rPh sb="0" eb="2">
      <t>トクベツ</t>
    </rPh>
    <rPh sb="2" eb="4">
      <t>センバツ</t>
    </rPh>
    <rPh sb="4" eb="6">
      <t>イガイ</t>
    </rPh>
    <rPh sb="8" eb="10">
      <t>イッパン</t>
    </rPh>
    <rPh sb="10" eb="12">
      <t>センバツ</t>
    </rPh>
    <rPh sb="13" eb="14">
      <t>フク</t>
    </rPh>
    <phoneticPr fontId="8"/>
  </si>
  <si>
    <t>発達障害
（診断書あり）</t>
    <rPh sb="0" eb="2">
      <t>ハッタツ</t>
    </rPh>
    <rPh sb="2" eb="4">
      <t>ショウガイ</t>
    </rPh>
    <rPh sb="6" eb="9">
      <t>シンダンショ</t>
    </rPh>
    <phoneticPr fontId="8"/>
  </si>
  <si>
    <t>下欄には、診断書はないが発達障害が疑われるとの申出があった者について記入してください。</t>
    <rPh sb="0" eb="2">
      <t>カラン</t>
    </rPh>
    <rPh sb="5" eb="8">
      <t>シンダンショ</t>
    </rPh>
    <rPh sb="12" eb="14">
      <t>ハッタツ</t>
    </rPh>
    <rPh sb="14" eb="16">
      <t>ショウガイ</t>
    </rPh>
    <rPh sb="17" eb="18">
      <t>ウタガ</t>
    </rPh>
    <rPh sb="23" eb="24">
      <t>モウ</t>
    </rPh>
    <rPh sb="24" eb="25">
      <t>デ</t>
    </rPh>
    <rPh sb="29" eb="30">
      <t>モノ</t>
    </rPh>
    <rPh sb="34" eb="36">
      <t>キニュウ</t>
    </rPh>
    <phoneticPr fontId="8"/>
  </si>
  <si>
    <t>発達障害
（診断書なし・
配慮あり）</t>
    <rPh sb="0" eb="2">
      <t>ハッタツ</t>
    </rPh>
    <rPh sb="2" eb="4">
      <t>ショウガイ</t>
    </rPh>
    <rPh sb="6" eb="9">
      <t>シンダンショ</t>
    </rPh>
    <rPh sb="13" eb="15">
      <t>ハイリョ</t>
    </rPh>
    <phoneticPr fontId="8"/>
  </si>
  <si>
    <t>下欄には、診断書はないが発達障害が疑われるとの申出等により、受験上の配慮を行なった場合、記入してください。</t>
    <rPh sb="0" eb="2">
      <t>カラン</t>
    </rPh>
    <rPh sb="5" eb="8">
      <t>シンダンショ</t>
    </rPh>
    <rPh sb="12" eb="14">
      <t>ハッタツ</t>
    </rPh>
    <rPh sb="14" eb="16">
      <t>ショウガイ</t>
    </rPh>
    <rPh sb="17" eb="18">
      <t>ウタガ</t>
    </rPh>
    <rPh sb="23" eb="24">
      <t>モウ</t>
    </rPh>
    <rPh sb="24" eb="25">
      <t>デ</t>
    </rPh>
    <rPh sb="25" eb="26">
      <t>トウ</t>
    </rPh>
    <rPh sb="30" eb="32">
      <t>ジュケン</t>
    </rPh>
    <rPh sb="32" eb="33">
      <t>ジョウ</t>
    </rPh>
    <rPh sb="34" eb="36">
      <t>ハイリョ</t>
    </rPh>
    <rPh sb="37" eb="38">
      <t>オコ</t>
    </rPh>
    <rPh sb="41" eb="43">
      <t>バアイ</t>
    </rPh>
    <rPh sb="44" eb="46">
      <t>キニュウ</t>
    </rPh>
    <phoneticPr fontId="8"/>
  </si>
  <si>
    <t>発達障害（診断書なし・配慮あり）</t>
    <rPh sb="0" eb="2">
      <t>ハッタツ</t>
    </rPh>
    <rPh sb="2" eb="4">
      <t>ショウガイ</t>
    </rPh>
    <rPh sb="5" eb="8">
      <t>シンダンショ</t>
    </rPh>
    <rPh sb="11" eb="13">
      <t>ハイリョ</t>
    </rPh>
    <phoneticPr fontId="2"/>
  </si>
  <si>
    <t>就職者（進学者のうち就職している者（②）を除く。）</t>
    <phoneticPr fontId="8"/>
  </si>
  <si>
    <t>臨床研修医（予定者を含む。）</t>
    <phoneticPr fontId="8"/>
  </si>
  <si>
    <t>発達障害
（診断書なし・配慮あり）</t>
    <rPh sb="0" eb="2">
      <t>ハッタツ</t>
    </rPh>
    <rPh sb="2" eb="4">
      <t>ショウガイ</t>
    </rPh>
    <rPh sb="6" eb="9">
      <t>シンダンショ</t>
    </rPh>
    <rPh sb="12" eb="14">
      <t>ハイリョ</t>
    </rPh>
    <phoneticPr fontId="8"/>
  </si>
  <si>
    <t>就職者（進学者のうち就職している者（②）を除く。）</t>
    <phoneticPr fontId="2"/>
  </si>
  <si>
    <t>臨床研修医（予定者を含む。）</t>
    <phoneticPr fontId="2"/>
  </si>
  <si>
    <t>発達障害（診断書あり）</t>
    <rPh sb="0" eb="2">
      <t>ハッタツ</t>
    </rPh>
    <rPh sb="2" eb="4">
      <t>ショウガイ</t>
    </rPh>
    <rPh sb="5" eb="8">
      <t>シンダンショ</t>
    </rPh>
    <phoneticPr fontId="8"/>
  </si>
  <si>
    <t>発達障害（診断書あり）</t>
    <phoneticPr fontId="2"/>
  </si>
  <si>
    <t>インターンシップ等先の開拓</t>
    <rPh sb="8" eb="9">
      <t>ナド</t>
    </rPh>
    <phoneticPr fontId="2"/>
  </si>
  <si>
    <t>高尿酸血症</t>
    <rPh sb="0" eb="1">
      <t>こう</t>
    </rPh>
    <rPh sb="1" eb="3">
      <t>にょうさん</t>
    </rPh>
    <rPh sb="3" eb="4">
      <t>ち</t>
    </rPh>
    <rPh sb="4" eb="5">
      <t>しょう</t>
    </rPh>
    <phoneticPr fontId="13" type="Hiragana"/>
  </si>
  <si>
    <t>社交不安障害</t>
    <rPh sb="1" eb="2">
      <t>マジ</t>
    </rPh>
    <phoneticPr fontId="3"/>
  </si>
  <si>
    <r>
      <t xml:space="preserve">（２）発達障害が疑われ、何らかの支援を行なっている学生数
</t>
    </r>
    <r>
      <rPr>
        <sz val="11"/>
        <color rgb="FFFF0000"/>
        <rFont val="UD デジタル 教科書体 NK-R"/>
        <family val="1"/>
        <charset val="128"/>
      </rPr>
      <t>調査回答の際のご注意
以下には直接入力することができません。発達障害（診断書なし・配慮あり）情報入力シートで入力した内容が反映されます。
※その他の授業支援及びその他の授業以外の支援の具体的内容については、専攻科の表の下にまとめて表示されます。</t>
    </r>
    <rPh sb="3" eb="5">
      <t>ハッタツ</t>
    </rPh>
    <rPh sb="5" eb="7">
      <t>ショウガイ</t>
    </rPh>
    <rPh sb="8" eb="9">
      <t>ウタガ</t>
    </rPh>
    <rPh sb="16" eb="18">
      <t>シエン</t>
    </rPh>
    <rPh sb="19" eb="20">
      <t>オコ</t>
    </rPh>
    <rPh sb="25" eb="27">
      <t>ガクセイ</t>
    </rPh>
    <rPh sb="27" eb="28">
      <t>スウ</t>
    </rPh>
    <rPh sb="40" eb="42">
      <t>イカ</t>
    </rPh>
    <rPh sb="59" eb="61">
      <t>ハッタツ</t>
    </rPh>
    <rPh sb="64" eb="67">
      <t>シンダンショ</t>
    </rPh>
    <rPh sb="70" eb="72">
      <t>ハイリョ</t>
    </rPh>
    <phoneticPr fontId="8"/>
  </si>
  <si>
    <t>大学院（通信）</t>
    <rPh sb="0" eb="3">
      <t>ダイガクイン</t>
    </rPh>
    <rPh sb="4" eb="6">
      <t>ツウシン</t>
    </rPh>
    <phoneticPr fontId="2"/>
  </si>
  <si>
    <t>学部（通信教育課程）</t>
    <rPh sb="0" eb="2">
      <t>ガクブ</t>
    </rPh>
    <rPh sb="3" eb="5">
      <t>ツウシン</t>
    </rPh>
    <rPh sb="5" eb="7">
      <t>キョウイク</t>
    </rPh>
    <rPh sb="7" eb="9">
      <t>カテイ</t>
    </rPh>
    <phoneticPr fontId="2"/>
  </si>
  <si>
    <t>大学院（通信教育課程）</t>
    <rPh sb="0" eb="3">
      <t>ダイガクイン</t>
    </rPh>
    <rPh sb="4" eb="6">
      <t>ツウシン</t>
    </rPh>
    <rPh sb="6" eb="8">
      <t>キョウイク</t>
    </rPh>
    <rPh sb="8" eb="10">
      <t>カテイ</t>
    </rPh>
    <phoneticPr fontId="2"/>
  </si>
  <si>
    <t>学部（通信）
専攻科</t>
    <phoneticPr fontId="2"/>
  </si>
  <si>
    <t>発達障害（診断書あり）</t>
    <rPh sb="0" eb="2">
      <t>ハッタツ</t>
    </rPh>
    <rPh sb="2" eb="4">
      <t>ショウガイ</t>
    </rPh>
    <rPh sb="5" eb="8">
      <t>シンダンショ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</si>
</sst>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44"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Meiryo UI"/>
      <family val="3"/>
      <charset val="128"/>
    </font>
    <font>
      <sz val="10"/>
      <color indexed="10"/>
      <name val="ＭＳ Ｐゴシック"/>
      <family val="3"/>
      <charset val="128"/>
    </font>
    <font>
      <u/>
      <sz val="11"/>
      <color theme="10"/>
      <name val="游ゴシック"/>
      <family val="2"/>
      <charset val="128"/>
      <scheme val="minor"/>
    </font>
    <font>
      <sz val="6"/>
      <name val="Meiryo UI"/>
      <family val="2"/>
      <charset val="128"/>
    </font>
    <font>
      <sz val="9"/>
      <color theme="1"/>
      <name val="Meiryo UI"/>
      <family val="3"/>
      <charset val="128"/>
    </font>
    <font>
      <sz val="6"/>
      <name val="ＭＳ Ｐゴシック"/>
      <family val="3"/>
      <charset val="128"/>
    </font>
    <font>
      <sz val="9"/>
      <name val="Meiryo UI"/>
      <family val="3"/>
      <charset val="128"/>
    </font>
    <font>
      <sz val="11"/>
      <color theme="0"/>
      <name val="Meiryo UI"/>
      <family val="3"/>
      <charset val="128"/>
    </font>
    <font>
      <sz val="9"/>
      <color theme="0"/>
      <name val="Meiryo UI"/>
      <family val="3"/>
      <charset val="128"/>
    </font>
    <font>
      <sz val="9"/>
      <color rgb="FFFF0000"/>
      <name val="Meiryo UI"/>
      <family val="3"/>
      <charset val="128"/>
    </font>
    <font>
      <sz val="8"/>
      <color theme="1"/>
      <name val="Meiryo UI"/>
      <family val="3"/>
      <charset val="128"/>
    </font>
    <font>
      <sz val="6"/>
      <color theme="1"/>
      <name val="Meiryo UI"/>
      <family val="3"/>
      <charset val="128"/>
    </font>
    <font>
      <sz val="9"/>
      <color rgb="FF0070C0"/>
      <name val="Meiryo UI"/>
      <family val="3"/>
      <charset val="128"/>
    </font>
    <font>
      <b/>
      <sz val="16"/>
      <color theme="0"/>
      <name val="UD デジタル 教科書体 NK-R"/>
      <family val="1"/>
      <charset val="128"/>
    </font>
    <font>
      <sz val="11"/>
      <name val="UD デジタル 教科書体 NK-R"/>
      <family val="1"/>
      <charset val="128"/>
    </font>
    <font>
      <sz val="11"/>
      <color rgb="FFFF0000"/>
      <name val="UD デジタル 教科書体 NK-R"/>
      <family val="1"/>
      <charset val="128"/>
    </font>
    <font>
      <b/>
      <sz val="9"/>
      <color rgb="FFFF0000"/>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sz val="12"/>
      <name val="UD デジタル 教科書体 NK-R"/>
      <family val="1"/>
      <charset val="128"/>
    </font>
    <font>
      <sz val="9"/>
      <name val="UD デジタル 教科書体 NK-R"/>
      <family val="1"/>
      <charset val="128"/>
    </font>
    <font>
      <sz val="10"/>
      <name val="UD デジタル 教科書体 NK-R"/>
      <family val="1"/>
      <charset val="128"/>
    </font>
    <font>
      <u/>
      <sz val="11"/>
      <name val="UD デジタル 教科書体 NK-R"/>
      <family val="1"/>
      <charset val="128"/>
    </font>
    <font>
      <b/>
      <sz val="9"/>
      <name val="UD デジタル 教科書体 NK-R"/>
      <family val="1"/>
      <charset val="128"/>
    </font>
    <font>
      <sz val="8"/>
      <name val="UD デジタル 教科書体 NK-R"/>
      <family val="1"/>
      <charset val="128"/>
    </font>
    <font>
      <b/>
      <sz val="11"/>
      <name val="UD デジタル 教科書体 NK-R"/>
      <family val="1"/>
      <charset val="128"/>
    </font>
    <font>
      <sz val="9"/>
      <color rgb="FFFF0000"/>
      <name val="UD デジタル 教科書体 NK-R"/>
      <family val="1"/>
      <charset val="128"/>
    </font>
    <font>
      <sz val="11"/>
      <color theme="0"/>
      <name val="UD デジタル 教科書体 NK-R"/>
      <family val="1"/>
      <charset val="128"/>
    </font>
    <font>
      <sz val="11"/>
      <color theme="1"/>
      <name val="UD デジタル 教科書体 NK-R"/>
      <family val="1"/>
      <charset val="128"/>
    </font>
    <font>
      <sz val="8"/>
      <color theme="1"/>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sz val="9"/>
      <color theme="1"/>
      <name val="UD デジタル 教科書体 NK-R"/>
      <family val="1"/>
      <charset val="128"/>
    </font>
    <font>
      <b/>
      <sz val="10"/>
      <name val="UD デジタル 教科書体 NK-R"/>
      <family val="1"/>
      <charset val="128"/>
    </font>
    <font>
      <b/>
      <sz val="14"/>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2"/>
      <color rgb="FFFF0000"/>
      <name val="UD デジタル 教科書体 NK-R"/>
      <family val="1"/>
      <charset val="128"/>
    </font>
    <font>
      <b/>
      <sz val="11"/>
      <color theme="1"/>
      <name val="游ゴシック"/>
      <family val="3"/>
      <charset val="128"/>
      <scheme val="minor"/>
    </font>
    <font>
      <sz val="11"/>
      <color theme="1"/>
      <name val="Meiryo UI"/>
      <family val="3"/>
      <charset val="128"/>
    </font>
    <font>
      <b/>
      <sz val="9"/>
      <color indexed="81"/>
      <name val="ＭＳ Ｐゴシック"/>
      <family val="3"/>
      <charset val="128"/>
    </font>
  </fonts>
  <fills count="37">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rgb="FF0070C0"/>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8"/>
        <bgColor indexed="64"/>
      </patternFill>
    </fill>
    <fill>
      <patternFill patternType="solid">
        <fgColor theme="3" tint="0.79998168889431442"/>
        <bgColor indexed="64"/>
      </patternFill>
    </fill>
    <fill>
      <patternFill patternType="solid">
        <fgColor indexed="45"/>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FEDC5E"/>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8FFF8F"/>
        <bgColor indexed="64"/>
      </patternFill>
    </fill>
    <fill>
      <patternFill patternType="solid">
        <fgColor rgb="FFFFCCFF"/>
        <bgColor indexed="64"/>
      </patternFill>
    </fill>
    <fill>
      <patternFill patternType="solid">
        <fgColor indexed="47"/>
        <bgColor indexed="64"/>
      </patternFill>
    </fill>
    <fill>
      <patternFill patternType="solid">
        <fgColor rgb="FFFFCC99"/>
        <bgColor indexed="64"/>
      </patternFill>
    </fill>
    <fill>
      <patternFill patternType="solid">
        <fgColor indexed="44"/>
        <bgColor indexed="64"/>
      </patternFill>
    </fill>
    <fill>
      <patternFill patternType="solid">
        <fgColor rgb="FF99CC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48118533890809E-2"/>
        <bgColor indexed="64"/>
      </patternFill>
    </fill>
    <fill>
      <patternFill patternType="solid">
        <fgColor theme="0" tint="-0.14996795556505021"/>
        <bgColor indexed="64"/>
      </patternFill>
    </fill>
    <fill>
      <patternFill patternType="solid">
        <fgColor rgb="FFC4D79B"/>
        <bgColor indexed="64"/>
      </patternFill>
    </fill>
    <fill>
      <patternFill patternType="solid">
        <fgColor rgb="FFDA9694"/>
        <bgColor indexed="64"/>
      </patternFill>
    </fill>
    <fill>
      <patternFill patternType="solid">
        <fgColor rgb="FFD9D9D9"/>
        <bgColor indexed="64"/>
      </patternFill>
    </fill>
    <fill>
      <patternFill patternType="solid">
        <fgColor rgb="FFB1A0C7"/>
        <bgColor indexed="64"/>
      </patternFill>
    </fill>
    <fill>
      <patternFill patternType="solid">
        <fgColor theme="0" tint="-0.249977111117893"/>
        <bgColor indexed="64"/>
      </patternFill>
    </fill>
  </fills>
  <borders count="4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rgb="FFFF0000"/>
      </left>
      <right style="thick">
        <color rgb="FFFF0000"/>
      </right>
      <top style="thick">
        <color rgb="FFFF0000"/>
      </top>
      <bottom style="thin">
        <color indexed="64"/>
      </bottom>
      <diagonal/>
    </border>
    <border>
      <left/>
      <right style="thin">
        <color indexed="64"/>
      </right>
      <top style="thin">
        <color indexed="64"/>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indexed="64"/>
      </left>
      <right/>
      <top/>
      <bottom style="thin">
        <color indexed="6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hair">
        <color indexed="64"/>
      </bottom>
      <diagonal/>
    </border>
    <border>
      <left/>
      <right/>
      <top style="thin">
        <color auto="1"/>
      </top>
      <bottom style="hair">
        <color auto="1"/>
      </bottom>
      <diagonal/>
    </border>
    <border>
      <left/>
      <right style="thin">
        <color indexed="64"/>
      </right>
      <top style="thin">
        <color indexed="64"/>
      </top>
      <bottom style="hair">
        <color indexed="64"/>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indexed="64"/>
      </right>
      <top/>
      <bottom style="hair">
        <color auto="1"/>
      </bottom>
      <diagonal/>
    </border>
    <border>
      <left style="medium">
        <color indexed="64"/>
      </left>
      <right/>
      <top/>
      <bottom style="hair">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hair">
        <color auto="1"/>
      </right>
      <top/>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auto="1"/>
      </bottom>
      <diagonal/>
    </border>
    <border>
      <left style="hair">
        <color indexed="64"/>
      </left>
      <right style="thin">
        <color indexed="64"/>
      </right>
      <top style="medium">
        <color indexed="64"/>
      </top>
      <bottom style="hair">
        <color indexed="64"/>
      </bottom>
      <diagonal/>
    </border>
    <border>
      <left/>
      <right style="hair">
        <color auto="1"/>
      </right>
      <top style="medium">
        <color indexed="64"/>
      </top>
      <bottom/>
      <diagonal/>
    </border>
    <border>
      <left style="medium">
        <color indexed="64"/>
      </left>
      <right/>
      <top/>
      <bottom style="thin">
        <color indexed="64"/>
      </bottom>
      <diagonal/>
    </border>
    <border>
      <left/>
      <right style="hair">
        <color auto="1"/>
      </right>
      <top/>
      <bottom style="thin">
        <color auto="1"/>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auto="1"/>
      </bottom>
      <diagonal/>
    </border>
    <border>
      <left style="thin">
        <color indexed="64"/>
      </left>
      <right style="medium">
        <color indexed="64"/>
      </right>
      <top/>
      <bottom style="hair">
        <color indexed="64"/>
      </bottom>
      <diagonal/>
    </border>
    <border>
      <left style="medium">
        <color indexed="64"/>
      </left>
      <right style="hair">
        <color indexed="64"/>
      </right>
      <top style="thin">
        <color indexed="64"/>
      </top>
      <bottom style="hair">
        <color indexed="64"/>
      </bottom>
      <diagonal/>
    </border>
    <border>
      <left/>
      <right style="hair">
        <color auto="1"/>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top style="thin">
        <color auto="1"/>
      </top>
      <bottom/>
      <diagonal/>
    </border>
    <border>
      <left style="medium">
        <color indexed="64"/>
      </left>
      <right style="hair">
        <color indexed="64"/>
      </right>
      <top style="thin">
        <color indexed="64"/>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hair">
        <color indexed="64"/>
      </top>
      <bottom/>
      <diagonal/>
    </border>
    <border>
      <left style="hair">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12"/>
      </left>
      <right style="double">
        <color indexed="12"/>
      </right>
      <top style="double">
        <color indexed="12"/>
      </top>
      <bottom style="double">
        <color indexed="12"/>
      </bottom>
      <diagonal/>
    </border>
    <border>
      <left/>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hair">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auto="1"/>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hair">
        <color auto="1"/>
      </left>
      <right style="hair">
        <color auto="1"/>
      </right>
      <top style="thin">
        <color auto="1"/>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auto="1"/>
      </left>
      <right style="hair">
        <color auto="1"/>
      </right>
      <top/>
      <bottom style="thin">
        <color auto="1"/>
      </bottom>
      <diagonal/>
    </border>
    <border>
      <left style="double">
        <color indexed="64"/>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auto="1"/>
      </left>
      <right style="hair">
        <color auto="1"/>
      </right>
      <top style="thin">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double">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style="double">
        <color indexed="64"/>
      </left>
      <right style="medium">
        <color indexed="64"/>
      </right>
      <top/>
      <bottom style="thin">
        <color indexed="64"/>
      </bottom>
      <diagonal/>
    </border>
    <border>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double">
        <color indexed="64"/>
      </left>
      <right style="medium">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medium">
        <color indexed="64"/>
      </left>
      <right/>
      <top/>
      <bottom style="double">
        <color indexed="64"/>
      </bottom>
      <diagonal/>
    </border>
    <border>
      <left style="thin">
        <color indexed="64"/>
      </left>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medium">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diagonal/>
    </border>
    <border>
      <left style="thin">
        <color indexed="64"/>
      </left>
      <right style="hair">
        <color indexed="64"/>
      </right>
      <top/>
      <bottom/>
      <diagonal/>
    </border>
    <border>
      <left style="hair">
        <color indexed="64"/>
      </left>
      <right style="thin">
        <color indexed="64"/>
      </right>
      <top/>
      <bottom/>
      <diagonal/>
    </border>
    <border>
      <left/>
      <right style="double">
        <color indexed="64"/>
      </right>
      <top style="thin">
        <color indexed="64"/>
      </top>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hair">
        <color indexed="64"/>
      </right>
      <top style="hair">
        <color indexed="64"/>
      </top>
      <bottom style="double">
        <color indexed="12"/>
      </bottom>
      <diagonal/>
    </border>
    <border>
      <left style="hair">
        <color indexed="64"/>
      </left>
      <right style="hair">
        <color indexed="64"/>
      </right>
      <top style="hair">
        <color indexed="64"/>
      </top>
      <bottom style="double">
        <color indexed="12"/>
      </bottom>
      <diagonal/>
    </border>
    <border>
      <left style="hair">
        <color indexed="64"/>
      </left>
      <right style="thin">
        <color indexed="64"/>
      </right>
      <top style="hair">
        <color indexed="64"/>
      </top>
      <bottom style="double">
        <color indexed="12"/>
      </bottom>
      <diagonal/>
    </border>
    <border>
      <left/>
      <right style="hair">
        <color indexed="64"/>
      </right>
      <top style="hair">
        <color indexed="64"/>
      </top>
      <bottom style="double">
        <color indexed="12"/>
      </bottom>
      <diagonal/>
    </border>
    <border>
      <left/>
      <right style="thin">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thin">
        <color auto="1"/>
      </right>
      <top style="double">
        <color indexed="12"/>
      </top>
      <bottom style="double">
        <color indexed="12"/>
      </bottom>
      <diagonal style="thin">
        <color auto="1"/>
      </diagonal>
    </border>
    <border diagonalUp="1">
      <left style="thin">
        <color auto="1"/>
      </left>
      <right style="double">
        <color indexed="12"/>
      </right>
      <top style="double">
        <color indexed="12"/>
      </top>
      <bottom style="double">
        <color indexed="12"/>
      </bottom>
      <diagonal style="thin">
        <color auto="1"/>
      </diagonal>
    </border>
    <border diagonalUp="1">
      <left style="thin">
        <color indexed="12"/>
      </left>
      <right style="double">
        <color indexed="12"/>
      </right>
      <top style="double">
        <color indexed="12"/>
      </top>
      <bottom style="double">
        <color indexed="12"/>
      </bottom>
      <diagonal style="thin">
        <color auto="1"/>
      </diagonal>
    </border>
    <border diagonalUp="1">
      <left style="double">
        <color indexed="12"/>
      </left>
      <right style="thin">
        <color indexed="12"/>
      </right>
      <top style="double">
        <color indexed="12"/>
      </top>
      <bottom style="double">
        <color indexed="12"/>
      </bottom>
      <diagonal style="thin">
        <color auto="1"/>
      </diagonal>
    </border>
    <border diagonalUp="1">
      <left style="thin">
        <color indexed="12"/>
      </left>
      <right style="thin">
        <color indexed="12"/>
      </right>
      <top style="double">
        <color indexed="12"/>
      </top>
      <bottom style="double">
        <color indexed="12"/>
      </bottom>
      <diagonal style="thin">
        <color auto="1"/>
      </diagonal>
    </border>
    <border diagonalUp="1">
      <left style="thin">
        <color auto="1"/>
      </left>
      <right/>
      <top style="double">
        <color indexed="12"/>
      </top>
      <bottom style="double">
        <color indexed="12"/>
      </bottom>
      <diagonal style="thin">
        <color auto="1"/>
      </diagonal>
    </border>
    <border>
      <left style="mediumDashed">
        <color rgb="FFFF0000"/>
      </left>
      <right style="thin">
        <color indexed="64"/>
      </right>
      <top style="mediumDashed">
        <color rgb="FFFF0000"/>
      </top>
      <bottom style="hair">
        <color indexed="64"/>
      </bottom>
      <diagonal/>
    </border>
    <border>
      <left style="thin">
        <color indexed="64"/>
      </left>
      <right style="thin">
        <color indexed="64"/>
      </right>
      <top style="mediumDashed">
        <color rgb="FFFF0000"/>
      </top>
      <bottom style="hair">
        <color auto="1"/>
      </bottom>
      <diagonal/>
    </border>
    <border>
      <left style="thin">
        <color indexed="64"/>
      </left>
      <right style="thin">
        <color indexed="64"/>
      </right>
      <top style="mediumDashed">
        <color rgb="FFFF0000"/>
      </top>
      <bottom/>
      <diagonal/>
    </border>
    <border>
      <left style="thin">
        <color indexed="64"/>
      </left>
      <right style="medium">
        <color indexed="64"/>
      </right>
      <top style="mediumDashed">
        <color rgb="FFFF0000"/>
      </top>
      <bottom/>
      <diagonal/>
    </border>
    <border>
      <left style="medium">
        <color indexed="64"/>
      </left>
      <right style="hair">
        <color indexed="64"/>
      </right>
      <top style="mediumDashed">
        <color rgb="FFFF0000"/>
      </top>
      <bottom/>
      <diagonal/>
    </border>
    <border>
      <left style="hair">
        <color indexed="64"/>
      </left>
      <right style="thin">
        <color indexed="64"/>
      </right>
      <top style="mediumDashed">
        <color rgb="FFFF0000"/>
      </top>
      <bottom style="hair">
        <color indexed="64"/>
      </bottom>
      <diagonal/>
    </border>
    <border>
      <left/>
      <right style="hair">
        <color auto="1"/>
      </right>
      <top style="mediumDashed">
        <color rgb="FFFF0000"/>
      </top>
      <bottom/>
      <diagonal/>
    </border>
    <border>
      <left style="hair">
        <color indexed="64"/>
      </left>
      <right style="mediumDashed">
        <color rgb="FFFF0000"/>
      </right>
      <top style="mediumDashed">
        <color rgb="FFFF0000"/>
      </top>
      <bottom style="hair">
        <color indexed="64"/>
      </bottom>
      <diagonal/>
    </border>
    <border>
      <left style="mediumDashed">
        <color rgb="FFFF0000"/>
      </left>
      <right style="thin">
        <color indexed="64"/>
      </right>
      <top style="hair">
        <color indexed="64"/>
      </top>
      <bottom style="thin">
        <color indexed="64"/>
      </bottom>
      <diagonal/>
    </border>
    <border>
      <left/>
      <right style="mediumDashed">
        <color rgb="FFFF0000"/>
      </right>
      <top style="hair">
        <color indexed="64"/>
      </top>
      <bottom style="thin">
        <color indexed="64"/>
      </bottom>
      <diagonal/>
    </border>
    <border>
      <left style="mediumDashed">
        <color rgb="FFFF0000"/>
      </left>
      <right style="thin">
        <color indexed="64"/>
      </right>
      <top style="thin">
        <color indexed="64"/>
      </top>
      <bottom style="hair">
        <color indexed="64"/>
      </bottom>
      <diagonal/>
    </border>
    <border>
      <left/>
      <right style="mediumDashed">
        <color rgb="FFFF0000"/>
      </right>
      <top style="thin">
        <color indexed="64"/>
      </top>
      <bottom style="hair">
        <color indexed="64"/>
      </bottom>
      <diagonal/>
    </border>
    <border>
      <left style="mediumDashed">
        <color rgb="FFFF0000"/>
      </left>
      <right style="thin">
        <color indexed="64"/>
      </right>
      <top style="hair">
        <color indexed="64"/>
      </top>
      <bottom style="hair">
        <color indexed="64"/>
      </bottom>
      <diagonal/>
    </border>
    <border>
      <left/>
      <right style="mediumDashed">
        <color rgb="FFFF0000"/>
      </right>
      <top style="hair">
        <color indexed="64"/>
      </top>
      <bottom style="hair">
        <color indexed="64"/>
      </bottom>
      <diagonal/>
    </border>
    <border>
      <left style="mediumDashed">
        <color rgb="FFFF0000"/>
      </left>
      <right style="thin">
        <color indexed="64"/>
      </right>
      <top style="hair">
        <color indexed="64"/>
      </top>
      <bottom/>
      <diagonal/>
    </border>
    <border>
      <left/>
      <right style="mediumDashed">
        <color rgb="FFFF0000"/>
      </right>
      <top style="thin">
        <color auto="1"/>
      </top>
      <bottom/>
      <diagonal/>
    </border>
    <border>
      <left style="mediumDashed">
        <color rgb="FFFF0000"/>
      </left>
      <right style="thin">
        <color indexed="64"/>
      </right>
      <top/>
      <bottom style="thin">
        <color indexed="64"/>
      </bottom>
      <diagonal/>
    </border>
    <border>
      <left/>
      <right style="mediumDashed">
        <color rgb="FFFF0000"/>
      </right>
      <top/>
      <bottom style="thin">
        <color indexed="64"/>
      </bottom>
      <diagonal/>
    </border>
    <border>
      <left/>
      <right style="mediumDashed">
        <color rgb="FFFF0000"/>
      </right>
      <top style="hair">
        <color indexed="64"/>
      </top>
      <bottom/>
      <diagonal/>
    </border>
    <border>
      <left style="mediumDashed">
        <color rgb="FFFF0000"/>
      </left>
      <right style="thin">
        <color indexed="64"/>
      </right>
      <top style="thin">
        <color indexed="64"/>
      </top>
      <bottom style="mediumDashed">
        <color rgb="FFFF0000"/>
      </bottom>
      <diagonal/>
    </border>
    <border>
      <left style="thin">
        <color indexed="64"/>
      </left>
      <right style="thin">
        <color indexed="64"/>
      </right>
      <top style="thin">
        <color auto="1"/>
      </top>
      <bottom style="mediumDashed">
        <color rgb="FFFF0000"/>
      </bottom>
      <diagonal/>
    </border>
    <border>
      <left style="thin">
        <color indexed="64"/>
      </left>
      <right style="medium">
        <color indexed="64"/>
      </right>
      <top style="thin">
        <color indexed="64"/>
      </top>
      <bottom style="mediumDashed">
        <color rgb="FFFF0000"/>
      </bottom>
      <diagonal/>
    </border>
    <border>
      <left style="medium">
        <color indexed="64"/>
      </left>
      <right style="hair">
        <color indexed="64"/>
      </right>
      <top/>
      <bottom style="mediumDashed">
        <color rgb="FFFF0000"/>
      </bottom>
      <diagonal/>
    </border>
    <border>
      <left style="hair">
        <color indexed="64"/>
      </left>
      <right style="hair">
        <color indexed="64"/>
      </right>
      <top/>
      <bottom style="mediumDashed">
        <color rgb="FFFF0000"/>
      </bottom>
      <diagonal/>
    </border>
    <border>
      <left style="thin">
        <color indexed="64"/>
      </left>
      <right style="hair">
        <color indexed="64"/>
      </right>
      <top/>
      <bottom style="mediumDashed">
        <color rgb="FFFF0000"/>
      </bottom>
      <diagonal/>
    </border>
    <border>
      <left style="hair">
        <color indexed="64"/>
      </left>
      <right style="thin">
        <color indexed="64"/>
      </right>
      <top/>
      <bottom style="mediumDashed">
        <color rgb="FFFF0000"/>
      </bottom>
      <diagonal/>
    </border>
    <border>
      <left/>
      <right style="hair">
        <color auto="1"/>
      </right>
      <top/>
      <bottom style="mediumDashed">
        <color rgb="FFFF0000"/>
      </bottom>
      <diagonal/>
    </border>
    <border>
      <left style="hair">
        <color indexed="64"/>
      </left>
      <right style="mediumDashed">
        <color rgb="FFFF0000"/>
      </right>
      <top/>
      <bottom style="mediumDashed">
        <color rgb="FFFF0000"/>
      </bottom>
      <diagonal/>
    </border>
    <border>
      <left style="thin">
        <color indexed="64"/>
      </left>
      <right style="medium">
        <color indexed="64"/>
      </right>
      <top style="mediumDashed">
        <color rgb="FFFF0000"/>
      </top>
      <bottom style="hair">
        <color indexed="64"/>
      </bottom>
      <diagonal/>
    </border>
    <border>
      <left style="medium">
        <color indexed="64"/>
      </left>
      <right style="hair">
        <color indexed="64"/>
      </right>
      <top style="mediumDashed">
        <color rgb="FFFF0000"/>
      </top>
      <bottom style="hair">
        <color indexed="64"/>
      </bottom>
      <diagonal/>
    </border>
    <border>
      <left/>
      <right style="hair">
        <color indexed="64"/>
      </right>
      <top style="mediumDashed">
        <color rgb="FFFF0000"/>
      </top>
      <bottom style="hair">
        <color indexed="64"/>
      </bottom>
      <diagonal/>
    </border>
    <border>
      <left style="thin">
        <color indexed="64"/>
      </left>
      <right style="hair">
        <color indexed="64"/>
      </right>
      <top style="mediumDashed">
        <color rgb="FFFF0000"/>
      </top>
      <bottom style="hair">
        <color indexed="64"/>
      </bottom>
      <diagonal/>
    </border>
    <border>
      <left/>
      <right style="mediumDashed">
        <color rgb="FFFF0000"/>
      </right>
      <top style="mediumDashed">
        <color rgb="FFFF0000"/>
      </top>
      <bottom style="hair">
        <color indexed="64"/>
      </bottom>
      <diagonal/>
    </border>
    <border>
      <left style="mediumDashed">
        <color rgb="FFFF0000"/>
      </left>
      <right style="thin">
        <color indexed="64"/>
      </right>
      <top style="hair">
        <color indexed="64"/>
      </top>
      <bottom style="mediumDashed">
        <color rgb="FFFF0000"/>
      </bottom>
      <diagonal/>
    </border>
    <border>
      <left style="thin">
        <color indexed="64"/>
      </left>
      <right style="thin">
        <color indexed="64"/>
      </right>
      <top style="hair">
        <color indexed="64"/>
      </top>
      <bottom style="mediumDashed">
        <color rgb="FFFF0000"/>
      </bottom>
      <diagonal/>
    </border>
    <border>
      <left style="thin">
        <color indexed="64"/>
      </left>
      <right style="medium">
        <color indexed="64"/>
      </right>
      <top style="hair">
        <color indexed="64"/>
      </top>
      <bottom style="mediumDashed">
        <color rgb="FFFF0000"/>
      </bottom>
      <diagonal/>
    </border>
    <border>
      <left style="medium">
        <color indexed="64"/>
      </left>
      <right style="hair">
        <color indexed="64"/>
      </right>
      <top style="hair">
        <color indexed="64"/>
      </top>
      <bottom style="mediumDashed">
        <color rgb="FFFF0000"/>
      </bottom>
      <diagonal/>
    </border>
    <border>
      <left/>
      <right style="hair">
        <color indexed="64"/>
      </right>
      <top style="hair">
        <color indexed="64"/>
      </top>
      <bottom style="mediumDashed">
        <color rgb="FFFF0000"/>
      </bottom>
      <diagonal/>
    </border>
    <border>
      <left style="thin">
        <color indexed="64"/>
      </left>
      <right style="hair">
        <color indexed="64"/>
      </right>
      <top style="hair">
        <color indexed="64"/>
      </top>
      <bottom style="mediumDashed">
        <color rgb="FFFF0000"/>
      </bottom>
      <diagonal/>
    </border>
    <border>
      <left/>
      <right style="mediumDashed">
        <color rgb="FFFF0000"/>
      </right>
      <top style="hair">
        <color indexed="64"/>
      </top>
      <bottom style="mediumDashed">
        <color rgb="FFFF0000"/>
      </bottom>
      <diagonal/>
    </border>
    <border>
      <left style="mediumDashed">
        <color rgb="FFFF0000"/>
      </left>
      <right style="double">
        <color indexed="12"/>
      </right>
      <top style="mediumDashed">
        <color rgb="FFFF0000"/>
      </top>
      <bottom style="double">
        <color indexed="12"/>
      </bottom>
      <diagonal/>
    </border>
    <border>
      <left style="double">
        <color indexed="12"/>
      </left>
      <right style="double">
        <color indexed="12"/>
      </right>
      <top style="mediumDashed">
        <color rgb="FFFF0000"/>
      </top>
      <bottom style="double">
        <color indexed="12"/>
      </bottom>
      <diagonal/>
    </border>
    <border>
      <left style="double">
        <color indexed="12"/>
      </left>
      <right style="mediumDashed">
        <color rgb="FFFF0000"/>
      </right>
      <top style="mediumDashed">
        <color rgb="FFFF0000"/>
      </top>
      <bottom style="double">
        <color indexed="12"/>
      </bottom>
      <diagonal/>
    </border>
    <border>
      <left style="mediumDashed">
        <color rgb="FFFF0000"/>
      </left>
      <right style="double">
        <color indexed="12"/>
      </right>
      <top style="double">
        <color indexed="12"/>
      </top>
      <bottom style="double">
        <color indexed="12"/>
      </bottom>
      <diagonal/>
    </border>
    <border>
      <left style="double">
        <color indexed="12"/>
      </left>
      <right style="mediumDashed">
        <color rgb="FFFF0000"/>
      </right>
      <top style="double">
        <color indexed="12"/>
      </top>
      <bottom style="double">
        <color indexed="12"/>
      </bottom>
      <diagonal/>
    </border>
    <border>
      <left style="mediumDashed">
        <color rgb="FFFF0000"/>
      </left>
      <right style="double">
        <color indexed="12"/>
      </right>
      <top style="double">
        <color indexed="12"/>
      </top>
      <bottom style="mediumDashed">
        <color rgb="FFFF0000"/>
      </bottom>
      <diagonal/>
    </border>
    <border>
      <left style="double">
        <color indexed="12"/>
      </left>
      <right style="double">
        <color indexed="12"/>
      </right>
      <top style="double">
        <color indexed="12"/>
      </top>
      <bottom style="mediumDashed">
        <color rgb="FFFF0000"/>
      </bottom>
      <diagonal/>
    </border>
    <border>
      <left style="double">
        <color indexed="12"/>
      </left>
      <right style="mediumDashed">
        <color rgb="FFFF0000"/>
      </right>
      <top style="double">
        <color indexed="12"/>
      </top>
      <bottom style="mediumDashed">
        <color rgb="FFFF0000"/>
      </bottom>
      <diagonal/>
    </border>
    <border>
      <left style="mediumDashed">
        <color rgb="FFFF0000"/>
      </left>
      <right/>
      <top style="mediumDashed">
        <color rgb="FFFF0000"/>
      </top>
      <bottom style="thin">
        <color indexed="64"/>
      </bottom>
      <diagonal/>
    </border>
    <border>
      <left/>
      <right style="mediumDashed">
        <color rgb="FFFF0000"/>
      </right>
      <top style="mediumDashed">
        <color rgb="FFFF0000"/>
      </top>
      <bottom style="thin">
        <color indexed="64"/>
      </bottom>
      <diagonal/>
    </border>
    <border>
      <left style="mediumDashed">
        <color rgb="FFFF0000"/>
      </left>
      <right/>
      <top style="thin">
        <color indexed="64"/>
      </top>
      <bottom style="thin">
        <color indexed="64"/>
      </bottom>
      <diagonal/>
    </border>
    <border>
      <left/>
      <right style="mediumDashed">
        <color rgb="FFFF0000"/>
      </right>
      <top style="thin">
        <color indexed="64"/>
      </top>
      <bottom style="thin">
        <color indexed="64"/>
      </bottom>
      <diagonal/>
    </border>
    <border>
      <left style="mediumDashed">
        <color rgb="FFFF0000"/>
      </left>
      <right/>
      <top style="thin">
        <color indexed="64"/>
      </top>
      <bottom style="mediumDashed">
        <color rgb="FFFF0000"/>
      </bottom>
      <diagonal/>
    </border>
    <border>
      <left/>
      <right style="mediumDashed">
        <color rgb="FFFF0000"/>
      </right>
      <top style="thin">
        <color indexed="64"/>
      </top>
      <bottom style="mediumDashed">
        <color rgb="FFFF0000"/>
      </bottom>
      <diagonal/>
    </border>
    <border>
      <left style="mediumDashed">
        <color rgb="FFFF0000"/>
      </left>
      <right style="mediumDashed">
        <color rgb="FFFF0000"/>
      </right>
      <top style="mediumDashed">
        <color rgb="FFFF0000"/>
      </top>
      <bottom style="thin">
        <color auto="1"/>
      </bottom>
      <diagonal/>
    </border>
    <border>
      <left style="mediumDashed">
        <color rgb="FFFF0000"/>
      </left>
      <right style="mediumDashed">
        <color rgb="FFFF0000"/>
      </right>
      <top style="thin">
        <color auto="1"/>
      </top>
      <bottom style="thin">
        <color auto="1"/>
      </bottom>
      <diagonal/>
    </border>
    <border>
      <left style="mediumDashed">
        <color rgb="FFFF0000"/>
      </left>
      <right style="mediumDashed">
        <color rgb="FFFF0000"/>
      </right>
      <top style="thin">
        <color auto="1"/>
      </top>
      <bottom style="mediumDashed">
        <color rgb="FFFF0000"/>
      </bottom>
      <diagonal/>
    </border>
    <border>
      <left style="thin">
        <color indexed="64"/>
      </left>
      <right/>
      <top style="mediumDashed">
        <color rgb="FFFF0000"/>
      </top>
      <bottom style="hair">
        <color indexed="64"/>
      </bottom>
      <diagonal/>
    </border>
    <border>
      <left style="thin">
        <color indexed="64"/>
      </left>
      <right style="mediumDashed">
        <color rgb="FFFF0000"/>
      </right>
      <top style="mediumDashed">
        <color rgb="FFFF0000"/>
      </top>
      <bottom style="hair">
        <color indexed="64"/>
      </bottom>
      <diagonal/>
    </border>
    <border>
      <left style="thin">
        <color indexed="64"/>
      </left>
      <right style="mediumDashed">
        <color rgb="FFFF0000"/>
      </right>
      <top/>
      <bottom style="thin">
        <color indexed="64"/>
      </bottom>
      <diagonal/>
    </border>
    <border>
      <left style="mediumDashed">
        <color rgb="FFFF0000"/>
      </left>
      <right style="thin">
        <color indexed="64"/>
      </right>
      <top/>
      <bottom style="hair">
        <color auto="1"/>
      </bottom>
      <diagonal/>
    </border>
    <border>
      <left style="thin">
        <color indexed="64"/>
      </left>
      <right style="mediumDashed">
        <color rgb="FFFF0000"/>
      </right>
      <top style="thin">
        <color indexed="64"/>
      </top>
      <bottom style="hair">
        <color indexed="64"/>
      </bottom>
      <diagonal/>
    </border>
    <border>
      <left style="thin">
        <color indexed="64"/>
      </left>
      <right style="mediumDashed">
        <color rgb="FFFF0000"/>
      </right>
      <top style="hair">
        <color indexed="64"/>
      </top>
      <bottom style="hair">
        <color indexed="64"/>
      </bottom>
      <diagonal/>
    </border>
    <border>
      <left style="thin">
        <color indexed="64"/>
      </left>
      <right style="mediumDashed">
        <color rgb="FFFF0000"/>
      </right>
      <top style="hair">
        <color indexed="64"/>
      </top>
      <bottom style="thin">
        <color indexed="64"/>
      </bottom>
      <diagonal/>
    </border>
    <border>
      <left style="thin">
        <color indexed="64"/>
      </left>
      <right style="mediumDashed">
        <color rgb="FFFF0000"/>
      </right>
      <top style="thin">
        <color indexed="64"/>
      </top>
      <bottom style="thin">
        <color indexed="64"/>
      </bottom>
      <diagonal/>
    </border>
    <border>
      <left style="thin">
        <color indexed="64"/>
      </left>
      <right/>
      <top style="thin">
        <color indexed="64"/>
      </top>
      <bottom style="mediumDashed">
        <color rgb="FFFF0000"/>
      </bottom>
      <diagonal/>
    </border>
    <border>
      <left style="thin">
        <color indexed="64"/>
      </left>
      <right style="mediumDashed">
        <color rgb="FFFF0000"/>
      </right>
      <top style="thin">
        <color auto="1"/>
      </top>
      <bottom style="mediumDashed">
        <color rgb="FFFF0000"/>
      </bottom>
      <diagonal/>
    </border>
    <border>
      <left style="hair">
        <color indexed="64"/>
      </left>
      <right style="double">
        <color indexed="64"/>
      </right>
      <top/>
      <bottom/>
      <diagonal/>
    </border>
    <border>
      <left style="hair">
        <color indexed="64"/>
      </left>
      <right style="double">
        <color indexed="64"/>
      </right>
      <top/>
      <bottom style="medium">
        <color indexed="64"/>
      </bottom>
      <diagonal/>
    </border>
    <border>
      <left style="mediumDashed">
        <color rgb="FFFF0000"/>
      </left>
      <right style="hair">
        <color indexed="64"/>
      </right>
      <top style="mediumDashed">
        <color rgb="FFFF0000"/>
      </top>
      <bottom style="hair">
        <color indexed="64"/>
      </bottom>
      <diagonal/>
    </border>
    <border>
      <left style="hair">
        <color indexed="64"/>
      </left>
      <right style="hair">
        <color indexed="64"/>
      </right>
      <top style="mediumDashed">
        <color rgb="FFFF0000"/>
      </top>
      <bottom style="hair">
        <color indexed="64"/>
      </bottom>
      <diagonal/>
    </border>
    <border>
      <left style="mediumDashed">
        <color rgb="FFFF0000"/>
      </left>
      <right style="hair">
        <color indexed="64"/>
      </right>
      <top style="hair">
        <color indexed="64"/>
      </top>
      <bottom style="thin">
        <color indexed="64"/>
      </bottom>
      <diagonal/>
    </border>
    <border>
      <left style="hair">
        <color indexed="64"/>
      </left>
      <right style="mediumDashed">
        <color rgb="FFFF0000"/>
      </right>
      <top style="hair">
        <color indexed="64"/>
      </top>
      <bottom style="thin">
        <color indexed="64"/>
      </bottom>
      <diagonal/>
    </border>
    <border>
      <left style="mediumDashed">
        <color rgb="FFFF0000"/>
      </left>
      <right style="hair">
        <color indexed="64"/>
      </right>
      <top style="thin">
        <color indexed="64"/>
      </top>
      <bottom style="hair">
        <color indexed="64"/>
      </bottom>
      <diagonal/>
    </border>
    <border>
      <left style="hair">
        <color indexed="64"/>
      </left>
      <right style="mediumDashed">
        <color rgb="FFFF0000"/>
      </right>
      <top style="thin">
        <color indexed="64"/>
      </top>
      <bottom style="hair">
        <color indexed="64"/>
      </bottom>
      <diagonal/>
    </border>
    <border>
      <left style="mediumDashed">
        <color rgb="FFFF0000"/>
      </left>
      <right style="hair">
        <color indexed="64"/>
      </right>
      <top style="hair">
        <color indexed="64"/>
      </top>
      <bottom style="hair">
        <color indexed="64"/>
      </bottom>
      <diagonal/>
    </border>
    <border>
      <left style="hair">
        <color indexed="64"/>
      </left>
      <right style="mediumDashed">
        <color rgb="FFFF0000"/>
      </right>
      <top style="hair">
        <color indexed="64"/>
      </top>
      <bottom style="hair">
        <color indexed="64"/>
      </bottom>
      <diagonal/>
    </border>
    <border>
      <left style="mediumDashed">
        <color rgb="FFFF0000"/>
      </left>
      <right style="hair">
        <color indexed="64"/>
      </right>
      <top/>
      <bottom style="thin">
        <color indexed="64"/>
      </bottom>
      <diagonal/>
    </border>
    <border>
      <left style="hair">
        <color indexed="64"/>
      </left>
      <right style="mediumDashed">
        <color rgb="FFFF0000"/>
      </right>
      <top/>
      <bottom style="thin">
        <color indexed="64"/>
      </bottom>
      <diagonal/>
    </border>
    <border>
      <left style="mediumDashed">
        <color rgb="FFFF0000"/>
      </left>
      <right style="hair">
        <color indexed="64"/>
      </right>
      <top style="hair">
        <color indexed="64"/>
      </top>
      <bottom/>
      <diagonal/>
    </border>
    <border>
      <left style="hair">
        <color indexed="64"/>
      </left>
      <right style="mediumDashed">
        <color rgb="FFFF0000"/>
      </right>
      <top style="hair">
        <color indexed="64"/>
      </top>
      <bottom/>
      <diagonal/>
    </border>
    <border>
      <left style="mediumDashed">
        <color rgb="FFFF0000"/>
      </left>
      <right style="hair">
        <color auto="1"/>
      </right>
      <top style="thin">
        <color auto="1"/>
      </top>
      <bottom style="mediumDashed">
        <color rgb="FFFF0000"/>
      </bottom>
      <diagonal/>
    </border>
    <border>
      <left style="hair">
        <color auto="1"/>
      </left>
      <right style="hair">
        <color auto="1"/>
      </right>
      <top style="thin">
        <color auto="1"/>
      </top>
      <bottom style="mediumDashed">
        <color rgb="FFFF0000"/>
      </bottom>
      <diagonal/>
    </border>
    <border>
      <left style="hair">
        <color indexed="64"/>
      </left>
      <right style="mediumDashed">
        <color rgb="FFFF0000"/>
      </right>
      <top style="thin">
        <color indexed="64"/>
      </top>
      <bottom style="mediumDashed">
        <color rgb="FFFF0000"/>
      </bottom>
      <diagonal/>
    </border>
    <border>
      <left style="mediumDashed">
        <color rgb="FFFF0000"/>
      </left>
      <right/>
      <top/>
      <bottom style="hair">
        <color indexed="64"/>
      </bottom>
      <diagonal/>
    </border>
    <border>
      <left style="mediumDashed">
        <color rgb="FFFF0000"/>
      </left>
      <right/>
      <top style="hair">
        <color indexed="64"/>
      </top>
      <bottom style="hair">
        <color indexed="64"/>
      </bottom>
      <diagonal/>
    </border>
    <border>
      <left style="mediumDashed">
        <color rgb="FFFF0000"/>
      </left>
      <right/>
      <top style="thin">
        <color indexed="64"/>
      </top>
      <bottom style="hair">
        <color indexed="64"/>
      </bottom>
      <diagonal/>
    </border>
    <border>
      <left style="mediumDashed">
        <color rgb="FFFF0000"/>
      </left>
      <right/>
      <top/>
      <bottom style="mediumDashed">
        <color rgb="FFFF0000"/>
      </bottom>
      <diagonal/>
    </border>
    <border>
      <left style="thin">
        <color indexed="64"/>
      </left>
      <right style="thin">
        <color indexed="64"/>
      </right>
      <top/>
      <bottom style="mediumDashed">
        <color rgb="FFFF0000"/>
      </bottom>
      <diagonal/>
    </border>
    <border>
      <left style="thin">
        <color indexed="64"/>
      </left>
      <right style="mediumDashed">
        <color rgb="FFFF0000"/>
      </right>
      <top/>
      <bottom style="mediumDashed">
        <color rgb="FFFF0000"/>
      </bottom>
      <diagonal/>
    </border>
    <border>
      <left style="mediumDashed">
        <color rgb="FFFF0000"/>
      </left>
      <right style="hair">
        <color indexed="64"/>
      </right>
      <top style="hair">
        <color indexed="64"/>
      </top>
      <bottom style="mediumDashed">
        <color rgb="FFFF0000"/>
      </bottom>
      <diagonal/>
    </border>
    <border>
      <left style="hair">
        <color indexed="64"/>
      </left>
      <right style="hair">
        <color indexed="64"/>
      </right>
      <top style="hair">
        <color indexed="64"/>
      </top>
      <bottom style="mediumDashed">
        <color rgb="FFFF0000"/>
      </bottom>
      <diagonal/>
    </border>
    <border>
      <left style="hair">
        <color indexed="64"/>
      </left>
      <right style="mediumDashed">
        <color rgb="FFFF0000"/>
      </right>
      <top style="hair">
        <color indexed="64"/>
      </top>
      <bottom style="mediumDashed">
        <color rgb="FFFF0000"/>
      </bottom>
      <diagonal/>
    </border>
    <border>
      <left/>
      <right style="thin">
        <color indexed="64"/>
      </right>
      <top style="mediumDashed">
        <color rgb="FFFF0000"/>
      </top>
      <bottom style="hair">
        <color indexed="64"/>
      </bottom>
      <diagonal/>
    </border>
    <border>
      <left style="thin">
        <color indexed="64"/>
      </left>
      <right style="mediumDashed">
        <color rgb="FFFF0000"/>
      </right>
      <top style="hair">
        <color indexed="64"/>
      </top>
      <bottom/>
      <diagonal/>
    </border>
    <border>
      <left/>
      <right style="thin">
        <color indexed="64"/>
      </right>
      <top style="hair">
        <color indexed="64"/>
      </top>
      <bottom style="mediumDashed">
        <color rgb="FFFF0000"/>
      </bottom>
      <diagonal/>
    </border>
    <border>
      <left style="thin">
        <color indexed="64"/>
      </left>
      <right/>
      <top style="hair">
        <color indexed="64"/>
      </top>
      <bottom style="mediumDashed">
        <color rgb="FFFF0000"/>
      </bottom>
      <diagonal/>
    </border>
    <border>
      <left style="thin">
        <color indexed="64"/>
      </left>
      <right style="mediumDashed">
        <color rgb="FFFF0000"/>
      </right>
      <top style="hair">
        <color indexed="64"/>
      </top>
      <bottom style="mediumDashed">
        <color rgb="FFFF0000"/>
      </bottom>
      <diagonal/>
    </border>
    <border>
      <left/>
      <right style="medium">
        <color indexed="64"/>
      </right>
      <top style="hair">
        <color indexed="64"/>
      </top>
      <bottom style="double">
        <color indexed="64"/>
      </bottom>
      <diagonal/>
    </border>
    <border>
      <left style="hair">
        <color indexed="64"/>
      </left>
      <right style="mediumDashed">
        <color rgb="FFFF0000"/>
      </right>
      <top/>
      <bottom style="hair">
        <color indexed="64"/>
      </bottom>
      <diagonal/>
    </border>
    <border>
      <left style="hair">
        <color indexed="64"/>
      </left>
      <right style="thin">
        <color indexed="64"/>
      </right>
      <top style="hair">
        <color indexed="64"/>
      </top>
      <bottom style="mediumDashed">
        <color rgb="FFFF0000"/>
      </bottom>
      <diagonal/>
    </border>
    <border>
      <left/>
      <right style="double">
        <color indexed="64"/>
      </right>
      <top style="hair">
        <color indexed="64"/>
      </top>
      <bottom/>
      <diagonal/>
    </border>
    <border>
      <left style="thin">
        <color indexed="64"/>
      </left>
      <right style="double">
        <color indexed="64"/>
      </right>
      <top/>
      <bottom style="hair">
        <color indexed="64"/>
      </bottom>
      <diagonal/>
    </border>
    <border diagonalUp="1">
      <left style="thin">
        <color indexed="64"/>
      </left>
      <right style="thin">
        <color indexed="64"/>
      </right>
      <top style="mediumDashed">
        <color rgb="FFFF0000"/>
      </top>
      <bottom style="thin">
        <color indexed="64"/>
      </bottom>
      <diagonal style="thin">
        <color indexed="64"/>
      </diagonal>
    </border>
    <border diagonalUp="1">
      <left style="thin">
        <color indexed="64"/>
      </left>
      <right style="thin">
        <color indexed="64"/>
      </right>
      <top style="thin">
        <color indexed="64"/>
      </top>
      <bottom style="mediumDashed">
        <color rgb="FFFF0000"/>
      </bottom>
      <diagonal style="thin">
        <color indexed="64"/>
      </diagonal>
    </border>
    <border>
      <left style="medium">
        <color indexed="64"/>
      </left>
      <right/>
      <top style="medium">
        <color indexed="64"/>
      </top>
      <bottom style="hair">
        <color indexed="64"/>
      </bottom>
      <diagonal/>
    </border>
    <border>
      <left style="medium">
        <color indexed="64"/>
      </left>
      <right/>
      <top style="hair">
        <color indexed="64"/>
      </top>
      <bottom style="double">
        <color indexed="64"/>
      </bottom>
      <diagonal/>
    </border>
    <border>
      <left style="mediumDashed">
        <color rgb="FFFF0000"/>
      </left>
      <right style="medium">
        <color indexed="64"/>
      </right>
      <top style="mediumDashed">
        <color rgb="FFFF0000"/>
      </top>
      <bottom style="hair">
        <color indexed="64"/>
      </bottom>
      <diagonal/>
    </border>
    <border>
      <left style="medium">
        <color indexed="64"/>
      </left>
      <right style="medium">
        <color indexed="64"/>
      </right>
      <top style="mediumDashed">
        <color rgb="FFFF0000"/>
      </top>
      <bottom style="hair">
        <color indexed="64"/>
      </bottom>
      <diagonal/>
    </border>
    <border>
      <left style="medium">
        <color indexed="64"/>
      </left>
      <right style="thin">
        <color indexed="64"/>
      </right>
      <top style="mediumDashed">
        <color rgb="FFFF0000"/>
      </top>
      <bottom style="hair">
        <color indexed="64"/>
      </bottom>
      <diagonal/>
    </border>
    <border>
      <left/>
      <right style="medium">
        <color indexed="64"/>
      </right>
      <top style="mediumDashed">
        <color rgb="FFFF0000"/>
      </top>
      <bottom style="hair">
        <color indexed="64"/>
      </bottom>
      <diagonal/>
    </border>
    <border>
      <left style="medium">
        <color indexed="64"/>
      </left>
      <right style="mediumDashed">
        <color rgb="FFFF0000"/>
      </right>
      <top style="mediumDashed">
        <color rgb="FFFF0000"/>
      </top>
      <bottom style="hair">
        <color indexed="64"/>
      </bottom>
      <diagonal/>
    </border>
    <border>
      <left style="mediumDashed">
        <color rgb="FFFF0000"/>
      </left>
      <right style="medium">
        <color indexed="64"/>
      </right>
      <top style="hair">
        <color indexed="64"/>
      </top>
      <bottom style="hair">
        <color indexed="64"/>
      </bottom>
      <diagonal/>
    </border>
    <border>
      <left style="medium">
        <color indexed="64"/>
      </left>
      <right style="mediumDashed">
        <color rgb="FFFF0000"/>
      </right>
      <top style="hair">
        <color indexed="64"/>
      </top>
      <bottom style="hair">
        <color indexed="64"/>
      </bottom>
      <diagonal/>
    </border>
    <border>
      <left style="mediumDashed">
        <color rgb="FFFF0000"/>
      </left>
      <right style="medium">
        <color indexed="64"/>
      </right>
      <top style="hair">
        <color indexed="64"/>
      </top>
      <bottom/>
      <diagonal/>
    </border>
    <border>
      <left style="mediumDashed">
        <color rgb="FFFF0000"/>
      </left>
      <right style="medium">
        <color indexed="64"/>
      </right>
      <top style="hair">
        <color indexed="64"/>
      </top>
      <bottom style="mediumDashed">
        <color rgb="FFFF0000"/>
      </bottom>
      <diagonal/>
    </border>
    <border>
      <left style="medium">
        <color indexed="64"/>
      </left>
      <right style="medium">
        <color indexed="64"/>
      </right>
      <top style="hair">
        <color indexed="64"/>
      </top>
      <bottom style="mediumDashed">
        <color rgb="FFFF0000"/>
      </bottom>
      <diagonal/>
    </border>
    <border>
      <left style="medium">
        <color indexed="64"/>
      </left>
      <right style="thin">
        <color indexed="64"/>
      </right>
      <top style="hair">
        <color indexed="64"/>
      </top>
      <bottom style="mediumDashed">
        <color rgb="FFFF0000"/>
      </bottom>
      <diagonal/>
    </border>
    <border>
      <left style="medium">
        <color indexed="64"/>
      </left>
      <right style="mediumDashed">
        <color rgb="FFFF0000"/>
      </right>
      <top style="hair">
        <color indexed="64"/>
      </top>
      <bottom style="mediumDashed">
        <color rgb="FFFF0000"/>
      </bottom>
      <diagonal/>
    </border>
    <border diagonalUp="1">
      <left style="double">
        <color indexed="12"/>
      </left>
      <right style="thin">
        <color auto="1"/>
      </right>
      <top style="mediumDashed">
        <color rgb="FFFF0000"/>
      </top>
      <bottom style="double">
        <color indexed="12"/>
      </bottom>
      <diagonal style="thin">
        <color auto="1"/>
      </diagonal>
    </border>
    <border diagonalUp="1">
      <left style="thin">
        <color auto="1"/>
      </left>
      <right style="thin">
        <color auto="1"/>
      </right>
      <top style="mediumDashed">
        <color rgb="FFFF0000"/>
      </top>
      <bottom style="double">
        <color indexed="12"/>
      </bottom>
      <diagonal style="thin">
        <color auto="1"/>
      </diagonal>
    </border>
    <border diagonalUp="1">
      <left style="thin">
        <color auto="1"/>
      </left>
      <right style="double">
        <color auto="1"/>
      </right>
      <top style="mediumDashed">
        <color rgb="FFFF0000"/>
      </top>
      <bottom style="double">
        <color indexed="12"/>
      </bottom>
      <diagonal style="thin">
        <color auto="1"/>
      </diagonal>
    </border>
    <border diagonalUp="1">
      <left style="thin">
        <color auto="1"/>
      </left>
      <right style="mediumDashed">
        <color rgb="FFFF0000"/>
      </right>
      <top style="mediumDashed">
        <color rgb="FFFF0000"/>
      </top>
      <bottom style="double">
        <color indexed="12"/>
      </bottom>
      <diagonal style="thin">
        <color auto="1"/>
      </diagonal>
    </border>
    <border diagonalUp="1">
      <left style="thin">
        <color auto="1"/>
      </left>
      <right style="mediumDashed">
        <color rgb="FFFF0000"/>
      </right>
      <top style="double">
        <color indexed="12"/>
      </top>
      <bottom style="double">
        <color indexed="12"/>
      </bottom>
      <diagonal style="thin">
        <color auto="1"/>
      </diagonal>
    </border>
    <border diagonalUp="1">
      <left style="mediumDashed">
        <color rgb="FFFF0000"/>
      </left>
      <right style="thin">
        <color indexed="12"/>
      </right>
      <top style="double">
        <color indexed="12"/>
      </top>
      <bottom style="double">
        <color indexed="12"/>
      </bottom>
      <diagonal style="thin">
        <color auto="1"/>
      </diagonal>
    </border>
    <border diagonalUp="1">
      <left style="thin">
        <color indexed="12"/>
      </left>
      <right style="mediumDashed">
        <color rgb="FFFF0000"/>
      </right>
      <top style="double">
        <color indexed="12"/>
      </top>
      <bottom style="double">
        <color indexed="12"/>
      </bottom>
      <diagonal style="thin">
        <color auto="1"/>
      </diagonal>
    </border>
    <border diagonalUp="1">
      <left style="mediumDashed">
        <color rgb="FFFF0000"/>
      </left>
      <right style="thin">
        <color auto="1"/>
      </right>
      <top style="double">
        <color indexed="12"/>
      </top>
      <bottom style="double">
        <color indexed="12"/>
      </bottom>
      <diagonal style="thin">
        <color auto="1"/>
      </diagonal>
    </border>
    <border diagonalUp="1">
      <left style="thin">
        <color auto="1"/>
      </left>
      <right style="double">
        <color indexed="12"/>
      </right>
      <top style="mediumDashed">
        <color rgb="FFFF0000"/>
      </top>
      <bottom style="double">
        <color indexed="12"/>
      </bottom>
      <diagonal style="thin">
        <color auto="1"/>
      </diagonal>
    </border>
    <border>
      <left style="mediumDashed">
        <color rgb="FFFF0000"/>
      </left>
      <right style="hair">
        <color auto="1"/>
      </right>
      <top style="mediumDashed">
        <color rgb="FFFF0000"/>
      </top>
      <bottom/>
      <diagonal/>
    </border>
    <border>
      <left style="hair">
        <color auto="1"/>
      </left>
      <right style="hair">
        <color auto="1"/>
      </right>
      <top style="mediumDashed">
        <color rgb="FFFF0000"/>
      </top>
      <bottom/>
      <diagonal/>
    </border>
    <border>
      <left style="hair">
        <color auto="1"/>
      </left>
      <right style="thin">
        <color auto="1"/>
      </right>
      <top style="mediumDashed">
        <color rgb="FFFF0000"/>
      </top>
      <bottom/>
      <diagonal/>
    </border>
    <border>
      <left style="thin">
        <color auto="1"/>
      </left>
      <right style="hair">
        <color auto="1"/>
      </right>
      <top style="mediumDashed">
        <color rgb="FFFF0000"/>
      </top>
      <bottom/>
      <diagonal/>
    </border>
    <border>
      <left style="thin">
        <color auto="1"/>
      </left>
      <right style="hair">
        <color auto="1"/>
      </right>
      <top style="mediumDashed">
        <color rgb="FFFF0000"/>
      </top>
      <bottom style="thin">
        <color auto="1"/>
      </bottom>
      <diagonal/>
    </border>
    <border>
      <left style="hair">
        <color indexed="64"/>
      </left>
      <right style="mediumDashed">
        <color rgb="FFFF0000"/>
      </right>
      <top style="mediumDashed">
        <color rgb="FFFF0000"/>
      </top>
      <bottom/>
      <diagonal/>
    </border>
    <border>
      <left style="mediumDashed">
        <color rgb="FFFF0000"/>
      </left>
      <right style="hair">
        <color indexed="64"/>
      </right>
      <top style="hair">
        <color indexed="64"/>
      </top>
      <bottom style="double">
        <color indexed="12"/>
      </bottom>
      <diagonal/>
    </border>
    <border>
      <left style="hair">
        <color indexed="64"/>
      </left>
      <right style="mediumDashed">
        <color rgb="FFFF0000"/>
      </right>
      <top style="hair">
        <color indexed="64"/>
      </top>
      <bottom style="double">
        <color indexed="12"/>
      </bottom>
      <diagonal/>
    </border>
    <border>
      <left style="thin">
        <color indexed="64"/>
      </left>
      <right/>
      <top style="mediumDashed">
        <color rgb="FFFF0000"/>
      </top>
      <bottom/>
      <diagonal/>
    </border>
    <border>
      <left style="thin">
        <color indexed="64"/>
      </left>
      <right style="mediumDashed">
        <color rgb="FFFF0000"/>
      </right>
      <top style="mediumDashed">
        <color rgb="FFFF0000"/>
      </top>
      <bottom/>
      <diagonal/>
    </border>
    <border>
      <left style="mediumDashed">
        <color rgb="FFFF0000"/>
      </left>
      <right style="thin">
        <color indexed="64"/>
      </right>
      <top style="mediumDashed">
        <color rgb="FFFF0000"/>
      </top>
      <bottom style="thin">
        <color indexed="64"/>
      </bottom>
      <diagonal/>
    </border>
    <border>
      <left style="thin">
        <color indexed="64"/>
      </left>
      <right style="mediumDashed">
        <color rgb="FFFF0000"/>
      </right>
      <top style="mediumDashed">
        <color rgb="FFFF0000"/>
      </top>
      <bottom style="thin">
        <color indexed="64"/>
      </bottom>
      <diagonal/>
    </border>
    <border>
      <left style="mediumDashed">
        <color rgb="FFFF0000"/>
      </left>
      <right style="thin">
        <color indexed="64"/>
      </right>
      <top style="thin">
        <color indexed="64"/>
      </top>
      <bottom style="thin">
        <color indexed="64"/>
      </bottom>
      <diagonal/>
    </border>
    <border diagonalUp="1">
      <left style="mediumDashed">
        <color rgb="FFFF0000"/>
      </left>
      <right style="mediumDashed">
        <color rgb="FFFF0000"/>
      </right>
      <top/>
      <bottom style="thin">
        <color auto="1"/>
      </bottom>
      <diagonal style="thin">
        <color auto="1"/>
      </diagonal>
    </border>
    <border diagonalUp="1">
      <left style="mediumDashed">
        <color rgb="FFFF0000"/>
      </left>
      <right style="mediumDashed">
        <color rgb="FFFF0000"/>
      </right>
      <top style="thin">
        <color auto="1"/>
      </top>
      <bottom style="thin">
        <color auto="1"/>
      </bottom>
      <diagonal style="thin">
        <color auto="1"/>
      </diagonal>
    </border>
    <border>
      <left/>
      <right style="thin">
        <color indexed="64"/>
      </right>
      <top style="medium">
        <color indexed="64"/>
      </top>
      <bottom style="thin">
        <color indexed="64"/>
      </bottom>
      <diagonal/>
    </border>
    <border>
      <left style="double">
        <color indexed="64"/>
      </left>
      <right style="medium">
        <color indexed="64"/>
      </right>
      <top style="hair">
        <color indexed="64"/>
      </top>
      <bottom style="thin">
        <color indexed="64"/>
      </bottom>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style="mediumDashed">
        <color rgb="FFFF0000"/>
      </top>
      <bottom/>
      <diagonal style="thin">
        <color indexed="64"/>
      </diagonal>
    </border>
    <border diagonalUp="1">
      <left/>
      <right style="hair">
        <color auto="1"/>
      </right>
      <top style="mediumDashed">
        <color rgb="FFFF0000"/>
      </top>
      <bottom/>
      <diagonal style="thin">
        <color indexed="64"/>
      </diagonal>
    </border>
    <border diagonalUp="1">
      <left/>
      <right style="medium">
        <color indexed="64"/>
      </right>
      <top style="mediumDashed">
        <color rgb="FFFF0000"/>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right style="hair">
        <color auto="1"/>
      </right>
      <top style="thin">
        <color auto="1"/>
      </top>
      <bottom style="hair">
        <color auto="1"/>
      </bottom>
      <diagonal style="thin">
        <color indexed="64"/>
      </diagonal>
    </border>
    <border diagonalUp="1">
      <left/>
      <right style="medium">
        <color indexed="64"/>
      </right>
      <top style="thin">
        <color auto="1"/>
      </top>
      <bottom style="hair">
        <color auto="1"/>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bottom style="mediumDashed">
        <color rgb="FFFF0000"/>
      </bottom>
      <diagonal style="thin">
        <color indexed="64"/>
      </diagonal>
    </border>
    <border diagonalUp="1">
      <left style="hair">
        <color indexed="64"/>
      </left>
      <right style="hair">
        <color indexed="64"/>
      </right>
      <top/>
      <bottom style="mediumDashed">
        <color rgb="FFFF0000"/>
      </bottom>
      <diagonal style="thin">
        <color indexed="64"/>
      </diagonal>
    </border>
    <border diagonalUp="1">
      <left style="hair">
        <color indexed="64"/>
      </left>
      <right style="medium">
        <color indexed="64"/>
      </right>
      <top/>
      <bottom style="mediumDashed">
        <color rgb="FFFF0000"/>
      </bottom>
      <diagonal style="thin">
        <color indexed="64"/>
      </diagonal>
    </border>
    <border diagonalUp="1">
      <left style="medium">
        <color indexed="64"/>
      </left>
      <right style="hair">
        <color indexed="64"/>
      </right>
      <top style="mediumDashed">
        <color rgb="FFFF0000"/>
      </top>
      <bottom style="hair">
        <color indexed="64"/>
      </bottom>
      <diagonal style="thin">
        <color indexed="64"/>
      </diagonal>
    </border>
    <border diagonalUp="1">
      <left/>
      <right style="hair">
        <color indexed="64"/>
      </right>
      <top style="mediumDashed">
        <color rgb="FFFF0000"/>
      </top>
      <bottom style="hair">
        <color indexed="64"/>
      </bottom>
      <diagonal style="thin">
        <color indexed="64"/>
      </diagonal>
    </border>
    <border diagonalUp="1">
      <left/>
      <right style="medium">
        <color indexed="64"/>
      </right>
      <top style="mediumDashed">
        <color rgb="FFFF0000"/>
      </top>
      <bottom style="hair">
        <color indexed="64"/>
      </bottom>
      <diagonal style="thin">
        <color indexed="64"/>
      </diagonal>
    </border>
    <border diagonalUp="1">
      <left style="medium">
        <color indexed="64"/>
      </left>
      <right style="hair">
        <color indexed="64"/>
      </right>
      <top style="hair">
        <color indexed="64"/>
      </top>
      <bottom style="mediumDashed">
        <color rgb="FFFF0000"/>
      </bottom>
      <diagonal style="thin">
        <color indexed="64"/>
      </diagonal>
    </border>
    <border diagonalUp="1">
      <left/>
      <right style="hair">
        <color indexed="64"/>
      </right>
      <top style="hair">
        <color indexed="64"/>
      </top>
      <bottom style="mediumDashed">
        <color rgb="FFFF0000"/>
      </bottom>
      <diagonal style="thin">
        <color indexed="64"/>
      </diagonal>
    </border>
    <border diagonalUp="1">
      <left/>
      <right style="medium">
        <color indexed="64"/>
      </right>
      <top style="hair">
        <color indexed="64"/>
      </top>
      <bottom style="mediumDashed">
        <color rgb="FFFF0000"/>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auto="1"/>
      </left>
      <right style="hair">
        <color auto="1"/>
      </right>
      <top style="thin">
        <color auto="1"/>
      </top>
      <bottom/>
      <diagonal style="thin">
        <color indexed="64"/>
      </diagonal>
    </border>
    <border diagonalUp="1">
      <left style="hair">
        <color auto="1"/>
      </left>
      <right style="hair">
        <color auto="1"/>
      </right>
      <top style="thin">
        <color auto="1"/>
      </top>
      <bottom/>
      <diagonal style="thin">
        <color indexed="64"/>
      </diagonal>
    </border>
    <border diagonalUp="1">
      <left style="hair">
        <color indexed="64"/>
      </left>
      <right style="medium">
        <color indexed="64"/>
      </right>
      <top style="thin">
        <color indexed="64"/>
      </top>
      <bottom/>
      <diagonal style="thin">
        <color indexed="64"/>
      </diagonal>
    </border>
    <border diagonalUp="1">
      <left style="thin">
        <color auto="1"/>
      </left>
      <right style="hair">
        <color auto="1"/>
      </right>
      <top style="mediumDashed">
        <color rgb="FFFF0000"/>
      </top>
      <bottom/>
      <diagonal style="thin">
        <color indexed="64"/>
      </diagonal>
    </border>
    <border diagonalUp="1">
      <left style="hair">
        <color auto="1"/>
      </left>
      <right style="hair">
        <color auto="1"/>
      </right>
      <top style="mediumDashed">
        <color rgb="FFFF0000"/>
      </top>
      <bottom/>
      <diagonal style="thin">
        <color indexed="64"/>
      </diagonal>
    </border>
    <border diagonalUp="1">
      <left style="hair">
        <color auto="1"/>
      </left>
      <right style="hair">
        <color auto="1"/>
      </right>
      <top style="thin">
        <color auto="1"/>
      </top>
      <bottom style="hair">
        <color auto="1"/>
      </bottom>
      <diagonal style="thin">
        <color indexed="64"/>
      </diagonal>
    </border>
    <border diagonalUp="1">
      <left style="hair">
        <color indexed="64"/>
      </left>
      <right style="medium">
        <color indexed="64"/>
      </right>
      <top style="thin">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style="hair">
        <color indexed="64"/>
      </bottom>
      <diagonal style="thin">
        <color indexed="64"/>
      </diagonal>
    </border>
    <border diagonalUp="1">
      <left/>
      <right style="hair">
        <color indexed="64"/>
      </right>
      <top style="hair">
        <color indexed="64"/>
      </top>
      <bottom style="double">
        <color indexed="12"/>
      </bottom>
      <diagonal style="thin">
        <color indexed="64"/>
      </diagonal>
    </border>
    <border diagonalUp="1">
      <left style="hair">
        <color indexed="64"/>
      </left>
      <right style="hair">
        <color indexed="64"/>
      </right>
      <top style="hair">
        <color indexed="64"/>
      </top>
      <bottom style="double">
        <color indexed="12"/>
      </bottom>
      <diagonal style="thin">
        <color indexed="64"/>
      </diagonal>
    </border>
    <border diagonalUp="1">
      <left style="hair">
        <color indexed="64"/>
      </left>
      <right style="medium">
        <color indexed="64"/>
      </right>
      <top style="hair">
        <color indexed="64"/>
      </top>
      <bottom style="double">
        <color indexed="12"/>
      </bottom>
      <diagonal style="thin">
        <color indexed="64"/>
      </diagonal>
    </border>
    <border diagonalUp="1">
      <left style="thin">
        <color auto="1"/>
      </left>
      <right style="medium">
        <color indexed="64"/>
      </right>
      <top style="double">
        <color indexed="12"/>
      </top>
      <bottom style="double">
        <color indexed="12"/>
      </bottom>
      <diagonal style="thin">
        <color indexed="64"/>
      </diagonal>
    </border>
    <border diagonalUp="1">
      <left style="double">
        <color indexed="12"/>
      </left>
      <right style="double">
        <color indexed="12"/>
      </right>
      <top style="double">
        <color indexed="12"/>
      </top>
      <bottom style="double">
        <color indexed="12"/>
      </bottom>
      <diagonal style="thin">
        <color indexed="64"/>
      </diagonal>
    </border>
    <border diagonalUp="1">
      <left style="double">
        <color indexed="12"/>
      </left>
      <right style="medium">
        <color indexed="64"/>
      </right>
      <top style="double">
        <color indexed="12"/>
      </top>
      <bottom style="double">
        <color indexed="12"/>
      </bottom>
      <diagonal style="thin">
        <color indexed="64"/>
      </diagonal>
    </border>
    <border diagonalUp="1">
      <left style="double">
        <color indexed="12"/>
      </left>
      <right style="double">
        <color indexed="12"/>
      </right>
      <top style="double">
        <color indexed="12"/>
      </top>
      <bottom style="medium">
        <color indexed="64"/>
      </bottom>
      <diagonal style="thin">
        <color indexed="64"/>
      </diagonal>
    </border>
    <border diagonalUp="1">
      <left style="double">
        <color indexed="12"/>
      </left>
      <right style="medium">
        <color indexed="64"/>
      </right>
      <top style="double">
        <color indexed="12"/>
      </top>
      <bottom style="medium">
        <color indexed="64"/>
      </bottom>
      <diagonal style="thin">
        <color indexed="64"/>
      </diagonal>
    </border>
    <border diagonalUp="1">
      <left style="thin">
        <color auto="1"/>
      </left>
      <right style="hair">
        <color auto="1"/>
      </right>
      <top style="thin">
        <color auto="1"/>
      </top>
      <bottom style="thin">
        <color indexed="64"/>
      </bottom>
      <diagonal style="thin">
        <color indexed="64"/>
      </diagonal>
    </border>
    <border diagonalUp="1">
      <left style="hair">
        <color auto="1"/>
      </left>
      <right style="hair">
        <color auto="1"/>
      </right>
      <top style="thin">
        <color auto="1"/>
      </top>
      <bottom style="thin">
        <color indexed="64"/>
      </bottom>
      <diagonal style="thin">
        <color indexed="64"/>
      </diagonal>
    </border>
    <border diagonalUp="1">
      <left style="hair">
        <color auto="1"/>
      </left>
      <right style="medium">
        <color indexed="64"/>
      </right>
      <top style="thin">
        <color auto="1"/>
      </top>
      <bottom style="thin">
        <color indexed="64"/>
      </bottom>
      <diagonal style="thin">
        <color indexed="64"/>
      </diagonal>
    </border>
    <border diagonalUp="1">
      <left/>
      <right style="hair">
        <color auto="1"/>
      </right>
      <top style="thin">
        <color auto="1"/>
      </top>
      <bottom style="thin">
        <color indexed="64"/>
      </bottom>
      <diagonal style="thin">
        <color indexed="64"/>
      </diagonal>
    </border>
    <border diagonalUp="1">
      <left/>
      <right style="thin">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indexed="64"/>
      </diagonal>
    </border>
    <border diagonalUp="1">
      <left/>
      <right style="double">
        <color indexed="12"/>
      </right>
      <top style="double">
        <color indexed="12"/>
      </top>
      <bottom style="medium">
        <color indexed="64"/>
      </bottom>
      <diagonal style="thin">
        <color indexed="64"/>
      </diagonal>
    </border>
    <border>
      <left style="double">
        <color indexed="12"/>
      </left>
      <right/>
      <top style="mediumDashed">
        <color rgb="FFFF0000"/>
      </top>
      <bottom style="double">
        <color indexed="12"/>
      </bottom>
      <diagonal/>
    </border>
    <border>
      <left style="double">
        <color indexed="12"/>
      </left>
      <right/>
      <top style="double">
        <color indexed="12"/>
      </top>
      <bottom style="double">
        <color indexed="12"/>
      </bottom>
      <diagonal/>
    </border>
    <border>
      <left style="double">
        <color indexed="12"/>
      </left>
      <right/>
      <top style="double">
        <color indexed="12"/>
      </top>
      <bottom style="mediumDashed">
        <color rgb="FFFF0000"/>
      </bottom>
      <diagonal/>
    </border>
    <border diagonalUp="1">
      <left style="mediumDashed">
        <color rgb="FFFF0000"/>
      </left>
      <right style="double">
        <color indexed="12"/>
      </right>
      <top style="thin">
        <color auto="1"/>
      </top>
      <bottom style="double">
        <color indexed="12"/>
      </bottom>
      <diagonal style="thin">
        <color indexed="64"/>
      </diagonal>
    </border>
    <border diagonalUp="1">
      <left style="double">
        <color indexed="12"/>
      </left>
      <right style="double">
        <color indexed="12"/>
      </right>
      <top style="thin">
        <color auto="1"/>
      </top>
      <bottom style="double">
        <color indexed="12"/>
      </bottom>
      <diagonal style="thin">
        <color indexed="64"/>
      </diagonal>
    </border>
    <border diagonalUp="1">
      <left style="double">
        <color indexed="12"/>
      </left>
      <right style="medium">
        <color auto="1"/>
      </right>
      <top style="thin">
        <color auto="1"/>
      </top>
      <bottom style="double">
        <color indexed="12"/>
      </bottom>
      <diagonal style="thin">
        <color indexed="64"/>
      </diagonal>
    </border>
    <border diagonalUp="1">
      <left style="mediumDashed">
        <color rgb="FFFF0000"/>
      </left>
      <right style="double">
        <color indexed="12"/>
      </right>
      <top style="double">
        <color indexed="12"/>
      </top>
      <bottom style="double">
        <color indexed="12"/>
      </bottom>
      <diagonal style="thin">
        <color indexed="64"/>
      </diagonal>
    </border>
    <border diagonalUp="1">
      <left style="mediumDashed">
        <color rgb="FFFF0000"/>
      </left>
      <right style="double">
        <color indexed="12"/>
      </right>
      <top style="double">
        <color indexed="12"/>
      </top>
      <bottom style="medium">
        <color auto="1"/>
      </bottom>
      <diagonal style="thin">
        <color indexed="64"/>
      </diagonal>
    </border>
    <border diagonalUp="1">
      <left style="hair">
        <color auto="1"/>
      </left>
      <right style="thin">
        <color auto="1"/>
      </right>
      <top style="thin">
        <color auto="1"/>
      </top>
      <bottom/>
      <diagonal style="thin">
        <color indexed="64"/>
      </diagonal>
    </border>
    <border diagonalUp="1">
      <left style="hair">
        <color auto="1"/>
      </left>
      <right style="thin">
        <color auto="1"/>
      </right>
      <top style="mediumDashed">
        <color rgb="FFFF0000"/>
      </top>
      <bottom/>
      <diagonal style="thin">
        <color indexed="64"/>
      </diagonal>
    </border>
    <border diagonalUp="1">
      <left style="thin">
        <color indexed="64"/>
      </left>
      <right style="hair">
        <color indexed="64"/>
      </right>
      <top style="thin">
        <color indexed="64"/>
      </top>
      <bottom style="hair">
        <color indexed="64"/>
      </bottom>
      <diagonal style="thin">
        <color indexed="64"/>
      </diagonal>
    </border>
    <border diagonalUp="1">
      <left style="hair">
        <color indexed="64"/>
      </left>
      <right style="thin">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thin">
        <color indexed="64"/>
      </left>
      <right style="hair">
        <color indexed="64"/>
      </right>
      <top style="hair">
        <color indexed="64"/>
      </top>
      <bottom style="double">
        <color indexed="12"/>
      </bottom>
      <diagonal style="thin">
        <color indexed="64"/>
      </diagonal>
    </border>
    <border diagonalUp="1">
      <left style="hair">
        <color indexed="64"/>
      </left>
      <right style="thin">
        <color indexed="64"/>
      </right>
      <top style="hair">
        <color indexed="64"/>
      </top>
      <bottom style="double">
        <color indexed="12"/>
      </bottom>
      <diagonal style="thin">
        <color indexed="64"/>
      </diagonal>
    </border>
    <border diagonalUp="1">
      <left style="double">
        <color indexed="12"/>
      </left>
      <right style="double">
        <color indexed="12"/>
      </right>
      <top style="double">
        <color indexed="12"/>
      </top>
      <bottom style="mediumDashed">
        <color rgb="FFFF0000"/>
      </bottom>
      <diagonal style="thin">
        <color indexed="64"/>
      </diagonal>
    </border>
    <border diagonalUp="1">
      <left style="hair">
        <color auto="1"/>
      </left>
      <right style="thin">
        <color auto="1"/>
      </right>
      <top style="thin">
        <color auto="1"/>
      </top>
      <bottom style="thin">
        <color auto="1"/>
      </bottom>
      <diagonal style="thin">
        <color indexed="64"/>
      </diagonal>
    </border>
    <border diagonalUp="1">
      <left style="double">
        <color indexed="12"/>
      </left>
      <right style="double">
        <color indexed="12"/>
      </right>
      <top style="mediumDashed">
        <color rgb="FFFF0000"/>
      </top>
      <bottom style="double">
        <color indexed="12"/>
      </bottom>
      <diagonal style="thin">
        <color indexed="64"/>
      </diagonal>
    </border>
    <border>
      <left style="hair">
        <color auto="1"/>
      </left>
      <right/>
      <top style="mediumDashed">
        <color rgb="FFFF0000"/>
      </top>
      <bottom/>
      <diagonal/>
    </border>
    <border>
      <left style="hair">
        <color indexed="64"/>
      </left>
      <right/>
      <top style="hair">
        <color indexed="64"/>
      </top>
      <bottom style="double">
        <color indexed="12"/>
      </bottom>
      <diagonal/>
    </border>
    <border diagonalUp="1">
      <left style="mediumDashed">
        <color rgb="FFFF0000"/>
      </left>
      <right style="hair">
        <color auto="1"/>
      </right>
      <top style="thin">
        <color auto="1"/>
      </top>
      <bottom/>
      <diagonal style="thin">
        <color indexed="64"/>
      </diagonal>
    </border>
    <border diagonalUp="1">
      <left style="mediumDashed">
        <color rgb="FFFF0000"/>
      </left>
      <right style="hair">
        <color auto="1"/>
      </right>
      <top style="thin">
        <color auto="1"/>
      </top>
      <bottom style="hair">
        <color auto="1"/>
      </bottom>
      <diagonal style="thin">
        <color indexed="64"/>
      </diagonal>
    </border>
    <border diagonalUp="1">
      <left style="mediumDashed">
        <color rgb="FFFF0000"/>
      </left>
      <right style="hair">
        <color indexed="64"/>
      </right>
      <top style="hair">
        <color indexed="64"/>
      </top>
      <bottom style="hair">
        <color indexed="64"/>
      </bottom>
      <diagonal style="thin">
        <color indexed="64"/>
      </diagonal>
    </border>
    <border diagonalUp="1">
      <left style="mediumDashed">
        <color rgb="FFFF0000"/>
      </left>
      <right style="hair">
        <color indexed="64"/>
      </right>
      <top style="hair">
        <color indexed="64"/>
      </top>
      <bottom style="double">
        <color indexed="12"/>
      </bottom>
      <diagonal style="thin">
        <color indexed="64"/>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5" fillId="0" borderId="0" applyNumberFormat="0" applyFill="0" applyBorder="0" applyAlignment="0" applyProtection="0">
      <alignment vertical="center"/>
    </xf>
  </cellStyleXfs>
  <cellXfs count="2111">
    <xf numFmtId="0" fontId="0" fillId="0" borderId="0" xfId="0">
      <alignment vertical="center"/>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7" fillId="0" borderId="0" xfId="0" applyFont="1">
      <alignment vertical="center"/>
    </xf>
    <xf numFmtId="176" fontId="7" fillId="0" borderId="0" xfId="0" applyNumberFormat="1" applyFont="1" applyAlignment="1">
      <alignment horizontal="righ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7" fillId="6" borderId="0" xfId="0" applyFont="1" applyFill="1" applyAlignment="1">
      <alignment horizontal="center" vertical="center"/>
    </xf>
    <xf numFmtId="0" fontId="7" fillId="6" borderId="0" xfId="0" applyFont="1" applyFill="1" applyAlignment="1">
      <alignment vertical="center" wrapText="1"/>
    </xf>
    <xf numFmtId="0" fontId="7" fillId="6" borderId="0" xfId="0" applyFont="1" applyFill="1">
      <alignment vertical="center"/>
    </xf>
    <xf numFmtId="0" fontId="7" fillId="0" borderId="0" xfId="0" applyFont="1" applyAlignment="1">
      <alignment horizontal="center" vertical="top" textRotation="255" wrapText="1"/>
    </xf>
    <xf numFmtId="0" fontId="7" fillId="0" borderId="0" xfId="0" applyFont="1" applyAlignment="1">
      <alignment vertical="center" textRotation="255" wrapText="1"/>
    </xf>
    <xf numFmtId="0" fontId="7" fillId="0" borderId="0" xfId="0" applyFont="1" applyAlignment="1">
      <alignment vertical="top" textRotation="255" wrapText="1"/>
    </xf>
    <xf numFmtId="0" fontId="7" fillId="0" borderId="0" xfId="0" applyFont="1" applyAlignment="1">
      <alignment horizontal="center" vertical="center"/>
    </xf>
    <xf numFmtId="0" fontId="7" fillId="6" borderId="0" xfId="0" applyFont="1" applyFill="1" applyAlignment="1">
      <alignment vertical="top" textRotation="255"/>
    </xf>
    <xf numFmtId="0" fontId="14" fillId="6" borderId="0" xfId="0" applyFont="1" applyFill="1" applyAlignment="1">
      <alignment horizontal="center" vertical="center" wrapText="1"/>
    </xf>
    <xf numFmtId="0" fontId="7" fillId="6" borderId="0" xfId="0" applyFont="1" applyFill="1" applyAlignment="1">
      <alignment vertical="top" textRotation="255" wrapText="1"/>
    </xf>
    <xf numFmtId="0" fontId="7" fillId="6" borderId="0" xfId="0" applyFont="1" applyFill="1" applyAlignment="1">
      <alignment horizontal="center" vertical="top" textRotation="255" wrapText="1"/>
    </xf>
    <xf numFmtId="0" fontId="7" fillId="0" borderId="0" xfId="0" applyFont="1" applyProtection="1">
      <alignment vertical="center"/>
      <protection locked="0"/>
    </xf>
    <xf numFmtId="0" fontId="9" fillId="0" borderId="0" xfId="0" applyFont="1" applyProtection="1">
      <alignment vertical="center"/>
      <protection locked="0"/>
    </xf>
    <xf numFmtId="176" fontId="9" fillId="0" borderId="0" xfId="0" applyNumberFormat="1" applyFont="1" applyAlignment="1" applyProtection="1">
      <alignment horizontal="right" vertical="center" wrapText="1"/>
      <protection locked="0"/>
    </xf>
    <xf numFmtId="0" fontId="9" fillId="0" borderId="0" xfId="0" applyFont="1" applyAlignment="1" applyProtection="1">
      <alignment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12" fillId="8" borderId="0" xfId="0" applyFont="1" applyFill="1">
      <alignment vertical="center"/>
    </xf>
    <xf numFmtId="0" fontId="7" fillId="8" borderId="0" xfId="0" applyFont="1" applyFill="1" applyAlignment="1">
      <alignment vertical="center" wrapText="1"/>
    </xf>
    <xf numFmtId="0" fontId="7" fillId="8" borderId="0" xfId="0" applyFont="1" applyFill="1">
      <alignment vertical="center"/>
    </xf>
    <xf numFmtId="0" fontId="12" fillId="0" borderId="0" xfId="0" applyFont="1">
      <alignment vertical="center"/>
    </xf>
    <xf numFmtId="0" fontId="9" fillId="3" borderId="0" xfId="0" applyFont="1" applyFill="1" applyAlignment="1">
      <alignment horizontal="center" vertical="center"/>
    </xf>
    <xf numFmtId="0" fontId="9" fillId="0" borderId="0" xfId="0" applyFont="1">
      <alignment vertical="center"/>
    </xf>
    <xf numFmtId="0" fontId="7" fillId="8" borderId="0" xfId="0" applyFont="1" applyFill="1" applyAlignment="1">
      <alignment horizontal="center" vertical="center"/>
    </xf>
    <xf numFmtId="0" fontId="9" fillId="0" borderId="0" xfId="0" applyFont="1" applyAlignment="1" applyProtection="1">
      <alignment horizontal="center" vertical="center" wrapText="1"/>
      <protection locked="0"/>
    </xf>
    <xf numFmtId="176" fontId="9" fillId="0" borderId="0" xfId="0" applyNumberFormat="1" applyFont="1" applyAlignment="1" applyProtection="1">
      <alignment vertical="center" wrapText="1"/>
      <protection locked="0"/>
    </xf>
    <xf numFmtId="0" fontId="12" fillId="0" borderId="0" xfId="0" applyFont="1" applyAlignment="1">
      <alignment vertical="center" wrapText="1"/>
    </xf>
    <xf numFmtId="0" fontId="9" fillId="0" borderId="0" xfId="0" applyFont="1" applyAlignment="1" applyProtection="1">
      <alignment horizontal="right" vertical="center" wrapText="1"/>
      <protection locked="0"/>
    </xf>
    <xf numFmtId="0" fontId="9" fillId="0" borderId="0" xfId="0" applyFont="1" applyAlignment="1" applyProtection="1">
      <alignment horizontal="center" vertical="center"/>
      <protection locked="0"/>
    </xf>
    <xf numFmtId="0" fontId="9" fillId="0" borderId="0" xfId="0" applyFont="1" applyAlignment="1">
      <alignment vertical="top" textRotation="255" wrapText="1"/>
    </xf>
    <xf numFmtId="0" fontId="17" fillId="0" borderId="0" xfId="1" applyFont="1">
      <alignment vertical="center"/>
    </xf>
    <xf numFmtId="0" fontId="17" fillId="3" borderId="2"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3" borderId="1" xfId="1" applyFont="1" applyFill="1" applyBorder="1" applyAlignment="1">
      <alignment horizontal="center" vertical="center"/>
    </xf>
    <xf numFmtId="0" fontId="17" fillId="3" borderId="1" xfId="1" applyFont="1" applyFill="1" applyBorder="1" applyAlignment="1">
      <alignment vertical="center" wrapText="1"/>
    </xf>
    <xf numFmtId="0" fontId="17" fillId="3" borderId="1" xfId="1" applyFont="1" applyFill="1" applyBorder="1">
      <alignment vertical="center"/>
    </xf>
    <xf numFmtId="0" fontId="19" fillId="0" borderId="0" xfId="1" applyFont="1">
      <alignment vertical="center"/>
    </xf>
    <xf numFmtId="0" fontId="17" fillId="0" borderId="0" xfId="1" applyFont="1" applyAlignment="1">
      <alignment vertical="center" wrapText="1"/>
    </xf>
    <xf numFmtId="0" fontId="17" fillId="5" borderId="2" xfId="1" applyFont="1" applyFill="1" applyBorder="1" applyAlignment="1">
      <alignment horizontal="center" vertical="center" wrapText="1"/>
    </xf>
    <xf numFmtId="0" fontId="17" fillId="0" borderId="0" xfId="1" applyFont="1" applyAlignment="1">
      <alignment horizontal="center" vertical="center"/>
    </xf>
    <xf numFmtId="0" fontId="17" fillId="5" borderId="2" xfId="1" applyFont="1" applyFill="1" applyBorder="1" applyAlignment="1">
      <alignment horizontal="center" vertical="center"/>
    </xf>
    <xf numFmtId="0" fontId="17" fillId="0" borderId="80" xfId="1" applyFont="1" applyBorder="1" applyAlignment="1">
      <alignment horizontal="left" vertical="center" wrapText="1"/>
    </xf>
    <xf numFmtId="0" fontId="17" fillId="0" borderId="80" xfId="1" applyFont="1" applyBorder="1">
      <alignment vertical="center"/>
    </xf>
    <xf numFmtId="0" fontId="17" fillId="0" borderId="80" xfId="1" applyFont="1" applyBorder="1" applyAlignment="1">
      <alignment horizontal="left" vertical="center"/>
    </xf>
    <xf numFmtId="0" fontId="18" fillId="0" borderId="0" xfId="1" applyFont="1">
      <alignment vertical="center"/>
    </xf>
    <xf numFmtId="0" fontId="17" fillId="0" borderId="0" xfId="1" applyFont="1" applyAlignment="1">
      <alignment horizontal="left" vertical="center" wrapText="1"/>
    </xf>
    <xf numFmtId="0" fontId="17" fillId="0" borderId="0" xfId="1" applyFont="1" applyAlignment="1">
      <alignment horizontal="left" vertical="center"/>
    </xf>
    <xf numFmtId="0" fontId="18" fillId="0" borderId="0" xfId="1" applyFont="1" applyAlignment="1">
      <alignment vertical="center" wrapText="1"/>
    </xf>
    <xf numFmtId="0" fontId="20" fillId="0" borderId="0" xfId="1" applyFont="1" applyAlignment="1">
      <alignment vertical="center" wrapText="1"/>
    </xf>
    <xf numFmtId="0" fontId="17" fillId="0" borderId="0" xfId="1" applyFont="1" applyAlignment="1">
      <alignment wrapText="1"/>
    </xf>
    <xf numFmtId="0" fontId="23" fillId="10" borderId="93" xfId="1" applyFont="1" applyFill="1" applyBorder="1" applyAlignment="1">
      <alignment horizontal="center" vertical="top" textRotation="255" wrapText="1"/>
    </xf>
    <xf numFmtId="0" fontId="23" fillId="10" borderId="94" xfId="1" applyFont="1" applyFill="1" applyBorder="1" applyAlignment="1">
      <alignment horizontal="center" vertical="top" textRotation="255" wrapText="1"/>
    </xf>
    <xf numFmtId="0" fontId="23" fillId="10" borderId="95" xfId="1" applyFont="1" applyFill="1" applyBorder="1" applyAlignment="1">
      <alignment horizontal="center" vertical="top" textRotation="255" wrapText="1"/>
    </xf>
    <xf numFmtId="0" fontId="23" fillId="10" borderId="108" xfId="1" applyFont="1" applyFill="1" applyBorder="1" applyAlignment="1">
      <alignment horizontal="center" vertical="top" textRotation="255" wrapText="1"/>
    </xf>
    <xf numFmtId="0" fontId="23" fillId="13" borderId="93" xfId="1" applyFont="1" applyFill="1" applyBorder="1" applyAlignment="1">
      <alignment horizontal="center" vertical="top" textRotation="255" wrapText="1"/>
    </xf>
    <xf numFmtId="0" fontId="23" fillId="11" borderId="94" xfId="1" applyFont="1" applyFill="1" applyBorder="1" applyAlignment="1">
      <alignment horizontal="center" vertical="top" textRotation="255" wrapText="1"/>
    </xf>
    <xf numFmtId="0" fontId="23" fillId="31" borderId="369" xfId="1" applyFont="1" applyFill="1" applyBorder="1" applyAlignment="1">
      <alignment horizontal="center" vertical="top" textRotation="255" wrapText="1"/>
    </xf>
    <xf numFmtId="0" fontId="23" fillId="31" borderId="370" xfId="1" applyFont="1" applyFill="1" applyBorder="1" applyAlignment="1">
      <alignment horizontal="center" vertical="top" textRotation="255" wrapText="1"/>
    </xf>
    <xf numFmtId="0" fontId="23" fillId="31" borderId="371" xfId="1" applyFont="1" applyFill="1" applyBorder="1" applyAlignment="1">
      <alignment horizontal="center" vertical="top" textRotation="255" wrapText="1"/>
    </xf>
    <xf numFmtId="0" fontId="23" fillId="16" borderId="93" xfId="1" applyFont="1" applyFill="1" applyBorder="1" applyAlignment="1">
      <alignment horizontal="center" vertical="top" textRotation="255" wrapText="1"/>
    </xf>
    <xf numFmtId="0" fontId="23" fillId="12" borderId="30" xfId="1" applyFont="1" applyFill="1" applyBorder="1" applyAlignment="1">
      <alignment horizontal="center" vertical="top" textRotation="255" wrapText="1"/>
    </xf>
    <xf numFmtId="0" fontId="17" fillId="0" borderId="218" xfId="1" applyFont="1" applyBorder="1" applyAlignment="1">
      <alignment vertical="center" wrapText="1"/>
    </xf>
    <xf numFmtId="0" fontId="17" fillId="0" borderId="219" xfId="1" applyFont="1" applyBorder="1" applyAlignment="1">
      <alignment vertical="center" wrapText="1"/>
    </xf>
    <xf numFmtId="0" fontId="17" fillId="0" borderId="220" xfId="1" applyFont="1" applyBorder="1" applyAlignment="1">
      <alignment vertical="center" wrapText="1"/>
    </xf>
    <xf numFmtId="0" fontId="17" fillId="0" borderId="221" xfId="1" applyFont="1" applyBorder="1" applyAlignment="1">
      <alignment vertical="center" wrapText="1"/>
    </xf>
    <xf numFmtId="0" fontId="17" fillId="0" borderId="222" xfId="1" applyFont="1" applyBorder="1" applyAlignment="1">
      <alignment vertical="center" wrapText="1"/>
    </xf>
    <xf numFmtId="0" fontId="17" fillId="0" borderId="223" xfId="1" applyFont="1" applyBorder="1" applyAlignment="1">
      <alignment vertical="center" wrapText="1"/>
    </xf>
    <xf numFmtId="0" fontId="17" fillId="0" borderId="224" xfId="1" applyFont="1" applyBorder="1" applyAlignment="1">
      <alignment vertical="center" wrapText="1"/>
    </xf>
    <xf numFmtId="0" fontId="17" fillId="31" borderId="372" xfId="1" applyFont="1" applyFill="1" applyBorder="1" applyAlignment="1">
      <alignment vertical="center" wrapText="1"/>
    </xf>
    <xf numFmtId="0" fontId="17" fillId="31" borderId="373" xfId="1" applyFont="1" applyFill="1" applyBorder="1" applyAlignment="1">
      <alignment vertical="center" wrapText="1"/>
    </xf>
    <xf numFmtId="0" fontId="17" fillId="31" borderId="374" xfId="1" applyFont="1" applyFill="1" applyBorder="1" applyAlignment="1">
      <alignment vertical="center" wrapText="1"/>
    </xf>
    <xf numFmtId="0" fontId="17" fillId="0" borderId="225" xfId="1" applyFont="1" applyBorder="1" applyAlignment="1">
      <alignment vertical="center" wrapText="1"/>
    </xf>
    <xf numFmtId="0" fontId="17" fillId="0" borderId="226" xfId="1" applyFont="1" applyBorder="1" applyAlignment="1">
      <alignment vertical="center" wrapText="1"/>
    </xf>
    <xf numFmtId="0" fontId="17" fillId="0" borderId="52" xfId="1" applyFont="1" applyBorder="1" applyAlignment="1">
      <alignment vertical="center" wrapText="1"/>
    </xf>
    <xf numFmtId="0" fontId="17" fillId="0" borderId="53" xfId="1" applyFont="1" applyBorder="1" applyAlignment="1">
      <alignment vertical="center" wrapText="1"/>
    </xf>
    <xf numFmtId="0" fontId="17" fillId="0" borderId="54" xfId="1" applyFont="1" applyBorder="1" applyAlignment="1">
      <alignment vertical="center" wrapText="1"/>
    </xf>
    <xf numFmtId="0" fontId="17" fillId="0" borderId="55" xfId="1" applyFont="1" applyBorder="1" applyAlignment="1">
      <alignment vertical="center" wrapText="1"/>
    </xf>
    <xf numFmtId="0" fontId="17" fillId="0" borderId="56" xfId="1" applyFont="1" applyBorder="1" applyAlignment="1">
      <alignment vertical="center" wrapText="1"/>
    </xf>
    <xf numFmtId="0" fontId="17" fillId="0" borderId="57" xfId="1" applyFont="1" applyBorder="1" applyAlignment="1">
      <alignment vertical="center" wrapText="1"/>
    </xf>
    <xf numFmtId="0" fontId="17" fillId="31" borderId="375" xfId="1" applyFont="1" applyFill="1" applyBorder="1" applyAlignment="1">
      <alignment vertical="center" wrapText="1"/>
    </xf>
    <xf numFmtId="0" fontId="17" fillId="31" borderId="376" xfId="1" applyFont="1" applyFill="1" applyBorder="1" applyAlignment="1">
      <alignment vertical="center" wrapText="1"/>
    </xf>
    <xf numFmtId="0" fontId="17" fillId="31" borderId="377" xfId="1" applyFont="1" applyFill="1" applyBorder="1" applyAlignment="1">
      <alignment vertical="center" wrapText="1"/>
    </xf>
    <xf numFmtId="0" fontId="17" fillId="0" borderId="227" xfId="1" applyFont="1" applyBorder="1" applyAlignment="1">
      <alignment vertical="center" wrapText="1"/>
    </xf>
    <xf numFmtId="0" fontId="17" fillId="0" borderId="228" xfId="1" applyFont="1" applyBorder="1" applyAlignment="1">
      <alignment vertical="center" wrapText="1"/>
    </xf>
    <xf numFmtId="0" fontId="17" fillId="0" borderId="46" xfId="1" applyFont="1" applyBorder="1" applyAlignment="1">
      <alignment vertical="center" wrapText="1"/>
    </xf>
    <xf numFmtId="0" fontId="17" fillId="0" borderId="63" xfId="1" applyFont="1" applyBorder="1" applyAlignment="1">
      <alignment vertical="center" wrapText="1"/>
    </xf>
    <xf numFmtId="0" fontId="17" fillId="0" borderId="64" xfId="1" applyFont="1" applyBorder="1" applyAlignment="1">
      <alignment vertical="center" wrapText="1"/>
    </xf>
    <xf numFmtId="0" fontId="17" fillId="0" borderId="65" xfId="1" applyFont="1" applyBorder="1" applyAlignment="1">
      <alignment vertical="center" wrapText="1"/>
    </xf>
    <xf numFmtId="0" fontId="17" fillId="0" borderId="66" xfId="1" applyFont="1" applyBorder="1" applyAlignment="1">
      <alignment vertical="center" wrapText="1"/>
    </xf>
    <xf numFmtId="0" fontId="17" fillId="0" borderId="67" xfId="1" applyFont="1" applyBorder="1" applyAlignment="1">
      <alignment vertical="center" wrapText="1"/>
    </xf>
    <xf numFmtId="0" fontId="17" fillId="0" borderId="68" xfId="1" applyFont="1" applyBorder="1" applyAlignment="1">
      <alignment vertical="center" wrapText="1"/>
    </xf>
    <xf numFmtId="0" fontId="17" fillId="31" borderId="378" xfId="1" applyFont="1" applyFill="1" applyBorder="1" applyAlignment="1">
      <alignment vertical="center" wrapText="1"/>
    </xf>
    <xf numFmtId="0" fontId="17" fillId="31" borderId="379" xfId="1" applyFont="1" applyFill="1" applyBorder="1" applyAlignment="1">
      <alignment vertical="center" wrapText="1"/>
    </xf>
    <xf numFmtId="0" fontId="17" fillId="31" borderId="380" xfId="1" applyFont="1" applyFill="1" applyBorder="1" applyAlignment="1">
      <alignment vertical="center" wrapText="1"/>
    </xf>
    <xf numFmtId="0" fontId="17" fillId="0" borderId="229" xfId="1" applyFont="1" applyBorder="1" applyAlignment="1">
      <alignment vertical="center" wrapText="1"/>
    </xf>
    <xf numFmtId="0" fontId="17" fillId="0" borderId="230" xfId="1" applyFont="1" applyBorder="1" applyAlignment="1">
      <alignment vertical="center" wrapText="1"/>
    </xf>
    <xf numFmtId="0" fontId="17" fillId="0" borderId="71" xfId="1" applyFont="1" applyBorder="1" applyAlignment="1">
      <alignment vertical="center" wrapText="1"/>
    </xf>
    <xf numFmtId="0" fontId="17" fillId="0" borderId="72" xfId="1" applyFont="1" applyBorder="1" applyAlignment="1">
      <alignment vertical="center" wrapText="1"/>
    </xf>
    <xf numFmtId="0" fontId="17" fillId="0" borderId="73" xfId="1" applyFont="1" applyBorder="1" applyAlignment="1">
      <alignment vertical="center" wrapText="1"/>
    </xf>
    <xf numFmtId="0" fontId="17" fillId="0" borderId="74" xfId="1" applyFont="1" applyBorder="1" applyAlignment="1">
      <alignment vertical="center" wrapText="1"/>
    </xf>
    <xf numFmtId="0" fontId="17" fillId="0" borderId="75" xfId="1" applyFont="1" applyBorder="1" applyAlignment="1">
      <alignment vertical="center" wrapText="1"/>
    </xf>
    <xf numFmtId="0" fontId="17" fillId="0" borderId="76" xfId="1" applyFont="1" applyBorder="1" applyAlignment="1">
      <alignment vertical="center" wrapText="1"/>
    </xf>
    <xf numFmtId="0" fontId="17" fillId="31" borderId="381" xfId="1" applyFont="1" applyFill="1" applyBorder="1" applyAlignment="1">
      <alignment vertical="center" wrapText="1"/>
    </xf>
    <xf numFmtId="0" fontId="17" fillId="31" borderId="382" xfId="1" applyFont="1" applyFill="1" applyBorder="1" applyAlignment="1">
      <alignment vertical="center" wrapText="1"/>
    </xf>
    <xf numFmtId="0" fontId="17" fillId="31" borderId="383" xfId="1" applyFont="1" applyFill="1" applyBorder="1" applyAlignment="1">
      <alignment vertical="center" wrapText="1"/>
    </xf>
    <xf numFmtId="0" fontId="17" fillId="0" borderId="231" xfId="1" applyFont="1" applyBorder="1" applyAlignment="1">
      <alignment vertical="center" wrapText="1"/>
    </xf>
    <xf numFmtId="0" fontId="17" fillId="0" borderId="232" xfId="1" applyFont="1" applyBorder="1" applyAlignment="1">
      <alignment vertical="center" wrapText="1"/>
    </xf>
    <xf numFmtId="0" fontId="17" fillId="0" borderId="79" xfId="1" applyFont="1" applyBorder="1" applyAlignment="1">
      <alignment vertical="center" wrapText="1"/>
    </xf>
    <xf numFmtId="0" fontId="17" fillId="0" borderId="81" xfId="1" applyFont="1" applyBorder="1" applyAlignment="1">
      <alignment vertical="center" wrapText="1"/>
    </xf>
    <xf numFmtId="0" fontId="17" fillId="0" borderId="60" xfId="1" applyFont="1" applyBorder="1" applyAlignment="1">
      <alignment vertical="center" wrapText="1"/>
    </xf>
    <xf numFmtId="0" fontId="17" fillId="0" borderId="82" xfId="1" applyFont="1" applyBorder="1" applyAlignment="1">
      <alignment vertical="center" wrapText="1"/>
    </xf>
    <xf numFmtId="0" fontId="17" fillId="0" borderId="83" xfId="1" applyFont="1" applyBorder="1" applyAlignment="1">
      <alignment vertical="center" wrapText="1"/>
    </xf>
    <xf numFmtId="0" fontId="17" fillId="31" borderId="384" xfId="1" applyFont="1" applyFill="1" applyBorder="1" applyAlignment="1">
      <alignment vertical="center" wrapText="1"/>
    </xf>
    <xf numFmtId="0" fontId="17" fillId="31" borderId="385" xfId="1" applyFont="1" applyFill="1" applyBorder="1" applyAlignment="1">
      <alignment vertical="center" wrapText="1"/>
    </xf>
    <xf numFmtId="0" fontId="17" fillId="31" borderId="386" xfId="1" applyFont="1" applyFill="1" applyBorder="1" applyAlignment="1">
      <alignment vertical="center" wrapText="1"/>
    </xf>
    <xf numFmtId="0" fontId="17" fillId="0" borderId="233" xfId="1" applyFont="1" applyBorder="1" applyAlignment="1">
      <alignment vertical="center" wrapText="1"/>
    </xf>
    <xf numFmtId="0" fontId="17" fillId="0" borderId="234" xfId="1" applyFont="1" applyBorder="1" applyAlignment="1">
      <alignment vertical="center" wrapText="1"/>
    </xf>
    <xf numFmtId="0" fontId="17" fillId="0" borderId="87" xfId="1" applyFont="1" applyBorder="1" applyAlignment="1">
      <alignment vertical="center" wrapText="1"/>
    </xf>
    <xf numFmtId="0" fontId="17" fillId="0" borderId="88" xfId="1" applyFont="1" applyBorder="1" applyAlignment="1">
      <alignment vertical="center" wrapText="1"/>
    </xf>
    <xf numFmtId="0" fontId="17" fillId="0" borderId="89" xfId="1" applyFont="1" applyBorder="1" applyAlignment="1">
      <alignment vertical="center" wrapText="1"/>
    </xf>
    <xf numFmtId="0" fontId="17" fillId="0" borderId="50" xfId="1" applyFont="1" applyBorder="1" applyAlignment="1">
      <alignment vertical="center" wrapText="1"/>
    </xf>
    <xf numFmtId="0" fontId="17" fillId="0" borderId="90" xfId="1" applyFont="1" applyBorder="1" applyAlignment="1">
      <alignment vertical="center" wrapText="1"/>
    </xf>
    <xf numFmtId="0" fontId="17" fillId="0" borderId="91" xfId="1" applyFont="1" applyBorder="1" applyAlignment="1">
      <alignment vertical="center" wrapText="1"/>
    </xf>
    <xf numFmtId="0" fontId="17" fillId="31" borderId="387" xfId="1" applyFont="1" applyFill="1" applyBorder="1" applyAlignment="1">
      <alignment vertical="center" wrapText="1"/>
    </xf>
    <xf numFmtId="0" fontId="17" fillId="31" borderId="388" xfId="1" applyFont="1" applyFill="1" applyBorder="1" applyAlignment="1">
      <alignment vertical="center" wrapText="1"/>
    </xf>
    <xf numFmtId="0" fontId="17" fillId="31" borderId="389" xfId="1" applyFont="1" applyFill="1" applyBorder="1" applyAlignment="1">
      <alignment vertical="center" wrapText="1"/>
    </xf>
    <xf numFmtId="0" fontId="17" fillId="0" borderId="235" xfId="1" applyFont="1" applyBorder="1" applyAlignment="1">
      <alignment vertical="center" wrapText="1"/>
    </xf>
    <xf numFmtId="0" fontId="17" fillId="0" borderId="93" xfId="1" applyFont="1" applyBorder="1" applyAlignment="1">
      <alignment vertical="center" wrapText="1"/>
    </xf>
    <xf numFmtId="0" fontId="17" fillId="0" borderId="94" xfId="1" applyFont="1" applyBorder="1" applyAlignment="1">
      <alignment vertical="center" wrapText="1"/>
    </xf>
    <xf numFmtId="0" fontId="17" fillId="0" borderId="95" xfId="1" applyFont="1" applyBorder="1" applyAlignment="1">
      <alignment vertical="center" wrapText="1"/>
    </xf>
    <xf numFmtId="0" fontId="17" fillId="0" borderId="96" xfId="1" applyFont="1" applyBorder="1" applyAlignment="1">
      <alignment vertical="center" wrapText="1"/>
    </xf>
    <xf numFmtId="0" fontId="17" fillId="31" borderId="369" xfId="1" applyFont="1" applyFill="1" applyBorder="1" applyAlignment="1">
      <alignment vertical="center" wrapText="1"/>
    </xf>
    <xf numFmtId="0" fontId="17" fillId="31" borderId="370" xfId="1" applyFont="1" applyFill="1" applyBorder="1" applyAlignment="1">
      <alignment vertical="center" wrapText="1"/>
    </xf>
    <xf numFmtId="0" fontId="17" fillId="31" borderId="371" xfId="1" applyFont="1" applyFill="1" applyBorder="1" applyAlignment="1">
      <alignment vertical="center" wrapText="1"/>
    </xf>
    <xf numFmtId="0" fontId="17" fillId="0" borderId="236" xfId="1" applyFont="1" applyBorder="1" applyAlignment="1">
      <alignment vertical="center" wrapText="1"/>
    </xf>
    <xf numFmtId="0" fontId="17" fillId="0" borderId="237" xfId="1" applyFont="1" applyBorder="1" applyAlignment="1">
      <alignment vertical="center" wrapText="1"/>
    </xf>
    <xf numFmtId="0" fontId="17" fillId="0" borderId="238" xfId="1" applyFont="1" applyBorder="1" applyAlignment="1">
      <alignment vertical="center" wrapText="1"/>
    </xf>
    <xf numFmtId="0" fontId="17" fillId="0" borderId="239" xfId="1" applyFont="1" applyBorder="1" applyAlignment="1">
      <alignment vertical="center" wrapText="1"/>
    </xf>
    <xf numFmtId="0" fontId="17" fillId="0" borderId="240" xfId="1" applyFont="1" applyBorder="1" applyAlignment="1">
      <alignment vertical="center" wrapText="1"/>
    </xf>
    <xf numFmtId="0" fontId="17" fillId="0" borderId="241" xfId="1" applyFont="1" applyBorder="1" applyAlignment="1">
      <alignment vertical="center" wrapText="1"/>
    </xf>
    <xf numFmtId="0" fontId="17" fillId="0" borderId="242" xfId="1" applyFont="1" applyBorder="1" applyAlignment="1">
      <alignment vertical="center" wrapText="1"/>
    </xf>
    <xf numFmtId="0" fontId="17" fillId="0" borderId="243" xfId="1" applyFont="1" applyBorder="1" applyAlignment="1">
      <alignment vertical="center" wrapText="1"/>
    </xf>
    <xf numFmtId="0" fontId="17" fillId="0" borderId="244" xfId="1" applyFont="1" applyBorder="1" applyAlignment="1">
      <alignment vertical="center" wrapText="1"/>
    </xf>
    <xf numFmtId="0" fontId="17" fillId="31" borderId="390" xfId="1" applyFont="1" applyFill="1" applyBorder="1" applyAlignment="1">
      <alignment vertical="center" wrapText="1"/>
    </xf>
    <xf numFmtId="0" fontId="17" fillId="31" borderId="391" xfId="1" applyFont="1" applyFill="1" applyBorder="1" applyAlignment="1">
      <alignment vertical="center" wrapText="1"/>
    </xf>
    <xf numFmtId="0" fontId="17" fillId="31" borderId="392" xfId="1" applyFont="1" applyFill="1" applyBorder="1" applyAlignment="1">
      <alignment vertical="center" wrapText="1"/>
    </xf>
    <xf numFmtId="0" fontId="17" fillId="0" borderId="245" xfId="1" applyFont="1" applyBorder="1" applyAlignment="1">
      <alignment vertical="center" wrapText="1"/>
    </xf>
    <xf numFmtId="0" fontId="23" fillId="0" borderId="0" xfId="1" applyFont="1">
      <alignment vertical="center"/>
    </xf>
    <xf numFmtId="0" fontId="24" fillId="0" borderId="0" xfId="1" applyFont="1" applyAlignment="1">
      <alignment vertical="center" wrapText="1"/>
    </xf>
    <xf numFmtId="0" fontId="17" fillId="0" borderId="246" xfId="1" applyFont="1" applyBorder="1" applyAlignment="1">
      <alignment vertical="center" wrapText="1"/>
    </xf>
    <xf numFmtId="0" fontId="17" fillId="0" borderId="247" xfId="1" applyFont="1" applyBorder="1" applyAlignment="1">
      <alignment vertical="center" wrapText="1"/>
    </xf>
    <xf numFmtId="0" fontId="17" fillId="0" borderId="248" xfId="1" applyFont="1" applyBorder="1" applyAlignment="1">
      <alignment vertical="center" wrapText="1"/>
    </xf>
    <xf numFmtId="0" fontId="17" fillId="0" borderId="249" xfId="1" applyFont="1" applyBorder="1" applyAlignment="1">
      <alignment vertical="center" wrapText="1"/>
    </xf>
    <xf numFmtId="0" fontId="17" fillId="31" borderId="393" xfId="1" applyFont="1" applyFill="1" applyBorder="1" applyAlignment="1">
      <alignment vertical="center" wrapText="1"/>
    </xf>
    <xf numFmtId="0" fontId="17" fillId="31" borderId="394" xfId="1" applyFont="1" applyFill="1" applyBorder="1" applyAlignment="1">
      <alignment vertical="center" wrapText="1"/>
    </xf>
    <xf numFmtId="0" fontId="17" fillId="31" borderId="395" xfId="1" applyFont="1" applyFill="1" applyBorder="1" applyAlignment="1">
      <alignment vertical="center" wrapText="1"/>
    </xf>
    <xf numFmtId="0" fontId="17" fillId="0" borderId="250" xfId="1" applyFont="1" applyBorder="1" applyAlignment="1">
      <alignment vertical="center" wrapText="1"/>
    </xf>
    <xf numFmtId="0" fontId="17" fillId="0" borderId="251" xfId="1" applyFont="1" applyBorder="1" applyAlignment="1">
      <alignment vertical="center" wrapText="1"/>
    </xf>
    <xf numFmtId="0" fontId="17" fillId="0" borderId="252" xfId="1" applyFont="1" applyBorder="1" applyAlignment="1">
      <alignment vertical="center" wrapText="1"/>
    </xf>
    <xf numFmtId="0" fontId="17" fillId="0" borderId="253" xfId="1" applyFont="1" applyBorder="1" applyAlignment="1">
      <alignment vertical="center" wrapText="1"/>
    </xf>
    <xf numFmtId="0" fontId="17" fillId="0" borderId="254" xfId="1" applyFont="1" applyBorder="1" applyAlignment="1">
      <alignment vertical="center" wrapText="1"/>
    </xf>
    <xf numFmtId="0" fontId="17" fillId="0" borderId="255" xfId="1" applyFont="1" applyBorder="1" applyAlignment="1">
      <alignment vertical="center" wrapText="1"/>
    </xf>
    <xf numFmtId="0" fontId="17" fillId="0" borderId="256" xfId="1" applyFont="1" applyBorder="1" applyAlignment="1">
      <alignment vertical="center" wrapText="1"/>
    </xf>
    <xf numFmtId="0" fontId="17" fillId="31" borderId="396" xfId="1" applyFont="1" applyFill="1" applyBorder="1" applyAlignment="1">
      <alignment vertical="center" wrapText="1"/>
    </xf>
    <xf numFmtId="0" fontId="17" fillId="31" borderId="397" xfId="1" applyFont="1" applyFill="1" applyBorder="1" applyAlignment="1">
      <alignment vertical="center" wrapText="1"/>
    </xf>
    <xf numFmtId="0" fontId="17" fillId="31" borderId="398" xfId="1" applyFont="1" applyFill="1" applyBorder="1" applyAlignment="1">
      <alignment vertical="center" wrapText="1"/>
    </xf>
    <xf numFmtId="0" fontId="17" fillId="0" borderId="257" xfId="1" applyFont="1" applyBorder="1" applyAlignment="1">
      <alignment vertical="center" wrapText="1"/>
    </xf>
    <xf numFmtId="0" fontId="24" fillId="23" borderId="13" xfId="1" applyFont="1" applyFill="1" applyBorder="1" applyAlignment="1">
      <alignment horizontal="center" vertical="top" textRotation="255" wrapText="1"/>
    </xf>
    <xf numFmtId="0" fontId="24" fillId="23" borderId="14" xfId="1" applyFont="1" applyFill="1" applyBorder="1" applyAlignment="1">
      <alignment horizontal="center" vertical="top" textRotation="255" wrapText="1"/>
    </xf>
    <xf numFmtId="0" fontId="24" fillId="23" borderId="15" xfId="1" applyFont="1" applyFill="1" applyBorder="1" applyAlignment="1">
      <alignment horizontal="center" vertical="top" textRotation="255" wrapText="1"/>
    </xf>
    <xf numFmtId="0" fontId="23" fillId="0" borderId="19" xfId="1" applyFont="1" applyBorder="1" applyAlignment="1">
      <alignment vertical="center" wrapText="1"/>
    </xf>
    <xf numFmtId="3" fontId="17" fillId="0" borderId="258" xfId="1" applyNumberFormat="1" applyFont="1" applyBorder="1" applyAlignment="1">
      <alignment vertical="center" wrapText="1"/>
    </xf>
    <xf numFmtId="3" fontId="17" fillId="0" borderId="259" xfId="1" applyNumberFormat="1" applyFont="1" applyBorder="1" applyAlignment="1">
      <alignment vertical="center" wrapText="1"/>
    </xf>
    <xf numFmtId="3" fontId="17" fillId="0" borderId="260" xfId="1" applyNumberFormat="1" applyFont="1" applyBorder="1" applyAlignment="1">
      <alignment vertical="center" wrapText="1"/>
    </xf>
    <xf numFmtId="3" fontId="17" fillId="23" borderId="116" xfId="1" applyNumberFormat="1" applyFont="1" applyFill="1" applyBorder="1" applyAlignment="1">
      <alignment vertical="center" wrapText="1"/>
    </xf>
    <xf numFmtId="3" fontId="17" fillId="0" borderId="261" xfId="1" applyNumberFormat="1" applyFont="1" applyBorder="1" applyAlignment="1">
      <alignment vertical="center" wrapText="1"/>
    </xf>
    <xf numFmtId="3" fontId="17" fillId="0" borderId="111" xfId="1" applyNumberFormat="1" applyFont="1" applyBorder="1" applyAlignment="1">
      <alignment vertical="center" wrapText="1"/>
    </xf>
    <xf numFmtId="3" fontId="17" fillId="0" borderId="262" xfId="1" applyNumberFormat="1" applyFont="1" applyBorder="1" applyAlignment="1">
      <alignment vertical="center" wrapText="1"/>
    </xf>
    <xf numFmtId="3" fontId="17" fillId="23" borderId="119" xfId="1" applyNumberFormat="1" applyFont="1" applyFill="1" applyBorder="1" applyAlignment="1">
      <alignment vertical="center" wrapText="1"/>
    </xf>
    <xf numFmtId="3" fontId="17" fillId="0" borderId="263" xfId="1" applyNumberFormat="1" applyFont="1" applyBorder="1" applyAlignment="1">
      <alignment vertical="center" wrapText="1"/>
    </xf>
    <xf numFmtId="3" fontId="17" fillId="0" borderId="264" xfId="1" applyNumberFormat="1" applyFont="1" applyBorder="1" applyAlignment="1">
      <alignment vertical="center" wrapText="1"/>
    </xf>
    <xf numFmtId="3" fontId="17" fillId="0" borderId="265" xfId="1" applyNumberFormat="1" applyFont="1" applyBorder="1" applyAlignment="1">
      <alignment vertical="center" wrapText="1"/>
    </xf>
    <xf numFmtId="3" fontId="17" fillId="23" borderId="121" xfId="1" applyNumberFormat="1" applyFont="1" applyFill="1" applyBorder="1" applyAlignment="1">
      <alignment vertical="center" wrapText="1"/>
    </xf>
    <xf numFmtId="0" fontId="17" fillId="23" borderId="84" xfId="1" applyFont="1" applyFill="1" applyBorder="1" applyAlignment="1">
      <alignment vertical="center" wrapText="1"/>
    </xf>
    <xf numFmtId="0" fontId="24" fillId="0" borderId="272" xfId="1" applyFont="1" applyBorder="1" applyAlignment="1">
      <alignment vertical="center" wrapText="1"/>
    </xf>
    <xf numFmtId="0" fontId="24" fillId="0" borderId="273" xfId="1" applyFont="1" applyBorder="1" applyAlignment="1">
      <alignment vertical="center" wrapText="1"/>
    </xf>
    <xf numFmtId="0" fontId="17" fillId="23" borderId="97" xfId="1" applyFont="1" applyFill="1" applyBorder="1" applyAlignment="1">
      <alignment vertical="center" wrapText="1"/>
    </xf>
    <xf numFmtId="0" fontId="24" fillId="0" borderId="274" xfId="1" applyFont="1" applyBorder="1" applyAlignment="1">
      <alignment vertical="center" wrapText="1"/>
    </xf>
    <xf numFmtId="0" fontId="30" fillId="0" borderId="0" xfId="1" applyFont="1">
      <alignment vertical="center"/>
    </xf>
    <xf numFmtId="0" fontId="17" fillId="25" borderId="84" xfId="1" applyFont="1" applyFill="1" applyBorder="1" applyAlignment="1">
      <alignment vertical="center" wrapText="1"/>
    </xf>
    <xf numFmtId="0" fontId="17" fillId="25" borderId="97" xfId="1" applyFont="1" applyFill="1" applyBorder="1" applyAlignment="1">
      <alignment vertical="center" wrapText="1"/>
    </xf>
    <xf numFmtId="0" fontId="23" fillId="0" borderId="0" xfId="1" applyFont="1" applyAlignment="1">
      <alignment vertical="center" wrapText="1"/>
    </xf>
    <xf numFmtId="0" fontId="23" fillId="0" borderId="1" xfId="1" applyFont="1" applyBorder="1" applyAlignment="1">
      <alignment horizontal="center" vertical="center" wrapText="1"/>
    </xf>
    <xf numFmtId="0" fontId="23" fillId="0" borderId="1" xfId="1" applyFont="1" applyBorder="1" applyAlignment="1">
      <alignment vertical="center" wrapText="1"/>
    </xf>
    <xf numFmtId="0" fontId="31" fillId="0" borderId="0" xfId="0" applyFont="1">
      <alignment vertical="center"/>
    </xf>
    <xf numFmtId="0" fontId="32" fillId="0" borderId="0" xfId="0" applyFont="1" applyAlignment="1">
      <alignment horizontal="right" vertical="center"/>
    </xf>
    <xf numFmtId="0" fontId="31" fillId="0" borderId="1" xfId="0" applyFont="1" applyBorder="1">
      <alignment vertical="center"/>
    </xf>
    <xf numFmtId="0" fontId="31" fillId="0" borderId="0" xfId="0" applyFont="1" applyAlignment="1">
      <alignment horizontal="right" vertical="center"/>
    </xf>
    <xf numFmtId="0" fontId="17" fillId="0" borderId="0" xfId="1" applyFont="1" applyAlignment="1"/>
    <xf numFmtId="0" fontId="23" fillId="26" borderId="122" xfId="1" applyFont="1" applyFill="1" applyBorder="1" applyAlignment="1">
      <alignment horizontal="center" vertical="top" textRotation="255" wrapText="1"/>
    </xf>
    <xf numFmtId="0" fontId="23" fillId="26" borderId="115" xfId="1" applyFont="1" applyFill="1" applyBorder="1" applyAlignment="1">
      <alignment horizontal="center" vertical="top" textRotation="255" wrapText="1"/>
    </xf>
    <xf numFmtId="0" fontId="23" fillId="27" borderId="123" xfId="1" applyFont="1" applyFill="1" applyBorder="1" applyAlignment="1">
      <alignment horizontal="center" vertical="center" wrapText="1"/>
    </xf>
    <xf numFmtId="0" fontId="28" fillId="0" borderId="0" xfId="1" applyFont="1" applyAlignment="1">
      <alignment horizontal="left" wrapText="1"/>
    </xf>
    <xf numFmtId="0" fontId="23" fillId="26" borderId="2" xfId="1" applyFont="1" applyFill="1" applyBorder="1" applyAlignment="1">
      <alignment horizontal="center" vertical="top" textRotation="255" wrapText="1"/>
    </xf>
    <xf numFmtId="0" fontId="23" fillId="26" borderId="164" xfId="1" applyFont="1" applyFill="1" applyBorder="1" applyAlignment="1">
      <alignment horizontal="center" vertical="top" textRotation="255" wrapText="1"/>
    </xf>
    <xf numFmtId="0" fontId="23" fillId="27" borderId="129" xfId="1" applyFont="1" applyFill="1" applyBorder="1" applyAlignment="1">
      <alignment vertical="top" textRotation="255" wrapText="1"/>
    </xf>
    <xf numFmtId="0" fontId="23" fillId="17" borderId="61" xfId="1" applyFont="1" applyFill="1" applyBorder="1" applyAlignment="1">
      <alignment horizontal="left" vertical="center" wrapText="1"/>
    </xf>
    <xf numFmtId="0" fontId="17" fillId="0" borderId="275" xfId="1" applyFont="1" applyBorder="1" applyAlignment="1">
      <alignment vertical="center" wrapText="1"/>
    </xf>
    <xf numFmtId="0" fontId="17" fillId="0" borderId="276" xfId="1" applyFont="1" applyBorder="1" applyAlignment="1">
      <alignment vertical="center" wrapText="1"/>
    </xf>
    <xf numFmtId="0" fontId="33" fillId="0" borderId="0" xfId="1" applyFont="1" applyAlignment="1">
      <alignment vertical="center" wrapText="1"/>
    </xf>
    <xf numFmtId="0" fontId="23" fillId="17" borderId="77" xfId="1" applyFont="1" applyFill="1" applyBorder="1" applyAlignment="1">
      <alignment horizontal="left" vertical="center" wrapText="1"/>
    </xf>
    <xf numFmtId="0" fontId="17" fillId="0" borderId="126" xfId="1" applyFont="1" applyBorder="1" applyAlignment="1">
      <alignment vertical="center" wrapText="1"/>
    </xf>
    <xf numFmtId="0" fontId="17" fillId="0" borderId="277" xfId="1" applyFont="1" applyBorder="1" applyAlignment="1">
      <alignment vertical="center" wrapText="1"/>
    </xf>
    <xf numFmtId="0" fontId="23" fillId="18" borderId="61" xfId="1" applyFont="1" applyFill="1" applyBorder="1" applyAlignment="1">
      <alignment horizontal="left" vertical="center" wrapText="1"/>
    </xf>
    <xf numFmtId="0" fontId="17" fillId="0" borderId="278" xfId="1" applyFont="1" applyBorder="1" applyAlignment="1">
      <alignment vertical="center" wrapText="1"/>
    </xf>
    <xf numFmtId="0" fontId="17" fillId="0" borderId="124" xfId="1" applyFont="1" applyBorder="1" applyAlignment="1">
      <alignment vertical="center" wrapText="1"/>
    </xf>
    <xf numFmtId="0" fontId="17" fillId="0" borderId="279" xfId="1" applyFont="1" applyBorder="1" applyAlignment="1">
      <alignment vertical="center" wrapText="1"/>
    </xf>
    <xf numFmtId="0" fontId="23" fillId="18" borderId="69" xfId="1" applyFont="1" applyFill="1" applyBorder="1" applyAlignment="1">
      <alignment horizontal="left" vertical="center" wrapText="1"/>
    </xf>
    <xf numFmtId="0" fontId="17" fillId="0" borderId="280" xfId="1" applyFont="1" applyBorder="1" applyAlignment="1">
      <alignment vertical="center" wrapText="1"/>
    </xf>
    <xf numFmtId="0" fontId="23" fillId="18" borderId="77" xfId="1" applyFont="1" applyFill="1" applyBorder="1" applyAlignment="1">
      <alignment horizontal="left" vertical="center" wrapText="1"/>
    </xf>
    <xf numFmtId="0" fontId="17" fillId="0" borderId="281" xfId="1" applyFont="1" applyBorder="1" applyAlignment="1">
      <alignment vertical="center" wrapText="1"/>
    </xf>
    <xf numFmtId="0" fontId="23" fillId="19" borderId="61" xfId="1" applyFont="1" applyFill="1" applyBorder="1" applyAlignment="1">
      <alignment horizontal="left" vertical="center" wrapText="1"/>
    </xf>
    <xf numFmtId="0" fontId="23" fillId="19" borderId="69" xfId="1" applyFont="1" applyFill="1" applyBorder="1" applyAlignment="1">
      <alignment horizontal="left" vertical="center" wrapText="1"/>
    </xf>
    <xf numFmtId="0" fontId="23" fillId="19" borderId="77" xfId="1" applyFont="1" applyFill="1" applyBorder="1" applyAlignment="1">
      <alignment horizontal="left" vertical="center" wrapText="1"/>
    </xf>
    <xf numFmtId="0" fontId="23" fillId="20" borderId="61" xfId="1" applyFont="1" applyFill="1" applyBorder="1" applyAlignment="1">
      <alignment vertical="center" wrapText="1"/>
    </xf>
    <xf numFmtId="0" fontId="23" fillId="20" borderId="77" xfId="1" applyFont="1" applyFill="1" applyBorder="1" applyAlignment="1">
      <alignment vertical="center" wrapText="1"/>
    </xf>
    <xf numFmtId="0" fontId="17" fillId="0" borderId="282" xfId="1" applyFont="1" applyBorder="1" applyAlignment="1">
      <alignment vertical="center" wrapText="1"/>
    </xf>
    <xf numFmtId="0" fontId="23" fillId="21" borderId="61" xfId="1" applyFont="1" applyFill="1" applyBorder="1" applyAlignment="1">
      <alignment horizontal="left" vertical="center" wrapText="1"/>
    </xf>
    <xf numFmtId="0" fontId="23" fillId="21" borderId="69" xfId="1" applyFont="1" applyFill="1" applyBorder="1" applyAlignment="1">
      <alignment horizontal="left" vertical="center" wrapText="1"/>
    </xf>
    <xf numFmtId="0" fontId="23" fillId="21" borderId="51" xfId="1" applyFont="1" applyFill="1" applyBorder="1" applyAlignment="1">
      <alignment horizontal="left" vertical="center" wrapText="1"/>
    </xf>
    <xf numFmtId="0" fontId="23" fillId="21" borderId="77" xfId="1" applyFont="1" applyFill="1" applyBorder="1" applyAlignment="1">
      <alignment horizontal="left" vertical="center" wrapText="1"/>
    </xf>
    <xf numFmtId="0" fontId="23" fillId="22" borderId="61" xfId="1" applyFont="1" applyFill="1" applyBorder="1" applyAlignment="1">
      <alignment horizontal="left" vertical="center" wrapText="1"/>
    </xf>
    <xf numFmtId="0" fontId="23" fillId="22" borderId="69" xfId="1" applyFont="1" applyFill="1" applyBorder="1" applyAlignment="1">
      <alignment horizontal="left" vertical="center" wrapText="1"/>
    </xf>
    <xf numFmtId="0" fontId="23" fillId="22" borderId="51" xfId="1" applyFont="1" applyFill="1" applyBorder="1" applyAlignment="1">
      <alignment horizontal="left" vertical="center" wrapText="1"/>
    </xf>
    <xf numFmtId="0" fontId="23" fillId="22" borderId="77" xfId="1" applyFont="1" applyFill="1" applyBorder="1" applyAlignment="1">
      <alignment horizontal="left" vertical="center" wrapText="1"/>
    </xf>
    <xf numFmtId="0" fontId="17" fillId="0" borderId="283" xfId="1" applyFont="1" applyBorder="1" applyAlignment="1">
      <alignment vertical="center" wrapText="1"/>
    </xf>
    <xf numFmtId="0" fontId="17" fillId="0" borderId="284" xfId="1" applyFont="1" applyBorder="1" applyAlignment="1">
      <alignment vertical="center" wrapText="1"/>
    </xf>
    <xf numFmtId="0" fontId="17" fillId="26" borderId="39" xfId="1" applyFont="1" applyFill="1" applyBorder="1" applyAlignment="1">
      <alignment vertical="center" wrapText="1"/>
    </xf>
    <xf numFmtId="0" fontId="17" fillId="26" borderId="130" xfId="1" applyFont="1" applyFill="1" applyBorder="1" applyAlignment="1">
      <alignment vertical="center" wrapText="1"/>
    </xf>
    <xf numFmtId="0" fontId="17" fillId="27" borderId="184" xfId="1" applyFont="1" applyFill="1" applyBorder="1" applyAlignment="1">
      <alignment vertical="center" wrapText="1"/>
    </xf>
    <xf numFmtId="0" fontId="34" fillId="0" borderId="0" xfId="1" applyFont="1" applyAlignment="1">
      <alignment vertical="center" wrapText="1"/>
    </xf>
    <xf numFmtId="0" fontId="23" fillId="24" borderId="44" xfId="1" applyFont="1" applyFill="1" applyBorder="1" applyAlignment="1">
      <alignment horizontal="left" vertical="center" wrapText="1"/>
    </xf>
    <xf numFmtId="0" fontId="17" fillId="0" borderId="354" xfId="1" applyFont="1" applyBorder="1" applyAlignment="1">
      <alignment vertical="center" wrapText="1"/>
    </xf>
    <xf numFmtId="0" fontId="17" fillId="0" borderId="355" xfId="1" applyFont="1" applyBorder="1" applyAlignment="1">
      <alignment vertical="center" wrapText="1"/>
    </xf>
    <xf numFmtId="0" fontId="23" fillId="24" borderId="69" xfId="1" applyFont="1" applyFill="1" applyBorder="1" applyAlignment="1">
      <alignment horizontal="left" vertical="center" wrapText="1"/>
    </xf>
    <xf numFmtId="0" fontId="17" fillId="0" borderId="33" xfId="1" applyFont="1" applyBorder="1" applyAlignment="1">
      <alignment vertical="center" wrapText="1"/>
    </xf>
    <xf numFmtId="0" fontId="23" fillId="24" borderId="51" xfId="1" applyFont="1" applyFill="1" applyBorder="1" applyAlignment="1">
      <alignment horizontal="left" vertical="center" wrapText="1"/>
    </xf>
    <xf numFmtId="0" fontId="17" fillId="0" borderId="314" xfId="1" applyFont="1" applyBorder="1" applyAlignment="1">
      <alignment vertical="center" wrapText="1"/>
    </xf>
    <xf numFmtId="0" fontId="17" fillId="0" borderId="315" xfId="1" applyFont="1" applyBorder="1" applyAlignment="1">
      <alignment vertical="center" wrapText="1"/>
    </xf>
    <xf numFmtId="0" fontId="17" fillId="24" borderId="39" xfId="1" applyFont="1" applyFill="1" applyBorder="1" applyAlignment="1">
      <alignment vertical="center" wrapText="1"/>
    </xf>
    <xf numFmtId="0" fontId="17" fillId="24" borderId="130" xfId="1" applyFont="1" applyFill="1" applyBorder="1" applyAlignment="1">
      <alignment vertical="center" wrapText="1"/>
    </xf>
    <xf numFmtId="0" fontId="17" fillId="24" borderId="184" xfId="1" applyFont="1" applyFill="1" applyBorder="1" applyAlignment="1">
      <alignment vertical="center" wrapText="1"/>
    </xf>
    <xf numFmtId="0" fontId="22" fillId="0" borderId="9" xfId="1" applyFont="1" applyBorder="1" applyAlignment="1"/>
    <xf numFmtId="0" fontId="28" fillId="0" borderId="9" xfId="1" applyFont="1" applyBorder="1" applyAlignment="1">
      <alignment wrapText="1"/>
    </xf>
    <xf numFmtId="0" fontId="26" fillId="26" borderId="122" xfId="1" applyFont="1" applyFill="1" applyBorder="1" applyAlignment="1">
      <alignment horizontal="center" vertical="center" wrapText="1"/>
    </xf>
    <xf numFmtId="0" fontId="26" fillId="26" borderId="123" xfId="1" applyFont="1" applyFill="1" applyBorder="1" applyAlignment="1">
      <alignment horizontal="center" vertical="center" wrapText="1"/>
    </xf>
    <xf numFmtId="0" fontId="28" fillId="26" borderId="0" xfId="1" applyFont="1" applyFill="1" applyAlignment="1">
      <alignment horizontal="left" wrapText="1"/>
    </xf>
    <xf numFmtId="0" fontId="23" fillId="26" borderId="51" xfId="1" applyFont="1" applyFill="1" applyBorder="1" applyAlignment="1">
      <alignment horizontal="center" vertical="top" textRotation="255" wrapText="1"/>
    </xf>
    <xf numFmtId="0" fontId="17" fillId="0" borderId="287" xfId="1" applyFont="1" applyBorder="1" applyAlignment="1">
      <alignment vertical="center" wrapText="1"/>
    </xf>
    <xf numFmtId="0" fontId="17" fillId="0" borderId="288" xfId="1" applyFont="1" applyBorder="1" applyAlignment="1">
      <alignment vertical="center" wrapText="1"/>
    </xf>
    <xf numFmtId="0" fontId="23" fillId="17" borderId="34" xfId="1" applyFont="1" applyFill="1" applyBorder="1" applyAlignment="1">
      <alignment vertical="center" wrapText="1"/>
    </xf>
    <xf numFmtId="0" fontId="17" fillId="0" borderId="289" xfId="1" applyFont="1" applyBorder="1" applyAlignment="1">
      <alignment vertical="center" wrapText="1"/>
    </xf>
    <xf numFmtId="0" fontId="17" fillId="0" borderId="140" xfId="1" applyFont="1" applyBorder="1" applyAlignment="1">
      <alignment vertical="center" wrapText="1"/>
    </xf>
    <xf numFmtId="0" fontId="17" fillId="0" borderId="290" xfId="1" applyFont="1" applyBorder="1" applyAlignment="1">
      <alignment vertical="center" wrapText="1"/>
    </xf>
    <xf numFmtId="0" fontId="23" fillId="17" borderId="112" xfId="1" applyFont="1" applyFill="1" applyBorder="1" applyAlignment="1">
      <alignment vertical="center" wrapText="1"/>
    </xf>
    <xf numFmtId="0" fontId="17" fillId="0" borderId="291" xfId="1" applyFont="1" applyBorder="1" applyAlignment="1">
      <alignment vertical="center" wrapText="1"/>
    </xf>
    <xf numFmtId="0" fontId="17" fillId="0" borderId="141" xfId="1" applyFont="1" applyBorder="1" applyAlignment="1">
      <alignment vertical="center" wrapText="1"/>
    </xf>
    <xf numFmtId="0" fontId="17" fillId="0" borderId="292" xfId="1" applyFont="1" applyBorder="1" applyAlignment="1">
      <alignment vertical="center" wrapText="1"/>
    </xf>
    <xf numFmtId="0" fontId="23" fillId="18" borderId="27" xfId="1" applyFont="1" applyFill="1" applyBorder="1" applyAlignment="1">
      <alignment vertical="center" wrapText="1"/>
    </xf>
    <xf numFmtId="0" fontId="17" fillId="0" borderId="302" xfId="1" applyFont="1" applyBorder="1" applyAlignment="1">
      <alignment vertical="center" wrapText="1"/>
    </xf>
    <xf numFmtId="0" fontId="17" fillId="0" borderId="293" xfId="1" applyFont="1" applyBorder="1" applyAlignment="1">
      <alignment vertical="center" wrapText="1"/>
    </xf>
    <xf numFmtId="0" fontId="17" fillId="0" borderId="142" xfId="1" applyFont="1" applyBorder="1" applyAlignment="1">
      <alignment vertical="center" wrapText="1"/>
    </xf>
    <xf numFmtId="0" fontId="17" fillId="0" borderId="294" xfId="1" applyFont="1" applyBorder="1" applyAlignment="1">
      <alignment vertical="center" wrapText="1"/>
    </xf>
    <xf numFmtId="0" fontId="23" fillId="18" borderId="203" xfId="1" applyFont="1" applyFill="1" applyBorder="1" applyAlignment="1">
      <alignment vertical="center" wrapText="1"/>
    </xf>
    <xf numFmtId="0" fontId="17" fillId="0" borderId="303" xfId="1" applyFont="1" applyBorder="1" applyAlignment="1">
      <alignment vertical="center" wrapText="1"/>
    </xf>
    <xf numFmtId="0" fontId="23" fillId="18" borderId="112" xfId="1" applyFont="1" applyFill="1" applyBorder="1" applyAlignment="1">
      <alignment vertical="center" wrapText="1"/>
    </xf>
    <xf numFmtId="0" fontId="23" fillId="19" borderId="27" xfId="1" applyFont="1" applyFill="1" applyBorder="1" applyAlignment="1">
      <alignment vertical="center" wrapText="1"/>
    </xf>
    <xf numFmtId="0" fontId="23" fillId="19" borderId="203" xfId="1" applyFont="1" applyFill="1" applyBorder="1" applyAlignment="1">
      <alignment vertical="center" wrapText="1"/>
    </xf>
    <xf numFmtId="0" fontId="23" fillId="19" borderId="112" xfId="1" applyFont="1" applyFill="1" applyBorder="1" applyAlignment="1">
      <alignment vertical="center" wrapText="1"/>
    </xf>
    <xf numFmtId="0" fontId="23" fillId="20" borderId="27" xfId="1" applyFont="1" applyFill="1" applyBorder="1" applyAlignment="1">
      <alignment vertical="center" wrapText="1"/>
    </xf>
    <xf numFmtId="0" fontId="17" fillId="0" borderId="304" xfId="1" applyFont="1" applyBorder="1" applyAlignment="1">
      <alignment vertical="center" wrapText="1"/>
    </xf>
    <xf numFmtId="0" fontId="17" fillId="0" borderId="295" xfId="1" applyFont="1" applyBorder="1" applyAlignment="1">
      <alignment vertical="center" wrapText="1"/>
    </xf>
    <xf numFmtId="0" fontId="17" fillId="0" borderId="137" xfId="1" applyFont="1" applyBorder="1" applyAlignment="1">
      <alignment vertical="center" wrapText="1"/>
    </xf>
    <xf numFmtId="0" fontId="17" fillId="0" borderId="296" xfId="1" applyFont="1" applyBorder="1" applyAlignment="1">
      <alignment vertical="center" wrapText="1"/>
    </xf>
    <xf numFmtId="0" fontId="23" fillId="20" borderId="8" xfId="1" applyFont="1" applyFill="1" applyBorder="1" applyAlignment="1">
      <alignment vertical="center" wrapText="1"/>
    </xf>
    <xf numFmtId="0" fontId="23" fillId="8" borderId="8" xfId="1" applyFont="1" applyFill="1" applyBorder="1" applyAlignment="1">
      <alignment vertical="center" wrapText="1"/>
    </xf>
    <xf numFmtId="0" fontId="17" fillId="0" borderId="1" xfId="1" applyFont="1" applyBorder="1" applyAlignment="1">
      <alignment vertical="center" wrapText="1"/>
    </xf>
    <xf numFmtId="0" fontId="23" fillId="21" borderId="27" xfId="1" applyFont="1" applyFill="1" applyBorder="1" applyAlignment="1">
      <alignment vertical="center" wrapText="1"/>
    </xf>
    <xf numFmtId="0" fontId="23" fillId="21" borderId="203" xfId="1" applyFont="1" applyFill="1" applyBorder="1" applyAlignment="1">
      <alignment vertical="center" wrapText="1"/>
    </xf>
    <xf numFmtId="0" fontId="17" fillId="0" borderId="297" xfId="1" applyFont="1" applyBorder="1" applyAlignment="1">
      <alignment vertical="center" wrapText="1"/>
    </xf>
    <xf numFmtId="0" fontId="17" fillId="0" borderId="143" xfId="1" applyFont="1" applyBorder="1" applyAlignment="1">
      <alignment vertical="center" wrapText="1"/>
    </xf>
    <xf numFmtId="0" fontId="17" fillId="0" borderId="298" xfId="1" applyFont="1" applyBorder="1" applyAlignment="1">
      <alignment vertical="center" wrapText="1"/>
    </xf>
    <xf numFmtId="0" fontId="23" fillId="21" borderId="29" xfId="1" applyFont="1" applyFill="1" applyBorder="1" applyAlignment="1">
      <alignment vertical="center" wrapText="1"/>
    </xf>
    <xf numFmtId="0" fontId="23" fillId="21" borderId="112" xfId="1" applyFont="1" applyFill="1" applyBorder="1" applyAlignment="1">
      <alignment vertical="center" wrapText="1"/>
    </xf>
    <xf numFmtId="0" fontId="23" fillId="22" borderId="27" xfId="1" applyFont="1" applyFill="1" applyBorder="1" applyAlignment="1">
      <alignment vertical="center" wrapText="1"/>
    </xf>
    <xf numFmtId="0" fontId="23" fillId="22" borderId="203" xfId="1" applyFont="1" applyFill="1" applyBorder="1" applyAlignment="1">
      <alignment vertical="center" wrapText="1"/>
    </xf>
    <xf numFmtId="0" fontId="23" fillId="22" borderId="29" xfId="1" applyFont="1" applyFill="1" applyBorder="1" applyAlignment="1">
      <alignment vertical="center" wrapText="1"/>
    </xf>
    <xf numFmtId="0" fontId="23" fillId="22" borderId="112" xfId="1" applyFont="1" applyFill="1" applyBorder="1" applyAlignment="1">
      <alignment vertical="center" wrapText="1"/>
    </xf>
    <xf numFmtId="0" fontId="17" fillId="0" borderId="299" xfId="1" applyFont="1" applyBorder="1" applyAlignment="1">
      <alignment vertical="center" wrapText="1"/>
    </xf>
    <xf numFmtId="0" fontId="17" fillId="0" borderId="300" xfId="1" applyFont="1" applyBorder="1" applyAlignment="1">
      <alignment vertical="center" wrapText="1"/>
    </xf>
    <xf numFmtId="0" fontId="17" fillId="0" borderId="301" xfId="1" applyFont="1" applyBorder="1" applyAlignment="1">
      <alignment vertical="center" wrapText="1"/>
    </xf>
    <xf numFmtId="0" fontId="23" fillId="23" borderId="80" xfId="1" applyFont="1" applyFill="1" applyBorder="1" applyAlignment="1">
      <alignment vertical="center" wrapText="1"/>
    </xf>
    <xf numFmtId="0" fontId="17" fillId="0" borderId="305" xfId="1" applyFont="1" applyBorder="1" applyAlignment="1">
      <alignment vertical="center" wrapText="1"/>
    </xf>
    <xf numFmtId="0" fontId="17" fillId="0" borderId="306" xfId="1" applyFont="1" applyBorder="1" applyAlignment="1">
      <alignment vertical="center" wrapText="1"/>
    </xf>
    <xf numFmtId="0" fontId="17" fillId="0" borderId="307" xfId="1" applyFont="1" applyBorder="1" applyAlignment="1">
      <alignment vertical="center" wrapText="1"/>
    </xf>
    <xf numFmtId="0" fontId="23" fillId="26" borderId="102" xfId="1" applyFont="1" applyFill="1" applyBorder="1" applyAlignment="1">
      <alignment vertical="center" wrapText="1"/>
    </xf>
    <xf numFmtId="0" fontId="23" fillId="26" borderId="101" xfId="1" applyFont="1" applyFill="1" applyBorder="1" applyAlignment="1">
      <alignment vertical="center" wrapText="1"/>
    </xf>
    <xf numFmtId="0" fontId="23" fillId="26" borderId="286" xfId="1" applyFont="1" applyFill="1" applyBorder="1" applyAlignment="1">
      <alignment vertical="center" wrapText="1"/>
    </xf>
    <xf numFmtId="0" fontId="23" fillId="26" borderId="146" xfId="1" applyFont="1" applyFill="1" applyBorder="1" applyAlignment="1">
      <alignment vertical="center" wrapText="1"/>
    </xf>
    <xf numFmtId="0" fontId="23" fillId="26" borderId="9" xfId="1" applyFont="1" applyFill="1" applyBorder="1" applyAlignment="1">
      <alignment vertical="center" wrapText="1"/>
    </xf>
    <xf numFmtId="0" fontId="23" fillId="26" borderId="39" xfId="1" applyFont="1" applyFill="1" applyBorder="1" applyAlignment="1">
      <alignment horizontal="right" vertical="center" wrapText="1"/>
    </xf>
    <xf numFmtId="0" fontId="23" fillId="26" borderId="184" xfId="1" applyFont="1" applyFill="1" applyBorder="1" applyAlignment="1">
      <alignment horizontal="right" vertical="center" wrapText="1"/>
    </xf>
    <xf numFmtId="0" fontId="23" fillId="0" borderId="0" xfId="1" applyFont="1" applyAlignment="1">
      <alignment horizontal="left" vertical="center" wrapText="1"/>
    </xf>
    <xf numFmtId="0" fontId="26" fillId="25" borderId="122" xfId="1" applyFont="1" applyFill="1" applyBorder="1" applyAlignment="1">
      <alignment horizontal="center" vertical="center" wrapText="1"/>
    </xf>
    <xf numFmtId="0" fontId="26" fillId="25" borderId="123" xfId="1" applyFont="1" applyFill="1" applyBorder="1" applyAlignment="1">
      <alignment horizontal="center" vertical="center" wrapText="1"/>
    </xf>
    <xf numFmtId="0" fontId="28" fillId="25" borderId="0" xfId="1" applyFont="1" applyFill="1" applyAlignment="1">
      <alignment horizontal="left" wrapText="1"/>
    </xf>
    <xf numFmtId="0" fontId="23" fillId="25" borderId="51" xfId="1" applyFont="1" applyFill="1" applyBorder="1" applyAlignment="1">
      <alignment horizontal="center" vertical="top" textRotation="255" wrapText="1"/>
    </xf>
    <xf numFmtId="0" fontId="23" fillId="24" borderId="61" xfId="1" applyFont="1" applyFill="1" applyBorder="1" applyAlignment="1">
      <alignment horizontal="left" vertical="center" wrapText="1"/>
    </xf>
    <xf numFmtId="0" fontId="23" fillId="24" borderId="27" xfId="1" applyFont="1" applyFill="1" applyBorder="1" applyAlignment="1">
      <alignment vertical="center" wrapText="1"/>
    </xf>
    <xf numFmtId="0" fontId="17" fillId="0" borderId="311" xfId="1" applyFont="1" applyBorder="1" applyAlignment="1">
      <alignment vertical="center" wrapText="1"/>
    </xf>
    <xf numFmtId="0" fontId="23" fillId="24" borderId="203" xfId="1" applyFont="1" applyFill="1" applyBorder="1" applyAlignment="1">
      <alignment vertical="center" wrapText="1"/>
    </xf>
    <xf numFmtId="0" fontId="17" fillId="0" borderId="32" xfId="1" applyFont="1" applyBorder="1" applyAlignment="1">
      <alignment vertical="center" wrapText="1"/>
    </xf>
    <xf numFmtId="0" fontId="23" fillId="24" borderId="29" xfId="1" applyFont="1" applyFill="1" applyBorder="1" applyAlignment="1">
      <alignment vertical="center" wrapText="1"/>
    </xf>
    <xf numFmtId="0" fontId="17" fillId="0" borderId="108" xfId="1" applyFont="1" applyBorder="1" applyAlignment="1">
      <alignment vertical="center" wrapText="1"/>
    </xf>
    <xf numFmtId="0" fontId="17" fillId="0" borderId="148" xfId="1" applyFont="1" applyBorder="1" applyAlignment="1">
      <alignment vertical="center" wrapText="1"/>
    </xf>
    <xf numFmtId="0" fontId="17" fillId="0" borderId="312" xfId="1" applyFont="1" applyBorder="1" applyAlignment="1">
      <alignment vertical="center" wrapText="1"/>
    </xf>
    <xf numFmtId="0" fontId="17" fillId="0" borderId="308" xfId="1" applyFont="1" applyBorder="1" applyAlignment="1">
      <alignment vertical="center" wrapText="1"/>
    </xf>
    <xf numFmtId="0" fontId="17" fillId="0" borderId="309" xfId="1" applyFont="1" applyBorder="1" applyAlignment="1">
      <alignment vertical="center" wrapText="1"/>
    </xf>
    <xf numFmtId="0" fontId="17" fillId="0" borderId="310" xfId="1" applyFont="1" applyBorder="1" applyAlignment="1">
      <alignment vertical="center" wrapText="1"/>
    </xf>
    <xf numFmtId="0" fontId="17" fillId="0" borderId="313" xfId="1" applyFont="1" applyBorder="1" applyAlignment="1">
      <alignment vertical="center" wrapText="1"/>
    </xf>
    <xf numFmtId="0" fontId="23" fillId="24" borderId="102" xfId="1" applyFont="1" applyFill="1" applyBorder="1" applyAlignment="1">
      <alignment vertical="center" wrapText="1"/>
    </xf>
    <xf numFmtId="0" fontId="23" fillId="24" borderId="101" xfId="1" applyFont="1" applyFill="1" applyBorder="1" applyAlignment="1">
      <alignment vertical="center" wrapText="1"/>
    </xf>
    <xf numFmtId="0" fontId="23" fillId="24" borderId="286" xfId="1" applyFont="1" applyFill="1" applyBorder="1" applyAlignment="1">
      <alignment vertical="center" wrapText="1"/>
    </xf>
    <xf numFmtId="0" fontId="23" fillId="24" borderId="146" xfId="1" applyFont="1" applyFill="1" applyBorder="1" applyAlignment="1">
      <alignment vertical="center" wrapText="1"/>
    </xf>
    <xf numFmtId="0" fontId="23" fillId="24" borderId="103" xfId="1" applyFont="1" applyFill="1" applyBorder="1" applyAlignment="1">
      <alignment vertical="center" wrapText="1"/>
    </xf>
    <xf numFmtId="0" fontId="17" fillId="24" borderId="209" xfId="1" applyFont="1" applyFill="1" applyBorder="1" applyAlignment="1">
      <alignment vertical="center" wrapText="1"/>
    </xf>
    <xf numFmtId="0" fontId="17" fillId="24" borderId="99" xfId="1" applyFont="1" applyFill="1" applyBorder="1" applyAlignment="1">
      <alignment vertical="center" wrapText="1"/>
    </xf>
    <xf numFmtId="0" fontId="36" fillId="0" borderId="0" xfId="1" applyFont="1" applyAlignment="1">
      <alignment horizontal="left" vertical="center" wrapText="1"/>
    </xf>
    <xf numFmtId="0" fontId="17" fillId="0" borderId="0" xfId="1" applyFont="1" applyAlignment="1">
      <alignment vertical="center" shrinkToFit="1"/>
    </xf>
    <xf numFmtId="0" fontId="37" fillId="0" borderId="0" xfId="1" applyFont="1" applyAlignment="1">
      <alignment vertical="center" shrinkToFit="1"/>
    </xf>
    <xf numFmtId="0" fontId="23" fillId="17" borderId="56" xfId="1" applyFont="1" applyFill="1" applyBorder="1" applyAlignment="1">
      <alignment horizontal="center" vertical="top" textRotation="255" shrinkToFit="1"/>
    </xf>
    <xf numFmtId="0" fontId="23" fillId="17" borderId="57" xfId="1" applyFont="1" applyFill="1" applyBorder="1" applyAlignment="1">
      <alignment horizontal="center" vertical="top" textRotation="255" shrinkToFit="1"/>
    </xf>
    <xf numFmtId="0" fontId="23" fillId="18" borderId="55" xfId="1" applyFont="1" applyFill="1" applyBorder="1" applyAlignment="1">
      <alignment horizontal="center" vertical="top" textRotation="255" shrinkToFit="1"/>
    </xf>
    <xf numFmtId="0" fontId="23" fillId="18" borderId="140" xfId="1" applyFont="1" applyFill="1" applyBorder="1" applyAlignment="1">
      <alignment horizontal="center" vertical="top" textRotation="255" shrinkToFit="1"/>
    </xf>
    <xf numFmtId="0" fontId="23" fillId="18" borderId="57" xfId="1" applyFont="1" applyFill="1" applyBorder="1" applyAlignment="1">
      <alignment horizontal="center" vertical="top" textRotation="255" shrinkToFit="1"/>
    </xf>
    <xf numFmtId="0" fontId="23" fillId="19" borderId="55" xfId="1" applyFont="1" applyFill="1" applyBorder="1" applyAlignment="1">
      <alignment horizontal="center" vertical="top" textRotation="255" shrinkToFit="1"/>
    </xf>
    <xf numFmtId="0" fontId="23" fillId="19" borderId="140" xfId="1" applyFont="1" applyFill="1" applyBorder="1" applyAlignment="1">
      <alignment horizontal="center" vertical="top" textRotation="255" shrinkToFit="1"/>
    </xf>
    <xf numFmtId="0" fontId="23" fillId="19" borderId="57" xfId="1" applyFont="1" applyFill="1" applyBorder="1" applyAlignment="1">
      <alignment horizontal="center" vertical="top" textRotation="255" shrinkToFit="1"/>
    </xf>
    <xf numFmtId="0" fontId="23" fillId="20" borderId="56" xfId="1" applyFont="1" applyFill="1" applyBorder="1" applyAlignment="1">
      <alignment vertical="top" textRotation="255" shrinkToFit="1"/>
    </xf>
    <xf numFmtId="0" fontId="23" fillId="20" borderId="57" xfId="1" applyFont="1" applyFill="1" applyBorder="1" applyAlignment="1">
      <alignment horizontal="center" vertical="top" textRotation="255" shrinkToFit="1"/>
    </xf>
    <xf numFmtId="0" fontId="23" fillId="21" borderId="55" xfId="1" applyFont="1" applyFill="1" applyBorder="1" applyAlignment="1">
      <alignment horizontal="center" vertical="top" textRotation="255" shrinkToFit="1"/>
    </xf>
    <xf numFmtId="0" fontId="23" fillId="21" borderId="140" xfId="1" applyFont="1" applyFill="1" applyBorder="1" applyAlignment="1">
      <alignment horizontal="center" vertical="top" textRotation="255" shrinkToFit="1"/>
    </xf>
    <xf numFmtId="0" fontId="23" fillId="21" borderId="57" xfId="1" applyFont="1" applyFill="1" applyBorder="1" applyAlignment="1">
      <alignment horizontal="center" vertical="top" textRotation="255" shrinkToFit="1"/>
    </xf>
    <xf numFmtId="0" fontId="23" fillId="22" borderId="56" xfId="1" applyFont="1" applyFill="1" applyBorder="1" applyAlignment="1">
      <alignment vertical="top" textRotation="255" shrinkToFit="1"/>
    </xf>
    <xf numFmtId="0" fontId="23" fillId="22" borderId="140" xfId="1" applyFont="1" applyFill="1" applyBorder="1" applyAlignment="1">
      <alignment horizontal="center" vertical="top" textRotation="255" shrinkToFit="1"/>
    </xf>
    <xf numFmtId="0" fontId="23" fillId="22" borderId="57" xfId="1" applyFont="1" applyFill="1" applyBorder="1" applyAlignment="1">
      <alignment horizontal="center" vertical="top" textRotation="255" shrinkToFit="1"/>
    </xf>
    <xf numFmtId="0" fontId="28" fillId="17" borderId="160" xfId="1" applyFont="1" applyFill="1" applyBorder="1" applyAlignment="1">
      <alignment vertical="center" shrinkToFit="1"/>
    </xf>
    <xf numFmtId="0" fontId="28" fillId="17" borderId="161" xfId="1" applyFont="1" applyFill="1" applyBorder="1" applyAlignment="1">
      <alignment vertical="center" shrinkToFit="1"/>
    </xf>
    <xf numFmtId="0" fontId="28" fillId="18" borderId="162" xfId="1" applyFont="1" applyFill="1" applyBorder="1" applyAlignment="1">
      <alignment vertical="center" shrinkToFit="1"/>
    </xf>
    <xf numFmtId="0" fontId="28" fillId="18" borderId="139" xfId="1" applyFont="1" applyFill="1" applyBorder="1" applyAlignment="1">
      <alignment vertical="center" shrinkToFit="1"/>
    </xf>
    <xf numFmtId="0" fontId="28" fillId="18" borderId="161" xfId="1" applyFont="1" applyFill="1" applyBorder="1" applyAlignment="1">
      <alignment vertical="center" shrinkToFit="1"/>
    </xf>
    <xf numFmtId="0" fontId="28" fillId="19" borderId="162" xfId="1" applyFont="1" applyFill="1" applyBorder="1" applyAlignment="1">
      <alignment vertical="center" shrinkToFit="1"/>
    </xf>
    <xf numFmtId="0" fontId="28" fillId="19" borderId="139" xfId="1" applyFont="1" applyFill="1" applyBorder="1" applyAlignment="1">
      <alignment vertical="center" shrinkToFit="1"/>
    </xf>
    <xf numFmtId="0" fontId="28" fillId="19" borderId="161" xfId="1" applyFont="1" applyFill="1" applyBorder="1" applyAlignment="1">
      <alignment vertical="center" shrinkToFit="1"/>
    </xf>
    <xf numFmtId="0" fontId="28" fillId="20" borderId="160" xfId="1" applyFont="1" applyFill="1" applyBorder="1" applyAlignment="1">
      <alignment vertical="center" shrinkToFit="1"/>
    </xf>
    <xf numFmtId="0" fontId="28" fillId="20" borderId="161" xfId="1" applyFont="1" applyFill="1" applyBorder="1" applyAlignment="1">
      <alignment vertical="center" shrinkToFit="1"/>
    </xf>
    <xf numFmtId="0" fontId="28" fillId="8" borderId="147" xfId="1" applyFont="1" applyFill="1" applyBorder="1" applyAlignment="1">
      <alignment vertical="center" shrinkToFit="1"/>
    </xf>
    <xf numFmtId="0" fontId="28" fillId="21" borderId="162" xfId="1" applyFont="1" applyFill="1" applyBorder="1" applyAlignment="1">
      <alignment vertical="center" shrinkToFit="1"/>
    </xf>
    <xf numFmtId="0" fontId="28" fillId="21" borderId="139" xfId="1" applyFont="1" applyFill="1" applyBorder="1" applyAlignment="1">
      <alignment vertical="center" shrinkToFit="1"/>
    </xf>
    <xf numFmtId="0" fontId="28" fillId="21" borderId="161" xfId="1" applyFont="1" applyFill="1" applyBorder="1" applyAlignment="1">
      <alignment vertical="center" shrinkToFit="1"/>
    </xf>
    <xf numFmtId="0" fontId="28" fillId="22" borderId="160" xfId="1" applyFont="1" applyFill="1" applyBorder="1" applyAlignment="1">
      <alignment vertical="center" shrinkToFit="1"/>
    </xf>
    <xf numFmtId="0" fontId="28" fillId="22" borderId="139" xfId="1" applyFont="1" applyFill="1" applyBorder="1" applyAlignment="1">
      <alignment vertical="center" shrinkToFit="1"/>
    </xf>
    <xf numFmtId="0" fontId="28" fillId="22" borderId="161" xfId="1" applyFont="1" applyFill="1" applyBorder="1" applyAlignment="1">
      <alignment vertical="center" shrinkToFit="1"/>
    </xf>
    <xf numFmtId="0" fontId="28" fillId="23" borderId="161" xfId="1" applyFont="1" applyFill="1" applyBorder="1" applyAlignment="1">
      <alignment vertical="center" shrinkToFit="1"/>
    </xf>
    <xf numFmtId="0" fontId="28" fillId="27" borderId="163" xfId="1" applyFont="1" applyFill="1" applyBorder="1" applyAlignment="1">
      <alignment vertical="center" shrinkToFit="1"/>
    </xf>
    <xf numFmtId="0" fontId="26" fillId="27" borderId="49" xfId="1" applyFont="1" applyFill="1" applyBorder="1" applyAlignment="1">
      <alignment vertical="center" wrapText="1"/>
    </xf>
    <xf numFmtId="0" fontId="26" fillId="27" borderId="8" xfId="1" applyFont="1" applyFill="1" applyBorder="1" applyAlignment="1">
      <alignment vertical="center" wrapText="1"/>
    </xf>
    <xf numFmtId="0" fontId="28" fillId="17" borderId="95" xfId="1" applyFont="1" applyFill="1" applyBorder="1" applyAlignment="1">
      <alignment vertical="center" shrinkToFit="1"/>
    </xf>
    <xf numFmtId="0" fontId="28" fillId="17" borderId="96" xfId="1" applyFont="1" applyFill="1" applyBorder="1" applyAlignment="1">
      <alignment vertical="center" shrinkToFit="1"/>
    </xf>
    <xf numFmtId="0" fontId="28" fillId="18" borderId="94" xfId="1" applyFont="1" applyFill="1" applyBorder="1" applyAlignment="1">
      <alignment vertical="center" shrinkToFit="1"/>
    </xf>
    <xf numFmtId="0" fontId="28" fillId="18" borderId="143" xfId="1" applyFont="1" applyFill="1" applyBorder="1" applyAlignment="1">
      <alignment vertical="center" shrinkToFit="1"/>
    </xf>
    <xf numFmtId="0" fontId="28" fillId="18" borderId="96" xfId="1" applyFont="1" applyFill="1" applyBorder="1" applyAlignment="1">
      <alignment vertical="center" shrinkToFit="1"/>
    </xf>
    <xf numFmtId="0" fontId="28" fillId="19" borderId="94" xfId="1" applyFont="1" applyFill="1" applyBorder="1" applyAlignment="1">
      <alignment vertical="center" shrinkToFit="1"/>
    </xf>
    <xf numFmtId="0" fontId="28" fillId="19" borderId="143" xfId="1" applyFont="1" applyFill="1" applyBorder="1" applyAlignment="1">
      <alignment vertical="center" shrinkToFit="1"/>
    </xf>
    <xf numFmtId="0" fontId="28" fillId="19" borderId="96" xfId="1" applyFont="1" applyFill="1" applyBorder="1" applyAlignment="1">
      <alignment vertical="center" shrinkToFit="1"/>
    </xf>
    <xf numFmtId="0" fontId="28" fillId="20" borderId="95" xfId="1" applyFont="1" applyFill="1" applyBorder="1" applyAlignment="1">
      <alignment vertical="center" shrinkToFit="1"/>
    </xf>
    <xf numFmtId="0" fontId="28" fillId="20" borderId="194" xfId="1" applyFont="1" applyFill="1" applyBorder="1" applyAlignment="1">
      <alignment vertical="center" shrinkToFit="1"/>
    </xf>
    <xf numFmtId="0" fontId="28" fillId="8" borderId="108" xfId="1" applyFont="1" applyFill="1" applyBorder="1" applyAlignment="1">
      <alignment vertical="center" shrinkToFit="1"/>
    </xf>
    <xf numFmtId="0" fontId="28" fillId="21" borderId="94" xfId="1" applyFont="1" applyFill="1" applyBorder="1" applyAlignment="1">
      <alignment vertical="center" shrinkToFit="1"/>
    </xf>
    <xf numFmtId="0" fontId="28" fillId="21" borderId="143" xfId="1" applyFont="1" applyFill="1" applyBorder="1" applyAlignment="1">
      <alignment vertical="center" shrinkToFit="1"/>
    </xf>
    <xf numFmtId="0" fontId="28" fillId="21" borderId="96" xfId="1" applyFont="1" applyFill="1" applyBorder="1" applyAlignment="1">
      <alignment vertical="center" shrinkToFit="1"/>
    </xf>
    <xf numFmtId="0" fontId="28" fillId="22" borderId="95" xfId="1" applyFont="1" applyFill="1" applyBorder="1" applyAlignment="1">
      <alignment vertical="center" shrinkToFit="1"/>
    </xf>
    <xf numFmtId="0" fontId="28" fillId="22" borderId="143" xfId="1" applyFont="1" applyFill="1" applyBorder="1" applyAlignment="1">
      <alignment vertical="center" shrinkToFit="1"/>
    </xf>
    <xf numFmtId="0" fontId="28" fillId="22" borderId="194" xfId="1" applyFont="1" applyFill="1" applyBorder="1" applyAlignment="1">
      <alignment vertical="center" shrinkToFit="1"/>
    </xf>
    <xf numFmtId="0" fontId="28" fillId="23" borderId="194" xfId="1" applyFont="1" applyFill="1" applyBorder="1" applyAlignment="1">
      <alignment vertical="center" shrinkToFit="1"/>
    </xf>
    <xf numFmtId="0" fontId="28" fillId="27" borderId="362" xfId="1" applyFont="1" applyFill="1" applyBorder="1" applyAlignment="1">
      <alignment horizontal="right" vertical="center" shrinkToFit="1"/>
    </xf>
    <xf numFmtId="0" fontId="23" fillId="27" borderId="19" xfId="0" applyFont="1" applyFill="1" applyBorder="1" applyAlignment="1">
      <alignment horizontal="left" vertical="center" wrapText="1"/>
    </xf>
    <xf numFmtId="0" fontId="17" fillId="0" borderId="162" xfId="1" applyFont="1" applyBorder="1" applyAlignment="1">
      <alignment vertical="center" shrinkToFit="1"/>
    </xf>
    <xf numFmtId="0" fontId="17" fillId="0" borderId="161" xfId="1" applyFont="1" applyBorder="1" applyAlignment="1">
      <alignment vertical="center" shrinkToFit="1"/>
    </xf>
    <xf numFmtId="0" fontId="17" fillId="0" borderId="160" xfId="1" applyFont="1" applyBorder="1" applyAlignment="1">
      <alignment vertical="center" shrinkToFit="1"/>
    </xf>
    <xf numFmtId="0" fontId="17" fillId="0" borderId="139" xfId="1" applyFont="1" applyBorder="1" applyAlignment="1">
      <alignment vertical="center" shrinkToFit="1"/>
    </xf>
    <xf numFmtId="0" fontId="17" fillId="0" borderId="124" xfId="1" applyFont="1" applyBorder="1" applyAlignment="1">
      <alignment vertical="center" shrinkToFit="1"/>
    </xf>
    <xf numFmtId="0" fontId="17" fillId="27" borderId="62" xfId="1" applyFont="1" applyFill="1" applyBorder="1" applyAlignment="1">
      <alignment vertical="center" shrinkToFit="1"/>
    </xf>
    <xf numFmtId="0" fontId="31" fillId="0" borderId="90" xfId="0" applyFont="1" applyBorder="1" applyAlignment="1">
      <alignment vertical="center" wrapText="1"/>
    </xf>
    <xf numFmtId="0" fontId="17" fillId="0" borderId="55" xfId="1" applyFont="1" applyBorder="1" applyAlignment="1">
      <alignment vertical="center" shrinkToFit="1"/>
    </xf>
    <xf numFmtId="0" fontId="17" fillId="0" borderId="57" xfId="1" applyFont="1" applyBorder="1" applyAlignment="1">
      <alignment vertical="center" shrinkToFit="1"/>
    </xf>
    <xf numFmtId="0" fontId="17" fillId="0" borderId="56" xfId="1" applyFont="1" applyBorder="1" applyAlignment="1">
      <alignment vertical="center" shrinkToFit="1"/>
    </xf>
    <xf numFmtId="0" fontId="17" fillId="0" borderId="140" xfId="1" applyFont="1" applyBorder="1" applyAlignment="1">
      <alignment vertical="center" shrinkToFit="1"/>
    </xf>
    <xf numFmtId="0" fontId="17" fillId="0" borderId="126" xfId="1" applyFont="1" applyBorder="1" applyAlignment="1">
      <alignment vertical="center" shrinkToFit="1"/>
    </xf>
    <xf numFmtId="0" fontId="17" fillId="27" borderId="58" xfId="1" applyFont="1" applyFill="1" applyBorder="1" applyAlignment="1">
      <alignment horizontal="right" vertical="center" shrinkToFit="1"/>
    </xf>
    <xf numFmtId="0" fontId="17" fillId="0" borderId="66" xfId="1" applyFont="1" applyBorder="1" applyAlignment="1">
      <alignment vertical="center" shrinkToFit="1"/>
    </xf>
    <xf numFmtId="0" fontId="17" fillId="0" borderId="68" xfId="1" applyFont="1" applyBorder="1" applyAlignment="1">
      <alignment vertical="center" shrinkToFit="1"/>
    </xf>
    <xf numFmtId="0" fontId="17" fillId="0" borderId="67" xfId="1" applyFont="1" applyBorder="1" applyAlignment="1">
      <alignment vertical="center" shrinkToFit="1"/>
    </xf>
    <xf numFmtId="0" fontId="17" fillId="0" borderId="141" xfId="1" applyFont="1" applyBorder="1" applyAlignment="1">
      <alignment vertical="center" shrinkToFit="1"/>
    </xf>
    <xf numFmtId="0" fontId="17" fillId="0" borderId="199" xfId="1" applyFont="1" applyBorder="1" applyAlignment="1">
      <alignment vertical="center" shrinkToFit="1"/>
    </xf>
    <xf numFmtId="0" fontId="23" fillId="27" borderId="166" xfId="0" applyFont="1" applyFill="1" applyBorder="1" applyAlignment="1">
      <alignment horizontal="left" vertical="center" wrapText="1"/>
    </xf>
    <xf numFmtId="0" fontId="31" fillId="0" borderId="167" xfId="0" applyFont="1" applyBorder="1" applyAlignment="1">
      <alignment vertical="center" wrapText="1"/>
    </xf>
    <xf numFmtId="0" fontId="17" fillId="0" borderId="255" xfId="1" applyFont="1" applyBorder="1" applyAlignment="1">
      <alignment vertical="center" shrinkToFit="1"/>
    </xf>
    <xf numFmtId="0" fontId="17" fillId="0" borderId="318" xfId="1" applyFont="1" applyBorder="1" applyAlignment="1">
      <alignment vertical="center" shrinkToFit="1"/>
    </xf>
    <xf numFmtId="0" fontId="17" fillId="0" borderId="256" xfId="1" applyFont="1" applyBorder="1" applyAlignment="1">
      <alignment vertical="center" shrinkToFit="1"/>
    </xf>
    <xf numFmtId="0" fontId="17" fillId="0" borderId="309" xfId="1" applyFont="1" applyBorder="1" applyAlignment="1">
      <alignment vertical="center" shrinkToFit="1"/>
    </xf>
    <xf numFmtId="0" fontId="17" fillId="0" borderId="314" xfId="1" applyFont="1" applyBorder="1" applyAlignment="1">
      <alignment vertical="center" shrinkToFit="1"/>
    </xf>
    <xf numFmtId="0" fontId="17" fillId="27" borderId="316" xfId="1" applyFont="1" applyFill="1" applyBorder="1" applyAlignment="1">
      <alignment horizontal="right" vertical="center" shrinkToFit="1"/>
    </xf>
    <xf numFmtId="0" fontId="17" fillId="0" borderId="287" xfId="1" applyFont="1" applyBorder="1" applyAlignment="1">
      <alignment vertical="center" shrinkToFit="1"/>
    </xf>
    <xf numFmtId="0" fontId="17" fillId="0" borderId="223" xfId="1" applyFont="1" applyBorder="1" applyAlignment="1">
      <alignment vertical="center" shrinkToFit="1"/>
    </xf>
    <xf numFmtId="0" fontId="17" fillId="0" borderId="249" xfId="1" applyFont="1" applyBorder="1" applyAlignment="1">
      <alignment vertical="center" shrinkToFit="1"/>
    </xf>
    <xf numFmtId="0" fontId="17" fillId="0" borderId="288" xfId="1" applyFont="1" applyBorder="1" applyAlignment="1">
      <alignment vertical="center" shrinkToFit="1"/>
    </xf>
    <xf numFmtId="0" fontId="17" fillId="0" borderId="225" xfId="1" applyFont="1" applyBorder="1" applyAlignment="1">
      <alignment vertical="center" shrinkToFit="1"/>
    </xf>
    <xf numFmtId="0" fontId="17" fillId="27" borderId="35" xfId="1" applyFont="1" applyFill="1" applyBorder="1" applyAlignment="1">
      <alignment vertical="center" shrinkToFit="1"/>
    </xf>
    <xf numFmtId="0" fontId="23" fillId="27" borderId="50" xfId="1" applyFont="1" applyFill="1" applyBorder="1" applyAlignment="1">
      <alignment horizontal="center" vertical="center"/>
    </xf>
    <xf numFmtId="0" fontId="23" fillId="27" borderId="77" xfId="1" applyFont="1" applyFill="1" applyBorder="1" applyAlignment="1">
      <alignment horizontal="center" vertical="center" wrapText="1"/>
    </xf>
    <xf numFmtId="0" fontId="17" fillId="0" borderId="289" xfId="1" applyFont="1" applyBorder="1" applyAlignment="1">
      <alignment vertical="center" shrinkToFit="1"/>
    </xf>
    <xf numFmtId="0" fontId="17" fillId="0" borderId="290" xfId="1" applyFont="1" applyBorder="1" applyAlignment="1">
      <alignment vertical="center" shrinkToFit="1"/>
    </xf>
    <xf numFmtId="0" fontId="17" fillId="0" borderId="291" xfId="1" applyFont="1" applyBorder="1" applyAlignment="1">
      <alignment vertical="center" shrinkToFit="1"/>
    </xf>
    <xf numFmtId="0" fontId="17" fillId="0" borderId="317" xfId="1" applyFont="1" applyBorder="1" applyAlignment="1">
      <alignment vertical="center" shrinkToFit="1"/>
    </xf>
    <xf numFmtId="0" fontId="23" fillId="27" borderId="43" xfId="1" applyFont="1" applyFill="1" applyBorder="1" applyAlignment="1">
      <alignment horizontal="center" vertical="center"/>
    </xf>
    <xf numFmtId="0" fontId="23" fillId="27" borderId="51" xfId="1" applyFont="1" applyFill="1" applyBorder="1" applyAlignment="1">
      <alignment horizontal="center" vertical="center" wrapText="1"/>
    </xf>
    <xf numFmtId="0" fontId="17" fillId="0" borderId="308" xfId="1" applyFont="1" applyBorder="1" applyAlignment="1">
      <alignment vertical="center" shrinkToFit="1"/>
    </xf>
    <xf numFmtId="0" fontId="17" fillId="0" borderId="243" xfId="1" applyFont="1" applyBorder="1" applyAlignment="1">
      <alignment vertical="center" shrinkToFit="1"/>
    </xf>
    <xf numFmtId="0" fontId="17" fillId="0" borderId="245" xfId="1" applyFont="1" applyBorder="1" applyAlignment="1">
      <alignment vertical="center" shrinkToFit="1"/>
    </xf>
    <xf numFmtId="0" fontId="17" fillId="27" borderId="30" xfId="1" applyFont="1" applyFill="1" applyBorder="1" applyAlignment="1">
      <alignment horizontal="right" vertical="center" shrinkToFit="1"/>
    </xf>
    <xf numFmtId="0" fontId="23" fillId="17" borderId="95" xfId="1" applyFont="1" applyFill="1" applyBorder="1" applyAlignment="1">
      <alignment horizontal="center" vertical="top" textRotation="255" shrinkToFit="1"/>
    </xf>
    <xf numFmtId="0" fontId="23" fillId="17" borderId="96" xfId="1" applyFont="1" applyFill="1" applyBorder="1" applyAlignment="1">
      <alignment horizontal="center" vertical="top" textRotation="255" shrinkToFit="1"/>
    </xf>
    <xf numFmtId="0" fontId="23" fillId="18" borderId="94" xfId="1" applyFont="1" applyFill="1" applyBorder="1" applyAlignment="1">
      <alignment horizontal="center" vertical="top" textRotation="255" shrinkToFit="1"/>
    </xf>
    <xf numFmtId="0" fontId="23" fillId="18" borderId="143" xfId="1" applyFont="1" applyFill="1" applyBorder="1" applyAlignment="1">
      <alignment horizontal="center" vertical="top" textRotation="255" shrinkToFit="1"/>
    </xf>
    <xf numFmtId="0" fontId="23" fillId="18" borderId="96" xfId="1" applyFont="1" applyFill="1" applyBorder="1" applyAlignment="1">
      <alignment horizontal="center" vertical="top" textRotation="255" shrinkToFit="1"/>
    </xf>
    <xf numFmtId="0" fontId="23" fillId="19" borderId="94" xfId="1" applyFont="1" applyFill="1" applyBorder="1" applyAlignment="1">
      <alignment horizontal="center" vertical="top" textRotation="255" shrinkToFit="1"/>
    </xf>
    <xf numFmtId="0" fontId="23" fillId="19" borderId="143" xfId="1" applyFont="1" applyFill="1" applyBorder="1" applyAlignment="1">
      <alignment horizontal="center" vertical="top" textRotation="255" shrinkToFit="1"/>
    </xf>
    <xf numFmtId="0" fontId="23" fillId="19" borderId="96" xfId="1" applyFont="1" applyFill="1" applyBorder="1" applyAlignment="1">
      <alignment horizontal="center" vertical="top" textRotation="255" shrinkToFit="1"/>
    </xf>
    <xf numFmtId="0" fontId="23" fillId="20" borderId="95" xfId="1" applyFont="1" applyFill="1" applyBorder="1" applyAlignment="1">
      <alignment vertical="top" textRotation="255" shrinkToFit="1"/>
    </xf>
    <xf numFmtId="0" fontId="23" fillId="20" borderId="96" xfId="1" applyFont="1" applyFill="1" applyBorder="1" applyAlignment="1">
      <alignment horizontal="center" vertical="top" textRotation="255" shrinkToFit="1"/>
    </xf>
    <xf numFmtId="0" fontId="23" fillId="21" borderId="94" xfId="1" applyFont="1" applyFill="1" applyBorder="1" applyAlignment="1">
      <alignment horizontal="center" vertical="top" textRotation="255" shrinkToFit="1"/>
    </xf>
    <xf numFmtId="0" fontId="23" fillId="21" borderId="143" xfId="1" applyFont="1" applyFill="1" applyBorder="1" applyAlignment="1">
      <alignment horizontal="center" vertical="top" textRotation="255" shrinkToFit="1"/>
    </xf>
    <xf numFmtId="0" fontId="23" fillId="21" borderId="96" xfId="1" applyFont="1" applyFill="1" applyBorder="1" applyAlignment="1">
      <alignment horizontal="center" vertical="top" textRotation="255" shrinkToFit="1"/>
    </xf>
    <xf numFmtId="0" fontId="23" fillId="22" borderId="95" xfId="1" applyFont="1" applyFill="1" applyBorder="1" applyAlignment="1">
      <alignment vertical="top" textRotation="255" shrinkToFit="1"/>
    </xf>
    <xf numFmtId="0" fontId="23" fillId="22" borderId="143" xfId="1" applyFont="1" applyFill="1" applyBorder="1" applyAlignment="1">
      <alignment horizontal="center" vertical="top" textRotation="255" shrinkToFit="1"/>
    </xf>
    <xf numFmtId="0" fontId="23" fillId="22" borderId="96" xfId="1" applyFont="1" applyFill="1" applyBorder="1" applyAlignment="1">
      <alignment horizontal="center" vertical="top" textRotation="255" shrinkToFit="1"/>
    </xf>
    <xf numFmtId="0" fontId="23" fillId="21" borderId="80" xfId="1" applyFont="1" applyFill="1" applyBorder="1" applyAlignment="1">
      <alignment vertical="center" wrapText="1"/>
    </xf>
    <xf numFmtId="0" fontId="17" fillId="27" borderId="321" xfId="1" applyFont="1" applyFill="1" applyBorder="1" applyAlignment="1">
      <alignment horizontal="center" vertical="center" shrinkToFit="1"/>
    </xf>
    <xf numFmtId="0" fontId="17" fillId="0" borderId="276" xfId="1" applyFont="1" applyBorder="1" applyAlignment="1">
      <alignment vertical="center" shrinkToFit="1"/>
    </xf>
    <xf numFmtId="0" fontId="17" fillId="21" borderId="62" xfId="1" applyFont="1" applyFill="1" applyBorder="1" applyAlignment="1">
      <alignment vertical="center" shrinkToFit="1"/>
    </xf>
    <xf numFmtId="0" fontId="23" fillId="21" borderId="77" xfId="1" applyFont="1" applyFill="1" applyBorder="1" applyAlignment="1">
      <alignment horizontal="center" vertical="center" wrapText="1"/>
    </xf>
    <xf numFmtId="0" fontId="17" fillId="27" borderId="210" xfId="1" applyFont="1" applyFill="1" applyBorder="1" applyAlignment="1">
      <alignment horizontal="center" vertical="center" shrinkToFit="1"/>
    </xf>
    <xf numFmtId="0" fontId="17" fillId="0" borderId="281" xfId="1" applyFont="1" applyBorder="1" applyAlignment="1">
      <alignment vertical="center" shrinkToFit="1"/>
    </xf>
    <xf numFmtId="0" fontId="17" fillId="21" borderId="58" xfId="1" applyFont="1" applyFill="1" applyBorder="1" applyAlignment="1">
      <alignment horizontal="right" vertical="center" shrinkToFit="1"/>
    </xf>
    <xf numFmtId="0" fontId="17" fillId="0" borderId="28" xfId="1" applyFont="1" applyBorder="1" applyAlignment="1">
      <alignment vertical="center" shrinkToFit="1"/>
    </xf>
    <xf numFmtId="0" fontId="17" fillId="0" borderId="229" xfId="1" applyFont="1" applyBorder="1" applyAlignment="1">
      <alignment vertical="center" shrinkToFit="1"/>
    </xf>
    <xf numFmtId="0" fontId="17" fillId="21" borderId="35" xfId="1" applyFont="1" applyFill="1" applyBorder="1" applyAlignment="1">
      <alignment vertical="center" shrinkToFit="1"/>
    </xf>
    <xf numFmtId="0" fontId="23" fillId="21" borderId="168" xfId="1" applyFont="1" applyFill="1" applyBorder="1" applyAlignment="1">
      <alignment horizontal="center" vertical="center" wrapText="1"/>
    </xf>
    <xf numFmtId="0" fontId="17" fillId="27" borderId="322" xfId="1" applyFont="1" applyFill="1" applyBorder="1" applyAlignment="1">
      <alignment horizontal="center" vertical="center" shrinkToFit="1"/>
    </xf>
    <xf numFmtId="0" fontId="17" fillId="0" borderId="315" xfId="1" applyFont="1" applyBorder="1" applyAlignment="1">
      <alignment vertical="center" shrinkToFit="1"/>
    </xf>
    <xf numFmtId="0" fontId="17" fillId="21" borderId="316" xfId="1" applyFont="1" applyFill="1" applyBorder="1" applyAlignment="1">
      <alignment horizontal="right" vertical="center" shrinkToFit="1"/>
    </xf>
    <xf numFmtId="0" fontId="23" fillId="21" borderId="173" xfId="1" applyFont="1" applyFill="1" applyBorder="1" applyAlignment="1">
      <alignment vertical="center" wrapText="1"/>
    </xf>
    <xf numFmtId="0" fontId="17" fillId="17" borderId="193" xfId="1" applyFont="1" applyFill="1" applyBorder="1" applyAlignment="1">
      <alignment vertical="center" shrinkToFit="1"/>
    </xf>
    <xf numFmtId="0" fontId="17" fillId="17" borderId="194" xfId="1" applyFont="1" applyFill="1" applyBorder="1" applyAlignment="1">
      <alignment vertical="center" shrinkToFit="1"/>
    </xf>
    <xf numFmtId="0" fontId="17" fillId="18" borderId="43" xfId="1" applyFont="1" applyFill="1" applyBorder="1" applyAlignment="1">
      <alignment vertical="center" shrinkToFit="1"/>
    </xf>
    <xf numFmtId="0" fontId="17" fillId="18" borderId="159" xfId="1" applyFont="1" applyFill="1" applyBorder="1" applyAlignment="1">
      <alignment vertical="center" shrinkToFit="1"/>
    </xf>
    <xf numFmtId="0" fontId="17" fillId="19" borderId="193" xfId="1" applyFont="1" applyFill="1" applyBorder="1" applyAlignment="1">
      <alignment vertical="center" shrinkToFit="1"/>
    </xf>
    <xf numFmtId="0" fontId="17" fillId="19" borderId="43" xfId="1" applyFont="1" applyFill="1" applyBorder="1" applyAlignment="1">
      <alignment vertical="center" shrinkToFit="1"/>
    </xf>
    <xf numFmtId="0" fontId="17" fillId="19" borderId="159" xfId="1" applyFont="1" applyFill="1" applyBorder="1" applyAlignment="1">
      <alignment vertical="center" shrinkToFit="1"/>
    </xf>
    <xf numFmtId="0" fontId="17" fillId="20" borderId="193" xfId="1" applyFont="1" applyFill="1" applyBorder="1" applyAlignment="1">
      <alignment vertical="center" shrinkToFit="1"/>
    </xf>
    <xf numFmtId="0" fontId="17" fillId="20" borderId="194" xfId="1" applyFont="1" applyFill="1" applyBorder="1" applyAlignment="1">
      <alignment vertical="center" shrinkToFit="1"/>
    </xf>
    <xf numFmtId="0" fontId="17" fillId="8" borderId="22" xfId="1" applyFont="1" applyFill="1" applyBorder="1" applyAlignment="1">
      <alignment vertical="center" shrinkToFit="1"/>
    </xf>
    <xf numFmtId="0" fontId="17" fillId="27" borderId="165" xfId="1" applyFont="1" applyFill="1" applyBorder="1" applyAlignment="1">
      <alignment horizontal="center" vertical="center" shrinkToFit="1"/>
    </xf>
    <xf numFmtId="0" fontId="17" fillId="27" borderId="0" xfId="1" applyFont="1" applyFill="1" applyAlignment="1">
      <alignment horizontal="center" vertical="center" shrinkToFit="1"/>
    </xf>
    <xf numFmtId="0" fontId="17" fillId="27" borderId="159" xfId="1" applyFont="1" applyFill="1" applyBorder="1" applyAlignment="1">
      <alignment horizontal="center" vertical="center" shrinkToFit="1"/>
    </xf>
    <xf numFmtId="0" fontId="17" fillId="22" borderId="193" xfId="1" applyFont="1" applyFill="1" applyBorder="1" applyAlignment="1">
      <alignment vertical="center" shrinkToFit="1"/>
    </xf>
    <xf numFmtId="0" fontId="17" fillId="22" borderId="192" xfId="1" applyFont="1" applyFill="1" applyBorder="1" applyAlignment="1">
      <alignment vertical="center" shrinkToFit="1"/>
    </xf>
    <xf numFmtId="0" fontId="17" fillId="22" borderId="43" xfId="1" applyFont="1" applyFill="1" applyBorder="1" applyAlignment="1">
      <alignment vertical="center" shrinkToFit="1"/>
    </xf>
    <xf numFmtId="0" fontId="17" fillId="22" borderId="159" xfId="1" applyFont="1" applyFill="1" applyBorder="1" applyAlignment="1">
      <alignment vertical="center" shrinkToFit="1"/>
    </xf>
    <xf numFmtId="0" fontId="17" fillId="23" borderId="320" xfId="1" applyFont="1" applyFill="1" applyBorder="1" applyAlignment="1">
      <alignment vertical="center" shrinkToFit="1"/>
    </xf>
    <xf numFmtId="0" fontId="17" fillId="21" borderId="174" xfId="1" applyFont="1" applyFill="1" applyBorder="1" applyAlignment="1">
      <alignment vertical="center" shrinkToFit="1"/>
    </xf>
    <xf numFmtId="0" fontId="23" fillId="21" borderId="150" xfId="1" applyFont="1" applyFill="1" applyBorder="1" applyAlignment="1">
      <alignment horizontal="center" vertical="center" wrapText="1"/>
    </xf>
    <xf numFmtId="0" fontId="17" fillId="17" borderId="95" xfId="1" applyFont="1" applyFill="1" applyBorder="1" applyAlignment="1">
      <alignment vertical="center" shrinkToFit="1"/>
    </xf>
    <xf numFmtId="0" fontId="17" fillId="17" borderId="96" xfId="1" applyFont="1" applyFill="1" applyBorder="1" applyAlignment="1">
      <alignment vertical="center" shrinkToFit="1"/>
    </xf>
    <xf numFmtId="0" fontId="17" fillId="18" borderId="94" xfId="1" applyFont="1" applyFill="1" applyBorder="1" applyAlignment="1">
      <alignment vertical="center" shrinkToFit="1"/>
    </xf>
    <xf numFmtId="0" fontId="17" fillId="18" borderId="108" xfId="1" applyFont="1" applyFill="1" applyBorder="1" applyAlignment="1">
      <alignment vertical="center" shrinkToFit="1"/>
    </xf>
    <xf numFmtId="0" fontId="17" fillId="19" borderId="95" xfId="1" applyFont="1" applyFill="1" applyBorder="1" applyAlignment="1">
      <alignment vertical="center" shrinkToFit="1"/>
    </xf>
    <xf numFmtId="0" fontId="17" fillId="19" borderId="94" xfId="1" applyFont="1" applyFill="1" applyBorder="1" applyAlignment="1">
      <alignment vertical="center" shrinkToFit="1"/>
    </xf>
    <xf numFmtId="0" fontId="17" fillId="19" borderId="108" xfId="1" applyFont="1" applyFill="1" applyBorder="1" applyAlignment="1">
      <alignment vertical="center" shrinkToFit="1"/>
    </xf>
    <xf numFmtId="0" fontId="17" fillId="20" borderId="95" xfId="1" applyFont="1" applyFill="1" applyBorder="1" applyAlignment="1">
      <alignment vertical="center" shrinkToFit="1"/>
    </xf>
    <xf numFmtId="0" fontId="17" fillId="20" borderId="96" xfId="1" applyFont="1" applyFill="1" applyBorder="1" applyAlignment="1">
      <alignment vertical="center" shrinkToFit="1"/>
    </xf>
    <xf numFmtId="0" fontId="17" fillId="8" borderId="79" xfId="1" applyFont="1" applyFill="1" applyBorder="1" applyAlignment="1">
      <alignment vertical="center" shrinkToFit="1"/>
    </xf>
    <xf numFmtId="0" fontId="17" fillId="22" borderId="95" xfId="1" applyFont="1" applyFill="1" applyBorder="1" applyAlignment="1">
      <alignment vertical="center" shrinkToFit="1"/>
    </xf>
    <xf numFmtId="0" fontId="17" fillId="22" borderId="143" xfId="1" applyFont="1" applyFill="1" applyBorder="1" applyAlignment="1">
      <alignment vertical="center" shrinkToFit="1"/>
    </xf>
    <xf numFmtId="0" fontId="17" fillId="22" borderId="94" xfId="1" applyFont="1" applyFill="1" applyBorder="1" applyAlignment="1">
      <alignment vertical="center" shrinkToFit="1"/>
    </xf>
    <xf numFmtId="0" fontId="17" fillId="22" borderId="108" xfId="1" applyFont="1" applyFill="1" applyBorder="1" applyAlignment="1">
      <alignment vertical="center" shrinkToFit="1"/>
    </xf>
    <xf numFmtId="0" fontId="17" fillId="23" borderId="319" xfId="1" applyFont="1" applyFill="1" applyBorder="1" applyAlignment="1">
      <alignment vertical="center" shrinkToFit="1"/>
    </xf>
    <xf numFmtId="0" fontId="17" fillId="21" borderId="170" xfId="1" applyFont="1" applyFill="1" applyBorder="1" applyAlignment="1">
      <alignment vertical="center" shrinkToFit="1"/>
    </xf>
    <xf numFmtId="0" fontId="23" fillId="22" borderId="0" xfId="1" applyFont="1" applyFill="1" applyAlignment="1">
      <alignment vertical="center" wrapText="1"/>
    </xf>
    <xf numFmtId="0" fontId="17" fillId="22" borderId="35" xfId="1" applyFont="1" applyFill="1" applyBorder="1" applyAlignment="1">
      <alignment vertical="center" shrinkToFit="1"/>
    </xf>
    <xf numFmtId="0" fontId="23" fillId="22" borderId="77" xfId="1" applyFont="1" applyFill="1" applyBorder="1" applyAlignment="1">
      <alignment horizontal="center" vertical="center" wrapText="1"/>
    </xf>
    <xf numFmtId="0" fontId="17" fillId="22" borderId="58" xfId="1" applyFont="1" applyFill="1" applyBorder="1" applyAlignment="1">
      <alignment horizontal="right" vertical="center" shrinkToFit="1"/>
    </xf>
    <xf numFmtId="0" fontId="23" fillId="22" borderId="80" xfId="1" applyFont="1" applyFill="1" applyBorder="1" applyAlignment="1">
      <alignment vertical="center" wrapText="1"/>
    </xf>
    <xf numFmtId="0" fontId="17" fillId="0" borderId="279" xfId="1" applyFont="1" applyBorder="1" applyAlignment="1">
      <alignment vertical="center" shrinkToFit="1"/>
    </xf>
    <xf numFmtId="0" fontId="17" fillId="22" borderId="62" xfId="1" applyFont="1" applyFill="1" applyBorder="1" applyAlignment="1">
      <alignment vertical="center" shrinkToFit="1"/>
    </xf>
    <xf numFmtId="0" fontId="23" fillId="22" borderId="168" xfId="1" applyFont="1" applyFill="1" applyBorder="1" applyAlignment="1">
      <alignment horizontal="center" vertical="center" wrapText="1"/>
    </xf>
    <xf numFmtId="0" fontId="17" fillId="22" borderId="316" xfId="1" applyFont="1" applyFill="1" applyBorder="1" applyAlignment="1">
      <alignment horizontal="right" vertical="center" shrinkToFit="1"/>
    </xf>
    <xf numFmtId="0" fontId="23" fillId="22" borderId="173" xfId="1" applyFont="1" applyFill="1" applyBorder="1" applyAlignment="1">
      <alignment vertical="center" wrapText="1"/>
    </xf>
    <xf numFmtId="0" fontId="17" fillId="21" borderId="193" xfId="1" applyFont="1" applyFill="1" applyBorder="1" applyAlignment="1">
      <alignment vertical="center" shrinkToFit="1"/>
    </xf>
    <xf numFmtId="0" fontId="17" fillId="21" borderId="43" xfId="1" applyFont="1" applyFill="1" applyBorder="1" applyAlignment="1">
      <alignment vertical="center" shrinkToFit="1"/>
    </xf>
    <xf numFmtId="0" fontId="17" fillId="21" borderId="159" xfId="1" applyFont="1" applyFill="1" applyBorder="1" applyAlignment="1">
      <alignment vertical="center" shrinkToFit="1"/>
    </xf>
    <xf numFmtId="0" fontId="17" fillId="22" borderId="174" xfId="1" applyFont="1" applyFill="1" applyBorder="1" applyAlignment="1">
      <alignment vertical="center" shrinkToFit="1"/>
    </xf>
    <xf numFmtId="0" fontId="23" fillId="22" borderId="178" xfId="1" applyFont="1" applyFill="1" applyBorder="1" applyAlignment="1">
      <alignment horizontal="center" vertical="center" wrapText="1"/>
    </xf>
    <xf numFmtId="0" fontId="17" fillId="17" borderId="41" xfId="1" applyFont="1" applyFill="1" applyBorder="1" applyAlignment="1">
      <alignment vertical="center" shrinkToFit="1"/>
    </xf>
    <xf numFmtId="0" fontId="17" fillId="17" borderId="178" xfId="1" applyFont="1" applyFill="1" applyBorder="1" applyAlignment="1">
      <alignment vertical="center" shrinkToFit="1"/>
    </xf>
    <xf numFmtId="0" fontId="17" fillId="18" borderId="40" xfId="1" applyFont="1" applyFill="1" applyBorder="1" applyAlignment="1">
      <alignment vertical="center" shrinkToFit="1"/>
    </xf>
    <xf numFmtId="0" fontId="17" fillId="18" borderId="42" xfId="1" applyFont="1" applyFill="1" applyBorder="1" applyAlignment="1">
      <alignment vertical="center" shrinkToFit="1"/>
    </xf>
    <xf numFmtId="0" fontId="17" fillId="19" borderId="41" xfId="1" applyFont="1" applyFill="1" applyBorder="1" applyAlignment="1">
      <alignment vertical="center" shrinkToFit="1"/>
    </xf>
    <xf numFmtId="0" fontId="17" fillId="19" borderId="40" xfId="1" applyFont="1" applyFill="1" applyBorder="1" applyAlignment="1">
      <alignment vertical="center" shrinkToFit="1"/>
    </xf>
    <xf numFmtId="0" fontId="17" fillId="19" borderId="42" xfId="1" applyFont="1" applyFill="1" applyBorder="1" applyAlignment="1">
      <alignment vertical="center" shrinkToFit="1"/>
    </xf>
    <xf numFmtId="0" fontId="17" fillId="20" borderId="41" xfId="1" applyFont="1" applyFill="1" applyBorder="1" applyAlignment="1">
      <alignment vertical="center" shrinkToFit="1"/>
    </xf>
    <xf numFmtId="0" fontId="17" fillId="20" borderId="178" xfId="1" applyFont="1" applyFill="1" applyBorder="1" applyAlignment="1">
      <alignment vertical="center" shrinkToFit="1"/>
    </xf>
    <xf numFmtId="0" fontId="17" fillId="8" borderId="110" xfId="1" applyFont="1" applyFill="1" applyBorder="1" applyAlignment="1">
      <alignment vertical="center" shrinkToFit="1"/>
    </xf>
    <xf numFmtId="0" fontId="17" fillId="21" borderId="41" xfId="1" applyFont="1" applyFill="1" applyBorder="1" applyAlignment="1">
      <alignment vertical="center" shrinkToFit="1"/>
    </xf>
    <xf numFmtId="0" fontId="17" fillId="21" borderId="40" xfId="1" applyFont="1" applyFill="1" applyBorder="1" applyAlignment="1">
      <alignment vertical="center" shrinkToFit="1"/>
    </xf>
    <xf numFmtId="0" fontId="17" fillId="21" borderId="42" xfId="1" applyFont="1" applyFill="1" applyBorder="1" applyAlignment="1">
      <alignment vertical="center" shrinkToFit="1"/>
    </xf>
    <xf numFmtId="0" fontId="17" fillId="27" borderId="130" xfId="1" applyFont="1" applyFill="1" applyBorder="1" applyAlignment="1">
      <alignment horizontal="center" vertical="center" shrinkToFit="1"/>
    </xf>
    <xf numFmtId="0" fontId="17" fillId="27" borderId="9" xfId="1" applyFont="1" applyFill="1" applyBorder="1" applyAlignment="1">
      <alignment horizontal="center" vertical="center" shrinkToFit="1"/>
    </xf>
    <xf numFmtId="0" fontId="17" fillId="27" borderId="209" xfId="1" applyFont="1" applyFill="1" applyBorder="1" applyAlignment="1">
      <alignment horizontal="center" vertical="center" shrinkToFit="1"/>
    </xf>
    <xf numFmtId="0" fontId="17" fillId="23" borderId="179" xfId="1" applyFont="1" applyFill="1" applyBorder="1" applyAlignment="1">
      <alignment vertical="center" shrinkToFit="1"/>
    </xf>
    <xf numFmtId="0" fontId="17" fillId="22" borderId="180" xfId="1" applyFont="1" applyFill="1" applyBorder="1" applyAlignment="1">
      <alignment vertical="center" shrinkToFit="1"/>
    </xf>
    <xf numFmtId="0" fontId="26" fillId="0" borderId="0" xfId="1" applyFont="1" applyAlignment="1">
      <alignment horizontal="center" vertical="center" textRotation="255" wrapText="1" readingOrder="1"/>
    </xf>
    <xf numFmtId="0" fontId="23" fillId="0" borderId="0" xfId="1" applyFont="1" applyAlignment="1">
      <alignment horizontal="center" vertical="center" wrapText="1"/>
    </xf>
    <xf numFmtId="0" fontId="28" fillId="13" borderId="163" xfId="1" applyFont="1" applyFill="1" applyBorder="1" applyAlignment="1">
      <alignment vertical="center" shrinkToFit="1"/>
    </xf>
    <xf numFmtId="0" fontId="26" fillId="13" borderId="49" xfId="1" applyFont="1" applyFill="1" applyBorder="1" applyAlignment="1">
      <alignment vertical="center" wrapText="1"/>
    </xf>
    <xf numFmtId="0" fontId="26" fillId="13" borderId="8" xfId="1" applyFont="1" applyFill="1" applyBorder="1" applyAlignment="1">
      <alignment vertical="center" wrapText="1"/>
    </xf>
    <xf numFmtId="0" fontId="28" fillId="13" borderId="362" xfId="1" applyFont="1" applyFill="1" applyBorder="1" applyAlignment="1">
      <alignment horizontal="right" vertical="center" shrinkToFit="1"/>
    </xf>
    <xf numFmtId="0" fontId="23" fillId="13" borderId="19" xfId="0" applyFont="1" applyFill="1" applyBorder="1" applyAlignment="1">
      <alignment horizontal="left" vertical="center" wrapText="1"/>
    </xf>
    <xf numFmtId="0" fontId="17" fillId="13" borderId="35" xfId="1" applyFont="1" applyFill="1" applyBorder="1" applyAlignment="1">
      <alignment vertical="center" shrinkToFit="1"/>
    </xf>
    <xf numFmtId="0" fontId="17" fillId="13" borderId="58" xfId="1" applyFont="1" applyFill="1" applyBorder="1" applyAlignment="1">
      <alignment horizontal="right" vertical="center" shrinkToFit="1"/>
    </xf>
    <xf numFmtId="0" fontId="17" fillId="13" borderId="62" xfId="1" applyFont="1" applyFill="1" applyBorder="1" applyAlignment="1">
      <alignment vertical="center" shrinkToFit="1"/>
    </xf>
    <xf numFmtId="0" fontId="23" fillId="13" borderId="166" xfId="0" applyFont="1" applyFill="1" applyBorder="1" applyAlignment="1">
      <alignment horizontal="left" vertical="center" wrapText="1"/>
    </xf>
    <xf numFmtId="0" fontId="17" fillId="0" borderId="94" xfId="1" applyFont="1" applyBorder="1" applyAlignment="1">
      <alignment vertical="center" shrinkToFit="1"/>
    </xf>
    <xf numFmtId="0" fontId="17" fillId="0" borderId="96" xfId="1" applyFont="1" applyBorder="1" applyAlignment="1">
      <alignment vertical="center" shrinkToFit="1"/>
    </xf>
    <xf numFmtId="0" fontId="17" fillId="0" borderId="95" xfId="1" applyFont="1" applyBorder="1" applyAlignment="1">
      <alignment vertical="center" shrinkToFit="1"/>
    </xf>
    <xf numFmtId="0" fontId="17" fillId="0" borderId="143" xfId="1" applyFont="1" applyBorder="1" applyAlignment="1">
      <alignment vertical="center" shrinkToFit="1"/>
    </xf>
    <xf numFmtId="0" fontId="17" fillId="0" borderId="148" xfId="1" applyFont="1" applyBorder="1" applyAlignment="1">
      <alignment vertical="center" shrinkToFit="1"/>
    </xf>
    <xf numFmtId="0" fontId="17" fillId="13" borderId="316" xfId="1" applyFont="1" applyFill="1" applyBorder="1" applyAlignment="1">
      <alignment horizontal="right" vertical="center" shrinkToFit="1"/>
    </xf>
    <xf numFmtId="0" fontId="23" fillId="13" borderId="50" xfId="1" applyFont="1" applyFill="1" applyBorder="1" applyAlignment="1">
      <alignment horizontal="center" vertical="center"/>
    </xf>
    <xf numFmtId="0" fontId="23" fillId="13" borderId="77" xfId="1" applyFont="1" applyFill="1" applyBorder="1" applyAlignment="1">
      <alignment horizontal="center" vertical="center" wrapText="1"/>
    </xf>
    <xf numFmtId="0" fontId="23" fillId="13" borderId="43" xfId="1" applyFont="1" applyFill="1" applyBorder="1" applyAlignment="1">
      <alignment horizontal="center" vertical="center"/>
    </xf>
    <xf numFmtId="0" fontId="23" fillId="13" borderId="51" xfId="1" applyFont="1" applyFill="1" applyBorder="1" applyAlignment="1">
      <alignment horizontal="center" vertical="center" wrapText="1"/>
    </xf>
    <xf numFmtId="0" fontId="17" fillId="13" borderId="30" xfId="1" applyFont="1" applyFill="1" applyBorder="1" applyAlignment="1">
      <alignment horizontal="right" vertical="center" shrinkToFit="1"/>
    </xf>
    <xf numFmtId="0" fontId="17" fillId="13" borderId="321" xfId="1" applyFont="1" applyFill="1" applyBorder="1" applyAlignment="1">
      <alignment horizontal="center" vertical="center" shrinkToFit="1"/>
    </xf>
    <xf numFmtId="0" fontId="17" fillId="13" borderId="210" xfId="1" applyFont="1" applyFill="1" applyBorder="1" applyAlignment="1">
      <alignment horizontal="center" vertical="center" shrinkToFit="1"/>
    </xf>
    <xf numFmtId="0" fontId="17" fillId="13" borderId="322" xfId="1" applyFont="1" applyFill="1" applyBorder="1" applyAlignment="1">
      <alignment horizontal="center" vertical="center" shrinkToFit="1"/>
    </xf>
    <xf numFmtId="0" fontId="17" fillId="13" borderId="165" xfId="1" applyFont="1" applyFill="1" applyBorder="1" applyAlignment="1">
      <alignment horizontal="center" vertical="center" shrinkToFit="1"/>
    </xf>
    <xf numFmtId="0" fontId="17" fillId="13" borderId="0" xfId="1" applyFont="1" applyFill="1" applyAlignment="1">
      <alignment horizontal="center" vertical="center" shrinkToFit="1"/>
    </xf>
    <xf numFmtId="0" fontId="17" fillId="13" borderId="159" xfId="1" applyFont="1" applyFill="1" applyBorder="1" applyAlignment="1">
      <alignment horizontal="center" vertical="center" shrinkToFit="1"/>
    </xf>
    <xf numFmtId="0" fontId="17" fillId="13" borderId="130" xfId="1" applyFont="1" applyFill="1" applyBorder="1" applyAlignment="1">
      <alignment horizontal="center" vertical="center" shrinkToFit="1"/>
    </xf>
    <xf numFmtId="0" fontId="17" fillId="13" borderId="9" xfId="1" applyFont="1" applyFill="1" applyBorder="1" applyAlignment="1">
      <alignment horizontal="center" vertical="center" shrinkToFit="1"/>
    </xf>
    <xf numFmtId="0" fontId="17" fillId="13" borderId="209" xfId="1" applyFont="1" applyFill="1" applyBorder="1" applyAlignment="1">
      <alignment horizontal="center" vertical="center" shrinkToFit="1"/>
    </xf>
    <xf numFmtId="0" fontId="28" fillId="14" borderId="163" xfId="1" applyFont="1" applyFill="1" applyBorder="1" applyAlignment="1">
      <alignment vertical="center" shrinkToFit="1"/>
    </xf>
    <xf numFmtId="0" fontId="26" fillId="14" borderId="49" xfId="1" applyFont="1" applyFill="1" applyBorder="1" applyAlignment="1">
      <alignment vertical="center" wrapText="1"/>
    </xf>
    <xf numFmtId="0" fontId="26" fillId="14" borderId="8" xfId="1" applyFont="1" applyFill="1" applyBorder="1" applyAlignment="1">
      <alignment vertical="center" wrapText="1"/>
    </xf>
    <xf numFmtId="0" fontId="28" fillId="14" borderId="362" xfId="1" applyFont="1" applyFill="1" applyBorder="1" applyAlignment="1">
      <alignment horizontal="right" vertical="center" shrinkToFit="1"/>
    </xf>
    <xf numFmtId="0" fontId="23" fillId="14" borderId="19" xfId="0" applyFont="1" applyFill="1" applyBorder="1" applyAlignment="1">
      <alignment horizontal="left" vertical="center" wrapText="1"/>
    </xf>
    <xf numFmtId="0" fontId="17" fillId="14" borderId="35" xfId="1" applyFont="1" applyFill="1" applyBorder="1" applyAlignment="1">
      <alignment vertical="center" shrinkToFit="1"/>
    </xf>
    <xf numFmtId="0" fontId="17" fillId="14" borderId="58" xfId="1" applyFont="1" applyFill="1" applyBorder="1" applyAlignment="1">
      <alignment horizontal="right" vertical="center" shrinkToFit="1"/>
    </xf>
    <xf numFmtId="0" fontId="17" fillId="14" borderId="62" xfId="1" applyFont="1" applyFill="1" applyBorder="1" applyAlignment="1">
      <alignment vertical="center" shrinkToFit="1"/>
    </xf>
    <xf numFmtId="0" fontId="23" fillId="14" borderId="166" xfId="0" applyFont="1" applyFill="1" applyBorder="1" applyAlignment="1">
      <alignment horizontal="left" vertical="center" wrapText="1"/>
    </xf>
    <xf numFmtId="0" fontId="17" fillId="14" borderId="316" xfId="1" applyFont="1" applyFill="1" applyBorder="1" applyAlignment="1">
      <alignment horizontal="right" vertical="center" shrinkToFit="1"/>
    </xf>
    <xf numFmtId="0" fontId="23" fillId="14" borderId="50" xfId="1" applyFont="1" applyFill="1" applyBorder="1" applyAlignment="1">
      <alignment horizontal="center" vertical="center"/>
    </xf>
    <xf numFmtId="0" fontId="23" fillId="14" borderId="77" xfId="1" applyFont="1" applyFill="1" applyBorder="1" applyAlignment="1">
      <alignment horizontal="center" vertical="center" wrapText="1"/>
    </xf>
    <xf numFmtId="0" fontId="23" fillId="14" borderId="43" xfId="1" applyFont="1" applyFill="1" applyBorder="1" applyAlignment="1">
      <alignment horizontal="center" vertical="center"/>
    </xf>
    <xf numFmtId="0" fontId="23" fillId="14" borderId="51" xfId="1" applyFont="1" applyFill="1" applyBorder="1" applyAlignment="1">
      <alignment horizontal="center" vertical="center" wrapText="1"/>
    </xf>
    <xf numFmtId="0" fontId="17" fillId="14" borderId="30" xfId="1" applyFont="1" applyFill="1" applyBorder="1" applyAlignment="1">
      <alignment horizontal="right" vertical="center" shrinkToFit="1"/>
    </xf>
    <xf numFmtId="0" fontId="17" fillId="14" borderId="321" xfId="1" applyFont="1" applyFill="1" applyBorder="1" applyAlignment="1">
      <alignment horizontal="center" vertical="center" shrinkToFit="1"/>
    </xf>
    <xf numFmtId="0" fontId="17" fillId="14" borderId="210" xfId="1" applyFont="1" applyFill="1" applyBorder="1" applyAlignment="1">
      <alignment horizontal="center" vertical="center" shrinkToFit="1"/>
    </xf>
    <xf numFmtId="0" fontId="17" fillId="14" borderId="322" xfId="1" applyFont="1" applyFill="1" applyBorder="1" applyAlignment="1">
      <alignment horizontal="center" vertical="center" shrinkToFit="1"/>
    </xf>
    <xf numFmtId="0" fontId="17" fillId="14" borderId="165" xfId="1" applyFont="1" applyFill="1" applyBorder="1" applyAlignment="1">
      <alignment horizontal="center" vertical="center" shrinkToFit="1"/>
    </xf>
    <xf numFmtId="0" fontId="17" fillId="14" borderId="0" xfId="1" applyFont="1" applyFill="1" applyAlignment="1">
      <alignment horizontal="center" vertical="center" shrinkToFit="1"/>
    </xf>
    <xf numFmtId="0" fontId="17" fillId="14" borderId="159" xfId="1" applyFont="1" applyFill="1" applyBorder="1" applyAlignment="1">
      <alignment horizontal="center" vertical="center" shrinkToFit="1"/>
    </xf>
    <xf numFmtId="0" fontId="17" fillId="14" borderId="130" xfId="1" applyFont="1" applyFill="1" applyBorder="1" applyAlignment="1">
      <alignment horizontal="center" vertical="center" shrinkToFit="1"/>
    </xf>
    <xf numFmtId="0" fontId="17" fillId="14" borderId="9" xfId="1" applyFont="1" applyFill="1" applyBorder="1" applyAlignment="1">
      <alignment horizontal="center" vertical="center" shrinkToFit="1"/>
    </xf>
    <xf numFmtId="0" fontId="17" fillId="14" borderId="209" xfId="1" applyFont="1" applyFill="1" applyBorder="1" applyAlignment="1">
      <alignment horizontal="center" vertical="center" shrinkToFit="1"/>
    </xf>
    <xf numFmtId="0" fontId="28" fillId="15" borderId="163" xfId="1" applyFont="1" applyFill="1" applyBorder="1" applyAlignment="1">
      <alignment vertical="center" shrinkToFit="1"/>
    </xf>
    <xf numFmtId="0" fontId="26" fillId="15" borderId="49" xfId="1" applyFont="1" applyFill="1" applyBorder="1" applyAlignment="1">
      <alignment vertical="center" wrapText="1"/>
    </xf>
    <xf numFmtId="0" fontId="26" fillId="15" borderId="8" xfId="1" applyFont="1" applyFill="1" applyBorder="1" applyAlignment="1">
      <alignment vertical="center" wrapText="1"/>
    </xf>
    <xf numFmtId="0" fontId="28" fillId="15" borderId="362" xfId="1" applyFont="1" applyFill="1" applyBorder="1" applyAlignment="1">
      <alignment horizontal="right" vertical="center" shrinkToFit="1"/>
    </xf>
    <xf numFmtId="0" fontId="23" fillId="15" borderId="19" xfId="0" applyFont="1" applyFill="1" applyBorder="1" applyAlignment="1">
      <alignment horizontal="left" vertical="center" wrapText="1"/>
    </xf>
    <xf numFmtId="0" fontId="17" fillId="15" borderId="35" xfId="1" applyFont="1" applyFill="1" applyBorder="1" applyAlignment="1">
      <alignment vertical="center" shrinkToFit="1"/>
    </xf>
    <xf numFmtId="0" fontId="17" fillId="15" borderId="58" xfId="1" applyFont="1" applyFill="1" applyBorder="1" applyAlignment="1">
      <alignment horizontal="right" vertical="center" shrinkToFit="1"/>
    </xf>
    <xf numFmtId="0" fontId="17" fillId="15" borderId="62" xfId="1" applyFont="1" applyFill="1" applyBorder="1" applyAlignment="1">
      <alignment vertical="center" shrinkToFit="1"/>
    </xf>
    <xf numFmtId="0" fontId="23" fillId="15" borderId="166" xfId="0" applyFont="1" applyFill="1" applyBorder="1" applyAlignment="1">
      <alignment horizontal="left" vertical="center" wrapText="1"/>
    </xf>
    <xf numFmtId="0" fontId="17" fillId="15" borderId="316" xfId="1" applyFont="1" applyFill="1" applyBorder="1" applyAlignment="1">
      <alignment horizontal="right" vertical="center" shrinkToFit="1"/>
    </xf>
    <xf numFmtId="0" fontId="23" fillId="15" borderId="50" xfId="1" applyFont="1" applyFill="1" applyBorder="1" applyAlignment="1">
      <alignment horizontal="center" vertical="center"/>
    </xf>
    <xf numFmtId="0" fontId="23" fillId="15" borderId="77" xfId="1" applyFont="1" applyFill="1" applyBorder="1" applyAlignment="1">
      <alignment horizontal="center" vertical="center" wrapText="1"/>
    </xf>
    <xf numFmtId="0" fontId="23" fillId="15" borderId="43" xfId="1" applyFont="1" applyFill="1" applyBorder="1" applyAlignment="1">
      <alignment horizontal="center" vertical="center"/>
    </xf>
    <xf numFmtId="0" fontId="23" fillId="15" borderId="51" xfId="1" applyFont="1" applyFill="1" applyBorder="1" applyAlignment="1">
      <alignment horizontal="center" vertical="center" wrapText="1"/>
    </xf>
    <xf numFmtId="0" fontId="17" fillId="15" borderId="30" xfId="1" applyFont="1" applyFill="1" applyBorder="1" applyAlignment="1">
      <alignment horizontal="right" vertical="center" shrinkToFit="1"/>
    </xf>
    <xf numFmtId="0" fontId="17" fillId="15" borderId="321" xfId="1" applyFont="1" applyFill="1" applyBorder="1" applyAlignment="1">
      <alignment horizontal="center" vertical="center" shrinkToFit="1"/>
    </xf>
    <xf numFmtId="0" fontId="17" fillId="15" borderId="210" xfId="1" applyFont="1" applyFill="1" applyBorder="1" applyAlignment="1">
      <alignment horizontal="center" vertical="center" shrinkToFit="1"/>
    </xf>
    <xf numFmtId="0" fontId="17" fillId="15" borderId="322" xfId="1" applyFont="1" applyFill="1" applyBorder="1" applyAlignment="1">
      <alignment horizontal="center" vertical="center" shrinkToFit="1"/>
    </xf>
    <xf numFmtId="0" fontId="17" fillId="15" borderId="165" xfId="1" applyFont="1" applyFill="1" applyBorder="1" applyAlignment="1">
      <alignment horizontal="center" vertical="center" shrinkToFit="1"/>
    </xf>
    <xf numFmtId="0" fontId="17" fillId="15" borderId="0" xfId="1" applyFont="1" applyFill="1" applyAlignment="1">
      <alignment horizontal="center" vertical="center" shrinkToFit="1"/>
    </xf>
    <xf numFmtId="0" fontId="17" fillId="15" borderId="159" xfId="1" applyFont="1" applyFill="1" applyBorder="1" applyAlignment="1">
      <alignment horizontal="center" vertical="center" shrinkToFit="1"/>
    </xf>
    <xf numFmtId="0" fontId="17" fillId="15" borderId="130" xfId="1" applyFont="1" applyFill="1" applyBorder="1" applyAlignment="1">
      <alignment horizontal="center" vertical="center" shrinkToFit="1"/>
    </xf>
    <xf numFmtId="0" fontId="17" fillId="15" borderId="9" xfId="1" applyFont="1" applyFill="1" applyBorder="1" applyAlignment="1">
      <alignment horizontal="center" vertical="center" shrinkToFit="1"/>
    </xf>
    <xf numFmtId="0" fontId="17" fillId="15" borderId="209" xfId="1" applyFont="1" applyFill="1" applyBorder="1" applyAlignment="1">
      <alignment horizontal="center" vertical="center" shrinkToFit="1"/>
    </xf>
    <xf numFmtId="0" fontId="28" fillId="16" borderId="163" xfId="1" applyFont="1" applyFill="1" applyBorder="1" applyAlignment="1">
      <alignment vertical="center" shrinkToFit="1"/>
    </xf>
    <xf numFmtId="0" fontId="26" fillId="16" borderId="49" xfId="1" applyFont="1" applyFill="1" applyBorder="1" applyAlignment="1">
      <alignment vertical="center" wrapText="1"/>
    </xf>
    <xf numFmtId="0" fontId="26" fillId="16" borderId="8" xfId="1" applyFont="1" applyFill="1" applyBorder="1" applyAlignment="1">
      <alignment vertical="center" wrapText="1"/>
    </xf>
    <xf numFmtId="0" fontId="28" fillId="16" borderId="362" xfId="1" applyFont="1" applyFill="1" applyBorder="1" applyAlignment="1">
      <alignment horizontal="right" vertical="center" shrinkToFit="1"/>
    </xf>
    <xf numFmtId="0" fontId="23" fillId="16" borderId="19" xfId="0" applyFont="1" applyFill="1" applyBorder="1" applyAlignment="1">
      <alignment horizontal="left" vertical="center" wrapText="1"/>
    </xf>
    <xf numFmtId="0" fontId="17" fillId="16" borderId="35" xfId="1" applyFont="1" applyFill="1" applyBorder="1" applyAlignment="1">
      <alignment vertical="center" shrinkToFit="1"/>
    </xf>
    <xf numFmtId="0" fontId="17" fillId="16" borderId="58" xfId="1" applyFont="1" applyFill="1" applyBorder="1" applyAlignment="1">
      <alignment horizontal="right" vertical="center" shrinkToFit="1"/>
    </xf>
    <xf numFmtId="0" fontId="17" fillId="16" borderId="62" xfId="1" applyFont="1" applyFill="1" applyBorder="1" applyAlignment="1">
      <alignment vertical="center" shrinkToFit="1"/>
    </xf>
    <xf numFmtId="0" fontId="23" fillId="16" borderId="166" xfId="0" applyFont="1" applyFill="1" applyBorder="1" applyAlignment="1">
      <alignment horizontal="left" vertical="center" wrapText="1"/>
    </xf>
    <xf numFmtId="0" fontId="17" fillId="16" borderId="316" xfId="1" applyFont="1" applyFill="1" applyBorder="1" applyAlignment="1">
      <alignment horizontal="right" vertical="center" shrinkToFit="1"/>
    </xf>
    <xf numFmtId="0" fontId="23" fillId="16" borderId="50" xfId="1" applyFont="1" applyFill="1" applyBorder="1" applyAlignment="1">
      <alignment horizontal="center" vertical="center"/>
    </xf>
    <xf numFmtId="0" fontId="23" fillId="16" borderId="77" xfId="1" applyFont="1" applyFill="1" applyBorder="1" applyAlignment="1">
      <alignment horizontal="center" vertical="center" wrapText="1"/>
    </xf>
    <xf numFmtId="0" fontId="23" fillId="16" borderId="43" xfId="1" applyFont="1" applyFill="1" applyBorder="1" applyAlignment="1">
      <alignment horizontal="center" vertical="center"/>
    </xf>
    <xf numFmtId="0" fontId="23" fillId="16" borderId="51" xfId="1" applyFont="1" applyFill="1" applyBorder="1" applyAlignment="1">
      <alignment horizontal="center" vertical="center" wrapText="1"/>
    </xf>
    <xf numFmtId="0" fontId="17" fillId="16" borderId="30" xfId="1" applyFont="1" applyFill="1" applyBorder="1" applyAlignment="1">
      <alignment horizontal="right" vertical="center" shrinkToFit="1"/>
    </xf>
    <xf numFmtId="0" fontId="17" fillId="16" borderId="321" xfId="1" applyFont="1" applyFill="1" applyBorder="1" applyAlignment="1">
      <alignment horizontal="center" vertical="center" shrinkToFit="1"/>
    </xf>
    <xf numFmtId="0" fontId="17" fillId="16" borderId="210" xfId="1" applyFont="1" applyFill="1" applyBorder="1" applyAlignment="1">
      <alignment horizontal="center" vertical="center" shrinkToFit="1"/>
    </xf>
    <xf numFmtId="0" fontId="17" fillId="16" borderId="322" xfId="1" applyFont="1" applyFill="1" applyBorder="1" applyAlignment="1">
      <alignment horizontal="center" vertical="center" shrinkToFit="1"/>
    </xf>
    <xf numFmtId="0" fontId="17" fillId="16" borderId="165" xfId="1" applyFont="1" applyFill="1" applyBorder="1" applyAlignment="1">
      <alignment horizontal="center" vertical="center" shrinkToFit="1"/>
    </xf>
    <xf numFmtId="0" fontId="17" fillId="16" borderId="0" xfId="1" applyFont="1" applyFill="1" applyAlignment="1">
      <alignment horizontal="center" vertical="center" shrinkToFit="1"/>
    </xf>
    <xf numFmtId="0" fontId="17" fillId="16" borderId="159" xfId="1" applyFont="1" applyFill="1" applyBorder="1" applyAlignment="1">
      <alignment horizontal="center" vertical="center" shrinkToFit="1"/>
    </xf>
    <xf numFmtId="0" fontId="17" fillId="16" borderId="130" xfId="1" applyFont="1" applyFill="1" applyBorder="1" applyAlignment="1">
      <alignment horizontal="center" vertical="center" shrinkToFit="1"/>
    </xf>
    <xf numFmtId="0" fontId="17" fillId="16" borderId="9" xfId="1" applyFont="1" applyFill="1" applyBorder="1" applyAlignment="1">
      <alignment horizontal="center" vertical="center" shrinkToFit="1"/>
    </xf>
    <xf numFmtId="0" fontId="17" fillId="16" borderId="209" xfId="1" applyFont="1" applyFill="1" applyBorder="1" applyAlignment="1">
      <alignment horizontal="center" vertical="center" shrinkToFit="1"/>
    </xf>
    <xf numFmtId="0" fontId="17" fillId="0" borderId="0" xfId="1" applyFont="1" applyAlignment="1">
      <alignment horizontal="center" vertical="center" wrapText="1"/>
    </xf>
    <xf numFmtId="0" fontId="23" fillId="26" borderId="182" xfId="1" applyFont="1" applyFill="1" applyBorder="1" applyAlignment="1">
      <alignment horizontal="center" vertical="center"/>
    </xf>
    <xf numFmtId="0" fontId="23" fillId="26" borderId="123" xfId="1" applyFont="1" applyFill="1" applyBorder="1" applyAlignment="1">
      <alignment horizontal="center" vertical="center"/>
    </xf>
    <xf numFmtId="0" fontId="23" fillId="26" borderId="21" xfId="1" applyFont="1" applyFill="1" applyBorder="1" applyAlignment="1">
      <alignment horizontal="center" vertical="center" wrapText="1"/>
    </xf>
    <xf numFmtId="0" fontId="23" fillId="26" borderId="23" xfId="1" applyFont="1" applyFill="1" applyBorder="1" applyAlignment="1">
      <alignment horizontal="center" vertical="center" wrapText="1"/>
    </xf>
    <xf numFmtId="0" fontId="17" fillId="26" borderId="323" xfId="1" applyFont="1" applyFill="1" applyBorder="1" applyAlignment="1">
      <alignment vertical="center" wrapText="1"/>
    </xf>
    <xf numFmtId="0" fontId="17" fillId="0" borderId="325" xfId="1" applyFont="1" applyBorder="1" applyAlignment="1">
      <alignment vertical="center" wrapText="1"/>
    </xf>
    <xf numFmtId="0" fontId="17" fillId="0" borderId="326" xfId="1" applyFont="1" applyBorder="1" applyAlignment="1">
      <alignment vertical="center" wrapText="1"/>
    </xf>
    <xf numFmtId="0" fontId="17" fillId="0" borderId="326" xfId="1" applyFont="1" applyBorder="1">
      <alignment vertical="center"/>
    </xf>
    <xf numFmtId="0" fontId="17" fillId="0" borderId="327" xfId="1" applyFont="1" applyBorder="1" applyAlignment="1">
      <alignment vertical="center" wrapText="1"/>
    </xf>
    <xf numFmtId="0" fontId="17" fillId="0" borderId="328" xfId="1" applyFont="1" applyBorder="1">
      <alignment vertical="center"/>
    </xf>
    <xf numFmtId="0" fontId="17" fillId="0" borderId="329" xfId="1" applyFont="1" applyBorder="1">
      <alignment vertical="center"/>
    </xf>
    <xf numFmtId="0" fontId="17" fillId="26" borderId="31" xfId="1" applyFont="1" applyFill="1" applyBorder="1" applyAlignment="1">
      <alignment vertical="center" wrapText="1"/>
    </xf>
    <xf numFmtId="0" fontId="17" fillId="0" borderId="330" xfId="1" applyFont="1" applyBorder="1" applyAlignment="1">
      <alignment vertical="center" wrapText="1"/>
    </xf>
    <xf numFmtId="0" fontId="17" fillId="0" borderId="186" xfId="1" applyFont="1" applyBorder="1" applyAlignment="1">
      <alignment vertical="center" wrapText="1"/>
    </xf>
    <xf numFmtId="0" fontId="17" fillId="0" borderId="187" xfId="1" applyFont="1" applyBorder="1">
      <alignment vertical="center"/>
    </xf>
    <xf numFmtId="0" fontId="17" fillId="0" borderId="70" xfId="1" applyFont="1" applyBorder="1" applyAlignment="1">
      <alignment vertical="center" wrapText="1"/>
    </xf>
    <xf numFmtId="0" fontId="17" fillId="0" borderId="331" xfId="1" applyFont="1" applyBorder="1">
      <alignment vertical="center"/>
    </xf>
    <xf numFmtId="0" fontId="17" fillId="0" borderId="186" xfId="1" applyFont="1" applyBorder="1">
      <alignment vertical="center"/>
    </xf>
    <xf numFmtId="0" fontId="17" fillId="0" borderId="332" xfId="1" applyFont="1" applyBorder="1" applyAlignment="1">
      <alignment vertical="center" wrapText="1"/>
    </xf>
    <xf numFmtId="0" fontId="17" fillId="0" borderId="188" xfId="1" applyFont="1" applyBorder="1" applyAlignment="1">
      <alignment vertical="center" wrapText="1"/>
    </xf>
    <xf numFmtId="0" fontId="17" fillId="0" borderId="188" xfId="1" applyFont="1" applyBorder="1">
      <alignment vertical="center"/>
    </xf>
    <xf numFmtId="0" fontId="17" fillId="0" borderId="78" xfId="1" applyFont="1" applyBorder="1" applyAlignment="1">
      <alignment vertical="center" wrapText="1"/>
    </xf>
    <xf numFmtId="0" fontId="17" fillId="0" borderId="149" xfId="1" applyFont="1" applyBorder="1" applyAlignment="1">
      <alignment vertical="center" wrapText="1"/>
    </xf>
    <xf numFmtId="0" fontId="17" fillId="26" borderId="324" xfId="1" applyFont="1" applyFill="1" applyBorder="1" applyAlignment="1">
      <alignment vertical="center" wrapText="1"/>
    </xf>
    <xf numFmtId="0" fontId="17" fillId="0" borderId="333" xfId="1" applyFont="1" applyBorder="1" applyAlignment="1">
      <alignment vertical="center" wrapText="1"/>
    </xf>
    <xf numFmtId="0" fontId="17" fillId="0" borderId="334" xfId="1" applyFont="1" applyBorder="1" applyAlignment="1">
      <alignment vertical="center" wrapText="1"/>
    </xf>
    <xf numFmtId="0" fontId="17" fillId="0" borderId="334" xfId="1" applyFont="1" applyBorder="1">
      <alignment vertical="center"/>
    </xf>
    <xf numFmtId="0" fontId="17" fillId="0" borderId="335" xfId="1" applyFont="1" applyBorder="1" applyAlignment="1">
      <alignment vertical="center" wrapText="1"/>
    </xf>
    <xf numFmtId="0" fontId="17" fillId="0" borderId="336" xfId="1" applyFont="1" applyBorder="1">
      <alignment vertical="center"/>
    </xf>
    <xf numFmtId="0" fontId="17" fillId="26" borderId="38" xfId="1" applyFont="1" applyFill="1" applyBorder="1" applyAlignment="1">
      <alignment vertical="center" wrapText="1"/>
    </xf>
    <xf numFmtId="0" fontId="17" fillId="26" borderId="184" xfId="1" applyFont="1" applyFill="1" applyBorder="1" applyAlignment="1">
      <alignment vertical="center" wrapText="1"/>
    </xf>
    <xf numFmtId="0" fontId="17" fillId="0" borderId="189" xfId="1" applyFont="1" applyBorder="1" applyAlignment="1">
      <alignment vertical="center" wrapText="1"/>
    </xf>
    <xf numFmtId="0" fontId="17" fillId="0" borderId="190" xfId="1" applyFont="1" applyBorder="1" applyAlignment="1">
      <alignment vertical="center" wrapText="1"/>
    </xf>
    <xf numFmtId="0" fontId="17" fillId="0" borderId="191" xfId="1" applyFont="1" applyBorder="1" applyAlignment="1">
      <alignment vertical="center" wrapText="1"/>
    </xf>
    <xf numFmtId="0" fontId="17" fillId="0" borderId="329" xfId="1" applyFont="1" applyBorder="1" applyAlignment="1">
      <alignment vertical="center" wrapText="1"/>
    </xf>
    <xf numFmtId="0" fontId="17" fillId="0" borderId="331" xfId="1" applyFont="1" applyBorder="1" applyAlignment="1">
      <alignment vertical="center" wrapText="1"/>
    </xf>
    <xf numFmtId="0" fontId="17" fillId="0" borderId="0" xfId="1" applyFont="1" applyAlignment="1">
      <alignment vertical="top" wrapText="1"/>
    </xf>
    <xf numFmtId="0" fontId="23" fillId="17" borderId="56" xfId="1" applyFont="1" applyFill="1" applyBorder="1" applyAlignment="1">
      <alignment horizontal="center" vertical="top" textRotation="255" wrapText="1"/>
    </xf>
    <xf numFmtId="0" fontId="23" fillId="17" borderId="57" xfId="1" applyFont="1" applyFill="1" applyBorder="1" applyAlignment="1">
      <alignment horizontal="center" vertical="top" textRotation="255" wrapText="1"/>
    </xf>
    <xf numFmtId="0" fontId="23" fillId="18" borderId="55" xfId="1" applyFont="1" applyFill="1" applyBorder="1" applyAlignment="1">
      <alignment horizontal="center" vertical="top" textRotation="255" wrapText="1"/>
    </xf>
    <xf numFmtId="0" fontId="23" fillId="18" borderId="140" xfId="1" applyFont="1" applyFill="1" applyBorder="1" applyAlignment="1">
      <alignment horizontal="center" vertical="top" textRotation="255" wrapText="1"/>
    </xf>
    <xf numFmtId="0" fontId="23" fillId="18" borderId="57" xfId="1" applyFont="1" applyFill="1" applyBorder="1" applyAlignment="1">
      <alignment horizontal="center" vertical="top" textRotation="255" wrapText="1"/>
    </xf>
    <xf numFmtId="0" fontId="23" fillId="19" borderId="55" xfId="1" applyFont="1" applyFill="1" applyBorder="1" applyAlignment="1">
      <alignment horizontal="center" vertical="top" textRotation="255" wrapText="1"/>
    </xf>
    <xf numFmtId="0" fontId="23" fillId="19" borderId="140" xfId="1" applyFont="1" applyFill="1" applyBorder="1" applyAlignment="1">
      <alignment horizontal="center" vertical="top" textRotation="255" wrapText="1"/>
    </xf>
    <xf numFmtId="0" fontId="23" fillId="19" borderId="57" xfId="1" applyFont="1" applyFill="1" applyBorder="1" applyAlignment="1">
      <alignment horizontal="center" vertical="top" textRotation="255" wrapText="1"/>
    </xf>
    <xf numFmtId="0" fontId="23" fillId="20" borderId="56" xfId="1" applyFont="1" applyFill="1" applyBorder="1" applyAlignment="1">
      <alignment vertical="top" textRotation="255" wrapText="1"/>
    </xf>
    <xf numFmtId="0" fontId="23" fillId="20" borderId="57" xfId="1" applyFont="1" applyFill="1" applyBorder="1" applyAlignment="1">
      <alignment horizontal="center" vertical="top" textRotation="255" wrapText="1"/>
    </xf>
    <xf numFmtId="0" fontId="23" fillId="21" borderId="55" xfId="1" applyFont="1" applyFill="1" applyBorder="1" applyAlignment="1">
      <alignment horizontal="center" vertical="top" textRotation="255" wrapText="1"/>
    </xf>
    <xf numFmtId="0" fontId="23" fillId="21" borderId="140" xfId="1" applyFont="1" applyFill="1" applyBorder="1" applyAlignment="1">
      <alignment horizontal="center" vertical="top" textRotation="255" wrapText="1"/>
    </xf>
    <xf numFmtId="0" fontId="23" fillId="21" borderId="57" xfId="1" applyFont="1" applyFill="1" applyBorder="1" applyAlignment="1">
      <alignment horizontal="center" vertical="top" textRotation="255" wrapText="1"/>
    </xf>
    <xf numFmtId="0" fontId="23" fillId="22" borderId="56" xfId="1" applyFont="1" applyFill="1" applyBorder="1" applyAlignment="1">
      <alignment vertical="top" textRotation="255" wrapText="1"/>
    </xf>
    <xf numFmtId="0" fontId="23" fillId="22" borderId="140" xfId="1" applyFont="1" applyFill="1" applyBorder="1" applyAlignment="1">
      <alignment horizontal="center" vertical="top" textRotation="255" wrapText="1"/>
    </xf>
    <xf numFmtId="0" fontId="23" fillId="22" borderId="57" xfId="1" applyFont="1" applyFill="1" applyBorder="1" applyAlignment="1">
      <alignment horizontal="center" vertical="top" textRotation="255" wrapText="1"/>
    </xf>
    <xf numFmtId="0" fontId="26" fillId="17" borderId="43" xfId="1" applyFont="1" applyFill="1" applyBorder="1" applyAlignment="1">
      <alignment wrapText="1"/>
    </xf>
    <xf numFmtId="0" fontId="26" fillId="17" borderId="192" xfId="1" applyFont="1" applyFill="1" applyBorder="1" applyAlignment="1">
      <alignment wrapText="1"/>
    </xf>
    <xf numFmtId="0" fontId="26" fillId="18" borderId="193" xfId="1" applyFont="1" applyFill="1" applyBorder="1" applyAlignment="1">
      <alignment wrapText="1"/>
    </xf>
    <xf numFmtId="0" fontId="26" fillId="18" borderId="192" xfId="1" applyFont="1" applyFill="1" applyBorder="1" applyAlignment="1">
      <alignment wrapText="1"/>
    </xf>
    <xf numFmtId="0" fontId="26" fillId="18" borderId="194" xfId="1" applyFont="1" applyFill="1" applyBorder="1" applyAlignment="1">
      <alignment wrapText="1"/>
    </xf>
    <xf numFmtId="0" fontId="26" fillId="19" borderId="193" xfId="1" applyFont="1" applyFill="1" applyBorder="1" applyAlignment="1">
      <alignment wrapText="1"/>
    </xf>
    <xf numFmtId="0" fontId="26" fillId="19" borderId="192" xfId="1" applyFont="1" applyFill="1" applyBorder="1" applyAlignment="1">
      <alignment wrapText="1"/>
    </xf>
    <xf numFmtId="0" fontId="26" fillId="19" borderId="194" xfId="1" applyFont="1" applyFill="1" applyBorder="1" applyAlignment="1">
      <alignment wrapText="1"/>
    </xf>
    <xf numFmtId="0" fontId="26" fillId="20" borderId="82" xfId="1" applyFont="1" applyFill="1" applyBorder="1" applyAlignment="1">
      <alignment wrapText="1"/>
    </xf>
    <xf numFmtId="0" fontId="26" fillId="20" borderId="83" xfId="1" applyFont="1" applyFill="1" applyBorder="1" applyAlignment="1">
      <alignment wrapText="1"/>
    </xf>
    <xf numFmtId="0" fontId="26" fillId="8" borderId="22" xfId="1" applyFont="1" applyFill="1" applyBorder="1" applyAlignment="1">
      <alignment wrapText="1"/>
    </xf>
    <xf numFmtId="0" fontId="26" fillId="21" borderId="193" xfId="1" applyFont="1" applyFill="1" applyBorder="1" applyAlignment="1">
      <alignment wrapText="1"/>
    </xf>
    <xf numFmtId="0" fontId="26" fillId="21" borderId="192" xfId="1" applyFont="1" applyFill="1" applyBorder="1" applyAlignment="1">
      <alignment wrapText="1"/>
    </xf>
    <xf numFmtId="0" fontId="26" fillId="21" borderId="194" xfId="1" applyFont="1" applyFill="1" applyBorder="1" applyAlignment="1">
      <alignment wrapText="1"/>
    </xf>
    <xf numFmtId="0" fontId="26" fillId="22" borderId="82" xfId="1" applyFont="1" applyFill="1" applyBorder="1" applyAlignment="1">
      <alignment wrapText="1"/>
    </xf>
    <xf numFmtId="0" fontId="26" fillId="22" borderId="134" xfId="1" applyFont="1" applyFill="1" applyBorder="1" applyAlignment="1">
      <alignment wrapText="1"/>
    </xf>
    <xf numFmtId="0" fontId="26" fillId="22" borderId="83" xfId="1" applyFont="1" applyFill="1" applyBorder="1" applyAlignment="1">
      <alignment wrapText="1"/>
    </xf>
    <xf numFmtId="0" fontId="26" fillId="23" borderId="195" xfId="1" applyFont="1" applyFill="1" applyBorder="1" applyAlignment="1">
      <alignment wrapText="1"/>
    </xf>
    <xf numFmtId="0" fontId="26" fillId="26" borderId="196" xfId="1" applyFont="1" applyFill="1" applyBorder="1" applyAlignment="1">
      <alignment wrapText="1"/>
    </xf>
    <xf numFmtId="0" fontId="24" fillId="26" borderId="198" xfId="1" applyFont="1" applyFill="1" applyBorder="1" applyAlignment="1">
      <alignment horizontal="center" vertical="center"/>
    </xf>
    <xf numFmtId="0" fontId="17" fillId="0" borderId="258" xfId="1" applyFont="1" applyBorder="1" applyAlignment="1">
      <alignment vertical="center" wrapText="1"/>
    </xf>
    <xf numFmtId="0" fontId="17" fillId="0" borderId="259" xfId="1" applyFont="1" applyBorder="1" applyAlignment="1">
      <alignment vertical="center" wrapText="1"/>
    </xf>
    <xf numFmtId="0" fontId="17" fillId="27" borderId="337" xfId="1" applyFont="1" applyFill="1" applyBorder="1" applyAlignment="1">
      <alignment horizontal="center" vertical="center" wrapText="1"/>
    </xf>
    <xf numFmtId="0" fontId="17" fillId="27" borderId="338" xfId="1" applyFont="1" applyFill="1" applyBorder="1" applyAlignment="1">
      <alignment horizontal="center" vertical="center" wrapText="1"/>
    </xf>
    <xf numFmtId="0" fontId="17" fillId="27" borderId="339" xfId="1" applyFont="1" applyFill="1" applyBorder="1" applyAlignment="1">
      <alignment horizontal="center" vertical="center" wrapText="1"/>
    </xf>
    <xf numFmtId="0" fontId="17" fillId="27" borderId="340" xfId="1" applyFont="1" applyFill="1" applyBorder="1" applyAlignment="1">
      <alignment horizontal="center" vertical="center" wrapText="1"/>
    </xf>
    <xf numFmtId="0" fontId="17" fillId="27" borderId="35" xfId="1" applyFont="1" applyFill="1" applyBorder="1" applyAlignment="1">
      <alignment vertical="center" wrapText="1"/>
    </xf>
    <xf numFmtId="0" fontId="24" fillId="26" borderId="45" xfId="1" applyFont="1" applyFill="1" applyBorder="1" applyAlignment="1">
      <alignment horizontal="center" vertical="center"/>
    </xf>
    <xf numFmtId="0" fontId="17" fillId="0" borderId="261" xfId="1" applyFont="1" applyBorder="1" applyAlignment="1">
      <alignment vertical="center" wrapText="1"/>
    </xf>
    <xf numFmtId="0" fontId="17" fillId="0" borderId="111" xfId="1" applyFont="1" applyBorder="1" applyAlignment="1">
      <alignment vertical="center" wrapText="1"/>
    </xf>
    <xf numFmtId="0" fontId="17" fillId="0" borderId="262" xfId="1" applyFont="1" applyBorder="1" applyAlignment="1">
      <alignment vertical="center" wrapText="1"/>
    </xf>
    <xf numFmtId="0" fontId="17" fillId="27" borderId="62" xfId="1" applyFont="1" applyFill="1" applyBorder="1" applyAlignment="1">
      <alignment vertical="center" wrapText="1"/>
    </xf>
    <xf numFmtId="0" fontId="17" fillId="27" borderId="211" xfId="1" applyFont="1" applyFill="1" applyBorder="1" applyAlignment="1">
      <alignment horizontal="center" vertical="center" wrapText="1"/>
    </xf>
    <xf numFmtId="0" fontId="17" fillId="27" borderId="212" xfId="1" applyFont="1" applyFill="1" applyBorder="1" applyAlignment="1">
      <alignment horizontal="center" vertical="center" wrapText="1"/>
    </xf>
    <xf numFmtId="0" fontId="17" fillId="27" borderId="213" xfId="1" applyFont="1" applyFill="1" applyBorder="1" applyAlignment="1">
      <alignment horizontal="center" vertical="center" wrapText="1"/>
    </xf>
    <xf numFmtId="0" fontId="17" fillId="27" borderId="341" xfId="1" applyFont="1" applyFill="1" applyBorder="1" applyAlignment="1">
      <alignment horizontal="center" vertical="center" wrapText="1"/>
    </xf>
    <xf numFmtId="0" fontId="17" fillId="0" borderId="19" xfId="1" applyFont="1" applyBorder="1" applyAlignment="1">
      <alignment vertical="center" wrapText="1"/>
    </xf>
    <xf numFmtId="0" fontId="24" fillId="26" borderId="117" xfId="1" applyFont="1" applyFill="1" applyBorder="1" applyAlignment="1">
      <alignment horizontal="center" vertical="center"/>
    </xf>
    <xf numFmtId="0" fontId="17" fillId="27" borderId="119" xfId="1" applyFont="1" applyFill="1" applyBorder="1" applyAlignment="1">
      <alignment vertical="center" wrapText="1"/>
    </xf>
    <xf numFmtId="0" fontId="24" fillId="26" borderId="86" xfId="1" applyFont="1" applyFill="1" applyBorder="1">
      <alignment vertical="center"/>
    </xf>
    <xf numFmtId="0" fontId="17" fillId="27" borderId="92" xfId="1" applyFont="1" applyFill="1" applyBorder="1" applyAlignment="1">
      <alignment vertical="center" wrapText="1"/>
    </xf>
    <xf numFmtId="0" fontId="24" fillId="26" borderId="117" xfId="1" applyFont="1" applyFill="1" applyBorder="1">
      <alignment vertical="center"/>
    </xf>
    <xf numFmtId="0" fontId="24" fillId="26" borderId="200" xfId="1" applyFont="1" applyFill="1" applyBorder="1">
      <alignment vertical="center"/>
    </xf>
    <xf numFmtId="0" fontId="17" fillId="27" borderId="342" xfId="1" applyFont="1" applyFill="1" applyBorder="1" applyAlignment="1">
      <alignment horizontal="center" vertical="center" wrapText="1"/>
    </xf>
    <xf numFmtId="0" fontId="17" fillId="27" borderId="214" xfId="1" applyFont="1" applyFill="1" applyBorder="1" applyAlignment="1">
      <alignment horizontal="center" vertical="center" wrapText="1"/>
    </xf>
    <xf numFmtId="0" fontId="17" fillId="27" borderId="215" xfId="1" applyFont="1" applyFill="1" applyBorder="1" applyAlignment="1">
      <alignment horizontal="center" vertical="center" wrapText="1"/>
    </xf>
    <xf numFmtId="0" fontId="17" fillId="27" borderId="216" xfId="1" applyFont="1" applyFill="1" applyBorder="1" applyAlignment="1">
      <alignment horizontal="center" vertical="center" wrapText="1"/>
    </xf>
    <xf numFmtId="0" fontId="17" fillId="27" borderId="343" xfId="1" applyFont="1" applyFill="1" applyBorder="1" applyAlignment="1">
      <alignment horizontal="center" vertical="center" wrapText="1"/>
    </xf>
    <xf numFmtId="0" fontId="24" fillId="26" borderId="100" xfId="1" applyFont="1" applyFill="1" applyBorder="1">
      <alignment vertical="center"/>
    </xf>
    <xf numFmtId="0" fontId="17" fillId="0" borderId="263" xfId="1" applyFont="1" applyBorder="1" applyAlignment="1">
      <alignment vertical="center" wrapText="1"/>
    </xf>
    <xf numFmtId="0" fontId="17" fillId="0" borderId="264" xfId="1" applyFont="1" applyBorder="1" applyAlignment="1">
      <alignment vertical="center" wrapText="1"/>
    </xf>
    <xf numFmtId="0" fontId="17" fillId="0" borderId="265" xfId="1" applyFont="1" applyBorder="1" applyAlignment="1">
      <alignment vertical="center" wrapText="1"/>
    </xf>
    <xf numFmtId="0" fontId="17" fillId="27" borderId="121" xfId="1" applyFont="1" applyFill="1" applyBorder="1" applyAlignment="1">
      <alignment vertical="center" wrapText="1"/>
    </xf>
    <xf numFmtId="0" fontId="26" fillId="17" borderId="81" xfId="1" applyFont="1" applyFill="1" applyBorder="1" applyAlignment="1">
      <alignment vertical="center" wrapText="1"/>
    </xf>
    <xf numFmtId="0" fontId="26" fillId="17" borderId="134" xfId="1" applyFont="1" applyFill="1" applyBorder="1" applyAlignment="1">
      <alignment vertical="center" wrapText="1"/>
    </xf>
    <xf numFmtId="0" fontId="26" fillId="18" borderId="82" xfId="1" applyFont="1" applyFill="1" applyBorder="1" applyAlignment="1">
      <alignment vertical="center" wrapText="1"/>
    </xf>
    <xf numFmtId="0" fontId="26" fillId="18" borderId="134" xfId="1" applyFont="1" applyFill="1" applyBorder="1" applyAlignment="1">
      <alignment vertical="center" wrapText="1"/>
    </xf>
    <xf numFmtId="0" fontId="26" fillId="18" borderId="83" xfId="1" applyFont="1" applyFill="1" applyBorder="1" applyAlignment="1">
      <alignment vertical="center" wrapText="1"/>
    </xf>
    <xf numFmtId="0" fontId="26" fillId="19" borderId="82" xfId="1" applyFont="1" applyFill="1" applyBorder="1" applyAlignment="1">
      <alignment vertical="center" wrapText="1"/>
    </xf>
    <xf numFmtId="0" fontId="26" fillId="19" borderId="134" xfId="1" applyFont="1" applyFill="1" applyBorder="1" applyAlignment="1">
      <alignment vertical="center" wrapText="1"/>
    </xf>
    <xf numFmtId="0" fontId="26" fillId="19" borderId="83" xfId="1" applyFont="1" applyFill="1" applyBorder="1" applyAlignment="1">
      <alignment vertical="center" wrapText="1"/>
    </xf>
    <xf numFmtId="0" fontId="26" fillId="20" borderId="82" xfId="1" applyFont="1" applyFill="1" applyBorder="1" applyAlignment="1">
      <alignment vertical="center" wrapText="1"/>
    </xf>
    <xf numFmtId="0" fontId="26" fillId="20" borderId="83" xfId="1" applyFont="1" applyFill="1" applyBorder="1" applyAlignment="1">
      <alignment vertical="center" wrapText="1"/>
    </xf>
    <xf numFmtId="0" fontId="26" fillId="8" borderId="2" xfId="1" applyFont="1" applyFill="1" applyBorder="1" applyAlignment="1">
      <alignment vertical="center" wrapText="1"/>
    </xf>
    <xf numFmtId="0" fontId="26" fillId="21" borderId="82" xfId="1" applyFont="1" applyFill="1" applyBorder="1" applyAlignment="1">
      <alignment vertical="center" wrapText="1"/>
    </xf>
    <xf numFmtId="0" fontId="26" fillId="21" borderId="134" xfId="1" applyFont="1" applyFill="1" applyBorder="1" applyAlignment="1">
      <alignment vertical="center" wrapText="1"/>
    </xf>
    <xf numFmtId="0" fontId="26" fillId="21" borderId="83" xfId="1" applyFont="1" applyFill="1" applyBorder="1" applyAlignment="1">
      <alignment vertical="center" wrapText="1"/>
    </xf>
    <xf numFmtId="0" fontId="26" fillId="22" borderId="82" xfId="1" applyFont="1" applyFill="1" applyBorder="1" applyAlignment="1">
      <alignment vertical="center" wrapText="1"/>
    </xf>
    <xf numFmtId="0" fontId="26" fillId="22" borderId="134" xfId="1" applyFont="1" applyFill="1" applyBorder="1" applyAlignment="1">
      <alignment vertical="center" wrapText="1"/>
    </xf>
    <xf numFmtId="0" fontId="26" fillId="22" borderId="83" xfId="1" applyFont="1" applyFill="1" applyBorder="1" applyAlignment="1">
      <alignment vertical="center" wrapText="1"/>
    </xf>
    <xf numFmtId="0" fontId="26" fillId="23" borderId="195" xfId="1" applyFont="1" applyFill="1" applyBorder="1" applyAlignment="1">
      <alignment vertical="center" wrapText="1"/>
    </xf>
    <xf numFmtId="0" fontId="26" fillId="26" borderId="196" xfId="1" applyFont="1" applyFill="1" applyBorder="1" applyAlignment="1">
      <alignment vertical="center" wrapText="1"/>
    </xf>
    <xf numFmtId="0" fontId="24" fillId="27" borderId="182" xfId="1" applyFont="1" applyFill="1" applyBorder="1" applyAlignment="1">
      <alignment vertical="center" wrapText="1"/>
    </xf>
    <xf numFmtId="0" fontId="23" fillId="27" borderId="118" xfId="1" applyFont="1" applyFill="1" applyBorder="1">
      <alignment vertical="center"/>
    </xf>
    <xf numFmtId="0" fontId="17" fillId="0" borderId="260" xfId="1" applyFont="1" applyBorder="1" applyAlignment="1">
      <alignment vertical="center" wrapText="1"/>
    </xf>
    <xf numFmtId="0" fontId="24" fillId="27" borderId="117" xfId="1" applyFont="1" applyFill="1" applyBorder="1" applyAlignment="1">
      <alignment vertical="center" wrapText="1"/>
    </xf>
    <xf numFmtId="0" fontId="17" fillId="27" borderId="344" xfId="1" applyFont="1" applyFill="1" applyBorder="1" applyAlignment="1">
      <alignment horizontal="center" vertical="center" wrapText="1"/>
    </xf>
    <xf numFmtId="0" fontId="23" fillId="27" borderId="164" xfId="1" applyFont="1" applyFill="1" applyBorder="1">
      <alignment vertical="center"/>
    </xf>
    <xf numFmtId="0" fontId="24" fillId="27" borderId="100" xfId="1" applyFont="1" applyFill="1" applyBorder="1" applyAlignment="1">
      <alignment vertical="center" wrapText="1"/>
    </xf>
    <xf numFmtId="0" fontId="26" fillId="13" borderId="196" xfId="1" applyFont="1" applyFill="1" applyBorder="1" applyAlignment="1">
      <alignment wrapText="1"/>
    </xf>
    <xf numFmtId="0" fontId="24" fillId="13" borderId="198" xfId="1" applyFont="1" applyFill="1" applyBorder="1" applyAlignment="1">
      <alignment horizontal="center" vertical="center"/>
    </xf>
    <xf numFmtId="0" fontId="17" fillId="0" borderId="258" xfId="1" applyFont="1" applyBorder="1" applyAlignment="1">
      <alignment horizontal="center" vertical="center" wrapText="1"/>
    </xf>
    <xf numFmtId="0" fontId="17" fillId="0" borderId="259" xfId="1" applyFont="1" applyBorder="1" applyAlignment="1">
      <alignment horizontal="center" vertical="center" wrapText="1"/>
    </xf>
    <xf numFmtId="0" fontId="17" fillId="13" borderId="337" xfId="1" applyFont="1" applyFill="1" applyBorder="1" applyAlignment="1">
      <alignment horizontal="center" vertical="center" wrapText="1"/>
    </xf>
    <xf numFmtId="0" fontId="17" fillId="13" borderId="338" xfId="1" applyFont="1" applyFill="1" applyBorder="1" applyAlignment="1">
      <alignment horizontal="center" vertical="center" wrapText="1"/>
    </xf>
    <xf numFmtId="0" fontId="17" fillId="13" borderId="340" xfId="1" applyFont="1" applyFill="1" applyBorder="1" applyAlignment="1">
      <alignment horizontal="center" vertical="center" wrapText="1"/>
    </xf>
    <xf numFmtId="0" fontId="17" fillId="13" borderId="35" xfId="1" applyFont="1" applyFill="1" applyBorder="1" applyAlignment="1">
      <alignment vertical="center" wrapText="1"/>
    </xf>
    <xf numFmtId="0" fontId="24" fillId="13" borderId="45" xfId="1" applyFont="1" applyFill="1" applyBorder="1" applyAlignment="1">
      <alignment horizontal="center" vertical="center"/>
    </xf>
    <xf numFmtId="0" fontId="17" fillId="0" borderId="261" xfId="1" applyFont="1" applyBorder="1" applyAlignment="1">
      <alignment horizontal="center" vertical="center" wrapText="1"/>
    </xf>
    <xf numFmtId="0" fontId="17" fillId="0" borderId="111" xfId="1" applyFont="1" applyBorder="1" applyAlignment="1">
      <alignment horizontal="center" vertical="center" wrapText="1"/>
    </xf>
    <xf numFmtId="0" fontId="17" fillId="0" borderId="262" xfId="1" applyFont="1" applyBorder="1" applyAlignment="1">
      <alignment horizontal="center" vertical="center" wrapText="1"/>
    </xf>
    <xf numFmtId="0" fontId="17" fillId="13" borderId="62" xfId="1" applyFont="1" applyFill="1" applyBorder="1" applyAlignment="1">
      <alignment vertical="center" wrapText="1"/>
    </xf>
    <xf numFmtId="0" fontId="17" fillId="13" borderId="211" xfId="1" applyFont="1" applyFill="1" applyBorder="1" applyAlignment="1">
      <alignment horizontal="center" vertical="center" wrapText="1"/>
    </xf>
    <xf numFmtId="0" fontId="17" fillId="13" borderId="212" xfId="1" applyFont="1" applyFill="1" applyBorder="1" applyAlignment="1">
      <alignment horizontal="center" vertical="center" wrapText="1"/>
    </xf>
    <xf numFmtId="0" fontId="17" fillId="13" borderId="213" xfId="1" applyFont="1" applyFill="1" applyBorder="1" applyAlignment="1">
      <alignment horizontal="center" vertical="center" wrapText="1"/>
    </xf>
    <xf numFmtId="0" fontId="17" fillId="13" borderId="217" xfId="1" applyFont="1" applyFill="1" applyBorder="1" applyAlignment="1">
      <alignment horizontal="center" vertical="center" wrapText="1"/>
    </xf>
    <xf numFmtId="0" fontId="17" fillId="13" borderId="341" xfId="1" applyFont="1" applyFill="1" applyBorder="1" applyAlignment="1">
      <alignment horizontal="center" vertical="center" wrapText="1"/>
    </xf>
    <xf numFmtId="0" fontId="24" fillId="13" borderId="117" xfId="1" applyFont="1" applyFill="1" applyBorder="1" applyAlignment="1">
      <alignment horizontal="center" vertical="center"/>
    </xf>
    <xf numFmtId="0" fontId="17" fillId="13" borderId="119" xfId="1" applyFont="1" applyFill="1" applyBorder="1" applyAlignment="1">
      <alignment vertical="center" wrapText="1"/>
    </xf>
    <xf numFmtId="0" fontId="24" fillId="13" borderId="86" xfId="1" applyFont="1" applyFill="1" applyBorder="1">
      <alignment vertical="center"/>
    </xf>
    <xf numFmtId="0" fontId="17" fillId="13" borderId="92" xfId="1" applyFont="1" applyFill="1" applyBorder="1" applyAlignment="1">
      <alignment vertical="center" wrapText="1"/>
    </xf>
    <xf numFmtId="0" fontId="24" fillId="13" borderId="117" xfId="1" applyFont="1" applyFill="1" applyBorder="1">
      <alignment vertical="center"/>
    </xf>
    <xf numFmtId="0" fontId="24" fillId="13" borderId="200" xfId="1" applyFont="1" applyFill="1" applyBorder="1">
      <alignment vertical="center"/>
    </xf>
    <xf numFmtId="0" fontId="17" fillId="13" borderId="344" xfId="1" applyFont="1" applyFill="1" applyBorder="1" applyAlignment="1">
      <alignment horizontal="center" vertical="center" wrapText="1"/>
    </xf>
    <xf numFmtId="0" fontId="24" fillId="13" borderId="100" xfId="1" applyFont="1" applyFill="1" applyBorder="1">
      <alignment vertical="center"/>
    </xf>
    <xf numFmtId="0" fontId="17" fillId="0" borderId="263" xfId="1" applyFont="1" applyBorder="1" applyAlignment="1">
      <alignment horizontal="center" vertical="center" wrapText="1"/>
    </xf>
    <xf numFmtId="0" fontId="17" fillId="0" borderId="264" xfId="1" applyFont="1" applyBorder="1" applyAlignment="1">
      <alignment horizontal="center" vertical="center" wrapText="1"/>
    </xf>
    <xf numFmtId="0" fontId="17" fillId="0" borderId="265" xfId="1" applyFont="1" applyBorder="1" applyAlignment="1">
      <alignment horizontal="center" vertical="center" wrapText="1"/>
    </xf>
    <xf numFmtId="0" fontId="17" fillId="13" borderId="121" xfId="1" applyFont="1" applyFill="1" applyBorder="1" applyAlignment="1">
      <alignment vertical="center" wrapText="1"/>
    </xf>
    <xf numFmtId="0" fontId="26" fillId="13" borderId="196" xfId="1" applyFont="1" applyFill="1" applyBorder="1" applyAlignment="1">
      <alignment vertical="center" wrapText="1"/>
    </xf>
    <xf numFmtId="0" fontId="24" fillId="13" borderId="182" xfId="1" applyFont="1" applyFill="1" applyBorder="1" applyAlignment="1">
      <alignment vertical="center" wrapText="1"/>
    </xf>
    <xf numFmtId="0" fontId="23" fillId="13" borderId="118" xfId="1" applyFont="1" applyFill="1" applyBorder="1">
      <alignment vertical="center"/>
    </xf>
    <xf numFmtId="0" fontId="17" fillId="0" borderId="260" xfId="1" applyFont="1" applyBorder="1" applyAlignment="1">
      <alignment horizontal="center" vertical="center" wrapText="1"/>
    </xf>
    <xf numFmtId="0" fontId="24" fillId="13" borderId="117" xfId="1" applyFont="1" applyFill="1" applyBorder="1" applyAlignment="1">
      <alignment vertical="center" wrapText="1"/>
    </xf>
    <xf numFmtId="0" fontId="23" fillId="13" borderId="164" xfId="1" applyFont="1" applyFill="1" applyBorder="1">
      <alignment vertical="center"/>
    </xf>
    <xf numFmtId="0" fontId="24" fillId="13" borderId="100" xfId="1" applyFont="1" applyFill="1" applyBorder="1" applyAlignment="1">
      <alignment vertical="center" wrapText="1"/>
    </xf>
    <xf numFmtId="0" fontId="26" fillId="14" borderId="196" xfId="1" applyFont="1" applyFill="1" applyBorder="1" applyAlignment="1">
      <alignment wrapText="1"/>
    </xf>
    <xf numFmtId="0" fontId="24" fillId="14" borderId="198" xfId="1" applyFont="1" applyFill="1" applyBorder="1" applyAlignment="1">
      <alignment horizontal="center" vertical="center"/>
    </xf>
    <xf numFmtId="0" fontId="17" fillId="14" borderId="337" xfId="1" applyFont="1" applyFill="1" applyBorder="1" applyAlignment="1">
      <alignment horizontal="center" vertical="center" wrapText="1"/>
    </xf>
    <xf numFmtId="0" fontId="17" fillId="14" borderId="338" xfId="1" applyFont="1" applyFill="1" applyBorder="1" applyAlignment="1">
      <alignment horizontal="center" vertical="center" wrapText="1"/>
    </xf>
    <xf numFmtId="0" fontId="17" fillId="14" borderId="345" xfId="1" applyFont="1" applyFill="1" applyBorder="1" applyAlignment="1">
      <alignment horizontal="center" vertical="center" wrapText="1"/>
    </xf>
    <xf numFmtId="0" fontId="17" fillId="14" borderId="340" xfId="1" applyFont="1" applyFill="1" applyBorder="1" applyAlignment="1">
      <alignment horizontal="center" vertical="center" wrapText="1"/>
    </xf>
    <xf numFmtId="0" fontId="17" fillId="14" borderId="35" xfId="1" applyFont="1" applyFill="1" applyBorder="1" applyAlignment="1">
      <alignment vertical="center" wrapText="1"/>
    </xf>
    <xf numFmtId="0" fontId="24" fillId="14" borderId="45" xfId="1" applyFont="1" applyFill="1" applyBorder="1" applyAlignment="1">
      <alignment horizontal="center" vertical="center"/>
    </xf>
    <xf numFmtId="0" fontId="17" fillId="14" borderId="62" xfId="1" applyFont="1" applyFill="1" applyBorder="1" applyAlignment="1">
      <alignment vertical="center" wrapText="1"/>
    </xf>
    <xf numFmtId="0" fontId="17" fillId="14" borderId="211" xfId="1" applyFont="1" applyFill="1" applyBorder="1" applyAlignment="1">
      <alignment horizontal="center" vertical="center" wrapText="1"/>
    </xf>
    <xf numFmtId="0" fontId="17" fillId="14" borderId="212" xfId="1" applyFont="1" applyFill="1" applyBorder="1" applyAlignment="1">
      <alignment horizontal="center" vertical="center" wrapText="1"/>
    </xf>
    <xf numFmtId="0" fontId="17" fillId="14" borderId="213" xfId="1" applyFont="1" applyFill="1" applyBorder="1" applyAlignment="1">
      <alignment horizontal="center" vertical="center" wrapText="1"/>
    </xf>
    <xf numFmtId="0" fontId="17" fillId="14" borderId="341" xfId="1" applyFont="1" applyFill="1" applyBorder="1" applyAlignment="1">
      <alignment horizontal="center" vertical="center" wrapText="1"/>
    </xf>
    <xf numFmtId="0" fontId="24" fillId="14" borderId="117" xfId="1" applyFont="1" applyFill="1" applyBorder="1" applyAlignment="1">
      <alignment horizontal="center" vertical="center"/>
    </xf>
    <xf numFmtId="0" fontId="17" fillId="14" borderId="119" xfId="1" applyFont="1" applyFill="1" applyBorder="1" applyAlignment="1">
      <alignment vertical="center" wrapText="1"/>
    </xf>
    <xf numFmtId="0" fontId="24" fillId="14" borderId="86" xfId="1" applyFont="1" applyFill="1" applyBorder="1">
      <alignment vertical="center"/>
    </xf>
    <xf numFmtId="0" fontId="17" fillId="14" borderId="92" xfId="1" applyFont="1" applyFill="1" applyBorder="1" applyAlignment="1">
      <alignment vertical="center" wrapText="1"/>
    </xf>
    <xf numFmtId="0" fontId="24" fillId="14" borderId="117" xfId="1" applyFont="1" applyFill="1" applyBorder="1">
      <alignment vertical="center"/>
    </xf>
    <xf numFmtId="0" fontId="24" fillId="14" borderId="200" xfId="1" applyFont="1" applyFill="1" applyBorder="1">
      <alignment vertical="center"/>
    </xf>
    <xf numFmtId="0" fontId="17" fillId="14" borderId="344" xfId="1" applyFont="1" applyFill="1" applyBorder="1" applyAlignment="1">
      <alignment horizontal="center" vertical="center" wrapText="1"/>
    </xf>
    <xf numFmtId="0" fontId="24" fillId="14" borderId="100" xfId="1" applyFont="1" applyFill="1" applyBorder="1">
      <alignment vertical="center"/>
    </xf>
    <xf numFmtId="0" fontId="17" fillId="14" borderId="121" xfId="1" applyFont="1" applyFill="1" applyBorder="1" applyAlignment="1">
      <alignment vertical="center" wrapText="1"/>
    </xf>
    <xf numFmtId="0" fontId="26" fillId="14" borderId="196" xfId="1" applyFont="1" applyFill="1" applyBorder="1" applyAlignment="1">
      <alignment vertical="center" wrapText="1"/>
    </xf>
    <xf numFmtId="0" fontId="24" fillId="14" borderId="182" xfId="1" applyFont="1" applyFill="1" applyBorder="1" applyAlignment="1">
      <alignment vertical="center" wrapText="1"/>
    </xf>
    <xf numFmtId="0" fontId="23" fillId="14" borderId="118" xfId="1" applyFont="1" applyFill="1" applyBorder="1">
      <alignment vertical="center"/>
    </xf>
    <xf numFmtId="0" fontId="24" fillId="14" borderId="117" xfId="1" applyFont="1" applyFill="1" applyBorder="1" applyAlignment="1">
      <alignment vertical="center" wrapText="1"/>
    </xf>
    <xf numFmtId="0" fontId="23" fillId="14" borderId="164" xfId="1" applyFont="1" applyFill="1" applyBorder="1">
      <alignment vertical="center"/>
    </xf>
    <xf numFmtId="0" fontId="24" fillId="14" borderId="100" xfId="1" applyFont="1" applyFill="1" applyBorder="1" applyAlignment="1">
      <alignment vertical="center" wrapText="1"/>
    </xf>
    <xf numFmtId="0" fontId="26" fillId="15" borderId="196" xfId="1" applyFont="1" applyFill="1" applyBorder="1" applyAlignment="1">
      <alignment wrapText="1"/>
    </xf>
    <xf numFmtId="0" fontId="24" fillId="15" borderId="198" xfId="1" applyFont="1" applyFill="1" applyBorder="1" applyAlignment="1">
      <alignment horizontal="center" vertical="center"/>
    </xf>
    <xf numFmtId="0" fontId="17" fillId="15" borderId="337" xfId="1" applyFont="1" applyFill="1" applyBorder="1" applyAlignment="1">
      <alignment horizontal="center" vertical="center" wrapText="1"/>
    </xf>
    <xf numFmtId="0" fontId="17" fillId="15" borderId="338" xfId="1" applyFont="1" applyFill="1" applyBorder="1" applyAlignment="1">
      <alignment horizontal="center" vertical="center" wrapText="1"/>
    </xf>
    <xf numFmtId="0" fontId="17" fillId="15" borderId="345" xfId="1" applyFont="1" applyFill="1" applyBorder="1" applyAlignment="1">
      <alignment horizontal="center" vertical="center" wrapText="1"/>
    </xf>
    <xf numFmtId="0" fontId="17" fillId="15" borderId="340" xfId="1" applyFont="1" applyFill="1" applyBorder="1" applyAlignment="1">
      <alignment horizontal="center" vertical="center" wrapText="1"/>
    </xf>
    <xf numFmtId="0" fontId="17" fillId="15" borderId="35" xfId="1" applyFont="1" applyFill="1" applyBorder="1" applyAlignment="1">
      <alignment vertical="center" wrapText="1"/>
    </xf>
    <xf numFmtId="0" fontId="24" fillId="15" borderId="45" xfId="1" applyFont="1" applyFill="1" applyBorder="1" applyAlignment="1">
      <alignment horizontal="center" vertical="center"/>
    </xf>
    <xf numFmtId="0" fontId="17" fillId="15" borderId="62" xfId="1" applyFont="1" applyFill="1" applyBorder="1" applyAlignment="1">
      <alignment vertical="center" wrapText="1"/>
    </xf>
    <xf numFmtId="0" fontId="17" fillId="15" borderId="211" xfId="1" applyFont="1" applyFill="1" applyBorder="1" applyAlignment="1">
      <alignment horizontal="center" vertical="center" wrapText="1"/>
    </xf>
    <xf numFmtId="0" fontId="17" fillId="15" borderId="212" xfId="1" applyFont="1" applyFill="1" applyBorder="1" applyAlignment="1">
      <alignment horizontal="center" vertical="center" wrapText="1"/>
    </xf>
    <xf numFmtId="0" fontId="17" fillId="15" borderId="213" xfId="1" applyFont="1" applyFill="1" applyBorder="1" applyAlignment="1">
      <alignment horizontal="center" vertical="center" wrapText="1"/>
    </xf>
    <xf numFmtId="0" fontId="17" fillId="15" borderId="341" xfId="1" applyFont="1" applyFill="1" applyBorder="1" applyAlignment="1">
      <alignment horizontal="center" vertical="center" wrapText="1"/>
    </xf>
    <xf numFmtId="0" fontId="24" fillId="15" borderId="117" xfId="1" applyFont="1" applyFill="1" applyBorder="1" applyAlignment="1">
      <alignment horizontal="center" vertical="center"/>
    </xf>
    <xf numFmtId="0" fontId="17" fillId="15" borderId="119" xfId="1" applyFont="1" applyFill="1" applyBorder="1" applyAlignment="1">
      <alignment vertical="center" wrapText="1"/>
    </xf>
    <xf numFmtId="0" fontId="24" fillId="15" borderId="86" xfId="1" applyFont="1" applyFill="1" applyBorder="1">
      <alignment vertical="center"/>
    </xf>
    <xf numFmtId="0" fontId="17" fillId="15" borderId="92" xfId="1" applyFont="1" applyFill="1" applyBorder="1" applyAlignment="1">
      <alignment vertical="center" wrapText="1"/>
    </xf>
    <xf numFmtId="0" fontId="24" fillId="15" borderId="117" xfId="1" applyFont="1" applyFill="1" applyBorder="1">
      <alignment vertical="center"/>
    </xf>
    <xf numFmtId="0" fontId="24" fillId="15" borderId="200" xfId="1" applyFont="1" applyFill="1" applyBorder="1">
      <alignment vertical="center"/>
    </xf>
    <xf numFmtId="0" fontId="17" fillId="15" borderId="344" xfId="1" applyFont="1" applyFill="1" applyBorder="1" applyAlignment="1">
      <alignment horizontal="center" vertical="center" wrapText="1"/>
    </xf>
    <xf numFmtId="0" fontId="24" fillId="15" borderId="100" xfId="1" applyFont="1" applyFill="1" applyBorder="1">
      <alignment vertical="center"/>
    </xf>
    <xf numFmtId="0" fontId="17" fillId="15" borderId="121" xfId="1" applyFont="1" applyFill="1" applyBorder="1" applyAlignment="1">
      <alignment vertical="center" wrapText="1"/>
    </xf>
    <xf numFmtId="0" fontId="26" fillId="15" borderId="196" xfId="1" applyFont="1" applyFill="1" applyBorder="1" applyAlignment="1">
      <alignment vertical="center" wrapText="1"/>
    </xf>
    <xf numFmtId="0" fontId="24" fillId="15" borderId="182" xfId="1" applyFont="1" applyFill="1" applyBorder="1" applyAlignment="1">
      <alignment vertical="center" wrapText="1"/>
    </xf>
    <xf numFmtId="0" fontId="23" fillId="15" borderId="118" xfId="1" applyFont="1" applyFill="1" applyBorder="1">
      <alignment vertical="center"/>
    </xf>
    <xf numFmtId="0" fontId="24" fillId="15" borderId="117" xfId="1" applyFont="1" applyFill="1" applyBorder="1" applyAlignment="1">
      <alignment vertical="center" wrapText="1"/>
    </xf>
    <xf numFmtId="0" fontId="23" fillId="15" borderId="164" xfId="1" applyFont="1" applyFill="1" applyBorder="1">
      <alignment vertical="center"/>
    </xf>
    <xf numFmtId="0" fontId="24" fillId="15" borderId="100" xfId="1" applyFont="1" applyFill="1" applyBorder="1" applyAlignment="1">
      <alignment vertical="center" wrapText="1"/>
    </xf>
    <xf numFmtId="0" fontId="26" fillId="16" borderId="196" xfId="1" applyFont="1" applyFill="1" applyBorder="1" applyAlignment="1">
      <alignment wrapText="1"/>
    </xf>
    <xf numFmtId="0" fontId="24" fillId="16" borderId="198" xfId="1" applyFont="1" applyFill="1" applyBorder="1" applyAlignment="1">
      <alignment horizontal="center" vertical="center"/>
    </xf>
    <xf numFmtId="0" fontId="17" fillId="16" borderId="337" xfId="1" applyFont="1" applyFill="1" applyBorder="1" applyAlignment="1">
      <alignment horizontal="center" vertical="center" wrapText="1"/>
    </xf>
    <xf numFmtId="0" fontId="17" fillId="16" borderId="338" xfId="1" applyFont="1" applyFill="1" applyBorder="1" applyAlignment="1">
      <alignment horizontal="center" vertical="center" wrapText="1"/>
    </xf>
    <xf numFmtId="0" fontId="17" fillId="16" borderId="345" xfId="1" applyFont="1" applyFill="1" applyBorder="1" applyAlignment="1">
      <alignment horizontal="center" vertical="center" wrapText="1"/>
    </xf>
    <xf numFmtId="0" fontId="17" fillId="16" borderId="340" xfId="1" applyFont="1" applyFill="1" applyBorder="1" applyAlignment="1">
      <alignment horizontal="center" vertical="center" wrapText="1"/>
    </xf>
    <xf numFmtId="0" fontId="17" fillId="16" borderId="35" xfId="1" applyFont="1" applyFill="1" applyBorder="1" applyAlignment="1">
      <alignment vertical="center" wrapText="1"/>
    </xf>
    <xf numFmtId="0" fontId="24" fillId="16" borderId="45" xfId="1" applyFont="1" applyFill="1" applyBorder="1" applyAlignment="1">
      <alignment horizontal="center" vertical="center"/>
    </xf>
    <xf numFmtId="0" fontId="17" fillId="16" borderId="62" xfId="1" applyFont="1" applyFill="1" applyBorder="1" applyAlignment="1">
      <alignment vertical="center" wrapText="1"/>
    </xf>
    <xf numFmtId="0" fontId="17" fillId="16" borderId="211" xfId="1" applyFont="1" applyFill="1" applyBorder="1" applyAlignment="1">
      <alignment horizontal="center" vertical="center" wrapText="1"/>
    </xf>
    <xf numFmtId="0" fontId="17" fillId="16" borderId="212" xfId="1" applyFont="1" applyFill="1" applyBorder="1" applyAlignment="1">
      <alignment horizontal="center" vertical="center" wrapText="1"/>
    </xf>
    <xf numFmtId="0" fontId="17" fillId="16" borderId="213" xfId="1" applyFont="1" applyFill="1" applyBorder="1" applyAlignment="1">
      <alignment horizontal="center" vertical="center" wrapText="1"/>
    </xf>
    <xf numFmtId="0" fontId="17" fillId="16" borderId="341" xfId="1" applyFont="1" applyFill="1" applyBorder="1" applyAlignment="1">
      <alignment horizontal="center" vertical="center" wrapText="1"/>
    </xf>
    <xf numFmtId="0" fontId="24" fillId="16" borderId="117" xfId="1" applyFont="1" applyFill="1" applyBorder="1" applyAlignment="1">
      <alignment horizontal="center" vertical="center"/>
    </xf>
    <xf numFmtId="0" fontId="17" fillId="16" borderId="119" xfId="1" applyFont="1" applyFill="1" applyBorder="1" applyAlignment="1">
      <alignment vertical="center" wrapText="1"/>
    </xf>
    <xf numFmtId="0" fontId="24" fillId="16" borderId="86" xfId="1" applyFont="1" applyFill="1" applyBorder="1">
      <alignment vertical="center"/>
    </xf>
    <xf numFmtId="0" fontId="17" fillId="16" borderId="92" xfId="1" applyFont="1" applyFill="1" applyBorder="1" applyAlignment="1">
      <alignment vertical="center" wrapText="1"/>
    </xf>
    <xf numFmtId="0" fontId="24" fillId="16" borderId="117" xfId="1" applyFont="1" applyFill="1" applyBorder="1">
      <alignment vertical="center"/>
    </xf>
    <xf numFmtId="0" fontId="24" fillId="16" borderId="200" xfId="1" applyFont="1" applyFill="1" applyBorder="1">
      <alignment vertical="center"/>
    </xf>
    <xf numFmtId="0" fontId="17" fillId="16" borderId="344" xfId="1" applyFont="1" applyFill="1" applyBorder="1" applyAlignment="1">
      <alignment horizontal="center" vertical="center" wrapText="1"/>
    </xf>
    <xf numFmtId="0" fontId="24" fillId="16" borderId="100" xfId="1" applyFont="1" applyFill="1" applyBorder="1">
      <alignment vertical="center"/>
    </xf>
    <xf numFmtId="0" fontId="17" fillId="16" borderId="121" xfId="1" applyFont="1" applyFill="1" applyBorder="1" applyAlignment="1">
      <alignment vertical="center" wrapText="1"/>
    </xf>
    <xf numFmtId="0" fontId="26" fillId="16" borderId="196" xfId="1" applyFont="1" applyFill="1" applyBorder="1" applyAlignment="1">
      <alignment vertical="center" wrapText="1"/>
    </xf>
    <xf numFmtId="0" fontId="24" fillId="16" borderId="182" xfId="1" applyFont="1" applyFill="1" applyBorder="1" applyAlignment="1">
      <alignment vertical="center" wrapText="1"/>
    </xf>
    <xf numFmtId="0" fontId="23" fillId="16" borderId="118" xfId="1" applyFont="1" applyFill="1" applyBorder="1">
      <alignment vertical="center"/>
    </xf>
    <xf numFmtId="0" fontId="24" fillId="16" borderId="117" xfId="1" applyFont="1" applyFill="1" applyBorder="1" applyAlignment="1">
      <alignment vertical="center" wrapText="1"/>
    </xf>
    <xf numFmtId="0" fontId="23" fillId="16" borderId="164" xfId="1" applyFont="1" applyFill="1" applyBorder="1">
      <alignment vertical="center"/>
    </xf>
    <xf numFmtId="0" fontId="24" fillId="16" borderId="100" xfId="1" applyFont="1" applyFill="1" applyBorder="1" applyAlignment="1">
      <alignment vertical="center" wrapText="1"/>
    </xf>
    <xf numFmtId="0" fontId="23" fillId="28" borderId="1" xfId="1" applyFont="1" applyFill="1" applyBorder="1" applyAlignment="1">
      <alignment horizontal="center" vertical="center" wrapText="1"/>
    </xf>
    <xf numFmtId="0" fontId="23" fillId="28" borderId="2" xfId="1" applyFont="1" applyFill="1" applyBorder="1" applyAlignment="1">
      <alignment horizontal="center" vertical="center"/>
    </xf>
    <xf numFmtId="0" fontId="17" fillId="0" borderId="118" xfId="1" applyFont="1" applyBorder="1" applyAlignment="1">
      <alignment vertical="center" wrapText="1"/>
    </xf>
    <xf numFmtId="0" fontId="23" fillId="0" borderId="272" xfId="1" applyFont="1" applyBorder="1" applyAlignment="1">
      <alignment horizontal="center" vertical="center"/>
    </xf>
    <xf numFmtId="0" fontId="23" fillId="0" borderId="273" xfId="1" applyFont="1" applyBorder="1" applyAlignment="1">
      <alignment horizontal="center" vertical="center"/>
    </xf>
    <xf numFmtId="0" fontId="23" fillId="0" borderId="274" xfId="1" applyFont="1" applyBorder="1" applyAlignment="1">
      <alignment horizontal="center" vertical="center"/>
    </xf>
    <xf numFmtId="0" fontId="23" fillId="29" borderId="1" xfId="1" applyFont="1" applyFill="1" applyBorder="1" applyAlignment="1">
      <alignment horizontal="center" vertical="center" wrapText="1"/>
    </xf>
    <xf numFmtId="0" fontId="23" fillId="29" borderId="2" xfId="1" applyFont="1" applyFill="1" applyBorder="1" applyAlignment="1">
      <alignment horizontal="center" vertical="center"/>
    </xf>
    <xf numFmtId="0" fontId="23" fillId="0" borderId="0" xfId="1" applyFont="1" applyAlignment="1">
      <alignment vertical="top" textRotation="255" wrapText="1"/>
    </xf>
    <xf numFmtId="0" fontId="24" fillId="0" borderId="0" xfId="1" applyFont="1">
      <alignment vertical="center"/>
    </xf>
    <xf numFmtId="0" fontId="35" fillId="0" borderId="1" xfId="0" applyFont="1" applyBorder="1">
      <alignment vertical="center"/>
    </xf>
    <xf numFmtId="0" fontId="35" fillId="0" borderId="0" xfId="0" applyFont="1">
      <alignment vertical="center"/>
    </xf>
    <xf numFmtId="0" fontId="17" fillId="0" borderId="1" xfId="1" applyFont="1" applyBorder="1" applyAlignment="1">
      <alignment horizontal="center" vertical="center" wrapText="1"/>
    </xf>
    <xf numFmtId="0" fontId="17" fillId="0" borderId="10" xfId="1" applyFont="1" applyBorder="1" applyAlignment="1">
      <alignment vertical="center" wrapText="1"/>
    </xf>
    <xf numFmtId="0" fontId="17" fillId="0" borderId="11" xfId="1" applyFont="1" applyBorder="1" applyAlignment="1">
      <alignment vertical="center" wrapText="1"/>
    </xf>
    <xf numFmtId="0" fontId="17" fillId="0" borderId="12" xfId="1" applyFont="1" applyBorder="1" applyAlignment="1">
      <alignment vertical="center" wrapText="1"/>
    </xf>
    <xf numFmtId="0" fontId="17" fillId="0" borderId="20" xfId="1" applyFont="1" applyBorder="1" applyAlignment="1">
      <alignment vertical="center" wrapText="1"/>
    </xf>
    <xf numFmtId="0" fontId="17" fillId="0" borderId="37" xfId="1" applyFont="1" applyBorder="1" applyAlignment="1">
      <alignment vertical="center" wrapText="1"/>
    </xf>
    <xf numFmtId="0" fontId="17" fillId="0" borderId="9" xfId="1" applyFont="1" applyBorder="1" applyAlignment="1">
      <alignment vertical="center" wrapText="1"/>
    </xf>
    <xf numFmtId="0" fontId="17" fillId="0" borderId="99" xfId="1" applyFont="1" applyBorder="1" applyAlignment="1">
      <alignment vertical="center" wrapText="1"/>
    </xf>
    <xf numFmtId="0" fontId="17" fillId="0" borderId="0" xfId="1" applyFont="1" applyAlignment="1">
      <alignment vertical="top" textRotation="255"/>
    </xf>
    <xf numFmtId="0" fontId="40" fillId="0" borderId="0" xfId="1" applyFont="1">
      <alignment vertical="center"/>
    </xf>
    <xf numFmtId="0" fontId="17" fillId="0" borderId="0" xfId="1" applyFont="1" applyAlignment="1">
      <alignment vertical="top" textRotation="255" wrapText="1"/>
    </xf>
    <xf numFmtId="0" fontId="22" fillId="0" borderId="0" xfId="1" applyFont="1" applyAlignment="1">
      <alignment horizontal="left" vertical="center"/>
    </xf>
    <xf numFmtId="0" fontId="28" fillId="0" borderId="0" xfId="1" applyFont="1" applyAlignment="1">
      <alignment horizontal="left" vertical="center"/>
    </xf>
    <xf numFmtId="0" fontId="28" fillId="0" borderId="0" xfId="1" applyFont="1" applyAlignment="1">
      <alignment horizontal="left" vertical="center" wrapText="1"/>
    </xf>
    <xf numFmtId="0" fontId="28" fillId="0" borderId="0" xfId="1" applyFont="1" applyAlignment="1">
      <alignment vertical="center" wrapText="1"/>
    </xf>
    <xf numFmtId="0" fontId="22" fillId="0" borderId="9" xfId="1" applyFont="1" applyBorder="1">
      <alignment vertical="center"/>
    </xf>
    <xf numFmtId="0" fontId="28" fillId="0" borderId="9" xfId="1" applyFont="1" applyBorder="1">
      <alignment vertical="center"/>
    </xf>
    <xf numFmtId="0" fontId="23" fillId="26" borderId="82" xfId="1" applyFont="1" applyFill="1" applyBorder="1" applyAlignment="1">
      <alignment vertical="top" textRotation="255" wrapText="1"/>
    </xf>
    <xf numFmtId="0" fontId="23" fillId="26" borderId="134" xfId="1" applyFont="1" applyFill="1" applyBorder="1" applyAlignment="1">
      <alignment vertical="top" textRotation="255" wrapText="1"/>
    </xf>
    <xf numFmtId="0" fontId="23" fillId="26" borderId="83" xfId="1" applyFont="1" applyFill="1" applyBorder="1" applyAlignment="1">
      <alignment vertical="top" textRotation="255" wrapText="1"/>
    </xf>
    <xf numFmtId="0" fontId="23" fillId="31" borderId="401" xfId="1" applyFont="1" applyFill="1" applyBorder="1" applyAlignment="1">
      <alignment vertical="top" textRotation="255" wrapText="1"/>
    </xf>
    <xf numFmtId="0" fontId="23" fillId="31" borderId="402" xfId="1" applyFont="1" applyFill="1" applyBorder="1" applyAlignment="1">
      <alignment vertical="top" textRotation="255" wrapText="1"/>
    </xf>
    <xf numFmtId="0" fontId="23" fillId="31" borderId="403" xfId="1" applyFont="1" applyFill="1" applyBorder="1" applyAlignment="1">
      <alignment vertical="top" textRotation="255" wrapText="1"/>
    </xf>
    <xf numFmtId="0" fontId="24" fillId="0" borderId="346" xfId="1" applyFont="1" applyBorder="1">
      <alignment vertical="center"/>
    </xf>
    <xf numFmtId="0" fontId="23" fillId="0" borderId="347" xfId="1" applyFont="1" applyBorder="1">
      <alignment vertical="center"/>
    </xf>
    <xf numFmtId="0" fontId="23" fillId="0" borderId="348" xfId="1" applyFont="1" applyBorder="1">
      <alignment vertical="center"/>
    </xf>
    <xf numFmtId="0" fontId="23" fillId="0" borderId="349" xfId="1" applyFont="1" applyBorder="1">
      <alignment vertical="center"/>
    </xf>
    <xf numFmtId="0" fontId="23" fillId="0" borderId="350" xfId="1" applyFont="1" applyBorder="1">
      <alignment vertical="center"/>
    </xf>
    <xf numFmtId="0" fontId="23" fillId="0" borderId="224" xfId="1" applyFont="1" applyBorder="1">
      <alignment vertical="center"/>
    </xf>
    <xf numFmtId="0" fontId="23" fillId="0" borderId="351" xfId="1" applyFont="1" applyBorder="1">
      <alignment vertical="center"/>
    </xf>
    <xf numFmtId="0" fontId="23" fillId="31" borderId="421" xfId="1" applyFont="1" applyFill="1" applyBorder="1">
      <alignment vertical="center"/>
    </xf>
    <xf numFmtId="0" fontId="23" fillId="31" borderId="419" xfId="1" applyFont="1" applyFill="1" applyBorder="1">
      <alignment vertical="center"/>
    </xf>
    <xf numFmtId="0" fontId="23" fillId="31" borderId="420" xfId="1" applyFont="1" applyFill="1" applyBorder="1">
      <alignment vertical="center"/>
    </xf>
    <xf numFmtId="0" fontId="26" fillId="26" borderId="19" xfId="1" applyFont="1" applyFill="1" applyBorder="1">
      <alignment vertical="center"/>
    </xf>
    <xf numFmtId="0" fontId="23" fillId="0" borderId="291" xfId="1" applyFont="1" applyBorder="1">
      <alignment vertical="center"/>
    </xf>
    <xf numFmtId="0" fontId="23" fillId="0" borderId="141" xfId="1" applyFont="1" applyBorder="1">
      <alignment vertical="center"/>
    </xf>
    <xf numFmtId="0" fontId="23" fillId="0" borderId="68" xfId="1" applyFont="1" applyBorder="1">
      <alignment vertical="center"/>
    </xf>
    <xf numFmtId="0" fontId="23" fillId="0" borderId="66" xfId="1" applyFont="1" applyBorder="1">
      <alignment vertical="center"/>
    </xf>
    <xf numFmtId="0" fontId="23" fillId="0" borderId="292" xfId="1" applyFont="1" applyBorder="1">
      <alignment vertical="center"/>
    </xf>
    <xf numFmtId="0" fontId="23" fillId="31" borderId="379" xfId="1" applyFont="1" applyFill="1" applyBorder="1">
      <alignment vertical="center"/>
    </xf>
    <xf numFmtId="0" fontId="23" fillId="31" borderId="406" xfId="1" applyFont="1" applyFill="1" applyBorder="1">
      <alignment vertical="center"/>
    </xf>
    <xf numFmtId="0" fontId="23" fillId="31" borderId="407" xfId="1" applyFont="1" applyFill="1" applyBorder="1">
      <alignment vertical="center"/>
    </xf>
    <xf numFmtId="0" fontId="23" fillId="0" borderId="293" xfId="1" applyFont="1" applyBorder="1">
      <alignment vertical="center"/>
    </xf>
    <xf numFmtId="0" fontId="23" fillId="0" borderId="142" xfId="1" applyFont="1" applyBorder="1">
      <alignment vertical="center"/>
    </xf>
    <xf numFmtId="0" fontId="23" fillId="0" borderId="76" xfId="1" applyFont="1" applyBorder="1">
      <alignment vertical="center"/>
    </xf>
    <xf numFmtId="0" fontId="23" fillId="0" borderId="74" xfId="1" applyFont="1" applyBorder="1">
      <alignment vertical="center"/>
    </xf>
    <xf numFmtId="0" fontId="23" fillId="0" borderId="294" xfId="1" applyFont="1" applyBorder="1">
      <alignment vertical="center"/>
    </xf>
    <xf numFmtId="0" fontId="23" fillId="31" borderId="382" xfId="1" applyFont="1" applyFill="1" applyBorder="1">
      <alignment vertical="center"/>
    </xf>
    <xf numFmtId="0" fontId="23" fillId="31" borderId="408" xfId="1" applyFont="1" applyFill="1" applyBorder="1">
      <alignment vertical="center"/>
    </xf>
    <xf numFmtId="0" fontId="23" fillId="31" borderId="409" xfId="1" applyFont="1" applyFill="1" applyBorder="1">
      <alignment vertical="center"/>
    </xf>
    <xf numFmtId="0" fontId="26" fillId="26" borderId="37" xfId="1" applyFont="1" applyFill="1" applyBorder="1">
      <alignment vertical="center"/>
    </xf>
    <xf numFmtId="0" fontId="23" fillId="0" borderId="352" xfId="1" applyFont="1" applyBorder="1">
      <alignment vertical="center"/>
    </xf>
    <xf numFmtId="0" fontId="23" fillId="0" borderId="206" xfId="1" applyFont="1" applyBorder="1">
      <alignment vertical="center"/>
    </xf>
    <xf numFmtId="0" fontId="23" fillId="0" borderId="207" xfId="1" applyFont="1" applyBorder="1">
      <alignment vertical="center"/>
    </xf>
    <xf numFmtId="0" fontId="23" fillId="0" borderId="208" xfId="1" applyFont="1" applyBorder="1">
      <alignment vertical="center"/>
    </xf>
    <xf numFmtId="0" fontId="23" fillId="0" borderId="353" xfId="1" applyFont="1" applyBorder="1">
      <alignment vertical="center"/>
    </xf>
    <xf numFmtId="0" fontId="23" fillId="31" borderId="410" xfId="1" applyFont="1" applyFill="1" applyBorder="1">
      <alignment vertical="center"/>
    </xf>
    <xf numFmtId="0" fontId="23" fillId="31" borderId="411" xfId="1" applyFont="1" applyFill="1" applyBorder="1">
      <alignment vertical="center"/>
    </xf>
    <xf numFmtId="0" fontId="23" fillId="31" borderId="412" xfId="1" applyFont="1" applyFill="1" applyBorder="1">
      <alignment vertical="center"/>
    </xf>
    <xf numFmtId="0" fontId="17" fillId="26" borderId="185" xfId="1" applyFont="1" applyFill="1" applyBorder="1">
      <alignment vertical="center"/>
    </xf>
    <xf numFmtId="0" fontId="17" fillId="27" borderId="344" xfId="1" applyFont="1" applyFill="1" applyBorder="1" applyAlignment="1">
      <alignment horizontal="center" vertical="top" textRotation="255" wrapText="1"/>
    </xf>
    <xf numFmtId="0" fontId="17" fillId="27" borderId="212" xfId="1" applyFont="1" applyFill="1" applyBorder="1" applyAlignment="1">
      <alignment horizontal="center" vertical="top" textRotation="255" wrapText="1"/>
    </xf>
    <xf numFmtId="0" fontId="17" fillId="27" borderId="341" xfId="1" applyFont="1" applyFill="1" applyBorder="1" applyAlignment="1">
      <alignment horizontal="center" vertical="top" textRotation="255" wrapText="1"/>
    </xf>
    <xf numFmtId="0" fontId="17" fillId="31" borderId="422" xfId="1" applyFont="1" applyFill="1" applyBorder="1" applyAlignment="1">
      <alignment horizontal="center" vertical="top" textRotation="255" wrapText="1"/>
    </xf>
    <xf numFmtId="0" fontId="17" fillId="31" borderId="212" xfId="1" applyFont="1" applyFill="1" applyBorder="1" applyAlignment="1">
      <alignment horizontal="center" vertical="top" textRotation="255" wrapText="1"/>
    </xf>
    <xf numFmtId="0" fontId="17" fillId="31" borderId="413" xfId="1" applyFont="1" applyFill="1" applyBorder="1" applyAlignment="1">
      <alignment horizontal="center" vertical="top" textRotation="255" wrapText="1"/>
    </xf>
    <xf numFmtId="0" fontId="17" fillId="26" borderId="45" xfId="1" applyFont="1" applyFill="1" applyBorder="1">
      <alignment vertical="center"/>
    </xf>
    <xf numFmtId="0" fontId="17" fillId="0" borderId="261" xfId="1" applyFont="1" applyBorder="1" applyAlignment="1">
      <alignment horizontal="center" vertical="top" textRotation="255" wrapText="1"/>
    </xf>
    <xf numFmtId="0" fontId="17" fillId="0" borderId="111" xfId="1" applyFont="1" applyBorder="1" applyAlignment="1">
      <alignment horizontal="center" vertical="top" textRotation="255" wrapText="1"/>
    </xf>
    <xf numFmtId="0" fontId="17" fillId="0" borderId="262" xfId="1" applyFont="1" applyBorder="1" applyAlignment="1">
      <alignment horizontal="center" vertical="top" textRotation="255" wrapText="1"/>
    </xf>
    <xf numFmtId="0" fontId="17" fillId="31" borderId="423" xfId="1" applyFont="1" applyFill="1" applyBorder="1" applyAlignment="1">
      <alignment horizontal="center" vertical="top" textRotation="255" wrapText="1"/>
    </xf>
    <xf numFmtId="0" fontId="17" fillId="31" borderId="414" xfId="1" applyFont="1" applyFill="1" applyBorder="1" applyAlignment="1">
      <alignment horizontal="center" vertical="top" textRotation="255" wrapText="1"/>
    </xf>
    <xf numFmtId="0" fontId="17" fillId="31" borderId="415" xfId="1" applyFont="1" applyFill="1" applyBorder="1" applyAlignment="1">
      <alignment horizontal="center" vertical="top" textRotation="255" wrapText="1"/>
    </xf>
    <xf numFmtId="0" fontId="17" fillId="26" borderId="117" xfId="1" applyFont="1" applyFill="1" applyBorder="1">
      <alignment vertical="center"/>
    </xf>
    <xf numFmtId="0" fontId="17" fillId="26" borderId="86" xfId="1" applyFont="1" applyFill="1" applyBorder="1">
      <alignment vertical="center"/>
    </xf>
    <xf numFmtId="0" fontId="17" fillId="26" borderId="200" xfId="1" applyFont="1" applyFill="1" applyBorder="1">
      <alignment vertical="center"/>
    </xf>
    <xf numFmtId="0" fontId="17" fillId="26" borderId="100" xfId="1" applyFont="1" applyFill="1" applyBorder="1" applyAlignment="1">
      <alignment vertical="top"/>
    </xf>
    <xf numFmtId="0" fontId="17" fillId="0" borderId="263" xfId="1" applyFont="1" applyBorder="1" applyAlignment="1">
      <alignment horizontal="center" vertical="top" textRotation="255" wrapText="1"/>
    </xf>
    <xf numFmtId="0" fontId="17" fillId="0" borderId="264" xfId="1" applyFont="1" applyBorder="1" applyAlignment="1">
      <alignment horizontal="center" vertical="top" textRotation="255" wrapText="1"/>
    </xf>
    <xf numFmtId="0" fontId="17" fillId="0" borderId="265" xfId="1" applyFont="1" applyBorder="1" applyAlignment="1">
      <alignment horizontal="center" vertical="top" textRotation="255" wrapText="1"/>
    </xf>
    <xf numFmtId="0" fontId="17" fillId="31" borderId="424" xfId="1" applyFont="1" applyFill="1" applyBorder="1" applyAlignment="1">
      <alignment horizontal="center" vertical="top" textRotation="255" wrapText="1"/>
    </xf>
    <xf numFmtId="0" fontId="17" fillId="31" borderId="416" xfId="1" applyFont="1" applyFill="1" applyBorder="1" applyAlignment="1">
      <alignment horizontal="center" vertical="top" textRotation="255" wrapText="1"/>
    </xf>
    <xf numFmtId="0" fontId="17" fillId="31" borderId="417" xfId="1" applyFont="1" applyFill="1" applyBorder="1" applyAlignment="1">
      <alignment horizontal="center" vertical="top" textRotation="255" wrapText="1"/>
    </xf>
    <xf numFmtId="0" fontId="26" fillId="0" borderId="9" xfId="1" applyFont="1" applyBorder="1" applyAlignment="1">
      <alignment vertical="top" textRotation="255" wrapText="1"/>
    </xf>
    <xf numFmtId="0" fontId="17" fillId="0" borderId="9" xfId="1" applyFont="1" applyBorder="1" applyAlignment="1">
      <alignment vertical="top"/>
    </xf>
    <xf numFmtId="0" fontId="17" fillId="0" borderId="0" xfId="1" applyFont="1" applyAlignment="1">
      <alignment horizontal="center" vertical="top" textRotation="255"/>
    </xf>
    <xf numFmtId="0" fontId="17" fillId="0" borderId="0" xfId="1" applyFont="1" applyAlignment="1">
      <alignment horizontal="center" vertical="top" textRotation="255" wrapText="1"/>
    </xf>
    <xf numFmtId="0" fontId="23" fillId="26" borderId="189" xfId="1" applyFont="1" applyFill="1" applyBorder="1" applyAlignment="1">
      <alignment vertical="top" textRotation="255" wrapText="1"/>
    </xf>
    <xf numFmtId="0" fontId="23" fillId="26" borderId="190" xfId="1" applyFont="1" applyFill="1" applyBorder="1" applyAlignment="1">
      <alignment vertical="top" textRotation="255" wrapText="1"/>
    </xf>
    <xf numFmtId="0" fontId="23" fillId="26" borderId="191" xfId="1" applyFont="1" applyFill="1" applyBorder="1" applyAlignment="1">
      <alignment vertical="top" textRotation="255" wrapText="1"/>
    </xf>
    <xf numFmtId="0" fontId="23" fillId="31" borderId="418" xfId="1" applyFont="1" applyFill="1" applyBorder="1" applyAlignment="1">
      <alignment vertical="top" textRotation="255" wrapText="1"/>
    </xf>
    <xf numFmtId="0" fontId="23" fillId="31" borderId="419" xfId="1" applyFont="1" applyFill="1" applyBorder="1" applyAlignment="1">
      <alignment vertical="top" textRotation="255" wrapText="1"/>
    </xf>
    <xf numFmtId="0" fontId="23" fillId="31" borderId="420" xfId="1" applyFont="1" applyFill="1" applyBorder="1" applyAlignment="1">
      <alignment vertical="top" textRotation="255" wrapText="1"/>
    </xf>
    <xf numFmtId="0" fontId="26" fillId="27" borderId="82" xfId="1" applyFont="1" applyFill="1" applyBorder="1" applyAlignment="1">
      <alignment vertical="top" wrapText="1"/>
    </xf>
    <xf numFmtId="0" fontId="26" fillId="27" borderId="134" xfId="1" applyFont="1" applyFill="1" applyBorder="1" applyAlignment="1">
      <alignment vertical="top" wrapText="1"/>
    </xf>
    <xf numFmtId="0" fontId="26" fillId="27" borderId="83" xfId="1" applyFont="1" applyFill="1" applyBorder="1" applyAlignment="1">
      <alignment vertical="top" wrapText="1"/>
    </xf>
    <xf numFmtId="0" fontId="26" fillId="31" borderId="401" xfId="1" applyFont="1" applyFill="1" applyBorder="1" applyAlignment="1">
      <alignment vertical="top" wrapText="1"/>
    </xf>
    <xf numFmtId="0" fontId="26" fillId="31" borderId="402" xfId="1" applyFont="1" applyFill="1" applyBorder="1" applyAlignment="1">
      <alignment vertical="top" wrapText="1"/>
    </xf>
    <xf numFmtId="0" fontId="26" fillId="31" borderId="403" xfId="1" applyFont="1" applyFill="1" applyBorder="1" applyAlignment="1">
      <alignment vertical="top" wrapText="1"/>
    </xf>
    <xf numFmtId="0" fontId="17" fillId="27" borderId="182" xfId="1" applyFont="1" applyFill="1" applyBorder="1" applyAlignment="1">
      <alignment vertical="center" wrapText="1"/>
    </xf>
    <xf numFmtId="0" fontId="17" fillId="0" borderId="258" xfId="1" applyFont="1" applyBorder="1" applyAlignment="1">
      <alignment horizontal="center" vertical="top" textRotation="255" wrapText="1"/>
    </xf>
    <xf numFmtId="0" fontId="17" fillId="0" borderId="259" xfId="1" applyFont="1" applyBorder="1" applyAlignment="1">
      <alignment horizontal="center" vertical="top" textRotation="255" wrapText="1"/>
    </xf>
    <xf numFmtId="0" fontId="17" fillId="0" borderId="425" xfId="1" applyFont="1" applyBorder="1" applyAlignment="1">
      <alignment horizontal="center" vertical="top" textRotation="255" wrapText="1"/>
    </xf>
    <xf numFmtId="0" fontId="17" fillId="31" borderId="428" xfId="1" applyFont="1" applyFill="1" applyBorder="1" applyAlignment="1">
      <alignment horizontal="center" vertical="top" textRotation="255" wrapText="1"/>
    </xf>
    <xf numFmtId="0" fontId="17" fillId="31" borderId="429" xfId="1" applyFont="1" applyFill="1" applyBorder="1" applyAlignment="1">
      <alignment horizontal="center" vertical="top" textRotation="255" wrapText="1"/>
    </xf>
    <xf numFmtId="0" fontId="17" fillId="31" borderId="430" xfId="1" applyFont="1" applyFill="1" applyBorder="1" applyAlignment="1">
      <alignment horizontal="center" vertical="top" textRotation="255" wrapText="1"/>
    </xf>
    <xf numFmtId="0" fontId="17" fillId="27" borderId="117" xfId="1" applyFont="1" applyFill="1" applyBorder="1" applyAlignment="1">
      <alignment vertical="center" wrapText="1"/>
    </xf>
    <xf numFmtId="0" fontId="17" fillId="0" borderId="426" xfId="1" applyFont="1" applyBorder="1" applyAlignment="1">
      <alignment horizontal="center" vertical="top" textRotation="255" wrapText="1"/>
    </xf>
    <xf numFmtId="0" fontId="17" fillId="31" borderId="431" xfId="1" applyFont="1" applyFill="1" applyBorder="1" applyAlignment="1">
      <alignment horizontal="center" vertical="top" textRotation="255" wrapText="1"/>
    </xf>
    <xf numFmtId="0" fontId="17" fillId="27" borderId="217" xfId="1" applyFont="1" applyFill="1" applyBorder="1" applyAlignment="1">
      <alignment horizontal="center" vertical="top" textRotation="255" wrapText="1"/>
    </xf>
    <xf numFmtId="0" fontId="17" fillId="31" borderId="344" xfId="1" applyFont="1" applyFill="1" applyBorder="1" applyAlignment="1">
      <alignment horizontal="center" vertical="top" textRotation="255" wrapText="1"/>
    </xf>
    <xf numFmtId="0" fontId="17" fillId="27" borderId="100" xfId="1" applyFont="1" applyFill="1" applyBorder="1" applyAlignment="1">
      <alignment vertical="center" wrapText="1"/>
    </xf>
    <xf numFmtId="0" fontId="17" fillId="0" borderId="427" xfId="1" applyFont="1" applyBorder="1" applyAlignment="1">
      <alignment horizontal="center" vertical="top" textRotation="255" wrapText="1"/>
    </xf>
    <xf numFmtId="0" fontId="17" fillId="31" borderId="432" xfId="1" applyFont="1" applyFill="1" applyBorder="1" applyAlignment="1">
      <alignment horizontal="center" vertical="top" textRotation="255" wrapText="1"/>
    </xf>
    <xf numFmtId="0" fontId="23" fillId="31" borderId="433" xfId="1" applyFont="1" applyFill="1" applyBorder="1" applyAlignment="1">
      <alignment vertical="top" textRotation="255" wrapText="1"/>
    </xf>
    <xf numFmtId="0" fontId="23" fillId="26" borderId="202" xfId="1" applyFont="1" applyFill="1" applyBorder="1" applyAlignment="1">
      <alignment vertical="top" textRotation="255" wrapText="1"/>
    </xf>
    <xf numFmtId="0" fontId="24" fillId="0" borderId="346" xfId="1" applyFont="1" applyBorder="1" applyAlignment="1">
      <alignment vertical="top"/>
    </xf>
    <xf numFmtId="0" fontId="24" fillId="0" borderId="347" xfId="1" applyFont="1" applyBorder="1" applyAlignment="1">
      <alignment vertical="top"/>
    </xf>
    <xf numFmtId="0" fontId="24" fillId="0" borderId="348" xfId="1" applyFont="1" applyBorder="1" applyAlignment="1">
      <alignment vertical="top"/>
    </xf>
    <xf numFmtId="0" fontId="24" fillId="31" borderId="404" xfId="1" applyFont="1" applyFill="1" applyBorder="1" applyAlignment="1">
      <alignment vertical="top"/>
    </xf>
    <xf numFmtId="0" fontId="24" fillId="31" borderId="405" xfId="1" applyFont="1" applyFill="1" applyBorder="1" applyAlignment="1">
      <alignment vertical="top"/>
    </xf>
    <xf numFmtId="0" fontId="24" fillId="31" borderId="434" xfId="1" applyFont="1" applyFill="1" applyBorder="1" applyAlignment="1">
      <alignment vertical="top"/>
    </xf>
    <xf numFmtId="0" fontId="24" fillId="0" borderId="349" xfId="1" applyFont="1" applyBorder="1" applyAlignment="1">
      <alignment vertical="top"/>
    </xf>
    <xf numFmtId="0" fontId="24" fillId="0" borderId="351" xfId="1" applyFont="1" applyBorder="1" applyAlignment="1">
      <alignment vertical="top"/>
    </xf>
    <xf numFmtId="0" fontId="24" fillId="0" borderId="291" xfId="1" applyFont="1" applyBorder="1" applyAlignment="1">
      <alignment vertical="top"/>
    </xf>
    <xf numFmtId="0" fontId="24" fillId="0" borderId="141" xfId="1" applyFont="1" applyBorder="1" applyAlignment="1">
      <alignment vertical="top"/>
    </xf>
    <xf numFmtId="0" fontId="24" fillId="0" borderId="68" xfId="1" applyFont="1" applyBorder="1" applyAlignment="1">
      <alignment vertical="top"/>
    </xf>
    <xf numFmtId="0" fontId="24" fillId="31" borderId="435" xfId="1" applyFont="1" applyFill="1" applyBorder="1" applyAlignment="1">
      <alignment vertical="top"/>
    </xf>
    <xf numFmtId="0" fontId="24" fillId="31" borderId="406" xfId="1" applyFont="1" applyFill="1" applyBorder="1" applyAlignment="1">
      <alignment vertical="top"/>
    </xf>
    <xf numFmtId="0" fontId="24" fillId="31" borderId="436" xfId="1" applyFont="1" applyFill="1" applyBorder="1" applyAlignment="1">
      <alignment vertical="top"/>
    </xf>
    <xf numFmtId="0" fontId="24" fillId="0" borderId="67" xfId="1" applyFont="1" applyBorder="1" applyAlignment="1">
      <alignment vertical="top"/>
    </xf>
    <xf numFmtId="0" fontId="24" fillId="0" borderId="66" xfId="1" applyFont="1" applyBorder="1" applyAlignment="1">
      <alignment vertical="top"/>
    </xf>
    <xf numFmtId="0" fontId="24" fillId="0" borderId="292" xfId="1" applyFont="1" applyBorder="1" applyAlignment="1">
      <alignment vertical="top"/>
    </xf>
    <xf numFmtId="0" fontId="24" fillId="0" borderId="293" xfId="1" applyFont="1" applyBorder="1" applyAlignment="1">
      <alignment vertical="top"/>
    </xf>
    <xf numFmtId="0" fontId="24" fillId="0" borderId="142" xfId="1" applyFont="1" applyBorder="1" applyAlignment="1">
      <alignment vertical="top"/>
    </xf>
    <xf numFmtId="0" fontId="24" fillId="0" borderId="76" xfId="1" applyFont="1" applyBorder="1" applyAlignment="1">
      <alignment vertical="top"/>
    </xf>
    <xf numFmtId="0" fontId="24" fillId="31" borderId="437" xfId="1" applyFont="1" applyFill="1" applyBorder="1" applyAlignment="1">
      <alignment vertical="top"/>
    </xf>
    <xf numFmtId="0" fontId="24" fillId="31" borderId="408" xfId="1" applyFont="1" applyFill="1" applyBorder="1" applyAlignment="1">
      <alignment vertical="top"/>
    </xf>
    <xf numFmtId="0" fontId="24" fillId="31" borderId="438" xfId="1" applyFont="1" applyFill="1" applyBorder="1" applyAlignment="1">
      <alignment vertical="top"/>
    </xf>
    <xf numFmtId="0" fontId="24" fillId="0" borderId="75" xfId="1" applyFont="1" applyBorder="1" applyAlignment="1">
      <alignment vertical="top"/>
    </xf>
    <xf numFmtId="0" fontId="24" fillId="0" borderId="74" xfId="1" applyFont="1" applyBorder="1" applyAlignment="1">
      <alignment vertical="top"/>
    </xf>
    <xf numFmtId="0" fontId="24" fillId="0" borderId="294" xfId="1" applyFont="1" applyBorder="1" applyAlignment="1">
      <alignment vertical="top"/>
    </xf>
    <xf numFmtId="0" fontId="24" fillId="0" borderId="352" xfId="1" applyFont="1" applyBorder="1" applyAlignment="1">
      <alignment vertical="top"/>
    </xf>
    <xf numFmtId="0" fontId="24" fillId="0" borderId="206" xfId="1" applyFont="1" applyBorder="1" applyAlignment="1">
      <alignment vertical="top"/>
    </xf>
    <xf numFmtId="0" fontId="24" fillId="0" borderId="207" xfId="1" applyFont="1" applyBorder="1" applyAlignment="1">
      <alignment vertical="top"/>
    </xf>
    <xf numFmtId="0" fontId="24" fillId="31" borderId="439" xfId="1" applyFont="1" applyFill="1" applyBorder="1" applyAlignment="1">
      <alignment vertical="top"/>
    </xf>
    <xf numFmtId="0" fontId="24" fillId="31" borderId="411" xfId="1" applyFont="1" applyFill="1" applyBorder="1" applyAlignment="1">
      <alignment vertical="top"/>
    </xf>
    <xf numFmtId="0" fontId="24" fillId="31" borderId="440" xfId="1" applyFont="1" applyFill="1" applyBorder="1" applyAlignment="1">
      <alignment vertical="top"/>
    </xf>
    <xf numFmtId="0" fontId="24" fillId="0" borderId="205" xfId="1" applyFont="1" applyBorder="1" applyAlignment="1">
      <alignment vertical="top"/>
    </xf>
    <xf numFmtId="0" fontId="24" fillId="0" borderId="208" xfId="1" applyFont="1" applyBorder="1" applyAlignment="1">
      <alignment vertical="top"/>
    </xf>
    <xf numFmtId="0" fontId="24" fillId="0" borderId="353" xfId="1" applyFont="1" applyBorder="1" applyAlignment="1">
      <alignment vertical="top"/>
    </xf>
    <xf numFmtId="0" fontId="17" fillId="31" borderId="441" xfId="1" applyFont="1" applyFill="1" applyBorder="1" applyAlignment="1">
      <alignment horizontal="center" vertical="top" textRotation="255" wrapText="1"/>
    </xf>
    <xf numFmtId="0" fontId="23" fillId="31" borderId="442" xfId="1" applyFont="1" applyFill="1" applyBorder="1" applyAlignment="1">
      <alignment vertical="top" textRotation="255" wrapText="1"/>
    </xf>
    <xf numFmtId="0" fontId="23" fillId="26" borderId="201" xfId="1" applyFont="1" applyFill="1" applyBorder="1" applyAlignment="1">
      <alignment vertical="top" textRotation="255" wrapText="1"/>
    </xf>
    <xf numFmtId="0" fontId="26" fillId="31" borderId="433" xfId="1" applyFont="1" applyFill="1" applyBorder="1" applyAlignment="1">
      <alignment vertical="top" wrapText="1"/>
    </xf>
    <xf numFmtId="0" fontId="26" fillId="27" borderId="202" xfId="1" applyFont="1" applyFill="1" applyBorder="1" applyAlignment="1">
      <alignment vertical="top" wrapText="1"/>
    </xf>
    <xf numFmtId="0" fontId="17" fillId="31" borderId="443" xfId="1" applyFont="1" applyFill="1" applyBorder="1" applyAlignment="1">
      <alignment horizontal="center" vertical="top" textRotation="255" wrapText="1"/>
    </xf>
    <xf numFmtId="0" fontId="17" fillId="0" borderId="260" xfId="1" applyFont="1" applyBorder="1" applyAlignment="1">
      <alignment horizontal="center" vertical="top" textRotation="255" wrapText="1"/>
    </xf>
    <xf numFmtId="0" fontId="23" fillId="13" borderId="82" xfId="1" applyFont="1" applyFill="1" applyBorder="1" applyAlignment="1">
      <alignment vertical="top" textRotation="255" wrapText="1"/>
    </xf>
    <xf numFmtId="0" fontId="23" fillId="13" borderId="134" xfId="1" applyFont="1" applyFill="1" applyBorder="1" applyAlignment="1">
      <alignment vertical="top" textRotation="255" wrapText="1"/>
    </xf>
    <xf numFmtId="0" fontId="23" fillId="13" borderId="83" xfId="1" applyFont="1" applyFill="1" applyBorder="1" applyAlignment="1">
      <alignment vertical="top" textRotation="255" wrapText="1"/>
    </xf>
    <xf numFmtId="0" fontId="24" fillId="0" borderId="444" xfId="1" applyFont="1" applyBorder="1" applyAlignment="1">
      <alignment vertical="top"/>
    </xf>
    <xf numFmtId="0" fontId="24" fillId="31" borderId="446" xfId="1" applyFont="1" applyFill="1" applyBorder="1" applyAlignment="1">
      <alignment vertical="top"/>
    </xf>
    <xf numFmtId="0" fontId="24" fillId="31" borderId="402" xfId="1" applyFont="1" applyFill="1" applyBorder="1" applyAlignment="1">
      <alignment vertical="top"/>
    </xf>
    <xf numFmtId="0" fontId="24" fillId="31" borderId="403" xfId="1" applyFont="1" applyFill="1" applyBorder="1" applyAlignment="1">
      <alignment vertical="top"/>
    </xf>
    <xf numFmtId="0" fontId="26" fillId="13" borderId="19" xfId="1" applyFont="1" applyFill="1" applyBorder="1">
      <alignment vertical="center"/>
    </xf>
    <xf numFmtId="0" fontId="24" fillId="0" borderId="61" xfId="1" applyFont="1" applyBorder="1" applyAlignment="1">
      <alignment vertical="top"/>
    </xf>
    <xf numFmtId="0" fontId="24" fillId="31" borderId="447" xfId="1" applyFont="1" applyFill="1" applyBorder="1" applyAlignment="1">
      <alignment vertical="top"/>
    </xf>
    <xf numFmtId="0" fontId="24" fillId="31" borderId="407" xfId="1" applyFont="1" applyFill="1" applyBorder="1" applyAlignment="1">
      <alignment vertical="top"/>
    </xf>
    <xf numFmtId="0" fontId="24" fillId="0" borderId="69" xfId="1" applyFont="1" applyBorder="1" applyAlignment="1">
      <alignment vertical="top"/>
    </xf>
    <xf numFmtId="0" fontId="24" fillId="31" borderId="448" xfId="1" applyFont="1" applyFill="1" applyBorder="1" applyAlignment="1">
      <alignment vertical="top"/>
    </xf>
    <xf numFmtId="0" fontId="24" fillId="31" borderId="409" xfId="1" applyFont="1" applyFill="1" applyBorder="1" applyAlignment="1">
      <alignment vertical="top"/>
    </xf>
    <xf numFmtId="0" fontId="26" fillId="13" borderId="37" xfId="1" applyFont="1" applyFill="1" applyBorder="1">
      <alignment vertical="center"/>
    </xf>
    <xf numFmtId="0" fontId="24" fillId="0" borderId="445" xfId="1" applyFont="1" applyBorder="1" applyAlignment="1">
      <alignment vertical="top"/>
    </xf>
    <xf numFmtId="0" fontId="24" fillId="31" borderId="449" xfId="1" applyFont="1" applyFill="1" applyBorder="1" applyAlignment="1">
      <alignment vertical="top"/>
    </xf>
    <xf numFmtId="0" fontId="24" fillId="31" borderId="412" xfId="1" applyFont="1" applyFill="1" applyBorder="1" applyAlignment="1">
      <alignment vertical="top"/>
    </xf>
    <xf numFmtId="0" fontId="17" fillId="13" borderId="185" xfId="1" applyFont="1" applyFill="1" applyBorder="1">
      <alignment vertical="center"/>
    </xf>
    <xf numFmtId="0" fontId="17" fillId="13" borderId="344" xfId="1" applyFont="1" applyFill="1" applyBorder="1" applyAlignment="1">
      <alignment horizontal="center" vertical="top" textRotation="255" wrapText="1"/>
    </xf>
    <xf numFmtId="0" fontId="17" fillId="13" borderId="212" xfId="1" applyFont="1" applyFill="1" applyBorder="1" applyAlignment="1">
      <alignment horizontal="center" vertical="top" textRotation="255" wrapText="1"/>
    </xf>
    <xf numFmtId="0" fontId="17" fillId="13" borderId="217" xfId="1" applyFont="1" applyFill="1" applyBorder="1" applyAlignment="1">
      <alignment horizontal="center" vertical="top" textRotation="255" wrapText="1"/>
    </xf>
    <xf numFmtId="0" fontId="17" fillId="13" borderId="45" xfId="1" applyFont="1" applyFill="1" applyBorder="1">
      <alignment vertical="center"/>
    </xf>
    <xf numFmtId="0" fontId="17" fillId="13" borderId="117" xfId="1" applyFont="1" applyFill="1" applyBorder="1">
      <alignment vertical="center"/>
    </xf>
    <xf numFmtId="0" fontId="17" fillId="13" borderId="86" xfId="1" applyFont="1" applyFill="1" applyBorder="1">
      <alignment vertical="center"/>
    </xf>
    <xf numFmtId="0" fontId="17" fillId="13" borderId="200" xfId="1" applyFont="1" applyFill="1" applyBorder="1">
      <alignment vertical="center"/>
    </xf>
    <xf numFmtId="0" fontId="17" fillId="13" borderId="100" xfId="1" applyFont="1" applyFill="1" applyBorder="1" applyAlignment="1">
      <alignment vertical="top"/>
    </xf>
    <xf numFmtId="0" fontId="23" fillId="13" borderId="189" xfId="1" applyFont="1" applyFill="1" applyBorder="1" applyAlignment="1">
      <alignment vertical="top" textRotation="255" wrapText="1"/>
    </xf>
    <xf numFmtId="0" fontId="23" fillId="13" borderId="190" xfId="1" applyFont="1" applyFill="1" applyBorder="1" applyAlignment="1">
      <alignment vertical="top" textRotation="255" wrapText="1"/>
    </xf>
    <xf numFmtId="0" fontId="23" fillId="13" borderId="191" xfId="1" applyFont="1" applyFill="1" applyBorder="1" applyAlignment="1">
      <alignment vertical="top" textRotation="255" wrapText="1"/>
    </xf>
    <xf numFmtId="0" fontId="26" fillId="13" borderId="82" xfId="1" applyFont="1" applyFill="1" applyBorder="1" applyAlignment="1">
      <alignment vertical="top" wrapText="1"/>
    </xf>
    <xf numFmtId="0" fontId="26" fillId="13" borderId="134" xfId="1" applyFont="1" applyFill="1" applyBorder="1" applyAlignment="1">
      <alignment vertical="top" wrapText="1"/>
    </xf>
    <xf numFmtId="0" fontId="26" fillId="13" borderId="83" xfId="1" applyFont="1" applyFill="1" applyBorder="1" applyAlignment="1">
      <alignment vertical="top" wrapText="1"/>
    </xf>
    <xf numFmtId="0" fontId="17" fillId="13" borderId="182" xfId="1" applyFont="1" applyFill="1" applyBorder="1" applyAlignment="1">
      <alignment vertical="center" wrapText="1"/>
    </xf>
    <xf numFmtId="0" fontId="17" fillId="13" borderId="117" xfId="1" applyFont="1" applyFill="1" applyBorder="1" applyAlignment="1">
      <alignment vertical="center" wrapText="1"/>
    </xf>
    <xf numFmtId="0" fontId="17" fillId="13" borderId="100" xfId="1" applyFont="1" applyFill="1" applyBorder="1" applyAlignment="1">
      <alignment vertical="center" wrapText="1"/>
    </xf>
    <xf numFmtId="0" fontId="23" fillId="13" borderId="202" xfId="1" applyFont="1" applyFill="1" applyBorder="1" applyAlignment="1">
      <alignment vertical="top" textRotation="255" wrapText="1"/>
    </xf>
    <xf numFmtId="0" fontId="17" fillId="13" borderId="341" xfId="1" applyFont="1" applyFill="1" applyBorder="1" applyAlignment="1">
      <alignment horizontal="center" vertical="top" textRotation="255" wrapText="1"/>
    </xf>
    <xf numFmtId="0" fontId="23" fillId="13" borderId="201" xfId="1" applyFont="1" applyFill="1" applyBorder="1" applyAlignment="1">
      <alignment vertical="top" textRotation="255" wrapText="1"/>
    </xf>
    <xf numFmtId="0" fontId="26" fillId="13" borderId="202" xfId="1" applyFont="1" applyFill="1" applyBorder="1" applyAlignment="1">
      <alignment vertical="top" wrapText="1"/>
    </xf>
    <xf numFmtId="0" fontId="23" fillId="14" borderId="82" xfId="1" applyFont="1" applyFill="1" applyBorder="1" applyAlignment="1">
      <alignment vertical="top" textRotation="255" wrapText="1"/>
    </xf>
    <xf numFmtId="0" fontId="23" fillId="14" borderId="134" xfId="1" applyFont="1" applyFill="1" applyBorder="1" applyAlignment="1">
      <alignment vertical="top" textRotation="255" wrapText="1"/>
    </xf>
    <xf numFmtId="0" fontId="23" fillId="14" borderId="83" xfId="1" applyFont="1" applyFill="1" applyBorder="1" applyAlignment="1">
      <alignment vertical="top" textRotation="255" wrapText="1"/>
    </xf>
    <xf numFmtId="0" fontId="23" fillId="14" borderId="202" xfId="1" applyFont="1" applyFill="1" applyBorder="1" applyAlignment="1">
      <alignment vertical="top" textRotation="255" wrapText="1"/>
    </xf>
    <xf numFmtId="0" fontId="26" fillId="14" borderId="19" xfId="1" applyFont="1" applyFill="1" applyBorder="1">
      <alignment vertical="center"/>
    </xf>
    <xf numFmtId="0" fontId="26" fillId="14" borderId="37" xfId="1" applyFont="1" applyFill="1" applyBorder="1">
      <alignment vertical="center"/>
    </xf>
    <xf numFmtId="0" fontId="17" fillId="14" borderId="185" xfId="1" applyFont="1" applyFill="1" applyBorder="1">
      <alignment vertical="center"/>
    </xf>
    <xf numFmtId="0" fontId="17" fillId="14" borderId="344" xfId="1" applyFont="1" applyFill="1" applyBorder="1" applyAlignment="1">
      <alignment horizontal="center" vertical="top" textRotation="255" wrapText="1"/>
    </xf>
    <xf numFmtId="0" fontId="17" fillId="14" borderId="212" xfId="1" applyFont="1" applyFill="1" applyBorder="1" applyAlignment="1">
      <alignment horizontal="center" vertical="top" textRotation="255" wrapText="1"/>
    </xf>
    <xf numFmtId="0" fontId="17" fillId="14" borderId="341" xfId="1" applyFont="1" applyFill="1" applyBorder="1" applyAlignment="1">
      <alignment horizontal="center" vertical="top" textRotation="255" wrapText="1"/>
    </xf>
    <xf numFmtId="0" fontId="17" fillId="14" borderId="45" xfId="1" applyFont="1" applyFill="1" applyBorder="1">
      <alignment vertical="center"/>
    </xf>
    <xf numFmtId="0" fontId="17" fillId="14" borderId="117" xfId="1" applyFont="1" applyFill="1" applyBorder="1">
      <alignment vertical="center"/>
    </xf>
    <xf numFmtId="0" fontId="17" fillId="14" borderId="86" xfId="1" applyFont="1" applyFill="1" applyBorder="1">
      <alignment vertical="center"/>
    </xf>
    <xf numFmtId="0" fontId="17" fillId="14" borderId="200" xfId="1" applyFont="1" applyFill="1" applyBorder="1">
      <alignment vertical="center"/>
    </xf>
    <xf numFmtId="0" fontId="17" fillId="14" borderId="100" xfId="1" applyFont="1" applyFill="1" applyBorder="1" applyAlignment="1">
      <alignment vertical="top"/>
    </xf>
    <xf numFmtId="0" fontId="23" fillId="14" borderId="189" xfId="1" applyFont="1" applyFill="1" applyBorder="1" applyAlignment="1">
      <alignment vertical="top" textRotation="255" wrapText="1"/>
    </xf>
    <xf numFmtId="0" fontId="23" fillId="14" borderId="190" xfId="1" applyFont="1" applyFill="1" applyBorder="1" applyAlignment="1">
      <alignment vertical="top" textRotation="255" wrapText="1"/>
    </xf>
    <xf numFmtId="0" fontId="23" fillId="14" borderId="191" xfId="1" applyFont="1" applyFill="1" applyBorder="1" applyAlignment="1">
      <alignment vertical="top" textRotation="255" wrapText="1"/>
    </xf>
    <xf numFmtId="0" fontId="23" fillId="14" borderId="201" xfId="1" applyFont="1" applyFill="1" applyBorder="1" applyAlignment="1">
      <alignment vertical="top" textRotation="255" wrapText="1"/>
    </xf>
    <xf numFmtId="0" fontId="26" fillId="14" borderId="82" xfId="1" applyFont="1" applyFill="1" applyBorder="1" applyAlignment="1">
      <alignment vertical="top" wrapText="1"/>
    </xf>
    <xf numFmtId="0" fontId="26" fillId="14" borderId="134" xfId="1" applyFont="1" applyFill="1" applyBorder="1" applyAlignment="1">
      <alignment vertical="top" wrapText="1"/>
    </xf>
    <xf numFmtId="0" fontId="26" fillId="14" borderId="83" xfId="1" applyFont="1" applyFill="1" applyBorder="1" applyAlignment="1">
      <alignment vertical="top" wrapText="1"/>
    </xf>
    <xf numFmtId="0" fontId="26" fillId="14" borderId="202" xfId="1" applyFont="1" applyFill="1" applyBorder="1" applyAlignment="1">
      <alignment vertical="top" wrapText="1"/>
    </xf>
    <xf numFmtId="0" fontId="17" fillId="14" borderId="182" xfId="1" applyFont="1" applyFill="1" applyBorder="1" applyAlignment="1">
      <alignment vertical="center" wrapText="1"/>
    </xf>
    <xf numFmtId="0" fontId="17" fillId="14" borderId="117" xfId="1" applyFont="1" applyFill="1" applyBorder="1" applyAlignment="1">
      <alignment vertical="center" wrapText="1"/>
    </xf>
    <xf numFmtId="0" fontId="17" fillId="14" borderId="100" xfId="1" applyFont="1" applyFill="1" applyBorder="1" applyAlignment="1">
      <alignment vertical="center" wrapText="1"/>
    </xf>
    <xf numFmtId="0" fontId="23" fillId="15" borderId="82" xfId="1" applyFont="1" applyFill="1" applyBorder="1" applyAlignment="1">
      <alignment vertical="top" textRotation="255" wrapText="1"/>
    </xf>
    <xf numFmtId="0" fontId="23" fillId="15" borderId="134" xfId="1" applyFont="1" applyFill="1" applyBorder="1" applyAlignment="1">
      <alignment vertical="top" textRotation="255" wrapText="1"/>
    </xf>
    <xf numFmtId="0" fontId="23" fillId="15" borderId="83" xfId="1" applyFont="1" applyFill="1" applyBorder="1" applyAlignment="1">
      <alignment vertical="top" textRotation="255" wrapText="1"/>
    </xf>
    <xf numFmtId="0" fontId="23" fillId="15" borderId="202" xfId="1" applyFont="1" applyFill="1" applyBorder="1" applyAlignment="1">
      <alignment vertical="top" textRotation="255" wrapText="1"/>
    </xf>
    <xf numFmtId="0" fontId="26" fillId="15" borderId="19" xfId="1" applyFont="1" applyFill="1" applyBorder="1">
      <alignment vertical="center"/>
    </xf>
    <xf numFmtId="0" fontId="26" fillId="15" borderId="37" xfId="1" applyFont="1" applyFill="1" applyBorder="1">
      <alignment vertical="center"/>
    </xf>
    <xf numFmtId="0" fontId="17" fillId="15" borderId="185" xfId="1" applyFont="1" applyFill="1" applyBorder="1">
      <alignment vertical="center"/>
    </xf>
    <xf numFmtId="0" fontId="17" fillId="15" borderId="344" xfId="1" applyFont="1" applyFill="1" applyBorder="1" applyAlignment="1">
      <alignment horizontal="center" vertical="top" textRotation="255" wrapText="1"/>
    </xf>
    <xf numFmtId="0" fontId="17" fillId="15" borderId="212" xfId="1" applyFont="1" applyFill="1" applyBorder="1" applyAlignment="1">
      <alignment horizontal="center" vertical="top" textRotation="255" wrapText="1"/>
    </xf>
    <xf numFmtId="0" fontId="17" fillId="15" borderId="341" xfId="1" applyFont="1" applyFill="1" applyBorder="1" applyAlignment="1">
      <alignment horizontal="center" vertical="top" textRotation="255" wrapText="1"/>
    </xf>
    <xf numFmtId="0" fontId="17" fillId="15" borderId="45" xfId="1" applyFont="1" applyFill="1" applyBorder="1">
      <alignment vertical="center"/>
    </xf>
    <xf numFmtId="0" fontId="17" fillId="15" borderId="117" xfId="1" applyFont="1" applyFill="1" applyBorder="1">
      <alignment vertical="center"/>
    </xf>
    <xf numFmtId="0" fontId="17" fillId="15" borderId="86" xfId="1" applyFont="1" applyFill="1" applyBorder="1">
      <alignment vertical="center"/>
    </xf>
    <xf numFmtId="0" fontId="17" fillId="15" borderId="200" xfId="1" applyFont="1" applyFill="1" applyBorder="1">
      <alignment vertical="center"/>
    </xf>
    <xf numFmtId="0" fontId="17" fillId="15" borderId="100" xfId="1" applyFont="1" applyFill="1" applyBorder="1" applyAlignment="1">
      <alignment vertical="top"/>
    </xf>
    <xf numFmtId="0" fontId="23" fillId="15" borderId="189" xfId="1" applyFont="1" applyFill="1" applyBorder="1" applyAlignment="1">
      <alignment vertical="top" textRotation="255" wrapText="1"/>
    </xf>
    <xf numFmtId="0" fontId="23" fillId="15" borderId="190" xfId="1" applyFont="1" applyFill="1" applyBorder="1" applyAlignment="1">
      <alignment vertical="top" textRotation="255" wrapText="1"/>
    </xf>
    <xf numFmtId="0" fontId="23" fillId="15" borderId="191" xfId="1" applyFont="1" applyFill="1" applyBorder="1" applyAlignment="1">
      <alignment vertical="top" textRotation="255" wrapText="1"/>
    </xf>
    <xf numFmtId="0" fontId="23" fillId="15" borderId="201" xfId="1" applyFont="1" applyFill="1" applyBorder="1" applyAlignment="1">
      <alignment vertical="top" textRotation="255" wrapText="1"/>
    </xf>
    <xf numFmtId="0" fontId="26" fillId="15" borderId="82" xfId="1" applyFont="1" applyFill="1" applyBorder="1" applyAlignment="1">
      <alignment vertical="top" wrapText="1"/>
    </xf>
    <xf numFmtId="0" fontId="26" fillId="15" borderId="134" xfId="1" applyFont="1" applyFill="1" applyBorder="1" applyAlignment="1">
      <alignment vertical="top" wrapText="1"/>
    </xf>
    <xf numFmtId="0" fontId="26" fillId="15" borderId="83" xfId="1" applyFont="1" applyFill="1" applyBorder="1" applyAlignment="1">
      <alignment vertical="top" wrapText="1"/>
    </xf>
    <xf numFmtId="0" fontId="26" fillId="15" borderId="202" xfId="1" applyFont="1" applyFill="1" applyBorder="1" applyAlignment="1">
      <alignment vertical="top" wrapText="1"/>
    </xf>
    <xf numFmtId="0" fontId="17" fillId="15" borderId="182" xfId="1" applyFont="1" applyFill="1" applyBorder="1" applyAlignment="1">
      <alignment vertical="center" wrapText="1"/>
    </xf>
    <xf numFmtId="0" fontId="17" fillId="15" borderId="117" xfId="1" applyFont="1" applyFill="1" applyBorder="1" applyAlignment="1">
      <alignment vertical="center" wrapText="1"/>
    </xf>
    <xf numFmtId="0" fontId="17" fillId="15" borderId="100" xfId="1" applyFont="1" applyFill="1" applyBorder="1" applyAlignment="1">
      <alignment vertical="center" wrapText="1"/>
    </xf>
    <xf numFmtId="0" fontId="23" fillId="16" borderId="82" xfId="1" applyFont="1" applyFill="1" applyBorder="1" applyAlignment="1">
      <alignment vertical="top" textRotation="255" wrapText="1"/>
    </xf>
    <xf numFmtId="0" fontId="23" fillId="16" borderId="134" xfId="1" applyFont="1" applyFill="1" applyBorder="1" applyAlignment="1">
      <alignment vertical="top" textRotation="255" wrapText="1"/>
    </xf>
    <xf numFmtId="0" fontId="23" fillId="16" borderId="83" xfId="1" applyFont="1" applyFill="1" applyBorder="1" applyAlignment="1">
      <alignment vertical="top" textRotation="255" wrapText="1"/>
    </xf>
    <xf numFmtId="0" fontId="26" fillId="16" borderId="19" xfId="1" applyFont="1" applyFill="1" applyBorder="1">
      <alignment vertical="center"/>
    </xf>
    <xf numFmtId="0" fontId="26" fillId="16" borderId="37" xfId="1" applyFont="1" applyFill="1" applyBorder="1">
      <alignment vertical="center"/>
    </xf>
    <xf numFmtId="0" fontId="17" fillId="16" borderId="185" xfId="1" applyFont="1" applyFill="1" applyBorder="1">
      <alignment vertical="center"/>
    </xf>
    <xf numFmtId="0" fontId="17" fillId="16" borderId="344" xfId="1" applyFont="1" applyFill="1" applyBorder="1" applyAlignment="1">
      <alignment horizontal="center" vertical="top" textRotation="255" wrapText="1"/>
    </xf>
    <xf numFmtId="0" fontId="17" fillId="16" borderId="212" xfId="1" applyFont="1" applyFill="1" applyBorder="1" applyAlignment="1">
      <alignment horizontal="center" vertical="top" textRotation="255" wrapText="1"/>
    </xf>
    <xf numFmtId="0" fontId="17" fillId="16" borderId="217" xfId="1" applyFont="1" applyFill="1" applyBorder="1" applyAlignment="1">
      <alignment horizontal="center" vertical="top" textRotation="255" wrapText="1"/>
    </xf>
    <xf numFmtId="0" fontId="17" fillId="16" borderId="45" xfId="1" applyFont="1" applyFill="1" applyBorder="1">
      <alignment vertical="center"/>
    </xf>
    <xf numFmtId="0" fontId="17" fillId="16" borderId="117" xfId="1" applyFont="1" applyFill="1" applyBorder="1">
      <alignment vertical="center"/>
    </xf>
    <xf numFmtId="0" fontId="17" fillId="16" borderId="86" xfId="1" applyFont="1" applyFill="1" applyBorder="1">
      <alignment vertical="center"/>
    </xf>
    <xf numFmtId="0" fontId="17" fillId="16" borderId="200" xfId="1" applyFont="1" applyFill="1" applyBorder="1">
      <alignment vertical="center"/>
    </xf>
    <xf numFmtId="0" fontId="17" fillId="16" borderId="100" xfId="1" applyFont="1" applyFill="1" applyBorder="1" applyAlignment="1">
      <alignment vertical="top"/>
    </xf>
    <xf numFmtId="0" fontId="23" fillId="16" borderId="189" xfId="1" applyFont="1" applyFill="1" applyBorder="1" applyAlignment="1">
      <alignment vertical="top" textRotation="255" wrapText="1"/>
    </xf>
    <xf numFmtId="0" fontId="23" fillId="16" borderId="190" xfId="1" applyFont="1" applyFill="1" applyBorder="1" applyAlignment="1">
      <alignment vertical="top" textRotation="255" wrapText="1"/>
    </xf>
    <xf numFmtId="0" fontId="23" fillId="16" borderId="191" xfId="1" applyFont="1" applyFill="1" applyBorder="1" applyAlignment="1">
      <alignment vertical="top" textRotation="255" wrapText="1"/>
    </xf>
    <xf numFmtId="0" fontId="26" fillId="16" borderId="82" xfId="1" applyFont="1" applyFill="1" applyBorder="1" applyAlignment="1">
      <alignment vertical="top" wrapText="1"/>
    </xf>
    <xf numFmtId="0" fontId="26" fillId="16" borderId="134" xfId="1" applyFont="1" applyFill="1" applyBorder="1" applyAlignment="1">
      <alignment vertical="top" wrapText="1"/>
    </xf>
    <xf numFmtId="0" fontId="26" fillId="16" borderId="83" xfId="1" applyFont="1" applyFill="1" applyBorder="1" applyAlignment="1">
      <alignment vertical="top" wrapText="1"/>
    </xf>
    <xf numFmtId="0" fontId="17" fillId="16" borderId="182" xfId="1" applyFont="1" applyFill="1" applyBorder="1" applyAlignment="1">
      <alignment vertical="center" wrapText="1"/>
    </xf>
    <xf numFmtId="0" fontId="17" fillId="16" borderId="117" xfId="1" applyFont="1" applyFill="1" applyBorder="1" applyAlignment="1">
      <alignment vertical="center" wrapText="1"/>
    </xf>
    <xf numFmtId="0" fontId="17" fillId="16" borderId="100" xfId="1" applyFont="1" applyFill="1" applyBorder="1" applyAlignment="1">
      <alignment vertical="center" wrapText="1"/>
    </xf>
    <xf numFmtId="0" fontId="23" fillId="16" borderId="202" xfId="1" applyFont="1" applyFill="1" applyBorder="1" applyAlignment="1">
      <alignment vertical="top" textRotation="255" wrapText="1"/>
    </xf>
    <xf numFmtId="0" fontId="17" fillId="16" borderId="341" xfId="1" applyFont="1" applyFill="1" applyBorder="1" applyAlignment="1">
      <alignment horizontal="center" vertical="top" textRotation="255" wrapText="1"/>
    </xf>
    <xf numFmtId="0" fontId="23" fillId="16" borderId="201" xfId="1" applyFont="1" applyFill="1" applyBorder="1" applyAlignment="1">
      <alignment vertical="top" textRotation="255" wrapText="1"/>
    </xf>
    <xf numFmtId="0" fontId="26" fillId="16" borderId="202" xfId="1" applyFont="1" applyFill="1" applyBorder="1" applyAlignment="1">
      <alignment vertical="top" wrapText="1"/>
    </xf>
    <xf numFmtId="0" fontId="23" fillId="0" borderId="0" xfId="1" applyFont="1" applyAlignment="1">
      <alignment vertical="top"/>
    </xf>
    <xf numFmtId="0" fontId="17" fillId="0" borderId="0" xfId="1" applyFont="1" applyAlignment="1">
      <alignment vertical="top"/>
    </xf>
    <xf numFmtId="0" fontId="23" fillId="23" borderId="182" xfId="1" applyFont="1" applyFill="1" applyBorder="1" applyAlignment="1">
      <alignment vertical="center" wrapText="1"/>
    </xf>
    <xf numFmtId="0" fontId="23" fillId="23" borderId="14" xfId="1" applyFont="1" applyFill="1" applyBorder="1" applyAlignment="1">
      <alignment horizontal="center" vertical="center" wrapText="1"/>
    </xf>
    <xf numFmtId="0" fontId="23" fillId="28" borderId="182" xfId="1" applyFont="1" applyFill="1" applyBorder="1" applyAlignment="1">
      <alignment vertical="center" wrapText="1"/>
    </xf>
    <xf numFmtId="0" fontId="23" fillId="28" borderId="14" xfId="1" applyFont="1" applyFill="1" applyBorder="1" applyAlignment="1">
      <alignment horizontal="center" vertical="center" wrapText="1"/>
    </xf>
    <xf numFmtId="0" fontId="17" fillId="28" borderId="84" xfId="1" applyFont="1" applyFill="1" applyBorder="1" applyAlignment="1">
      <alignment vertical="center" wrapText="1"/>
    </xf>
    <xf numFmtId="0" fontId="17" fillId="28" borderId="97" xfId="1" applyFont="1" applyFill="1" applyBorder="1" applyAlignment="1">
      <alignment vertical="center" wrapText="1"/>
    </xf>
    <xf numFmtId="0" fontId="41" fillId="0" borderId="0" xfId="0" applyFont="1">
      <alignment vertical="center"/>
    </xf>
    <xf numFmtId="0" fontId="42" fillId="32" borderId="0" xfId="0" applyFont="1" applyFill="1" applyAlignment="1">
      <alignment vertical="center" wrapText="1"/>
    </xf>
    <xf numFmtId="0" fontId="42" fillId="18" borderId="0" xfId="0" applyFont="1" applyFill="1" applyAlignment="1">
      <alignment vertical="center" wrapText="1"/>
    </xf>
    <xf numFmtId="0" fontId="42" fillId="19" borderId="0" xfId="0" applyFont="1" applyFill="1" applyAlignment="1">
      <alignment vertical="center" wrapText="1"/>
    </xf>
    <xf numFmtId="0" fontId="42" fillId="33" borderId="0" xfId="0" applyFont="1" applyFill="1" applyAlignment="1">
      <alignment vertical="center" wrapText="1"/>
    </xf>
    <xf numFmtId="0" fontId="3" fillId="34" borderId="0" xfId="0" applyFont="1" applyFill="1" applyAlignment="1">
      <alignment vertical="center" wrapText="1"/>
    </xf>
    <xf numFmtId="0" fontId="42" fillId="34" borderId="0" xfId="0" applyFont="1" applyFill="1" applyAlignment="1">
      <alignment vertical="center" wrapText="1"/>
    </xf>
    <xf numFmtId="0" fontId="42" fillId="35" borderId="0" xfId="0" applyFont="1" applyFill="1" applyAlignment="1">
      <alignment vertical="center" wrapText="1"/>
    </xf>
    <xf numFmtId="0" fontId="42" fillId="0" borderId="0" xfId="0" applyFont="1" applyAlignment="1">
      <alignment vertical="center" wrapText="1"/>
    </xf>
    <xf numFmtId="0" fontId="42" fillId="22" borderId="0" xfId="0" applyFont="1" applyFill="1" applyAlignment="1">
      <alignment vertical="center" wrapText="1"/>
    </xf>
    <xf numFmtId="0" fontId="3" fillId="23" borderId="0" xfId="0" applyFont="1" applyFill="1" applyAlignment="1">
      <alignment vertical="center" wrapText="1"/>
    </xf>
    <xf numFmtId="0" fontId="42" fillId="23" borderId="0" xfId="0" applyFont="1" applyFill="1" applyAlignment="1">
      <alignment vertical="center" wrapText="1"/>
    </xf>
    <xf numFmtId="0" fontId="7" fillId="36" borderId="0" xfId="0" applyFont="1" applyFill="1" applyAlignment="1">
      <alignment vertical="center" wrapText="1"/>
    </xf>
    <xf numFmtId="0" fontId="9" fillId="36" borderId="0" xfId="0" applyFont="1" applyFill="1">
      <alignment vertical="center"/>
    </xf>
    <xf numFmtId="0" fontId="7" fillId="6" borderId="0" xfId="0" applyFont="1" applyFill="1" applyAlignment="1" applyProtection="1">
      <alignment vertical="center" wrapText="1"/>
      <protection locked="0"/>
    </xf>
    <xf numFmtId="0" fontId="9" fillId="6" borderId="0" xfId="0" applyFont="1" applyFill="1" applyAlignment="1" applyProtection="1">
      <alignment vertical="center" wrapText="1"/>
      <protection locked="0"/>
    </xf>
    <xf numFmtId="0" fontId="7" fillId="6" borderId="0" xfId="0" applyFont="1" applyFill="1" applyProtection="1">
      <alignment vertical="center"/>
      <protection locked="0"/>
    </xf>
    <xf numFmtId="0" fontId="3" fillId="36" borderId="0" xfId="0" applyFont="1" applyFill="1" applyAlignment="1">
      <alignment horizontal="center" vertical="center" wrapText="1"/>
    </xf>
    <xf numFmtId="0" fontId="7" fillId="36" borderId="0" xfId="0" applyFont="1" applyFill="1" applyAlignment="1">
      <alignment horizontal="center" vertical="center"/>
    </xf>
    <xf numFmtId="0" fontId="7" fillId="36" borderId="0" xfId="0" applyFont="1" applyFill="1" applyAlignment="1" applyProtection="1">
      <alignment horizontal="center" vertical="center" wrapText="1"/>
      <protection locked="0"/>
    </xf>
    <xf numFmtId="0" fontId="9" fillId="36" borderId="0" xfId="0" applyFont="1" applyFill="1" applyAlignment="1" applyProtection="1">
      <alignment vertical="center" wrapText="1"/>
      <protection locked="0"/>
    </xf>
    <xf numFmtId="0" fontId="3" fillId="36" borderId="0" xfId="0" applyFont="1" applyFill="1" applyAlignment="1">
      <alignment horizontal="center" vertical="center"/>
    </xf>
    <xf numFmtId="0" fontId="7" fillId="36" borderId="0" xfId="0" applyFont="1" applyFill="1">
      <alignment vertical="center"/>
    </xf>
    <xf numFmtId="176" fontId="7" fillId="36" borderId="0" xfId="0" applyNumberFormat="1" applyFont="1" applyFill="1" applyAlignment="1" applyProtection="1">
      <alignment vertical="center" textRotation="255"/>
      <protection locked="0"/>
    </xf>
    <xf numFmtId="0" fontId="7" fillId="36" borderId="0" xfId="0" applyFont="1" applyFill="1" applyAlignment="1" applyProtection="1">
      <alignment vertical="center" textRotation="255"/>
      <protection locked="0"/>
    </xf>
    <xf numFmtId="0" fontId="7" fillId="36" borderId="0" xfId="0" applyFont="1" applyFill="1" applyProtection="1">
      <alignment vertical="center"/>
      <protection locked="0"/>
    </xf>
    <xf numFmtId="0" fontId="9" fillId="36" borderId="0" xfId="0" applyFont="1" applyFill="1" applyProtection="1">
      <alignment vertical="center"/>
      <protection locked="0"/>
    </xf>
    <xf numFmtId="0" fontId="7" fillId="36" borderId="0" xfId="0" applyFont="1" applyFill="1" applyAlignment="1">
      <alignment vertical="top" textRotation="255" wrapText="1"/>
    </xf>
    <xf numFmtId="176" fontId="9" fillId="36" borderId="0" xfId="0" applyNumberFormat="1" applyFont="1" applyFill="1" applyAlignment="1" applyProtection="1">
      <alignment vertical="center" textRotation="255" wrapText="1"/>
      <protection locked="0"/>
    </xf>
    <xf numFmtId="0" fontId="9" fillId="36" borderId="0" xfId="0" applyFont="1" applyFill="1" applyAlignment="1" applyProtection="1">
      <alignment vertical="center" textRotation="255" wrapText="1"/>
      <protection locked="0"/>
    </xf>
    <xf numFmtId="0" fontId="7" fillId="6" borderId="0" xfId="0" applyFont="1" applyFill="1" applyAlignment="1">
      <alignment horizontal="center" vertical="center" wrapText="1"/>
    </xf>
    <xf numFmtId="0" fontId="3" fillId="6" borderId="0" xfId="0" applyFont="1" applyFill="1" applyAlignment="1">
      <alignment horizontal="center" vertical="center" wrapText="1"/>
    </xf>
    <xf numFmtId="0" fontId="3" fillId="6" borderId="0" xfId="0" applyFont="1" applyFill="1" applyAlignment="1">
      <alignment horizontal="center" vertical="center"/>
    </xf>
    <xf numFmtId="0" fontId="9" fillId="6" borderId="0" xfId="0" applyFont="1" applyFill="1" applyAlignment="1">
      <alignment horizontal="center" vertical="center" wrapText="1"/>
    </xf>
    <xf numFmtId="0" fontId="3" fillId="6" borderId="0" xfId="0" applyFont="1" applyFill="1" applyAlignment="1">
      <alignment vertical="center" wrapText="1"/>
    </xf>
    <xf numFmtId="0" fontId="7" fillId="0" borderId="0" xfId="0" applyFont="1" applyAlignment="1">
      <alignment vertical="top" wrapText="1"/>
    </xf>
    <xf numFmtId="0" fontId="3" fillId="0" borderId="0" xfId="0" applyFont="1" applyAlignment="1">
      <alignment horizontal="center" vertical="center"/>
    </xf>
    <xf numFmtId="0" fontId="0" fillId="0" borderId="0" xfId="0" applyAlignment="1">
      <alignment horizontal="center" vertical="top" textRotation="255" wrapText="1"/>
    </xf>
    <xf numFmtId="0" fontId="9" fillId="0" borderId="0" xfId="0" applyFont="1" applyAlignment="1">
      <alignment horizontal="center" vertical="center"/>
    </xf>
    <xf numFmtId="0" fontId="3" fillId="0" borderId="0" xfId="0" applyFont="1">
      <alignment vertical="center"/>
    </xf>
    <xf numFmtId="0" fontId="13" fillId="0" borderId="0" xfId="0" applyFont="1" applyAlignment="1">
      <alignment vertical="center" wrapText="1"/>
    </xf>
    <xf numFmtId="0" fontId="14" fillId="0" borderId="0" xfId="0" applyFont="1" applyAlignment="1">
      <alignment horizontal="center" vertical="center" textRotation="255" wrapText="1"/>
    </xf>
    <xf numFmtId="0" fontId="14" fillId="0" borderId="0" xfId="0" applyFont="1" applyAlignment="1">
      <alignment horizontal="center" vertical="top" textRotation="255" wrapText="1"/>
    </xf>
    <xf numFmtId="0" fontId="12" fillId="0" borderId="0" xfId="0" applyFont="1" applyAlignment="1">
      <alignment horizontal="center" vertical="top" textRotation="255" wrapText="1"/>
    </xf>
    <xf numFmtId="176" fontId="7" fillId="0" borderId="0" xfId="0" applyNumberFormat="1" applyFont="1" applyAlignment="1" applyProtection="1">
      <alignment vertical="top" textRotation="255" wrapText="1"/>
      <protection locked="0"/>
    </xf>
    <xf numFmtId="0" fontId="7" fillId="0" borderId="0" xfId="0" applyFont="1" applyAlignment="1" applyProtection="1">
      <alignment vertical="top" textRotation="255" wrapText="1"/>
      <protection locked="0"/>
    </xf>
    <xf numFmtId="0" fontId="3" fillId="0" borderId="0" xfId="0" applyFont="1" applyAlignment="1">
      <alignment vertical="center" wrapText="1"/>
    </xf>
    <xf numFmtId="0" fontId="0" fillId="0" borderId="0" xfId="0" applyProtection="1">
      <alignment vertical="center"/>
      <protection locked="0"/>
    </xf>
    <xf numFmtId="176" fontId="7" fillId="0" borderId="0" xfId="0" applyNumberFormat="1" applyFont="1" applyAlignment="1" applyProtection="1">
      <alignment vertical="top" textRotation="255"/>
      <protection locked="0"/>
    </xf>
    <xf numFmtId="0" fontId="7" fillId="0" borderId="0" xfId="0" applyFont="1" applyAlignment="1" applyProtection="1">
      <alignment vertical="top" textRotation="255"/>
      <protection locked="0"/>
    </xf>
    <xf numFmtId="0" fontId="31" fillId="0" borderId="164" xfId="0" applyFont="1" applyBorder="1">
      <alignment vertical="center"/>
    </xf>
    <xf numFmtId="0" fontId="17" fillId="0" borderId="80" xfId="1" applyFont="1" applyBorder="1" applyAlignment="1">
      <alignment vertical="center" wrapText="1"/>
    </xf>
    <xf numFmtId="0" fontId="24" fillId="0" borderId="80" xfId="1" applyFont="1" applyBorder="1" applyAlignment="1">
      <alignment vertical="center" wrapText="1"/>
    </xf>
    <xf numFmtId="0" fontId="17" fillId="0" borderId="80" xfId="1" applyFont="1" applyBorder="1" applyAlignment="1">
      <alignment vertical="top" textRotation="255"/>
    </xf>
    <xf numFmtId="0" fontId="17" fillId="0" borderId="450" xfId="1" applyFont="1" applyBorder="1" applyAlignment="1">
      <alignment vertical="top" textRotation="255"/>
    </xf>
    <xf numFmtId="0" fontId="31" fillId="0" borderId="165" xfId="0" applyFont="1" applyBorder="1">
      <alignment vertical="center"/>
    </xf>
    <xf numFmtId="0" fontId="31" fillId="0" borderId="159" xfId="0" applyFont="1" applyBorder="1">
      <alignment vertical="center"/>
    </xf>
    <xf numFmtId="0" fontId="31" fillId="0" borderId="7" xfId="0" applyFont="1" applyBorder="1">
      <alignment vertical="center"/>
    </xf>
    <xf numFmtId="0" fontId="31" fillId="0" borderId="8" xfId="0" applyFont="1" applyBorder="1">
      <alignment vertical="center"/>
    </xf>
    <xf numFmtId="0" fontId="31" fillId="0" borderId="156" xfId="0" applyFont="1" applyBorder="1">
      <alignment vertical="center"/>
    </xf>
    <xf numFmtId="0" fontId="9" fillId="0" borderId="0" xfId="0" applyFont="1" applyBorder="1" applyAlignment="1" applyProtection="1">
      <alignment horizontal="center" vertical="center" wrapText="1"/>
      <protection locked="0"/>
    </xf>
    <xf numFmtId="0" fontId="17" fillId="0" borderId="0" xfId="1" applyFont="1" applyAlignment="1">
      <alignment vertical="center" wrapText="1"/>
    </xf>
    <xf numFmtId="0" fontId="23" fillId="0" borderId="273" xfId="1" applyFont="1" applyBorder="1" applyAlignment="1">
      <alignment horizontal="center" vertical="center"/>
    </xf>
    <xf numFmtId="0" fontId="17" fillId="0" borderId="0" xfId="1" applyFont="1" applyBorder="1" applyAlignment="1">
      <alignment vertical="center" wrapText="1"/>
    </xf>
    <xf numFmtId="0" fontId="18" fillId="0" borderId="0" xfId="1" applyFont="1" applyAlignment="1">
      <alignment vertical="center" wrapText="1"/>
    </xf>
    <xf numFmtId="0" fontId="16" fillId="2" borderId="1" xfId="1" applyFont="1" applyFill="1" applyBorder="1" applyAlignment="1">
      <alignment horizontal="center" vertical="center"/>
    </xf>
    <xf numFmtId="0" fontId="17" fillId="0" borderId="3" xfId="1" applyFont="1" applyBorder="1" applyAlignment="1" applyProtection="1">
      <alignment horizontal="center" vertical="center" wrapText="1"/>
      <protection locked="0"/>
    </xf>
    <xf numFmtId="0" fontId="17" fillId="0" borderId="5" xfId="1" applyFont="1" applyBorder="1" applyAlignment="1" applyProtection="1">
      <alignment horizontal="center" vertical="center" wrapText="1"/>
      <protection locked="0"/>
    </xf>
    <xf numFmtId="0" fontId="17" fillId="0" borderId="6" xfId="1" applyFont="1" applyBorder="1" applyAlignment="1" applyProtection="1">
      <alignment horizontal="center" vertical="center" wrapText="1"/>
      <protection locked="0"/>
    </xf>
    <xf numFmtId="0" fontId="17" fillId="3" borderId="4" xfId="1" applyFont="1" applyFill="1" applyBorder="1" applyAlignment="1">
      <alignment vertical="center" wrapText="1"/>
    </xf>
    <xf numFmtId="0" fontId="16" fillId="4" borderId="7" xfId="1" applyFont="1" applyFill="1" applyBorder="1" applyAlignment="1">
      <alignment horizontal="center" vertical="center"/>
    </xf>
    <xf numFmtId="0" fontId="16" fillId="4" borderId="8" xfId="1" applyFont="1" applyFill="1" applyBorder="1" applyAlignment="1">
      <alignment horizontal="center" vertical="center"/>
    </xf>
    <xf numFmtId="0" fontId="7" fillId="0" borderId="0" xfId="0" applyFont="1" applyAlignment="1">
      <alignment horizontal="center" vertical="top" textRotation="255" wrapText="1"/>
    </xf>
    <xf numFmtId="0" fontId="7" fillId="0" borderId="0" xfId="0" applyFont="1" applyAlignment="1">
      <alignment horizontal="center" vertical="center"/>
    </xf>
    <xf numFmtId="0" fontId="7" fillId="0" borderId="0" xfId="0" applyFont="1" applyAlignment="1">
      <alignment horizontal="center" vertical="center" wrapText="1"/>
    </xf>
    <xf numFmtId="0" fontId="9" fillId="3" borderId="0" xfId="0" applyFont="1" applyFill="1" applyAlignment="1">
      <alignment vertical="center" wrapText="1"/>
    </xf>
    <xf numFmtId="0" fontId="9"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applyAlignment="1">
      <alignment vertical="top" wrapText="1"/>
    </xf>
    <xf numFmtId="0" fontId="9" fillId="0" borderId="0" xfId="0" applyFont="1" applyAlignment="1">
      <alignment vertical="center" wrapText="1"/>
    </xf>
    <xf numFmtId="0" fontId="13" fillId="36" borderId="0" xfId="0" applyFont="1" applyFill="1" applyAlignment="1">
      <alignment horizontal="center" vertical="center" wrapText="1"/>
    </xf>
    <xf numFmtId="0" fontId="10" fillId="7" borderId="0" xfId="0" applyFont="1" applyFill="1" applyAlignment="1">
      <alignment vertical="center" wrapText="1"/>
    </xf>
    <xf numFmtId="0" fontId="11" fillId="7" borderId="0" xfId="0" applyFont="1" applyFill="1" applyAlignment="1">
      <alignment vertical="center" wrapText="1"/>
    </xf>
    <xf numFmtId="176" fontId="7" fillId="0" borderId="0" xfId="0" applyNumberFormat="1" applyFont="1" applyAlignment="1">
      <alignment horizontal="center" vertical="top" wrapText="1"/>
    </xf>
    <xf numFmtId="0" fontId="7" fillId="36" borderId="0" xfId="0" applyFont="1" applyFill="1" applyAlignment="1">
      <alignment horizontal="center" vertical="top" textRotation="255" wrapText="1"/>
    </xf>
    <xf numFmtId="0" fontId="7" fillId="6" borderId="0" xfId="0" applyFont="1" applyFill="1" applyAlignment="1">
      <alignment horizontal="center" vertical="top" wrapText="1"/>
    </xf>
    <xf numFmtId="0" fontId="7" fillId="6" borderId="0" xfId="0" applyFont="1" applyFill="1" applyAlignment="1">
      <alignment horizontal="center" vertical="center" wrapText="1"/>
    </xf>
    <xf numFmtId="0" fontId="7" fillId="6" borderId="0" xfId="0" applyFont="1" applyFill="1" applyAlignment="1">
      <alignment horizontal="center" vertical="top" textRotation="255" wrapText="1"/>
    </xf>
    <xf numFmtId="0" fontId="0" fillId="6" borderId="0" xfId="0" applyFill="1" applyAlignment="1">
      <alignment horizontal="center" vertical="top" textRotation="255" wrapText="1"/>
    </xf>
    <xf numFmtId="0" fontId="7" fillId="0" borderId="0" xfId="0" applyFont="1" applyAlignment="1">
      <alignment vertical="center" wrapText="1"/>
    </xf>
    <xf numFmtId="0" fontId="7" fillId="36" borderId="0" xfId="0" applyFont="1" applyFill="1" applyAlignment="1">
      <alignment vertical="top" wrapText="1"/>
    </xf>
    <xf numFmtId="0" fontId="9" fillId="36" borderId="0" xfId="0" applyFont="1" applyFill="1" applyAlignment="1">
      <alignment horizontal="center" vertical="top" wrapText="1"/>
    </xf>
    <xf numFmtId="0" fontId="7" fillId="6" borderId="0" xfId="0" applyFont="1" applyFill="1" applyAlignment="1">
      <alignment horizontal="center" vertical="center"/>
    </xf>
    <xf numFmtId="0" fontId="7" fillId="0" borderId="0" xfId="0" applyFont="1">
      <alignment vertical="center"/>
    </xf>
    <xf numFmtId="0" fontId="24" fillId="0" borderId="273" xfId="1" applyFont="1" applyBorder="1" applyAlignment="1">
      <alignment vertical="center" wrapText="1"/>
    </xf>
    <xf numFmtId="0" fontId="24" fillId="0" borderId="274" xfId="1" applyFont="1" applyBorder="1" applyAlignment="1">
      <alignment vertical="center" wrapText="1"/>
    </xf>
    <xf numFmtId="0" fontId="24" fillId="0" borderId="266" xfId="1" applyFont="1" applyBorder="1" applyAlignment="1">
      <alignment vertical="center" wrapText="1"/>
    </xf>
    <xf numFmtId="0" fontId="24" fillId="0" borderId="267" xfId="1" applyFont="1" applyBorder="1" applyAlignment="1">
      <alignment vertical="center" wrapText="1"/>
    </xf>
    <xf numFmtId="0" fontId="24" fillId="0" borderId="272" xfId="1" applyFont="1" applyBorder="1" applyAlignment="1">
      <alignment vertical="center" wrapText="1"/>
    </xf>
    <xf numFmtId="0" fontId="24" fillId="0" borderId="270" xfId="1" applyFont="1" applyBorder="1" applyAlignment="1">
      <alignment vertical="center" wrapText="1"/>
    </xf>
    <xf numFmtId="0" fontId="24" fillId="0" borderId="271" xfId="1" applyFont="1" applyBorder="1" applyAlignment="1">
      <alignment vertical="center" wrapText="1"/>
    </xf>
    <xf numFmtId="0" fontId="24" fillId="30" borderId="360" xfId="1" applyFont="1" applyFill="1" applyBorder="1" applyAlignment="1">
      <alignment horizontal="center" vertical="center"/>
    </xf>
    <xf numFmtId="0" fontId="24" fillId="0" borderId="274" xfId="1" applyFont="1" applyBorder="1" applyAlignment="1">
      <alignment horizontal="center" vertical="center"/>
    </xf>
    <xf numFmtId="0" fontId="17" fillId="0" borderId="9" xfId="1" applyFont="1" applyBorder="1" applyAlignment="1">
      <alignment horizontal="right" vertical="center" wrapText="1"/>
    </xf>
    <xf numFmtId="0" fontId="23" fillId="25" borderId="113" xfId="1" applyFont="1" applyFill="1" applyBorder="1" applyAlignment="1">
      <alignment horizontal="center" vertical="center" wrapText="1"/>
    </xf>
    <xf numFmtId="0" fontId="23" fillId="25" borderId="11" xfId="1" applyFont="1" applyFill="1" applyBorder="1" applyAlignment="1">
      <alignment horizontal="center" vertical="center" wrapText="1"/>
    </xf>
    <xf numFmtId="0" fontId="23" fillId="25" borderId="152" xfId="1" applyFont="1" applyFill="1" applyBorder="1" applyAlignment="1">
      <alignment horizontal="center" vertical="center" wrapText="1"/>
    </xf>
    <xf numFmtId="0" fontId="23" fillId="25" borderId="131" xfId="1" applyFont="1" applyFill="1" applyBorder="1" applyAlignment="1">
      <alignment horizontal="center" vertical="center"/>
    </xf>
    <xf numFmtId="0" fontId="23" fillId="25" borderId="11" xfId="1" applyFont="1" applyFill="1" applyBorder="1" applyAlignment="1">
      <alignment horizontal="center" vertical="center"/>
    </xf>
    <xf numFmtId="0" fontId="23" fillId="25" borderId="12" xfId="1" applyFont="1" applyFill="1" applyBorder="1" applyAlignment="1">
      <alignment horizontal="center" vertical="center"/>
    </xf>
    <xf numFmtId="0" fontId="24" fillId="0" borderId="268" xfId="1" applyFont="1" applyBorder="1" applyAlignment="1">
      <alignment vertical="center" wrapText="1"/>
    </xf>
    <xf numFmtId="0" fontId="24" fillId="0" borderId="269" xfId="1" applyFont="1" applyBorder="1" applyAlignment="1">
      <alignment vertical="center" wrapText="1"/>
    </xf>
    <xf numFmtId="0" fontId="24" fillId="0" borderId="273" xfId="1" applyFont="1" applyBorder="1" applyAlignment="1">
      <alignment horizontal="center" vertical="center"/>
    </xf>
    <xf numFmtId="0" fontId="23" fillId="23" borderId="113" xfId="1" applyFont="1" applyFill="1" applyBorder="1" applyAlignment="1">
      <alignment horizontal="center" vertical="center" wrapText="1"/>
    </xf>
    <xf numFmtId="0" fontId="23" fillId="23" borderId="11" xfId="1" applyFont="1" applyFill="1" applyBorder="1" applyAlignment="1">
      <alignment horizontal="center" vertical="center" wrapText="1"/>
    </xf>
    <xf numFmtId="0" fontId="23" fillId="23" borderId="152" xfId="1" applyFont="1" applyFill="1" applyBorder="1" applyAlignment="1">
      <alignment horizontal="center" vertical="center" wrapText="1"/>
    </xf>
    <xf numFmtId="0" fontId="29" fillId="23" borderId="115" xfId="1" applyFont="1" applyFill="1" applyBorder="1" applyAlignment="1">
      <alignment horizontal="center" vertical="center"/>
    </xf>
    <xf numFmtId="0" fontId="29" fillId="23" borderId="114" xfId="1" applyFont="1" applyFill="1" applyBorder="1" applyAlignment="1">
      <alignment horizontal="center" vertical="center"/>
    </xf>
    <xf numFmtId="0" fontId="29" fillId="23" borderId="361" xfId="1" applyFont="1" applyFill="1" applyBorder="1" applyAlignment="1">
      <alignment horizontal="center" vertical="center"/>
    </xf>
    <xf numFmtId="0" fontId="23" fillId="23" borderId="131" xfId="1" applyFont="1" applyFill="1" applyBorder="1" applyAlignment="1">
      <alignment horizontal="center" vertical="center"/>
    </xf>
    <xf numFmtId="0" fontId="23" fillId="23" borderId="11" xfId="1" applyFont="1" applyFill="1" applyBorder="1" applyAlignment="1">
      <alignment horizontal="center" vertical="center"/>
    </xf>
    <xf numFmtId="0" fontId="23" fillId="23" borderId="12" xfId="1" applyFont="1" applyFill="1" applyBorder="1" applyAlignment="1">
      <alignment horizontal="center" vertical="center"/>
    </xf>
    <xf numFmtId="0" fontId="24" fillId="30" borderId="359" xfId="1" applyFont="1" applyFill="1" applyBorder="1" applyAlignment="1">
      <alignment horizontal="center" vertical="center"/>
    </xf>
    <xf numFmtId="0" fontId="24" fillId="0" borderId="272" xfId="1" applyFont="1" applyBorder="1" applyAlignment="1">
      <alignment horizontal="center" vertical="center"/>
    </xf>
    <xf numFmtId="0" fontId="23" fillId="23" borderId="97" xfId="1" applyFont="1" applyFill="1" applyBorder="1" applyAlignment="1">
      <alignment horizontal="left" vertical="center"/>
    </xf>
    <xf numFmtId="0" fontId="23" fillId="23" borderId="98" xfId="1" applyFont="1" applyFill="1" applyBorder="1" applyAlignment="1">
      <alignment horizontal="left" vertical="center"/>
    </xf>
    <xf numFmtId="0" fontId="23" fillId="25" borderId="10" xfId="1" applyFont="1" applyFill="1" applyBorder="1" applyAlignment="1">
      <alignment horizontal="left" vertical="center" wrapText="1"/>
    </xf>
    <xf numFmtId="0" fontId="23" fillId="25" borderId="48" xfId="1" applyFont="1" applyFill="1" applyBorder="1" applyAlignment="1">
      <alignment horizontal="left" vertical="center" wrapText="1"/>
    </xf>
    <xf numFmtId="0" fontId="23" fillId="25" borderId="19" xfId="1" applyFont="1" applyFill="1" applyBorder="1" applyAlignment="1">
      <alignment horizontal="left" vertical="center" wrapText="1"/>
    </xf>
    <xf numFmtId="0" fontId="23" fillId="25" borderId="43" xfId="1" applyFont="1" applyFill="1" applyBorder="1" applyAlignment="1">
      <alignment horizontal="left" vertical="center" wrapText="1"/>
    </xf>
    <xf numFmtId="0" fontId="23" fillId="25" borderId="37" xfId="1" applyFont="1" applyFill="1" applyBorder="1" applyAlignment="1">
      <alignment horizontal="left" vertical="center" wrapText="1"/>
    </xf>
    <xf numFmtId="0" fontId="23" fillId="25" borderId="104" xfId="1" applyFont="1" applyFill="1" applyBorder="1" applyAlignment="1">
      <alignment horizontal="left" vertical="center" wrapText="1"/>
    </xf>
    <xf numFmtId="0" fontId="23" fillId="25" borderId="44" xfId="1" applyFont="1" applyFill="1" applyBorder="1" applyAlignment="1">
      <alignment vertical="center" wrapText="1"/>
    </xf>
    <xf numFmtId="0" fontId="23" fillId="25" borderId="24" xfId="1" applyFont="1" applyFill="1" applyBorder="1" applyAlignment="1">
      <alignment vertical="center" wrapText="1"/>
    </xf>
    <xf numFmtId="0" fontId="23" fillId="24" borderId="69" xfId="1" applyFont="1" applyFill="1" applyBorder="1" applyAlignment="1">
      <alignment vertical="center" wrapText="1"/>
    </xf>
    <xf numFmtId="0" fontId="23" fillId="24" borderId="203" xfId="1" applyFont="1" applyFill="1" applyBorder="1" applyAlignment="1">
      <alignment vertical="center" wrapText="1"/>
    </xf>
    <xf numFmtId="0" fontId="23" fillId="24" borderId="109" xfId="1" applyFont="1" applyFill="1" applyBorder="1" applyAlignment="1">
      <alignment vertical="center" wrapText="1"/>
    </xf>
    <xf numFmtId="0" fontId="23" fillId="24" borderId="204" xfId="1" applyFont="1" applyFill="1" applyBorder="1" applyAlignment="1">
      <alignment vertical="center" wrapText="1"/>
    </xf>
    <xf numFmtId="0" fontId="23" fillId="22" borderId="59" xfId="1" applyFont="1" applyFill="1" applyBorder="1" applyAlignment="1">
      <alignment vertical="center" wrapText="1"/>
    </xf>
    <xf numFmtId="0" fontId="23" fillId="22" borderId="60" xfId="1" applyFont="1" applyFill="1" applyBorder="1" applyAlignment="1">
      <alignment vertical="center" wrapText="1"/>
    </xf>
    <xf numFmtId="0" fontId="23" fillId="22" borderId="19" xfId="1" applyFont="1" applyFill="1" applyBorder="1" applyAlignment="1">
      <alignment vertical="center" wrapText="1"/>
    </xf>
    <xf numFmtId="0" fontId="23" fillId="22" borderId="43" xfId="1" applyFont="1" applyFill="1" applyBorder="1" applyAlignment="1">
      <alignment vertical="center" wrapText="1"/>
    </xf>
    <xf numFmtId="0" fontId="23" fillId="22" borderId="61" xfId="1" applyFont="1" applyFill="1" applyBorder="1" applyAlignment="1">
      <alignment vertical="center" wrapText="1"/>
    </xf>
    <xf numFmtId="0" fontId="23" fillId="22" borderId="27" xfId="1" applyFont="1" applyFill="1" applyBorder="1" applyAlignment="1">
      <alignment vertical="center" wrapText="1"/>
    </xf>
    <xf numFmtId="0" fontId="23" fillId="22" borderId="69" xfId="1" applyFont="1" applyFill="1" applyBorder="1" applyAlignment="1">
      <alignment vertical="center" wrapText="1"/>
    </xf>
    <xf numFmtId="0" fontId="23" fillId="22" borderId="203" xfId="1" applyFont="1" applyFill="1" applyBorder="1" applyAlignment="1">
      <alignment vertical="center" wrapText="1"/>
    </xf>
    <xf numFmtId="0" fontId="23" fillId="22" borderId="77" xfId="1" applyFont="1" applyFill="1" applyBorder="1" applyAlignment="1">
      <alignment vertical="center" wrapText="1"/>
    </xf>
    <xf numFmtId="0" fontId="23" fillId="22" borderId="112" xfId="1" applyFont="1" applyFill="1" applyBorder="1" applyAlignment="1">
      <alignment vertical="center" wrapText="1"/>
    </xf>
    <xf numFmtId="0" fontId="23" fillId="20" borderId="59" xfId="1" applyFont="1" applyFill="1" applyBorder="1" applyAlignment="1">
      <alignment vertical="center" wrapText="1"/>
    </xf>
    <xf numFmtId="0" fontId="23" fillId="20" borderId="60" xfId="1" applyFont="1" applyFill="1" applyBorder="1" applyAlignment="1">
      <alignment vertical="center" wrapText="1"/>
    </xf>
    <xf numFmtId="0" fontId="23" fillId="20" borderId="19" xfId="1" applyFont="1" applyFill="1" applyBorder="1" applyAlignment="1">
      <alignment vertical="center" wrapText="1"/>
    </xf>
    <xf numFmtId="0" fontId="23" fillId="20" borderId="43" xfId="1" applyFont="1" applyFill="1" applyBorder="1" applyAlignment="1">
      <alignment vertical="center" wrapText="1"/>
    </xf>
    <xf numFmtId="0" fontId="23" fillId="20" borderId="61" xfId="1" applyFont="1" applyFill="1" applyBorder="1" applyAlignment="1">
      <alignment vertical="center" wrapText="1"/>
    </xf>
    <xf numFmtId="0" fontId="23" fillId="20" borderId="27" xfId="1" applyFont="1" applyFill="1" applyBorder="1" applyAlignment="1">
      <alignment vertical="center" wrapText="1"/>
    </xf>
    <xf numFmtId="0" fontId="23" fillId="20" borderId="51" xfId="1" applyFont="1" applyFill="1" applyBorder="1" applyAlignment="1">
      <alignment vertical="center" wrapText="1"/>
    </xf>
    <xf numFmtId="0" fontId="23" fillId="20" borderId="112" xfId="1" applyFont="1" applyFill="1" applyBorder="1" applyAlignment="1">
      <alignment vertical="center" wrapText="1"/>
    </xf>
    <xf numFmtId="0" fontId="23" fillId="8" borderId="84" xfId="1" applyFont="1" applyFill="1" applyBorder="1" applyAlignment="1">
      <alignment horizontal="left" vertical="center"/>
    </xf>
    <xf numFmtId="0" fontId="23" fillId="8" borderId="85" xfId="1" applyFont="1" applyFill="1" applyBorder="1" applyAlignment="1">
      <alignment horizontal="left" vertical="center"/>
    </xf>
    <xf numFmtId="0" fontId="23" fillId="21" borderId="19" xfId="1" applyFont="1" applyFill="1" applyBorder="1" applyAlignment="1">
      <alignment horizontal="left" vertical="center" wrapText="1"/>
    </xf>
    <xf numFmtId="0" fontId="23" fillId="21" borderId="43" xfId="1" applyFont="1" applyFill="1" applyBorder="1" applyAlignment="1">
      <alignment horizontal="left" vertical="center" wrapText="1"/>
    </xf>
    <xf numFmtId="0" fontId="23" fillId="21" borderId="49" xfId="1" applyFont="1" applyFill="1" applyBorder="1" applyAlignment="1">
      <alignment horizontal="left" vertical="center" wrapText="1"/>
    </xf>
    <xf numFmtId="0" fontId="23" fillId="21" borderId="50" xfId="1" applyFont="1" applyFill="1" applyBorder="1" applyAlignment="1">
      <alignment horizontal="left" vertical="center" wrapText="1"/>
    </xf>
    <xf numFmtId="0" fontId="23" fillId="21" borderId="61" xfId="1" applyFont="1" applyFill="1" applyBorder="1" applyAlignment="1">
      <alignment vertical="center" wrapText="1"/>
    </xf>
    <xf numFmtId="0" fontId="23" fillId="21" borderId="27" xfId="1" applyFont="1" applyFill="1" applyBorder="1" applyAlignment="1">
      <alignment vertical="center" wrapText="1"/>
    </xf>
    <xf numFmtId="0" fontId="23" fillId="21" borderId="69" xfId="1" applyFont="1" applyFill="1" applyBorder="1" applyAlignment="1">
      <alignment vertical="center" wrapText="1"/>
    </xf>
    <xf numFmtId="0" fontId="23" fillId="21" borderId="203" xfId="1" applyFont="1" applyFill="1" applyBorder="1" applyAlignment="1">
      <alignment vertical="center" wrapText="1"/>
    </xf>
    <xf numFmtId="0" fontId="23" fillId="21" borderId="77" xfId="1" applyFont="1" applyFill="1" applyBorder="1" applyAlignment="1">
      <alignment vertical="center" wrapText="1"/>
    </xf>
    <xf numFmtId="0" fontId="23" fillId="21" borderId="112" xfId="1" applyFont="1" applyFill="1" applyBorder="1" applyAlignment="1">
      <alignment vertical="center" wrapText="1"/>
    </xf>
    <xf numFmtId="0" fontId="23" fillId="18" borderId="59" xfId="1" applyFont="1" applyFill="1" applyBorder="1" applyAlignment="1">
      <alignment horizontal="left" vertical="center" wrapText="1"/>
    </xf>
    <xf numFmtId="0" fontId="23" fillId="18" borderId="60" xfId="1" applyFont="1" applyFill="1" applyBorder="1" applyAlignment="1">
      <alignment horizontal="left" vertical="center" wrapText="1"/>
    </xf>
    <xf numFmtId="0" fontId="23" fillId="18" borderId="19" xfId="1" applyFont="1" applyFill="1" applyBorder="1" applyAlignment="1">
      <alignment horizontal="left" vertical="center" wrapText="1"/>
    </xf>
    <xf numFmtId="0" fontId="23" fillId="18" borderId="43" xfId="1" applyFont="1" applyFill="1" applyBorder="1" applyAlignment="1">
      <alignment horizontal="left" vertical="center" wrapText="1"/>
    </xf>
    <xf numFmtId="0" fontId="23" fillId="18" borderId="49" xfId="1" applyFont="1" applyFill="1" applyBorder="1" applyAlignment="1">
      <alignment horizontal="left" vertical="center" wrapText="1"/>
    </xf>
    <xf numFmtId="0" fontId="23" fillId="18" borderId="50" xfId="1" applyFont="1" applyFill="1" applyBorder="1" applyAlignment="1">
      <alignment horizontal="left" vertical="center" wrapText="1"/>
    </xf>
    <xf numFmtId="0" fontId="23" fillId="18" borderId="61" xfId="1" applyFont="1" applyFill="1" applyBorder="1" applyAlignment="1">
      <alignment vertical="center" wrapText="1"/>
    </xf>
    <xf numFmtId="0" fontId="23" fillId="18" borderId="27" xfId="1" applyFont="1" applyFill="1" applyBorder="1" applyAlignment="1">
      <alignment vertical="center" wrapText="1"/>
    </xf>
    <xf numFmtId="0" fontId="23" fillId="18" borderId="69" xfId="1" applyFont="1" applyFill="1" applyBorder="1" applyAlignment="1">
      <alignment vertical="center" wrapText="1"/>
    </xf>
    <xf numFmtId="0" fontId="23" fillId="18" borderId="203" xfId="1" applyFont="1" applyFill="1" applyBorder="1" applyAlignment="1">
      <alignment vertical="center" wrapText="1"/>
    </xf>
    <xf numFmtId="0" fontId="23" fillId="18" borderId="77" xfId="1" applyFont="1" applyFill="1" applyBorder="1" applyAlignment="1">
      <alignment vertical="center" wrapText="1"/>
    </xf>
    <xf numFmtId="0" fontId="23" fillId="18" borderId="112" xfId="1" applyFont="1" applyFill="1" applyBorder="1" applyAlignment="1">
      <alignment vertical="center" wrapText="1"/>
    </xf>
    <xf numFmtId="0" fontId="23" fillId="19" borderId="59" xfId="1" applyFont="1" applyFill="1" applyBorder="1" applyAlignment="1">
      <alignment horizontal="left" vertical="center" wrapText="1"/>
    </xf>
    <xf numFmtId="0" fontId="23" fillId="19" borderId="60" xfId="1" applyFont="1" applyFill="1" applyBorder="1" applyAlignment="1">
      <alignment horizontal="left" vertical="center" wrapText="1"/>
    </xf>
    <xf numFmtId="0" fontId="23" fillId="19" borderId="19" xfId="1" applyFont="1" applyFill="1" applyBorder="1" applyAlignment="1">
      <alignment horizontal="left" vertical="center" wrapText="1"/>
    </xf>
    <xf numFmtId="0" fontId="23" fillId="19" borderId="43" xfId="1" applyFont="1" applyFill="1" applyBorder="1" applyAlignment="1">
      <alignment horizontal="left" vertical="center" wrapText="1"/>
    </xf>
    <xf numFmtId="0" fontId="23" fillId="19" borderId="49" xfId="1" applyFont="1" applyFill="1" applyBorder="1" applyAlignment="1">
      <alignment horizontal="left" vertical="center" wrapText="1"/>
    </xf>
    <xf numFmtId="0" fontId="23" fillId="19" borderId="50" xfId="1" applyFont="1" applyFill="1" applyBorder="1" applyAlignment="1">
      <alignment horizontal="left" vertical="center" wrapText="1"/>
    </xf>
    <xf numFmtId="0" fontId="23" fillId="19" borderId="61" xfId="1" applyFont="1" applyFill="1" applyBorder="1" applyAlignment="1">
      <alignment vertical="center" wrapText="1"/>
    </xf>
    <xf numFmtId="0" fontId="23" fillId="19" borderId="27" xfId="1" applyFont="1" applyFill="1" applyBorder="1" applyAlignment="1">
      <alignment vertical="center" wrapText="1"/>
    </xf>
    <xf numFmtId="0" fontId="23" fillId="19" borderId="69" xfId="1" applyFont="1" applyFill="1" applyBorder="1" applyAlignment="1">
      <alignment vertical="center" wrapText="1"/>
    </xf>
    <xf numFmtId="0" fontId="23" fillId="19" borderId="203" xfId="1" applyFont="1" applyFill="1" applyBorder="1" applyAlignment="1">
      <alignment vertical="center" wrapText="1"/>
    </xf>
    <xf numFmtId="0" fontId="23" fillId="19" borderId="77" xfId="1" applyFont="1" applyFill="1" applyBorder="1" applyAlignment="1">
      <alignment vertical="center" wrapText="1"/>
    </xf>
    <xf numFmtId="0" fontId="23" fillId="19" borderId="112" xfId="1" applyFont="1" applyFill="1" applyBorder="1" applyAlignment="1">
      <alignment vertical="center" wrapText="1"/>
    </xf>
    <xf numFmtId="0" fontId="17" fillId="0" borderId="0" xfId="1" applyFont="1" applyAlignment="1">
      <alignment horizontal="right" vertical="center" wrapText="1"/>
    </xf>
    <xf numFmtId="0" fontId="28" fillId="0" borderId="0" xfId="1" applyFont="1" applyAlignment="1">
      <alignment vertical="center" wrapText="1"/>
    </xf>
    <xf numFmtId="0" fontId="17" fillId="23" borderId="16" xfId="1" applyFont="1" applyFill="1" applyBorder="1" applyAlignment="1">
      <alignment horizontal="center" vertical="center" wrapText="1"/>
    </xf>
    <xf numFmtId="0" fontId="28" fillId="23" borderId="17" xfId="1" applyFont="1" applyFill="1" applyBorder="1" applyAlignment="1">
      <alignment horizontal="center" vertical="center" wrapText="1"/>
    </xf>
    <xf numFmtId="0" fontId="28" fillId="23" borderId="11" xfId="1" applyFont="1" applyFill="1" applyBorder="1" applyAlignment="1">
      <alignment horizontal="center" vertical="center" wrapText="1"/>
    </xf>
    <xf numFmtId="0" fontId="28" fillId="23" borderId="12" xfId="1" applyFont="1" applyFill="1" applyBorder="1" applyAlignment="1">
      <alignment horizontal="center" vertical="center" wrapText="1"/>
    </xf>
    <xf numFmtId="0" fontId="23" fillId="17" borderId="19" xfId="1" applyFont="1" applyFill="1" applyBorder="1" applyAlignment="1">
      <alignment horizontal="left" vertical="center"/>
    </xf>
    <xf numFmtId="0" fontId="23" fillId="17" borderId="43" xfId="1" applyFont="1" applyFill="1" applyBorder="1" applyAlignment="1">
      <alignment horizontal="left" vertical="center"/>
    </xf>
    <xf numFmtId="0" fontId="23" fillId="17" borderId="49" xfId="1" applyFont="1" applyFill="1" applyBorder="1" applyAlignment="1">
      <alignment horizontal="left" vertical="center"/>
    </xf>
    <xf numFmtId="0" fontId="23" fillId="17" borderId="50" xfId="1" applyFont="1" applyFill="1" applyBorder="1" applyAlignment="1">
      <alignment horizontal="left" vertical="center"/>
    </xf>
    <xf numFmtId="0" fontId="23" fillId="17" borderId="44" xfId="1" applyFont="1" applyFill="1" applyBorder="1" applyAlignment="1">
      <alignment vertical="center" wrapText="1"/>
    </xf>
    <xf numFmtId="0" fontId="23" fillId="17" borderId="24" xfId="1" applyFont="1" applyFill="1" applyBorder="1" applyAlignment="1">
      <alignment vertical="center" wrapText="1"/>
    </xf>
    <xf numFmtId="0" fontId="23" fillId="17" borderId="51" xfId="1" applyFont="1" applyFill="1" applyBorder="1" applyAlignment="1">
      <alignment vertical="center" wrapText="1"/>
    </xf>
    <xf numFmtId="0" fontId="23" fillId="17" borderId="29" xfId="1" applyFont="1" applyFill="1" applyBorder="1" applyAlignment="1">
      <alignment vertical="center" wrapText="1"/>
    </xf>
    <xf numFmtId="0" fontId="23" fillId="23" borderId="9" xfId="1" applyFont="1" applyFill="1" applyBorder="1" applyAlignment="1">
      <alignment horizontal="left" vertical="center"/>
    </xf>
    <xf numFmtId="0" fontId="23" fillId="24" borderId="10" xfId="1" applyFont="1" applyFill="1" applyBorder="1" applyAlignment="1">
      <alignment vertical="center" wrapText="1"/>
    </xf>
    <xf numFmtId="0" fontId="23" fillId="24" borderId="48" xfId="1" applyFont="1" applyFill="1" applyBorder="1" applyAlignment="1">
      <alignment vertical="center" wrapText="1"/>
    </xf>
    <xf numFmtId="0" fontId="23" fillId="24" borderId="19" xfId="1" applyFont="1" applyFill="1" applyBorder="1" applyAlignment="1">
      <alignment vertical="center" wrapText="1"/>
    </xf>
    <xf numFmtId="0" fontId="23" fillId="24" borderId="43" xfId="1" applyFont="1" applyFill="1" applyBorder="1" applyAlignment="1">
      <alignment vertical="center" wrapText="1"/>
    </xf>
    <xf numFmtId="0" fontId="23" fillId="24" borderId="37" xfId="1" applyFont="1" applyFill="1" applyBorder="1" applyAlignment="1">
      <alignment vertical="center" wrapText="1"/>
    </xf>
    <xf numFmtId="0" fontId="23" fillId="24" borderId="104" xfId="1" applyFont="1" applyFill="1" applyBorder="1" applyAlignment="1">
      <alignment vertical="center" wrapText="1"/>
    </xf>
    <xf numFmtId="0" fontId="23" fillId="24" borderId="44" xfId="1" applyFont="1" applyFill="1" applyBorder="1" applyAlignment="1">
      <alignment vertical="center" wrapText="1"/>
    </xf>
    <xf numFmtId="0" fontId="23" fillId="24" borderId="24" xfId="1" applyFont="1" applyFill="1" applyBorder="1" applyAlignment="1">
      <alignment vertical="center" wrapText="1"/>
    </xf>
    <xf numFmtId="0" fontId="23" fillId="8" borderId="0" xfId="1" applyFont="1" applyFill="1" applyAlignment="1">
      <alignment horizontal="left" vertical="center"/>
    </xf>
    <xf numFmtId="0" fontId="23" fillId="21" borderId="59" xfId="1" applyFont="1" applyFill="1" applyBorder="1" applyAlignment="1">
      <alignment horizontal="left" vertical="center" wrapText="1"/>
    </xf>
    <xf numFmtId="0" fontId="23" fillId="21" borderId="60" xfId="1" applyFont="1" applyFill="1" applyBorder="1" applyAlignment="1">
      <alignment horizontal="left" vertical="center" wrapText="1"/>
    </xf>
    <xf numFmtId="0" fontId="23" fillId="20" borderId="80" xfId="1" applyFont="1" applyFill="1" applyBorder="1" applyAlignment="1">
      <alignment vertical="center" wrapText="1"/>
    </xf>
    <xf numFmtId="0" fontId="23" fillId="20" borderId="0" xfId="1" applyFont="1" applyFill="1" applyAlignment="1">
      <alignment vertical="center" wrapText="1"/>
    </xf>
    <xf numFmtId="0" fontId="23" fillId="20" borderId="77" xfId="1" applyFont="1" applyFill="1" applyBorder="1" applyAlignment="1">
      <alignment vertical="center" wrapText="1"/>
    </xf>
    <xf numFmtId="0" fontId="23" fillId="10" borderId="33" xfId="1" applyFont="1" applyFill="1" applyBorder="1" applyAlignment="1">
      <alignment horizontal="center" vertical="center" wrapText="1"/>
    </xf>
    <xf numFmtId="0" fontId="23" fillId="10" borderId="32" xfId="1" applyFont="1" applyFill="1" applyBorder="1" applyAlignment="1">
      <alignment horizontal="center" vertical="center" wrapText="1"/>
    </xf>
    <xf numFmtId="0" fontId="23" fillId="23" borderId="10" xfId="1" applyFont="1" applyFill="1" applyBorder="1" applyAlignment="1">
      <alignment horizontal="center" vertical="center" wrapText="1"/>
    </xf>
    <xf numFmtId="0" fontId="23" fillId="23" borderId="12" xfId="1" applyFont="1" applyFill="1" applyBorder="1" applyAlignment="1">
      <alignment horizontal="center" vertical="center" wrapText="1"/>
    </xf>
    <xf numFmtId="0" fontId="23" fillId="23" borderId="19" xfId="1" applyFont="1" applyFill="1" applyBorder="1" applyAlignment="1">
      <alignment horizontal="center" vertical="center" wrapText="1"/>
    </xf>
    <xf numFmtId="0" fontId="23" fillId="23" borderId="0" xfId="1" applyFont="1" applyFill="1" applyAlignment="1">
      <alignment horizontal="center" vertical="center" wrapText="1"/>
    </xf>
    <xf numFmtId="0" fontId="23" fillId="23" borderId="20" xfId="1" applyFont="1" applyFill="1" applyBorder="1" applyAlignment="1">
      <alignment horizontal="center" vertical="center" wrapText="1"/>
    </xf>
    <xf numFmtId="0" fontId="23" fillId="23" borderId="37" xfId="1" applyFont="1" applyFill="1" applyBorder="1" applyAlignment="1">
      <alignment horizontal="center" vertical="center" wrapText="1"/>
    </xf>
    <xf numFmtId="0" fontId="23" fillId="23" borderId="9" xfId="1" applyFont="1" applyFill="1" applyBorder="1" applyAlignment="1">
      <alignment horizontal="center" vertical="center" wrapText="1"/>
    </xf>
    <xf numFmtId="0" fontId="24" fillId="23" borderId="13" xfId="1" applyFont="1" applyFill="1" applyBorder="1" applyAlignment="1">
      <alignment horizontal="center" textRotation="255"/>
    </xf>
    <xf numFmtId="0" fontId="24" fillId="23" borderId="21" xfId="1" applyFont="1" applyFill="1" applyBorder="1" applyAlignment="1">
      <alignment horizontal="center" textRotation="255"/>
    </xf>
    <xf numFmtId="0" fontId="24" fillId="23" borderId="14" xfId="1" applyFont="1" applyFill="1" applyBorder="1" applyAlignment="1">
      <alignment horizontal="center" textRotation="255"/>
    </xf>
    <xf numFmtId="0" fontId="24" fillId="23" borderId="22" xfId="1" applyFont="1" applyFill="1" applyBorder="1" applyAlignment="1">
      <alignment horizontal="center" textRotation="255"/>
    </xf>
    <xf numFmtId="0" fontId="24" fillId="23" borderId="15" xfId="1" applyFont="1" applyFill="1" applyBorder="1" applyAlignment="1">
      <alignment horizontal="center" textRotation="255"/>
    </xf>
    <xf numFmtId="0" fontId="24" fillId="23" borderId="23" xfId="1" applyFont="1" applyFill="1" applyBorder="1" applyAlignment="1">
      <alignment horizontal="center" textRotation="255"/>
    </xf>
    <xf numFmtId="0" fontId="17" fillId="0" borderId="0" xfId="1" applyFont="1" applyAlignment="1">
      <alignment vertical="center" wrapText="1"/>
    </xf>
    <xf numFmtId="0" fontId="21" fillId="9" borderId="0" xfId="1" applyFont="1" applyFill="1" applyAlignment="1">
      <alignment vertical="center" wrapText="1"/>
    </xf>
    <xf numFmtId="0" fontId="22" fillId="0" borderId="0" xfId="1" applyFont="1" applyAlignment="1">
      <alignment horizontal="left" vertical="center" wrapText="1"/>
    </xf>
    <xf numFmtId="0" fontId="17" fillId="0" borderId="0" xfId="1" applyFont="1" applyAlignment="1">
      <alignment horizontal="right" vertical="center"/>
    </xf>
    <xf numFmtId="0" fontId="17" fillId="0" borderId="9" xfId="1" applyFont="1" applyBorder="1" applyAlignment="1">
      <alignment vertical="center" wrapText="1"/>
    </xf>
    <xf numFmtId="0" fontId="17" fillId="23" borderId="17" xfId="1" applyFont="1" applyFill="1" applyBorder="1" applyAlignment="1">
      <alignment horizontal="center" vertical="center" wrapText="1"/>
    </xf>
    <xf numFmtId="0" fontId="17" fillId="23" borderId="18" xfId="1" applyFont="1" applyFill="1" applyBorder="1" applyAlignment="1">
      <alignment horizontal="center" vertical="center" wrapText="1"/>
    </xf>
    <xf numFmtId="0" fontId="23" fillId="10" borderId="10" xfId="1" applyFont="1" applyFill="1" applyBorder="1" applyAlignment="1">
      <alignment horizontal="center" vertical="center" wrapText="1"/>
    </xf>
    <xf numFmtId="0" fontId="23" fillId="10" borderId="11" xfId="1" applyFont="1" applyFill="1" applyBorder="1" applyAlignment="1">
      <alignment horizontal="center" vertical="center" wrapText="1"/>
    </xf>
    <xf numFmtId="0" fontId="23" fillId="10" borderId="24" xfId="1" applyFont="1" applyFill="1" applyBorder="1" applyAlignment="1">
      <alignment horizontal="center" vertical="center" wrapText="1"/>
    </xf>
    <xf numFmtId="0" fontId="23" fillId="10" borderId="25" xfId="1" applyFont="1" applyFill="1" applyBorder="1" applyAlignment="1">
      <alignment horizontal="center" vertical="center" wrapText="1"/>
    </xf>
    <xf numFmtId="0" fontId="23" fillId="11" borderId="10" xfId="1" applyFont="1" applyFill="1" applyBorder="1" applyAlignment="1">
      <alignment horizontal="center" vertical="center" wrapText="1"/>
    </xf>
    <xf numFmtId="0" fontId="23" fillId="11" borderId="12" xfId="1" applyFont="1" applyFill="1" applyBorder="1" applyAlignment="1">
      <alignment horizontal="center" vertical="center" wrapText="1"/>
    </xf>
    <xf numFmtId="0" fontId="23" fillId="11" borderId="19" xfId="1" applyFont="1" applyFill="1" applyBorder="1" applyAlignment="1">
      <alignment horizontal="center" vertical="center" wrapText="1"/>
    </xf>
    <xf numFmtId="0" fontId="23" fillId="11" borderId="20" xfId="1" applyFont="1" applyFill="1" applyBorder="1" applyAlignment="1">
      <alignment horizontal="center" vertical="center" wrapText="1"/>
    </xf>
    <xf numFmtId="0" fontId="23" fillId="11" borderId="36" xfId="1" applyFont="1" applyFill="1" applyBorder="1" applyAlignment="1">
      <alignment horizontal="center" vertical="center" wrapText="1"/>
    </xf>
    <xf numFmtId="0" fontId="23" fillId="11" borderId="35" xfId="1" applyFont="1" applyFill="1" applyBorder="1" applyAlignment="1">
      <alignment horizontal="center" vertical="center" wrapText="1"/>
    </xf>
    <xf numFmtId="0" fontId="23" fillId="31" borderId="363" xfId="1" applyFont="1" applyFill="1" applyBorder="1" applyAlignment="1">
      <alignment horizontal="center" vertical="center" wrapText="1"/>
    </xf>
    <xf numFmtId="0" fontId="23" fillId="31" borderId="364" xfId="1" applyFont="1" applyFill="1" applyBorder="1" applyAlignment="1">
      <alignment horizontal="center" vertical="center" wrapText="1"/>
    </xf>
    <xf numFmtId="0" fontId="23" fillId="31" borderId="365" xfId="1" applyFont="1" applyFill="1" applyBorder="1" applyAlignment="1">
      <alignment horizontal="center" vertical="center" wrapText="1"/>
    </xf>
    <xf numFmtId="0" fontId="23" fillId="31" borderId="366" xfId="1" applyFont="1" applyFill="1" applyBorder="1" applyAlignment="1">
      <alignment horizontal="center" vertical="center" wrapText="1"/>
    </xf>
    <xf numFmtId="0" fontId="23" fillId="31" borderId="367" xfId="1" applyFont="1" applyFill="1" applyBorder="1" applyAlignment="1">
      <alignment horizontal="center" vertical="center" wrapText="1"/>
    </xf>
    <xf numFmtId="0" fontId="23" fillId="31" borderId="368" xfId="1" applyFont="1" applyFill="1" applyBorder="1" applyAlignment="1">
      <alignment horizontal="center" vertical="center" wrapText="1"/>
    </xf>
    <xf numFmtId="0" fontId="26" fillId="12" borderId="10" xfId="1" applyFont="1" applyFill="1" applyBorder="1" applyAlignment="1">
      <alignment horizontal="center" vertical="center" wrapText="1"/>
    </xf>
    <xf numFmtId="0" fontId="26" fillId="12" borderId="12" xfId="1" applyFont="1" applyFill="1" applyBorder="1" applyAlignment="1">
      <alignment horizontal="center" vertical="center" wrapText="1"/>
    </xf>
    <xf numFmtId="0" fontId="26" fillId="12" borderId="19" xfId="1" applyFont="1" applyFill="1" applyBorder="1" applyAlignment="1">
      <alignment horizontal="center" vertical="center" wrapText="1"/>
    </xf>
    <xf numFmtId="0" fontId="26" fillId="12" borderId="20" xfId="1" applyFont="1" applyFill="1" applyBorder="1" applyAlignment="1">
      <alignment horizontal="center" vertical="center" wrapText="1"/>
    </xf>
    <xf numFmtId="0" fontId="26" fillId="12" borderId="36" xfId="1" applyFont="1" applyFill="1" applyBorder="1" applyAlignment="1">
      <alignment horizontal="center" vertical="center" wrapText="1"/>
    </xf>
    <xf numFmtId="0" fontId="26" fillId="12" borderId="35" xfId="1" applyFont="1" applyFill="1" applyBorder="1" applyAlignment="1">
      <alignment horizontal="center" vertical="center" wrapText="1"/>
    </xf>
    <xf numFmtId="0" fontId="23" fillId="10" borderId="26" xfId="1" applyFont="1" applyFill="1" applyBorder="1" applyAlignment="1">
      <alignment horizontal="center" vertical="center" wrapText="1"/>
    </xf>
    <xf numFmtId="0" fontId="23" fillId="10" borderId="27" xfId="1" applyFont="1" applyFill="1" applyBorder="1" applyAlignment="1">
      <alignment horizontal="center" vertical="center" wrapText="1"/>
    </xf>
    <xf numFmtId="0" fontId="23" fillId="10" borderId="28" xfId="1" applyFont="1" applyFill="1" applyBorder="1" applyAlignment="1">
      <alignment horizontal="center" vertical="center" wrapText="1"/>
    </xf>
    <xf numFmtId="0" fontId="27" fillId="10" borderId="29" xfId="1" applyFont="1" applyFill="1" applyBorder="1" applyAlignment="1">
      <alignment horizontal="center" vertical="center" wrapText="1"/>
    </xf>
    <xf numFmtId="0" fontId="27" fillId="10" borderId="30" xfId="1" applyFont="1" applyFill="1" applyBorder="1" applyAlignment="1">
      <alignment horizontal="center" vertical="center" wrapText="1"/>
    </xf>
    <xf numFmtId="0" fontId="27" fillId="10" borderId="34" xfId="1" applyFont="1" applyFill="1" applyBorder="1" applyAlignment="1">
      <alignment horizontal="center" vertical="center" wrapText="1"/>
    </xf>
    <xf numFmtId="0" fontId="27" fillId="10" borderId="35" xfId="1" applyFont="1" applyFill="1" applyBorder="1" applyAlignment="1">
      <alignment horizontal="center" vertical="center" wrapText="1"/>
    </xf>
    <xf numFmtId="0" fontId="23" fillId="10" borderId="31" xfId="1" applyFont="1" applyFill="1" applyBorder="1" applyAlignment="1">
      <alignment horizontal="center" vertical="center" wrapText="1"/>
    </xf>
    <xf numFmtId="0" fontId="23" fillId="24" borderId="19" xfId="1" applyFont="1" applyFill="1" applyBorder="1" applyAlignment="1">
      <alignment horizontal="left" vertical="center" wrapText="1"/>
    </xf>
    <xf numFmtId="0" fontId="23" fillId="24" borderId="144" xfId="1" applyFont="1" applyFill="1" applyBorder="1" applyAlignment="1">
      <alignment horizontal="center" vertical="center" wrapText="1"/>
    </xf>
    <xf numFmtId="0" fontId="23" fillId="24" borderId="145" xfId="1" applyFont="1" applyFill="1" applyBorder="1" applyAlignment="1">
      <alignment horizontal="center" vertical="center" wrapText="1"/>
    </xf>
    <xf numFmtId="0" fontId="23" fillId="25" borderId="23" xfId="1" applyFont="1" applyFill="1" applyBorder="1" applyAlignment="1">
      <alignment horizontal="center" vertical="top" textRotation="255" wrapText="1"/>
    </xf>
    <xf numFmtId="0" fontId="31" fillId="25" borderId="82" xfId="1" applyFont="1" applyFill="1" applyBorder="1" applyAlignment="1">
      <alignment horizontal="center" vertical="top" textRotation="255" wrapText="1"/>
    </xf>
    <xf numFmtId="0" fontId="31" fillId="25" borderId="193" xfId="1" applyFont="1" applyFill="1" applyBorder="1" applyAlignment="1">
      <alignment horizontal="center" vertical="top" textRotation="255" wrapText="1"/>
    </xf>
    <xf numFmtId="0" fontId="17" fillId="25" borderId="134" xfId="1" applyFont="1" applyFill="1" applyBorder="1" applyAlignment="1">
      <alignment horizontal="center" vertical="top" textRotation="255" wrapText="1"/>
    </xf>
    <xf numFmtId="0" fontId="17" fillId="25" borderId="192" xfId="1" applyFont="1" applyFill="1" applyBorder="1" applyAlignment="1">
      <alignment horizontal="center" vertical="top" textRotation="255" wrapText="1"/>
    </xf>
    <xf numFmtId="0" fontId="17" fillId="25" borderId="135" xfId="1" applyFont="1" applyFill="1" applyBorder="1" applyAlignment="1">
      <alignment horizontal="center" vertical="top" textRotation="255" wrapText="1"/>
    </xf>
    <xf numFmtId="0" fontId="17" fillId="25" borderId="285" xfId="1" applyFont="1" applyFill="1" applyBorder="1" applyAlignment="1">
      <alignment horizontal="center" vertical="top" textRotation="255" wrapText="1"/>
    </xf>
    <xf numFmtId="0" fontId="23" fillId="25" borderId="136" xfId="1" applyFont="1" applyFill="1" applyBorder="1" applyAlignment="1">
      <alignment horizontal="center" vertical="top" textRotation="255" wrapText="1"/>
    </xf>
    <xf numFmtId="0" fontId="23" fillId="25" borderId="138" xfId="1" applyFont="1" applyFill="1" applyBorder="1" applyAlignment="1">
      <alignment horizontal="center" vertical="top" textRotation="255" wrapText="1"/>
    </xf>
    <xf numFmtId="0" fontId="23" fillId="25" borderId="22" xfId="1" applyFont="1" applyFill="1" applyBorder="1" applyAlignment="1">
      <alignment horizontal="center" vertical="top" textRotation="255" wrapText="1"/>
    </xf>
    <xf numFmtId="0" fontId="23" fillId="22" borderId="59" xfId="1" applyFont="1" applyFill="1" applyBorder="1" applyAlignment="1">
      <alignment horizontal="left" vertical="center" wrapText="1"/>
    </xf>
    <xf numFmtId="0" fontId="23" fillId="22" borderId="19" xfId="1" applyFont="1" applyFill="1" applyBorder="1" applyAlignment="1">
      <alignment horizontal="left" vertical="center" wrapText="1"/>
    </xf>
    <xf numFmtId="0" fontId="23" fillId="22" borderId="49" xfId="1" applyFont="1" applyFill="1" applyBorder="1" applyAlignment="1">
      <alignment horizontal="left" vertical="center" wrapText="1"/>
    </xf>
    <xf numFmtId="0" fontId="23" fillId="23" borderId="127" xfId="1" applyFont="1" applyFill="1" applyBorder="1" applyAlignment="1">
      <alignment horizontal="left" vertical="center" wrapText="1"/>
    </xf>
    <xf numFmtId="0" fontId="23" fillId="23" borderId="167" xfId="1" applyFont="1" applyFill="1" applyBorder="1" applyAlignment="1">
      <alignment horizontal="left" vertical="center" wrapText="1"/>
    </xf>
    <xf numFmtId="0" fontId="23" fillId="26" borderId="144" xfId="1" applyFont="1" applyFill="1" applyBorder="1" applyAlignment="1">
      <alignment horizontal="center" vertical="center" wrapText="1"/>
    </xf>
    <xf numFmtId="0" fontId="23" fillId="26" borderId="145" xfId="1" applyFont="1" applyFill="1" applyBorder="1" applyAlignment="1">
      <alignment horizontal="center" vertical="center" wrapText="1"/>
    </xf>
    <xf numFmtId="0" fontId="23" fillId="25" borderId="10" xfId="1" applyFont="1" applyFill="1" applyBorder="1" applyAlignment="1">
      <alignment horizontal="center" vertical="center" wrapText="1"/>
    </xf>
    <xf numFmtId="0" fontId="23" fillId="25" borderId="19" xfId="1" applyFont="1" applyFill="1" applyBorder="1" applyAlignment="1">
      <alignment horizontal="center" vertical="center" wrapText="1"/>
    </xf>
    <xf numFmtId="0" fontId="23" fillId="25" borderId="0" xfId="1" applyFont="1" applyFill="1" applyAlignment="1">
      <alignment horizontal="center" vertical="center" wrapText="1"/>
    </xf>
    <xf numFmtId="0" fontId="23" fillId="25" borderId="49" xfId="1" applyFont="1" applyFill="1" applyBorder="1" applyAlignment="1">
      <alignment horizontal="center" vertical="center" wrapText="1"/>
    </xf>
    <xf numFmtId="0" fontId="26" fillId="25" borderId="115" xfId="1" applyFont="1" applyFill="1" applyBorder="1" applyAlignment="1">
      <alignment horizontal="center" wrapText="1"/>
    </xf>
    <xf numFmtId="0" fontId="23" fillId="25" borderId="114" xfId="1" applyFont="1" applyFill="1" applyBorder="1" applyAlignment="1">
      <alignment horizontal="center" wrapText="1"/>
    </xf>
    <xf numFmtId="0" fontId="35" fillId="25" borderId="7" xfId="1" applyFont="1" applyFill="1" applyBorder="1" applyAlignment="1">
      <alignment horizontal="center" wrapText="1"/>
    </xf>
    <xf numFmtId="0" fontId="23" fillId="25" borderId="8" xfId="1" applyFont="1" applyFill="1" applyBorder="1" applyAlignment="1">
      <alignment horizontal="center" wrapText="1"/>
    </xf>
    <xf numFmtId="0" fontId="23" fillId="17" borderId="26" xfId="1" applyFont="1" applyFill="1" applyBorder="1" applyAlignment="1">
      <alignment horizontal="left" vertical="center" wrapText="1"/>
    </xf>
    <xf numFmtId="0" fontId="23" fillId="17" borderId="125" xfId="1" applyFont="1" applyFill="1" applyBorder="1" applyAlignment="1">
      <alignment horizontal="left" vertical="center" wrapText="1"/>
    </xf>
    <xf numFmtId="0" fontId="23" fillId="18" borderId="26" xfId="1" applyFont="1" applyFill="1" applyBorder="1" applyAlignment="1">
      <alignment horizontal="left" vertical="center" wrapText="1"/>
    </xf>
    <xf numFmtId="0" fontId="23" fillId="18" borderId="31" xfId="1" applyFont="1" applyFill="1" applyBorder="1" applyAlignment="1">
      <alignment horizontal="left" vertical="center" wrapText="1"/>
    </xf>
    <xf numFmtId="0" fontId="23" fillId="18" borderId="125" xfId="1" applyFont="1" applyFill="1" applyBorder="1" applyAlignment="1">
      <alignment horizontal="left" vertical="center" wrapText="1"/>
    </xf>
    <xf numFmtId="0" fontId="23" fillId="20" borderId="49" xfId="1" applyFont="1" applyFill="1" applyBorder="1" applyAlignment="1">
      <alignment vertical="center" wrapText="1"/>
    </xf>
    <xf numFmtId="0" fontId="23" fillId="8" borderId="117" xfId="1" applyFont="1" applyFill="1" applyBorder="1" applyAlignment="1">
      <alignment horizontal="left" vertical="center" wrapText="1"/>
    </xf>
    <xf numFmtId="0" fontId="23" fillId="8" borderId="118" xfId="1" applyFont="1" applyFill="1" applyBorder="1" applyAlignment="1">
      <alignment horizontal="left" vertical="center" wrapText="1"/>
    </xf>
    <xf numFmtId="0" fontId="23" fillId="26" borderId="22" xfId="1" applyFont="1" applyFill="1" applyBorder="1" applyAlignment="1">
      <alignment horizontal="center" vertical="top" textRotation="255" wrapText="1"/>
    </xf>
    <xf numFmtId="0" fontId="23" fillId="26" borderId="23" xfId="1" applyFont="1" applyFill="1" applyBorder="1" applyAlignment="1">
      <alignment horizontal="center" vertical="top" textRotation="255" wrapText="1"/>
    </xf>
    <xf numFmtId="0" fontId="23" fillId="26" borderId="82" xfId="1" applyFont="1" applyFill="1" applyBorder="1" applyAlignment="1">
      <alignment horizontal="center" vertical="top" textRotation="255" wrapText="1"/>
    </xf>
    <xf numFmtId="0" fontId="23" fillId="26" borderId="193" xfId="1" applyFont="1" applyFill="1" applyBorder="1" applyAlignment="1">
      <alignment horizontal="center" vertical="top" textRotation="255" wrapText="1"/>
    </xf>
    <xf numFmtId="0" fontId="23" fillId="26" borderId="134" xfId="1" applyFont="1" applyFill="1" applyBorder="1" applyAlignment="1">
      <alignment horizontal="center" vertical="top" textRotation="255" wrapText="1"/>
    </xf>
    <xf numFmtId="0" fontId="23" fillId="26" borderId="192" xfId="1" applyFont="1" applyFill="1" applyBorder="1" applyAlignment="1">
      <alignment horizontal="center" vertical="top" textRotation="255" wrapText="1"/>
    </xf>
    <xf numFmtId="0" fontId="23" fillId="26" borderId="135" xfId="1" applyFont="1" applyFill="1" applyBorder="1" applyAlignment="1">
      <alignment horizontal="center" vertical="top" textRotation="255" wrapText="1"/>
    </xf>
    <xf numFmtId="0" fontId="23" fillId="26" borderId="285" xfId="1" applyFont="1" applyFill="1" applyBorder="1" applyAlignment="1">
      <alignment horizontal="center" vertical="top" textRotation="255" wrapText="1"/>
    </xf>
    <xf numFmtId="0" fontId="23" fillId="26" borderId="136" xfId="1" applyFont="1" applyFill="1" applyBorder="1" applyAlignment="1">
      <alignment horizontal="center" vertical="top" textRotation="255" wrapText="1"/>
    </xf>
    <xf numFmtId="0" fontId="23" fillId="26" borderId="138" xfId="1" applyFont="1" applyFill="1" applyBorder="1" applyAlignment="1">
      <alignment horizontal="center" vertical="top" textRotation="255" wrapText="1"/>
    </xf>
    <xf numFmtId="0" fontId="23" fillId="26" borderId="10" xfId="1" applyFont="1" applyFill="1" applyBorder="1" applyAlignment="1">
      <alignment horizontal="center" vertical="center" wrapText="1"/>
    </xf>
    <xf numFmtId="0" fontId="23" fillId="26" borderId="11" xfId="1" applyFont="1" applyFill="1" applyBorder="1" applyAlignment="1">
      <alignment horizontal="center" vertical="center" wrapText="1"/>
    </xf>
    <xf numFmtId="0" fontId="23" fillId="26" borderId="19" xfId="1" applyFont="1" applyFill="1" applyBorder="1" applyAlignment="1">
      <alignment horizontal="center" vertical="center" wrapText="1"/>
    </xf>
    <xf numFmtId="0" fontId="23" fillId="26" borderId="0" xfId="1" applyFont="1" applyFill="1" applyAlignment="1">
      <alignment horizontal="center" vertical="center" wrapText="1"/>
    </xf>
    <xf numFmtId="0" fontId="23" fillId="26" borderId="49" xfId="1" applyFont="1" applyFill="1" applyBorder="1" applyAlignment="1">
      <alignment horizontal="center" vertical="center" wrapText="1"/>
    </xf>
    <xf numFmtId="0" fontId="23" fillId="26" borderId="8" xfId="1" applyFont="1" applyFill="1" applyBorder="1" applyAlignment="1">
      <alignment horizontal="center" vertical="center" wrapText="1"/>
    </xf>
    <xf numFmtId="0" fontId="26" fillId="26" borderId="115" xfId="1" applyFont="1" applyFill="1" applyBorder="1" applyAlignment="1">
      <alignment horizontal="center" wrapText="1"/>
    </xf>
    <xf numFmtId="0" fontId="23" fillId="26" borderId="114" xfId="1" applyFont="1" applyFill="1" applyBorder="1" applyAlignment="1">
      <alignment horizontal="center" wrapText="1"/>
    </xf>
    <xf numFmtId="0" fontId="35" fillId="26" borderId="7" xfId="1" applyFont="1" applyFill="1" applyBorder="1" applyAlignment="1">
      <alignment horizontal="center" wrapText="1"/>
    </xf>
    <xf numFmtId="0" fontId="23" fillId="26" borderId="8" xfId="1" applyFont="1" applyFill="1" applyBorder="1" applyAlignment="1">
      <alignment horizontal="center" wrapText="1"/>
    </xf>
    <xf numFmtId="0" fontId="17" fillId="26" borderId="38" xfId="1" applyFont="1" applyFill="1" applyBorder="1" applyAlignment="1">
      <alignment horizontal="right" vertical="center" wrapText="1"/>
    </xf>
    <xf numFmtId="0" fontId="17" fillId="26" borderId="39" xfId="1" applyFont="1" applyFill="1" applyBorder="1" applyAlignment="1">
      <alignment horizontal="right" vertical="center" wrapText="1"/>
    </xf>
    <xf numFmtId="0" fontId="23" fillId="24" borderId="10" xfId="1" applyFont="1" applyFill="1" applyBorder="1" applyAlignment="1">
      <alignment horizontal="left" vertical="center" wrapText="1"/>
    </xf>
    <xf numFmtId="0" fontId="17" fillId="24" borderId="132" xfId="1" applyFont="1" applyFill="1" applyBorder="1" applyAlignment="1">
      <alignment horizontal="right" vertical="center" wrapText="1"/>
    </xf>
    <xf numFmtId="0" fontId="17" fillId="24" borderId="133" xfId="1" applyFont="1" applyFill="1" applyBorder="1" applyAlignment="1">
      <alignment horizontal="right" vertical="center" wrapText="1"/>
    </xf>
    <xf numFmtId="0" fontId="31" fillId="0" borderId="0" xfId="0" applyFont="1" applyAlignment="1">
      <alignment horizontal="right" vertical="center"/>
    </xf>
    <xf numFmtId="0" fontId="21" fillId="9" borderId="19" xfId="1" applyFont="1" applyFill="1" applyBorder="1" applyAlignment="1">
      <alignment vertical="center" wrapText="1"/>
    </xf>
    <xf numFmtId="0" fontId="22" fillId="0" borderId="0" xfId="1" applyFont="1" applyAlignment="1">
      <alignment wrapText="1"/>
    </xf>
    <xf numFmtId="0" fontId="38" fillId="0" borderId="11" xfId="2" applyFont="1" applyFill="1" applyBorder="1" applyAlignment="1" applyProtection="1">
      <alignment horizontal="right" vertical="center" shrinkToFit="1"/>
    </xf>
    <xf numFmtId="0" fontId="26" fillId="22" borderId="19" xfId="1" applyFont="1" applyFill="1" applyBorder="1" applyAlignment="1">
      <alignment horizontal="center" vertical="center" textRotation="255" wrapText="1" readingOrder="1"/>
    </xf>
    <xf numFmtId="0" fontId="26" fillId="22" borderId="37" xfId="1" applyFont="1" applyFill="1" applyBorder="1" applyAlignment="1">
      <alignment horizontal="center" vertical="center" textRotation="255" wrapText="1" readingOrder="1"/>
    </xf>
    <xf numFmtId="0" fontId="23" fillId="22" borderId="7" xfId="1" applyFont="1" applyFill="1" applyBorder="1" applyAlignment="1">
      <alignment vertical="center" wrapText="1"/>
    </xf>
    <xf numFmtId="0" fontId="23" fillId="22" borderId="8" xfId="1" applyFont="1" applyFill="1" applyBorder="1" applyAlignment="1">
      <alignment vertical="center" wrapText="1"/>
    </xf>
    <xf numFmtId="0" fontId="23" fillId="22" borderId="118" xfId="1" applyFont="1" applyFill="1" applyBorder="1" applyAlignment="1">
      <alignment vertical="center" wrapText="1"/>
    </xf>
    <xf numFmtId="0" fontId="23" fillId="22" borderId="85" xfId="1" applyFont="1" applyFill="1" applyBorder="1" applyAlignment="1">
      <alignment vertical="center" wrapText="1"/>
    </xf>
    <xf numFmtId="0" fontId="23" fillId="22" borderId="164" xfId="1" applyFont="1" applyFill="1" applyBorder="1" applyAlignment="1">
      <alignment vertical="center" wrapText="1"/>
    </xf>
    <xf numFmtId="0" fontId="23" fillId="22" borderId="80" xfId="1" applyFont="1" applyFill="1" applyBorder="1" applyAlignment="1">
      <alignment vertical="center" wrapText="1"/>
    </xf>
    <xf numFmtId="0" fontId="23" fillId="22" borderId="175" xfId="1" applyFont="1" applyFill="1" applyBorder="1" applyAlignment="1">
      <alignment vertical="center" wrapText="1"/>
    </xf>
    <xf numFmtId="0" fontId="23" fillId="22" borderId="176" xfId="1" applyFont="1" applyFill="1" applyBorder="1" applyAlignment="1">
      <alignment vertical="center" wrapText="1"/>
    </xf>
    <xf numFmtId="0" fontId="23" fillId="22" borderId="120" xfId="1" applyFont="1" applyFill="1" applyBorder="1" applyAlignment="1">
      <alignment vertical="center" wrapText="1"/>
    </xf>
    <xf numFmtId="0" fontId="23" fillId="22" borderId="98" xfId="1" applyFont="1" applyFill="1" applyBorder="1" applyAlignment="1">
      <alignment vertical="center" wrapText="1"/>
    </xf>
    <xf numFmtId="0" fontId="26" fillId="21" borderId="59" xfId="1" applyFont="1" applyFill="1" applyBorder="1" applyAlignment="1">
      <alignment horizontal="center" vertical="center" textRotation="255" wrapText="1" readingOrder="1"/>
    </xf>
    <xf numFmtId="0" fontId="26" fillId="21" borderId="19" xfId="1" applyFont="1" applyFill="1" applyBorder="1" applyAlignment="1">
      <alignment horizontal="center" vertical="center" textRotation="255" wrapText="1" readingOrder="1"/>
    </xf>
    <xf numFmtId="0" fontId="26" fillId="21" borderId="166" xfId="1" applyFont="1" applyFill="1" applyBorder="1" applyAlignment="1">
      <alignment horizontal="center" vertical="center" textRotation="255" wrapText="1" readingOrder="1"/>
    </xf>
    <xf numFmtId="0" fontId="23" fillId="21" borderId="118" xfId="1" applyFont="1" applyFill="1" applyBorder="1" applyAlignment="1">
      <alignment vertical="center" wrapText="1"/>
    </xf>
    <xf numFmtId="0" fontId="23" fillId="21" borderId="85" xfId="1" applyFont="1" applyFill="1" applyBorder="1" applyAlignment="1">
      <alignment vertical="center" wrapText="1"/>
    </xf>
    <xf numFmtId="0" fontId="23" fillId="21" borderId="164" xfId="1" applyFont="1" applyFill="1" applyBorder="1" applyAlignment="1">
      <alignment vertical="center" wrapText="1"/>
    </xf>
    <xf numFmtId="0" fontId="23" fillId="21" borderId="80" xfId="1" applyFont="1" applyFill="1" applyBorder="1" applyAlignment="1">
      <alignment vertical="center" wrapText="1"/>
    </xf>
    <xf numFmtId="0" fontId="23" fillId="21" borderId="175" xfId="1" applyFont="1" applyFill="1" applyBorder="1" applyAlignment="1">
      <alignment vertical="center" wrapText="1"/>
    </xf>
    <xf numFmtId="0" fontId="23" fillId="21" borderId="176" xfId="1" applyFont="1" applyFill="1" applyBorder="1" applyAlignment="1">
      <alignment vertical="center" wrapText="1"/>
    </xf>
    <xf numFmtId="0" fontId="23" fillId="21" borderId="128" xfId="1" applyFont="1" applyFill="1" applyBorder="1" applyAlignment="1">
      <alignment vertical="center" wrapText="1"/>
    </xf>
    <xf numFmtId="0" fontId="23" fillId="21" borderId="177" xfId="1" applyFont="1" applyFill="1" applyBorder="1" applyAlignment="1">
      <alignment vertical="center" wrapText="1"/>
    </xf>
    <xf numFmtId="0" fontId="23" fillId="20" borderId="165" xfId="1" applyFont="1" applyFill="1" applyBorder="1" applyAlignment="1">
      <alignment horizontal="center" vertical="top" textRotation="255" wrapText="1" shrinkToFit="1"/>
    </xf>
    <xf numFmtId="0" fontId="23" fillId="20" borderId="159" xfId="1" applyFont="1" applyFill="1" applyBorder="1" applyAlignment="1">
      <alignment horizontal="center" vertical="top" textRotation="255" wrapText="1" shrinkToFit="1"/>
    </xf>
    <xf numFmtId="0" fontId="23" fillId="8" borderId="147" xfId="1" applyFont="1" applyFill="1" applyBorder="1" applyAlignment="1">
      <alignment horizontal="center" vertical="top" textRotation="255" shrinkToFit="1"/>
    </xf>
    <xf numFmtId="0" fontId="23" fillId="8" borderId="108" xfId="1" applyFont="1" applyFill="1" applyBorder="1" applyAlignment="1">
      <alignment horizontal="center" vertical="top" textRotation="255" shrinkToFit="1"/>
    </xf>
    <xf numFmtId="0" fontId="23" fillId="21" borderId="162" xfId="1" applyFont="1" applyFill="1" applyBorder="1" applyAlignment="1">
      <alignment horizontal="center" vertical="top" textRotation="255" wrapText="1" shrinkToFit="1"/>
    </xf>
    <xf numFmtId="0" fontId="23" fillId="21" borderId="139" xfId="1" applyFont="1" applyFill="1" applyBorder="1" applyAlignment="1">
      <alignment horizontal="center" vertical="top" textRotation="255" wrapText="1" shrinkToFit="1"/>
    </xf>
    <xf numFmtId="0" fontId="23" fillId="21" borderId="161" xfId="1" applyFont="1" applyFill="1" applyBorder="1" applyAlignment="1">
      <alignment horizontal="center" vertical="top" textRotation="255" wrapText="1" shrinkToFit="1"/>
    </xf>
    <xf numFmtId="0" fontId="23" fillId="22" borderId="124" xfId="1" applyFont="1" applyFill="1" applyBorder="1" applyAlignment="1">
      <alignment horizontal="center" vertical="top" textRotation="255" wrapText="1" shrinkToFit="1"/>
    </xf>
    <xf numFmtId="0" fontId="23" fillId="22" borderId="34" xfId="1" applyFont="1" applyFill="1" applyBorder="1" applyAlignment="1">
      <alignment horizontal="center" vertical="top" textRotation="255" wrapText="1" shrinkToFit="1"/>
    </xf>
    <xf numFmtId="0" fontId="23" fillId="22" borderId="147" xfId="1" applyFont="1" applyFill="1" applyBorder="1" applyAlignment="1">
      <alignment horizontal="center" vertical="top" textRotation="255" wrapText="1" shrinkToFit="1"/>
    </xf>
    <xf numFmtId="0" fontId="23" fillId="23" borderId="34" xfId="1" applyFont="1" applyFill="1" applyBorder="1" applyAlignment="1">
      <alignment horizontal="center" vertical="top" textRotation="255" shrinkToFit="1"/>
    </xf>
    <xf numFmtId="0" fontId="23" fillId="23" borderId="29" xfId="1" applyFont="1" applyFill="1" applyBorder="1" applyAlignment="1">
      <alignment horizontal="center" vertical="top" textRotation="255" shrinkToFit="1"/>
    </xf>
    <xf numFmtId="0" fontId="23" fillId="16" borderId="174" xfId="1" applyFont="1" applyFill="1" applyBorder="1" applyAlignment="1">
      <alignment horizontal="center" vertical="center" textRotation="255" shrinkToFit="1"/>
    </xf>
    <xf numFmtId="0" fontId="23" fillId="16" borderId="158" xfId="1" applyFont="1" applyFill="1" applyBorder="1" applyAlignment="1">
      <alignment horizontal="center" vertical="center" textRotation="255" shrinkToFit="1"/>
    </xf>
    <xf numFmtId="0" fontId="26" fillId="16" borderId="164" xfId="1" applyFont="1" applyFill="1" applyBorder="1" applyAlignment="1">
      <alignment vertical="center" wrapText="1"/>
    </xf>
    <xf numFmtId="0" fontId="26" fillId="16" borderId="80" xfId="1" applyFont="1" applyFill="1" applyBorder="1" applyAlignment="1">
      <alignment vertical="center" wrapText="1"/>
    </xf>
    <xf numFmtId="0" fontId="26" fillId="16" borderId="165" xfId="1" applyFont="1" applyFill="1" applyBorder="1" applyAlignment="1">
      <alignment vertical="center" wrapText="1"/>
    </xf>
    <xf numFmtId="0" fontId="26" fillId="16" borderId="0" xfId="1" applyFont="1" applyFill="1" applyAlignment="1">
      <alignment vertical="center" wrapText="1"/>
    </xf>
    <xf numFmtId="0" fontId="23" fillId="16" borderId="0" xfId="1" applyFont="1" applyFill="1" applyAlignment="1">
      <alignment horizontal="left" vertical="center" wrapText="1"/>
    </xf>
    <xf numFmtId="0" fontId="23" fillId="16" borderId="171" xfId="1" applyFont="1" applyFill="1" applyBorder="1" applyAlignment="1">
      <alignment horizontal="center" vertical="center"/>
    </xf>
    <xf numFmtId="0" fontId="23" fillId="16" borderId="172" xfId="1" applyFont="1" applyFill="1" applyBorder="1" applyAlignment="1">
      <alignment horizontal="center" vertical="center"/>
    </xf>
    <xf numFmtId="0" fontId="23" fillId="16" borderId="173" xfId="1" applyFont="1" applyFill="1" applyBorder="1" applyAlignment="1">
      <alignment horizontal="center" vertical="center"/>
    </xf>
    <xf numFmtId="0" fontId="23" fillId="16" borderId="49" xfId="1" applyFont="1" applyFill="1" applyBorder="1" applyAlignment="1">
      <alignment horizontal="center" vertical="center"/>
    </xf>
    <xf numFmtId="0" fontId="23" fillId="16" borderId="8" xfId="1" applyFont="1" applyFill="1" applyBorder="1" applyAlignment="1">
      <alignment horizontal="center" vertical="center"/>
    </xf>
    <xf numFmtId="0" fontId="23" fillId="16" borderId="156" xfId="1" applyFont="1" applyFill="1" applyBorder="1" applyAlignment="1">
      <alignment horizontal="center" vertical="center"/>
    </xf>
    <xf numFmtId="0" fontId="23" fillId="17" borderId="160" xfId="1" applyFont="1" applyFill="1" applyBorder="1" applyAlignment="1">
      <alignment horizontal="center" vertical="top" textRotation="255" wrapText="1" shrinkToFit="1"/>
    </xf>
    <xf numFmtId="0" fontId="23" fillId="17" borderId="161" xfId="1" applyFont="1" applyFill="1" applyBorder="1" applyAlignment="1">
      <alignment horizontal="center" vertical="top" textRotation="255" wrapText="1" shrinkToFit="1"/>
    </xf>
    <xf numFmtId="0" fontId="23" fillId="18" borderId="162" xfId="1" applyFont="1" applyFill="1" applyBorder="1" applyAlignment="1">
      <alignment horizontal="center" vertical="top" textRotation="255" wrapText="1" shrinkToFit="1"/>
    </xf>
    <xf numFmtId="0" fontId="23" fillId="18" borderId="139" xfId="1" applyFont="1" applyFill="1" applyBorder="1" applyAlignment="1">
      <alignment horizontal="center" vertical="top" textRotation="255" wrapText="1" shrinkToFit="1"/>
    </xf>
    <xf numFmtId="0" fontId="23" fillId="18" borderId="161" xfId="1" applyFont="1" applyFill="1" applyBorder="1" applyAlignment="1">
      <alignment horizontal="center" vertical="top" textRotation="255" wrapText="1" shrinkToFit="1"/>
    </xf>
    <xf numFmtId="0" fontId="23" fillId="19" borderId="162" xfId="1" applyFont="1" applyFill="1" applyBorder="1" applyAlignment="1">
      <alignment horizontal="center" vertical="top" textRotation="255" wrapText="1" shrinkToFit="1"/>
    </xf>
    <xf numFmtId="0" fontId="23" fillId="19" borderId="139" xfId="1" applyFont="1" applyFill="1" applyBorder="1" applyAlignment="1">
      <alignment horizontal="center" vertical="top" textRotation="255" wrapText="1" shrinkToFit="1"/>
    </xf>
    <xf numFmtId="0" fontId="23" fillId="19" borderId="161" xfId="1" applyFont="1" applyFill="1" applyBorder="1" applyAlignment="1">
      <alignment horizontal="center" vertical="top" textRotation="255" wrapText="1" shrinkToFit="1"/>
    </xf>
    <xf numFmtId="0" fontId="26" fillId="16" borderId="21" xfId="1" applyFont="1" applyFill="1" applyBorder="1" applyAlignment="1">
      <alignment horizontal="center" vertical="center" textRotation="255" wrapText="1"/>
    </xf>
    <xf numFmtId="0" fontId="26" fillId="16" borderId="7" xfId="1" applyFont="1" applyFill="1" applyBorder="1" applyAlignment="1">
      <alignment vertical="center" wrapText="1"/>
    </xf>
    <xf numFmtId="0" fontId="26" fillId="16" borderId="8" xfId="1" applyFont="1" applyFill="1" applyBorder="1" applyAlignment="1">
      <alignment vertical="center" wrapText="1"/>
    </xf>
    <xf numFmtId="0" fontId="23" fillId="16" borderId="80" xfId="1" applyFont="1" applyFill="1" applyBorder="1" applyAlignment="1">
      <alignment horizontal="left" vertical="center" wrapText="1"/>
    </xf>
    <xf numFmtId="0" fontId="23" fillId="0" borderId="77" xfId="0" applyFont="1" applyBorder="1" applyAlignment="1">
      <alignment horizontal="left" vertical="center" wrapText="1"/>
    </xf>
    <xf numFmtId="0" fontId="23" fillId="0" borderId="112" xfId="0" applyFont="1" applyBorder="1" applyAlignment="1">
      <alignment horizontal="left" vertical="center" wrapText="1"/>
    </xf>
    <xf numFmtId="0" fontId="26" fillId="0" borderId="165" xfId="0" applyFont="1" applyBorder="1" applyAlignment="1">
      <alignment horizontal="left" vertical="center" wrapText="1"/>
    </xf>
    <xf numFmtId="0" fontId="26" fillId="0" borderId="34" xfId="0" applyFont="1" applyBorder="1" applyAlignment="1">
      <alignment horizontal="left" vertical="center" wrapText="1"/>
    </xf>
    <xf numFmtId="0" fontId="26" fillId="0" borderId="0" xfId="0" applyFont="1" applyAlignment="1">
      <alignment horizontal="left" vertical="center" wrapText="1"/>
    </xf>
    <xf numFmtId="0" fontId="23" fillId="0" borderId="168" xfId="0" applyFont="1" applyBorder="1" applyAlignment="1">
      <alignment horizontal="left" vertical="center" wrapText="1"/>
    </xf>
    <xf numFmtId="0" fontId="23" fillId="0" borderId="169" xfId="0" applyFont="1" applyBorder="1" applyAlignment="1">
      <alignment horizontal="left" vertical="center" wrapText="1"/>
    </xf>
    <xf numFmtId="0" fontId="23" fillId="22" borderId="154" xfId="1" applyFont="1" applyFill="1" applyBorder="1" applyAlignment="1">
      <alignment horizontal="center" vertical="top" textRotation="255" wrapText="1" shrinkToFit="1"/>
    </xf>
    <xf numFmtId="0" fontId="23" fillId="22" borderId="24" xfId="1" applyFont="1" applyFill="1" applyBorder="1" applyAlignment="1">
      <alignment horizontal="center" vertical="top" textRotation="255" wrapText="1" shrinkToFit="1"/>
    </xf>
    <xf numFmtId="0" fontId="23" fillId="22" borderId="105" xfId="1" applyFont="1" applyFill="1" applyBorder="1" applyAlignment="1">
      <alignment horizontal="center" vertical="top" textRotation="255" wrapText="1" shrinkToFit="1"/>
    </xf>
    <xf numFmtId="0" fontId="23" fillId="23" borderId="24" xfId="1" applyFont="1" applyFill="1" applyBorder="1" applyAlignment="1">
      <alignment horizontal="center" vertical="top" textRotation="255" shrinkToFit="1"/>
    </xf>
    <xf numFmtId="0" fontId="23" fillId="23" borderId="112" xfId="1" applyFont="1" applyFill="1" applyBorder="1" applyAlignment="1">
      <alignment horizontal="center" vertical="top" textRotation="255" shrinkToFit="1"/>
    </xf>
    <xf numFmtId="0" fontId="23" fillId="16" borderId="155" xfId="1" applyFont="1" applyFill="1" applyBorder="1" applyAlignment="1">
      <alignment horizontal="center" vertical="center" textRotation="255" shrinkToFit="1"/>
    </xf>
    <xf numFmtId="0" fontId="26" fillId="16" borderId="19" xfId="1" applyFont="1" applyFill="1" applyBorder="1" applyAlignment="1">
      <alignment vertical="center" wrapText="1"/>
    </xf>
    <xf numFmtId="0" fontId="26" fillId="16" borderId="159" xfId="1" applyFont="1" applyFill="1" applyBorder="1" applyAlignment="1">
      <alignment vertical="center" wrapText="1"/>
    </xf>
    <xf numFmtId="0" fontId="26" fillId="16" borderId="77" xfId="1" applyFont="1" applyFill="1" applyBorder="1" applyAlignment="1">
      <alignment vertical="center" wrapText="1"/>
    </xf>
    <xf numFmtId="0" fontId="26" fillId="16" borderId="112" xfId="1" applyFont="1" applyFill="1" applyBorder="1" applyAlignment="1">
      <alignment vertical="center" wrapText="1"/>
    </xf>
    <xf numFmtId="0" fontId="26" fillId="16" borderId="157" xfId="1" applyFont="1" applyFill="1" applyBorder="1" applyAlignment="1">
      <alignment vertical="center" wrapText="1"/>
    </xf>
    <xf numFmtId="0" fontId="28" fillId="0" borderId="0" xfId="1" applyFont="1" applyAlignment="1">
      <alignment horizontal="left" vertical="center" wrapText="1"/>
    </xf>
    <xf numFmtId="0" fontId="23" fillId="16" borderId="10" xfId="1" applyFont="1" applyFill="1" applyBorder="1" applyAlignment="1">
      <alignment horizontal="center" vertical="center"/>
    </xf>
    <xf numFmtId="0" fontId="23" fillId="16" borderId="11" xfId="1" applyFont="1" applyFill="1" applyBorder="1" applyAlignment="1">
      <alignment horizontal="center" vertical="center"/>
    </xf>
    <xf numFmtId="0" fontId="23" fillId="16" borderId="152" xfId="1" applyFont="1" applyFill="1" applyBorder="1" applyAlignment="1">
      <alignment horizontal="center" vertical="center"/>
    </xf>
    <xf numFmtId="0" fontId="23" fillId="17" borderId="107" xfId="1" applyFont="1" applyFill="1" applyBorder="1" applyAlignment="1">
      <alignment horizontal="center" vertical="top" textRotation="255" wrapText="1" shrinkToFit="1"/>
    </xf>
    <xf numFmtId="0" fontId="23" fillId="17" borderId="47" xfId="1" applyFont="1" applyFill="1" applyBorder="1" applyAlignment="1">
      <alignment horizontal="center" vertical="top" textRotation="255" wrapText="1" shrinkToFit="1"/>
    </xf>
    <xf numFmtId="0" fontId="23" fillId="18" borderId="106" xfId="1" applyFont="1" applyFill="1" applyBorder="1" applyAlignment="1">
      <alignment horizontal="center" vertical="top" textRotation="255" wrapText="1" shrinkToFit="1"/>
    </xf>
    <xf numFmtId="0" fontId="23" fillId="18" borderId="153" xfId="1" applyFont="1" applyFill="1" applyBorder="1" applyAlignment="1">
      <alignment horizontal="center" vertical="top" textRotation="255" wrapText="1" shrinkToFit="1"/>
    </xf>
    <xf numFmtId="0" fontId="23" fillId="18" borderId="47" xfId="1" applyFont="1" applyFill="1" applyBorder="1" applyAlignment="1">
      <alignment horizontal="center" vertical="top" textRotation="255" wrapText="1" shrinkToFit="1"/>
    </xf>
    <xf numFmtId="0" fontId="23" fillId="19" borderId="106" xfId="1" applyFont="1" applyFill="1" applyBorder="1" applyAlignment="1">
      <alignment horizontal="center" vertical="top" textRotation="255" wrapText="1" shrinkToFit="1"/>
    </xf>
    <xf numFmtId="0" fontId="23" fillId="19" borderId="153" xfId="1" applyFont="1" applyFill="1" applyBorder="1" applyAlignment="1">
      <alignment horizontal="center" vertical="top" textRotation="255" wrapText="1" shrinkToFit="1"/>
    </xf>
    <xf numFmtId="0" fontId="23" fillId="19" borderId="47" xfId="1" applyFont="1" applyFill="1" applyBorder="1" applyAlignment="1">
      <alignment horizontal="center" vertical="top" textRotation="255" wrapText="1" shrinkToFit="1"/>
    </xf>
    <xf numFmtId="0" fontId="23" fillId="20" borderId="131" xfId="1" applyFont="1" applyFill="1" applyBorder="1" applyAlignment="1">
      <alignment horizontal="center" vertical="top" textRotation="255" wrapText="1" shrinkToFit="1"/>
    </xf>
    <xf numFmtId="0" fontId="23" fillId="20" borderId="152" xfId="1" applyFont="1" applyFill="1" applyBorder="1" applyAlignment="1">
      <alignment horizontal="center" vertical="top" textRotation="255" wrapText="1" shrinkToFit="1"/>
    </xf>
    <xf numFmtId="0" fontId="23" fillId="8" borderId="105" xfId="1" applyFont="1" applyFill="1" applyBorder="1" applyAlignment="1">
      <alignment horizontal="center" vertical="top" textRotation="255" shrinkToFit="1"/>
    </xf>
    <xf numFmtId="0" fontId="23" fillId="8" borderId="157" xfId="1" applyFont="1" applyFill="1" applyBorder="1" applyAlignment="1">
      <alignment horizontal="center" vertical="top" textRotation="255" shrinkToFit="1"/>
    </xf>
    <xf numFmtId="0" fontId="23" fillId="21" borderId="106" xfId="1" applyFont="1" applyFill="1" applyBorder="1" applyAlignment="1">
      <alignment horizontal="center" vertical="top" textRotation="255" wrapText="1" shrinkToFit="1"/>
    </xf>
    <xf numFmtId="0" fontId="23" fillId="21" borderId="153" xfId="1" applyFont="1" applyFill="1" applyBorder="1" applyAlignment="1">
      <alignment horizontal="center" vertical="top" textRotation="255" wrapText="1" shrinkToFit="1"/>
    </xf>
    <xf numFmtId="0" fontId="23" fillId="21" borderId="47" xfId="1" applyFont="1" applyFill="1" applyBorder="1" applyAlignment="1">
      <alignment horizontal="center" vertical="top" textRotation="255" wrapText="1" shrinkToFit="1"/>
    </xf>
    <xf numFmtId="0" fontId="23" fillId="15" borderId="174" xfId="1" applyFont="1" applyFill="1" applyBorder="1" applyAlignment="1">
      <alignment horizontal="center" vertical="center" textRotation="255" shrinkToFit="1"/>
    </xf>
    <xf numFmtId="0" fontId="23" fillId="15" borderId="158" xfId="1" applyFont="1" applyFill="1" applyBorder="1" applyAlignment="1">
      <alignment horizontal="center" vertical="center" textRotation="255" shrinkToFit="1"/>
    </xf>
    <xf numFmtId="0" fontId="26" fillId="15" borderId="164" xfId="1" applyFont="1" applyFill="1" applyBorder="1" applyAlignment="1">
      <alignment vertical="center" wrapText="1"/>
    </xf>
    <xf numFmtId="0" fontId="26" fillId="15" borderId="80" xfId="1" applyFont="1" applyFill="1" applyBorder="1" applyAlignment="1">
      <alignment vertical="center" wrapText="1"/>
    </xf>
    <xf numFmtId="0" fontId="26" fillId="15" borderId="165" xfId="1" applyFont="1" applyFill="1" applyBorder="1" applyAlignment="1">
      <alignment vertical="center" wrapText="1"/>
    </xf>
    <xf numFmtId="0" fontId="26" fillId="15" borderId="0" xfId="1" applyFont="1" applyFill="1" applyAlignment="1">
      <alignment vertical="center" wrapText="1"/>
    </xf>
    <xf numFmtId="0" fontId="23" fillId="15" borderId="0" xfId="1" applyFont="1" applyFill="1" applyAlignment="1">
      <alignment horizontal="left" vertical="center" wrapText="1"/>
    </xf>
    <xf numFmtId="0" fontId="23" fillId="15" borderId="171" xfId="1" applyFont="1" applyFill="1" applyBorder="1" applyAlignment="1">
      <alignment horizontal="center" vertical="center"/>
    </xf>
    <xf numFmtId="0" fontId="23" fillId="15" borderId="172" xfId="1" applyFont="1" applyFill="1" applyBorder="1" applyAlignment="1">
      <alignment horizontal="center" vertical="center"/>
    </xf>
    <xf numFmtId="0" fontId="23" fillId="15" borderId="173" xfId="1" applyFont="1" applyFill="1" applyBorder="1" applyAlignment="1">
      <alignment horizontal="center" vertical="center"/>
    </xf>
    <xf numFmtId="0" fontId="23" fillId="15" borderId="49" xfId="1" applyFont="1" applyFill="1" applyBorder="1" applyAlignment="1">
      <alignment horizontal="center" vertical="center"/>
    </xf>
    <xf numFmtId="0" fontId="23" fillId="15" borderId="8" xfId="1" applyFont="1" applyFill="1" applyBorder="1" applyAlignment="1">
      <alignment horizontal="center" vertical="center"/>
    </xf>
    <xf numFmtId="0" fontId="23" fillId="15" borderId="156" xfId="1" applyFont="1" applyFill="1" applyBorder="1" applyAlignment="1">
      <alignment horizontal="center" vertical="center"/>
    </xf>
    <xf numFmtId="0" fontId="26" fillId="15" borderId="21" xfId="1" applyFont="1" applyFill="1" applyBorder="1" applyAlignment="1">
      <alignment horizontal="center" vertical="center" textRotation="255" wrapText="1"/>
    </xf>
    <xf numFmtId="0" fontId="26" fillId="15" borderId="7" xfId="1" applyFont="1" applyFill="1" applyBorder="1" applyAlignment="1">
      <alignment vertical="center" wrapText="1"/>
    </xf>
    <xf numFmtId="0" fontId="26" fillId="15" borderId="8" xfId="1" applyFont="1" applyFill="1" applyBorder="1" applyAlignment="1">
      <alignment vertical="center" wrapText="1"/>
    </xf>
    <xf numFmtId="0" fontId="23" fillId="15" borderId="80" xfId="1" applyFont="1" applyFill="1" applyBorder="1" applyAlignment="1">
      <alignment horizontal="left" vertical="center" wrapText="1"/>
    </xf>
    <xf numFmtId="0" fontId="23" fillId="15" borderId="155" xfId="1" applyFont="1" applyFill="1" applyBorder="1" applyAlignment="1">
      <alignment horizontal="center" vertical="center" textRotation="255" shrinkToFit="1"/>
    </xf>
    <xf numFmtId="0" fontId="26" fillId="15" borderId="19" xfId="1" applyFont="1" applyFill="1" applyBorder="1" applyAlignment="1">
      <alignment vertical="center" wrapText="1"/>
    </xf>
    <xf numFmtId="0" fontId="26" fillId="15" borderId="159" xfId="1" applyFont="1" applyFill="1" applyBorder="1" applyAlignment="1">
      <alignment vertical="center" wrapText="1"/>
    </xf>
    <xf numFmtId="0" fontId="26" fillId="15" borderId="77" xfId="1" applyFont="1" applyFill="1" applyBorder="1" applyAlignment="1">
      <alignment vertical="center" wrapText="1"/>
    </xf>
    <xf numFmtId="0" fontId="26" fillId="15" borderId="112" xfId="1" applyFont="1" applyFill="1" applyBorder="1" applyAlignment="1">
      <alignment vertical="center" wrapText="1"/>
    </xf>
    <xf numFmtId="0" fontId="26" fillId="15" borderId="157" xfId="1" applyFont="1" applyFill="1" applyBorder="1" applyAlignment="1">
      <alignment vertical="center" wrapText="1"/>
    </xf>
    <xf numFmtId="0" fontId="23" fillId="15" borderId="10" xfId="1" applyFont="1" applyFill="1" applyBorder="1" applyAlignment="1">
      <alignment horizontal="center" vertical="center"/>
    </xf>
    <xf numFmtId="0" fontId="23" fillId="15" borderId="11" xfId="1" applyFont="1" applyFill="1" applyBorder="1" applyAlignment="1">
      <alignment horizontal="center" vertical="center"/>
    </xf>
    <xf numFmtId="0" fontId="23" fillId="15" borderId="152" xfId="1" applyFont="1" applyFill="1" applyBorder="1" applyAlignment="1">
      <alignment horizontal="center" vertical="center"/>
    </xf>
    <xf numFmtId="0" fontId="23" fillId="14" borderId="174" xfId="1" applyFont="1" applyFill="1" applyBorder="1" applyAlignment="1">
      <alignment horizontal="center" vertical="center" textRotation="255" shrinkToFit="1"/>
    </xf>
    <xf numFmtId="0" fontId="23" fillId="14" borderId="158" xfId="1" applyFont="1" applyFill="1" applyBorder="1" applyAlignment="1">
      <alignment horizontal="center" vertical="center" textRotation="255" shrinkToFit="1"/>
    </xf>
    <xf numFmtId="0" fontId="26" fillId="14" borderId="164" xfId="1" applyFont="1" applyFill="1" applyBorder="1" applyAlignment="1">
      <alignment vertical="center" wrapText="1"/>
    </xf>
    <xf numFmtId="0" fontId="26" fillId="14" borderId="80" xfId="1" applyFont="1" applyFill="1" applyBorder="1" applyAlignment="1">
      <alignment vertical="center" wrapText="1"/>
    </xf>
    <xf numFmtId="0" fontId="26" fillId="14" borderId="165" xfId="1" applyFont="1" applyFill="1" applyBorder="1" applyAlignment="1">
      <alignment vertical="center" wrapText="1"/>
    </xf>
    <xf numFmtId="0" fontId="26" fillId="14" borderId="0" xfId="1" applyFont="1" applyFill="1" applyAlignment="1">
      <alignment vertical="center" wrapText="1"/>
    </xf>
    <xf numFmtId="0" fontId="23" fillId="14" borderId="0" xfId="1" applyFont="1" applyFill="1" applyAlignment="1">
      <alignment horizontal="left" vertical="center" wrapText="1"/>
    </xf>
    <xf numFmtId="0" fontId="23" fillId="14" borderId="171" xfId="1" applyFont="1" applyFill="1" applyBorder="1" applyAlignment="1">
      <alignment horizontal="center" vertical="center"/>
    </xf>
    <xf numFmtId="0" fontId="23" fillId="14" borderId="172" xfId="1" applyFont="1" applyFill="1" applyBorder="1" applyAlignment="1">
      <alignment horizontal="center" vertical="center"/>
    </xf>
    <xf numFmtId="0" fontId="23" fillId="14" borderId="173" xfId="1" applyFont="1" applyFill="1" applyBorder="1" applyAlignment="1">
      <alignment horizontal="center" vertical="center"/>
    </xf>
    <xf numFmtId="0" fontId="23" fillId="14" borderId="49" xfId="1" applyFont="1" applyFill="1" applyBorder="1" applyAlignment="1">
      <alignment horizontal="center" vertical="center"/>
    </xf>
    <xf numFmtId="0" fontId="23" fillId="14" borderId="8" xfId="1" applyFont="1" applyFill="1" applyBorder="1" applyAlignment="1">
      <alignment horizontal="center" vertical="center"/>
    </xf>
    <xf numFmtId="0" fontId="23" fillId="14" borderId="156" xfId="1" applyFont="1" applyFill="1" applyBorder="1" applyAlignment="1">
      <alignment horizontal="center" vertical="center"/>
    </xf>
    <xf numFmtId="0" fontId="26" fillId="14" borderId="21" xfId="1" applyFont="1" applyFill="1" applyBorder="1" applyAlignment="1">
      <alignment horizontal="center" vertical="center" textRotation="255" wrapText="1"/>
    </xf>
    <xf numFmtId="0" fontId="26" fillId="14" borderId="7" xfId="1" applyFont="1" applyFill="1" applyBorder="1" applyAlignment="1">
      <alignment vertical="center" wrapText="1"/>
    </xf>
    <xf numFmtId="0" fontId="26" fillId="14" borderId="8" xfId="1" applyFont="1" applyFill="1" applyBorder="1" applyAlignment="1">
      <alignment vertical="center" wrapText="1"/>
    </xf>
    <xf numFmtId="0" fontId="23" fillId="14" borderId="80" xfId="1" applyFont="1" applyFill="1" applyBorder="1" applyAlignment="1">
      <alignment horizontal="left" vertical="center" wrapText="1"/>
    </xf>
    <xf numFmtId="0" fontId="23" fillId="14" borderId="155" xfId="1" applyFont="1" applyFill="1" applyBorder="1" applyAlignment="1">
      <alignment horizontal="center" vertical="center" textRotation="255" shrinkToFit="1"/>
    </xf>
    <xf numFmtId="0" fontId="26" fillId="14" borderId="19" xfId="1" applyFont="1" applyFill="1" applyBorder="1" applyAlignment="1">
      <alignment vertical="center" wrapText="1"/>
    </xf>
    <xf numFmtId="0" fontId="26" fillId="14" borderId="159" xfId="1" applyFont="1" applyFill="1" applyBorder="1" applyAlignment="1">
      <alignment vertical="center" wrapText="1"/>
    </xf>
    <xf numFmtId="0" fontId="26" fillId="14" borderId="77" xfId="1" applyFont="1" applyFill="1" applyBorder="1" applyAlignment="1">
      <alignment vertical="center" wrapText="1"/>
    </xf>
    <xf numFmtId="0" fontId="26" fillId="14" borderId="112" xfId="1" applyFont="1" applyFill="1" applyBorder="1" applyAlignment="1">
      <alignment vertical="center" wrapText="1"/>
    </xf>
    <xf numFmtId="0" fontId="26" fillId="14" borderId="157" xfId="1" applyFont="1" applyFill="1" applyBorder="1" applyAlignment="1">
      <alignment vertical="center" wrapText="1"/>
    </xf>
    <xf numFmtId="0" fontId="23" fillId="14" borderId="10" xfId="1" applyFont="1" applyFill="1" applyBorder="1" applyAlignment="1">
      <alignment horizontal="center" vertical="center"/>
    </xf>
    <xf numFmtId="0" fontId="23" fillId="14" borderId="11" xfId="1" applyFont="1" applyFill="1" applyBorder="1" applyAlignment="1">
      <alignment horizontal="center" vertical="center"/>
    </xf>
    <xf numFmtId="0" fontId="23" fillId="14" borderId="152" xfId="1" applyFont="1" applyFill="1" applyBorder="1" applyAlignment="1">
      <alignment horizontal="center" vertical="center"/>
    </xf>
    <xf numFmtId="0" fontId="23" fillId="13" borderId="174" xfId="1" applyFont="1" applyFill="1" applyBorder="1" applyAlignment="1">
      <alignment horizontal="center" vertical="center" textRotation="255" shrinkToFit="1"/>
    </xf>
    <xf numFmtId="0" fontId="23" fillId="13" borderId="158" xfId="1" applyFont="1" applyFill="1" applyBorder="1" applyAlignment="1">
      <alignment horizontal="center" vertical="center" textRotation="255" shrinkToFit="1"/>
    </xf>
    <xf numFmtId="0" fontId="26" fillId="13" borderId="164" xfId="1" applyFont="1" applyFill="1" applyBorder="1" applyAlignment="1">
      <alignment vertical="center" wrapText="1"/>
    </xf>
    <xf numFmtId="0" fontId="26" fillId="13" borderId="80" xfId="1" applyFont="1" applyFill="1" applyBorder="1" applyAlignment="1">
      <alignment vertical="center" wrapText="1"/>
    </xf>
    <xf numFmtId="0" fontId="26" fillId="13" borderId="165" xfId="1" applyFont="1" applyFill="1" applyBorder="1" applyAlignment="1">
      <alignment vertical="center" wrapText="1"/>
    </xf>
    <xf numFmtId="0" fontId="26" fillId="13" borderId="0" xfId="1" applyFont="1" applyFill="1" applyAlignment="1">
      <alignment vertical="center" wrapText="1"/>
    </xf>
    <xf numFmtId="0" fontId="23" fillId="13" borderId="0" xfId="1" applyFont="1" applyFill="1" applyAlignment="1">
      <alignment horizontal="left" vertical="center" wrapText="1"/>
    </xf>
    <xf numFmtId="0" fontId="23" fillId="13" borderId="171" xfId="1" applyFont="1" applyFill="1" applyBorder="1" applyAlignment="1">
      <alignment horizontal="center" vertical="center"/>
    </xf>
    <xf numFmtId="0" fontId="23" fillId="13" borderId="172" xfId="1" applyFont="1" applyFill="1" applyBorder="1" applyAlignment="1">
      <alignment horizontal="center" vertical="center"/>
    </xf>
    <xf numFmtId="0" fontId="23" fillId="13" borderId="173" xfId="1" applyFont="1" applyFill="1" applyBorder="1" applyAlignment="1">
      <alignment horizontal="center" vertical="center"/>
    </xf>
    <xf numFmtId="0" fontId="23" fillId="13" borderId="49" xfId="1" applyFont="1" applyFill="1" applyBorder="1" applyAlignment="1">
      <alignment horizontal="center" vertical="center"/>
    </xf>
    <xf numFmtId="0" fontId="23" fillId="13" borderId="8" xfId="1" applyFont="1" applyFill="1" applyBorder="1" applyAlignment="1">
      <alignment horizontal="center" vertical="center"/>
    </xf>
    <xf numFmtId="0" fontId="23" fillId="13" borderId="156" xfId="1" applyFont="1" applyFill="1" applyBorder="1" applyAlignment="1">
      <alignment horizontal="center" vertical="center"/>
    </xf>
    <xf numFmtId="0" fontId="26" fillId="13" borderId="21" xfId="1" applyFont="1" applyFill="1" applyBorder="1" applyAlignment="1">
      <alignment horizontal="center" vertical="center" textRotation="255" wrapText="1"/>
    </xf>
    <xf numFmtId="0" fontId="26" fillId="13" borderId="7" xfId="1" applyFont="1" applyFill="1" applyBorder="1" applyAlignment="1">
      <alignment vertical="center" wrapText="1"/>
    </xf>
    <xf numFmtId="0" fontId="26" fillId="13" borderId="8" xfId="1" applyFont="1" applyFill="1" applyBorder="1" applyAlignment="1">
      <alignment vertical="center" wrapText="1"/>
    </xf>
    <xf numFmtId="0" fontId="23" fillId="13" borderId="80" xfId="1" applyFont="1" applyFill="1" applyBorder="1" applyAlignment="1">
      <alignment horizontal="left" vertical="center" wrapText="1"/>
    </xf>
    <xf numFmtId="0" fontId="26" fillId="13" borderId="77" xfId="1" applyFont="1" applyFill="1" applyBorder="1" applyAlignment="1">
      <alignment vertical="center" wrapText="1"/>
    </xf>
    <xf numFmtId="0" fontId="26" fillId="13" borderId="112" xfId="1" applyFont="1" applyFill="1" applyBorder="1" applyAlignment="1">
      <alignment vertical="center" wrapText="1"/>
    </xf>
    <xf numFmtId="0" fontId="26" fillId="13" borderId="157" xfId="1" applyFont="1" applyFill="1" applyBorder="1" applyAlignment="1">
      <alignment vertical="center" wrapText="1"/>
    </xf>
    <xf numFmtId="0" fontId="23" fillId="13" borderId="10" xfId="1" applyFont="1" applyFill="1" applyBorder="1" applyAlignment="1">
      <alignment horizontal="center" vertical="center"/>
    </xf>
    <xf numFmtId="0" fontId="23" fillId="13" borderId="11" xfId="1" applyFont="1" applyFill="1" applyBorder="1" applyAlignment="1">
      <alignment horizontal="center" vertical="center"/>
    </xf>
    <xf numFmtId="0" fontId="23" fillId="13" borderId="152" xfId="1" applyFont="1" applyFill="1" applyBorder="1" applyAlignment="1">
      <alignment horizontal="center" vertical="center"/>
    </xf>
    <xf numFmtId="0" fontId="23" fillId="27" borderId="171" xfId="1" applyFont="1" applyFill="1" applyBorder="1" applyAlignment="1">
      <alignment horizontal="center" vertical="center"/>
    </xf>
    <xf numFmtId="0" fontId="23" fillId="27" borderId="172" xfId="1" applyFont="1" applyFill="1" applyBorder="1" applyAlignment="1">
      <alignment horizontal="center" vertical="center"/>
    </xf>
    <xf numFmtId="0" fontId="23" fillId="27" borderId="173" xfId="1" applyFont="1" applyFill="1" applyBorder="1" applyAlignment="1">
      <alignment horizontal="center" vertical="center"/>
    </xf>
    <xf numFmtId="0" fontId="23" fillId="27" borderId="49" xfId="1" applyFont="1" applyFill="1" applyBorder="1" applyAlignment="1">
      <alignment horizontal="center" vertical="center"/>
    </xf>
    <xf numFmtId="0" fontId="23" fillId="27" borderId="8" xfId="1" applyFont="1" applyFill="1" applyBorder="1" applyAlignment="1">
      <alignment horizontal="center" vertical="center"/>
    </xf>
    <xf numFmtId="0" fontId="23" fillId="27" borderId="156" xfId="1" applyFont="1" applyFill="1" applyBorder="1" applyAlignment="1">
      <alignment horizontal="center" vertical="center"/>
    </xf>
    <xf numFmtId="0" fontId="23" fillId="13" borderId="155" xfId="1" applyFont="1" applyFill="1" applyBorder="1" applyAlignment="1">
      <alignment horizontal="center" vertical="center" textRotation="255" shrinkToFit="1"/>
    </xf>
    <xf numFmtId="0" fontId="26" fillId="13" borderId="19" xfId="1" applyFont="1" applyFill="1" applyBorder="1" applyAlignment="1">
      <alignment vertical="center" wrapText="1"/>
    </xf>
    <xf numFmtId="0" fontId="26" fillId="13" borderId="159" xfId="1" applyFont="1" applyFill="1" applyBorder="1" applyAlignment="1">
      <alignment vertical="center" wrapText="1"/>
    </xf>
    <xf numFmtId="0" fontId="23" fillId="27" borderId="174" xfId="1" applyFont="1" applyFill="1" applyBorder="1" applyAlignment="1">
      <alignment horizontal="center" vertical="center" textRotation="255" shrinkToFit="1"/>
    </xf>
    <xf numFmtId="0" fontId="23" fillId="27" borderId="158" xfId="1" applyFont="1" applyFill="1" applyBorder="1" applyAlignment="1">
      <alignment horizontal="center" vertical="center" textRotation="255" shrinkToFit="1"/>
    </xf>
    <xf numFmtId="0" fontId="23" fillId="27" borderId="80" xfId="1" applyFont="1" applyFill="1" applyBorder="1" applyAlignment="1">
      <alignment horizontal="left" vertical="center" wrapText="1"/>
    </xf>
    <xf numFmtId="0" fontId="26" fillId="27" borderId="164" xfId="1" applyFont="1" applyFill="1" applyBorder="1" applyAlignment="1">
      <alignment vertical="center" wrapText="1"/>
    </xf>
    <xf numFmtId="0" fontId="26" fillId="27" borderId="80" xfId="1" applyFont="1" applyFill="1" applyBorder="1" applyAlignment="1">
      <alignment vertical="center" wrapText="1"/>
    </xf>
    <xf numFmtId="0" fontId="26" fillId="27" borderId="7" xfId="1" applyFont="1" applyFill="1" applyBorder="1" applyAlignment="1">
      <alignment vertical="center" wrapText="1"/>
    </xf>
    <xf numFmtId="0" fontId="26" fillId="27" borderId="8" xfId="1" applyFont="1" applyFill="1" applyBorder="1" applyAlignment="1">
      <alignment vertical="center" wrapText="1"/>
    </xf>
    <xf numFmtId="0" fontId="26" fillId="27" borderId="165" xfId="1" applyFont="1" applyFill="1" applyBorder="1" applyAlignment="1">
      <alignment vertical="center" wrapText="1"/>
    </xf>
    <xf numFmtId="0" fontId="26" fillId="27" borderId="0" xfId="1" applyFont="1" applyFill="1" applyAlignment="1">
      <alignment vertical="center" wrapText="1"/>
    </xf>
    <xf numFmtId="0" fontId="23" fillId="27" borderId="0" xfId="1" applyFont="1" applyFill="1" applyAlignment="1">
      <alignment horizontal="left" vertical="center" wrapText="1"/>
    </xf>
    <xf numFmtId="0" fontId="21" fillId="9" borderId="0" xfId="1" applyFont="1" applyFill="1" applyAlignment="1">
      <alignment horizontal="left" vertical="center" wrapText="1"/>
    </xf>
    <xf numFmtId="0" fontId="23" fillId="27" borderId="10" xfId="1" applyFont="1" applyFill="1" applyBorder="1" applyAlignment="1">
      <alignment horizontal="center" vertical="center"/>
    </xf>
    <xf numFmtId="0" fontId="23" fillId="27" borderId="11" xfId="1" applyFont="1" applyFill="1" applyBorder="1" applyAlignment="1">
      <alignment horizontal="center" vertical="center"/>
    </xf>
    <xf numFmtId="0" fontId="23" fillId="27" borderId="152" xfId="1" applyFont="1" applyFill="1" applyBorder="1" applyAlignment="1">
      <alignment horizontal="center" vertical="center"/>
    </xf>
    <xf numFmtId="0" fontId="26" fillId="0" borderId="164" xfId="0" applyFont="1" applyBorder="1" applyAlignment="1">
      <alignment horizontal="left" vertical="center" wrapText="1"/>
    </xf>
    <xf numFmtId="0" fontId="26" fillId="0" borderId="80" xfId="0" applyFont="1" applyBorder="1" applyAlignment="1">
      <alignment horizontal="left" vertical="center" wrapText="1"/>
    </xf>
    <xf numFmtId="0" fontId="23" fillId="27" borderId="155" xfId="1" applyFont="1" applyFill="1" applyBorder="1" applyAlignment="1">
      <alignment horizontal="center" vertical="center" textRotation="255" shrinkToFit="1"/>
    </xf>
    <xf numFmtId="0" fontId="26" fillId="27" borderId="19" xfId="1" applyFont="1" applyFill="1" applyBorder="1" applyAlignment="1">
      <alignment vertical="center" wrapText="1"/>
    </xf>
    <xf numFmtId="0" fontId="26" fillId="27" borderId="159" xfId="1" applyFont="1" applyFill="1" applyBorder="1" applyAlignment="1">
      <alignment vertical="center" wrapText="1"/>
    </xf>
    <xf numFmtId="0" fontId="26" fillId="27" borderId="77" xfId="1" applyFont="1" applyFill="1" applyBorder="1" applyAlignment="1">
      <alignment vertical="center" wrapText="1"/>
    </xf>
    <xf numFmtId="0" fontId="26" fillId="27" borderId="112" xfId="1" applyFont="1" applyFill="1" applyBorder="1" applyAlignment="1">
      <alignment vertical="center" wrapText="1"/>
    </xf>
    <xf numFmtId="0" fontId="26" fillId="27" borderId="157" xfId="1" applyFont="1" applyFill="1" applyBorder="1" applyAlignment="1">
      <alignment vertical="center" wrapText="1"/>
    </xf>
    <xf numFmtId="0" fontId="26" fillId="27" borderId="21" xfId="1" applyFont="1" applyFill="1" applyBorder="1" applyAlignment="1">
      <alignment horizontal="center" vertical="center" textRotation="255" wrapText="1"/>
    </xf>
    <xf numFmtId="0" fontId="17" fillId="26" borderId="37" xfId="1" applyFont="1" applyFill="1" applyBorder="1" applyAlignment="1">
      <alignment horizontal="right" vertical="center" wrapText="1"/>
    </xf>
    <xf numFmtId="0" fontId="17" fillId="26" borderId="9" xfId="1" applyFont="1" applyFill="1" applyBorder="1" applyAlignment="1">
      <alignment horizontal="right" vertical="center" wrapText="1"/>
    </xf>
    <xf numFmtId="0" fontId="17" fillId="26" borderId="99" xfId="1" applyFont="1" applyFill="1" applyBorder="1" applyAlignment="1">
      <alignment horizontal="right" vertical="center" wrapText="1"/>
    </xf>
    <xf numFmtId="0" fontId="17" fillId="0" borderId="11" xfId="1" applyFont="1" applyBorder="1" applyAlignment="1">
      <alignment horizontal="right" vertical="center" wrapText="1"/>
    </xf>
    <xf numFmtId="0" fontId="21" fillId="20" borderId="0" xfId="1" applyFont="1" applyFill="1" applyAlignment="1">
      <alignment horizontal="center" vertical="center" wrapText="1"/>
    </xf>
    <xf numFmtId="0" fontId="22" fillId="0" borderId="9" xfId="1" applyFont="1" applyBorder="1" applyAlignment="1">
      <alignment horizontal="left" vertical="center"/>
    </xf>
    <xf numFmtId="0" fontId="17" fillId="27" borderId="181" xfId="1" applyFont="1" applyFill="1" applyBorder="1" applyAlignment="1">
      <alignment horizontal="center" vertical="center" wrapText="1"/>
    </xf>
    <xf numFmtId="0" fontId="17" fillId="27" borderId="183" xfId="1" applyFont="1" applyFill="1" applyBorder="1" applyAlignment="1">
      <alignment horizontal="center" vertical="center" wrapText="1"/>
    </xf>
    <xf numFmtId="0" fontId="17" fillId="27" borderId="197" xfId="1" applyFont="1" applyFill="1" applyBorder="1" applyAlignment="1">
      <alignment horizontal="center" vertical="center" wrapText="1"/>
    </xf>
    <xf numFmtId="0" fontId="17" fillId="26" borderId="181" xfId="1" applyFont="1" applyFill="1" applyBorder="1" applyAlignment="1">
      <alignment horizontal="center" vertical="center" wrapText="1"/>
    </xf>
    <xf numFmtId="0" fontId="17" fillId="26" borderId="197" xfId="1" applyFont="1" applyFill="1" applyBorder="1" applyAlignment="1">
      <alignment horizontal="center" vertical="center" wrapText="1"/>
    </xf>
    <xf numFmtId="0" fontId="39" fillId="22" borderId="0" xfId="1" applyFont="1" applyFill="1" applyAlignment="1">
      <alignment horizontal="center" vertical="center" wrapText="1"/>
    </xf>
    <xf numFmtId="0" fontId="39" fillId="23" borderId="0" xfId="1" applyFont="1" applyFill="1" applyAlignment="1">
      <alignment horizontal="center" vertical="center" wrapText="1"/>
    </xf>
    <xf numFmtId="0" fontId="23" fillId="0" borderId="85" xfId="1" applyFont="1" applyBorder="1">
      <alignment vertical="center"/>
    </xf>
    <xf numFmtId="0" fontId="23" fillId="0" borderId="4" xfId="1" applyFont="1" applyBorder="1">
      <alignment vertical="center"/>
    </xf>
    <xf numFmtId="0" fontId="17" fillId="0" borderId="85" xfId="1" applyFont="1" applyBorder="1" applyAlignment="1">
      <alignment vertical="center" wrapText="1"/>
    </xf>
    <xf numFmtId="0" fontId="17" fillId="0" borderId="4" xfId="1" applyFont="1" applyBorder="1" applyAlignment="1">
      <alignment vertical="center" wrapText="1"/>
    </xf>
    <xf numFmtId="0" fontId="23" fillId="0" borderId="85" xfId="1" applyFont="1" applyBorder="1" applyAlignment="1">
      <alignment vertical="center" wrapText="1"/>
    </xf>
    <xf numFmtId="0" fontId="23" fillId="0" borderId="4" xfId="1" applyFont="1" applyBorder="1" applyAlignment="1">
      <alignment vertical="center" wrapText="1"/>
    </xf>
    <xf numFmtId="0" fontId="23" fillId="0" borderId="1" xfId="1" applyFont="1" applyBorder="1" applyAlignment="1">
      <alignment horizontal="center" vertical="center" wrapText="1"/>
    </xf>
    <xf numFmtId="0" fontId="23" fillId="0" borderId="273" xfId="1" applyFont="1" applyBorder="1" applyAlignment="1">
      <alignment horizontal="center" vertical="center" wrapText="1"/>
    </xf>
    <xf numFmtId="0" fontId="23" fillId="0" borderId="273" xfId="1" applyFont="1" applyBorder="1" applyAlignment="1">
      <alignment horizontal="center" vertical="center"/>
    </xf>
    <xf numFmtId="0" fontId="23" fillId="0" borderId="273" xfId="1" applyFont="1" applyBorder="1" applyAlignment="1">
      <alignment vertical="center" wrapText="1"/>
    </xf>
    <xf numFmtId="0" fontId="23" fillId="0" borderId="274" xfId="1" applyFont="1" applyBorder="1" applyAlignment="1">
      <alignment horizontal="center" vertical="center" wrapText="1"/>
    </xf>
    <xf numFmtId="0" fontId="23" fillId="0" borderId="274" xfId="1" applyFont="1" applyBorder="1" applyAlignment="1">
      <alignment horizontal="center" vertical="center"/>
    </xf>
    <xf numFmtId="0" fontId="23" fillId="0" borderId="274" xfId="1" applyFont="1" applyBorder="1" applyAlignment="1">
      <alignment vertical="center" wrapText="1"/>
    </xf>
    <xf numFmtId="0" fontId="23" fillId="0" borderId="272" xfId="1" applyFont="1" applyBorder="1" applyAlignment="1">
      <alignment horizontal="center" vertical="center" wrapText="1"/>
    </xf>
    <xf numFmtId="0" fontId="23" fillId="0" borderId="272" xfId="1" applyFont="1" applyBorder="1" applyAlignment="1">
      <alignment horizontal="center" vertical="center"/>
    </xf>
    <xf numFmtId="0" fontId="23" fillId="0" borderId="272" xfId="1" applyFont="1" applyBorder="1" applyAlignment="1">
      <alignment vertical="center" wrapText="1"/>
    </xf>
    <xf numFmtId="0" fontId="23" fillId="0" borderId="237" xfId="1" applyFont="1" applyBorder="1" applyAlignment="1">
      <alignment vertical="center" wrapText="1"/>
    </xf>
    <xf numFmtId="0" fontId="23" fillId="0" borderId="284" xfId="1" applyFont="1" applyBorder="1" applyAlignment="1">
      <alignment vertical="center" wrapText="1"/>
    </xf>
    <xf numFmtId="0" fontId="23" fillId="0" borderId="80" xfId="1" applyFont="1" applyBorder="1" applyAlignment="1">
      <alignment horizontal="right" vertical="top" textRotation="255" wrapText="1"/>
    </xf>
    <xf numFmtId="0" fontId="23" fillId="0" borderId="0" xfId="1" applyFont="1" applyAlignment="1">
      <alignment horizontal="right" vertical="top" textRotation="255" wrapText="1"/>
    </xf>
    <xf numFmtId="0" fontId="23" fillId="29" borderId="2" xfId="1" applyFont="1" applyFill="1" applyBorder="1" applyAlignment="1">
      <alignment horizontal="center" vertical="center" wrapText="1"/>
    </xf>
    <xf numFmtId="0" fontId="23" fillId="29" borderId="2" xfId="1" applyFont="1" applyFill="1" applyBorder="1" applyAlignment="1">
      <alignment horizontal="center" vertical="center"/>
    </xf>
    <xf numFmtId="0" fontId="23" fillId="0" borderId="358" xfId="1" applyFont="1" applyBorder="1" applyAlignment="1">
      <alignment vertical="center" wrapText="1"/>
    </xf>
    <xf numFmtId="0" fontId="23" fillId="0" borderId="282" xfId="1" applyFont="1" applyBorder="1" applyAlignment="1">
      <alignment vertical="center" wrapText="1"/>
    </xf>
    <xf numFmtId="0" fontId="23" fillId="28" borderId="2" xfId="1" applyFont="1" applyFill="1" applyBorder="1" applyAlignment="1">
      <alignment horizontal="center" vertical="center" wrapText="1"/>
    </xf>
    <xf numFmtId="0" fontId="23" fillId="28" borderId="2" xfId="1" applyFont="1" applyFill="1" applyBorder="1" applyAlignment="1">
      <alignment horizontal="center" vertical="center"/>
    </xf>
    <xf numFmtId="0" fontId="23" fillId="0" borderId="356" xfId="1" applyFont="1" applyBorder="1" applyAlignment="1">
      <alignment vertical="center" wrapText="1"/>
    </xf>
    <xf numFmtId="0" fontId="23" fillId="0" borderId="357" xfId="1" applyFont="1" applyBorder="1" applyAlignment="1">
      <alignment vertical="center" wrapText="1"/>
    </xf>
    <xf numFmtId="0" fontId="26" fillId="16" borderId="181" xfId="1" applyFont="1" applyFill="1" applyBorder="1" applyAlignment="1">
      <alignment horizontal="center" vertical="top" textRotation="255" wrapText="1"/>
    </xf>
    <xf numFmtId="0" fontId="26" fillId="16" borderId="197" xfId="1" applyFont="1" applyFill="1" applyBorder="1" applyAlignment="1">
      <alignment horizontal="center" vertical="top" textRotation="255" wrapText="1"/>
    </xf>
    <xf numFmtId="0" fontId="26" fillId="16" borderId="183" xfId="1" applyFont="1" applyFill="1" applyBorder="1" applyAlignment="1">
      <alignment horizontal="center" vertical="top" textRotation="255" wrapText="1"/>
    </xf>
    <xf numFmtId="0" fontId="23" fillId="16" borderId="131" xfId="1" applyFont="1" applyFill="1" applyBorder="1" applyAlignment="1">
      <alignment horizontal="center" vertical="center" wrapText="1"/>
    </xf>
    <xf numFmtId="0" fontId="23" fillId="16" borderId="165" xfId="1" applyFont="1" applyFill="1" applyBorder="1" applyAlignment="1">
      <alignment horizontal="center" vertical="center" wrapText="1"/>
    </xf>
    <xf numFmtId="0" fontId="23" fillId="16" borderId="7" xfId="1" applyFont="1" applyFill="1" applyBorder="1" applyAlignment="1">
      <alignment horizontal="center" vertical="center" wrapText="1"/>
    </xf>
    <xf numFmtId="0" fontId="23" fillId="16" borderId="164" xfId="1" applyFont="1" applyFill="1" applyBorder="1" applyAlignment="1">
      <alignment horizontal="center" vertical="center" wrapText="1"/>
    </xf>
    <xf numFmtId="0" fontId="23" fillId="16" borderId="120" xfId="1" applyFont="1" applyFill="1" applyBorder="1">
      <alignment vertical="center"/>
    </xf>
    <xf numFmtId="0" fontId="23" fillId="16" borderId="98" xfId="1" applyFont="1" applyFill="1" applyBorder="1">
      <alignment vertical="center"/>
    </xf>
    <xf numFmtId="0" fontId="23" fillId="8" borderId="105" xfId="1" applyFont="1" applyFill="1" applyBorder="1" applyAlignment="1">
      <alignment horizontal="center" vertical="top" textRotation="255" wrapText="1"/>
    </xf>
    <xf numFmtId="0" fontId="23" fillId="8" borderId="157" xfId="1" applyFont="1" applyFill="1" applyBorder="1" applyAlignment="1">
      <alignment horizontal="center" vertical="top" textRotation="255" wrapText="1"/>
    </xf>
    <xf numFmtId="0" fontId="23" fillId="21" borderId="106" xfId="1" applyFont="1" applyFill="1" applyBorder="1" applyAlignment="1">
      <alignment horizontal="center" vertical="top" textRotation="255" wrapText="1"/>
    </xf>
    <xf numFmtId="0" fontId="23" fillId="21" borderId="153" xfId="1" applyFont="1" applyFill="1" applyBorder="1" applyAlignment="1">
      <alignment horizontal="center" vertical="top" textRotation="255" wrapText="1"/>
    </xf>
    <xf numFmtId="0" fontId="23" fillId="21" borderId="47" xfId="1" applyFont="1" applyFill="1" applyBorder="1" applyAlignment="1">
      <alignment horizontal="center" vertical="top" textRotation="255" wrapText="1"/>
    </xf>
    <xf numFmtId="0" fontId="23" fillId="22" borderId="154" xfId="1" applyFont="1" applyFill="1" applyBorder="1" applyAlignment="1">
      <alignment horizontal="center" vertical="top" textRotation="255" wrapText="1"/>
    </xf>
    <xf numFmtId="0" fontId="23" fillId="22" borderId="24" xfId="1" applyFont="1" applyFill="1" applyBorder="1" applyAlignment="1">
      <alignment horizontal="center" vertical="top" textRotation="255" wrapText="1"/>
    </xf>
    <xf numFmtId="0" fontId="23" fillId="22" borderId="105" xfId="1" applyFont="1" applyFill="1" applyBorder="1" applyAlignment="1">
      <alignment horizontal="center" vertical="top" textRotation="255" wrapText="1"/>
    </xf>
    <xf numFmtId="0" fontId="23" fillId="16" borderId="118" xfId="1" applyFont="1" applyFill="1" applyBorder="1" applyAlignment="1">
      <alignment horizontal="left" vertical="center" wrapText="1"/>
    </xf>
    <xf numFmtId="0" fontId="23" fillId="16" borderId="85" xfId="1" applyFont="1" applyFill="1" applyBorder="1" applyAlignment="1">
      <alignment horizontal="left" vertical="center" wrapText="1"/>
    </xf>
    <xf numFmtId="0" fontId="23" fillId="23" borderId="154" xfId="1" applyFont="1" applyFill="1" applyBorder="1" applyAlignment="1">
      <alignment horizontal="center" vertical="top" textRotation="255" wrapText="1"/>
    </xf>
    <xf numFmtId="0" fontId="23" fillId="23" borderId="126" xfId="1" applyFont="1" applyFill="1" applyBorder="1" applyAlignment="1">
      <alignment horizontal="center" vertical="top" textRotation="255" wrapText="1"/>
    </xf>
    <xf numFmtId="0" fontId="23" fillId="16" borderId="155" xfId="1" applyFont="1" applyFill="1" applyBorder="1" applyAlignment="1">
      <alignment horizontal="center" vertical="center" textRotation="255" wrapText="1"/>
    </xf>
    <xf numFmtId="0" fontId="23" fillId="16" borderId="158" xfId="1" applyFont="1" applyFill="1" applyBorder="1" applyAlignment="1">
      <alignment horizontal="center" vertical="center" textRotation="255" wrapText="1"/>
    </xf>
    <xf numFmtId="0" fontId="26" fillId="16" borderId="16" xfId="1" applyFont="1" applyFill="1" applyBorder="1">
      <alignment vertical="center"/>
    </xf>
    <xf numFmtId="0" fontId="26" fillId="16" borderId="17" xfId="1" applyFont="1" applyFill="1" applyBorder="1">
      <alignment vertical="center"/>
    </xf>
    <xf numFmtId="0" fontId="26" fillId="16" borderId="18" xfId="1" applyFont="1" applyFill="1" applyBorder="1">
      <alignment vertical="center"/>
    </xf>
    <xf numFmtId="0" fontId="23" fillId="16" borderId="118" xfId="1" applyFont="1" applyFill="1" applyBorder="1" applyAlignment="1">
      <alignment vertical="center" wrapText="1"/>
    </xf>
    <xf numFmtId="0" fontId="23" fillId="16" borderId="85" xfId="1" applyFont="1" applyFill="1" applyBorder="1" applyAlignment="1">
      <alignment vertical="center" wrapText="1"/>
    </xf>
    <xf numFmtId="0" fontId="23" fillId="16" borderId="120" xfId="1" applyFont="1" applyFill="1" applyBorder="1" applyAlignment="1">
      <alignment horizontal="left" vertical="center" wrapText="1"/>
    </xf>
    <xf numFmtId="0" fontId="23" fillId="16" borderId="98" xfId="1" applyFont="1" applyFill="1" applyBorder="1" applyAlignment="1">
      <alignment horizontal="left" vertical="center" wrapText="1"/>
    </xf>
    <xf numFmtId="0" fontId="23" fillId="16" borderId="12" xfId="1" applyFont="1" applyFill="1" applyBorder="1" applyAlignment="1">
      <alignment horizontal="center" vertical="center"/>
    </xf>
    <xf numFmtId="0" fontId="23" fillId="16" borderId="37" xfId="1" applyFont="1" applyFill="1" applyBorder="1" applyAlignment="1">
      <alignment horizontal="center" vertical="center"/>
    </xf>
    <xf numFmtId="0" fontId="23" fillId="16" borderId="9" xfId="1" applyFont="1" applyFill="1" applyBorder="1" applyAlignment="1">
      <alignment horizontal="center" vertical="center"/>
    </xf>
    <xf numFmtId="0" fontId="23" fillId="16" borderId="99" xfId="1" applyFont="1" applyFill="1" applyBorder="1" applyAlignment="1">
      <alignment horizontal="center" vertical="center"/>
    </xf>
    <xf numFmtId="0" fontId="23" fillId="17" borderId="107" xfId="1" applyFont="1" applyFill="1" applyBorder="1" applyAlignment="1">
      <alignment horizontal="center" vertical="top" textRotation="255" wrapText="1"/>
    </xf>
    <xf numFmtId="0" fontId="23" fillId="17" borderId="47" xfId="1" applyFont="1" applyFill="1" applyBorder="1" applyAlignment="1">
      <alignment horizontal="center" vertical="top" textRotation="255" wrapText="1"/>
    </xf>
    <xf numFmtId="0" fontId="23" fillId="18" borderId="106" xfId="1" applyFont="1" applyFill="1" applyBorder="1" applyAlignment="1">
      <alignment horizontal="center" vertical="top" textRotation="255" wrapText="1"/>
    </xf>
    <xf numFmtId="0" fontId="23" fillId="18" borderId="153" xfId="1" applyFont="1" applyFill="1" applyBorder="1" applyAlignment="1">
      <alignment horizontal="center" vertical="top" textRotation="255" wrapText="1"/>
    </xf>
    <xf numFmtId="0" fontId="23" fillId="18" borderId="47" xfId="1" applyFont="1" applyFill="1" applyBorder="1" applyAlignment="1">
      <alignment horizontal="center" vertical="top" textRotation="255" wrapText="1"/>
    </xf>
    <xf numFmtId="0" fontId="23" fillId="19" borderId="106" xfId="1" applyFont="1" applyFill="1" applyBorder="1" applyAlignment="1">
      <alignment horizontal="center" vertical="top" textRotation="255" wrapText="1"/>
    </xf>
    <xf numFmtId="0" fontId="23" fillId="19" borderId="153" xfId="1" applyFont="1" applyFill="1" applyBorder="1" applyAlignment="1">
      <alignment horizontal="center" vertical="top" textRotation="255" wrapText="1"/>
    </xf>
    <xf numFmtId="0" fontId="23" fillId="19" borderId="47" xfId="1" applyFont="1" applyFill="1" applyBorder="1" applyAlignment="1">
      <alignment horizontal="center" vertical="top" textRotation="255" wrapText="1"/>
    </xf>
    <xf numFmtId="0" fontId="23" fillId="20" borderId="131" xfId="1" applyFont="1" applyFill="1" applyBorder="1" applyAlignment="1">
      <alignment horizontal="center" vertical="top" textRotation="255" wrapText="1"/>
    </xf>
    <xf numFmtId="0" fontId="23" fillId="20" borderId="152" xfId="1" applyFont="1" applyFill="1" applyBorder="1" applyAlignment="1">
      <alignment horizontal="center" vertical="top" textRotation="255" wrapText="1"/>
    </xf>
    <xf numFmtId="0" fontId="23" fillId="16" borderId="199" xfId="1" applyFont="1" applyFill="1" applyBorder="1" applyAlignment="1">
      <alignment horizontal="left" vertical="center" wrapText="1"/>
    </xf>
    <xf numFmtId="0" fontId="23" fillId="16" borderId="27" xfId="1" applyFont="1" applyFill="1" applyBorder="1" applyAlignment="1">
      <alignment horizontal="left" vertical="center" wrapText="1"/>
    </xf>
    <xf numFmtId="0" fontId="23" fillId="16" borderId="7" xfId="1" applyFont="1" applyFill="1" applyBorder="1" applyAlignment="1">
      <alignment horizontal="left" vertical="center" wrapText="1"/>
    </xf>
    <xf numFmtId="0" fontId="23" fillId="16" borderId="8" xfId="1" applyFont="1" applyFill="1" applyBorder="1" applyAlignment="1">
      <alignment horizontal="left" vertical="center" wrapText="1"/>
    </xf>
    <xf numFmtId="0" fontId="26" fillId="16" borderId="37" xfId="1" applyFont="1" applyFill="1" applyBorder="1">
      <alignment vertical="center"/>
    </xf>
    <xf numFmtId="0" fontId="26" fillId="16" borderId="9" xfId="1" applyFont="1" applyFill="1" applyBorder="1">
      <alignment vertical="center"/>
    </xf>
    <xf numFmtId="0" fontId="26" fillId="16" borderId="99" xfId="1" applyFont="1" applyFill="1" applyBorder="1">
      <alignment vertical="center"/>
    </xf>
    <xf numFmtId="0" fontId="23" fillId="16" borderId="124" xfId="1" applyFont="1" applyFill="1" applyBorder="1" applyAlignment="1">
      <alignment horizontal="left" vertical="center" wrapText="1"/>
    </xf>
    <xf numFmtId="0" fontId="23" fillId="16" borderId="34" xfId="1" applyFont="1" applyFill="1" applyBorder="1" applyAlignment="1">
      <alignment horizontal="left" vertical="center" wrapText="1"/>
    </xf>
    <xf numFmtId="0" fontId="28" fillId="0" borderId="0" xfId="1" applyFont="1" applyAlignment="1">
      <alignment horizontal="left" vertical="center"/>
    </xf>
    <xf numFmtId="0" fontId="23" fillId="16" borderId="92" xfId="1" applyFont="1" applyFill="1" applyBorder="1" applyAlignment="1">
      <alignment horizontal="center" vertical="center"/>
    </xf>
    <xf numFmtId="0" fontId="26" fillId="15" borderId="181" xfId="1" applyFont="1" applyFill="1" applyBorder="1" applyAlignment="1">
      <alignment horizontal="center" vertical="top" textRotation="255" wrapText="1"/>
    </xf>
    <xf numFmtId="0" fontId="26" fillId="15" borderId="197" xfId="1" applyFont="1" applyFill="1" applyBorder="1" applyAlignment="1">
      <alignment horizontal="center" vertical="top" textRotation="255" wrapText="1"/>
    </xf>
    <xf numFmtId="0" fontId="26" fillId="15" borderId="183" xfId="1" applyFont="1" applyFill="1" applyBorder="1" applyAlignment="1">
      <alignment horizontal="center" vertical="top" textRotation="255" wrapText="1"/>
    </xf>
    <xf numFmtId="0" fontId="23" fillId="15" borderId="131" xfId="1" applyFont="1" applyFill="1" applyBorder="1" applyAlignment="1">
      <alignment horizontal="center" vertical="center" wrapText="1"/>
    </xf>
    <xf numFmtId="0" fontId="23" fillId="15" borderId="165" xfId="1" applyFont="1" applyFill="1" applyBorder="1" applyAlignment="1">
      <alignment horizontal="center" vertical="center" wrapText="1"/>
    </xf>
    <xf numFmtId="0" fontId="23" fillId="15" borderId="7" xfId="1" applyFont="1" applyFill="1" applyBorder="1" applyAlignment="1">
      <alignment horizontal="center" vertical="center" wrapText="1"/>
    </xf>
    <xf numFmtId="0" fontId="23" fillId="15" borderId="164" xfId="1" applyFont="1" applyFill="1" applyBorder="1" applyAlignment="1">
      <alignment horizontal="center" vertical="center" wrapText="1"/>
    </xf>
    <xf numFmtId="0" fontId="23" fillId="15" borderId="120" xfId="1" applyFont="1" applyFill="1" applyBorder="1">
      <alignment vertical="center"/>
    </xf>
    <xf numFmtId="0" fontId="23" fillId="15" borderId="98" xfId="1" applyFont="1" applyFill="1" applyBorder="1">
      <alignment vertical="center"/>
    </xf>
    <xf numFmtId="0" fontId="23" fillId="15" borderId="118" xfId="1" applyFont="1" applyFill="1" applyBorder="1" applyAlignment="1">
      <alignment horizontal="left" vertical="center" wrapText="1"/>
    </xf>
    <xf numFmtId="0" fontId="23" fillId="15" borderId="85" xfId="1" applyFont="1" applyFill="1" applyBorder="1" applyAlignment="1">
      <alignment horizontal="left" vertical="center" wrapText="1"/>
    </xf>
    <xf numFmtId="0" fontId="23" fillId="15" borderId="155" xfId="1" applyFont="1" applyFill="1" applyBorder="1" applyAlignment="1">
      <alignment horizontal="center" vertical="center" textRotation="255" wrapText="1"/>
    </xf>
    <xf numFmtId="0" fontId="23" fillId="15" borderId="158" xfId="1" applyFont="1" applyFill="1" applyBorder="1" applyAlignment="1">
      <alignment horizontal="center" vertical="center" textRotation="255" wrapText="1"/>
    </xf>
    <xf numFmtId="0" fontId="26" fillId="15" borderId="16" xfId="1" applyFont="1" applyFill="1" applyBorder="1">
      <alignment vertical="center"/>
    </xf>
    <xf numFmtId="0" fontId="26" fillId="15" borderId="17" xfId="1" applyFont="1" applyFill="1" applyBorder="1">
      <alignment vertical="center"/>
    </xf>
    <xf numFmtId="0" fontId="26" fillId="15" borderId="18" xfId="1" applyFont="1" applyFill="1" applyBorder="1">
      <alignment vertical="center"/>
    </xf>
    <xf numFmtId="0" fontId="23" fillId="15" borderId="118" xfId="1" applyFont="1" applyFill="1" applyBorder="1" applyAlignment="1">
      <alignment vertical="center" wrapText="1"/>
    </xf>
    <xf numFmtId="0" fontId="23" fillId="15" borderId="85" xfId="1" applyFont="1" applyFill="1" applyBorder="1" applyAlignment="1">
      <alignment vertical="center" wrapText="1"/>
    </xf>
    <xf numFmtId="0" fontId="23" fillId="15" borderId="120" xfId="1" applyFont="1" applyFill="1" applyBorder="1" applyAlignment="1">
      <alignment horizontal="left" vertical="center" wrapText="1"/>
    </xf>
    <xf numFmtId="0" fontId="23" fillId="15" borderId="98" xfId="1" applyFont="1" applyFill="1" applyBorder="1" applyAlignment="1">
      <alignment horizontal="left" vertical="center" wrapText="1"/>
    </xf>
    <xf numFmtId="0" fontId="23" fillId="15" borderId="12" xfId="1" applyFont="1" applyFill="1" applyBorder="1" applyAlignment="1">
      <alignment horizontal="center" vertical="center"/>
    </xf>
    <xf numFmtId="0" fontId="23" fillId="15" borderId="37" xfId="1" applyFont="1" applyFill="1" applyBorder="1" applyAlignment="1">
      <alignment horizontal="center" vertical="center"/>
    </xf>
    <xf numFmtId="0" fontId="23" fillId="15" borderId="9" xfId="1" applyFont="1" applyFill="1" applyBorder="1" applyAlignment="1">
      <alignment horizontal="center" vertical="center"/>
    </xf>
    <xf numFmtId="0" fontId="23" fillId="15" borderId="99" xfId="1" applyFont="1" applyFill="1" applyBorder="1" applyAlignment="1">
      <alignment horizontal="center" vertical="center"/>
    </xf>
    <xf numFmtId="0" fontId="23" fillId="15" borderId="199" xfId="1" applyFont="1" applyFill="1" applyBorder="1" applyAlignment="1">
      <alignment horizontal="left" vertical="center" wrapText="1"/>
    </xf>
    <xf numFmtId="0" fontId="23" fillId="15" borderId="27" xfId="1" applyFont="1" applyFill="1" applyBorder="1" applyAlignment="1">
      <alignment horizontal="left" vertical="center" wrapText="1"/>
    </xf>
    <xf numFmtId="0" fontId="23" fillId="15" borderId="7" xfId="1" applyFont="1" applyFill="1" applyBorder="1" applyAlignment="1">
      <alignment horizontal="left" vertical="center" wrapText="1"/>
    </xf>
    <xf numFmtId="0" fontId="23" fillId="15" borderId="8" xfId="1" applyFont="1" applyFill="1" applyBorder="1" applyAlignment="1">
      <alignment horizontal="left" vertical="center" wrapText="1"/>
    </xf>
    <xf numFmtId="0" fontId="26" fillId="15" borderId="37" xfId="1" applyFont="1" applyFill="1" applyBorder="1">
      <alignment vertical="center"/>
    </xf>
    <xf numFmtId="0" fontId="26" fillId="15" borderId="9" xfId="1" applyFont="1" applyFill="1" applyBorder="1">
      <alignment vertical="center"/>
    </xf>
    <xf numFmtId="0" fontId="26" fillId="15" borderId="99" xfId="1" applyFont="1" applyFill="1" applyBorder="1">
      <alignment vertical="center"/>
    </xf>
    <xf numFmtId="0" fontId="23" fillId="15" borderId="124" xfId="1" applyFont="1" applyFill="1" applyBorder="1" applyAlignment="1">
      <alignment horizontal="left" vertical="center" wrapText="1"/>
    </xf>
    <xf numFmtId="0" fontId="23" fillId="15" borderId="34" xfId="1" applyFont="1" applyFill="1" applyBorder="1" applyAlignment="1">
      <alignment horizontal="left" vertical="center" wrapText="1"/>
    </xf>
    <xf numFmtId="0" fontId="23" fillId="15" borderId="92" xfId="1" applyFont="1" applyFill="1" applyBorder="1" applyAlignment="1">
      <alignment horizontal="center" vertical="center"/>
    </xf>
    <xf numFmtId="0" fontId="26" fillId="14" borderId="181" xfId="1" applyFont="1" applyFill="1" applyBorder="1" applyAlignment="1">
      <alignment horizontal="center" vertical="top" textRotation="255" wrapText="1"/>
    </xf>
    <xf numFmtId="0" fontId="26" fillId="14" borderId="197" xfId="1" applyFont="1" applyFill="1" applyBorder="1" applyAlignment="1">
      <alignment horizontal="center" vertical="top" textRotation="255" wrapText="1"/>
    </xf>
    <xf numFmtId="0" fontId="26" fillId="14" borderId="183" xfId="1" applyFont="1" applyFill="1" applyBorder="1" applyAlignment="1">
      <alignment horizontal="center" vertical="top" textRotation="255" wrapText="1"/>
    </xf>
    <xf numFmtId="0" fontId="23" fillId="14" borderId="131" xfId="1" applyFont="1" applyFill="1" applyBorder="1" applyAlignment="1">
      <alignment horizontal="center" vertical="center" wrapText="1"/>
    </xf>
    <xf numFmtId="0" fontId="23" fillId="14" borderId="165" xfId="1" applyFont="1" applyFill="1" applyBorder="1" applyAlignment="1">
      <alignment horizontal="center" vertical="center" wrapText="1"/>
    </xf>
    <xf numFmtId="0" fontId="23" fillId="14" borderId="7" xfId="1" applyFont="1" applyFill="1" applyBorder="1" applyAlignment="1">
      <alignment horizontal="center" vertical="center" wrapText="1"/>
    </xf>
    <xf numFmtId="0" fontId="23" fillId="14" borderId="164" xfId="1" applyFont="1" applyFill="1" applyBorder="1" applyAlignment="1">
      <alignment horizontal="center" vertical="center" wrapText="1"/>
    </xf>
    <xf numFmtId="0" fontId="23" fillId="14" borderId="120" xfId="1" applyFont="1" applyFill="1" applyBorder="1">
      <alignment vertical="center"/>
    </xf>
    <xf numFmtId="0" fontId="23" fillId="14" borderId="98" xfId="1" applyFont="1" applyFill="1" applyBorder="1">
      <alignment vertical="center"/>
    </xf>
    <xf numFmtId="0" fontId="23" fillId="14" borderId="118" xfId="1" applyFont="1" applyFill="1" applyBorder="1" applyAlignment="1">
      <alignment horizontal="left" vertical="center" wrapText="1"/>
    </xf>
    <xf numFmtId="0" fontId="23" fillId="14" borderId="85" xfId="1" applyFont="1" applyFill="1" applyBorder="1" applyAlignment="1">
      <alignment horizontal="left" vertical="center" wrapText="1"/>
    </xf>
    <xf numFmtId="0" fontId="23" fillId="14" borderId="155" xfId="1" applyFont="1" applyFill="1" applyBorder="1" applyAlignment="1">
      <alignment horizontal="center" vertical="center" textRotation="255" wrapText="1"/>
    </xf>
    <xf numFmtId="0" fontId="23" fillId="14" borderId="158" xfId="1" applyFont="1" applyFill="1" applyBorder="1" applyAlignment="1">
      <alignment horizontal="center" vertical="center" textRotation="255" wrapText="1"/>
    </xf>
    <xf numFmtId="0" fontId="26" fillId="14" borderId="16" xfId="1" applyFont="1" applyFill="1" applyBorder="1">
      <alignment vertical="center"/>
    </xf>
    <xf numFmtId="0" fontId="26" fillId="14" borderId="17" xfId="1" applyFont="1" applyFill="1" applyBorder="1">
      <alignment vertical="center"/>
    </xf>
    <xf numFmtId="0" fontId="26" fillId="14" borderId="18" xfId="1" applyFont="1" applyFill="1" applyBorder="1">
      <alignment vertical="center"/>
    </xf>
    <xf numFmtId="0" fontId="23" fillId="14" borderId="118" xfId="1" applyFont="1" applyFill="1" applyBorder="1" applyAlignment="1">
      <alignment vertical="center" wrapText="1"/>
    </xf>
    <xf numFmtId="0" fontId="23" fillId="14" borderId="85" xfId="1" applyFont="1" applyFill="1" applyBorder="1" applyAlignment="1">
      <alignment vertical="center" wrapText="1"/>
    </xf>
    <xf numFmtId="0" fontId="23" fillId="14" borderId="120" xfId="1" applyFont="1" applyFill="1" applyBorder="1" applyAlignment="1">
      <alignment horizontal="left" vertical="center" wrapText="1"/>
    </xf>
    <xf numFmtId="0" fontId="23" fillId="14" borderId="98" xfId="1" applyFont="1" applyFill="1" applyBorder="1" applyAlignment="1">
      <alignment horizontal="left" vertical="center" wrapText="1"/>
    </xf>
    <xf numFmtId="0" fontId="23" fillId="14" borderId="12" xfId="1" applyFont="1" applyFill="1" applyBorder="1" applyAlignment="1">
      <alignment horizontal="center" vertical="center"/>
    </xf>
    <xf numFmtId="0" fontId="23" fillId="14" borderId="37" xfId="1" applyFont="1" applyFill="1" applyBorder="1" applyAlignment="1">
      <alignment horizontal="center" vertical="center"/>
    </xf>
    <xf numFmtId="0" fontId="23" fillId="14" borderId="9" xfId="1" applyFont="1" applyFill="1" applyBorder="1" applyAlignment="1">
      <alignment horizontal="center" vertical="center"/>
    </xf>
    <xf numFmtId="0" fontId="23" fillId="14" borderId="99" xfId="1" applyFont="1" applyFill="1" applyBorder="1" applyAlignment="1">
      <alignment horizontal="center" vertical="center"/>
    </xf>
    <xf numFmtId="0" fontId="23" fillId="14" borderId="199" xfId="1" applyFont="1" applyFill="1" applyBorder="1" applyAlignment="1">
      <alignment horizontal="left" vertical="center" wrapText="1"/>
    </xf>
    <xf numFmtId="0" fontId="23" fillId="14" borderId="27" xfId="1" applyFont="1" applyFill="1" applyBorder="1" applyAlignment="1">
      <alignment horizontal="left" vertical="center" wrapText="1"/>
    </xf>
    <xf numFmtId="0" fontId="23" fillId="14" borderId="7" xfId="1" applyFont="1" applyFill="1" applyBorder="1" applyAlignment="1">
      <alignment horizontal="left" vertical="center" wrapText="1"/>
    </xf>
    <xf numFmtId="0" fontId="23" fillId="14" borderId="8" xfId="1" applyFont="1" applyFill="1" applyBorder="1" applyAlignment="1">
      <alignment horizontal="left" vertical="center" wrapText="1"/>
    </xf>
    <xf numFmtId="0" fontId="26" fillId="14" borderId="37" xfId="1" applyFont="1" applyFill="1" applyBorder="1">
      <alignment vertical="center"/>
    </xf>
    <xf numFmtId="0" fontId="26" fillId="14" borderId="9" xfId="1" applyFont="1" applyFill="1" applyBorder="1">
      <alignment vertical="center"/>
    </xf>
    <xf numFmtId="0" fontId="26" fillId="14" borderId="99" xfId="1" applyFont="1" applyFill="1" applyBorder="1">
      <alignment vertical="center"/>
    </xf>
    <xf numFmtId="0" fontId="23" fillId="14" borderId="124" xfId="1" applyFont="1" applyFill="1" applyBorder="1" applyAlignment="1">
      <alignment horizontal="left" vertical="center" wrapText="1"/>
    </xf>
    <xf numFmtId="0" fontId="23" fillId="14" borderId="34" xfId="1" applyFont="1" applyFill="1" applyBorder="1" applyAlignment="1">
      <alignment horizontal="left" vertical="center" wrapText="1"/>
    </xf>
    <xf numFmtId="0" fontId="23" fillId="14" borderId="92" xfId="1" applyFont="1" applyFill="1" applyBorder="1" applyAlignment="1">
      <alignment horizontal="center" vertical="center"/>
    </xf>
    <xf numFmtId="0" fontId="26" fillId="13" borderId="181" xfId="1" applyFont="1" applyFill="1" applyBorder="1" applyAlignment="1">
      <alignment horizontal="center" vertical="top" textRotation="255" wrapText="1"/>
    </xf>
    <xf numFmtId="0" fontId="26" fillId="13" borderId="197" xfId="1" applyFont="1" applyFill="1" applyBorder="1" applyAlignment="1">
      <alignment horizontal="center" vertical="top" textRotation="255" wrapText="1"/>
    </xf>
    <xf numFmtId="0" fontId="26" fillId="13" borderId="183" xfId="1" applyFont="1" applyFill="1" applyBorder="1" applyAlignment="1">
      <alignment horizontal="center" vertical="top" textRotation="255" wrapText="1"/>
    </xf>
    <xf numFmtId="0" fontId="23" fillId="13" borderId="131" xfId="1" applyFont="1" applyFill="1" applyBorder="1" applyAlignment="1">
      <alignment horizontal="center" vertical="center" wrapText="1"/>
    </xf>
    <xf numFmtId="0" fontId="23" fillId="13" borderId="165" xfId="1" applyFont="1" applyFill="1" applyBorder="1" applyAlignment="1">
      <alignment horizontal="center" vertical="center" wrapText="1"/>
    </xf>
    <xf numFmtId="0" fontId="23" fillId="13" borderId="7" xfId="1" applyFont="1" applyFill="1" applyBorder="1" applyAlignment="1">
      <alignment horizontal="center" vertical="center" wrapText="1"/>
    </xf>
    <xf numFmtId="0" fontId="23" fillId="13" borderId="164" xfId="1" applyFont="1" applyFill="1" applyBorder="1" applyAlignment="1">
      <alignment horizontal="center" vertical="center" wrapText="1"/>
    </xf>
    <xf numFmtId="0" fontId="23" fillId="13" borderId="120" xfId="1" applyFont="1" applyFill="1" applyBorder="1">
      <alignment vertical="center"/>
    </xf>
    <xf numFmtId="0" fontId="23" fillId="13" borderId="98" xfId="1" applyFont="1" applyFill="1" applyBorder="1">
      <alignment vertical="center"/>
    </xf>
    <xf numFmtId="0" fontId="23" fillId="13" borderId="118" xfId="1" applyFont="1" applyFill="1" applyBorder="1" applyAlignment="1">
      <alignment horizontal="left" vertical="center" wrapText="1"/>
    </xf>
    <xf numFmtId="0" fontId="23" fillId="13" borderId="85" xfId="1" applyFont="1" applyFill="1" applyBorder="1" applyAlignment="1">
      <alignment horizontal="left" vertical="center" wrapText="1"/>
    </xf>
    <xf numFmtId="0" fontId="23" fillId="13" borderId="155" xfId="1" applyFont="1" applyFill="1" applyBorder="1" applyAlignment="1">
      <alignment horizontal="center" vertical="center" textRotation="255" wrapText="1"/>
    </xf>
    <xf numFmtId="0" fontId="23" fillId="13" borderId="158" xfId="1" applyFont="1" applyFill="1" applyBorder="1" applyAlignment="1">
      <alignment horizontal="center" vertical="center" textRotation="255" wrapText="1"/>
    </xf>
    <xf numFmtId="0" fontId="26" fillId="13" borderId="16" xfId="1" applyFont="1" applyFill="1" applyBorder="1">
      <alignment vertical="center"/>
    </xf>
    <xf numFmtId="0" fontId="26" fillId="13" borderId="17" xfId="1" applyFont="1" applyFill="1" applyBorder="1">
      <alignment vertical="center"/>
    </xf>
    <xf numFmtId="0" fontId="26" fillId="13" borderId="18" xfId="1" applyFont="1" applyFill="1" applyBorder="1">
      <alignment vertical="center"/>
    </xf>
    <xf numFmtId="0" fontId="23" fillId="13" borderId="118" xfId="1" applyFont="1" applyFill="1" applyBorder="1" applyAlignment="1">
      <alignment vertical="center" wrapText="1"/>
    </xf>
    <xf numFmtId="0" fontId="23" fillId="13" borderId="85" xfId="1" applyFont="1" applyFill="1" applyBorder="1" applyAlignment="1">
      <alignment vertical="center" wrapText="1"/>
    </xf>
    <xf numFmtId="0" fontId="23" fillId="13" borderId="120" xfId="1" applyFont="1" applyFill="1" applyBorder="1" applyAlignment="1">
      <alignment horizontal="left" vertical="center" wrapText="1"/>
    </xf>
    <xf numFmtId="0" fontId="23" fillId="13" borderId="98" xfId="1" applyFont="1" applyFill="1" applyBorder="1" applyAlignment="1">
      <alignment horizontal="left" vertical="center" wrapText="1"/>
    </xf>
    <xf numFmtId="0" fontId="23" fillId="13" borderId="12" xfId="1" applyFont="1" applyFill="1" applyBorder="1" applyAlignment="1">
      <alignment horizontal="center" vertical="center"/>
    </xf>
    <xf numFmtId="0" fontId="23" fillId="13" borderId="37" xfId="1" applyFont="1" applyFill="1" applyBorder="1" applyAlignment="1">
      <alignment horizontal="center" vertical="center"/>
    </xf>
    <xf numFmtId="0" fontId="23" fillId="13" borderId="9" xfId="1" applyFont="1" applyFill="1" applyBorder="1" applyAlignment="1">
      <alignment horizontal="center" vertical="center"/>
    </xf>
    <xf numFmtId="0" fontId="23" fillId="13" borderId="99" xfId="1" applyFont="1" applyFill="1" applyBorder="1" applyAlignment="1">
      <alignment horizontal="center" vertical="center"/>
    </xf>
    <xf numFmtId="0" fontId="23" fillId="13" borderId="199" xfId="1" applyFont="1" applyFill="1" applyBorder="1" applyAlignment="1">
      <alignment horizontal="left" vertical="center" wrapText="1"/>
    </xf>
    <xf numFmtId="0" fontId="23" fillId="13" borderId="27" xfId="1" applyFont="1" applyFill="1" applyBorder="1" applyAlignment="1">
      <alignment horizontal="left" vertical="center" wrapText="1"/>
    </xf>
    <xf numFmtId="0" fontId="23" fillId="13" borderId="7" xfId="1" applyFont="1" applyFill="1" applyBorder="1" applyAlignment="1">
      <alignment horizontal="left" vertical="center" wrapText="1"/>
    </xf>
    <xf numFmtId="0" fontId="23" fillId="13" borderId="8" xfId="1" applyFont="1" applyFill="1" applyBorder="1" applyAlignment="1">
      <alignment horizontal="left" vertical="center" wrapText="1"/>
    </xf>
    <xf numFmtId="0" fontId="26" fillId="13" borderId="37" xfId="1" applyFont="1" applyFill="1" applyBorder="1">
      <alignment vertical="center"/>
    </xf>
    <xf numFmtId="0" fontId="26" fillId="13" borderId="9" xfId="1" applyFont="1" applyFill="1" applyBorder="1">
      <alignment vertical="center"/>
    </xf>
    <xf numFmtId="0" fontId="26" fillId="13" borderId="99" xfId="1" applyFont="1" applyFill="1" applyBorder="1">
      <alignment vertical="center"/>
    </xf>
    <xf numFmtId="0" fontId="23" fillId="13" borderId="124" xfId="1" applyFont="1" applyFill="1" applyBorder="1" applyAlignment="1">
      <alignment horizontal="left" vertical="center" wrapText="1"/>
    </xf>
    <xf numFmtId="0" fontId="23" fillId="13" borderId="34" xfId="1" applyFont="1" applyFill="1" applyBorder="1" applyAlignment="1">
      <alignment horizontal="left" vertical="center" wrapText="1"/>
    </xf>
    <xf numFmtId="0" fontId="23" fillId="13" borderId="92" xfId="1" applyFont="1" applyFill="1" applyBorder="1" applyAlignment="1">
      <alignment horizontal="center" vertical="center"/>
    </xf>
    <xf numFmtId="0" fontId="26" fillId="27" borderId="16" xfId="1" applyFont="1" applyFill="1" applyBorder="1">
      <alignment vertical="center"/>
    </xf>
    <xf numFmtId="0" fontId="26" fillId="27" borderId="17" xfId="1" applyFont="1" applyFill="1" applyBorder="1">
      <alignment vertical="center"/>
    </xf>
    <xf numFmtId="0" fontId="26" fillId="27" borderId="18" xfId="1" applyFont="1" applyFill="1" applyBorder="1">
      <alignment vertical="center"/>
    </xf>
    <xf numFmtId="0" fontId="26" fillId="27" borderId="181" xfId="1" applyFont="1" applyFill="1" applyBorder="1" applyAlignment="1">
      <alignment horizontal="center" vertical="top" textRotation="255" wrapText="1"/>
    </xf>
    <xf numFmtId="0" fontId="26" fillId="27" borderId="197" xfId="1" applyFont="1" applyFill="1" applyBorder="1" applyAlignment="1">
      <alignment horizontal="center" vertical="top" textRotation="255" wrapText="1"/>
    </xf>
    <xf numFmtId="0" fontId="26" fillId="27" borderId="183" xfId="1" applyFont="1" applyFill="1" applyBorder="1" applyAlignment="1">
      <alignment horizontal="center" vertical="top" textRotation="255" wrapText="1"/>
    </xf>
    <xf numFmtId="0" fontId="23" fillId="27" borderId="131" xfId="1" applyFont="1" applyFill="1" applyBorder="1" applyAlignment="1">
      <alignment horizontal="center" vertical="center" wrapText="1"/>
    </xf>
    <xf numFmtId="0" fontId="23" fillId="27" borderId="165" xfId="1" applyFont="1" applyFill="1" applyBorder="1" applyAlignment="1">
      <alignment horizontal="center" vertical="center" wrapText="1"/>
    </xf>
    <xf numFmtId="0" fontId="23" fillId="27" borderId="7" xfId="1" applyFont="1" applyFill="1" applyBorder="1" applyAlignment="1">
      <alignment horizontal="center" vertical="center" wrapText="1"/>
    </xf>
    <xf numFmtId="0" fontId="23" fillId="27" borderId="164" xfId="1" applyFont="1" applyFill="1" applyBorder="1" applyAlignment="1">
      <alignment horizontal="center" vertical="center" wrapText="1"/>
    </xf>
    <xf numFmtId="0" fontId="23" fillId="27" borderId="120" xfId="1" applyFont="1" applyFill="1" applyBorder="1">
      <alignment vertical="center"/>
    </xf>
    <xf numFmtId="0" fontId="23" fillId="27" borderId="98" xfId="1" applyFont="1" applyFill="1" applyBorder="1">
      <alignment vertical="center"/>
    </xf>
    <xf numFmtId="0" fontId="23" fillId="26" borderId="118" xfId="1" applyFont="1" applyFill="1" applyBorder="1" applyAlignment="1">
      <alignment horizontal="left" vertical="center" wrapText="1"/>
    </xf>
    <xf numFmtId="0" fontId="23" fillId="26" borderId="85" xfId="1" applyFont="1" applyFill="1" applyBorder="1" applyAlignment="1">
      <alignment horizontal="left" vertical="center" wrapText="1"/>
    </xf>
    <xf numFmtId="0" fontId="23" fillId="26" borderId="118" xfId="1" applyFont="1" applyFill="1" applyBorder="1" applyAlignment="1">
      <alignment vertical="center" wrapText="1"/>
    </xf>
    <xf numFmtId="0" fontId="23" fillId="26" borderId="85" xfId="1" applyFont="1" applyFill="1" applyBorder="1" applyAlignment="1">
      <alignment vertical="center" wrapText="1"/>
    </xf>
    <xf numFmtId="0" fontId="23" fillId="26" borderId="120" xfId="1" applyFont="1" applyFill="1" applyBorder="1" applyAlignment="1">
      <alignment horizontal="left" vertical="center" wrapText="1"/>
    </xf>
    <xf numFmtId="0" fontId="23" fillId="26" borderId="98" xfId="1" applyFont="1" applyFill="1" applyBorder="1" applyAlignment="1">
      <alignment horizontal="left" vertical="center" wrapText="1"/>
    </xf>
    <xf numFmtId="0" fontId="23" fillId="27" borderId="12" xfId="1" applyFont="1" applyFill="1" applyBorder="1" applyAlignment="1">
      <alignment horizontal="center" vertical="center"/>
    </xf>
    <xf numFmtId="0" fontId="23" fillId="27" borderId="37" xfId="1" applyFont="1" applyFill="1" applyBorder="1" applyAlignment="1">
      <alignment horizontal="center" vertical="center"/>
    </xf>
    <xf numFmtId="0" fontId="23" fillId="27" borderId="9" xfId="1" applyFont="1" applyFill="1" applyBorder="1" applyAlignment="1">
      <alignment horizontal="center" vertical="center"/>
    </xf>
    <xf numFmtId="0" fontId="23" fillId="27" borderId="99" xfId="1" applyFont="1" applyFill="1" applyBorder="1" applyAlignment="1">
      <alignment horizontal="center" vertical="center"/>
    </xf>
    <xf numFmtId="0" fontId="23" fillId="26" borderId="155" xfId="1" applyFont="1" applyFill="1" applyBorder="1" applyAlignment="1">
      <alignment horizontal="center" vertical="center" textRotation="255" wrapText="1"/>
    </xf>
    <xf numFmtId="0" fontId="23" fillId="26" borderId="158" xfId="1" applyFont="1" applyFill="1" applyBorder="1" applyAlignment="1">
      <alignment horizontal="center" vertical="center" textRotation="255" wrapText="1"/>
    </xf>
    <xf numFmtId="0" fontId="23" fillId="26" borderId="7" xfId="1" applyFont="1" applyFill="1" applyBorder="1" applyAlignment="1">
      <alignment horizontal="left" vertical="center" wrapText="1"/>
    </xf>
    <xf numFmtId="0" fontId="23" fillId="26" borderId="8" xfId="1" applyFont="1" applyFill="1" applyBorder="1" applyAlignment="1">
      <alignment horizontal="left" vertical="center" wrapText="1"/>
    </xf>
    <xf numFmtId="0" fontId="23" fillId="26" borderId="124" xfId="1" applyFont="1" applyFill="1" applyBorder="1" applyAlignment="1">
      <alignment horizontal="left" vertical="center" wrapText="1"/>
    </xf>
    <xf numFmtId="0" fontId="23" fillId="26" borderId="34" xfId="1" applyFont="1" applyFill="1" applyBorder="1" applyAlignment="1">
      <alignment horizontal="left" vertical="center" wrapText="1"/>
    </xf>
    <xf numFmtId="0" fontId="23" fillId="26" borderId="199" xfId="1" applyFont="1" applyFill="1" applyBorder="1" applyAlignment="1">
      <alignment horizontal="left" vertical="center" wrapText="1"/>
    </xf>
    <xf numFmtId="0" fontId="23" fillId="26" borderId="27" xfId="1" applyFont="1" applyFill="1" applyBorder="1" applyAlignment="1">
      <alignment horizontal="left" vertical="center" wrapText="1"/>
    </xf>
    <xf numFmtId="0" fontId="23" fillId="27" borderId="155" xfId="1" applyFont="1" applyFill="1" applyBorder="1" applyAlignment="1">
      <alignment horizontal="center" vertical="center" textRotation="255" wrapText="1"/>
    </xf>
    <xf numFmtId="0" fontId="23" fillId="27" borderId="158" xfId="1" applyFont="1" applyFill="1" applyBorder="1" applyAlignment="1">
      <alignment horizontal="center" vertical="center" textRotation="255" wrapText="1"/>
    </xf>
    <xf numFmtId="0" fontId="26" fillId="27" borderId="37" xfId="1" applyFont="1" applyFill="1" applyBorder="1">
      <alignment vertical="center"/>
    </xf>
    <xf numFmtId="0" fontId="26" fillId="27" borderId="9" xfId="1" applyFont="1" applyFill="1" applyBorder="1">
      <alignment vertical="center"/>
    </xf>
    <xf numFmtId="0" fontId="26" fillId="27" borderId="99" xfId="1" applyFont="1" applyFill="1" applyBorder="1">
      <alignment vertical="center"/>
    </xf>
    <xf numFmtId="0" fontId="28" fillId="0" borderId="9" xfId="1" applyFont="1" applyBorder="1">
      <alignment vertical="center"/>
    </xf>
    <xf numFmtId="0" fontId="17" fillId="0" borderId="9" xfId="1" applyFont="1" applyBorder="1" applyAlignment="1">
      <alignment horizontal="right" vertical="center"/>
    </xf>
    <xf numFmtId="0" fontId="23" fillId="27" borderId="92" xfId="1" applyFont="1" applyFill="1" applyBorder="1" applyAlignment="1">
      <alignment horizontal="center" vertical="center"/>
    </xf>
    <xf numFmtId="0" fontId="24" fillId="0" borderId="273" xfId="1" applyFont="1" applyBorder="1" applyAlignment="1">
      <alignment horizontal="left" vertical="center" wrapText="1"/>
    </xf>
    <xf numFmtId="0" fontId="24" fillId="0" borderId="274" xfId="1" applyFont="1" applyBorder="1" applyAlignment="1">
      <alignment horizontal="left" vertical="center" wrapText="1"/>
    </xf>
    <xf numFmtId="0" fontId="24" fillId="0" borderId="11" xfId="1" applyFont="1" applyBorder="1" applyAlignment="1">
      <alignment horizontal="right" vertical="center" wrapText="1"/>
    </xf>
    <xf numFmtId="0" fontId="24" fillId="0" borderId="0" xfId="1" applyFont="1" applyAlignment="1">
      <alignment horizontal="right" vertical="center" wrapText="1"/>
    </xf>
    <xf numFmtId="0" fontId="23" fillId="28" borderId="131" xfId="1" applyFont="1" applyFill="1" applyBorder="1" applyAlignment="1">
      <alignment horizontal="center" vertical="center" wrapText="1"/>
    </xf>
    <xf numFmtId="0" fontId="23" fillId="28" borderId="152" xfId="1" applyFont="1" applyFill="1" applyBorder="1" applyAlignment="1">
      <alignment horizontal="center" vertical="center" wrapText="1"/>
    </xf>
    <xf numFmtId="0" fontId="23" fillId="28" borderId="14" xfId="1" applyFont="1" applyFill="1" applyBorder="1" applyAlignment="1">
      <alignment horizontal="center" vertical="center" wrapText="1"/>
    </xf>
    <xf numFmtId="0" fontId="23" fillId="28" borderId="15" xfId="1" applyFont="1" applyFill="1" applyBorder="1" applyAlignment="1">
      <alignment horizontal="center" vertical="center" wrapText="1"/>
    </xf>
    <xf numFmtId="0" fontId="24" fillId="0" borderId="272" xfId="1" applyFont="1" applyBorder="1" applyAlignment="1">
      <alignment horizontal="left" vertical="center" wrapText="1"/>
    </xf>
    <xf numFmtId="0" fontId="23" fillId="23" borderId="131" xfId="1" applyFont="1" applyFill="1" applyBorder="1" applyAlignment="1">
      <alignment horizontal="center" vertical="center" wrapText="1"/>
    </xf>
    <xf numFmtId="0" fontId="23" fillId="23" borderId="14" xfId="1" applyFont="1" applyFill="1" applyBorder="1" applyAlignment="1">
      <alignment horizontal="center" vertical="center" wrapText="1"/>
    </xf>
    <xf numFmtId="0" fontId="23" fillId="23" borderId="15" xfId="1" applyFont="1" applyFill="1" applyBorder="1" applyAlignment="1">
      <alignment horizontal="center" vertical="center" wrapText="1"/>
    </xf>
    <xf numFmtId="0" fontId="26" fillId="16" borderId="200" xfId="1" applyFont="1" applyFill="1" applyBorder="1" applyAlignment="1">
      <alignment vertical="top" wrapText="1"/>
    </xf>
    <xf numFmtId="0" fontId="26" fillId="16" borderId="2" xfId="1" applyFont="1" applyFill="1" applyBorder="1" applyAlignment="1">
      <alignment vertical="top" wrapText="1"/>
    </xf>
    <xf numFmtId="0" fontId="23" fillId="16" borderId="131" xfId="1" applyFont="1" applyFill="1" applyBorder="1" applyAlignment="1">
      <alignment vertical="center" wrapText="1"/>
    </xf>
    <xf numFmtId="0" fontId="23" fillId="16" borderId="165" xfId="1" applyFont="1" applyFill="1" applyBorder="1" applyAlignment="1">
      <alignment vertical="center" wrapText="1"/>
    </xf>
    <xf numFmtId="0" fontId="23" fillId="16" borderId="7" xfId="1" applyFont="1" applyFill="1" applyBorder="1" applyAlignment="1">
      <alignment vertical="center" wrapText="1"/>
    </xf>
    <xf numFmtId="0" fontId="23" fillId="16" borderId="164" xfId="1" applyFont="1" applyFill="1" applyBorder="1" applyAlignment="1">
      <alignment vertical="center" wrapText="1"/>
    </xf>
    <xf numFmtId="0" fontId="26" fillId="16" borderId="122" xfId="1" applyFont="1" applyFill="1" applyBorder="1" applyAlignment="1">
      <alignment horizontal="center" vertical="center" wrapText="1"/>
    </xf>
    <xf numFmtId="0" fontId="26" fillId="31" borderId="399" xfId="1" applyFont="1" applyFill="1" applyBorder="1" applyAlignment="1">
      <alignment horizontal="center" vertical="center" wrapText="1"/>
    </xf>
    <xf numFmtId="0" fontId="26" fillId="16" borderId="123" xfId="1" applyFont="1" applyFill="1" applyBorder="1" applyAlignment="1">
      <alignment horizontal="center" vertical="center" wrapText="1"/>
    </xf>
    <xf numFmtId="0" fontId="17" fillId="16" borderId="10" xfId="1" applyFont="1" applyFill="1" applyBorder="1" applyAlignment="1">
      <alignment horizontal="center" vertical="center" wrapText="1"/>
    </xf>
    <xf numFmtId="0" fontId="17" fillId="16" borderId="11" xfId="1" applyFont="1" applyFill="1" applyBorder="1" applyAlignment="1">
      <alignment horizontal="center" vertical="center" wrapText="1"/>
    </xf>
    <xf numFmtId="0" fontId="17" fillId="16" borderId="152" xfId="1" applyFont="1" applyFill="1" applyBorder="1" applyAlignment="1">
      <alignment horizontal="center" vertical="center" wrapText="1"/>
    </xf>
    <xf numFmtId="0" fontId="17" fillId="16" borderId="49" xfId="1" applyFont="1" applyFill="1" applyBorder="1" applyAlignment="1">
      <alignment horizontal="center" vertical="center" wrapText="1"/>
    </xf>
    <xf numFmtId="0" fontId="17" fillId="16" borderId="8" xfId="1" applyFont="1" applyFill="1" applyBorder="1" applyAlignment="1">
      <alignment horizontal="center" vertical="center" wrapText="1"/>
    </xf>
    <xf numFmtId="0" fontId="17" fillId="16" borderId="156" xfId="1" applyFont="1" applyFill="1" applyBorder="1" applyAlignment="1">
      <alignment horizontal="center" vertical="center" wrapText="1"/>
    </xf>
    <xf numFmtId="0" fontId="26" fillId="16" borderId="164" xfId="1" applyFont="1" applyFill="1" applyBorder="1" applyAlignment="1">
      <alignment vertical="top" wrapText="1"/>
    </xf>
    <xf numFmtId="0" fontId="26" fillId="16" borderId="199" xfId="1" applyFont="1" applyFill="1" applyBorder="1" applyAlignment="1">
      <alignment vertical="top" wrapText="1"/>
    </xf>
    <xf numFmtId="0" fontId="26" fillId="16" borderId="27" xfId="1" applyFont="1" applyFill="1" applyBorder="1" applyAlignment="1">
      <alignment vertical="top" wrapText="1"/>
    </xf>
    <xf numFmtId="0" fontId="26" fillId="16" borderId="33" xfId="1" applyFont="1" applyFill="1" applyBorder="1" applyAlignment="1">
      <alignment vertical="top" wrapText="1"/>
    </xf>
    <xf numFmtId="0" fontId="26" fillId="16" borderId="203" xfId="1" applyFont="1" applyFill="1" applyBorder="1" applyAlignment="1">
      <alignment vertical="top" wrapText="1"/>
    </xf>
    <xf numFmtId="0" fontId="26" fillId="16" borderId="151" xfId="1" applyFont="1" applyFill="1" applyBorder="1" applyAlignment="1">
      <alignment vertical="top" wrapText="1"/>
    </xf>
    <xf numFmtId="0" fontId="26" fillId="16" borderId="204" xfId="1" applyFont="1" applyFill="1" applyBorder="1" applyAlignment="1">
      <alignment vertical="top" wrapText="1"/>
    </xf>
    <xf numFmtId="0" fontId="23" fillId="16" borderId="154" xfId="1" applyFont="1" applyFill="1" applyBorder="1" applyAlignment="1">
      <alignment horizontal="left" vertical="center" wrapText="1"/>
    </xf>
    <xf numFmtId="0" fontId="23" fillId="16" borderId="24" xfId="1" applyFont="1" applyFill="1" applyBorder="1" applyAlignment="1">
      <alignment horizontal="left" vertical="center" wrapText="1"/>
    </xf>
    <xf numFmtId="0" fontId="26" fillId="31" borderId="400" xfId="1" applyFont="1" applyFill="1" applyBorder="1" applyAlignment="1">
      <alignment horizontal="center" vertical="center" wrapText="1"/>
    </xf>
    <xf numFmtId="0" fontId="26" fillId="15" borderId="122" xfId="1" applyFont="1" applyFill="1" applyBorder="1" applyAlignment="1">
      <alignment horizontal="center" vertical="center" wrapText="1"/>
    </xf>
    <xf numFmtId="0" fontId="26" fillId="15" borderId="123" xfId="1" applyFont="1" applyFill="1" applyBorder="1" applyAlignment="1">
      <alignment horizontal="center" vertical="center" wrapText="1"/>
    </xf>
    <xf numFmtId="0" fontId="17" fillId="15" borderId="10" xfId="1" applyFont="1" applyFill="1" applyBorder="1" applyAlignment="1">
      <alignment horizontal="center" vertical="center" wrapText="1"/>
    </xf>
    <xf numFmtId="0" fontId="17" fillId="15" borderId="11" xfId="1" applyFont="1" applyFill="1" applyBorder="1" applyAlignment="1">
      <alignment horizontal="center" vertical="center" wrapText="1"/>
    </xf>
    <xf numFmtId="0" fontId="17" fillId="15" borderId="152" xfId="1" applyFont="1" applyFill="1" applyBorder="1" applyAlignment="1">
      <alignment horizontal="center" vertical="center" wrapText="1"/>
    </xf>
    <xf numFmtId="0" fontId="17" fillId="15" borderId="49" xfId="1" applyFont="1" applyFill="1" applyBorder="1" applyAlignment="1">
      <alignment horizontal="center" vertical="center" wrapText="1"/>
    </xf>
    <xf numFmtId="0" fontId="17" fillId="15" borderId="8" xfId="1" applyFont="1" applyFill="1" applyBorder="1" applyAlignment="1">
      <alignment horizontal="center" vertical="center" wrapText="1"/>
    </xf>
    <xf numFmtId="0" fontId="17" fillId="15" borderId="156" xfId="1" applyFont="1" applyFill="1" applyBorder="1" applyAlignment="1">
      <alignment horizontal="center" vertical="center" wrapText="1"/>
    </xf>
    <xf numFmtId="0" fontId="26" fillId="15" borderId="200" xfId="1" applyFont="1" applyFill="1" applyBorder="1" applyAlignment="1">
      <alignment vertical="top" wrapText="1"/>
    </xf>
    <xf numFmtId="0" fontId="26" fillId="15" borderId="2" xfId="1" applyFont="1" applyFill="1" applyBorder="1" applyAlignment="1">
      <alignment vertical="top" wrapText="1"/>
    </xf>
    <xf numFmtId="0" fontId="23" fillId="15" borderId="131" xfId="1" applyFont="1" applyFill="1" applyBorder="1" applyAlignment="1">
      <alignment vertical="center" wrapText="1"/>
    </xf>
    <xf numFmtId="0" fontId="23" fillId="15" borderId="165" xfId="1" applyFont="1" applyFill="1" applyBorder="1" applyAlignment="1">
      <alignment vertical="center" wrapText="1"/>
    </xf>
    <xf numFmtId="0" fontId="23" fillId="15" borderId="7" xfId="1" applyFont="1" applyFill="1" applyBorder="1" applyAlignment="1">
      <alignment vertical="center" wrapText="1"/>
    </xf>
    <xf numFmtId="0" fontId="23" fillId="15" borderId="164" xfId="1" applyFont="1" applyFill="1" applyBorder="1" applyAlignment="1">
      <alignment vertical="center" wrapText="1"/>
    </xf>
    <xf numFmtId="0" fontId="26" fillId="15" borderId="164" xfId="1" applyFont="1" applyFill="1" applyBorder="1" applyAlignment="1">
      <alignment vertical="top" wrapText="1"/>
    </xf>
    <xf numFmtId="0" fontId="26" fillId="15" borderId="199" xfId="1" applyFont="1" applyFill="1" applyBorder="1" applyAlignment="1">
      <alignment vertical="top" wrapText="1"/>
    </xf>
    <xf numFmtId="0" fontId="26" fillId="15" borderId="27" xfId="1" applyFont="1" applyFill="1" applyBorder="1" applyAlignment="1">
      <alignment vertical="top" wrapText="1"/>
    </xf>
    <xf numFmtId="0" fontId="26" fillId="15" borderId="33" xfId="1" applyFont="1" applyFill="1" applyBorder="1" applyAlignment="1">
      <alignment vertical="top" wrapText="1"/>
    </xf>
    <xf numFmtId="0" fontId="26" fillId="15" borderId="203" xfId="1" applyFont="1" applyFill="1" applyBorder="1" applyAlignment="1">
      <alignment vertical="top" wrapText="1"/>
    </xf>
    <xf numFmtId="0" fontId="26" fillId="15" borderId="151" xfId="1" applyFont="1" applyFill="1" applyBorder="1" applyAlignment="1">
      <alignment vertical="top" wrapText="1"/>
    </xf>
    <xf numFmtId="0" fontId="26" fillId="15" borderId="204" xfId="1" applyFont="1" applyFill="1" applyBorder="1" applyAlignment="1">
      <alignment vertical="top" wrapText="1"/>
    </xf>
    <xf numFmtId="0" fontId="23" fillId="15" borderId="154" xfId="1" applyFont="1" applyFill="1" applyBorder="1" applyAlignment="1">
      <alignment horizontal="left" vertical="center" wrapText="1"/>
    </xf>
    <xf numFmtId="0" fontId="23" fillId="15" borderId="24" xfId="1" applyFont="1" applyFill="1" applyBorder="1" applyAlignment="1">
      <alignment horizontal="left" vertical="center" wrapText="1"/>
    </xf>
    <xf numFmtId="0" fontId="26" fillId="14" borderId="122" xfId="1" applyFont="1" applyFill="1" applyBorder="1" applyAlignment="1">
      <alignment horizontal="center" vertical="center" wrapText="1"/>
    </xf>
    <xf numFmtId="0" fontId="26" fillId="14" borderId="123" xfId="1" applyFont="1" applyFill="1" applyBorder="1" applyAlignment="1">
      <alignment horizontal="center" vertical="center" wrapText="1"/>
    </xf>
    <xf numFmtId="0" fontId="17" fillId="14" borderId="10" xfId="1" applyFont="1" applyFill="1" applyBorder="1" applyAlignment="1">
      <alignment horizontal="center" vertical="center" wrapText="1"/>
    </xf>
    <xf numFmtId="0" fontId="17" fillId="14" borderId="11" xfId="1" applyFont="1" applyFill="1" applyBorder="1" applyAlignment="1">
      <alignment horizontal="center" vertical="center" wrapText="1"/>
    </xf>
    <xf numFmtId="0" fontId="17" fillId="14" borderId="152" xfId="1" applyFont="1" applyFill="1" applyBorder="1" applyAlignment="1">
      <alignment horizontal="center" vertical="center" wrapText="1"/>
    </xf>
    <xf numFmtId="0" fontId="17" fillId="14" borderId="49" xfId="1" applyFont="1" applyFill="1" applyBorder="1" applyAlignment="1">
      <alignment horizontal="center" vertical="center" wrapText="1"/>
    </xf>
    <xf numFmtId="0" fontId="17" fillId="14" borderId="8" xfId="1" applyFont="1" applyFill="1" applyBorder="1" applyAlignment="1">
      <alignment horizontal="center" vertical="center" wrapText="1"/>
    </xf>
    <xf numFmtId="0" fontId="17" fillId="14" borderId="156" xfId="1" applyFont="1" applyFill="1" applyBorder="1" applyAlignment="1">
      <alignment horizontal="center" vertical="center" wrapText="1"/>
    </xf>
    <xf numFmtId="0" fontId="26" fillId="14" borderId="200" xfId="1" applyFont="1" applyFill="1" applyBorder="1" applyAlignment="1">
      <alignment vertical="top" wrapText="1"/>
    </xf>
    <xf numFmtId="0" fontId="26" fillId="14" borderId="2" xfId="1" applyFont="1" applyFill="1" applyBorder="1" applyAlignment="1">
      <alignment vertical="top" wrapText="1"/>
    </xf>
    <xf numFmtId="0" fontId="23" fillId="14" borderId="131" xfId="1" applyFont="1" applyFill="1" applyBorder="1" applyAlignment="1">
      <alignment vertical="center" wrapText="1"/>
    </xf>
    <xf numFmtId="0" fontId="23" fillId="14" borderId="165" xfId="1" applyFont="1" applyFill="1" applyBorder="1" applyAlignment="1">
      <alignment vertical="center" wrapText="1"/>
    </xf>
    <xf numFmtId="0" fontId="23" fillId="14" borderId="7" xfId="1" applyFont="1" applyFill="1" applyBorder="1" applyAlignment="1">
      <alignment vertical="center" wrapText="1"/>
    </xf>
    <xf numFmtId="0" fontId="23" fillId="14" borderId="164" xfId="1" applyFont="1" applyFill="1" applyBorder="1" applyAlignment="1">
      <alignment vertical="center" wrapText="1"/>
    </xf>
    <xf numFmtId="0" fontId="26" fillId="14" borderId="164" xfId="1" applyFont="1" applyFill="1" applyBorder="1" applyAlignment="1">
      <alignment vertical="top" wrapText="1"/>
    </xf>
    <xf numFmtId="0" fontId="26" fillId="14" borderId="199" xfId="1" applyFont="1" applyFill="1" applyBorder="1" applyAlignment="1">
      <alignment vertical="top" wrapText="1"/>
    </xf>
    <xf numFmtId="0" fontId="26" fillId="14" borderId="27" xfId="1" applyFont="1" applyFill="1" applyBorder="1" applyAlignment="1">
      <alignment vertical="top" wrapText="1"/>
    </xf>
    <xf numFmtId="0" fontId="26" fillId="14" borderId="33" xfId="1" applyFont="1" applyFill="1" applyBorder="1" applyAlignment="1">
      <alignment vertical="top" wrapText="1"/>
    </xf>
    <xf numFmtId="0" fontId="26" fillId="14" borderId="203" xfId="1" applyFont="1" applyFill="1" applyBorder="1" applyAlignment="1">
      <alignment vertical="top" wrapText="1"/>
    </xf>
    <xf numFmtId="0" fontId="26" fillId="14" borderId="151" xfId="1" applyFont="1" applyFill="1" applyBorder="1" applyAlignment="1">
      <alignment vertical="top" wrapText="1"/>
    </xf>
    <xf numFmtId="0" fontId="26" fillId="14" borderId="204" xfId="1" applyFont="1" applyFill="1" applyBorder="1" applyAlignment="1">
      <alignment vertical="top" wrapText="1"/>
    </xf>
    <xf numFmtId="0" fontId="23" fillId="14" borderId="154" xfId="1" applyFont="1" applyFill="1" applyBorder="1" applyAlignment="1">
      <alignment horizontal="left" vertical="center" wrapText="1"/>
    </xf>
    <xf numFmtId="0" fontId="23" fillId="14" borderId="24" xfId="1" applyFont="1" applyFill="1" applyBorder="1" applyAlignment="1">
      <alignment horizontal="left" vertical="center" wrapText="1"/>
    </xf>
    <xf numFmtId="0" fontId="26" fillId="13" borderId="122" xfId="1" applyFont="1" applyFill="1" applyBorder="1" applyAlignment="1">
      <alignment horizontal="center" vertical="center" wrapText="1"/>
    </xf>
    <xf numFmtId="0" fontId="26" fillId="13" borderId="123" xfId="1" applyFont="1" applyFill="1" applyBorder="1" applyAlignment="1">
      <alignment horizontal="center" vertical="center" wrapText="1"/>
    </xf>
    <xf numFmtId="0" fontId="17" fillId="13" borderId="10" xfId="1" applyFont="1" applyFill="1" applyBorder="1" applyAlignment="1">
      <alignment horizontal="center" vertical="center" wrapText="1"/>
    </xf>
    <xf numFmtId="0" fontId="17" fillId="13" borderId="11" xfId="1" applyFont="1" applyFill="1" applyBorder="1" applyAlignment="1">
      <alignment horizontal="center" vertical="center" wrapText="1"/>
    </xf>
    <xf numFmtId="0" fontId="17" fillId="13" borderId="152" xfId="1" applyFont="1" applyFill="1" applyBorder="1" applyAlignment="1">
      <alignment horizontal="center" vertical="center" wrapText="1"/>
    </xf>
    <xf numFmtId="0" fontId="17" fillId="13" borderId="49" xfId="1" applyFont="1" applyFill="1" applyBorder="1" applyAlignment="1">
      <alignment horizontal="center" vertical="center" wrapText="1"/>
    </xf>
    <xf numFmtId="0" fontId="17" fillId="13" borderId="8" xfId="1" applyFont="1" applyFill="1" applyBorder="1" applyAlignment="1">
      <alignment horizontal="center" vertical="center" wrapText="1"/>
    </xf>
    <xf numFmtId="0" fontId="17" fillId="13" borderId="156" xfId="1" applyFont="1" applyFill="1" applyBorder="1" applyAlignment="1">
      <alignment horizontal="center" vertical="center" wrapText="1"/>
    </xf>
    <xf numFmtId="0" fontId="26" fillId="13" borderId="200" xfId="1" applyFont="1" applyFill="1" applyBorder="1" applyAlignment="1">
      <alignment vertical="top" wrapText="1"/>
    </xf>
    <xf numFmtId="0" fontId="26" fillId="13" borderId="2" xfId="1" applyFont="1" applyFill="1" applyBorder="1" applyAlignment="1">
      <alignment vertical="top" wrapText="1"/>
    </xf>
    <xf numFmtId="0" fontId="23" fillId="13" borderId="131" xfId="1" applyFont="1" applyFill="1" applyBorder="1" applyAlignment="1">
      <alignment vertical="center" wrapText="1"/>
    </xf>
    <xf numFmtId="0" fontId="23" fillId="13" borderId="165" xfId="1" applyFont="1" applyFill="1" applyBorder="1" applyAlignment="1">
      <alignment vertical="center" wrapText="1"/>
    </xf>
    <xf numFmtId="0" fontId="23" fillId="13" borderId="7" xfId="1" applyFont="1" applyFill="1" applyBorder="1" applyAlignment="1">
      <alignment vertical="center" wrapText="1"/>
    </xf>
    <xf numFmtId="0" fontId="23" fillId="13" borderId="164" xfId="1" applyFont="1" applyFill="1" applyBorder="1" applyAlignment="1">
      <alignment vertical="center" wrapText="1"/>
    </xf>
    <xf numFmtId="0" fontId="26" fillId="13" borderId="164" xfId="1" applyFont="1" applyFill="1" applyBorder="1" applyAlignment="1">
      <alignment vertical="top" wrapText="1"/>
    </xf>
    <xf numFmtId="0" fontId="26" fillId="13" borderId="199" xfId="1" applyFont="1" applyFill="1" applyBorder="1" applyAlignment="1">
      <alignment vertical="top" wrapText="1"/>
    </xf>
    <xf numFmtId="0" fontId="26" fillId="13" borderId="27" xfId="1" applyFont="1" applyFill="1" applyBorder="1" applyAlignment="1">
      <alignment vertical="top" wrapText="1"/>
    </xf>
    <xf numFmtId="0" fontId="26" fillId="13" borderId="33" xfId="1" applyFont="1" applyFill="1" applyBorder="1" applyAlignment="1">
      <alignment vertical="top" wrapText="1"/>
    </xf>
    <xf numFmtId="0" fontId="26" fillId="13" borderId="203" xfId="1" applyFont="1" applyFill="1" applyBorder="1" applyAlignment="1">
      <alignment vertical="top" wrapText="1"/>
    </xf>
    <xf numFmtId="0" fontId="26" fillId="13" borderId="151" xfId="1" applyFont="1" applyFill="1" applyBorder="1" applyAlignment="1">
      <alignment vertical="top" wrapText="1"/>
    </xf>
    <xf numFmtId="0" fontId="26" fillId="13" borderId="204" xfId="1" applyFont="1" applyFill="1" applyBorder="1" applyAlignment="1">
      <alignment vertical="top" wrapText="1"/>
    </xf>
    <xf numFmtId="0" fontId="23" fillId="13" borderId="154" xfId="1" applyFont="1" applyFill="1" applyBorder="1" applyAlignment="1">
      <alignment horizontal="left" vertical="center" wrapText="1"/>
    </xf>
    <xf numFmtId="0" fontId="23" fillId="13" borderId="24" xfId="1" applyFont="1" applyFill="1" applyBorder="1" applyAlignment="1">
      <alignment horizontal="left" vertical="center" wrapText="1"/>
    </xf>
    <xf numFmtId="0" fontId="26" fillId="26" borderId="122" xfId="1" applyFont="1" applyFill="1" applyBorder="1" applyAlignment="1">
      <alignment horizontal="center" vertical="center" wrapText="1"/>
    </xf>
    <xf numFmtId="0" fontId="26" fillId="26" borderId="123" xfId="1" applyFont="1" applyFill="1" applyBorder="1" applyAlignment="1">
      <alignment horizontal="center" vertical="center" wrapText="1"/>
    </xf>
    <xf numFmtId="0" fontId="17" fillId="26" borderId="10" xfId="1" applyFont="1" applyFill="1" applyBorder="1" applyAlignment="1">
      <alignment horizontal="center" vertical="center" wrapText="1"/>
    </xf>
    <xf numFmtId="0" fontId="17" fillId="26" borderId="11" xfId="1" applyFont="1" applyFill="1" applyBorder="1" applyAlignment="1">
      <alignment horizontal="center" vertical="center" wrapText="1"/>
    </xf>
    <xf numFmtId="0" fontId="17" fillId="26" borderId="152" xfId="1" applyFont="1" applyFill="1" applyBorder="1" applyAlignment="1">
      <alignment horizontal="center" vertical="center" wrapText="1"/>
    </xf>
    <xf numFmtId="0" fontId="17" fillId="26" borderId="49" xfId="1" applyFont="1" applyFill="1" applyBorder="1" applyAlignment="1">
      <alignment horizontal="center" vertical="center" wrapText="1"/>
    </xf>
    <xf numFmtId="0" fontId="17" fillId="26" borderId="8" xfId="1" applyFont="1" applyFill="1" applyBorder="1" applyAlignment="1">
      <alignment horizontal="center" vertical="center" wrapText="1"/>
    </xf>
    <xf numFmtId="0" fontId="17" fillId="26" borderId="156" xfId="1" applyFont="1" applyFill="1" applyBorder="1" applyAlignment="1">
      <alignment horizontal="center" vertical="center" wrapText="1"/>
    </xf>
    <xf numFmtId="0" fontId="26" fillId="26" borderId="200" xfId="1" applyFont="1" applyFill="1" applyBorder="1" applyAlignment="1">
      <alignment vertical="top" wrapText="1"/>
    </xf>
    <xf numFmtId="0" fontId="26" fillId="26" borderId="2" xfId="1" applyFont="1" applyFill="1" applyBorder="1" applyAlignment="1">
      <alignment vertical="top" wrapText="1"/>
    </xf>
    <xf numFmtId="0" fontId="23" fillId="27" borderId="131" xfId="1" applyFont="1" applyFill="1" applyBorder="1" applyAlignment="1">
      <alignment vertical="center" wrapText="1"/>
    </xf>
    <xf numFmtId="0" fontId="23" fillId="27" borderId="165" xfId="1" applyFont="1" applyFill="1" applyBorder="1" applyAlignment="1">
      <alignment vertical="center" wrapText="1"/>
    </xf>
    <xf numFmtId="0" fontId="23" fillId="27" borderId="7" xfId="1" applyFont="1" applyFill="1" applyBorder="1" applyAlignment="1">
      <alignment vertical="center" wrapText="1"/>
    </xf>
    <xf numFmtId="0" fontId="23" fillId="27" borderId="164" xfId="1" applyFont="1" applyFill="1" applyBorder="1" applyAlignment="1">
      <alignment vertical="center" wrapText="1"/>
    </xf>
    <xf numFmtId="0" fontId="26" fillId="26" borderId="164" xfId="1" applyFont="1" applyFill="1" applyBorder="1" applyAlignment="1">
      <alignment vertical="top" wrapText="1"/>
    </xf>
    <xf numFmtId="0" fontId="26" fillId="26" borderId="199" xfId="1" applyFont="1" applyFill="1" applyBorder="1" applyAlignment="1">
      <alignment vertical="top" wrapText="1"/>
    </xf>
    <xf numFmtId="0" fontId="26" fillId="26" borderId="27" xfId="1" applyFont="1" applyFill="1" applyBorder="1" applyAlignment="1">
      <alignment vertical="top" wrapText="1"/>
    </xf>
    <xf numFmtId="0" fontId="26" fillId="26" borderId="33" xfId="1" applyFont="1" applyFill="1" applyBorder="1" applyAlignment="1">
      <alignment vertical="top" wrapText="1"/>
    </xf>
    <xf numFmtId="0" fontId="26" fillId="26" borderId="203" xfId="1" applyFont="1" applyFill="1" applyBorder="1" applyAlignment="1">
      <alignment vertical="top" wrapText="1"/>
    </xf>
    <xf numFmtId="0" fontId="26" fillId="26" borderId="151" xfId="1" applyFont="1" applyFill="1" applyBorder="1" applyAlignment="1">
      <alignment vertical="top" wrapText="1"/>
    </xf>
    <xf numFmtId="0" fontId="26" fillId="26" borderId="204" xfId="1" applyFont="1" applyFill="1" applyBorder="1" applyAlignment="1">
      <alignment vertical="top" wrapText="1"/>
    </xf>
    <xf numFmtId="0" fontId="23" fillId="26" borderId="154" xfId="1" applyFont="1" applyFill="1" applyBorder="1" applyAlignment="1">
      <alignment horizontal="left" vertical="center" wrapText="1"/>
    </xf>
    <xf numFmtId="0" fontId="23" fillId="26" borderId="24" xfId="1" applyFont="1" applyFill="1" applyBorder="1" applyAlignment="1">
      <alignment horizontal="left" vertical="center" wrapText="1"/>
    </xf>
    <xf numFmtId="0" fontId="23" fillId="0" borderId="0" xfId="1" applyFont="1">
      <alignment vertical="center"/>
    </xf>
  </cellXfs>
  <cellStyles count="3">
    <cellStyle name="ハイパーリンク" xfId="2" builtinId="8"/>
    <cellStyle name="標準" xfId="0" builtinId="0"/>
    <cellStyle name="標準 2" xfId="1"/>
  </cellStyles>
  <dxfs count="157">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theme="0" tint="-0.34998626667073579"/>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theme="0" tint="-0.34998626667073579"/>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7</xdr:col>
      <xdr:colOff>52253</xdr:colOff>
      <xdr:row>12</xdr:row>
      <xdr:rowOff>38100</xdr:rowOff>
    </xdr:from>
    <xdr:to>
      <xdr:col>13</xdr:col>
      <xdr:colOff>581025</xdr:colOff>
      <xdr:row>18</xdr:row>
      <xdr:rowOff>180975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7938953" y="3105150"/>
          <a:ext cx="4253047" cy="2047875"/>
          <a:chOff x="7867650" y="3276600"/>
          <a:chExt cx="5799291" cy="3448050"/>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3276600"/>
            <a:ext cx="5786303" cy="3448050"/>
          </a:xfrm>
          <a:prstGeom prst="rect">
            <a:avLst/>
          </a:prstGeom>
          <a:ln>
            <a:solidFill>
              <a:sysClr val="windowText" lastClr="000000"/>
            </a:solidFill>
          </a:ln>
        </xdr:spPr>
      </xdr:pic>
      <xdr:sp macro="" textlink="">
        <xdr:nvSpPr>
          <xdr:cNvPr id="4" name="線吹き出し 1 (枠付き) 3">
            <a:extLst>
              <a:ext uri="{FF2B5EF4-FFF2-40B4-BE49-F238E27FC236}">
                <a16:creationId xmlns:a16="http://schemas.microsoft.com/office/drawing/2014/main" id="{00000000-0008-0000-0000-000004000000}"/>
              </a:ext>
            </a:extLst>
          </xdr:cNvPr>
          <xdr:cNvSpPr/>
        </xdr:nvSpPr>
        <xdr:spPr>
          <a:xfrm>
            <a:off x="9953624" y="3971923"/>
            <a:ext cx="2362573" cy="408051"/>
          </a:xfrm>
          <a:prstGeom prst="borderCallout1">
            <a:avLst>
              <a:gd name="adj1" fmla="val 42434"/>
              <a:gd name="adj2" fmla="val 491"/>
              <a:gd name="adj3" fmla="val -50651"/>
              <a:gd name="adj4" fmla="val -42255"/>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latin typeface="UD デジタル 教科書体 NK-R" panose="02020400000000000000" pitchFamily="18" charset="-128"/>
                <a:ea typeface="UD デジタル 教科書体 NK-R" panose="02020400000000000000" pitchFamily="18" charset="-128"/>
              </a:rPr>
              <a:t>①ここをクリックします</a:t>
            </a:r>
            <a:r>
              <a:rPr kumimoji="1" lang="ja-JP" altLang="en-US" sz="1100">
                <a:latin typeface="UD デジタル 教科書体 NK-R" panose="02020400000000000000" pitchFamily="18" charset="-128"/>
                <a:ea typeface="UD デジタル 教科書体 NK-R" panose="02020400000000000000" pitchFamily="18" charset="-128"/>
              </a:rPr>
              <a:t>。</a:t>
            </a:r>
          </a:p>
        </xdr:txBody>
      </xdr:sp>
      <xdr:sp macro="" textlink="">
        <xdr:nvSpPr>
          <xdr:cNvPr id="5" name="線吹き出し 1 (枠付き) 4">
            <a:extLst>
              <a:ext uri="{FF2B5EF4-FFF2-40B4-BE49-F238E27FC236}">
                <a16:creationId xmlns:a16="http://schemas.microsoft.com/office/drawing/2014/main" id="{00000000-0008-0000-0000-000005000000}"/>
              </a:ext>
            </a:extLst>
          </xdr:cNvPr>
          <xdr:cNvSpPr/>
        </xdr:nvSpPr>
        <xdr:spPr>
          <a:xfrm>
            <a:off x="9745818" y="4806399"/>
            <a:ext cx="3921123" cy="462408"/>
          </a:xfrm>
          <a:prstGeom prst="borderCallout1">
            <a:avLst>
              <a:gd name="adj1" fmla="val 42434"/>
              <a:gd name="adj2" fmla="val 491"/>
              <a:gd name="adj3" fmla="val 40660"/>
              <a:gd name="adj4" fmla="val -4025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②</a:t>
            </a:r>
            <a:r>
              <a:rPr kumimoji="1" lang="ja-JP" altLang="en-US" sz="1100">
                <a:latin typeface="UD デジタル 教科書体 NK-R" panose="02020400000000000000" pitchFamily="18" charset="-128"/>
                <a:ea typeface="UD デジタル 教科書体 NK-R" panose="02020400000000000000" pitchFamily="18" charset="-128"/>
              </a:rPr>
              <a:t>ここに、検索したい文字列を入力します</a:t>
            </a:r>
            <a:r>
              <a:rPr kumimoji="1" lang="ja-JP" altLang="en-US" sz="1100"/>
              <a: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28575</xdr:colOff>
      <xdr:row>6</xdr:row>
      <xdr:rowOff>28575</xdr:rowOff>
    </xdr:from>
    <xdr:to>
      <xdr:col>35</xdr:col>
      <xdr:colOff>638175</xdr:colOff>
      <xdr:row>8</xdr:row>
      <xdr:rowOff>171450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2058650" y="1885950"/>
          <a:ext cx="3314700" cy="6858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19050</xdr:colOff>
      <xdr:row>6</xdr:row>
      <xdr:rowOff>28575</xdr:rowOff>
    </xdr:from>
    <xdr:to>
      <xdr:col>16</xdr:col>
      <xdr:colOff>0</xdr:colOff>
      <xdr:row>8</xdr:row>
      <xdr:rowOff>323850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800475" y="1543050"/>
          <a:ext cx="3495675" cy="6858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9525</xdr:colOff>
      <xdr:row>6</xdr:row>
      <xdr:rowOff>47625</xdr:rowOff>
    </xdr:from>
    <xdr:to>
      <xdr:col>35</xdr:col>
      <xdr:colOff>19050</xdr:colOff>
      <xdr:row>6</xdr:row>
      <xdr:rowOff>695325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13049250" y="1724025"/>
          <a:ext cx="3438525" cy="6477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19051</xdr:colOff>
      <xdr:row>1</xdr:row>
      <xdr:rowOff>209550</xdr:rowOff>
    </xdr:from>
    <xdr:to>
      <xdr:col>12</xdr:col>
      <xdr:colOff>609601</xdr:colOff>
      <xdr:row>4</xdr:row>
      <xdr:rowOff>161925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0782301" y="971550"/>
          <a:ext cx="3333750" cy="6477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676275</xdr:colOff>
      <xdr:row>1</xdr:row>
      <xdr:rowOff>190500</xdr:rowOff>
    </xdr:from>
    <xdr:to>
      <xdr:col>13</xdr:col>
      <xdr:colOff>0</xdr:colOff>
      <xdr:row>4</xdr:row>
      <xdr:rowOff>180975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10753725" y="952500"/>
          <a:ext cx="3438525" cy="6477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9525</xdr:rowOff>
    </xdr:from>
    <xdr:to>
      <xdr:col>13</xdr:col>
      <xdr:colOff>9525</xdr:colOff>
      <xdr:row>4</xdr:row>
      <xdr:rowOff>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0220325" y="771525"/>
          <a:ext cx="3438525" cy="6477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0</xdr:colOff>
      <xdr:row>4</xdr:row>
      <xdr:rowOff>57150</xdr:rowOff>
    </xdr:from>
    <xdr:to>
      <xdr:col>34</xdr:col>
      <xdr:colOff>9525</xdr:colOff>
      <xdr:row>4</xdr:row>
      <xdr:rowOff>704850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10391775" y="1304925"/>
          <a:ext cx="3438525" cy="6477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114300</xdr:colOff>
      <xdr:row>16</xdr:row>
      <xdr:rowOff>142875</xdr:rowOff>
    </xdr:from>
    <xdr:to>
      <xdr:col>27</xdr:col>
      <xdr:colOff>28575</xdr:colOff>
      <xdr:row>16</xdr:row>
      <xdr:rowOff>790575</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9172575" y="4895850"/>
          <a:ext cx="3438525" cy="64770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HTC115\Redirect\Desktop\&#23455;&#24907;&#35519;&#26619;\h26chosa_1daigak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T2078"/>
  <sheetViews>
    <sheetView tabSelected="1" workbookViewId="0">
      <selection activeCell="K713" sqref="K713"/>
    </sheetView>
  </sheetViews>
  <sheetFormatPr defaultRowHeight="15" x14ac:dyDescent="0.4"/>
  <cols>
    <col min="1" max="1" width="17.375" style="44" customWidth="1"/>
    <col min="2" max="2" width="47.875" style="44" customWidth="1"/>
    <col min="3" max="4" width="16.375" style="37" hidden="1" customWidth="1"/>
    <col min="5" max="6" width="17.125" style="37" customWidth="1"/>
    <col min="7" max="7" width="4" style="37" customWidth="1"/>
    <col min="8" max="8" width="3.875" style="37" customWidth="1"/>
    <col min="9" max="16384" width="9" style="37"/>
  </cols>
  <sheetData>
    <row r="1" spans="1:20" ht="34.5" customHeight="1" x14ac:dyDescent="0.4">
      <c r="A1" s="1268" t="s">
        <v>692</v>
      </c>
      <c r="B1" s="1268"/>
      <c r="C1" s="1268"/>
      <c r="D1" s="1268"/>
      <c r="E1" s="1268"/>
      <c r="F1" s="1268"/>
      <c r="H1" s="1267" t="s">
        <v>693</v>
      </c>
      <c r="I1" s="1267"/>
      <c r="J1" s="1267"/>
      <c r="K1" s="1267"/>
      <c r="L1" s="1267"/>
      <c r="M1" s="1267"/>
      <c r="O1" s="1267"/>
      <c r="P1" s="1267"/>
      <c r="Q1" s="1267"/>
      <c r="R1" s="1267"/>
      <c r="S1" s="1267"/>
      <c r="T1" s="1267"/>
    </row>
    <row r="2" spans="1:20" ht="15.75" thickBot="1" x14ac:dyDescent="0.45">
      <c r="A2" s="38" t="s">
        <v>0</v>
      </c>
      <c r="B2" s="39" t="s">
        <v>1</v>
      </c>
      <c r="C2" s="40" t="s">
        <v>2</v>
      </c>
      <c r="D2" s="40" t="s">
        <v>3</v>
      </c>
      <c r="E2" s="40" t="s">
        <v>2</v>
      </c>
      <c r="F2" s="40" t="s">
        <v>3</v>
      </c>
      <c r="H2" s="1267"/>
      <c r="I2" s="1267"/>
      <c r="J2" s="1267"/>
      <c r="K2" s="1267"/>
      <c r="L2" s="1267"/>
      <c r="M2" s="1267"/>
      <c r="O2" s="1267"/>
      <c r="P2" s="1267"/>
      <c r="Q2" s="1267"/>
      <c r="R2" s="1267"/>
      <c r="S2" s="1267"/>
      <c r="T2" s="1267"/>
    </row>
    <row r="3" spans="1:20" ht="13.5" customHeight="1" thickTop="1" x14ac:dyDescent="0.4">
      <c r="A3" s="1269"/>
      <c r="B3" s="1272" t="e">
        <f>VLOOKUP($A$3,$A$12:$F$5000,2,FALSE)</f>
        <v>#N/A</v>
      </c>
      <c r="C3" s="41" t="e">
        <f>VLOOKUP($A$3,$A$12:$F$5000,3,FALSE)</f>
        <v>#N/A</v>
      </c>
      <c r="D3" s="41" t="e">
        <f>VLOOKUP($A$3,$A$12:$F$5000,4,FALSE)</f>
        <v>#N/A</v>
      </c>
      <c r="E3" s="1272" t="e">
        <f>VLOOKUP($A$3,$A$12:$F$5000,5,FALSE)</f>
        <v>#N/A</v>
      </c>
      <c r="F3" s="1272" t="e">
        <f>VLOOKUP($A$3,$A$12:$F$5000,6,FALSE)</f>
        <v>#N/A</v>
      </c>
      <c r="H3" s="1267"/>
      <c r="I3" s="1267"/>
      <c r="J3" s="1267"/>
      <c r="K3" s="1267"/>
      <c r="L3" s="1267"/>
      <c r="M3" s="1267"/>
      <c r="O3" s="1267"/>
      <c r="P3" s="1267"/>
      <c r="Q3" s="1267"/>
      <c r="R3" s="1267"/>
      <c r="S3" s="1267"/>
      <c r="T3" s="1267"/>
    </row>
    <row r="4" spans="1:20" ht="15.75" customHeight="1" x14ac:dyDescent="0.4">
      <c r="A4" s="1270"/>
      <c r="B4" s="1272"/>
      <c r="C4" s="42"/>
      <c r="D4" s="42"/>
      <c r="E4" s="1272"/>
      <c r="F4" s="1272"/>
      <c r="H4" s="1267"/>
      <c r="I4" s="1267"/>
      <c r="J4" s="1267"/>
      <c r="K4" s="1267"/>
      <c r="L4" s="1267"/>
      <c r="M4" s="1267"/>
      <c r="O4" s="1267"/>
      <c r="P4" s="1267"/>
      <c r="Q4" s="1267"/>
      <c r="R4" s="1267"/>
      <c r="S4" s="1267"/>
      <c r="T4" s="1267"/>
    </row>
    <row r="5" spans="1:20" x14ac:dyDescent="0.4">
      <c r="A5" s="1270"/>
      <c r="B5" s="1272"/>
      <c r="C5" s="42"/>
      <c r="D5" s="42"/>
      <c r="E5" s="1272"/>
      <c r="F5" s="1272"/>
      <c r="H5" s="1267"/>
      <c r="I5" s="1267"/>
      <c r="J5" s="1267"/>
      <c r="K5" s="1267"/>
      <c r="L5" s="1267"/>
      <c r="M5" s="1267"/>
      <c r="O5" s="1267"/>
      <c r="P5" s="1267"/>
      <c r="Q5" s="1267"/>
      <c r="R5" s="1267"/>
      <c r="S5" s="1267"/>
      <c r="T5" s="1267"/>
    </row>
    <row r="6" spans="1:20" x14ac:dyDescent="0.4">
      <c r="A6" s="1270"/>
      <c r="B6" s="1272"/>
      <c r="C6" s="42"/>
      <c r="D6" s="42"/>
      <c r="E6" s="1272"/>
      <c r="F6" s="1272"/>
      <c r="H6" s="1267"/>
      <c r="I6" s="1267"/>
      <c r="J6" s="1267"/>
      <c r="K6" s="1267"/>
      <c r="L6" s="1267"/>
      <c r="M6" s="1267"/>
      <c r="O6" s="1267"/>
      <c r="P6" s="1267"/>
      <c r="Q6" s="1267"/>
      <c r="R6" s="1267"/>
      <c r="S6" s="1267"/>
      <c r="T6" s="1267"/>
    </row>
    <row r="7" spans="1:20" ht="15.75" thickBot="1" x14ac:dyDescent="0.45">
      <c r="A7" s="1271"/>
      <c r="B7" s="1272"/>
      <c r="C7" s="42"/>
      <c r="D7" s="42"/>
      <c r="E7" s="1272"/>
      <c r="F7" s="1272"/>
      <c r="H7" s="1267"/>
      <c r="I7" s="1267"/>
      <c r="J7" s="1267"/>
      <c r="K7" s="1267"/>
      <c r="L7" s="1267"/>
      <c r="M7" s="1267"/>
      <c r="O7" s="1267"/>
      <c r="P7" s="1267"/>
      <c r="Q7" s="1267"/>
      <c r="R7" s="1267"/>
      <c r="S7" s="1267"/>
      <c r="T7" s="1267"/>
    </row>
    <row r="8" spans="1:20" ht="15.75" thickTop="1" x14ac:dyDescent="0.4">
      <c r="A8" s="43" t="s">
        <v>4</v>
      </c>
      <c r="H8" s="1267"/>
      <c r="I8" s="1267"/>
      <c r="J8" s="1267"/>
      <c r="K8" s="1267"/>
      <c r="L8" s="1267"/>
      <c r="M8" s="1267"/>
      <c r="O8" s="1267"/>
      <c r="P8" s="1267"/>
      <c r="Q8" s="1267"/>
      <c r="R8" s="1267"/>
      <c r="S8" s="1267"/>
      <c r="T8" s="1267"/>
    </row>
    <row r="9" spans="1:20" x14ac:dyDescent="0.4">
      <c r="H9" s="1267"/>
      <c r="I9" s="1267"/>
      <c r="J9" s="1267"/>
      <c r="K9" s="1267"/>
      <c r="L9" s="1267"/>
      <c r="M9" s="1267"/>
      <c r="O9" s="1267"/>
      <c r="P9" s="1267"/>
      <c r="Q9" s="1267"/>
      <c r="R9" s="1267"/>
      <c r="S9" s="1267"/>
      <c r="T9" s="1267"/>
    </row>
    <row r="10" spans="1:20" ht="34.5" customHeight="1" x14ac:dyDescent="0.4">
      <c r="A10" s="1273" t="s">
        <v>5</v>
      </c>
      <c r="B10" s="1274"/>
      <c r="C10" s="1274"/>
      <c r="D10" s="1274"/>
      <c r="E10" s="1274"/>
      <c r="F10" s="1274"/>
      <c r="H10" s="1267"/>
      <c r="I10" s="1267"/>
      <c r="J10" s="1267"/>
      <c r="K10" s="1267"/>
      <c r="L10" s="1267"/>
      <c r="M10" s="1267"/>
      <c r="O10" s="1267"/>
      <c r="P10" s="1267"/>
      <c r="Q10" s="1267"/>
      <c r="R10" s="1267"/>
      <c r="S10" s="1267"/>
      <c r="T10" s="1267"/>
    </row>
    <row r="11" spans="1:20" ht="21" customHeight="1" x14ac:dyDescent="0.4">
      <c r="A11" s="45" t="s">
        <v>6</v>
      </c>
      <c r="B11" s="45" t="s">
        <v>1</v>
      </c>
      <c r="C11" s="46"/>
      <c r="D11" s="46"/>
      <c r="E11" s="47" t="s">
        <v>7</v>
      </c>
      <c r="F11" s="47" t="s">
        <v>3</v>
      </c>
      <c r="H11" s="1267"/>
      <c r="I11" s="1267"/>
      <c r="J11" s="1267"/>
      <c r="K11" s="1267"/>
      <c r="L11" s="1267"/>
      <c r="M11" s="1267"/>
      <c r="O11" s="1267"/>
      <c r="P11" s="1267"/>
      <c r="Q11" s="1267"/>
      <c r="R11" s="1267"/>
      <c r="S11" s="1267"/>
      <c r="T11" s="1267"/>
    </row>
    <row r="12" spans="1:20" ht="30" x14ac:dyDescent="0.4">
      <c r="A12" s="48" t="s">
        <v>694</v>
      </c>
      <c r="B12" s="49" t="s">
        <v>695</v>
      </c>
      <c r="C12" s="49" t="s">
        <v>696</v>
      </c>
      <c r="D12" s="49" t="s">
        <v>697</v>
      </c>
      <c r="E12" s="50" t="s">
        <v>696</v>
      </c>
      <c r="F12" s="49" t="s">
        <v>697</v>
      </c>
      <c r="H12" s="51" t="s">
        <v>8</v>
      </c>
    </row>
    <row r="13" spans="1:20" ht="30" x14ac:dyDescent="0.4">
      <c r="A13" s="52" t="s">
        <v>698</v>
      </c>
      <c r="B13" s="37" t="s">
        <v>695</v>
      </c>
      <c r="C13" s="37" t="s">
        <v>696</v>
      </c>
      <c r="D13" s="37" t="s">
        <v>697</v>
      </c>
      <c r="E13" s="53" t="s">
        <v>696</v>
      </c>
      <c r="F13" s="37" t="s">
        <v>697</v>
      </c>
    </row>
    <row r="14" spans="1:20" ht="30" x14ac:dyDescent="0.4">
      <c r="A14" s="52" t="s">
        <v>699</v>
      </c>
      <c r="B14" s="37" t="s">
        <v>695</v>
      </c>
      <c r="C14" s="37" t="s">
        <v>696</v>
      </c>
      <c r="D14" s="37" t="s">
        <v>697</v>
      </c>
      <c r="E14" s="53" t="s">
        <v>696</v>
      </c>
      <c r="F14" s="37" t="s">
        <v>697</v>
      </c>
    </row>
    <row r="15" spans="1:20" x14ac:dyDescent="0.4">
      <c r="A15" s="52" t="s">
        <v>700</v>
      </c>
      <c r="B15" s="37" t="s">
        <v>695</v>
      </c>
      <c r="C15" s="37" t="s">
        <v>696</v>
      </c>
      <c r="D15" s="37" t="s">
        <v>697</v>
      </c>
      <c r="E15" s="53" t="s">
        <v>696</v>
      </c>
      <c r="F15" s="37" t="s">
        <v>697</v>
      </c>
    </row>
    <row r="16" spans="1:20" ht="30" x14ac:dyDescent="0.4">
      <c r="A16" s="52" t="s">
        <v>701</v>
      </c>
      <c r="B16" s="37" t="s">
        <v>695</v>
      </c>
      <c r="C16" s="37" t="s">
        <v>696</v>
      </c>
      <c r="D16" s="37" t="s">
        <v>697</v>
      </c>
      <c r="E16" s="53" t="s">
        <v>696</v>
      </c>
      <c r="F16" s="37" t="s">
        <v>697</v>
      </c>
    </row>
    <row r="17" spans="1:6" ht="30" x14ac:dyDescent="0.4">
      <c r="A17" s="44" t="s">
        <v>702</v>
      </c>
      <c r="B17" s="37" t="s">
        <v>695</v>
      </c>
      <c r="C17" s="37" t="s">
        <v>696</v>
      </c>
      <c r="D17" s="37" t="s">
        <v>697</v>
      </c>
      <c r="E17" s="53" t="s">
        <v>696</v>
      </c>
      <c r="F17" s="37" t="s">
        <v>697</v>
      </c>
    </row>
    <row r="18" spans="1:6" x14ac:dyDescent="0.4">
      <c r="A18" s="52" t="s">
        <v>703</v>
      </c>
      <c r="B18" s="37" t="s">
        <v>695</v>
      </c>
      <c r="C18" s="37" t="s">
        <v>696</v>
      </c>
      <c r="D18" s="37" t="s">
        <v>697</v>
      </c>
      <c r="E18" s="53" t="s">
        <v>696</v>
      </c>
      <c r="F18" s="37" t="s">
        <v>697</v>
      </c>
    </row>
    <row r="19" spans="1:6" x14ac:dyDescent="0.4">
      <c r="A19" s="52" t="s">
        <v>704</v>
      </c>
      <c r="B19" s="37" t="s">
        <v>695</v>
      </c>
      <c r="C19" s="37" t="s">
        <v>696</v>
      </c>
      <c r="D19" s="37" t="s">
        <v>697</v>
      </c>
      <c r="E19" s="53" t="s">
        <v>696</v>
      </c>
      <c r="F19" s="37" t="s">
        <v>697</v>
      </c>
    </row>
    <row r="20" spans="1:6" ht="30" x14ac:dyDescent="0.4">
      <c r="A20" s="52" t="s">
        <v>705</v>
      </c>
      <c r="B20" s="37" t="s">
        <v>695</v>
      </c>
      <c r="C20" s="37" t="s">
        <v>696</v>
      </c>
      <c r="D20" s="37" t="s">
        <v>697</v>
      </c>
      <c r="E20" s="53" t="s">
        <v>696</v>
      </c>
      <c r="F20" s="37" t="s">
        <v>697</v>
      </c>
    </row>
    <row r="21" spans="1:6" x14ac:dyDescent="0.4">
      <c r="A21" s="52" t="s">
        <v>706</v>
      </c>
      <c r="B21" s="37" t="s">
        <v>695</v>
      </c>
      <c r="C21" s="37" t="s">
        <v>696</v>
      </c>
      <c r="D21" s="37" t="s">
        <v>697</v>
      </c>
      <c r="E21" s="53" t="s">
        <v>696</v>
      </c>
      <c r="F21" s="37" t="s">
        <v>697</v>
      </c>
    </row>
    <row r="22" spans="1:6" ht="30" x14ac:dyDescent="0.4">
      <c r="A22" s="52" t="s">
        <v>707</v>
      </c>
      <c r="B22" s="37" t="s">
        <v>695</v>
      </c>
      <c r="C22" s="37" t="s">
        <v>696</v>
      </c>
      <c r="D22" s="37" t="s">
        <v>697</v>
      </c>
      <c r="E22" s="53" t="s">
        <v>696</v>
      </c>
      <c r="F22" s="37" t="s">
        <v>697</v>
      </c>
    </row>
    <row r="23" spans="1:6" x14ac:dyDescent="0.4">
      <c r="A23" s="44" t="s">
        <v>708</v>
      </c>
      <c r="B23" s="37" t="s">
        <v>695</v>
      </c>
      <c r="C23" s="37" t="s">
        <v>696</v>
      </c>
      <c r="D23" s="37" t="s">
        <v>697</v>
      </c>
      <c r="E23" s="53" t="s">
        <v>696</v>
      </c>
      <c r="F23" s="37" t="s">
        <v>697</v>
      </c>
    </row>
    <row r="24" spans="1:6" ht="30" x14ac:dyDescent="0.4">
      <c r="A24" s="52" t="s">
        <v>709</v>
      </c>
      <c r="B24" s="37" t="s">
        <v>695</v>
      </c>
      <c r="C24" s="37" t="s">
        <v>696</v>
      </c>
      <c r="D24" s="37" t="s">
        <v>697</v>
      </c>
      <c r="E24" s="53" t="s">
        <v>696</v>
      </c>
      <c r="F24" s="37" t="s">
        <v>697</v>
      </c>
    </row>
    <row r="25" spans="1:6" ht="30" x14ac:dyDescent="0.4">
      <c r="A25" s="52" t="s">
        <v>710</v>
      </c>
      <c r="B25" s="37" t="s">
        <v>695</v>
      </c>
      <c r="C25" s="37" t="s">
        <v>696</v>
      </c>
      <c r="D25" s="37" t="s">
        <v>697</v>
      </c>
      <c r="E25" s="53" t="s">
        <v>696</v>
      </c>
      <c r="F25" s="37" t="s">
        <v>697</v>
      </c>
    </row>
    <row r="26" spans="1:6" x14ac:dyDescent="0.4">
      <c r="A26" s="52" t="s">
        <v>711</v>
      </c>
      <c r="B26" s="37" t="s">
        <v>695</v>
      </c>
      <c r="C26" s="37" t="s">
        <v>696</v>
      </c>
      <c r="D26" s="37" t="s">
        <v>697</v>
      </c>
      <c r="E26" s="53" t="s">
        <v>696</v>
      </c>
      <c r="F26" s="37" t="s">
        <v>697</v>
      </c>
    </row>
    <row r="27" spans="1:6" x14ac:dyDescent="0.4">
      <c r="A27" s="52" t="s">
        <v>712</v>
      </c>
      <c r="B27" s="37" t="s">
        <v>695</v>
      </c>
      <c r="C27" s="37" t="s">
        <v>696</v>
      </c>
      <c r="D27" s="37" t="s">
        <v>697</v>
      </c>
      <c r="E27" s="53" t="s">
        <v>696</v>
      </c>
      <c r="F27" s="37" t="s">
        <v>697</v>
      </c>
    </row>
    <row r="28" spans="1:6" x14ac:dyDescent="0.4">
      <c r="A28" s="52" t="s">
        <v>713</v>
      </c>
      <c r="B28" s="37" t="s">
        <v>695</v>
      </c>
      <c r="C28" s="37" t="s">
        <v>696</v>
      </c>
      <c r="D28" s="37" t="s">
        <v>697</v>
      </c>
      <c r="E28" s="53" t="s">
        <v>696</v>
      </c>
      <c r="F28" s="37" t="s">
        <v>697</v>
      </c>
    </row>
    <row r="29" spans="1:6" ht="30" x14ac:dyDescent="0.4">
      <c r="A29" s="52" t="s">
        <v>714</v>
      </c>
      <c r="B29" s="37" t="s">
        <v>695</v>
      </c>
      <c r="C29" s="37" t="s">
        <v>696</v>
      </c>
      <c r="D29" s="37" t="s">
        <v>697</v>
      </c>
      <c r="E29" s="53" t="s">
        <v>696</v>
      </c>
      <c r="F29" s="37" t="s">
        <v>697</v>
      </c>
    </row>
    <row r="30" spans="1:6" ht="30" x14ac:dyDescent="0.4">
      <c r="A30" s="52" t="s">
        <v>715</v>
      </c>
      <c r="B30" s="37" t="s">
        <v>695</v>
      </c>
      <c r="C30" s="37" t="s">
        <v>696</v>
      </c>
      <c r="D30" s="37" t="s">
        <v>697</v>
      </c>
      <c r="E30" s="53" t="s">
        <v>696</v>
      </c>
      <c r="F30" s="37" t="s">
        <v>697</v>
      </c>
    </row>
    <row r="31" spans="1:6" ht="30" x14ac:dyDescent="0.4">
      <c r="A31" s="44" t="s">
        <v>716</v>
      </c>
      <c r="B31" s="37" t="s">
        <v>695</v>
      </c>
      <c r="C31" s="37" t="s">
        <v>696</v>
      </c>
      <c r="D31" s="37" t="s">
        <v>697</v>
      </c>
      <c r="E31" s="53" t="s">
        <v>696</v>
      </c>
      <c r="F31" s="37" t="s">
        <v>697</v>
      </c>
    </row>
    <row r="32" spans="1:6" x14ac:dyDescent="0.4">
      <c r="A32" s="44" t="s">
        <v>717</v>
      </c>
      <c r="B32" s="37" t="s">
        <v>695</v>
      </c>
      <c r="C32" s="37" t="s">
        <v>696</v>
      </c>
      <c r="D32" s="37" t="s">
        <v>697</v>
      </c>
      <c r="E32" s="53" t="s">
        <v>696</v>
      </c>
      <c r="F32" s="37" t="s">
        <v>697</v>
      </c>
    </row>
    <row r="33" spans="1:6" x14ac:dyDescent="0.4">
      <c r="A33" s="52" t="s">
        <v>718</v>
      </c>
      <c r="B33" s="37" t="s">
        <v>695</v>
      </c>
      <c r="C33" s="37" t="s">
        <v>696</v>
      </c>
      <c r="D33" s="37" t="s">
        <v>697</v>
      </c>
      <c r="E33" s="53" t="s">
        <v>696</v>
      </c>
      <c r="F33" s="37" t="s">
        <v>697</v>
      </c>
    </row>
    <row r="34" spans="1:6" ht="30" x14ac:dyDescent="0.4">
      <c r="A34" s="52" t="s">
        <v>719</v>
      </c>
      <c r="B34" s="37" t="s">
        <v>695</v>
      </c>
      <c r="C34" s="37" t="s">
        <v>696</v>
      </c>
      <c r="D34" s="37" t="s">
        <v>697</v>
      </c>
      <c r="E34" s="53" t="s">
        <v>696</v>
      </c>
      <c r="F34" s="37" t="s">
        <v>697</v>
      </c>
    </row>
    <row r="35" spans="1:6" ht="30" x14ac:dyDescent="0.4">
      <c r="A35" s="52" t="s">
        <v>720</v>
      </c>
      <c r="B35" s="37" t="s">
        <v>695</v>
      </c>
      <c r="C35" s="37" t="s">
        <v>696</v>
      </c>
      <c r="D35" s="37" t="s">
        <v>697</v>
      </c>
      <c r="E35" s="53" t="s">
        <v>696</v>
      </c>
      <c r="F35" s="37" t="s">
        <v>697</v>
      </c>
    </row>
    <row r="36" spans="1:6" x14ac:dyDescent="0.4">
      <c r="A36" s="52" t="s">
        <v>721</v>
      </c>
      <c r="B36" s="37" t="s">
        <v>695</v>
      </c>
      <c r="C36" s="37" t="s">
        <v>696</v>
      </c>
      <c r="D36" s="37" t="s">
        <v>697</v>
      </c>
      <c r="E36" s="53" t="s">
        <v>696</v>
      </c>
      <c r="F36" s="37" t="s">
        <v>697</v>
      </c>
    </row>
    <row r="37" spans="1:6" x14ac:dyDescent="0.4">
      <c r="A37" s="52" t="s">
        <v>722</v>
      </c>
      <c r="B37" s="37" t="s">
        <v>695</v>
      </c>
      <c r="C37" s="37" t="s">
        <v>696</v>
      </c>
      <c r="D37" s="37" t="s">
        <v>697</v>
      </c>
      <c r="E37" s="53" t="s">
        <v>696</v>
      </c>
      <c r="F37" s="37" t="s">
        <v>697</v>
      </c>
    </row>
    <row r="38" spans="1:6" x14ac:dyDescent="0.4">
      <c r="A38" s="52" t="s">
        <v>723</v>
      </c>
      <c r="B38" s="37" t="s">
        <v>695</v>
      </c>
      <c r="C38" s="37" t="s">
        <v>696</v>
      </c>
      <c r="D38" s="37" t="s">
        <v>697</v>
      </c>
      <c r="E38" s="53" t="s">
        <v>696</v>
      </c>
      <c r="F38" s="37" t="s">
        <v>697</v>
      </c>
    </row>
    <row r="39" spans="1:6" x14ac:dyDescent="0.4">
      <c r="A39" s="52" t="s">
        <v>724</v>
      </c>
      <c r="B39" s="37" t="s">
        <v>695</v>
      </c>
      <c r="C39" s="37" t="s">
        <v>696</v>
      </c>
      <c r="D39" s="37" t="s">
        <v>697</v>
      </c>
      <c r="E39" s="53" t="s">
        <v>696</v>
      </c>
      <c r="F39" s="37" t="s">
        <v>697</v>
      </c>
    </row>
    <row r="40" spans="1:6" x14ac:dyDescent="0.4">
      <c r="A40" s="52" t="s">
        <v>725</v>
      </c>
      <c r="B40" s="37" t="s">
        <v>695</v>
      </c>
      <c r="C40" s="37" t="s">
        <v>696</v>
      </c>
      <c r="D40" s="37" t="s">
        <v>697</v>
      </c>
      <c r="E40" s="53" t="s">
        <v>696</v>
      </c>
      <c r="F40" s="37" t="s">
        <v>697</v>
      </c>
    </row>
    <row r="41" spans="1:6" x14ac:dyDescent="0.4">
      <c r="A41" s="52" t="s">
        <v>726</v>
      </c>
      <c r="B41" s="37" t="s">
        <v>695</v>
      </c>
      <c r="C41" s="37" t="s">
        <v>696</v>
      </c>
      <c r="D41" s="37" t="s">
        <v>697</v>
      </c>
      <c r="E41" s="53" t="s">
        <v>696</v>
      </c>
      <c r="F41" s="37" t="s">
        <v>697</v>
      </c>
    </row>
    <row r="42" spans="1:6" x14ac:dyDescent="0.4">
      <c r="A42" s="52" t="s">
        <v>727</v>
      </c>
      <c r="B42" s="37" t="s">
        <v>695</v>
      </c>
      <c r="C42" s="37" t="s">
        <v>696</v>
      </c>
      <c r="D42" s="37" t="s">
        <v>697</v>
      </c>
      <c r="E42" s="53" t="s">
        <v>696</v>
      </c>
      <c r="F42" s="37" t="s">
        <v>697</v>
      </c>
    </row>
    <row r="43" spans="1:6" x14ac:dyDescent="0.4">
      <c r="A43" s="52" t="s">
        <v>728</v>
      </c>
      <c r="B43" s="37" t="s">
        <v>695</v>
      </c>
      <c r="C43" s="37" t="s">
        <v>696</v>
      </c>
      <c r="D43" s="37" t="s">
        <v>697</v>
      </c>
      <c r="E43" s="53" t="s">
        <v>696</v>
      </c>
      <c r="F43" s="37" t="s">
        <v>697</v>
      </c>
    </row>
    <row r="44" spans="1:6" x14ac:dyDescent="0.4">
      <c r="A44" s="52" t="s">
        <v>729</v>
      </c>
      <c r="B44" s="37" t="s">
        <v>695</v>
      </c>
      <c r="C44" s="37" t="s">
        <v>696</v>
      </c>
      <c r="D44" s="37" t="s">
        <v>697</v>
      </c>
      <c r="E44" s="53" t="s">
        <v>696</v>
      </c>
      <c r="F44" s="37" t="s">
        <v>697</v>
      </c>
    </row>
    <row r="45" spans="1:6" x14ac:dyDescent="0.4">
      <c r="A45" s="52" t="s">
        <v>730</v>
      </c>
      <c r="B45" s="37" t="s">
        <v>695</v>
      </c>
      <c r="C45" s="37" t="s">
        <v>696</v>
      </c>
      <c r="D45" s="37" t="s">
        <v>697</v>
      </c>
      <c r="E45" s="53" t="s">
        <v>696</v>
      </c>
      <c r="F45" s="37" t="s">
        <v>697</v>
      </c>
    </row>
    <row r="46" spans="1:6" x14ac:dyDescent="0.4">
      <c r="A46" s="52" t="s">
        <v>731</v>
      </c>
      <c r="B46" s="37" t="s">
        <v>695</v>
      </c>
      <c r="C46" s="37" t="s">
        <v>696</v>
      </c>
      <c r="D46" s="37" t="s">
        <v>697</v>
      </c>
      <c r="E46" s="53" t="s">
        <v>696</v>
      </c>
      <c r="F46" s="37" t="s">
        <v>697</v>
      </c>
    </row>
    <row r="47" spans="1:6" x14ac:dyDescent="0.4">
      <c r="A47" s="52" t="s">
        <v>732</v>
      </c>
      <c r="B47" s="37" t="s">
        <v>695</v>
      </c>
      <c r="C47" s="37" t="s">
        <v>696</v>
      </c>
      <c r="D47" s="37" t="s">
        <v>697</v>
      </c>
      <c r="E47" s="53" t="s">
        <v>696</v>
      </c>
      <c r="F47" s="37" t="s">
        <v>697</v>
      </c>
    </row>
    <row r="48" spans="1:6" x14ac:dyDescent="0.4">
      <c r="A48" s="52" t="s">
        <v>733</v>
      </c>
      <c r="B48" s="37" t="s">
        <v>695</v>
      </c>
      <c r="C48" s="37" t="s">
        <v>696</v>
      </c>
      <c r="D48" s="37" t="s">
        <v>697</v>
      </c>
      <c r="E48" s="53" t="s">
        <v>696</v>
      </c>
      <c r="F48" s="37" t="s">
        <v>697</v>
      </c>
    </row>
    <row r="49" spans="1:6" x14ac:dyDescent="0.4">
      <c r="A49" s="52" t="s">
        <v>734</v>
      </c>
      <c r="B49" s="37" t="s">
        <v>695</v>
      </c>
      <c r="C49" s="37" t="s">
        <v>696</v>
      </c>
      <c r="D49" s="37" t="s">
        <v>697</v>
      </c>
      <c r="E49" s="53" t="s">
        <v>696</v>
      </c>
      <c r="F49" s="37" t="s">
        <v>697</v>
      </c>
    </row>
    <row r="50" spans="1:6" x14ac:dyDescent="0.4">
      <c r="A50" s="52" t="s">
        <v>735</v>
      </c>
      <c r="B50" s="37" t="s">
        <v>695</v>
      </c>
      <c r="C50" s="37" t="s">
        <v>696</v>
      </c>
      <c r="D50" s="37" t="s">
        <v>697</v>
      </c>
      <c r="E50" s="53" t="s">
        <v>696</v>
      </c>
      <c r="F50" s="37" t="s">
        <v>697</v>
      </c>
    </row>
    <row r="51" spans="1:6" x14ac:dyDescent="0.4">
      <c r="A51" s="52" t="s">
        <v>736</v>
      </c>
      <c r="B51" s="37" t="s">
        <v>695</v>
      </c>
      <c r="C51" s="37" t="s">
        <v>696</v>
      </c>
      <c r="D51" s="37" t="s">
        <v>697</v>
      </c>
      <c r="E51" s="53" t="s">
        <v>696</v>
      </c>
      <c r="F51" s="37" t="s">
        <v>697</v>
      </c>
    </row>
    <row r="52" spans="1:6" ht="30" x14ac:dyDescent="0.4">
      <c r="A52" s="52" t="s">
        <v>737</v>
      </c>
      <c r="B52" s="37" t="s">
        <v>695</v>
      </c>
      <c r="C52" s="37" t="s">
        <v>696</v>
      </c>
      <c r="D52" s="37" t="s">
        <v>697</v>
      </c>
      <c r="E52" s="53" t="s">
        <v>696</v>
      </c>
      <c r="F52" s="37" t="s">
        <v>697</v>
      </c>
    </row>
    <row r="53" spans="1:6" x14ac:dyDescent="0.4">
      <c r="A53" s="52" t="s">
        <v>738</v>
      </c>
      <c r="B53" s="37" t="s">
        <v>695</v>
      </c>
      <c r="C53" s="37" t="s">
        <v>696</v>
      </c>
      <c r="D53" s="37" t="s">
        <v>697</v>
      </c>
      <c r="E53" s="53" t="s">
        <v>696</v>
      </c>
      <c r="F53" s="37" t="s">
        <v>697</v>
      </c>
    </row>
    <row r="54" spans="1:6" x14ac:dyDescent="0.4">
      <c r="A54" s="52" t="s">
        <v>739</v>
      </c>
      <c r="B54" s="37" t="s">
        <v>695</v>
      </c>
      <c r="C54" s="37" t="s">
        <v>696</v>
      </c>
      <c r="D54" s="37" t="s">
        <v>697</v>
      </c>
      <c r="E54" s="53" t="s">
        <v>696</v>
      </c>
      <c r="F54" s="37" t="s">
        <v>697</v>
      </c>
    </row>
    <row r="55" spans="1:6" x14ac:dyDescent="0.4">
      <c r="A55" s="52" t="s">
        <v>740</v>
      </c>
      <c r="B55" s="37" t="s">
        <v>695</v>
      </c>
      <c r="C55" s="37" t="s">
        <v>696</v>
      </c>
      <c r="D55" s="37" t="s">
        <v>697</v>
      </c>
      <c r="E55" s="53" t="s">
        <v>696</v>
      </c>
      <c r="F55" s="37" t="s">
        <v>697</v>
      </c>
    </row>
    <row r="56" spans="1:6" ht="30" x14ac:dyDescent="0.4">
      <c r="A56" s="52" t="s">
        <v>741</v>
      </c>
      <c r="B56" s="37" t="s">
        <v>695</v>
      </c>
      <c r="C56" s="37" t="s">
        <v>696</v>
      </c>
      <c r="D56" s="37" t="s">
        <v>697</v>
      </c>
      <c r="E56" s="53" t="s">
        <v>696</v>
      </c>
      <c r="F56" s="37" t="s">
        <v>697</v>
      </c>
    </row>
    <row r="57" spans="1:6" x14ac:dyDescent="0.4">
      <c r="A57" s="52" t="s">
        <v>742</v>
      </c>
      <c r="B57" s="37" t="s">
        <v>695</v>
      </c>
      <c r="C57" s="37" t="s">
        <v>696</v>
      </c>
      <c r="D57" s="37" t="s">
        <v>697</v>
      </c>
      <c r="E57" s="53" t="s">
        <v>696</v>
      </c>
      <c r="F57" s="37" t="s">
        <v>697</v>
      </c>
    </row>
    <row r="58" spans="1:6" x14ac:dyDescent="0.4">
      <c r="A58" s="52" t="s">
        <v>743</v>
      </c>
      <c r="B58" s="37" t="s">
        <v>695</v>
      </c>
      <c r="C58" s="37" t="s">
        <v>696</v>
      </c>
      <c r="D58" s="37" t="s">
        <v>697</v>
      </c>
      <c r="E58" s="53" t="s">
        <v>696</v>
      </c>
      <c r="F58" s="37" t="s">
        <v>697</v>
      </c>
    </row>
    <row r="59" spans="1:6" x14ac:dyDescent="0.4">
      <c r="A59" s="52" t="s">
        <v>744</v>
      </c>
      <c r="B59" s="37" t="s">
        <v>695</v>
      </c>
      <c r="C59" s="37" t="s">
        <v>696</v>
      </c>
      <c r="D59" s="37" t="s">
        <v>697</v>
      </c>
      <c r="E59" s="53" t="s">
        <v>696</v>
      </c>
      <c r="F59" s="37" t="s">
        <v>697</v>
      </c>
    </row>
    <row r="60" spans="1:6" x14ac:dyDescent="0.4">
      <c r="A60" s="52" t="s">
        <v>745</v>
      </c>
      <c r="B60" s="37" t="s">
        <v>695</v>
      </c>
      <c r="C60" s="37" t="s">
        <v>696</v>
      </c>
      <c r="D60" s="37" t="s">
        <v>697</v>
      </c>
      <c r="E60" s="53" t="s">
        <v>696</v>
      </c>
      <c r="F60" s="37" t="s">
        <v>697</v>
      </c>
    </row>
    <row r="61" spans="1:6" x14ac:dyDescent="0.4">
      <c r="A61" s="52" t="s">
        <v>746</v>
      </c>
      <c r="B61" s="37" t="s">
        <v>695</v>
      </c>
      <c r="C61" s="37" t="s">
        <v>696</v>
      </c>
      <c r="D61" s="37" t="s">
        <v>697</v>
      </c>
      <c r="E61" s="53" t="s">
        <v>696</v>
      </c>
      <c r="F61" s="37" t="s">
        <v>697</v>
      </c>
    </row>
    <row r="62" spans="1:6" x14ac:dyDescent="0.4">
      <c r="A62" s="52" t="s">
        <v>747</v>
      </c>
      <c r="B62" s="37" t="s">
        <v>695</v>
      </c>
      <c r="C62" s="37" t="s">
        <v>696</v>
      </c>
      <c r="D62" s="37" t="s">
        <v>697</v>
      </c>
      <c r="E62" s="53" t="s">
        <v>696</v>
      </c>
      <c r="F62" s="37" t="s">
        <v>697</v>
      </c>
    </row>
    <row r="63" spans="1:6" x14ac:dyDescent="0.4">
      <c r="A63" s="52" t="s">
        <v>748</v>
      </c>
      <c r="B63" s="37" t="s">
        <v>695</v>
      </c>
      <c r="C63" s="37" t="s">
        <v>696</v>
      </c>
      <c r="D63" s="37" t="s">
        <v>697</v>
      </c>
      <c r="E63" s="53" t="s">
        <v>696</v>
      </c>
      <c r="F63" s="37" t="s">
        <v>697</v>
      </c>
    </row>
    <row r="64" spans="1:6" x14ac:dyDescent="0.4">
      <c r="A64" s="52" t="s">
        <v>749</v>
      </c>
      <c r="B64" s="37" t="s">
        <v>695</v>
      </c>
      <c r="C64" s="37" t="s">
        <v>696</v>
      </c>
      <c r="D64" s="37" t="s">
        <v>697</v>
      </c>
      <c r="E64" s="53" t="s">
        <v>696</v>
      </c>
      <c r="F64" s="37" t="s">
        <v>697</v>
      </c>
    </row>
    <row r="65" spans="1:6" x14ac:dyDescent="0.4">
      <c r="A65" s="52" t="s">
        <v>750</v>
      </c>
      <c r="B65" s="37" t="s">
        <v>695</v>
      </c>
      <c r="C65" s="37" t="s">
        <v>696</v>
      </c>
      <c r="D65" s="37" t="s">
        <v>697</v>
      </c>
      <c r="E65" s="53" t="s">
        <v>696</v>
      </c>
      <c r="F65" s="37" t="s">
        <v>697</v>
      </c>
    </row>
    <row r="66" spans="1:6" x14ac:dyDescent="0.4">
      <c r="A66" s="52" t="s">
        <v>751</v>
      </c>
      <c r="B66" s="37" t="s">
        <v>695</v>
      </c>
      <c r="C66" s="37" t="s">
        <v>696</v>
      </c>
      <c r="D66" s="37" t="s">
        <v>697</v>
      </c>
      <c r="E66" s="53" t="s">
        <v>696</v>
      </c>
      <c r="F66" s="37" t="s">
        <v>697</v>
      </c>
    </row>
    <row r="67" spans="1:6" x14ac:dyDescent="0.4">
      <c r="A67" s="52" t="s">
        <v>752</v>
      </c>
      <c r="B67" s="37" t="s">
        <v>695</v>
      </c>
      <c r="C67" s="37" t="s">
        <v>696</v>
      </c>
      <c r="D67" s="37" t="s">
        <v>697</v>
      </c>
      <c r="E67" s="53" t="s">
        <v>696</v>
      </c>
      <c r="F67" s="37" t="s">
        <v>697</v>
      </c>
    </row>
    <row r="68" spans="1:6" x14ac:dyDescent="0.4">
      <c r="A68" s="52" t="s">
        <v>753</v>
      </c>
      <c r="B68" s="37" t="s">
        <v>695</v>
      </c>
      <c r="C68" s="37" t="s">
        <v>696</v>
      </c>
      <c r="D68" s="37" t="s">
        <v>697</v>
      </c>
      <c r="E68" s="53" t="s">
        <v>696</v>
      </c>
      <c r="F68" s="37" t="s">
        <v>697</v>
      </c>
    </row>
    <row r="69" spans="1:6" x14ac:dyDescent="0.4">
      <c r="A69" s="52" t="s">
        <v>754</v>
      </c>
      <c r="B69" s="37" t="s">
        <v>695</v>
      </c>
      <c r="C69" s="37" t="s">
        <v>696</v>
      </c>
      <c r="D69" s="37" t="s">
        <v>697</v>
      </c>
      <c r="E69" s="53" t="s">
        <v>696</v>
      </c>
      <c r="F69" s="37" t="s">
        <v>697</v>
      </c>
    </row>
    <row r="70" spans="1:6" x14ac:dyDescent="0.4">
      <c r="A70" s="52" t="s">
        <v>755</v>
      </c>
      <c r="B70" s="37" t="s">
        <v>695</v>
      </c>
      <c r="C70" s="37" t="s">
        <v>696</v>
      </c>
      <c r="D70" s="37" t="s">
        <v>697</v>
      </c>
      <c r="E70" s="53" t="s">
        <v>696</v>
      </c>
      <c r="F70" s="37" t="s">
        <v>697</v>
      </c>
    </row>
    <row r="71" spans="1:6" x14ac:dyDescent="0.4">
      <c r="A71" s="52" t="s">
        <v>756</v>
      </c>
      <c r="B71" s="37" t="s">
        <v>695</v>
      </c>
      <c r="C71" s="37" t="s">
        <v>696</v>
      </c>
      <c r="D71" s="37" t="s">
        <v>697</v>
      </c>
      <c r="E71" s="53" t="s">
        <v>696</v>
      </c>
      <c r="F71" s="37" t="s">
        <v>697</v>
      </c>
    </row>
    <row r="72" spans="1:6" x14ac:dyDescent="0.4">
      <c r="A72" s="52" t="s">
        <v>757</v>
      </c>
      <c r="B72" s="37" t="s">
        <v>695</v>
      </c>
      <c r="C72" s="37" t="s">
        <v>696</v>
      </c>
      <c r="D72" s="37" t="s">
        <v>697</v>
      </c>
      <c r="E72" s="53" t="s">
        <v>696</v>
      </c>
      <c r="F72" s="37" t="s">
        <v>697</v>
      </c>
    </row>
    <row r="73" spans="1:6" x14ac:dyDescent="0.4">
      <c r="A73" s="44" t="s">
        <v>758</v>
      </c>
      <c r="B73" s="37" t="s">
        <v>695</v>
      </c>
      <c r="C73" s="37" t="s">
        <v>696</v>
      </c>
      <c r="D73" s="37" t="s">
        <v>697</v>
      </c>
      <c r="E73" s="53" t="s">
        <v>696</v>
      </c>
      <c r="F73" s="37" t="s">
        <v>697</v>
      </c>
    </row>
    <row r="74" spans="1:6" x14ac:dyDescent="0.4">
      <c r="A74" s="52" t="s">
        <v>759</v>
      </c>
      <c r="B74" s="37" t="s">
        <v>695</v>
      </c>
      <c r="C74" s="37" t="s">
        <v>696</v>
      </c>
      <c r="D74" s="37" t="s">
        <v>697</v>
      </c>
      <c r="E74" s="53" t="s">
        <v>696</v>
      </c>
      <c r="F74" s="37" t="s">
        <v>697</v>
      </c>
    </row>
    <row r="75" spans="1:6" x14ac:dyDescent="0.4">
      <c r="A75" s="52" t="s">
        <v>760</v>
      </c>
      <c r="B75" s="37" t="s">
        <v>695</v>
      </c>
      <c r="C75" s="37" t="s">
        <v>696</v>
      </c>
      <c r="D75" s="37" t="s">
        <v>697</v>
      </c>
      <c r="E75" s="53" t="s">
        <v>696</v>
      </c>
      <c r="F75" s="37" t="s">
        <v>697</v>
      </c>
    </row>
    <row r="76" spans="1:6" x14ac:dyDescent="0.4">
      <c r="A76" s="52" t="s">
        <v>761</v>
      </c>
      <c r="B76" s="37" t="s">
        <v>695</v>
      </c>
      <c r="C76" s="37" t="s">
        <v>696</v>
      </c>
      <c r="D76" s="37" t="s">
        <v>697</v>
      </c>
      <c r="E76" s="53" t="s">
        <v>696</v>
      </c>
      <c r="F76" s="37" t="s">
        <v>697</v>
      </c>
    </row>
    <row r="77" spans="1:6" x14ac:dyDescent="0.4">
      <c r="A77" s="52" t="s">
        <v>762</v>
      </c>
      <c r="B77" s="37" t="s">
        <v>695</v>
      </c>
      <c r="C77" s="37" t="s">
        <v>696</v>
      </c>
      <c r="D77" s="37" t="s">
        <v>697</v>
      </c>
      <c r="E77" s="53" t="s">
        <v>696</v>
      </c>
      <c r="F77" s="37" t="s">
        <v>697</v>
      </c>
    </row>
    <row r="78" spans="1:6" x14ac:dyDescent="0.4">
      <c r="A78" s="52" t="s">
        <v>763</v>
      </c>
      <c r="B78" s="37" t="s">
        <v>695</v>
      </c>
      <c r="C78" s="37" t="s">
        <v>696</v>
      </c>
      <c r="D78" s="37" t="s">
        <v>697</v>
      </c>
      <c r="E78" s="53" t="s">
        <v>696</v>
      </c>
      <c r="F78" s="37" t="s">
        <v>697</v>
      </c>
    </row>
    <row r="79" spans="1:6" x14ac:dyDescent="0.4">
      <c r="A79" s="52" t="s">
        <v>764</v>
      </c>
      <c r="B79" s="37" t="s">
        <v>695</v>
      </c>
      <c r="C79" s="37" t="s">
        <v>696</v>
      </c>
      <c r="D79" s="37" t="s">
        <v>697</v>
      </c>
      <c r="E79" s="53" t="s">
        <v>696</v>
      </c>
      <c r="F79" s="37" t="s">
        <v>697</v>
      </c>
    </row>
    <row r="80" spans="1:6" x14ac:dyDescent="0.4">
      <c r="A80" s="52" t="s">
        <v>765</v>
      </c>
      <c r="B80" s="37" t="s">
        <v>695</v>
      </c>
      <c r="C80" s="37" t="s">
        <v>696</v>
      </c>
      <c r="D80" s="37" t="s">
        <v>697</v>
      </c>
      <c r="E80" s="53" t="s">
        <v>696</v>
      </c>
      <c r="F80" s="37" t="s">
        <v>697</v>
      </c>
    </row>
    <row r="81" spans="1:6" ht="30" x14ac:dyDescent="0.4">
      <c r="A81" s="52" t="s">
        <v>766</v>
      </c>
      <c r="B81" s="37" t="s">
        <v>695</v>
      </c>
      <c r="C81" s="37" t="s">
        <v>696</v>
      </c>
      <c r="D81" s="37" t="s">
        <v>697</v>
      </c>
      <c r="E81" s="53" t="s">
        <v>696</v>
      </c>
      <c r="F81" s="37" t="s">
        <v>697</v>
      </c>
    </row>
    <row r="82" spans="1:6" x14ac:dyDescent="0.4">
      <c r="A82" s="52" t="s">
        <v>767</v>
      </c>
      <c r="B82" s="37" t="s">
        <v>695</v>
      </c>
      <c r="C82" s="37" t="s">
        <v>696</v>
      </c>
      <c r="D82" s="37" t="s">
        <v>697</v>
      </c>
      <c r="E82" s="53" t="s">
        <v>696</v>
      </c>
      <c r="F82" s="37" t="s">
        <v>697</v>
      </c>
    </row>
    <row r="83" spans="1:6" x14ac:dyDescent="0.4">
      <c r="A83" s="52" t="s">
        <v>768</v>
      </c>
      <c r="B83" s="37" t="s">
        <v>695</v>
      </c>
      <c r="C83" s="37" t="s">
        <v>696</v>
      </c>
      <c r="D83" s="37" t="s">
        <v>697</v>
      </c>
      <c r="E83" s="53" t="s">
        <v>696</v>
      </c>
      <c r="F83" s="37" t="s">
        <v>697</v>
      </c>
    </row>
    <row r="84" spans="1:6" x14ac:dyDescent="0.4">
      <c r="A84" s="52" t="s">
        <v>769</v>
      </c>
      <c r="B84" s="37" t="s">
        <v>695</v>
      </c>
      <c r="C84" s="37" t="s">
        <v>696</v>
      </c>
      <c r="D84" s="37" t="s">
        <v>697</v>
      </c>
      <c r="E84" s="53" t="s">
        <v>696</v>
      </c>
      <c r="F84" s="37" t="s">
        <v>697</v>
      </c>
    </row>
    <row r="85" spans="1:6" x14ac:dyDescent="0.4">
      <c r="A85" s="52" t="s">
        <v>770</v>
      </c>
      <c r="B85" s="37" t="s">
        <v>695</v>
      </c>
      <c r="C85" s="37" t="s">
        <v>696</v>
      </c>
      <c r="D85" s="37" t="s">
        <v>697</v>
      </c>
      <c r="E85" s="53" t="s">
        <v>696</v>
      </c>
      <c r="F85" s="37" t="s">
        <v>697</v>
      </c>
    </row>
    <row r="86" spans="1:6" x14ac:dyDescent="0.4">
      <c r="A86" s="52" t="s">
        <v>771</v>
      </c>
      <c r="B86" s="37" t="s">
        <v>695</v>
      </c>
      <c r="C86" s="37" t="s">
        <v>696</v>
      </c>
      <c r="D86" s="37" t="s">
        <v>697</v>
      </c>
      <c r="E86" s="53" t="s">
        <v>696</v>
      </c>
      <c r="F86" s="37" t="s">
        <v>697</v>
      </c>
    </row>
    <row r="87" spans="1:6" x14ac:dyDescent="0.4">
      <c r="A87" s="52" t="s">
        <v>772</v>
      </c>
      <c r="B87" s="37" t="s">
        <v>695</v>
      </c>
      <c r="C87" s="37" t="s">
        <v>696</v>
      </c>
      <c r="D87" s="37" t="s">
        <v>697</v>
      </c>
      <c r="E87" s="53" t="s">
        <v>696</v>
      </c>
      <c r="F87" s="37" t="s">
        <v>697</v>
      </c>
    </row>
    <row r="88" spans="1:6" x14ac:dyDescent="0.4">
      <c r="A88" s="52" t="s">
        <v>773</v>
      </c>
      <c r="B88" s="37" t="s">
        <v>695</v>
      </c>
      <c r="C88" s="37" t="s">
        <v>696</v>
      </c>
      <c r="D88" s="37" t="s">
        <v>697</v>
      </c>
      <c r="E88" s="53" t="s">
        <v>696</v>
      </c>
      <c r="F88" s="37" t="s">
        <v>697</v>
      </c>
    </row>
    <row r="89" spans="1:6" x14ac:dyDescent="0.4">
      <c r="A89" s="52" t="s">
        <v>774</v>
      </c>
      <c r="B89" s="37" t="s">
        <v>695</v>
      </c>
      <c r="C89" s="37" t="s">
        <v>696</v>
      </c>
      <c r="D89" s="37" t="s">
        <v>697</v>
      </c>
      <c r="E89" s="53" t="s">
        <v>696</v>
      </c>
      <c r="F89" s="37" t="s">
        <v>697</v>
      </c>
    </row>
    <row r="90" spans="1:6" x14ac:dyDescent="0.4">
      <c r="A90" s="52" t="s">
        <v>775</v>
      </c>
      <c r="B90" s="37" t="s">
        <v>695</v>
      </c>
      <c r="C90" s="37" t="s">
        <v>696</v>
      </c>
      <c r="D90" s="37" t="s">
        <v>697</v>
      </c>
      <c r="E90" s="53" t="s">
        <v>696</v>
      </c>
      <c r="F90" s="37" t="s">
        <v>697</v>
      </c>
    </row>
    <row r="91" spans="1:6" x14ac:dyDescent="0.4">
      <c r="A91" s="52" t="s">
        <v>776</v>
      </c>
      <c r="B91" s="37" t="s">
        <v>695</v>
      </c>
      <c r="C91" s="37" t="s">
        <v>696</v>
      </c>
      <c r="D91" s="37" t="s">
        <v>697</v>
      </c>
      <c r="E91" s="53" t="s">
        <v>696</v>
      </c>
      <c r="F91" s="37" t="s">
        <v>697</v>
      </c>
    </row>
    <row r="92" spans="1:6" x14ac:dyDescent="0.4">
      <c r="A92" s="52" t="s">
        <v>777</v>
      </c>
      <c r="B92" s="37" t="s">
        <v>695</v>
      </c>
      <c r="C92" s="37" t="s">
        <v>696</v>
      </c>
      <c r="D92" s="37" t="s">
        <v>697</v>
      </c>
      <c r="E92" s="53" t="s">
        <v>696</v>
      </c>
      <c r="F92" s="37" t="s">
        <v>697</v>
      </c>
    </row>
    <row r="93" spans="1:6" x14ac:dyDescent="0.4">
      <c r="A93" s="52" t="s">
        <v>778</v>
      </c>
      <c r="B93" s="37" t="s">
        <v>695</v>
      </c>
      <c r="C93" s="37" t="s">
        <v>696</v>
      </c>
      <c r="D93" s="37" t="s">
        <v>697</v>
      </c>
      <c r="E93" s="53" t="s">
        <v>696</v>
      </c>
      <c r="F93" s="37" t="s">
        <v>697</v>
      </c>
    </row>
    <row r="94" spans="1:6" x14ac:dyDescent="0.4">
      <c r="A94" s="52" t="s">
        <v>779</v>
      </c>
      <c r="B94" s="37" t="s">
        <v>695</v>
      </c>
      <c r="C94" s="37" t="s">
        <v>696</v>
      </c>
      <c r="D94" s="37" t="s">
        <v>697</v>
      </c>
      <c r="E94" s="53" t="s">
        <v>696</v>
      </c>
      <c r="F94" s="37" t="s">
        <v>697</v>
      </c>
    </row>
    <row r="95" spans="1:6" x14ac:dyDescent="0.4">
      <c r="A95" s="52" t="s">
        <v>780</v>
      </c>
      <c r="B95" s="37" t="s">
        <v>695</v>
      </c>
      <c r="C95" s="37" t="s">
        <v>696</v>
      </c>
      <c r="D95" s="37" t="s">
        <v>697</v>
      </c>
      <c r="E95" s="53" t="s">
        <v>696</v>
      </c>
      <c r="F95" s="37" t="s">
        <v>697</v>
      </c>
    </row>
    <row r="96" spans="1:6" x14ac:dyDescent="0.4">
      <c r="A96" s="52" t="s">
        <v>781</v>
      </c>
      <c r="B96" s="37" t="s">
        <v>695</v>
      </c>
      <c r="C96" s="37" t="s">
        <v>696</v>
      </c>
      <c r="D96" s="37" t="s">
        <v>697</v>
      </c>
      <c r="E96" s="53" t="s">
        <v>696</v>
      </c>
      <c r="F96" s="37" t="s">
        <v>697</v>
      </c>
    </row>
    <row r="97" spans="1:6" x14ac:dyDescent="0.4">
      <c r="A97" s="52" t="s">
        <v>782</v>
      </c>
      <c r="B97" s="37" t="s">
        <v>695</v>
      </c>
      <c r="C97" s="37" t="s">
        <v>696</v>
      </c>
      <c r="D97" s="37" t="s">
        <v>697</v>
      </c>
      <c r="E97" s="53" t="s">
        <v>696</v>
      </c>
      <c r="F97" s="37" t="s">
        <v>697</v>
      </c>
    </row>
    <row r="98" spans="1:6" x14ac:dyDescent="0.4">
      <c r="A98" s="52" t="s">
        <v>783</v>
      </c>
      <c r="B98" s="37" t="s">
        <v>695</v>
      </c>
      <c r="C98" s="37" t="s">
        <v>696</v>
      </c>
      <c r="D98" s="37" t="s">
        <v>697</v>
      </c>
      <c r="E98" s="53" t="s">
        <v>696</v>
      </c>
      <c r="F98" s="37" t="s">
        <v>697</v>
      </c>
    </row>
    <row r="99" spans="1:6" x14ac:dyDescent="0.4">
      <c r="A99" s="52" t="s">
        <v>784</v>
      </c>
      <c r="B99" s="37" t="s">
        <v>695</v>
      </c>
      <c r="C99" s="37" t="s">
        <v>696</v>
      </c>
      <c r="D99" s="37" t="s">
        <v>697</v>
      </c>
      <c r="E99" s="53" t="s">
        <v>696</v>
      </c>
      <c r="F99" s="37" t="s">
        <v>697</v>
      </c>
    </row>
    <row r="100" spans="1:6" x14ac:dyDescent="0.4">
      <c r="A100" s="52" t="s">
        <v>785</v>
      </c>
      <c r="B100" s="37" t="s">
        <v>695</v>
      </c>
      <c r="C100" s="37" t="s">
        <v>696</v>
      </c>
      <c r="D100" s="37" t="s">
        <v>697</v>
      </c>
      <c r="E100" s="53" t="s">
        <v>696</v>
      </c>
      <c r="F100" s="37" t="s">
        <v>697</v>
      </c>
    </row>
    <row r="101" spans="1:6" x14ac:dyDescent="0.4">
      <c r="A101" s="52" t="s">
        <v>786</v>
      </c>
      <c r="B101" s="37" t="s">
        <v>695</v>
      </c>
      <c r="C101" s="37" t="s">
        <v>696</v>
      </c>
      <c r="D101" s="37" t="s">
        <v>697</v>
      </c>
      <c r="E101" s="53" t="s">
        <v>696</v>
      </c>
      <c r="F101" s="37" t="s">
        <v>697</v>
      </c>
    </row>
    <row r="102" spans="1:6" x14ac:dyDescent="0.4">
      <c r="A102" s="52" t="s">
        <v>787</v>
      </c>
      <c r="B102" s="37" t="s">
        <v>695</v>
      </c>
      <c r="C102" s="37" t="s">
        <v>696</v>
      </c>
      <c r="D102" s="37" t="s">
        <v>697</v>
      </c>
      <c r="E102" s="53" t="s">
        <v>696</v>
      </c>
      <c r="F102" s="37" t="s">
        <v>697</v>
      </c>
    </row>
    <row r="103" spans="1:6" x14ac:dyDescent="0.4">
      <c r="A103" s="52" t="s">
        <v>788</v>
      </c>
      <c r="B103" s="37" t="s">
        <v>695</v>
      </c>
      <c r="C103" s="37" t="s">
        <v>696</v>
      </c>
      <c r="D103" s="37" t="s">
        <v>697</v>
      </c>
      <c r="E103" s="53" t="s">
        <v>696</v>
      </c>
      <c r="F103" s="37" t="s">
        <v>697</v>
      </c>
    </row>
    <row r="104" spans="1:6" ht="30" x14ac:dyDescent="0.4">
      <c r="A104" s="52" t="s">
        <v>789</v>
      </c>
      <c r="B104" s="37" t="s">
        <v>695</v>
      </c>
      <c r="C104" s="37" t="s">
        <v>696</v>
      </c>
      <c r="D104" s="37" t="s">
        <v>697</v>
      </c>
      <c r="E104" s="53" t="s">
        <v>696</v>
      </c>
      <c r="F104" s="37" t="s">
        <v>697</v>
      </c>
    </row>
    <row r="105" spans="1:6" ht="30" x14ac:dyDescent="0.4">
      <c r="A105" s="52" t="s">
        <v>790</v>
      </c>
      <c r="B105" s="37" t="s">
        <v>695</v>
      </c>
      <c r="C105" s="37" t="s">
        <v>696</v>
      </c>
      <c r="D105" s="37" t="s">
        <v>697</v>
      </c>
      <c r="E105" s="53" t="s">
        <v>696</v>
      </c>
      <c r="F105" s="37" t="s">
        <v>697</v>
      </c>
    </row>
    <row r="106" spans="1:6" ht="30" x14ac:dyDescent="0.4">
      <c r="A106" s="52" t="s">
        <v>791</v>
      </c>
      <c r="B106" s="37" t="s">
        <v>695</v>
      </c>
      <c r="C106" s="37" t="s">
        <v>696</v>
      </c>
      <c r="D106" s="37" t="s">
        <v>697</v>
      </c>
      <c r="E106" s="53" t="s">
        <v>696</v>
      </c>
      <c r="F106" s="37" t="s">
        <v>697</v>
      </c>
    </row>
    <row r="107" spans="1:6" ht="30" x14ac:dyDescent="0.4">
      <c r="A107" s="52" t="s">
        <v>792</v>
      </c>
      <c r="B107" s="37" t="s">
        <v>695</v>
      </c>
      <c r="C107" s="37" t="s">
        <v>696</v>
      </c>
      <c r="D107" s="37" t="s">
        <v>697</v>
      </c>
      <c r="E107" s="53" t="s">
        <v>696</v>
      </c>
      <c r="F107" s="37" t="s">
        <v>697</v>
      </c>
    </row>
    <row r="108" spans="1:6" x14ac:dyDescent="0.4">
      <c r="A108" s="52" t="s">
        <v>793</v>
      </c>
      <c r="B108" s="37" t="s">
        <v>695</v>
      </c>
      <c r="C108" s="37" t="s">
        <v>696</v>
      </c>
      <c r="D108" s="37" t="s">
        <v>697</v>
      </c>
      <c r="E108" s="53" t="s">
        <v>696</v>
      </c>
      <c r="F108" s="37" t="s">
        <v>697</v>
      </c>
    </row>
    <row r="109" spans="1:6" ht="30" x14ac:dyDescent="0.4">
      <c r="A109" s="44" t="s">
        <v>794</v>
      </c>
      <c r="B109" s="37" t="s">
        <v>695</v>
      </c>
      <c r="C109" s="37" t="s">
        <v>696</v>
      </c>
      <c r="D109" s="37" t="s">
        <v>697</v>
      </c>
      <c r="E109" s="53" t="s">
        <v>696</v>
      </c>
      <c r="F109" s="37" t="s">
        <v>697</v>
      </c>
    </row>
    <row r="110" spans="1:6" x14ac:dyDescent="0.4">
      <c r="A110" s="52" t="s">
        <v>795</v>
      </c>
      <c r="B110" s="37" t="s">
        <v>695</v>
      </c>
      <c r="C110" s="37" t="s">
        <v>696</v>
      </c>
      <c r="D110" s="37" t="s">
        <v>697</v>
      </c>
      <c r="E110" s="53" t="s">
        <v>696</v>
      </c>
      <c r="F110" s="37" t="s">
        <v>697</v>
      </c>
    </row>
    <row r="111" spans="1:6" x14ac:dyDescent="0.4">
      <c r="A111" s="52" t="s">
        <v>796</v>
      </c>
      <c r="B111" s="37" t="s">
        <v>695</v>
      </c>
      <c r="C111" s="37" t="s">
        <v>696</v>
      </c>
      <c r="D111" s="37" t="s">
        <v>697</v>
      </c>
      <c r="E111" s="53" t="s">
        <v>696</v>
      </c>
      <c r="F111" s="37" t="s">
        <v>697</v>
      </c>
    </row>
    <row r="112" spans="1:6" ht="30" x14ac:dyDescent="0.4">
      <c r="A112" s="52" t="s">
        <v>797</v>
      </c>
      <c r="B112" s="37" t="s">
        <v>695</v>
      </c>
      <c r="C112" s="37" t="s">
        <v>696</v>
      </c>
      <c r="D112" s="37" t="s">
        <v>697</v>
      </c>
      <c r="E112" s="53" t="s">
        <v>696</v>
      </c>
      <c r="F112" s="37" t="s">
        <v>697</v>
      </c>
    </row>
    <row r="113" spans="1:6" ht="30" x14ac:dyDescent="0.4">
      <c r="A113" s="52" t="s">
        <v>798</v>
      </c>
      <c r="B113" s="37" t="s">
        <v>695</v>
      </c>
      <c r="C113" s="37" t="s">
        <v>696</v>
      </c>
      <c r="D113" s="37" t="s">
        <v>697</v>
      </c>
      <c r="E113" s="53" t="s">
        <v>696</v>
      </c>
      <c r="F113" s="37" t="s">
        <v>697</v>
      </c>
    </row>
    <row r="114" spans="1:6" x14ac:dyDescent="0.4">
      <c r="A114" s="52" t="s">
        <v>799</v>
      </c>
      <c r="B114" s="37" t="s">
        <v>695</v>
      </c>
      <c r="C114" s="37" t="s">
        <v>696</v>
      </c>
      <c r="D114" s="37" t="s">
        <v>697</v>
      </c>
      <c r="E114" s="53" t="s">
        <v>696</v>
      </c>
      <c r="F114" s="37" t="s">
        <v>697</v>
      </c>
    </row>
    <row r="115" spans="1:6" ht="30" x14ac:dyDescent="0.4">
      <c r="A115" s="52" t="s">
        <v>800</v>
      </c>
      <c r="B115" s="37" t="s">
        <v>695</v>
      </c>
      <c r="C115" s="37" t="s">
        <v>696</v>
      </c>
      <c r="D115" s="37" t="s">
        <v>697</v>
      </c>
      <c r="E115" s="53" t="s">
        <v>696</v>
      </c>
      <c r="F115" s="37" t="s">
        <v>697</v>
      </c>
    </row>
    <row r="116" spans="1:6" ht="30" x14ac:dyDescent="0.4">
      <c r="A116" s="52" t="s">
        <v>801</v>
      </c>
      <c r="B116" s="37" t="s">
        <v>695</v>
      </c>
      <c r="C116" s="37" t="s">
        <v>696</v>
      </c>
      <c r="D116" s="37" t="s">
        <v>697</v>
      </c>
      <c r="E116" s="53" t="s">
        <v>696</v>
      </c>
      <c r="F116" s="37" t="s">
        <v>697</v>
      </c>
    </row>
    <row r="117" spans="1:6" x14ac:dyDescent="0.4">
      <c r="A117" s="52" t="s">
        <v>802</v>
      </c>
      <c r="B117" s="37" t="s">
        <v>695</v>
      </c>
      <c r="C117" s="37" t="s">
        <v>696</v>
      </c>
      <c r="D117" s="37" t="s">
        <v>697</v>
      </c>
      <c r="E117" s="53" t="s">
        <v>696</v>
      </c>
      <c r="F117" s="37" t="s">
        <v>697</v>
      </c>
    </row>
    <row r="118" spans="1:6" x14ac:dyDescent="0.4">
      <c r="A118" s="52" t="s">
        <v>803</v>
      </c>
      <c r="B118" s="37" t="s">
        <v>695</v>
      </c>
      <c r="C118" s="37" t="s">
        <v>696</v>
      </c>
      <c r="D118" s="37" t="s">
        <v>697</v>
      </c>
      <c r="E118" s="53" t="s">
        <v>696</v>
      </c>
      <c r="F118" s="37" t="s">
        <v>697</v>
      </c>
    </row>
    <row r="119" spans="1:6" x14ac:dyDescent="0.4">
      <c r="A119" s="52" t="s">
        <v>804</v>
      </c>
      <c r="B119" s="37" t="s">
        <v>695</v>
      </c>
      <c r="C119" s="37" t="s">
        <v>696</v>
      </c>
      <c r="D119" s="37" t="s">
        <v>697</v>
      </c>
      <c r="E119" s="53" t="s">
        <v>696</v>
      </c>
      <c r="F119" s="37" t="s">
        <v>697</v>
      </c>
    </row>
    <row r="120" spans="1:6" x14ac:dyDescent="0.4">
      <c r="A120" s="52" t="s">
        <v>805</v>
      </c>
      <c r="B120" s="37" t="s">
        <v>695</v>
      </c>
      <c r="C120" s="37" t="s">
        <v>696</v>
      </c>
      <c r="D120" s="37" t="s">
        <v>697</v>
      </c>
      <c r="E120" s="53" t="s">
        <v>696</v>
      </c>
      <c r="F120" s="37" t="s">
        <v>697</v>
      </c>
    </row>
    <row r="121" spans="1:6" ht="30" x14ac:dyDescent="0.4">
      <c r="A121" s="52" t="s">
        <v>806</v>
      </c>
      <c r="B121" s="37" t="s">
        <v>695</v>
      </c>
      <c r="C121" s="37" t="s">
        <v>696</v>
      </c>
      <c r="D121" s="37" t="s">
        <v>697</v>
      </c>
      <c r="E121" s="53" t="s">
        <v>696</v>
      </c>
      <c r="F121" s="37" t="s">
        <v>697</v>
      </c>
    </row>
    <row r="122" spans="1:6" ht="30" x14ac:dyDescent="0.4">
      <c r="A122" s="52" t="s">
        <v>807</v>
      </c>
      <c r="B122" s="37" t="s">
        <v>695</v>
      </c>
      <c r="C122" s="37" t="s">
        <v>696</v>
      </c>
      <c r="D122" s="37" t="s">
        <v>697</v>
      </c>
      <c r="E122" s="53" t="s">
        <v>696</v>
      </c>
      <c r="F122" s="37" t="s">
        <v>697</v>
      </c>
    </row>
    <row r="123" spans="1:6" ht="30" x14ac:dyDescent="0.4">
      <c r="A123" s="52" t="s">
        <v>808</v>
      </c>
      <c r="B123" s="37" t="s">
        <v>695</v>
      </c>
      <c r="C123" s="37" t="s">
        <v>696</v>
      </c>
      <c r="D123" s="37" t="s">
        <v>697</v>
      </c>
      <c r="E123" s="53" t="s">
        <v>696</v>
      </c>
      <c r="F123" s="37" t="s">
        <v>697</v>
      </c>
    </row>
    <row r="124" spans="1:6" ht="30" x14ac:dyDescent="0.4">
      <c r="A124" s="52" t="s">
        <v>809</v>
      </c>
      <c r="B124" s="37" t="s">
        <v>695</v>
      </c>
      <c r="C124" s="37" t="s">
        <v>696</v>
      </c>
      <c r="D124" s="37" t="s">
        <v>697</v>
      </c>
      <c r="E124" s="53" t="s">
        <v>696</v>
      </c>
      <c r="F124" s="37" t="s">
        <v>697</v>
      </c>
    </row>
    <row r="125" spans="1:6" x14ac:dyDescent="0.4">
      <c r="A125" s="52" t="s">
        <v>810</v>
      </c>
      <c r="B125" s="37" t="s">
        <v>695</v>
      </c>
      <c r="C125" s="37" t="s">
        <v>696</v>
      </c>
      <c r="D125" s="37" t="s">
        <v>697</v>
      </c>
      <c r="E125" s="53" t="s">
        <v>696</v>
      </c>
      <c r="F125" s="37" t="s">
        <v>697</v>
      </c>
    </row>
    <row r="126" spans="1:6" x14ac:dyDescent="0.4">
      <c r="A126" s="52" t="s">
        <v>811</v>
      </c>
      <c r="B126" s="37" t="s">
        <v>695</v>
      </c>
      <c r="C126" s="37" t="s">
        <v>696</v>
      </c>
      <c r="D126" s="37" t="s">
        <v>697</v>
      </c>
      <c r="E126" s="53" t="s">
        <v>696</v>
      </c>
      <c r="F126" s="37" t="s">
        <v>697</v>
      </c>
    </row>
    <row r="127" spans="1:6" x14ac:dyDescent="0.4">
      <c r="A127" s="52" t="s">
        <v>812</v>
      </c>
      <c r="B127" s="37" t="s">
        <v>695</v>
      </c>
      <c r="C127" s="37" t="s">
        <v>696</v>
      </c>
      <c r="D127" s="37" t="s">
        <v>697</v>
      </c>
      <c r="E127" s="53" t="s">
        <v>696</v>
      </c>
      <c r="F127" s="37" t="s">
        <v>697</v>
      </c>
    </row>
    <row r="128" spans="1:6" ht="30" x14ac:dyDescent="0.4">
      <c r="A128" s="52" t="s">
        <v>813</v>
      </c>
      <c r="B128" s="37" t="s">
        <v>695</v>
      </c>
      <c r="C128" s="37" t="s">
        <v>696</v>
      </c>
      <c r="D128" s="37" t="s">
        <v>697</v>
      </c>
      <c r="E128" s="53" t="s">
        <v>696</v>
      </c>
      <c r="F128" s="37" t="s">
        <v>697</v>
      </c>
    </row>
    <row r="129" spans="1:6" ht="30" x14ac:dyDescent="0.4">
      <c r="A129" s="52" t="s">
        <v>814</v>
      </c>
      <c r="B129" s="37" t="s">
        <v>695</v>
      </c>
      <c r="C129" s="37" t="s">
        <v>696</v>
      </c>
      <c r="D129" s="37" t="s">
        <v>697</v>
      </c>
      <c r="E129" s="53" t="s">
        <v>696</v>
      </c>
      <c r="F129" s="37" t="s">
        <v>697</v>
      </c>
    </row>
    <row r="130" spans="1:6" x14ac:dyDescent="0.4">
      <c r="A130" s="52" t="s">
        <v>815</v>
      </c>
      <c r="B130" s="37" t="s">
        <v>695</v>
      </c>
      <c r="C130" s="37" t="s">
        <v>696</v>
      </c>
      <c r="D130" s="37" t="s">
        <v>697</v>
      </c>
      <c r="E130" s="53" t="s">
        <v>696</v>
      </c>
      <c r="F130" s="37" t="s">
        <v>697</v>
      </c>
    </row>
    <row r="131" spans="1:6" x14ac:dyDescent="0.4">
      <c r="A131" s="52" t="s">
        <v>816</v>
      </c>
      <c r="B131" s="37" t="s">
        <v>695</v>
      </c>
      <c r="C131" s="37" t="s">
        <v>696</v>
      </c>
      <c r="D131" s="37" t="s">
        <v>697</v>
      </c>
      <c r="E131" s="53" t="s">
        <v>696</v>
      </c>
      <c r="F131" s="37" t="s">
        <v>697</v>
      </c>
    </row>
    <row r="132" spans="1:6" ht="30" x14ac:dyDescent="0.4">
      <c r="A132" s="52" t="s">
        <v>817</v>
      </c>
      <c r="B132" s="37" t="s">
        <v>695</v>
      </c>
      <c r="C132" s="37" t="s">
        <v>696</v>
      </c>
      <c r="D132" s="37" t="s">
        <v>697</v>
      </c>
      <c r="E132" s="53" t="s">
        <v>696</v>
      </c>
      <c r="F132" s="37" t="s">
        <v>697</v>
      </c>
    </row>
    <row r="133" spans="1:6" ht="30" x14ac:dyDescent="0.4">
      <c r="A133" s="52" t="s">
        <v>818</v>
      </c>
      <c r="B133" s="37" t="s">
        <v>695</v>
      </c>
      <c r="C133" s="37" t="s">
        <v>696</v>
      </c>
      <c r="D133" s="37" t="s">
        <v>697</v>
      </c>
      <c r="E133" s="53" t="s">
        <v>696</v>
      </c>
      <c r="F133" s="37" t="s">
        <v>697</v>
      </c>
    </row>
    <row r="134" spans="1:6" x14ac:dyDescent="0.4">
      <c r="A134" s="52" t="s">
        <v>819</v>
      </c>
      <c r="B134" s="37" t="s">
        <v>695</v>
      </c>
      <c r="C134" s="37" t="s">
        <v>696</v>
      </c>
      <c r="D134" s="37" t="s">
        <v>697</v>
      </c>
      <c r="E134" s="53" t="s">
        <v>696</v>
      </c>
      <c r="F134" s="37" t="s">
        <v>697</v>
      </c>
    </row>
    <row r="135" spans="1:6" x14ac:dyDescent="0.4">
      <c r="A135" s="52" t="s">
        <v>820</v>
      </c>
      <c r="B135" s="37" t="s">
        <v>695</v>
      </c>
      <c r="C135" s="37" t="s">
        <v>696</v>
      </c>
      <c r="D135" s="37" t="s">
        <v>697</v>
      </c>
      <c r="E135" s="53" t="s">
        <v>696</v>
      </c>
      <c r="F135" s="37" t="s">
        <v>697</v>
      </c>
    </row>
    <row r="136" spans="1:6" x14ac:dyDescent="0.4">
      <c r="A136" s="52" t="s">
        <v>821</v>
      </c>
      <c r="B136" s="37" t="s">
        <v>695</v>
      </c>
      <c r="C136" s="37" t="s">
        <v>696</v>
      </c>
      <c r="D136" s="37" t="s">
        <v>697</v>
      </c>
      <c r="E136" s="53" t="s">
        <v>696</v>
      </c>
      <c r="F136" s="37" t="s">
        <v>697</v>
      </c>
    </row>
    <row r="137" spans="1:6" x14ac:dyDescent="0.4">
      <c r="A137" s="52" t="s">
        <v>822</v>
      </c>
      <c r="B137" s="37" t="s">
        <v>695</v>
      </c>
      <c r="C137" s="37" t="s">
        <v>696</v>
      </c>
      <c r="D137" s="37" t="s">
        <v>697</v>
      </c>
      <c r="E137" s="52" t="s">
        <v>696</v>
      </c>
      <c r="F137" s="37" t="s">
        <v>697</v>
      </c>
    </row>
    <row r="138" spans="1:6" ht="30" x14ac:dyDescent="0.4">
      <c r="A138" s="52" t="s">
        <v>823</v>
      </c>
      <c r="B138" s="37" t="s">
        <v>695</v>
      </c>
      <c r="C138" s="37" t="s">
        <v>696</v>
      </c>
      <c r="D138" s="37" t="s">
        <v>697</v>
      </c>
      <c r="E138" s="52" t="s">
        <v>696</v>
      </c>
      <c r="F138" s="37" t="s">
        <v>697</v>
      </c>
    </row>
    <row r="139" spans="1:6" x14ac:dyDescent="0.4">
      <c r="A139" s="52" t="s">
        <v>824</v>
      </c>
      <c r="B139" s="37" t="s">
        <v>695</v>
      </c>
      <c r="C139" s="37" t="s">
        <v>696</v>
      </c>
      <c r="D139" s="37" t="s">
        <v>697</v>
      </c>
      <c r="E139" s="52" t="s">
        <v>696</v>
      </c>
      <c r="F139" s="37" t="s">
        <v>697</v>
      </c>
    </row>
    <row r="140" spans="1:6" x14ac:dyDescent="0.4">
      <c r="A140" s="52" t="s">
        <v>825</v>
      </c>
      <c r="B140" s="37" t="s">
        <v>695</v>
      </c>
      <c r="C140" s="37" t="s">
        <v>696</v>
      </c>
      <c r="D140" s="37" t="s">
        <v>697</v>
      </c>
      <c r="E140" s="53" t="s">
        <v>696</v>
      </c>
      <c r="F140" s="37" t="s">
        <v>697</v>
      </c>
    </row>
    <row r="141" spans="1:6" x14ac:dyDescent="0.4">
      <c r="A141" s="52" t="s">
        <v>826</v>
      </c>
      <c r="B141" s="37" t="s">
        <v>695</v>
      </c>
      <c r="C141" s="37" t="s">
        <v>696</v>
      </c>
      <c r="D141" s="37" t="s">
        <v>697</v>
      </c>
      <c r="E141" s="53" t="s">
        <v>696</v>
      </c>
      <c r="F141" s="37" t="s">
        <v>697</v>
      </c>
    </row>
    <row r="142" spans="1:6" x14ac:dyDescent="0.4">
      <c r="A142" s="52" t="s">
        <v>827</v>
      </c>
      <c r="B142" s="37" t="s">
        <v>695</v>
      </c>
      <c r="C142" s="37" t="s">
        <v>696</v>
      </c>
      <c r="D142" s="37" t="s">
        <v>697</v>
      </c>
      <c r="E142" s="53" t="s">
        <v>696</v>
      </c>
      <c r="F142" s="37" t="s">
        <v>697</v>
      </c>
    </row>
    <row r="143" spans="1:6" x14ac:dyDescent="0.4">
      <c r="A143" s="52" t="s">
        <v>828</v>
      </c>
      <c r="B143" s="37" t="s">
        <v>695</v>
      </c>
      <c r="C143" s="37" t="s">
        <v>696</v>
      </c>
      <c r="D143" s="37" t="s">
        <v>697</v>
      </c>
      <c r="E143" s="53" t="s">
        <v>696</v>
      </c>
      <c r="F143" s="37" t="s">
        <v>697</v>
      </c>
    </row>
    <row r="144" spans="1:6" x14ac:dyDescent="0.4">
      <c r="A144" s="52" t="s">
        <v>829</v>
      </c>
      <c r="B144" s="37" t="s">
        <v>695</v>
      </c>
      <c r="C144" s="37" t="s">
        <v>696</v>
      </c>
      <c r="D144" s="37" t="s">
        <v>697</v>
      </c>
      <c r="E144" s="53" t="s">
        <v>696</v>
      </c>
      <c r="F144" s="37" t="s">
        <v>697</v>
      </c>
    </row>
    <row r="145" spans="1:6" x14ac:dyDescent="0.4">
      <c r="A145" s="52" t="s">
        <v>830</v>
      </c>
      <c r="B145" s="37" t="s">
        <v>695</v>
      </c>
      <c r="C145" s="37" t="s">
        <v>696</v>
      </c>
      <c r="D145" s="37" t="s">
        <v>697</v>
      </c>
      <c r="E145" s="53" t="s">
        <v>696</v>
      </c>
      <c r="F145" s="37" t="s">
        <v>697</v>
      </c>
    </row>
    <row r="146" spans="1:6" x14ac:dyDescent="0.4">
      <c r="A146" s="52" t="s">
        <v>831</v>
      </c>
      <c r="B146" s="37" t="s">
        <v>695</v>
      </c>
      <c r="C146" s="37" t="s">
        <v>696</v>
      </c>
      <c r="D146" s="37" t="s">
        <v>697</v>
      </c>
      <c r="E146" s="53" t="s">
        <v>696</v>
      </c>
      <c r="F146" s="37" t="s">
        <v>697</v>
      </c>
    </row>
    <row r="147" spans="1:6" x14ac:dyDescent="0.4">
      <c r="A147" s="52" t="s">
        <v>832</v>
      </c>
      <c r="B147" s="37" t="s">
        <v>695</v>
      </c>
      <c r="C147" s="37" t="s">
        <v>696</v>
      </c>
      <c r="D147" s="37" t="s">
        <v>697</v>
      </c>
      <c r="E147" s="53" t="s">
        <v>696</v>
      </c>
      <c r="F147" s="37" t="s">
        <v>697</v>
      </c>
    </row>
    <row r="148" spans="1:6" x14ac:dyDescent="0.4">
      <c r="A148" s="52" t="s">
        <v>833</v>
      </c>
      <c r="B148" s="37" t="s">
        <v>695</v>
      </c>
      <c r="C148" s="37" t="s">
        <v>696</v>
      </c>
      <c r="D148" s="37" t="s">
        <v>697</v>
      </c>
      <c r="E148" s="53" t="s">
        <v>696</v>
      </c>
      <c r="F148" s="37" t="s">
        <v>697</v>
      </c>
    </row>
    <row r="149" spans="1:6" x14ac:dyDescent="0.4">
      <c r="A149" s="52" t="s">
        <v>834</v>
      </c>
      <c r="B149" s="37" t="s">
        <v>835</v>
      </c>
      <c r="C149" s="37" t="s">
        <v>836</v>
      </c>
      <c r="D149" s="37" t="s">
        <v>837</v>
      </c>
      <c r="E149" s="53" t="s">
        <v>836</v>
      </c>
      <c r="F149" s="37" t="s">
        <v>837</v>
      </c>
    </row>
    <row r="150" spans="1:6" x14ac:dyDescent="0.4">
      <c r="A150" s="52" t="s">
        <v>838</v>
      </c>
      <c r="B150" s="37" t="s">
        <v>695</v>
      </c>
      <c r="C150" s="37" t="s">
        <v>696</v>
      </c>
      <c r="D150" s="37" t="s">
        <v>697</v>
      </c>
      <c r="E150" s="53" t="s">
        <v>696</v>
      </c>
      <c r="F150" s="37" t="s">
        <v>697</v>
      </c>
    </row>
    <row r="151" spans="1:6" x14ac:dyDescent="0.4">
      <c r="A151" s="52" t="s">
        <v>839</v>
      </c>
      <c r="B151" s="37" t="s">
        <v>695</v>
      </c>
      <c r="C151" s="37" t="s">
        <v>696</v>
      </c>
      <c r="D151" s="37" t="s">
        <v>697</v>
      </c>
      <c r="E151" s="53" t="s">
        <v>696</v>
      </c>
      <c r="F151" s="37" t="s">
        <v>697</v>
      </c>
    </row>
    <row r="152" spans="1:6" x14ac:dyDescent="0.4">
      <c r="A152" s="52" t="s">
        <v>840</v>
      </c>
      <c r="B152" s="37" t="s">
        <v>695</v>
      </c>
      <c r="C152" s="37" t="s">
        <v>696</v>
      </c>
      <c r="D152" s="37" t="s">
        <v>697</v>
      </c>
      <c r="E152" s="53" t="s">
        <v>696</v>
      </c>
      <c r="F152" s="37" t="s">
        <v>697</v>
      </c>
    </row>
    <row r="153" spans="1:6" x14ac:dyDescent="0.4">
      <c r="A153" s="52" t="s">
        <v>841</v>
      </c>
      <c r="B153" s="37" t="s">
        <v>695</v>
      </c>
      <c r="C153" s="37" t="s">
        <v>696</v>
      </c>
      <c r="D153" s="37" t="s">
        <v>697</v>
      </c>
      <c r="E153" s="53" t="s">
        <v>696</v>
      </c>
      <c r="F153" s="37" t="s">
        <v>697</v>
      </c>
    </row>
    <row r="154" spans="1:6" x14ac:dyDescent="0.4">
      <c r="A154" s="52" t="s">
        <v>842</v>
      </c>
      <c r="B154" s="37" t="s">
        <v>695</v>
      </c>
      <c r="C154" s="37" t="s">
        <v>696</v>
      </c>
      <c r="D154" s="37" t="s">
        <v>697</v>
      </c>
      <c r="E154" s="53" t="s">
        <v>696</v>
      </c>
      <c r="F154" s="37" t="s">
        <v>697</v>
      </c>
    </row>
    <row r="155" spans="1:6" x14ac:dyDescent="0.4">
      <c r="A155" s="52" t="s">
        <v>843</v>
      </c>
      <c r="B155" s="37" t="s">
        <v>695</v>
      </c>
      <c r="C155" s="37" t="s">
        <v>696</v>
      </c>
      <c r="D155" s="37" t="s">
        <v>697</v>
      </c>
      <c r="E155" s="53" t="s">
        <v>696</v>
      </c>
      <c r="F155" s="37" t="s">
        <v>697</v>
      </c>
    </row>
    <row r="156" spans="1:6" x14ac:dyDescent="0.4">
      <c r="A156" s="52" t="s">
        <v>844</v>
      </c>
      <c r="B156" s="37" t="s">
        <v>695</v>
      </c>
      <c r="C156" s="37" t="s">
        <v>696</v>
      </c>
      <c r="D156" s="37" t="s">
        <v>697</v>
      </c>
      <c r="E156" s="53" t="s">
        <v>696</v>
      </c>
      <c r="F156" s="37" t="s">
        <v>697</v>
      </c>
    </row>
    <row r="157" spans="1:6" x14ac:dyDescent="0.4">
      <c r="A157" s="52" t="s">
        <v>845</v>
      </c>
      <c r="B157" s="37" t="s">
        <v>695</v>
      </c>
      <c r="C157" s="37" t="s">
        <v>696</v>
      </c>
      <c r="D157" s="37" t="s">
        <v>697</v>
      </c>
      <c r="E157" s="53" t="s">
        <v>696</v>
      </c>
      <c r="F157" s="37" t="s">
        <v>697</v>
      </c>
    </row>
    <row r="158" spans="1:6" x14ac:dyDescent="0.4">
      <c r="A158" s="52" t="s">
        <v>846</v>
      </c>
      <c r="B158" s="37" t="s">
        <v>695</v>
      </c>
      <c r="C158" s="37" t="s">
        <v>696</v>
      </c>
      <c r="D158" s="37" t="s">
        <v>697</v>
      </c>
      <c r="E158" s="53" t="s">
        <v>696</v>
      </c>
      <c r="F158" s="37" t="s">
        <v>697</v>
      </c>
    </row>
    <row r="159" spans="1:6" ht="30" x14ac:dyDescent="0.4">
      <c r="A159" s="52" t="s">
        <v>847</v>
      </c>
      <c r="B159" s="37" t="s">
        <v>695</v>
      </c>
      <c r="C159" s="37" t="s">
        <v>696</v>
      </c>
      <c r="D159" s="37" t="s">
        <v>697</v>
      </c>
      <c r="E159" s="53" t="s">
        <v>696</v>
      </c>
      <c r="F159" s="37" t="s">
        <v>697</v>
      </c>
    </row>
    <row r="160" spans="1:6" x14ac:dyDescent="0.4">
      <c r="A160" s="52" t="s">
        <v>848</v>
      </c>
      <c r="B160" s="37" t="s">
        <v>695</v>
      </c>
      <c r="C160" s="37" t="s">
        <v>696</v>
      </c>
      <c r="D160" s="37" t="s">
        <v>697</v>
      </c>
      <c r="E160" s="53" t="s">
        <v>696</v>
      </c>
      <c r="F160" s="37" t="s">
        <v>697</v>
      </c>
    </row>
    <row r="161" spans="1:6" x14ac:dyDescent="0.4">
      <c r="A161" s="52" t="s">
        <v>849</v>
      </c>
      <c r="B161" s="37" t="s">
        <v>695</v>
      </c>
      <c r="C161" s="37" t="s">
        <v>696</v>
      </c>
      <c r="D161" s="37" t="s">
        <v>697</v>
      </c>
      <c r="E161" s="53" t="s">
        <v>696</v>
      </c>
      <c r="F161" s="37" t="s">
        <v>697</v>
      </c>
    </row>
    <row r="162" spans="1:6" x14ac:dyDescent="0.4">
      <c r="A162" s="52" t="s">
        <v>850</v>
      </c>
      <c r="B162" s="37" t="s">
        <v>695</v>
      </c>
      <c r="C162" s="37" t="s">
        <v>696</v>
      </c>
      <c r="D162" s="37" t="s">
        <v>697</v>
      </c>
      <c r="E162" s="53" t="s">
        <v>696</v>
      </c>
      <c r="F162" s="37" t="s">
        <v>697</v>
      </c>
    </row>
    <row r="163" spans="1:6" x14ac:dyDescent="0.4">
      <c r="A163" s="52" t="s">
        <v>851</v>
      </c>
      <c r="B163" s="37" t="s">
        <v>695</v>
      </c>
      <c r="C163" s="37" t="s">
        <v>696</v>
      </c>
      <c r="D163" s="37" t="s">
        <v>697</v>
      </c>
      <c r="E163" s="53" t="s">
        <v>696</v>
      </c>
      <c r="F163" s="37" t="s">
        <v>697</v>
      </c>
    </row>
    <row r="164" spans="1:6" ht="30" x14ac:dyDescent="0.4">
      <c r="A164" s="52" t="s">
        <v>852</v>
      </c>
      <c r="B164" s="37" t="s">
        <v>695</v>
      </c>
      <c r="C164" s="37" t="s">
        <v>696</v>
      </c>
      <c r="D164" s="37" t="s">
        <v>697</v>
      </c>
      <c r="E164" s="53" t="s">
        <v>696</v>
      </c>
      <c r="F164" s="37" t="s">
        <v>697</v>
      </c>
    </row>
    <row r="165" spans="1:6" x14ac:dyDescent="0.4">
      <c r="A165" s="52" t="s">
        <v>853</v>
      </c>
      <c r="B165" s="37" t="s">
        <v>695</v>
      </c>
      <c r="C165" s="37" t="s">
        <v>696</v>
      </c>
      <c r="D165" s="37" t="s">
        <v>697</v>
      </c>
      <c r="E165" s="53" t="s">
        <v>696</v>
      </c>
      <c r="F165" s="37" t="s">
        <v>697</v>
      </c>
    </row>
    <row r="166" spans="1:6" x14ac:dyDescent="0.4">
      <c r="A166" s="52" t="s">
        <v>854</v>
      </c>
      <c r="B166" s="37" t="s">
        <v>695</v>
      </c>
      <c r="C166" s="37" t="s">
        <v>696</v>
      </c>
      <c r="D166" s="37" t="s">
        <v>697</v>
      </c>
      <c r="E166" s="53" t="s">
        <v>696</v>
      </c>
      <c r="F166" s="37" t="s">
        <v>697</v>
      </c>
    </row>
    <row r="167" spans="1:6" x14ac:dyDescent="0.4">
      <c r="A167" s="52" t="s">
        <v>855</v>
      </c>
      <c r="B167" s="52" t="s">
        <v>695</v>
      </c>
      <c r="C167" s="37" t="s">
        <v>696</v>
      </c>
      <c r="D167" s="37" t="s">
        <v>697</v>
      </c>
      <c r="E167" s="53" t="s">
        <v>696</v>
      </c>
      <c r="F167" s="37" t="s">
        <v>697</v>
      </c>
    </row>
    <row r="168" spans="1:6" ht="30" x14ac:dyDescent="0.4">
      <c r="A168" s="52" t="s">
        <v>856</v>
      </c>
      <c r="B168" s="52" t="s">
        <v>695</v>
      </c>
      <c r="C168" s="37" t="s">
        <v>696</v>
      </c>
      <c r="D168" s="37" t="s">
        <v>697</v>
      </c>
      <c r="E168" s="53" t="s">
        <v>696</v>
      </c>
      <c r="F168" s="37" t="s">
        <v>697</v>
      </c>
    </row>
    <row r="169" spans="1:6" x14ac:dyDescent="0.4">
      <c r="A169" s="52" t="s">
        <v>857</v>
      </c>
      <c r="B169" s="37" t="s">
        <v>695</v>
      </c>
      <c r="C169" s="37" t="s">
        <v>696</v>
      </c>
      <c r="D169" s="37" t="s">
        <v>697</v>
      </c>
      <c r="E169" s="53" t="s">
        <v>696</v>
      </c>
      <c r="F169" s="37" t="s">
        <v>697</v>
      </c>
    </row>
    <row r="170" spans="1:6" x14ac:dyDescent="0.4">
      <c r="A170" s="52" t="s">
        <v>858</v>
      </c>
      <c r="B170" s="37" t="s">
        <v>695</v>
      </c>
      <c r="C170" s="37" t="s">
        <v>696</v>
      </c>
      <c r="D170" s="37" t="s">
        <v>697</v>
      </c>
      <c r="E170" s="53" t="s">
        <v>696</v>
      </c>
      <c r="F170" s="37" t="s">
        <v>697</v>
      </c>
    </row>
    <row r="171" spans="1:6" ht="30" x14ac:dyDescent="0.4">
      <c r="A171" s="52" t="s">
        <v>859</v>
      </c>
      <c r="B171" s="37" t="s">
        <v>695</v>
      </c>
      <c r="C171" s="37" t="s">
        <v>696</v>
      </c>
      <c r="D171" s="37" t="s">
        <v>697</v>
      </c>
      <c r="E171" s="53" t="s">
        <v>696</v>
      </c>
      <c r="F171" s="37" t="s">
        <v>697</v>
      </c>
    </row>
    <row r="172" spans="1:6" ht="30" x14ac:dyDescent="0.4">
      <c r="A172" s="52" t="s">
        <v>860</v>
      </c>
      <c r="B172" s="37" t="s">
        <v>695</v>
      </c>
      <c r="C172" s="37" t="s">
        <v>696</v>
      </c>
      <c r="D172" s="37" t="s">
        <v>697</v>
      </c>
      <c r="E172" s="53" t="s">
        <v>696</v>
      </c>
      <c r="F172" s="37" t="s">
        <v>697</v>
      </c>
    </row>
    <row r="173" spans="1:6" x14ac:dyDescent="0.4">
      <c r="A173" s="52" t="s">
        <v>861</v>
      </c>
      <c r="B173" s="37" t="s">
        <v>695</v>
      </c>
      <c r="C173" s="37" t="s">
        <v>696</v>
      </c>
      <c r="D173" s="37" t="s">
        <v>697</v>
      </c>
      <c r="E173" s="53" t="s">
        <v>696</v>
      </c>
      <c r="F173" s="37" t="s">
        <v>697</v>
      </c>
    </row>
    <row r="174" spans="1:6" x14ac:dyDescent="0.4">
      <c r="A174" s="52" t="s">
        <v>862</v>
      </c>
      <c r="B174" s="37" t="s">
        <v>695</v>
      </c>
      <c r="C174" s="37" t="s">
        <v>696</v>
      </c>
      <c r="D174" s="37" t="s">
        <v>697</v>
      </c>
      <c r="E174" s="53" t="s">
        <v>696</v>
      </c>
      <c r="F174" s="37" t="s">
        <v>697</v>
      </c>
    </row>
    <row r="175" spans="1:6" x14ac:dyDescent="0.4">
      <c r="A175" s="52" t="s">
        <v>863</v>
      </c>
      <c r="B175" s="37" t="s">
        <v>695</v>
      </c>
      <c r="C175" s="37" t="s">
        <v>696</v>
      </c>
      <c r="D175" s="37" t="s">
        <v>697</v>
      </c>
      <c r="E175" s="53" t="s">
        <v>696</v>
      </c>
      <c r="F175" s="37" t="s">
        <v>697</v>
      </c>
    </row>
    <row r="176" spans="1:6" ht="30" x14ac:dyDescent="0.4">
      <c r="A176" s="52" t="s">
        <v>864</v>
      </c>
      <c r="B176" s="37" t="s">
        <v>695</v>
      </c>
      <c r="C176" s="37" t="s">
        <v>696</v>
      </c>
      <c r="D176" s="37" t="s">
        <v>697</v>
      </c>
      <c r="E176" s="53" t="s">
        <v>696</v>
      </c>
      <c r="F176" s="37" t="s">
        <v>697</v>
      </c>
    </row>
    <row r="177" spans="1:6" x14ac:dyDescent="0.4">
      <c r="A177" s="52" t="s">
        <v>865</v>
      </c>
      <c r="B177" s="37" t="s">
        <v>695</v>
      </c>
      <c r="C177" s="37" t="s">
        <v>696</v>
      </c>
      <c r="D177" s="37" t="s">
        <v>697</v>
      </c>
      <c r="E177" s="53" t="s">
        <v>696</v>
      </c>
      <c r="F177" s="37" t="s">
        <v>697</v>
      </c>
    </row>
    <row r="178" spans="1:6" x14ac:dyDescent="0.4">
      <c r="A178" s="52" t="s">
        <v>866</v>
      </c>
      <c r="B178" s="37" t="s">
        <v>695</v>
      </c>
      <c r="C178" s="37" t="s">
        <v>696</v>
      </c>
      <c r="D178" s="37" t="s">
        <v>697</v>
      </c>
      <c r="E178" s="53" t="s">
        <v>696</v>
      </c>
      <c r="F178" s="37" t="s">
        <v>697</v>
      </c>
    </row>
    <row r="179" spans="1:6" x14ac:dyDescent="0.4">
      <c r="A179" s="52" t="s">
        <v>867</v>
      </c>
      <c r="B179" s="37" t="s">
        <v>695</v>
      </c>
      <c r="C179" s="37" t="s">
        <v>696</v>
      </c>
      <c r="D179" s="37" t="s">
        <v>697</v>
      </c>
      <c r="E179" s="53" t="s">
        <v>696</v>
      </c>
      <c r="F179" s="37" t="s">
        <v>697</v>
      </c>
    </row>
    <row r="180" spans="1:6" ht="30" x14ac:dyDescent="0.4">
      <c r="A180" s="52" t="s">
        <v>868</v>
      </c>
      <c r="B180" s="37" t="s">
        <v>695</v>
      </c>
      <c r="C180" s="37" t="s">
        <v>696</v>
      </c>
      <c r="D180" s="37" t="s">
        <v>697</v>
      </c>
      <c r="E180" s="53" t="s">
        <v>696</v>
      </c>
      <c r="F180" s="37" t="s">
        <v>697</v>
      </c>
    </row>
    <row r="181" spans="1:6" ht="30" x14ac:dyDescent="0.4">
      <c r="A181" s="52" t="s">
        <v>869</v>
      </c>
      <c r="B181" s="37" t="s">
        <v>695</v>
      </c>
      <c r="C181" s="37" t="s">
        <v>696</v>
      </c>
      <c r="D181" s="37" t="s">
        <v>697</v>
      </c>
      <c r="E181" s="53" t="s">
        <v>696</v>
      </c>
      <c r="F181" s="37" t="s">
        <v>697</v>
      </c>
    </row>
    <row r="182" spans="1:6" x14ac:dyDescent="0.4">
      <c r="A182" s="52" t="s">
        <v>870</v>
      </c>
      <c r="B182" s="37" t="s">
        <v>695</v>
      </c>
      <c r="C182" s="37" t="s">
        <v>696</v>
      </c>
      <c r="D182" s="37" t="s">
        <v>697</v>
      </c>
      <c r="E182" s="53" t="s">
        <v>696</v>
      </c>
      <c r="F182" s="37" t="s">
        <v>697</v>
      </c>
    </row>
    <row r="183" spans="1:6" x14ac:dyDescent="0.4">
      <c r="A183" s="52" t="s">
        <v>871</v>
      </c>
      <c r="B183" s="37" t="s">
        <v>695</v>
      </c>
      <c r="C183" s="37" t="s">
        <v>696</v>
      </c>
      <c r="D183" s="37" t="s">
        <v>697</v>
      </c>
      <c r="E183" s="53" t="s">
        <v>696</v>
      </c>
      <c r="F183" s="37" t="s">
        <v>697</v>
      </c>
    </row>
    <row r="184" spans="1:6" x14ac:dyDescent="0.4">
      <c r="A184" s="52" t="s">
        <v>872</v>
      </c>
      <c r="B184" s="37" t="s">
        <v>695</v>
      </c>
      <c r="C184" s="37" t="s">
        <v>696</v>
      </c>
      <c r="D184" s="37" t="s">
        <v>697</v>
      </c>
      <c r="E184" s="53" t="s">
        <v>696</v>
      </c>
      <c r="F184" s="37" t="s">
        <v>697</v>
      </c>
    </row>
    <row r="185" spans="1:6" x14ac:dyDescent="0.4">
      <c r="A185" s="52" t="s">
        <v>873</v>
      </c>
      <c r="B185" s="37" t="s">
        <v>695</v>
      </c>
      <c r="C185" s="37" t="s">
        <v>696</v>
      </c>
      <c r="D185" s="37" t="s">
        <v>697</v>
      </c>
      <c r="E185" s="52" t="s">
        <v>696</v>
      </c>
      <c r="F185" s="37" t="s">
        <v>697</v>
      </c>
    </row>
    <row r="186" spans="1:6" x14ac:dyDescent="0.4">
      <c r="A186" s="52" t="s">
        <v>874</v>
      </c>
      <c r="B186" s="37" t="s">
        <v>695</v>
      </c>
      <c r="C186" s="37" t="s">
        <v>696</v>
      </c>
      <c r="D186" s="37" t="s">
        <v>697</v>
      </c>
      <c r="E186" s="53" t="s">
        <v>696</v>
      </c>
      <c r="F186" s="37" t="s">
        <v>697</v>
      </c>
    </row>
    <row r="187" spans="1:6" x14ac:dyDescent="0.4">
      <c r="A187" s="52" t="s">
        <v>875</v>
      </c>
      <c r="B187" s="37" t="s">
        <v>695</v>
      </c>
      <c r="C187" s="37" t="s">
        <v>696</v>
      </c>
      <c r="D187" s="37" t="s">
        <v>697</v>
      </c>
      <c r="E187" s="53" t="s">
        <v>696</v>
      </c>
      <c r="F187" s="37" t="s">
        <v>697</v>
      </c>
    </row>
    <row r="188" spans="1:6" ht="30" x14ac:dyDescent="0.4">
      <c r="A188" s="52" t="s">
        <v>876</v>
      </c>
      <c r="B188" s="37" t="s">
        <v>695</v>
      </c>
      <c r="C188" s="37" t="s">
        <v>696</v>
      </c>
      <c r="D188" s="37" t="s">
        <v>697</v>
      </c>
      <c r="E188" s="53" t="s">
        <v>696</v>
      </c>
      <c r="F188" s="37" t="s">
        <v>697</v>
      </c>
    </row>
    <row r="189" spans="1:6" x14ac:dyDescent="0.4">
      <c r="A189" s="52" t="s">
        <v>877</v>
      </c>
      <c r="B189" s="37" t="s">
        <v>695</v>
      </c>
      <c r="C189" s="37" t="s">
        <v>696</v>
      </c>
      <c r="D189" s="37" t="s">
        <v>697</v>
      </c>
      <c r="E189" s="53" t="s">
        <v>696</v>
      </c>
      <c r="F189" s="37" t="s">
        <v>697</v>
      </c>
    </row>
    <row r="190" spans="1:6" x14ac:dyDescent="0.4">
      <c r="A190" s="52" t="s">
        <v>878</v>
      </c>
      <c r="B190" s="37" t="s">
        <v>695</v>
      </c>
      <c r="C190" s="37" t="s">
        <v>696</v>
      </c>
      <c r="D190" s="37" t="s">
        <v>697</v>
      </c>
      <c r="E190" s="53" t="s">
        <v>696</v>
      </c>
      <c r="F190" s="37" t="s">
        <v>697</v>
      </c>
    </row>
    <row r="191" spans="1:6" x14ac:dyDescent="0.4">
      <c r="A191" s="52" t="s">
        <v>879</v>
      </c>
      <c r="B191" s="37" t="s">
        <v>695</v>
      </c>
      <c r="C191" s="37" t="s">
        <v>696</v>
      </c>
      <c r="D191" s="37" t="s">
        <v>697</v>
      </c>
      <c r="E191" s="53" t="s">
        <v>696</v>
      </c>
      <c r="F191" s="37" t="s">
        <v>697</v>
      </c>
    </row>
    <row r="192" spans="1:6" x14ac:dyDescent="0.4">
      <c r="A192" s="52" t="s">
        <v>880</v>
      </c>
      <c r="B192" s="37" t="s">
        <v>695</v>
      </c>
      <c r="C192" s="37" t="s">
        <v>696</v>
      </c>
      <c r="D192" s="37" t="s">
        <v>697</v>
      </c>
      <c r="E192" s="53" t="s">
        <v>696</v>
      </c>
      <c r="F192" s="37" t="s">
        <v>697</v>
      </c>
    </row>
    <row r="193" spans="1:6" x14ac:dyDescent="0.4">
      <c r="A193" s="52" t="s">
        <v>881</v>
      </c>
      <c r="B193" s="37" t="s">
        <v>695</v>
      </c>
      <c r="C193" s="37" t="s">
        <v>696</v>
      </c>
      <c r="D193" s="37" t="s">
        <v>697</v>
      </c>
      <c r="E193" s="53" t="s">
        <v>696</v>
      </c>
      <c r="F193" s="37" t="s">
        <v>697</v>
      </c>
    </row>
    <row r="194" spans="1:6" x14ac:dyDescent="0.4">
      <c r="A194" s="52" t="s">
        <v>882</v>
      </c>
      <c r="B194" s="37" t="s">
        <v>695</v>
      </c>
      <c r="C194" s="37" t="s">
        <v>696</v>
      </c>
      <c r="D194" s="37" t="s">
        <v>697</v>
      </c>
      <c r="E194" s="53" t="s">
        <v>696</v>
      </c>
      <c r="F194" s="37" t="s">
        <v>697</v>
      </c>
    </row>
    <row r="195" spans="1:6" x14ac:dyDescent="0.4">
      <c r="A195" s="52" t="s">
        <v>883</v>
      </c>
      <c r="B195" s="37" t="s">
        <v>695</v>
      </c>
      <c r="C195" s="37" t="s">
        <v>696</v>
      </c>
      <c r="D195" s="37" t="s">
        <v>697</v>
      </c>
      <c r="E195" s="53" t="s">
        <v>696</v>
      </c>
      <c r="F195" s="37" t="s">
        <v>697</v>
      </c>
    </row>
    <row r="196" spans="1:6" x14ac:dyDescent="0.4">
      <c r="A196" s="52" t="s">
        <v>884</v>
      </c>
      <c r="B196" s="37" t="s">
        <v>695</v>
      </c>
      <c r="C196" s="37" t="s">
        <v>696</v>
      </c>
      <c r="D196" s="37" t="s">
        <v>697</v>
      </c>
      <c r="E196" s="53" t="s">
        <v>696</v>
      </c>
      <c r="F196" s="37" t="s">
        <v>697</v>
      </c>
    </row>
    <row r="197" spans="1:6" x14ac:dyDescent="0.4">
      <c r="A197" s="52" t="s">
        <v>885</v>
      </c>
      <c r="B197" s="37" t="s">
        <v>695</v>
      </c>
      <c r="C197" s="37" t="s">
        <v>696</v>
      </c>
      <c r="D197" s="37" t="s">
        <v>697</v>
      </c>
      <c r="E197" s="53" t="s">
        <v>696</v>
      </c>
      <c r="F197" s="37" t="s">
        <v>697</v>
      </c>
    </row>
    <row r="198" spans="1:6" x14ac:dyDescent="0.4">
      <c r="A198" s="52" t="s">
        <v>886</v>
      </c>
      <c r="B198" s="37" t="s">
        <v>695</v>
      </c>
      <c r="C198" s="37" t="s">
        <v>696</v>
      </c>
      <c r="D198" s="37" t="s">
        <v>697</v>
      </c>
      <c r="E198" s="53" t="s">
        <v>696</v>
      </c>
      <c r="F198" s="37" t="s">
        <v>697</v>
      </c>
    </row>
    <row r="199" spans="1:6" ht="30" x14ac:dyDescent="0.4">
      <c r="A199" s="52" t="s">
        <v>887</v>
      </c>
      <c r="B199" s="37" t="s">
        <v>695</v>
      </c>
      <c r="C199" s="37" t="s">
        <v>696</v>
      </c>
      <c r="D199" s="37" t="s">
        <v>697</v>
      </c>
      <c r="E199" s="53" t="s">
        <v>696</v>
      </c>
      <c r="F199" s="37" t="s">
        <v>697</v>
      </c>
    </row>
    <row r="200" spans="1:6" ht="30" x14ac:dyDescent="0.4">
      <c r="A200" s="52" t="s">
        <v>888</v>
      </c>
      <c r="B200" s="37" t="s">
        <v>695</v>
      </c>
      <c r="C200" s="37" t="s">
        <v>696</v>
      </c>
      <c r="D200" s="37" t="s">
        <v>697</v>
      </c>
      <c r="E200" s="53" t="s">
        <v>696</v>
      </c>
      <c r="F200" s="37" t="s">
        <v>697</v>
      </c>
    </row>
    <row r="201" spans="1:6" ht="30" x14ac:dyDescent="0.4">
      <c r="A201" s="52" t="s">
        <v>889</v>
      </c>
      <c r="B201" s="37" t="s">
        <v>695</v>
      </c>
      <c r="C201" s="37" t="s">
        <v>696</v>
      </c>
      <c r="D201" s="37" t="s">
        <v>697</v>
      </c>
      <c r="E201" s="53" t="s">
        <v>696</v>
      </c>
      <c r="F201" s="37" t="s">
        <v>697</v>
      </c>
    </row>
    <row r="202" spans="1:6" x14ac:dyDescent="0.4">
      <c r="A202" s="52" t="s">
        <v>890</v>
      </c>
      <c r="B202" s="37" t="s">
        <v>695</v>
      </c>
      <c r="C202" s="37" t="s">
        <v>696</v>
      </c>
      <c r="D202" s="37" t="s">
        <v>697</v>
      </c>
      <c r="E202" s="53" t="s">
        <v>696</v>
      </c>
      <c r="F202" s="37" t="s">
        <v>697</v>
      </c>
    </row>
    <row r="203" spans="1:6" x14ac:dyDescent="0.4">
      <c r="A203" s="52" t="s">
        <v>891</v>
      </c>
      <c r="B203" s="37" t="s">
        <v>695</v>
      </c>
      <c r="C203" s="37" t="s">
        <v>696</v>
      </c>
      <c r="D203" s="37" t="s">
        <v>697</v>
      </c>
      <c r="E203" s="53" t="s">
        <v>696</v>
      </c>
      <c r="F203" s="37" t="s">
        <v>697</v>
      </c>
    </row>
    <row r="204" spans="1:6" x14ac:dyDescent="0.4">
      <c r="A204" s="52" t="s">
        <v>892</v>
      </c>
      <c r="B204" s="37" t="s">
        <v>695</v>
      </c>
      <c r="C204" s="37" t="s">
        <v>696</v>
      </c>
      <c r="D204" s="37" t="s">
        <v>697</v>
      </c>
      <c r="E204" s="53" t="s">
        <v>696</v>
      </c>
      <c r="F204" s="37" t="s">
        <v>697</v>
      </c>
    </row>
    <row r="205" spans="1:6" x14ac:dyDescent="0.4">
      <c r="A205" s="52" t="s">
        <v>893</v>
      </c>
      <c r="B205" s="37" t="s">
        <v>695</v>
      </c>
      <c r="C205" s="37" t="s">
        <v>696</v>
      </c>
      <c r="D205" s="37" t="s">
        <v>697</v>
      </c>
      <c r="E205" s="53" t="s">
        <v>696</v>
      </c>
      <c r="F205" s="37" t="s">
        <v>697</v>
      </c>
    </row>
    <row r="206" spans="1:6" x14ac:dyDescent="0.4">
      <c r="A206" s="52" t="s">
        <v>894</v>
      </c>
      <c r="B206" s="37" t="s">
        <v>695</v>
      </c>
      <c r="C206" s="37" t="s">
        <v>696</v>
      </c>
      <c r="D206" s="37" t="s">
        <v>697</v>
      </c>
      <c r="E206" s="53" t="s">
        <v>696</v>
      </c>
      <c r="F206" s="37" t="s">
        <v>697</v>
      </c>
    </row>
    <row r="207" spans="1:6" x14ac:dyDescent="0.4">
      <c r="A207" s="52" t="s">
        <v>895</v>
      </c>
      <c r="B207" s="37" t="s">
        <v>695</v>
      </c>
      <c r="C207" s="37" t="s">
        <v>696</v>
      </c>
      <c r="D207" s="37" t="s">
        <v>697</v>
      </c>
      <c r="E207" s="53" t="s">
        <v>696</v>
      </c>
      <c r="F207" s="37" t="s">
        <v>697</v>
      </c>
    </row>
    <row r="208" spans="1:6" x14ac:dyDescent="0.4">
      <c r="A208" s="52" t="s">
        <v>896</v>
      </c>
      <c r="B208" s="37" t="s">
        <v>695</v>
      </c>
      <c r="C208" s="37" t="s">
        <v>696</v>
      </c>
      <c r="D208" s="37" t="s">
        <v>697</v>
      </c>
      <c r="E208" s="53" t="s">
        <v>696</v>
      </c>
      <c r="F208" s="37" t="s">
        <v>697</v>
      </c>
    </row>
    <row r="209" spans="1:6" x14ac:dyDescent="0.4">
      <c r="A209" s="52" t="s">
        <v>897</v>
      </c>
      <c r="B209" s="37" t="s">
        <v>695</v>
      </c>
      <c r="C209" s="37" t="s">
        <v>696</v>
      </c>
      <c r="D209" s="37" t="s">
        <v>697</v>
      </c>
      <c r="E209" s="53" t="s">
        <v>696</v>
      </c>
      <c r="F209" s="37" t="s">
        <v>697</v>
      </c>
    </row>
    <row r="210" spans="1:6" x14ac:dyDescent="0.4">
      <c r="A210" s="52" t="s">
        <v>898</v>
      </c>
      <c r="B210" s="37" t="s">
        <v>695</v>
      </c>
      <c r="C210" s="37" t="s">
        <v>696</v>
      </c>
      <c r="D210" s="37" t="s">
        <v>697</v>
      </c>
      <c r="E210" s="53" t="s">
        <v>696</v>
      </c>
      <c r="F210" s="37" t="s">
        <v>697</v>
      </c>
    </row>
    <row r="211" spans="1:6" x14ac:dyDescent="0.4">
      <c r="A211" s="52" t="s">
        <v>899</v>
      </c>
      <c r="B211" s="37" t="s">
        <v>695</v>
      </c>
      <c r="C211" s="37" t="s">
        <v>696</v>
      </c>
      <c r="D211" s="37" t="s">
        <v>697</v>
      </c>
      <c r="E211" s="53" t="s">
        <v>696</v>
      </c>
      <c r="F211" s="37" t="s">
        <v>697</v>
      </c>
    </row>
    <row r="212" spans="1:6" ht="30" x14ac:dyDescent="0.4">
      <c r="A212" s="52" t="s">
        <v>900</v>
      </c>
      <c r="B212" s="37" t="s">
        <v>695</v>
      </c>
      <c r="C212" s="37" t="s">
        <v>696</v>
      </c>
      <c r="D212" s="37" t="s">
        <v>697</v>
      </c>
      <c r="E212" s="53" t="s">
        <v>696</v>
      </c>
      <c r="F212" s="37" t="s">
        <v>697</v>
      </c>
    </row>
    <row r="213" spans="1:6" ht="30" x14ac:dyDescent="0.4">
      <c r="A213" s="52" t="s">
        <v>901</v>
      </c>
      <c r="B213" s="37" t="s">
        <v>695</v>
      </c>
      <c r="C213" s="37" t="s">
        <v>696</v>
      </c>
      <c r="D213" s="37" t="s">
        <v>697</v>
      </c>
      <c r="E213" s="53" t="s">
        <v>696</v>
      </c>
      <c r="F213" s="37" t="s">
        <v>697</v>
      </c>
    </row>
    <row r="214" spans="1:6" ht="30" x14ac:dyDescent="0.4">
      <c r="A214" s="52" t="s">
        <v>902</v>
      </c>
      <c r="B214" s="37" t="s">
        <v>695</v>
      </c>
      <c r="C214" s="37" t="s">
        <v>696</v>
      </c>
      <c r="D214" s="37" t="s">
        <v>697</v>
      </c>
      <c r="E214" s="53" t="s">
        <v>696</v>
      </c>
      <c r="F214" s="37" t="s">
        <v>697</v>
      </c>
    </row>
    <row r="215" spans="1:6" x14ac:dyDescent="0.4">
      <c r="A215" s="52" t="s">
        <v>903</v>
      </c>
      <c r="B215" s="37" t="s">
        <v>695</v>
      </c>
      <c r="C215" s="37" t="s">
        <v>696</v>
      </c>
      <c r="D215" s="37" t="s">
        <v>697</v>
      </c>
      <c r="E215" s="53" t="s">
        <v>696</v>
      </c>
      <c r="F215" s="37" t="s">
        <v>697</v>
      </c>
    </row>
    <row r="216" spans="1:6" ht="30" x14ac:dyDescent="0.4">
      <c r="A216" s="52" t="s">
        <v>904</v>
      </c>
      <c r="B216" s="37" t="s">
        <v>695</v>
      </c>
      <c r="C216" s="37" t="s">
        <v>696</v>
      </c>
      <c r="D216" s="37" t="s">
        <v>697</v>
      </c>
      <c r="E216" s="53" t="s">
        <v>696</v>
      </c>
      <c r="F216" s="37" t="s">
        <v>697</v>
      </c>
    </row>
    <row r="217" spans="1:6" x14ac:dyDescent="0.4">
      <c r="A217" s="52" t="s">
        <v>905</v>
      </c>
      <c r="B217" s="37" t="s">
        <v>695</v>
      </c>
      <c r="C217" s="37" t="s">
        <v>696</v>
      </c>
      <c r="D217" s="37" t="s">
        <v>697</v>
      </c>
      <c r="E217" s="53" t="s">
        <v>696</v>
      </c>
      <c r="F217" s="37" t="s">
        <v>697</v>
      </c>
    </row>
    <row r="218" spans="1:6" x14ac:dyDescent="0.4">
      <c r="A218" s="52" t="s">
        <v>906</v>
      </c>
      <c r="B218" s="37" t="s">
        <v>695</v>
      </c>
      <c r="C218" s="37" t="s">
        <v>696</v>
      </c>
      <c r="D218" s="37" t="s">
        <v>697</v>
      </c>
      <c r="E218" s="53" t="s">
        <v>696</v>
      </c>
      <c r="F218" s="37" t="s">
        <v>697</v>
      </c>
    </row>
    <row r="219" spans="1:6" x14ac:dyDescent="0.4">
      <c r="A219" s="52" t="s">
        <v>907</v>
      </c>
      <c r="B219" s="37" t="s">
        <v>695</v>
      </c>
      <c r="C219" s="37" t="s">
        <v>696</v>
      </c>
      <c r="D219" s="37" t="s">
        <v>697</v>
      </c>
      <c r="E219" s="53" t="s">
        <v>696</v>
      </c>
      <c r="F219" s="37" t="s">
        <v>697</v>
      </c>
    </row>
    <row r="220" spans="1:6" x14ac:dyDescent="0.4">
      <c r="A220" s="52" t="s">
        <v>908</v>
      </c>
      <c r="B220" s="37" t="s">
        <v>695</v>
      </c>
      <c r="C220" s="37" t="s">
        <v>696</v>
      </c>
      <c r="D220" s="37" t="s">
        <v>697</v>
      </c>
      <c r="E220" s="53" t="s">
        <v>696</v>
      </c>
      <c r="F220" s="37" t="s">
        <v>697</v>
      </c>
    </row>
    <row r="221" spans="1:6" x14ac:dyDescent="0.4">
      <c r="A221" s="52" t="s">
        <v>909</v>
      </c>
      <c r="B221" s="37" t="s">
        <v>695</v>
      </c>
      <c r="C221" s="37" t="s">
        <v>696</v>
      </c>
      <c r="D221" s="37" t="s">
        <v>697</v>
      </c>
      <c r="E221" s="53" t="s">
        <v>696</v>
      </c>
      <c r="F221" s="37" t="s">
        <v>697</v>
      </c>
    </row>
    <row r="222" spans="1:6" x14ac:dyDescent="0.4">
      <c r="A222" s="52" t="s">
        <v>910</v>
      </c>
      <c r="B222" s="37" t="s">
        <v>695</v>
      </c>
      <c r="C222" s="37" t="s">
        <v>696</v>
      </c>
      <c r="D222" s="37" t="s">
        <v>697</v>
      </c>
      <c r="E222" s="53" t="s">
        <v>696</v>
      </c>
      <c r="F222" s="37" t="s">
        <v>697</v>
      </c>
    </row>
    <row r="223" spans="1:6" ht="30" x14ac:dyDescent="0.4">
      <c r="A223" s="52" t="s">
        <v>911</v>
      </c>
      <c r="B223" s="37" t="s">
        <v>695</v>
      </c>
      <c r="C223" s="37" t="s">
        <v>696</v>
      </c>
      <c r="D223" s="37" t="s">
        <v>697</v>
      </c>
      <c r="E223" s="53" t="s">
        <v>696</v>
      </c>
      <c r="F223" s="37" t="s">
        <v>697</v>
      </c>
    </row>
    <row r="224" spans="1:6" ht="30" x14ac:dyDescent="0.4">
      <c r="A224" s="52" t="s">
        <v>912</v>
      </c>
      <c r="B224" s="37" t="s">
        <v>695</v>
      </c>
      <c r="C224" s="37" t="s">
        <v>696</v>
      </c>
      <c r="D224" s="37" t="s">
        <v>697</v>
      </c>
      <c r="E224" s="52" t="s">
        <v>696</v>
      </c>
      <c r="F224" s="37" t="s">
        <v>697</v>
      </c>
    </row>
    <row r="225" spans="1:6" ht="30" x14ac:dyDescent="0.4">
      <c r="A225" s="52" t="s">
        <v>913</v>
      </c>
      <c r="B225" s="37" t="s">
        <v>695</v>
      </c>
      <c r="C225" s="37" t="s">
        <v>696</v>
      </c>
      <c r="D225" s="37" t="s">
        <v>697</v>
      </c>
      <c r="E225" s="53" t="s">
        <v>696</v>
      </c>
      <c r="F225" s="37" t="s">
        <v>697</v>
      </c>
    </row>
    <row r="226" spans="1:6" ht="30" x14ac:dyDescent="0.4">
      <c r="A226" s="52" t="s">
        <v>914</v>
      </c>
      <c r="B226" s="37" t="s">
        <v>695</v>
      </c>
      <c r="C226" s="37" t="s">
        <v>696</v>
      </c>
      <c r="D226" s="37" t="s">
        <v>697</v>
      </c>
      <c r="E226" s="53" t="s">
        <v>696</v>
      </c>
      <c r="F226" s="37" t="s">
        <v>697</v>
      </c>
    </row>
    <row r="227" spans="1:6" ht="30" x14ac:dyDescent="0.4">
      <c r="A227" s="52" t="s">
        <v>915</v>
      </c>
      <c r="B227" s="37" t="s">
        <v>695</v>
      </c>
      <c r="C227" s="37" t="s">
        <v>696</v>
      </c>
      <c r="D227" s="37" t="s">
        <v>697</v>
      </c>
      <c r="E227" s="53" t="s">
        <v>696</v>
      </c>
      <c r="F227" s="37" t="s">
        <v>697</v>
      </c>
    </row>
    <row r="228" spans="1:6" ht="30" x14ac:dyDescent="0.4">
      <c r="A228" s="52" t="s">
        <v>916</v>
      </c>
      <c r="B228" s="37" t="s">
        <v>695</v>
      </c>
      <c r="C228" s="37" t="s">
        <v>696</v>
      </c>
      <c r="D228" s="37" t="s">
        <v>697</v>
      </c>
      <c r="E228" s="53" t="s">
        <v>696</v>
      </c>
      <c r="F228" s="37" t="s">
        <v>697</v>
      </c>
    </row>
    <row r="229" spans="1:6" x14ac:dyDescent="0.4">
      <c r="A229" s="52" t="s">
        <v>917</v>
      </c>
      <c r="B229" s="37" t="s">
        <v>695</v>
      </c>
      <c r="C229" s="37" t="s">
        <v>696</v>
      </c>
      <c r="D229" s="37" t="s">
        <v>697</v>
      </c>
      <c r="E229" s="53" t="s">
        <v>696</v>
      </c>
      <c r="F229" s="37" t="s">
        <v>697</v>
      </c>
    </row>
    <row r="230" spans="1:6" ht="30" x14ac:dyDescent="0.4">
      <c r="A230" s="52" t="s">
        <v>918</v>
      </c>
      <c r="B230" s="37" t="s">
        <v>695</v>
      </c>
      <c r="C230" s="37" t="s">
        <v>696</v>
      </c>
      <c r="D230" s="37" t="s">
        <v>697</v>
      </c>
      <c r="E230" s="53" t="s">
        <v>696</v>
      </c>
      <c r="F230" s="37" t="s">
        <v>697</v>
      </c>
    </row>
    <row r="231" spans="1:6" ht="30" x14ac:dyDescent="0.4">
      <c r="A231" s="52" t="s">
        <v>919</v>
      </c>
      <c r="B231" s="37" t="s">
        <v>695</v>
      </c>
      <c r="C231" s="37" t="s">
        <v>696</v>
      </c>
      <c r="D231" s="37" t="s">
        <v>697</v>
      </c>
      <c r="E231" s="53" t="s">
        <v>696</v>
      </c>
      <c r="F231" s="37" t="s">
        <v>697</v>
      </c>
    </row>
    <row r="232" spans="1:6" x14ac:dyDescent="0.4">
      <c r="A232" s="52" t="s">
        <v>920</v>
      </c>
      <c r="B232" s="37" t="s">
        <v>695</v>
      </c>
      <c r="C232" s="37" t="s">
        <v>696</v>
      </c>
      <c r="D232" s="37" t="s">
        <v>697</v>
      </c>
      <c r="E232" s="53" t="s">
        <v>696</v>
      </c>
      <c r="F232" s="37" t="s">
        <v>697</v>
      </c>
    </row>
    <row r="233" spans="1:6" x14ac:dyDescent="0.4">
      <c r="A233" s="52" t="s">
        <v>921</v>
      </c>
      <c r="B233" s="37" t="s">
        <v>695</v>
      </c>
      <c r="C233" s="37" t="s">
        <v>696</v>
      </c>
      <c r="D233" s="37" t="s">
        <v>697</v>
      </c>
      <c r="E233" s="53" t="s">
        <v>696</v>
      </c>
      <c r="F233" s="37" t="s">
        <v>697</v>
      </c>
    </row>
    <row r="234" spans="1:6" x14ac:dyDescent="0.4">
      <c r="A234" s="52" t="s">
        <v>922</v>
      </c>
      <c r="B234" s="37" t="s">
        <v>695</v>
      </c>
      <c r="C234" s="37" t="s">
        <v>696</v>
      </c>
      <c r="D234" s="37" t="s">
        <v>697</v>
      </c>
      <c r="E234" s="53" t="s">
        <v>696</v>
      </c>
      <c r="F234" s="37" t="s">
        <v>697</v>
      </c>
    </row>
    <row r="235" spans="1:6" x14ac:dyDescent="0.4">
      <c r="A235" s="52" t="s">
        <v>923</v>
      </c>
      <c r="B235" s="37" t="s">
        <v>695</v>
      </c>
      <c r="C235" s="37" t="s">
        <v>696</v>
      </c>
      <c r="D235" s="37" t="s">
        <v>697</v>
      </c>
      <c r="E235" s="53" t="s">
        <v>696</v>
      </c>
      <c r="F235" s="37" t="s">
        <v>697</v>
      </c>
    </row>
    <row r="236" spans="1:6" x14ac:dyDescent="0.4">
      <c r="A236" s="52" t="s">
        <v>924</v>
      </c>
      <c r="B236" s="37" t="s">
        <v>695</v>
      </c>
      <c r="C236" s="37" t="s">
        <v>696</v>
      </c>
      <c r="D236" s="37" t="s">
        <v>697</v>
      </c>
      <c r="E236" s="53" t="s">
        <v>696</v>
      </c>
      <c r="F236" s="37" t="s">
        <v>697</v>
      </c>
    </row>
    <row r="237" spans="1:6" x14ac:dyDescent="0.4">
      <c r="A237" s="52" t="s">
        <v>925</v>
      </c>
      <c r="B237" s="37" t="s">
        <v>695</v>
      </c>
      <c r="C237" s="37" t="s">
        <v>696</v>
      </c>
      <c r="D237" s="37" t="s">
        <v>697</v>
      </c>
      <c r="E237" s="53" t="s">
        <v>696</v>
      </c>
      <c r="F237" s="37" t="s">
        <v>697</v>
      </c>
    </row>
    <row r="238" spans="1:6" ht="30" x14ac:dyDescent="0.4">
      <c r="A238" s="52" t="s">
        <v>926</v>
      </c>
      <c r="B238" s="37" t="s">
        <v>695</v>
      </c>
      <c r="C238" s="37" t="s">
        <v>696</v>
      </c>
      <c r="D238" s="37" t="s">
        <v>697</v>
      </c>
      <c r="E238" s="53" t="s">
        <v>696</v>
      </c>
      <c r="F238" s="37" t="s">
        <v>697</v>
      </c>
    </row>
    <row r="239" spans="1:6" x14ac:dyDescent="0.4">
      <c r="A239" s="52" t="s">
        <v>927</v>
      </c>
      <c r="B239" s="37" t="s">
        <v>695</v>
      </c>
      <c r="C239" s="37" t="s">
        <v>696</v>
      </c>
      <c r="D239" s="37" t="s">
        <v>697</v>
      </c>
      <c r="E239" s="53" t="s">
        <v>696</v>
      </c>
      <c r="F239" s="37" t="s">
        <v>697</v>
      </c>
    </row>
    <row r="240" spans="1:6" ht="30" x14ac:dyDescent="0.4">
      <c r="A240" s="52" t="s">
        <v>928</v>
      </c>
      <c r="B240" s="37" t="s">
        <v>695</v>
      </c>
      <c r="C240" s="37" t="s">
        <v>696</v>
      </c>
      <c r="D240" s="37" t="s">
        <v>697</v>
      </c>
      <c r="E240" s="53" t="s">
        <v>696</v>
      </c>
      <c r="F240" s="37" t="s">
        <v>697</v>
      </c>
    </row>
    <row r="241" spans="1:6" x14ac:dyDescent="0.4">
      <c r="A241" s="52" t="s">
        <v>929</v>
      </c>
      <c r="B241" s="37" t="s">
        <v>695</v>
      </c>
      <c r="C241" s="37" t="s">
        <v>696</v>
      </c>
      <c r="D241" s="37" t="s">
        <v>697</v>
      </c>
      <c r="E241" s="53" t="s">
        <v>696</v>
      </c>
      <c r="F241" s="37" t="s">
        <v>697</v>
      </c>
    </row>
    <row r="242" spans="1:6" x14ac:dyDescent="0.4">
      <c r="A242" s="52" t="s">
        <v>930</v>
      </c>
      <c r="B242" s="37" t="s">
        <v>695</v>
      </c>
      <c r="C242" s="37" t="s">
        <v>696</v>
      </c>
      <c r="D242" s="37" t="s">
        <v>697</v>
      </c>
      <c r="E242" s="53" t="s">
        <v>696</v>
      </c>
      <c r="F242" s="37" t="s">
        <v>697</v>
      </c>
    </row>
    <row r="243" spans="1:6" x14ac:dyDescent="0.4">
      <c r="A243" s="52" t="s">
        <v>931</v>
      </c>
      <c r="B243" s="37" t="s">
        <v>695</v>
      </c>
      <c r="C243" s="37" t="s">
        <v>696</v>
      </c>
      <c r="D243" s="37" t="s">
        <v>697</v>
      </c>
      <c r="E243" s="53" t="s">
        <v>696</v>
      </c>
      <c r="F243" s="37" t="s">
        <v>697</v>
      </c>
    </row>
    <row r="244" spans="1:6" x14ac:dyDescent="0.4">
      <c r="A244" s="52" t="s">
        <v>932</v>
      </c>
      <c r="B244" s="37" t="s">
        <v>695</v>
      </c>
      <c r="C244" s="37" t="s">
        <v>696</v>
      </c>
      <c r="D244" s="37" t="s">
        <v>697</v>
      </c>
      <c r="E244" s="53" t="s">
        <v>696</v>
      </c>
      <c r="F244" s="37" t="s">
        <v>697</v>
      </c>
    </row>
    <row r="245" spans="1:6" x14ac:dyDescent="0.4">
      <c r="A245" s="52" t="s">
        <v>933</v>
      </c>
      <c r="B245" s="37" t="s">
        <v>695</v>
      </c>
      <c r="C245" s="37" t="s">
        <v>696</v>
      </c>
      <c r="D245" s="37" t="s">
        <v>697</v>
      </c>
      <c r="E245" s="53" t="s">
        <v>696</v>
      </c>
      <c r="F245" s="37" t="s">
        <v>697</v>
      </c>
    </row>
    <row r="246" spans="1:6" x14ac:dyDescent="0.4">
      <c r="A246" s="52" t="s">
        <v>934</v>
      </c>
      <c r="B246" s="37" t="s">
        <v>695</v>
      </c>
      <c r="C246" s="37" t="s">
        <v>696</v>
      </c>
      <c r="D246" s="37" t="s">
        <v>697</v>
      </c>
      <c r="E246" s="53" t="s">
        <v>696</v>
      </c>
      <c r="F246" s="37" t="s">
        <v>697</v>
      </c>
    </row>
    <row r="247" spans="1:6" x14ac:dyDescent="0.4">
      <c r="A247" s="52" t="s">
        <v>935</v>
      </c>
      <c r="B247" s="37" t="s">
        <v>695</v>
      </c>
      <c r="C247" s="37" t="s">
        <v>696</v>
      </c>
      <c r="D247" s="37" t="s">
        <v>697</v>
      </c>
      <c r="E247" s="53" t="s">
        <v>696</v>
      </c>
      <c r="F247" s="37" t="s">
        <v>697</v>
      </c>
    </row>
    <row r="248" spans="1:6" x14ac:dyDescent="0.4">
      <c r="A248" s="52" t="s">
        <v>936</v>
      </c>
      <c r="B248" s="37" t="s">
        <v>695</v>
      </c>
      <c r="C248" s="37" t="s">
        <v>696</v>
      </c>
      <c r="D248" s="37" t="s">
        <v>697</v>
      </c>
      <c r="E248" s="53" t="s">
        <v>696</v>
      </c>
      <c r="F248" s="37" t="s">
        <v>697</v>
      </c>
    </row>
    <row r="249" spans="1:6" x14ac:dyDescent="0.4">
      <c r="A249" s="52" t="s">
        <v>937</v>
      </c>
      <c r="B249" s="37" t="s">
        <v>695</v>
      </c>
      <c r="C249" s="37" t="s">
        <v>696</v>
      </c>
      <c r="D249" s="37" t="s">
        <v>697</v>
      </c>
      <c r="E249" s="53" t="s">
        <v>696</v>
      </c>
      <c r="F249" s="37" t="s">
        <v>697</v>
      </c>
    </row>
    <row r="250" spans="1:6" ht="30" x14ac:dyDescent="0.4">
      <c r="A250" s="52" t="s">
        <v>938</v>
      </c>
      <c r="B250" s="37" t="s">
        <v>695</v>
      </c>
      <c r="C250" s="37" t="s">
        <v>696</v>
      </c>
      <c r="D250" s="37" t="s">
        <v>697</v>
      </c>
      <c r="E250" s="53" t="s">
        <v>696</v>
      </c>
      <c r="F250" s="37" t="s">
        <v>697</v>
      </c>
    </row>
    <row r="251" spans="1:6" x14ac:dyDescent="0.4">
      <c r="A251" s="52" t="s">
        <v>939</v>
      </c>
      <c r="B251" s="37" t="s">
        <v>695</v>
      </c>
      <c r="C251" s="37" t="s">
        <v>696</v>
      </c>
      <c r="D251" s="37" t="s">
        <v>697</v>
      </c>
      <c r="E251" s="53" t="s">
        <v>696</v>
      </c>
      <c r="F251" s="37" t="s">
        <v>697</v>
      </c>
    </row>
    <row r="252" spans="1:6" x14ac:dyDescent="0.4">
      <c r="A252" s="52" t="s">
        <v>940</v>
      </c>
      <c r="B252" s="37" t="s">
        <v>695</v>
      </c>
      <c r="C252" s="37" t="s">
        <v>696</v>
      </c>
      <c r="D252" s="37" t="s">
        <v>697</v>
      </c>
      <c r="E252" s="53" t="s">
        <v>696</v>
      </c>
      <c r="F252" s="37" t="s">
        <v>697</v>
      </c>
    </row>
    <row r="253" spans="1:6" x14ac:dyDescent="0.4">
      <c r="A253" s="52" t="s">
        <v>941</v>
      </c>
      <c r="B253" s="37" t="s">
        <v>695</v>
      </c>
      <c r="C253" s="37" t="s">
        <v>696</v>
      </c>
      <c r="D253" s="37" t="s">
        <v>697</v>
      </c>
      <c r="E253" s="53" t="s">
        <v>696</v>
      </c>
      <c r="F253" s="37" t="s">
        <v>697</v>
      </c>
    </row>
    <row r="254" spans="1:6" x14ac:dyDescent="0.4">
      <c r="A254" s="52" t="s">
        <v>942</v>
      </c>
      <c r="B254" s="37" t="s">
        <v>695</v>
      </c>
      <c r="C254" s="37" t="s">
        <v>696</v>
      </c>
      <c r="D254" s="37" t="s">
        <v>697</v>
      </c>
      <c r="E254" s="53" t="s">
        <v>696</v>
      </c>
      <c r="F254" s="37" t="s">
        <v>697</v>
      </c>
    </row>
    <row r="255" spans="1:6" x14ac:dyDescent="0.4">
      <c r="A255" s="52" t="s">
        <v>943</v>
      </c>
      <c r="B255" s="37" t="s">
        <v>695</v>
      </c>
      <c r="C255" s="37" t="s">
        <v>696</v>
      </c>
      <c r="D255" s="37" t="s">
        <v>697</v>
      </c>
      <c r="E255" s="53" t="s">
        <v>696</v>
      </c>
      <c r="F255" s="37" t="s">
        <v>697</v>
      </c>
    </row>
    <row r="256" spans="1:6" x14ac:dyDescent="0.4">
      <c r="A256" s="52" t="s">
        <v>944</v>
      </c>
      <c r="B256" s="37" t="s">
        <v>695</v>
      </c>
      <c r="C256" s="37" t="s">
        <v>696</v>
      </c>
      <c r="D256" s="37" t="s">
        <v>697</v>
      </c>
      <c r="E256" s="53" t="s">
        <v>696</v>
      </c>
      <c r="F256" s="37" t="s">
        <v>697</v>
      </c>
    </row>
    <row r="257" spans="1:6" x14ac:dyDescent="0.4">
      <c r="A257" s="52" t="s">
        <v>945</v>
      </c>
      <c r="B257" s="37" t="s">
        <v>695</v>
      </c>
      <c r="C257" s="37" t="s">
        <v>696</v>
      </c>
      <c r="D257" s="37" t="s">
        <v>697</v>
      </c>
      <c r="E257" s="53" t="s">
        <v>696</v>
      </c>
      <c r="F257" s="37" t="s">
        <v>697</v>
      </c>
    </row>
    <row r="258" spans="1:6" x14ac:dyDescent="0.4">
      <c r="A258" s="52" t="s">
        <v>946</v>
      </c>
      <c r="B258" s="37" t="s">
        <v>695</v>
      </c>
      <c r="C258" s="37" t="s">
        <v>696</v>
      </c>
      <c r="D258" s="37" t="s">
        <v>697</v>
      </c>
      <c r="E258" s="53" t="s">
        <v>696</v>
      </c>
      <c r="F258" s="37" t="s">
        <v>697</v>
      </c>
    </row>
    <row r="259" spans="1:6" x14ac:dyDescent="0.4">
      <c r="A259" s="52" t="s">
        <v>947</v>
      </c>
      <c r="B259" s="37" t="s">
        <v>695</v>
      </c>
      <c r="C259" s="37" t="s">
        <v>696</v>
      </c>
      <c r="D259" s="37" t="s">
        <v>697</v>
      </c>
      <c r="E259" s="53" t="s">
        <v>696</v>
      </c>
      <c r="F259" s="37" t="s">
        <v>697</v>
      </c>
    </row>
    <row r="260" spans="1:6" x14ac:dyDescent="0.4">
      <c r="A260" s="52" t="s">
        <v>948</v>
      </c>
      <c r="B260" s="37" t="s">
        <v>695</v>
      </c>
      <c r="C260" s="37" t="s">
        <v>696</v>
      </c>
      <c r="D260" s="37" t="s">
        <v>697</v>
      </c>
      <c r="E260" s="53" t="s">
        <v>696</v>
      </c>
      <c r="F260" s="37" t="s">
        <v>697</v>
      </c>
    </row>
    <row r="261" spans="1:6" ht="30" x14ac:dyDescent="0.4">
      <c r="A261" s="52" t="s">
        <v>949</v>
      </c>
      <c r="B261" s="37" t="s">
        <v>695</v>
      </c>
      <c r="C261" s="37" t="s">
        <v>696</v>
      </c>
      <c r="D261" s="37" t="s">
        <v>697</v>
      </c>
      <c r="E261" s="53" t="s">
        <v>696</v>
      </c>
      <c r="F261" s="37" t="s">
        <v>697</v>
      </c>
    </row>
    <row r="262" spans="1:6" x14ac:dyDescent="0.4">
      <c r="A262" s="52" t="s">
        <v>950</v>
      </c>
      <c r="B262" s="37" t="s">
        <v>695</v>
      </c>
      <c r="C262" s="37" t="s">
        <v>696</v>
      </c>
      <c r="D262" s="37" t="s">
        <v>697</v>
      </c>
      <c r="E262" s="53" t="s">
        <v>696</v>
      </c>
      <c r="F262" s="37" t="s">
        <v>697</v>
      </c>
    </row>
    <row r="263" spans="1:6" x14ac:dyDescent="0.4">
      <c r="A263" s="52" t="s">
        <v>951</v>
      </c>
      <c r="B263" s="37" t="s">
        <v>695</v>
      </c>
      <c r="C263" s="37" t="s">
        <v>696</v>
      </c>
      <c r="D263" s="37" t="s">
        <v>697</v>
      </c>
      <c r="E263" s="53" t="s">
        <v>696</v>
      </c>
      <c r="F263" s="37" t="s">
        <v>697</v>
      </c>
    </row>
    <row r="264" spans="1:6" x14ac:dyDescent="0.4">
      <c r="A264" s="52" t="s">
        <v>952</v>
      </c>
      <c r="B264" s="37" t="s">
        <v>695</v>
      </c>
      <c r="C264" s="37" t="s">
        <v>696</v>
      </c>
      <c r="D264" s="37" t="s">
        <v>697</v>
      </c>
      <c r="E264" s="53" t="s">
        <v>696</v>
      </c>
      <c r="F264" s="37" t="s">
        <v>697</v>
      </c>
    </row>
    <row r="265" spans="1:6" x14ac:dyDescent="0.4">
      <c r="A265" s="52" t="s">
        <v>953</v>
      </c>
      <c r="B265" s="37" t="s">
        <v>695</v>
      </c>
      <c r="C265" s="37" t="s">
        <v>696</v>
      </c>
      <c r="D265" s="37" t="s">
        <v>697</v>
      </c>
      <c r="E265" s="53" t="s">
        <v>696</v>
      </c>
      <c r="F265" s="37" t="s">
        <v>697</v>
      </c>
    </row>
    <row r="266" spans="1:6" x14ac:dyDescent="0.4">
      <c r="A266" s="52" t="s">
        <v>954</v>
      </c>
      <c r="B266" s="37" t="s">
        <v>695</v>
      </c>
      <c r="C266" s="37" t="s">
        <v>696</v>
      </c>
      <c r="D266" s="37" t="s">
        <v>697</v>
      </c>
      <c r="E266" s="53" t="s">
        <v>696</v>
      </c>
      <c r="F266" s="37" t="s">
        <v>697</v>
      </c>
    </row>
    <row r="267" spans="1:6" x14ac:dyDescent="0.4">
      <c r="A267" s="52" t="s">
        <v>955</v>
      </c>
      <c r="B267" s="37" t="s">
        <v>695</v>
      </c>
      <c r="C267" s="37" t="s">
        <v>696</v>
      </c>
      <c r="D267" s="37" t="s">
        <v>697</v>
      </c>
      <c r="E267" s="53" t="s">
        <v>696</v>
      </c>
      <c r="F267" s="37" t="s">
        <v>697</v>
      </c>
    </row>
    <row r="268" spans="1:6" ht="30" x14ac:dyDescent="0.4">
      <c r="A268" s="52" t="s">
        <v>956</v>
      </c>
      <c r="B268" s="37" t="s">
        <v>695</v>
      </c>
      <c r="C268" s="37" t="s">
        <v>696</v>
      </c>
      <c r="D268" s="37" t="s">
        <v>697</v>
      </c>
      <c r="E268" s="53" t="s">
        <v>696</v>
      </c>
      <c r="F268" s="37" t="s">
        <v>697</v>
      </c>
    </row>
    <row r="269" spans="1:6" x14ac:dyDescent="0.4">
      <c r="A269" s="52" t="s">
        <v>957</v>
      </c>
      <c r="B269" s="37" t="s">
        <v>695</v>
      </c>
      <c r="C269" s="37" t="s">
        <v>696</v>
      </c>
      <c r="D269" s="37" t="s">
        <v>697</v>
      </c>
      <c r="E269" s="53" t="s">
        <v>696</v>
      </c>
      <c r="F269" s="37" t="s">
        <v>697</v>
      </c>
    </row>
    <row r="270" spans="1:6" ht="30" x14ac:dyDescent="0.4">
      <c r="A270" s="52" t="s">
        <v>958</v>
      </c>
      <c r="B270" s="37" t="s">
        <v>695</v>
      </c>
      <c r="C270" s="37" t="s">
        <v>696</v>
      </c>
      <c r="D270" s="37" t="s">
        <v>697</v>
      </c>
      <c r="E270" s="53" t="s">
        <v>696</v>
      </c>
      <c r="F270" s="37" t="s">
        <v>697</v>
      </c>
    </row>
    <row r="271" spans="1:6" x14ac:dyDescent="0.4">
      <c r="A271" s="52" t="s">
        <v>959</v>
      </c>
      <c r="B271" s="37" t="s">
        <v>695</v>
      </c>
      <c r="C271" s="37" t="s">
        <v>696</v>
      </c>
      <c r="D271" s="37" t="s">
        <v>697</v>
      </c>
      <c r="E271" s="53" t="s">
        <v>696</v>
      </c>
      <c r="F271" s="37" t="s">
        <v>697</v>
      </c>
    </row>
    <row r="272" spans="1:6" x14ac:dyDescent="0.4">
      <c r="A272" s="52" t="s">
        <v>960</v>
      </c>
      <c r="B272" s="37" t="s">
        <v>695</v>
      </c>
      <c r="C272" s="37" t="s">
        <v>696</v>
      </c>
      <c r="D272" s="37" t="s">
        <v>697</v>
      </c>
      <c r="E272" s="53" t="s">
        <v>696</v>
      </c>
      <c r="F272" s="37" t="s">
        <v>697</v>
      </c>
    </row>
    <row r="273" spans="1:6" x14ac:dyDescent="0.4">
      <c r="A273" s="52" t="s">
        <v>961</v>
      </c>
      <c r="B273" s="37" t="s">
        <v>695</v>
      </c>
      <c r="C273" s="37" t="s">
        <v>696</v>
      </c>
      <c r="D273" s="37" t="s">
        <v>697</v>
      </c>
      <c r="E273" s="52" t="s">
        <v>696</v>
      </c>
      <c r="F273" s="37" t="s">
        <v>697</v>
      </c>
    </row>
    <row r="274" spans="1:6" ht="30" x14ac:dyDescent="0.4">
      <c r="A274" s="52" t="s">
        <v>962</v>
      </c>
      <c r="B274" s="37" t="s">
        <v>695</v>
      </c>
      <c r="C274" s="37" t="s">
        <v>696</v>
      </c>
      <c r="D274" s="37" t="s">
        <v>697</v>
      </c>
      <c r="E274" s="53" t="s">
        <v>696</v>
      </c>
      <c r="F274" s="37" t="s">
        <v>697</v>
      </c>
    </row>
    <row r="275" spans="1:6" ht="30" x14ac:dyDescent="0.4">
      <c r="A275" s="52" t="s">
        <v>963</v>
      </c>
      <c r="B275" s="37" t="s">
        <v>695</v>
      </c>
      <c r="C275" s="37" t="s">
        <v>696</v>
      </c>
      <c r="D275" s="37" t="s">
        <v>697</v>
      </c>
      <c r="E275" s="52" t="s">
        <v>696</v>
      </c>
      <c r="F275" s="37" t="s">
        <v>697</v>
      </c>
    </row>
    <row r="276" spans="1:6" ht="30" x14ac:dyDescent="0.4">
      <c r="A276" s="52" t="s">
        <v>964</v>
      </c>
      <c r="B276" s="37" t="s">
        <v>695</v>
      </c>
      <c r="C276" s="37" t="s">
        <v>696</v>
      </c>
      <c r="D276" s="37" t="s">
        <v>697</v>
      </c>
      <c r="E276" s="53" t="s">
        <v>696</v>
      </c>
      <c r="F276" s="37" t="s">
        <v>697</v>
      </c>
    </row>
    <row r="277" spans="1:6" ht="30" x14ac:dyDescent="0.4">
      <c r="A277" s="52" t="s">
        <v>965</v>
      </c>
      <c r="B277" s="37" t="s">
        <v>695</v>
      </c>
      <c r="C277" s="37" t="s">
        <v>696</v>
      </c>
      <c r="D277" s="37" t="s">
        <v>697</v>
      </c>
      <c r="E277" s="53" t="s">
        <v>696</v>
      </c>
      <c r="F277" s="37" t="s">
        <v>697</v>
      </c>
    </row>
    <row r="278" spans="1:6" x14ac:dyDescent="0.4">
      <c r="A278" s="52" t="s">
        <v>966</v>
      </c>
      <c r="B278" s="37" t="s">
        <v>695</v>
      </c>
      <c r="C278" s="37" t="s">
        <v>696</v>
      </c>
      <c r="D278" s="37" t="s">
        <v>697</v>
      </c>
      <c r="E278" s="53" t="s">
        <v>696</v>
      </c>
      <c r="F278" s="37" t="s">
        <v>697</v>
      </c>
    </row>
    <row r="279" spans="1:6" x14ac:dyDescent="0.4">
      <c r="A279" s="52" t="s">
        <v>967</v>
      </c>
      <c r="B279" s="37" t="s">
        <v>695</v>
      </c>
      <c r="C279" s="37" t="s">
        <v>696</v>
      </c>
      <c r="D279" s="37" t="s">
        <v>697</v>
      </c>
      <c r="E279" s="53" t="s">
        <v>696</v>
      </c>
      <c r="F279" s="37" t="s">
        <v>697</v>
      </c>
    </row>
    <row r="280" spans="1:6" ht="30" x14ac:dyDescent="0.4">
      <c r="A280" s="52" t="s">
        <v>968</v>
      </c>
      <c r="B280" s="37" t="s">
        <v>695</v>
      </c>
      <c r="C280" s="37" t="s">
        <v>696</v>
      </c>
      <c r="D280" s="37" t="s">
        <v>697</v>
      </c>
      <c r="E280" s="53" t="s">
        <v>696</v>
      </c>
      <c r="F280" s="37" t="s">
        <v>697</v>
      </c>
    </row>
    <row r="281" spans="1:6" ht="30" x14ac:dyDescent="0.4">
      <c r="A281" s="52" t="s">
        <v>969</v>
      </c>
      <c r="B281" s="37" t="s">
        <v>695</v>
      </c>
      <c r="C281" s="37" t="s">
        <v>696</v>
      </c>
      <c r="D281" s="37" t="s">
        <v>697</v>
      </c>
      <c r="E281" s="53" t="s">
        <v>696</v>
      </c>
      <c r="F281" s="37" t="s">
        <v>697</v>
      </c>
    </row>
    <row r="282" spans="1:6" ht="30" x14ac:dyDescent="0.4">
      <c r="A282" s="52" t="s">
        <v>970</v>
      </c>
      <c r="B282" s="37" t="s">
        <v>695</v>
      </c>
      <c r="C282" s="37" t="s">
        <v>696</v>
      </c>
      <c r="D282" s="37" t="s">
        <v>697</v>
      </c>
      <c r="E282" s="53" t="s">
        <v>696</v>
      </c>
      <c r="F282" s="37" t="s">
        <v>697</v>
      </c>
    </row>
    <row r="283" spans="1:6" x14ac:dyDescent="0.4">
      <c r="A283" s="52" t="s">
        <v>971</v>
      </c>
      <c r="B283" s="37" t="s">
        <v>695</v>
      </c>
      <c r="C283" s="37" t="s">
        <v>696</v>
      </c>
      <c r="D283" s="37" t="s">
        <v>697</v>
      </c>
      <c r="E283" s="53" t="s">
        <v>696</v>
      </c>
      <c r="F283" s="37" t="s">
        <v>697</v>
      </c>
    </row>
    <row r="284" spans="1:6" ht="30" x14ac:dyDescent="0.4">
      <c r="A284" s="52" t="s">
        <v>972</v>
      </c>
      <c r="B284" s="37" t="s">
        <v>695</v>
      </c>
      <c r="C284" s="37" t="s">
        <v>696</v>
      </c>
      <c r="D284" s="37" t="s">
        <v>697</v>
      </c>
      <c r="E284" s="53" t="s">
        <v>696</v>
      </c>
      <c r="F284" s="37" t="s">
        <v>697</v>
      </c>
    </row>
    <row r="285" spans="1:6" x14ac:dyDescent="0.4">
      <c r="A285" s="52" t="s">
        <v>973</v>
      </c>
      <c r="B285" s="37" t="s">
        <v>695</v>
      </c>
      <c r="C285" s="37" t="s">
        <v>696</v>
      </c>
      <c r="D285" s="37" t="s">
        <v>697</v>
      </c>
      <c r="E285" s="53" t="s">
        <v>696</v>
      </c>
      <c r="F285" s="37" t="s">
        <v>697</v>
      </c>
    </row>
    <row r="286" spans="1:6" ht="30" x14ac:dyDescent="0.4">
      <c r="A286" s="52" t="s">
        <v>974</v>
      </c>
      <c r="B286" s="37" t="s">
        <v>695</v>
      </c>
      <c r="C286" s="37" t="s">
        <v>696</v>
      </c>
      <c r="D286" s="37" t="s">
        <v>697</v>
      </c>
      <c r="E286" s="53" t="s">
        <v>696</v>
      </c>
      <c r="F286" s="37" t="s">
        <v>697</v>
      </c>
    </row>
    <row r="287" spans="1:6" ht="30" x14ac:dyDescent="0.4">
      <c r="A287" s="52" t="s">
        <v>975</v>
      </c>
      <c r="B287" s="37" t="s">
        <v>695</v>
      </c>
      <c r="C287" s="37" t="s">
        <v>696</v>
      </c>
      <c r="D287" s="37" t="s">
        <v>697</v>
      </c>
      <c r="E287" s="53" t="s">
        <v>696</v>
      </c>
      <c r="F287" s="37" t="s">
        <v>697</v>
      </c>
    </row>
    <row r="288" spans="1:6" x14ac:dyDescent="0.4">
      <c r="A288" s="52" t="s">
        <v>976</v>
      </c>
      <c r="B288" s="37" t="s">
        <v>695</v>
      </c>
      <c r="C288" s="37" t="s">
        <v>696</v>
      </c>
      <c r="D288" s="37" t="s">
        <v>697</v>
      </c>
      <c r="E288" s="53" t="s">
        <v>696</v>
      </c>
      <c r="F288" s="37" t="s">
        <v>697</v>
      </c>
    </row>
    <row r="289" spans="1:6" ht="30" x14ac:dyDescent="0.4">
      <c r="A289" s="52" t="s">
        <v>977</v>
      </c>
      <c r="B289" s="37" t="s">
        <v>695</v>
      </c>
      <c r="C289" s="37" t="s">
        <v>696</v>
      </c>
      <c r="D289" s="37" t="s">
        <v>697</v>
      </c>
      <c r="E289" s="53" t="s">
        <v>696</v>
      </c>
      <c r="F289" s="37" t="s">
        <v>697</v>
      </c>
    </row>
    <row r="290" spans="1:6" ht="30" x14ac:dyDescent="0.4">
      <c r="A290" s="52" t="s">
        <v>978</v>
      </c>
      <c r="B290" s="37" t="s">
        <v>695</v>
      </c>
      <c r="C290" s="37" t="s">
        <v>696</v>
      </c>
      <c r="D290" s="37" t="s">
        <v>697</v>
      </c>
      <c r="E290" s="53" t="s">
        <v>696</v>
      </c>
      <c r="F290" s="37" t="s">
        <v>697</v>
      </c>
    </row>
    <row r="291" spans="1:6" x14ac:dyDescent="0.4">
      <c r="A291" s="52" t="s">
        <v>979</v>
      </c>
      <c r="B291" s="37" t="s">
        <v>695</v>
      </c>
      <c r="C291" s="37" t="s">
        <v>696</v>
      </c>
      <c r="D291" s="37" t="s">
        <v>697</v>
      </c>
      <c r="E291" s="53" t="s">
        <v>696</v>
      </c>
      <c r="F291" s="37" t="s">
        <v>697</v>
      </c>
    </row>
    <row r="292" spans="1:6" ht="30" x14ac:dyDescent="0.4">
      <c r="A292" s="52" t="s">
        <v>980</v>
      </c>
      <c r="B292" s="37" t="s">
        <v>695</v>
      </c>
      <c r="C292" s="37" t="s">
        <v>696</v>
      </c>
      <c r="D292" s="37" t="s">
        <v>697</v>
      </c>
      <c r="E292" s="53" t="s">
        <v>696</v>
      </c>
      <c r="F292" s="37" t="s">
        <v>697</v>
      </c>
    </row>
    <row r="293" spans="1:6" x14ac:dyDescent="0.4">
      <c r="A293" s="52" t="s">
        <v>981</v>
      </c>
      <c r="B293" s="37" t="s">
        <v>695</v>
      </c>
      <c r="C293" s="37" t="s">
        <v>696</v>
      </c>
      <c r="D293" s="37" t="s">
        <v>697</v>
      </c>
      <c r="E293" s="53" t="s">
        <v>696</v>
      </c>
      <c r="F293" s="37" t="s">
        <v>697</v>
      </c>
    </row>
    <row r="294" spans="1:6" x14ac:dyDescent="0.4">
      <c r="A294" s="52" t="s">
        <v>982</v>
      </c>
      <c r="B294" s="37" t="s">
        <v>695</v>
      </c>
      <c r="C294" s="37" t="s">
        <v>696</v>
      </c>
      <c r="D294" s="37" t="s">
        <v>697</v>
      </c>
      <c r="E294" s="53" t="s">
        <v>696</v>
      </c>
      <c r="F294" s="37" t="s">
        <v>697</v>
      </c>
    </row>
    <row r="295" spans="1:6" x14ac:dyDescent="0.4">
      <c r="A295" s="52" t="s">
        <v>983</v>
      </c>
      <c r="B295" s="52" t="s">
        <v>695</v>
      </c>
      <c r="C295" s="37" t="s">
        <v>696</v>
      </c>
      <c r="D295" s="37" t="s">
        <v>697</v>
      </c>
      <c r="E295" s="53" t="s">
        <v>696</v>
      </c>
      <c r="F295" s="37" t="s">
        <v>697</v>
      </c>
    </row>
    <row r="296" spans="1:6" x14ac:dyDescent="0.4">
      <c r="A296" s="52" t="s">
        <v>984</v>
      </c>
      <c r="B296" s="37" t="s">
        <v>695</v>
      </c>
      <c r="C296" s="37" t="s">
        <v>696</v>
      </c>
      <c r="D296" s="37" t="s">
        <v>697</v>
      </c>
      <c r="E296" s="53" t="s">
        <v>696</v>
      </c>
      <c r="F296" s="37" t="s">
        <v>697</v>
      </c>
    </row>
    <row r="297" spans="1:6" ht="30" x14ac:dyDescent="0.4">
      <c r="A297" s="52" t="s">
        <v>985</v>
      </c>
      <c r="B297" s="37" t="s">
        <v>695</v>
      </c>
      <c r="C297" s="37" t="s">
        <v>696</v>
      </c>
      <c r="D297" s="37" t="s">
        <v>697</v>
      </c>
      <c r="E297" s="53" t="s">
        <v>696</v>
      </c>
      <c r="F297" s="37" t="s">
        <v>697</v>
      </c>
    </row>
    <row r="298" spans="1:6" ht="30" x14ac:dyDescent="0.4">
      <c r="A298" s="52" t="s">
        <v>986</v>
      </c>
      <c r="B298" s="37" t="s">
        <v>695</v>
      </c>
      <c r="C298" s="37" t="s">
        <v>696</v>
      </c>
      <c r="D298" s="37" t="s">
        <v>697</v>
      </c>
      <c r="E298" s="53" t="s">
        <v>696</v>
      </c>
      <c r="F298" s="37" t="s">
        <v>697</v>
      </c>
    </row>
    <row r="299" spans="1:6" ht="30" x14ac:dyDescent="0.4">
      <c r="A299" s="52" t="s">
        <v>987</v>
      </c>
      <c r="B299" s="37" t="s">
        <v>695</v>
      </c>
      <c r="C299" s="37" t="s">
        <v>696</v>
      </c>
      <c r="D299" s="37" t="s">
        <v>697</v>
      </c>
      <c r="E299" s="53" t="s">
        <v>696</v>
      </c>
      <c r="F299" s="37" t="s">
        <v>697</v>
      </c>
    </row>
    <row r="300" spans="1:6" x14ac:dyDescent="0.4">
      <c r="A300" s="52" t="s">
        <v>988</v>
      </c>
      <c r="B300" s="37" t="s">
        <v>695</v>
      </c>
      <c r="C300" s="37" t="s">
        <v>696</v>
      </c>
      <c r="D300" s="37" t="s">
        <v>697</v>
      </c>
      <c r="E300" s="53" t="s">
        <v>696</v>
      </c>
      <c r="F300" s="37" t="s">
        <v>697</v>
      </c>
    </row>
    <row r="301" spans="1:6" x14ac:dyDescent="0.4">
      <c r="A301" s="52" t="s">
        <v>989</v>
      </c>
      <c r="B301" s="37" t="s">
        <v>695</v>
      </c>
      <c r="C301" s="37" t="s">
        <v>696</v>
      </c>
      <c r="D301" s="37" t="s">
        <v>697</v>
      </c>
      <c r="E301" s="53" t="s">
        <v>696</v>
      </c>
      <c r="F301" s="37" t="s">
        <v>697</v>
      </c>
    </row>
    <row r="302" spans="1:6" ht="30" x14ac:dyDescent="0.4">
      <c r="A302" s="52" t="s">
        <v>990</v>
      </c>
      <c r="B302" s="37" t="s">
        <v>695</v>
      </c>
      <c r="C302" s="37" t="s">
        <v>696</v>
      </c>
      <c r="D302" s="37" t="s">
        <v>697</v>
      </c>
      <c r="E302" s="53" t="s">
        <v>696</v>
      </c>
      <c r="F302" s="37" t="s">
        <v>697</v>
      </c>
    </row>
    <row r="303" spans="1:6" ht="30" x14ac:dyDescent="0.4">
      <c r="A303" s="52" t="s">
        <v>991</v>
      </c>
      <c r="B303" s="37" t="s">
        <v>695</v>
      </c>
      <c r="C303" s="37" t="s">
        <v>696</v>
      </c>
      <c r="D303" s="37" t="s">
        <v>697</v>
      </c>
      <c r="E303" s="53" t="s">
        <v>696</v>
      </c>
      <c r="F303" s="37" t="s">
        <v>697</v>
      </c>
    </row>
    <row r="304" spans="1:6" x14ac:dyDescent="0.4">
      <c r="A304" s="52" t="s">
        <v>992</v>
      </c>
      <c r="B304" s="37" t="s">
        <v>695</v>
      </c>
      <c r="C304" s="37" t="s">
        <v>696</v>
      </c>
      <c r="D304" s="37" t="s">
        <v>697</v>
      </c>
      <c r="E304" s="53" t="s">
        <v>696</v>
      </c>
      <c r="F304" s="37" t="s">
        <v>697</v>
      </c>
    </row>
    <row r="305" spans="1:6" ht="30" x14ac:dyDescent="0.4">
      <c r="A305" s="52" t="s">
        <v>993</v>
      </c>
      <c r="B305" s="37" t="s">
        <v>695</v>
      </c>
      <c r="C305" s="37" t="s">
        <v>696</v>
      </c>
      <c r="D305" s="37" t="s">
        <v>697</v>
      </c>
      <c r="E305" s="53" t="s">
        <v>696</v>
      </c>
      <c r="F305" s="37" t="s">
        <v>697</v>
      </c>
    </row>
    <row r="306" spans="1:6" x14ac:dyDescent="0.4">
      <c r="A306" s="52" t="s">
        <v>994</v>
      </c>
      <c r="B306" s="37" t="s">
        <v>695</v>
      </c>
      <c r="C306" s="37" t="s">
        <v>696</v>
      </c>
      <c r="D306" s="37" t="s">
        <v>697</v>
      </c>
      <c r="E306" s="53" t="s">
        <v>696</v>
      </c>
      <c r="F306" s="37" t="s">
        <v>697</v>
      </c>
    </row>
    <row r="307" spans="1:6" ht="30" x14ac:dyDescent="0.4">
      <c r="A307" s="52" t="s">
        <v>995</v>
      </c>
      <c r="B307" s="37" t="s">
        <v>695</v>
      </c>
      <c r="C307" s="37" t="s">
        <v>696</v>
      </c>
      <c r="D307" s="37" t="s">
        <v>697</v>
      </c>
      <c r="E307" s="53" t="s">
        <v>696</v>
      </c>
      <c r="F307" s="37" t="s">
        <v>697</v>
      </c>
    </row>
    <row r="308" spans="1:6" ht="30" x14ac:dyDescent="0.4">
      <c r="A308" s="52" t="s">
        <v>996</v>
      </c>
      <c r="B308" s="37" t="s">
        <v>695</v>
      </c>
      <c r="C308" s="37" t="s">
        <v>696</v>
      </c>
      <c r="D308" s="37" t="s">
        <v>697</v>
      </c>
      <c r="E308" s="53" t="s">
        <v>696</v>
      </c>
      <c r="F308" s="37" t="s">
        <v>697</v>
      </c>
    </row>
    <row r="309" spans="1:6" ht="30" x14ac:dyDescent="0.4">
      <c r="A309" s="52" t="s">
        <v>997</v>
      </c>
      <c r="B309" s="37" t="s">
        <v>695</v>
      </c>
      <c r="C309" s="37" t="s">
        <v>696</v>
      </c>
      <c r="D309" s="37" t="s">
        <v>697</v>
      </c>
      <c r="E309" s="53" t="s">
        <v>696</v>
      </c>
      <c r="F309" s="37" t="s">
        <v>697</v>
      </c>
    </row>
    <row r="310" spans="1:6" ht="30" x14ac:dyDescent="0.4">
      <c r="A310" s="52" t="s">
        <v>998</v>
      </c>
      <c r="B310" s="37" t="s">
        <v>695</v>
      </c>
      <c r="C310" s="37" t="s">
        <v>696</v>
      </c>
      <c r="D310" s="37" t="s">
        <v>697</v>
      </c>
      <c r="E310" s="53" t="s">
        <v>696</v>
      </c>
      <c r="F310" s="37" t="s">
        <v>697</v>
      </c>
    </row>
    <row r="311" spans="1:6" x14ac:dyDescent="0.4">
      <c r="A311" s="52" t="s">
        <v>999</v>
      </c>
      <c r="B311" s="37" t="s">
        <v>695</v>
      </c>
      <c r="C311" s="37" t="s">
        <v>696</v>
      </c>
      <c r="D311" s="37" t="s">
        <v>697</v>
      </c>
      <c r="E311" s="53" t="s">
        <v>696</v>
      </c>
      <c r="F311" s="37" t="s">
        <v>697</v>
      </c>
    </row>
    <row r="312" spans="1:6" ht="45" x14ac:dyDescent="0.4">
      <c r="A312" s="52" t="s">
        <v>1000</v>
      </c>
      <c r="B312" s="37" t="s">
        <v>695</v>
      </c>
      <c r="C312" s="37" t="s">
        <v>696</v>
      </c>
      <c r="D312" s="37" t="s">
        <v>697</v>
      </c>
      <c r="E312" s="53" t="s">
        <v>696</v>
      </c>
      <c r="F312" s="37" t="s">
        <v>697</v>
      </c>
    </row>
    <row r="313" spans="1:6" ht="30" x14ac:dyDescent="0.4">
      <c r="A313" s="52" t="s">
        <v>1001</v>
      </c>
      <c r="B313" s="37" t="s">
        <v>695</v>
      </c>
      <c r="C313" s="37" t="s">
        <v>696</v>
      </c>
      <c r="D313" s="37" t="s">
        <v>697</v>
      </c>
      <c r="E313" s="53" t="s">
        <v>696</v>
      </c>
      <c r="F313" s="37" t="s">
        <v>697</v>
      </c>
    </row>
    <row r="314" spans="1:6" x14ac:dyDescent="0.4">
      <c r="A314" s="52" t="s">
        <v>1002</v>
      </c>
      <c r="B314" s="37" t="s">
        <v>695</v>
      </c>
      <c r="C314" s="37" t="s">
        <v>696</v>
      </c>
      <c r="D314" s="37" t="s">
        <v>697</v>
      </c>
      <c r="E314" s="53" t="s">
        <v>696</v>
      </c>
      <c r="F314" s="37" t="s">
        <v>697</v>
      </c>
    </row>
    <row r="315" spans="1:6" ht="30" x14ac:dyDescent="0.4">
      <c r="A315" s="52" t="s">
        <v>1003</v>
      </c>
      <c r="B315" s="37" t="s">
        <v>695</v>
      </c>
      <c r="C315" s="37" t="s">
        <v>696</v>
      </c>
      <c r="D315" s="37" t="s">
        <v>697</v>
      </c>
      <c r="E315" s="53" t="s">
        <v>696</v>
      </c>
      <c r="F315" s="37" t="s">
        <v>697</v>
      </c>
    </row>
    <row r="316" spans="1:6" x14ac:dyDescent="0.4">
      <c r="A316" s="52" t="s">
        <v>1004</v>
      </c>
      <c r="B316" s="37" t="s">
        <v>695</v>
      </c>
      <c r="C316" s="37" t="s">
        <v>696</v>
      </c>
      <c r="D316" s="37" t="s">
        <v>697</v>
      </c>
      <c r="E316" s="53" t="s">
        <v>696</v>
      </c>
      <c r="F316" s="37" t="s">
        <v>697</v>
      </c>
    </row>
    <row r="317" spans="1:6" ht="30" x14ac:dyDescent="0.4">
      <c r="A317" s="52" t="s">
        <v>1005</v>
      </c>
      <c r="B317" s="37" t="s">
        <v>695</v>
      </c>
      <c r="C317" s="37" t="s">
        <v>696</v>
      </c>
      <c r="D317" s="37" t="s">
        <v>697</v>
      </c>
      <c r="E317" s="53" t="s">
        <v>696</v>
      </c>
      <c r="F317" s="37" t="s">
        <v>697</v>
      </c>
    </row>
    <row r="318" spans="1:6" x14ac:dyDescent="0.4">
      <c r="A318" s="52" t="s">
        <v>1006</v>
      </c>
      <c r="B318" s="37" t="s">
        <v>695</v>
      </c>
      <c r="C318" s="37" t="s">
        <v>696</v>
      </c>
      <c r="D318" s="37" t="s">
        <v>697</v>
      </c>
      <c r="E318" s="53" t="s">
        <v>696</v>
      </c>
      <c r="F318" s="37" t="s">
        <v>697</v>
      </c>
    </row>
    <row r="319" spans="1:6" ht="30" x14ac:dyDescent="0.4">
      <c r="A319" s="52" t="s">
        <v>1007</v>
      </c>
      <c r="B319" s="37" t="s">
        <v>695</v>
      </c>
      <c r="C319" s="37" t="s">
        <v>696</v>
      </c>
      <c r="D319" s="37" t="s">
        <v>697</v>
      </c>
      <c r="E319" s="53" t="s">
        <v>696</v>
      </c>
      <c r="F319" s="37" t="s">
        <v>697</v>
      </c>
    </row>
    <row r="320" spans="1:6" x14ac:dyDescent="0.4">
      <c r="A320" s="52" t="s">
        <v>1008</v>
      </c>
      <c r="B320" s="37" t="s">
        <v>695</v>
      </c>
      <c r="C320" s="37" t="s">
        <v>696</v>
      </c>
      <c r="D320" s="37" t="s">
        <v>697</v>
      </c>
      <c r="E320" s="53" t="s">
        <v>696</v>
      </c>
      <c r="F320" s="37" t="s">
        <v>697</v>
      </c>
    </row>
    <row r="321" spans="1:6" ht="30" x14ac:dyDescent="0.4">
      <c r="A321" s="52" t="s">
        <v>1009</v>
      </c>
      <c r="B321" s="37" t="s">
        <v>695</v>
      </c>
      <c r="C321" s="37" t="s">
        <v>696</v>
      </c>
      <c r="D321" s="37" t="s">
        <v>697</v>
      </c>
      <c r="E321" s="53" t="s">
        <v>696</v>
      </c>
      <c r="F321" s="37" t="s">
        <v>697</v>
      </c>
    </row>
    <row r="322" spans="1:6" ht="30" x14ac:dyDescent="0.4">
      <c r="A322" s="52" t="s">
        <v>1010</v>
      </c>
      <c r="B322" s="37" t="s">
        <v>695</v>
      </c>
      <c r="C322" s="37" t="s">
        <v>696</v>
      </c>
      <c r="D322" s="37" t="s">
        <v>697</v>
      </c>
      <c r="E322" s="53" t="s">
        <v>696</v>
      </c>
      <c r="F322" s="37" t="s">
        <v>697</v>
      </c>
    </row>
    <row r="323" spans="1:6" ht="30" x14ac:dyDescent="0.4">
      <c r="A323" s="52" t="s">
        <v>1011</v>
      </c>
      <c r="B323" s="37" t="s">
        <v>695</v>
      </c>
      <c r="C323" s="37" t="s">
        <v>696</v>
      </c>
      <c r="D323" s="37" t="s">
        <v>697</v>
      </c>
      <c r="E323" s="53" t="s">
        <v>696</v>
      </c>
      <c r="F323" s="37" t="s">
        <v>697</v>
      </c>
    </row>
    <row r="324" spans="1:6" x14ac:dyDescent="0.4">
      <c r="A324" s="52" t="s">
        <v>1012</v>
      </c>
      <c r="B324" s="37" t="s">
        <v>695</v>
      </c>
      <c r="C324" s="37" t="s">
        <v>696</v>
      </c>
      <c r="D324" s="37" t="s">
        <v>697</v>
      </c>
      <c r="E324" s="53" t="s">
        <v>696</v>
      </c>
      <c r="F324" s="37" t="s">
        <v>697</v>
      </c>
    </row>
    <row r="325" spans="1:6" x14ac:dyDescent="0.4">
      <c r="A325" s="52" t="s">
        <v>1013</v>
      </c>
      <c r="B325" s="37" t="s">
        <v>695</v>
      </c>
      <c r="C325" s="37" t="s">
        <v>696</v>
      </c>
      <c r="D325" s="37" t="s">
        <v>697</v>
      </c>
      <c r="E325" s="53" t="s">
        <v>696</v>
      </c>
      <c r="F325" s="37" t="s">
        <v>697</v>
      </c>
    </row>
    <row r="326" spans="1:6" ht="30" x14ac:dyDescent="0.4">
      <c r="A326" s="52" t="s">
        <v>1014</v>
      </c>
      <c r="B326" s="37" t="s">
        <v>695</v>
      </c>
      <c r="C326" s="37" t="s">
        <v>696</v>
      </c>
      <c r="D326" s="37" t="s">
        <v>697</v>
      </c>
      <c r="E326" s="53" t="s">
        <v>696</v>
      </c>
      <c r="F326" s="37" t="s">
        <v>697</v>
      </c>
    </row>
    <row r="327" spans="1:6" x14ac:dyDescent="0.4">
      <c r="A327" s="52" t="s">
        <v>1015</v>
      </c>
      <c r="B327" s="37" t="s">
        <v>695</v>
      </c>
      <c r="C327" s="37" t="s">
        <v>696</v>
      </c>
      <c r="D327" s="37" t="s">
        <v>697</v>
      </c>
      <c r="E327" s="53" t="s">
        <v>696</v>
      </c>
      <c r="F327" s="37" t="s">
        <v>697</v>
      </c>
    </row>
    <row r="328" spans="1:6" ht="30" x14ac:dyDescent="0.4">
      <c r="A328" s="44" t="s">
        <v>1016</v>
      </c>
      <c r="B328" s="37" t="s">
        <v>695</v>
      </c>
      <c r="C328" s="37" t="s">
        <v>696</v>
      </c>
      <c r="D328" s="37" t="s">
        <v>697</v>
      </c>
      <c r="E328" s="53" t="s">
        <v>696</v>
      </c>
      <c r="F328" s="37" t="s">
        <v>697</v>
      </c>
    </row>
    <row r="329" spans="1:6" ht="30" x14ac:dyDescent="0.4">
      <c r="A329" s="44" t="s">
        <v>1017</v>
      </c>
      <c r="B329" s="37" t="s">
        <v>695</v>
      </c>
      <c r="C329" s="37" t="s">
        <v>696</v>
      </c>
      <c r="D329" s="37" t="s">
        <v>697</v>
      </c>
      <c r="E329" s="53" t="s">
        <v>696</v>
      </c>
      <c r="F329" s="37" t="s">
        <v>697</v>
      </c>
    </row>
    <row r="330" spans="1:6" x14ac:dyDescent="0.4">
      <c r="A330" s="52" t="s">
        <v>1018</v>
      </c>
      <c r="B330" s="37" t="s">
        <v>695</v>
      </c>
      <c r="C330" s="37" t="s">
        <v>696</v>
      </c>
      <c r="D330" s="37" t="s">
        <v>697</v>
      </c>
      <c r="E330" s="53" t="s">
        <v>696</v>
      </c>
      <c r="F330" s="37" t="s">
        <v>697</v>
      </c>
    </row>
    <row r="331" spans="1:6" ht="30" x14ac:dyDescent="0.4">
      <c r="A331" s="52" t="s">
        <v>1019</v>
      </c>
      <c r="B331" s="37" t="s">
        <v>695</v>
      </c>
      <c r="C331" s="37" t="s">
        <v>696</v>
      </c>
      <c r="D331" s="37" t="s">
        <v>697</v>
      </c>
      <c r="E331" s="53" t="s">
        <v>696</v>
      </c>
      <c r="F331" s="37" t="s">
        <v>697</v>
      </c>
    </row>
    <row r="332" spans="1:6" ht="30" x14ac:dyDescent="0.4">
      <c r="A332" s="52" t="s">
        <v>1020</v>
      </c>
      <c r="B332" s="37" t="s">
        <v>695</v>
      </c>
      <c r="C332" s="37" t="s">
        <v>696</v>
      </c>
      <c r="D332" s="37" t="s">
        <v>697</v>
      </c>
      <c r="E332" s="53" t="s">
        <v>696</v>
      </c>
      <c r="F332" s="37" t="s">
        <v>697</v>
      </c>
    </row>
    <row r="333" spans="1:6" ht="45" x14ac:dyDescent="0.4">
      <c r="A333" s="52" t="s">
        <v>1021</v>
      </c>
      <c r="B333" s="37" t="s">
        <v>695</v>
      </c>
      <c r="C333" s="37" t="s">
        <v>696</v>
      </c>
      <c r="D333" s="37" t="s">
        <v>697</v>
      </c>
      <c r="E333" s="52" t="s">
        <v>696</v>
      </c>
      <c r="F333" s="37" t="s">
        <v>697</v>
      </c>
    </row>
    <row r="334" spans="1:6" ht="30" x14ac:dyDescent="0.4">
      <c r="A334" s="52" t="s">
        <v>1022</v>
      </c>
      <c r="B334" s="37" t="s">
        <v>695</v>
      </c>
      <c r="C334" s="37" t="s">
        <v>696</v>
      </c>
      <c r="D334" s="37" t="s">
        <v>697</v>
      </c>
      <c r="E334" s="53" t="s">
        <v>696</v>
      </c>
      <c r="F334" s="37" t="s">
        <v>697</v>
      </c>
    </row>
    <row r="335" spans="1:6" ht="30" x14ac:dyDescent="0.4">
      <c r="A335" s="52" t="s">
        <v>1023</v>
      </c>
      <c r="B335" s="37" t="s">
        <v>695</v>
      </c>
      <c r="C335" s="37" t="s">
        <v>696</v>
      </c>
      <c r="D335" s="37" t="s">
        <v>697</v>
      </c>
      <c r="E335" s="53" t="s">
        <v>696</v>
      </c>
      <c r="F335" s="37" t="s">
        <v>697</v>
      </c>
    </row>
    <row r="336" spans="1:6" ht="30" x14ac:dyDescent="0.4">
      <c r="A336" s="52" t="s">
        <v>1024</v>
      </c>
      <c r="B336" s="37" t="s">
        <v>695</v>
      </c>
      <c r="C336" s="37" t="s">
        <v>696</v>
      </c>
      <c r="D336" s="37" t="s">
        <v>697</v>
      </c>
      <c r="E336" s="53" t="s">
        <v>696</v>
      </c>
      <c r="F336" s="37" t="s">
        <v>697</v>
      </c>
    </row>
    <row r="337" spans="1:6" ht="30" x14ac:dyDescent="0.4">
      <c r="A337" s="52" t="s">
        <v>1025</v>
      </c>
      <c r="B337" s="37" t="s">
        <v>695</v>
      </c>
      <c r="C337" s="37" t="s">
        <v>696</v>
      </c>
      <c r="D337" s="37" t="s">
        <v>697</v>
      </c>
      <c r="E337" s="53" t="s">
        <v>696</v>
      </c>
      <c r="F337" s="37" t="s">
        <v>697</v>
      </c>
    </row>
    <row r="338" spans="1:6" ht="30" x14ac:dyDescent="0.4">
      <c r="A338" s="52" t="s">
        <v>1026</v>
      </c>
      <c r="B338" s="37" t="s">
        <v>695</v>
      </c>
      <c r="C338" s="37" t="s">
        <v>696</v>
      </c>
      <c r="D338" s="37" t="s">
        <v>697</v>
      </c>
      <c r="E338" s="53" t="s">
        <v>696</v>
      </c>
      <c r="F338" s="37" t="s">
        <v>697</v>
      </c>
    </row>
    <row r="339" spans="1:6" ht="30" x14ac:dyDescent="0.4">
      <c r="A339" s="52" t="s">
        <v>1027</v>
      </c>
      <c r="B339" s="37" t="s">
        <v>695</v>
      </c>
      <c r="C339" s="37" t="s">
        <v>696</v>
      </c>
      <c r="D339" s="37" t="s">
        <v>697</v>
      </c>
      <c r="E339" s="53" t="s">
        <v>696</v>
      </c>
      <c r="F339" s="37" t="s">
        <v>697</v>
      </c>
    </row>
    <row r="340" spans="1:6" ht="30" x14ac:dyDescent="0.4">
      <c r="A340" s="52" t="s">
        <v>1028</v>
      </c>
      <c r="B340" s="37" t="s">
        <v>695</v>
      </c>
      <c r="C340" s="37" t="s">
        <v>696</v>
      </c>
      <c r="D340" s="37" t="s">
        <v>697</v>
      </c>
      <c r="E340" s="53" t="s">
        <v>696</v>
      </c>
      <c r="F340" s="37" t="s">
        <v>697</v>
      </c>
    </row>
    <row r="341" spans="1:6" x14ac:dyDescent="0.4">
      <c r="A341" s="52" t="s">
        <v>1029</v>
      </c>
      <c r="B341" s="37" t="s">
        <v>695</v>
      </c>
      <c r="C341" s="37" t="s">
        <v>696</v>
      </c>
      <c r="D341" s="37" t="s">
        <v>697</v>
      </c>
      <c r="E341" s="53" t="s">
        <v>696</v>
      </c>
      <c r="F341" s="37" t="s">
        <v>697</v>
      </c>
    </row>
    <row r="342" spans="1:6" x14ac:dyDescent="0.4">
      <c r="A342" s="52" t="s">
        <v>1030</v>
      </c>
      <c r="B342" s="37" t="s">
        <v>695</v>
      </c>
      <c r="C342" s="37" t="s">
        <v>696</v>
      </c>
      <c r="D342" s="37" t="s">
        <v>697</v>
      </c>
      <c r="E342" s="53" t="s">
        <v>696</v>
      </c>
      <c r="F342" s="37" t="s">
        <v>697</v>
      </c>
    </row>
    <row r="343" spans="1:6" x14ac:dyDescent="0.4">
      <c r="A343" s="52" t="s">
        <v>1031</v>
      </c>
      <c r="B343" s="37" t="s">
        <v>695</v>
      </c>
      <c r="C343" s="37" t="s">
        <v>696</v>
      </c>
      <c r="D343" s="37" t="s">
        <v>697</v>
      </c>
      <c r="E343" s="53" t="s">
        <v>696</v>
      </c>
      <c r="F343" s="37" t="s">
        <v>697</v>
      </c>
    </row>
    <row r="344" spans="1:6" ht="30" x14ac:dyDescent="0.4">
      <c r="A344" s="52" t="s">
        <v>1032</v>
      </c>
      <c r="B344" s="37" t="s">
        <v>695</v>
      </c>
      <c r="C344" s="37" t="s">
        <v>696</v>
      </c>
      <c r="D344" s="37" t="s">
        <v>697</v>
      </c>
      <c r="E344" s="53" t="s">
        <v>696</v>
      </c>
      <c r="F344" s="37" t="s">
        <v>697</v>
      </c>
    </row>
    <row r="345" spans="1:6" x14ac:dyDescent="0.4">
      <c r="A345" s="52" t="s">
        <v>1033</v>
      </c>
      <c r="B345" s="37" t="s">
        <v>695</v>
      </c>
      <c r="C345" s="37" t="s">
        <v>696</v>
      </c>
      <c r="D345" s="37" t="s">
        <v>697</v>
      </c>
      <c r="E345" s="53" t="s">
        <v>696</v>
      </c>
      <c r="F345" s="37" t="s">
        <v>697</v>
      </c>
    </row>
    <row r="346" spans="1:6" x14ac:dyDescent="0.4">
      <c r="A346" s="44" t="s">
        <v>1034</v>
      </c>
      <c r="B346" s="37" t="s">
        <v>695</v>
      </c>
      <c r="C346" s="37" t="s">
        <v>696</v>
      </c>
      <c r="D346" s="37" t="s">
        <v>697</v>
      </c>
      <c r="E346" s="52" t="s">
        <v>696</v>
      </c>
      <c r="F346" s="37" t="s">
        <v>697</v>
      </c>
    </row>
    <row r="347" spans="1:6" ht="30" x14ac:dyDescent="0.4">
      <c r="A347" s="52" t="s">
        <v>1035</v>
      </c>
      <c r="B347" s="37" t="s">
        <v>695</v>
      </c>
      <c r="C347" s="37" t="s">
        <v>696</v>
      </c>
      <c r="D347" s="37" t="s">
        <v>697</v>
      </c>
      <c r="E347" s="53" t="s">
        <v>696</v>
      </c>
      <c r="F347" s="37" t="s">
        <v>697</v>
      </c>
    </row>
    <row r="348" spans="1:6" ht="30" x14ac:dyDescent="0.4">
      <c r="A348" s="52" t="s">
        <v>1036</v>
      </c>
      <c r="B348" s="37" t="s">
        <v>695</v>
      </c>
      <c r="C348" s="37" t="s">
        <v>696</v>
      </c>
      <c r="D348" s="37" t="s">
        <v>697</v>
      </c>
      <c r="E348" s="53" t="s">
        <v>696</v>
      </c>
      <c r="F348" s="37" t="s">
        <v>697</v>
      </c>
    </row>
    <row r="349" spans="1:6" ht="30" x14ac:dyDescent="0.4">
      <c r="A349" s="52" t="s">
        <v>1037</v>
      </c>
      <c r="B349" s="37" t="s">
        <v>695</v>
      </c>
      <c r="C349" s="37" t="s">
        <v>696</v>
      </c>
      <c r="D349" s="37" t="s">
        <v>697</v>
      </c>
      <c r="E349" s="53" t="s">
        <v>696</v>
      </c>
      <c r="F349" s="37" t="s">
        <v>697</v>
      </c>
    </row>
    <row r="350" spans="1:6" ht="30" x14ac:dyDescent="0.4">
      <c r="A350" s="52" t="s">
        <v>1038</v>
      </c>
      <c r="B350" s="37" t="s">
        <v>695</v>
      </c>
      <c r="C350" s="37" t="s">
        <v>696</v>
      </c>
      <c r="D350" s="37" t="s">
        <v>697</v>
      </c>
      <c r="E350" s="53" t="s">
        <v>696</v>
      </c>
      <c r="F350" s="37" t="s">
        <v>697</v>
      </c>
    </row>
    <row r="351" spans="1:6" ht="45" x14ac:dyDescent="0.4">
      <c r="A351" s="52" t="s">
        <v>1039</v>
      </c>
      <c r="B351" s="37" t="s">
        <v>695</v>
      </c>
      <c r="C351" s="37" t="s">
        <v>696</v>
      </c>
      <c r="D351" s="37" t="s">
        <v>697</v>
      </c>
      <c r="E351" s="53" t="s">
        <v>696</v>
      </c>
      <c r="F351" s="37" t="s">
        <v>697</v>
      </c>
    </row>
    <row r="352" spans="1:6" x14ac:dyDescent="0.4">
      <c r="A352" s="52" t="s">
        <v>1040</v>
      </c>
      <c r="B352" s="37" t="s">
        <v>695</v>
      </c>
      <c r="C352" s="37" t="s">
        <v>696</v>
      </c>
      <c r="D352" s="37" t="s">
        <v>697</v>
      </c>
      <c r="E352" s="53" t="s">
        <v>696</v>
      </c>
      <c r="F352" s="37" t="s">
        <v>697</v>
      </c>
    </row>
    <row r="353" spans="1:6" x14ac:dyDescent="0.4">
      <c r="A353" s="52" t="s">
        <v>1041</v>
      </c>
      <c r="B353" s="37" t="s">
        <v>695</v>
      </c>
      <c r="C353" s="37" t="s">
        <v>696</v>
      </c>
      <c r="D353" s="37" t="s">
        <v>697</v>
      </c>
      <c r="E353" s="53" t="s">
        <v>696</v>
      </c>
      <c r="F353" s="37" t="s">
        <v>697</v>
      </c>
    </row>
    <row r="354" spans="1:6" x14ac:dyDescent="0.4">
      <c r="A354" s="52" t="s">
        <v>1042</v>
      </c>
      <c r="B354" s="37" t="s">
        <v>695</v>
      </c>
      <c r="C354" s="37" t="s">
        <v>696</v>
      </c>
      <c r="D354" s="37" t="s">
        <v>697</v>
      </c>
      <c r="E354" s="53" t="s">
        <v>696</v>
      </c>
      <c r="F354" s="37" t="s">
        <v>697</v>
      </c>
    </row>
    <row r="355" spans="1:6" x14ac:dyDescent="0.4">
      <c r="A355" s="52" t="s">
        <v>1043</v>
      </c>
      <c r="B355" s="37" t="s">
        <v>695</v>
      </c>
      <c r="C355" s="37" t="s">
        <v>696</v>
      </c>
      <c r="D355" s="37" t="s">
        <v>697</v>
      </c>
      <c r="E355" s="53" t="s">
        <v>696</v>
      </c>
      <c r="F355" s="37" t="s">
        <v>697</v>
      </c>
    </row>
    <row r="356" spans="1:6" x14ac:dyDescent="0.4">
      <c r="A356" s="52" t="s">
        <v>1044</v>
      </c>
      <c r="B356" s="37" t="s">
        <v>695</v>
      </c>
      <c r="C356" s="37" t="s">
        <v>696</v>
      </c>
      <c r="D356" s="37" t="s">
        <v>697</v>
      </c>
      <c r="E356" s="53" t="s">
        <v>696</v>
      </c>
      <c r="F356" s="37" t="s">
        <v>697</v>
      </c>
    </row>
    <row r="357" spans="1:6" x14ac:dyDescent="0.4">
      <c r="A357" s="52" t="s">
        <v>1045</v>
      </c>
      <c r="B357" s="37" t="s">
        <v>695</v>
      </c>
      <c r="C357" s="37" t="s">
        <v>696</v>
      </c>
      <c r="D357" s="37" t="s">
        <v>697</v>
      </c>
      <c r="E357" s="53" t="s">
        <v>696</v>
      </c>
      <c r="F357" s="37" t="s">
        <v>697</v>
      </c>
    </row>
    <row r="358" spans="1:6" x14ac:dyDescent="0.4">
      <c r="A358" s="52" t="s">
        <v>1046</v>
      </c>
      <c r="B358" s="37" t="s">
        <v>695</v>
      </c>
      <c r="C358" s="37" t="s">
        <v>696</v>
      </c>
      <c r="D358" s="37" t="s">
        <v>697</v>
      </c>
      <c r="E358" s="53" t="s">
        <v>696</v>
      </c>
      <c r="F358" s="37" t="s">
        <v>697</v>
      </c>
    </row>
    <row r="359" spans="1:6" x14ac:dyDescent="0.4">
      <c r="A359" s="52" t="s">
        <v>1047</v>
      </c>
      <c r="B359" s="37" t="s">
        <v>695</v>
      </c>
      <c r="C359" s="37" t="s">
        <v>696</v>
      </c>
      <c r="D359" s="37" t="s">
        <v>697</v>
      </c>
      <c r="E359" s="53" t="s">
        <v>696</v>
      </c>
      <c r="F359" s="37" t="s">
        <v>697</v>
      </c>
    </row>
    <row r="360" spans="1:6" ht="30" x14ac:dyDescent="0.4">
      <c r="A360" s="52" t="s">
        <v>1048</v>
      </c>
      <c r="B360" s="37" t="s">
        <v>695</v>
      </c>
      <c r="C360" s="37" t="s">
        <v>696</v>
      </c>
      <c r="D360" s="37" t="s">
        <v>697</v>
      </c>
      <c r="E360" s="53" t="s">
        <v>696</v>
      </c>
      <c r="F360" s="37" t="s">
        <v>697</v>
      </c>
    </row>
    <row r="361" spans="1:6" ht="30" x14ac:dyDescent="0.4">
      <c r="A361" s="52" t="s">
        <v>1049</v>
      </c>
      <c r="B361" s="37" t="s">
        <v>695</v>
      </c>
      <c r="C361" s="37" t="s">
        <v>696</v>
      </c>
      <c r="D361" s="37" t="s">
        <v>697</v>
      </c>
      <c r="E361" s="52" t="s">
        <v>696</v>
      </c>
      <c r="F361" s="37" t="s">
        <v>697</v>
      </c>
    </row>
    <row r="362" spans="1:6" ht="30" x14ac:dyDescent="0.4">
      <c r="A362" s="52" t="s">
        <v>1050</v>
      </c>
      <c r="B362" s="37" t="s">
        <v>695</v>
      </c>
      <c r="C362" s="37" t="s">
        <v>696</v>
      </c>
      <c r="D362" s="37" t="s">
        <v>697</v>
      </c>
      <c r="E362" s="53" t="s">
        <v>696</v>
      </c>
      <c r="F362" s="37" t="s">
        <v>697</v>
      </c>
    </row>
    <row r="363" spans="1:6" ht="30" x14ac:dyDescent="0.4">
      <c r="A363" s="52" t="s">
        <v>1051</v>
      </c>
      <c r="B363" s="37" t="s">
        <v>695</v>
      </c>
      <c r="C363" s="37" t="s">
        <v>696</v>
      </c>
      <c r="D363" s="37" t="s">
        <v>697</v>
      </c>
      <c r="E363" s="52" t="s">
        <v>696</v>
      </c>
      <c r="F363" s="37" t="s">
        <v>697</v>
      </c>
    </row>
    <row r="364" spans="1:6" ht="30" x14ac:dyDescent="0.4">
      <c r="A364" s="52" t="s">
        <v>1052</v>
      </c>
      <c r="B364" s="37" t="s">
        <v>695</v>
      </c>
      <c r="C364" s="37" t="s">
        <v>696</v>
      </c>
      <c r="D364" s="37" t="s">
        <v>697</v>
      </c>
      <c r="E364" s="53" t="s">
        <v>696</v>
      </c>
      <c r="F364" s="37" t="s">
        <v>697</v>
      </c>
    </row>
    <row r="365" spans="1:6" x14ac:dyDescent="0.4">
      <c r="A365" s="52" t="s">
        <v>1053</v>
      </c>
      <c r="B365" s="37" t="s">
        <v>695</v>
      </c>
      <c r="C365" s="37" t="s">
        <v>696</v>
      </c>
      <c r="D365" s="37" t="s">
        <v>697</v>
      </c>
      <c r="E365" s="52" t="s">
        <v>696</v>
      </c>
      <c r="F365" s="37" t="s">
        <v>697</v>
      </c>
    </row>
    <row r="366" spans="1:6" x14ac:dyDescent="0.4">
      <c r="A366" s="52" t="s">
        <v>1054</v>
      </c>
      <c r="B366" s="37" t="s">
        <v>695</v>
      </c>
      <c r="C366" s="37" t="s">
        <v>696</v>
      </c>
      <c r="D366" s="37" t="s">
        <v>697</v>
      </c>
      <c r="E366" s="52" t="s">
        <v>696</v>
      </c>
      <c r="F366" s="37" t="s">
        <v>697</v>
      </c>
    </row>
    <row r="367" spans="1:6" ht="30" x14ac:dyDescent="0.4">
      <c r="A367" s="52" t="s">
        <v>1055</v>
      </c>
      <c r="B367" s="37" t="s">
        <v>695</v>
      </c>
      <c r="C367" s="37" t="s">
        <v>696</v>
      </c>
      <c r="D367" s="37" t="s">
        <v>697</v>
      </c>
      <c r="E367" s="53" t="s">
        <v>696</v>
      </c>
      <c r="F367" s="37" t="s">
        <v>697</v>
      </c>
    </row>
    <row r="368" spans="1:6" x14ac:dyDescent="0.4">
      <c r="A368" s="52" t="s">
        <v>1056</v>
      </c>
      <c r="B368" s="37" t="s">
        <v>695</v>
      </c>
      <c r="C368" s="37" t="s">
        <v>696</v>
      </c>
      <c r="D368" s="37" t="s">
        <v>697</v>
      </c>
      <c r="E368" s="53" t="s">
        <v>696</v>
      </c>
      <c r="F368" s="37" t="s">
        <v>697</v>
      </c>
    </row>
    <row r="369" spans="1:6" ht="30" x14ac:dyDescent="0.4">
      <c r="A369" s="52" t="s">
        <v>1057</v>
      </c>
      <c r="B369" s="37" t="s">
        <v>695</v>
      </c>
      <c r="C369" s="37" t="s">
        <v>696</v>
      </c>
      <c r="D369" s="37" t="s">
        <v>697</v>
      </c>
      <c r="E369" s="53" t="s">
        <v>696</v>
      </c>
      <c r="F369" s="37" t="s">
        <v>697</v>
      </c>
    </row>
    <row r="370" spans="1:6" x14ac:dyDescent="0.4">
      <c r="A370" s="52" t="s">
        <v>1058</v>
      </c>
      <c r="B370" s="37" t="s">
        <v>695</v>
      </c>
      <c r="C370" s="37" t="s">
        <v>696</v>
      </c>
      <c r="D370" s="37" t="s">
        <v>697</v>
      </c>
      <c r="E370" s="53" t="s">
        <v>696</v>
      </c>
      <c r="F370" s="37" t="s">
        <v>697</v>
      </c>
    </row>
    <row r="371" spans="1:6" x14ac:dyDescent="0.4">
      <c r="A371" s="52" t="s">
        <v>1059</v>
      </c>
      <c r="B371" s="37" t="s">
        <v>695</v>
      </c>
      <c r="C371" s="37" t="s">
        <v>696</v>
      </c>
      <c r="D371" s="37" t="s">
        <v>697</v>
      </c>
      <c r="E371" s="52" t="s">
        <v>696</v>
      </c>
      <c r="F371" s="37" t="s">
        <v>697</v>
      </c>
    </row>
    <row r="372" spans="1:6" ht="30" x14ac:dyDescent="0.4">
      <c r="A372" s="52" t="s">
        <v>1060</v>
      </c>
      <c r="B372" s="37" t="s">
        <v>695</v>
      </c>
      <c r="C372" s="37" t="s">
        <v>696</v>
      </c>
      <c r="D372" s="37" t="s">
        <v>697</v>
      </c>
      <c r="E372" s="53" t="s">
        <v>696</v>
      </c>
      <c r="F372" s="37" t="s">
        <v>697</v>
      </c>
    </row>
    <row r="373" spans="1:6" x14ac:dyDescent="0.4">
      <c r="A373" s="52" t="s">
        <v>1061</v>
      </c>
      <c r="B373" s="37" t="s">
        <v>695</v>
      </c>
      <c r="C373" s="37" t="s">
        <v>696</v>
      </c>
      <c r="D373" s="37" t="s">
        <v>697</v>
      </c>
      <c r="E373" s="53" t="s">
        <v>696</v>
      </c>
      <c r="F373" s="37" t="s">
        <v>697</v>
      </c>
    </row>
    <row r="374" spans="1:6" ht="30" x14ac:dyDescent="0.4">
      <c r="A374" s="52" t="s">
        <v>1062</v>
      </c>
      <c r="B374" s="37" t="s">
        <v>695</v>
      </c>
      <c r="C374" s="37" t="s">
        <v>696</v>
      </c>
      <c r="D374" s="37" t="s">
        <v>697</v>
      </c>
      <c r="E374" s="53" t="s">
        <v>696</v>
      </c>
      <c r="F374" s="37" t="s">
        <v>697</v>
      </c>
    </row>
    <row r="375" spans="1:6" ht="30" x14ac:dyDescent="0.4">
      <c r="A375" s="52" t="s">
        <v>1063</v>
      </c>
      <c r="B375" s="37" t="s">
        <v>695</v>
      </c>
      <c r="C375" s="37" t="s">
        <v>696</v>
      </c>
      <c r="D375" s="37" t="s">
        <v>697</v>
      </c>
      <c r="E375" s="53" t="s">
        <v>696</v>
      </c>
      <c r="F375" s="37" t="s">
        <v>697</v>
      </c>
    </row>
    <row r="376" spans="1:6" x14ac:dyDescent="0.4">
      <c r="A376" s="52" t="s">
        <v>1064</v>
      </c>
      <c r="B376" s="37" t="s">
        <v>695</v>
      </c>
      <c r="C376" s="37" t="s">
        <v>696</v>
      </c>
      <c r="D376" s="37" t="s">
        <v>697</v>
      </c>
      <c r="E376" s="53" t="s">
        <v>696</v>
      </c>
      <c r="F376" s="37" t="s">
        <v>697</v>
      </c>
    </row>
    <row r="377" spans="1:6" ht="30" x14ac:dyDescent="0.4">
      <c r="A377" s="52" t="s">
        <v>1065</v>
      </c>
      <c r="B377" s="37" t="s">
        <v>695</v>
      </c>
      <c r="C377" s="37" t="s">
        <v>696</v>
      </c>
      <c r="D377" s="37" t="s">
        <v>697</v>
      </c>
      <c r="E377" s="53" t="s">
        <v>696</v>
      </c>
      <c r="F377" s="37" t="s">
        <v>697</v>
      </c>
    </row>
    <row r="378" spans="1:6" ht="30" x14ac:dyDescent="0.4">
      <c r="A378" s="52" t="s">
        <v>1066</v>
      </c>
      <c r="B378" s="37" t="s">
        <v>695</v>
      </c>
      <c r="C378" s="37" t="s">
        <v>696</v>
      </c>
      <c r="D378" s="37" t="s">
        <v>697</v>
      </c>
      <c r="E378" s="53" t="s">
        <v>696</v>
      </c>
      <c r="F378" s="37" t="s">
        <v>697</v>
      </c>
    </row>
    <row r="379" spans="1:6" ht="30" x14ac:dyDescent="0.4">
      <c r="A379" s="52" t="s">
        <v>1067</v>
      </c>
      <c r="B379" s="37" t="s">
        <v>695</v>
      </c>
      <c r="C379" s="37" t="s">
        <v>696</v>
      </c>
      <c r="D379" s="37" t="s">
        <v>697</v>
      </c>
      <c r="E379" s="53" t="s">
        <v>696</v>
      </c>
      <c r="F379" s="37" t="s">
        <v>697</v>
      </c>
    </row>
    <row r="380" spans="1:6" x14ac:dyDescent="0.4">
      <c r="A380" s="52" t="s">
        <v>1068</v>
      </c>
      <c r="B380" s="37" t="s">
        <v>695</v>
      </c>
      <c r="C380" s="37" t="s">
        <v>696</v>
      </c>
      <c r="D380" s="37" t="s">
        <v>697</v>
      </c>
      <c r="E380" s="53" t="s">
        <v>696</v>
      </c>
      <c r="F380" s="37" t="s">
        <v>697</v>
      </c>
    </row>
    <row r="381" spans="1:6" x14ac:dyDescent="0.4">
      <c r="A381" s="52" t="s">
        <v>1069</v>
      </c>
      <c r="B381" s="37" t="s">
        <v>695</v>
      </c>
      <c r="C381" s="37" t="s">
        <v>696</v>
      </c>
      <c r="D381" s="37" t="s">
        <v>697</v>
      </c>
      <c r="E381" s="53" t="s">
        <v>696</v>
      </c>
      <c r="F381" s="37" t="s">
        <v>697</v>
      </c>
    </row>
    <row r="382" spans="1:6" x14ac:dyDescent="0.4">
      <c r="A382" s="52" t="s">
        <v>1070</v>
      </c>
      <c r="B382" s="37" t="s">
        <v>695</v>
      </c>
      <c r="C382" s="37" t="s">
        <v>696</v>
      </c>
      <c r="D382" s="37" t="s">
        <v>697</v>
      </c>
      <c r="E382" s="53" t="s">
        <v>696</v>
      </c>
      <c r="F382" s="37" t="s">
        <v>697</v>
      </c>
    </row>
    <row r="383" spans="1:6" ht="30" x14ac:dyDescent="0.4">
      <c r="A383" s="52" t="s">
        <v>1071</v>
      </c>
      <c r="B383" s="37" t="s">
        <v>695</v>
      </c>
      <c r="C383" s="37" t="s">
        <v>696</v>
      </c>
      <c r="D383" s="37" t="s">
        <v>697</v>
      </c>
      <c r="E383" s="53" t="s">
        <v>696</v>
      </c>
      <c r="F383" s="37" t="s">
        <v>697</v>
      </c>
    </row>
    <row r="384" spans="1:6" x14ac:dyDescent="0.4">
      <c r="A384" s="52" t="s">
        <v>1072</v>
      </c>
      <c r="B384" s="37" t="s">
        <v>695</v>
      </c>
      <c r="C384" s="37" t="s">
        <v>696</v>
      </c>
      <c r="D384" s="37" t="s">
        <v>697</v>
      </c>
      <c r="E384" s="53" t="s">
        <v>696</v>
      </c>
      <c r="F384" s="37" t="s">
        <v>697</v>
      </c>
    </row>
    <row r="385" spans="1:6" x14ac:dyDescent="0.4">
      <c r="A385" s="52" t="s">
        <v>1073</v>
      </c>
      <c r="B385" s="37" t="s">
        <v>695</v>
      </c>
      <c r="C385" s="37" t="s">
        <v>696</v>
      </c>
      <c r="D385" s="37" t="s">
        <v>697</v>
      </c>
      <c r="E385" s="53" t="s">
        <v>696</v>
      </c>
      <c r="F385" s="37" t="s">
        <v>697</v>
      </c>
    </row>
    <row r="386" spans="1:6" x14ac:dyDescent="0.4">
      <c r="A386" s="52" t="s">
        <v>1074</v>
      </c>
      <c r="B386" s="37" t="s">
        <v>695</v>
      </c>
      <c r="C386" s="37" t="s">
        <v>696</v>
      </c>
      <c r="D386" s="37" t="s">
        <v>697</v>
      </c>
      <c r="E386" s="53" t="s">
        <v>696</v>
      </c>
      <c r="F386" s="37" t="s">
        <v>697</v>
      </c>
    </row>
    <row r="387" spans="1:6" ht="30" x14ac:dyDescent="0.4">
      <c r="A387" s="52" t="s">
        <v>1075</v>
      </c>
      <c r="B387" s="37" t="s">
        <v>695</v>
      </c>
      <c r="C387" s="37" t="s">
        <v>696</v>
      </c>
      <c r="D387" s="37" t="s">
        <v>697</v>
      </c>
      <c r="E387" s="53" t="s">
        <v>696</v>
      </c>
      <c r="F387" s="37" t="s">
        <v>697</v>
      </c>
    </row>
    <row r="388" spans="1:6" x14ac:dyDescent="0.4">
      <c r="A388" s="52" t="s">
        <v>1076</v>
      </c>
      <c r="B388" s="37" t="s">
        <v>695</v>
      </c>
      <c r="C388" s="37" t="s">
        <v>696</v>
      </c>
      <c r="D388" s="37" t="s">
        <v>697</v>
      </c>
      <c r="E388" s="53" t="s">
        <v>696</v>
      </c>
      <c r="F388" s="37" t="s">
        <v>697</v>
      </c>
    </row>
    <row r="389" spans="1:6" x14ac:dyDescent="0.4">
      <c r="A389" s="52" t="s">
        <v>1077</v>
      </c>
      <c r="B389" s="37" t="s">
        <v>695</v>
      </c>
      <c r="C389" s="37" t="s">
        <v>696</v>
      </c>
      <c r="D389" s="37" t="s">
        <v>697</v>
      </c>
      <c r="E389" s="53" t="s">
        <v>696</v>
      </c>
      <c r="F389" s="37" t="s">
        <v>697</v>
      </c>
    </row>
    <row r="390" spans="1:6" x14ac:dyDescent="0.4">
      <c r="A390" s="52" t="s">
        <v>1078</v>
      </c>
      <c r="B390" s="37" t="s">
        <v>695</v>
      </c>
      <c r="C390" s="37" t="s">
        <v>696</v>
      </c>
      <c r="D390" s="37" t="s">
        <v>697</v>
      </c>
      <c r="E390" s="53" t="s">
        <v>696</v>
      </c>
      <c r="F390" s="37" t="s">
        <v>697</v>
      </c>
    </row>
    <row r="391" spans="1:6" x14ac:dyDescent="0.4">
      <c r="A391" s="52" t="s">
        <v>1079</v>
      </c>
      <c r="B391" s="37" t="s">
        <v>695</v>
      </c>
      <c r="C391" s="37" t="s">
        <v>696</v>
      </c>
      <c r="D391" s="37" t="s">
        <v>697</v>
      </c>
      <c r="E391" s="53" t="s">
        <v>696</v>
      </c>
      <c r="F391" s="37" t="s">
        <v>697</v>
      </c>
    </row>
    <row r="392" spans="1:6" ht="30" x14ac:dyDescent="0.4">
      <c r="A392" s="52" t="s">
        <v>1080</v>
      </c>
      <c r="B392" s="37" t="s">
        <v>695</v>
      </c>
      <c r="C392" s="37" t="s">
        <v>696</v>
      </c>
      <c r="D392" s="37" t="s">
        <v>697</v>
      </c>
      <c r="E392" s="53" t="s">
        <v>696</v>
      </c>
      <c r="F392" s="37" t="s">
        <v>697</v>
      </c>
    </row>
    <row r="393" spans="1:6" ht="30" x14ac:dyDescent="0.4">
      <c r="A393" s="52" t="s">
        <v>1081</v>
      </c>
      <c r="B393" s="37" t="s">
        <v>695</v>
      </c>
      <c r="C393" s="37" t="s">
        <v>696</v>
      </c>
      <c r="D393" s="37" t="s">
        <v>697</v>
      </c>
      <c r="E393" s="53" t="s">
        <v>696</v>
      </c>
      <c r="F393" s="37" t="s">
        <v>697</v>
      </c>
    </row>
    <row r="394" spans="1:6" x14ac:dyDescent="0.4">
      <c r="A394" s="52" t="s">
        <v>1082</v>
      </c>
      <c r="B394" s="37" t="s">
        <v>695</v>
      </c>
      <c r="C394" s="37" t="s">
        <v>696</v>
      </c>
      <c r="D394" s="37" t="s">
        <v>697</v>
      </c>
      <c r="E394" s="53" t="s">
        <v>696</v>
      </c>
      <c r="F394" s="37" t="s">
        <v>697</v>
      </c>
    </row>
    <row r="395" spans="1:6" ht="30" x14ac:dyDescent="0.4">
      <c r="A395" s="52" t="s">
        <v>1083</v>
      </c>
      <c r="B395" s="37" t="s">
        <v>695</v>
      </c>
      <c r="C395" s="37" t="s">
        <v>696</v>
      </c>
      <c r="D395" s="37" t="s">
        <v>697</v>
      </c>
      <c r="E395" s="53" t="s">
        <v>696</v>
      </c>
      <c r="F395" s="37" t="s">
        <v>697</v>
      </c>
    </row>
    <row r="396" spans="1:6" x14ac:dyDescent="0.4">
      <c r="A396" s="52" t="s">
        <v>1084</v>
      </c>
      <c r="B396" s="37" t="s">
        <v>695</v>
      </c>
      <c r="C396" s="37" t="s">
        <v>696</v>
      </c>
      <c r="D396" s="37" t="s">
        <v>697</v>
      </c>
      <c r="E396" s="53" t="s">
        <v>696</v>
      </c>
      <c r="F396" s="37" t="s">
        <v>697</v>
      </c>
    </row>
    <row r="397" spans="1:6" x14ac:dyDescent="0.4">
      <c r="A397" s="52" t="s">
        <v>1085</v>
      </c>
      <c r="B397" s="37" t="s">
        <v>695</v>
      </c>
      <c r="C397" s="37" t="s">
        <v>696</v>
      </c>
      <c r="D397" s="37" t="s">
        <v>697</v>
      </c>
      <c r="E397" s="53" t="s">
        <v>696</v>
      </c>
      <c r="F397" s="37" t="s">
        <v>697</v>
      </c>
    </row>
    <row r="398" spans="1:6" ht="30" x14ac:dyDescent="0.4">
      <c r="A398" s="52" t="s">
        <v>1086</v>
      </c>
      <c r="B398" s="37" t="s">
        <v>695</v>
      </c>
      <c r="C398" s="37" t="s">
        <v>696</v>
      </c>
      <c r="D398" s="37" t="s">
        <v>697</v>
      </c>
      <c r="E398" s="53" t="s">
        <v>696</v>
      </c>
      <c r="F398" s="37" t="s">
        <v>697</v>
      </c>
    </row>
    <row r="399" spans="1:6" ht="30" x14ac:dyDescent="0.4">
      <c r="A399" s="52" t="s">
        <v>1087</v>
      </c>
      <c r="B399" s="37" t="s">
        <v>695</v>
      </c>
      <c r="C399" s="37" t="s">
        <v>696</v>
      </c>
      <c r="D399" s="37" t="s">
        <v>697</v>
      </c>
      <c r="E399" s="53" t="s">
        <v>696</v>
      </c>
      <c r="F399" s="37" t="s">
        <v>697</v>
      </c>
    </row>
    <row r="400" spans="1:6" x14ac:dyDescent="0.4">
      <c r="A400" s="52" t="s">
        <v>1088</v>
      </c>
      <c r="B400" s="37" t="s">
        <v>695</v>
      </c>
      <c r="C400" s="37" t="s">
        <v>696</v>
      </c>
      <c r="D400" s="37" t="s">
        <v>697</v>
      </c>
      <c r="E400" s="53" t="s">
        <v>696</v>
      </c>
      <c r="F400" s="37" t="s">
        <v>697</v>
      </c>
    </row>
    <row r="401" spans="1:6" x14ac:dyDescent="0.4">
      <c r="A401" s="52" t="s">
        <v>1089</v>
      </c>
      <c r="B401" s="37" t="s">
        <v>695</v>
      </c>
      <c r="C401" s="37" t="s">
        <v>696</v>
      </c>
      <c r="D401" s="37" t="s">
        <v>697</v>
      </c>
      <c r="E401" s="53" t="s">
        <v>696</v>
      </c>
      <c r="F401" s="37" t="s">
        <v>697</v>
      </c>
    </row>
    <row r="402" spans="1:6" ht="30" x14ac:dyDescent="0.4">
      <c r="A402" s="52" t="s">
        <v>1090</v>
      </c>
      <c r="B402" s="37" t="s">
        <v>695</v>
      </c>
      <c r="C402" s="37" t="s">
        <v>696</v>
      </c>
      <c r="D402" s="37" t="s">
        <v>697</v>
      </c>
      <c r="E402" s="53" t="s">
        <v>696</v>
      </c>
      <c r="F402" s="37" t="s">
        <v>697</v>
      </c>
    </row>
    <row r="403" spans="1:6" ht="45" x14ac:dyDescent="0.4">
      <c r="A403" s="52" t="s">
        <v>1091</v>
      </c>
      <c r="B403" s="37" t="s">
        <v>695</v>
      </c>
      <c r="C403" s="37" t="s">
        <v>696</v>
      </c>
      <c r="D403" s="37" t="s">
        <v>697</v>
      </c>
      <c r="E403" s="53" t="s">
        <v>696</v>
      </c>
      <c r="F403" s="37" t="s">
        <v>697</v>
      </c>
    </row>
    <row r="404" spans="1:6" x14ac:dyDescent="0.4">
      <c r="A404" s="52" t="s">
        <v>1092</v>
      </c>
      <c r="B404" s="37" t="s">
        <v>695</v>
      </c>
      <c r="C404" s="37" t="s">
        <v>696</v>
      </c>
      <c r="D404" s="37" t="s">
        <v>697</v>
      </c>
      <c r="E404" s="53" t="s">
        <v>696</v>
      </c>
      <c r="F404" s="37" t="s">
        <v>697</v>
      </c>
    </row>
    <row r="405" spans="1:6" x14ac:dyDescent="0.4">
      <c r="A405" s="52" t="s">
        <v>1093</v>
      </c>
      <c r="B405" s="37" t="s">
        <v>695</v>
      </c>
      <c r="C405" s="37" t="s">
        <v>696</v>
      </c>
      <c r="D405" s="37" t="s">
        <v>697</v>
      </c>
      <c r="E405" s="53" t="s">
        <v>696</v>
      </c>
      <c r="F405" s="37" t="s">
        <v>697</v>
      </c>
    </row>
    <row r="406" spans="1:6" ht="30" x14ac:dyDescent="0.4">
      <c r="A406" s="52" t="s">
        <v>1094</v>
      </c>
      <c r="B406" s="37" t="s">
        <v>695</v>
      </c>
      <c r="C406" s="37" t="s">
        <v>696</v>
      </c>
      <c r="D406" s="37" t="s">
        <v>697</v>
      </c>
      <c r="E406" s="53" t="s">
        <v>696</v>
      </c>
      <c r="F406" s="37" t="s">
        <v>697</v>
      </c>
    </row>
    <row r="407" spans="1:6" x14ac:dyDescent="0.4">
      <c r="A407" s="52" t="s">
        <v>1095</v>
      </c>
      <c r="B407" s="37" t="s">
        <v>695</v>
      </c>
      <c r="C407" s="37" t="s">
        <v>696</v>
      </c>
      <c r="D407" s="37" t="s">
        <v>697</v>
      </c>
      <c r="E407" s="53" t="s">
        <v>696</v>
      </c>
      <c r="F407" s="37" t="s">
        <v>697</v>
      </c>
    </row>
    <row r="408" spans="1:6" x14ac:dyDescent="0.4">
      <c r="A408" s="52" t="s">
        <v>1096</v>
      </c>
      <c r="B408" s="37" t="s">
        <v>695</v>
      </c>
      <c r="C408" s="37" t="s">
        <v>696</v>
      </c>
      <c r="D408" s="37" t="s">
        <v>697</v>
      </c>
      <c r="E408" s="53" t="s">
        <v>696</v>
      </c>
      <c r="F408" s="37" t="s">
        <v>697</v>
      </c>
    </row>
    <row r="409" spans="1:6" x14ac:dyDescent="0.4">
      <c r="A409" s="52" t="s">
        <v>1097</v>
      </c>
      <c r="B409" s="37" t="s">
        <v>695</v>
      </c>
      <c r="C409" s="37" t="s">
        <v>696</v>
      </c>
      <c r="D409" s="37" t="s">
        <v>697</v>
      </c>
      <c r="E409" s="53" t="s">
        <v>696</v>
      </c>
      <c r="F409" s="37" t="s">
        <v>697</v>
      </c>
    </row>
    <row r="410" spans="1:6" x14ac:dyDescent="0.4">
      <c r="A410" s="52" t="s">
        <v>1098</v>
      </c>
      <c r="B410" s="37" t="s">
        <v>695</v>
      </c>
      <c r="C410" s="37" t="s">
        <v>696</v>
      </c>
      <c r="D410" s="37" t="s">
        <v>697</v>
      </c>
      <c r="E410" s="53" t="s">
        <v>696</v>
      </c>
      <c r="F410" s="37" t="s">
        <v>697</v>
      </c>
    </row>
    <row r="411" spans="1:6" x14ac:dyDescent="0.4">
      <c r="A411" s="52" t="s">
        <v>1099</v>
      </c>
      <c r="B411" s="37" t="s">
        <v>695</v>
      </c>
      <c r="C411" s="37" t="s">
        <v>696</v>
      </c>
      <c r="D411" s="37" t="s">
        <v>697</v>
      </c>
      <c r="E411" s="53" t="s">
        <v>696</v>
      </c>
      <c r="F411" s="37" t="s">
        <v>697</v>
      </c>
    </row>
    <row r="412" spans="1:6" ht="30" x14ac:dyDescent="0.4">
      <c r="A412" s="52" t="s">
        <v>1100</v>
      </c>
      <c r="B412" s="37" t="s">
        <v>695</v>
      </c>
      <c r="C412" s="37" t="s">
        <v>696</v>
      </c>
      <c r="D412" s="37" t="s">
        <v>697</v>
      </c>
      <c r="E412" s="53" t="s">
        <v>696</v>
      </c>
      <c r="F412" s="37" t="s">
        <v>697</v>
      </c>
    </row>
    <row r="413" spans="1:6" x14ac:dyDescent="0.4">
      <c r="A413" s="52" t="s">
        <v>1101</v>
      </c>
      <c r="B413" s="37" t="s">
        <v>695</v>
      </c>
      <c r="C413" s="37" t="s">
        <v>696</v>
      </c>
      <c r="D413" s="37" t="s">
        <v>697</v>
      </c>
      <c r="E413" s="53" t="s">
        <v>696</v>
      </c>
      <c r="F413" s="37" t="s">
        <v>697</v>
      </c>
    </row>
    <row r="414" spans="1:6" x14ac:dyDescent="0.4">
      <c r="A414" s="52" t="s">
        <v>1102</v>
      </c>
      <c r="B414" s="37" t="s">
        <v>695</v>
      </c>
      <c r="C414" s="37" t="s">
        <v>696</v>
      </c>
      <c r="D414" s="37" t="s">
        <v>697</v>
      </c>
      <c r="E414" s="53" t="s">
        <v>696</v>
      </c>
      <c r="F414" s="37" t="s">
        <v>697</v>
      </c>
    </row>
    <row r="415" spans="1:6" ht="30" x14ac:dyDescent="0.4">
      <c r="A415" s="52" t="s">
        <v>1103</v>
      </c>
      <c r="B415" s="37" t="s">
        <v>695</v>
      </c>
      <c r="C415" s="37" t="s">
        <v>696</v>
      </c>
      <c r="D415" s="37" t="s">
        <v>697</v>
      </c>
      <c r="E415" s="53" t="s">
        <v>696</v>
      </c>
      <c r="F415" s="37" t="s">
        <v>697</v>
      </c>
    </row>
    <row r="416" spans="1:6" ht="30" x14ac:dyDescent="0.4">
      <c r="A416" s="52" t="s">
        <v>1104</v>
      </c>
      <c r="B416" s="37" t="s">
        <v>695</v>
      </c>
      <c r="C416" s="37" t="s">
        <v>696</v>
      </c>
      <c r="D416" s="37" t="s">
        <v>697</v>
      </c>
      <c r="E416" s="53" t="s">
        <v>696</v>
      </c>
      <c r="F416" s="37" t="s">
        <v>697</v>
      </c>
    </row>
    <row r="417" spans="1:6" ht="45" x14ac:dyDescent="0.4">
      <c r="A417" s="52" t="s">
        <v>1105</v>
      </c>
      <c r="B417" s="37" t="s">
        <v>695</v>
      </c>
      <c r="C417" s="37" t="s">
        <v>696</v>
      </c>
      <c r="D417" s="37" t="s">
        <v>697</v>
      </c>
      <c r="E417" s="53" t="s">
        <v>696</v>
      </c>
      <c r="F417" s="37" t="s">
        <v>697</v>
      </c>
    </row>
    <row r="418" spans="1:6" ht="30" x14ac:dyDescent="0.4">
      <c r="A418" s="52" t="s">
        <v>1106</v>
      </c>
      <c r="B418" s="37" t="s">
        <v>695</v>
      </c>
      <c r="C418" s="37" t="s">
        <v>696</v>
      </c>
      <c r="D418" s="37" t="s">
        <v>697</v>
      </c>
      <c r="E418" s="53" t="s">
        <v>696</v>
      </c>
      <c r="F418" s="37" t="s">
        <v>697</v>
      </c>
    </row>
    <row r="419" spans="1:6" x14ac:dyDescent="0.4">
      <c r="A419" s="52" t="s">
        <v>1107</v>
      </c>
      <c r="B419" s="37" t="s">
        <v>695</v>
      </c>
      <c r="C419" s="37" t="s">
        <v>696</v>
      </c>
      <c r="D419" s="37" t="s">
        <v>697</v>
      </c>
      <c r="E419" s="53" t="s">
        <v>696</v>
      </c>
      <c r="F419" s="37" t="s">
        <v>697</v>
      </c>
    </row>
    <row r="420" spans="1:6" ht="30" x14ac:dyDescent="0.4">
      <c r="A420" s="52" t="s">
        <v>1108</v>
      </c>
      <c r="B420" s="37" t="s">
        <v>695</v>
      </c>
      <c r="C420" s="37" t="s">
        <v>696</v>
      </c>
      <c r="D420" s="37" t="s">
        <v>697</v>
      </c>
      <c r="E420" s="52" t="s">
        <v>696</v>
      </c>
      <c r="F420" s="37" t="s">
        <v>697</v>
      </c>
    </row>
    <row r="421" spans="1:6" x14ac:dyDescent="0.4">
      <c r="A421" s="52" t="s">
        <v>1109</v>
      </c>
      <c r="B421" s="37" t="s">
        <v>695</v>
      </c>
      <c r="C421" s="37" t="s">
        <v>696</v>
      </c>
      <c r="D421" s="37" t="s">
        <v>697</v>
      </c>
      <c r="E421" s="53" t="s">
        <v>696</v>
      </c>
      <c r="F421" s="37" t="s">
        <v>697</v>
      </c>
    </row>
    <row r="422" spans="1:6" x14ac:dyDescent="0.4">
      <c r="A422" s="52" t="s">
        <v>1110</v>
      </c>
      <c r="B422" s="37" t="s">
        <v>695</v>
      </c>
      <c r="C422" s="37" t="s">
        <v>696</v>
      </c>
      <c r="D422" s="37" t="s">
        <v>697</v>
      </c>
      <c r="E422" s="53" t="s">
        <v>696</v>
      </c>
      <c r="F422" s="37" t="s">
        <v>697</v>
      </c>
    </row>
    <row r="423" spans="1:6" x14ac:dyDescent="0.4">
      <c r="A423" s="52" t="s">
        <v>1111</v>
      </c>
      <c r="B423" s="37" t="s">
        <v>695</v>
      </c>
      <c r="C423" s="37" t="s">
        <v>696</v>
      </c>
      <c r="D423" s="37" t="s">
        <v>697</v>
      </c>
      <c r="E423" s="53" t="s">
        <v>696</v>
      </c>
      <c r="F423" s="37" t="s">
        <v>697</v>
      </c>
    </row>
    <row r="424" spans="1:6" x14ac:dyDescent="0.4">
      <c r="A424" s="52" t="s">
        <v>1112</v>
      </c>
      <c r="B424" s="37" t="s">
        <v>695</v>
      </c>
      <c r="C424" s="37" t="s">
        <v>696</v>
      </c>
      <c r="D424" s="37" t="s">
        <v>697</v>
      </c>
      <c r="E424" s="53" t="s">
        <v>696</v>
      </c>
      <c r="F424" s="37" t="s">
        <v>697</v>
      </c>
    </row>
    <row r="425" spans="1:6" ht="30" x14ac:dyDescent="0.4">
      <c r="A425" s="52" t="s">
        <v>1113</v>
      </c>
      <c r="B425" s="37" t="s">
        <v>695</v>
      </c>
      <c r="C425" s="37" t="s">
        <v>696</v>
      </c>
      <c r="D425" s="37" t="s">
        <v>697</v>
      </c>
      <c r="E425" s="53" t="s">
        <v>696</v>
      </c>
      <c r="F425" s="37" t="s">
        <v>697</v>
      </c>
    </row>
    <row r="426" spans="1:6" x14ac:dyDescent="0.4">
      <c r="A426" s="52" t="s">
        <v>1114</v>
      </c>
      <c r="B426" s="37" t="s">
        <v>695</v>
      </c>
      <c r="C426" s="37" t="s">
        <v>696</v>
      </c>
      <c r="D426" s="37" t="s">
        <v>697</v>
      </c>
      <c r="E426" s="53" t="s">
        <v>696</v>
      </c>
      <c r="F426" s="37" t="s">
        <v>697</v>
      </c>
    </row>
    <row r="427" spans="1:6" x14ac:dyDescent="0.4">
      <c r="A427" s="52" t="s">
        <v>1115</v>
      </c>
      <c r="B427" s="37" t="s">
        <v>695</v>
      </c>
      <c r="C427" s="37" t="s">
        <v>696</v>
      </c>
      <c r="D427" s="37" t="s">
        <v>697</v>
      </c>
      <c r="E427" s="53" t="s">
        <v>696</v>
      </c>
      <c r="F427" s="37" t="s">
        <v>697</v>
      </c>
    </row>
    <row r="428" spans="1:6" x14ac:dyDescent="0.4">
      <c r="A428" s="52" t="s">
        <v>1116</v>
      </c>
      <c r="B428" s="37" t="s">
        <v>695</v>
      </c>
      <c r="C428" s="37" t="s">
        <v>696</v>
      </c>
      <c r="D428" s="37" t="s">
        <v>697</v>
      </c>
      <c r="E428" s="53" t="s">
        <v>696</v>
      </c>
      <c r="F428" s="37" t="s">
        <v>697</v>
      </c>
    </row>
    <row r="429" spans="1:6" x14ac:dyDescent="0.4">
      <c r="A429" s="52" t="s">
        <v>1117</v>
      </c>
      <c r="B429" s="37" t="s">
        <v>695</v>
      </c>
      <c r="C429" s="37" t="s">
        <v>696</v>
      </c>
      <c r="D429" s="37" t="s">
        <v>697</v>
      </c>
      <c r="E429" s="53" t="s">
        <v>696</v>
      </c>
      <c r="F429" s="37" t="s">
        <v>697</v>
      </c>
    </row>
    <row r="430" spans="1:6" x14ac:dyDescent="0.4">
      <c r="A430" s="52" t="s">
        <v>1118</v>
      </c>
      <c r="B430" s="37" t="s">
        <v>695</v>
      </c>
      <c r="C430" s="37" t="s">
        <v>696</v>
      </c>
      <c r="D430" s="37" t="s">
        <v>697</v>
      </c>
      <c r="E430" s="53" t="s">
        <v>696</v>
      </c>
      <c r="F430" s="37" t="s">
        <v>697</v>
      </c>
    </row>
    <row r="431" spans="1:6" ht="45" x14ac:dyDescent="0.4">
      <c r="A431" s="52" t="s">
        <v>1119</v>
      </c>
      <c r="B431" s="37" t="s">
        <v>695</v>
      </c>
      <c r="C431" s="37" t="s">
        <v>696</v>
      </c>
      <c r="D431" s="37" t="s">
        <v>697</v>
      </c>
      <c r="E431" s="53" t="s">
        <v>696</v>
      </c>
      <c r="F431" s="37" t="s">
        <v>697</v>
      </c>
    </row>
    <row r="432" spans="1:6" ht="30" x14ac:dyDescent="0.4">
      <c r="A432" s="52" t="s">
        <v>1120</v>
      </c>
      <c r="B432" s="37" t="s">
        <v>695</v>
      </c>
      <c r="C432" s="37" t="s">
        <v>696</v>
      </c>
      <c r="D432" s="37" t="s">
        <v>697</v>
      </c>
      <c r="E432" s="53" t="s">
        <v>696</v>
      </c>
      <c r="F432" s="37" t="s">
        <v>697</v>
      </c>
    </row>
    <row r="433" spans="1:6" ht="45" x14ac:dyDescent="0.4">
      <c r="A433" s="52" t="s">
        <v>1121</v>
      </c>
      <c r="B433" s="37" t="s">
        <v>695</v>
      </c>
      <c r="C433" s="37" t="s">
        <v>696</v>
      </c>
      <c r="D433" s="37" t="s">
        <v>697</v>
      </c>
      <c r="E433" s="53" t="s">
        <v>696</v>
      </c>
      <c r="F433" s="37" t="s">
        <v>697</v>
      </c>
    </row>
    <row r="434" spans="1:6" ht="30" x14ac:dyDescent="0.4">
      <c r="A434" s="52" t="s">
        <v>1122</v>
      </c>
      <c r="B434" s="37" t="s">
        <v>695</v>
      </c>
      <c r="C434" s="37" t="s">
        <v>696</v>
      </c>
      <c r="D434" s="37" t="s">
        <v>697</v>
      </c>
      <c r="E434" s="53" t="s">
        <v>696</v>
      </c>
      <c r="F434" s="37" t="s">
        <v>697</v>
      </c>
    </row>
    <row r="435" spans="1:6" ht="30" x14ac:dyDescent="0.4">
      <c r="A435" s="52" t="s">
        <v>1123</v>
      </c>
      <c r="B435" s="37" t="s">
        <v>695</v>
      </c>
      <c r="C435" s="37" t="s">
        <v>696</v>
      </c>
      <c r="D435" s="37" t="s">
        <v>697</v>
      </c>
      <c r="E435" s="52" t="s">
        <v>696</v>
      </c>
      <c r="F435" s="37" t="s">
        <v>697</v>
      </c>
    </row>
    <row r="436" spans="1:6" ht="30" x14ac:dyDescent="0.4">
      <c r="A436" s="52" t="s">
        <v>1124</v>
      </c>
      <c r="B436" s="37" t="s">
        <v>695</v>
      </c>
      <c r="C436" s="37" t="s">
        <v>696</v>
      </c>
      <c r="D436" s="37" t="s">
        <v>697</v>
      </c>
      <c r="E436" s="53" t="s">
        <v>696</v>
      </c>
      <c r="F436" s="37" t="s">
        <v>697</v>
      </c>
    </row>
    <row r="437" spans="1:6" x14ac:dyDescent="0.4">
      <c r="A437" s="52" t="s">
        <v>1125</v>
      </c>
      <c r="B437" s="37" t="s">
        <v>695</v>
      </c>
      <c r="C437" s="37" t="s">
        <v>696</v>
      </c>
      <c r="D437" s="37" t="s">
        <v>697</v>
      </c>
      <c r="E437" s="52" t="s">
        <v>696</v>
      </c>
      <c r="F437" s="37" t="s">
        <v>697</v>
      </c>
    </row>
    <row r="438" spans="1:6" x14ac:dyDescent="0.4">
      <c r="A438" s="52" t="s">
        <v>1126</v>
      </c>
      <c r="B438" s="37" t="s">
        <v>695</v>
      </c>
      <c r="C438" s="37" t="s">
        <v>696</v>
      </c>
      <c r="D438" s="37" t="s">
        <v>697</v>
      </c>
      <c r="E438" s="53" t="s">
        <v>696</v>
      </c>
      <c r="F438" s="37" t="s">
        <v>697</v>
      </c>
    </row>
    <row r="439" spans="1:6" ht="30" x14ac:dyDescent="0.4">
      <c r="A439" s="52" t="s">
        <v>1127</v>
      </c>
      <c r="B439" s="37" t="s">
        <v>695</v>
      </c>
      <c r="C439" s="37" t="s">
        <v>696</v>
      </c>
      <c r="D439" s="37" t="s">
        <v>697</v>
      </c>
      <c r="E439" s="53" t="s">
        <v>696</v>
      </c>
      <c r="F439" s="37" t="s">
        <v>697</v>
      </c>
    </row>
    <row r="440" spans="1:6" x14ac:dyDescent="0.4">
      <c r="A440" s="52" t="s">
        <v>1128</v>
      </c>
      <c r="B440" s="37" t="s">
        <v>695</v>
      </c>
      <c r="C440" s="37" t="s">
        <v>696</v>
      </c>
      <c r="D440" s="37" t="s">
        <v>697</v>
      </c>
      <c r="E440" s="53" t="s">
        <v>696</v>
      </c>
      <c r="F440" s="37" t="s">
        <v>697</v>
      </c>
    </row>
    <row r="441" spans="1:6" ht="30" x14ac:dyDescent="0.4">
      <c r="A441" s="52" t="s">
        <v>1129</v>
      </c>
      <c r="B441" s="37" t="s">
        <v>695</v>
      </c>
      <c r="C441" s="37" t="s">
        <v>696</v>
      </c>
      <c r="D441" s="37" t="s">
        <v>697</v>
      </c>
      <c r="E441" s="53" t="s">
        <v>696</v>
      </c>
      <c r="F441" s="37" t="s">
        <v>697</v>
      </c>
    </row>
    <row r="442" spans="1:6" ht="45" x14ac:dyDescent="0.4">
      <c r="A442" s="52" t="s">
        <v>1130</v>
      </c>
      <c r="B442" s="37" t="s">
        <v>695</v>
      </c>
      <c r="C442" s="37" t="s">
        <v>696</v>
      </c>
      <c r="D442" s="37" t="s">
        <v>697</v>
      </c>
      <c r="E442" s="53" t="s">
        <v>696</v>
      </c>
      <c r="F442" s="37" t="s">
        <v>697</v>
      </c>
    </row>
    <row r="443" spans="1:6" ht="45" x14ac:dyDescent="0.4">
      <c r="A443" s="52" t="s">
        <v>1131</v>
      </c>
      <c r="B443" s="37" t="s">
        <v>695</v>
      </c>
      <c r="C443" s="37" t="s">
        <v>696</v>
      </c>
      <c r="D443" s="37" t="s">
        <v>697</v>
      </c>
      <c r="E443" s="53" t="s">
        <v>696</v>
      </c>
      <c r="F443" s="37" t="s">
        <v>697</v>
      </c>
    </row>
    <row r="444" spans="1:6" ht="45" x14ac:dyDescent="0.4">
      <c r="A444" s="52" t="s">
        <v>1132</v>
      </c>
      <c r="B444" s="37" t="s">
        <v>695</v>
      </c>
      <c r="C444" s="37" t="s">
        <v>696</v>
      </c>
      <c r="D444" s="37" t="s">
        <v>697</v>
      </c>
      <c r="E444" s="53" t="s">
        <v>696</v>
      </c>
      <c r="F444" s="37" t="s">
        <v>697</v>
      </c>
    </row>
    <row r="445" spans="1:6" x14ac:dyDescent="0.4">
      <c r="A445" s="52" t="s">
        <v>1133</v>
      </c>
      <c r="B445" s="37" t="s">
        <v>695</v>
      </c>
      <c r="C445" s="37" t="s">
        <v>696</v>
      </c>
      <c r="D445" s="37" t="s">
        <v>697</v>
      </c>
      <c r="E445" s="53" t="s">
        <v>696</v>
      </c>
      <c r="F445" s="37" t="s">
        <v>697</v>
      </c>
    </row>
    <row r="446" spans="1:6" x14ac:dyDescent="0.4">
      <c r="A446" s="52" t="s">
        <v>1134</v>
      </c>
      <c r="B446" s="37" t="s">
        <v>695</v>
      </c>
      <c r="C446" s="37" t="s">
        <v>696</v>
      </c>
      <c r="D446" s="37" t="s">
        <v>697</v>
      </c>
      <c r="E446" s="53" t="s">
        <v>696</v>
      </c>
      <c r="F446" s="37" t="s">
        <v>697</v>
      </c>
    </row>
    <row r="447" spans="1:6" ht="30" x14ac:dyDescent="0.4">
      <c r="A447" s="52" t="s">
        <v>1135</v>
      </c>
      <c r="B447" s="37" t="s">
        <v>695</v>
      </c>
      <c r="C447" s="37" t="s">
        <v>696</v>
      </c>
      <c r="D447" s="37" t="s">
        <v>697</v>
      </c>
      <c r="E447" s="53" t="s">
        <v>696</v>
      </c>
      <c r="F447" s="37" t="s">
        <v>697</v>
      </c>
    </row>
    <row r="448" spans="1:6" ht="30" x14ac:dyDescent="0.4">
      <c r="A448" s="52" t="s">
        <v>1136</v>
      </c>
      <c r="B448" s="37" t="s">
        <v>695</v>
      </c>
      <c r="C448" s="37" t="s">
        <v>696</v>
      </c>
      <c r="D448" s="37" t="s">
        <v>697</v>
      </c>
      <c r="E448" s="53" t="s">
        <v>696</v>
      </c>
      <c r="F448" s="37" t="s">
        <v>697</v>
      </c>
    </row>
    <row r="449" spans="1:6" x14ac:dyDescent="0.4">
      <c r="A449" s="52" t="s">
        <v>1137</v>
      </c>
      <c r="B449" s="37" t="s">
        <v>695</v>
      </c>
      <c r="C449" s="37" t="s">
        <v>696</v>
      </c>
      <c r="D449" s="37" t="s">
        <v>697</v>
      </c>
      <c r="E449" s="53" t="s">
        <v>696</v>
      </c>
      <c r="F449" s="37" t="s">
        <v>697</v>
      </c>
    </row>
    <row r="450" spans="1:6" ht="30" x14ac:dyDescent="0.4">
      <c r="A450" s="52" t="s">
        <v>1138</v>
      </c>
      <c r="B450" s="37" t="s">
        <v>695</v>
      </c>
      <c r="C450" s="37" t="s">
        <v>696</v>
      </c>
      <c r="D450" s="37" t="s">
        <v>697</v>
      </c>
      <c r="E450" s="53" t="s">
        <v>696</v>
      </c>
      <c r="F450" s="37" t="s">
        <v>697</v>
      </c>
    </row>
    <row r="451" spans="1:6" x14ac:dyDescent="0.4">
      <c r="A451" s="52" t="s">
        <v>1139</v>
      </c>
      <c r="B451" s="37" t="s">
        <v>695</v>
      </c>
      <c r="C451" s="37" t="s">
        <v>696</v>
      </c>
      <c r="D451" s="37" t="s">
        <v>697</v>
      </c>
      <c r="E451" s="53" t="s">
        <v>696</v>
      </c>
      <c r="F451" s="37" t="s">
        <v>697</v>
      </c>
    </row>
    <row r="452" spans="1:6" x14ac:dyDescent="0.4">
      <c r="A452" s="52" t="s">
        <v>1140</v>
      </c>
      <c r="B452" s="37" t="s">
        <v>695</v>
      </c>
      <c r="C452" s="37" t="s">
        <v>696</v>
      </c>
      <c r="D452" s="37" t="s">
        <v>697</v>
      </c>
      <c r="E452" s="53" t="s">
        <v>696</v>
      </c>
      <c r="F452" s="37" t="s">
        <v>697</v>
      </c>
    </row>
    <row r="453" spans="1:6" x14ac:dyDescent="0.4">
      <c r="A453" s="52" t="s">
        <v>1141</v>
      </c>
      <c r="B453" s="37" t="s">
        <v>695</v>
      </c>
      <c r="C453" s="37" t="s">
        <v>696</v>
      </c>
      <c r="D453" s="37" t="s">
        <v>697</v>
      </c>
      <c r="E453" s="53" t="s">
        <v>696</v>
      </c>
      <c r="F453" s="37" t="s">
        <v>697</v>
      </c>
    </row>
    <row r="454" spans="1:6" ht="30" x14ac:dyDescent="0.4">
      <c r="A454" s="52" t="s">
        <v>1142</v>
      </c>
      <c r="B454" s="37" t="s">
        <v>695</v>
      </c>
      <c r="C454" s="37" t="s">
        <v>696</v>
      </c>
      <c r="D454" s="37" t="s">
        <v>697</v>
      </c>
      <c r="E454" s="53" t="s">
        <v>696</v>
      </c>
      <c r="F454" s="37" t="s">
        <v>697</v>
      </c>
    </row>
    <row r="455" spans="1:6" ht="30" x14ac:dyDescent="0.4">
      <c r="A455" s="52" t="s">
        <v>1143</v>
      </c>
      <c r="B455" s="37" t="s">
        <v>695</v>
      </c>
      <c r="C455" s="37" t="s">
        <v>696</v>
      </c>
      <c r="D455" s="37" t="s">
        <v>697</v>
      </c>
      <c r="E455" s="53" t="s">
        <v>696</v>
      </c>
      <c r="F455" s="37" t="s">
        <v>697</v>
      </c>
    </row>
    <row r="456" spans="1:6" x14ac:dyDescent="0.4">
      <c r="A456" s="52" t="s">
        <v>1144</v>
      </c>
      <c r="B456" s="37" t="s">
        <v>695</v>
      </c>
      <c r="C456" s="37" t="s">
        <v>696</v>
      </c>
      <c r="D456" s="37" t="s">
        <v>697</v>
      </c>
      <c r="E456" s="53" t="s">
        <v>696</v>
      </c>
      <c r="F456" s="37" t="s">
        <v>697</v>
      </c>
    </row>
    <row r="457" spans="1:6" ht="30" x14ac:dyDescent="0.4">
      <c r="A457" s="52" t="s">
        <v>1145</v>
      </c>
      <c r="B457" s="37" t="s">
        <v>695</v>
      </c>
      <c r="C457" s="37" t="s">
        <v>696</v>
      </c>
      <c r="D457" s="37" t="s">
        <v>697</v>
      </c>
      <c r="E457" s="53" t="s">
        <v>696</v>
      </c>
      <c r="F457" s="37" t="s">
        <v>697</v>
      </c>
    </row>
    <row r="458" spans="1:6" ht="30" x14ac:dyDescent="0.4">
      <c r="A458" s="52" t="s">
        <v>1146</v>
      </c>
      <c r="B458" s="37" t="s">
        <v>695</v>
      </c>
      <c r="C458" s="37" t="s">
        <v>696</v>
      </c>
      <c r="D458" s="37" t="s">
        <v>697</v>
      </c>
      <c r="E458" s="53" t="s">
        <v>696</v>
      </c>
      <c r="F458" s="37" t="s">
        <v>697</v>
      </c>
    </row>
    <row r="459" spans="1:6" ht="45" x14ac:dyDescent="0.4">
      <c r="A459" s="52" t="s">
        <v>1147</v>
      </c>
      <c r="B459" s="37" t="s">
        <v>695</v>
      </c>
      <c r="C459" s="37" t="s">
        <v>696</v>
      </c>
      <c r="D459" s="37" t="s">
        <v>697</v>
      </c>
      <c r="E459" s="53" t="s">
        <v>696</v>
      </c>
      <c r="F459" s="37" t="s">
        <v>697</v>
      </c>
    </row>
    <row r="460" spans="1:6" ht="30" x14ac:dyDescent="0.4">
      <c r="A460" s="52" t="s">
        <v>1148</v>
      </c>
      <c r="B460" s="37" t="s">
        <v>695</v>
      </c>
      <c r="C460" s="37" t="s">
        <v>696</v>
      </c>
      <c r="D460" s="37" t="s">
        <v>697</v>
      </c>
      <c r="E460" s="53" t="s">
        <v>696</v>
      </c>
      <c r="F460" s="37" t="s">
        <v>697</v>
      </c>
    </row>
    <row r="461" spans="1:6" x14ac:dyDescent="0.4">
      <c r="A461" s="52" t="s">
        <v>1149</v>
      </c>
      <c r="B461" s="37" t="s">
        <v>695</v>
      </c>
      <c r="C461" s="37" t="s">
        <v>696</v>
      </c>
      <c r="D461" s="37" t="s">
        <v>697</v>
      </c>
      <c r="E461" s="53" t="s">
        <v>696</v>
      </c>
      <c r="F461" s="37" t="s">
        <v>697</v>
      </c>
    </row>
    <row r="462" spans="1:6" x14ac:dyDescent="0.4">
      <c r="A462" s="52" t="s">
        <v>1150</v>
      </c>
      <c r="B462" s="37" t="s">
        <v>695</v>
      </c>
      <c r="C462" s="37" t="s">
        <v>696</v>
      </c>
      <c r="D462" s="37" t="s">
        <v>697</v>
      </c>
      <c r="E462" s="53" t="s">
        <v>696</v>
      </c>
      <c r="F462" s="37" t="s">
        <v>697</v>
      </c>
    </row>
    <row r="463" spans="1:6" x14ac:dyDescent="0.4">
      <c r="A463" s="52" t="s">
        <v>1151</v>
      </c>
      <c r="B463" s="37" t="s">
        <v>695</v>
      </c>
      <c r="C463" s="37" t="s">
        <v>696</v>
      </c>
      <c r="D463" s="37" t="s">
        <v>697</v>
      </c>
      <c r="E463" s="53" t="s">
        <v>696</v>
      </c>
      <c r="F463" s="37" t="s">
        <v>697</v>
      </c>
    </row>
    <row r="464" spans="1:6" x14ac:dyDescent="0.4">
      <c r="A464" s="52" t="s">
        <v>1152</v>
      </c>
      <c r="B464" s="37" t="s">
        <v>695</v>
      </c>
      <c r="C464" s="37" t="s">
        <v>696</v>
      </c>
      <c r="D464" s="37" t="s">
        <v>697</v>
      </c>
      <c r="E464" s="53" t="s">
        <v>696</v>
      </c>
      <c r="F464" s="37" t="s">
        <v>697</v>
      </c>
    </row>
    <row r="465" spans="1:6" x14ac:dyDescent="0.4">
      <c r="A465" s="52" t="s">
        <v>1153</v>
      </c>
      <c r="B465" s="37" t="s">
        <v>695</v>
      </c>
      <c r="C465" s="37" t="s">
        <v>696</v>
      </c>
      <c r="D465" s="37" t="s">
        <v>697</v>
      </c>
      <c r="E465" s="53" t="s">
        <v>696</v>
      </c>
      <c r="F465" s="37" t="s">
        <v>697</v>
      </c>
    </row>
    <row r="466" spans="1:6" x14ac:dyDescent="0.4">
      <c r="A466" s="52" t="s">
        <v>1154</v>
      </c>
      <c r="B466" s="37" t="s">
        <v>695</v>
      </c>
      <c r="C466" s="37" t="s">
        <v>696</v>
      </c>
      <c r="D466" s="37" t="s">
        <v>697</v>
      </c>
      <c r="E466" s="53" t="s">
        <v>696</v>
      </c>
      <c r="F466" s="37" t="s">
        <v>697</v>
      </c>
    </row>
    <row r="467" spans="1:6" x14ac:dyDescent="0.4">
      <c r="A467" s="52" t="s">
        <v>1155</v>
      </c>
      <c r="B467" s="37" t="s">
        <v>695</v>
      </c>
      <c r="C467" s="37" t="s">
        <v>696</v>
      </c>
      <c r="D467" s="37" t="s">
        <v>697</v>
      </c>
      <c r="E467" s="53" t="s">
        <v>696</v>
      </c>
      <c r="F467" s="37" t="s">
        <v>697</v>
      </c>
    </row>
    <row r="468" spans="1:6" x14ac:dyDescent="0.4">
      <c r="A468" s="52" t="s">
        <v>1156</v>
      </c>
      <c r="B468" s="37" t="s">
        <v>695</v>
      </c>
      <c r="C468" s="37" t="s">
        <v>696</v>
      </c>
      <c r="D468" s="37" t="s">
        <v>697</v>
      </c>
      <c r="E468" s="53" t="s">
        <v>696</v>
      </c>
      <c r="F468" s="37" t="s">
        <v>697</v>
      </c>
    </row>
    <row r="469" spans="1:6" x14ac:dyDescent="0.4">
      <c r="A469" s="52" t="s">
        <v>1157</v>
      </c>
      <c r="B469" s="37" t="s">
        <v>695</v>
      </c>
      <c r="C469" s="37" t="s">
        <v>696</v>
      </c>
      <c r="D469" s="37" t="s">
        <v>697</v>
      </c>
      <c r="E469" s="53" t="s">
        <v>696</v>
      </c>
      <c r="F469" s="37" t="s">
        <v>697</v>
      </c>
    </row>
    <row r="470" spans="1:6" x14ac:dyDescent="0.4">
      <c r="A470" s="52" t="s">
        <v>1158</v>
      </c>
      <c r="B470" s="37" t="s">
        <v>695</v>
      </c>
      <c r="C470" s="37" t="s">
        <v>696</v>
      </c>
      <c r="D470" s="37" t="s">
        <v>697</v>
      </c>
      <c r="E470" s="53" t="s">
        <v>696</v>
      </c>
      <c r="F470" s="37" t="s">
        <v>697</v>
      </c>
    </row>
    <row r="471" spans="1:6" x14ac:dyDescent="0.4">
      <c r="A471" s="52" t="s">
        <v>1159</v>
      </c>
      <c r="B471" s="37" t="s">
        <v>695</v>
      </c>
      <c r="C471" s="37" t="s">
        <v>696</v>
      </c>
      <c r="D471" s="37" t="s">
        <v>697</v>
      </c>
      <c r="E471" s="53" t="s">
        <v>696</v>
      </c>
      <c r="F471" s="37" t="s">
        <v>697</v>
      </c>
    </row>
    <row r="472" spans="1:6" x14ac:dyDescent="0.4">
      <c r="A472" s="52" t="s">
        <v>1160</v>
      </c>
      <c r="B472" s="37" t="s">
        <v>695</v>
      </c>
      <c r="C472" s="37" t="s">
        <v>696</v>
      </c>
      <c r="D472" s="37" t="s">
        <v>697</v>
      </c>
      <c r="E472" s="53" t="s">
        <v>696</v>
      </c>
      <c r="F472" s="37" t="s">
        <v>697</v>
      </c>
    </row>
    <row r="473" spans="1:6" x14ac:dyDescent="0.4">
      <c r="A473" s="52" t="s">
        <v>1161</v>
      </c>
      <c r="B473" s="37" t="s">
        <v>695</v>
      </c>
      <c r="C473" s="37" t="s">
        <v>696</v>
      </c>
      <c r="D473" s="37" t="s">
        <v>697</v>
      </c>
      <c r="E473" s="53" t="s">
        <v>696</v>
      </c>
      <c r="F473" s="37" t="s">
        <v>697</v>
      </c>
    </row>
    <row r="474" spans="1:6" x14ac:dyDescent="0.4">
      <c r="A474" s="52" t="s">
        <v>1162</v>
      </c>
      <c r="B474" s="37" t="s">
        <v>695</v>
      </c>
      <c r="C474" s="37" t="s">
        <v>696</v>
      </c>
      <c r="D474" s="37" t="s">
        <v>697</v>
      </c>
      <c r="E474" s="53" t="s">
        <v>696</v>
      </c>
      <c r="F474" s="37" t="s">
        <v>697</v>
      </c>
    </row>
    <row r="475" spans="1:6" x14ac:dyDescent="0.4">
      <c r="A475" s="52" t="s">
        <v>1163</v>
      </c>
      <c r="B475" s="37" t="s">
        <v>695</v>
      </c>
      <c r="C475" s="37" t="s">
        <v>696</v>
      </c>
      <c r="D475" s="37" t="s">
        <v>697</v>
      </c>
      <c r="E475" s="53" t="s">
        <v>696</v>
      </c>
      <c r="F475" s="37" t="s">
        <v>697</v>
      </c>
    </row>
    <row r="476" spans="1:6" x14ac:dyDescent="0.4">
      <c r="A476" s="52" t="s">
        <v>1164</v>
      </c>
      <c r="B476" s="37" t="s">
        <v>695</v>
      </c>
      <c r="C476" s="37" t="s">
        <v>696</v>
      </c>
      <c r="D476" s="37" t="s">
        <v>697</v>
      </c>
      <c r="E476" s="53" t="s">
        <v>696</v>
      </c>
      <c r="F476" s="37" t="s">
        <v>697</v>
      </c>
    </row>
    <row r="477" spans="1:6" x14ac:dyDescent="0.4">
      <c r="A477" s="52" t="s">
        <v>1165</v>
      </c>
      <c r="B477" s="37" t="s">
        <v>695</v>
      </c>
      <c r="C477" s="37" t="s">
        <v>696</v>
      </c>
      <c r="D477" s="37" t="s">
        <v>697</v>
      </c>
      <c r="E477" s="53" t="s">
        <v>696</v>
      </c>
      <c r="F477" s="37" t="s">
        <v>697</v>
      </c>
    </row>
    <row r="478" spans="1:6" x14ac:dyDescent="0.4">
      <c r="A478" s="52" t="s">
        <v>1166</v>
      </c>
      <c r="B478" s="37" t="s">
        <v>695</v>
      </c>
      <c r="C478" s="37" t="s">
        <v>696</v>
      </c>
      <c r="D478" s="37" t="s">
        <v>697</v>
      </c>
      <c r="E478" s="53" t="s">
        <v>696</v>
      </c>
      <c r="F478" s="37" t="s">
        <v>697</v>
      </c>
    </row>
    <row r="479" spans="1:6" ht="30" x14ac:dyDescent="0.4">
      <c r="A479" s="52" t="s">
        <v>1167</v>
      </c>
      <c r="B479" s="37" t="s">
        <v>695</v>
      </c>
      <c r="C479" s="37" t="s">
        <v>696</v>
      </c>
      <c r="D479" s="37" t="s">
        <v>697</v>
      </c>
      <c r="E479" s="53" t="s">
        <v>696</v>
      </c>
      <c r="F479" s="37" t="s">
        <v>697</v>
      </c>
    </row>
    <row r="480" spans="1:6" x14ac:dyDescent="0.4">
      <c r="A480" s="52" t="s">
        <v>1168</v>
      </c>
      <c r="B480" s="37" t="s">
        <v>695</v>
      </c>
      <c r="C480" s="37" t="s">
        <v>696</v>
      </c>
      <c r="D480" s="37" t="s">
        <v>697</v>
      </c>
      <c r="E480" s="53" t="s">
        <v>696</v>
      </c>
      <c r="F480" s="37" t="s">
        <v>697</v>
      </c>
    </row>
    <row r="481" spans="1:6" ht="30" x14ac:dyDescent="0.4">
      <c r="A481" s="52" t="s">
        <v>1169</v>
      </c>
      <c r="B481" s="37" t="s">
        <v>695</v>
      </c>
      <c r="C481" s="37" t="s">
        <v>696</v>
      </c>
      <c r="D481" s="37" t="s">
        <v>697</v>
      </c>
      <c r="E481" s="53" t="s">
        <v>696</v>
      </c>
      <c r="F481" s="37" t="s">
        <v>697</v>
      </c>
    </row>
    <row r="482" spans="1:6" ht="30" x14ac:dyDescent="0.4">
      <c r="A482" s="52" t="s">
        <v>1170</v>
      </c>
      <c r="B482" s="37" t="s">
        <v>695</v>
      </c>
      <c r="C482" s="37" t="s">
        <v>696</v>
      </c>
      <c r="D482" s="37" t="s">
        <v>697</v>
      </c>
      <c r="E482" s="53" t="s">
        <v>696</v>
      </c>
      <c r="F482" s="37" t="s">
        <v>697</v>
      </c>
    </row>
    <row r="483" spans="1:6" ht="30" x14ac:dyDescent="0.4">
      <c r="A483" s="52" t="s">
        <v>1171</v>
      </c>
      <c r="B483" s="37" t="s">
        <v>695</v>
      </c>
      <c r="C483" s="37" t="s">
        <v>696</v>
      </c>
      <c r="D483" s="37" t="s">
        <v>697</v>
      </c>
      <c r="E483" s="53" t="s">
        <v>696</v>
      </c>
      <c r="F483" s="37" t="s">
        <v>697</v>
      </c>
    </row>
    <row r="484" spans="1:6" ht="30" x14ac:dyDescent="0.4">
      <c r="A484" s="52" t="s">
        <v>1172</v>
      </c>
      <c r="B484" s="37" t="s">
        <v>695</v>
      </c>
      <c r="C484" s="37" t="s">
        <v>696</v>
      </c>
      <c r="D484" s="37" t="s">
        <v>697</v>
      </c>
      <c r="E484" s="53" t="s">
        <v>696</v>
      </c>
      <c r="F484" s="37" t="s">
        <v>697</v>
      </c>
    </row>
    <row r="485" spans="1:6" x14ac:dyDescent="0.4">
      <c r="A485" s="52" t="s">
        <v>1173</v>
      </c>
      <c r="B485" s="37" t="s">
        <v>695</v>
      </c>
      <c r="C485" s="37" t="s">
        <v>696</v>
      </c>
      <c r="D485" s="37" t="s">
        <v>697</v>
      </c>
      <c r="E485" s="53" t="s">
        <v>696</v>
      </c>
      <c r="F485" s="37" t="s">
        <v>697</v>
      </c>
    </row>
    <row r="486" spans="1:6" x14ac:dyDescent="0.4">
      <c r="A486" s="52" t="s">
        <v>1174</v>
      </c>
      <c r="B486" s="37" t="s">
        <v>695</v>
      </c>
      <c r="C486" s="37" t="s">
        <v>696</v>
      </c>
      <c r="D486" s="37" t="s">
        <v>697</v>
      </c>
      <c r="E486" s="53" t="s">
        <v>696</v>
      </c>
      <c r="F486" s="37" t="s">
        <v>697</v>
      </c>
    </row>
    <row r="487" spans="1:6" x14ac:dyDescent="0.4">
      <c r="A487" s="52" t="s">
        <v>1175</v>
      </c>
      <c r="B487" s="37" t="s">
        <v>695</v>
      </c>
      <c r="C487" s="37" t="s">
        <v>696</v>
      </c>
      <c r="D487" s="37" t="s">
        <v>697</v>
      </c>
      <c r="E487" s="53" t="s">
        <v>696</v>
      </c>
      <c r="F487" s="37" t="s">
        <v>697</v>
      </c>
    </row>
    <row r="488" spans="1:6" x14ac:dyDescent="0.4">
      <c r="A488" s="52" t="s">
        <v>1176</v>
      </c>
      <c r="B488" s="37" t="s">
        <v>695</v>
      </c>
      <c r="C488" s="37" t="s">
        <v>696</v>
      </c>
      <c r="D488" s="37" t="s">
        <v>697</v>
      </c>
      <c r="E488" s="53" t="s">
        <v>696</v>
      </c>
      <c r="F488" s="37" t="s">
        <v>697</v>
      </c>
    </row>
    <row r="489" spans="1:6" x14ac:dyDescent="0.4">
      <c r="A489" s="52" t="s">
        <v>1177</v>
      </c>
      <c r="B489" s="37" t="s">
        <v>695</v>
      </c>
      <c r="C489" s="37" t="s">
        <v>696</v>
      </c>
      <c r="D489" s="37" t="s">
        <v>697</v>
      </c>
      <c r="E489" s="53" t="s">
        <v>696</v>
      </c>
      <c r="F489" s="37" t="s">
        <v>697</v>
      </c>
    </row>
    <row r="490" spans="1:6" ht="30" x14ac:dyDescent="0.4">
      <c r="A490" s="52" t="s">
        <v>1178</v>
      </c>
      <c r="B490" s="37" t="s">
        <v>695</v>
      </c>
      <c r="C490" s="37" t="s">
        <v>696</v>
      </c>
      <c r="D490" s="37" t="s">
        <v>697</v>
      </c>
      <c r="E490" s="53" t="s">
        <v>696</v>
      </c>
      <c r="F490" s="37" t="s">
        <v>697</v>
      </c>
    </row>
    <row r="491" spans="1:6" x14ac:dyDescent="0.4">
      <c r="A491" s="52" t="s">
        <v>1179</v>
      </c>
      <c r="B491" s="37" t="s">
        <v>695</v>
      </c>
      <c r="C491" s="37" t="s">
        <v>696</v>
      </c>
      <c r="D491" s="37" t="s">
        <v>697</v>
      </c>
      <c r="E491" s="53" t="s">
        <v>696</v>
      </c>
      <c r="F491" s="37" t="s">
        <v>697</v>
      </c>
    </row>
    <row r="492" spans="1:6" x14ac:dyDescent="0.4">
      <c r="A492" s="52" t="s">
        <v>1180</v>
      </c>
      <c r="B492" s="37" t="s">
        <v>695</v>
      </c>
      <c r="C492" s="37" t="s">
        <v>696</v>
      </c>
      <c r="D492" s="37" t="s">
        <v>697</v>
      </c>
      <c r="E492" s="53" t="s">
        <v>696</v>
      </c>
      <c r="F492" s="37" t="s">
        <v>697</v>
      </c>
    </row>
    <row r="493" spans="1:6" x14ac:dyDescent="0.4">
      <c r="A493" s="52" t="s">
        <v>1181</v>
      </c>
      <c r="B493" s="37" t="s">
        <v>695</v>
      </c>
      <c r="C493" s="37" t="s">
        <v>696</v>
      </c>
      <c r="D493" s="37" t="s">
        <v>697</v>
      </c>
      <c r="E493" s="53" t="s">
        <v>696</v>
      </c>
      <c r="F493" s="37" t="s">
        <v>697</v>
      </c>
    </row>
    <row r="494" spans="1:6" x14ac:dyDescent="0.4">
      <c r="A494" s="52" t="s">
        <v>1182</v>
      </c>
      <c r="B494" s="37" t="s">
        <v>695</v>
      </c>
      <c r="C494" s="37" t="s">
        <v>696</v>
      </c>
      <c r="D494" s="37" t="s">
        <v>697</v>
      </c>
      <c r="E494" s="53" t="s">
        <v>696</v>
      </c>
      <c r="F494" s="37" t="s">
        <v>697</v>
      </c>
    </row>
    <row r="495" spans="1:6" x14ac:dyDescent="0.4">
      <c r="A495" s="52" t="s">
        <v>1183</v>
      </c>
      <c r="B495" s="37" t="s">
        <v>695</v>
      </c>
      <c r="C495" s="37" t="s">
        <v>696</v>
      </c>
      <c r="D495" s="37" t="s">
        <v>697</v>
      </c>
      <c r="E495" s="53" t="s">
        <v>696</v>
      </c>
      <c r="F495" s="37" t="s">
        <v>697</v>
      </c>
    </row>
    <row r="496" spans="1:6" x14ac:dyDescent="0.4">
      <c r="A496" s="52" t="s">
        <v>1184</v>
      </c>
      <c r="B496" s="37" t="s">
        <v>695</v>
      </c>
      <c r="C496" s="37" t="s">
        <v>696</v>
      </c>
      <c r="D496" s="37" t="s">
        <v>697</v>
      </c>
      <c r="E496" s="53" t="s">
        <v>696</v>
      </c>
      <c r="F496" s="37" t="s">
        <v>697</v>
      </c>
    </row>
    <row r="497" spans="1:6" x14ac:dyDescent="0.4">
      <c r="A497" s="52" t="s">
        <v>1185</v>
      </c>
      <c r="B497" s="37" t="s">
        <v>695</v>
      </c>
      <c r="C497" s="37" t="s">
        <v>696</v>
      </c>
      <c r="D497" s="37" t="s">
        <v>697</v>
      </c>
      <c r="E497" s="53" t="s">
        <v>696</v>
      </c>
      <c r="F497" s="37" t="s">
        <v>697</v>
      </c>
    </row>
    <row r="498" spans="1:6" ht="30" x14ac:dyDescent="0.4">
      <c r="A498" s="52" t="s">
        <v>1186</v>
      </c>
      <c r="B498" s="37" t="s">
        <v>695</v>
      </c>
      <c r="C498" s="37" t="s">
        <v>696</v>
      </c>
      <c r="D498" s="37" t="s">
        <v>697</v>
      </c>
      <c r="E498" s="53" t="s">
        <v>696</v>
      </c>
      <c r="F498" s="37" t="s">
        <v>697</v>
      </c>
    </row>
    <row r="499" spans="1:6" x14ac:dyDescent="0.4">
      <c r="A499" s="52" t="s">
        <v>1187</v>
      </c>
      <c r="B499" s="37" t="s">
        <v>695</v>
      </c>
      <c r="C499" s="37" t="s">
        <v>696</v>
      </c>
      <c r="D499" s="37" t="s">
        <v>697</v>
      </c>
      <c r="E499" s="53" t="s">
        <v>696</v>
      </c>
      <c r="F499" s="37" t="s">
        <v>697</v>
      </c>
    </row>
    <row r="500" spans="1:6" ht="30" x14ac:dyDescent="0.4">
      <c r="A500" s="52" t="s">
        <v>1188</v>
      </c>
      <c r="B500" s="37" t="s">
        <v>695</v>
      </c>
      <c r="C500" s="37" t="s">
        <v>696</v>
      </c>
      <c r="D500" s="37" t="s">
        <v>697</v>
      </c>
      <c r="E500" s="53" t="s">
        <v>696</v>
      </c>
      <c r="F500" s="37" t="s">
        <v>697</v>
      </c>
    </row>
    <row r="501" spans="1:6" ht="30" x14ac:dyDescent="0.4">
      <c r="A501" s="52" t="s">
        <v>1189</v>
      </c>
      <c r="B501" s="37" t="s">
        <v>695</v>
      </c>
      <c r="C501" s="37" t="s">
        <v>696</v>
      </c>
      <c r="D501" s="37" t="s">
        <v>697</v>
      </c>
      <c r="E501" s="53" t="s">
        <v>696</v>
      </c>
      <c r="F501" s="37" t="s">
        <v>697</v>
      </c>
    </row>
    <row r="502" spans="1:6" x14ac:dyDescent="0.4">
      <c r="A502" s="52" t="s">
        <v>1190</v>
      </c>
      <c r="B502" s="37" t="s">
        <v>695</v>
      </c>
      <c r="C502" s="37" t="s">
        <v>696</v>
      </c>
      <c r="D502" s="37" t="s">
        <v>697</v>
      </c>
      <c r="E502" s="53" t="s">
        <v>696</v>
      </c>
      <c r="F502" s="37" t="s">
        <v>697</v>
      </c>
    </row>
    <row r="503" spans="1:6" x14ac:dyDescent="0.4">
      <c r="A503" s="52" t="s">
        <v>1191</v>
      </c>
      <c r="B503" s="37" t="s">
        <v>695</v>
      </c>
      <c r="C503" s="37" t="s">
        <v>696</v>
      </c>
      <c r="D503" s="37" t="s">
        <v>697</v>
      </c>
      <c r="E503" s="53" t="s">
        <v>696</v>
      </c>
      <c r="F503" s="37" t="s">
        <v>697</v>
      </c>
    </row>
    <row r="504" spans="1:6" x14ac:dyDescent="0.4">
      <c r="A504" s="52" t="s">
        <v>1192</v>
      </c>
      <c r="B504" s="37" t="s">
        <v>695</v>
      </c>
      <c r="C504" s="37" t="s">
        <v>696</v>
      </c>
      <c r="D504" s="37" t="s">
        <v>697</v>
      </c>
      <c r="E504" s="53" t="s">
        <v>696</v>
      </c>
      <c r="F504" s="37" t="s">
        <v>697</v>
      </c>
    </row>
    <row r="505" spans="1:6" x14ac:dyDescent="0.4">
      <c r="A505" s="52" t="s">
        <v>1193</v>
      </c>
      <c r="B505" s="37" t="s">
        <v>695</v>
      </c>
      <c r="C505" s="37" t="s">
        <v>696</v>
      </c>
      <c r="D505" s="37" t="s">
        <v>697</v>
      </c>
      <c r="E505" s="52" t="s">
        <v>696</v>
      </c>
      <c r="F505" s="37" t="s">
        <v>697</v>
      </c>
    </row>
    <row r="506" spans="1:6" ht="30" x14ac:dyDescent="0.4">
      <c r="A506" s="52" t="s">
        <v>1194</v>
      </c>
      <c r="B506" s="37" t="s">
        <v>695</v>
      </c>
      <c r="C506" s="37" t="s">
        <v>696</v>
      </c>
      <c r="D506" s="37" t="s">
        <v>697</v>
      </c>
      <c r="E506" s="52" t="s">
        <v>696</v>
      </c>
      <c r="F506" s="37" t="s">
        <v>697</v>
      </c>
    </row>
    <row r="507" spans="1:6" ht="30" x14ac:dyDescent="0.4">
      <c r="A507" s="52" t="s">
        <v>1195</v>
      </c>
      <c r="B507" s="37" t="s">
        <v>695</v>
      </c>
      <c r="C507" s="37" t="s">
        <v>696</v>
      </c>
      <c r="D507" s="37" t="s">
        <v>697</v>
      </c>
      <c r="E507" s="53" t="s">
        <v>696</v>
      </c>
      <c r="F507" s="37" t="s">
        <v>697</v>
      </c>
    </row>
    <row r="508" spans="1:6" ht="30" x14ac:dyDescent="0.4">
      <c r="A508" s="52" t="s">
        <v>1196</v>
      </c>
      <c r="B508" s="37" t="s">
        <v>695</v>
      </c>
      <c r="C508" s="37" t="s">
        <v>696</v>
      </c>
      <c r="D508" s="37" t="s">
        <v>697</v>
      </c>
      <c r="E508" s="53" t="s">
        <v>696</v>
      </c>
      <c r="F508" s="37" t="s">
        <v>697</v>
      </c>
    </row>
    <row r="509" spans="1:6" ht="30" x14ac:dyDescent="0.4">
      <c r="A509" s="52" t="s">
        <v>1197</v>
      </c>
      <c r="B509" s="37" t="s">
        <v>695</v>
      </c>
      <c r="C509" s="37" t="s">
        <v>696</v>
      </c>
      <c r="D509" s="37" t="s">
        <v>697</v>
      </c>
      <c r="E509" s="53" t="s">
        <v>696</v>
      </c>
      <c r="F509" s="37" t="s">
        <v>697</v>
      </c>
    </row>
    <row r="510" spans="1:6" x14ac:dyDescent="0.4">
      <c r="A510" s="52" t="s">
        <v>1198</v>
      </c>
      <c r="B510" s="37" t="s">
        <v>695</v>
      </c>
      <c r="C510" s="37" t="s">
        <v>696</v>
      </c>
      <c r="D510" s="37" t="s">
        <v>697</v>
      </c>
      <c r="E510" s="53" t="s">
        <v>696</v>
      </c>
      <c r="F510" s="37" t="s">
        <v>697</v>
      </c>
    </row>
    <row r="511" spans="1:6" ht="60" x14ac:dyDescent="0.4">
      <c r="A511" s="52" t="s">
        <v>1199</v>
      </c>
      <c r="B511" s="37" t="s">
        <v>695</v>
      </c>
      <c r="C511" s="37" t="s">
        <v>696</v>
      </c>
      <c r="D511" s="37" t="s">
        <v>697</v>
      </c>
      <c r="E511" s="53" t="s">
        <v>696</v>
      </c>
      <c r="F511" s="37" t="s">
        <v>697</v>
      </c>
    </row>
    <row r="512" spans="1:6" ht="30" x14ac:dyDescent="0.4">
      <c r="A512" s="52" t="s">
        <v>1200</v>
      </c>
      <c r="B512" s="37" t="s">
        <v>695</v>
      </c>
      <c r="C512" s="37" t="s">
        <v>696</v>
      </c>
      <c r="D512" s="37" t="s">
        <v>697</v>
      </c>
      <c r="E512" s="53" t="s">
        <v>696</v>
      </c>
      <c r="F512" s="37" t="s">
        <v>697</v>
      </c>
    </row>
    <row r="513" spans="1:6" ht="45" x14ac:dyDescent="0.4">
      <c r="A513" s="52" t="s">
        <v>1201</v>
      </c>
      <c r="B513" s="37" t="s">
        <v>695</v>
      </c>
      <c r="C513" s="37" t="s">
        <v>696</v>
      </c>
      <c r="D513" s="37" t="s">
        <v>697</v>
      </c>
      <c r="E513" s="53" t="s">
        <v>696</v>
      </c>
      <c r="F513" s="37" t="s">
        <v>697</v>
      </c>
    </row>
    <row r="514" spans="1:6" x14ac:dyDescent="0.4">
      <c r="A514" s="52" t="s">
        <v>1202</v>
      </c>
      <c r="B514" s="37" t="s">
        <v>695</v>
      </c>
      <c r="C514" s="37" t="s">
        <v>696</v>
      </c>
      <c r="D514" s="37" t="s">
        <v>697</v>
      </c>
      <c r="E514" s="53" t="s">
        <v>696</v>
      </c>
      <c r="F514" s="37" t="s">
        <v>697</v>
      </c>
    </row>
    <row r="515" spans="1:6" ht="30" x14ac:dyDescent="0.4">
      <c r="A515" s="52" t="s">
        <v>1203</v>
      </c>
      <c r="B515" s="37" t="s">
        <v>695</v>
      </c>
      <c r="C515" s="37" t="s">
        <v>696</v>
      </c>
      <c r="D515" s="37" t="s">
        <v>697</v>
      </c>
      <c r="E515" s="53" t="s">
        <v>696</v>
      </c>
      <c r="F515" s="37" t="s">
        <v>697</v>
      </c>
    </row>
    <row r="516" spans="1:6" x14ac:dyDescent="0.4">
      <c r="A516" s="52" t="s">
        <v>1204</v>
      </c>
      <c r="B516" s="37" t="s">
        <v>695</v>
      </c>
      <c r="C516" s="37" t="s">
        <v>696</v>
      </c>
      <c r="D516" s="37" t="s">
        <v>697</v>
      </c>
      <c r="E516" s="53" t="s">
        <v>696</v>
      </c>
      <c r="F516" s="37" t="s">
        <v>697</v>
      </c>
    </row>
    <row r="517" spans="1:6" ht="30" x14ac:dyDescent="0.4">
      <c r="A517" s="52" t="s">
        <v>1205</v>
      </c>
      <c r="B517" s="37" t="s">
        <v>695</v>
      </c>
      <c r="C517" s="37" t="s">
        <v>696</v>
      </c>
      <c r="D517" s="37" t="s">
        <v>697</v>
      </c>
      <c r="E517" s="53" t="s">
        <v>696</v>
      </c>
      <c r="F517" s="37" t="s">
        <v>697</v>
      </c>
    </row>
    <row r="518" spans="1:6" ht="30" x14ac:dyDescent="0.4">
      <c r="A518" s="52" t="s">
        <v>1206</v>
      </c>
      <c r="B518" s="37" t="s">
        <v>695</v>
      </c>
      <c r="C518" s="37" t="s">
        <v>696</v>
      </c>
      <c r="D518" s="37" t="s">
        <v>697</v>
      </c>
      <c r="E518" s="53" t="s">
        <v>696</v>
      </c>
      <c r="F518" s="37" t="s">
        <v>697</v>
      </c>
    </row>
    <row r="519" spans="1:6" x14ac:dyDescent="0.4">
      <c r="A519" s="52" t="s">
        <v>1207</v>
      </c>
      <c r="B519" s="37" t="s">
        <v>695</v>
      </c>
      <c r="C519" s="37" t="s">
        <v>696</v>
      </c>
      <c r="D519" s="37" t="s">
        <v>697</v>
      </c>
      <c r="E519" s="53" t="s">
        <v>696</v>
      </c>
      <c r="F519" s="37" t="s">
        <v>697</v>
      </c>
    </row>
    <row r="520" spans="1:6" ht="30" x14ac:dyDescent="0.4">
      <c r="A520" s="52" t="s">
        <v>1208</v>
      </c>
      <c r="B520" s="37" t="s">
        <v>695</v>
      </c>
      <c r="C520" s="37" t="s">
        <v>696</v>
      </c>
      <c r="D520" s="37" t="s">
        <v>697</v>
      </c>
      <c r="E520" s="53" t="s">
        <v>696</v>
      </c>
      <c r="F520" s="37" t="s">
        <v>697</v>
      </c>
    </row>
    <row r="521" spans="1:6" ht="30" x14ac:dyDescent="0.4">
      <c r="A521" s="52" t="s">
        <v>1209</v>
      </c>
      <c r="B521" s="37" t="s">
        <v>695</v>
      </c>
      <c r="C521" s="37" t="s">
        <v>696</v>
      </c>
      <c r="D521" s="37" t="s">
        <v>697</v>
      </c>
      <c r="E521" s="53" t="s">
        <v>696</v>
      </c>
      <c r="F521" s="37" t="s">
        <v>697</v>
      </c>
    </row>
    <row r="522" spans="1:6" ht="30" x14ac:dyDescent="0.4">
      <c r="A522" s="52" t="s">
        <v>1210</v>
      </c>
      <c r="B522" s="37" t="s">
        <v>695</v>
      </c>
      <c r="C522" s="37" t="s">
        <v>696</v>
      </c>
      <c r="D522" s="37" t="s">
        <v>697</v>
      </c>
      <c r="E522" s="53" t="s">
        <v>696</v>
      </c>
      <c r="F522" s="37" t="s">
        <v>697</v>
      </c>
    </row>
    <row r="523" spans="1:6" ht="30" x14ac:dyDescent="0.4">
      <c r="A523" s="52" t="s">
        <v>1211</v>
      </c>
      <c r="B523" s="37" t="s">
        <v>695</v>
      </c>
      <c r="C523" s="37" t="s">
        <v>696</v>
      </c>
      <c r="D523" s="37" t="s">
        <v>697</v>
      </c>
      <c r="E523" s="53" t="s">
        <v>696</v>
      </c>
      <c r="F523" s="37" t="s">
        <v>697</v>
      </c>
    </row>
    <row r="524" spans="1:6" ht="45" x14ac:dyDescent="0.4">
      <c r="A524" s="52" t="s">
        <v>1212</v>
      </c>
      <c r="B524" s="37" t="s">
        <v>695</v>
      </c>
      <c r="C524" s="37" t="s">
        <v>696</v>
      </c>
      <c r="D524" s="37" t="s">
        <v>697</v>
      </c>
      <c r="E524" s="53" t="s">
        <v>696</v>
      </c>
      <c r="F524" s="37" t="s">
        <v>697</v>
      </c>
    </row>
    <row r="525" spans="1:6" ht="30" x14ac:dyDescent="0.4">
      <c r="A525" s="52" t="s">
        <v>1213</v>
      </c>
      <c r="B525" s="37" t="s">
        <v>695</v>
      </c>
      <c r="C525" s="37" t="s">
        <v>696</v>
      </c>
      <c r="D525" s="37" t="s">
        <v>697</v>
      </c>
      <c r="E525" s="53" t="s">
        <v>696</v>
      </c>
      <c r="F525" s="37" t="s">
        <v>697</v>
      </c>
    </row>
    <row r="526" spans="1:6" ht="30" x14ac:dyDescent="0.4">
      <c r="A526" s="52" t="s">
        <v>1214</v>
      </c>
      <c r="B526" s="37" t="s">
        <v>695</v>
      </c>
      <c r="C526" s="37" t="s">
        <v>696</v>
      </c>
      <c r="D526" s="37" t="s">
        <v>697</v>
      </c>
      <c r="E526" s="53" t="s">
        <v>696</v>
      </c>
      <c r="F526" s="37" t="s">
        <v>697</v>
      </c>
    </row>
    <row r="527" spans="1:6" ht="30" x14ac:dyDescent="0.4">
      <c r="A527" s="52" t="s">
        <v>1215</v>
      </c>
      <c r="B527" s="37" t="s">
        <v>695</v>
      </c>
      <c r="C527" s="37" t="s">
        <v>696</v>
      </c>
      <c r="D527" s="37" t="s">
        <v>697</v>
      </c>
      <c r="E527" s="53" t="s">
        <v>696</v>
      </c>
      <c r="F527" s="37" t="s">
        <v>697</v>
      </c>
    </row>
    <row r="528" spans="1:6" ht="30" x14ac:dyDescent="0.4">
      <c r="A528" s="52" t="s">
        <v>1216</v>
      </c>
      <c r="B528" s="37" t="s">
        <v>695</v>
      </c>
      <c r="C528" s="37" t="s">
        <v>696</v>
      </c>
      <c r="D528" s="37" t="s">
        <v>697</v>
      </c>
      <c r="E528" s="53" t="s">
        <v>696</v>
      </c>
      <c r="F528" s="37" t="s">
        <v>697</v>
      </c>
    </row>
    <row r="529" spans="1:6" ht="30" x14ac:dyDescent="0.4">
      <c r="A529" s="52" t="s">
        <v>1217</v>
      </c>
      <c r="B529" s="37" t="s">
        <v>695</v>
      </c>
      <c r="C529" s="37" t="s">
        <v>696</v>
      </c>
      <c r="D529" s="37" t="s">
        <v>697</v>
      </c>
      <c r="E529" s="53" t="s">
        <v>696</v>
      </c>
      <c r="F529" s="37" t="s">
        <v>697</v>
      </c>
    </row>
    <row r="530" spans="1:6" ht="30" x14ac:dyDescent="0.4">
      <c r="A530" s="52" t="s">
        <v>1218</v>
      </c>
      <c r="B530" s="37" t="s">
        <v>695</v>
      </c>
      <c r="C530" s="37" t="s">
        <v>696</v>
      </c>
      <c r="D530" s="37" t="s">
        <v>697</v>
      </c>
      <c r="E530" s="53" t="s">
        <v>696</v>
      </c>
      <c r="F530" s="37" t="s">
        <v>697</v>
      </c>
    </row>
    <row r="531" spans="1:6" x14ac:dyDescent="0.4">
      <c r="A531" s="52" t="s">
        <v>1219</v>
      </c>
      <c r="B531" s="37" t="s">
        <v>695</v>
      </c>
      <c r="C531" s="37" t="s">
        <v>696</v>
      </c>
      <c r="D531" s="37" t="s">
        <v>697</v>
      </c>
      <c r="E531" s="53" t="s">
        <v>696</v>
      </c>
      <c r="F531" s="37" t="s">
        <v>697</v>
      </c>
    </row>
    <row r="532" spans="1:6" x14ac:dyDescent="0.4">
      <c r="A532" s="52" t="s">
        <v>1220</v>
      </c>
      <c r="B532" s="37" t="s">
        <v>695</v>
      </c>
      <c r="C532" s="37" t="s">
        <v>696</v>
      </c>
      <c r="D532" s="37" t="s">
        <v>697</v>
      </c>
      <c r="E532" s="53" t="s">
        <v>696</v>
      </c>
      <c r="F532" s="37" t="s">
        <v>697</v>
      </c>
    </row>
    <row r="533" spans="1:6" ht="30" x14ac:dyDescent="0.4">
      <c r="A533" s="52" t="s">
        <v>1221</v>
      </c>
      <c r="B533" s="37" t="s">
        <v>695</v>
      </c>
      <c r="C533" s="37" t="s">
        <v>696</v>
      </c>
      <c r="D533" s="37" t="s">
        <v>697</v>
      </c>
      <c r="E533" s="53" t="s">
        <v>696</v>
      </c>
      <c r="F533" s="37" t="s">
        <v>697</v>
      </c>
    </row>
    <row r="534" spans="1:6" x14ac:dyDescent="0.4">
      <c r="A534" s="52" t="s">
        <v>1222</v>
      </c>
      <c r="B534" s="37" t="s">
        <v>695</v>
      </c>
      <c r="C534" s="37" t="s">
        <v>696</v>
      </c>
      <c r="D534" s="37" t="s">
        <v>697</v>
      </c>
      <c r="E534" s="53" t="s">
        <v>696</v>
      </c>
      <c r="F534" s="37" t="s">
        <v>697</v>
      </c>
    </row>
    <row r="535" spans="1:6" x14ac:dyDescent="0.4">
      <c r="A535" s="52" t="s">
        <v>1223</v>
      </c>
      <c r="B535" s="37" t="s">
        <v>695</v>
      </c>
      <c r="C535" s="37" t="s">
        <v>696</v>
      </c>
      <c r="D535" s="37" t="s">
        <v>697</v>
      </c>
      <c r="E535" s="53" t="s">
        <v>696</v>
      </c>
      <c r="F535" s="37" t="s">
        <v>697</v>
      </c>
    </row>
    <row r="536" spans="1:6" ht="30" x14ac:dyDescent="0.4">
      <c r="A536" s="52" t="s">
        <v>1224</v>
      </c>
      <c r="B536" s="37" t="s">
        <v>695</v>
      </c>
      <c r="C536" s="37" t="s">
        <v>696</v>
      </c>
      <c r="D536" s="37" t="s">
        <v>697</v>
      </c>
      <c r="E536" s="53" t="s">
        <v>696</v>
      </c>
      <c r="F536" s="37" t="s">
        <v>697</v>
      </c>
    </row>
    <row r="537" spans="1:6" x14ac:dyDescent="0.4">
      <c r="A537" s="52" t="s">
        <v>1225</v>
      </c>
      <c r="B537" s="37" t="s">
        <v>695</v>
      </c>
      <c r="C537" s="37" t="s">
        <v>696</v>
      </c>
      <c r="D537" s="37" t="s">
        <v>697</v>
      </c>
      <c r="E537" s="53" t="s">
        <v>696</v>
      </c>
      <c r="F537" s="37" t="s">
        <v>697</v>
      </c>
    </row>
    <row r="538" spans="1:6" x14ac:dyDescent="0.4">
      <c r="A538" s="52" t="s">
        <v>1226</v>
      </c>
      <c r="B538" s="37" t="s">
        <v>695</v>
      </c>
      <c r="C538" s="37" t="s">
        <v>696</v>
      </c>
      <c r="D538" s="37" t="s">
        <v>697</v>
      </c>
      <c r="E538" s="53" t="s">
        <v>696</v>
      </c>
      <c r="F538" s="37" t="s">
        <v>697</v>
      </c>
    </row>
    <row r="539" spans="1:6" x14ac:dyDescent="0.4">
      <c r="A539" s="52" t="s">
        <v>1227</v>
      </c>
      <c r="B539" s="37" t="s">
        <v>695</v>
      </c>
      <c r="C539" s="37" t="s">
        <v>696</v>
      </c>
      <c r="D539" s="37" t="s">
        <v>697</v>
      </c>
      <c r="E539" s="53" t="s">
        <v>696</v>
      </c>
      <c r="F539" s="37" t="s">
        <v>697</v>
      </c>
    </row>
    <row r="540" spans="1:6" ht="30" x14ac:dyDescent="0.4">
      <c r="A540" s="52" t="s">
        <v>1228</v>
      </c>
      <c r="B540" s="37" t="s">
        <v>695</v>
      </c>
      <c r="C540" s="37" t="s">
        <v>696</v>
      </c>
      <c r="D540" s="37" t="s">
        <v>697</v>
      </c>
      <c r="E540" s="53" t="s">
        <v>696</v>
      </c>
      <c r="F540" s="37" t="s">
        <v>697</v>
      </c>
    </row>
    <row r="541" spans="1:6" ht="30" x14ac:dyDescent="0.4">
      <c r="A541" s="52" t="s">
        <v>1229</v>
      </c>
      <c r="B541" s="37" t="s">
        <v>695</v>
      </c>
      <c r="C541" s="37" t="s">
        <v>696</v>
      </c>
      <c r="D541" s="37" t="s">
        <v>697</v>
      </c>
      <c r="E541" s="53" t="s">
        <v>696</v>
      </c>
      <c r="F541" s="37" t="s">
        <v>697</v>
      </c>
    </row>
    <row r="542" spans="1:6" x14ac:dyDescent="0.4">
      <c r="A542" s="52" t="s">
        <v>1230</v>
      </c>
      <c r="B542" s="37" t="s">
        <v>695</v>
      </c>
      <c r="C542" s="37" t="s">
        <v>696</v>
      </c>
      <c r="D542" s="37" t="s">
        <v>697</v>
      </c>
      <c r="E542" s="53" t="s">
        <v>696</v>
      </c>
      <c r="F542" s="37" t="s">
        <v>697</v>
      </c>
    </row>
    <row r="543" spans="1:6" ht="30" x14ac:dyDescent="0.4">
      <c r="A543" s="52" t="s">
        <v>1231</v>
      </c>
      <c r="B543" s="37" t="s">
        <v>695</v>
      </c>
      <c r="C543" s="37" t="s">
        <v>696</v>
      </c>
      <c r="D543" s="37" t="s">
        <v>697</v>
      </c>
      <c r="E543" s="53" t="s">
        <v>696</v>
      </c>
      <c r="F543" s="37" t="s">
        <v>697</v>
      </c>
    </row>
    <row r="544" spans="1:6" x14ac:dyDescent="0.4">
      <c r="A544" s="52" t="s">
        <v>1232</v>
      </c>
      <c r="B544" s="37" t="s">
        <v>695</v>
      </c>
      <c r="C544" s="37" t="s">
        <v>696</v>
      </c>
      <c r="D544" s="37" t="s">
        <v>697</v>
      </c>
      <c r="E544" s="53" t="s">
        <v>696</v>
      </c>
      <c r="F544" s="37" t="s">
        <v>697</v>
      </c>
    </row>
    <row r="545" spans="1:6" ht="30" x14ac:dyDescent="0.4">
      <c r="A545" s="52" t="s">
        <v>1233</v>
      </c>
      <c r="B545" s="37" t="s">
        <v>695</v>
      </c>
      <c r="C545" s="37" t="s">
        <v>696</v>
      </c>
      <c r="D545" s="37" t="s">
        <v>697</v>
      </c>
      <c r="E545" s="53" t="s">
        <v>696</v>
      </c>
      <c r="F545" s="37" t="s">
        <v>697</v>
      </c>
    </row>
    <row r="546" spans="1:6" ht="30" x14ac:dyDescent="0.4">
      <c r="A546" s="52" t="s">
        <v>1234</v>
      </c>
      <c r="B546" s="37" t="s">
        <v>695</v>
      </c>
      <c r="C546" s="37" t="s">
        <v>696</v>
      </c>
      <c r="D546" s="37" t="s">
        <v>697</v>
      </c>
      <c r="E546" s="53" t="s">
        <v>696</v>
      </c>
      <c r="F546" s="37" t="s">
        <v>697</v>
      </c>
    </row>
    <row r="547" spans="1:6" x14ac:dyDescent="0.4">
      <c r="A547" s="52" t="s">
        <v>1235</v>
      </c>
      <c r="B547" s="37" t="s">
        <v>695</v>
      </c>
      <c r="C547" s="37" t="s">
        <v>696</v>
      </c>
      <c r="D547" s="37" t="s">
        <v>697</v>
      </c>
      <c r="E547" s="53" t="s">
        <v>696</v>
      </c>
      <c r="F547" s="37" t="s">
        <v>697</v>
      </c>
    </row>
    <row r="548" spans="1:6" ht="30" x14ac:dyDescent="0.4">
      <c r="A548" s="52" t="s">
        <v>1236</v>
      </c>
      <c r="B548" s="37" t="s">
        <v>695</v>
      </c>
      <c r="C548" s="37" t="s">
        <v>696</v>
      </c>
      <c r="D548" s="37" t="s">
        <v>697</v>
      </c>
      <c r="E548" s="53" t="s">
        <v>696</v>
      </c>
      <c r="F548" s="37" t="s">
        <v>697</v>
      </c>
    </row>
    <row r="549" spans="1:6" ht="30" x14ac:dyDescent="0.4">
      <c r="A549" s="52" t="s">
        <v>1237</v>
      </c>
      <c r="B549" s="37" t="s">
        <v>695</v>
      </c>
      <c r="C549" s="37" t="s">
        <v>696</v>
      </c>
      <c r="D549" s="37" t="s">
        <v>697</v>
      </c>
      <c r="E549" s="53" t="s">
        <v>696</v>
      </c>
      <c r="F549" s="37" t="s">
        <v>697</v>
      </c>
    </row>
    <row r="550" spans="1:6" x14ac:dyDescent="0.4">
      <c r="A550" s="52" t="s">
        <v>1238</v>
      </c>
      <c r="B550" s="37" t="s">
        <v>695</v>
      </c>
      <c r="C550" s="37" t="s">
        <v>696</v>
      </c>
      <c r="D550" s="37" t="s">
        <v>697</v>
      </c>
      <c r="E550" s="53" t="s">
        <v>696</v>
      </c>
      <c r="F550" s="37" t="s">
        <v>697</v>
      </c>
    </row>
    <row r="551" spans="1:6" x14ac:dyDescent="0.4">
      <c r="A551" s="52" t="s">
        <v>1239</v>
      </c>
      <c r="B551" s="37" t="s">
        <v>695</v>
      </c>
      <c r="C551" s="37" t="s">
        <v>696</v>
      </c>
      <c r="D551" s="37" t="s">
        <v>697</v>
      </c>
      <c r="E551" s="53" t="s">
        <v>696</v>
      </c>
      <c r="F551" s="37" t="s">
        <v>697</v>
      </c>
    </row>
    <row r="552" spans="1:6" ht="30" x14ac:dyDescent="0.4">
      <c r="A552" s="52" t="s">
        <v>1240</v>
      </c>
      <c r="B552" s="37" t="s">
        <v>695</v>
      </c>
      <c r="C552" s="37" t="s">
        <v>696</v>
      </c>
      <c r="D552" s="37" t="s">
        <v>697</v>
      </c>
      <c r="E552" s="53" t="s">
        <v>696</v>
      </c>
      <c r="F552" s="37" t="s">
        <v>697</v>
      </c>
    </row>
    <row r="553" spans="1:6" x14ac:dyDescent="0.4">
      <c r="A553" s="52" t="s">
        <v>1241</v>
      </c>
      <c r="B553" s="37" t="s">
        <v>695</v>
      </c>
      <c r="C553" s="37" t="s">
        <v>696</v>
      </c>
      <c r="D553" s="37" t="s">
        <v>697</v>
      </c>
      <c r="E553" s="53" t="s">
        <v>696</v>
      </c>
      <c r="F553" s="37" t="s">
        <v>697</v>
      </c>
    </row>
    <row r="554" spans="1:6" ht="30" x14ac:dyDescent="0.4">
      <c r="A554" s="52" t="s">
        <v>1242</v>
      </c>
      <c r="B554" s="37" t="s">
        <v>695</v>
      </c>
      <c r="C554" s="37" t="s">
        <v>696</v>
      </c>
      <c r="D554" s="37" t="s">
        <v>697</v>
      </c>
      <c r="E554" s="53" t="s">
        <v>696</v>
      </c>
      <c r="F554" s="37" t="s">
        <v>697</v>
      </c>
    </row>
    <row r="555" spans="1:6" ht="30" x14ac:dyDescent="0.4">
      <c r="A555" s="52" t="s">
        <v>1243</v>
      </c>
      <c r="B555" s="37" t="s">
        <v>695</v>
      </c>
      <c r="C555" s="37" t="s">
        <v>696</v>
      </c>
      <c r="D555" s="37" t="s">
        <v>697</v>
      </c>
      <c r="E555" s="53" t="s">
        <v>696</v>
      </c>
      <c r="F555" s="37" t="s">
        <v>697</v>
      </c>
    </row>
    <row r="556" spans="1:6" x14ac:dyDescent="0.4">
      <c r="A556" s="52" t="s">
        <v>1244</v>
      </c>
      <c r="B556" s="37" t="s">
        <v>695</v>
      </c>
      <c r="C556" s="37" t="s">
        <v>696</v>
      </c>
      <c r="D556" s="37" t="s">
        <v>697</v>
      </c>
      <c r="E556" s="53" t="s">
        <v>696</v>
      </c>
      <c r="F556" s="37" t="s">
        <v>697</v>
      </c>
    </row>
    <row r="557" spans="1:6" x14ac:dyDescent="0.4">
      <c r="A557" s="52" t="s">
        <v>1245</v>
      </c>
      <c r="B557" s="37" t="s">
        <v>695</v>
      </c>
      <c r="C557" s="37" t="s">
        <v>696</v>
      </c>
      <c r="D557" s="37" t="s">
        <v>697</v>
      </c>
      <c r="E557" s="53" t="s">
        <v>696</v>
      </c>
      <c r="F557" s="37" t="s">
        <v>697</v>
      </c>
    </row>
    <row r="558" spans="1:6" x14ac:dyDescent="0.4">
      <c r="A558" s="52" t="s">
        <v>1246</v>
      </c>
      <c r="B558" s="37" t="s">
        <v>695</v>
      </c>
      <c r="C558" s="37" t="s">
        <v>696</v>
      </c>
      <c r="D558" s="37" t="s">
        <v>697</v>
      </c>
      <c r="E558" s="53" t="s">
        <v>696</v>
      </c>
      <c r="F558" s="37" t="s">
        <v>697</v>
      </c>
    </row>
    <row r="559" spans="1:6" ht="30" x14ac:dyDescent="0.4">
      <c r="A559" s="52" t="s">
        <v>1247</v>
      </c>
      <c r="B559" s="37" t="s">
        <v>695</v>
      </c>
      <c r="C559" s="37" t="s">
        <v>696</v>
      </c>
      <c r="D559" s="37" t="s">
        <v>697</v>
      </c>
      <c r="E559" s="53" t="s">
        <v>696</v>
      </c>
      <c r="F559" s="37" t="s">
        <v>697</v>
      </c>
    </row>
    <row r="560" spans="1:6" x14ac:dyDescent="0.4">
      <c r="A560" s="52" t="s">
        <v>1248</v>
      </c>
      <c r="B560" s="37" t="s">
        <v>695</v>
      </c>
      <c r="C560" s="37" t="s">
        <v>696</v>
      </c>
      <c r="D560" s="37" t="s">
        <v>697</v>
      </c>
      <c r="E560" s="53" t="s">
        <v>696</v>
      </c>
      <c r="F560" s="37" t="s">
        <v>697</v>
      </c>
    </row>
    <row r="561" spans="1:6" ht="30" x14ac:dyDescent="0.4">
      <c r="A561" s="52" t="s">
        <v>1249</v>
      </c>
      <c r="B561" s="37" t="s">
        <v>695</v>
      </c>
      <c r="C561" s="37" t="s">
        <v>696</v>
      </c>
      <c r="D561" s="37" t="s">
        <v>697</v>
      </c>
      <c r="E561" s="53" t="s">
        <v>696</v>
      </c>
      <c r="F561" s="37" t="s">
        <v>697</v>
      </c>
    </row>
    <row r="562" spans="1:6" ht="30" x14ac:dyDescent="0.4">
      <c r="A562" s="52" t="s">
        <v>1250</v>
      </c>
      <c r="B562" s="37" t="s">
        <v>695</v>
      </c>
      <c r="C562" s="37" t="s">
        <v>696</v>
      </c>
      <c r="D562" s="37" t="s">
        <v>697</v>
      </c>
      <c r="E562" s="53" t="s">
        <v>696</v>
      </c>
      <c r="F562" s="37" t="s">
        <v>697</v>
      </c>
    </row>
    <row r="563" spans="1:6" ht="30" x14ac:dyDescent="0.4">
      <c r="A563" s="52" t="s">
        <v>1251</v>
      </c>
      <c r="B563" s="37" t="s">
        <v>695</v>
      </c>
      <c r="C563" s="37" t="s">
        <v>696</v>
      </c>
      <c r="D563" s="37" t="s">
        <v>697</v>
      </c>
      <c r="E563" s="53" t="s">
        <v>696</v>
      </c>
      <c r="F563" s="37" t="s">
        <v>697</v>
      </c>
    </row>
    <row r="564" spans="1:6" ht="30" x14ac:dyDescent="0.4">
      <c r="A564" s="52" t="s">
        <v>1252</v>
      </c>
      <c r="B564" s="37" t="s">
        <v>695</v>
      </c>
      <c r="C564" s="37" t="s">
        <v>696</v>
      </c>
      <c r="D564" s="37" t="s">
        <v>697</v>
      </c>
      <c r="E564" s="53" t="s">
        <v>696</v>
      </c>
      <c r="F564" s="37" t="s">
        <v>697</v>
      </c>
    </row>
    <row r="565" spans="1:6" x14ac:dyDescent="0.4">
      <c r="A565" s="52" t="s">
        <v>1253</v>
      </c>
      <c r="B565" s="37" t="s">
        <v>695</v>
      </c>
      <c r="C565" s="37" t="s">
        <v>696</v>
      </c>
      <c r="D565" s="37" t="s">
        <v>697</v>
      </c>
      <c r="E565" s="53" t="s">
        <v>696</v>
      </c>
      <c r="F565" s="37" t="s">
        <v>697</v>
      </c>
    </row>
    <row r="566" spans="1:6" ht="30" x14ac:dyDescent="0.4">
      <c r="A566" s="52" t="s">
        <v>1254</v>
      </c>
      <c r="B566" s="37" t="s">
        <v>695</v>
      </c>
      <c r="C566" s="37" t="s">
        <v>696</v>
      </c>
      <c r="D566" s="37" t="s">
        <v>697</v>
      </c>
      <c r="E566" s="53" t="s">
        <v>696</v>
      </c>
      <c r="F566" s="37" t="s">
        <v>697</v>
      </c>
    </row>
    <row r="567" spans="1:6" x14ac:dyDescent="0.4">
      <c r="A567" s="52" t="s">
        <v>1255</v>
      </c>
      <c r="B567" s="37" t="s">
        <v>695</v>
      </c>
      <c r="C567" s="37" t="s">
        <v>696</v>
      </c>
      <c r="D567" s="37" t="s">
        <v>697</v>
      </c>
      <c r="E567" s="53" t="s">
        <v>696</v>
      </c>
      <c r="F567" s="37" t="s">
        <v>697</v>
      </c>
    </row>
    <row r="568" spans="1:6" ht="30" x14ac:dyDescent="0.4">
      <c r="A568" s="52" t="s">
        <v>1256</v>
      </c>
      <c r="B568" s="37" t="s">
        <v>695</v>
      </c>
      <c r="C568" s="37" t="s">
        <v>696</v>
      </c>
      <c r="D568" s="37" t="s">
        <v>697</v>
      </c>
      <c r="E568" s="53" t="s">
        <v>696</v>
      </c>
      <c r="F568" s="37" t="s">
        <v>697</v>
      </c>
    </row>
    <row r="569" spans="1:6" x14ac:dyDescent="0.4">
      <c r="A569" s="52" t="s">
        <v>1257</v>
      </c>
      <c r="B569" s="37" t="s">
        <v>695</v>
      </c>
      <c r="C569" s="37" t="s">
        <v>696</v>
      </c>
      <c r="D569" s="37" t="s">
        <v>697</v>
      </c>
      <c r="E569" s="53" t="s">
        <v>696</v>
      </c>
      <c r="F569" s="37" t="s">
        <v>697</v>
      </c>
    </row>
    <row r="570" spans="1:6" x14ac:dyDescent="0.4">
      <c r="A570" s="52" t="s">
        <v>1258</v>
      </c>
      <c r="B570" s="37" t="s">
        <v>695</v>
      </c>
      <c r="C570" s="37" t="s">
        <v>696</v>
      </c>
      <c r="D570" s="37" t="s">
        <v>697</v>
      </c>
      <c r="E570" s="53" t="s">
        <v>696</v>
      </c>
      <c r="F570" s="37" t="s">
        <v>697</v>
      </c>
    </row>
    <row r="571" spans="1:6" ht="30" x14ac:dyDescent="0.4">
      <c r="A571" s="52" t="s">
        <v>1259</v>
      </c>
      <c r="B571" s="37" t="s">
        <v>695</v>
      </c>
      <c r="C571" s="37" t="s">
        <v>696</v>
      </c>
      <c r="D571" s="37" t="s">
        <v>697</v>
      </c>
      <c r="E571" s="53" t="s">
        <v>696</v>
      </c>
      <c r="F571" s="37" t="s">
        <v>697</v>
      </c>
    </row>
    <row r="572" spans="1:6" x14ac:dyDescent="0.4">
      <c r="A572" s="52" t="s">
        <v>1260</v>
      </c>
      <c r="B572" s="37" t="s">
        <v>695</v>
      </c>
      <c r="C572" s="37" t="s">
        <v>696</v>
      </c>
      <c r="D572" s="37" t="s">
        <v>697</v>
      </c>
      <c r="E572" s="53" t="s">
        <v>696</v>
      </c>
      <c r="F572" s="37" t="s">
        <v>697</v>
      </c>
    </row>
    <row r="573" spans="1:6" ht="30" x14ac:dyDescent="0.4">
      <c r="A573" s="52" t="s">
        <v>1261</v>
      </c>
      <c r="B573" s="37" t="s">
        <v>695</v>
      </c>
      <c r="C573" s="37" t="s">
        <v>696</v>
      </c>
      <c r="D573" s="37" t="s">
        <v>697</v>
      </c>
      <c r="E573" s="53" t="s">
        <v>696</v>
      </c>
      <c r="F573" s="37" t="s">
        <v>697</v>
      </c>
    </row>
    <row r="574" spans="1:6" x14ac:dyDescent="0.4">
      <c r="A574" s="52" t="s">
        <v>1262</v>
      </c>
      <c r="B574" s="37" t="s">
        <v>695</v>
      </c>
      <c r="C574" s="37" t="s">
        <v>696</v>
      </c>
      <c r="D574" s="37" t="s">
        <v>697</v>
      </c>
      <c r="E574" s="53" t="s">
        <v>696</v>
      </c>
      <c r="F574" s="37" t="s">
        <v>697</v>
      </c>
    </row>
    <row r="575" spans="1:6" ht="30" x14ac:dyDescent="0.4">
      <c r="A575" s="52" t="s">
        <v>1263</v>
      </c>
      <c r="B575" s="37" t="s">
        <v>695</v>
      </c>
      <c r="C575" s="37" t="s">
        <v>696</v>
      </c>
      <c r="D575" s="37" t="s">
        <v>697</v>
      </c>
      <c r="E575" s="53" t="s">
        <v>696</v>
      </c>
      <c r="F575" s="37" t="s">
        <v>697</v>
      </c>
    </row>
    <row r="576" spans="1:6" ht="30" x14ac:dyDescent="0.4">
      <c r="A576" s="52" t="s">
        <v>1264</v>
      </c>
      <c r="B576" s="37" t="s">
        <v>695</v>
      </c>
      <c r="C576" s="37" t="s">
        <v>696</v>
      </c>
      <c r="D576" s="37" t="s">
        <v>697</v>
      </c>
      <c r="E576" s="53" t="s">
        <v>696</v>
      </c>
      <c r="F576" s="37" t="s">
        <v>697</v>
      </c>
    </row>
    <row r="577" spans="1:6" x14ac:dyDescent="0.4">
      <c r="A577" s="52" t="s">
        <v>1265</v>
      </c>
      <c r="B577" s="37" t="s">
        <v>695</v>
      </c>
      <c r="C577" s="37" t="s">
        <v>696</v>
      </c>
      <c r="D577" s="37" t="s">
        <v>697</v>
      </c>
      <c r="E577" s="52" t="s">
        <v>696</v>
      </c>
      <c r="F577" s="37" t="s">
        <v>697</v>
      </c>
    </row>
    <row r="578" spans="1:6" x14ac:dyDescent="0.4">
      <c r="A578" s="52" t="s">
        <v>1266</v>
      </c>
      <c r="B578" s="37" t="s">
        <v>695</v>
      </c>
      <c r="C578" s="37" t="s">
        <v>696</v>
      </c>
      <c r="D578" s="37" t="s">
        <v>697</v>
      </c>
      <c r="E578" s="53" t="s">
        <v>696</v>
      </c>
      <c r="F578" s="37" t="s">
        <v>697</v>
      </c>
    </row>
    <row r="579" spans="1:6" x14ac:dyDescent="0.4">
      <c r="A579" s="52" t="s">
        <v>1267</v>
      </c>
      <c r="B579" s="37" t="s">
        <v>695</v>
      </c>
      <c r="C579" s="37" t="s">
        <v>696</v>
      </c>
      <c r="D579" s="37" t="s">
        <v>697</v>
      </c>
      <c r="E579" s="53" t="s">
        <v>696</v>
      </c>
      <c r="F579" s="37" t="s">
        <v>697</v>
      </c>
    </row>
    <row r="580" spans="1:6" x14ac:dyDescent="0.4">
      <c r="A580" s="52" t="s">
        <v>1268</v>
      </c>
      <c r="B580" s="37" t="s">
        <v>695</v>
      </c>
      <c r="C580" s="37" t="s">
        <v>696</v>
      </c>
      <c r="D580" s="37" t="s">
        <v>697</v>
      </c>
      <c r="E580" s="53" t="s">
        <v>696</v>
      </c>
      <c r="F580" s="37" t="s">
        <v>697</v>
      </c>
    </row>
    <row r="581" spans="1:6" x14ac:dyDescent="0.4">
      <c r="A581" s="52" t="s">
        <v>1269</v>
      </c>
      <c r="B581" s="37" t="s">
        <v>695</v>
      </c>
      <c r="C581" s="37" t="s">
        <v>696</v>
      </c>
      <c r="D581" s="37" t="s">
        <v>697</v>
      </c>
      <c r="E581" s="53" t="s">
        <v>696</v>
      </c>
      <c r="F581" s="37" t="s">
        <v>697</v>
      </c>
    </row>
    <row r="582" spans="1:6" x14ac:dyDescent="0.4">
      <c r="A582" s="52" t="s">
        <v>1270</v>
      </c>
      <c r="B582" s="37" t="s">
        <v>695</v>
      </c>
      <c r="C582" s="37" t="s">
        <v>696</v>
      </c>
      <c r="D582" s="37" t="s">
        <v>697</v>
      </c>
      <c r="E582" s="53" t="s">
        <v>696</v>
      </c>
      <c r="F582" s="37" t="s">
        <v>697</v>
      </c>
    </row>
    <row r="583" spans="1:6" x14ac:dyDescent="0.4">
      <c r="A583" s="44" t="s">
        <v>1271</v>
      </c>
      <c r="B583" s="37" t="s">
        <v>695</v>
      </c>
      <c r="C583" s="37" t="s">
        <v>696</v>
      </c>
      <c r="D583" s="37" t="s">
        <v>697</v>
      </c>
      <c r="E583" s="53" t="s">
        <v>696</v>
      </c>
      <c r="F583" s="37" t="s">
        <v>697</v>
      </c>
    </row>
    <row r="584" spans="1:6" x14ac:dyDescent="0.4">
      <c r="A584" s="52" t="s">
        <v>1272</v>
      </c>
      <c r="B584" s="37" t="s">
        <v>695</v>
      </c>
      <c r="C584" s="37" t="s">
        <v>696</v>
      </c>
      <c r="D584" s="37" t="s">
        <v>697</v>
      </c>
      <c r="E584" s="53" t="s">
        <v>696</v>
      </c>
      <c r="F584" s="37" t="s">
        <v>697</v>
      </c>
    </row>
    <row r="585" spans="1:6" x14ac:dyDescent="0.4">
      <c r="A585" s="52" t="s">
        <v>1273</v>
      </c>
      <c r="B585" s="37" t="s">
        <v>695</v>
      </c>
      <c r="C585" s="37" t="s">
        <v>696</v>
      </c>
      <c r="D585" s="37" t="s">
        <v>697</v>
      </c>
      <c r="E585" s="53" t="s">
        <v>696</v>
      </c>
      <c r="F585" s="37" t="s">
        <v>697</v>
      </c>
    </row>
    <row r="586" spans="1:6" ht="30" x14ac:dyDescent="0.4">
      <c r="A586" s="52" t="s">
        <v>1274</v>
      </c>
      <c r="B586" s="37" t="s">
        <v>695</v>
      </c>
      <c r="C586" s="37" t="s">
        <v>696</v>
      </c>
      <c r="D586" s="37" t="s">
        <v>697</v>
      </c>
      <c r="E586" s="52" t="s">
        <v>696</v>
      </c>
      <c r="F586" s="37" t="s">
        <v>697</v>
      </c>
    </row>
    <row r="587" spans="1:6" ht="30" x14ac:dyDescent="0.4">
      <c r="A587" s="52" t="s">
        <v>1275</v>
      </c>
      <c r="B587" s="37" t="s">
        <v>695</v>
      </c>
      <c r="C587" s="37" t="s">
        <v>696</v>
      </c>
      <c r="D587" s="37" t="s">
        <v>697</v>
      </c>
      <c r="E587" s="52" t="s">
        <v>696</v>
      </c>
      <c r="F587" s="37" t="s">
        <v>697</v>
      </c>
    </row>
    <row r="588" spans="1:6" ht="30" x14ac:dyDescent="0.4">
      <c r="A588" s="52" t="s">
        <v>1276</v>
      </c>
      <c r="B588" s="37" t="s">
        <v>695</v>
      </c>
      <c r="C588" s="37" t="s">
        <v>696</v>
      </c>
      <c r="D588" s="37" t="s">
        <v>697</v>
      </c>
      <c r="E588" s="53" t="s">
        <v>696</v>
      </c>
      <c r="F588" s="37" t="s">
        <v>697</v>
      </c>
    </row>
    <row r="589" spans="1:6" ht="30" x14ac:dyDescent="0.4">
      <c r="A589" s="52" t="s">
        <v>1277</v>
      </c>
      <c r="B589" s="37" t="s">
        <v>695</v>
      </c>
      <c r="C589" s="37" t="s">
        <v>696</v>
      </c>
      <c r="D589" s="37" t="s">
        <v>697</v>
      </c>
      <c r="E589" s="53" t="s">
        <v>696</v>
      </c>
      <c r="F589" s="37" t="s">
        <v>697</v>
      </c>
    </row>
    <row r="590" spans="1:6" ht="30" x14ac:dyDescent="0.4">
      <c r="A590" s="52" t="s">
        <v>1278</v>
      </c>
      <c r="B590" s="37" t="s">
        <v>695</v>
      </c>
      <c r="C590" s="37" t="s">
        <v>696</v>
      </c>
      <c r="D590" s="37" t="s">
        <v>697</v>
      </c>
      <c r="E590" s="53" t="s">
        <v>696</v>
      </c>
      <c r="F590" s="37" t="s">
        <v>697</v>
      </c>
    </row>
    <row r="591" spans="1:6" x14ac:dyDescent="0.4">
      <c r="A591" s="52" t="s">
        <v>1279</v>
      </c>
      <c r="B591" s="37" t="s">
        <v>695</v>
      </c>
      <c r="C591" s="37" t="s">
        <v>696</v>
      </c>
      <c r="D591" s="37" t="s">
        <v>697</v>
      </c>
      <c r="E591" s="53" t="s">
        <v>696</v>
      </c>
      <c r="F591" s="37" t="s">
        <v>697</v>
      </c>
    </row>
    <row r="592" spans="1:6" x14ac:dyDescent="0.4">
      <c r="A592" s="52" t="s">
        <v>1280</v>
      </c>
      <c r="B592" s="37" t="s">
        <v>695</v>
      </c>
      <c r="C592" s="37" t="s">
        <v>696</v>
      </c>
      <c r="D592" s="37" t="s">
        <v>697</v>
      </c>
      <c r="E592" s="53" t="s">
        <v>696</v>
      </c>
      <c r="F592" s="37" t="s">
        <v>697</v>
      </c>
    </row>
    <row r="593" spans="1:6" ht="30" x14ac:dyDescent="0.4">
      <c r="A593" s="52" t="s">
        <v>1281</v>
      </c>
      <c r="B593" s="37" t="s">
        <v>695</v>
      </c>
      <c r="C593" s="37" t="s">
        <v>696</v>
      </c>
      <c r="D593" s="37" t="s">
        <v>697</v>
      </c>
      <c r="E593" s="53" t="s">
        <v>696</v>
      </c>
      <c r="F593" s="37" t="s">
        <v>697</v>
      </c>
    </row>
    <row r="594" spans="1:6" x14ac:dyDescent="0.4">
      <c r="A594" s="52" t="s">
        <v>1282</v>
      </c>
      <c r="B594" s="37" t="s">
        <v>695</v>
      </c>
      <c r="C594" s="37" t="s">
        <v>696</v>
      </c>
      <c r="D594" s="37" t="s">
        <v>697</v>
      </c>
      <c r="E594" s="53" t="s">
        <v>696</v>
      </c>
      <c r="F594" s="37" t="s">
        <v>697</v>
      </c>
    </row>
    <row r="595" spans="1:6" ht="30" x14ac:dyDescent="0.4">
      <c r="A595" s="52" t="s">
        <v>1283</v>
      </c>
      <c r="B595" s="37" t="s">
        <v>695</v>
      </c>
      <c r="C595" s="37" t="s">
        <v>696</v>
      </c>
      <c r="D595" s="37" t="s">
        <v>697</v>
      </c>
      <c r="E595" s="53" t="s">
        <v>696</v>
      </c>
      <c r="F595" s="37" t="s">
        <v>697</v>
      </c>
    </row>
    <row r="596" spans="1:6" x14ac:dyDescent="0.4">
      <c r="A596" s="52" t="s">
        <v>1284</v>
      </c>
      <c r="B596" s="37" t="s">
        <v>695</v>
      </c>
      <c r="C596" s="37" t="s">
        <v>696</v>
      </c>
      <c r="D596" s="37" t="s">
        <v>697</v>
      </c>
      <c r="E596" s="53" t="s">
        <v>696</v>
      </c>
      <c r="F596" s="37" t="s">
        <v>697</v>
      </c>
    </row>
    <row r="597" spans="1:6" x14ac:dyDescent="0.4">
      <c r="A597" s="52" t="s">
        <v>1285</v>
      </c>
      <c r="B597" s="37" t="s">
        <v>695</v>
      </c>
      <c r="C597" s="37" t="s">
        <v>696</v>
      </c>
      <c r="D597" s="37" t="s">
        <v>697</v>
      </c>
      <c r="E597" s="53" t="s">
        <v>696</v>
      </c>
      <c r="F597" s="37" t="s">
        <v>697</v>
      </c>
    </row>
    <row r="598" spans="1:6" ht="30" x14ac:dyDescent="0.4">
      <c r="A598" s="52" t="s">
        <v>1286</v>
      </c>
      <c r="B598" s="37" t="s">
        <v>695</v>
      </c>
      <c r="C598" s="37" t="s">
        <v>696</v>
      </c>
      <c r="D598" s="37" t="s">
        <v>697</v>
      </c>
      <c r="E598" s="52" t="s">
        <v>696</v>
      </c>
      <c r="F598" s="37" t="s">
        <v>697</v>
      </c>
    </row>
    <row r="599" spans="1:6" x14ac:dyDescent="0.4">
      <c r="A599" s="52" t="s">
        <v>1287</v>
      </c>
      <c r="B599" s="37" t="s">
        <v>695</v>
      </c>
      <c r="C599" s="37" t="s">
        <v>696</v>
      </c>
      <c r="D599" s="37" t="s">
        <v>697</v>
      </c>
      <c r="E599" s="53" t="s">
        <v>696</v>
      </c>
      <c r="F599" s="37" t="s">
        <v>697</v>
      </c>
    </row>
    <row r="600" spans="1:6" x14ac:dyDescent="0.4">
      <c r="A600" s="52" t="s">
        <v>1288</v>
      </c>
      <c r="B600" s="37" t="s">
        <v>695</v>
      </c>
      <c r="C600" s="37" t="s">
        <v>696</v>
      </c>
      <c r="D600" s="37" t="s">
        <v>697</v>
      </c>
      <c r="E600" s="53" t="s">
        <v>696</v>
      </c>
      <c r="F600" s="37" t="s">
        <v>697</v>
      </c>
    </row>
    <row r="601" spans="1:6" x14ac:dyDescent="0.4">
      <c r="A601" s="52" t="s">
        <v>1289</v>
      </c>
      <c r="B601" s="37" t="s">
        <v>695</v>
      </c>
      <c r="C601" s="37" t="s">
        <v>696</v>
      </c>
      <c r="D601" s="37" t="s">
        <v>697</v>
      </c>
      <c r="E601" s="53" t="s">
        <v>696</v>
      </c>
      <c r="F601" s="37" t="s">
        <v>697</v>
      </c>
    </row>
    <row r="602" spans="1:6" x14ac:dyDescent="0.4">
      <c r="A602" s="52" t="s">
        <v>1290</v>
      </c>
      <c r="B602" s="37" t="s">
        <v>695</v>
      </c>
      <c r="C602" s="37" t="s">
        <v>696</v>
      </c>
      <c r="D602" s="37" t="s">
        <v>697</v>
      </c>
      <c r="E602" s="53" t="s">
        <v>696</v>
      </c>
      <c r="F602" s="37" t="s">
        <v>697</v>
      </c>
    </row>
    <row r="603" spans="1:6" x14ac:dyDescent="0.4">
      <c r="A603" s="52" t="s">
        <v>1291</v>
      </c>
      <c r="B603" s="37" t="s">
        <v>695</v>
      </c>
      <c r="C603" s="37" t="s">
        <v>696</v>
      </c>
      <c r="D603" s="37" t="s">
        <v>697</v>
      </c>
      <c r="E603" s="53" t="s">
        <v>696</v>
      </c>
      <c r="F603" s="37" t="s">
        <v>697</v>
      </c>
    </row>
    <row r="604" spans="1:6" ht="30" x14ac:dyDescent="0.4">
      <c r="A604" s="52" t="s">
        <v>1292</v>
      </c>
      <c r="B604" s="37" t="s">
        <v>695</v>
      </c>
      <c r="C604" s="37" t="s">
        <v>696</v>
      </c>
      <c r="D604" s="37" t="s">
        <v>697</v>
      </c>
      <c r="E604" s="53" t="s">
        <v>696</v>
      </c>
      <c r="F604" s="37" t="s">
        <v>697</v>
      </c>
    </row>
    <row r="605" spans="1:6" ht="30" x14ac:dyDescent="0.4">
      <c r="A605" s="52" t="s">
        <v>1293</v>
      </c>
      <c r="B605" s="37" t="s">
        <v>695</v>
      </c>
      <c r="C605" s="37" t="s">
        <v>696</v>
      </c>
      <c r="D605" s="37" t="s">
        <v>697</v>
      </c>
      <c r="E605" s="53" t="s">
        <v>696</v>
      </c>
      <c r="F605" s="37" t="s">
        <v>697</v>
      </c>
    </row>
    <row r="606" spans="1:6" ht="30" x14ac:dyDescent="0.4">
      <c r="A606" s="52" t="s">
        <v>1294</v>
      </c>
      <c r="B606" s="37" t="s">
        <v>695</v>
      </c>
      <c r="C606" s="37" t="s">
        <v>696</v>
      </c>
      <c r="D606" s="37" t="s">
        <v>697</v>
      </c>
      <c r="E606" s="53" t="s">
        <v>696</v>
      </c>
      <c r="F606" s="37" t="s">
        <v>697</v>
      </c>
    </row>
    <row r="607" spans="1:6" x14ac:dyDescent="0.4">
      <c r="A607" s="52" t="s">
        <v>1295</v>
      </c>
      <c r="B607" s="37" t="s">
        <v>695</v>
      </c>
      <c r="C607" s="37" t="s">
        <v>696</v>
      </c>
      <c r="D607" s="37" t="s">
        <v>697</v>
      </c>
      <c r="E607" s="53" t="s">
        <v>696</v>
      </c>
      <c r="F607" s="37" t="s">
        <v>697</v>
      </c>
    </row>
    <row r="608" spans="1:6" x14ac:dyDescent="0.4">
      <c r="A608" s="52" t="s">
        <v>1296</v>
      </c>
      <c r="B608" s="37" t="s">
        <v>695</v>
      </c>
      <c r="C608" s="37" t="s">
        <v>696</v>
      </c>
      <c r="D608" s="37" t="s">
        <v>697</v>
      </c>
      <c r="E608" s="53" t="s">
        <v>696</v>
      </c>
      <c r="F608" s="37" t="s">
        <v>697</v>
      </c>
    </row>
    <row r="609" spans="1:6" x14ac:dyDescent="0.4">
      <c r="A609" s="52" t="s">
        <v>1297</v>
      </c>
      <c r="B609" s="37" t="s">
        <v>695</v>
      </c>
      <c r="C609" s="37" t="s">
        <v>696</v>
      </c>
      <c r="D609" s="37" t="s">
        <v>697</v>
      </c>
      <c r="E609" s="53" t="s">
        <v>696</v>
      </c>
      <c r="F609" s="37" t="s">
        <v>697</v>
      </c>
    </row>
    <row r="610" spans="1:6" x14ac:dyDescent="0.4">
      <c r="A610" s="52" t="s">
        <v>1298</v>
      </c>
      <c r="B610" s="37" t="s">
        <v>695</v>
      </c>
      <c r="C610" s="37" t="s">
        <v>696</v>
      </c>
      <c r="D610" s="37" t="s">
        <v>697</v>
      </c>
      <c r="E610" s="53" t="s">
        <v>696</v>
      </c>
      <c r="F610" s="37" t="s">
        <v>697</v>
      </c>
    </row>
    <row r="611" spans="1:6" x14ac:dyDescent="0.4">
      <c r="A611" s="52" t="s">
        <v>1299</v>
      </c>
      <c r="B611" s="37" t="s">
        <v>695</v>
      </c>
      <c r="C611" s="37" t="s">
        <v>696</v>
      </c>
      <c r="D611" s="37" t="s">
        <v>697</v>
      </c>
      <c r="E611" s="53" t="s">
        <v>696</v>
      </c>
      <c r="F611" s="37" t="s">
        <v>697</v>
      </c>
    </row>
    <row r="612" spans="1:6" x14ac:dyDescent="0.4">
      <c r="A612" s="52" t="s">
        <v>1300</v>
      </c>
      <c r="B612" s="37" t="s">
        <v>695</v>
      </c>
      <c r="C612" s="37" t="s">
        <v>696</v>
      </c>
      <c r="D612" s="37" t="s">
        <v>697</v>
      </c>
      <c r="E612" s="53" t="s">
        <v>696</v>
      </c>
      <c r="F612" s="37" t="s">
        <v>697</v>
      </c>
    </row>
    <row r="613" spans="1:6" x14ac:dyDescent="0.4">
      <c r="A613" s="52" t="s">
        <v>1301</v>
      </c>
      <c r="B613" s="37" t="s">
        <v>695</v>
      </c>
      <c r="C613" s="37" t="s">
        <v>696</v>
      </c>
      <c r="D613" s="37" t="s">
        <v>697</v>
      </c>
      <c r="E613" s="53" t="s">
        <v>696</v>
      </c>
      <c r="F613" s="37" t="s">
        <v>697</v>
      </c>
    </row>
    <row r="614" spans="1:6" ht="30" x14ac:dyDescent="0.4">
      <c r="A614" s="52" t="s">
        <v>1302</v>
      </c>
      <c r="B614" s="37" t="s">
        <v>695</v>
      </c>
      <c r="C614" s="37" t="s">
        <v>696</v>
      </c>
      <c r="D614" s="37" t="s">
        <v>697</v>
      </c>
      <c r="E614" s="53" t="s">
        <v>696</v>
      </c>
      <c r="F614" s="37" t="s">
        <v>697</v>
      </c>
    </row>
    <row r="615" spans="1:6" x14ac:dyDescent="0.4">
      <c r="A615" s="52" t="s">
        <v>1303</v>
      </c>
      <c r="B615" s="37" t="s">
        <v>695</v>
      </c>
      <c r="C615" s="37" t="s">
        <v>696</v>
      </c>
      <c r="D615" s="37" t="s">
        <v>697</v>
      </c>
      <c r="E615" s="53" t="s">
        <v>696</v>
      </c>
      <c r="F615" s="37" t="s">
        <v>697</v>
      </c>
    </row>
    <row r="616" spans="1:6" ht="30" x14ac:dyDescent="0.4">
      <c r="A616" s="52" t="s">
        <v>1304</v>
      </c>
      <c r="B616" s="37" t="s">
        <v>695</v>
      </c>
      <c r="C616" s="37" t="s">
        <v>696</v>
      </c>
      <c r="D616" s="37" t="s">
        <v>697</v>
      </c>
      <c r="E616" s="53" t="s">
        <v>696</v>
      </c>
      <c r="F616" s="37" t="s">
        <v>697</v>
      </c>
    </row>
    <row r="617" spans="1:6" x14ac:dyDescent="0.4">
      <c r="A617" s="52" t="s">
        <v>1305</v>
      </c>
      <c r="B617" s="37" t="s">
        <v>695</v>
      </c>
      <c r="C617" s="37" t="s">
        <v>696</v>
      </c>
      <c r="D617" s="37" t="s">
        <v>697</v>
      </c>
      <c r="E617" s="53" t="s">
        <v>696</v>
      </c>
      <c r="F617" s="37" t="s">
        <v>697</v>
      </c>
    </row>
    <row r="618" spans="1:6" ht="30" x14ac:dyDescent="0.4">
      <c r="A618" s="52" t="s">
        <v>1306</v>
      </c>
      <c r="B618" s="37" t="s">
        <v>695</v>
      </c>
      <c r="C618" s="37" t="s">
        <v>696</v>
      </c>
      <c r="D618" s="37" t="s">
        <v>697</v>
      </c>
      <c r="E618" s="53" t="s">
        <v>696</v>
      </c>
      <c r="F618" s="37" t="s">
        <v>697</v>
      </c>
    </row>
    <row r="619" spans="1:6" ht="30" x14ac:dyDescent="0.4">
      <c r="A619" s="52" t="s">
        <v>1307</v>
      </c>
      <c r="B619" s="37" t="s">
        <v>695</v>
      </c>
      <c r="C619" s="37" t="s">
        <v>696</v>
      </c>
      <c r="D619" s="37" t="s">
        <v>697</v>
      </c>
      <c r="E619" s="53" t="s">
        <v>696</v>
      </c>
      <c r="F619" s="37" t="s">
        <v>697</v>
      </c>
    </row>
    <row r="620" spans="1:6" x14ac:dyDescent="0.4">
      <c r="A620" s="52" t="s">
        <v>1308</v>
      </c>
      <c r="B620" s="37" t="s">
        <v>695</v>
      </c>
      <c r="C620" s="37" t="s">
        <v>696</v>
      </c>
      <c r="D620" s="37" t="s">
        <v>697</v>
      </c>
      <c r="E620" s="53" t="s">
        <v>696</v>
      </c>
      <c r="F620" s="37" t="s">
        <v>697</v>
      </c>
    </row>
    <row r="621" spans="1:6" ht="30" x14ac:dyDescent="0.4">
      <c r="A621" s="52" t="s">
        <v>1309</v>
      </c>
      <c r="B621" s="37" t="s">
        <v>695</v>
      </c>
      <c r="C621" s="37" t="s">
        <v>696</v>
      </c>
      <c r="D621" s="37" t="s">
        <v>697</v>
      </c>
      <c r="E621" s="53" t="s">
        <v>696</v>
      </c>
      <c r="F621" s="37" t="s">
        <v>697</v>
      </c>
    </row>
    <row r="622" spans="1:6" x14ac:dyDescent="0.4">
      <c r="A622" s="52" t="s">
        <v>1310</v>
      </c>
      <c r="B622" s="37" t="s">
        <v>695</v>
      </c>
      <c r="C622" s="37" t="s">
        <v>696</v>
      </c>
      <c r="D622" s="37" t="s">
        <v>697</v>
      </c>
      <c r="E622" s="53" t="s">
        <v>696</v>
      </c>
      <c r="F622" s="37" t="s">
        <v>697</v>
      </c>
    </row>
    <row r="623" spans="1:6" ht="30" x14ac:dyDescent="0.4">
      <c r="A623" s="44" t="s">
        <v>1311</v>
      </c>
      <c r="B623" s="37" t="s">
        <v>695</v>
      </c>
      <c r="C623" s="37" t="s">
        <v>696</v>
      </c>
      <c r="D623" s="37" t="s">
        <v>697</v>
      </c>
      <c r="E623" s="53" t="s">
        <v>696</v>
      </c>
      <c r="F623" s="37" t="s">
        <v>697</v>
      </c>
    </row>
    <row r="624" spans="1:6" ht="30" x14ac:dyDescent="0.4">
      <c r="A624" s="52" t="s">
        <v>1312</v>
      </c>
      <c r="B624" s="37" t="s">
        <v>695</v>
      </c>
      <c r="C624" s="37" t="s">
        <v>696</v>
      </c>
      <c r="D624" s="37" t="s">
        <v>697</v>
      </c>
      <c r="E624" s="53" t="s">
        <v>696</v>
      </c>
      <c r="F624" s="37" t="s">
        <v>697</v>
      </c>
    </row>
    <row r="625" spans="1:6" x14ac:dyDescent="0.4">
      <c r="A625" s="52" t="s">
        <v>1313</v>
      </c>
      <c r="B625" s="37" t="s">
        <v>695</v>
      </c>
      <c r="C625" s="37" t="s">
        <v>696</v>
      </c>
      <c r="D625" s="37" t="s">
        <v>697</v>
      </c>
      <c r="E625" s="53" t="s">
        <v>696</v>
      </c>
      <c r="F625" s="37" t="s">
        <v>697</v>
      </c>
    </row>
    <row r="626" spans="1:6" ht="30" x14ac:dyDescent="0.4">
      <c r="A626" s="52" t="s">
        <v>1314</v>
      </c>
      <c r="B626" s="37" t="s">
        <v>695</v>
      </c>
      <c r="C626" s="37" t="s">
        <v>696</v>
      </c>
      <c r="D626" s="37" t="s">
        <v>697</v>
      </c>
      <c r="E626" s="53" t="s">
        <v>696</v>
      </c>
      <c r="F626" s="37" t="s">
        <v>697</v>
      </c>
    </row>
    <row r="627" spans="1:6" ht="30" x14ac:dyDescent="0.4">
      <c r="A627" s="52" t="s">
        <v>1315</v>
      </c>
      <c r="B627" s="37" t="s">
        <v>695</v>
      </c>
      <c r="C627" s="37" t="s">
        <v>696</v>
      </c>
      <c r="D627" s="37" t="s">
        <v>697</v>
      </c>
      <c r="E627" s="53" t="s">
        <v>696</v>
      </c>
      <c r="F627" s="37" t="s">
        <v>697</v>
      </c>
    </row>
    <row r="628" spans="1:6" ht="30" x14ac:dyDescent="0.4">
      <c r="A628" s="52" t="s">
        <v>1316</v>
      </c>
      <c r="B628" s="37" t="s">
        <v>695</v>
      </c>
      <c r="C628" s="37" t="s">
        <v>696</v>
      </c>
      <c r="D628" s="37" t="s">
        <v>697</v>
      </c>
      <c r="E628" s="53" t="s">
        <v>696</v>
      </c>
      <c r="F628" s="37" t="s">
        <v>697</v>
      </c>
    </row>
    <row r="629" spans="1:6" x14ac:dyDescent="0.4">
      <c r="A629" s="52" t="s">
        <v>1317</v>
      </c>
      <c r="B629" s="37" t="s">
        <v>695</v>
      </c>
      <c r="C629" s="37" t="s">
        <v>696</v>
      </c>
      <c r="D629" s="37" t="s">
        <v>697</v>
      </c>
      <c r="E629" s="53" t="s">
        <v>696</v>
      </c>
      <c r="F629" s="37" t="s">
        <v>697</v>
      </c>
    </row>
    <row r="630" spans="1:6" x14ac:dyDescent="0.4">
      <c r="A630" s="52" t="s">
        <v>1318</v>
      </c>
      <c r="B630" s="37" t="s">
        <v>695</v>
      </c>
      <c r="C630" s="37" t="s">
        <v>696</v>
      </c>
      <c r="D630" s="37" t="s">
        <v>697</v>
      </c>
      <c r="E630" s="53" t="s">
        <v>696</v>
      </c>
      <c r="F630" s="37" t="s">
        <v>697</v>
      </c>
    </row>
    <row r="631" spans="1:6" ht="30" x14ac:dyDescent="0.4">
      <c r="A631" s="44" t="s">
        <v>1319</v>
      </c>
      <c r="B631" s="37" t="s">
        <v>695</v>
      </c>
      <c r="C631" s="37" t="s">
        <v>696</v>
      </c>
      <c r="D631" s="37" t="s">
        <v>697</v>
      </c>
      <c r="E631" s="53" t="s">
        <v>696</v>
      </c>
      <c r="F631" s="37" t="s">
        <v>697</v>
      </c>
    </row>
    <row r="632" spans="1:6" ht="30" x14ac:dyDescent="0.4">
      <c r="A632" s="52" t="s">
        <v>1320</v>
      </c>
      <c r="B632" s="37" t="s">
        <v>695</v>
      </c>
      <c r="C632" s="37" t="s">
        <v>696</v>
      </c>
      <c r="D632" s="37" t="s">
        <v>697</v>
      </c>
      <c r="E632" s="53" t="s">
        <v>696</v>
      </c>
      <c r="F632" s="37" t="s">
        <v>697</v>
      </c>
    </row>
    <row r="633" spans="1:6" x14ac:dyDescent="0.4">
      <c r="A633" s="52" t="s">
        <v>1321</v>
      </c>
      <c r="B633" s="37" t="s">
        <v>695</v>
      </c>
      <c r="C633" s="37" t="s">
        <v>696</v>
      </c>
      <c r="D633" s="37" t="s">
        <v>697</v>
      </c>
      <c r="E633" s="53" t="s">
        <v>696</v>
      </c>
      <c r="F633" s="37" t="s">
        <v>697</v>
      </c>
    </row>
    <row r="634" spans="1:6" x14ac:dyDescent="0.4">
      <c r="A634" s="52" t="s">
        <v>1322</v>
      </c>
      <c r="B634" s="37" t="s">
        <v>695</v>
      </c>
      <c r="C634" s="37" t="s">
        <v>696</v>
      </c>
      <c r="D634" s="37" t="s">
        <v>697</v>
      </c>
      <c r="E634" s="53" t="s">
        <v>696</v>
      </c>
      <c r="F634" s="37" t="s">
        <v>697</v>
      </c>
    </row>
    <row r="635" spans="1:6" ht="30" x14ac:dyDescent="0.4">
      <c r="A635" s="52" t="s">
        <v>1323</v>
      </c>
      <c r="B635" s="37" t="s">
        <v>695</v>
      </c>
      <c r="C635" s="37" t="s">
        <v>696</v>
      </c>
      <c r="D635" s="37" t="s">
        <v>697</v>
      </c>
      <c r="E635" s="53" t="s">
        <v>696</v>
      </c>
      <c r="F635" s="37" t="s">
        <v>697</v>
      </c>
    </row>
    <row r="636" spans="1:6" x14ac:dyDescent="0.4">
      <c r="A636" s="52" t="s">
        <v>1324</v>
      </c>
      <c r="B636" s="37" t="s">
        <v>695</v>
      </c>
      <c r="C636" s="37" t="s">
        <v>696</v>
      </c>
      <c r="D636" s="37" t="s">
        <v>697</v>
      </c>
      <c r="E636" s="53" t="s">
        <v>696</v>
      </c>
      <c r="F636" s="37" t="s">
        <v>697</v>
      </c>
    </row>
    <row r="637" spans="1:6" ht="30" x14ac:dyDescent="0.4">
      <c r="A637" s="52" t="s">
        <v>1325</v>
      </c>
      <c r="B637" s="37" t="s">
        <v>695</v>
      </c>
      <c r="C637" s="37" t="s">
        <v>696</v>
      </c>
      <c r="D637" s="37" t="s">
        <v>697</v>
      </c>
      <c r="E637" s="53" t="s">
        <v>696</v>
      </c>
      <c r="F637" s="37" t="s">
        <v>697</v>
      </c>
    </row>
    <row r="638" spans="1:6" ht="45" x14ac:dyDescent="0.4">
      <c r="A638" s="52" t="s">
        <v>1326</v>
      </c>
      <c r="B638" s="37" t="s">
        <v>695</v>
      </c>
      <c r="C638" s="37" t="s">
        <v>696</v>
      </c>
      <c r="D638" s="37" t="s">
        <v>697</v>
      </c>
      <c r="E638" s="53" t="s">
        <v>696</v>
      </c>
      <c r="F638" s="37" t="s">
        <v>697</v>
      </c>
    </row>
    <row r="639" spans="1:6" x14ac:dyDescent="0.4">
      <c r="A639" s="52" t="s">
        <v>1327</v>
      </c>
      <c r="B639" s="37" t="s">
        <v>695</v>
      </c>
      <c r="C639" s="37" t="s">
        <v>696</v>
      </c>
      <c r="D639" s="37" t="s">
        <v>697</v>
      </c>
      <c r="E639" s="53" t="s">
        <v>696</v>
      </c>
      <c r="F639" s="37" t="s">
        <v>697</v>
      </c>
    </row>
    <row r="640" spans="1:6" ht="45" x14ac:dyDescent="0.4">
      <c r="A640" s="52" t="s">
        <v>1328</v>
      </c>
      <c r="B640" s="37" t="s">
        <v>695</v>
      </c>
      <c r="C640" s="37" t="s">
        <v>696</v>
      </c>
      <c r="D640" s="37" t="s">
        <v>697</v>
      </c>
      <c r="E640" s="53" t="s">
        <v>696</v>
      </c>
      <c r="F640" s="37" t="s">
        <v>697</v>
      </c>
    </row>
    <row r="641" spans="1:6" x14ac:dyDescent="0.4">
      <c r="A641" s="52" t="s">
        <v>1329</v>
      </c>
      <c r="B641" s="37" t="s">
        <v>695</v>
      </c>
      <c r="C641" s="37" t="s">
        <v>696</v>
      </c>
      <c r="D641" s="37" t="s">
        <v>697</v>
      </c>
      <c r="E641" s="53" t="s">
        <v>696</v>
      </c>
      <c r="F641" s="37" t="s">
        <v>697</v>
      </c>
    </row>
    <row r="642" spans="1:6" x14ac:dyDescent="0.4">
      <c r="A642" s="52" t="s">
        <v>1330</v>
      </c>
      <c r="B642" s="37" t="s">
        <v>695</v>
      </c>
      <c r="C642" s="37" t="s">
        <v>696</v>
      </c>
      <c r="D642" s="37" t="s">
        <v>697</v>
      </c>
      <c r="E642" s="53" t="s">
        <v>696</v>
      </c>
      <c r="F642" s="37" t="s">
        <v>697</v>
      </c>
    </row>
    <row r="643" spans="1:6" ht="30" x14ac:dyDescent="0.4">
      <c r="A643" s="52" t="s">
        <v>1331</v>
      </c>
      <c r="B643" s="37" t="s">
        <v>695</v>
      </c>
      <c r="C643" s="37" t="s">
        <v>696</v>
      </c>
      <c r="D643" s="37" t="s">
        <v>697</v>
      </c>
      <c r="E643" s="53" t="s">
        <v>696</v>
      </c>
      <c r="F643" s="37" t="s">
        <v>697</v>
      </c>
    </row>
    <row r="644" spans="1:6" x14ac:dyDescent="0.4">
      <c r="A644" s="52" t="s">
        <v>1332</v>
      </c>
      <c r="B644" s="37" t="s">
        <v>695</v>
      </c>
      <c r="C644" s="37" t="s">
        <v>696</v>
      </c>
      <c r="D644" s="37" t="s">
        <v>697</v>
      </c>
      <c r="E644" s="53" t="s">
        <v>696</v>
      </c>
      <c r="F644" s="37" t="s">
        <v>697</v>
      </c>
    </row>
    <row r="645" spans="1:6" x14ac:dyDescent="0.4">
      <c r="A645" s="52" t="s">
        <v>1333</v>
      </c>
      <c r="B645" s="37" t="s">
        <v>695</v>
      </c>
      <c r="C645" s="37" t="s">
        <v>696</v>
      </c>
      <c r="D645" s="37" t="s">
        <v>697</v>
      </c>
      <c r="E645" s="53" t="s">
        <v>696</v>
      </c>
      <c r="F645" s="37" t="s">
        <v>697</v>
      </c>
    </row>
    <row r="646" spans="1:6" x14ac:dyDescent="0.4">
      <c r="A646" s="52" t="s">
        <v>1334</v>
      </c>
      <c r="B646" s="37" t="s">
        <v>695</v>
      </c>
      <c r="C646" s="37" t="s">
        <v>696</v>
      </c>
      <c r="D646" s="37" t="s">
        <v>697</v>
      </c>
      <c r="E646" s="53" t="s">
        <v>696</v>
      </c>
      <c r="F646" s="37" t="s">
        <v>697</v>
      </c>
    </row>
    <row r="647" spans="1:6" ht="30" x14ac:dyDescent="0.4">
      <c r="A647" s="52" t="s">
        <v>1335</v>
      </c>
      <c r="B647" s="37" t="s">
        <v>695</v>
      </c>
      <c r="C647" s="37" t="s">
        <v>696</v>
      </c>
      <c r="D647" s="37" t="s">
        <v>697</v>
      </c>
      <c r="E647" s="53" t="s">
        <v>696</v>
      </c>
      <c r="F647" s="37" t="s">
        <v>697</v>
      </c>
    </row>
    <row r="648" spans="1:6" x14ac:dyDescent="0.4">
      <c r="A648" s="52" t="s">
        <v>1336</v>
      </c>
      <c r="B648" s="37" t="s">
        <v>695</v>
      </c>
      <c r="C648" s="37" t="s">
        <v>696</v>
      </c>
      <c r="D648" s="37" t="s">
        <v>697</v>
      </c>
      <c r="E648" s="53" t="s">
        <v>696</v>
      </c>
      <c r="F648" s="37" t="s">
        <v>697</v>
      </c>
    </row>
    <row r="649" spans="1:6" ht="30" x14ac:dyDescent="0.4">
      <c r="A649" s="52" t="s">
        <v>1337</v>
      </c>
      <c r="B649" s="37" t="s">
        <v>695</v>
      </c>
      <c r="C649" s="37" t="s">
        <v>696</v>
      </c>
      <c r="D649" s="37" t="s">
        <v>697</v>
      </c>
      <c r="E649" s="53" t="s">
        <v>696</v>
      </c>
      <c r="F649" s="37" t="s">
        <v>697</v>
      </c>
    </row>
    <row r="650" spans="1:6" ht="30" x14ac:dyDescent="0.4">
      <c r="A650" s="52" t="s">
        <v>1338</v>
      </c>
      <c r="B650" s="37" t="s">
        <v>695</v>
      </c>
      <c r="C650" s="37" t="s">
        <v>696</v>
      </c>
      <c r="D650" s="37" t="s">
        <v>697</v>
      </c>
      <c r="E650" s="53" t="s">
        <v>696</v>
      </c>
      <c r="F650" s="37" t="s">
        <v>697</v>
      </c>
    </row>
    <row r="651" spans="1:6" x14ac:dyDescent="0.4">
      <c r="A651" s="52" t="s">
        <v>1339</v>
      </c>
      <c r="B651" s="37" t="s">
        <v>695</v>
      </c>
      <c r="C651" s="37" t="s">
        <v>696</v>
      </c>
      <c r="D651" s="37" t="s">
        <v>697</v>
      </c>
      <c r="E651" s="53" t="s">
        <v>696</v>
      </c>
      <c r="F651" s="37" t="s">
        <v>697</v>
      </c>
    </row>
    <row r="652" spans="1:6" x14ac:dyDescent="0.4">
      <c r="A652" s="52" t="s">
        <v>1340</v>
      </c>
      <c r="B652" s="37" t="s">
        <v>695</v>
      </c>
      <c r="C652" s="37" t="s">
        <v>696</v>
      </c>
      <c r="D652" s="37" t="s">
        <v>697</v>
      </c>
      <c r="E652" s="52" t="s">
        <v>696</v>
      </c>
      <c r="F652" s="37" t="s">
        <v>697</v>
      </c>
    </row>
    <row r="653" spans="1:6" ht="30" x14ac:dyDescent="0.4">
      <c r="A653" s="52" t="s">
        <v>1341</v>
      </c>
      <c r="B653" s="37" t="s">
        <v>695</v>
      </c>
      <c r="C653" s="37" t="s">
        <v>696</v>
      </c>
      <c r="D653" s="37" t="s">
        <v>697</v>
      </c>
      <c r="E653" s="53" t="s">
        <v>696</v>
      </c>
      <c r="F653" s="37" t="s">
        <v>697</v>
      </c>
    </row>
    <row r="654" spans="1:6" x14ac:dyDescent="0.4">
      <c r="A654" s="52" t="s">
        <v>1342</v>
      </c>
      <c r="B654" s="37" t="s">
        <v>695</v>
      </c>
      <c r="C654" s="37" t="s">
        <v>696</v>
      </c>
      <c r="D654" s="37" t="s">
        <v>697</v>
      </c>
      <c r="E654" s="53" t="s">
        <v>696</v>
      </c>
      <c r="F654" s="37" t="s">
        <v>697</v>
      </c>
    </row>
    <row r="655" spans="1:6" x14ac:dyDescent="0.4">
      <c r="A655" s="52" t="s">
        <v>1343</v>
      </c>
      <c r="B655" s="37" t="s">
        <v>695</v>
      </c>
      <c r="C655" s="37" t="s">
        <v>696</v>
      </c>
      <c r="D655" s="37" t="s">
        <v>697</v>
      </c>
      <c r="E655" s="53" t="s">
        <v>696</v>
      </c>
      <c r="F655" s="37" t="s">
        <v>697</v>
      </c>
    </row>
    <row r="656" spans="1:6" x14ac:dyDescent="0.4">
      <c r="A656" s="52" t="s">
        <v>1344</v>
      </c>
      <c r="B656" s="37" t="s">
        <v>695</v>
      </c>
      <c r="C656" s="37" t="s">
        <v>696</v>
      </c>
      <c r="D656" s="37" t="s">
        <v>697</v>
      </c>
      <c r="E656" s="53" t="s">
        <v>696</v>
      </c>
      <c r="F656" s="37" t="s">
        <v>697</v>
      </c>
    </row>
    <row r="657" spans="1:6" x14ac:dyDescent="0.4">
      <c r="A657" s="52" t="s">
        <v>1345</v>
      </c>
      <c r="B657" s="37" t="s">
        <v>695</v>
      </c>
      <c r="C657" s="37" t="s">
        <v>696</v>
      </c>
      <c r="D657" s="37" t="s">
        <v>697</v>
      </c>
      <c r="E657" s="52" t="s">
        <v>696</v>
      </c>
      <c r="F657" s="37" t="s">
        <v>697</v>
      </c>
    </row>
    <row r="658" spans="1:6" x14ac:dyDescent="0.4">
      <c r="A658" s="52" t="s">
        <v>1346</v>
      </c>
      <c r="B658" s="37" t="s">
        <v>695</v>
      </c>
      <c r="C658" s="37" t="s">
        <v>696</v>
      </c>
      <c r="D658" s="37" t="s">
        <v>697</v>
      </c>
      <c r="E658" s="53" t="s">
        <v>696</v>
      </c>
      <c r="F658" s="37" t="s">
        <v>697</v>
      </c>
    </row>
    <row r="659" spans="1:6" x14ac:dyDescent="0.4">
      <c r="A659" s="52" t="s">
        <v>1347</v>
      </c>
      <c r="B659" s="37" t="s">
        <v>695</v>
      </c>
      <c r="C659" s="37" t="s">
        <v>696</v>
      </c>
      <c r="D659" s="37" t="s">
        <v>697</v>
      </c>
      <c r="E659" s="53" t="s">
        <v>696</v>
      </c>
      <c r="F659" s="37" t="s">
        <v>697</v>
      </c>
    </row>
    <row r="660" spans="1:6" x14ac:dyDescent="0.4">
      <c r="A660" s="52" t="s">
        <v>1348</v>
      </c>
      <c r="B660" s="37" t="s">
        <v>695</v>
      </c>
      <c r="C660" s="37" t="s">
        <v>696</v>
      </c>
      <c r="D660" s="37" t="s">
        <v>697</v>
      </c>
      <c r="E660" s="53" t="s">
        <v>696</v>
      </c>
      <c r="F660" s="37" t="s">
        <v>697</v>
      </c>
    </row>
    <row r="661" spans="1:6" ht="30" x14ac:dyDescent="0.4">
      <c r="A661" s="52" t="s">
        <v>1349</v>
      </c>
      <c r="B661" s="37" t="s">
        <v>695</v>
      </c>
      <c r="C661" s="37" t="s">
        <v>696</v>
      </c>
      <c r="D661" s="37" t="s">
        <v>697</v>
      </c>
      <c r="E661" s="53" t="s">
        <v>696</v>
      </c>
      <c r="F661" s="37" t="s">
        <v>697</v>
      </c>
    </row>
    <row r="662" spans="1:6" x14ac:dyDescent="0.4">
      <c r="A662" s="52" t="s">
        <v>1350</v>
      </c>
      <c r="B662" s="37" t="s">
        <v>695</v>
      </c>
      <c r="C662" s="37" t="s">
        <v>696</v>
      </c>
      <c r="D662" s="37" t="s">
        <v>697</v>
      </c>
      <c r="E662" s="53" t="s">
        <v>696</v>
      </c>
      <c r="F662" s="37" t="s">
        <v>697</v>
      </c>
    </row>
    <row r="663" spans="1:6" ht="30" x14ac:dyDescent="0.4">
      <c r="A663" s="52" t="s">
        <v>1351</v>
      </c>
      <c r="B663" s="37" t="s">
        <v>695</v>
      </c>
      <c r="C663" s="37" t="s">
        <v>696</v>
      </c>
      <c r="D663" s="37" t="s">
        <v>697</v>
      </c>
      <c r="E663" s="53" t="s">
        <v>696</v>
      </c>
      <c r="F663" s="37" t="s">
        <v>697</v>
      </c>
    </row>
    <row r="664" spans="1:6" x14ac:dyDescent="0.4">
      <c r="A664" s="52" t="s">
        <v>1352</v>
      </c>
      <c r="B664" s="37" t="s">
        <v>695</v>
      </c>
      <c r="C664" s="37" t="s">
        <v>696</v>
      </c>
      <c r="D664" s="37" t="s">
        <v>697</v>
      </c>
      <c r="E664" s="53" t="s">
        <v>696</v>
      </c>
      <c r="F664" s="37" t="s">
        <v>697</v>
      </c>
    </row>
    <row r="665" spans="1:6" x14ac:dyDescent="0.4">
      <c r="A665" s="52" t="s">
        <v>1353</v>
      </c>
      <c r="B665" s="37" t="s">
        <v>695</v>
      </c>
      <c r="C665" s="37" t="s">
        <v>696</v>
      </c>
      <c r="D665" s="37" t="s">
        <v>697</v>
      </c>
      <c r="E665" s="53" t="s">
        <v>696</v>
      </c>
      <c r="F665" s="37" t="s">
        <v>697</v>
      </c>
    </row>
    <row r="666" spans="1:6" ht="30" x14ac:dyDescent="0.4">
      <c r="A666" s="52" t="s">
        <v>1354</v>
      </c>
      <c r="B666" s="37" t="s">
        <v>695</v>
      </c>
      <c r="C666" s="37" t="s">
        <v>696</v>
      </c>
      <c r="D666" s="37" t="s">
        <v>697</v>
      </c>
      <c r="E666" s="53" t="s">
        <v>696</v>
      </c>
      <c r="F666" s="37" t="s">
        <v>697</v>
      </c>
    </row>
    <row r="667" spans="1:6" x14ac:dyDescent="0.4">
      <c r="A667" s="52" t="s">
        <v>1355</v>
      </c>
      <c r="B667" s="37" t="s">
        <v>695</v>
      </c>
      <c r="C667" s="37" t="s">
        <v>696</v>
      </c>
      <c r="D667" s="37" t="s">
        <v>697</v>
      </c>
      <c r="E667" s="53" t="s">
        <v>696</v>
      </c>
      <c r="F667" s="37" t="s">
        <v>697</v>
      </c>
    </row>
    <row r="668" spans="1:6" x14ac:dyDescent="0.4">
      <c r="A668" s="52" t="s">
        <v>1356</v>
      </c>
      <c r="B668" s="37" t="s">
        <v>695</v>
      </c>
      <c r="C668" s="37" t="s">
        <v>696</v>
      </c>
      <c r="D668" s="37" t="s">
        <v>697</v>
      </c>
      <c r="E668" s="53" t="s">
        <v>696</v>
      </c>
      <c r="F668" s="37" t="s">
        <v>697</v>
      </c>
    </row>
    <row r="669" spans="1:6" ht="30" x14ac:dyDescent="0.4">
      <c r="A669" s="52" t="s">
        <v>1357</v>
      </c>
      <c r="B669" s="37" t="s">
        <v>695</v>
      </c>
      <c r="C669" s="37" t="s">
        <v>696</v>
      </c>
      <c r="D669" s="37" t="s">
        <v>697</v>
      </c>
      <c r="E669" s="53" t="s">
        <v>696</v>
      </c>
      <c r="F669" s="37" t="s">
        <v>697</v>
      </c>
    </row>
    <row r="670" spans="1:6" x14ac:dyDescent="0.4">
      <c r="A670" s="52" t="s">
        <v>1358</v>
      </c>
      <c r="B670" s="37" t="s">
        <v>695</v>
      </c>
      <c r="C670" s="37" t="s">
        <v>696</v>
      </c>
      <c r="D670" s="37" t="s">
        <v>697</v>
      </c>
      <c r="E670" s="53" t="s">
        <v>696</v>
      </c>
      <c r="F670" s="37" t="s">
        <v>697</v>
      </c>
    </row>
    <row r="671" spans="1:6" x14ac:dyDescent="0.4">
      <c r="A671" s="52" t="s">
        <v>1359</v>
      </c>
      <c r="B671" s="37" t="s">
        <v>695</v>
      </c>
      <c r="C671" s="37" t="s">
        <v>696</v>
      </c>
      <c r="D671" s="37" t="s">
        <v>697</v>
      </c>
      <c r="E671" s="53" t="s">
        <v>696</v>
      </c>
      <c r="F671" s="37" t="s">
        <v>697</v>
      </c>
    </row>
    <row r="672" spans="1:6" x14ac:dyDescent="0.4">
      <c r="A672" s="52" t="s">
        <v>1360</v>
      </c>
      <c r="B672" s="37" t="s">
        <v>695</v>
      </c>
      <c r="C672" s="37" t="s">
        <v>696</v>
      </c>
      <c r="D672" s="37" t="s">
        <v>697</v>
      </c>
      <c r="E672" s="53" t="s">
        <v>696</v>
      </c>
      <c r="F672" s="37" t="s">
        <v>697</v>
      </c>
    </row>
    <row r="673" spans="1:6" x14ac:dyDescent="0.4">
      <c r="A673" s="52" t="s">
        <v>1361</v>
      </c>
      <c r="B673" s="37" t="s">
        <v>695</v>
      </c>
      <c r="C673" s="37" t="s">
        <v>696</v>
      </c>
      <c r="D673" s="37" t="s">
        <v>697</v>
      </c>
      <c r="E673" s="53" t="s">
        <v>696</v>
      </c>
      <c r="F673" s="37" t="s">
        <v>697</v>
      </c>
    </row>
    <row r="674" spans="1:6" ht="30" x14ac:dyDescent="0.4">
      <c r="A674" s="52" t="s">
        <v>1362</v>
      </c>
      <c r="B674" s="37" t="s">
        <v>695</v>
      </c>
      <c r="C674" s="37" t="s">
        <v>696</v>
      </c>
      <c r="D674" s="37" t="s">
        <v>697</v>
      </c>
      <c r="E674" s="53" t="s">
        <v>696</v>
      </c>
      <c r="F674" s="37" t="s">
        <v>697</v>
      </c>
    </row>
    <row r="675" spans="1:6" ht="30" x14ac:dyDescent="0.4">
      <c r="A675" s="52" t="s">
        <v>1363</v>
      </c>
      <c r="B675" s="37" t="s">
        <v>695</v>
      </c>
      <c r="C675" s="37" t="s">
        <v>696</v>
      </c>
      <c r="D675" s="37" t="s">
        <v>697</v>
      </c>
      <c r="E675" s="53" t="s">
        <v>696</v>
      </c>
      <c r="F675" s="37" t="s">
        <v>697</v>
      </c>
    </row>
    <row r="676" spans="1:6" ht="30" x14ac:dyDescent="0.4">
      <c r="A676" s="52" t="s">
        <v>1364</v>
      </c>
      <c r="B676" s="37" t="s">
        <v>695</v>
      </c>
      <c r="C676" s="37" t="s">
        <v>696</v>
      </c>
      <c r="D676" s="37" t="s">
        <v>697</v>
      </c>
      <c r="E676" s="53" t="s">
        <v>696</v>
      </c>
      <c r="F676" s="37" t="s">
        <v>697</v>
      </c>
    </row>
    <row r="677" spans="1:6" x14ac:dyDescent="0.4">
      <c r="A677" s="52" t="s">
        <v>1365</v>
      </c>
      <c r="B677" s="37" t="s">
        <v>695</v>
      </c>
      <c r="C677" s="37" t="s">
        <v>696</v>
      </c>
      <c r="D677" s="37" t="s">
        <v>697</v>
      </c>
      <c r="E677" s="52" t="s">
        <v>696</v>
      </c>
      <c r="F677" s="37" t="s">
        <v>697</v>
      </c>
    </row>
    <row r="678" spans="1:6" x14ac:dyDescent="0.4">
      <c r="A678" s="52" t="s">
        <v>1366</v>
      </c>
      <c r="B678" s="37" t="s">
        <v>695</v>
      </c>
      <c r="C678" s="37" t="s">
        <v>696</v>
      </c>
      <c r="D678" s="37" t="s">
        <v>697</v>
      </c>
      <c r="E678" s="53" t="s">
        <v>696</v>
      </c>
      <c r="F678" s="37" t="s">
        <v>697</v>
      </c>
    </row>
    <row r="679" spans="1:6" ht="30" x14ac:dyDescent="0.4">
      <c r="A679" s="52" t="s">
        <v>1367</v>
      </c>
      <c r="B679" s="37" t="s">
        <v>695</v>
      </c>
      <c r="C679" s="37" t="s">
        <v>696</v>
      </c>
      <c r="D679" s="37" t="s">
        <v>697</v>
      </c>
      <c r="E679" s="53" t="s">
        <v>696</v>
      </c>
      <c r="F679" s="37" t="s">
        <v>697</v>
      </c>
    </row>
    <row r="680" spans="1:6" x14ac:dyDescent="0.4">
      <c r="A680" s="52" t="s">
        <v>1368</v>
      </c>
      <c r="B680" s="37" t="s">
        <v>695</v>
      </c>
      <c r="C680" s="37" t="s">
        <v>696</v>
      </c>
      <c r="D680" s="37" t="s">
        <v>697</v>
      </c>
      <c r="E680" s="52" t="s">
        <v>696</v>
      </c>
      <c r="F680" s="37" t="s">
        <v>697</v>
      </c>
    </row>
    <row r="681" spans="1:6" x14ac:dyDescent="0.4">
      <c r="A681" s="52" t="s">
        <v>1369</v>
      </c>
      <c r="B681" s="37" t="s">
        <v>695</v>
      </c>
      <c r="C681" s="37" t="s">
        <v>696</v>
      </c>
      <c r="D681" s="37" t="s">
        <v>697</v>
      </c>
      <c r="E681" s="52" t="s">
        <v>696</v>
      </c>
      <c r="F681" s="37" t="s">
        <v>697</v>
      </c>
    </row>
    <row r="682" spans="1:6" ht="30" x14ac:dyDescent="0.4">
      <c r="A682" s="52" t="s">
        <v>1370</v>
      </c>
      <c r="B682" s="37" t="s">
        <v>695</v>
      </c>
      <c r="C682" s="37" t="s">
        <v>696</v>
      </c>
      <c r="D682" s="37" t="s">
        <v>697</v>
      </c>
      <c r="E682" s="53" t="s">
        <v>696</v>
      </c>
      <c r="F682" s="37" t="s">
        <v>697</v>
      </c>
    </row>
    <row r="683" spans="1:6" ht="30" x14ac:dyDescent="0.4">
      <c r="A683" s="52" t="s">
        <v>1371</v>
      </c>
      <c r="B683" s="37" t="s">
        <v>695</v>
      </c>
      <c r="C683" s="37" t="s">
        <v>696</v>
      </c>
      <c r="D683" s="37" t="s">
        <v>697</v>
      </c>
      <c r="E683" s="53" t="s">
        <v>696</v>
      </c>
      <c r="F683" s="37" t="s">
        <v>697</v>
      </c>
    </row>
    <row r="684" spans="1:6" x14ac:dyDescent="0.4">
      <c r="A684" s="52" t="s">
        <v>1372</v>
      </c>
      <c r="B684" s="37" t="s">
        <v>695</v>
      </c>
      <c r="C684" s="37" t="s">
        <v>696</v>
      </c>
      <c r="D684" s="37" t="s">
        <v>697</v>
      </c>
      <c r="E684" s="52" t="s">
        <v>696</v>
      </c>
      <c r="F684" s="37" t="s">
        <v>697</v>
      </c>
    </row>
    <row r="685" spans="1:6" x14ac:dyDescent="0.4">
      <c r="A685" s="52" t="s">
        <v>1373</v>
      </c>
      <c r="B685" s="37" t="s">
        <v>695</v>
      </c>
      <c r="C685" s="37" t="s">
        <v>696</v>
      </c>
      <c r="D685" s="37" t="s">
        <v>697</v>
      </c>
      <c r="E685" s="53" t="s">
        <v>696</v>
      </c>
      <c r="F685" s="37" t="s">
        <v>697</v>
      </c>
    </row>
    <row r="686" spans="1:6" ht="30" x14ac:dyDescent="0.4">
      <c r="A686" s="52" t="s">
        <v>1374</v>
      </c>
      <c r="B686" s="37" t="s">
        <v>695</v>
      </c>
      <c r="C686" s="37" t="s">
        <v>696</v>
      </c>
      <c r="D686" s="37" t="s">
        <v>697</v>
      </c>
      <c r="E686" s="53" t="s">
        <v>696</v>
      </c>
      <c r="F686" s="37" t="s">
        <v>697</v>
      </c>
    </row>
    <row r="687" spans="1:6" ht="30" x14ac:dyDescent="0.4">
      <c r="A687" s="52" t="s">
        <v>1375</v>
      </c>
      <c r="B687" s="37" t="s">
        <v>695</v>
      </c>
      <c r="C687" s="37" t="s">
        <v>696</v>
      </c>
      <c r="D687" s="37" t="s">
        <v>697</v>
      </c>
      <c r="E687" s="53" t="s">
        <v>696</v>
      </c>
      <c r="F687" s="37" t="s">
        <v>697</v>
      </c>
    </row>
    <row r="688" spans="1:6" ht="30" x14ac:dyDescent="0.4">
      <c r="A688" s="52" t="s">
        <v>1376</v>
      </c>
      <c r="B688" s="37" t="s">
        <v>695</v>
      </c>
      <c r="C688" s="37" t="s">
        <v>696</v>
      </c>
      <c r="D688" s="37" t="s">
        <v>697</v>
      </c>
      <c r="E688" s="53" t="s">
        <v>696</v>
      </c>
      <c r="F688" s="37" t="s">
        <v>697</v>
      </c>
    </row>
    <row r="689" spans="1:6" ht="30" x14ac:dyDescent="0.4">
      <c r="A689" s="52" t="s">
        <v>1377</v>
      </c>
      <c r="B689" s="37" t="s">
        <v>695</v>
      </c>
      <c r="C689" s="37" t="s">
        <v>696</v>
      </c>
      <c r="D689" s="37" t="s">
        <v>697</v>
      </c>
      <c r="E689" s="53" t="s">
        <v>696</v>
      </c>
      <c r="F689" s="37" t="s">
        <v>697</v>
      </c>
    </row>
    <row r="690" spans="1:6" x14ac:dyDescent="0.4">
      <c r="A690" s="52" t="s">
        <v>1378</v>
      </c>
      <c r="B690" s="37" t="s">
        <v>695</v>
      </c>
      <c r="C690" s="37" t="s">
        <v>696</v>
      </c>
      <c r="D690" s="37" t="s">
        <v>697</v>
      </c>
      <c r="E690" s="53" t="s">
        <v>696</v>
      </c>
      <c r="F690" s="37" t="s">
        <v>697</v>
      </c>
    </row>
    <row r="691" spans="1:6" x14ac:dyDescent="0.4">
      <c r="A691" s="52" t="s">
        <v>1379</v>
      </c>
      <c r="B691" s="37" t="s">
        <v>695</v>
      </c>
      <c r="C691" s="37" t="s">
        <v>696</v>
      </c>
      <c r="D691" s="37" t="s">
        <v>697</v>
      </c>
      <c r="E691" s="53" t="s">
        <v>696</v>
      </c>
      <c r="F691" s="37" t="s">
        <v>697</v>
      </c>
    </row>
    <row r="692" spans="1:6" ht="30" x14ac:dyDescent="0.4">
      <c r="A692" s="52" t="s">
        <v>1380</v>
      </c>
      <c r="B692" s="37" t="s">
        <v>695</v>
      </c>
      <c r="C692" s="37" t="s">
        <v>696</v>
      </c>
      <c r="D692" s="37" t="s">
        <v>697</v>
      </c>
      <c r="E692" s="53" t="s">
        <v>696</v>
      </c>
      <c r="F692" s="37" t="s">
        <v>697</v>
      </c>
    </row>
    <row r="693" spans="1:6" x14ac:dyDescent="0.4">
      <c r="A693" s="52" t="s">
        <v>1381</v>
      </c>
      <c r="B693" s="37" t="s">
        <v>695</v>
      </c>
      <c r="C693" s="37" t="s">
        <v>696</v>
      </c>
      <c r="D693" s="37" t="s">
        <v>697</v>
      </c>
      <c r="E693" s="53" t="s">
        <v>696</v>
      </c>
      <c r="F693" s="37" t="s">
        <v>697</v>
      </c>
    </row>
    <row r="694" spans="1:6" x14ac:dyDescent="0.4">
      <c r="A694" s="52" t="s">
        <v>1382</v>
      </c>
      <c r="B694" s="37" t="s">
        <v>695</v>
      </c>
      <c r="C694" s="37" t="s">
        <v>696</v>
      </c>
      <c r="D694" s="37" t="s">
        <v>697</v>
      </c>
      <c r="E694" s="53" t="s">
        <v>696</v>
      </c>
      <c r="F694" s="37" t="s">
        <v>697</v>
      </c>
    </row>
    <row r="695" spans="1:6" ht="30" x14ac:dyDescent="0.4">
      <c r="A695" s="52" t="s">
        <v>1383</v>
      </c>
      <c r="B695" s="37" t="s">
        <v>695</v>
      </c>
      <c r="C695" s="37" t="s">
        <v>696</v>
      </c>
      <c r="D695" s="37" t="s">
        <v>697</v>
      </c>
      <c r="E695" s="53" t="s">
        <v>696</v>
      </c>
      <c r="F695" s="37" t="s">
        <v>697</v>
      </c>
    </row>
    <row r="696" spans="1:6" x14ac:dyDescent="0.4">
      <c r="A696" s="52" t="s">
        <v>1384</v>
      </c>
      <c r="B696" s="37" t="s">
        <v>695</v>
      </c>
      <c r="C696" s="37" t="s">
        <v>696</v>
      </c>
      <c r="D696" s="37" t="s">
        <v>697</v>
      </c>
      <c r="E696" s="52" t="s">
        <v>696</v>
      </c>
      <c r="F696" s="37" t="s">
        <v>697</v>
      </c>
    </row>
    <row r="697" spans="1:6" x14ac:dyDescent="0.4">
      <c r="A697" s="52" t="s">
        <v>1385</v>
      </c>
      <c r="B697" s="37" t="s">
        <v>695</v>
      </c>
      <c r="C697" s="37" t="s">
        <v>696</v>
      </c>
      <c r="D697" s="37" t="s">
        <v>697</v>
      </c>
      <c r="E697" s="53" t="s">
        <v>696</v>
      </c>
      <c r="F697" s="37" t="s">
        <v>697</v>
      </c>
    </row>
    <row r="698" spans="1:6" ht="30" x14ac:dyDescent="0.4">
      <c r="A698" s="52" t="s">
        <v>1386</v>
      </c>
      <c r="B698" s="37" t="s">
        <v>695</v>
      </c>
      <c r="C698" s="37" t="s">
        <v>696</v>
      </c>
      <c r="D698" s="37" t="s">
        <v>697</v>
      </c>
      <c r="E698" s="53" t="s">
        <v>696</v>
      </c>
      <c r="F698" s="37" t="s">
        <v>697</v>
      </c>
    </row>
    <row r="699" spans="1:6" ht="30" x14ac:dyDescent="0.4">
      <c r="A699" s="52" t="s">
        <v>1387</v>
      </c>
      <c r="B699" s="37" t="s">
        <v>695</v>
      </c>
      <c r="C699" s="37" t="s">
        <v>696</v>
      </c>
      <c r="D699" s="37" t="s">
        <v>697</v>
      </c>
      <c r="E699" s="53" t="s">
        <v>696</v>
      </c>
      <c r="F699" s="37" t="s">
        <v>697</v>
      </c>
    </row>
    <row r="700" spans="1:6" ht="30" x14ac:dyDescent="0.4">
      <c r="A700" s="52" t="s">
        <v>1388</v>
      </c>
      <c r="B700" s="37" t="s">
        <v>695</v>
      </c>
      <c r="C700" s="37" t="s">
        <v>696</v>
      </c>
      <c r="D700" s="37" t="s">
        <v>697</v>
      </c>
      <c r="E700" s="53" t="s">
        <v>696</v>
      </c>
      <c r="F700" s="37" t="s">
        <v>697</v>
      </c>
    </row>
    <row r="701" spans="1:6" ht="30" x14ac:dyDescent="0.4">
      <c r="A701" s="52" t="s">
        <v>1389</v>
      </c>
      <c r="B701" s="37" t="s">
        <v>695</v>
      </c>
      <c r="C701" s="37" t="s">
        <v>696</v>
      </c>
      <c r="D701" s="37" t="s">
        <v>697</v>
      </c>
      <c r="E701" s="53" t="s">
        <v>696</v>
      </c>
      <c r="F701" s="37" t="s">
        <v>697</v>
      </c>
    </row>
    <row r="702" spans="1:6" ht="30" x14ac:dyDescent="0.4">
      <c r="A702" s="52" t="s">
        <v>1390</v>
      </c>
      <c r="B702" s="37" t="s">
        <v>695</v>
      </c>
      <c r="C702" s="37" t="s">
        <v>696</v>
      </c>
      <c r="D702" s="37" t="s">
        <v>697</v>
      </c>
      <c r="E702" s="53" t="s">
        <v>696</v>
      </c>
      <c r="F702" s="37" t="s">
        <v>697</v>
      </c>
    </row>
    <row r="703" spans="1:6" ht="30" x14ac:dyDescent="0.4">
      <c r="A703" s="52" t="s">
        <v>1391</v>
      </c>
      <c r="B703" s="37" t="s">
        <v>695</v>
      </c>
      <c r="C703" s="37" t="s">
        <v>696</v>
      </c>
      <c r="D703" s="37" t="s">
        <v>697</v>
      </c>
      <c r="E703" s="53" t="s">
        <v>696</v>
      </c>
      <c r="F703" s="37" t="s">
        <v>697</v>
      </c>
    </row>
    <row r="704" spans="1:6" x14ac:dyDescent="0.4">
      <c r="A704" s="52" t="s">
        <v>1392</v>
      </c>
      <c r="B704" s="37" t="s">
        <v>695</v>
      </c>
      <c r="C704" s="37" t="s">
        <v>696</v>
      </c>
      <c r="D704" s="37" t="s">
        <v>697</v>
      </c>
      <c r="E704" s="53" t="s">
        <v>696</v>
      </c>
      <c r="F704" s="37" t="s">
        <v>697</v>
      </c>
    </row>
    <row r="705" spans="1:6" ht="30" x14ac:dyDescent="0.4">
      <c r="A705" s="52" t="s">
        <v>1393</v>
      </c>
      <c r="B705" s="37" t="s">
        <v>695</v>
      </c>
      <c r="C705" s="37" t="s">
        <v>696</v>
      </c>
      <c r="D705" s="37" t="s">
        <v>697</v>
      </c>
      <c r="E705" s="53" t="s">
        <v>696</v>
      </c>
      <c r="F705" s="37" t="s">
        <v>697</v>
      </c>
    </row>
    <row r="706" spans="1:6" ht="30" x14ac:dyDescent="0.4">
      <c r="A706" s="52" t="s">
        <v>1394</v>
      </c>
      <c r="B706" s="37" t="s">
        <v>695</v>
      </c>
      <c r="C706" s="37" t="s">
        <v>696</v>
      </c>
      <c r="D706" s="37" t="s">
        <v>697</v>
      </c>
      <c r="E706" s="52" t="s">
        <v>696</v>
      </c>
      <c r="F706" s="37" t="s">
        <v>697</v>
      </c>
    </row>
    <row r="707" spans="1:6" x14ac:dyDescent="0.4">
      <c r="A707" s="52" t="s">
        <v>1395</v>
      </c>
      <c r="B707" s="37" t="s">
        <v>695</v>
      </c>
      <c r="C707" s="37" t="s">
        <v>696</v>
      </c>
      <c r="D707" s="37" t="s">
        <v>697</v>
      </c>
      <c r="E707" s="52" t="s">
        <v>696</v>
      </c>
      <c r="F707" s="37" t="s">
        <v>697</v>
      </c>
    </row>
    <row r="708" spans="1:6" x14ac:dyDescent="0.4">
      <c r="A708" s="52" t="s">
        <v>1396</v>
      </c>
      <c r="B708" s="37" t="s">
        <v>695</v>
      </c>
      <c r="C708" s="37" t="s">
        <v>696</v>
      </c>
      <c r="D708" s="37" t="s">
        <v>697</v>
      </c>
      <c r="E708" s="52" t="s">
        <v>696</v>
      </c>
      <c r="F708" s="37" t="s">
        <v>697</v>
      </c>
    </row>
    <row r="709" spans="1:6" x14ac:dyDescent="0.4">
      <c r="A709" s="52" t="s">
        <v>1397</v>
      </c>
      <c r="B709" s="37" t="s">
        <v>695</v>
      </c>
      <c r="C709" s="37" t="s">
        <v>696</v>
      </c>
      <c r="D709" s="37" t="s">
        <v>697</v>
      </c>
      <c r="E709" s="53" t="s">
        <v>696</v>
      </c>
      <c r="F709" s="37" t="s">
        <v>697</v>
      </c>
    </row>
    <row r="710" spans="1:6" x14ac:dyDescent="0.4">
      <c r="A710" s="52" t="s">
        <v>1398</v>
      </c>
      <c r="B710" s="37" t="s">
        <v>695</v>
      </c>
      <c r="C710" s="37" t="s">
        <v>696</v>
      </c>
      <c r="D710" s="37" t="s">
        <v>697</v>
      </c>
      <c r="E710" s="52" t="s">
        <v>696</v>
      </c>
      <c r="F710" s="37" t="s">
        <v>697</v>
      </c>
    </row>
    <row r="711" spans="1:6" x14ac:dyDescent="0.4">
      <c r="A711" s="52" t="s">
        <v>1399</v>
      </c>
      <c r="B711" s="37" t="s">
        <v>695</v>
      </c>
      <c r="C711" s="37" t="s">
        <v>696</v>
      </c>
      <c r="D711" s="37" t="s">
        <v>697</v>
      </c>
      <c r="E711" s="52" t="s">
        <v>696</v>
      </c>
      <c r="F711" s="37" t="s">
        <v>697</v>
      </c>
    </row>
    <row r="712" spans="1:6" ht="30" x14ac:dyDescent="0.4">
      <c r="A712" s="52" t="s">
        <v>1400</v>
      </c>
      <c r="B712" s="37" t="s">
        <v>695</v>
      </c>
      <c r="C712" s="37" t="s">
        <v>696</v>
      </c>
      <c r="D712" s="37" t="s">
        <v>697</v>
      </c>
      <c r="E712" s="52" t="s">
        <v>696</v>
      </c>
      <c r="F712" s="37" t="s">
        <v>697</v>
      </c>
    </row>
    <row r="713" spans="1:6" ht="30" x14ac:dyDescent="0.4">
      <c r="A713" s="52" t="s">
        <v>1401</v>
      </c>
      <c r="B713" s="37" t="s">
        <v>695</v>
      </c>
      <c r="C713" s="37" t="s">
        <v>696</v>
      </c>
      <c r="D713" s="37" t="s">
        <v>697</v>
      </c>
      <c r="E713" s="52" t="s">
        <v>696</v>
      </c>
      <c r="F713" s="37" t="s">
        <v>697</v>
      </c>
    </row>
    <row r="714" spans="1:6" x14ac:dyDescent="0.4">
      <c r="A714" s="52" t="s">
        <v>1402</v>
      </c>
      <c r="B714" s="37" t="s">
        <v>695</v>
      </c>
      <c r="C714" s="37" t="s">
        <v>696</v>
      </c>
      <c r="D714" s="37" t="s">
        <v>697</v>
      </c>
      <c r="E714" s="52" t="s">
        <v>696</v>
      </c>
      <c r="F714" s="37" t="s">
        <v>697</v>
      </c>
    </row>
    <row r="715" spans="1:6" x14ac:dyDescent="0.4">
      <c r="A715" s="52" t="s">
        <v>1403</v>
      </c>
      <c r="B715" s="37" t="s">
        <v>695</v>
      </c>
      <c r="C715" s="37" t="s">
        <v>696</v>
      </c>
      <c r="D715" s="37" t="s">
        <v>697</v>
      </c>
      <c r="E715" s="52" t="s">
        <v>696</v>
      </c>
      <c r="F715" s="37" t="s">
        <v>697</v>
      </c>
    </row>
    <row r="716" spans="1:6" ht="30" x14ac:dyDescent="0.4">
      <c r="A716" s="52" t="s">
        <v>1404</v>
      </c>
      <c r="B716" s="37" t="s">
        <v>695</v>
      </c>
      <c r="C716" s="37" t="s">
        <v>696</v>
      </c>
      <c r="D716" s="37" t="s">
        <v>697</v>
      </c>
      <c r="E716" s="52" t="s">
        <v>696</v>
      </c>
      <c r="F716" s="37" t="s">
        <v>697</v>
      </c>
    </row>
    <row r="717" spans="1:6" x14ac:dyDescent="0.4">
      <c r="A717" s="52" t="s">
        <v>1405</v>
      </c>
      <c r="B717" s="37" t="s">
        <v>695</v>
      </c>
      <c r="C717" s="37" t="s">
        <v>696</v>
      </c>
      <c r="D717" s="37" t="s">
        <v>697</v>
      </c>
      <c r="E717" s="52" t="s">
        <v>696</v>
      </c>
      <c r="F717" s="37" t="s">
        <v>697</v>
      </c>
    </row>
    <row r="718" spans="1:6" x14ac:dyDescent="0.4">
      <c r="A718" s="52" t="s">
        <v>1406</v>
      </c>
      <c r="B718" s="37" t="s">
        <v>695</v>
      </c>
      <c r="C718" s="37" t="s">
        <v>696</v>
      </c>
      <c r="D718" s="37" t="s">
        <v>697</v>
      </c>
      <c r="E718" s="52" t="s">
        <v>696</v>
      </c>
      <c r="F718" s="37" t="s">
        <v>697</v>
      </c>
    </row>
    <row r="719" spans="1:6" ht="30" x14ac:dyDescent="0.4">
      <c r="A719" s="52" t="s">
        <v>1407</v>
      </c>
      <c r="B719" s="37" t="s">
        <v>695</v>
      </c>
      <c r="C719" s="37" t="s">
        <v>696</v>
      </c>
      <c r="D719" s="37" t="s">
        <v>697</v>
      </c>
      <c r="E719" s="53" t="s">
        <v>696</v>
      </c>
      <c r="F719" s="37" t="s">
        <v>697</v>
      </c>
    </row>
    <row r="720" spans="1:6" ht="30" x14ac:dyDescent="0.4">
      <c r="A720" s="52" t="s">
        <v>1408</v>
      </c>
      <c r="B720" s="37" t="s">
        <v>695</v>
      </c>
      <c r="C720" s="37" t="s">
        <v>696</v>
      </c>
      <c r="D720" s="37" t="s">
        <v>697</v>
      </c>
      <c r="E720" s="53" t="s">
        <v>696</v>
      </c>
      <c r="F720" s="37" t="s">
        <v>697</v>
      </c>
    </row>
    <row r="721" spans="1:6" ht="30" x14ac:dyDescent="0.4">
      <c r="A721" s="52" t="s">
        <v>1409</v>
      </c>
      <c r="B721" s="37" t="s">
        <v>695</v>
      </c>
      <c r="C721" s="37" t="s">
        <v>696</v>
      </c>
      <c r="D721" s="37" t="s">
        <v>697</v>
      </c>
      <c r="E721" s="53" t="s">
        <v>696</v>
      </c>
      <c r="F721" s="37" t="s">
        <v>697</v>
      </c>
    </row>
    <row r="722" spans="1:6" ht="45" x14ac:dyDescent="0.4">
      <c r="A722" s="52" t="s">
        <v>1410</v>
      </c>
      <c r="B722" s="37" t="s">
        <v>695</v>
      </c>
      <c r="C722" s="37" t="s">
        <v>696</v>
      </c>
      <c r="D722" s="37" t="s">
        <v>697</v>
      </c>
      <c r="E722" s="53" t="s">
        <v>696</v>
      </c>
      <c r="F722" s="37" t="s">
        <v>697</v>
      </c>
    </row>
    <row r="723" spans="1:6" ht="30" x14ac:dyDescent="0.4">
      <c r="A723" s="52" t="s">
        <v>1411</v>
      </c>
      <c r="B723" s="37" t="s">
        <v>695</v>
      </c>
      <c r="C723" s="37" t="s">
        <v>696</v>
      </c>
      <c r="D723" s="37" t="s">
        <v>697</v>
      </c>
      <c r="E723" s="53" t="s">
        <v>696</v>
      </c>
      <c r="F723" s="37" t="s">
        <v>697</v>
      </c>
    </row>
    <row r="724" spans="1:6" ht="30" x14ac:dyDescent="0.4">
      <c r="A724" s="52" t="s">
        <v>1412</v>
      </c>
      <c r="B724" s="37" t="s">
        <v>695</v>
      </c>
      <c r="C724" s="37" t="s">
        <v>696</v>
      </c>
      <c r="D724" s="37" t="s">
        <v>697</v>
      </c>
      <c r="E724" s="53" t="s">
        <v>696</v>
      </c>
      <c r="F724" s="37" t="s">
        <v>697</v>
      </c>
    </row>
    <row r="725" spans="1:6" ht="30" x14ac:dyDescent="0.4">
      <c r="A725" s="52" t="s">
        <v>1413</v>
      </c>
      <c r="B725" s="37" t="s">
        <v>695</v>
      </c>
      <c r="C725" s="37" t="s">
        <v>696</v>
      </c>
      <c r="D725" s="37" t="s">
        <v>697</v>
      </c>
      <c r="E725" s="53" t="s">
        <v>696</v>
      </c>
      <c r="F725" s="37" t="s">
        <v>697</v>
      </c>
    </row>
    <row r="726" spans="1:6" ht="30" x14ac:dyDescent="0.4">
      <c r="A726" s="52" t="s">
        <v>1414</v>
      </c>
      <c r="B726" s="37" t="s">
        <v>695</v>
      </c>
      <c r="C726" s="37" t="s">
        <v>696</v>
      </c>
      <c r="D726" s="37" t="s">
        <v>697</v>
      </c>
      <c r="E726" s="53" t="s">
        <v>696</v>
      </c>
      <c r="F726" s="37" t="s">
        <v>697</v>
      </c>
    </row>
    <row r="727" spans="1:6" ht="30" x14ac:dyDescent="0.4">
      <c r="A727" s="52" t="s">
        <v>1415</v>
      </c>
      <c r="B727" s="37" t="s">
        <v>695</v>
      </c>
      <c r="C727" s="37" t="s">
        <v>696</v>
      </c>
      <c r="D727" s="37" t="s">
        <v>697</v>
      </c>
      <c r="E727" s="53" t="s">
        <v>696</v>
      </c>
      <c r="F727" s="37" t="s">
        <v>697</v>
      </c>
    </row>
    <row r="728" spans="1:6" ht="30" x14ac:dyDescent="0.4">
      <c r="A728" s="52" t="s">
        <v>1416</v>
      </c>
      <c r="B728" s="37" t="s">
        <v>695</v>
      </c>
      <c r="C728" s="37" t="s">
        <v>696</v>
      </c>
      <c r="D728" s="37" t="s">
        <v>697</v>
      </c>
      <c r="E728" s="53" t="s">
        <v>696</v>
      </c>
      <c r="F728" s="37" t="s">
        <v>697</v>
      </c>
    </row>
    <row r="729" spans="1:6" ht="30" x14ac:dyDescent="0.4">
      <c r="A729" s="52" t="s">
        <v>1417</v>
      </c>
      <c r="B729" s="37" t="s">
        <v>695</v>
      </c>
      <c r="C729" s="37" t="s">
        <v>696</v>
      </c>
      <c r="D729" s="37" t="s">
        <v>697</v>
      </c>
      <c r="E729" s="53" t="s">
        <v>696</v>
      </c>
      <c r="F729" s="37" t="s">
        <v>697</v>
      </c>
    </row>
    <row r="730" spans="1:6" ht="30" x14ac:dyDescent="0.4">
      <c r="A730" s="52" t="s">
        <v>1418</v>
      </c>
      <c r="B730" s="37" t="s">
        <v>695</v>
      </c>
      <c r="C730" s="37" t="s">
        <v>696</v>
      </c>
      <c r="D730" s="37" t="s">
        <v>697</v>
      </c>
      <c r="E730" s="53" t="s">
        <v>696</v>
      </c>
      <c r="F730" s="37" t="s">
        <v>697</v>
      </c>
    </row>
    <row r="731" spans="1:6" ht="30" x14ac:dyDescent="0.4">
      <c r="A731" s="52" t="s">
        <v>1419</v>
      </c>
      <c r="B731" s="37" t="s">
        <v>695</v>
      </c>
      <c r="C731" s="37" t="s">
        <v>696</v>
      </c>
      <c r="D731" s="37" t="s">
        <v>697</v>
      </c>
      <c r="E731" s="53" t="s">
        <v>696</v>
      </c>
      <c r="F731" s="37" t="s">
        <v>697</v>
      </c>
    </row>
    <row r="732" spans="1:6" x14ac:dyDescent="0.4">
      <c r="A732" s="44" t="s">
        <v>1420</v>
      </c>
      <c r="B732" s="37" t="s">
        <v>695</v>
      </c>
      <c r="C732" s="37" t="s">
        <v>696</v>
      </c>
      <c r="D732" s="37" t="s">
        <v>697</v>
      </c>
      <c r="E732" s="53" t="s">
        <v>696</v>
      </c>
      <c r="F732" s="37" t="s">
        <v>697</v>
      </c>
    </row>
    <row r="733" spans="1:6" x14ac:dyDescent="0.4">
      <c r="A733" s="44" t="s">
        <v>1421</v>
      </c>
      <c r="B733" s="37" t="s">
        <v>695</v>
      </c>
      <c r="C733" s="37" t="s">
        <v>696</v>
      </c>
      <c r="D733" s="37" t="s">
        <v>697</v>
      </c>
      <c r="E733" s="53" t="s">
        <v>696</v>
      </c>
      <c r="F733" s="37" t="s">
        <v>697</v>
      </c>
    </row>
    <row r="734" spans="1:6" x14ac:dyDescent="0.4">
      <c r="A734" s="52" t="s">
        <v>1422</v>
      </c>
      <c r="B734" s="37" t="s">
        <v>695</v>
      </c>
      <c r="C734" s="37" t="s">
        <v>696</v>
      </c>
      <c r="D734" s="37" t="s">
        <v>697</v>
      </c>
      <c r="E734" s="53" t="s">
        <v>696</v>
      </c>
      <c r="F734" s="37" t="s">
        <v>697</v>
      </c>
    </row>
    <row r="735" spans="1:6" x14ac:dyDescent="0.4">
      <c r="A735" s="52" t="s">
        <v>1423</v>
      </c>
      <c r="B735" s="37" t="s">
        <v>695</v>
      </c>
      <c r="C735" s="37" t="s">
        <v>696</v>
      </c>
      <c r="D735" s="37" t="s">
        <v>697</v>
      </c>
      <c r="E735" s="53" t="s">
        <v>696</v>
      </c>
      <c r="F735" s="37" t="s">
        <v>697</v>
      </c>
    </row>
    <row r="736" spans="1:6" x14ac:dyDescent="0.4">
      <c r="A736" s="52" t="s">
        <v>1424</v>
      </c>
      <c r="B736" s="37" t="s">
        <v>695</v>
      </c>
      <c r="C736" s="37" t="s">
        <v>696</v>
      </c>
      <c r="D736" s="37" t="s">
        <v>697</v>
      </c>
      <c r="E736" s="53" t="s">
        <v>696</v>
      </c>
      <c r="F736" s="37" t="s">
        <v>697</v>
      </c>
    </row>
    <row r="737" spans="1:6" ht="30" x14ac:dyDescent="0.4">
      <c r="A737" s="52" t="s">
        <v>1425</v>
      </c>
      <c r="B737" s="37" t="s">
        <v>695</v>
      </c>
      <c r="C737" s="37" t="s">
        <v>696</v>
      </c>
      <c r="D737" s="37" t="s">
        <v>697</v>
      </c>
      <c r="E737" s="52" t="s">
        <v>696</v>
      </c>
      <c r="F737" s="37" t="s">
        <v>697</v>
      </c>
    </row>
    <row r="738" spans="1:6" ht="30" x14ac:dyDescent="0.4">
      <c r="A738" s="52" t="s">
        <v>1426</v>
      </c>
      <c r="B738" s="37" t="s">
        <v>695</v>
      </c>
      <c r="C738" s="37" t="s">
        <v>696</v>
      </c>
      <c r="D738" s="37" t="s">
        <v>697</v>
      </c>
      <c r="E738" s="53" t="s">
        <v>696</v>
      </c>
      <c r="F738" s="37" t="s">
        <v>697</v>
      </c>
    </row>
    <row r="739" spans="1:6" ht="30" x14ac:dyDescent="0.4">
      <c r="A739" s="52" t="s">
        <v>1427</v>
      </c>
      <c r="B739" s="37" t="s">
        <v>695</v>
      </c>
      <c r="C739" s="37" t="s">
        <v>696</v>
      </c>
      <c r="D739" s="37" t="s">
        <v>697</v>
      </c>
      <c r="E739" s="53" t="s">
        <v>696</v>
      </c>
      <c r="F739" s="37" t="s">
        <v>697</v>
      </c>
    </row>
    <row r="740" spans="1:6" ht="30" x14ac:dyDescent="0.4">
      <c r="A740" s="52" t="s">
        <v>1428</v>
      </c>
      <c r="B740" s="37" t="s">
        <v>695</v>
      </c>
      <c r="C740" s="37" t="s">
        <v>696</v>
      </c>
      <c r="D740" s="37" t="s">
        <v>697</v>
      </c>
      <c r="E740" s="53" t="s">
        <v>696</v>
      </c>
      <c r="F740" s="37" t="s">
        <v>697</v>
      </c>
    </row>
    <row r="741" spans="1:6" ht="30" x14ac:dyDescent="0.4">
      <c r="A741" s="52" t="s">
        <v>1429</v>
      </c>
      <c r="B741" s="37" t="s">
        <v>695</v>
      </c>
      <c r="C741" s="37" t="s">
        <v>696</v>
      </c>
      <c r="D741" s="37" t="s">
        <v>697</v>
      </c>
      <c r="E741" s="53" t="s">
        <v>696</v>
      </c>
      <c r="F741" s="37" t="s">
        <v>697</v>
      </c>
    </row>
    <row r="742" spans="1:6" x14ac:dyDescent="0.4">
      <c r="A742" s="52" t="s">
        <v>1430</v>
      </c>
      <c r="B742" s="37" t="s">
        <v>695</v>
      </c>
      <c r="C742" s="37" t="s">
        <v>696</v>
      </c>
      <c r="D742" s="37" t="s">
        <v>697</v>
      </c>
      <c r="E742" s="53" t="s">
        <v>696</v>
      </c>
      <c r="F742" s="37" t="s">
        <v>697</v>
      </c>
    </row>
    <row r="743" spans="1:6" ht="30" x14ac:dyDescent="0.4">
      <c r="A743" s="52" t="s">
        <v>1431</v>
      </c>
      <c r="B743" s="37" t="s">
        <v>695</v>
      </c>
      <c r="C743" s="37" t="s">
        <v>696</v>
      </c>
      <c r="D743" s="37" t="s">
        <v>697</v>
      </c>
      <c r="E743" s="53" t="s">
        <v>696</v>
      </c>
      <c r="F743" s="37" t="s">
        <v>697</v>
      </c>
    </row>
    <row r="744" spans="1:6" ht="30" x14ac:dyDescent="0.4">
      <c r="A744" s="52" t="s">
        <v>1432</v>
      </c>
      <c r="B744" s="37" t="s">
        <v>695</v>
      </c>
      <c r="C744" s="37" t="s">
        <v>696</v>
      </c>
      <c r="D744" s="37" t="s">
        <v>697</v>
      </c>
      <c r="E744" s="53" t="s">
        <v>696</v>
      </c>
      <c r="F744" s="37" t="s">
        <v>697</v>
      </c>
    </row>
    <row r="745" spans="1:6" ht="30" x14ac:dyDescent="0.4">
      <c r="A745" s="52" t="s">
        <v>1433</v>
      </c>
      <c r="B745" s="37" t="s">
        <v>695</v>
      </c>
      <c r="C745" s="37" t="s">
        <v>696</v>
      </c>
      <c r="D745" s="37" t="s">
        <v>697</v>
      </c>
      <c r="E745" s="53" t="s">
        <v>696</v>
      </c>
      <c r="F745" s="37" t="s">
        <v>697</v>
      </c>
    </row>
    <row r="746" spans="1:6" ht="30" x14ac:dyDescent="0.4">
      <c r="A746" s="44" t="s">
        <v>1434</v>
      </c>
      <c r="B746" s="37" t="s">
        <v>695</v>
      </c>
      <c r="C746" s="37" t="s">
        <v>696</v>
      </c>
      <c r="D746" s="37" t="s">
        <v>697</v>
      </c>
      <c r="E746" s="53" t="s">
        <v>696</v>
      </c>
      <c r="F746" s="37" t="s">
        <v>697</v>
      </c>
    </row>
    <row r="747" spans="1:6" x14ac:dyDescent="0.4">
      <c r="A747" s="52" t="s">
        <v>1435</v>
      </c>
      <c r="B747" s="37" t="s">
        <v>695</v>
      </c>
      <c r="C747" s="37" t="s">
        <v>696</v>
      </c>
      <c r="D747" s="37" t="s">
        <v>697</v>
      </c>
      <c r="E747" s="53" t="s">
        <v>696</v>
      </c>
      <c r="F747" s="37" t="s">
        <v>697</v>
      </c>
    </row>
    <row r="748" spans="1:6" ht="30" x14ac:dyDescent="0.4">
      <c r="A748" s="52" t="s">
        <v>1436</v>
      </c>
      <c r="B748" s="37" t="s">
        <v>695</v>
      </c>
      <c r="C748" s="37" t="s">
        <v>696</v>
      </c>
      <c r="D748" s="37" t="s">
        <v>697</v>
      </c>
      <c r="E748" s="53" t="s">
        <v>696</v>
      </c>
      <c r="F748" s="37" t="s">
        <v>697</v>
      </c>
    </row>
    <row r="749" spans="1:6" ht="30" x14ac:dyDescent="0.4">
      <c r="A749" s="52" t="s">
        <v>1437</v>
      </c>
      <c r="B749" s="37" t="s">
        <v>695</v>
      </c>
      <c r="C749" s="37" t="s">
        <v>696</v>
      </c>
      <c r="D749" s="37" t="s">
        <v>697</v>
      </c>
      <c r="E749" s="53" t="s">
        <v>696</v>
      </c>
      <c r="F749" s="37" t="s">
        <v>697</v>
      </c>
    </row>
    <row r="750" spans="1:6" ht="30" x14ac:dyDescent="0.4">
      <c r="A750" s="52" t="s">
        <v>1438</v>
      </c>
      <c r="B750" s="37" t="s">
        <v>695</v>
      </c>
      <c r="C750" s="37" t="s">
        <v>696</v>
      </c>
      <c r="D750" s="37" t="s">
        <v>697</v>
      </c>
      <c r="E750" s="53" t="s">
        <v>696</v>
      </c>
      <c r="F750" s="37" t="s">
        <v>697</v>
      </c>
    </row>
    <row r="751" spans="1:6" ht="30" x14ac:dyDescent="0.4">
      <c r="A751" s="52" t="s">
        <v>1439</v>
      </c>
      <c r="B751" s="37" t="s">
        <v>695</v>
      </c>
      <c r="C751" s="37" t="s">
        <v>696</v>
      </c>
      <c r="D751" s="37" t="s">
        <v>697</v>
      </c>
      <c r="E751" s="53" t="s">
        <v>696</v>
      </c>
      <c r="F751" s="37" t="s">
        <v>697</v>
      </c>
    </row>
    <row r="752" spans="1:6" ht="30" x14ac:dyDescent="0.4">
      <c r="A752" s="52" t="s">
        <v>1440</v>
      </c>
      <c r="B752" s="37" t="s">
        <v>695</v>
      </c>
      <c r="C752" s="37" t="s">
        <v>696</v>
      </c>
      <c r="D752" s="37" t="s">
        <v>697</v>
      </c>
      <c r="E752" s="53" t="s">
        <v>696</v>
      </c>
      <c r="F752" s="37" t="s">
        <v>697</v>
      </c>
    </row>
    <row r="753" spans="1:6" x14ac:dyDescent="0.4">
      <c r="A753" s="52" t="s">
        <v>1441</v>
      </c>
      <c r="B753" s="37" t="s">
        <v>695</v>
      </c>
      <c r="C753" s="37" t="s">
        <v>696</v>
      </c>
      <c r="D753" s="37" t="s">
        <v>697</v>
      </c>
      <c r="E753" s="53" t="s">
        <v>696</v>
      </c>
      <c r="F753" s="37" t="s">
        <v>697</v>
      </c>
    </row>
    <row r="754" spans="1:6" ht="30" x14ac:dyDescent="0.4">
      <c r="A754" s="52" t="s">
        <v>1442</v>
      </c>
      <c r="B754" s="37" t="s">
        <v>695</v>
      </c>
      <c r="C754" s="37" t="s">
        <v>696</v>
      </c>
      <c r="D754" s="37" t="s">
        <v>697</v>
      </c>
      <c r="E754" s="52" t="s">
        <v>696</v>
      </c>
      <c r="F754" s="37" t="s">
        <v>697</v>
      </c>
    </row>
    <row r="755" spans="1:6" ht="30" x14ac:dyDescent="0.4">
      <c r="A755" s="52" t="s">
        <v>1443</v>
      </c>
      <c r="B755" s="37" t="s">
        <v>695</v>
      </c>
      <c r="C755" s="37" t="s">
        <v>696</v>
      </c>
      <c r="D755" s="37" t="s">
        <v>697</v>
      </c>
      <c r="E755" s="53" t="s">
        <v>696</v>
      </c>
      <c r="F755" s="37" t="s">
        <v>697</v>
      </c>
    </row>
    <row r="756" spans="1:6" x14ac:dyDescent="0.4">
      <c r="A756" s="52" t="s">
        <v>1444</v>
      </c>
      <c r="B756" s="37" t="s">
        <v>695</v>
      </c>
      <c r="C756" s="37" t="s">
        <v>696</v>
      </c>
      <c r="D756" s="37" t="s">
        <v>697</v>
      </c>
      <c r="E756" s="53" t="s">
        <v>696</v>
      </c>
      <c r="F756" s="37" t="s">
        <v>697</v>
      </c>
    </row>
    <row r="757" spans="1:6" x14ac:dyDescent="0.4">
      <c r="A757" s="52" t="s">
        <v>1445</v>
      </c>
      <c r="B757" s="37" t="s">
        <v>695</v>
      </c>
      <c r="C757" s="37" t="s">
        <v>696</v>
      </c>
      <c r="D757" s="37" t="s">
        <v>697</v>
      </c>
      <c r="E757" s="53" t="s">
        <v>696</v>
      </c>
      <c r="F757" s="37" t="s">
        <v>697</v>
      </c>
    </row>
    <row r="758" spans="1:6" ht="30" x14ac:dyDescent="0.4">
      <c r="A758" s="52" t="s">
        <v>1446</v>
      </c>
      <c r="B758" s="37" t="s">
        <v>695</v>
      </c>
      <c r="C758" s="37" t="s">
        <v>696</v>
      </c>
      <c r="D758" s="37" t="s">
        <v>697</v>
      </c>
      <c r="E758" s="53" t="s">
        <v>696</v>
      </c>
      <c r="F758" s="37" t="s">
        <v>697</v>
      </c>
    </row>
    <row r="759" spans="1:6" ht="45" x14ac:dyDescent="0.4">
      <c r="A759" s="52" t="s">
        <v>1447</v>
      </c>
      <c r="B759" s="37" t="s">
        <v>695</v>
      </c>
      <c r="C759" s="37" t="s">
        <v>696</v>
      </c>
      <c r="D759" s="37" t="s">
        <v>697</v>
      </c>
      <c r="E759" s="53" t="s">
        <v>696</v>
      </c>
      <c r="F759" s="37" t="s">
        <v>697</v>
      </c>
    </row>
    <row r="760" spans="1:6" ht="30" x14ac:dyDescent="0.4">
      <c r="A760" s="52" t="s">
        <v>1448</v>
      </c>
      <c r="B760" s="37" t="s">
        <v>695</v>
      </c>
      <c r="C760" s="37" t="s">
        <v>696</v>
      </c>
      <c r="D760" s="37" t="s">
        <v>697</v>
      </c>
      <c r="E760" s="53" t="s">
        <v>696</v>
      </c>
      <c r="F760" s="37" t="s">
        <v>697</v>
      </c>
    </row>
    <row r="761" spans="1:6" x14ac:dyDescent="0.4">
      <c r="A761" s="52" t="s">
        <v>1449</v>
      </c>
      <c r="B761" s="37" t="s">
        <v>695</v>
      </c>
      <c r="C761" s="37" t="s">
        <v>696</v>
      </c>
      <c r="D761" s="37" t="s">
        <v>697</v>
      </c>
      <c r="E761" s="53" t="s">
        <v>696</v>
      </c>
      <c r="F761" s="37" t="s">
        <v>697</v>
      </c>
    </row>
    <row r="762" spans="1:6" x14ac:dyDescent="0.4">
      <c r="A762" s="52" t="s">
        <v>1450</v>
      </c>
      <c r="B762" s="37" t="s">
        <v>695</v>
      </c>
      <c r="C762" s="37" t="s">
        <v>696</v>
      </c>
      <c r="D762" s="37" t="s">
        <v>697</v>
      </c>
      <c r="E762" s="53" t="s">
        <v>696</v>
      </c>
      <c r="F762" s="37" t="s">
        <v>697</v>
      </c>
    </row>
    <row r="763" spans="1:6" x14ac:dyDescent="0.4">
      <c r="A763" s="52" t="s">
        <v>1451</v>
      </c>
      <c r="B763" s="37" t="s">
        <v>695</v>
      </c>
      <c r="C763" s="37" t="s">
        <v>696</v>
      </c>
      <c r="D763" s="37" t="s">
        <v>697</v>
      </c>
      <c r="E763" s="53" t="s">
        <v>696</v>
      </c>
      <c r="F763" s="37" t="s">
        <v>697</v>
      </c>
    </row>
    <row r="764" spans="1:6" x14ac:dyDescent="0.4">
      <c r="A764" s="52" t="s">
        <v>1452</v>
      </c>
      <c r="B764" s="37" t="s">
        <v>695</v>
      </c>
      <c r="C764" s="37" t="s">
        <v>696</v>
      </c>
      <c r="D764" s="37" t="s">
        <v>697</v>
      </c>
      <c r="E764" s="53" t="s">
        <v>696</v>
      </c>
      <c r="F764" s="37" t="s">
        <v>697</v>
      </c>
    </row>
    <row r="765" spans="1:6" ht="30" x14ac:dyDescent="0.4">
      <c r="A765" s="52" t="s">
        <v>1453</v>
      </c>
      <c r="B765" s="37" t="s">
        <v>695</v>
      </c>
      <c r="C765" s="37" t="s">
        <v>696</v>
      </c>
      <c r="D765" s="37" t="s">
        <v>697</v>
      </c>
      <c r="E765" s="53" t="s">
        <v>696</v>
      </c>
      <c r="F765" s="37" t="s">
        <v>697</v>
      </c>
    </row>
    <row r="766" spans="1:6" x14ac:dyDescent="0.4">
      <c r="A766" s="52" t="s">
        <v>1454</v>
      </c>
      <c r="B766" s="37" t="s">
        <v>695</v>
      </c>
      <c r="C766" s="37" t="s">
        <v>696</v>
      </c>
      <c r="D766" s="37" t="s">
        <v>697</v>
      </c>
      <c r="E766" s="53" t="s">
        <v>696</v>
      </c>
      <c r="F766" s="37" t="s">
        <v>697</v>
      </c>
    </row>
    <row r="767" spans="1:6" ht="30" x14ac:dyDescent="0.4">
      <c r="A767" s="52" t="s">
        <v>1455</v>
      </c>
      <c r="B767" s="37" t="s">
        <v>695</v>
      </c>
      <c r="C767" s="37" t="s">
        <v>696</v>
      </c>
      <c r="D767" s="37" t="s">
        <v>697</v>
      </c>
      <c r="E767" s="52" t="s">
        <v>696</v>
      </c>
      <c r="F767" s="37" t="s">
        <v>697</v>
      </c>
    </row>
    <row r="768" spans="1:6" x14ac:dyDescent="0.4">
      <c r="A768" s="52" t="s">
        <v>1456</v>
      </c>
      <c r="B768" s="37" t="s">
        <v>695</v>
      </c>
      <c r="C768" s="37" t="s">
        <v>696</v>
      </c>
      <c r="D768" s="37" t="s">
        <v>697</v>
      </c>
      <c r="E768" s="52" t="s">
        <v>696</v>
      </c>
      <c r="F768" s="37" t="s">
        <v>697</v>
      </c>
    </row>
    <row r="769" spans="1:6" x14ac:dyDescent="0.4">
      <c r="A769" s="52" t="s">
        <v>1457</v>
      </c>
      <c r="B769" s="37" t="s">
        <v>695</v>
      </c>
      <c r="C769" s="37" t="s">
        <v>696</v>
      </c>
      <c r="D769" s="37" t="s">
        <v>697</v>
      </c>
      <c r="E769" s="53" t="s">
        <v>696</v>
      </c>
      <c r="F769" s="37" t="s">
        <v>697</v>
      </c>
    </row>
    <row r="770" spans="1:6" x14ac:dyDescent="0.4">
      <c r="A770" s="52" t="s">
        <v>1458</v>
      </c>
      <c r="B770" s="37" t="s">
        <v>695</v>
      </c>
      <c r="C770" s="37" t="s">
        <v>696</v>
      </c>
      <c r="D770" s="37" t="s">
        <v>697</v>
      </c>
      <c r="E770" s="53" t="s">
        <v>696</v>
      </c>
      <c r="F770" s="37" t="s">
        <v>697</v>
      </c>
    </row>
    <row r="771" spans="1:6" x14ac:dyDescent="0.4">
      <c r="A771" s="52" t="s">
        <v>1459</v>
      </c>
      <c r="B771" s="37" t="s">
        <v>695</v>
      </c>
      <c r="C771" s="37" t="s">
        <v>696</v>
      </c>
      <c r="D771" s="37" t="s">
        <v>697</v>
      </c>
      <c r="E771" s="53" t="s">
        <v>696</v>
      </c>
      <c r="F771" s="37" t="s">
        <v>697</v>
      </c>
    </row>
    <row r="772" spans="1:6" ht="30" x14ac:dyDescent="0.4">
      <c r="A772" s="52" t="s">
        <v>1460</v>
      </c>
      <c r="B772" s="37" t="s">
        <v>695</v>
      </c>
      <c r="C772" s="37" t="s">
        <v>696</v>
      </c>
      <c r="D772" s="37" t="s">
        <v>697</v>
      </c>
      <c r="E772" s="53" t="s">
        <v>696</v>
      </c>
      <c r="F772" s="37" t="s">
        <v>697</v>
      </c>
    </row>
    <row r="773" spans="1:6" x14ac:dyDescent="0.4">
      <c r="A773" s="52" t="s">
        <v>1461</v>
      </c>
      <c r="B773" s="37" t="s">
        <v>695</v>
      </c>
      <c r="C773" s="37" t="s">
        <v>696</v>
      </c>
      <c r="D773" s="37" t="s">
        <v>697</v>
      </c>
      <c r="E773" s="53" t="s">
        <v>696</v>
      </c>
      <c r="F773" s="37" t="s">
        <v>697</v>
      </c>
    </row>
    <row r="774" spans="1:6" x14ac:dyDescent="0.4">
      <c r="A774" s="52" t="s">
        <v>1462</v>
      </c>
      <c r="B774" s="37" t="s">
        <v>695</v>
      </c>
      <c r="C774" s="37" t="s">
        <v>696</v>
      </c>
      <c r="D774" s="37" t="s">
        <v>697</v>
      </c>
      <c r="E774" s="53" t="s">
        <v>696</v>
      </c>
      <c r="F774" s="37" t="s">
        <v>697</v>
      </c>
    </row>
    <row r="775" spans="1:6" ht="30" x14ac:dyDescent="0.4">
      <c r="A775" s="52" t="s">
        <v>1463</v>
      </c>
      <c r="B775" s="37" t="s">
        <v>695</v>
      </c>
      <c r="C775" s="37" t="s">
        <v>696</v>
      </c>
      <c r="D775" s="37" t="s">
        <v>697</v>
      </c>
      <c r="E775" s="53" t="s">
        <v>696</v>
      </c>
      <c r="F775" s="37" t="s">
        <v>697</v>
      </c>
    </row>
    <row r="776" spans="1:6" ht="30" x14ac:dyDescent="0.4">
      <c r="A776" s="52" t="s">
        <v>1464</v>
      </c>
      <c r="B776" s="37" t="s">
        <v>695</v>
      </c>
      <c r="C776" s="37" t="s">
        <v>696</v>
      </c>
      <c r="D776" s="37" t="s">
        <v>697</v>
      </c>
      <c r="E776" s="52" t="s">
        <v>696</v>
      </c>
      <c r="F776" s="37" t="s">
        <v>697</v>
      </c>
    </row>
    <row r="777" spans="1:6" ht="30" x14ac:dyDescent="0.4">
      <c r="A777" s="52" t="s">
        <v>1465</v>
      </c>
      <c r="B777" s="37" t="s">
        <v>695</v>
      </c>
      <c r="C777" s="37" t="s">
        <v>696</v>
      </c>
      <c r="D777" s="37" t="s">
        <v>697</v>
      </c>
      <c r="E777" s="52" t="s">
        <v>696</v>
      </c>
      <c r="F777" s="37" t="s">
        <v>697</v>
      </c>
    </row>
    <row r="778" spans="1:6" x14ac:dyDescent="0.4">
      <c r="A778" s="52" t="s">
        <v>1466</v>
      </c>
      <c r="B778" s="37" t="s">
        <v>695</v>
      </c>
      <c r="C778" s="37" t="s">
        <v>696</v>
      </c>
      <c r="D778" s="37" t="s">
        <v>697</v>
      </c>
      <c r="E778" s="52" t="s">
        <v>696</v>
      </c>
      <c r="F778" s="37" t="s">
        <v>697</v>
      </c>
    </row>
    <row r="779" spans="1:6" ht="30" x14ac:dyDescent="0.4">
      <c r="A779" s="52" t="s">
        <v>1467</v>
      </c>
      <c r="B779" s="37" t="s">
        <v>695</v>
      </c>
      <c r="C779" s="37" t="s">
        <v>696</v>
      </c>
      <c r="D779" s="37" t="s">
        <v>697</v>
      </c>
      <c r="E779" s="52" t="s">
        <v>696</v>
      </c>
      <c r="F779" s="37" t="s">
        <v>697</v>
      </c>
    </row>
    <row r="780" spans="1:6" x14ac:dyDescent="0.4">
      <c r="A780" s="52" t="s">
        <v>1468</v>
      </c>
      <c r="B780" s="37" t="s">
        <v>695</v>
      </c>
      <c r="C780" s="37" t="s">
        <v>696</v>
      </c>
      <c r="D780" s="37" t="s">
        <v>697</v>
      </c>
      <c r="E780" s="52" t="s">
        <v>696</v>
      </c>
      <c r="F780" s="37" t="s">
        <v>697</v>
      </c>
    </row>
    <row r="781" spans="1:6" x14ac:dyDescent="0.4">
      <c r="A781" s="52" t="s">
        <v>1469</v>
      </c>
      <c r="B781" s="37" t="s">
        <v>695</v>
      </c>
      <c r="C781" s="37" t="s">
        <v>696</v>
      </c>
      <c r="D781" s="37" t="s">
        <v>697</v>
      </c>
      <c r="E781" s="52" t="s">
        <v>696</v>
      </c>
      <c r="F781" s="37" t="s">
        <v>697</v>
      </c>
    </row>
    <row r="782" spans="1:6" x14ac:dyDescent="0.4">
      <c r="A782" s="52" t="s">
        <v>1470</v>
      </c>
      <c r="B782" s="37" t="s">
        <v>695</v>
      </c>
      <c r="C782" s="37" t="s">
        <v>696</v>
      </c>
      <c r="D782" s="37" t="s">
        <v>697</v>
      </c>
      <c r="E782" s="53" t="s">
        <v>696</v>
      </c>
      <c r="F782" s="37" t="s">
        <v>697</v>
      </c>
    </row>
    <row r="783" spans="1:6" ht="30" x14ac:dyDescent="0.4">
      <c r="A783" s="52" t="s">
        <v>1471</v>
      </c>
      <c r="B783" s="37" t="s">
        <v>695</v>
      </c>
      <c r="C783" s="37" t="s">
        <v>696</v>
      </c>
      <c r="D783" s="37" t="s">
        <v>697</v>
      </c>
      <c r="E783" s="52" t="s">
        <v>696</v>
      </c>
      <c r="F783" s="37" t="s">
        <v>697</v>
      </c>
    </row>
    <row r="784" spans="1:6" ht="30" x14ac:dyDescent="0.4">
      <c r="A784" s="52" t="s">
        <v>1472</v>
      </c>
      <c r="B784" s="37" t="s">
        <v>695</v>
      </c>
      <c r="C784" s="37" t="s">
        <v>696</v>
      </c>
      <c r="D784" s="37" t="s">
        <v>697</v>
      </c>
      <c r="E784" s="53" t="s">
        <v>696</v>
      </c>
      <c r="F784" s="37" t="s">
        <v>697</v>
      </c>
    </row>
    <row r="785" spans="1:6" x14ac:dyDescent="0.4">
      <c r="A785" s="52" t="s">
        <v>1473</v>
      </c>
      <c r="B785" s="37" t="s">
        <v>695</v>
      </c>
      <c r="C785" s="37" t="s">
        <v>696</v>
      </c>
      <c r="D785" s="37" t="s">
        <v>697</v>
      </c>
      <c r="E785" s="53" t="s">
        <v>696</v>
      </c>
      <c r="F785" s="37" t="s">
        <v>697</v>
      </c>
    </row>
    <row r="786" spans="1:6" x14ac:dyDescent="0.4">
      <c r="A786" s="44" t="s">
        <v>1474</v>
      </c>
      <c r="B786" s="37" t="s">
        <v>695</v>
      </c>
      <c r="C786" s="37" t="s">
        <v>696</v>
      </c>
      <c r="D786" s="37" t="s">
        <v>697</v>
      </c>
      <c r="E786" s="53" t="s">
        <v>696</v>
      </c>
      <c r="F786" s="37" t="s">
        <v>697</v>
      </c>
    </row>
    <row r="787" spans="1:6" x14ac:dyDescent="0.4">
      <c r="A787" s="52" t="s">
        <v>1475</v>
      </c>
      <c r="B787" s="37" t="s">
        <v>695</v>
      </c>
      <c r="C787" s="37" t="s">
        <v>696</v>
      </c>
      <c r="D787" s="37" t="s">
        <v>697</v>
      </c>
      <c r="E787" s="53" t="s">
        <v>696</v>
      </c>
      <c r="F787" s="37" t="s">
        <v>697</v>
      </c>
    </row>
    <row r="788" spans="1:6" x14ac:dyDescent="0.4">
      <c r="A788" s="52" t="s">
        <v>1476</v>
      </c>
      <c r="B788" s="37" t="s">
        <v>695</v>
      </c>
      <c r="C788" s="37" t="s">
        <v>696</v>
      </c>
      <c r="D788" s="37" t="s">
        <v>697</v>
      </c>
      <c r="E788" s="53" t="s">
        <v>696</v>
      </c>
      <c r="F788" s="37" t="s">
        <v>697</v>
      </c>
    </row>
    <row r="789" spans="1:6" x14ac:dyDescent="0.4">
      <c r="A789" s="52" t="s">
        <v>1477</v>
      </c>
      <c r="B789" s="37" t="s">
        <v>695</v>
      </c>
      <c r="C789" s="37" t="s">
        <v>696</v>
      </c>
      <c r="D789" s="37" t="s">
        <v>697</v>
      </c>
      <c r="E789" s="53" t="s">
        <v>696</v>
      </c>
      <c r="F789" s="37" t="s">
        <v>697</v>
      </c>
    </row>
    <row r="790" spans="1:6" x14ac:dyDescent="0.4">
      <c r="A790" s="52" t="s">
        <v>1478</v>
      </c>
      <c r="B790" s="37" t="s">
        <v>695</v>
      </c>
      <c r="C790" s="37" t="s">
        <v>696</v>
      </c>
      <c r="D790" s="37" t="s">
        <v>697</v>
      </c>
      <c r="E790" s="52" t="s">
        <v>696</v>
      </c>
      <c r="F790" s="37" t="s">
        <v>697</v>
      </c>
    </row>
    <row r="791" spans="1:6" x14ac:dyDescent="0.4">
      <c r="A791" s="52" t="s">
        <v>1479</v>
      </c>
      <c r="B791" s="37" t="s">
        <v>695</v>
      </c>
      <c r="C791" s="37" t="s">
        <v>696</v>
      </c>
      <c r="D791" s="37" t="s">
        <v>697</v>
      </c>
      <c r="E791" s="53" t="s">
        <v>696</v>
      </c>
      <c r="F791" s="37" t="s">
        <v>697</v>
      </c>
    </row>
    <row r="792" spans="1:6" x14ac:dyDescent="0.4">
      <c r="A792" s="52" t="s">
        <v>1480</v>
      </c>
      <c r="B792" s="37" t="s">
        <v>695</v>
      </c>
      <c r="C792" s="37" t="s">
        <v>696</v>
      </c>
      <c r="D792" s="37" t="s">
        <v>697</v>
      </c>
      <c r="E792" s="53" t="s">
        <v>696</v>
      </c>
      <c r="F792" s="37" t="s">
        <v>697</v>
      </c>
    </row>
    <row r="793" spans="1:6" x14ac:dyDescent="0.4">
      <c r="A793" s="52" t="s">
        <v>1481</v>
      </c>
      <c r="B793" s="37" t="s">
        <v>695</v>
      </c>
      <c r="C793" s="37" t="s">
        <v>696</v>
      </c>
      <c r="D793" s="37" t="s">
        <v>697</v>
      </c>
      <c r="E793" s="53" t="s">
        <v>696</v>
      </c>
      <c r="F793" s="37" t="s">
        <v>697</v>
      </c>
    </row>
    <row r="794" spans="1:6" x14ac:dyDescent="0.4">
      <c r="A794" s="52" t="s">
        <v>1482</v>
      </c>
      <c r="B794" s="37" t="s">
        <v>695</v>
      </c>
      <c r="C794" s="37" t="s">
        <v>696</v>
      </c>
      <c r="D794" s="37" t="s">
        <v>697</v>
      </c>
      <c r="E794" s="53" t="s">
        <v>696</v>
      </c>
      <c r="F794" s="37" t="s">
        <v>697</v>
      </c>
    </row>
    <row r="795" spans="1:6" ht="30" x14ac:dyDescent="0.4">
      <c r="A795" s="52" t="s">
        <v>1483</v>
      </c>
      <c r="B795" s="37" t="s">
        <v>695</v>
      </c>
      <c r="C795" s="37" t="s">
        <v>696</v>
      </c>
      <c r="D795" s="37" t="s">
        <v>697</v>
      </c>
      <c r="E795" s="53" t="s">
        <v>696</v>
      </c>
      <c r="F795" s="37" t="s">
        <v>697</v>
      </c>
    </row>
    <row r="796" spans="1:6" x14ac:dyDescent="0.4">
      <c r="A796" s="52" t="s">
        <v>1484</v>
      </c>
      <c r="B796" s="37" t="s">
        <v>695</v>
      </c>
      <c r="C796" s="37" t="s">
        <v>696</v>
      </c>
      <c r="D796" s="37" t="s">
        <v>697</v>
      </c>
      <c r="E796" s="53" t="s">
        <v>696</v>
      </c>
      <c r="F796" s="37" t="s">
        <v>697</v>
      </c>
    </row>
    <row r="797" spans="1:6" x14ac:dyDescent="0.4">
      <c r="A797" s="52" t="s">
        <v>1485</v>
      </c>
      <c r="B797" s="37" t="s">
        <v>695</v>
      </c>
      <c r="C797" s="37" t="s">
        <v>696</v>
      </c>
      <c r="D797" s="37" t="s">
        <v>697</v>
      </c>
      <c r="E797" s="53" t="s">
        <v>696</v>
      </c>
      <c r="F797" s="37" t="s">
        <v>697</v>
      </c>
    </row>
    <row r="798" spans="1:6" x14ac:dyDescent="0.4">
      <c r="A798" s="52" t="s">
        <v>1486</v>
      </c>
      <c r="B798" s="37" t="s">
        <v>695</v>
      </c>
      <c r="C798" s="37" t="s">
        <v>696</v>
      </c>
      <c r="D798" s="37" t="s">
        <v>697</v>
      </c>
      <c r="E798" s="53" t="s">
        <v>696</v>
      </c>
      <c r="F798" s="37" t="s">
        <v>697</v>
      </c>
    </row>
    <row r="799" spans="1:6" ht="30" x14ac:dyDescent="0.4">
      <c r="A799" s="52" t="s">
        <v>1487</v>
      </c>
      <c r="B799" s="37" t="s">
        <v>695</v>
      </c>
      <c r="C799" s="37" t="s">
        <v>696</v>
      </c>
      <c r="D799" s="37" t="s">
        <v>697</v>
      </c>
      <c r="E799" s="53" t="s">
        <v>696</v>
      </c>
      <c r="F799" s="37" t="s">
        <v>697</v>
      </c>
    </row>
    <row r="800" spans="1:6" ht="30" x14ac:dyDescent="0.4">
      <c r="A800" s="52" t="s">
        <v>1488</v>
      </c>
      <c r="B800" s="37" t="s">
        <v>695</v>
      </c>
      <c r="C800" s="37" t="s">
        <v>696</v>
      </c>
      <c r="D800" s="37" t="s">
        <v>697</v>
      </c>
      <c r="E800" s="53" t="s">
        <v>696</v>
      </c>
      <c r="F800" s="37" t="s">
        <v>697</v>
      </c>
    </row>
    <row r="801" spans="1:6" ht="30" x14ac:dyDescent="0.4">
      <c r="A801" s="52" t="s">
        <v>1489</v>
      </c>
      <c r="B801" s="37" t="s">
        <v>695</v>
      </c>
      <c r="C801" s="37" t="s">
        <v>696</v>
      </c>
      <c r="D801" s="37" t="s">
        <v>697</v>
      </c>
      <c r="E801" s="53" t="s">
        <v>696</v>
      </c>
      <c r="F801" s="37" t="s">
        <v>697</v>
      </c>
    </row>
    <row r="802" spans="1:6" ht="30" x14ac:dyDescent="0.4">
      <c r="A802" s="52" t="s">
        <v>1490</v>
      </c>
      <c r="B802" s="37" t="s">
        <v>695</v>
      </c>
      <c r="C802" s="37" t="s">
        <v>696</v>
      </c>
      <c r="D802" s="37" t="s">
        <v>697</v>
      </c>
      <c r="E802" s="53" t="s">
        <v>696</v>
      </c>
      <c r="F802" s="37" t="s">
        <v>697</v>
      </c>
    </row>
    <row r="803" spans="1:6" x14ac:dyDescent="0.4">
      <c r="A803" s="52" t="s">
        <v>1491</v>
      </c>
      <c r="B803" s="37" t="s">
        <v>695</v>
      </c>
      <c r="C803" s="37" t="s">
        <v>696</v>
      </c>
      <c r="D803" s="37" t="s">
        <v>697</v>
      </c>
      <c r="E803" s="53" t="s">
        <v>696</v>
      </c>
      <c r="F803" s="37" t="s">
        <v>697</v>
      </c>
    </row>
    <row r="804" spans="1:6" x14ac:dyDescent="0.4">
      <c r="A804" s="52" t="s">
        <v>1492</v>
      </c>
      <c r="B804" s="37" t="s">
        <v>695</v>
      </c>
      <c r="C804" s="37" t="s">
        <v>696</v>
      </c>
      <c r="D804" s="37" t="s">
        <v>697</v>
      </c>
      <c r="E804" s="53" t="s">
        <v>696</v>
      </c>
      <c r="F804" s="37" t="s">
        <v>697</v>
      </c>
    </row>
    <row r="805" spans="1:6" x14ac:dyDescent="0.4">
      <c r="A805" s="52" t="s">
        <v>1493</v>
      </c>
      <c r="B805" s="37" t="s">
        <v>695</v>
      </c>
      <c r="C805" s="37" t="s">
        <v>696</v>
      </c>
      <c r="D805" s="37" t="s">
        <v>697</v>
      </c>
      <c r="E805" s="53" t="s">
        <v>696</v>
      </c>
      <c r="F805" s="37" t="s">
        <v>697</v>
      </c>
    </row>
    <row r="806" spans="1:6" ht="30" x14ac:dyDescent="0.4">
      <c r="A806" s="44" t="s">
        <v>1494</v>
      </c>
      <c r="B806" s="37" t="s">
        <v>695</v>
      </c>
      <c r="C806" s="37" t="s">
        <v>696</v>
      </c>
      <c r="D806" s="37" t="s">
        <v>697</v>
      </c>
      <c r="E806" s="53" t="s">
        <v>696</v>
      </c>
      <c r="F806" s="37" t="s">
        <v>697</v>
      </c>
    </row>
    <row r="807" spans="1:6" x14ac:dyDescent="0.4">
      <c r="A807" s="44" t="s">
        <v>1495</v>
      </c>
      <c r="B807" s="37" t="s">
        <v>695</v>
      </c>
      <c r="C807" s="37" t="s">
        <v>696</v>
      </c>
      <c r="D807" s="37" t="s">
        <v>697</v>
      </c>
      <c r="E807" s="53" t="s">
        <v>696</v>
      </c>
      <c r="F807" s="37" t="s">
        <v>697</v>
      </c>
    </row>
    <row r="808" spans="1:6" ht="30" x14ac:dyDescent="0.4">
      <c r="A808" s="52" t="s">
        <v>1496</v>
      </c>
      <c r="B808" s="37" t="s">
        <v>695</v>
      </c>
      <c r="C808" s="37" t="s">
        <v>696</v>
      </c>
      <c r="D808" s="37" t="s">
        <v>697</v>
      </c>
      <c r="E808" s="53" t="s">
        <v>696</v>
      </c>
      <c r="F808" s="37" t="s">
        <v>697</v>
      </c>
    </row>
    <row r="809" spans="1:6" ht="30" x14ac:dyDescent="0.4">
      <c r="A809" s="52" t="s">
        <v>1497</v>
      </c>
      <c r="B809" s="37" t="s">
        <v>695</v>
      </c>
      <c r="C809" s="37" t="s">
        <v>696</v>
      </c>
      <c r="D809" s="37" t="s">
        <v>697</v>
      </c>
      <c r="E809" s="53" t="s">
        <v>696</v>
      </c>
      <c r="F809" s="37" t="s">
        <v>697</v>
      </c>
    </row>
    <row r="810" spans="1:6" x14ac:dyDescent="0.4">
      <c r="A810" s="52" t="s">
        <v>1498</v>
      </c>
      <c r="B810" s="37" t="s">
        <v>695</v>
      </c>
      <c r="C810" s="37" t="s">
        <v>696</v>
      </c>
      <c r="D810" s="37" t="s">
        <v>697</v>
      </c>
      <c r="E810" s="53" t="s">
        <v>696</v>
      </c>
      <c r="F810" s="37" t="s">
        <v>697</v>
      </c>
    </row>
    <row r="811" spans="1:6" x14ac:dyDescent="0.4">
      <c r="A811" s="52" t="s">
        <v>1499</v>
      </c>
      <c r="B811" s="37" t="s">
        <v>695</v>
      </c>
      <c r="C811" s="37" t="s">
        <v>696</v>
      </c>
      <c r="D811" s="37" t="s">
        <v>697</v>
      </c>
      <c r="E811" s="53" t="s">
        <v>696</v>
      </c>
      <c r="F811" s="37" t="s">
        <v>697</v>
      </c>
    </row>
    <row r="812" spans="1:6" ht="30" x14ac:dyDescent="0.4">
      <c r="A812" s="52" t="s">
        <v>1500</v>
      </c>
      <c r="B812" s="37" t="s">
        <v>695</v>
      </c>
      <c r="C812" s="37" t="s">
        <v>696</v>
      </c>
      <c r="D812" s="37" t="s">
        <v>697</v>
      </c>
      <c r="E812" s="53" t="s">
        <v>696</v>
      </c>
      <c r="F812" s="37" t="s">
        <v>697</v>
      </c>
    </row>
    <row r="813" spans="1:6" ht="30" x14ac:dyDescent="0.4">
      <c r="A813" s="52" t="s">
        <v>1501</v>
      </c>
      <c r="B813" s="37" t="s">
        <v>695</v>
      </c>
      <c r="C813" s="37" t="s">
        <v>696</v>
      </c>
      <c r="D813" s="37" t="s">
        <v>697</v>
      </c>
      <c r="E813" s="53" t="s">
        <v>696</v>
      </c>
      <c r="F813" s="37" t="s">
        <v>697</v>
      </c>
    </row>
    <row r="814" spans="1:6" ht="30" x14ac:dyDescent="0.4">
      <c r="A814" s="44" t="s">
        <v>1502</v>
      </c>
      <c r="B814" s="37" t="s">
        <v>695</v>
      </c>
      <c r="C814" s="37" t="s">
        <v>696</v>
      </c>
      <c r="D814" s="37" t="s">
        <v>697</v>
      </c>
      <c r="E814" s="53" t="s">
        <v>696</v>
      </c>
      <c r="F814" s="37" t="s">
        <v>697</v>
      </c>
    </row>
    <row r="815" spans="1:6" x14ac:dyDescent="0.4">
      <c r="A815" s="52" t="s">
        <v>1503</v>
      </c>
      <c r="B815" s="37" t="s">
        <v>695</v>
      </c>
      <c r="C815" s="37" t="s">
        <v>696</v>
      </c>
      <c r="D815" s="37" t="s">
        <v>697</v>
      </c>
      <c r="E815" s="53" t="s">
        <v>696</v>
      </c>
      <c r="F815" s="37" t="s">
        <v>697</v>
      </c>
    </row>
    <row r="816" spans="1:6" x14ac:dyDescent="0.4">
      <c r="A816" s="52" t="s">
        <v>1504</v>
      </c>
      <c r="B816" s="37" t="s">
        <v>695</v>
      </c>
      <c r="C816" s="37" t="s">
        <v>696</v>
      </c>
      <c r="D816" s="37" t="s">
        <v>697</v>
      </c>
      <c r="E816" s="53" t="s">
        <v>696</v>
      </c>
      <c r="F816" s="37" t="s">
        <v>697</v>
      </c>
    </row>
    <row r="817" spans="1:6" x14ac:dyDescent="0.4">
      <c r="A817" s="52" t="s">
        <v>1505</v>
      </c>
      <c r="B817" s="37" t="s">
        <v>695</v>
      </c>
      <c r="C817" s="37" t="s">
        <v>696</v>
      </c>
      <c r="D817" s="37" t="s">
        <v>697</v>
      </c>
      <c r="E817" s="53" t="s">
        <v>696</v>
      </c>
      <c r="F817" s="37" t="s">
        <v>697</v>
      </c>
    </row>
    <row r="818" spans="1:6" x14ac:dyDescent="0.4">
      <c r="A818" s="52" t="s">
        <v>1506</v>
      </c>
      <c r="B818" s="37" t="s">
        <v>695</v>
      </c>
      <c r="C818" s="37" t="s">
        <v>696</v>
      </c>
      <c r="D818" s="37" t="s">
        <v>697</v>
      </c>
      <c r="E818" s="53" t="s">
        <v>696</v>
      </c>
      <c r="F818" s="37" t="s">
        <v>697</v>
      </c>
    </row>
    <row r="819" spans="1:6" x14ac:dyDescent="0.4">
      <c r="A819" s="44" t="s">
        <v>1507</v>
      </c>
      <c r="B819" s="37" t="s">
        <v>695</v>
      </c>
      <c r="C819" s="37" t="s">
        <v>696</v>
      </c>
      <c r="D819" s="37" t="s">
        <v>697</v>
      </c>
      <c r="E819" s="53" t="s">
        <v>696</v>
      </c>
      <c r="F819" s="37" t="s">
        <v>697</v>
      </c>
    </row>
    <row r="820" spans="1:6" x14ac:dyDescent="0.4">
      <c r="A820" s="44" t="s">
        <v>1508</v>
      </c>
      <c r="B820" s="37" t="s">
        <v>695</v>
      </c>
      <c r="C820" s="37" t="s">
        <v>696</v>
      </c>
      <c r="D820" s="37" t="s">
        <v>697</v>
      </c>
      <c r="E820" s="53" t="s">
        <v>696</v>
      </c>
      <c r="F820" s="37" t="s">
        <v>697</v>
      </c>
    </row>
    <row r="821" spans="1:6" x14ac:dyDescent="0.4">
      <c r="A821" s="52" t="s">
        <v>1509</v>
      </c>
      <c r="B821" s="37" t="s">
        <v>695</v>
      </c>
      <c r="C821" s="37" t="s">
        <v>696</v>
      </c>
      <c r="D821" s="37" t="s">
        <v>697</v>
      </c>
      <c r="E821" s="53" t="s">
        <v>696</v>
      </c>
      <c r="F821" s="37" t="s">
        <v>697</v>
      </c>
    </row>
    <row r="822" spans="1:6" x14ac:dyDescent="0.4">
      <c r="A822" s="52" t="s">
        <v>1510</v>
      </c>
      <c r="B822" s="37" t="s">
        <v>695</v>
      </c>
      <c r="C822" s="37" t="s">
        <v>696</v>
      </c>
      <c r="D822" s="37" t="s">
        <v>697</v>
      </c>
      <c r="E822" s="53" t="s">
        <v>696</v>
      </c>
      <c r="F822" s="37" t="s">
        <v>697</v>
      </c>
    </row>
    <row r="823" spans="1:6" ht="30" x14ac:dyDescent="0.4">
      <c r="A823" s="52" t="s">
        <v>1511</v>
      </c>
      <c r="B823" s="37" t="s">
        <v>695</v>
      </c>
      <c r="C823" s="37" t="s">
        <v>696</v>
      </c>
      <c r="D823" s="37" t="s">
        <v>697</v>
      </c>
      <c r="E823" s="52" t="s">
        <v>696</v>
      </c>
      <c r="F823" s="37" t="s">
        <v>697</v>
      </c>
    </row>
    <row r="824" spans="1:6" ht="30" x14ac:dyDescent="0.4">
      <c r="A824" s="52" t="s">
        <v>1512</v>
      </c>
      <c r="B824" s="37" t="s">
        <v>695</v>
      </c>
      <c r="C824" s="37" t="s">
        <v>696</v>
      </c>
      <c r="D824" s="37" t="s">
        <v>697</v>
      </c>
      <c r="E824" s="53" t="s">
        <v>696</v>
      </c>
      <c r="F824" s="37" t="s">
        <v>697</v>
      </c>
    </row>
    <row r="825" spans="1:6" x14ac:dyDescent="0.4">
      <c r="A825" s="44" t="s">
        <v>1513</v>
      </c>
      <c r="B825" s="37" t="s">
        <v>695</v>
      </c>
      <c r="C825" s="37" t="s">
        <v>696</v>
      </c>
      <c r="D825" s="37" t="s">
        <v>697</v>
      </c>
      <c r="E825" s="53" t="s">
        <v>696</v>
      </c>
      <c r="F825" s="37" t="s">
        <v>697</v>
      </c>
    </row>
    <row r="826" spans="1:6" x14ac:dyDescent="0.4">
      <c r="A826" s="52" t="s">
        <v>1514</v>
      </c>
      <c r="B826" s="37" t="s">
        <v>695</v>
      </c>
      <c r="C826" s="37" t="s">
        <v>696</v>
      </c>
      <c r="D826" s="37" t="s">
        <v>697</v>
      </c>
      <c r="E826" s="53" t="s">
        <v>696</v>
      </c>
      <c r="F826" s="37" t="s">
        <v>697</v>
      </c>
    </row>
    <row r="827" spans="1:6" ht="30" x14ac:dyDescent="0.4">
      <c r="A827" s="52" t="s">
        <v>1515</v>
      </c>
      <c r="B827" s="37" t="s">
        <v>695</v>
      </c>
      <c r="C827" s="37" t="s">
        <v>696</v>
      </c>
      <c r="D827" s="37" t="s">
        <v>697</v>
      </c>
      <c r="E827" s="53" t="s">
        <v>696</v>
      </c>
      <c r="F827" s="37" t="s">
        <v>697</v>
      </c>
    </row>
    <row r="828" spans="1:6" x14ac:dyDescent="0.4">
      <c r="A828" s="52" t="s">
        <v>1516</v>
      </c>
      <c r="B828" s="37" t="s">
        <v>695</v>
      </c>
      <c r="C828" s="37" t="s">
        <v>696</v>
      </c>
      <c r="D828" s="37" t="s">
        <v>697</v>
      </c>
      <c r="E828" s="53" t="s">
        <v>696</v>
      </c>
      <c r="F828" s="37" t="s">
        <v>697</v>
      </c>
    </row>
    <row r="829" spans="1:6" ht="30" x14ac:dyDescent="0.4">
      <c r="A829" s="44" t="s">
        <v>1517</v>
      </c>
      <c r="B829" s="37" t="s">
        <v>695</v>
      </c>
      <c r="C829" s="37" t="s">
        <v>696</v>
      </c>
      <c r="D829" s="37" t="s">
        <v>697</v>
      </c>
      <c r="E829" s="53" t="s">
        <v>696</v>
      </c>
      <c r="F829" s="37" t="s">
        <v>697</v>
      </c>
    </row>
    <row r="830" spans="1:6" x14ac:dyDescent="0.4">
      <c r="A830" s="52" t="s">
        <v>1518</v>
      </c>
      <c r="B830" s="37" t="s">
        <v>695</v>
      </c>
      <c r="C830" s="37" t="s">
        <v>696</v>
      </c>
      <c r="D830" s="37" t="s">
        <v>697</v>
      </c>
      <c r="E830" s="53" t="s">
        <v>696</v>
      </c>
      <c r="F830" s="37" t="s">
        <v>697</v>
      </c>
    </row>
    <row r="831" spans="1:6" ht="30" x14ac:dyDescent="0.4">
      <c r="A831" s="52" t="s">
        <v>1519</v>
      </c>
      <c r="B831" s="37" t="s">
        <v>695</v>
      </c>
      <c r="C831" s="37" t="s">
        <v>696</v>
      </c>
      <c r="D831" s="37" t="s">
        <v>697</v>
      </c>
      <c r="E831" s="53" t="s">
        <v>696</v>
      </c>
      <c r="F831" s="37" t="s">
        <v>697</v>
      </c>
    </row>
    <row r="832" spans="1:6" ht="30" x14ac:dyDescent="0.4">
      <c r="A832" s="52" t="s">
        <v>1520</v>
      </c>
      <c r="B832" s="37" t="s">
        <v>695</v>
      </c>
      <c r="C832" s="37" t="s">
        <v>696</v>
      </c>
      <c r="D832" s="37" t="s">
        <v>697</v>
      </c>
      <c r="E832" s="53" t="s">
        <v>696</v>
      </c>
      <c r="F832" s="37" t="s">
        <v>697</v>
      </c>
    </row>
    <row r="833" spans="1:6" ht="30" x14ac:dyDescent="0.4">
      <c r="A833" s="52" t="s">
        <v>1521</v>
      </c>
      <c r="B833" s="37" t="s">
        <v>695</v>
      </c>
      <c r="C833" s="37" t="s">
        <v>696</v>
      </c>
      <c r="D833" s="37" t="s">
        <v>697</v>
      </c>
      <c r="E833" s="53" t="s">
        <v>696</v>
      </c>
      <c r="F833" s="37" t="s">
        <v>697</v>
      </c>
    </row>
    <row r="834" spans="1:6" x14ac:dyDescent="0.4">
      <c r="A834" s="52" t="s">
        <v>1522</v>
      </c>
      <c r="B834" s="37" t="s">
        <v>695</v>
      </c>
      <c r="C834" s="37" t="s">
        <v>696</v>
      </c>
      <c r="D834" s="37" t="s">
        <v>697</v>
      </c>
      <c r="E834" s="53" t="s">
        <v>696</v>
      </c>
      <c r="F834" s="37" t="s">
        <v>697</v>
      </c>
    </row>
    <row r="835" spans="1:6" ht="30" x14ac:dyDescent="0.4">
      <c r="A835" s="52" t="s">
        <v>1523</v>
      </c>
      <c r="B835" s="37" t="s">
        <v>695</v>
      </c>
      <c r="C835" s="37" t="s">
        <v>696</v>
      </c>
      <c r="D835" s="37" t="s">
        <v>697</v>
      </c>
      <c r="E835" s="53" t="s">
        <v>696</v>
      </c>
      <c r="F835" s="37" t="s">
        <v>697</v>
      </c>
    </row>
    <row r="836" spans="1:6" ht="30" x14ac:dyDescent="0.4">
      <c r="A836" s="52" t="s">
        <v>1524</v>
      </c>
      <c r="B836" s="37" t="s">
        <v>695</v>
      </c>
      <c r="C836" s="37" t="s">
        <v>696</v>
      </c>
      <c r="D836" s="37" t="s">
        <v>697</v>
      </c>
      <c r="E836" s="53" t="s">
        <v>696</v>
      </c>
      <c r="F836" s="37" t="s">
        <v>697</v>
      </c>
    </row>
    <row r="837" spans="1:6" x14ac:dyDescent="0.4">
      <c r="A837" s="52" t="s">
        <v>1525</v>
      </c>
      <c r="B837" s="37" t="s">
        <v>695</v>
      </c>
      <c r="C837" s="37" t="s">
        <v>696</v>
      </c>
      <c r="D837" s="37" t="s">
        <v>697</v>
      </c>
      <c r="E837" s="53" t="s">
        <v>696</v>
      </c>
      <c r="F837" s="37" t="s">
        <v>697</v>
      </c>
    </row>
    <row r="838" spans="1:6" x14ac:dyDescent="0.4">
      <c r="A838" s="52" t="s">
        <v>1526</v>
      </c>
      <c r="B838" s="37" t="s">
        <v>695</v>
      </c>
      <c r="C838" s="37" t="s">
        <v>696</v>
      </c>
      <c r="D838" s="37" t="s">
        <v>697</v>
      </c>
      <c r="E838" s="53" t="s">
        <v>696</v>
      </c>
      <c r="F838" s="37" t="s">
        <v>697</v>
      </c>
    </row>
    <row r="839" spans="1:6" x14ac:dyDescent="0.4">
      <c r="A839" s="52" t="s">
        <v>1527</v>
      </c>
      <c r="B839" s="37" t="s">
        <v>695</v>
      </c>
      <c r="C839" s="37" t="s">
        <v>696</v>
      </c>
      <c r="D839" s="37" t="s">
        <v>697</v>
      </c>
      <c r="E839" s="52" t="s">
        <v>696</v>
      </c>
      <c r="F839" s="37" t="s">
        <v>697</v>
      </c>
    </row>
    <row r="840" spans="1:6" x14ac:dyDescent="0.4">
      <c r="A840" s="44" t="s">
        <v>1528</v>
      </c>
      <c r="B840" s="37" t="s">
        <v>695</v>
      </c>
      <c r="C840" s="37" t="s">
        <v>696</v>
      </c>
      <c r="D840" s="37" t="s">
        <v>697</v>
      </c>
      <c r="E840" s="52" t="s">
        <v>696</v>
      </c>
      <c r="F840" s="37" t="s">
        <v>697</v>
      </c>
    </row>
    <row r="841" spans="1:6" x14ac:dyDescent="0.4">
      <c r="A841" s="44" t="s">
        <v>1529</v>
      </c>
      <c r="B841" s="37" t="s">
        <v>695</v>
      </c>
      <c r="C841" s="37" t="s">
        <v>696</v>
      </c>
      <c r="D841" s="37" t="s">
        <v>697</v>
      </c>
      <c r="E841" s="53" t="s">
        <v>696</v>
      </c>
      <c r="F841" s="37" t="s">
        <v>697</v>
      </c>
    </row>
    <row r="842" spans="1:6" x14ac:dyDescent="0.4">
      <c r="A842" s="52" t="s">
        <v>1530</v>
      </c>
      <c r="B842" s="37" t="s">
        <v>695</v>
      </c>
      <c r="C842" s="37" t="s">
        <v>696</v>
      </c>
      <c r="D842" s="37" t="s">
        <v>697</v>
      </c>
      <c r="E842" s="53" t="s">
        <v>696</v>
      </c>
      <c r="F842" s="37" t="s">
        <v>697</v>
      </c>
    </row>
    <row r="843" spans="1:6" x14ac:dyDescent="0.4">
      <c r="A843" s="52" t="s">
        <v>1531</v>
      </c>
      <c r="B843" s="37" t="s">
        <v>695</v>
      </c>
      <c r="C843" s="37" t="s">
        <v>696</v>
      </c>
      <c r="D843" s="37" t="s">
        <v>697</v>
      </c>
      <c r="E843" s="53" t="s">
        <v>696</v>
      </c>
      <c r="F843" s="37" t="s">
        <v>697</v>
      </c>
    </row>
    <row r="844" spans="1:6" ht="30" x14ac:dyDescent="0.4">
      <c r="A844" s="52" t="s">
        <v>1532</v>
      </c>
      <c r="B844" s="37" t="s">
        <v>695</v>
      </c>
      <c r="C844" s="37" t="s">
        <v>696</v>
      </c>
      <c r="D844" s="37" t="s">
        <v>697</v>
      </c>
      <c r="E844" s="53" t="s">
        <v>696</v>
      </c>
      <c r="F844" s="37" t="s">
        <v>697</v>
      </c>
    </row>
    <row r="845" spans="1:6" ht="30" x14ac:dyDescent="0.4">
      <c r="A845" s="44" t="s">
        <v>1533</v>
      </c>
      <c r="B845" s="37" t="s">
        <v>695</v>
      </c>
      <c r="C845" s="37" t="s">
        <v>696</v>
      </c>
      <c r="D845" s="37" t="s">
        <v>697</v>
      </c>
      <c r="E845" s="53" t="s">
        <v>696</v>
      </c>
      <c r="F845" s="37" t="s">
        <v>697</v>
      </c>
    </row>
    <row r="846" spans="1:6" x14ac:dyDescent="0.4">
      <c r="A846" s="52" t="s">
        <v>1534</v>
      </c>
      <c r="B846" s="37" t="s">
        <v>695</v>
      </c>
      <c r="C846" s="37" t="s">
        <v>696</v>
      </c>
      <c r="D846" s="37" t="s">
        <v>697</v>
      </c>
      <c r="E846" s="53" t="s">
        <v>696</v>
      </c>
      <c r="F846" s="37" t="s">
        <v>697</v>
      </c>
    </row>
    <row r="847" spans="1:6" x14ac:dyDescent="0.4">
      <c r="A847" s="44" t="s">
        <v>1535</v>
      </c>
      <c r="B847" s="37" t="s">
        <v>695</v>
      </c>
      <c r="C847" s="37" t="s">
        <v>696</v>
      </c>
      <c r="D847" s="37" t="s">
        <v>697</v>
      </c>
      <c r="E847" s="53" t="s">
        <v>696</v>
      </c>
      <c r="F847" s="37" t="s">
        <v>697</v>
      </c>
    </row>
    <row r="848" spans="1:6" ht="30" x14ac:dyDescent="0.4">
      <c r="A848" s="52" t="s">
        <v>1536</v>
      </c>
      <c r="B848" s="37" t="s">
        <v>695</v>
      </c>
      <c r="C848" s="37" t="s">
        <v>696</v>
      </c>
      <c r="D848" s="37" t="s">
        <v>697</v>
      </c>
      <c r="E848" s="53" t="s">
        <v>696</v>
      </c>
      <c r="F848" s="37" t="s">
        <v>697</v>
      </c>
    </row>
    <row r="849" spans="1:6" x14ac:dyDescent="0.4">
      <c r="A849" s="44" t="s">
        <v>1537</v>
      </c>
      <c r="B849" s="37" t="s">
        <v>695</v>
      </c>
      <c r="C849" s="37" t="s">
        <v>696</v>
      </c>
      <c r="D849" s="37" t="s">
        <v>697</v>
      </c>
      <c r="E849" s="53" t="s">
        <v>696</v>
      </c>
      <c r="F849" s="37" t="s">
        <v>697</v>
      </c>
    </row>
    <row r="850" spans="1:6" x14ac:dyDescent="0.4">
      <c r="A850" s="52" t="s">
        <v>1538</v>
      </c>
      <c r="B850" s="37" t="s">
        <v>695</v>
      </c>
      <c r="C850" s="37" t="s">
        <v>696</v>
      </c>
      <c r="D850" s="37" t="s">
        <v>697</v>
      </c>
      <c r="E850" s="53" t="s">
        <v>696</v>
      </c>
      <c r="F850" s="37" t="s">
        <v>697</v>
      </c>
    </row>
    <row r="851" spans="1:6" x14ac:dyDescent="0.4">
      <c r="A851" s="52" t="s">
        <v>1539</v>
      </c>
      <c r="B851" s="37" t="s">
        <v>695</v>
      </c>
      <c r="C851" s="37" t="s">
        <v>696</v>
      </c>
      <c r="D851" s="37" t="s">
        <v>697</v>
      </c>
      <c r="E851" s="53" t="s">
        <v>696</v>
      </c>
      <c r="F851" s="37" t="s">
        <v>697</v>
      </c>
    </row>
    <row r="852" spans="1:6" x14ac:dyDescent="0.4">
      <c r="A852" s="52" t="s">
        <v>1540</v>
      </c>
      <c r="B852" s="37" t="s">
        <v>695</v>
      </c>
      <c r="C852" s="37" t="s">
        <v>696</v>
      </c>
      <c r="D852" s="37" t="s">
        <v>697</v>
      </c>
      <c r="E852" s="52" t="s">
        <v>696</v>
      </c>
      <c r="F852" s="37" t="s">
        <v>697</v>
      </c>
    </row>
    <row r="853" spans="1:6" ht="30" x14ac:dyDescent="0.4">
      <c r="A853" s="52" t="s">
        <v>1541</v>
      </c>
      <c r="B853" s="37" t="s">
        <v>695</v>
      </c>
      <c r="C853" s="37" t="s">
        <v>696</v>
      </c>
      <c r="D853" s="37" t="s">
        <v>697</v>
      </c>
      <c r="E853" s="53" t="s">
        <v>696</v>
      </c>
      <c r="F853" s="37" t="s">
        <v>697</v>
      </c>
    </row>
    <row r="854" spans="1:6" x14ac:dyDescent="0.4">
      <c r="A854" s="52" t="s">
        <v>1542</v>
      </c>
      <c r="B854" s="37" t="s">
        <v>695</v>
      </c>
      <c r="C854" s="37" t="s">
        <v>696</v>
      </c>
      <c r="D854" s="37" t="s">
        <v>697</v>
      </c>
      <c r="E854" s="53" t="s">
        <v>696</v>
      </c>
      <c r="F854" s="37" t="s">
        <v>697</v>
      </c>
    </row>
    <row r="855" spans="1:6" x14ac:dyDescent="0.4">
      <c r="A855" s="52" t="s">
        <v>1543</v>
      </c>
      <c r="B855" s="37" t="s">
        <v>695</v>
      </c>
      <c r="C855" s="37" t="s">
        <v>696</v>
      </c>
      <c r="D855" s="37" t="s">
        <v>697</v>
      </c>
      <c r="E855" s="53" t="s">
        <v>696</v>
      </c>
      <c r="F855" s="37" t="s">
        <v>697</v>
      </c>
    </row>
    <row r="856" spans="1:6" ht="30" x14ac:dyDescent="0.4">
      <c r="A856" s="52" t="s">
        <v>1544</v>
      </c>
      <c r="B856" s="37" t="s">
        <v>695</v>
      </c>
      <c r="C856" s="37" t="s">
        <v>696</v>
      </c>
      <c r="D856" s="37" t="s">
        <v>697</v>
      </c>
      <c r="E856" s="53" t="s">
        <v>696</v>
      </c>
      <c r="F856" s="37" t="s">
        <v>697</v>
      </c>
    </row>
    <row r="857" spans="1:6" ht="30" x14ac:dyDescent="0.4">
      <c r="A857" s="52" t="s">
        <v>1545</v>
      </c>
      <c r="B857" s="37" t="s">
        <v>695</v>
      </c>
      <c r="C857" s="37" t="s">
        <v>696</v>
      </c>
      <c r="D857" s="37" t="s">
        <v>697</v>
      </c>
      <c r="E857" s="52" t="s">
        <v>696</v>
      </c>
      <c r="F857" s="37" t="s">
        <v>697</v>
      </c>
    </row>
    <row r="858" spans="1:6" x14ac:dyDescent="0.4">
      <c r="A858" s="52" t="s">
        <v>1546</v>
      </c>
      <c r="B858" s="37" t="s">
        <v>695</v>
      </c>
      <c r="C858" s="37" t="s">
        <v>696</v>
      </c>
      <c r="D858" s="37" t="s">
        <v>697</v>
      </c>
      <c r="E858" s="52" t="s">
        <v>696</v>
      </c>
      <c r="F858" s="37" t="s">
        <v>697</v>
      </c>
    </row>
    <row r="859" spans="1:6" x14ac:dyDescent="0.4">
      <c r="A859" s="52" t="s">
        <v>1547</v>
      </c>
      <c r="B859" s="37" t="s">
        <v>695</v>
      </c>
      <c r="C859" s="37" t="s">
        <v>696</v>
      </c>
      <c r="D859" s="37" t="s">
        <v>697</v>
      </c>
      <c r="E859" s="52" t="s">
        <v>696</v>
      </c>
      <c r="F859" s="37" t="s">
        <v>697</v>
      </c>
    </row>
    <row r="860" spans="1:6" ht="30" x14ac:dyDescent="0.4">
      <c r="A860" s="44" t="s">
        <v>1548</v>
      </c>
      <c r="B860" s="37" t="s">
        <v>695</v>
      </c>
      <c r="C860" s="37" t="s">
        <v>696</v>
      </c>
      <c r="D860" s="37" t="s">
        <v>697</v>
      </c>
      <c r="E860" s="53" t="s">
        <v>696</v>
      </c>
      <c r="F860" s="37" t="s">
        <v>697</v>
      </c>
    </row>
    <row r="861" spans="1:6" x14ac:dyDescent="0.4">
      <c r="A861" s="52" t="s">
        <v>1549</v>
      </c>
      <c r="B861" s="37" t="s">
        <v>695</v>
      </c>
      <c r="C861" s="37" t="s">
        <v>696</v>
      </c>
      <c r="D861" s="37" t="s">
        <v>697</v>
      </c>
      <c r="E861" s="53" t="s">
        <v>696</v>
      </c>
      <c r="F861" s="37" t="s">
        <v>697</v>
      </c>
    </row>
    <row r="862" spans="1:6" x14ac:dyDescent="0.4">
      <c r="A862" s="44" t="s">
        <v>1550</v>
      </c>
      <c r="B862" s="37" t="s">
        <v>695</v>
      </c>
      <c r="C862" s="37" t="s">
        <v>696</v>
      </c>
      <c r="D862" s="37" t="s">
        <v>697</v>
      </c>
      <c r="E862" s="53" t="s">
        <v>696</v>
      </c>
      <c r="F862" s="37" t="s">
        <v>697</v>
      </c>
    </row>
    <row r="863" spans="1:6" x14ac:dyDescent="0.4">
      <c r="A863" s="44" t="s">
        <v>1551</v>
      </c>
      <c r="B863" s="37" t="s">
        <v>695</v>
      </c>
      <c r="C863" s="37" t="s">
        <v>696</v>
      </c>
      <c r="D863" s="37" t="s">
        <v>697</v>
      </c>
      <c r="E863" s="53" t="s">
        <v>696</v>
      </c>
      <c r="F863" s="37" t="s">
        <v>697</v>
      </c>
    </row>
    <row r="864" spans="1:6" ht="30" x14ac:dyDescent="0.4">
      <c r="A864" s="44" t="s">
        <v>1552</v>
      </c>
      <c r="B864" s="37" t="s">
        <v>695</v>
      </c>
      <c r="C864" s="37" t="s">
        <v>696</v>
      </c>
      <c r="D864" s="37" t="s">
        <v>697</v>
      </c>
      <c r="E864" s="53" t="s">
        <v>696</v>
      </c>
      <c r="F864" s="37" t="s">
        <v>697</v>
      </c>
    </row>
    <row r="865" spans="1:6" x14ac:dyDescent="0.4">
      <c r="A865" s="52" t="s">
        <v>1553</v>
      </c>
      <c r="B865" s="37" t="s">
        <v>695</v>
      </c>
      <c r="C865" s="37" t="s">
        <v>696</v>
      </c>
      <c r="D865" s="37" t="s">
        <v>697</v>
      </c>
      <c r="E865" s="53" t="s">
        <v>696</v>
      </c>
      <c r="F865" s="37" t="s">
        <v>697</v>
      </c>
    </row>
    <row r="866" spans="1:6" x14ac:dyDescent="0.4">
      <c r="A866" s="52" t="s">
        <v>1554</v>
      </c>
      <c r="B866" s="37" t="s">
        <v>695</v>
      </c>
      <c r="C866" s="37" t="s">
        <v>696</v>
      </c>
      <c r="D866" s="37" t="s">
        <v>697</v>
      </c>
      <c r="E866" s="53" t="s">
        <v>696</v>
      </c>
      <c r="F866" s="37" t="s">
        <v>697</v>
      </c>
    </row>
    <row r="867" spans="1:6" x14ac:dyDescent="0.4">
      <c r="A867" s="44" t="s">
        <v>1555</v>
      </c>
      <c r="B867" s="37" t="s">
        <v>695</v>
      </c>
      <c r="C867" s="37" t="s">
        <v>696</v>
      </c>
      <c r="D867" s="37" t="s">
        <v>697</v>
      </c>
      <c r="E867" s="53" t="s">
        <v>696</v>
      </c>
      <c r="F867" s="37" t="s">
        <v>697</v>
      </c>
    </row>
    <row r="868" spans="1:6" ht="30" x14ac:dyDescent="0.4">
      <c r="A868" s="44" t="s">
        <v>1556</v>
      </c>
      <c r="B868" s="37" t="s">
        <v>695</v>
      </c>
      <c r="C868" s="37" t="s">
        <v>696</v>
      </c>
      <c r="D868" s="37" t="s">
        <v>697</v>
      </c>
      <c r="E868" s="53" t="s">
        <v>696</v>
      </c>
      <c r="F868" s="37" t="s">
        <v>697</v>
      </c>
    </row>
    <row r="869" spans="1:6" x14ac:dyDescent="0.4">
      <c r="A869" s="52" t="s">
        <v>1557</v>
      </c>
      <c r="B869" s="37" t="s">
        <v>695</v>
      </c>
      <c r="C869" s="37" t="s">
        <v>696</v>
      </c>
      <c r="D869" s="37" t="s">
        <v>697</v>
      </c>
      <c r="E869" s="53" t="s">
        <v>696</v>
      </c>
      <c r="F869" s="37" t="s">
        <v>697</v>
      </c>
    </row>
    <row r="870" spans="1:6" ht="30" x14ac:dyDescent="0.4">
      <c r="A870" s="52" t="s">
        <v>1558</v>
      </c>
      <c r="B870" s="37" t="s">
        <v>695</v>
      </c>
      <c r="C870" s="37" t="s">
        <v>696</v>
      </c>
      <c r="D870" s="37" t="s">
        <v>697</v>
      </c>
      <c r="E870" s="53" t="s">
        <v>696</v>
      </c>
      <c r="F870" s="37" t="s">
        <v>697</v>
      </c>
    </row>
    <row r="871" spans="1:6" x14ac:dyDescent="0.4">
      <c r="A871" s="52" t="s">
        <v>1559</v>
      </c>
      <c r="B871" s="37" t="s">
        <v>695</v>
      </c>
      <c r="C871" s="37" t="s">
        <v>696</v>
      </c>
      <c r="D871" s="37" t="s">
        <v>697</v>
      </c>
      <c r="E871" s="53" t="s">
        <v>696</v>
      </c>
      <c r="F871" s="37" t="s">
        <v>697</v>
      </c>
    </row>
    <row r="872" spans="1:6" x14ac:dyDescent="0.4">
      <c r="A872" s="44" t="s">
        <v>1560</v>
      </c>
      <c r="B872" s="37" t="s">
        <v>695</v>
      </c>
      <c r="C872" s="37" t="s">
        <v>696</v>
      </c>
      <c r="D872" s="37" t="s">
        <v>697</v>
      </c>
      <c r="E872" s="53" t="s">
        <v>696</v>
      </c>
      <c r="F872" s="37" t="s">
        <v>697</v>
      </c>
    </row>
    <row r="873" spans="1:6" x14ac:dyDescent="0.4">
      <c r="A873" s="52" t="s">
        <v>1561</v>
      </c>
      <c r="B873" s="37" t="s">
        <v>695</v>
      </c>
      <c r="C873" s="37" t="s">
        <v>696</v>
      </c>
      <c r="D873" s="37" t="s">
        <v>697</v>
      </c>
      <c r="E873" s="53" t="s">
        <v>696</v>
      </c>
      <c r="F873" s="37" t="s">
        <v>697</v>
      </c>
    </row>
    <row r="874" spans="1:6" ht="30" x14ac:dyDescent="0.4">
      <c r="A874" s="52" t="s">
        <v>1562</v>
      </c>
      <c r="B874" s="37" t="s">
        <v>695</v>
      </c>
      <c r="C874" s="37" t="s">
        <v>696</v>
      </c>
      <c r="D874" s="37" t="s">
        <v>697</v>
      </c>
      <c r="E874" s="53" t="s">
        <v>696</v>
      </c>
      <c r="F874" s="37" t="s">
        <v>697</v>
      </c>
    </row>
    <row r="875" spans="1:6" x14ac:dyDescent="0.4">
      <c r="A875" s="44" t="s">
        <v>1563</v>
      </c>
      <c r="B875" s="37" t="s">
        <v>695</v>
      </c>
      <c r="C875" s="37" t="s">
        <v>696</v>
      </c>
      <c r="D875" s="37" t="s">
        <v>697</v>
      </c>
      <c r="E875" s="53" t="s">
        <v>696</v>
      </c>
      <c r="F875" s="37" t="s">
        <v>697</v>
      </c>
    </row>
    <row r="876" spans="1:6" x14ac:dyDescent="0.4">
      <c r="A876" s="52" t="s">
        <v>1564</v>
      </c>
      <c r="B876" s="37" t="s">
        <v>695</v>
      </c>
      <c r="C876" s="37" t="s">
        <v>696</v>
      </c>
      <c r="D876" s="37" t="s">
        <v>697</v>
      </c>
      <c r="E876" s="53" t="s">
        <v>696</v>
      </c>
      <c r="F876" s="37" t="s">
        <v>697</v>
      </c>
    </row>
    <row r="877" spans="1:6" x14ac:dyDescent="0.4">
      <c r="A877" s="52" t="s">
        <v>1565</v>
      </c>
      <c r="B877" s="37" t="s">
        <v>695</v>
      </c>
      <c r="C877" s="37" t="s">
        <v>696</v>
      </c>
      <c r="D877" s="37" t="s">
        <v>697</v>
      </c>
      <c r="E877" s="53" t="s">
        <v>696</v>
      </c>
      <c r="F877" s="37" t="s">
        <v>697</v>
      </c>
    </row>
    <row r="878" spans="1:6" ht="30" x14ac:dyDescent="0.4">
      <c r="A878" s="52" t="s">
        <v>1566</v>
      </c>
      <c r="B878" s="37" t="s">
        <v>695</v>
      </c>
      <c r="C878" s="37" t="s">
        <v>696</v>
      </c>
      <c r="D878" s="37" t="s">
        <v>697</v>
      </c>
      <c r="E878" s="53" t="s">
        <v>696</v>
      </c>
      <c r="F878" s="37" t="s">
        <v>697</v>
      </c>
    </row>
    <row r="879" spans="1:6" x14ac:dyDescent="0.4">
      <c r="A879" s="44" t="s">
        <v>1567</v>
      </c>
      <c r="B879" s="37" t="s">
        <v>695</v>
      </c>
      <c r="C879" s="37" t="s">
        <v>696</v>
      </c>
      <c r="D879" s="37" t="s">
        <v>697</v>
      </c>
      <c r="E879" s="53" t="s">
        <v>696</v>
      </c>
      <c r="F879" s="37" t="s">
        <v>697</v>
      </c>
    </row>
    <row r="880" spans="1:6" x14ac:dyDescent="0.4">
      <c r="A880" s="44" t="s">
        <v>1568</v>
      </c>
      <c r="B880" s="37" t="s">
        <v>695</v>
      </c>
      <c r="C880" s="37" t="s">
        <v>696</v>
      </c>
      <c r="D880" s="37" t="s">
        <v>697</v>
      </c>
      <c r="E880" s="53" t="s">
        <v>696</v>
      </c>
      <c r="F880" s="37" t="s">
        <v>697</v>
      </c>
    </row>
    <row r="881" spans="1:6" ht="45" x14ac:dyDescent="0.4">
      <c r="A881" s="44" t="s">
        <v>1569</v>
      </c>
      <c r="B881" s="37" t="s">
        <v>695</v>
      </c>
      <c r="C881" s="37" t="s">
        <v>696</v>
      </c>
      <c r="D881" s="37" t="s">
        <v>697</v>
      </c>
      <c r="E881" s="53" t="s">
        <v>696</v>
      </c>
      <c r="F881" s="37" t="s">
        <v>697</v>
      </c>
    </row>
    <row r="882" spans="1:6" x14ac:dyDescent="0.4">
      <c r="A882" s="52" t="s">
        <v>1570</v>
      </c>
      <c r="B882" s="37" t="s">
        <v>695</v>
      </c>
      <c r="C882" s="37" t="s">
        <v>696</v>
      </c>
      <c r="D882" s="37" t="s">
        <v>697</v>
      </c>
      <c r="E882" s="53" t="s">
        <v>696</v>
      </c>
      <c r="F882" s="37" t="s">
        <v>697</v>
      </c>
    </row>
    <row r="883" spans="1:6" x14ac:dyDescent="0.4">
      <c r="A883" s="52" t="s">
        <v>1571</v>
      </c>
      <c r="B883" s="37" t="s">
        <v>695</v>
      </c>
      <c r="C883" s="37" t="s">
        <v>696</v>
      </c>
      <c r="D883" s="37" t="s">
        <v>697</v>
      </c>
      <c r="E883" s="53" t="s">
        <v>696</v>
      </c>
      <c r="F883" s="37" t="s">
        <v>697</v>
      </c>
    </row>
    <row r="884" spans="1:6" x14ac:dyDescent="0.4">
      <c r="A884" s="44" t="s">
        <v>1572</v>
      </c>
      <c r="B884" s="37" t="s">
        <v>695</v>
      </c>
      <c r="C884" s="37" t="s">
        <v>696</v>
      </c>
      <c r="D884" s="37" t="s">
        <v>697</v>
      </c>
      <c r="E884" s="53" t="s">
        <v>696</v>
      </c>
      <c r="F884" s="37" t="s">
        <v>697</v>
      </c>
    </row>
    <row r="885" spans="1:6" ht="30" x14ac:dyDescent="0.4">
      <c r="A885" s="44" t="s">
        <v>1573</v>
      </c>
      <c r="B885" s="37" t="s">
        <v>695</v>
      </c>
      <c r="C885" s="37" t="s">
        <v>696</v>
      </c>
      <c r="D885" s="37" t="s">
        <v>697</v>
      </c>
      <c r="E885" s="53" t="s">
        <v>696</v>
      </c>
      <c r="F885" s="37" t="s">
        <v>697</v>
      </c>
    </row>
    <row r="886" spans="1:6" ht="30" x14ac:dyDescent="0.4">
      <c r="A886" s="44" t="s">
        <v>1574</v>
      </c>
      <c r="B886" s="37" t="s">
        <v>695</v>
      </c>
      <c r="C886" s="37" t="s">
        <v>696</v>
      </c>
      <c r="D886" s="37" t="s">
        <v>697</v>
      </c>
      <c r="E886" s="53" t="s">
        <v>696</v>
      </c>
      <c r="F886" s="37" t="s">
        <v>697</v>
      </c>
    </row>
    <row r="887" spans="1:6" ht="30" x14ac:dyDescent="0.4">
      <c r="A887" s="52" t="s">
        <v>1575</v>
      </c>
      <c r="B887" s="37" t="s">
        <v>695</v>
      </c>
      <c r="C887" s="37" t="s">
        <v>696</v>
      </c>
      <c r="D887" s="37" t="s">
        <v>697</v>
      </c>
      <c r="E887" s="53" t="s">
        <v>696</v>
      </c>
      <c r="F887" s="37" t="s">
        <v>697</v>
      </c>
    </row>
    <row r="888" spans="1:6" ht="30" x14ac:dyDescent="0.4">
      <c r="A888" s="52" t="s">
        <v>1576</v>
      </c>
      <c r="B888" s="37" t="s">
        <v>695</v>
      </c>
      <c r="C888" s="37" t="s">
        <v>696</v>
      </c>
      <c r="D888" s="37" t="s">
        <v>697</v>
      </c>
      <c r="E888" s="53" t="s">
        <v>696</v>
      </c>
      <c r="F888" s="37" t="s">
        <v>697</v>
      </c>
    </row>
    <row r="889" spans="1:6" ht="30" x14ac:dyDescent="0.4">
      <c r="A889" s="52" t="s">
        <v>1577</v>
      </c>
      <c r="B889" s="37" t="s">
        <v>695</v>
      </c>
      <c r="C889" s="37" t="s">
        <v>696</v>
      </c>
      <c r="D889" s="37" t="s">
        <v>697</v>
      </c>
      <c r="E889" s="53" t="s">
        <v>696</v>
      </c>
      <c r="F889" s="37" t="s">
        <v>697</v>
      </c>
    </row>
    <row r="890" spans="1:6" ht="30" x14ac:dyDescent="0.4">
      <c r="A890" s="52" t="s">
        <v>1578</v>
      </c>
      <c r="B890" s="37" t="s">
        <v>695</v>
      </c>
      <c r="C890" s="37" t="s">
        <v>696</v>
      </c>
      <c r="D890" s="37" t="s">
        <v>697</v>
      </c>
      <c r="E890" s="53" t="s">
        <v>696</v>
      </c>
      <c r="F890" s="37" t="s">
        <v>697</v>
      </c>
    </row>
    <row r="891" spans="1:6" ht="30" x14ac:dyDescent="0.4">
      <c r="A891" s="44" t="s">
        <v>1579</v>
      </c>
      <c r="B891" s="37" t="s">
        <v>695</v>
      </c>
      <c r="C891" s="37" t="s">
        <v>696</v>
      </c>
      <c r="D891" s="37" t="s">
        <v>697</v>
      </c>
      <c r="E891" s="53" t="s">
        <v>696</v>
      </c>
      <c r="F891" s="37" t="s">
        <v>697</v>
      </c>
    </row>
    <row r="892" spans="1:6" x14ac:dyDescent="0.4">
      <c r="A892" s="52" t="s">
        <v>1580</v>
      </c>
      <c r="B892" s="37" t="s">
        <v>695</v>
      </c>
      <c r="C892" s="37" t="s">
        <v>696</v>
      </c>
      <c r="D892" s="37" t="s">
        <v>697</v>
      </c>
      <c r="E892" s="53" t="s">
        <v>696</v>
      </c>
      <c r="F892" s="37" t="s">
        <v>697</v>
      </c>
    </row>
    <row r="893" spans="1:6" x14ac:dyDescent="0.4">
      <c r="A893" s="52" t="s">
        <v>1581</v>
      </c>
      <c r="B893" s="37" t="s">
        <v>695</v>
      </c>
      <c r="C893" s="37" t="s">
        <v>696</v>
      </c>
      <c r="D893" s="37" t="s">
        <v>697</v>
      </c>
      <c r="E893" s="53" t="s">
        <v>696</v>
      </c>
      <c r="F893" s="37" t="s">
        <v>697</v>
      </c>
    </row>
    <row r="894" spans="1:6" x14ac:dyDescent="0.4">
      <c r="A894" s="52" t="s">
        <v>1582</v>
      </c>
      <c r="B894" s="37" t="s">
        <v>695</v>
      </c>
      <c r="C894" s="37" t="s">
        <v>696</v>
      </c>
      <c r="D894" s="37" t="s">
        <v>697</v>
      </c>
      <c r="E894" s="53" t="s">
        <v>696</v>
      </c>
      <c r="F894" s="37" t="s">
        <v>697</v>
      </c>
    </row>
    <row r="895" spans="1:6" ht="30" x14ac:dyDescent="0.4">
      <c r="A895" s="52" t="s">
        <v>1583</v>
      </c>
      <c r="B895" s="37" t="s">
        <v>695</v>
      </c>
      <c r="C895" s="37" t="s">
        <v>696</v>
      </c>
      <c r="D895" s="37" t="s">
        <v>697</v>
      </c>
      <c r="E895" s="52" t="s">
        <v>696</v>
      </c>
      <c r="F895" s="37" t="s">
        <v>697</v>
      </c>
    </row>
    <row r="896" spans="1:6" x14ac:dyDescent="0.4">
      <c r="A896" s="52" t="s">
        <v>1584</v>
      </c>
      <c r="B896" s="37" t="s">
        <v>695</v>
      </c>
      <c r="C896" s="37" t="s">
        <v>696</v>
      </c>
      <c r="D896" s="37" t="s">
        <v>697</v>
      </c>
      <c r="E896" s="53" t="s">
        <v>696</v>
      </c>
      <c r="F896" s="37" t="s">
        <v>697</v>
      </c>
    </row>
    <row r="897" spans="1:6" x14ac:dyDescent="0.4">
      <c r="A897" s="44" t="s">
        <v>1585</v>
      </c>
      <c r="B897" s="37" t="s">
        <v>695</v>
      </c>
      <c r="C897" s="37" t="s">
        <v>696</v>
      </c>
      <c r="D897" s="37" t="s">
        <v>697</v>
      </c>
      <c r="E897" s="53" t="s">
        <v>696</v>
      </c>
      <c r="F897" s="37" t="s">
        <v>697</v>
      </c>
    </row>
    <row r="898" spans="1:6" ht="30" x14ac:dyDescent="0.4">
      <c r="A898" s="52" t="s">
        <v>1586</v>
      </c>
      <c r="B898" s="37" t="s">
        <v>695</v>
      </c>
      <c r="C898" s="37" t="s">
        <v>696</v>
      </c>
      <c r="D898" s="37" t="s">
        <v>697</v>
      </c>
      <c r="E898" s="53" t="s">
        <v>696</v>
      </c>
      <c r="F898" s="37" t="s">
        <v>697</v>
      </c>
    </row>
    <row r="899" spans="1:6" x14ac:dyDescent="0.4">
      <c r="A899" s="52" t="s">
        <v>1587</v>
      </c>
      <c r="B899" s="37" t="s">
        <v>695</v>
      </c>
      <c r="C899" s="37" t="s">
        <v>696</v>
      </c>
      <c r="D899" s="37" t="s">
        <v>697</v>
      </c>
      <c r="E899" s="53" t="s">
        <v>696</v>
      </c>
      <c r="F899" s="37" t="s">
        <v>697</v>
      </c>
    </row>
    <row r="900" spans="1:6" ht="45" x14ac:dyDescent="0.4">
      <c r="A900" s="52" t="s">
        <v>1588</v>
      </c>
      <c r="B900" s="37" t="s">
        <v>695</v>
      </c>
      <c r="C900" s="37" t="s">
        <v>696</v>
      </c>
      <c r="D900" s="37" t="s">
        <v>697</v>
      </c>
      <c r="E900" s="53" t="s">
        <v>696</v>
      </c>
      <c r="F900" s="37" t="s">
        <v>697</v>
      </c>
    </row>
    <row r="901" spans="1:6" x14ac:dyDescent="0.4">
      <c r="A901" s="52" t="s">
        <v>1589</v>
      </c>
      <c r="B901" s="37" t="s">
        <v>695</v>
      </c>
      <c r="C901" s="37" t="s">
        <v>696</v>
      </c>
      <c r="D901" s="37" t="s">
        <v>697</v>
      </c>
      <c r="E901" s="53" t="s">
        <v>696</v>
      </c>
      <c r="F901" s="37" t="s">
        <v>697</v>
      </c>
    </row>
    <row r="902" spans="1:6" ht="30" x14ac:dyDescent="0.4">
      <c r="A902" s="52" t="s">
        <v>1590</v>
      </c>
      <c r="B902" s="37" t="s">
        <v>695</v>
      </c>
      <c r="C902" s="37" t="s">
        <v>696</v>
      </c>
      <c r="D902" s="37" t="s">
        <v>697</v>
      </c>
      <c r="E902" s="53" t="s">
        <v>696</v>
      </c>
      <c r="F902" s="37" t="s">
        <v>697</v>
      </c>
    </row>
    <row r="903" spans="1:6" ht="30" x14ac:dyDescent="0.4">
      <c r="A903" s="52" t="s">
        <v>1591</v>
      </c>
      <c r="B903" s="37" t="s">
        <v>695</v>
      </c>
      <c r="C903" s="37" t="s">
        <v>696</v>
      </c>
      <c r="D903" s="37" t="s">
        <v>697</v>
      </c>
      <c r="E903" s="53" t="s">
        <v>696</v>
      </c>
      <c r="F903" s="37" t="s">
        <v>697</v>
      </c>
    </row>
    <row r="904" spans="1:6" ht="30" x14ac:dyDescent="0.4">
      <c r="A904" s="52" t="s">
        <v>1592</v>
      </c>
      <c r="B904" s="37" t="s">
        <v>695</v>
      </c>
      <c r="C904" s="37" t="s">
        <v>696</v>
      </c>
      <c r="D904" s="37" t="s">
        <v>697</v>
      </c>
      <c r="E904" s="53" t="s">
        <v>696</v>
      </c>
      <c r="F904" s="37" t="s">
        <v>697</v>
      </c>
    </row>
    <row r="905" spans="1:6" x14ac:dyDescent="0.4">
      <c r="A905" s="52" t="s">
        <v>1593</v>
      </c>
      <c r="B905" s="37" t="s">
        <v>695</v>
      </c>
      <c r="C905" s="37" t="s">
        <v>696</v>
      </c>
      <c r="D905" s="37" t="s">
        <v>697</v>
      </c>
      <c r="E905" s="53" t="s">
        <v>696</v>
      </c>
      <c r="F905" s="37" t="s">
        <v>697</v>
      </c>
    </row>
    <row r="906" spans="1:6" x14ac:dyDescent="0.4">
      <c r="A906" s="52" t="s">
        <v>1594</v>
      </c>
      <c r="B906" s="37" t="s">
        <v>695</v>
      </c>
      <c r="C906" s="37" t="s">
        <v>696</v>
      </c>
      <c r="D906" s="37" t="s">
        <v>697</v>
      </c>
      <c r="E906" s="53" t="s">
        <v>696</v>
      </c>
      <c r="F906" s="37" t="s">
        <v>697</v>
      </c>
    </row>
    <row r="907" spans="1:6" x14ac:dyDescent="0.4">
      <c r="A907" s="52" t="s">
        <v>1595</v>
      </c>
      <c r="B907" s="37" t="s">
        <v>695</v>
      </c>
      <c r="C907" s="37" t="s">
        <v>696</v>
      </c>
      <c r="D907" s="37" t="s">
        <v>697</v>
      </c>
      <c r="E907" s="53" t="s">
        <v>696</v>
      </c>
      <c r="F907" s="37" t="s">
        <v>697</v>
      </c>
    </row>
    <row r="908" spans="1:6" ht="30" x14ac:dyDescent="0.4">
      <c r="A908" s="52" t="s">
        <v>1596</v>
      </c>
      <c r="B908" s="37" t="s">
        <v>695</v>
      </c>
      <c r="C908" s="37" t="s">
        <v>696</v>
      </c>
      <c r="D908" s="37" t="s">
        <v>697</v>
      </c>
      <c r="E908" s="52" t="s">
        <v>696</v>
      </c>
      <c r="F908" s="37" t="s">
        <v>697</v>
      </c>
    </row>
    <row r="909" spans="1:6" ht="30" x14ac:dyDescent="0.4">
      <c r="A909" s="52" t="s">
        <v>1597</v>
      </c>
      <c r="B909" s="37" t="s">
        <v>695</v>
      </c>
      <c r="C909" s="37" t="s">
        <v>696</v>
      </c>
      <c r="D909" s="37" t="s">
        <v>697</v>
      </c>
      <c r="E909" s="52" t="s">
        <v>696</v>
      </c>
      <c r="F909" s="37" t="s">
        <v>697</v>
      </c>
    </row>
    <row r="910" spans="1:6" ht="30" x14ac:dyDescent="0.4">
      <c r="A910" s="52" t="s">
        <v>1598</v>
      </c>
      <c r="B910" s="37" t="s">
        <v>695</v>
      </c>
      <c r="C910" s="37" t="s">
        <v>696</v>
      </c>
      <c r="D910" s="37" t="s">
        <v>697</v>
      </c>
      <c r="E910" s="52" t="s">
        <v>696</v>
      </c>
      <c r="F910" s="37" t="s">
        <v>697</v>
      </c>
    </row>
    <row r="911" spans="1:6" ht="45" x14ac:dyDescent="0.4">
      <c r="A911" s="52" t="s">
        <v>1599</v>
      </c>
      <c r="B911" s="37" t="s">
        <v>695</v>
      </c>
      <c r="C911" s="37" t="s">
        <v>696</v>
      </c>
      <c r="D911" s="37" t="s">
        <v>697</v>
      </c>
      <c r="E911" s="52" t="s">
        <v>696</v>
      </c>
      <c r="F911" s="37" t="s">
        <v>697</v>
      </c>
    </row>
    <row r="912" spans="1:6" x14ac:dyDescent="0.4">
      <c r="A912" s="52" t="s">
        <v>1600</v>
      </c>
      <c r="B912" s="37" t="s">
        <v>695</v>
      </c>
      <c r="C912" s="37" t="s">
        <v>696</v>
      </c>
      <c r="D912" s="37" t="s">
        <v>697</v>
      </c>
      <c r="E912" s="53" t="s">
        <v>696</v>
      </c>
      <c r="F912" s="37" t="s">
        <v>697</v>
      </c>
    </row>
    <row r="913" spans="1:6" ht="30" x14ac:dyDescent="0.4">
      <c r="A913" s="44" t="s">
        <v>1601</v>
      </c>
      <c r="B913" s="37" t="s">
        <v>695</v>
      </c>
      <c r="C913" s="37" t="s">
        <v>696</v>
      </c>
      <c r="D913" s="37" t="s">
        <v>697</v>
      </c>
      <c r="E913" s="53" t="s">
        <v>696</v>
      </c>
      <c r="F913" s="37" t="s">
        <v>697</v>
      </c>
    </row>
    <row r="914" spans="1:6" ht="45" x14ac:dyDescent="0.4">
      <c r="A914" s="44" t="s">
        <v>1602</v>
      </c>
      <c r="B914" s="37" t="s">
        <v>695</v>
      </c>
      <c r="C914" s="37" t="s">
        <v>696</v>
      </c>
      <c r="D914" s="37" t="s">
        <v>697</v>
      </c>
      <c r="E914" s="53" t="s">
        <v>696</v>
      </c>
      <c r="F914" s="37" t="s">
        <v>697</v>
      </c>
    </row>
    <row r="915" spans="1:6" x14ac:dyDescent="0.4">
      <c r="A915" s="52" t="s">
        <v>1603</v>
      </c>
      <c r="B915" s="37" t="s">
        <v>695</v>
      </c>
      <c r="C915" s="37" t="s">
        <v>696</v>
      </c>
      <c r="D915" s="37" t="s">
        <v>697</v>
      </c>
      <c r="E915" s="53" t="s">
        <v>696</v>
      </c>
      <c r="F915" s="37" t="s">
        <v>697</v>
      </c>
    </row>
    <row r="916" spans="1:6" x14ac:dyDescent="0.4">
      <c r="A916" s="52" t="s">
        <v>1604</v>
      </c>
      <c r="B916" s="37" t="s">
        <v>695</v>
      </c>
      <c r="C916" s="37" t="s">
        <v>696</v>
      </c>
      <c r="D916" s="37" t="s">
        <v>697</v>
      </c>
      <c r="E916" s="53" t="s">
        <v>696</v>
      </c>
      <c r="F916" s="37" t="s">
        <v>697</v>
      </c>
    </row>
    <row r="917" spans="1:6" x14ac:dyDescent="0.4">
      <c r="A917" s="52" t="s">
        <v>1605</v>
      </c>
      <c r="B917" s="37" t="s">
        <v>695</v>
      </c>
      <c r="C917" s="37" t="s">
        <v>696</v>
      </c>
      <c r="D917" s="37" t="s">
        <v>697</v>
      </c>
      <c r="E917" s="53" t="s">
        <v>696</v>
      </c>
      <c r="F917" s="37" t="s">
        <v>697</v>
      </c>
    </row>
    <row r="918" spans="1:6" x14ac:dyDescent="0.4">
      <c r="A918" s="52" t="s">
        <v>1606</v>
      </c>
      <c r="B918" s="37" t="s">
        <v>695</v>
      </c>
      <c r="C918" s="37" t="s">
        <v>696</v>
      </c>
      <c r="D918" s="37" t="s">
        <v>697</v>
      </c>
      <c r="E918" s="53" t="s">
        <v>696</v>
      </c>
      <c r="F918" s="37" t="s">
        <v>697</v>
      </c>
    </row>
    <row r="919" spans="1:6" x14ac:dyDescent="0.4">
      <c r="A919" s="52" t="s">
        <v>1607</v>
      </c>
      <c r="B919" s="37" t="s">
        <v>695</v>
      </c>
      <c r="C919" s="37" t="s">
        <v>696</v>
      </c>
      <c r="D919" s="37" t="s">
        <v>697</v>
      </c>
      <c r="E919" s="53" t="s">
        <v>696</v>
      </c>
      <c r="F919" s="37" t="s">
        <v>697</v>
      </c>
    </row>
    <row r="920" spans="1:6" x14ac:dyDescent="0.4">
      <c r="A920" s="52" t="s">
        <v>1608</v>
      </c>
      <c r="B920" s="37" t="s">
        <v>695</v>
      </c>
      <c r="C920" s="37" t="s">
        <v>696</v>
      </c>
      <c r="D920" s="37" t="s">
        <v>697</v>
      </c>
      <c r="E920" s="53" t="s">
        <v>696</v>
      </c>
      <c r="F920" s="37" t="s">
        <v>697</v>
      </c>
    </row>
    <row r="921" spans="1:6" x14ac:dyDescent="0.4">
      <c r="A921" s="52" t="s">
        <v>1609</v>
      </c>
      <c r="B921" s="37" t="s">
        <v>695</v>
      </c>
      <c r="C921" s="37" t="s">
        <v>696</v>
      </c>
      <c r="D921" s="37" t="s">
        <v>697</v>
      </c>
      <c r="E921" s="53" t="s">
        <v>696</v>
      </c>
      <c r="F921" s="37" t="s">
        <v>697</v>
      </c>
    </row>
    <row r="922" spans="1:6" ht="30" x14ac:dyDescent="0.4">
      <c r="A922" s="52" t="s">
        <v>1610</v>
      </c>
      <c r="B922" s="37" t="s">
        <v>695</v>
      </c>
      <c r="C922" s="37" t="s">
        <v>696</v>
      </c>
      <c r="D922" s="37" t="s">
        <v>697</v>
      </c>
      <c r="E922" s="53" t="s">
        <v>696</v>
      </c>
      <c r="F922" s="37" t="s">
        <v>697</v>
      </c>
    </row>
    <row r="923" spans="1:6" x14ac:dyDescent="0.4">
      <c r="A923" s="52" t="s">
        <v>1611</v>
      </c>
      <c r="B923" s="37" t="s">
        <v>695</v>
      </c>
      <c r="C923" s="37" t="s">
        <v>696</v>
      </c>
      <c r="D923" s="37" t="s">
        <v>697</v>
      </c>
      <c r="E923" s="53" t="s">
        <v>696</v>
      </c>
      <c r="F923" s="37" t="s">
        <v>697</v>
      </c>
    </row>
    <row r="924" spans="1:6" x14ac:dyDescent="0.4">
      <c r="A924" s="52" t="s">
        <v>1612</v>
      </c>
      <c r="B924" s="37" t="s">
        <v>695</v>
      </c>
      <c r="C924" s="37" t="s">
        <v>696</v>
      </c>
      <c r="D924" s="37" t="s">
        <v>697</v>
      </c>
      <c r="E924" s="53" t="s">
        <v>696</v>
      </c>
      <c r="F924" s="37" t="s">
        <v>697</v>
      </c>
    </row>
    <row r="925" spans="1:6" ht="30" x14ac:dyDescent="0.4">
      <c r="A925" s="44" t="s">
        <v>1613</v>
      </c>
      <c r="B925" s="37" t="s">
        <v>695</v>
      </c>
      <c r="C925" s="37" t="s">
        <v>696</v>
      </c>
      <c r="D925" s="37" t="s">
        <v>697</v>
      </c>
      <c r="E925" s="53" t="s">
        <v>696</v>
      </c>
      <c r="F925" s="37" t="s">
        <v>697</v>
      </c>
    </row>
    <row r="926" spans="1:6" x14ac:dyDescent="0.4">
      <c r="A926" s="44" t="s">
        <v>1614</v>
      </c>
      <c r="B926" s="37" t="s">
        <v>695</v>
      </c>
      <c r="C926" s="37" t="s">
        <v>696</v>
      </c>
      <c r="D926" s="37" t="s">
        <v>697</v>
      </c>
      <c r="E926" s="53" t="s">
        <v>696</v>
      </c>
      <c r="F926" s="37" t="s">
        <v>697</v>
      </c>
    </row>
    <row r="927" spans="1:6" x14ac:dyDescent="0.4">
      <c r="A927" s="52" t="s">
        <v>1615</v>
      </c>
      <c r="B927" s="37" t="s">
        <v>695</v>
      </c>
      <c r="C927" s="37" t="s">
        <v>696</v>
      </c>
      <c r="D927" s="37" t="s">
        <v>697</v>
      </c>
      <c r="E927" s="53" t="s">
        <v>696</v>
      </c>
      <c r="F927" s="37" t="s">
        <v>697</v>
      </c>
    </row>
    <row r="928" spans="1:6" ht="30" x14ac:dyDescent="0.4">
      <c r="A928" s="52" t="s">
        <v>1616</v>
      </c>
      <c r="B928" s="37" t="s">
        <v>695</v>
      </c>
      <c r="C928" s="37" t="s">
        <v>696</v>
      </c>
      <c r="D928" s="37" t="s">
        <v>697</v>
      </c>
      <c r="E928" s="53" t="s">
        <v>696</v>
      </c>
      <c r="F928" s="37" t="s">
        <v>697</v>
      </c>
    </row>
    <row r="929" spans="1:6" x14ac:dyDescent="0.4">
      <c r="A929" s="52" t="s">
        <v>1617</v>
      </c>
      <c r="B929" s="37" t="s">
        <v>695</v>
      </c>
      <c r="C929" s="37" t="s">
        <v>696</v>
      </c>
      <c r="D929" s="37" t="s">
        <v>697</v>
      </c>
      <c r="E929" s="53" t="s">
        <v>696</v>
      </c>
      <c r="F929" s="37" t="s">
        <v>697</v>
      </c>
    </row>
    <row r="930" spans="1:6" x14ac:dyDescent="0.4">
      <c r="A930" s="44" t="s">
        <v>1618</v>
      </c>
      <c r="B930" s="37" t="s">
        <v>695</v>
      </c>
      <c r="C930" s="37" t="s">
        <v>696</v>
      </c>
      <c r="D930" s="37" t="s">
        <v>697</v>
      </c>
      <c r="E930" s="53" t="s">
        <v>696</v>
      </c>
      <c r="F930" s="37" t="s">
        <v>697</v>
      </c>
    </row>
    <row r="931" spans="1:6" x14ac:dyDescent="0.4">
      <c r="A931" s="52" t="s">
        <v>1619</v>
      </c>
      <c r="B931" s="37" t="s">
        <v>695</v>
      </c>
      <c r="C931" s="37" t="s">
        <v>696</v>
      </c>
      <c r="D931" s="37" t="s">
        <v>697</v>
      </c>
      <c r="E931" s="53" t="s">
        <v>696</v>
      </c>
      <c r="F931" s="37" t="s">
        <v>697</v>
      </c>
    </row>
    <row r="932" spans="1:6" ht="30" x14ac:dyDescent="0.4">
      <c r="A932" s="52" t="s">
        <v>1620</v>
      </c>
      <c r="B932" s="37" t="s">
        <v>695</v>
      </c>
      <c r="C932" s="37" t="s">
        <v>696</v>
      </c>
      <c r="D932" s="37" t="s">
        <v>697</v>
      </c>
      <c r="E932" s="53" t="s">
        <v>696</v>
      </c>
      <c r="F932" s="37" t="s">
        <v>697</v>
      </c>
    </row>
    <row r="933" spans="1:6" ht="30" x14ac:dyDescent="0.4">
      <c r="A933" s="52" t="s">
        <v>1621</v>
      </c>
      <c r="B933" s="37" t="s">
        <v>695</v>
      </c>
      <c r="C933" s="37" t="s">
        <v>696</v>
      </c>
      <c r="D933" s="37" t="s">
        <v>697</v>
      </c>
      <c r="E933" s="53" t="s">
        <v>696</v>
      </c>
      <c r="F933" s="37" t="s">
        <v>697</v>
      </c>
    </row>
    <row r="934" spans="1:6" x14ac:dyDescent="0.4">
      <c r="A934" s="52" t="s">
        <v>1622</v>
      </c>
      <c r="B934" s="37" t="s">
        <v>695</v>
      </c>
      <c r="C934" s="37" t="s">
        <v>696</v>
      </c>
      <c r="D934" s="37" t="s">
        <v>697</v>
      </c>
      <c r="E934" s="53" t="s">
        <v>696</v>
      </c>
      <c r="F934" s="37" t="s">
        <v>697</v>
      </c>
    </row>
    <row r="935" spans="1:6" x14ac:dyDescent="0.4">
      <c r="A935" s="52" t="s">
        <v>1623</v>
      </c>
      <c r="B935" s="37" t="s">
        <v>695</v>
      </c>
      <c r="C935" s="37" t="s">
        <v>696</v>
      </c>
      <c r="D935" s="37" t="s">
        <v>697</v>
      </c>
      <c r="E935" s="53" t="s">
        <v>696</v>
      </c>
      <c r="F935" s="37" t="s">
        <v>697</v>
      </c>
    </row>
    <row r="936" spans="1:6" x14ac:dyDescent="0.4">
      <c r="A936" s="52" t="s">
        <v>1624</v>
      </c>
      <c r="B936" s="37" t="s">
        <v>695</v>
      </c>
      <c r="C936" s="37" t="s">
        <v>696</v>
      </c>
      <c r="D936" s="37" t="s">
        <v>697</v>
      </c>
      <c r="E936" s="53" t="s">
        <v>696</v>
      </c>
      <c r="F936" s="37" t="s">
        <v>697</v>
      </c>
    </row>
    <row r="937" spans="1:6" ht="30" x14ac:dyDescent="0.4">
      <c r="A937" s="52" t="s">
        <v>1625</v>
      </c>
      <c r="B937" s="37" t="s">
        <v>695</v>
      </c>
      <c r="C937" s="37" t="s">
        <v>696</v>
      </c>
      <c r="D937" s="37" t="s">
        <v>697</v>
      </c>
      <c r="E937" s="53" t="s">
        <v>696</v>
      </c>
      <c r="F937" s="37" t="s">
        <v>697</v>
      </c>
    </row>
    <row r="938" spans="1:6" x14ac:dyDescent="0.4">
      <c r="A938" s="52" t="s">
        <v>1626</v>
      </c>
      <c r="B938" s="37" t="s">
        <v>695</v>
      </c>
      <c r="C938" s="37" t="s">
        <v>696</v>
      </c>
      <c r="D938" s="37" t="s">
        <v>697</v>
      </c>
      <c r="E938" s="53" t="s">
        <v>696</v>
      </c>
      <c r="F938" s="37" t="s">
        <v>697</v>
      </c>
    </row>
    <row r="939" spans="1:6" x14ac:dyDescent="0.4">
      <c r="A939" s="52" t="s">
        <v>1627</v>
      </c>
      <c r="B939" s="37" t="s">
        <v>695</v>
      </c>
      <c r="C939" s="37" t="s">
        <v>696</v>
      </c>
      <c r="D939" s="37" t="s">
        <v>697</v>
      </c>
      <c r="E939" s="53" t="s">
        <v>696</v>
      </c>
      <c r="F939" s="37" t="s">
        <v>697</v>
      </c>
    </row>
    <row r="940" spans="1:6" x14ac:dyDescent="0.4">
      <c r="A940" s="52" t="s">
        <v>1628</v>
      </c>
      <c r="B940" s="37" t="s">
        <v>695</v>
      </c>
      <c r="C940" s="37" t="s">
        <v>696</v>
      </c>
      <c r="D940" s="37" t="s">
        <v>697</v>
      </c>
      <c r="E940" s="53" t="s">
        <v>696</v>
      </c>
      <c r="F940" s="37" t="s">
        <v>697</v>
      </c>
    </row>
    <row r="941" spans="1:6" x14ac:dyDescent="0.4">
      <c r="A941" s="52" t="s">
        <v>1629</v>
      </c>
      <c r="B941" s="37" t="s">
        <v>695</v>
      </c>
      <c r="C941" s="37" t="s">
        <v>696</v>
      </c>
      <c r="D941" s="37" t="s">
        <v>697</v>
      </c>
      <c r="E941" s="53" t="s">
        <v>696</v>
      </c>
      <c r="F941" s="37" t="s">
        <v>697</v>
      </c>
    </row>
    <row r="942" spans="1:6" ht="30" x14ac:dyDescent="0.4">
      <c r="A942" s="44" t="s">
        <v>1630</v>
      </c>
      <c r="B942" s="37" t="s">
        <v>695</v>
      </c>
      <c r="C942" s="37" t="s">
        <v>696</v>
      </c>
      <c r="D942" s="37" t="s">
        <v>697</v>
      </c>
      <c r="E942" s="53" t="s">
        <v>696</v>
      </c>
      <c r="F942" s="37" t="s">
        <v>697</v>
      </c>
    </row>
    <row r="943" spans="1:6" ht="30" x14ac:dyDescent="0.4">
      <c r="A943" s="44" t="s">
        <v>1631</v>
      </c>
      <c r="B943" s="37" t="s">
        <v>695</v>
      </c>
      <c r="C943" s="37" t="s">
        <v>696</v>
      </c>
      <c r="D943" s="37" t="s">
        <v>697</v>
      </c>
      <c r="E943" s="53" t="s">
        <v>696</v>
      </c>
      <c r="F943" s="37" t="s">
        <v>697</v>
      </c>
    </row>
    <row r="944" spans="1:6" ht="30" x14ac:dyDescent="0.4">
      <c r="A944" s="52" t="s">
        <v>1632</v>
      </c>
      <c r="B944" s="37" t="s">
        <v>695</v>
      </c>
      <c r="C944" s="37" t="s">
        <v>696</v>
      </c>
      <c r="D944" s="37" t="s">
        <v>697</v>
      </c>
      <c r="E944" s="53" t="s">
        <v>696</v>
      </c>
      <c r="F944" s="37" t="s">
        <v>697</v>
      </c>
    </row>
    <row r="945" spans="1:6" ht="30" x14ac:dyDescent="0.4">
      <c r="A945" s="52" t="s">
        <v>1633</v>
      </c>
      <c r="B945" s="37" t="s">
        <v>695</v>
      </c>
      <c r="C945" s="37" t="s">
        <v>696</v>
      </c>
      <c r="D945" s="37" t="s">
        <v>697</v>
      </c>
      <c r="E945" s="53" t="s">
        <v>696</v>
      </c>
      <c r="F945" s="37" t="s">
        <v>697</v>
      </c>
    </row>
    <row r="946" spans="1:6" ht="30" x14ac:dyDescent="0.4">
      <c r="A946" s="52" t="s">
        <v>1634</v>
      </c>
      <c r="B946" s="37" t="s">
        <v>695</v>
      </c>
      <c r="C946" s="37" t="s">
        <v>696</v>
      </c>
      <c r="D946" s="37" t="s">
        <v>697</v>
      </c>
      <c r="E946" s="53" t="s">
        <v>696</v>
      </c>
      <c r="F946" s="37" t="s">
        <v>697</v>
      </c>
    </row>
    <row r="947" spans="1:6" ht="60" x14ac:dyDescent="0.4">
      <c r="A947" s="44" t="s">
        <v>1635</v>
      </c>
      <c r="B947" s="37" t="s">
        <v>695</v>
      </c>
      <c r="C947" s="37" t="s">
        <v>696</v>
      </c>
      <c r="D947" s="37" t="s">
        <v>697</v>
      </c>
      <c r="E947" s="52" t="s">
        <v>696</v>
      </c>
      <c r="F947" s="37" t="s">
        <v>697</v>
      </c>
    </row>
    <row r="948" spans="1:6" ht="30" x14ac:dyDescent="0.4">
      <c r="A948" s="44" t="s">
        <v>1636</v>
      </c>
      <c r="B948" s="37" t="s">
        <v>695</v>
      </c>
      <c r="C948" s="37" t="s">
        <v>696</v>
      </c>
      <c r="D948" s="37" t="s">
        <v>697</v>
      </c>
      <c r="E948" s="53" t="s">
        <v>696</v>
      </c>
      <c r="F948" s="37" t="s">
        <v>697</v>
      </c>
    </row>
    <row r="949" spans="1:6" x14ac:dyDescent="0.4">
      <c r="A949" s="44" t="s">
        <v>1637</v>
      </c>
      <c r="B949" s="37" t="s">
        <v>695</v>
      </c>
      <c r="C949" s="37" t="s">
        <v>696</v>
      </c>
      <c r="D949" s="37" t="s">
        <v>697</v>
      </c>
      <c r="E949" s="53" t="s">
        <v>696</v>
      </c>
      <c r="F949" s="37" t="s">
        <v>697</v>
      </c>
    </row>
    <row r="950" spans="1:6" x14ac:dyDescent="0.4">
      <c r="A950" s="52" t="s">
        <v>1638</v>
      </c>
      <c r="B950" s="37" t="s">
        <v>695</v>
      </c>
      <c r="C950" s="37" t="s">
        <v>696</v>
      </c>
      <c r="D950" s="37" t="s">
        <v>697</v>
      </c>
      <c r="E950" s="53" t="s">
        <v>696</v>
      </c>
      <c r="F950" s="37" t="s">
        <v>697</v>
      </c>
    </row>
    <row r="951" spans="1:6" x14ac:dyDescent="0.4">
      <c r="A951" s="52" t="s">
        <v>1639</v>
      </c>
      <c r="B951" s="37" t="s">
        <v>695</v>
      </c>
      <c r="C951" s="37" t="s">
        <v>696</v>
      </c>
      <c r="D951" s="37" t="s">
        <v>697</v>
      </c>
      <c r="E951" s="53" t="s">
        <v>696</v>
      </c>
      <c r="F951" s="37" t="s">
        <v>697</v>
      </c>
    </row>
    <row r="952" spans="1:6" x14ac:dyDescent="0.4">
      <c r="A952" s="52" t="s">
        <v>1640</v>
      </c>
      <c r="B952" s="37" t="s">
        <v>695</v>
      </c>
      <c r="C952" s="37" t="s">
        <v>696</v>
      </c>
      <c r="D952" s="37" t="s">
        <v>697</v>
      </c>
      <c r="E952" s="53" t="s">
        <v>696</v>
      </c>
      <c r="F952" s="37" t="s">
        <v>697</v>
      </c>
    </row>
    <row r="953" spans="1:6" x14ac:dyDescent="0.4">
      <c r="A953" s="44" t="s">
        <v>1641</v>
      </c>
      <c r="B953" s="37" t="s">
        <v>695</v>
      </c>
      <c r="C953" s="37" t="s">
        <v>696</v>
      </c>
      <c r="D953" s="37" t="s">
        <v>697</v>
      </c>
      <c r="E953" s="53" t="s">
        <v>696</v>
      </c>
      <c r="F953" s="37" t="s">
        <v>697</v>
      </c>
    </row>
    <row r="954" spans="1:6" ht="30" x14ac:dyDescent="0.4">
      <c r="A954" s="44" t="s">
        <v>1642</v>
      </c>
      <c r="B954" s="37" t="s">
        <v>695</v>
      </c>
      <c r="C954" s="37" t="s">
        <v>696</v>
      </c>
      <c r="D954" s="37" t="s">
        <v>697</v>
      </c>
      <c r="E954" s="52" t="s">
        <v>696</v>
      </c>
      <c r="F954" s="37" t="s">
        <v>697</v>
      </c>
    </row>
    <row r="955" spans="1:6" x14ac:dyDescent="0.4">
      <c r="A955" s="44" t="s">
        <v>1643</v>
      </c>
      <c r="B955" s="37" t="s">
        <v>695</v>
      </c>
      <c r="C955" s="37" t="s">
        <v>696</v>
      </c>
      <c r="D955" s="37" t="s">
        <v>697</v>
      </c>
      <c r="E955" s="53" t="s">
        <v>696</v>
      </c>
      <c r="F955" s="37" t="s">
        <v>697</v>
      </c>
    </row>
    <row r="956" spans="1:6" x14ac:dyDescent="0.4">
      <c r="A956" s="44" t="s">
        <v>1644</v>
      </c>
      <c r="B956" s="37" t="s">
        <v>695</v>
      </c>
      <c r="C956" s="37" t="s">
        <v>696</v>
      </c>
      <c r="D956" s="37" t="s">
        <v>697</v>
      </c>
      <c r="E956" s="53" t="s">
        <v>696</v>
      </c>
      <c r="F956" s="37" t="s">
        <v>697</v>
      </c>
    </row>
    <row r="957" spans="1:6" x14ac:dyDescent="0.4">
      <c r="A957" s="44" t="s">
        <v>1645</v>
      </c>
      <c r="B957" s="37" t="s">
        <v>695</v>
      </c>
      <c r="C957" s="37" t="s">
        <v>696</v>
      </c>
      <c r="D957" s="37" t="s">
        <v>697</v>
      </c>
      <c r="E957" s="53" t="s">
        <v>696</v>
      </c>
      <c r="F957" s="37" t="s">
        <v>697</v>
      </c>
    </row>
    <row r="958" spans="1:6" ht="30" x14ac:dyDescent="0.4">
      <c r="A958" s="44" t="s">
        <v>1646</v>
      </c>
      <c r="B958" s="37" t="s">
        <v>695</v>
      </c>
      <c r="C958" s="37" t="s">
        <v>696</v>
      </c>
      <c r="D958" s="37" t="s">
        <v>697</v>
      </c>
      <c r="E958" s="53" t="s">
        <v>696</v>
      </c>
      <c r="F958" s="37" t="s">
        <v>697</v>
      </c>
    </row>
    <row r="959" spans="1:6" ht="30" x14ac:dyDescent="0.4">
      <c r="A959" s="52" t="s">
        <v>1647</v>
      </c>
      <c r="B959" s="37" t="s">
        <v>695</v>
      </c>
      <c r="C959" s="37" t="s">
        <v>696</v>
      </c>
      <c r="D959" s="37" t="s">
        <v>697</v>
      </c>
      <c r="E959" s="53" t="s">
        <v>696</v>
      </c>
      <c r="F959" s="37" t="s">
        <v>697</v>
      </c>
    </row>
    <row r="960" spans="1:6" ht="30" x14ac:dyDescent="0.4">
      <c r="A960" s="52" t="s">
        <v>1648</v>
      </c>
      <c r="B960" s="37" t="s">
        <v>695</v>
      </c>
      <c r="C960" s="37" t="s">
        <v>696</v>
      </c>
      <c r="D960" s="37" t="s">
        <v>697</v>
      </c>
      <c r="E960" s="53" t="s">
        <v>696</v>
      </c>
      <c r="F960" s="37" t="s">
        <v>697</v>
      </c>
    </row>
    <row r="961" spans="1:6" ht="30" x14ac:dyDescent="0.4">
      <c r="A961" s="52" t="s">
        <v>1649</v>
      </c>
      <c r="B961" s="37" t="s">
        <v>695</v>
      </c>
      <c r="C961" s="37" t="s">
        <v>696</v>
      </c>
      <c r="D961" s="37" t="s">
        <v>697</v>
      </c>
      <c r="E961" s="53" t="s">
        <v>696</v>
      </c>
      <c r="F961" s="37" t="s">
        <v>697</v>
      </c>
    </row>
    <row r="962" spans="1:6" x14ac:dyDescent="0.4">
      <c r="A962" s="44" t="s">
        <v>1650</v>
      </c>
      <c r="B962" s="37" t="s">
        <v>695</v>
      </c>
      <c r="C962" s="37" t="s">
        <v>696</v>
      </c>
      <c r="D962" s="37" t="s">
        <v>697</v>
      </c>
      <c r="E962" s="53" t="s">
        <v>696</v>
      </c>
      <c r="F962" s="37" t="s">
        <v>697</v>
      </c>
    </row>
    <row r="963" spans="1:6" x14ac:dyDescent="0.4">
      <c r="A963" s="44" t="s">
        <v>1651</v>
      </c>
      <c r="B963" s="37" t="s">
        <v>695</v>
      </c>
      <c r="C963" s="37" t="s">
        <v>696</v>
      </c>
      <c r="D963" s="37" t="s">
        <v>697</v>
      </c>
      <c r="E963" s="53" t="s">
        <v>696</v>
      </c>
      <c r="F963" s="37" t="s">
        <v>697</v>
      </c>
    </row>
    <row r="964" spans="1:6" x14ac:dyDescent="0.4">
      <c r="A964" s="52" t="s">
        <v>1652</v>
      </c>
      <c r="B964" s="37" t="s">
        <v>695</v>
      </c>
      <c r="C964" s="37" t="s">
        <v>696</v>
      </c>
      <c r="D964" s="37" t="s">
        <v>697</v>
      </c>
      <c r="E964" s="53" t="s">
        <v>696</v>
      </c>
      <c r="F964" s="37" t="s">
        <v>697</v>
      </c>
    </row>
    <row r="965" spans="1:6" x14ac:dyDescent="0.4">
      <c r="A965" s="52" t="s">
        <v>1653</v>
      </c>
      <c r="B965" s="37" t="s">
        <v>695</v>
      </c>
      <c r="C965" s="37" t="s">
        <v>696</v>
      </c>
      <c r="D965" s="37" t="s">
        <v>697</v>
      </c>
      <c r="E965" s="52" t="s">
        <v>696</v>
      </c>
      <c r="F965" s="37" t="s">
        <v>697</v>
      </c>
    </row>
    <row r="966" spans="1:6" x14ac:dyDescent="0.4">
      <c r="A966" s="52" t="s">
        <v>1654</v>
      </c>
      <c r="B966" s="37" t="s">
        <v>695</v>
      </c>
      <c r="C966" s="37" t="s">
        <v>696</v>
      </c>
      <c r="D966" s="37" t="s">
        <v>697</v>
      </c>
      <c r="E966" s="53" t="s">
        <v>696</v>
      </c>
      <c r="F966" s="37" t="s">
        <v>697</v>
      </c>
    </row>
    <row r="967" spans="1:6" x14ac:dyDescent="0.4">
      <c r="A967" s="52" t="s">
        <v>1655</v>
      </c>
      <c r="B967" s="37" t="s">
        <v>695</v>
      </c>
      <c r="C967" s="37" t="s">
        <v>696</v>
      </c>
      <c r="D967" s="37" t="s">
        <v>697</v>
      </c>
      <c r="E967" s="53" t="s">
        <v>696</v>
      </c>
      <c r="F967" s="37" t="s">
        <v>697</v>
      </c>
    </row>
    <row r="968" spans="1:6" ht="30" x14ac:dyDescent="0.4">
      <c r="A968" s="52" t="s">
        <v>1656</v>
      </c>
      <c r="B968" s="37" t="s">
        <v>695</v>
      </c>
      <c r="C968" s="37" t="s">
        <v>696</v>
      </c>
      <c r="D968" s="37" t="s">
        <v>697</v>
      </c>
      <c r="E968" s="53" t="s">
        <v>696</v>
      </c>
      <c r="F968" s="37" t="s">
        <v>697</v>
      </c>
    </row>
    <row r="969" spans="1:6" x14ac:dyDescent="0.4">
      <c r="A969" s="52" t="s">
        <v>1657</v>
      </c>
      <c r="B969" s="37" t="s">
        <v>695</v>
      </c>
      <c r="C969" s="37" t="s">
        <v>696</v>
      </c>
      <c r="D969" s="37" t="s">
        <v>697</v>
      </c>
      <c r="E969" s="53" t="s">
        <v>696</v>
      </c>
      <c r="F969" s="37" t="s">
        <v>697</v>
      </c>
    </row>
    <row r="970" spans="1:6" ht="30" x14ac:dyDescent="0.4">
      <c r="A970" s="52" t="s">
        <v>1658</v>
      </c>
      <c r="B970" s="37" t="s">
        <v>695</v>
      </c>
      <c r="C970" s="37" t="s">
        <v>696</v>
      </c>
      <c r="D970" s="37" t="s">
        <v>697</v>
      </c>
      <c r="E970" s="53" t="s">
        <v>696</v>
      </c>
      <c r="F970" s="37" t="s">
        <v>697</v>
      </c>
    </row>
    <row r="971" spans="1:6" ht="30" x14ac:dyDescent="0.4">
      <c r="A971" s="52" t="s">
        <v>1659</v>
      </c>
      <c r="B971" s="37" t="s">
        <v>695</v>
      </c>
      <c r="C971" s="37" t="s">
        <v>696</v>
      </c>
      <c r="D971" s="37" t="s">
        <v>697</v>
      </c>
      <c r="E971" s="53" t="s">
        <v>696</v>
      </c>
      <c r="F971" s="37" t="s">
        <v>697</v>
      </c>
    </row>
    <row r="972" spans="1:6" x14ac:dyDescent="0.4">
      <c r="A972" s="44" t="s">
        <v>1660</v>
      </c>
      <c r="B972" s="37" t="s">
        <v>695</v>
      </c>
      <c r="C972" s="37" t="s">
        <v>696</v>
      </c>
      <c r="D972" s="37" t="s">
        <v>697</v>
      </c>
      <c r="E972" s="52" t="s">
        <v>696</v>
      </c>
      <c r="F972" s="37" t="s">
        <v>697</v>
      </c>
    </row>
    <row r="973" spans="1:6" ht="30" x14ac:dyDescent="0.4">
      <c r="A973" s="52" t="s">
        <v>1661</v>
      </c>
      <c r="B973" s="37" t="s">
        <v>695</v>
      </c>
      <c r="C973" s="37" t="s">
        <v>696</v>
      </c>
      <c r="D973" s="37" t="s">
        <v>697</v>
      </c>
      <c r="E973" s="53" t="s">
        <v>696</v>
      </c>
      <c r="F973" s="37" t="s">
        <v>697</v>
      </c>
    </row>
    <row r="974" spans="1:6" ht="45" x14ac:dyDescent="0.4">
      <c r="A974" s="52" t="s">
        <v>1662</v>
      </c>
      <c r="B974" s="37" t="s">
        <v>695</v>
      </c>
      <c r="C974" s="37" t="s">
        <v>696</v>
      </c>
      <c r="D974" s="37" t="s">
        <v>697</v>
      </c>
      <c r="E974" s="52" t="s">
        <v>696</v>
      </c>
      <c r="F974" s="37" t="s">
        <v>697</v>
      </c>
    </row>
    <row r="975" spans="1:6" ht="30" x14ac:dyDescent="0.4">
      <c r="A975" s="52" t="s">
        <v>1663</v>
      </c>
      <c r="B975" s="37" t="s">
        <v>695</v>
      </c>
      <c r="C975" s="37" t="s">
        <v>696</v>
      </c>
      <c r="D975" s="37" t="s">
        <v>697</v>
      </c>
      <c r="E975" s="53" t="s">
        <v>696</v>
      </c>
      <c r="F975" s="37" t="s">
        <v>697</v>
      </c>
    </row>
    <row r="976" spans="1:6" x14ac:dyDescent="0.4">
      <c r="A976" s="52" t="s">
        <v>1664</v>
      </c>
      <c r="B976" s="37" t="s">
        <v>695</v>
      </c>
      <c r="C976" s="37" t="s">
        <v>696</v>
      </c>
      <c r="D976" s="37" t="s">
        <v>697</v>
      </c>
      <c r="E976" s="53" t="s">
        <v>696</v>
      </c>
      <c r="F976" s="37" t="s">
        <v>697</v>
      </c>
    </row>
    <row r="977" spans="1:6" x14ac:dyDescent="0.4">
      <c r="A977" s="52" t="s">
        <v>1665</v>
      </c>
      <c r="B977" s="37" t="s">
        <v>695</v>
      </c>
      <c r="C977" s="37" t="s">
        <v>696</v>
      </c>
      <c r="D977" s="37" t="s">
        <v>697</v>
      </c>
      <c r="E977" s="53" t="s">
        <v>696</v>
      </c>
      <c r="F977" s="37" t="s">
        <v>697</v>
      </c>
    </row>
    <row r="978" spans="1:6" ht="30" x14ac:dyDescent="0.4">
      <c r="A978" s="44" t="s">
        <v>1666</v>
      </c>
      <c r="B978" s="37" t="s">
        <v>695</v>
      </c>
      <c r="C978" s="37" t="s">
        <v>696</v>
      </c>
      <c r="D978" s="37" t="s">
        <v>697</v>
      </c>
      <c r="E978" s="53" t="s">
        <v>696</v>
      </c>
      <c r="F978" s="37" t="s">
        <v>697</v>
      </c>
    </row>
    <row r="979" spans="1:6" x14ac:dyDescent="0.4">
      <c r="A979" s="52" t="s">
        <v>1667</v>
      </c>
      <c r="B979" s="37" t="s">
        <v>695</v>
      </c>
      <c r="C979" s="37" t="s">
        <v>696</v>
      </c>
      <c r="D979" s="37" t="s">
        <v>697</v>
      </c>
      <c r="E979" s="53" t="s">
        <v>696</v>
      </c>
      <c r="F979" s="37" t="s">
        <v>697</v>
      </c>
    </row>
    <row r="980" spans="1:6" ht="30" x14ac:dyDescent="0.4">
      <c r="A980" s="52" t="s">
        <v>1668</v>
      </c>
      <c r="B980" s="37" t="s">
        <v>695</v>
      </c>
      <c r="C980" s="37" t="s">
        <v>696</v>
      </c>
      <c r="D980" s="37" t="s">
        <v>697</v>
      </c>
      <c r="E980" s="53" t="s">
        <v>696</v>
      </c>
      <c r="F980" s="37" t="s">
        <v>697</v>
      </c>
    </row>
    <row r="981" spans="1:6" ht="30" x14ac:dyDescent="0.4">
      <c r="A981" s="52" t="s">
        <v>1669</v>
      </c>
      <c r="B981" s="37" t="s">
        <v>695</v>
      </c>
      <c r="C981" s="37" t="s">
        <v>696</v>
      </c>
      <c r="D981" s="37" t="s">
        <v>697</v>
      </c>
      <c r="E981" s="53" t="s">
        <v>696</v>
      </c>
      <c r="F981" s="37" t="s">
        <v>697</v>
      </c>
    </row>
    <row r="982" spans="1:6" ht="30" x14ac:dyDescent="0.4">
      <c r="A982" s="52" t="s">
        <v>1670</v>
      </c>
      <c r="B982" s="37" t="s">
        <v>695</v>
      </c>
      <c r="C982" s="37" t="s">
        <v>696</v>
      </c>
      <c r="D982" s="37" t="s">
        <v>697</v>
      </c>
      <c r="E982" s="53" t="s">
        <v>696</v>
      </c>
      <c r="F982" s="37" t="s">
        <v>697</v>
      </c>
    </row>
    <row r="983" spans="1:6" ht="30" x14ac:dyDescent="0.4">
      <c r="A983" s="52" t="s">
        <v>1671</v>
      </c>
      <c r="B983" s="37" t="s">
        <v>695</v>
      </c>
      <c r="C983" s="37" t="s">
        <v>696</v>
      </c>
      <c r="D983" s="37" t="s">
        <v>697</v>
      </c>
      <c r="E983" s="53" t="s">
        <v>696</v>
      </c>
      <c r="F983" s="37" t="s">
        <v>697</v>
      </c>
    </row>
    <row r="984" spans="1:6" x14ac:dyDescent="0.4">
      <c r="A984" s="52" t="s">
        <v>1672</v>
      </c>
      <c r="B984" s="37" t="s">
        <v>695</v>
      </c>
      <c r="C984" s="37" t="s">
        <v>696</v>
      </c>
      <c r="D984" s="37" t="s">
        <v>697</v>
      </c>
      <c r="E984" s="53" t="s">
        <v>696</v>
      </c>
      <c r="F984" s="37" t="s">
        <v>697</v>
      </c>
    </row>
    <row r="985" spans="1:6" x14ac:dyDescent="0.4">
      <c r="A985" s="44" t="s">
        <v>1673</v>
      </c>
      <c r="B985" s="37" t="s">
        <v>695</v>
      </c>
      <c r="C985" s="37" t="s">
        <v>696</v>
      </c>
      <c r="D985" s="37" t="s">
        <v>697</v>
      </c>
      <c r="E985" s="53" t="s">
        <v>696</v>
      </c>
      <c r="F985" s="37" t="s">
        <v>697</v>
      </c>
    </row>
    <row r="986" spans="1:6" ht="30" x14ac:dyDescent="0.4">
      <c r="A986" s="52" t="s">
        <v>1674</v>
      </c>
      <c r="B986" s="37" t="s">
        <v>695</v>
      </c>
      <c r="C986" s="37" t="s">
        <v>696</v>
      </c>
      <c r="D986" s="37" t="s">
        <v>697</v>
      </c>
      <c r="E986" s="53" t="s">
        <v>696</v>
      </c>
      <c r="F986" s="37" t="s">
        <v>697</v>
      </c>
    </row>
    <row r="987" spans="1:6" x14ac:dyDescent="0.4">
      <c r="A987" s="52" t="s">
        <v>1675</v>
      </c>
      <c r="B987" s="37" t="s">
        <v>695</v>
      </c>
      <c r="C987" s="37" t="s">
        <v>696</v>
      </c>
      <c r="D987" s="37" t="s">
        <v>697</v>
      </c>
      <c r="E987" s="53" t="s">
        <v>696</v>
      </c>
      <c r="F987" s="37" t="s">
        <v>697</v>
      </c>
    </row>
    <row r="988" spans="1:6" ht="30" x14ac:dyDescent="0.4">
      <c r="A988" s="52" t="s">
        <v>1676</v>
      </c>
      <c r="B988" s="37" t="s">
        <v>695</v>
      </c>
      <c r="C988" s="37" t="s">
        <v>696</v>
      </c>
      <c r="D988" s="37" t="s">
        <v>697</v>
      </c>
      <c r="E988" s="53" t="s">
        <v>696</v>
      </c>
      <c r="F988" s="37" t="s">
        <v>697</v>
      </c>
    </row>
    <row r="989" spans="1:6" x14ac:dyDescent="0.4">
      <c r="A989" s="44" t="s">
        <v>1677</v>
      </c>
      <c r="B989" s="37" t="s">
        <v>695</v>
      </c>
      <c r="C989" s="37" t="s">
        <v>696</v>
      </c>
      <c r="D989" s="37" t="s">
        <v>697</v>
      </c>
      <c r="E989" s="53" t="s">
        <v>696</v>
      </c>
      <c r="F989" s="37" t="s">
        <v>697</v>
      </c>
    </row>
    <row r="990" spans="1:6" x14ac:dyDescent="0.4">
      <c r="A990" s="52" t="s">
        <v>1678</v>
      </c>
      <c r="B990" s="37" t="s">
        <v>695</v>
      </c>
      <c r="C990" s="37" t="s">
        <v>696</v>
      </c>
      <c r="D990" s="37" t="s">
        <v>697</v>
      </c>
      <c r="E990" s="53" t="s">
        <v>696</v>
      </c>
      <c r="F990" s="37" t="s">
        <v>697</v>
      </c>
    </row>
    <row r="991" spans="1:6" ht="30" x14ac:dyDescent="0.4">
      <c r="A991" s="52" t="s">
        <v>1679</v>
      </c>
      <c r="B991" s="37" t="s">
        <v>695</v>
      </c>
      <c r="C991" s="37" t="s">
        <v>696</v>
      </c>
      <c r="D991" s="37" t="s">
        <v>697</v>
      </c>
      <c r="E991" s="53" t="s">
        <v>696</v>
      </c>
      <c r="F991" s="37" t="s">
        <v>697</v>
      </c>
    </row>
    <row r="992" spans="1:6" x14ac:dyDescent="0.4">
      <c r="A992" s="52" t="s">
        <v>1680</v>
      </c>
      <c r="B992" s="37" t="s">
        <v>695</v>
      </c>
      <c r="C992" s="37" t="s">
        <v>696</v>
      </c>
      <c r="D992" s="37" t="s">
        <v>697</v>
      </c>
      <c r="E992" s="53" t="s">
        <v>696</v>
      </c>
      <c r="F992" s="37" t="s">
        <v>697</v>
      </c>
    </row>
    <row r="993" spans="1:6" x14ac:dyDescent="0.4">
      <c r="A993" s="52" t="s">
        <v>1681</v>
      </c>
      <c r="B993" s="37" t="s">
        <v>695</v>
      </c>
      <c r="C993" s="37" t="s">
        <v>696</v>
      </c>
      <c r="D993" s="37" t="s">
        <v>697</v>
      </c>
      <c r="E993" s="53" t="s">
        <v>696</v>
      </c>
      <c r="F993" s="37" t="s">
        <v>697</v>
      </c>
    </row>
    <row r="994" spans="1:6" x14ac:dyDescent="0.4">
      <c r="A994" s="52" t="s">
        <v>1682</v>
      </c>
      <c r="B994" s="37" t="s">
        <v>695</v>
      </c>
      <c r="C994" s="37" t="s">
        <v>696</v>
      </c>
      <c r="D994" s="37" t="s">
        <v>697</v>
      </c>
      <c r="E994" s="53" t="s">
        <v>696</v>
      </c>
      <c r="F994" s="37" t="s">
        <v>697</v>
      </c>
    </row>
    <row r="995" spans="1:6" x14ac:dyDescent="0.4">
      <c r="A995" s="52" t="s">
        <v>1683</v>
      </c>
      <c r="B995" s="52" t="s">
        <v>695</v>
      </c>
      <c r="C995" s="37" t="s">
        <v>696</v>
      </c>
      <c r="D995" s="37" t="s">
        <v>697</v>
      </c>
      <c r="E995" s="53" t="s">
        <v>696</v>
      </c>
      <c r="F995" s="37" t="s">
        <v>697</v>
      </c>
    </row>
    <row r="996" spans="1:6" x14ac:dyDescent="0.4">
      <c r="A996" s="52" t="s">
        <v>1684</v>
      </c>
      <c r="B996" s="37" t="s">
        <v>695</v>
      </c>
      <c r="C996" s="37" t="s">
        <v>696</v>
      </c>
      <c r="D996" s="37" t="s">
        <v>697</v>
      </c>
      <c r="E996" s="53" t="s">
        <v>696</v>
      </c>
      <c r="F996" s="37" t="s">
        <v>697</v>
      </c>
    </row>
    <row r="997" spans="1:6" x14ac:dyDescent="0.4">
      <c r="A997" s="44" t="s">
        <v>1685</v>
      </c>
      <c r="B997" s="37" t="s">
        <v>695</v>
      </c>
      <c r="C997" s="37" t="s">
        <v>696</v>
      </c>
      <c r="D997" s="37" t="s">
        <v>697</v>
      </c>
      <c r="E997" s="53" t="s">
        <v>696</v>
      </c>
      <c r="F997" s="37" t="s">
        <v>697</v>
      </c>
    </row>
    <row r="998" spans="1:6" x14ac:dyDescent="0.4">
      <c r="A998" s="52" t="s">
        <v>1686</v>
      </c>
      <c r="B998" s="37" t="s">
        <v>695</v>
      </c>
      <c r="C998" s="37" t="s">
        <v>696</v>
      </c>
      <c r="D998" s="37" t="s">
        <v>697</v>
      </c>
      <c r="E998" s="53" t="s">
        <v>696</v>
      </c>
      <c r="F998" s="37" t="s">
        <v>697</v>
      </c>
    </row>
    <row r="999" spans="1:6" x14ac:dyDescent="0.4">
      <c r="A999" s="52" t="s">
        <v>1687</v>
      </c>
      <c r="B999" s="37" t="s">
        <v>695</v>
      </c>
      <c r="C999" s="37" t="s">
        <v>696</v>
      </c>
      <c r="D999" s="37" t="s">
        <v>697</v>
      </c>
      <c r="E999" s="53" t="s">
        <v>696</v>
      </c>
      <c r="F999" s="37" t="s">
        <v>697</v>
      </c>
    </row>
    <row r="1000" spans="1:6" ht="30" x14ac:dyDescent="0.4">
      <c r="A1000" s="52" t="s">
        <v>1688</v>
      </c>
      <c r="B1000" s="37" t="s">
        <v>695</v>
      </c>
      <c r="C1000" s="37" t="s">
        <v>696</v>
      </c>
      <c r="D1000" s="37" t="s">
        <v>697</v>
      </c>
      <c r="E1000" s="53" t="s">
        <v>696</v>
      </c>
      <c r="F1000" s="37" t="s">
        <v>697</v>
      </c>
    </row>
    <row r="1001" spans="1:6" ht="30" x14ac:dyDescent="0.4">
      <c r="A1001" s="44" t="s">
        <v>1689</v>
      </c>
      <c r="B1001" s="37" t="s">
        <v>695</v>
      </c>
      <c r="C1001" s="37" t="s">
        <v>696</v>
      </c>
      <c r="D1001" s="37" t="s">
        <v>697</v>
      </c>
      <c r="E1001" s="53" t="s">
        <v>696</v>
      </c>
      <c r="F1001" s="37" t="s">
        <v>697</v>
      </c>
    </row>
    <row r="1002" spans="1:6" ht="30" x14ac:dyDescent="0.4">
      <c r="A1002" s="52" t="s">
        <v>1690</v>
      </c>
      <c r="B1002" s="37" t="s">
        <v>695</v>
      </c>
      <c r="C1002" s="37" t="s">
        <v>696</v>
      </c>
      <c r="D1002" s="37" t="s">
        <v>697</v>
      </c>
      <c r="E1002" s="53" t="s">
        <v>696</v>
      </c>
      <c r="F1002" s="37" t="s">
        <v>697</v>
      </c>
    </row>
    <row r="1003" spans="1:6" ht="45" x14ac:dyDescent="0.4">
      <c r="A1003" s="52" t="s">
        <v>1691</v>
      </c>
      <c r="B1003" s="37" t="s">
        <v>695</v>
      </c>
      <c r="C1003" s="37" t="s">
        <v>696</v>
      </c>
      <c r="D1003" s="37" t="s">
        <v>697</v>
      </c>
      <c r="E1003" s="53" t="s">
        <v>696</v>
      </c>
      <c r="F1003" s="37" t="s">
        <v>697</v>
      </c>
    </row>
    <row r="1004" spans="1:6" ht="30" x14ac:dyDescent="0.4">
      <c r="A1004" s="52" t="s">
        <v>1692</v>
      </c>
      <c r="B1004" s="37" t="s">
        <v>695</v>
      </c>
      <c r="C1004" s="37" t="s">
        <v>696</v>
      </c>
      <c r="D1004" s="37" t="s">
        <v>697</v>
      </c>
      <c r="E1004" s="53" t="s">
        <v>696</v>
      </c>
      <c r="F1004" s="37" t="s">
        <v>697</v>
      </c>
    </row>
    <row r="1005" spans="1:6" x14ac:dyDescent="0.4">
      <c r="A1005" s="44" t="s">
        <v>1693</v>
      </c>
      <c r="B1005" s="37" t="s">
        <v>695</v>
      </c>
      <c r="C1005" s="37" t="s">
        <v>696</v>
      </c>
      <c r="D1005" s="37" t="s">
        <v>697</v>
      </c>
      <c r="E1005" s="53" t="s">
        <v>696</v>
      </c>
      <c r="F1005" s="37" t="s">
        <v>697</v>
      </c>
    </row>
    <row r="1006" spans="1:6" ht="45" x14ac:dyDescent="0.4">
      <c r="A1006" s="44" t="s">
        <v>1694</v>
      </c>
      <c r="B1006" s="37" t="s">
        <v>695</v>
      </c>
      <c r="C1006" s="37" t="s">
        <v>696</v>
      </c>
      <c r="D1006" s="37" t="s">
        <v>697</v>
      </c>
      <c r="E1006" s="53" t="s">
        <v>696</v>
      </c>
      <c r="F1006" s="37" t="s">
        <v>697</v>
      </c>
    </row>
    <row r="1007" spans="1:6" x14ac:dyDescent="0.4">
      <c r="A1007" s="52" t="s">
        <v>1695</v>
      </c>
      <c r="B1007" s="37" t="s">
        <v>695</v>
      </c>
      <c r="C1007" s="37" t="s">
        <v>696</v>
      </c>
      <c r="D1007" s="37" t="s">
        <v>697</v>
      </c>
      <c r="E1007" s="53" t="s">
        <v>696</v>
      </c>
      <c r="F1007" s="37" t="s">
        <v>697</v>
      </c>
    </row>
    <row r="1008" spans="1:6" x14ac:dyDescent="0.4">
      <c r="A1008" s="52" t="s">
        <v>1696</v>
      </c>
      <c r="B1008" s="37" t="s">
        <v>695</v>
      </c>
      <c r="C1008" s="37" t="s">
        <v>696</v>
      </c>
      <c r="D1008" s="37" t="s">
        <v>697</v>
      </c>
      <c r="E1008" s="53" t="s">
        <v>696</v>
      </c>
      <c r="F1008" s="37" t="s">
        <v>697</v>
      </c>
    </row>
    <row r="1009" spans="1:6" x14ac:dyDescent="0.4">
      <c r="A1009" s="52" t="s">
        <v>1697</v>
      </c>
      <c r="B1009" s="37" t="s">
        <v>695</v>
      </c>
      <c r="C1009" s="37" t="s">
        <v>696</v>
      </c>
      <c r="D1009" s="37" t="s">
        <v>697</v>
      </c>
      <c r="E1009" s="53" t="s">
        <v>696</v>
      </c>
      <c r="F1009" s="37" t="s">
        <v>697</v>
      </c>
    </row>
    <row r="1010" spans="1:6" ht="30" x14ac:dyDescent="0.4">
      <c r="A1010" s="52" t="s">
        <v>1698</v>
      </c>
      <c r="B1010" s="37" t="s">
        <v>695</v>
      </c>
      <c r="C1010" s="37" t="s">
        <v>696</v>
      </c>
      <c r="D1010" s="37" t="s">
        <v>697</v>
      </c>
      <c r="E1010" s="53" t="s">
        <v>696</v>
      </c>
      <c r="F1010" s="37" t="s">
        <v>697</v>
      </c>
    </row>
    <row r="1011" spans="1:6" ht="30" x14ac:dyDescent="0.4">
      <c r="A1011" s="52" t="s">
        <v>1699</v>
      </c>
      <c r="B1011" s="37" t="s">
        <v>695</v>
      </c>
      <c r="C1011" s="37" t="s">
        <v>696</v>
      </c>
      <c r="D1011" s="37" t="s">
        <v>697</v>
      </c>
      <c r="E1011" s="53" t="s">
        <v>696</v>
      </c>
      <c r="F1011" s="37" t="s">
        <v>697</v>
      </c>
    </row>
    <row r="1012" spans="1:6" ht="30" x14ac:dyDescent="0.4">
      <c r="A1012" s="52" t="s">
        <v>1700</v>
      </c>
      <c r="B1012" s="37" t="s">
        <v>695</v>
      </c>
      <c r="C1012" s="37" t="s">
        <v>696</v>
      </c>
      <c r="D1012" s="37" t="s">
        <v>697</v>
      </c>
      <c r="E1012" s="53" t="s">
        <v>696</v>
      </c>
      <c r="F1012" s="37" t="s">
        <v>697</v>
      </c>
    </row>
    <row r="1013" spans="1:6" ht="30" x14ac:dyDescent="0.4">
      <c r="A1013" s="44" t="s">
        <v>1701</v>
      </c>
      <c r="B1013" s="37" t="s">
        <v>695</v>
      </c>
      <c r="C1013" s="37" t="s">
        <v>696</v>
      </c>
      <c r="D1013" s="37" t="s">
        <v>697</v>
      </c>
      <c r="E1013" s="53" t="s">
        <v>696</v>
      </c>
      <c r="F1013" s="37" t="s">
        <v>697</v>
      </c>
    </row>
    <row r="1014" spans="1:6" x14ac:dyDescent="0.4">
      <c r="A1014" s="52" t="s">
        <v>1702</v>
      </c>
      <c r="B1014" s="37" t="s">
        <v>695</v>
      </c>
      <c r="C1014" s="37" t="s">
        <v>696</v>
      </c>
      <c r="D1014" s="37" t="s">
        <v>697</v>
      </c>
      <c r="E1014" s="53" t="s">
        <v>696</v>
      </c>
      <c r="F1014" s="37" t="s">
        <v>697</v>
      </c>
    </row>
    <row r="1015" spans="1:6" ht="30" x14ac:dyDescent="0.4">
      <c r="A1015" s="52" t="s">
        <v>1703</v>
      </c>
      <c r="B1015" s="37" t="s">
        <v>695</v>
      </c>
      <c r="C1015" s="37" t="s">
        <v>696</v>
      </c>
      <c r="D1015" s="37" t="s">
        <v>697</v>
      </c>
      <c r="E1015" s="53" t="s">
        <v>696</v>
      </c>
      <c r="F1015" s="37" t="s">
        <v>697</v>
      </c>
    </row>
    <row r="1016" spans="1:6" x14ac:dyDescent="0.4">
      <c r="A1016" s="52" t="s">
        <v>1704</v>
      </c>
      <c r="B1016" s="37" t="s">
        <v>695</v>
      </c>
      <c r="C1016" s="37" t="s">
        <v>696</v>
      </c>
      <c r="D1016" s="37" t="s">
        <v>697</v>
      </c>
      <c r="E1016" s="52" t="s">
        <v>696</v>
      </c>
      <c r="F1016" s="37" t="s">
        <v>697</v>
      </c>
    </row>
    <row r="1017" spans="1:6" x14ac:dyDescent="0.4">
      <c r="A1017" s="44" t="s">
        <v>1705</v>
      </c>
      <c r="B1017" s="37" t="s">
        <v>695</v>
      </c>
      <c r="C1017" s="37" t="s">
        <v>696</v>
      </c>
      <c r="D1017" s="37" t="s">
        <v>697</v>
      </c>
      <c r="E1017" s="52" t="s">
        <v>696</v>
      </c>
      <c r="F1017" s="37" t="s">
        <v>697</v>
      </c>
    </row>
    <row r="1018" spans="1:6" ht="30" x14ac:dyDescent="0.4">
      <c r="A1018" s="52" t="s">
        <v>1706</v>
      </c>
      <c r="B1018" s="37" t="s">
        <v>695</v>
      </c>
      <c r="C1018" s="37" t="s">
        <v>696</v>
      </c>
      <c r="D1018" s="37" t="s">
        <v>697</v>
      </c>
      <c r="E1018" s="53" t="s">
        <v>696</v>
      </c>
      <c r="F1018" s="37" t="s">
        <v>697</v>
      </c>
    </row>
    <row r="1019" spans="1:6" x14ac:dyDescent="0.4">
      <c r="A1019" s="44" t="s">
        <v>1707</v>
      </c>
      <c r="B1019" s="37" t="s">
        <v>695</v>
      </c>
      <c r="C1019" s="37" t="s">
        <v>696</v>
      </c>
      <c r="D1019" s="37" t="s">
        <v>697</v>
      </c>
      <c r="E1019" s="53" t="s">
        <v>696</v>
      </c>
      <c r="F1019" s="37" t="s">
        <v>697</v>
      </c>
    </row>
    <row r="1020" spans="1:6" x14ac:dyDescent="0.4">
      <c r="A1020" s="44" t="s">
        <v>1708</v>
      </c>
      <c r="B1020" s="37" t="s">
        <v>695</v>
      </c>
      <c r="C1020" s="37" t="s">
        <v>696</v>
      </c>
      <c r="D1020" s="37" t="s">
        <v>697</v>
      </c>
      <c r="E1020" s="53" t="s">
        <v>696</v>
      </c>
      <c r="F1020" s="37" t="s">
        <v>697</v>
      </c>
    </row>
    <row r="1021" spans="1:6" ht="30" x14ac:dyDescent="0.4">
      <c r="A1021" s="52" t="s">
        <v>1709</v>
      </c>
      <c r="B1021" s="37" t="s">
        <v>695</v>
      </c>
      <c r="C1021" s="37" t="s">
        <v>696</v>
      </c>
      <c r="D1021" s="37" t="s">
        <v>697</v>
      </c>
      <c r="E1021" s="53" t="s">
        <v>696</v>
      </c>
      <c r="F1021" s="37" t="s">
        <v>697</v>
      </c>
    </row>
    <row r="1022" spans="1:6" ht="45" x14ac:dyDescent="0.4">
      <c r="A1022" s="52" t="s">
        <v>1710</v>
      </c>
      <c r="B1022" s="37" t="s">
        <v>695</v>
      </c>
      <c r="C1022" s="37" t="s">
        <v>696</v>
      </c>
      <c r="D1022" s="37" t="s">
        <v>697</v>
      </c>
      <c r="E1022" s="53" t="s">
        <v>696</v>
      </c>
      <c r="F1022" s="37" t="s">
        <v>697</v>
      </c>
    </row>
    <row r="1023" spans="1:6" ht="30" x14ac:dyDescent="0.4">
      <c r="A1023" s="44" t="s">
        <v>1711</v>
      </c>
      <c r="B1023" s="37" t="s">
        <v>695</v>
      </c>
      <c r="C1023" s="37" t="s">
        <v>696</v>
      </c>
      <c r="D1023" s="37" t="s">
        <v>697</v>
      </c>
      <c r="E1023" s="53" t="s">
        <v>696</v>
      </c>
      <c r="F1023" s="37" t="s">
        <v>697</v>
      </c>
    </row>
    <row r="1024" spans="1:6" x14ac:dyDescent="0.4">
      <c r="A1024" s="52" t="s">
        <v>1712</v>
      </c>
      <c r="B1024" s="37" t="s">
        <v>695</v>
      </c>
      <c r="C1024" s="37" t="s">
        <v>696</v>
      </c>
      <c r="D1024" s="37" t="s">
        <v>697</v>
      </c>
      <c r="E1024" s="53" t="s">
        <v>696</v>
      </c>
      <c r="F1024" s="37" t="s">
        <v>697</v>
      </c>
    </row>
    <row r="1025" spans="1:6" ht="30" x14ac:dyDescent="0.4">
      <c r="A1025" s="52" t="s">
        <v>1713</v>
      </c>
      <c r="B1025" s="37" t="s">
        <v>695</v>
      </c>
      <c r="C1025" s="37" t="s">
        <v>696</v>
      </c>
      <c r="D1025" s="37" t="s">
        <v>697</v>
      </c>
      <c r="E1025" s="53" t="s">
        <v>696</v>
      </c>
      <c r="F1025" s="37" t="s">
        <v>697</v>
      </c>
    </row>
    <row r="1026" spans="1:6" x14ac:dyDescent="0.4">
      <c r="A1026" s="52" t="s">
        <v>1714</v>
      </c>
      <c r="B1026" s="37" t="s">
        <v>695</v>
      </c>
      <c r="C1026" s="37" t="s">
        <v>696</v>
      </c>
      <c r="D1026" s="37" t="s">
        <v>697</v>
      </c>
      <c r="E1026" s="53" t="s">
        <v>696</v>
      </c>
      <c r="F1026" s="37" t="s">
        <v>697</v>
      </c>
    </row>
    <row r="1027" spans="1:6" ht="30" x14ac:dyDescent="0.4">
      <c r="A1027" s="52" t="s">
        <v>1715</v>
      </c>
      <c r="B1027" s="37" t="s">
        <v>695</v>
      </c>
      <c r="C1027" s="37" t="s">
        <v>696</v>
      </c>
      <c r="D1027" s="37" t="s">
        <v>697</v>
      </c>
      <c r="E1027" s="53" t="s">
        <v>696</v>
      </c>
      <c r="F1027" s="37" t="s">
        <v>697</v>
      </c>
    </row>
    <row r="1028" spans="1:6" ht="30" x14ac:dyDescent="0.4">
      <c r="A1028" s="52" t="s">
        <v>1716</v>
      </c>
      <c r="B1028" s="37" t="s">
        <v>695</v>
      </c>
      <c r="C1028" s="37" t="s">
        <v>696</v>
      </c>
      <c r="D1028" s="37" t="s">
        <v>697</v>
      </c>
      <c r="E1028" s="53" t="s">
        <v>696</v>
      </c>
      <c r="F1028" s="37" t="s">
        <v>697</v>
      </c>
    </row>
    <row r="1029" spans="1:6" ht="30" x14ac:dyDescent="0.4">
      <c r="A1029" s="52" t="s">
        <v>1717</v>
      </c>
      <c r="B1029" s="37" t="s">
        <v>695</v>
      </c>
      <c r="C1029" s="37" t="s">
        <v>696</v>
      </c>
      <c r="D1029" s="37" t="s">
        <v>697</v>
      </c>
      <c r="E1029" s="52" t="s">
        <v>696</v>
      </c>
      <c r="F1029" s="37" t="s">
        <v>697</v>
      </c>
    </row>
    <row r="1030" spans="1:6" x14ac:dyDescent="0.4">
      <c r="A1030" s="52" t="s">
        <v>1718</v>
      </c>
      <c r="B1030" s="37" t="s">
        <v>695</v>
      </c>
      <c r="C1030" s="37" t="s">
        <v>696</v>
      </c>
      <c r="D1030" s="37" t="s">
        <v>697</v>
      </c>
      <c r="E1030" s="53" t="s">
        <v>696</v>
      </c>
      <c r="F1030" s="37" t="s">
        <v>697</v>
      </c>
    </row>
    <row r="1031" spans="1:6" x14ac:dyDescent="0.4">
      <c r="A1031" s="52" t="s">
        <v>1719</v>
      </c>
      <c r="B1031" s="37" t="s">
        <v>695</v>
      </c>
      <c r="C1031" s="37" t="s">
        <v>696</v>
      </c>
      <c r="D1031" s="37" t="s">
        <v>697</v>
      </c>
      <c r="E1031" s="53" t="s">
        <v>696</v>
      </c>
      <c r="F1031" s="37" t="s">
        <v>697</v>
      </c>
    </row>
    <row r="1032" spans="1:6" x14ac:dyDescent="0.4">
      <c r="A1032" s="52" t="s">
        <v>1720</v>
      </c>
      <c r="B1032" s="37" t="s">
        <v>695</v>
      </c>
      <c r="C1032" s="37" t="s">
        <v>696</v>
      </c>
      <c r="D1032" s="37" t="s">
        <v>697</v>
      </c>
      <c r="E1032" s="53" t="s">
        <v>696</v>
      </c>
      <c r="F1032" s="37" t="s">
        <v>697</v>
      </c>
    </row>
    <row r="1033" spans="1:6" ht="30" x14ac:dyDescent="0.4">
      <c r="A1033" s="52" t="s">
        <v>1721</v>
      </c>
      <c r="B1033" s="37" t="s">
        <v>695</v>
      </c>
      <c r="C1033" s="37" t="s">
        <v>696</v>
      </c>
      <c r="D1033" s="37" t="s">
        <v>697</v>
      </c>
      <c r="E1033" s="53" t="s">
        <v>696</v>
      </c>
      <c r="F1033" s="37" t="s">
        <v>697</v>
      </c>
    </row>
    <row r="1034" spans="1:6" ht="30" x14ac:dyDescent="0.4">
      <c r="A1034" s="52" t="s">
        <v>1722</v>
      </c>
      <c r="B1034" s="37" t="s">
        <v>695</v>
      </c>
      <c r="C1034" s="37" t="s">
        <v>696</v>
      </c>
      <c r="D1034" s="37" t="s">
        <v>697</v>
      </c>
      <c r="E1034" s="53" t="s">
        <v>696</v>
      </c>
      <c r="F1034" s="37" t="s">
        <v>697</v>
      </c>
    </row>
    <row r="1035" spans="1:6" ht="45" x14ac:dyDescent="0.4">
      <c r="A1035" s="44" t="s">
        <v>1723</v>
      </c>
      <c r="B1035" s="37" t="s">
        <v>695</v>
      </c>
      <c r="C1035" s="37" t="s">
        <v>696</v>
      </c>
      <c r="D1035" s="37" t="s">
        <v>697</v>
      </c>
      <c r="E1035" s="53" t="s">
        <v>696</v>
      </c>
      <c r="F1035" s="37" t="s">
        <v>697</v>
      </c>
    </row>
    <row r="1036" spans="1:6" ht="30" x14ac:dyDescent="0.4">
      <c r="A1036" s="52" t="s">
        <v>1724</v>
      </c>
      <c r="B1036" s="37" t="s">
        <v>695</v>
      </c>
      <c r="C1036" s="37" t="s">
        <v>696</v>
      </c>
      <c r="D1036" s="37" t="s">
        <v>697</v>
      </c>
      <c r="E1036" s="53" t="s">
        <v>696</v>
      </c>
      <c r="F1036" s="37" t="s">
        <v>697</v>
      </c>
    </row>
    <row r="1037" spans="1:6" ht="30" x14ac:dyDescent="0.4">
      <c r="A1037" s="52" t="s">
        <v>1725</v>
      </c>
      <c r="B1037" s="37" t="s">
        <v>695</v>
      </c>
      <c r="C1037" s="37" t="s">
        <v>696</v>
      </c>
      <c r="D1037" s="37" t="s">
        <v>697</v>
      </c>
      <c r="E1037" s="53" t="s">
        <v>696</v>
      </c>
      <c r="F1037" s="37" t="s">
        <v>697</v>
      </c>
    </row>
    <row r="1038" spans="1:6" x14ac:dyDescent="0.4">
      <c r="A1038" s="52" t="s">
        <v>1726</v>
      </c>
      <c r="B1038" s="37" t="s">
        <v>695</v>
      </c>
      <c r="C1038" s="37" t="s">
        <v>696</v>
      </c>
      <c r="D1038" s="37" t="s">
        <v>697</v>
      </c>
      <c r="E1038" s="52" t="s">
        <v>696</v>
      </c>
      <c r="F1038" s="37" t="s">
        <v>697</v>
      </c>
    </row>
    <row r="1039" spans="1:6" x14ac:dyDescent="0.4">
      <c r="A1039" s="52" t="s">
        <v>1727</v>
      </c>
      <c r="B1039" s="37" t="s">
        <v>695</v>
      </c>
      <c r="C1039" s="37" t="s">
        <v>696</v>
      </c>
      <c r="D1039" s="37" t="s">
        <v>697</v>
      </c>
      <c r="E1039" s="53" t="s">
        <v>696</v>
      </c>
      <c r="F1039" s="37" t="s">
        <v>697</v>
      </c>
    </row>
    <row r="1040" spans="1:6" x14ac:dyDescent="0.4">
      <c r="A1040" s="52" t="s">
        <v>1728</v>
      </c>
      <c r="B1040" s="37" t="s">
        <v>695</v>
      </c>
      <c r="C1040" s="37" t="s">
        <v>696</v>
      </c>
      <c r="D1040" s="37" t="s">
        <v>697</v>
      </c>
      <c r="E1040" s="52" t="s">
        <v>696</v>
      </c>
      <c r="F1040" s="37" t="s">
        <v>697</v>
      </c>
    </row>
    <row r="1041" spans="1:6" x14ac:dyDescent="0.4">
      <c r="A1041" s="52" t="s">
        <v>1729</v>
      </c>
      <c r="B1041" s="37" t="s">
        <v>695</v>
      </c>
      <c r="C1041" s="37" t="s">
        <v>696</v>
      </c>
      <c r="D1041" s="37" t="s">
        <v>697</v>
      </c>
      <c r="E1041" s="53" t="s">
        <v>696</v>
      </c>
      <c r="F1041" s="37" t="s">
        <v>697</v>
      </c>
    </row>
    <row r="1042" spans="1:6" ht="30" x14ac:dyDescent="0.4">
      <c r="A1042" s="44" t="s">
        <v>1730</v>
      </c>
      <c r="B1042" s="37" t="s">
        <v>695</v>
      </c>
      <c r="C1042" s="37" t="s">
        <v>696</v>
      </c>
      <c r="D1042" s="37" t="s">
        <v>697</v>
      </c>
      <c r="E1042" s="53" t="s">
        <v>696</v>
      </c>
      <c r="F1042" s="37" t="s">
        <v>697</v>
      </c>
    </row>
    <row r="1043" spans="1:6" ht="30" x14ac:dyDescent="0.4">
      <c r="A1043" s="52" t="s">
        <v>1731</v>
      </c>
      <c r="B1043" s="37" t="s">
        <v>695</v>
      </c>
      <c r="C1043" s="37" t="s">
        <v>696</v>
      </c>
      <c r="D1043" s="37" t="s">
        <v>697</v>
      </c>
      <c r="E1043" s="53" t="s">
        <v>696</v>
      </c>
      <c r="F1043" s="37" t="s">
        <v>697</v>
      </c>
    </row>
    <row r="1044" spans="1:6" x14ac:dyDescent="0.4">
      <c r="A1044" s="52" t="s">
        <v>1732</v>
      </c>
      <c r="B1044" s="37" t="s">
        <v>695</v>
      </c>
      <c r="C1044" s="37" t="s">
        <v>696</v>
      </c>
      <c r="D1044" s="37" t="s">
        <v>697</v>
      </c>
      <c r="E1044" s="53" t="s">
        <v>696</v>
      </c>
      <c r="F1044" s="37" t="s">
        <v>697</v>
      </c>
    </row>
    <row r="1045" spans="1:6" ht="30" x14ac:dyDescent="0.4">
      <c r="A1045" s="52" t="s">
        <v>1733</v>
      </c>
      <c r="B1045" s="37" t="s">
        <v>695</v>
      </c>
      <c r="C1045" s="37" t="s">
        <v>696</v>
      </c>
      <c r="D1045" s="37" t="s">
        <v>697</v>
      </c>
      <c r="E1045" s="53" t="s">
        <v>696</v>
      </c>
      <c r="F1045" s="37" t="s">
        <v>697</v>
      </c>
    </row>
    <row r="1046" spans="1:6" ht="30" x14ac:dyDescent="0.4">
      <c r="A1046" s="52" t="s">
        <v>1734</v>
      </c>
      <c r="B1046" s="37" t="s">
        <v>695</v>
      </c>
      <c r="C1046" s="37" t="s">
        <v>696</v>
      </c>
      <c r="D1046" s="37" t="s">
        <v>697</v>
      </c>
      <c r="E1046" s="53" t="s">
        <v>696</v>
      </c>
      <c r="F1046" s="37" t="s">
        <v>697</v>
      </c>
    </row>
    <row r="1047" spans="1:6" x14ac:dyDescent="0.4">
      <c r="A1047" s="52" t="s">
        <v>1735</v>
      </c>
      <c r="B1047" s="37" t="s">
        <v>695</v>
      </c>
      <c r="C1047" s="37" t="s">
        <v>696</v>
      </c>
      <c r="D1047" s="37" t="s">
        <v>697</v>
      </c>
      <c r="E1047" s="53" t="s">
        <v>696</v>
      </c>
      <c r="F1047" s="37" t="s">
        <v>697</v>
      </c>
    </row>
    <row r="1048" spans="1:6" ht="30" x14ac:dyDescent="0.4">
      <c r="A1048" s="44" t="s">
        <v>1736</v>
      </c>
      <c r="B1048" s="37" t="s">
        <v>695</v>
      </c>
      <c r="C1048" s="37" t="s">
        <v>696</v>
      </c>
      <c r="D1048" s="37" t="s">
        <v>697</v>
      </c>
      <c r="E1048" s="53" t="s">
        <v>696</v>
      </c>
      <c r="F1048" s="37" t="s">
        <v>697</v>
      </c>
    </row>
    <row r="1049" spans="1:6" ht="30" x14ac:dyDescent="0.4">
      <c r="A1049" s="44" t="s">
        <v>1737</v>
      </c>
      <c r="B1049" s="37" t="s">
        <v>695</v>
      </c>
      <c r="C1049" s="37" t="s">
        <v>696</v>
      </c>
      <c r="D1049" s="37" t="s">
        <v>697</v>
      </c>
      <c r="E1049" s="53" t="s">
        <v>696</v>
      </c>
      <c r="F1049" s="37" t="s">
        <v>697</v>
      </c>
    </row>
    <row r="1050" spans="1:6" x14ac:dyDescent="0.4">
      <c r="A1050" s="44" t="s">
        <v>1738</v>
      </c>
      <c r="B1050" s="37" t="s">
        <v>695</v>
      </c>
      <c r="C1050" s="37" t="s">
        <v>696</v>
      </c>
      <c r="D1050" s="37" t="s">
        <v>697</v>
      </c>
      <c r="E1050" s="52" t="s">
        <v>696</v>
      </c>
      <c r="F1050" s="37" t="s">
        <v>697</v>
      </c>
    </row>
    <row r="1051" spans="1:6" x14ac:dyDescent="0.4">
      <c r="A1051" s="52" t="s">
        <v>1739</v>
      </c>
      <c r="B1051" s="37" t="s">
        <v>695</v>
      </c>
      <c r="C1051" s="37" t="s">
        <v>696</v>
      </c>
      <c r="D1051" s="37" t="s">
        <v>697</v>
      </c>
      <c r="E1051" s="52" t="s">
        <v>696</v>
      </c>
      <c r="F1051" s="37" t="s">
        <v>697</v>
      </c>
    </row>
    <row r="1052" spans="1:6" ht="30" x14ac:dyDescent="0.4">
      <c r="A1052" s="52" t="s">
        <v>1740</v>
      </c>
      <c r="B1052" s="37" t="s">
        <v>695</v>
      </c>
      <c r="C1052" s="37" t="s">
        <v>696</v>
      </c>
      <c r="D1052" s="37" t="s">
        <v>697</v>
      </c>
      <c r="E1052" s="53" t="s">
        <v>696</v>
      </c>
      <c r="F1052" s="37" t="s">
        <v>697</v>
      </c>
    </row>
    <row r="1053" spans="1:6" ht="30" x14ac:dyDescent="0.4">
      <c r="A1053" s="52" t="s">
        <v>1741</v>
      </c>
      <c r="B1053" s="37" t="s">
        <v>695</v>
      </c>
      <c r="C1053" s="37" t="s">
        <v>696</v>
      </c>
      <c r="D1053" s="37" t="s">
        <v>697</v>
      </c>
      <c r="E1053" s="53" t="s">
        <v>696</v>
      </c>
      <c r="F1053" s="37" t="s">
        <v>697</v>
      </c>
    </row>
    <row r="1054" spans="1:6" x14ac:dyDescent="0.4">
      <c r="A1054" s="52" t="s">
        <v>1742</v>
      </c>
      <c r="B1054" s="37" t="s">
        <v>695</v>
      </c>
      <c r="C1054" s="37" t="s">
        <v>696</v>
      </c>
      <c r="D1054" s="37" t="s">
        <v>697</v>
      </c>
      <c r="E1054" s="53" t="s">
        <v>696</v>
      </c>
      <c r="F1054" s="37" t="s">
        <v>697</v>
      </c>
    </row>
    <row r="1055" spans="1:6" ht="30" x14ac:dyDescent="0.4">
      <c r="A1055" s="52" t="s">
        <v>1743</v>
      </c>
      <c r="B1055" s="37" t="s">
        <v>695</v>
      </c>
      <c r="C1055" s="37" t="s">
        <v>696</v>
      </c>
      <c r="D1055" s="37" t="s">
        <v>697</v>
      </c>
      <c r="E1055" s="53" t="s">
        <v>696</v>
      </c>
      <c r="F1055" s="37" t="s">
        <v>697</v>
      </c>
    </row>
    <row r="1056" spans="1:6" x14ac:dyDescent="0.4">
      <c r="A1056" s="44" t="s">
        <v>1744</v>
      </c>
      <c r="B1056" s="37" t="s">
        <v>695</v>
      </c>
      <c r="C1056" s="37" t="s">
        <v>696</v>
      </c>
      <c r="D1056" s="37" t="s">
        <v>697</v>
      </c>
      <c r="E1056" s="53" t="s">
        <v>696</v>
      </c>
      <c r="F1056" s="37" t="s">
        <v>697</v>
      </c>
    </row>
    <row r="1057" spans="1:6" x14ac:dyDescent="0.4">
      <c r="A1057" s="52" t="s">
        <v>1745</v>
      </c>
      <c r="B1057" s="37" t="s">
        <v>695</v>
      </c>
      <c r="C1057" s="37" t="s">
        <v>696</v>
      </c>
      <c r="D1057" s="37" t="s">
        <v>697</v>
      </c>
      <c r="E1057" s="53" t="s">
        <v>696</v>
      </c>
      <c r="F1057" s="37" t="s">
        <v>697</v>
      </c>
    </row>
    <row r="1058" spans="1:6" x14ac:dyDescent="0.4">
      <c r="A1058" s="52" t="s">
        <v>1746</v>
      </c>
      <c r="B1058" s="37" t="s">
        <v>835</v>
      </c>
      <c r="C1058" s="37" t="s">
        <v>836</v>
      </c>
      <c r="D1058" s="37" t="s">
        <v>837</v>
      </c>
      <c r="E1058" s="53" t="s">
        <v>836</v>
      </c>
      <c r="F1058" s="37" t="s">
        <v>837</v>
      </c>
    </row>
    <row r="1059" spans="1:6" x14ac:dyDescent="0.4">
      <c r="A1059" s="44" t="s">
        <v>1747</v>
      </c>
      <c r="B1059" s="37" t="s">
        <v>695</v>
      </c>
      <c r="C1059" s="37" t="s">
        <v>696</v>
      </c>
      <c r="D1059" s="37" t="s">
        <v>697</v>
      </c>
      <c r="E1059" s="53" t="s">
        <v>696</v>
      </c>
      <c r="F1059" s="37" t="s">
        <v>697</v>
      </c>
    </row>
    <row r="1060" spans="1:6" ht="30" x14ac:dyDescent="0.4">
      <c r="A1060" s="52" t="s">
        <v>1748</v>
      </c>
      <c r="B1060" s="37" t="s">
        <v>695</v>
      </c>
      <c r="C1060" s="37" t="s">
        <v>696</v>
      </c>
      <c r="D1060" s="37" t="s">
        <v>697</v>
      </c>
      <c r="E1060" s="53" t="s">
        <v>696</v>
      </c>
      <c r="F1060" s="37" t="s">
        <v>697</v>
      </c>
    </row>
    <row r="1061" spans="1:6" ht="30" x14ac:dyDescent="0.4">
      <c r="A1061" s="52" t="s">
        <v>1749</v>
      </c>
      <c r="B1061" s="37" t="s">
        <v>695</v>
      </c>
      <c r="C1061" s="37" t="s">
        <v>696</v>
      </c>
      <c r="D1061" s="37" t="s">
        <v>697</v>
      </c>
      <c r="E1061" s="53" t="s">
        <v>696</v>
      </c>
      <c r="F1061" s="37" t="s">
        <v>697</v>
      </c>
    </row>
    <row r="1062" spans="1:6" x14ac:dyDescent="0.4">
      <c r="A1062" s="52" t="s">
        <v>1750</v>
      </c>
      <c r="B1062" s="37" t="s">
        <v>695</v>
      </c>
      <c r="C1062" s="37" t="s">
        <v>696</v>
      </c>
      <c r="D1062" s="37" t="s">
        <v>697</v>
      </c>
      <c r="E1062" s="53" t="s">
        <v>696</v>
      </c>
      <c r="F1062" s="37" t="s">
        <v>697</v>
      </c>
    </row>
    <row r="1063" spans="1:6" ht="30" x14ac:dyDescent="0.4">
      <c r="A1063" s="44" t="s">
        <v>1751</v>
      </c>
      <c r="B1063" s="37" t="s">
        <v>695</v>
      </c>
      <c r="C1063" s="37" t="s">
        <v>696</v>
      </c>
      <c r="D1063" s="37" t="s">
        <v>697</v>
      </c>
      <c r="E1063" s="52" t="s">
        <v>696</v>
      </c>
      <c r="F1063" s="37" t="s">
        <v>697</v>
      </c>
    </row>
    <row r="1064" spans="1:6" ht="30" x14ac:dyDescent="0.4">
      <c r="A1064" s="52" t="s">
        <v>1752</v>
      </c>
      <c r="B1064" s="37" t="s">
        <v>695</v>
      </c>
      <c r="C1064" s="37" t="s">
        <v>696</v>
      </c>
      <c r="D1064" s="37" t="s">
        <v>697</v>
      </c>
      <c r="E1064" s="53" t="s">
        <v>696</v>
      </c>
      <c r="F1064" s="37" t="s">
        <v>697</v>
      </c>
    </row>
    <row r="1065" spans="1:6" x14ac:dyDescent="0.4">
      <c r="A1065" s="44" t="s">
        <v>1753</v>
      </c>
      <c r="B1065" s="37" t="s">
        <v>695</v>
      </c>
      <c r="C1065" s="37" t="s">
        <v>696</v>
      </c>
      <c r="D1065" s="37" t="s">
        <v>697</v>
      </c>
      <c r="E1065" s="53" t="s">
        <v>696</v>
      </c>
      <c r="F1065" s="37" t="s">
        <v>697</v>
      </c>
    </row>
    <row r="1066" spans="1:6" x14ac:dyDescent="0.4">
      <c r="A1066" s="44" t="s">
        <v>1754</v>
      </c>
      <c r="B1066" s="37" t="s">
        <v>695</v>
      </c>
      <c r="C1066" s="37" t="s">
        <v>696</v>
      </c>
      <c r="D1066" s="37" t="s">
        <v>697</v>
      </c>
      <c r="E1066" s="53" t="s">
        <v>696</v>
      </c>
      <c r="F1066" s="37" t="s">
        <v>697</v>
      </c>
    </row>
    <row r="1067" spans="1:6" ht="30" x14ac:dyDescent="0.4">
      <c r="A1067" s="52" t="s">
        <v>1755</v>
      </c>
      <c r="B1067" s="37" t="s">
        <v>695</v>
      </c>
      <c r="C1067" s="37" t="s">
        <v>696</v>
      </c>
      <c r="D1067" s="37" t="s">
        <v>697</v>
      </c>
      <c r="E1067" s="53" t="s">
        <v>696</v>
      </c>
      <c r="F1067" s="37" t="s">
        <v>697</v>
      </c>
    </row>
    <row r="1068" spans="1:6" ht="45" x14ac:dyDescent="0.4">
      <c r="A1068" s="44" t="s">
        <v>1756</v>
      </c>
      <c r="B1068" s="37" t="s">
        <v>695</v>
      </c>
      <c r="C1068" s="37" t="s">
        <v>696</v>
      </c>
      <c r="D1068" s="37" t="s">
        <v>697</v>
      </c>
      <c r="E1068" s="53" t="s">
        <v>696</v>
      </c>
      <c r="F1068" s="37" t="s">
        <v>697</v>
      </c>
    </row>
    <row r="1069" spans="1:6" x14ac:dyDescent="0.4">
      <c r="A1069" s="44" t="s">
        <v>1757</v>
      </c>
      <c r="B1069" s="37" t="s">
        <v>695</v>
      </c>
      <c r="C1069" s="37" t="s">
        <v>696</v>
      </c>
      <c r="D1069" s="37" t="s">
        <v>697</v>
      </c>
      <c r="E1069" s="53" t="s">
        <v>696</v>
      </c>
      <c r="F1069" s="37" t="s">
        <v>697</v>
      </c>
    </row>
    <row r="1070" spans="1:6" x14ac:dyDescent="0.4">
      <c r="A1070" s="52" t="s">
        <v>1758</v>
      </c>
      <c r="B1070" s="37" t="s">
        <v>695</v>
      </c>
      <c r="C1070" s="37" t="s">
        <v>696</v>
      </c>
      <c r="D1070" s="37" t="s">
        <v>697</v>
      </c>
      <c r="E1070" s="53" t="s">
        <v>696</v>
      </c>
      <c r="F1070" s="37" t="s">
        <v>697</v>
      </c>
    </row>
    <row r="1071" spans="1:6" x14ac:dyDescent="0.4">
      <c r="A1071" s="52" t="s">
        <v>1759</v>
      </c>
      <c r="B1071" s="37" t="s">
        <v>695</v>
      </c>
      <c r="C1071" s="37" t="s">
        <v>696</v>
      </c>
      <c r="D1071" s="37" t="s">
        <v>697</v>
      </c>
      <c r="E1071" s="53" t="s">
        <v>696</v>
      </c>
      <c r="F1071" s="37" t="s">
        <v>697</v>
      </c>
    </row>
    <row r="1072" spans="1:6" ht="30" x14ac:dyDescent="0.4">
      <c r="A1072" s="52" t="s">
        <v>1760</v>
      </c>
      <c r="B1072" s="37" t="s">
        <v>695</v>
      </c>
      <c r="C1072" s="37" t="s">
        <v>696</v>
      </c>
      <c r="D1072" s="37" t="s">
        <v>697</v>
      </c>
      <c r="E1072" s="53" t="s">
        <v>696</v>
      </c>
      <c r="F1072" s="37" t="s">
        <v>697</v>
      </c>
    </row>
    <row r="1073" spans="1:6" x14ac:dyDescent="0.4">
      <c r="A1073" s="44" t="s">
        <v>1761</v>
      </c>
      <c r="B1073" s="37" t="s">
        <v>695</v>
      </c>
      <c r="C1073" s="37" t="s">
        <v>696</v>
      </c>
      <c r="D1073" s="37" t="s">
        <v>697</v>
      </c>
      <c r="E1073" s="53" t="s">
        <v>696</v>
      </c>
      <c r="F1073" s="37" t="s">
        <v>697</v>
      </c>
    </row>
    <row r="1074" spans="1:6" ht="30" x14ac:dyDescent="0.4">
      <c r="A1074" s="44" t="s">
        <v>1762</v>
      </c>
      <c r="B1074" s="37" t="s">
        <v>695</v>
      </c>
      <c r="C1074" s="37" t="s">
        <v>696</v>
      </c>
      <c r="D1074" s="37" t="s">
        <v>697</v>
      </c>
      <c r="E1074" s="53" t="s">
        <v>696</v>
      </c>
      <c r="F1074" s="37" t="s">
        <v>697</v>
      </c>
    </row>
    <row r="1075" spans="1:6" x14ac:dyDescent="0.4">
      <c r="A1075" s="52" t="s">
        <v>1763</v>
      </c>
      <c r="B1075" s="37" t="s">
        <v>695</v>
      </c>
      <c r="C1075" s="37" t="s">
        <v>696</v>
      </c>
      <c r="D1075" s="37" t="s">
        <v>697</v>
      </c>
      <c r="E1075" s="53" t="s">
        <v>696</v>
      </c>
      <c r="F1075" s="37" t="s">
        <v>697</v>
      </c>
    </row>
    <row r="1076" spans="1:6" x14ac:dyDescent="0.4">
      <c r="A1076" s="52" t="s">
        <v>1764</v>
      </c>
      <c r="B1076" s="37" t="s">
        <v>695</v>
      </c>
      <c r="C1076" s="37" t="s">
        <v>696</v>
      </c>
      <c r="D1076" s="37" t="s">
        <v>697</v>
      </c>
      <c r="E1076" s="53" t="s">
        <v>696</v>
      </c>
      <c r="F1076" s="37" t="s">
        <v>697</v>
      </c>
    </row>
    <row r="1077" spans="1:6" x14ac:dyDescent="0.4">
      <c r="A1077" s="52" t="s">
        <v>1765</v>
      </c>
      <c r="B1077" s="37" t="s">
        <v>695</v>
      </c>
      <c r="C1077" s="37" t="s">
        <v>696</v>
      </c>
      <c r="D1077" s="37" t="s">
        <v>697</v>
      </c>
      <c r="E1077" s="53" t="s">
        <v>696</v>
      </c>
      <c r="F1077" s="37" t="s">
        <v>697</v>
      </c>
    </row>
    <row r="1078" spans="1:6" x14ac:dyDescent="0.4">
      <c r="A1078" s="44" t="s">
        <v>1766</v>
      </c>
      <c r="B1078" s="37" t="s">
        <v>695</v>
      </c>
      <c r="C1078" s="37" t="s">
        <v>696</v>
      </c>
      <c r="D1078" s="37" t="s">
        <v>697</v>
      </c>
      <c r="E1078" s="53" t="s">
        <v>696</v>
      </c>
      <c r="F1078" s="37" t="s">
        <v>697</v>
      </c>
    </row>
    <row r="1079" spans="1:6" ht="30" x14ac:dyDescent="0.4">
      <c r="A1079" s="52" t="s">
        <v>1767</v>
      </c>
      <c r="B1079" s="37" t="s">
        <v>695</v>
      </c>
      <c r="C1079" s="37" t="s">
        <v>696</v>
      </c>
      <c r="D1079" s="37" t="s">
        <v>697</v>
      </c>
      <c r="E1079" s="53" t="s">
        <v>696</v>
      </c>
      <c r="F1079" s="37" t="s">
        <v>697</v>
      </c>
    </row>
    <row r="1080" spans="1:6" x14ac:dyDescent="0.4">
      <c r="A1080" s="52" t="s">
        <v>1768</v>
      </c>
      <c r="B1080" s="37" t="s">
        <v>695</v>
      </c>
      <c r="C1080" s="37" t="s">
        <v>696</v>
      </c>
      <c r="D1080" s="37" t="s">
        <v>697</v>
      </c>
      <c r="E1080" s="53" t="s">
        <v>696</v>
      </c>
      <c r="F1080" s="37" t="s">
        <v>697</v>
      </c>
    </row>
    <row r="1081" spans="1:6" x14ac:dyDescent="0.4">
      <c r="A1081" s="52" t="s">
        <v>1769</v>
      </c>
      <c r="B1081" s="37" t="s">
        <v>695</v>
      </c>
      <c r="C1081" s="37" t="s">
        <v>696</v>
      </c>
      <c r="D1081" s="37" t="s">
        <v>697</v>
      </c>
      <c r="E1081" s="53" t="s">
        <v>696</v>
      </c>
      <c r="F1081" s="37" t="s">
        <v>697</v>
      </c>
    </row>
    <row r="1082" spans="1:6" ht="30" x14ac:dyDescent="0.4">
      <c r="A1082" s="52" t="s">
        <v>1770</v>
      </c>
      <c r="B1082" s="37" t="s">
        <v>695</v>
      </c>
      <c r="C1082" s="37" t="s">
        <v>696</v>
      </c>
      <c r="D1082" s="37" t="s">
        <v>697</v>
      </c>
      <c r="E1082" s="53" t="s">
        <v>696</v>
      </c>
      <c r="F1082" s="37" t="s">
        <v>697</v>
      </c>
    </row>
    <row r="1083" spans="1:6" ht="30" x14ac:dyDescent="0.4">
      <c r="A1083" s="44" t="s">
        <v>1771</v>
      </c>
      <c r="B1083" s="37" t="s">
        <v>695</v>
      </c>
      <c r="C1083" s="37" t="s">
        <v>696</v>
      </c>
      <c r="D1083" s="37" t="s">
        <v>697</v>
      </c>
      <c r="E1083" s="52" t="s">
        <v>696</v>
      </c>
      <c r="F1083" s="37" t="s">
        <v>697</v>
      </c>
    </row>
    <row r="1084" spans="1:6" x14ac:dyDescent="0.4">
      <c r="A1084" s="44" t="s">
        <v>1772</v>
      </c>
      <c r="B1084" s="37" t="s">
        <v>695</v>
      </c>
      <c r="C1084" s="37" t="s">
        <v>696</v>
      </c>
      <c r="D1084" s="37" t="s">
        <v>697</v>
      </c>
      <c r="E1084" s="53" t="s">
        <v>696</v>
      </c>
      <c r="F1084" s="37" t="s">
        <v>697</v>
      </c>
    </row>
    <row r="1085" spans="1:6" x14ac:dyDescent="0.4">
      <c r="A1085" s="44" t="s">
        <v>1773</v>
      </c>
      <c r="B1085" s="37" t="s">
        <v>695</v>
      </c>
      <c r="C1085" s="37" t="s">
        <v>696</v>
      </c>
      <c r="D1085" s="37" t="s">
        <v>697</v>
      </c>
      <c r="E1085" s="53" t="s">
        <v>696</v>
      </c>
      <c r="F1085" s="37" t="s">
        <v>697</v>
      </c>
    </row>
    <row r="1086" spans="1:6" ht="30" x14ac:dyDescent="0.4">
      <c r="A1086" s="52" t="s">
        <v>1774</v>
      </c>
      <c r="B1086" s="37" t="s">
        <v>695</v>
      </c>
      <c r="C1086" s="37" t="s">
        <v>696</v>
      </c>
      <c r="D1086" s="37" t="s">
        <v>697</v>
      </c>
      <c r="E1086" s="53" t="s">
        <v>696</v>
      </c>
      <c r="F1086" s="37" t="s">
        <v>697</v>
      </c>
    </row>
    <row r="1087" spans="1:6" x14ac:dyDescent="0.4">
      <c r="A1087" s="44" t="s">
        <v>1775</v>
      </c>
      <c r="B1087" s="37" t="s">
        <v>695</v>
      </c>
      <c r="C1087" s="37" t="s">
        <v>696</v>
      </c>
      <c r="D1087" s="37" t="s">
        <v>697</v>
      </c>
      <c r="E1087" s="53" t="s">
        <v>696</v>
      </c>
      <c r="F1087" s="37" t="s">
        <v>697</v>
      </c>
    </row>
    <row r="1088" spans="1:6" x14ac:dyDescent="0.4">
      <c r="A1088" s="52" t="s">
        <v>1776</v>
      </c>
      <c r="B1088" s="37" t="s">
        <v>695</v>
      </c>
      <c r="C1088" s="37" t="s">
        <v>696</v>
      </c>
      <c r="D1088" s="37" t="s">
        <v>697</v>
      </c>
      <c r="E1088" s="53" t="s">
        <v>696</v>
      </c>
      <c r="F1088" s="37" t="s">
        <v>697</v>
      </c>
    </row>
    <row r="1089" spans="1:6" ht="30" x14ac:dyDescent="0.4">
      <c r="A1089" s="44" t="s">
        <v>1777</v>
      </c>
      <c r="B1089" s="37" t="s">
        <v>695</v>
      </c>
      <c r="C1089" s="37" t="s">
        <v>696</v>
      </c>
      <c r="D1089" s="37" t="s">
        <v>697</v>
      </c>
      <c r="E1089" s="53" t="s">
        <v>696</v>
      </c>
      <c r="F1089" s="37" t="s">
        <v>697</v>
      </c>
    </row>
    <row r="1090" spans="1:6" ht="30" x14ac:dyDescent="0.4">
      <c r="A1090" s="52" t="s">
        <v>1778</v>
      </c>
      <c r="B1090" s="37" t="s">
        <v>695</v>
      </c>
      <c r="C1090" s="37" t="s">
        <v>696</v>
      </c>
      <c r="D1090" s="37" t="s">
        <v>697</v>
      </c>
      <c r="E1090" s="53" t="s">
        <v>696</v>
      </c>
      <c r="F1090" s="37" t="s">
        <v>697</v>
      </c>
    </row>
    <row r="1091" spans="1:6" x14ac:dyDescent="0.4">
      <c r="A1091" s="52" t="s">
        <v>1779</v>
      </c>
      <c r="B1091" s="37" t="s">
        <v>695</v>
      </c>
      <c r="C1091" s="37" t="s">
        <v>696</v>
      </c>
      <c r="D1091" s="37" t="s">
        <v>697</v>
      </c>
      <c r="E1091" s="53" t="s">
        <v>696</v>
      </c>
      <c r="F1091" s="37" t="s">
        <v>697</v>
      </c>
    </row>
    <row r="1092" spans="1:6" x14ac:dyDescent="0.4">
      <c r="A1092" s="52" t="s">
        <v>1780</v>
      </c>
      <c r="B1092" s="37" t="s">
        <v>695</v>
      </c>
      <c r="C1092" s="37" t="s">
        <v>696</v>
      </c>
      <c r="D1092" s="37" t="s">
        <v>697</v>
      </c>
      <c r="E1092" s="53" t="s">
        <v>696</v>
      </c>
      <c r="F1092" s="37" t="s">
        <v>697</v>
      </c>
    </row>
    <row r="1093" spans="1:6" x14ac:dyDescent="0.4">
      <c r="A1093" s="44" t="s">
        <v>1781</v>
      </c>
      <c r="B1093" s="37" t="s">
        <v>695</v>
      </c>
      <c r="C1093" s="37" t="s">
        <v>696</v>
      </c>
      <c r="D1093" s="37" t="s">
        <v>697</v>
      </c>
      <c r="E1093" s="53" t="s">
        <v>696</v>
      </c>
      <c r="F1093" s="37" t="s">
        <v>697</v>
      </c>
    </row>
    <row r="1094" spans="1:6" ht="30" x14ac:dyDescent="0.4">
      <c r="A1094" s="52" t="s">
        <v>1782</v>
      </c>
      <c r="B1094" s="37" t="s">
        <v>695</v>
      </c>
      <c r="C1094" s="37" t="s">
        <v>696</v>
      </c>
      <c r="D1094" s="37" t="s">
        <v>697</v>
      </c>
      <c r="E1094" s="53" t="s">
        <v>696</v>
      </c>
      <c r="F1094" s="37" t="s">
        <v>697</v>
      </c>
    </row>
    <row r="1095" spans="1:6" ht="30" x14ac:dyDescent="0.4">
      <c r="A1095" s="52" t="s">
        <v>1783</v>
      </c>
      <c r="B1095" s="37" t="s">
        <v>695</v>
      </c>
      <c r="C1095" s="37" t="s">
        <v>696</v>
      </c>
      <c r="D1095" s="37" t="s">
        <v>697</v>
      </c>
      <c r="E1095" s="53" t="s">
        <v>696</v>
      </c>
      <c r="F1095" s="37" t="s">
        <v>697</v>
      </c>
    </row>
    <row r="1096" spans="1:6" ht="30" x14ac:dyDescent="0.4">
      <c r="A1096" s="52" t="s">
        <v>1784</v>
      </c>
      <c r="B1096" s="37" t="s">
        <v>695</v>
      </c>
      <c r="C1096" s="37" t="s">
        <v>696</v>
      </c>
      <c r="D1096" s="37" t="s">
        <v>697</v>
      </c>
      <c r="E1096" s="53" t="s">
        <v>696</v>
      </c>
      <c r="F1096" s="37" t="s">
        <v>697</v>
      </c>
    </row>
    <row r="1097" spans="1:6" x14ac:dyDescent="0.4">
      <c r="A1097" s="52" t="s">
        <v>1785</v>
      </c>
      <c r="B1097" s="37" t="s">
        <v>695</v>
      </c>
      <c r="C1097" s="37" t="s">
        <v>696</v>
      </c>
      <c r="D1097" s="37" t="s">
        <v>697</v>
      </c>
      <c r="E1097" s="53" t="s">
        <v>696</v>
      </c>
      <c r="F1097" s="37" t="s">
        <v>697</v>
      </c>
    </row>
    <row r="1098" spans="1:6" x14ac:dyDescent="0.4">
      <c r="A1098" s="44" t="s">
        <v>1786</v>
      </c>
      <c r="B1098" s="37" t="s">
        <v>695</v>
      </c>
      <c r="C1098" s="37" t="s">
        <v>696</v>
      </c>
      <c r="D1098" s="37" t="s">
        <v>697</v>
      </c>
      <c r="E1098" s="53" t="s">
        <v>696</v>
      </c>
      <c r="F1098" s="37" t="s">
        <v>697</v>
      </c>
    </row>
    <row r="1099" spans="1:6" x14ac:dyDescent="0.4">
      <c r="A1099" s="52" t="s">
        <v>1787</v>
      </c>
      <c r="B1099" s="37" t="s">
        <v>695</v>
      </c>
      <c r="C1099" s="37" t="s">
        <v>696</v>
      </c>
      <c r="D1099" s="37" t="s">
        <v>697</v>
      </c>
      <c r="E1099" s="53" t="s">
        <v>696</v>
      </c>
      <c r="F1099" s="37" t="s">
        <v>697</v>
      </c>
    </row>
    <row r="1100" spans="1:6" ht="30" x14ac:dyDescent="0.4">
      <c r="A1100" s="52" t="s">
        <v>1788</v>
      </c>
      <c r="B1100" s="37" t="s">
        <v>695</v>
      </c>
      <c r="C1100" s="37" t="s">
        <v>696</v>
      </c>
      <c r="D1100" s="37" t="s">
        <v>697</v>
      </c>
      <c r="E1100" s="53" t="s">
        <v>696</v>
      </c>
      <c r="F1100" s="37" t="s">
        <v>697</v>
      </c>
    </row>
    <row r="1101" spans="1:6" ht="30" x14ac:dyDescent="0.4">
      <c r="A1101" s="44" t="s">
        <v>1789</v>
      </c>
      <c r="B1101" s="37" t="s">
        <v>695</v>
      </c>
      <c r="C1101" s="37" t="s">
        <v>696</v>
      </c>
      <c r="D1101" s="37" t="s">
        <v>697</v>
      </c>
      <c r="E1101" s="53" t="s">
        <v>696</v>
      </c>
      <c r="F1101" s="37" t="s">
        <v>697</v>
      </c>
    </row>
    <row r="1102" spans="1:6" ht="30" x14ac:dyDescent="0.4">
      <c r="A1102" s="44" t="s">
        <v>1790</v>
      </c>
      <c r="B1102" s="52" t="s">
        <v>695</v>
      </c>
      <c r="C1102" s="37" t="s">
        <v>696</v>
      </c>
      <c r="D1102" s="37" t="s">
        <v>697</v>
      </c>
      <c r="E1102" s="53" t="s">
        <v>696</v>
      </c>
      <c r="F1102" s="37" t="s">
        <v>697</v>
      </c>
    </row>
    <row r="1103" spans="1:6" ht="30" x14ac:dyDescent="0.4">
      <c r="A1103" s="52" t="s">
        <v>1791</v>
      </c>
      <c r="B1103" s="52" t="s">
        <v>695</v>
      </c>
      <c r="C1103" s="37" t="s">
        <v>696</v>
      </c>
      <c r="D1103" s="37" t="s">
        <v>697</v>
      </c>
      <c r="E1103" s="52" t="s">
        <v>696</v>
      </c>
      <c r="F1103" s="37" t="s">
        <v>697</v>
      </c>
    </row>
    <row r="1104" spans="1:6" ht="30" x14ac:dyDescent="0.4">
      <c r="A1104" s="52" t="s">
        <v>1792</v>
      </c>
      <c r="B1104" s="37" t="s">
        <v>695</v>
      </c>
      <c r="C1104" s="37" t="s">
        <v>696</v>
      </c>
      <c r="D1104" s="37" t="s">
        <v>697</v>
      </c>
      <c r="E1104" s="53" t="s">
        <v>696</v>
      </c>
      <c r="F1104" s="37" t="s">
        <v>697</v>
      </c>
    </row>
    <row r="1105" spans="1:6" ht="45" x14ac:dyDescent="0.4">
      <c r="A1105" s="52" t="s">
        <v>1793</v>
      </c>
      <c r="B1105" s="37" t="s">
        <v>695</v>
      </c>
      <c r="C1105" s="37" t="s">
        <v>696</v>
      </c>
      <c r="D1105" s="37" t="s">
        <v>697</v>
      </c>
      <c r="E1105" s="53" t="s">
        <v>696</v>
      </c>
      <c r="F1105" s="37" t="s">
        <v>697</v>
      </c>
    </row>
    <row r="1106" spans="1:6" ht="30" x14ac:dyDescent="0.4">
      <c r="A1106" s="52" t="s">
        <v>1794</v>
      </c>
      <c r="B1106" s="37" t="s">
        <v>695</v>
      </c>
      <c r="C1106" s="37" t="s">
        <v>696</v>
      </c>
      <c r="D1106" s="37" t="s">
        <v>697</v>
      </c>
      <c r="E1106" s="53" t="s">
        <v>696</v>
      </c>
      <c r="F1106" s="37" t="s">
        <v>697</v>
      </c>
    </row>
    <row r="1107" spans="1:6" x14ac:dyDescent="0.4">
      <c r="A1107" s="52" t="s">
        <v>1795</v>
      </c>
      <c r="B1107" s="37" t="s">
        <v>695</v>
      </c>
      <c r="C1107" s="37" t="s">
        <v>696</v>
      </c>
      <c r="D1107" s="37" t="s">
        <v>697</v>
      </c>
      <c r="E1107" s="53" t="s">
        <v>696</v>
      </c>
      <c r="F1107" s="37" t="s">
        <v>697</v>
      </c>
    </row>
    <row r="1108" spans="1:6" x14ac:dyDescent="0.4">
      <c r="A1108" s="52" t="s">
        <v>1796</v>
      </c>
      <c r="B1108" s="37" t="s">
        <v>695</v>
      </c>
      <c r="C1108" s="37" t="s">
        <v>696</v>
      </c>
      <c r="D1108" s="37" t="s">
        <v>697</v>
      </c>
      <c r="E1108" s="53" t="s">
        <v>696</v>
      </c>
      <c r="F1108" s="37" t="s">
        <v>697</v>
      </c>
    </row>
    <row r="1109" spans="1:6" x14ac:dyDescent="0.4">
      <c r="A1109" s="52" t="s">
        <v>1797</v>
      </c>
      <c r="B1109" s="37" t="s">
        <v>695</v>
      </c>
      <c r="C1109" s="37" t="s">
        <v>696</v>
      </c>
      <c r="D1109" s="37" t="s">
        <v>697</v>
      </c>
      <c r="E1109" s="53" t="s">
        <v>696</v>
      </c>
      <c r="F1109" s="37" t="s">
        <v>697</v>
      </c>
    </row>
    <row r="1110" spans="1:6" ht="45" x14ac:dyDescent="0.4">
      <c r="A1110" s="52" t="s">
        <v>1798</v>
      </c>
      <c r="B1110" s="37" t="s">
        <v>695</v>
      </c>
      <c r="C1110" s="37" t="s">
        <v>696</v>
      </c>
      <c r="D1110" s="37" t="s">
        <v>697</v>
      </c>
      <c r="E1110" s="53" t="s">
        <v>696</v>
      </c>
      <c r="F1110" s="37" t="s">
        <v>697</v>
      </c>
    </row>
    <row r="1111" spans="1:6" ht="30" x14ac:dyDescent="0.4">
      <c r="A1111" s="44" t="s">
        <v>1799</v>
      </c>
      <c r="B1111" s="37" t="s">
        <v>695</v>
      </c>
      <c r="C1111" s="37" t="s">
        <v>696</v>
      </c>
      <c r="D1111" s="37" t="s">
        <v>697</v>
      </c>
      <c r="E1111" s="53" t="s">
        <v>696</v>
      </c>
      <c r="F1111" s="37" t="s">
        <v>697</v>
      </c>
    </row>
    <row r="1112" spans="1:6" ht="30" x14ac:dyDescent="0.4">
      <c r="A1112" s="52" t="s">
        <v>1800</v>
      </c>
      <c r="B1112" s="37" t="s">
        <v>695</v>
      </c>
      <c r="C1112" s="37" t="s">
        <v>696</v>
      </c>
      <c r="D1112" s="37" t="s">
        <v>697</v>
      </c>
      <c r="E1112" s="53" t="s">
        <v>696</v>
      </c>
      <c r="F1112" s="37" t="s">
        <v>697</v>
      </c>
    </row>
    <row r="1113" spans="1:6" x14ac:dyDescent="0.4">
      <c r="A1113" s="52" t="s">
        <v>1801</v>
      </c>
      <c r="B1113" s="37" t="s">
        <v>695</v>
      </c>
      <c r="C1113" s="37" t="s">
        <v>696</v>
      </c>
      <c r="D1113" s="37" t="s">
        <v>697</v>
      </c>
      <c r="E1113" s="53" t="s">
        <v>696</v>
      </c>
      <c r="F1113" s="37" t="s">
        <v>697</v>
      </c>
    </row>
    <row r="1114" spans="1:6" ht="30" x14ac:dyDescent="0.4">
      <c r="A1114" s="52" t="s">
        <v>1802</v>
      </c>
      <c r="B1114" s="37" t="s">
        <v>695</v>
      </c>
      <c r="C1114" s="37" t="s">
        <v>696</v>
      </c>
      <c r="D1114" s="37" t="s">
        <v>697</v>
      </c>
      <c r="E1114" s="53" t="s">
        <v>696</v>
      </c>
      <c r="F1114" s="37" t="s">
        <v>697</v>
      </c>
    </row>
    <row r="1115" spans="1:6" ht="30" x14ac:dyDescent="0.4">
      <c r="A1115" s="52" t="s">
        <v>1803</v>
      </c>
      <c r="B1115" s="37" t="s">
        <v>695</v>
      </c>
      <c r="C1115" s="37" t="s">
        <v>696</v>
      </c>
      <c r="D1115" s="37" t="s">
        <v>697</v>
      </c>
      <c r="E1115" s="53" t="s">
        <v>696</v>
      </c>
      <c r="F1115" s="37" t="s">
        <v>697</v>
      </c>
    </row>
    <row r="1116" spans="1:6" x14ac:dyDescent="0.4">
      <c r="A1116" s="52" t="s">
        <v>1804</v>
      </c>
      <c r="B1116" s="37" t="s">
        <v>695</v>
      </c>
      <c r="C1116" s="37" t="s">
        <v>696</v>
      </c>
      <c r="D1116" s="37" t="s">
        <v>697</v>
      </c>
      <c r="E1116" s="53" t="s">
        <v>696</v>
      </c>
      <c r="F1116" s="37" t="s">
        <v>697</v>
      </c>
    </row>
    <row r="1117" spans="1:6" ht="30" x14ac:dyDescent="0.4">
      <c r="A1117" s="52" t="s">
        <v>1805</v>
      </c>
      <c r="B1117" s="37" t="s">
        <v>695</v>
      </c>
      <c r="C1117" s="37" t="s">
        <v>696</v>
      </c>
      <c r="D1117" s="37" t="s">
        <v>697</v>
      </c>
      <c r="E1117" s="53" t="s">
        <v>696</v>
      </c>
      <c r="F1117" s="37" t="s">
        <v>697</v>
      </c>
    </row>
    <row r="1118" spans="1:6" ht="30" x14ac:dyDescent="0.4">
      <c r="A1118" s="52" t="s">
        <v>1806</v>
      </c>
      <c r="B1118" s="37" t="s">
        <v>695</v>
      </c>
      <c r="C1118" s="37" t="s">
        <v>696</v>
      </c>
      <c r="D1118" s="37" t="s">
        <v>697</v>
      </c>
      <c r="E1118" s="53" t="s">
        <v>696</v>
      </c>
      <c r="F1118" s="37" t="s">
        <v>697</v>
      </c>
    </row>
    <row r="1119" spans="1:6" x14ac:dyDescent="0.4">
      <c r="A1119" s="52" t="s">
        <v>1807</v>
      </c>
      <c r="B1119" s="37" t="s">
        <v>695</v>
      </c>
      <c r="C1119" s="37" t="s">
        <v>696</v>
      </c>
      <c r="D1119" s="37" t="s">
        <v>697</v>
      </c>
      <c r="E1119" s="53" t="s">
        <v>696</v>
      </c>
      <c r="F1119" s="37" t="s">
        <v>697</v>
      </c>
    </row>
    <row r="1120" spans="1:6" ht="30" x14ac:dyDescent="0.4">
      <c r="A1120" s="52" t="s">
        <v>1808</v>
      </c>
      <c r="B1120" s="37" t="s">
        <v>695</v>
      </c>
      <c r="C1120" s="37" t="s">
        <v>696</v>
      </c>
      <c r="D1120" s="37" t="s">
        <v>697</v>
      </c>
      <c r="E1120" s="52" t="s">
        <v>696</v>
      </c>
      <c r="F1120" s="37" t="s">
        <v>697</v>
      </c>
    </row>
    <row r="1121" spans="1:6" x14ac:dyDescent="0.4">
      <c r="A1121" s="52" t="s">
        <v>1809</v>
      </c>
      <c r="B1121" s="37" t="s">
        <v>695</v>
      </c>
      <c r="C1121" s="37" t="s">
        <v>696</v>
      </c>
      <c r="D1121" s="37" t="s">
        <v>697</v>
      </c>
      <c r="E1121" s="53" t="s">
        <v>696</v>
      </c>
      <c r="F1121" s="37" t="s">
        <v>697</v>
      </c>
    </row>
    <row r="1122" spans="1:6" x14ac:dyDescent="0.4">
      <c r="A1122" s="52" t="s">
        <v>1810</v>
      </c>
      <c r="B1122" s="37" t="s">
        <v>695</v>
      </c>
      <c r="C1122" s="37" t="s">
        <v>696</v>
      </c>
      <c r="D1122" s="37" t="s">
        <v>697</v>
      </c>
      <c r="E1122" s="52" t="s">
        <v>696</v>
      </c>
      <c r="F1122" s="37" t="s">
        <v>697</v>
      </c>
    </row>
    <row r="1123" spans="1:6" x14ac:dyDescent="0.4">
      <c r="A1123" s="44" t="s">
        <v>1811</v>
      </c>
      <c r="B1123" s="37" t="s">
        <v>695</v>
      </c>
      <c r="C1123" s="37" t="s">
        <v>696</v>
      </c>
      <c r="D1123" s="37" t="s">
        <v>697</v>
      </c>
      <c r="E1123" s="53" t="s">
        <v>696</v>
      </c>
      <c r="F1123" s="37" t="s">
        <v>697</v>
      </c>
    </row>
    <row r="1124" spans="1:6" x14ac:dyDescent="0.4">
      <c r="A1124" s="44" t="s">
        <v>1812</v>
      </c>
      <c r="B1124" s="37" t="s">
        <v>695</v>
      </c>
      <c r="C1124" s="37" t="s">
        <v>696</v>
      </c>
      <c r="D1124" s="37" t="s">
        <v>697</v>
      </c>
      <c r="E1124" s="53" t="s">
        <v>696</v>
      </c>
      <c r="F1124" s="37" t="s">
        <v>697</v>
      </c>
    </row>
    <row r="1125" spans="1:6" x14ac:dyDescent="0.4">
      <c r="A1125" s="52" t="s">
        <v>1813</v>
      </c>
      <c r="B1125" s="37" t="s">
        <v>695</v>
      </c>
      <c r="C1125" s="37" t="s">
        <v>696</v>
      </c>
      <c r="D1125" s="37" t="s">
        <v>697</v>
      </c>
      <c r="E1125" s="53" t="s">
        <v>696</v>
      </c>
      <c r="F1125" s="37" t="s">
        <v>697</v>
      </c>
    </row>
    <row r="1126" spans="1:6" ht="30" x14ac:dyDescent="0.4">
      <c r="A1126" s="52" t="s">
        <v>1814</v>
      </c>
      <c r="B1126" s="37" t="s">
        <v>695</v>
      </c>
      <c r="C1126" s="37" t="s">
        <v>696</v>
      </c>
      <c r="D1126" s="37" t="s">
        <v>697</v>
      </c>
      <c r="E1126" s="53" t="s">
        <v>696</v>
      </c>
      <c r="F1126" s="37" t="s">
        <v>697</v>
      </c>
    </row>
    <row r="1127" spans="1:6" ht="30" x14ac:dyDescent="0.4">
      <c r="A1127" s="52" t="s">
        <v>1815</v>
      </c>
      <c r="B1127" s="37" t="s">
        <v>695</v>
      </c>
      <c r="C1127" s="37" t="s">
        <v>696</v>
      </c>
      <c r="D1127" s="37" t="s">
        <v>697</v>
      </c>
      <c r="E1127" s="53" t="s">
        <v>696</v>
      </c>
      <c r="F1127" s="37" t="s">
        <v>697</v>
      </c>
    </row>
    <row r="1128" spans="1:6" ht="30" x14ac:dyDescent="0.4">
      <c r="A1128" s="52" t="s">
        <v>1816</v>
      </c>
      <c r="B1128" s="37" t="s">
        <v>695</v>
      </c>
      <c r="C1128" s="37" t="s">
        <v>696</v>
      </c>
      <c r="D1128" s="37" t="s">
        <v>697</v>
      </c>
      <c r="E1128" s="53" t="s">
        <v>696</v>
      </c>
      <c r="F1128" s="37" t="s">
        <v>697</v>
      </c>
    </row>
    <row r="1129" spans="1:6" x14ac:dyDescent="0.4">
      <c r="A1129" s="52" t="s">
        <v>1817</v>
      </c>
      <c r="B1129" s="37" t="s">
        <v>695</v>
      </c>
      <c r="C1129" s="37" t="s">
        <v>696</v>
      </c>
      <c r="D1129" s="37" t="s">
        <v>697</v>
      </c>
      <c r="E1129" s="53" t="s">
        <v>696</v>
      </c>
      <c r="F1129" s="37" t="s">
        <v>697</v>
      </c>
    </row>
    <row r="1130" spans="1:6" x14ac:dyDescent="0.4">
      <c r="A1130" s="52" t="s">
        <v>1818</v>
      </c>
      <c r="B1130" s="37" t="s">
        <v>695</v>
      </c>
      <c r="C1130" s="37" t="s">
        <v>696</v>
      </c>
      <c r="D1130" s="37" t="s">
        <v>697</v>
      </c>
      <c r="E1130" s="53" t="s">
        <v>696</v>
      </c>
      <c r="F1130" s="37" t="s">
        <v>697</v>
      </c>
    </row>
    <row r="1131" spans="1:6" x14ac:dyDescent="0.4">
      <c r="A1131" s="52" t="s">
        <v>1819</v>
      </c>
      <c r="B1131" s="37" t="s">
        <v>695</v>
      </c>
      <c r="C1131" s="37" t="s">
        <v>696</v>
      </c>
      <c r="D1131" s="37" t="s">
        <v>697</v>
      </c>
      <c r="E1131" s="53" t="s">
        <v>696</v>
      </c>
      <c r="F1131" s="37" t="s">
        <v>697</v>
      </c>
    </row>
    <row r="1132" spans="1:6" x14ac:dyDescent="0.4">
      <c r="A1132" s="52" t="s">
        <v>1820</v>
      </c>
      <c r="B1132" s="37" t="s">
        <v>695</v>
      </c>
      <c r="C1132" s="37" t="s">
        <v>696</v>
      </c>
      <c r="D1132" s="37" t="s">
        <v>697</v>
      </c>
      <c r="E1132" s="53" t="s">
        <v>696</v>
      </c>
      <c r="F1132" s="37" t="s">
        <v>697</v>
      </c>
    </row>
    <row r="1133" spans="1:6" ht="30" x14ac:dyDescent="0.4">
      <c r="A1133" s="52" t="s">
        <v>1821</v>
      </c>
      <c r="B1133" s="37" t="s">
        <v>695</v>
      </c>
      <c r="C1133" s="37" t="s">
        <v>696</v>
      </c>
      <c r="D1133" s="37" t="s">
        <v>697</v>
      </c>
      <c r="E1133" s="53" t="s">
        <v>696</v>
      </c>
      <c r="F1133" s="37" t="s">
        <v>697</v>
      </c>
    </row>
    <row r="1134" spans="1:6" x14ac:dyDescent="0.4">
      <c r="A1134" s="52" t="s">
        <v>1822</v>
      </c>
      <c r="B1134" s="37" t="s">
        <v>695</v>
      </c>
      <c r="C1134" s="37" t="s">
        <v>696</v>
      </c>
      <c r="D1134" s="37" t="s">
        <v>697</v>
      </c>
      <c r="E1134" s="53" t="s">
        <v>696</v>
      </c>
      <c r="F1134" s="37" t="s">
        <v>697</v>
      </c>
    </row>
    <row r="1135" spans="1:6" ht="30" x14ac:dyDescent="0.4">
      <c r="A1135" s="52" t="s">
        <v>1823</v>
      </c>
      <c r="B1135" s="37" t="s">
        <v>695</v>
      </c>
      <c r="C1135" s="37" t="s">
        <v>696</v>
      </c>
      <c r="D1135" s="37" t="s">
        <v>697</v>
      </c>
      <c r="E1135" s="53" t="s">
        <v>696</v>
      </c>
      <c r="F1135" s="37" t="s">
        <v>697</v>
      </c>
    </row>
    <row r="1136" spans="1:6" x14ac:dyDescent="0.4">
      <c r="A1136" s="52" t="s">
        <v>1824</v>
      </c>
      <c r="B1136" s="37" t="s">
        <v>695</v>
      </c>
      <c r="C1136" s="37" t="s">
        <v>696</v>
      </c>
      <c r="D1136" s="37" t="s">
        <v>697</v>
      </c>
      <c r="E1136" s="53" t="s">
        <v>696</v>
      </c>
      <c r="F1136" s="37" t="s">
        <v>697</v>
      </c>
    </row>
    <row r="1137" spans="1:6" x14ac:dyDescent="0.4">
      <c r="A1137" s="52" t="s">
        <v>1825</v>
      </c>
      <c r="B1137" s="37" t="s">
        <v>695</v>
      </c>
      <c r="C1137" s="37" t="s">
        <v>696</v>
      </c>
      <c r="D1137" s="37" t="s">
        <v>697</v>
      </c>
      <c r="E1137" s="53" t="s">
        <v>696</v>
      </c>
      <c r="F1137" s="37" t="s">
        <v>697</v>
      </c>
    </row>
    <row r="1138" spans="1:6" x14ac:dyDescent="0.4">
      <c r="A1138" s="52" t="s">
        <v>1826</v>
      </c>
      <c r="B1138" s="37" t="s">
        <v>695</v>
      </c>
      <c r="C1138" s="37" t="s">
        <v>696</v>
      </c>
      <c r="D1138" s="37" t="s">
        <v>697</v>
      </c>
      <c r="E1138" s="53" t="s">
        <v>696</v>
      </c>
      <c r="F1138" s="37" t="s">
        <v>697</v>
      </c>
    </row>
    <row r="1139" spans="1:6" x14ac:dyDescent="0.4">
      <c r="A1139" s="44" t="s">
        <v>1827</v>
      </c>
      <c r="B1139" s="37" t="s">
        <v>695</v>
      </c>
      <c r="C1139" s="37" t="s">
        <v>696</v>
      </c>
      <c r="D1139" s="37" t="s">
        <v>697</v>
      </c>
      <c r="E1139" s="53" t="s">
        <v>696</v>
      </c>
      <c r="F1139" s="37" t="s">
        <v>697</v>
      </c>
    </row>
    <row r="1140" spans="1:6" x14ac:dyDescent="0.4">
      <c r="A1140" s="52" t="s">
        <v>1828</v>
      </c>
      <c r="B1140" s="37" t="s">
        <v>695</v>
      </c>
      <c r="C1140" s="37" t="s">
        <v>696</v>
      </c>
      <c r="D1140" s="37" t="s">
        <v>697</v>
      </c>
      <c r="E1140" s="53" t="s">
        <v>696</v>
      </c>
      <c r="F1140" s="37" t="s">
        <v>697</v>
      </c>
    </row>
    <row r="1141" spans="1:6" x14ac:dyDescent="0.4">
      <c r="A1141" s="52" t="s">
        <v>1829</v>
      </c>
      <c r="B1141" s="37" t="s">
        <v>695</v>
      </c>
      <c r="C1141" s="37" t="s">
        <v>696</v>
      </c>
      <c r="D1141" s="37" t="s">
        <v>697</v>
      </c>
      <c r="E1141" s="53" t="s">
        <v>696</v>
      </c>
      <c r="F1141" s="37" t="s">
        <v>697</v>
      </c>
    </row>
    <row r="1142" spans="1:6" x14ac:dyDescent="0.4">
      <c r="A1142" s="52" t="s">
        <v>1830</v>
      </c>
      <c r="B1142" s="37" t="s">
        <v>695</v>
      </c>
      <c r="C1142" s="37" t="s">
        <v>696</v>
      </c>
      <c r="D1142" s="37" t="s">
        <v>697</v>
      </c>
      <c r="E1142" s="53" t="s">
        <v>696</v>
      </c>
      <c r="F1142" s="37" t="s">
        <v>697</v>
      </c>
    </row>
    <row r="1143" spans="1:6" x14ac:dyDescent="0.4">
      <c r="A1143" s="44" t="s">
        <v>1831</v>
      </c>
      <c r="B1143" s="37" t="s">
        <v>695</v>
      </c>
      <c r="C1143" s="37" t="s">
        <v>696</v>
      </c>
      <c r="D1143" s="37" t="s">
        <v>697</v>
      </c>
      <c r="E1143" s="53" t="s">
        <v>696</v>
      </c>
      <c r="F1143" s="37" t="s">
        <v>697</v>
      </c>
    </row>
    <row r="1144" spans="1:6" ht="30" x14ac:dyDescent="0.4">
      <c r="A1144" s="44" t="s">
        <v>1832</v>
      </c>
      <c r="B1144" s="37" t="s">
        <v>695</v>
      </c>
      <c r="C1144" s="37" t="s">
        <v>696</v>
      </c>
      <c r="D1144" s="37" t="s">
        <v>697</v>
      </c>
      <c r="E1144" s="53" t="s">
        <v>696</v>
      </c>
      <c r="F1144" s="37" t="s">
        <v>697</v>
      </c>
    </row>
    <row r="1145" spans="1:6" x14ac:dyDescent="0.4">
      <c r="A1145" s="52" t="s">
        <v>1833</v>
      </c>
      <c r="B1145" s="37" t="s">
        <v>695</v>
      </c>
      <c r="C1145" s="37" t="s">
        <v>696</v>
      </c>
      <c r="D1145" s="37" t="s">
        <v>697</v>
      </c>
      <c r="E1145" s="53" t="s">
        <v>696</v>
      </c>
      <c r="F1145" s="37" t="s">
        <v>697</v>
      </c>
    </row>
    <row r="1146" spans="1:6" x14ac:dyDescent="0.4">
      <c r="A1146" s="44" t="s">
        <v>1834</v>
      </c>
      <c r="B1146" s="37" t="s">
        <v>695</v>
      </c>
      <c r="C1146" s="37" t="s">
        <v>696</v>
      </c>
      <c r="D1146" s="37" t="s">
        <v>697</v>
      </c>
      <c r="E1146" s="53" t="s">
        <v>696</v>
      </c>
      <c r="F1146" s="37" t="s">
        <v>697</v>
      </c>
    </row>
    <row r="1147" spans="1:6" x14ac:dyDescent="0.4">
      <c r="A1147" s="44" t="s">
        <v>1835</v>
      </c>
      <c r="B1147" s="37" t="s">
        <v>695</v>
      </c>
      <c r="C1147" s="37" t="s">
        <v>696</v>
      </c>
      <c r="D1147" s="37" t="s">
        <v>697</v>
      </c>
      <c r="E1147" s="53" t="s">
        <v>696</v>
      </c>
      <c r="F1147" s="37" t="s">
        <v>697</v>
      </c>
    </row>
    <row r="1148" spans="1:6" x14ac:dyDescent="0.4">
      <c r="A1148" s="52" t="s">
        <v>1836</v>
      </c>
      <c r="B1148" s="37" t="s">
        <v>695</v>
      </c>
      <c r="C1148" s="37" t="s">
        <v>696</v>
      </c>
      <c r="D1148" s="37" t="s">
        <v>697</v>
      </c>
      <c r="E1148" s="53" t="s">
        <v>696</v>
      </c>
      <c r="F1148" s="37" t="s">
        <v>697</v>
      </c>
    </row>
    <row r="1149" spans="1:6" x14ac:dyDescent="0.4">
      <c r="A1149" s="52" t="s">
        <v>1837</v>
      </c>
      <c r="B1149" s="37" t="s">
        <v>695</v>
      </c>
      <c r="C1149" s="37" t="s">
        <v>696</v>
      </c>
      <c r="D1149" s="37" t="s">
        <v>697</v>
      </c>
      <c r="E1149" s="53" t="s">
        <v>696</v>
      </c>
      <c r="F1149" s="37" t="s">
        <v>697</v>
      </c>
    </row>
    <row r="1150" spans="1:6" ht="30" x14ac:dyDescent="0.4">
      <c r="A1150" s="52" t="s">
        <v>1838</v>
      </c>
      <c r="B1150" s="37" t="s">
        <v>695</v>
      </c>
      <c r="C1150" s="37" t="s">
        <v>696</v>
      </c>
      <c r="D1150" s="37" t="s">
        <v>697</v>
      </c>
      <c r="E1150" s="53" t="s">
        <v>696</v>
      </c>
      <c r="F1150" s="37" t="s">
        <v>697</v>
      </c>
    </row>
    <row r="1151" spans="1:6" x14ac:dyDescent="0.4">
      <c r="A1151" s="52" t="s">
        <v>1839</v>
      </c>
      <c r="B1151" s="37" t="s">
        <v>695</v>
      </c>
      <c r="C1151" s="37" t="s">
        <v>696</v>
      </c>
      <c r="D1151" s="37" t="s">
        <v>697</v>
      </c>
      <c r="E1151" s="53" t="s">
        <v>696</v>
      </c>
      <c r="F1151" s="37" t="s">
        <v>697</v>
      </c>
    </row>
    <row r="1152" spans="1:6" x14ac:dyDescent="0.4">
      <c r="A1152" s="44" t="s">
        <v>1840</v>
      </c>
      <c r="B1152" s="37" t="s">
        <v>695</v>
      </c>
      <c r="C1152" s="37" t="s">
        <v>696</v>
      </c>
      <c r="D1152" s="37" t="s">
        <v>697</v>
      </c>
      <c r="E1152" s="53" t="s">
        <v>696</v>
      </c>
      <c r="F1152" s="37" t="s">
        <v>697</v>
      </c>
    </row>
    <row r="1153" spans="1:6" x14ac:dyDescent="0.4">
      <c r="A1153" s="52" t="s">
        <v>1841</v>
      </c>
      <c r="B1153" s="37" t="s">
        <v>695</v>
      </c>
      <c r="C1153" s="37" t="s">
        <v>696</v>
      </c>
      <c r="D1153" s="37" t="s">
        <v>697</v>
      </c>
      <c r="E1153" s="53" t="s">
        <v>696</v>
      </c>
      <c r="F1153" s="37" t="s">
        <v>697</v>
      </c>
    </row>
    <row r="1154" spans="1:6" x14ac:dyDescent="0.4">
      <c r="A1154" s="52" t="s">
        <v>1842</v>
      </c>
      <c r="B1154" s="37" t="s">
        <v>695</v>
      </c>
      <c r="C1154" s="37" t="s">
        <v>696</v>
      </c>
      <c r="D1154" s="37" t="s">
        <v>697</v>
      </c>
      <c r="E1154" s="53" t="s">
        <v>696</v>
      </c>
      <c r="F1154" s="37" t="s">
        <v>697</v>
      </c>
    </row>
    <row r="1155" spans="1:6" x14ac:dyDescent="0.4">
      <c r="A1155" s="52" t="s">
        <v>1843</v>
      </c>
      <c r="B1155" s="37" t="s">
        <v>695</v>
      </c>
      <c r="C1155" s="37" t="s">
        <v>696</v>
      </c>
      <c r="D1155" s="37" t="s">
        <v>697</v>
      </c>
      <c r="E1155" s="53" t="s">
        <v>696</v>
      </c>
      <c r="F1155" s="37" t="s">
        <v>697</v>
      </c>
    </row>
    <row r="1156" spans="1:6" x14ac:dyDescent="0.4">
      <c r="A1156" s="52" t="s">
        <v>1844</v>
      </c>
      <c r="B1156" s="37" t="s">
        <v>695</v>
      </c>
      <c r="C1156" s="37" t="s">
        <v>696</v>
      </c>
      <c r="D1156" s="37" t="s">
        <v>697</v>
      </c>
      <c r="E1156" s="53" t="s">
        <v>696</v>
      </c>
      <c r="F1156" s="37" t="s">
        <v>697</v>
      </c>
    </row>
    <row r="1157" spans="1:6" x14ac:dyDescent="0.4">
      <c r="A1157" s="52" t="s">
        <v>1845</v>
      </c>
      <c r="B1157" s="37" t="s">
        <v>695</v>
      </c>
      <c r="C1157" s="37" t="s">
        <v>696</v>
      </c>
      <c r="D1157" s="37" t="s">
        <v>697</v>
      </c>
      <c r="E1157" s="53" t="s">
        <v>696</v>
      </c>
      <c r="F1157" s="37" t="s">
        <v>697</v>
      </c>
    </row>
    <row r="1158" spans="1:6" ht="30" x14ac:dyDescent="0.4">
      <c r="A1158" s="52" t="s">
        <v>1846</v>
      </c>
      <c r="B1158" s="37" t="s">
        <v>695</v>
      </c>
      <c r="C1158" s="37" t="s">
        <v>696</v>
      </c>
      <c r="D1158" s="37" t="s">
        <v>697</v>
      </c>
      <c r="E1158" s="53" t="s">
        <v>696</v>
      </c>
      <c r="F1158" s="37" t="s">
        <v>697</v>
      </c>
    </row>
    <row r="1159" spans="1:6" x14ac:dyDescent="0.4">
      <c r="A1159" s="52" t="s">
        <v>1847</v>
      </c>
      <c r="B1159" s="37" t="s">
        <v>695</v>
      </c>
      <c r="C1159" s="37" t="s">
        <v>696</v>
      </c>
      <c r="D1159" s="37" t="s">
        <v>697</v>
      </c>
      <c r="E1159" s="53" t="s">
        <v>696</v>
      </c>
      <c r="F1159" s="37" t="s">
        <v>697</v>
      </c>
    </row>
    <row r="1160" spans="1:6" ht="30" x14ac:dyDescent="0.4">
      <c r="A1160" s="44" t="s">
        <v>1848</v>
      </c>
      <c r="B1160" s="37" t="s">
        <v>695</v>
      </c>
      <c r="C1160" s="37" t="s">
        <v>696</v>
      </c>
      <c r="D1160" s="37" t="s">
        <v>697</v>
      </c>
      <c r="E1160" s="53" t="s">
        <v>696</v>
      </c>
      <c r="F1160" s="37" t="s">
        <v>697</v>
      </c>
    </row>
    <row r="1161" spans="1:6" x14ac:dyDescent="0.4">
      <c r="A1161" s="52" t="s">
        <v>1849</v>
      </c>
      <c r="B1161" s="37" t="s">
        <v>695</v>
      </c>
      <c r="C1161" s="37" t="s">
        <v>696</v>
      </c>
      <c r="D1161" s="37" t="s">
        <v>697</v>
      </c>
      <c r="E1161" s="53" t="s">
        <v>696</v>
      </c>
      <c r="F1161" s="37" t="s">
        <v>697</v>
      </c>
    </row>
    <row r="1162" spans="1:6" x14ac:dyDescent="0.4">
      <c r="A1162" s="52" t="s">
        <v>1850</v>
      </c>
      <c r="B1162" s="37" t="s">
        <v>695</v>
      </c>
      <c r="C1162" s="37" t="s">
        <v>696</v>
      </c>
      <c r="D1162" s="37" t="s">
        <v>697</v>
      </c>
      <c r="E1162" s="53" t="s">
        <v>696</v>
      </c>
      <c r="F1162" s="37" t="s">
        <v>697</v>
      </c>
    </row>
    <row r="1163" spans="1:6" x14ac:dyDescent="0.4">
      <c r="A1163" s="44" t="s">
        <v>1851</v>
      </c>
      <c r="B1163" s="37" t="s">
        <v>695</v>
      </c>
      <c r="C1163" s="37" t="s">
        <v>696</v>
      </c>
      <c r="D1163" s="37" t="s">
        <v>697</v>
      </c>
      <c r="E1163" s="53" t="s">
        <v>696</v>
      </c>
      <c r="F1163" s="37" t="s">
        <v>697</v>
      </c>
    </row>
    <row r="1164" spans="1:6" x14ac:dyDescent="0.4">
      <c r="A1164" s="44" t="s">
        <v>1852</v>
      </c>
      <c r="B1164" s="37" t="s">
        <v>695</v>
      </c>
      <c r="C1164" s="37" t="s">
        <v>696</v>
      </c>
      <c r="D1164" s="37" t="s">
        <v>697</v>
      </c>
      <c r="E1164" s="53" t="s">
        <v>696</v>
      </c>
      <c r="F1164" s="37" t="s">
        <v>697</v>
      </c>
    </row>
    <row r="1165" spans="1:6" ht="30" x14ac:dyDescent="0.4">
      <c r="A1165" s="44" t="s">
        <v>1853</v>
      </c>
      <c r="B1165" s="37" t="s">
        <v>695</v>
      </c>
      <c r="C1165" s="37" t="s">
        <v>696</v>
      </c>
      <c r="D1165" s="37" t="s">
        <v>697</v>
      </c>
      <c r="E1165" s="53" t="s">
        <v>696</v>
      </c>
      <c r="F1165" s="37" t="s">
        <v>697</v>
      </c>
    </row>
    <row r="1166" spans="1:6" ht="30" x14ac:dyDescent="0.4">
      <c r="A1166" s="52" t="s">
        <v>1854</v>
      </c>
      <c r="B1166" s="37" t="s">
        <v>695</v>
      </c>
      <c r="C1166" s="37" t="s">
        <v>696</v>
      </c>
      <c r="D1166" s="37" t="s">
        <v>697</v>
      </c>
      <c r="E1166" s="53" t="s">
        <v>696</v>
      </c>
      <c r="F1166" s="37" t="s">
        <v>697</v>
      </c>
    </row>
    <row r="1167" spans="1:6" ht="30" x14ac:dyDescent="0.4">
      <c r="A1167" s="44" t="s">
        <v>1855</v>
      </c>
      <c r="B1167" s="37" t="s">
        <v>695</v>
      </c>
      <c r="C1167" s="37" t="s">
        <v>696</v>
      </c>
      <c r="D1167" s="37" t="s">
        <v>697</v>
      </c>
      <c r="E1167" s="53" t="s">
        <v>696</v>
      </c>
      <c r="F1167" s="37" t="s">
        <v>697</v>
      </c>
    </row>
    <row r="1168" spans="1:6" x14ac:dyDescent="0.4">
      <c r="A1168" s="44" t="s">
        <v>1856</v>
      </c>
      <c r="B1168" s="37" t="s">
        <v>695</v>
      </c>
      <c r="C1168" s="37" t="s">
        <v>696</v>
      </c>
      <c r="D1168" s="37" t="s">
        <v>697</v>
      </c>
      <c r="E1168" s="53" t="s">
        <v>696</v>
      </c>
      <c r="F1168" s="37" t="s">
        <v>697</v>
      </c>
    </row>
    <row r="1169" spans="1:6" x14ac:dyDescent="0.4">
      <c r="A1169" s="44" t="s">
        <v>1857</v>
      </c>
      <c r="B1169" s="37" t="s">
        <v>695</v>
      </c>
      <c r="C1169" s="37" t="s">
        <v>696</v>
      </c>
      <c r="D1169" s="37" t="s">
        <v>697</v>
      </c>
      <c r="E1169" s="53" t="s">
        <v>696</v>
      </c>
      <c r="F1169" s="37" t="s">
        <v>697</v>
      </c>
    </row>
    <row r="1170" spans="1:6" x14ac:dyDescent="0.4">
      <c r="A1170" s="44" t="s">
        <v>1858</v>
      </c>
      <c r="B1170" s="37" t="s">
        <v>695</v>
      </c>
      <c r="C1170" s="37" t="s">
        <v>696</v>
      </c>
      <c r="D1170" s="37" t="s">
        <v>697</v>
      </c>
      <c r="E1170" s="53" t="s">
        <v>696</v>
      </c>
      <c r="F1170" s="37" t="s">
        <v>697</v>
      </c>
    </row>
    <row r="1171" spans="1:6" ht="30" x14ac:dyDescent="0.4">
      <c r="A1171" s="52" t="s">
        <v>1859</v>
      </c>
      <c r="B1171" s="37" t="s">
        <v>695</v>
      </c>
      <c r="C1171" s="37" t="s">
        <v>696</v>
      </c>
      <c r="D1171" s="37" t="s">
        <v>697</v>
      </c>
      <c r="E1171" s="53" t="s">
        <v>696</v>
      </c>
      <c r="F1171" s="37" t="s">
        <v>697</v>
      </c>
    </row>
    <row r="1172" spans="1:6" x14ac:dyDescent="0.4">
      <c r="A1172" s="44" t="s">
        <v>1860</v>
      </c>
      <c r="B1172" s="37" t="s">
        <v>1861</v>
      </c>
      <c r="C1172" s="37" t="s">
        <v>696</v>
      </c>
      <c r="D1172" s="37" t="s">
        <v>1862</v>
      </c>
      <c r="E1172" s="53" t="s">
        <v>696</v>
      </c>
      <c r="F1172" s="37" t="s">
        <v>1862</v>
      </c>
    </row>
    <row r="1173" spans="1:6" x14ac:dyDescent="0.4">
      <c r="A1173" s="44" t="s">
        <v>1863</v>
      </c>
      <c r="B1173" s="37" t="s">
        <v>1861</v>
      </c>
      <c r="C1173" s="37" t="s">
        <v>696</v>
      </c>
      <c r="D1173" s="37" t="s">
        <v>1862</v>
      </c>
      <c r="E1173" s="53" t="s">
        <v>696</v>
      </c>
      <c r="F1173" s="37" t="s">
        <v>1862</v>
      </c>
    </row>
    <row r="1174" spans="1:6" x14ac:dyDescent="0.4">
      <c r="A1174" s="52" t="s">
        <v>1864</v>
      </c>
      <c r="B1174" s="37" t="s">
        <v>1861</v>
      </c>
      <c r="C1174" s="37" t="s">
        <v>696</v>
      </c>
      <c r="D1174" s="37" t="s">
        <v>1862</v>
      </c>
      <c r="E1174" s="52" t="s">
        <v>696</v>
      </c>
      <c r="F1174" s="37" t="s">
        <v>1862</v>
      </c>
    </row>
    <row r="1175" spans="1:6" x14ac:dyDescent="0.4">
      <c r="A1175" s="52" t="s">
        <v>1865</v>
      </c>
      <c r="B1175" s="37" t="s">
        <v>1861</v>
      </c>
      <c r="C1175" s="37" t="s">
        <v>696</v>
      </c>
      <c r="D1175" s="37" t="s">
        <v>1862</v>
      </c>
      <c r="E1175" s="53" t="s">
        <v>696</v>
      </c>
      <c r="F1175" s="37" t="s">
        <v>1862</v>
      </c>
    </row>
    <row r="1176" spans="1:6" ht="30" x14ac:dyDescent="0.4">
      <c r="A1176" s="52" t="s">
        <v>1866</v>
      </c>
      <c r="B1176" s="37" t="s">
        <v>1861</v>
      </c>
      <c r="C1176" s="37" t="s">
        <v>696</v>
      </c>
      <c r="D1176" s="37" t="s">
        <v>1862</v>
      </c>
      <c r="E1176" s="53" t="s">
        <v>696</v>
      </c>
      <c r="F1176" s="37" t="s">
        <v>1862</v>
      </c>
    </row>
    <row r="1177" spans="1:6" x14ac:dyDescent="0.4">
      <c r="A1177" s="52" t="s">
        <v>1867</v>
      </c>
      <c r="B1177" s="37" t="s">
        <v>1861</v>
      </c>
      <c r="C1177" s="37" t="s">
        <v>696</v>
      </c>
      <c r="D1177" s="37" t="s">
        <v>1862</v>
      </c>
      <c r="E1177" s="53" t="s">
        <v>696</v>
      </c>
      <c r="F1177" s="37" t="s">
        <v>1862</v>
      </c>
    </row>
    <row r="1178" spans="1:6" ht="30" x14ac:dyDescent="0.4">
      <c r="A1178" s="44" t="s">
        <v>1868</v>
      </c>
      <c r="B1178" s="37" t="s">
        <v>1861</v>
      </c>
      <c r="C1178" s="37" t="s">
        <v>696</v>
      </c>
      <c r="D1178" s="37" t="s">
        <v>1862</v>
      </c>
      <c r="E1178" s="53" t="s">
        <v>696</v>
      </c>
      <c r="F1178" s="37" t="s">
        <v>1862</v>
      </c>
    </row>
    <row r="1179" spans="1:6" x14ac:dyDescent="0.4">
      <c r="A1179" s="52" t="s">
        <v>1869</v>
      </c>
      <c r="B1179" s="37" t="s">
        <v>1861</v>
      </c>
      <c r="C1179" s="37" t="s">
        <v>696</v>
      </c>
      <c r="D1179" s="37" t="s">
        <v>1862</v>
      </c>
      <c r="E1179" s="53" t="s">
        <v>696</v>
      </c>
      <c r="F1179" s="37" t="s">
        <v>1862</v>
      </c>
    </row>
    <row r="1180" spans="1:6" x14ac:dyDescent="0.4">
      <c r="A1180" s="44" t="s">
        <v>1870</v>
      </c>
      <c r="B1180" s="37" t="s">
        <v>1861</v>
      </c>
      <c r="C1180" s="37" t="s">
        <v>696</v>
      </c>
      <c r="D1180" s="37" t="s">
        <v>1862</v>
      </c>
      <c r="E1180" s="53" t="s">
        <v>696</v>
      </c>
      <c r="F1180" s="37" t="s">
        <v>1862</v>
      </c>
    </row>
    <row r="1181" spans="1:6" x14ac:dyDescent="0.4">
      <c r="A1181" s="44" t="s">
        <v>1871</v>
      </c>
      <c r="B1181" s="37" t="s">
        <v>1861</v>
      </c>
      <c r="C1181" s="37" t="s">
        <v>696</v>
      </c>
      <c r="D1181" s="37" t="s">
        <v>1862</v>
      </c>
      <c r="E1181" s="53" t="s">
        <v>696</v>
      </c>
      <c r="F1181" s="37" t="s">
        <v>1862</v>
      </c>
    </row>
    <row r="1182" spans="1:6" x14ac:dyDescent="0.4">
      <c r="A1182" s="52" t="s">
        <v>1872</v>
      </c>
      <c r="B1182" s="37" t="s">
        <v>1861</v>
      </c>
      <c r="C1182" s="37" t="s">
        <v>696</v>
      </c>
      <c r="D1182" s="37" t="s">
        <v>1862</v>
      </c>
      <c r="E1182" s="53" t="s">
        <v>696</v>
      </c>
      <c r="F1182" s="37" t="s">
        <v>1862</v>
      </c>
    </row>
    <row r="1183" spans="1:6" x14ac:dyDescent="0.4">
      <c r="A1183" s="52" t="s">
        <v>1873</v>
      </c>
      <c r="B1183" s="37" t="s">
        <v>1861</v>
      </c>
      <c r="C1183" s="37" t="s">
        <v>696</v>
      </c>
      <c r="D1183" s="37" t="s">
        <v>1862</v>
      </c>
      <c r="E1183" s="53" t="s">
        <v>696</v>
      </c>
      <c r="F1183" s="37" t="s">
        <v>1862</v>
      </c>
    </row>
    <row r="1184" spans="1:6" x14ac:dyDescent="0.4">
      <c r="A1184" s="52" t="s">
        <v>1874</v>
      </c>
      <c r="B1184" s="37" t="s">
        <v>1861</v>
      </c>
      <c r="C1184" s="37" t="s">
        <v>696</v>
      </c>
      <c r="D1184" s="37" t="s">
        <v>1862</v>
      </c>
      <c r="E1184" s="53" t="s">
        <v>696</v>
      </c>
      <c r="F1184" s="37" t="s">
        <v>1862</v>
      </c>
    </row>
    <row r="1185" spans="1:6" x14ac:dyDescent="0.4">
      <c r="A1185" s="52" t="s">
        <v>1875</v>
      </c>
      <c r="B1185" s="37" t="s">
        <v>1861</v>
      </c>
      <c r="C1185" s="37" t="s">
        <v>696</v>
      </c>
      <c r="D1185" s="37" t="s">
        <v>1862</v>
      </c>
      <c r="E1185" s="53" t="s">
        <v>696</v>
      </c>
      <c r="F1185" s="37" t="s">
        <v>1862</v>
      </c>
    </row>
    <row r="1186" spans="1:6" x14ac:dyDescent="0.4">
      <c r="A1186" s="52" t="s">
        <v>1876</v>
      </c>
      <c r="B1186" s="37" t="s">
        <v>1861</v>
      </c>
      <c r="C1186" s="37" t="s">
        <v>696</v>
      </c>
      <c r="D1186" s="37" t="s">
        <v>1862</v>
      </c>
      <c r="E1186" s="53" t="s">
        <v>696</v>
      </c>
      <c r="F1186" s="37" t="s">
        <v>1862</v>
      </c>
    </row>
    <row r="1187" spans="1:6" x14ac:dyDescent="0.4">
      <c r="A1187" s="52" t="s">
        <v>1877</v>
      </c>
      <c r="B1187" s="37" t="s">
        <v>1861</v>
      </c>
      <c r="C1187" s="37" t="s">
        <v>696</v>
      </c>
      <c r="D1187" s="37" t="s">
        <v>1862</v>
      </c>
      <c r="E1187" s="53" t="s">
        <v>696</v>
      </c>
      <c r="F1187" s="37" t="s">
        <v>1862</v>
      </c>
    </row>
    <row r="1188" spans="1:6" x14ac:dyDescent="0.4">
      <c r="A1188" s="52" t="s">
        <v>1878</v>
      </c>
      <c r="B1188" s="37" t="s">
        <v>1861</v>
      </c>
      <c r="C1188" s="37" t="s">
        <v>696</v>
      </c>
      <c r="D1188" s="37" t="s">
        <v>1862</v>
      </c>
      <c r="E1188" s="53" t="s">
        <v>696</v>
      </c>
      <c r="F1188" s="37" t="s">
        <v>1862</v>
      </c>
    </row>
    <row r="1189" spans="1:6" x14ac:dyDescent="0.4">
      <c r="A1189" s="52" t="s">
        <v>1879</v>
      </c>
      <c r="B1189" s="37" t="s">
        <v>1861</v>
      </c>
      <c r="C1189" s="37" t="s">
        <v>696</v>
      </c>
      <c r="D1189" s="37" t="s">
        <v>1862</v>
      </c>
      <c r="E1189" s="53" t="s">
        <v>696</v>
      </c>
      <c r="F1189" s="37" t="s">
        <v>1862</v>
      </c>
    </row>
    <row r="1190" spans="1:6" x14ac:dyDescent="0.4">
      <c r="A1190" s="52" t="s">
        <v>1880</v>
      </c>
      <c r="B1190" s="37" t="s">
        <v>1861</v>
      </c>
      <c r="C1190" s="37" t="s">
        <v>696</v>
      </c>
      <c r="D1190" s="37" t="s">
        <v>1862</v>
      </c>
      <c r="E1190" s="53" t="s">
        <v>696</v>
      </c>
      <c r="F1190" s="37" t="s">
        <v>1862</v>
      </c>
    </row>
    <row r="1191" spans="1:6" x14ac:dyDescent="0.4">
      <c r="A1191" s="52" t="s">
        <v>1881</v>
      </c>
      <c r="B1191" s="37" t="s">
        <v>1861</v>
      </c>
      <c r="C1191" s="37" t="s">
        <v>696</v>
      </c>
      <c r="D1191" s="37" t="s">
        <v>1862</v>
      </c>
      <c r="E1191" s="53" t="s">
        <v>696</v>
      </c>
      <c r="F1191" s="37" t="s">
        <v>1862</v>
      </c>
    </row>
    <row r="1192" spans="1:6" ht="30" x14ac:dyDescent="0.4">
      <c r="A1192" s="52" t="s">
        <v>1882</v>
      </c>
      <c r="B1192" s="37" t="s">
        <v>1861</v>
      </c>
      <c r="C1192" s="37" t="s">
        <v>696</v>
      </c>
      <c r="D1192" s="37" t="s">
        <v>1862</v>
      </c>
      <c r="E1192" s="53" t="s">
        <v>696</v>
      </c>
      <c r="F1192" s="37" t="s">
        <v>1862</v>
      </c>
    </row>
    <row r="1193" spans="1:6" x14ac:dyDescent="0.4">
      <c r="A1193" s="52" t="s">
        <v>1883</v>
      </c>
      <c r="B1193" s="37" t="s">
        <v>1861</v>
      </c>
      <c r="C1193" s="37" t="s">
        <v>696</v>
      </c>
      <c r="D1193" s="37" t="s">
        <v>1862</v>
      </c>
      <c r="E1193" s="53" t="s">
        <v>696</v>
      </c>
      <c r="F1193" s="37" t="s">
        <v>1862</v>
      </c>
    </row>
    <row r="1194" spans="1:6" x14ac:dyDescent="0.4">
      <c r="A1194" s="52" t="s">
        <v>1884</v>
      </c>
      <c r="B1194" s="37" t="s">
        <v>1861</v>
      </c>
      <c r="C1194" s="37" t="s">
        <v>696</v>
      </c>
      <c r="D1194" s="37" t="s">
        <v>1862</v>
      </c>
      <c r="E1194" s="53" t="s">
        <v>696</v>
      </c>
      <c r="F1194" s="37" t="s">
        <v>1862</v>
      </c>
    </row>
    <row r="1195" spans="1:6" x14ac:dyDescent="0.4">
      <c r="A1195" s="52" t="s">
        <v>1885</v>
      </c>
      <c r="B1195" s="37" t="s">
        <v>1861</v>
      </c>
      <c r="C1195" s="37" t="s">
        <v>696</v>
      </c>
      <c r="D1195" s="37" t="s">
        <v>1862</v>
      </c>
      <c r="E1195" s="53" t="s">
        <v>696</v>
      </c>
      <c r="F1195" s="37" t="s">
        <v>1862</v>
      </c>
    </row>
    <row r="1196" spans="1:6" x14ac:dyDescent="0.4">
      <c r="A1196" s="52" t="s">
        <v>1886</v>
      </c>
      <c r="B1196" s="37" t="s">
        <v>1861</v>
      </c>
      <c r="C1196" s="37" t="s">
        <v>696</v>
      </c>
      <c r="D1196" s="37" t="s">
        <v>1862</v>
      </c>
      <c r="E1196" s="53" t="s">
        <v>696</v>
      </c>
      <c r="F1196" s="37" t="s">
        <v>1862</v>
      </c>
    </row>
    <row r="1197" spans="1:6" x14ac:dyDescent="0.4">
      <c r="A1197" s="52" t="s">
        <v>1887</v>
      </c>
      <c r="B1197" s="37" t="s">
        <v>1861</v>
      </c>
      <c r="C1197" s="37" t="s">
        <v>696</v>
      </c>
      <c r="D1197" s="37" t="s">
        <v>1862</v>
      </c>
      <c r="E1197" s="53" t="s">
        <v>696</v>
      </c>
      <c r="F1197" s="37" t="s">
        <v>1862</v>
      </c>
    </row>
    <row r="1198" spans="1:6" x14ac:dyDescent="0.4">
      <c r="A1198" s="52" t="s">
        <v>1888</v>
      </c>
      <c r="B1198" s="37" t="s">
        <v>1861</v>
      </c>
      <c r="C1198" s="37" t="s">
        <v>696</v>
      </c>
      <c r="D1198" s="37" t="s">
        <v>1862</v>
      </c>
      <c r="E1198" s="53" t="s">
        <v>696</v>
      </c>
      <c r="F1198" s="37" t="s">
        <v>1862</v>
      </c>
    </row>
    <row r="1199" spans="1:6" x14ac:dyDescent="0.4">
      <c r="A1199" s="52" t="s">
        <v>1889</v>
      </c>
      <c r="B1199" s="37" t="s">
        <v>1861</v>
      </c>
      <c r="C1199" s="37" t="s">
        <v>696</v>
      </c>
      <c r="D1199" s="37" t="s">
        <v>1862</v>
      </c>
      <c r="E1199" s="53" t="s">
        <v>696</v>
      </c>
      <c r="F1199" s="37" t="s">
        <v>1862</v>
      </c>
    </row>
    <row r="1200" spans="1:6" x14ac:dyDescent="0.4">
      <c r="A1200" s="52" t="s">
        <v>1890</v>
      </c>
      <c r="B1200" s="37" t="s">
        <v>1861</v>
      </c>
      <c r="C1200" s="37" t="s">
        <v>696</v>
      </c>
      <c r="D1200" s="37" t="s">
        <v>1862</v>
      </c>
      <c r="E1200" s="53" t="s">
        <v>696</v>
      </c>
      <c r="F1200" s="37" t="s">
        <v>1862</v>
      </c>
    </row>
    <row r="1201" spans="1:6" x14ac:dyDescent="0.4">
      <c r="A1201" s="52" t="s">
        <v>1891</v>
      </c>
      <c r="B1201" s="37" t="s">
        <v>1861</v>
      </c>
      <c r="C1201" s="37" t="s">
        <v>696</v>
      </c>
      <c r="D1201" s="37" t="s">
        <v>1862</v>
      </c>
      <c r="E1201" s="53" t="s">
        <v>696</v>
      </c>
      <c r="F1201" s="37" t="s">
        <v>1862</v>
      </c>
    </row>
    <row r="1202" spans="1:6" x14ac:dyDescent="0.4">
      <c r="A1202" s="52" t="s">
        <v>2835</v>
      </c>
      <c r="B1202" s="37" t="s">
        <v>1861</v>
      </c>
      <c r="C1202" s="37" t="s">
        <v>696</v>
      </c>
      <c r="D1202" s="37" t="s">
        <v>1862</v>
      </c>
      <c r="E1202" s="53" t="s">
        <v>696</v>
      </c>
      <c r="F1202" s="37" t="s">
        <v>1862</v>
      </c>
    </row>
    <row r="1203" spans="1:6" x14ac:dyDescent="0.4">
      <c r="A1203" s="52" t="s">
        <v>1892</v>
      </c>
      <c r="B1203" s="37" t="s">
        <v>1861</v>
      </c>
      <c r="C1203" s="37" t="s">
        <v>696</v>
      </c>
      <c r="D1203" s="37" t="s">
        <v>1862</v>
      </c>
      <c r="E1203" s="53" t="s">
        <v>696</v>
      </c>
      <c r="F1203" s="37" t="s">
        <v>1862</v>
      </c>
    </row>
    <row r="1204" spans="1:6" x14ac:dyDescent="0.4">
      <c r="A1204" s="52" t="s">
        <v>1893</v>
      </c>
      <c r="B1204" s="37" t="s">
        <v>1861</v>
      </c>
      <c r="C1204" s="37" t="s">
        <v>696</v>
      </c>
      <c r="D1204" s="37" t="s">
        <v>1862</v>
      </c>
      <c r="E1204" s="53" t="s">
        <v>696</v>
      </c>
      <c r="F1204" s="37" t="s">
        <v>1862</v>
      </c>
    </row>
    <row r="1205" spans="1:6" ht="45" x14ac:dyDescent="0.4">
      <c r="A1205" s="52" t="s">
        <v>1894</v>
      </c>
      <c r="B1205" s="37" t="s">
        <v>1861</v>
      </c>
      <c r="C1205" s="37" t="s">
        <v>696</v>
      </c>
      <c r="D1205" s="37" t="s">
        <v>1862</v>
      </c>
      <c r="E1205" s="53" t="s">
        <v>696</v>
      </c>
      <c r="F1205" s="37" t="s">
        <v>1862</v>
      </c>
    </row>
    <row r="1206" spans="1:6" x14ac:dyDescent="0.4">
      <c r="A1206" s="52" t="s">
        <v>1895</v>
      </c>
      <c r="B1206" s="37" t="s">
        <v>1861</v>
      </c>
      <c r="C1206" s="37" t="s">
        <v>696</v>
      </c>
      <c r="D1206" s="37" t="s">
        <v>1862</v>
      </c>
      <c r="E1206" s="53" t="s">
        <v>696</v>
      </c>
      <c r="F1206" s="37" t="s">
        <v>1862</v>
      </c>
    </row>
    <row r="1207" spans="1:6" x14ac:dyDescent="0.4">
      <c r="A1207" s="52" t="s">
        <v>1896</v>
      </c>
      <c r="B1207" s="37" t="s">
        <v>1861</v>
      </c>
      <c r="C1207" s="37" t="s">
        <v>696</v>
      </c>
      <c r="D1207" s="37" t="s">
        <v>1862</v>
      </c>
      <c r="E1207" s="53" t="s">
        <v>696</v>
      </c>
      <c r="F1207" s="37" t="s">
        <v>1862</v>
      </c>
    </row>
    <row r="1208" spans="1:6" x14ac:dyDescent="0.4">
      <c r="A1208" s="52" t="s">
        <v>1897</v>
      </c>
      <c r="B1208" s="37" t="s">
        <v>1861</v>
      </c>
      <c r="C1208" s="37" t="s">
        <v>696</v>
      </c>
      <c r="D1208" s="37" t="s">
        <v>1862</v>
      </c>
      <c r="E1208" s="53" t="s">
        <v>696</v>
      </c>
      <c r="F1208" s="37" t="s">
        <v>1862</v>
      </c>
    </row>
    <row r="1209" spans="1:6" x14ac:dyDescent="0.4">
      <c r="A1209" s="52" t="s">
        <v>1898</v>
      </c>
      <c r="B1209" s="37" t="s">
        <v>1861</v>
      </c>
      <c r="C1209" s="37" t="s">
        <v>696</v>
      </c>
      <c r="D1209" s="37" t="s">
        <v>1862</v>
      </c>
      <c r="E1209" s="52" t="s">
        <v>696</v>
      </c>
      <c r="F1209" s="37" t="s">
        <v>1862</v>
      </c>
    </row>
    <row r="1210" spans="1:6" x14ac:dyDescent="0.4">
      <c r="A1210" s="52" t="s">
        <v>1899</v>
      </c>
      <c r="B1210" s="37" t="s">
        <v>1861</v>
      </c>
      <c r="C1210" s="37" t="s">
        <v>696</v>
      </c>
      <c r="D1210" s="37" t="s">
        <v>1862</v>
      </c>
      <c r="E1210" s="53" t="s">
        <v>696</v>
      </c>
      <c r="F1210" s="37" t="s">
        <v>1862</v>
      </c>
    </row>
    <row r="1211" spans="1:6" x14ac:dyDescent="0.4">
      <c r="A1211" s="52" t="s">
        <v>1900</v>
      </c>
      <c r="B1211" s="37" t="s">
        <v>1861</v>
      </c>
      <c r="C1211" s="37" t="s">
        <v>696</v>
      </c>
      <c r="D1211" s="37" t="s">
        <v>1862</v>
      </c>
      <c r="E1211" s="53" t="s">
        <v>696</v>
      </c>
      <c r="F1211" s="37" t="s">
        <v>1862</v>
      </c>
    </row>
    <row r="1212" spans="1:6" x14ac:dyDescent="0.4">
      <c r="A1212" s="52" t="s">
        <v>1901</v>
      </c>
      <c r="B1212" s="37" t="s">
        <v>1861</v>
      </c>
      <c r="C1212" s="37" t="s">
        <v>696</v>
      </c>
      <c r="D1212" s="37" t="s">
        <v>1862</v>
      </c>
      <c r="E1212" s="53" t="s">
        <v>696</v>
      </c>
      <c r="F1212" s="37" t="s">
        <v>1862</v>
      </c>
    </row>
    <row r="1213" spans="1:6" x14ac:dyDescent="0.4">
      <c r="A1213" s="52" t="s">
        <v>1902</v>
      </c>
      <c r="B1213" s="37" t="s">
        <v>1861</v>
      </c>
      <c r="C1213" s="37" t="s">
        <v>696</v>
      </c>
      <c r="D1213" s="37" t="s">
        <v>1862</v>
      </c>
      <c r="E1213" s="53" t="s">
        <v>696</v>
      </c>
      <c r="F1213" s="37" t="s">
        <v>1862</v>
      </c>
    </row>
    <row r="1214" spans="1:6" x14ac:dyDescent="0.4">
      <c r="A1214" s="52" t="s">
        <v>1903</v>
      </c>
      <c r="B1214" s="37" t="s">
        <v>1861</v>
      </c>
      <c r="C1214" s="37" t="s">
        <v>696</v>
      </c>
      <c r="D1214" s="37" t="s">
        <v>1862</v>
      </c>
      <c r="E1214" s="53" t="s">
        <v>696</v>
      </c>
      <c r="F1214" s="37" t="s">
        <v>1862</v>
      </c>
    </row>
    <row r="1215" spans="1:6" x14ac:dyDescent="0.4">
      <c r="A1215" s="52" t="s">
        <v>1904</v>
      </c>
      <c r="B1215" s="37" t="s">
        <v>1861</v>
      </c>
      <c r="C1215" s="37" t="s">
        <v>696</v>
      </c>
      <c r="D1215" s="37" t="s">
        <v>1862</v>
      </c>
      <c r="E1215" s="53" t="s">
        <v>696</v>
      </c>
      <c r="F1215" s="37" t="s">
        <v>1862</v>
      </c>
    </row>
    <row r="1216" spans="1:6" x14ac:dyDescent="0.4">
      <c r="A1216" s="52" t="s">
        <v>1905</v>
      </c>
      <c r="B1216" s="37" t="s">
        <v>1861</v>
      </c>
      <c r="C1216" s="37" t="s">
        <v>696</v>
      </c>
      <c r="D1216" s="37" t="s">
        <v>1862</v>
      </c>
      <c r="E1216" s="53" t="s">
        <v>696</v>
      </c>
      <c r="F1216" s="37" t="s">
        <v>1862</v>
      </c>
    </row>
    <row r="1217" spans="1:6" x14ac:dyDescent="0.4">
      <c r="A1217" s="52" t="s">
        <v>1906</v>
      </c>
      <c r="B1217" s="37" t="s">
        <v>1861</v>
      </c>
      <c r="C1217" s="37" t="s">
        <v>696</v>
      </c>
      <c r="D1217" s="37" t="s">
        <v>1862</v>
      </c>
      <c r="E1217" s="53" t="s">
        <v>696</v>
      </c>
      <c r="F1217" s="37" t="s">
        <v>1862</v>
      </c>
    </row>
    <row r="1218" spans="1:6" x14ac:dyDescent="0.4">
      <c r="A1218" s="52" t="s">
        <v>1907</v>
      </c>
      <c r="B1218" s="37" t="s">
        <v>1861</v>
      </c>
      <c r="C1218" s="37" t="s">
        <v>696</v>
      </c>
      <c r="D1218" s="37" t="s">
        <v>1862</v>
      </c>
      <c r="E1218" s="52" t="s">
        <v>696</v>
      </c>
      <c r="F1218" s="37" t="s">
        <v>1862</v>
      </c>
    </row>
    <row r="1219" spans="1:6" x14ac:dyDescent="0.4">
      <c r="A1219" s="52" t="s">
        <v>1908</v>
      </c>
      <c r="B1219" s="37" t="s">
        <v>1861</v>
      </c>
      <c r="C1219" s="37" t="s">
        <v>696</v>
      </c>
      <c r="D1219" s="37" t="s">
        <v>1862</v>
      </c>
      <c r="E1219" s="53" t="s">
        <v>696</v>
      </c>
      <c r="F1219" s="37" t="s">
        <v>1862</v>
      </c>
    </row>
    <row r="1220" spans="1:6" x14ac:dyDescent="0.4">
      <c r="A1220" s="52" t="s">
        <v>1909</v>
      </c>
      <c r="B1220" s="37" t="s">
        <v>1861</v>
      </c>
      <c r="C1220" s="37" t="s">
        <v>696</v>
      </c>
      <c r="D1220" s="37" t="s">
        <v>1862</v>
      </c>
      <c r="E1220" s="53" t="s">
        <v>696</v>
      </c>
      <c r="F1220" s="37" t="s">
        <v>1862</v>
      </c>
    </row>
    <row r="1221" spans="1:6" x14ac:dyDescent="0.4">
      <c r="A1221" s="44" t="s">
        <v>1910</v>
      </c>
      <c r="B1221" s="37" t="s">
        <v>1861</v>
      </c>
      <c r="C1221" s="37" t="s">
        <v>696</v>
      </c>
      <c r="D1221" s="37" t="s">
        <v>1862</v>
      </c>
      <c r="E1221" s="53" t="s">
        <v>696</v>
      </c>
      <c r="F1221" s="37" t="s">
        <v>1862</v>
      </c>
    </row>
    <row r="1222" spans="1:6" x14ac:dyDescent="0.4">
      <c r="A1222" s="52" t="s">
        <v>1911</v>
      </c>
      <c r="B1222" s="37" t="s">
        <v>1861</v>
      </c>
      <c r="C1222" s="37" t="s">
        <v>696</v>
      </c>
      <c r="D1222" s="37" t="s">
        <v>1862</v>
      </c>
      <c r="E1222" s="53" t="s">
        <v>696</v>
      </c>
      <c r="F1222" s="37" t="s">
        <v>1862</v>
      </c>
    </row>
    <row r="1223" spans="1:6" ht="30" x14ac:dyDescent="0.4">
      <c r="A1223" s="52" t="s">
        <v>1912</v>
      </c>
      <c r="B1223" s="37" t="s">
        <v>1861</v>
      </c>
      <c r="C1223" s="37" t="s">
        <v>696</v>
      </c>
      <c r="D1223" s="37" t="s">
        <v>1862</v>
      </c>
      <c r="E1223" s="53" t="s">
        <v>696</v>
      </c>
      <c r="F1223" s="37" t="s">
        <v>1862</v>
      </c>
    </row>
    <row r="1224" spans="1:6" x14ac:dyDescent="0.4">
      <c r="A1224" s="52" t="s">
        <v>1913</v>
      </c>
      <c r="B1224" s="37" t="s">
        <v>1861</v>
      </c>
      <c r="C1224" s="37" t="s">
        <v>696</v>
      </c>
      <c r="D1224" s="37" t="s">
        <v>1862</v>
      </c>
      <c r="E1224" s="53" t="s">
        <v>696</v>
      </c>
      <c r="F1224" s="37" t="s">
        <v>1862</v>
      </c>
    </row>
    <row r="1225" spans="1:6" ht="30" x14ac:dyDescent="0.4">
      <c r="A1225" s="52" t="s">
        <v>1914</v>
      </c>
      <c r="B1225" s="37" t="s">
        <v>1861</v>
      </c>
      <c r="C1225" s="37" t="s">
        <v>696</v>
      </c>
      <c r="D1225" s="37" t="s">
        <v>1862</v>
      </c>
      <c r="E1225" s="53" t="s">
        <v>696</v>
      </c>
      <c r="F1225" s="37" t="s">
        <v>1862</v>
      </c>
    </row>
    <row r="1226" spans="1:6" x14ac:dyDescent="0.4">
      <c r="A1226" s="52" t="s">
        <v>1915</v>
      </c>
      <c r="B1226" s="37" t="s">
        <v>1861</v>
      </c>
      <c r="C1226" s="37" t="s">
        <v>696</v>
      </c>
      <c r="D1226" s="37" t="s">
        <v>1862</v>
      </c>
      <c r="E1226" s="53" t="s">
        <v>696</v>
      </c>
      <c r="F1226" s="37" t="s">
        <v>1862</v>
      </c>
    </row>
    <row r="1227" spans="1:6" x14ac:dyDescent="0.4">
      <c r="A1227" s="52" t="s">
        <v>1916</v>
      </c>
      <c r="B1227" s="37" t="s">
        <v>1861</v>
      </c>
      <c r="C1227" s="37" t="s">
        <v>696</v>
      </c>
      <c r="D1227" s="37" t="s">
        <v>1862</v>
      </c>
      <c r="E1227" s="53" t="s">
        <v>696</v>
      </c>
      <c r="F1227" s="37" t="s">
        <v>1862</v>
      </c>
    </row>
    <row r="1228" spans="1:6" x14ac:dyDescent="0.4">
      <c r="A1228" s="52" t="s">
        <v>1917</v>
      </c>
      <c r="B1228" s="37" t="s">
        <v>1861</v>
      </c>
      <c r="C1228" s="37" t="s">
        <v>696</v>
      </c>
      <c r="D1228" s="37" t="s">
        <v>1862</v>
      </c>
      <c r="E1228" s="53" t="s">
        <v>696</v>
      </c>
      <c r="F1228" s="37" t="s">
        <v>1862</v>
      </c>
    </row>
    <row r="1229" spans="1:6" x14ac:dyDescent="0.4">
      <c r="A1229" s="52" t="s">
        <v>1918</v>
      </c>
      <c r="B1229" s="37" t="s">
        <v>1861</v>
      </c>
      <c r="C1229" s="37" t="s">
        <v>696</v>
      </c>
      <c r="D1229" s="37" t="s">
        <v>1862</v>
      </c>
      <c r="E1229" s="53" t="s">
        <v>696</v>
      </c>
      <c r="F1229" s="37" t="s">
        <v>1862</v>
      </c>
    </row>
    <row r="1230" spans="1:6" x14ac:dyDescent="0.4">
      <c r="A1230" s="44" t="s">
        <v>1919</v>
      </c>
      <c r="B1230" s="37" t="s">
        <v>1861</v>
      </c>
      <c r="C1230" s="37" t="s">
        <v>696</v>
      </c>
      <c r="D1230" s="37" t="s">
        <v>1862</v>
      </c>
      <c r="E1230" s="53" t="s">
        <v>696</v>
      </c>
      <c r="F1230" s="37" t="s">
        <v>1862</v>
      </c>
    </row>
    <row r="1231" spans="1:6" ht="30" x14ac:dyDescent="0.4">
      <c r="A1231" s="52" t="s">
        <v>1920</v>
      </c>
      <c r="B1231" s="37" t="s">
        <v>1861</v>
      </c>
      <c r="C1231" s="37" t="s">
        <v>696</v>
      </c>
      <c r="D1231" s="37" t="s">
        <v>1862</v>
      </c>
      <c r="E1231" s="52" t="s">
        <v>696</v>
      </c>
      <c r="F1231" s="37" t="s">
        <v>1862</v>
      </c>
    </row>
    <row r="1232" spans="1:6" x14ac:dyDescent="0.4">
      <c r="A1232" s="52" t="s">
        <v>1921</v>
      </c>
      <c r="B1232" s="37" t="s">
        <v>1861</v>
      </c>
      <c r="C1232" s="37" t="s">
        <v>696</v>
      </c>
      <c r="D1232" s="37" t="s">
        <v>1862</v>
      </c>
      <c r="E1232" s="52" t="s">
        <v>696</v>
      </c>
      <c r="F1232" s="37" t="s">
        <v>1862</v>
      </c>
    </row>
    <row r="1233" spans="1:6" x14ac:dyDescent="0.4">
      <c r="A1233" s="52" t="s">
        <v>1922</v>
      </c>
      <c r="B1233" s="37" t="s">
        <v>1861</v>
      </c>
      <c r="C1233" s="37" t="s">
        <v>696</v>
      </c>
      <c r="D1233" s="37" t="s">
        <v>1862</v>
      </c>
      <c r="E1233" s="53" t="s">
        <v>696</v>
      </c>
      <c r="F1233" s="37" t="s">
        <v>1862</v>
      </c>
    </row>
    <row r="1234" spans="1:6" ht="30" x14ac:dyDescent="0.4">
      <c r="A1234" s="44" t="s">
        <v>1923</v>
      </c>
      <c r="B1234" s="37" t="s">
        <v>1861</v>
      </c>
      <c r="C1234" s="37" t="s">
        <v>696</v>
      </c>
      <c r="D1234" s="37" t="s">
        <v>1862</v>
      </c>
      <c r="E1234" s="53" t="s">
        <v>696</v>
      </c>
      <c r="F1234" s="37" t="s">
        <v>1862</v>
      </c>
    </row>
    <row r="1235" spans="1:6" x14ac:dyDescent="0.4">
      <c r="A1235" s="52" t="s">
        <v>1924</v>
      </c>
      <c r="B1235" s="37" t="s">
        <v>1861</v>
      </c>
      <c r="C1235" s="37" t="s">
        <v>696</v>
      </c>
      <c r="D1235" s="37" t="s">
        <v>1862</v>
      </c>
      <c r="E1235" s="52" t="s">
        <v>696</v>
      </c>
      <c r="F1235" s="37" t="s">
        <v>1862</v>
      </c>
    </row>
    <row r="1236" spans="1:6" x14ac:dyDescent="0.4">
      <c r="A1236" s="52" t="s">
        <v>1925</v>
      </c>
      <c r="B1236" s="37" t="s">
        <v>1861</v>
      </c>
      <c r="C1236" s="37" t="s">
        <v>696</v>
      </c>
      <c r="D1236" s="37" t="s">
        <v>1862</v>
      </c>
      <c r="E1236" s="53" t="s">
        <v>696</v>
      </c>
      <c r="F1236" s="37" t="s">
        <v>1862</v>
      </c>
    </row>
    <row r="1237" spans="1:6" x14ac:dyDescent="0.4">
      <c r="A1237" s="52" t="s">
        <v>1926</v>
      </c>
      <c r="B1237" s="37" t="s">
        <v>1861</v>
      </c>
      <c r="C1237" s="37" t="s">
        <v>696</v>
      </c>
      <c r="D1237" s="37" t="s">
        <v>1862</v>
      </c>
      <c r="E1237" s="53" t="s">
        <v>696</v>
      </c>
      <c r="F1237" s="37" t="s">
        <v>1862</v>
      </c>
    </row>
    <row r="1238" spans="1:6" ht="30" x14ac:dyDescent="0.4">
      <c r="A1238" s="52" t="s">
        <v>1927</v>
      </c>
      <c r="B1238" s="37" t="s">
        <v>1861</v>
      </c>
      <c r="C1238" s="37" t="s">
        <v>696</v>
      </c>
      <c r="D1238" s="37" t="s">
        <v>1862</v>
      </c>
      <c r="E1238" s="53" t="s">
        <v>696</v>
      </c>
      <c r="F1238" s="37" t="s">
        <v>1862</v>
      </c>
    </row>
    <row r="1239" spans="1:6" x14ac:dyDescent="0.4">
      <c r="A1239" s="52" t="s">
        <v>1928</v>
      </c>
      <c r="B1239" s="37" t="s">
        <v>1861</v>
      </c>
      <c r="C1239" s="37" t="s">
        <v>696</v>
      </c>
      <c r="D1239" s="37" t="s">
        <v>1862</v>
      </c>
      <c r="E1239" s="53" t="s">
        <v>696</v>
      </c>
      <c r="F1239" s="37" t="s">
        <v>1862</v>
      </c>
    </row>
    <row r="1240" spans="1:6" x14ac:dyDescent="0.4">
      <c r="A1240" s="44" t="s">
        <v>1929</v>
      </c>
      <c r="B1240" s="37" t="s">
        <v>1861</v>
      </c>
      <c r="C1240" s="37" t="s">
        <v>696</v>
      </c>
      <c r="D1240" s="37" t="s">
        <v>1862</v>
      </c>
      <c r="E1240" s="53" t="s">
        <v>696</v>
      </c>
      <c r="F1240" s="37" t="s">
        <v>1862</v>
      </c>
    </row>
    <row r="1241" spans="1:6" x14ac:dyDescent="0.4">
      <c r="A1241" s="44" t="s">
        <v>1930</v>
      </c>
      <c r="B1241" s="37" t="s">
        <v>1861</v>
      </c>
      <c r="C1241" s="37" t="s">
        <v>696</v>
      </c>
      <c r="D1241" s="37" t="s">
        <v>1862</v>
      </c>
      <c r="E1241" s="53" t="s">
        <v>696</v>
      </c>
      <c r="F1241" s="37" t="s">
        <v>1862</v>
      </c>
    </row>
    <row r="1242" spans="1:6" x14ac:dyDescent="0.4">
      <c r="A1242" s="44" t="s">
        <v>1931</v>
      </c>
      <c r="B1242" s="37" t="s">
        <v>1861</v>
      </c>
      <c r="C1242" s="37" t="s">
        <v>696</v>
      </c>
      <c r="D1242" s="37" t="s">
        <v>1862</v>
      </c>
      <c r="E1242" s="53" t="s">
        <v>696</v>
      </c>
      <c r="F1242" s="37" t="s">
        <v>1862</v>
      </c>
    </row>
    <row r="1243" spans="1:6" x14ac:dyDescent="0.4">
      <c r="A1243" s="52" t="s">
        <v>1932</v>
      </c>
      <c r="B1243" s="37" t="s">
        <v>1861</v>
      </c>
      <c r="C1243" s="37" t="s">
        <v>696</v>
      </c>
      <c r="D1243" s="37" t="s">
        <v>1862</v>
      </c>
      <c r="E1243" s="53" t="s">
        <v>696</v>
      </c>
      <c r="F1243" s="37" t="s">
        <v>1862</v>
      </c>
    </row>
    <row r="1244" spans="1:6" x14ac:dyDescent="0.4">
      <c r="A1244" s="52" t="s">
        <v>1933</v>
      </c>
      <c r="B1244" s="37" t="s">
        <v>1861</v>
      </c>
      <c r="C1244" s="37" t="s">
        <v>696</v>
      </c>
      <c r="D1244" s="37" t="s">
        <v>1862</v>
      </c>
      <c r="E1244" s="53" t="s">
        <v>696</v>
      </c>
      <c r="F1244" s="37" t="s">
        <v>1862</v>
      </c>
    </row>
    <row r="1245" spans="1:6" ht="30" x14ac:dyDescent="0.4">
      <c r="A1245" s="52" t="s">
        <v>1934</v>
      </c>
      <c r="B1245" s="37" t="s">
        <v>1861</v>
      </c>
      <c r="C1245" s="37" t="s">
        <v>696</v>
      </c>
      <c r="D1245" s="37" t="s">
        <v>1862</v>
      </c>
      <c r="E1245" s="53" t="s">
        <v>696</v>
      </c>
      <c r="F1245" s="37" t="s">
        <v>1862</v>
      </c>
    </row>
    <row r="1246" spans="1:6" x14ac:dyDescent="0.4">
      <c r="A1246" s="52" t="s">
        <v>1935</v>
      </c>
      <c r="B1246" s="37" t="s">
        <v>1861</v>
      </c>
      <c r="C1246" s="37" t="s">
        <v>696</v>
      </c>
      <c r="D1246" s="37" t="s">
        <v>1862</v>
      </c>
      <c r="E1246" s="53" t="s">
        <v>696</v>
      </c>
      <c r="F1246" s="37" t="s">
        <v>1862</v>
      </c>
    </row>
    <row r="1247" spans="1:6" x14ac:dyDescent="0.4">
      <c r="A1247" s="52" t="s">
        <v>1936</v>
      </c>
      <c r="B1247" s="37" t="s">
        <v>1861</v>
      </c>
      <c r="C1247" s="37" t="s">
        <v>696</v>
      </c>
      <c r="D1247" s="37" t="s">
        <v>1862</v>
      </c>
      <c r="E1247" s="53" t="s">
        <v>696</v>
      </c>
      <c r="F1247" s="37" t="s">
        <v>1862</v>
      </c>
    </row>
    <row r="1248" spans="1:6" x14ac:dyDescent="0.4">
      <c r="A1248" s="52" t="s">
        <v>1937</v>
      </c>
      <c r="B1248" s="37" t="s">
        <v>1861</v>
      </c>
      <c r="C1248" s="37" t="s">
        <v>696</v>
      </c>
      <c r="D1248" s="37" t="s">
        <v>1862</v>
      </c>
      <c r="E1248" s="53" t="s">
        <v>696</v>
      </c>
      <c r="F1248" s="37" t="s">
        <v>1862</v>
      </c>
    </row>
    <row r="1249" spans="1:6" x14ac:dyDescent="0.4">
      <c r="A1249" s="52" t="s">
        <v>1938</v>
      </c>
      <c r="B1249" s="37" t="s">
        <v>1861</v>
      </c>
      <c r="C1249" s="37" t="s">
        <v>696</v>
      </c>
      <c r="D1249" s="37" t="s">
        <v>1862</v>
      </c>
      <c r="E1249" s="53" t="s">
        <v>696</v>
      </c>
      <c r="F1249" s="37" t="s">
        <v>1862</v>
      </c>
    </row>
    <row r="1250" spans="1:6" x14ac:dyDescent="0.4">
      <c r="A1250" s="52" t="s">
        <v>1939</v>
      </c>
      <c r="B1250" s="37" t="s">
        <v>1861</v>
      </c>
      <c r="C1250" s="37" t="s">
        <v>696</v>
      </c>
      <c r="D1250" s="37" t="s">
        <v>1862</v>
      </c>
      <c r="E1250" s="53" t="s">
        <v>696</v>
      </c>
      <c r="F1250" s="37" t="s">
        <v>1862</v>
      </c>
    </row>
    <row r="1251" spans="1:6" x14ac:dyDescent="0.4">
      <c r="A1251" s="52" t="s">
        <v>1940</v>
      </c>
      <c r="B1251" s="37" t="s">
        <v>1861</v>
      </c>
      <c r="C1251" s="37" t="s">
        <v>696</v>
      </c>
      <c r="D1251" s="37" t="s">
        <v>1862</v>
      </c>
      <c r="E1251" s="53" t="s">
        <v>696</v>
      </c>
      <c r="F1251" s="37" t="s">
        <v>1862</v>
      </c>
    </row>
    <row r="1252" spans="1:6" x14ac:dyDescent="0.4">
      <c r="A1252" s="52" t="s">
        <v>1941</v>
      </c>
      <c r="B1252" s="37" t="s">
        <v>1861</v>
      </c>
      <c r="C1252" s="37" t="s">
        <v>696</v>
      </c>
      <c r="D1252" s="37" t="s">
        <v>1862</v>
      </c>
      <c r="E1252" s="53" t="s">
        <v>696</v>
      </c>
      <c r="F1252" s="37" t="s">
        <v>1862</v>
      </c>
    </row>
    <row r="1253" spans="1:6" x14ac:dyDescent="0.4">
      <c r="A1253" s="52" t="s">
        <v>1942</v>
      </c>
      <c r="B1253" s="37" t="s">
        <v>1861</v>
      </c>
      <c r="C1253" s="37" t="s">
        <v>696</v>
      </c>
      <c r="D1253" s="37" t="s">
        <v>1862</v>
      </c>
      <c r="E1253" s="53" t="s">
        <v>696</v>
      </c>
      <c r="F1253" s="37" t="s">
        <v>1862</v>
      </c>
    </row>
    <row r="1254" spans="1:6" ht="30" x14ac:dyDescent="0.4">
      <c r="A1254" s="52" t="s">
        <v>1943</v>
      </c>
      <c r="B1254" s="37" t="s">
        <v>1861</v>
      </c>
      <c r="C1254" s="37" t="s">
        <v>696</v>
      </c>
      <c r="D1254" s="37" t="s">
        <v>1862</v>
      </c>
      <c r="E1254" s="53" t="s">
        <v>696</v>
      </c>
      <c r="F1254" s="37" t="s">
        <v>1862</v>
      </c>
    </row>
    <row r="1255" spans="1:6" x14ac:dyDescent="0.4">
      <c r="A1255" s="52" t="s">
        <v>1944</v>
      </c>
      <c r="B1255" s="37" t="s">
        <v>1861</v>
      </c>
      <c r="C1255" s="37" t="s">
        <v>696</v>
      </c>
      <c r="D1255" s="37" t="s">
        <v>1862</v>
      </c>
      <c r="E1255" s="53" t="s">
        <v>696</v>
      </c>
      <c r="F1255" s="37" t="s">
        <v>1862</v>
      </c>
    </row>
    <row r="1256" spans="1:6" ht="30" x14ac:dyDescent="0.4">
      <c r="A1256" s="52" t="s">
        <v>1945</v>
      </c>
      <c r="B1256" s="37" t="s">
        <v>1861</v>
      </c>
      <c r="C1256" s="37" t="s">
        <v>696</v>
      </c>
      <c r="D1256" s="37" t="s">
        <v>1862</v>
      </c>
      <c r="E1256" s="53" t="s">
        <v>696</v>
      </c>
      <c r="F1256" s="37" t="s">
        <v>1862</v>
      </c>
    </row>
    <row r="1257" spans="1:6" x14ac:dyDescent="0.4">
      <c r="A1257" s="44" t="s">
        <v>1946</v>
      </c>
      <c r="B1257" s="37" t="s">
        <v>1861</v>
      </c>
      <c r="C1257" s="37" t="s">
        <v>696</v>
      </c>
      <c r="D1257" s="37" t="s">
        <v>1862</v>
      </c>
      <c r="E1257" s="53" t="s">
        <v>696</v>
      </c>
      <c r="F1257" s="37" t="s">
        <v>1862</v>
      </c>
    </row>
    <row r="1258" spans="1:6" x14ac:dyDescent="0.4">
      <c r="A1258" s="44" t="s">
        <v>1947</v>
      </c>
      <c r="B1258" s="37" t="s">
        <v>1861</v>
      </c>
      <c r="C1258" s="37" t="s">
        <v>696</v>
      </c>
      <c r="D1258" s="37" t="s">
        <v>1862</v>
      </c>
      <c r="E1258" s="53" t="s">
        <v>696</v>
      </c>
      <c r="F1258" s="37" t="s">
        <v>1862</v>
      </c>
    </row>
    <row r="1259" spans="1:6" x14ac:dyDescent="0.4">
      <c r="A1259" s="52" t="s">
        <v>1948</v>
      </c>
      <c r="B1259" s="37" t="s">
        <v>1861</v>
      </c>
      <c r="C1259" s="37" t="s">
        <v>696</v>
      </c>
      <c r="D1259" s="37" t="s">
        <v>1862</v>
      </c>
      <c r="E1259" s="53" t="s">
        <v>696</v>
      </c>
      <c r="F1259" s="37" t="s">
        <v>1862</v>
      </c>
    </row>
    <row r="1260" spans="1:6" x14ac:dyDescent="0.4">
      <c r="A1260" s="44" t="s">
        <v>1949</v>
      </c>
      <c r="B1260" s="37" t="s">
        <v>1861</v>
      </c>
      <c r="C1260" s="37" t="s">
        <v>696</v>
      </c>
      <c r="D1260" s="37" t="s">
        <v>1862</v>
      </c>
      <c r="E1260" s="53" t="s">
        <v>696</v>
      </c>
      <c r="F1260" s="37" t="s">
        <v>1862</v>
      </c>
    </row>
    <row r="1261" spans="1:6" x14ac:dyDescent="0.4">
      <c r="A1261" s="52" t="s">
        <v>1950</v>
      </c>
      <c r="B1261" s="37" t="s">
        <v>1861</v>
      </c>
      <c r="C1261" s="37" t="s">
        <v>696</v>
      </c>
      <c r="D1261" s="37" t="s">
        <v>1862</v>
      </c>
      <c r="E1261" s="53" t="s">
        <v>696</v>
      </c>
      <c r="F1261" s="37" t="s">
        <v>1862</v>
      </c>
    </row>
    <row r="1262" spans="1:6" x14ac:dyDescent="0.4">
      <c r="A1262" s="52" t="s">
        <v>1951</v>
      </c>
      <c r="B1262" s="37" t="s">
        <v>1861</v>
      </c>
      <c r="C1262" s="37" t="s">
        <v>696</v>
      </c>
      <c r="D1262" s="37" t="s">
        <v>1862</v>
      </c>
      <c r="E1262" s="53" t="s">
        <v>696</v>
      </c>
      <c r="F1262" s="37" t="s">
        <v>1862</v>
      </c>
    </row>
    <row r="1263" spans="1:6" x14ac:dyDescent="0.4">
      <c r="A1263" s="52" t="s">
        <v>1952</v>
      </c>
      <c r="B1263" s="37" t="s">
        <v>1861</v>
      </c>
      <c r="C1263" s="37" t="s">
        <v>696</v>
      </c>
      <c r="D1263" s="37" t="s">
        <v>1862</v>
      </c>
      <c r="E1263" s="53" t="s">
        <v>696</v>
      </c>
      <c r="F1263" s="37" t="s">
        <v>1862</v>
      </c>
    </row>
    <row r="1264" spans="1:6" ht="30" x14ac:dyDescent="0.4">
      <c r="A1264" s="52" t="s">
        <v>1953</v>
      </c>
      <c r="B1264" s="37" t="s">
        <v>1861</v>
      </c>
      <c r="C1264" s="37" t="s">
        <v>696</v>
      </c>
      <c r="D1264" s="37" t="s">
        <v>1862</v>
      </c>
      <c r="E1264" s="53" t="s">
        <v>696</v>
      </c>
      <c r="F1264" s="37" t="s">
        <v>1862</v>
      </c>
    </row>
    <row r="1265" spans="1:6" ht="30" x14ac:dyDescent="0.4">
      <c r="A1265" s="52" t="s">
        <v>1954</v>
      </c>
      <c r="B1265" s="37" t="s">
        <v>1861</v>
      </c>
      <c r="C1265" s="37" t="s">
        <v>696</v>
      </c>
      <c r="D1265" s="37" t="s">
        <v>1862</v>
      </c>
      <c r="E1265" s="53" t="s">
        <v>696</v>
      </c>
      <c r="F1265" s="37" t="s">
        <v>1862</v>
      </c>
    </row>
    <row r="1266" spans="1:6" ht="30" x14ac:dyDescent="0.4">
      <c r="A1266" s="52" t="s">
        <v>1955</v>
      </c>
      <c r="B1266" s="37" t="s">
        <v>1861</v>
      </c>
      <c r="C1266" s="37" t="s">
        <v>696</v>
      </c>
      <c r="D1266" s="37" t="s">
        <v>1862</v>
      </c>
      <c r="E1266" s="53" t="s">
        <v>696</v>
      </c>
      <c r="F1266" s="37" t="s">
        <v>1862</v>
      </c>
    </row>
    <row r="1267" spans="1:6" x14ac:dyDescent="0.4">
      <c r="A1267" s="44" t="s">
        <v>1956</v>
      </c>
      <c r="B1267" s="37" t="s">
        <v>1861</v>
      </c>
      <c r="C1267" s="37" t="s">
        <v>696</v>
      </c>
      <c r="D1267" s="37" t="s">
        <v>1862</v>
      </c>
      <c r="E1267" s="53" t="s">
        <v>696</v>
      </c>
      <c r="F1267" s="37" t="s">
        <v>1862</v>
      </c>
    </row>
    <row r="1268" spans="1:6" x14ac:dyDescent="0.4">
      <c r="A1268" s="52" t="s">
        <v>1957</v>
      </c>
      <c r="B1268" s="37" t="s">
        <v>1861</v>
      </c>
      <c r="C1268" s="37" t="s">
        <v>696</v>
      </c>
      <c r="D1268" s="37" t="s">
        <v>1862</v>
      </c>
      <c r="E1268" s="53" t="s">
        <v>696</v>
      </c>
      <c r="F1268" s="37" t="s">
        <v>1862</v>
      </c>
    </row>
    <row r="1269" spans="1:6" ht="30" x14ac:dyDescent="0.4">
      <c r="A1269" s="52" t="s">
        <v>1958</v>
      </c>
      <c r="B1269" s="37" t="s">
        <v>1861</v>
      </c>
      <c r="C1269" s="37" t="s">
        <v>696</v>
      </c>
      <c r="D1269" s="37" t="s">
        <v>1862</v>
      </c>
      <c r="E1269" s="53" t="s">
        <v>696</v>
      </c>
      <c r="F1269" s="37" t="s">
        <v>1862</v>
      </c>
    </row>
    <row r="1270" spans="1:6" x14ac:dyDescent="0.4">
      <c r="A1270" s="44" t="s">
        <v>1959</v>
      </c>
      <c r="B1270" s="37" t="s">
        <v>1861</v>
      </c>
      <c r="C1270" s="37" t="s">
        <v>696</v>
      </c>
      <c r="D1270" s="37" t="s">
        <v>1862</v>
      </c>
      <c r="E1270" s="53" t="s">
        <v>696</v>
      </c>
      <c r="F1270" s="37" t="s">
        <v>1862</v>
      </c>
    </row>
    <row r="1271" spans="1:6" x14ac:dyDescent="0.4">
      <c r="A1271" s="52" t="s">
        <v>1960</v>
      </c>
      <c r="B1271" s="37" t="s">
        <v>1861</v>
      </c>
      <c r="C1271" s="37" t="s">
        <v>696</v>
      </c>
      <c r="D1271" s="37" t="s">
        <v>1862</v>
      </c>
      <c r="E1271" s="53" t="s">
        <v>696</v>
      </c>
      <c r="F1271" s="37" t="s">
        <v>1862</v>
      </c>
    </row>
    <row r="1272" spans="1:6" x14ac:dyDescent="0.4">
      <c r="A1272" s="52" t="s">
        <v>1961</v>
      </c>
      <c r="B1272" s="37" t="s">
        <v>1861</v>
      </c>
      <c r="C1272" s="37" t="s">
        <v>696</v>
      </c>
      <c r="D1272" s="37" t="s">
        <v>1862</v>
      </c>
      <c r="E1272" s="53" t="s">
        <v>696</v>
      </c>
      <c r="F1272" s="37" t="s">
        <v>1862</v>
      </c>
    </row>
    <row r="1273" spans="1:6" x14ac:dyDescent="0.4">
      <c r="A1273" s="52" t="s">
        <v>1962</v>
      </c>
      <c r="B1273" s="37" t="s">
        <v>1861</v>
      </c>
      <c r="C1273" s="37" t="s">
        <v>696</v>
      </c>
      <c r="D1273" s="37" t="s">
        <v>1862</v>
      </c>
      <c r="E1273" s="53" t="s">
        <v>696</v>
      </c>
      <c r="F1273" s="37" t="s">
        <v>1862</v>
      </c>
    </row>
    <row r="1274" spans="1:6" x14ac:dyDescent="0.4">
      <c r="A1274" s="52" t="s">
        <v>1963</v>
      </c>
      <c r="B1274" s="37" t="s">
        <v>1861</v>
      </c>
      <c r="C1274" s="37" t="s">
        <v>696</v>
      </c>
      <c r="D1274" s="37" t="s">
        <v>1862</v>
      </c>
      <c r="E1274" s="53" t="s">
        <v>696</v>
      </c>
      <c r="F1274" s="37" t="s">
        <v>1862</v>
      </c>
    </row>
    <row r="1275" spans="1:6" ht="30" x14ac:dyDescent="0.4">
      <c r="A1275" s="44" t="s">
        <v>1964</v>
      </c>
      <c r="B1275" s="37" t="s">
        <v>1861</v>
      </c>
      <c r="C1275" s="37" t="s">
        <v>696</v>
      </c>
      <c r="D1275" s="37" t="s">
        <v>1862</v>
      </c>
      <c r="E1275" s="53" t="s">
        <v>696</v>
      </c>
      <c r="F1275" s="37" t="s">
        <v>1862</v>
      </c>
    </row>
    <row r="1276" spans="1:6" ht="30" x14ac:dyDescent="0.4">
      <c r="A1276" s="52" t="s">
        <v>1965</v>
      </c>
      <c r="B1276" s="37" t="s">
        <v>1861</v>
      </c>
      <c r="C1276" s="37" t="s">
        <v>696</v>
      </c>
      <c r="D1276" s="37" t="s">
        <v>1862</v>
      </c>
      <c r="E1276" s="53" t="s">
        <v>696</v>
      </c>
      <c r="F1276" s="37" t="s">
        <v>1862</v>
      </c>
    </row>
    <row r="1277" spans="1:6" x14ac:dyDescent="0.4">
      <c r="A1277" s="52" t="s">
        <v>1966</v>
      </c>
      <c r="B1277" s="37" t="s">
        <v>1861</v>
      </c>
      <c r="C1277" s="37" t="s">
        <v>696</v>
      </c>
      <c r="D1277" s="37" t="s">
        <v>1862</v>
      </c>
      <c r="E1277" s="53" t="s">
        <v>696</v>
      </c>
      <c r="F1277" s="37" t="s">
        <v>1862</v>
      </c>
    </row>
    <row r="1278" spans="1:6" x14ac:dyDescent="0.4">
      <c r="A1278" s="52" t="s">
        <v>1967</v>
      </c>
      <c r="B1278" s="37" t="s">
        <v>1861</v>
      </c>
      <c r="C1278" s="37" t="s">
        <v>696</v>
      </c>
      <c r="D1278" s="37" t="s">
        <v>1862</v>
      </c>
      <c r="E1278" s="53" t="s">
        <v>696</v>
      </c>
      <c r="F1278" s="37" t="s">
        <v>1862</v>
      </c>
    </row>
    <row r="1279" spans="1:6" x14ac:dyDescent="0.4">
      <c r="A1279" s="52" t="s">
        <v>1968</v>
      </c>
      <c r="B1279" s="37" t="s">
        <v>1861</v>
      </c>
      <c r="C1279" s="37" t="s">
        <v>696</v>
      </c>
      <c r="D1279" s="37" t="s">
        <v>1862</v>
      </c>
      <c r="E1279" s="53" t="s">
        <v>696</v>
      </c>
      <c r="F1279" s="37" t="s">
        <v>1862</v>
      </c>
    </row>
    <row r="1280" spans="1:6" ht="30" x14ac:dyDescent="0.4">
      <c r="A1280" s="52" t="s">
        <v>1969</v>
      </c>
      <c r="B1280" s="37" t="s">
        <v>1861</v>
      </c>
      <c r="C1280" s="37" t="s">
        <v>696</v>
      </c>
      <c r="D1280" s="37" t="s">
        <v>1862</v>
      </c>
      <c r="E1280" s="53" t="s">
        <v>696</v>
      </c>
      <c r="F1280" s="37" t="s">
        <v>1862</v>
      </c>
    </row>
    <row r="1281" spans="1:6" x14ac:dyDescent="0.4">
      <c r="A1281" s="52" t="s">
        <v>1970</v>
      </c>
      <c r="B1281" s="37" t="s">
        <v>1861</v>
      </c>
      <c r="C1281" s="37" t="s">
        <v>696</v>
      </c>
      <c r="D1281" s="37" t="s">
        <v>1862</v>
      </c>
      <c r="E1281" s="53" t="s">
        <v>696</v>
      </c>
      <c r="F1281" s="37" t="s">
        <v>1862</v>
      </c>
    </row>
    <row r="1282" spans="1:6" x14ac:dyDescent="0.4">
      <c r="A1282" s="44" t="s">
        <v>1971</v>
      </c>
      <c r="B1282" s="37" t="s">
        <v>1861</v>
      </c>
      <c r="C1282" s="37" t="s">
        <v>696</v>
      </c>
      <c r="D1282" s="37" t="s">
        <v>1862</v>
      </c>
      <c r="E1282" s="53" t="s">
        <v>696</v>
      </c>
      <c r="F1282" s="37" t="s">
        <v>1862</v>
      </c>
    </row>
    <row r="1283" spans="1:6" ht="30" x14ac:dyDescent="0.4">
      <c r="A1283" s="52" t="s">
        <v>1972</v>
      </c>
      <c r="B1283" s="37" t="s">
        <v>1861</v>
      </c>
      <c r="C1283" s="37" t="s">
        <v>696</v>
      </c>
      <c r="D1283" s="37" t="s">
        <v>1862</v>
      </c>
      <c r="E1283" s="53" t="s">
        <v>696</v>
      </c>
      <c r="F1283" s="37" t="s">
        <v>1862</v>
      </c>
    </row>
    <row r="1284" spans="1:6" x14ac:dyDescent="0.4">
      <c r="A1284" s="52" t="s">
        <v>1973</v>
      </c>
      <c r="B1284" s="37" t="s">
        <v>1861</v>
      </c>
      <c r="C1284" s="37" t="s">
        <v>696</v>
      </c>
      <c r="D1284" s="37" t="s">
        <v>1862</v>
      </c>
      <c r="E1284" s="53" t="s">
        <v>696</v>
      </c>
      <c r="F1284" s="37" t="s">
        <v>1862</v>
      </c>
    </row>
    <row r="1285" spans="1:6" x14ac:dyDescent="0.4">
      <c r="A1285" s="52" t="s">
        <v>1974</v>
      </c>
      <c r="B1285" s="37" t="s">
        <v>1861</v>
      </c>
      <c r="C1285" s="37" t="s">
        <v>696</v>
      </c>
      <c r="D1285" s="37" t="s">
        <v>1862</v>
      </c>
      <c r="E1285" s="53" t="s">
        <v>696</v>
      </c>
      <c r="F1285" s="37" t="s">
        <v>1862</v>
      </c>
    </row>
    <row r="1286" spans="1:6" x14ac:dyDescent="0.4">
      <c r="A1286" s="52" t="s">
        <v>1975</v>
      </c>
      <c r="B1286" s="37" t="s">
        <v>1861</v>
      </c>
      <c r="C1286" s="37" t="s">
        <v>696</v>
      </c>
      <c r="D1286" s="37" t="s">
        <v>1862</v>
      </c>
      <c r="E1286" s="53" t="s">
        <v>696</v>
      </c>
      <c r="F1286" s="37" t="s">
        <v>1862</v>
      </c>
    </row>
    <row r="1287" spans="1:6" x14ac:dyDescent="0.4">
      <c r="A1287" s="44" t="s">
        <v>1976</v>
      </c>
      <c r="B1287" s="37" t="s">
        <v>1861</v>
      </c>
      <c r="C1287" s="37" t="s">
        <v>696</v>
      </c>
      <c r="D1287" s="37" t="s">
        <v>1862</v>
      </c>
      <c r="E1287" s="53" t="s">
        <v>696</v>
      </c>
      <c r="F1287" s="37" t="s">
        <v>1862</v>
      </c>
    </row>
    <row r="1288" spans="1:6" x14ac:dyDescent="0.4">
      <c r="A1288" s="52" t="s">
        <v>1977</v>
      </c>
      <c r="B1288" s="37" t="s">
        <v>1861</v>
      </c>
      <c r="C1288" s="37" t="s">
        <v>696</v>
      </c>
      <c r="D1288" s="37" t="s">
        <v>1862</v>
      </c>
      <c r="E1288" s="53" t="s">
        <v>696</v>
      </c>
      <c r="F1288" s="37" t="s">
        <v>1862</v>
      </c>
    </row>
    <row r="1289" spans="1:6" x14ac:dyDescent="0.4">
      <c r="A1289" s="52" t="s">
        <v>1978</v>
      </c>
      <c r="B1289" s="37" t="s">
        <v>1861</v>
      </c>
      <c r="C1289" s="37" t="s">
        <v>696</v>
      </c>
      <c r="D1289" s="37" t="s">
        <v>1862</v>
      </c>
      <c r="E1289" s="53" t="s">
        <v>696</v>
      </c>
      <c r="F1289" s="37" t="s">
        <v>1862</v>
      </c>
    </row>
    <row r="1290" spans="1:6" x14ac:dyDescent="0.4">
      <c r="A1290" s="52" t="s">
        <v>1979</v>
      </c>
      <c r="B1290" s="37" t="s">
        <v>1861</v>
      </c>
      <c r="C1290" s="37" t="s">
        <v>696</v>
      </c>
      <c r="D1290" s="37" t="s">
        <v>1862</v>
      </c>
      <c r="E1290" s="53" t="s">
        <v>696</v>
      </c>
      <c r="F1290" s="37" t="s">
        <v>1862</v>
      </c>
    </row>
    <row r="1291" spans="1:6" x14ac:dyDescent="0.4">
      <c r="A1291" s="44" t="s">
        <v>1980</v>
      </c>
      <c r="B1291" s="37" t="s">
        <v>1861</v>
      </c>
      <c r="C1291" s="37" t="s">
        <v>696</v>
      </c>
      <c r="D1291" s="37" t="s">
        <v>1862</v>
      </c>
      <c r="E1291" s="53" t="s">
        <v>696</v>
      </c>
      <c r="F1291" s="37" t="s">
        <v>1862</v>
      </c>
    </row>
    <row r="1292" spans="1:6" x14ac:dyDescent="0.4">
      <c r="A1292" s="52" t="s">
        <v>1981</v>
      </c>
      <c r="B1292" s="37" t="s">
        <v>1861</v>
      </c>
      <c r="C1292" s="37" t="s">
        <v>696</v>
      </c>
      <c r="D1292" s="37" t="s">
        <v>1862</v>
      </c>
      <c r="E1292" s="53" t="s">
        <v>696</v>
      </c>
      <c r="F1292" s="37" t="s">
        <v>1862</v>
      </c>
    </row>
    <row r="1293" spans="1:6" ht="30" x14ac:dyDescent="0.4">
      <c r="A1293" s="44" t="s">
        <v>1982</v>
      </c>
      <c r="B1293" s="37" t="s">
        <v>1861</v>
      </c>
      <c r="C1293" s="37" t="s">
        <v>696</v>
      </c>
      <c r="D1293" s="37" t="s">
        <v>1862</v>
      </c>
      <c r="E1293" s="53" t="s">
        <v>696</v>
      </c>
      <c r="F1293" s="37" t="s">
        <v>1862</v>
      </c>
    </row>
    <row r="1294" spans="1:6" x14ac:dyDescent="0.4">
      <c r="A1294" s="52" t="s">
        <v>1983</v>
      </c>
      <c r="B1294" s="37" t="s">
        <v>1861</v>
      </c>
      <c r="C1294" s="37" t="s">
        <v>696</v>
      </c>
      <c r="D1294" s="37" t="s">
        <v>1862</v>
      </c>
      <c r="E1294" s="53" t="s">
        <v>696</v>
      </c>
      <c r="F1294" s="37" t="s">
        <v>1862</v>
      </c>
    </row>
    <row r="1295" spans="1:6" x14ac:dyDescent="0.4">
      <c r="A1295" s="44" t="s">
        <v>1984</v>
      </c>
      <c r="B1295" s="37" t="s">
        <v>1861</v>
      </c>
      <c r="C1295" s="37" t="s">
        <v>696</v>
      </c>
      <c r="D1295" s="37" t="s">
        <v>1862</v>
      </c>
      <c r="E1295" s="53" t="s">
        <v>696</v>
      </c>
      <c r="F1295" s="37" t="s">
        <v>1862</v>
      </c>
    </row>
    <row r="1296" spans="1:6" x14ac:dyDescent="0.4">
      <c r="A1296" s="52" t="s">
        <v>1985</v>
      </c>
      <c r="B1296" s="37" t="s">
        <v>1861</v>
      </c>
      <c r="C1296" s="37" t="s">
        <v>696</v>
      </c>
      <c r="D1296" s="37" t="s">
        <v>1862</v>
      </c>
      <c r="E1296" s="53" t="s">
        <v>696</v>
      </c>
      <c r="F1296" s="37" t="s">
        <v>1862</v>
      </c>
    </row>
    <row r="1297" spans="1:6" x14ac:dyDescent="0.4">
      <c r="A1297" s="52" t="s">
        <v>1986</v>
      </c>
      <c r="B1297" s="37" t="s">
        <v>1861</v>
      </c>
      <c r="C1297" s="37" t="s">
        <v>696</v>
      </c>
      <c r="D1297" s="37" t="s">
        <v>1862</v>
      </c>
      <c r="E1297" s="53" t="s">
        <v>696</v>
      </c>
      <c r="F1297" s="37" t="s">
        <v>1862</v>
      </c>
    </row>
    <row r="1298" spans="1:6" x14ac:dyDescent="0.4">
      <c r="A1298" s="52" t="s">
        <v>1987</v>
      </c>
      <c r="B1298" s="37" t="s">
        <v>1861</v>
      </c>
      <c r="C1298" s="37" t="s">
        <v>696</v>
      </c>
      <c r="D1298" s="37" t="s">
        <v>1862</v>
      </c>
      <c r="E1298" s="53" t="s">
        <v>696</v>
      </c>
      <c r="F1298" s="37" t="s">
        <v>1862</v>
      </c>
    </row>
    <row r="1299" spans="1:6" ht="30" x14ac:dyDescent="0.4">
      <c r="A1299" s="52" t="s">
        <v>1988</v>
      </c>
      <c r="B1299" s="37" t="s">
        <v>1861</v>
      </c>
      <c r="C1299" s="37" t="s">
        <v>696</v>
      </c>
      <c r="D1299" s="37" t="s">
        <v>1862</v>
      </c>
      <c r="E1299" s="53" t="s">
        <v>696</v>
      </c>
      <c r="F1299" s="37" t="s">
        <v>1862</v>
      </c>
    </row>
    <row r="1300" spans="1:6" x14ac:dyDescent="0.4">
      <c r="A1300" s="52" t="s">
        <v>1989</v>
      </c>
      <c r="B1300" s="37" t="s">
        <v>1861</v>
      </c>
      <c r="C1300" s="37" t="s">
        <v>696</v>
      </c>
      <c r="D1300" s="37" t="s">
        <v>1862</v>
      </c>
      <c r="E1300" s="53" t="s">
        <v>696</v>
      </c>
      <c r="F1300" s="37" t="s">
        <v>1862</v>
      </c>
    </row>
    <row r="1301" spans="1:6" x14ac:dyDescent="0.4">
      <c r="A1301" s="52" t="s">
        <v>1990</v>
      </c>
      <c r="B1301" s="37" t="s">
        <v>1861</v>
      </c>
      <c r="C1301" s="37" t="s">
        <v>696</v>
      </c>
      <c r="D1301" s="37" t="s">
        <v>1862</v>
      </c>
      <c r="E1301" s="53" t="s">
        <v>696</v>
      </c>
      <c r="F1301" s="37" t="s">
        <v>1862</v>
      </c>
    </row>
    <row r="1302" spans="1:6" x14ac:dyDescent="0.4">
      <c r="A1302" s="52" t="s">
        <v>1991</v>
      </c>
      <c r="B1302" s="37" t="s">
        <v>1861</v>
      </c>
      <c r="C1302" s="37" t="s">
        <v>696</v>
      </c>
      <c r="D1302" s="37" t="s">
        <v>1862</v>
      </c>
      <c r="E1302" s="53" t="s">
        <v>696</v>
      </c>
      <c r="F1302" s="37" t="s">
        <v>1862</v>
      </c>
    </row>
    <row r="1303" spans="1:6" x14ac:dyDescent="0.4">
      <c r="A1303" s="52" t="s">
        <v>1992</v>
      </c>
      <c r="B1303" s="37" t="s">
        <v>1861</v>
      </c>
      <c r="C1303" s="37" t="s">
        <v>696</v>
      </c>
      <c r="D1303" s="37" t="s">
        <v>1862</v>
      </c>
      <c r="E1303" s="53" t="s">
        <v>696</v>
      </c>
      <c r="F1303" s="37" t="s">
        <v>1862</v>
      </c>
    </row>
    <row r="1304" spans="1:6" x14ac:dyDescent="0.4">
      <c r="A1304" s="52" t="s">
        <v>1993</v>
      </c>
      <c r="B1304" s="37" t="s">
        <v>1861</v>
      </c>
      <c r="C1304" s="37" t="s">
        <v>696</v>
      </c>
      <c r="D1304" s="37" t="s">
        <v>1862</v>
      </c>
      <c r="E1304" s="53" t="s">
        <v>696</v>
      </c>
      <c r="F1304" s="37" t="s">
        <v>1862</v>
      </c>
    </row>
    <row r="1305" spans="1:6" x14ac:dyDescent="0.4">
      <c r="A1305" s="52" t="s">
        <v>1994</v>
      </c>
      <c r="B1305" s="37" t="s">
        <v>1861</v>
      </c>
      <c r="C1305" s="37" t="s">
        <v>696</v>
      </c>
      <c r="D1305" s="37" t="s">
        <v>1862</v>
      </c>
      <c r="E1305" s="53" t="s">
        <v>696</v>
      </c>
      <c r="F1305" s="37" t="s">
        <v>1862</v>
      </c>
    </row>
    <row r="1306" spans="1:6" ht="30" x14ac:dyDescent="0.4">
      <c r="A1306" s="52" t="s">
        <v>1995</v>
      </c>
      <c r="B1306" s="37" t="s">
        <v>1861</v>
      </c>
      <c r="C1306" s="37" t="s">
        <v>696</v>
      </c>
      <c r="D1306" s="37" t="s">
        <v>1862</v>
      </c>
      <c r="E1306" s="53" t="s">
        <v>696</v>
      </c>
      <c r="F1306" s="37" t="s">
        <v>1862</v>
      </c>
    </row>
    <row r="1307" spans="1:6" x14ac:dyDescent="0.4">
      <c r="A1307" s="52" t="s">
        <v>1996</v>
      </c>
      <c r="B1307" s="37" t="s">
        <v>1861</v>
      </c>
      <c r="C1307" s="37" t="s">
        <v>696</v>
      </c>
      <c r="D1307" s="37" t="s">
        <v>1862</v>
      </c>
      <c r="E1307" s="53" t="s">
        <v>696</v>
      </c>
      <c r="F1307" s="37" t="s">
        <v>1862</v>
      </c>
    </row>
    <row r="1308" spans="1:6" x14ac:dyDescent="0.4">
      <c r="A1308" s="52" t="s">
        <v>1997</v>
      </c>
      <c r="B1308" s="37" t="s">
        <v>1861</v>
      </c>
      <c r="C1308" s="37" t="s">
        <v>696</v>
      </c>
      <c r="D1308" s="37" t="s">
        <v>1862</v>
      </c>
      <c r="E1308" s="53" t="s">
        <v>696</v>
      </c>
      <c r="F1308" s="37" t="s">
        <v>1862</v>
      </c>
    </row>
    <row r="1309" spans="1:6" x14ac:dyDescent="0.4">
      <c r="A1309" s="52" t="s">
        <v>1998</v>
      </c>
      <c r="B1309" s="37" t="s">
        <v>1861</v>
      </c>
      <c r="C1309" s="37" t="s">
        <v>696</v>
      </c>
      <c r="D1309" s="37" t="s">
        <v>1862</v>
      </c>
      <c r="E1309" s="53" t="s">
        <v>696</v>
      </c>
      <c r="F1309" s="37" t="s">
        <v>1862</v>
      </c>
    </row>
    <row r="1310" spans="1:6" x14ac:dyDescent="0.4">
      <c r="A1310" s="52" t="s">
        <v>1999</v>
      </c>
      <c r="B1310" s="37" t="s">
        <v>1861</v>
      </c>
      <c r="C1310" s="37" t="s">
        <v>696</v>
      </c>
      <c r="D1310" s="37" t="s">
        <v>1862</v>
      </c>
      <c r="E1310" s="53" t="s">
        <v>696</v>
      </c>
      <c r="F1310" s="37" t="s">
        <v>1862</v>
      </c>
    </row>
    <row r="1311" spans="1:6" x14ac:dyDescent="0.4">
      <c r="A1311" s="52" t="s">
        <v>2000</v>
      </c>
      <c r="B1311" s="37" t="s">
        <v>1861</v>
      </c>
      <c r="C1311" s="37" t="s">
        <v>696</v>
      </c>
      <c r="D1311" s="37" t="s">
        <v>1862</v>
      </c>
      <c r="E1311" s="53" t="s">
        <v>696</v>
      </c>
      <c r="F1311" s="37" t="s">
        <v>1862</v>
      </c>
    </row>
    <row r="1312" spans="1:6" x14ac:dyDescent="0.4">
      <c r="A1312" s="44" t="s">
        <v>2001</v>
      </c>
      <c r="B1312" s="37" t="s">
        <v>1861</v>
      </c>
      <c r="C1312" s="37" t="s">
        <v>696</v>
      </c>
      <c r="D1312" s="37" t="s">
        <v>1862</v>
      </c>
      <c r="E1312" s="53" t="s">
        <v>696</v>
      </c>
      <c r="F1312" s="37" t="s">
        <v>1862</v>
      </c>
    </row>
    <row r="1313" spans="1:6" x14ac:dyDescent="0.4">
      <c r="A1313" s="52" t="s">
        <v>2002</v>
      </c>
      <c r="B1313" s="37" t="s">
        <v>1861</v>
      </c>
      <c r="C1313" s="37" t="s">
        <v>696</v>
      </c>
      <c r="D1313" s="37" t="s">
        <v>1862</v>
      </c>
      <c r="E1313" s="53" t="s">
        <v>696</v>
      </c>
      <c r="F1313" s="37" t="s">
        <v>1862</v>
      </c>
    </row>
    <row r="1314" spans="1:6" x14ac:dyDescent="0.4">
      <c r="A1314" s="52" t="s">
        <v>2003</v>
      </c>
      <c r="B1314" s="37" t="s">
        <v>1861</v>
      </c>
      <c r="C1314" s="37" t="s">
        <v>696</v>
      </c>
      <c r="D1314" s="37" t="s">
        <v>1862</v>
      </c>
      <c r="E1314" s="53" t="s">
        <v>696</v>
      </c>
      <c r="F1314" s="37" t="s">
        <v>1862</v>
      </c>
    </row>
    <row r="1315" spans="1:6" x14ac:dyDescent="0.4">
      <c r="A1315" s="44" t="s">
        <v>2004</v>
      </c>
      <c r="B1315" s="37" t="s">
        <v>1861</v>
      </c>
      <c r="C1315" s="37" t="s">
        <v>696</v>
      </c>
      <c r="D1315" s="37" t="s">
        <v>1862</v>
      </c>
      <c r="E1315" s="53" t="s">
        <v>696</v>
      </c>
      <c r="F1315" s="37" t="s">
        <v>1862</v>
      </c>
    </row>
    <row r="1316" spans="1:6" x14ac:dyDescent="0.4">
      <c r="A1316" s="52" t="s">
        <v>2005</v>
      </c>
      <c r="B1316" s="37" t="s">
        <v>1861</v>
      </c>
      <c r="C1316" s="37" t="s">
        <v>696</v>
      </c>
      <c r="D1316" s="37" t="s">
        <v>1862</v>
      </c>
      <c r="E1316" s="53" t="s">
        <v>696</v>
      </c>
      <c r="F1316" s="37" t="s">
        <v>1862</v>
      </c>
    </row>
    <row r="1317" spans="1:6" x14ac:dyDescent="0.4">
      <c r="A1317" s="52" t="s">
        <v>2006</v>
      </c>
      <c r="B1317" s="37" t="s">
        <v>1861</v>
      </c>
      <c r="C1317" s="37" t="s">
        <v>696</v>
      </c>
      <c r="D1317" s="37" t="s">
        <v>1862</v>
      </c>
      <c r="E1317" s="53" t="s">
        <v>696</v>
      </c>
      <c r="F1317" s="37" t="s">
        <v>1862</v>
      </c>
    </row>
    <row r="1318" spans="1:6" ht="30" x14ac:dyDescent="0.4">
      <c r="A1318" s="44" t="s">
        <v>2007</v>
      </c>
      <c r="B1318" s="37" t="s">
        <v>1861</v>
      </c>
      <c r="C1318" s="37" t="s">
        <v>696</v>
      </c>
      <c r="D1318" s="37" t="s">
        <v>1862</v>
      </c>
      <c r="E1318" s="53" t="s">
        <v>696</v>
      </c>
      <c r="F1318" s="37" t="s">
        <v>1862</v>
      </c>
    </row>
    <row r="1319" spans="1:6" x14ac:dyDescent="0.4">
      <c r="A1319" s="52" t="s">
        <v>2008</v>
      </c>
      <c r="B1319" s="37" t="s">
        <v>1861</v>
      </c>
      <c r="C1319" s="37" t="s">
        <v>696</v>
      </c>
      <c r="D1319" s="37" t="s">
        <v>1862</v>
      </c>
      <c r="E1319" s="53" t="s">
        <v>696</v>
      </c>
      <c r="F1319" s="37" t="s">
        <v>1862</v>
      </c>
    </row>
    <row r="1320" spans="1:6" x14ac:dyDescent="0.4">
      <c r="A1320" s="52" t="s">
        <v>2009</v>
      </c>
      <c r="B1320" s="37" t="s">
        <v>1861</v>
      </c>
      <c r="C1320" s="37" t="s">
        <v>696</v>
      </c>
      <c r="D1320" s="37" t="s">
        <v>1862</v>
      </c>
      <c r="E1320" s="53" t="s">
        <v>696</v>
      </c>
      <c r="F1320" s="37" t="s">
        <v>1862</v>
      </c>
    </row>
    <row r="1321" spans="1:6" ht="30" x14ac:dyDescent="0.4">
      <c r="A1321" s="52" t="s">
        <v>2010</v>
      </c>
      <c r="B1321" s="37" t="s">
        <v>1861</v>
      </c>
      <c r="C1321" s="37" t="s">
        <v>696</v>
      </c>
      <c r="D1321" s="37" t="s">
        <v>1862</v>
      </c>
      <c r="E1321" s="53" t="s">
        <v>696</v>
      </c>
      <c r="F1321" s="37" t="s">
        <v>1862</v>
      </c>
    </row>
    <row r="1322" spans="1:6" ht="30" x14ac:dyDescent="0.4">
      <c r="A1322" s="52" t="s">
        <v>2011</v>
      </c>
      <c r="B1322" s="37" t="s">
        <v>1861</v>
      </c>
      <c r="C1322" s="37" t="s">
        <v>696</v>
      </c>
      <c r="D1322" s="37" t="s">
        <v>1862</v>
      </c>
      <c r="E1322" s="52" t="s">
        <v>696</v>
      </c>
      <c r="F1322" s="37" t="s">
        <v>1862</v>
      </c>
    </row>
    <row r="1323" spans="1:6" x14ac:dyDescent="0.4">
      <c r="A1323" s="52" t="s">
        <v>2012</v>
      </c>
      <c r="B1323" s="37" t="s">
        <v>1861</v>
      </c>
      <c r="C1323" s="37" t="s">
        <v>696</v>
      </c>
      <c r="D1323" s="37" t="s">
        <v>1862</v>
      </c>
      <c r="E1323" s="52" t="s">
        <v>696</v>
      </c>
      <c r="F1323" s="37" t="s">
        <v>1862</v>
      </c>
    </row>
    <row r="1324" spans="1:6" x14ac:dyDescent="0.4">
      <c r="A1324" s="52" t="s">
        <v>2013</v>
      </c>
      <c r="B1324" s="37" t="s">
        <v>1861</v>
      </c>
      <c r="C1324" s="37" t="s">
        <v>696</v>
      </c>
      <c r="D1324" s="37" t="s">
        <v>1862</v>
      </c>
      <c r="E1324" s="53" t="s">
        <v>696</v>
      </c>
      <c r="F1324" s="37" t="s">
        <v>1862</v>
      </c>
    </row>
    <row r="1325" spans="1:6" x14ac:dyDescent="0.4">
      <c r="A1325" s="52" t="s">
        <v>2014</v>
      </c>
      <c r="B1325" s="37" t="s">
        <v>1861</v>
      </c>
      <c r="C1325" s="37" t="s">
        <v>696</v>
      </c>
      <c r="D1325" s="37" t="s">
        <v>1862</v>
      </c>
      <c r="E1325" s="53" t="s">
        <v>696</v>
      </c>
      <c r="F1325" s="37" t="s">
        <v>1862</v>
      </c>
    </row>
    <row r="1326" spans="1:6" ht="30" x14ac:dyDescent="0.4">
      <c r="A1326" s="44" t="s">
        <v>2015</v>
      </c>
      <c r="B1326" s="37" t="s">
        <v>1861</v>
      </c>
      <c r="C1326" s="37" t="s">
        <v>696</v>
      </c>
      <c r="D1326" s="37" t="s">
        <v>1862</v>
      </c>
      <c r="E1326" s="53" t="s">
        <v>696</v>
      </c>
      <c r="F1326" s="37" t="s">
        <v>1862</v>
      </c>
    </row>
    <row r="1327" spans="1:6" x14ac:dyDescent="0.4">
      <c r="A1327" s="52" t="s">
        <v>2016</v>
      </c>
      <c r="B1327" s="37" t="s">
        <v>1861</v>
      </c>
      <c r="C1327" s="37" t="s">
        <v>696</v>
      </c>
      <c r="D1327" s="37" t="s">
        <v>1862</v>
      </c>
      <c r="E1327" s="53" t="s">
        <v>696</v>
      </c>
      <c r="F1327" s="37" t="s">
        <v>1862</v>
      </c>
    </row>
    <row r="1328" spans="1:6" x14ac:dyDescent="0.4">
      <c r="A1328" s="52" t="s">
        <v>2017</v>
      </c>
      <c r="B1328" s="37" t="s">
        <v>1861</v>
      </c>
      <c r="C1328" s="37" t="s">
        <v>696</v>
      </c>
      <c r="D1328" s="37" t="s">
        <v>1862</v>
      </c>
      <c r="E1328" s="53" t="s">
        <v>696</v>
      </c>
      <c r="F1328" s="37" t="s">
        <v>1862</v>
      </c>
    </row>
    <row r="1329" spans="1:6" ht="30" x14ac:dyDescent="0.4">
      <c r="A1329" s="52" t="s">
        <v>2018</v>
      </c>
      <c r="B1329" s="37" t="s">
        <v>1861</v>
      </c>
      <c r="C1329" s="37" t="s">
        <v>696</v>
      </c>
      <c r="D1329" s="37" t="s">
        <v>1862</v>
      </c>
      <c r="E1329" s="53" t="s">
        <v>696</v>
      </c>
      <c r="F1329" s="37" t="s">
        <v>1862</v>
      </c>
    </row>
    <row r="1330" spans="1:6" x14ac:dyDescent="0.4">
      <c r="A1330" s="44" t="s">
        <v>2019</v>
      </c>
      <c r="B1330" s="37" t="s">
        <v>1861</v>
      </c>
      <c r="C1330" s="37" t="s">
        <v>696</v>
      </c>
      <c r="D1330" s="37" t="s">
        <v>1862</v>
      </c>
      <c r="E1330" s="53" t="s">
        <v>696</v>
      </c>
      <c r="F1330" s="37" t="s">
        <v>1862</v>
      </c>
    </row>
    <row r="1331" spans="1:6" x14ac:dyDescent="0.4">
      <c r="A1331" s="52" t="s">
        <v>2020</v>
      </c>
      <c r="B1331" s="37" t="s">
        <v>1861</v>
      </c>
      <c r="C1331" s="37" t="s">
        <v>696</v>
      </c>
      <c r="D1331" s="37" t="s">
        <v>1862</v>
      </c>
      <c r="E1331" s="53" t="s">
        <v>696</v>
      </c>
      <c r="F1331" s="37" t="s">
        <v>1862</v>
      </c>
    </row>
    <row r="1332" spans="1:6" x14ac:dyDescent="0.4">
      <c r="A1332" s="52" t="s">
        <v>2021</v>
      </c>
      <c r="B1332" s="37" t="s">
        <v>1861</v>
      </c>
      <c r="C1332" s="37" t="s">
        <v>696</v>
      </c>
      <c r="D1332" s="37" t="s">
        <v>1862</v>
      </c>
      <c r="E1332" s="53" t="s">
        <v>696</v>
      </c>
      <c r="F1332" s="37" t="s">
        <v>1862</v>
      </c>
    </row>
    <row r="1333" spans="1:6" x14ac:dyDescent="0.4">
      <c r="A1333" s="52" t="s">
        <v>2022</v>
      </c>
      <c r="B1333" s="37" t="s">
        <v>1861</v>
      </c>
      <c r="C1333" s="37" t="s">
        <v>696</v>
      </c>
      <c r="D1333" s="37" t="s">
        <v>1862</v>
      </c>
      <c r="E1333" s="53" t="s">
        <v>696</v>
      </c>
      <c r="F1333" s="37" t="s">
        <v>1862</v>
      </c>
    </row>
    <row r="1334" spans="1:6" x14ac:dyDescent="0.4">
      <c r="A1334" s="52" t="s">
        <v>2023</v>
      </c>
      <c r="B1334" s="37" t="s">
        <v>1861</v>
      </c>
      <c r="C1334" s="37" t="s">
        <v>696</v>
      </c>
      <c r="D1334" s="37" t="s">
        <v>1862</v>
      </c>
      <c r="E1334" s="53" t="s">
        <v>696</v>
      </c>
      <c r="F1334" s="37" t="s">
        <v>1862</v>
      </c>
    </row>
    <row r="1335" spans="1:6" x14ac:dyDescent="0.4">
      <c r="A1335" s="52" t="s">
        <v>2024</v>
      </c>
      <c r="B1335" s="37" t="s">
        <v>1861</v>
      </c>
      <c r="C1335" s="37" t="s">
        <v>696</v>
      </c>
      <c r="D1335" s="37" t="s">
        <v>1862</v>
      </c>
      <c r="E1335" s="52" t="s">
        <v>696</v>
      </c>
      <c r="F1335" s="37" t="s">
        <v>1862</v>
      </c>
    </row>
    <row r="1336" spans="1:6" x14ac:dyDescent="0.4">
      <c r="A1336" s="52" t="s">
        <v>2025</v>
      </c>
      <c r="B1336" s="37" t="s">
        <v>1861</v>
      </c>
      <c r="C1336" s="37" t="s">
        <v>696</v>
      </c>
      <c r="D1336" s="37" t="s">
        <v>1862</v>
      </c>
      <c r="E1336" s="52" t="s">
        <v>696</v>
      </c>
      <c r="F1336" s="37" t="s">
        <v>1862</v>
      </c>
    </row>
    <row r="1337" spans="1:6" x14ac:dyDescent="0.4">
      <c r="A1337" s="52" t="s">
        <v>2026</v>
      </c>
      <c r="B1337" s="37" t="s">
        <v>1861</v>
      </c>
      <c r="C1337" s="37" t="s">
        <v>696</v>
      </c>
      <c r="D1337" s="37" t="s">
        <v>1862</v>
      </c>
      <c r="E1337" s="53" t="s">
        <v>696</v>
      </c>
      <c r="F1337" s="37" t="s">
        <v>1862</v>
      </c>
    </row>
    <row r="1338" spans="1:6" x14ac:dyDescent="0.4">
      <c r="A1338" s="44" t="s">
        <v>2027</v>
      </c>
      <c r="B1338" s="37" t="s">
        <v>1861</v>
      </c>
      <c r="C1338" s="37" t="s">
        <v>696</v>
      </c>
      <c r="D1338" s="37" t="s">
        <v>1862</v>
      </c>
      <c r="E1338" s="53" t="s">
        <v>696</v>
      </c>
      <c r="F1338" s="37" t="s">
        <v>1862</v>
      </c>
    </row>
    <row r="1339" spans="1:6" x14ac:dyDescent="0.4">
      <c r="A1339" s="52" t="s">
        <v>2028</v>
      </c>
      <c r="B1339" s="37" t="s">
        <v>1861</v>
      </c>
      <c r="C1339" s="37" t="s">
        <v>696</v>
      </c>
      <c r="D1339" s="37" t="s">
        <v>1862</v>
      </c>
      <c r="E1339" s="52" t="s">
        <v>696</v>
      </c>
      <c r="F1339" s="37" t="s">
        <v>1862</v>
      </c>
    </row>
    <row r="1340" spans="1:6" x14ac:dyDescent="0.4">
      <c r="A1340" s="52" t="s">
        <v>2029</v>
      </c>
      <c r="B1340" s="37" t="s">
        <v>1861</v>
      </c>
      <c r="C1340" s="37" t="s">
        <v>696</v>
      </c>
      <c r="D1340" s="37" t="s">
        <v>1862</v>
      </c>
      <c r="E1340" s="52" t="s">
        <v>696</v>
      </c>
      <c r="F1340" s="37" t="s">
        <v>1862</v>
      </c>
    </row>
    <row r="1341" spans="1:6" x14ac:dyDescent="0.4">
      <c r="A1341" s="52" t="s">
        <v>2030</v>
      </c>
      <c r="B1341" s="37" t="s">
        <v>1861</v>
      </c>
      <c r="C1341" s="37" t="s">
        <v>696</v>
      </c>
      <c r="D1341" s="37" t="s">
        <v>1862</v>
      </c>
      <c r="E1341" s="53" t="s">
        <v>696</v>
      </c>
      <c r="F1341" s="37" t="s">
        <v>1862</v>
      </c>
    </row>
    <row r="1342" spans="1:6" x14ac:dyDescent="0.4">
      <c r="A1342" s="52" t="s">
        <v>2031</v>
      </c>
      <c r="B1342" s="37" t="s">
        <v>1861</v>
      </c>
      <c r="C1342" s="37" t="s">
        <v>696</v>
      </c>
      <c r="D1342" s="37" t="s">
        <v>1862</v>
      </c>
      <c r="E1342" s="53" t="s">
        <v>696</v>
      </c>
      <c r="F1342" s="37" t="s">
        <v>1862</v>
      </c>
    </row>
    <row r="1343" spans="1:6" x14ac:dyDescent="0.4">
      <c r="A1343" s="52" t="s">
        <v>2032</v>
      </c>
      <c r="B1343" s="37" t="s">
        <v>1861</v>
      </c>
      <c r="C1343" s="37" t="s">
        <v>696</v>
      </c>
      <c r="D1343" s="37" t="s">
        <v>1862</v>
      </c>
      <c r="E1343" s="53" t="s">
        <v>696</v>
      </c>
      <c r="F1343" s="37" t="s">
        <v>1862</v>
      </c>
    </row>
    <row r="1344" spans="1:6" x14ac:dyDescent="0.4">
      <c r="A1344" s="52" t="s">
        <v>2033</v>
      </c>
      <c r="B1344" s="37" t="s">
        <v>1861</v>
      </c>
      <c r="C1344" s="37" t="s">
        <v>696</v>
      </c>
      <c r="D1344" s="37" t="s">
        <v>1862</v>
      </c>
      <c r="E1344" s="53" t="s">
        <v>696</v>
      </c>
      <c r="F1344" s="37" t="s">
        <v>1862</v>
      </c>
    </row>
    <row r="1345" spans="1:6" x14ac:dyDescent="0.4">
      <c r="A1345" s="52" t="s">
        <v>2034</v>
      </c>
      <c r="B1345" s="37" t="s">
        <v>1861</v>
      </c>
      <c r="C1345" s="37" t="s">
        <v>696</v>
      </c>
      <c r="D1345" s="37" t="s">
        <v>1862</v>
      </c>
      <c r="E1345" s="53" t="s">
        <v>696</v>
      </c>
      <c r="F1345" s="37" t="s">
        <v>1862</v>
      </c>
    </row>
    <row r="1346" spans="1:6" x14ac:dyDescent="0.4">
      <c r="A1346" s="52" t="s">
        <v>2035</v>
      </c>
      <c r="B1346" s="37" t="s">
        <v>1861</v>
      </c>
      <c r="C1346" s="37" t="s">
        <v>696</v>
      </c>
      <c r="D1346" s="37" t="s">
        <v>1862</v>
      </c>
      <c r="E1346" s="53" t="s">
        <v>696</v>
      </c>
      <c r="F1346" s="37" t="s">
        <v>1862</v>
      </c>
    </row>
    <row r="1347" spans="1:6" x14ac:dyDescent="0.4">
      <c r="A1347" s="52" t="s">
        <v>2036</v>
      </c>
      <c r="B1347" s="37" t="s">
        <v>1861</v>
      </c>
      <c r="C1347" s="37" t="s">
        <v>696</v>
      </c>
      <c r="D1347" s="37" t="s">
        <v>1862</v>
      </c>
      <c r="E1347" s="53" t="s">
        <v>696</v>
      </c>
      <c r="F1347" s="37" t="s">
        <v>1862</v>
      </c>
    </row>
    <row r="1348" spans="1:6" x14ac:dyDescent="0.4">
      <c r="A1348" s="52" t="s">
        <v>2037</v>
      </c>
      <c r="B1348" s="37" t="s">
        <v>1861</v>
      </c>
      <c r="C1348" s="37" t="s">
        <v>696</v>
      </c>
      <c r="D1348" s="37" t="s">
        <v>1862</v>
      </c>
      <c r="E1348" s="52" t="s">
        <v>696</v>
      </c>
      <c r="F1348" s="37" t="s">
        <v>1862</v>
      </c>
    </row>
    <row r="1349" spans="1:6" x14ac:dyDescent="0.4">
      <c r="A1349" s="52" t="s">
        <v>2038</v>
      </c>
      <c r="B1349" s="37" t="s">
        <v>1861</v>
      </c>
      <c r="C1349" s="37" t="s">
        <v>696</v>
      </c>
      <c r="D1349" s="37" t="s">
        <v>1862</v>
      </c>
      <c r="E1349" s="53" t="s">
        <v>696</v>
      </c>
      <c r="F1349" s="37" t="s">
        <v>1862</v>
      </c>
    </row>
    <row r="1350" spans="1:6" x14ac:dyDescent="0.4">
      <c r="A1350" s="52" t="s">
        <v>2039</v>
      </c>
      <c r="B1350" s="37" t="s">
        <v>1861</v>
      </c>
      <c r="C1350" s="37" t="s">
        <v>696</v>
      </c>
      <c r="D1350" s="37" t="s">
        <v>1862</v>
      </c>
      <c r="E1350" s="53" t="s">
        <v>696</v>
      </c>
      <c r="F1350" s="37" t="s">
        <v>1862</v>
      </c>
    </row>
    <row r="1351" spans="1:6" x14ac:dyDescent="0.4">
      <c r="A1351" s="52" t="s">
        <v>2040</v>
      </c>
      <c r="B1351" s="37" t="s">
        <v>1861</v>
      </c>
      <c r="C1351" s="37" t="s">
        <v>696</v>
      </c>
      <c r="D1351" s="37" t="s">
        <v>1862</v>
      </c>
      <c r="E1351" s="53" t="s">
        <v>696</v>
      </c>
      <c r="F1351" s="37" t="s">
        <v>1862</v>
      </c>
    </row>
    <row r="1352" spans="1:6" x14ac:dyDescent="0.4">
      <c r="A1352" s="52" t="s">
        <v>2041</v>
      </c>
      <c r="B1352" s="37" t="s">
        <v>1861</v>
      </c>
      <c r="C1352" s="37" t="s">
        <v>696</v>
      </c>
      <c r="D1352" s="37" t="s">
        <v>1862</v>
      </c>
      <c r="E1352" s="53" t="s">
        <v>696</v>
      </c>
      <c r="F1352" s="37" t="s">
        <v>1862</v>
      </c>
    </row>
    <row r="1353" spans="1:6" x14ac:dyDescent="0.4">
      <c r="A1353" s="52" t="s">
        <v>2042</v>
      </c>
      <c r="B1353" s="37" t="s">
        <v>1861</v>
      </c>
      <c r="C1353" s="37" t="s">
        <v>696</v>
      </c>
      <c r="D1353" s="37" t="s">
        <v>1862</v>
      </c>
      <c r="E1353" s="53" t="s">
        <v>696</v>
      </c>
      <c r="F1353" s="37" t="s">
        <v>1862</v>
      </c>
    </row>
    <row r="1354" spans="1:6" x14ac:dyDescent="0.4">
      <c r="A1354" s="52" t="s">
        <v>2043</v>
      </c>
      <c r="B1354" s="37" t="s">
        <v>1861</v>
      </c>
      <c r="C1354" s="37" t="s">
        <v>696</v>
      </c>
      <c r="D1354" s="37" t="s">
        <v>1862</v>
      </c>
      <c r="E1354" s="53" t="s">
        <v>696</v>
      </c>
      <c r="F1354" s="37" t="s">
        <v>1862</v>
      </c>
    </row>
    <row r="1355" spans="1:6" x14ac:dyDescent="0.4">
      <c r="A1355" s="52" t="s">
        <v>2044</v>
      </c>
      <c r="B1355" s="37" t="s">
        <v>1861</v>
      </c>
      <c r="C1355" s="37" t="s">
        <v>696</v>
      </c>
      <c r="D1355" s="37" t="s">
        <v>1862</v>
      </c>
      <c r="E1355" s="53" t="s">
        <v>696</v>
      </c>
      <c r="F1355" s="37" t="s">
        <v>1862</v>
      </c>
    </row>
    <row r="1356" spans="1:6" x14ac:dyDescent="0.4">
      <c r="A1356" s="52" t="s">
        <v>2045</v>
      </c>
      <c r="B1356" s="37" t="s">
        <v>1861</v>
      </c>
      <c r="C1356" s="37" t="s">
        <v>696</v>
      </c>
      <c r="D1356" s="37" t="s">
        <v>1862</v>
      </c>
      <c r="E1356" s="53" t="s">
        <v>696</v>
      </c>
      <c r="F1356" s="37" t="s">
        <v>1862</v>
      </c>
    </row>
    <row r="1357" spans="1:6" x14ac:dyDescent="0.4">
      <c r="A1357" s="52" t="s">
        <v>2046</v>
      </c>
      <c r="B1357" s="37" t="s">
        <v>1861</v>
      </c>
      <c r="C1357" s="37" t="s">
        <v>696</v>
      </c>
      <c r="D1357" s="37" t="s">
        <v>1862</v>
      </c>
      <c r="E1357" s="52" t="s">
        <v>696</v>
      </c>
      <c r="F1357" s="37" t="s">
        <v>1862</v>
      </c>
    </row>
    <row r="1358" spans="1:6" x14ac:dyDescent="0.4">
      <c r="A1358" s="52" t="s">
        <v>2047</v>
      </c>
      <c r="B1358" s="37" t="s">
        <v>1861</v>
      </c>
      <c r="C1358" s="37" t="s">
        <v>696</v>
      </c>
      <c r="D1358" s="37" t="s">
        <v>1862</v>
      </c>
      <c r="E1358" s="53" t="s">
        <v>696</v>
      </c>
      <c r="F1358" s="37" t="s">
        <v>1862</v>
      </c>
    </row>
    <row r="1359" spans="1:6" ht="30" x14ac:dyDescent="0.4">
      <c r="A1359" s="52" t="s">
        <v>2048</v>
      </c>
      <c r="B1359" s="37" t="s">
        <v>1861</v>
      </c>
      <c r="C1359" s="37" t="s">
        <v>696</v>
      </c>
      <c r="D1359" s="37" t="s">
        <v>1862</v>
      </c>
      <c r="E1359" s="53" t="s">
        <v>696</v>
      </c>
      <c r="F1359" s="37" t="s">
        <v>1862</v>
      </c>
    </row>
    <row r="1360" spans="1:6" ht="30" x14ac:dyDescent="0.4">
      <c r="A1360" s="52" t="s">
        <v>2049</v>
      </c>
      <c r="B1360" s="37" t="s">
        <v>1861</v>
      </c>
      <c r="C1360" s="37" t="s">
        <v>696</v>
      </c>
      <c r="D1360" s="37" t="s">
        <v>1862</v>
      </c>
      <c r="E1360" s="53" t="s">
        <v>696</v>
      </c>
      <c r="F1360" s="37" t="s">
        <v>1862</v>
      </c>
    </row>
    <row r="1361" spans="1:6" x14ac:dyDescent="0.4">
      <c r="A1361" s="52" t="s">
        <v>2050</v>
      </c>
      <c r="B1361" s="37" t="s">
        <v>1861</v>
      </c>
      <c r="C1361" s="37" t="s">
        <v>696</v>
      </c>
      <c r="D1361" s="37" t="s">
        <v>1862</v>
      </c>
      <c r="E1361" s="53" t="s">
        <v>696</v>
      </c>
      <c r="F1361" s="37" t="s">
        <v>1862</v>
      </c>
    </row>
    <row r="1362" spans="1:6" x14ac:dyDescent="0.4">
      <c r="A1362" s="52" t="s">
        <v>2051</v>
      </c>
      <c r="B1362" s="37" t="s">
        <v>2052</v>
      </c>
      <c r="C1362" s="37" t="s">
        <v>2053</v>
      </c>
      <c r="D1362" s="37" t="s">
        <v>2054</v>
      </c>
      <c r="E1362" s="53" t="s">
        <v>2053</v>
      </c>
      <c r="F1362" s="37" t="s">
        <v>2054</v>
      </c>
    </row>
    <row r="1363" spans="1:6" x14ac:dyDescent="0.4">
      <c r="A1363" s="52" t="s">
        <v>2055</v>
      </c>
      <c r="B1363" s="37" t="s">
        <v>2052</v>
      </c>
      <c r="C1363" s="37" t="s">
        <v>2053</v>
      </c>
      <c r="D1363" s="37" t="s">
        <v>2054</v>
      </c>
      <c r="E1363" s="53" t="s">
        <v>2053</v>
      </c>
      <c r="F1363" s="37" t="s">
        <v>2054</v>
      </c>
    </row>
    <row r="1364" spans="1:6" x14ac:dyDescent="0.4">
      <c r="A1364" s="52" t="s">
        <v>2056</v>
      </c>
      <c r="B1364" s="37" t="s">
        <v>695</v>
      </c>
      <c r="E1364" s="53" t="s">
        <v>380</v>
      </c>
      <c r="F1364" s="37" t="s">
        <v>393</v>
      </c>
    </row>
    <row r="1365" spans="1:6" x14ac:dyDescent="0.4">
      <c r="A1365" s="52" t="s">
        <v>2057</v>
      </c>
      <c r="B1365" s="37" t="s">
        <v>2052</v>
      </c>
      <c r="C1365" s="37" t="s">
        <v>2053</v>
      </c>
      <c r="D1365" s="37" t="s">
        <v>2054</v>
      </c>
      <c r="E1365" s="53" t="s">
        <v>2053</v>
      </c>
      <c r="F1365" s="37" t="s">
        <v>2054</v>
      </c>
    </row>
    <row r="1366" spans="1:6" x14ac:dyDescent="0.4">
      <c r="A1366" s="52" t="s">
        <v>2058</v>
      </c>
      <c r="B1366" s="37" t="s">
        <v>2052</v>
      </c>
      <c r="C1366" s="37" t="s">
        <v>2053</v>
      </c>
      <c r="D1366" s="37" t="s">
        <v>2054</v>
      </c>
      <c r="E1366" s="53" t="s">
        <v>2053</v>
      </c>
      <c r="F1366" s="37" t="s">
        <v>2054</v>
      </c>
    </row>
    <row r="1367" spans="1:6" x14ac:dyDescent="0.4">
      <c r="A1367" s="52" t="s">
        <v>2059</v>
      </c>
      <c r="B1367" s="37" t="s">
        <v>2052</v>
      </c>
      <c r="C1367" s="37" t="s">
        <v>2053</v>
      </c>
      <c r="D1367" s="37" t="s">
        <v>2054</v>
      </c>
      <c r="E1367" s="53" t="s">
        <v>2053</v>
      </c>
      <c r="F1367" s="37" t="s">
        <v>2054</v>
      </c>
    </row>
    <row r="1368" spans="1:6" x14ac:dyDescent="0.4">
      <c r="A1368" s="52" t="s">
        <v>2060</v>
      </c>
      <c r="B1368" s="37" t="s">
        <v>2052</v>
      </c>
      <c r="C1368" s="37" t="s">
        <v>2053</v>
      </c>
      <c r="D1368" s="37" t="s">
        <v>2054</v>
      </c>
      <c r="E1368" s="53" t="s">
        <v>2053</v>
      </c>
      <c r="F1368" s="37" t="s">
        <v>2054</v>
      </c>
    </row>
    <row r="1369" spans="1:6" x14ac:dyDescent="0.4">
      <c r="A1369" s="44" t="s">
        <v>2061</v>
      </c>
      <c r="B1369" s="37" t="s">
        <v>2052</v>
      </c>
      <c r="C1369" s="37" t="s">
        <v>2053</v>
      </c>
      <c r="D1369" s="37" t="s">
        <v>2054</v>
      </c>
      <c r="E1369" s="53" t="s">
        <v>2053</v>
      </c>
      <c r="F1369" s="37" t="s">
        <v>2054</v>
      </c>
    </row>
    <row r="1370" spans="1:6" x14ac:dyDescent="0.4">
      <c r="A1370" s="52" t="s">
        <v>2062</v>
      </c>
      <c r="B1370" s="37" t="s">
        <v>2052</v>
      </c>
      <c r="C1370" s="37" t="s">
        <v>2053</v>
      </c>
      <c r="D1370" s="37" t="s">
        <v>2054</v>
      </c>
      <c r="E1370" s="52" t="s">
        <v>2053</v>
      </c>
      <c r="F1370" s="37" t="s">
        <v>2054</v>
      </c>
    </row>
    <row r="1371" spans="1:6" x14ac:dyDescent="0.4">
      <c r="A1371" s="52" t="s">
        <v>2063</v>
      </c>
      <c r="B1371" s="37" t="s">
        <v>2052</v>
      </c>
      <c r="C1371" s="37" t="s">
        <v>2053</v>
      </c>
      <c r="D1371" s="37" t="s">
        <v>2054</v>
      </c>
      <c r="E1371" s="53" t="s">
        <v>2053</v>
      </c>
      <c r="F1371" s="37" t="s">
        <v>2054</v>
      </c>
    </row>
    <row r="1372" spans="1:6" x14ac:dyDescent="0.4">
      <c r="A1372" s="52" t="s">
        <v>2064</v>
      </c>
      <c r="B1372" s="37" t="s">
        <v>2052</v>
      </c>
      <c r="C1372" s="37" t="s">
        <v>2053</v>
      </c>
      <c r="D1372" s="37" t="s">
        <v>2054</v>
      </c>
      <c r="E1372" s="53" t="s">
        <v>2053</v>
      </c>
      <c r="F1372" s="37" t="s">
        <v>2054</v>
      </c>
    </row>
    <row r="1373" spans="1:6" x14ac:dyDescent="0.4">
      <c r="A1373" s="52" t="s">
        <v>2065</v>
      </c>
      <c r="B1373" s="37" t="s">
        <v>2052</v>
      </c>
      <c r="C1373" s="37" t="s">
        <v>2053</v>
      </c>
      <c r="D1373" s="37" t="s">
        <v>2054</v>
      </c>
      <c r="E1373" s="52" t="s">
        <v>2053</v>
      </c>
      <c r="F1373" s="37" t="s">
        <v>2054</v>
      </c>
    </row>
    <row r="1374" spans="1:6" x14ac:dyDescent="0.4">
      <c r="A1374" s="44" t="s">
        <v>2066</v>
      </c>
      <c r="B1374" s="37" t="s">
        <v>2052</v>
      </c>
      <c r="C1374" s="37" t="s">
        <v>2053</v>
      </c>
      <c r="D1374" s="37" t="s">
        <v>2054</v>
      </c>
      <c r="E1374" s="53" t="s">
        <v>2053</v>
      </c>
      <c r="F1374" s="37" t="s">
        <v>2054</v>
      </c>
    </row>
    <row r="1375" spans="1:6" x14ac:dyDescent="0.4">
      <c r="A1375" s="44" t="s">
        <v>2067</v>
      </c>
      <c r="B1375" s="37" t="s">
        <v>2052</v>
      </c>
      <c r="C1375" s="37" t="s">
        <v>2053</v>
      </c>
      <c r="D1375" s="37" t="s">
        <v>2054</v>
      </c>
      <c r="E1375" s="53" t="s">
        <v>2053</v>
      </c>
      <c r="F1375" s="37" t="s">
        <v>2054</v>
      </c>
    </row>
    <row r="1376" spans="1:6" x14ac:dyDescent="0.4">
      <c r="A1376" s="52" t="s">
        <v>2068</v>
      </c>
      <c r="B1376" s="37" t="s">
        <v>2052</v>
      </c>
      <c r="C1376" s="37" t="s">
        <v>2053</v>
      </c>
      <c r="D1376" s="37" t="s">
        <v>2054</v>
      </c>
      <c r="E1376" s="53" t="s">
        <v>2053</v>
      </c>
      <c r="F1376" s="37" t="s">
        <v>2054</v>
      </c>
    </row>
    <row r="1377" spans="1:6" x14ac:dyDescent="0.4">
      <c r="A1377" s="44" t="s">
        <v>2069</v>
      </c>
      <c r="B1377" s="37" t="s">
        <v>2052</v>
      </c>
      <c r="C1377" s="37" t="s">
        <v>2053</v>
      </c>
      <c r="D1377" s="37" t="s">
        <v>2054</v>
      </c>
      <c r="E1377" s="53" t="s">
        <v>2053</v>
      </c>
      <c r="F1377" s="37" t="s">
        <v>2054</v>
      </c>
    </row>
    <row r="1378" spans="1:6" x14ac:dyDescent="0.4">
      <c r="A1378" s="52" t="s">
        <v>2070</v>
      </c>
      <c r="B1378" s="37" t="s">
        <v>2052</v>
      </c>
      <c r="C1378" s="37" t="s">
        <v>2053</v>
      </c>
      <c r="D1378" s="37" t="s">
        <v>2054</v>
      </c>
      <c r="E1378" s="53" t="s">
        <v>2053</v>
      </c>
      <c r="F1378" s="37" t="s">
        <v>2054</v>
      </c>
    </row>
    <row r="1379" spans="1:6" x14ac:dyDescent="0.4">
      <c r="A1379" s="52" t="s">
        <v>2071</v>
      </c>
      <c r="B1379" s="37" t="s">
        <v>2052</v>
      </c>
      <c r="C1379" s="37" t="s">
        <v>2053</v>
      </c>
      <c r="D1379" s="37" t="s">
        <v>2054</v>
      </c>
      <c r="E1379" s="53" t="s">
        <v>2053</v>
      </c>
      <c r="F1379" s="37" t="s">
        <v>2054</v>
      </c>
    </row>
    <row r="1380" spans="1:6" x14ac:dyDescent="0.4">
      <c r="A1380" s="52" t="s">
        <v>2072</v>
      </c>
      <c r="B1380" s="37" t="s">
        <v>2052</v>
      </c>
      <c r="C1380" s="37" t="s">
        <v>2053</v>
      </c>
      <c r="D1380" s="37" t="s">
        <v>2054</v>
      </c>
      <c r="E1380" s="53" t="s">
        <v>2053</v>
      </c>
      <c r="F1380" s="37" t="s">
        <v>2054</v>
      </c>
    </row>
    <row r="1381" spans="1:6" x14ac:dyDescent="0.4">
      <c r="A1381" s="52" t="s">
        <v>2073</v>
      </c>
      <c r="B1381" s="37" t="s">
        <v>2052</v>
      </c>
      <c r="C1381" s="37" t="s">
        <v>2053</v>
      </c>
      <c r="D1381" s="37" t="s">
        <v>2054</v>
      </c>
      <c r="E1381" s="53" t="s">
        <v>2053</v>
      </c>
      <c r="F1381" s="37" t="s">
        <v>2054</v>
      </c>
    </row>
    <row r="1382" spans="1:6" x14ac:dyDescent="0.4">
      <c r="A1382" s="52" t="s">
        <v>2074</v>
      </c>
      <c r="B1382" s="37" t="s">
        <v>2052</v>
      </c>
      <c r="C1382" s="37" t="s">
        <v>2053</v>
      </c>
      <c r="D1382" s="37" t="s">
        <v>2054</v>
      </c>
      <c r="E1382" s="52" t="s">
        <v>2053</v>
      </c>
      <c r="F1382" s="37" t="s">
        <v>2054</v>
      </c>
    </row>
    <row r="1383" spans="1:6" ht="30" x14ac:dyDescent="0.4">
      <c r="A1383" s="52" t="s">
        <v>2075</v>
      </c>
      <c r="B1383" s="37" t="s">
        <v>2052</v>
      </c>
      <c r="C1383" s="37" t="s">
        <v>2053</v>
      </c>
      <c r="D1383" s="37" t="s">
        <v>2054</v>
      </c>
      <c r="E1383" s="52" t="s">
        <v>2053</v>
      </c>
      <c r="F1383" s="37" t="s">
        <v>2054</v>
      </c>
    </row>
    <row r="1384" spans="1:6" x14ac:dyDescent="0.4">
      <c r="A1384" s="52" t="s">
        <v>2076</v>
      </c>
      <c r="B1384" s="37" t="s">
        <v>2052</v>
      </c>
      <c r="C1384" s="37" t="s">
        <v>2053</v>
      </c>
      <c r="D1384" s="37" t="s">
        <v>2054</v>
      </c>
      <c r="E1384" s="53" t="s">
        <v>2053</v>
      </c>
      <c r="F1384" s="37" t="s">
        <v>2054</v>
      </c>
    </row>
    <row r="1385" spans="1:6" x14ac:dyDescent="0.4">
      <c r="A1385" s="52" t="s">
        <v>2077</v>
      </c>
      <c r="B1385" s="37" t="s">
        <v>2052</v>
      </c>
      <c r="C1385" s="37" t="s">
        <v>2053</v>
      </c>
      <c r="D1385" s="37" t="s">
        <v>2054</v>
      </c>
      <c r="E1385" s="52" t="s">
        <v>2053</v>
      </c>
      <c r="F1385" s="37" t="s">
        <v>2054</v>
      </c>
    </row>
    <row r="1386" spans="1:6" x14ac:dyDescent="0.4">
      <c r="A1386" s="52" t="s">
        <v>2078</v>
      </c>
      <c r="B1386" s="37" t="s">
        <v>2052</v>
      </c>
      <c r="C1386" s="37" t="s">
        <v>2053</v>
      </c>
      <c r="D1386" s="37" t="s">
        <v>2054</v>
      </c>
      <c r="E1386" s="52" t="s">
        <v>2053</v>
      </c>
      <c r="F1386" s="37" t="s">
        <v>2054</v>
      </c>
    </row>
    <row r="1387" spans="1:6" x14ac:dyDescent="0.4">
      <c r="A1387" s="52" t="s">
        <v>2079</v>
      </c>
      <c r="B1387" s="37" t="s">
        <v>2052</v>
      </c>
      <c r="C1387" s="37" t="s">
        <v>2053</v>
      </c>
      <c r="D1387" s="37" t="s">
        <v>2054</v>
      </c>
      <c r="E1387" s="53" t="s">
        <v>2053</v>
      </c>
      <c r="F1387" s="37" t="s">
        <v>2054</v>
      </c>
    </row>
    <row r="1388" spans="1:6" x14ac:dyDescent="0.4">
      <c r="A1388" s="44" t="s">
        <v>2080</v>
      </c>
      <c r="B1388" s="37" t="s">
        <v>2052</v>
      </c>
      <c r="C1388" s="37" t="s">
        <v>2053</v>
      </c>
      <c r="D1388" s="37" t="s">
        <v>2054</v>
      </c>
      <c r="E1388" s="53" t="s">
        <v>2053</v>
      </c>
      <c r="F1388" s="37" t="s">
        <v>2054</v>
      </c>
    </row>
    <row r="1389" spans="1:6" x14ac:dyDescent="0.4">
      <c r="A1389" s="52" t="s">
        <v>2081</v>
      </c>
      <c r="B1389" s="37" t="s">
        <v>2052</v>
      </c>
      <c r="C1389" s="37" t="s">
        <v>2053</v>
      </c>
      <c r="D1389" s="37" t="s">
        <v>2054</v>
      </c>
      <c r="E1389" s="53" t="s">
        <v>2053</v>
      </c>
      <c r="F1389" s="37" t="s">
        <v>2054</v>
      </c>
    </row>
    <row r="1390" spans="1:6" x14ac:dyDescent="0.4">
      <c r="A1390" s="44" t="s">
        <v>2082</v>
      </c>
      <c r="B1390" s="37" t="s">
        <v>2052</v>
      </c>
      <c r="C1390" s="37" t="s">
        <v>2053</v>
      </c>
      <c r="D1390" s="37" t="s">
        <v>2054</v>
      </c>
      <c r="E1390" s="53" t="s">
        <v>2053</v>
      </c>
      <c r="F1390" s="37" t="s">
        <v>2054</v>
      </c>
    </row>
    <row r="1391" spans="1:6" x14ac:dyDescent="0.4">
      <c r="A1391" s="44" t="s">
        <v>2083</v>
      </c>
      <c r="B1391" s="37" t="s">
        <v>2052</v>
      </c>
      <c r="C1391" s="37" t="s">
        <v>2053</v>
      </c>
      <c r="D1391" s="37" t="s">
        <v>2054</v>
      </c>
      <c r="E1391" s="53" t="s">
        <v>2053</v>
      </c>
      <c r="F1391" s="37" t="s">
        <v>2054</v>
      </c>
    </row>
    <row r="1392" spans="1:6" ht="30" x14ac:dyDescent="0.4">
      <c r="A1392" s="52" t="s">
        <v>2084</v>
      </c>
      <c r="B1392" s="37" t="s">
        <v>2052</v>
      </c>
      <c r="C1392" s="37" t="s">
        <v>2053</v>
      </c>
      <c r="D1392" s="37" t="s">
        <v>2054</v>
      </c>
      <c r="E1392" s="53" t="s">
        <v>2053</v>
      </c>
      <c r="F1392" s="37" t="s">
        <v>2054</v>
      </c>
    </row>
    <row r="1393" spans="1:6" x14ac:dyDescent="0.4">
      <c r="A1393" s="52" t="s">
        <v>2085</v>
      </c>
      <c r="B1393" s="37" t="s">
        <v>2052</v>
      </c>
      <c r="C1393" s="37" t="s">
        <v>2053</v>
      </c>
      <c r="D1393" s="37" t="s">
        <v>2054</v>
      </c>
      <c r="E1393" s="52" t="s">
        <v>2053</v>
      </c>
      <c r="F1393" s="37" t="s">
        <v>2054</v>
      </c>
    </row>
    <row r="1394" spans="1:6" x14ac:dyDescent="0.4">
      <c r="A1394" s="52" t="s">
        <v>2086</v>
      </c>
      <c r="B1394" s="37" t="s">
        <v>2052</v>
      </c>
      <c r="C1394" s="37" t="s">
        <v>2053</v>
      </c>
      <c r="D1394" s="37" t="s">
        <v>2054</v>
      </c>
      <c r="E1394" s="53" t="s">
        <v>2053</v>
      </c>
      <c r="F1394" s="37" t="s">
        <v>2054</v>
      </c>
    </row>
    <row r="1395" spans="1:6" x14ac:dyDescent="0.4">
      <c r="A1395" s="52" t="s">
        <v>2087</v>
      </c>
      <c r="B1395" s="37" t="s">
        <v>2052</v>
      </c>
      <c r="C1395" s="37" t="s">
        <v>2053</v>
      </c>
      <c r="D1395" s="37" t="s">
        <v>2054</v>
      </c>
      <c r="E1395" s="53" t="s">
        <v>2053</v>
      </c>
      <c r="F1395" s="37" t="s">
        <v>2054</v>
      </c>
    </row>
    <row r="1396" spans="1:6" ht="30" x14ac:dyDescent="0.4">
      <c r="A1396" s="52" t="s">
        <v>2088</v>
      </c>
      <c r="B1396" s="37" t="s">
        <v>2052</v>
      </c>
      <c r="C1396" s="37" t="s">
        <v>2053</v>
      </c>
      <c r="D1396" s="37" t="s">
        <v>2054</v>
      </c>
      <c r="E1396" s="53" t="s">
        <v>2053</v>
      </c>
      <c r="F1396" s="37" t="s">
        <v>2054</v>
      </c>
    </row>
    <row r="1397" spans="1:6" x14ac:dyDescent="0.4">
      <c r="A1397" s="52" t="s">
        <v>2089</v>
      </c>
      <c r="B1397" s="37" t="s">
        <v>2052</v>
      </c>
      <c r="C1397" s="37" t="s">
        <v>2053</v>
      </c>
      <c r="D1397" s="37" t="s">
        <v>2054</v>
      </c>
      <c r="E1397" s="53" t="s">
        <v>2053</v>
      </c>
      <c r="F1397" s="37" t="s">
        <v>2054</v>
      </c>
    </row>
    <row r="1398" spans="1:6" x14ac:dyDescent="0.4">
      <c r="A1398" s="52" t="s">
        <v>2090</v>
      </c>
      <c r="B1398" s="37" t="s">
        <v>2052</v>
      </c>
      <c r="C1398" s="37" t="s">
        <v>2053</v>
      </c>
      <c r="D1398" s="37" t="s">
        <v>2054</v>
      </c>
      <c r="E1398" s="53" t="s">
        <v>2053</v>
      </c>
      <c r="F1398" s="37" t="s">
        <v>2054</v>
      </c>
    </row>
    <row r="1399" spans="1:6" x14ac:dyDescent="0.4">
      <c r="A1399" s="52" t="s">
        <v>2091</v>
      </c>
      <c r="B1399" s="37" t="s">
        <v>2052</v>
      </c>
      <c r="C1399" s="37" t="s">
        <v>2053</v>
      </c>
      <c r="D1399" s="37" t="s">
        <v>2054</v>
      </c>
      <c r="E1399" s="53" t="s">
        <v>2053</v>
      </c>
      <c r="F1399" s="37" t="s">
        <v>2054</v>
      </c>
    </row>
    <row r="1400" spans="1:6" x14ac:dyDescent="0.4">
      <c r="A1400" s="52" t="s">
        <v>2092</v>
      </c>
      <c r="B1400" s="37" t="s">
        <v>2052</v>
      </c>
      <c r="C1400" s="37" t="s">
        <v>2053</v>
      </c>
      <c r="D1400" s="37" t="s">
        <v>2054</v>
      </c>
      <c r="E1400" s="53" t="s">
        <v>2053</v>
      </c>
      <c r="F1400" s="37" t="s">
        <v>2054</v>
      </c>
    </row>
    <row r="1401" spans="1:6" x14ac:dyDescent="0.4">
      <c r="A1401" s="44" t="s">
        <v>2093</v>
      </c>
      <c r="B1401" s="37" t="s">
        <v>2052</v>
      </c>
      <c r="C1401" s="37" t="s">
        <v>2053</v>
      </c>
      <c r="D1401" s="37" t="s">
        <v>2054</v>
      </c>
      <c r="E1401" s="53" t="s">
        <v>2053</v>
      </c>
      <c r="F1401" s="37" t="s">
        <v>2054</v>
      </c>
    </row>
    <row r="1402" spans="1:6" x14ac:dyDescent="0.4">
      <c r="A1402" s="52" t="s">
        <v>2094</v>
      </c>
      <c r="B1402" s="37" t="s">
        <v>2052</v>
      </c>
      <c r="C1402" s="37" t="s">
        <v>2053</v>
      </c>
      <c r="D1402" s="37" t="s">
        <v>2054</v>
      </c>
      <c r="E1402" s="53" t="s">
        <v>2053</v>
      </c>
      <c r="F1402" s="37" t="s">
        <v>2054</v>
      </c>
    </row>
    <row r="1403" spans="1:6" x14ac:dyDescent="0.4">
      <c r="A1403" s="44" t="s">
        <v>2095</v>
      </c>
      <c r="B1403" s="37" t="s">
        <v>2052</v>
      </c>
      <c r="C1403" s="37" t="s">
        <v>2053</v>
      </c>
      <c r="D1403" s="37" t="s">
        <v>2054</v>
      </c>
      <c r="E1403" s="53" t="s">
        <v>2053</v>
      </c>
      <c r="F1403" s="37" t="s">
        <v>2054</v>
      </c>
    </row>
    <row r="1404" spans="1:6" x14ac:dyDescent="0.4">
      <c r="A1404" s="52" t="s">
        <v>2096</v>
      </c>
      <c r="B1404" s="37" t="s">
        <v>2052</v>
      </c>
      <c r="C1404" s="37" t="s">
        <v>2053</v>
      </c>
      <c r="D1404" s="37" t="s">
        <v>2054</v>
      </c>
      <c r="E1404" s="53" t="s">
        <v>2053</v>
      </c>
      <c r="F1404" s="37" t="s">
        <v>2054</v>
      </c>
    </row>
    <row r="1405" spans="1:6" ht="30" x14ac:dyDescent="0.4">
      <c r="A1405" s="52" t="s">
        <v>2097</v>
      </c>
      <c r="B1405" s="37" t="s">
        <v>695</v>
      </c>
      <c r="C1405" s="37" t="s">
        <v>2053</v>
      </c>
      <c r="D1405" s="37" t="s">
        <v>2054</v>
      </c>
      <c r="E1405" s="53" t="s">
        <v>2053</v>
      </c>
      <c r="F1405" s="37" t="s">
        <v>2098</v>
      </c>
    </row>
    <row r="1406" spans="1:6" x14ac:dyDescent="0.4">
      <c r="A1406" s="52" t="s">
        <v>2099</v>
      </c>
      <c r="B1406" s="37" t="s">
        <v>2052</v>
      </c>
      <c r="C1406" s="37" t="s">
        <v>2053</v>
      </c>
      <c r="D1406" s="37" t="s">
        <v>2054</v>
      </c>
      <c r="E1406" s="53" t="s">
        <v>2053</v>
      </c>
      <c r="F1406" s="37" t="s">
        <v>2054</v>
      </c>
    </row>
    <row r="1407" spans="1:6" x14ac:dyDescent="0.4">
      <c r="A1407" s="52" t="s">
        <v>2100</v>
      </c>
      <c r="B1407" s="37" t="s">
        <v>2052</v>
      </c>
      <c r="C1407" s="37" t="s">
        <v>2053</v>
      </c>
      <c r="D1407" s="37" t="s">
        <v>2054</v>
      </c>
      <c r="E1407" s="53" t="s">
        <v>2053</v>
      </c>
      <c r="F1407" s="37" t="s">
        <v>2054</v>
      </c>
    </row>
    <row r="1408" spans="1:6" x14ac:dyDescent="0.4">
      <c r="A1408" s="52" t="s">
        <v>2101</v>
      </c>
      <c r="B1408" s="37" t="s">
        <v>2052</v>
      </c>
      <c r="C1408" s="37" t="s">
        <v>2053</v>
      </c>
      <c r="D1408" s="37" t="s">
        <v>2054</v>
      </c>
      <c r="E1408" s="53" t="s">
        <v>2053</v>
      </c>
      <c r="F1408" s="37" t="s">
        <v>2054</v>
      </c>
    </row>
    <row r="1409" spans="1:6" x14ac:dyDescent="0.4">
      <c r="A1409" s="52" t="s">
        <v>2102</v>
      </c>
      <c r="B1409" s="37" t="s">
        <v>2052</v>
      </c>
      <c r="C1409" s="37" t="s">
        <v>2053</v>
      </c>
      <c r="D1409" s="37" t="s">
        <v>2054</v>
      </c>
      <c r="E1409" s="53" t="s">
        <v>2053</v>
      </c>
      <c r="F1409" s="37" t="s">
        <v>2054</v>
      </c>
    </row>
    <row r="1410" spans="1:6" ht="30" x14ac:dyDescent="0.4">
      <c r="A1410" s="52" t="s">
        <v>2103</v>
      </c>
      <c r="B1410" s="37" t="s">
        <v>2052</v>
      </c>
      <c r="C1410" s="37" t="s">
        <v>2053</v>
      </c>
      <c r="D1410" s="37" t="s">
        <v>2054</v>
      </c>
      <c r="E1410" s="53" t="s">
        <v>2053</v>
      </c>
      <c r="F1410" s="37" t="s">
        <v>2054</v>
      </c>
    </row>
    <row r="1411" spans="1:6" x14ac:dyDescent="0.4">
      <c r="A1411" s="52" t="s">
        <v>2104</v>
      </c>
      <c r="B1411" s="37" t="s">
        <v>835</v>
      </c>
      <c r="C1411" s="37" t="s">
        <v>2053</v>
      </c>
      <c r="D1411" s="37" t="s">
        <v>2054</v>
      </c>
      <c r="E1411" s="52" t="s">
        <v>836</v>
      </c>
      <c r="F1411" s="37" t="s">
        <v>837</v>
      </c>
    </row>
    <row r="1412" spans="1:6" x14ac:dyDescent="0.4">
      <c r="A1412" s="52" t="s">
        <v>2105</v>
      </c>
      <c r="B1412" s="37" t="s">
        <v>2052</v>
      </c>
      <c r="C1412" s="37" t="s">
        <v>2053</v>
      </c>
      <c r="D1412" s="37" t="s">
        <v>2054</v>
      </c>
      <c r="E1412" s="53" t="s">
        <v>2053</v>
      </c>
      <c r="F1412" s="37" t="s">
        <v>2054</v>
      </c>
    </row>
    <row r="1413" spans="1:6" x14ac:dyDescent="0.4">
      <c r="A1413" s="52" t="s">
        <v>2106</v>
      </c>
      <c r="B1413" s="37" t="s">
        <v>2052</v>
      </c>
      <c r="C1413" s="37" t="s">
        <v>2053</v>
      </c>
      <c r="D1413" s="37" t="s">
        <v>2054</v>
      </c>
      <c r="E1413" s="53" t="s">
        <v>2053</v>
      </c>
      <c r="F1413" s="37" t="s">
        <v>2054</v>
      </c>
    </row>
    <row r="1414" spans="1:6" x14ac:dyDescent="0.4">
      <c r="A1414" s="52" t="s">
        <v>2107</v>
      </c>
      <c r="B1414" s="37" t="s">
        <v>2052</v>
      </c>
      <c r="C1414" s="37" t="s">
        <v>2053</v>
      </c>
      <c r="D1414" s="37" t="s">
        <v>2054</v>
      </c>
      <c r="E1414" s="53" t="s">
        <v>2053</v>
      </c>
      <c r="F1414" s="37" t="s">
        <v>2054</v>
      </c>
    </row>
    <row r="1415" spans="1:6" x14ac:dyDescent="0.4">
      <c r="A1415" s="52" t="s">
        <v>2108</v>
      </c>
      <c r="B1415" s="37" t="s">
        <v>2052</v>
      </c>
      <c r="C1415" s="37" t="s">
        <v>2053</v>
      </c>
      <c r="D1415" s="37" t="s">
        <v>2054</v>
      </c>
      <c r="E1415" s="53" t="s">
        <v>2053</v>
      </c>
      <c r="F1415" s="37" t="s">
        <v>2054</v>
      </c>
    </row>
    <row r="1416" spans="1:6" x14ac:dyDescent="0.4">
      <c r="A1416" s="52" t="s">
        <v>2109</v>
      </c>
      <c r="B1416" s="37" t="s">
        <v>2052</v>
      </c>
      <c r="C1416" s="37" t="s">
        <v>2053</v>
      </c>
      <c r="D1416" s="37" t="s">
        <v>2054</v>
      </c>
      <c r="E1416" s="53" t="s">
        <v>2053</v>
      </c>
      <c r="F1416" s="37" t="s">
        <v>2054</v>
      </c>
    </row>
    <row r="1417" spans="1:6" x14ac:dyDescent="0.4">
      <c r="A1417" s="52" t="s">
        <v>2110</v>
      </c>
      <c r="B1417" s="37" t="s">
        <v>2052</v>
      </c>
      <c r="C1417" s="37" t="s">
        <v>2053</v>
      </c>
      <c r="D1417" s="37" t="s">
        <v>2054</v>
      </c>
      <c r="E1417" s="53" t="s">
        <v>2053</v>
      </c>
      <c r="F1417" s="37" t="s">
        <v>2054</v>
      </c>
    </row>
    <row r="1418" spans="1:6" x14ac:dyDescent="0.4">
      <c r="A1418" s="52" t="s">
        <v>2111</v>
      </c>
      <c r="B1418" s="37" t="s">
        <v>2052</v>
      </c>
      <c r="C1418" s="37" t="s">
        <v>2053</v>
      </c>
      <c r="D1418" s="37" t="s">
        <v>2054</v>
      </c>
      <c r="E1418" s="53" t="s">
        <v>2053</v>
      </c>
      <c r="F1418" s="37" t="s">
        <v>2054</v>
      </c>
    </row>
    <row r="1419" spans="1:6" x14ac:dyDescent="0.4">
      <c r="A1419" s="52" t="s">
        <v>2112</v>
      </c>
      <c r="B1419" s="37" t="s">
        <v>2052</v>
      </c>
      <c r="C1419" s="37" t="s">
        <v>2053</v>
      </c>
      <c r="D1419" s="37" t="s">
        <v>2054</v>
      </c>
      <c r="E1419" s="53" t="s">
        <v>2053</v>
      </c>
      <c r="F1419" s="37" t="s">
        <v>2054</v>
      </c>
    </row>
    <row r="1420" spans="1:6" x14ac:dyDescent="0.4">
      <c r="A1420" s="52" t="s">
        <v>2113</v>
      </c>
      <c r="B1420" s="37" t="s">
        <v>2052</v>
      </c>
      <c r="C1420" s="37" t="s">
        <v>2053</v>
      </c>
      <c r="D1420" s="37" t="s">
        <v>2054</v>
      </c>
      <c r="E1420" s="53" t="s">
        <v>2053</v>
      </c>
      <c r="F1420" s="37" t="s">
        <v>2054</v>
      </c>
    </row>
    <row r="1421" spans="1:6" x14ac:dyDescent="0.4">
      <c r="A1421" s="52" t="s">
        <v>2114</v>
      </c>
      <c r="B1421" s="37" t="s">
        <v>2052</v>
      </c>
      <c r="C1421" s="37" t="s">
        <v>2053</v>
      </c>
      <c r="D1421" s="37" t="s">
        <v>2054</v>
      </c>
      <c r="E1421" s="53" t="s">
        <v>2053</v>
      </c>
      <c r="F1421" s="37" t="s">
        <v>2054</v>
      </c>
    </row>
    <row r="1422" spans="1:6" ht="30" x14ac:dyDescent="0.4">
      <c r="A1422" s="44" t="s">
        <v>2115</v>
      </c>
      <c r="B1422" s="37" t="s">
        <v>2052</v>
      </c>
      <c r="C1422" s="37" t="s">
        <v>2053</v>
      </c>
      <c r="D1422" s="37" t="s">
        <v>2054</v>
      </c>
      <c r="E1422" s="53" t="s">
        <v>2053</v>
      </c>
      <c r="F1422" s="37" t="s">
        <v>2054</v>
      </c>
    </row>
    <row r="1423" spans="1:6" x14ac:dyDescent="0.4">
      <c r="A1423" s="52" t="s">
        <v>2116</v>
      </c>
      <c r="B1423" s="37" t="s">
        <v>2052</v>
      </c>
      <c r="C1423" s="37" t="s">
        <v>2053</v>
      </c>
      <c r="D1423" s="37" t="s">
        <v>2054</v>
      </c>
      <c r="E1423" s="53" t="s">
        <v>2053</v>
      </c>
      <c r="F1423" s="37" t="s">
        <v>2054</v>
      </c>
    </row>
    <row r="1424" spans="1:6" ht="30" x14ac:dyDescent="0.4">
      <c r="A1424" s="52" t="s">
        <v>2117</v>
      </c>
      <c r="B1424" s="37" t="s">
        <v>2052</v>
      </c>
      <c r="C1424" s="37" t="s">
        <v>2053</v>
      </c>
      <c r="D1424" s="37" t="s">
        <v>2054</v>
      </c>
      <c r="E1424" s="53" t="s">
        <v>2053</v>
      </c>
      <c r="F1424" s="37" t="s">
        <v>2054</v>
      </c>
    </row>
    <row r="1425" spans="1:6" x14ac:dyDescent="0.4">
      <c r="A1425" s="52" t="s">
        <v>2118</v>
      </c>
      <c r="B1425" s="37" t="s">
        <v>2052</v>
      </c>
      <c r="C1425" s="37" t="s">
        <v>2053</v>
      </c>
      <c r="D1425" s="37" t="s">
        <v>2054</v>
      </c>
      <c r="E1425" s="52" t="s">
        <v>2053</v>
      </c>
      <c r="F1425" s="37" t="s">
        <v>2054</v>
      </c>
    </row>
    <row r="1426" spans="1:6" x14ac:dyDescent="0.4">
      <c r="A1426" s="44" t="s">
        <v>2119</v>
      </c>
      <c r="B1426" s="37" t="s">
        <v>2052</v>
      </c>
      <c r="C1426" s="37" t="s">
        <v>2053</v>
      </c>
      <c r="D1426" s="37" t="s">
        <v>2054</v>
      </c>
      <c r="E1426" s="53" t="s">
        <v>2053</v>
      </c>
      <c r="F1426" s="37" t="s">
        <v>2054</v>
      </c>
    </row>
    <row r="1427" spans="1:6" x14ac:dyDescent="0.4">
      <c r="A1427" s="44" t="s">
        <v>2120</v>
      </c>
      <c r="B1427" s="37" t="s">
        <v>2052</v>
      </c>
      <c r="C1427" s="37" t="s">
        <v>2053</v>
      </c>
      <c r="D1427" s="37" t="s">
        <v>2054</v>
      </c>
      <c r="E1427" s="53" t="s">
        <v>2053</v>
      </c>
      <c r="F1427" s="37" t="s">
        <v>2054</v>
      </c>
    </row>
    <row r="1428" spans="1:6" x14ac:dyDescent="0.4">
      <c r="A1428" s="44" t="s">
        <v>2121</v>
      </c>
      <c r="B1428" s="37" t="s">
        <v>2052</v>
      </c>
      <c r="C1428" s="37" t="s">
        <v>2053</v>
      </c>
      <c r="D1428" s="37" t="s">
        <v>2054</v>
      </c>
      <c r="E1428" s="53" t="s">
        <v>2053</v>
      </c>
      <c r="F1428" s="37" t="s">
        <v>2054</v>
      </c>
    </row>
    <row r="1429" spans="1:6" x14ac:dyDescent="0.4">
      <c r="A1429" s="44" t="s">
        <v>2122</v>
      </c>
      <c r="B1429" s="37" t="s">
        <v>2052</v>
      </c>
      <c r="C1429" s="37" t="s">
        <v>2053</v>
      </c>
      <c r="D1429" s="37" t="s">
        <v>2054</v>
      </c>
      <c r="E1429" s="52" t="s">
        <v>2053</v>
      </c>
      <c r="F1429" s="37" t="s">
        <v>2054</v>
      </c>
    </row>
    <row r="1430" spans="1:6" x14ac:dyDescent="0.4">
      <c r="A1430" s="52" t="s">
        <v>2123</v>
      </c>
      <c r="B1430" s="37" t="s">
        <v>2052</v>
      </c>
      <c r="C1430" s="37" t="s">
        <v>2053</v>
      </c>
      <c r="D1430" s="37" t="s">
        <v>2054</v>
      </c>
      <c r="E1430" s="53" t="s">
        <v>2053</v>
      </c>
      <c r="F1430" s="37" t="s">
        <v>2054</v>
      </c>
    </row>
    <row r="1431" spans="1:6" x14ac:dyDescent="0.4">
      <c r="A1431" s="52" t="s">
        <v>2124</v>
      </c>
      <c r="B1431" s="37" t="s">
        <v>2052</v>
      </c>
      <c r="C1431" s="37" t="s">
        <v>2053</v>
      </c>
      <c r="D1431" s="37" t="s">
        <v>2054</v>
      </c>
      <c r="E1431" s="53" t="s">
        <v>2053</v>
      </c>
      <c r="F1431" s="37" t="s">
        <v>2054</v>
      </c>
    </row>
    <row r="1432" spans="1:6" x14ac:dyDescent="0.4">
      <c r="A1432" s="52" t="s">
        <v>2125</v>
      </c>
      <c r="B1432" s="37" t="s">
        <v>2052</v>
      </c>
      <c r="C1432" s="37" t="s">
        <v>2053</v>
      </c>
      <c r="D1432" s="37" t="s">
        <v>2054</v>
      </c>
      <c r="E1432" s="53" t="s">
        <v>2053</v>
      </c>
      <c r="F1432" s="37" t="s">
        <v>2054</v>
      </c>
    </row>
    <row r="1433" spans="1:6" ht="30" x14ac:dyDescent="0.4">
      <c r="A1433" s="52" t="s">
        <v>2126</v>
      </c>
      <c r="B1433" s="37" t="s">
        <v>2052</v>
      </c>
      <c r="C1433" s="37" t="s">
        <v>2053</v>
      </c>
      <c r="D1433" s="37" t="s">
        <v>2054</v>
      </c>
      <c r="E1433" s="53" t="s">
        <v>2053</v>
      </c>
      <c r="F1433" s="37" t="s">
        <v>2054</v>
      </c>
    </row>
    <row r="1434" spans="1:6" x14ac:dyDescent="0.4">
      <c r="A1434" s="52" t="s">
        <v>2127</v>
      </c>
      <c r="B1434" s="37" t="s">
        <v>2052</v>
      </c>
      <c r="C1434" s="37" t="s">
        <v>2053</v>
      </c>
      <c r="D1434" s="37" t="s">
        <v>2054</v>
      </c>
      <c r="E1434" s="53" t="s">
        <v>2053</v>
      </c>
      <c r="F1434" s="37" t="s">
        <v>2054</v>
      </c>
    </row>
    <row r="1435" spans="1:6" x14ac:dyDescent="0.4">
      <c r="A1435" s="44" t="s">
        <v>2128</v>
      </c>
      <c r="B1435" s="37" t="s">
        <v>2052</v>
      </c>
      <c r="C1435" s="37" t="s">
        <v>2053</v>
      </c>
      <c r="D1435" s="37" t="s">
        <v>2054</v>
      </c>
      <c r="E1435" s="53" t="s">
        <v>2053</v>
      </c>
      <c r="F1435" s="37" t="s">
        <v>2054</v>
      </c>
    </row>
    <row r="1436" spans="1:6" x14ac:dyDescent="0.4">
      <c r="A1436" s="44" t="s">
        <v>2129</v>
      </c>
      <c r="B1436" s="37" t="s">
        <v>2052</v>
      </c>
      <c r="C1436" s="37" t="s">
        <v>2053</v>
      </c>
      <c r="D1436" s="37" t="s">
        <v>2054</v>
      </c>
      <c r="E1436" s="53" t="s">
        <v>2053</v>
      </c>
      <c r="F1436" s="37" t="s">
        <v>2054</v>
      </c>
    </row>
    <row r="1437" spans="1:6" ht="30" x14ac:dyDescent="0.4">
      <c r="A1437" s="52" t="s">
        <v>2130</v>
      </c>
      <c r="B1437" s="37" t="s">
        <v>2052</v>
      </c>
      <c r="C1437" s="37" t="s">
        <v>2053</v>
      </c>
      <c r="D1437" s="37" t="s">
        <v>2054</v>
      </c>
      <c r="E1437" s="53" t="s">
        <v>2053</v>
      </c>
      <c r="F1437" s="37" t="s">
        <v>2054</v>
      </c>
    </row>
    <row r="1438" spans="1:6" x14ac:dyDescent="0.4">
      <c r="A1438" s="44" t="s">
        <v>2131</v>
      </c>
      <c r="B1438" s="37" t="s">
        <v>2052</v>
      </c>
      <c r="C1438" s="37" t="s">
        <v>2053</v>
      </c>
      <c r="D1438" s="37" t="s">
        <v>2054</v>
      </c>
      <c r="E1438" s="53" t="s">
        <v>2053</v>
      </c>
      <c r="F1438" s="37" t="s">
        <v>2054</v>
      </c>
    </row>
    <row r="1439" spans="1:6" x14ac:dyDescent="0.4">
      <c r="A1439" s="52" t="s">
        <v>2132</v>
      </c>
      <c r="B1439" s="37" t="s">
        <v>2052</v>
      </c>
      <c r="C1439" s="37" t="s">
        <v>2053</v>
      </c>
      <c r="D1439" s="37" t="s">
        <v>2054</v>
      </c>
      <c r="E1439" s="53" t="s">
        <v>2053</v>
      </c>
      <c r="F1439" s="37" t="s">
        <v>2054</v>
      </c>
    </row>
    <row r="1440" spans="1:6" x14ac:dyDescent="0.4">
      <c r="A1440" s="52" t="s">
        <v>2133</v>
      </c>
      <c r="B1440" s="37" t="s">
        <v>2052</v>
      </c>
      <c r="C1440" s="37" t="s">
        <v>2053</v>
      </c>
      <c r="D1440" s="37" t="s">
        <v>2054</v>
      </c>
      <c r="E1440" s="53" t="s">
        <v>2053</v>
      </c>
      <c r="F1440" s="37" t="s">
        <v>2054</v>
      </c>
    </row>
    <row r="1441" spans="1:6" x14ac:dyDescent="0.4">
      <c r="A1441" s="44" t="s">
        <v>2134</v>
      </c>
      <c r="B1441" s="37" t="s">
        <v>835</v>
      </c>
      <c r="C1441" s="37" t="s">
        <v>2053</v>
      </c>
      <c r="D1441" s="37" t="s">
        <v>2054</v>
      </c>
      <c r="E1441" s="53" t="s">
        <v>836</v>
      </c>
      <c r="F1441" s="37" t="s">
        <v>837</v>
      </c>
    </row>
    <row r="1442" spans="1:6" x14ac:dyDescent="0.4">
      <c r="A1442" s="44" t="s">
        <v>2135</v>
      </c>
      <c r="B1442" s="37" t="s">
        <v>2052</v>
      </c>
      <c r="C1442" s="37" t="s">
        <v>2053</v>
      </c>
      <c r="D1442" s="37" t="s">
        <v>2054</v>
      </c>
      <c r="E1442" s="53" t="s">
        <v>2053</v>
      </c>
      <c r="F1442" s="37" t="s">
        <v>2054</v>
      </c>
    </row>
    <row r="1443" spans="1:6" x14ac:dyDescent="0.4">
      <c r="A1443" s="44" t="s">
        <v>2136</v>
      </c>
      <c r="B1443" s="37" t="s">
        <v>2052</v>
      </c>
      <c r="C1443" s="37" t="s">
        <v>2053</v>
      </c>
      <c r="D1443" s="37" t="s">
        <v>2054</v>
      </c>
      <c r="E1443" s="53" t="s">
        <v>2053</v>
      </c>
      <c r="F1443" s="37" t="s">
        <v>2054</v>
      </c>
    </row>
    <row r="1444" spans="1:6" ht="30" x14ac:dyDescent="0.4">
      <c r="A1444" s="44" t="s">
        <v>2137</v>
      </c>
      <c r="B1444" s="37" t="s">
        <v>2052</v>
      </c>
      <c r="C1444" s="37" t="s">
        <v>2053</v>
      </c>
      <c r="D1444" s="37" t="s">
        <v>2054</v>
      </c>
      <c r="E1444" s="53" t="s">
        <v>2053</v>
      </c>
      <c r="F1444" s="37" t="s">
        <v>2054</v>
      </c>
    </row>
    <row r="1445" spans="1:6" ht="30" x14ac:dyDescent="0.4">
      <c r="A1445" s="44" t="s">
        <v>2138</v>
      </c>
      <c r="B1445" s="37" t="s">
        <v>2052</v>
      </c>
      <c r="C1445" s="37" t="s">
        <v>2053</v>
      </c>
      <c r="D1445" s="37" t="s">
        <v>2054</v>
      </c>
      <c r="E1445" s="53" t="s">
        <v>2053</v>
      </c>
      <c r="F1445" s="37" t="s">
        <v>2054</v>
      </c>
    </row>
    <row r="1446" spans="1:6" x14ac:dyDescent="0.4">
      <c r="A1446" s="44" t="s">
        <v>2139</v>
      </c>
      <c r="B1446" s="37" t="s">
        <v>2052</v>
      </c>
      <c r="C1446" s="37" t="s">
        <v>2053</v>
      </c>
      <c r="D1446" s="37" t="s">
        <v>2054</v>
      </c>
      <c r="E1446" s="53" t="s">
        <v>2053</v>
      </c>
      <c r="F1446" s="37" t="s">
        <v>2054</v>
      </c>
    </row>
    <row r="1447" spans="1:6" x14ac:dyDescent="0.4">
      <c r="A1447" s="52" t="s">
        <v>2140</v>
      </c>
      <c r="B1447" s="37" t="s">
        <v>695</v>
      </c>
      <c r="C1447" s="37" t="s">
        <v>2053</v>
      </c>
      <c r="D1447" s="37" t="s">
        <v>2054</v>
      </c>
      <c r="E1447" s="53" t="s">
        <v>2141</v>
      </c>
      <c r="F1447" s="37" t="s">
        <v>14</v>
      </c>
    </row>
    <row r="1448" spans="1:6" ht="30" x14ac:dyDescent="0.4">
      <c r="A1448" s="44" t="s">
        <v>2142</v>
      </c>
      <c r="B1448" s="37" t="s">
        <v>2052</v>
      </c>
      <c r="C1448" s="37" t="s">
        <v>2053</v>
      </c>
      <c r="D1448" s="37" t="s">
        <v>2054</v>
      </c>
      <c r="E1448" s="53" t="s">
        <v>2053</v>
      </c>
      <c r="F1448" s="37" t="s">
        <v>2054</v>
      </c>
    </row>
    <row r="1449" spans="1:6" x14ac:dyDescent="0.4">
      <c r="A1449" s="52" t="s">
        <v>2143</v>
      </c>
      <c r="B1449" s="37" t="s">
        <v>2052</v>
      </c>
      <c r="C1449" s="37" t="s">
        <v>2053</v>
      </c>
      <c r="D1449" s="37" t="s">
        <v>2054</v>
      </c>
      <c r="E1449" s="53" t="s">
        <v>2053</v>
      </c>
      <c r="F1449" s="37" t="s">
        <v>2054</v>
      </c>
    </row>
    <row r="1450" spans="1:6" ht="30" x14ac:dyDescent="0.4">
      <c r="A1450" s="44" t="s">
        <v>2144</v>
      </c>
      <c r="B1450" s="37" t="s">
        <v>2052</v>
      </c>
      <c r="C1450" s="37" t="s">
        <v>2053</v>
      </c>
      <c r="D1450" s="37" t="s">
        <v>2054</v>
      </c>
      <c r="E1450" s="53" t="s">
        <v>2053</v>
      </c>
      <c r="F1450" s="37" t="s">
        <v>2054</v>
      </c>
    </row>
    <row r="1451" spans="1:6" x14ac:dyDescent="0.4">
      <c r="A1451" s="52" t="s">
        <v>2145</v>
      </c>
      <c r="B1451" s="37" t="s">
        <v>2052</v>
      </c>
      <c r="C1451" s="37" t="s">
        <v>2053</v>
      </c>
      <c r="D1451" s="37" t="s">
        <v>2054</v>
      </c>
      <c r="E1451" s="53" t="s">
        <v>2053</v>
      </c>
      <c r="F1451" s="37" t="s">
        <v>2054</v>
      </c>
    </row>
    <row r="1452" spans="1:6" x14ac:dyDescent="0.4">
      <c r="A1452" s="52" t="s">
        <v>2146</v>
      </c>
      <c r="B1452" s="37" t="s">
        <v>2052</v>
      </c>
      <c r="C1452" s="37" t="s">
        <v>2053</v>
      </c>
      <c r="D1452" s="37" t="s">
        <v>2054</v>
      </c>
      <c r="E1452" s="53" t="s">
        <v>2053</v>
      </c>
      <c r="F1452" s="37" t="s">
        <v>2054</v>
      </c>
    </row>
    <row r="1453" spans="1:6" x14ac:dyDescent="0.4">
      <c r="A1453" s="52" t="s">
        <v>2147</v>
      </c>
      <c r="B1453" s="37" t="s">
        <v>2052</v>
      </c>
      <c r="C1453" s="37" t="s">
        <v>2053</v>
      </c>
      <c r="D1453" s="37" t="s">
        <v>2054</v>
      </c>
      <c r="E1453" s="53" t="s">
        <v>2053</v>
      </c>
      <c r="F1453" s="37" t="s">
        <v>2054</v>
      </c>
    </row>
    <row r="1454" spans="1:6" x14ac:dyDescent="0.4">
      <c r="A1454" s="44" t="s">
        <v>2148</v>
      </c>
      <c r="B1454" s="37" t="s">
        <v>2052</v>
      </c>
      <c r="C1454" s="37" t="s">
        <v>2053</v>
      </c>
      <c r="D1454" s="37" t="s">
        <v>2054</v>
      </c>
      <c r="E1454" s="52" t="s">
        <v>2053</v>
      </c>
      <c r="F1454" s="37" t="s">
        <v>2054</v>
      </c>
    </row>
    <row r="1455" spans="1:6" x14ac:dyDescent="0.4">
      <c r="A1455" s="52" t="s">
        <v>2149</v>
      </c>
      <c r="B1455" s="37" t="s">
        <v>2052</v>
      </c>
      <c r="C1455" s="37" t="s">
        <v>2053</v>
      </c>
      <c r="D1455" s="37" t="s">
        <v>2054</v>
      </c>
      <c r="E1455" s="53" t="s">
        <v>2053</v>
      </c>
      <c r="F1455" s="37" t="s">
        <v>2054</v>
      </c>
    </row>
    <row r="1456" spans="1:6" x14ac:dyDescent="0.4">
      <c r="A1456" s="44" t="s">
        <v>2150</v>
      </c>
      <c r="B1456" s="37" t="s">
        <v>2052</v>
      </c>
      <c r="C1456" s="37" t="s">
        <v>2053</v>
      </c>
      <c r="D1456" s="37" t="s">
        <v>2054</v>
      </c>
      <c r="E1456" s="53" t="s">
        <v>2053</v>
      </c>
      <c r="F1456" s="37" t="s">
        <v>2054</v>
      </c>
    </row>
    <row r="1457" spans="1:6" x14ac:dyDescent="0.4">
      <c r="A1457" s="52" t="s">
        <v>2151</v>
      </c>
      <c r="B1457" s="37" t="s">
        <v>2052</v>
      </c>
      <c r="C1457" s="37" t="s">
        <v>2053</v>
      </c>
      <c r="D1457" s="37" t="s">
        <v>2054</v>
      </c>
      <c r="E1457" s="53" t="s">
        <v>2053</v>
      </c>
      <c r="F1457" s="37" t="s">
        <v>2054</v>
      </c>
    </row>
    <row r="1458" spans="1:6" x14ac:dyDescent="0.4">
      <c r="A1458" s="52" t="s">
        <v>2152</v>
      </c>
      <c r="B1458" s="37" t="s">
        <v>2052</v>
      </c>
      <c r="C1458" s="37" t="s">
        <v>2053</v>
      </c>
      <c r="D1458" s="37" t="s">
        <v>2054</v>
      </c>
      <c r="E1458" s="53" t="s">
        <v>2053</v>
      </c>
      <c r="F1458" s="37" t="s">
        <v>2054</v>
      </c>
    </row>
    <row r="1459" spans="1:6" x14ac:dyDescent="0.4">
      <c r="A1459" s="44" t="s">
        <v>2153</v>
      </c>
      <c r="B1459" s="37" t="s">
        <v>2052</v>
      </c>
      <c r="C1459" s="37" t="s">
        <v>2053</v>
      </c>
      <c r="D1459" s="37" t="s">
        <v>2054</v>
      </c>
      <c r="E1459" s="53" t="s">
        <v>2053</v>
      </c>
      <c r="F1459" s="37" t="s">
        <v>2054</v>
      </c>
    </row>
    <row r="1460" spans="1:6" x14ac:dyDescent="0.4">
      <c r="A1460" s="44" t="s">
        <v>2154</v>
      </c>
      <c r="B1460" s="37" t="s">
        <v>2052</v>
      </c>
      <c r="C1460" s="37" t="s">
        <v>2053</v>
      </c>
      <c r="D1460" s="37" t="s">
        <v>2054</v>
      </c>
      <c r="E1460" s="52" t="s">
        <v>2053</v>
      </c>
      <c r="F1460" s="37" t="s">
        <v>2054</v>
      </c>
    </row>
    <row r="1461" spans="1:6" x14ac:dyDescent="0.4">
      <c r="A1461" s="44" t="s">
        <v>2155</v>
      </c>
      <c r="B1461" s="37" t="s">
        <v>2052</v>
      </c>
      <c r="C1461" s="37" t="s">
        <v>2053</v>
      </c>
      <c r="D1461" s="37" t="s">
        <v>2054</v>
      </c>
      <c r="E1461" s="53" t="s">
        <v>2053</v>
      </c>
      <c r="F1461" s="37" t="s">
        <v>2054</v>
      </c>
    </row>
    <row r="1462" spans="1:6" x14ac:dyDescent="0.4">
      <c r="A1462" s="52" t="s">
        <v>2156</v>
      </c>
      <c r="B1462" s="37" t="s">
        <v>2052</v>
      </c>
      <c r="C1462" s="37" t="s">
        <v>2053</v>
      </c>
      <c r="D1462" s="37" t="s">
        <v>2054</v>
      </c>
      <c r="E1462" s="53" t="s">
        <v>2053</v>
      </c>
      <c r="F1462" s="37" t="s">
        <v>2054</v>
      </c>
    </row>
    <row r="1463" spans="1:6" x14ac:dyDescent="0.4">
      <c r="A1463" s="52" t="s">
        <v>2157</v>
      </c>
      <c r="B1463" s="37" t="s">
        <v>2052</v>
      </c>
      <c r="C1463" s="37" t="s">
        <v>2053</v>
      </c>
      <c r="D1463" s="37" t="s">
        <v>2054</v>
      </c>
      <c r="E1463" s="53" t="s">
        <v>2053</v>
      </c>
      <c r="F1463" s="37" t="s">
        <v>2054</v>
      </c>
    </row>
    <row r="1464" spans="1:6" x14ac:dyDescent="0.4">
      <c r="A1464" s="44" t="s">
        <v>2158</v>
      </c>
      <c r="B1464" s="37" t="s">
        <v>2052</v>
      </c>
      <c r="C1464" s="37" t="s">
        <v>2053</v>
      </c>
      <c r="D1464" s="37" t="s">
        <v>2054</v>
      </c>
      <c r="E1464" s="53" t="s">
        <v>2053</v>
      </c>
      <c r="F1464" s="37" t="s">
        <v>2054</v>
      </c>
    </row>
    <row r="1465" spans="1:6" ht="45" x14ac:dyDescent="0.4">
      <c r="A1465" s="44" t="s">
        <v>2159</v>
      </c>
      <c r="B1465" s="37" t="s">
        <v>2160</v>
      </c>
      <c r="C1465" s="37" t="s">
        <v>2053</v>
      </c>
      <c r="D1465" s="37" t="s">
        <v>2054</v>
      </c>
      <c r="E1465" s="53"/>
    </row>
    <row r="1466" spans="1:6" x14ac:dyDescent="0.4">
      <c r="A1466" s="52" t="s">
        <v>2161</v>
      </c>
      <c r="B1466" s="37" t="s">
        <v>2162</v>
      </c>
      <c r="C1466" s="37" t="s">
        <v>2053</v>
      </c>
      <c r="D1466" s="37" t="s">
        <v>2054</v>
      </c>
      <c r="E1466" s="53"/>
    </row>
    <row r="1467" spans="1:6" x14ac:dyDescent="0.4">
      <c r="A1467" s="52" t="s">
        <v>2163</v>
      </c>
      <c r="B1467" s="37" t="s">
        <v>2052</v>
      </c>
      <c r="C1467" s="37" t="s">
        <v>2053</v>
      </c>
      <c r="D1467" s="37" t="s">
        <v>2054</v>
      </c>
      <c r="E1467" s="53" t="s">
        <v>2053</v>
      </c>
      <c r="F1467" s="37" t="s">
        <v>2054</v>
      </c>
    </row>
    <row r="1468" spans="1:6" x14ac:dyDescent="0.4">
      <c r="A1468" s="52" t="s">
        <v>2164</v>
      </c>
      <c r="B1468" s="37" t="s">
        <v>2052</v>
      </c>
      <c r="C1468" s="37" t="s">
        <v>2053</v>
      </c>
      <c r="D1468" s="37" t="s">
        <v>2054</v>
      </c>
      <c r="E1468" s="53" t="s">
        <v>2053</v>
      </c>
      <c r="F1468" s="37" t="s">
        <v>2054</v>
      </c>
    </row>
    <row r="1469" spans="1:6" ht="30" x14ac:dyDescent="0.4">
      <c r="A1469" s="52" t="s">
        <v>2165</v>
      </c>
      <c r="B1469" s="37" t="s">
        <v>2052</v>
      </c>
      <c r="C1469" s="37" t="s">
        <v>2053</v>
      </c>
      <c r="D1469" s="37" t="s">
        <v>2054</v>
      </c>
      <c r="E1469" s="53" t="s">
        <v>2053</v>
      </c>
      <c r="F1469" s="37" t="s">
        <v>2054</v>
      </c>
    </row>
    <row r="1470" spans="1:6" x14ac:dyDescent="0.4">
      <c r="A1470" s="52" t="s">
        <v>2166</v>
      </c>
      <c r="B1470" s="37" t="s">
        <v>2052</v>
      </c>
      <c r="C1470" s="37" t="s">
        <v>2053</v>
      </c>
      <c r="D1470" s="37" t="s">
        <v>2054</v>
      </c>
      <c r="E1470" s="52" t="s">
        <v>2053</v>
      </c>
      <c r="F1470" s="37" t="s">
        <v>2054</v>
      </c>
    </row>
    <row r="1471" spans="1:6" x14ac:dyDescent="0.4">
      <c r="A1471" s="52" t="s">
        <v>2167</v>
      </c>
      <c r="B1471" s="37" t="s">
        <v>2052</v>
      </c>
      <c r="C1471" s="37" t="s">
        <v>2053</v>
      </c>
      <c r="D1471" s="37" t="s">
        <v>2054</v>
      </c>
      <c r="E1471" s="53" t="s">
        <v>2053</v>
      </c>
      <c r="F1471" s="37" t="s">
        <v>2054</v>
      </c>
    </row>
    <row r="1472" spans="1:6" x14ac:dyDescent="0.4">
      <c r="A1472" s="52" t="s">
        <v>2168</v>
      </c>
      <c r="B1472" s="37" t="s">
        <v>2052</v>
      </c>
      <c r="C1472" s="37" t="s">
        <v>2053</v>
      </c>
      <c r="D1472" s="37" t="s">
        <v>2054</v>
      </c>
      <c r="E1472" s="53" t="s">
        <v>2053</v>
      </c>
      <c r="F1472" s="37" t="s">
        <v>2054</v>
      </c>
    </row>
    <row r="1473" spans="1:6" x14ac:dyDescent="0.4">
      <c r="A1473" s="44" t="s">
        <v>2169</v>
      </c>
      <c r="B1473" s="37" t="s">
        <v>2052</v>
      </c>
      <c r="C1473" s="37" t="s">
        <v>2053</v>
      </c>
      <c r="D1473" s="37" t="s">
        <v>2054</v>
      </c>
      <c r="E1473" s="53" t="s">
        <v>2053</v>
      </c>
      <c r="F1473" s="37" t="s">
        <v>2054</v>
      </c>
    </row>
    <row r="1474" spans="1:6" x14ac:dyDescent="0.4">
      <c r="A1474" s="52" t="s">
        <v>2170</v>
      </c>
      <c r="B1474" s="37" t="s">
        <v>2052</v>
      </c>
      <c r="C1474" s="37" t="s">
        <v>2053</v>
      </c>
      <c r="D1474" s="37" t="s">
        <v>2054</v>
      </c>
      <c r="E1474" s="53" t="s">
        <v>2053</v>
      </c>
      <c r="F1474" s="37" t="s">
        <v>2054</v>
      </c>
    </row>
    <row r="1475" spans="1:6" x14ac:dyDescent="0.4">
      <c r="A1475" s="52" t="s">
        <v>2171</v>
      </c>
      <c r="B1475" s="37" t="s">
        <v>2052</v>
      </c>
      <c r="C1475" s="37" t="s">
        <v>2053</v>
      </c>
      <c r="D1475" s="37" t="s">
        <v>2054</v>
      </c>
      <c r="E1475" s="53" t="s">
        <v>2053</v>
      </c>
      <c r="F1475" s="37" t="s">
        <v>2054</v>
      </c>
    </row>
    <row r="1476" spans="1:6" x14ac:dyDescent="0.4">
      <c r="A1476" s="44" t="s">
        <v>2172</v>
      </c>
      <c r="B1476" s="37" t="s">
        <v>2052</v>
      </c>
      <c r="C1476" s="37" t="s">
        <v>2053</v>
      </c>
      <c r="D1476" s="37" t="s">
        <v>2054</v>
      </c>
      <c r="E1476" s="53" t="s">
        <v>2053</v>
      </c>
      <c r="F1476" s="37" t="s">
        <v>2054</v>
      </c>
    </row>
    <row r="1477" spans="1:6" x14ac:dyDescent="0.4">
      <c r="A1477" s="52" t="s">
        <v>2173</v>
      </c>
      <c r="B1477" s="37" t="s">
        <v>2052</v>
      </c>
      <c r="C1477" s="37" t="s">
        <v>2053</v>
      </c>
      <c r="D1477" s="37" t="s">
        <v>2054</v>
      </c>
      <c r="E1477" s="53" t="s">
        <v>2053</v>
      </c>
      <c r="F1477" s="37" t="s">
        <v>2054</v>
      </c>
    </row>
    <row r="1478" spans="1:6" x14ac:dyDescent="0.4">
      <c r="A1478" s="52" t="s">
        <v>2174</v>
      </c>
      <c r="B1478" s="37" t="s">
        <v>2052</v>
      </c>
      <c r="C1478" s="37" t="s">
        <v>2053</v>
      </c>
      <c r="D1478" s="37" t="s">
        <v>2054</v>
      </c>
      <c r="E1478" s="53" t="s">
        <v>2053</v>
      </c>
      <c r="F1478" s="37" t="s">
        <v>2054</v>
      </c>
    </row>
    <row r="1479" spans="1:6" x14ac:dyDescent="0.4">
      <c r="A1479" s="52" t="s">
        <v>2175</v>
      </c>
      <c r="B1479" s="37" t="s">
        <v>2052</v>
      </c>
      <c r="C1479" s="37" t="s">
        <v>2053</v>
      </c>
      <c r="D1479" s="37" t="s">
        <v>2054</v>
      </c>
      <c r="E1479" s="53" t="s">
        <v>2053</v>
      </c>
      <c r="F1479" s="37" t="s">
        <v>2054</v>
      </c>
    </row>
    <row r="1480" spans="1:6" x14ac:dyDescent="0.4">
      <c r="A1480" s="52" t="s">
        <v>2176</v>
      </c>
      <c r="B1480" s="37" t="s">
        <v>2052</v>
      </c>
      <c r="C1480" s="37" t="s">
        <v>2053</v>
      </c>
      <c r="D1480" s="37" t="s">
        <v>2054</v>
      </c>
      <c r="E1480" s="53" t="s">
        <v>2053</v>
      </c>
      <c r="F1480" s="37" t="s">
        <v>2054</v>
      </c>
    </row>
    <row r="1481" spans="1:6" x14ac:dyDescent="0.4">
      <c r="A1481" s="52" t="s">
        <v>2177</v>
      </c>
      <c r="B1481" s="52" t="s">
        <v>2052</v>
      </c>
      <c r="C1481" s="37" t="s">
        <v>2053</v>
      </c>
      <c r="D1481" s="37" t="s">
        <v>2054</v>
      </c>
      <c r="E1481" s="53" t="s">
        <v>2053</v>
      </c>
      <c r="F1481" s="37" t="s">
        <v>2054</v>
      </c>
    </row>
    <row r="1482" spans="1:6" x14ac:dyDescent="0.4">
      <c r="A1482" s="52" t="s">
        <v>2178</v>
      </c>
      <c r="B1482" s="37" t="s">
        <v>2052</v>
      </c>
      <c r="C1482" s="37" t="s">
        <v>2053</v>
      </c>
      <c r="D1482" s="37" t="s">
        <v>2054</v>
      </c>
      <c r="E1482" s="53" t="s">
        <v>2053</v>
      </c>
      <c r="F1482" s="37" t="s">
        <v>2054</v>
      </c>
    </row>
    <row r="1483" spans="1:6" ht="30" x14ac:dyDescent="0.4">
      <c r="A1483" s="52" t="s">
        <v>2179</v>
      </c>
      <c r="B1483" s="37" t="s">
        <v>2052</v>
      </c>
      <c r="C1483" s="37" t="s">
        <v>2053</v>
      </c>
      <c r="D1483" s="37" t="s">
        <v>2054</v>
      </c>
      <c r="E1483" s="52" t="s">
        <v>2053</v>
      </c>
      <c r="F1483" s="37" t="s">
        <v>2054</v>
      </c>
    </row>
    <row r="1484" spans="1:6" x14ac:dyDescent="0.4">
      <c r="A1484" s="52" t="s">
        <v>2180</v>
      </c>
      <c r="B1484" s="52" t="s">
        <v>2052</v>
      </c>
      <c r="C1484" s="37" t="s">
        <v>2053</v>
      </c>
      <c r="D1484" s="37" t="s">
        <v>2054</v>
      </c>
      <c r="E1484" s="52" t="s">
        <v>2053</v>
      </c>
      <c r="F1484" s="37" t="s">
        <v>2054</v>
      </c>
    </row>
    <row r="1485" spans="1:6" x14ac:dyDescent="0.4">
      <c r="A1485" s="52" t="s">
        <v>2181</v>
      </c>
      <c r="B1485" s="37" t="s">
        <v>2052</v>
      </c>
      <c r="C1485" s="37" t="s">
        <v>2053</v>
      </c>
      <c r="D1485" s="37" t="s">
        <v>2054</v>
      </c>
      <c r="E1485" s="53" t="s">
        <v>2053</v>
      </c>
      <c r="F1485" s="37" t="s">
        <v>2054</v>
      </c>
    </row>
    <row r="1486" spans="1:6" x14ac:dyDescent="0.4">
      <c r="A1486" s="52" t="s">
        <v>2182</v>
      </c>
      <c r="B1486" s="37" t="s">
        <v>2052</v>
      </c>
      <c r="C1486" s="37" t="s">
        <v>2053</v>
      </c>
      <c r="D1486" s="37" t="s">
        <v>2054</v>
      </c>
      <c r="E1486" s="53" t="s">
        <v>2053</v>
      </c>
      <c r="F1486" s="37" t="s">
        <v>2054</v>
      </c>
    </row>
    <row r="1487" spans="1:6" x14ac:dyDescent="0.4">
      <c r="A1487" s="52" t="s">
        <v>2183</v>
      </c>
      <c r="B1487" s="37" t="s">
        <v>2052</v>
      </c>
      <c r="C1487" s="37" t="s">
        <v>2053</v>
      </c>
      <c r="D1487" s="37" t="s">
        <v>2054</v>
      </c>
      <c r="E1487" s="53" t="s">
        <v>2053</v>
      </c>
      <c r="F1487" s="37" t="s">
        <v>2054</v>
      </c>
    </row>
    <row r="1488" spans="1:6" x14ac:dyDescent="0.4">
      <c r="A1488" s="52" t="s">
        <v>2184</v>
      </c>
      <c r="B1488" s="37" t="s">
        <v>2052</v>
      </c>
      <c r="C1488" s="37" t="s">
        <v>2053</v>
      </c>
      <c r="D1488" s="37" t="s">
        <v>2054</v>
      </c>
      <c r="E1488" s="53" t="s">
        <v>2053</v>
      </c>
      <c r="F1488" s="37" t="s">
        <v>2054</v>
      </c>
    </row>
    <row r="1489" spans="1:6" ht="30" x14ac:dyDescent="0.4">
      <c r="A1489" s="52" t="s">
        <v>2185</v>
      </c>
      <c r="B1489" s="37" t="s">
        <v>2052</v>
      </c>
      <c r="C1489" s="37" t="s">
        <v>2053</v>
      </c>
      <c r="D1489" s="37" t="s">
        <v>2054</v>
      </c>
      <c r="E1489" s="53" t="s">
        <v>2053</v>
      </c>
      <c r="F1489" s="37" t="s">
        <v>2054</v>
      </c>
    </row>
    <row r="1490" spans="1:6" x14ac:dyDescent="0.4">
      <c r="A1490" s="52" t="s">
        <v>2186</v>
      </c>
      <c r="B1490" s="37" t="s">
        <v>2052</v>
      </c>
      <c r="C1490" s="37" t="s">
        <v>2053</v>
      </c>
      <c r="D1490" s="37" t="s">
        <v>2054</v>
      </c>
      <c r="E1490" s="53" t="s">
        <v>2053</v>
      </c>
      <c r="F1490" s="37" t="s">
        <v>2054</v>
      </c>
    </row>
    <row r="1491" spans="1:6" x14ac:dyDescent="0.4">
      <c r="A1491" s="44" t="s">
        <v>2187</v>
      </c>
      <c r="B1491" s="37" t="s">
        <v>2052</v>
      </c>
      <c r="C1491" s="37" t="s">
        <v>2053</v>
      </c>
      <c r="D1491" s="37" t="s">
        <v>2054</v>
      </c>
      <c r="E1491" s="52" t="s">
        <v>2053</v>
      </c>
      <c r="F1491" s="37" t="s">
        <v>2054</v>
      </c>
    </row>
    <row r="1492" spans="1:6" x14ac:dyDescent="0.4">
      <c r="A1492" s="44" t="s">
        <v>2188</v>
      </c>
      <c r="B1492" s="37" t="s">
        <v>2052</v>
      </c>
      <c r="C1492" s="37" t="s">
        <v>2053</v>
      </c>
      <c r="D1492" s="37" t="s">
        <v>2054</v>
      </c>
      <c r="E1492" s="53" t="s">
        <v>2053</v>
      </c>
      <c r="F1492" s="37" t="s">
        <v>2054</v>
      </c>
    </row>
    <row r="1493" spans="1:6" x14ac:dyDescent="0.4">
      <c r="A1493" s="44" t="s">
        <v>2189</v>
      </c>
      <c r="B1493" s="37" t="s">
        <v>2052</v>
      </c>
      <c r="C1493" s="37" t="s">
        <v>2053</v>
      </c>
      <c r="D1493" s="37" t="s">
        <v>2054</v>
      </c>
      <c r="E1493" s="53" t="s">
        <v>2053</v>
      </c>
      <c r="F1493" s="37" t="s">
        <v>2054</v>
      </c>
    </row>
    <row r="1494" spans="1:6" x14ac:dyDescent="0.4">
      <c r="A1494" s="52" t="s">
        <v>2190</v>
      </c>
      <c r="B1494" s="37" t="s">
        <v>2052</v>
      </c>
      <c r="C1494" s="37" t="s">
        <v>2053</v>
      </c>
      <c r="D1494" s="37" t="s">
        <v>2054</v>
      </c>
      <c r="E1494" s="53" t="s">
        <v>2053</v>
      </c>
      <c r="F1494" s="37" t="s">
        <v>2054</v>
      </c>
    </row>
    <row r="1495" spans="1:6" x14ac:dyDescent="0.4">
      <c r="A1495" s="52" t="s">
        <v>2191</v>
      </c>
      <c r="B1495" s="37" t="s">
        <v>2052</v>
      </c>
      <c r="C1495" s="37" t="s">
        <v>2053</v>
      </c>
      <c r="D1495" s="37" t="s">
        <v>2054</v>
      </c>
      <c r="E1495" s="53" t="s">
        <v>2053</v>
      </c>
      <c r="F1495" s="37" t="s">
        <v>2054</v>
      </c>
    </row>
    <row r="1496" spans="1:6" x14ac:dyDescent="0.4">
      <c r="A1496" s="52" t="s">
        <v>2192</v>
      </c>
      <c r="B1496" s="37" t="s">
        <v>2052</v>
      </c>
      <c r="C1496" s="37" t="s">
        <v>2053</v>
      </c>
      <c r="D1496" s="37" t="s">
        <v>2054</v>
      </c>
      <c r="E1496" s="53" t="s">
        <v>2053</v>
      </c>
      <c r="F1496" s="37" t="s">
        <v>2054</v>
      </c>
    </row>
    <row r="1497" spans="1:6" x14ac:dyDescent="0.4">
      <c r="A1497" s="52" t="s">
        <v>2193</v>
      </c>
      <c r="B1497" s="37" t="s">
        <v>2052</v>
      </c>
      <c r="C1497" s="37" t="s">
        <v>2053</v>
      </c>
      <c r="D1497" s="37" t="s">
        <v>2054</v>
      </c>
      <c r="E1497" s="53" t="s">
        <v>2053</v>
      </c>
      <c r="F1497" s="37" t="s">
        <v>2054</v>
      </c>
    </row>
    <row r="1498" spans="1:6" x14ac:dyDescent="0.4">
      <c r="A1498" s="52" t="s">
        <v>2194</v>
      </c>
      <c r="B1498" s="37" t="s">
        <v>2052</v>
      </c>
      <c r="C1498" s="37" t="s">
        <v>2053</v>
      </c>
      <c r="D1498" s="37" t="s">
        <v>2054</v>
      </c>
      <c r="E1498" s="53" t="s">
        <v>2053</v>
      </c>
      <c r="F1498" s="37" t="s">
        <v>2054</v>
      </c>
    </row>
    <row r="1499" spans="1:6" x14ac:dyDescent="0.4">
      <c r="A1499" s="52" t="s">
        <v>2195</v>
      </c>
      <c r="B1499" s="37" t="s">
        <v>2052</v>
      </c>
      <c r="C1499" s="37" t="s">
        <v>2053</v>
      </c>
      <c r="D1499" s="37" t="s">
        <v>2054</v>
      </c>
      <c r="E1499" s="53" t="s">
        <v>2053</v>
      </c>
      <c r="F1499" s="37" t="s">
        <v>2054</v>
      </c>
    </row>
    <row r="1500" spans="1:6" x14ac:dyDescent="0.4">
      <c r="A1500" s="52" t="s">
        <v>2196</v>
      </c>
      <c r="B1500" s="37" t="s">
        <v>2052</v>
      </c>
      <c r="C1500" s="37" t="s">
        <v>2053</v>
      </c>
      <c r="D1500" s="37" t="s">
        <v>2054</v>
      </c>
      <c r="E1500" s="53" t="s">
        <v>2053</v>
      </c>
      <c r="F1500" s="37" t="s">
        <v>2054</v>
      </c>
    </row>
    <row r="1501" spans="1:6" x14ac:dyDescent="0.4">
      <c r="A1501" s="52" t="s">
        <v>2197</v>
      </c>
      <c r="B1501" s="37" t="s">
        <v>2052</v>
      </c>
      <c r="C1501" s="37" t="s">
        <v>2053</v>
      </c>
      <c r="D1501" s="37" t="s">
        <v>2054</v>
      </c>
      <c r="E1501" s="53" t="s">
        <v>2053</v>
      </c>
      <c r="F1501" s="37" t="s">
        <v>2054</v>
      </c>
    </row>
    <row r="1502" spans="1:6" ht="30" x14ac:dyDescent="0.4">
      <c r="A1502" s="44" t="s">
        <v>2198</v>
      </c>
      <c r="B1502" s="37" t="s">
        <v>2052</v>
      </c>
      <c r="C1502" s="37" t="s">
        <v>2053</v>
      </c>
      <c r="D1502" s="37" t="s">
        <v>2054</v>
      </c>
      <c r="E1502" s="53" t="s">
        <v>2053</v>
      </c>
      <c r="F1502" s="37" t="s">
        <v>2054</v>
      </c>
    </row>
    <row r="1503" spans="1:6" x14ac:dyDescent="0.4">
      <c r="A1503" s="52" t="s">
        <v>2199</v>
      </c>
      <c r="B1503" s="37" t="s">
        <v>2052</v>
      </c>
      <c r="C1503" s="37" t="s">
        <v>2053</v>
      </c>
      <c r="D1503" s="37" t="s">
        <v>2054</v>
      </c>
      <c r="E1503" s="52" t="s">
        <v>2053</v>
      </c>
      <c r="F1503" s="37" t="s">
        <v>2054</v>
      </c>
    </row>
    <row r="1504" spans="1:6" x14ac:dyDescent="0.4">
      <c r="A1504" s="52" t="s">
        <v>2200</v>
      </c>
      <c r="B1504" s="37" t="s">
        <v>2052</v>
      </c>
      <c r="C1504" s="37" t="s">
        <v>2053</v>
      </c>
      <c r="D1504" s="37" t="s">
        <v>2054</v>
      </c>
      <c r="E1504" s="53" t="s">
        <v>2053</v>
      </c>
      <c r="F1504" s="37" t="s">
        <v>2054</v>
      </c>
    </row>
    <row r="1505" spans="1:6" x14ac:dyDescent="0.4">
      <c r="A1505" s="52" t="s">
        <v>2201</v>
      </c>
      <c r="B1505" s="37" t="s">
        <v>2052</v>
      </c>
      <c r="C1505" s="37" t="s">
        <v>2053</v>
      </c>
      <c r="D1505" s="37" t="s">
        <v>2054</v>
      </c>
      <c r="E1505" s="53" t="s">
        <v>2053</v>
      </c>
      <c r="F1505" s="37" t="s">
        <v>2054</v>
      </c>
    </row>
    <row r="1506" spans="1:6" x14ac:dyDescent="0.4">
      <c r="A1506" s="52" t="s">
        <v>2202</v>
      </c>
      <c r="B1506" s="37" t="s">
        <v>2052</v>
      </c>
      <c r="C1506" s="37" t="s">
        <v>2053</v>
      </c>
      <c r="D1506" s="37" t="s">
        <v>2054</v>
      </c>
      <c r="E1506" s="53" t="s">
        <v>2053</v>
      </c>
      <c r="F1506" s="37" t="s">
        <v>2054</v>
      </c>
    </row>
    <row r="1507" spans="1:6" x14ac:dyDescent="0.4">
      <c r="A1507" s="52" t="s">
        <v>2203</v>
      </c>
      <c r="B1507" s="37" t="s">
        <v>2052</v>
      </c>
      <c r="C1507" s="37" t="s">
        <v>2053</v>
      </c>
      <c r="D1507" s="37" t="s">
        <v>2054</v>
      </c>
      <c r="E1507" s="53" t="s">
        <v>2053</v>
      </c>
      <c r="F1507" s="37" t="s">
        <v>2054</v>
      </c>
    </row>
    <row r="1508" spans="1:6" ht="30" x14ac:dyDescent="0.4">
      <c r="A1508" s="52" t="s">
        <v>2204</v>
      </c>
      <c r="B1508" s="37" t="s">
        <v>695</v>
      </c>
      <c r="E1508" s="53" t="s">
        <v>380</v>
      </c>
      <c r="F1508" s="37" t="s">
        <v>393</v>
      </c>
    </row>
    <row r="1509" spans="1:6" x14ac:dyDescent="0.4">
      <c r="A1509" s="52" t="s">
        <v>2205</v>
      </c>
      <c r="B1509" s="37" t="s">
        <v>2052</v>
      </c>
      <c r="C1509" s="37" t="s">
        <v>2053</v>
      </c>
      <c r="D1509" s="37" t="s">
        <v>2054</v>
      </c>
      <c r="E1509" s="53" t="s">
        <v>2053</v>
      </c>
      <c r="F1509" s="37" t="s">
        <v>2054</v>
      </c>
    </row>
    <row r="1510" spans="1:6" x14ac:dyDescent="0.4">
      <c r="A1510" s="52" t="s">
        <v>2206</v>
      </c>
      <c r="B1510" s="37" t="s">
        <v>2052</v>
      </c>
      <c r="C1510" s="37" t="s">
        <v>2053</v>
      </c>
      <c r="D1510" s="37" t="s">
        <v>2054</v>
      </c>
      <c r="E1510" s="53" t="s">
        <v>2053</v>
      </c>
      <c r="F1510" s="37" t="s">
        <v>2054</v>
      </c>
    </row>
    <row r="1511" spans="1:6" ht="30" x14ac:dyDescent="0.4">
      <c r="A1511" s="52" t="s">
        <v>2207</v>
      </c>
      <c r="B1511" s="37" t="s">
        <v>2052</v>
      </c>
      <c r="C1511" s="37" t="s">
        <v>2053</v>
      </c>
      <c r="D1511" s="37" t="s">
        <v>2054</v>
      </c>
      <c r="E1511" s="53" t="s">
        <v>2053</v>
      </c>
      <c r="F1511" s="37" t="s">
        <v>2054</v>
      </c>
    </row>
    <row r="1512" spans="1:6" x14ac:dyDescent="0.4">
      <c r="A1512" s="44" t="s">
        <v>2208</v>
      </c>
      <c r="B1512" s="52" t="s">
        <v>2052</v>
      </c>
      <c r="C1512" s="37" t="s">
        <v>2053</v>
      </c>
      <c r="D1512" s="37" t="s">
        <v>2054</v>
      </c>
      <c r="E1512" s="53" t="s">
        <v>2053</v>
      </c>
      <c r="F1512" s="37" t="s">
        <v>2054</v>
      </c>
    </row>
    <row r="1513" spans="1:6" x14ac:dyDescent="0.4">
      <c r="A1513" s="52" t="s">
        <v>2209</v>
      </c>
      <c r="B1513" s="37" t="s">
        <v>2052</v>
      </c>
      <c r="C1513" s="37" t="s">
        <v>2053</v>
      </c>
      <c r="D1513" s="37" t="s">
        <v>2054</v>
      </c>
      <c r="E1513" s="53" t="s">
        <v>2053</v>
      </c>
      <c r="F1513" s="37" t="s">
        <v>2054</v>
      </c>
    </row>
    <row r="1514" spans="1:6" x14ac:dyDescent="0.4">
      <c r="A1514" s="52" t="s">
        <v>2210</v>
      </c>
      <c r="B1514" s="37" t="s">
        <v>2052</v>
      </c>
      <c r="C1514" s="37" t="s">
        <v>2053</v>
      </c>
      <c r="D1514" s="37" t="s">
        <v>2054</v>
      </c>
      <c r="E1514" s="53" t="s">
        <v>2053</v>
      </c>
      <c r="F1514" s="37" t="s">
        <v>2054</v>
      </c>
    </row>
    <row r="1515" spans="1:6" x14ac:dyDescent="0.4">
      <c r="A1515" s="52" t="s">
        <v>2211</v>
      </c>
      <c r="B1515" s="37" t="s">
        <v>2052</v>
      </c>
      <c r="C1515" s="37" t="s">
        <v>2053</v>
      </c>
      <c r="D1515" s="37" t="s">
        <v>2054</v>
      </c>
      <c r="E1515" s="53" t="s">
        <v>2053</v>
      </c>
      <c r="F1515" s="37" t="s">
        <v>2054</v>
      </c>
    </row>
    <row r="1516" spans="1:6" x14ac:dyDescent="0.4">
      <c r="A1516" s="52" t="s">
        <v>2212</v>
      </c>
      <c r="B1516" s="37" t="s">
        <v>2052</v>
      </c>
      <c r="C1516" s="37" t="s">
        <v>2053</v>
      </c>
      <c r="D1516" s="37" t="s">
        <v>2054</v>
      </c>
      <c r="E1516" s="53" t="s">
        <v>2053</v>
      </c>
      <c r="F1516" s="37" t="s">
        <v>2054</v>
      </c>
    </row>
    <row r="1517" spans="1:6" x14ac:dyDescent="0.4">
      <c r="A1517" s="52" t="s">
        <v>2213</v>
      </c>
      <c r="B1517" s="37" t="s">
        <v>835</v>
      </c>
      <c r="C1517" s="37" t="s">
        <v>2053</v>
      </c>
      <c r="D1517" s="37" t="s">
        <v>2054</v>
      </c>
      <c r="E1517" s="53" t="s">
        <v>836</v>
      </c>
      <c r="F1517" s="37" t="s">
        <v>837</v>
      </c>
    </row>
    <row r="1518" spans="1:6" ht="30" x14ac:dyDescent="0.4">
      <c r="A1518" s="52" t="s">
        <v>2214</v>
      </c>
      <c r="B1518" s="37" t="s">
        <v>835</v>
      </c>
      <c r="C1518" s="37" t="s">
        <v>2053</v>
      </c>
      <c r="D1518" s="37" t="s">
        <v>2054</v>
      </c>
      <c r="E1518" s="53" t="s">
        <v>836</v>
      </c>
      <c r="F1518" s="37" t="s">
        <v>837</v>
      </c>
    </row>
    <row r="1519" spans="1:6" x14ac:dyDescent="0.4">
      <c r="A1519" s="52" t="s">
        <v>2215</v>
      </c>
      <c r="B1519" s="37" t="s">
        <v>835</v>
      </c>
      <c r="C1519" s="37" t="s">
        <v>836</v>
      </c>
      <c r="D1519" s="37" t="s">
        <v>837</v>
      </c>
      <c r="E1519" s="53" t="s">
        <v>836</v>
      </c>
      <c r="F1519" s="37" t="s">
        <v>837</v>
      </c>
    </row>
    <row r="1520" spans="1:6" x14ac:dyDescent="0.4">
      <c r="A1520" s="44" t="s">
        <v>2216</v>
      </c>
      <c r="B1520" s="37" t="s">
        <v>835</v>
      </c>
      <c r="C1520" s="37" t="s">
        <v>836</v>
      </c>
      <c r="D1520" s="37" t="s">
        <v>837</v>
      </c>
      <c r="E1520" s="53" t="s">
        <v>836</v>
      </c>
      <c r="F1520" s="37" t="s">
        <v>837</v>
      </c>
    </row>
    <row r="1521" spans="1:6" x14ac:dyDescent="0.4">
      <c r="A1521" s="52" t="s">
        <v>2217</v>
      </c>
      <c r="B1521" s="37" t="s">
        <v>835</v>
      </c>
      <c r="C1521" s="37" t="s">
        <v>836</v>
      </c>
      <c r="D1521" s="37" t="s">
        <v>837</v>
      </c>
      <c r="E1521" s="53" t="s">
        <v>836</v>
      </c>
      <c r="F1521" s="37" t="s">
        <v>837</v>
      </c>
    </row>
    <row r="1522" spans="1:6" x14ac:dyDescent="0.4">
      <c r="A1522" s="44" t="s">
        <v>2218</v>
      </c>
      <c r="B1522" s="37" t="s">
        <v>835</v>
      </c>
      <c r="C1522" s="37" t="s">
        <v>836</v>
      </c>
      <c r="D1522" s="37" t="s">
        <v>837</v>
      </c>
      <c r="E1522" s="53" t="s">
        <v>836</v>
      </c>
      <c r="F1522" s="37" t="s">
        <v>837</v>
      </c>
    </row>
    <row r="1523" spans="1:6" x14ac:dyDescent="0.4">
      <c r="A1523" s="52" t="s">
        <v>2219</v>
      </c>
      <c r="B1523" s="37" t="s">
        <v>835</v>
      </c>
      <c r="C1523" s="37" t="s">
        <v>836</v>
      </c>
      <c r="D1523" s="37" t="s">
        <v>837</v>
      </c>
      <c r="E1523" s="53" t="s">
        <v>836</v>
      </c>
      <c r="F1523" s="37" t="s">
        <v>837</v>
      </c>
    </row>
    <row r="1524" spans="1:6" x14ac:dyDescent="0.4">
      <c r="A1524" s="52" t="s">
        <v>2220</v>
      </c>
      <c r="B1524" s="37" t="s">
        <v>835</v>
      </c>
      <c r="C1524" s="37" t="s">
        <v>836</v>
      </c>
      <c r="D1524" s="37" t="s">
        <v>837</v>
      </c>
      <c r="E1524" s="53" t="s">
        <v>836</v>
      </c>
      <c r="F1524" s="37" t="s">
        <v>837</v>
      </c>
    </row>
    <row r="1525" spans="1:6" x14ac:dyDescent="0.4">
      <c r="A1525" s="52" t="s">
        <v>2221</v>
      </c>
      <c r="B1525" s="37" t="s">
        <v>835</v>
      </c>
      <c r="C1525" s="37" t="s">
        <v>836</v>
      </c>
      <c r="D1525" s="37" t="s">
        <v>837</v>
      </c>
      <c r="E1525" s="53" t="s">
        <v>836</v>
      </c>
      <c r="F1525" s="37" t="s">
        <v>837</v>
      </c>
    </row>
    <row r="1526" spans="1:6" x14ac:dyDescent="0.4">
      <c r="A1526" s="52" t="s">
        <v>2222</v>
      </c>
      <c r="B1526" s="37" t="s">
        <v>835</v>
      </c>
      <c r="C1526" s="37" t="s">
        <v>836</v>
      </c>
      <c r="D1526" s="37" t="s">
        <v>837</v>
      </c>
      <c r="E1526" s="53" t="s">
        <v>836</v>
      </c>
      <c r="F1526" s="37" t="s">
        <v>837</v>
      </c>
    </row>
    <row r="1527" spans="1:6" x14ac:dyDescent="0.4">
      <c r="A1527" s="44" t="s">
        <v>2223</v>
      </c>
      <c r="B1527" s="37" t="s">
        <v>835</v>
      </c>
      <c r="C1527" s="37" t="s">
        <v>836</v>
      </c>
      <c r="D1527" s="37" t="s">
        <v>837</v>
      </c>
      <c r="E1527" s="53" t="s">
        <v>836</v>
      </c>
      <c r="F1527" s="37" t="s">
        <v>837</v>
      </c>
    </row>
    <row r="1528" spans="1:6" x14ac:dyDescent="0.4">
      <c r="A1528" s="52" t="s">
        <v>2224</v>
      </c>
      <c r="B1528" s="37" t="s">
        <v>835</v>
      </c>
      <c r="C1528" s="37" t="s">
        <v>836</v>
      </c>
      <c r="D1528" s="37" t="s">
        <v>837</v>
      </c>
      <c r="E1528" s="53" t="s">
        <v>836</v>
      </c>
      <c r="F1528" s="37" t="s">
        <v>837</v>
      </c>
    </row>
    <row r="1529" spans="1:6" x14ac:dyDescent="0.4">
      <c r="A1529" s="52" t="s">
        <v>2225</v>
      </c>
      <c r="B1529" s="37" t="s">
        <v>835</v>
      </c>
      <c r="C1529" s="37" t="s">
        <v>836</v>
      </c>
      <c r="D1529" s="37" t="s">
        <v>837</v>
      </c>
      <c r="E1529" s="53" t="s">
        <v>836</v>
      </c>
      <c r="F1529" s="37" t="s">
        <v>837</v>
      </c>
    </row>
    <row r="1530" spans="1:6" x14ac:dyDescent="0.4">
      <c r="A1530" s="52" t="s">
        <v>2226</v>
      </c>
      <c r="B1530" s="37" t="s">
        <v>835</v>
      </c>
      <c r="C1530" s="37" t="s">
        <v>836</v>
      </c>
      <c r="D1530" s="37" t="s">
        <v>837</v>
      </c>
      <c r="E1530" s="53" t="s">
        <v>836</v>
      </c>
      <c r="F1530" s="37" t="s">
        <v>837</v>
      </c>
    </row>
    <row r="1531" spans="1:6" x14ac:dyDescent="0.4">
      <c r="A1531" s="52" t="s">
        <v>2227</v>
      </c>
      <c r="B1531" s="37" t="s">
        <v>835</v>
      </c>
      <c r="C1531" s="37" t="s">
        <v>836</v>
      </c>
      <c r="D1531" s="37" t="s">
        <v>837</v>
      </c>
      <c r="E1531" s="52" t="s">
        <v>836</v>
      </c>
      <c r="F1531" s="37" t="s">
        <v>837</v>
      </c>
    </row>
    <row r="1532" spans="1:6" x14ac:dyDescent="0.4">
      <c r="A1532" s="52" t="s">
        <v>2228</v>
      </c>
      <c r="B1532" s="37" t="s">
        <v>835</v>
      </c>
      <c r="C1532" s="37" t="s">
        <v>836</v>
      </c>
      <c r="D1532" s="37" t="s">
        <v>837</v>
      </c>
      <c r="E1532" s="53" t="s">
        <v>836</v>
      </c>
      <c r="F1532" s="37" t="s">
        <v>837</v>
      </c>
    </row>
    <row r="1533" spans="1:6" x14ac:dyDescent="0.4">
      <c r="A1533" s="52" t="s">
        <v>2229</v>
      </c>
      <c r="B1533" s="52" t="s">
        <v>835</v>
      </c>
      <c r="C1533" s="37" t="s">
        <v>836</v>
      </c>
      <c r="D1533" s="37" t="s">
        <v>837</v>
      </c>
      <c r="E1533" s="53" t="s">
        <v>836</v>
      </c>
      <c r="F1533" s="37" t="s">
        <v>837</v>
      </c>
    </row>
    <row r="1534" spans="1:6" x14ac:dyDescent="0.4">
      <c r="A1534" s="52" t="s">
        <v>2230</v>
      </c>
      <c r="B1534" s="37" t="s">
        <v>835</v>
      </c>
      <c r="C1534" s="37" t="s">
        <v>836</v>
      </c>
      <c r="D1534" s="37" t="s">
        <v>837</v>
      </c>
      <c r="E1534" s="53" t="s">
        <v>836</v>
      </c>
      <c r="F1534" s="37" t="s">
        <v>837</v>
      </c>
    </row>
    <row r="1535" spans="1:6" x14ac:dyDescent="0.4">
      <c r="A1535" s="52" t="s">
        <v>2231</v>
      </c>
      <c r="B1535" s="37" t="s">
        <v>835</v>
      </c>
      <c r="C1535" s="37" t="s">
        <v>836</v>
      </c>
      <c r="D1535" s="37" t="s">
        <v>837</v>
      </c>
      <c r="E1535" s="53" t="s">
        <v>836</v>
      </c>
      <c r="F1535" s="37" t="s">
        <v>837</v>
      </c>
    </row>
    <row r="1536" spans="1:6" x14ac:dyDescent="0.4">
      <c r="A1536" s="52" t="s">
        <v>2232</v>
      </c>
      <c r="B1536" s="37" t="s">
        <v>835</v>
      </c>
      <c r="C1536" s="37" t="s">
        <v>836</v>
      </c>
      <c r="D1536" s="37" t="s">
        <v>837</v>
      </c>
      <c r="E1536" s="52" t="s">
        <v>836</v>
      </c>
      <c r="F1536" s="37" t="s">
        <v>837</v>
      </c>
    </row>
    <row r="1537" spans="1:6" x14ac:dyDescent="0.4">
      <c r="A1537" s="52" t="s">
        <v>2233</v>
      </c>
      <c r="B1537" s="37" t="s">
        <v>835</v>
      </c>
      <c r="C1537" s="37" t="s">
        <v>836</v>
      </c>
      <c r="D1537" s="37" t="s">
        <v>837</v>
      </c>
      <c r="E1537" s="52" t="s">
        <v>836</v>
      </c>
      <c r="F1537" s="37" t="s">
        <v>837</v>
      </c>
    </row>
    <row r="1538" spans="1:6" x14ac:dyDescent="0.4">
      <c r="A1538" s="52" t="s">
        <v>2234</v>
      </c>
      <c r="B1538" s="37" t="s">
        <v>835</v>
      </c>
      <c r="C1538" s="37" t="s">
        <v>836</v>
      </c>
      <c r="D1538" s="37" t="s">
        <v>837</v>
      </c>
      <c r="E1538" s="53" t="s">
        <v>836</v>
      </c>
      <c r="F1538" s="37" t="s">
        <v>837</v>
      </c>
    </row>
    <row r="1539" spans="1:6" ht="30" x14ac:dyDescent="0.4">
      <c r="A1539" s="44" t="s">
        <v>2235</v>
      </c>
      <c r="B1539" s="37" t="s">
        <v>835</v>
      </c>
      <c r="C1539" s="37" t="s">
        <v>836</v>
      </c>
      <c r="D1539" s="37" t="s">
        <v>837</v>
      </c>
      <c r="E1539" s="53" t="s">
        <v>836</v>
      </c>
      <c r="F1539" s="37" t="s">
        <v>837</v>
      </c>
    </row>
    <row r="1540" spans="1:6" ht="30" x14ac:dyDescent="0.4">
      <c r="A1540" s="52" t="s">
        <v>2236</v>
      </c>
      <c r="B1540" s="37" t="s">
        <v>835</v>
      </c>
      <c r="C1540" s="37" t="s">
        <v>836</v>
      </c>
      <c r="D1540" s="37" t="s">
        <v>837</v>
      </c>
      <c r="E1540" s="53" t="s">
        <v>836</v>
      </c>
      <c r="F1540" s="37" t="s">
        <v>837</v>
      </c>
    </row>
    <row r="1541" spans="1:6" x14ac:dyDescent="0.4">
      <c r="A1541" s="52" t="s">
        <v>2237</v>
      </c>
      <c r="B1541" s="37" t="s">
        <v>835</v>
      </c>
      <c r="C1541" s="37" t="s">
        <v>836</v>
      </c>
      <c r="D1541" s="37" t="s">
        <v>837</v>
      </c>
      <c r="E1541" s="53" t="s">
        <v>836</v>
      </c>
      <c r="F1541" s="37" t="s">
        <v>837</v>
      </c>
    </row>
    <row r="1542" spans="1:6" x14ac:dyDescent="0.4">
      <c r="A1542" s="52" t="s">
        <v>2238</v>
      </c>
      <c r="B1542" s="37" t="s">
        <v>835</v>
      </c>
      <c r="C1542" s="37" t="s">
        <v>836</v>
      </c>
      <c r="D1542" s="37" t="s">
        <v>837</v>
      </c>
      <c r="E1542" s="53" t="s">
        <v>836</v>
      </c>
      <c r="F1542" s="37" t="s">
        <v>837</v>
      </c>
    </row>
    <row r="1543" spans="1:6" x14ac:dyDescent="0.4">
      <c r="A1543" s="52" t="s">
        <v>2239</v>
      </c>
      <c r="B1543" s="37" t="s">
        <v>835</v>
      </c>
      <c r="C1543" s="37" t="s">
        <v>836</v>
      </c>
      <c r="D1543" s="37" t="s">
        <v>837</v>
      </c>
      <c r="E1543" s="53" t="s">
        <v>836</v>
      </c>
      <c r="F1543" s="37" t="s">
        <v>837</v>
      </c>
    </row>
    <row r="1544" spans="1:6" x14ac:dyDescent="0.4">
      <c r="A1544" s="52" t="s">
        <v>2240</v>
      </c>
      <c r="B1544" s="37" t="s">
        <v>835</v>
      </c>
      <c r="C1544" s="37" t="s">
        <v>836</v>
      </c>
      <c r="D1544" s="37" t="s">
        <v>837</v>
      </c>
      <c r="E1544" s="53" t="s">
        <v>836</v>
      </c>
      <c r="F1544" s="37" t="s">
        <v>837</v>
      </c>
    </row>
    <row r="1545" spans="1:6" x14ac:dyDescent="0.4">
      <c r="A1545" s="52" t="s">
        <v>2241</v>
      </c>
      <c r="B1545" s="37" t="s">
        <v>695</v>
      </c>
      <c r="C1545" s="37" t="s">
        <v>836</v>
      </c>
      <c r="D1545" s="37" t="s">
        <v>837</v>
      </c>
      <c r="E1545" s="53" t="s">
        <v>2242</v>
      </c>
      <c r="F1545" s="37" t="s">
        <v>2243</v>
      </c>
    </row>
    <row r="1546" spans="1:6" x14ac:dyDescent="0.4">
      <c r="A1546" s="52" t="s">
        <v>2244</v>
      </c>
      <c r="B1546" s="37" t="s">
        <v>835</v>
      </c>
      <c r="C1546" s="37" t="s">
        <v>836</v>
      </c>
      <c r="D1546" s="37" t="s">
        <v>837</v>
      </c>
      <c r="E1546" s="52" t="s">
        <v>836</v>
      </c>
      <c r="F1546" s="37" t="s">
        <v>837</v>
      </c>
    </row>
    <row r="1547" spans="1:6" x14ac:dyDescent="0.4">
      <c r="A1547" s="44" t="s">
        <v>2245</v>
      </c>
      <c r="B1547" s="37" t="s">
        <v>835</v>
      </c>
      <c r="C1547" s="37" t="s">
        <v>836</v>
      </c>
      <c r="D1547" s="37" t="s">
        <v>837</v>
      </c>
      <c r="E1547" s="53" t="s">
        <v>836</v>
      </c>
      <c r="F1547" s="37" t="s">
        <v>837</v>
      </c>
    </row>
    <row r="1548" spans="1:6" x14ac:dyDescent="0.4">
      <c r="A1548" s="52" t="s">
        <v>2246</v>
      </c>
      <c r="B1548" s="37" t="s">
        <v>695</v>
      </c>
      <c r="C1548" s="37" t="s">
        <v>2247</v>
      </c>
      <c r="D1548" s="37" t="s">
        <v>2248</v>
      </c>
      <c r="E1548" s="53" t="s">
        <v>2247</v>
      </c>
      <c r="F1548" s="37" t="s">
        <v>2248</v>
      </c>
    </row>
    <row r="1549" spans="1:6" x14ac:dyDescent="0.4">
      <c r="A1549" s="44" t="s">
        <v>2249</v>
      </c>
      <c r="B1549" s="37" t="s">
        <v>835</v>
      </c>
      <c r="C1549" s="37" t="s">
        <v>836</v>
      </c>
      <c r="D1549" s="37" t="s">
        <v>837</v>
      </c>
      <c r="E1549" s="53" t="s">
        <v>836</v>
      </c>
      <c r="F1549" s="37" t="s">
        <v>837</v>
      </c>
    </row>
    <row r="1550" spans="1:6" x14ac:dyDescent="0.4">
      <c r="A1550" s="52" t="s">
        <v>2250</v>
      </c>
      <c r="B1550" s="37" t="s">
        <v>835</v>
      </c>
      <c r="C1550" s="37" t="s">
        <v>836</v>
      </c>
      <c r="D1550" s="37" t="s">
        <v>837</v>
      </c>
      <c r="E1550" s="53" t="s">
        <v>836</v>
      </c>
      <c r="F1550" s="37" t="s">
        <v>837</v>
      </c>
    </row>
    <row r="1551" spans="1:6" x14ac:dyDescent="0.4">
      <c r="A1551" s="52" t="s">
        <v>2251</v>
      </c>
      <c r="B1551" s="37" t="s">
        <v>835</v>
      </c>
      <c r="C1551" s="37" t="s">
        <v>836</v>
      </c>
      <c r="D1551" s="37" t="s">
        <v>837</v>
      </c>
      <c r="E1551" s="53" t="s">
        <v>836</v>
      </c>
      <c r="F1551" s="37" t="s">
        <v>837</v>
      </c>
    </row>
    <row r="1552" spans="1:6" x14ac:dyDescent="0.4">
      <c r="A1552" s="52" t="s">
        <v>2252</v>
      </c>
      <c r="B1552" s="37" t="s">
        <v>835</v>
      </c>
      <c r="C1552" s="37" t="s">
        <v>836</v>
      </c>
      <c r="D1552" s="37" t="s">
        <v>837</v>
      </c>
      <c r="E1552" s="52" t="s">
        <v>836</v>
      </c>
      <c r="F1552" s="37" t="s">
        <v>837</v>
      </c>
    </row>
    <row r="1553" spans="1:6" x14ac:dyDescent="0.4">
      <c r="A1553" s="52" t="s">
        <v>2253</v>
      </c>
      <c r="B1553" s="37" t="s">
        <v>835</v>
      </c>
      <c r="C1553" s="37" t="s">
        <v>836</v>
      </c>
      <c r="D1553" s="37" t="s">
        <v>837</v>
      </c>
      <c r="E1553" s="53" t="s">
        <v>836</v>
      </c>
      <c r="F1553" s="37" t="s">
        <v>837</v>
      </c>
    </row>
    <row r="1554" spans="1:6" x14ac:dyDescent="0.4">
      <c r="A1554" s="52" t="s">
        <v>2254</v>
      </c>
      <c r="B1554" s="37" t="s">
        <v>835</v>
      </c>
      <c r="C1554" s="37" t="s">
        <v>836</v>
      </c>
      <c r="D1554" s="37" t="s">
        <v>837</v>
      </c>
      <c r="E1554" s="53" t="s">
        <v>836</v>
      </c>
      <c r="F1554" s="37" t="s">
        <v>837</v>
      </c>
    </row>
    <row r="1555" spans="1:6" x14ac:dyDescent="0.4">
      <c r="A1555" s="44" t="s">
        <v>2255</v>
      </c>
      <c r="B1555" s="37" t="s">
        <v>835</v>
      </c>
      <c r="C1555" s="37" t="s">
        <v>836</v>
      </c>
      <c r="D1555" s="37" t="s">
        <v>837</v>
      </c>
      <c r="E1555" s="53" t="s">
        <v>836</v>
      </c>
      <c r="F1555" s="37" t="s">
        <v>837</v>
      </c>
    </row>
    <row r="1556" spans="1:6" x14ac:dyDescent="0.4">
      <c r="A1556" s="52" t="s">
        <v>2256</v>
      </c>
      <c r="B1556" s="37" t="s">
        <v>835</v>
      </c>
      <c r="C1556" s="37" t="s">
        <v>836</v>
      </c>
      <c r="D1556" s="37" t="s">
        <v>837</v>
      </c>
      <c r="E1556" s="53" t="s">
        <v>836</v>
      </c>
      <c r="F1556" s="37" t="s">
        <v>837</v>
      </c>
    </row>
    <row r="1557" spans="1:6" x14ac:dyDescent="0.4">
      <c r="A1557" s="52" t="s">
        <v>2257</v>
      </c>
      <c r="B1557" s="37" t="s">
        <v>835</v>
      </c>
      <c r="C1557" s="37" t="s">
        <v>836</v>
      </c>
      <c r="D1557" s="37" t="s">
        <v>837</v>
      </c>
      <c r="E1557" s="53" t="s">
        <v>836</v>
      </c>
      <c r="F1557" s="37" t="s">
        <v>837</v>
      </c>
    </row>
    <row r="1558" spans="1:6" x14ac:dyDescent="0.4">
      <c r="A1558" s="52" t="s">
        <v>2258</v>
      </c>
      <c r="B1558" s="37" t="s">
        <v>835</v>
      </c>
      <c r="C1558" s="37" t="s">
        <v>836</v>
      </c>
      <c r="D1558" s="37" t="s">
        <v>837</v>
      </c>
      <c r="E1558" s="53" t="s">
        <v>836</v>
      </c>
      <c r="F1558" s="37" t="s">
        <v>837</v>
      </c>
    </row>
    <row r="1559" spans="1:6" x14ac:dyDescent="0.4">
      <c r="A1559" s="44" t="s">
        <v>2259</v>
      </c>
      <c r="B1559" s="37" t="s">
        <v>835</v>
      </c>
      <c r="C1559" s="37" t="s">
        <v>836</v>
      </c>
      <c r="D1559" s="37" t="s">
        <v>837</v>
      </c>
      <c r="E1559" s="53" t="s">
        <v>836</v>
      </c>
      <c r="F1559" s="37" t="s">
        <v>837</v>
      </c>
    </row>
    <row r="1560" spans="1:6" x14ac:dyDescent="0.4">
      <c r="A1560" s="52" t="s">
        <v>2260</v>
      </c>
      <c r="B1560" s="37" t="s">
        <v>835</v>
      </c>
      <c r="C1560" s="37" t="s">
        <v>836</v>
      </c>
      <c r="D1560" s="37" t="s">
        <v>837</v>
      </c>
      <c r="E1560" s="53" t="s">
        <v>836</v>
      </c>
      <c r="F1560" s="37" t="s">
        <v>837</v>
      </c>
    </row>
    <row r="1561" spans="1:6" x14ac:dyDescent="0.4">
      <c r="A1561" s="52" t="s">
        <v>2261</v>
      </c>
      <c r="B1561" s="37" t="s">
        <v>835</v>
      </c>
      <c r="C1561" s="37" t="s">
        <v>836</v>
      </c>
      <c r="D1561" s="37" t="s">
        <v>837</v>
      </c>
      <c r="E1561" s="53" t="s">
        <v>836</v>
      </c>
      <c r="F1561" s="37" t="s">
        <v>837</v>
      </c>
    </row>
    <row r="1562" spans="1:6" x14ac:dyDescent="0.4">
      <c r="A1562" s="44" t="s">
        <v>2262</v>
      </c>
      <c r="B1562" s="37" t="s">
        <v>835</v>
      </c>
      <c r="C1562" s="37" t="s">
        <v>836</v>
      </c>
      <c r="D1562" s="37" t="s">
        <v>837</v>
      </c>
      <c r="E1562" s="53" t="s">
        <v>836</v>
      </c>
      <c r="F1562" s="37" t="s">
        <v>837</v>
      </c>
    </row>
    <row r="1563" spans="1:6" x14ac:dyDescent="0.4">
      <c r="A1563" s="52" t="s">
        <v>2263</v>
      </c>
      <c r="B1563" s="37" t="s">
        <v>835</v>
      </c>
      <c r="C1563" s="37" t="s">
        <v>836</v>
      </c>
      <c r="D1563" s="37" t="s">
        <v>837</v>
      </c>
      <c r="E1563" s="53" t="s">
        <v>836</v>
      </c>
      <c r="F1563" s="37" t="s">
        <v>837</v>
      </c>
    </row>
    <row r="1564" spans="1:6" x14ac:dyDescent="0.4">
      <c r="A1564" s="52" t="s">
        <v>2264</v>
      </c>
      <c r="B1564" s="37" t="s">
        <v>835</v>
      </c>
      <c r="C1564" s="37" t="s">
        <v>836</v>
      </c>
      <c r="D1564" s="37" t="s">
        <v>837</v>
      </c>
      <c r="E1564" s="53" t="s">
        <v>836</v>
      </c>
      <c r="F1564" s="37" t="s">
        <v>837</v>
      </c>
    </row>
    <row r="1565" spans="1:6" x14ac:dyDescent="0.4">
      <c r="A1565" s="52" t="s">
        <v>2265</v>
      </c>
      <c r="B1565" s="37" t="s">
        <v>835</v>
      </c>
      <c r="C1565" s="37" t="s">
        <v>836</v>
      </c>
      <c r="D1565" s="37" t="s">
        <v>837</v>
      </c>
      <c r="E1565" s="53" t="s">
        <v>836</v>
      </c>
      <c r="F1565" s="37" t="s">
        <v>837</v>
      </c>
    </row>
    <row r="1566" spans="1:6" x14ac:dyDescent="0.4">
      <c r="A1566" s="52" t="s">
        <v>2266</v>
      </c>
      <c r="B1566" s="37" t="s">
        <v>835</v>
      </c>
      <c r="C1566" s="37" t="s">
        <v>836</v>
      </c>
      <c r="D1566" s="37" t="s">
        <v>837</v>
      </c>
      <c r="E1566" s="53" t="s">
        <v>836</v>
      </c>
      <c r="F1566" s="37" t="s">
        <v>837</v>
      </c>
    </row>
    <row r="1567" spans="1:6" x14ac:dyDescent="0.4">
      <c r="A1567" s="52" t="s">
        <v>2267</v>
      </c>
      <c r="B1567" s="37" t="s">
        <v>835</v>
      </c>
      <c r="C1567" s="37" t="s">
        <v>836</v>
      </c>
      <c r="D1567" s="37" t="s">
        <v>837</v>
      </c>
      <c r="E1567" s="53" t="s">
        <v>836</v>
      </c>
      <c r="F1567" s="37" t="s">
        <v>837</v>
      </c>
    </row>
    <row r="1568" spans="1:6" x14ac:dyDescent="0.4">
      <c r="A1568" s="44" t="s">
        <v>2268</v>
      </c>
      <c r="B1568" s="37" t="s">
        <v>835</v>
      </c>
      <c r="C1568" s="37" t="s">
        <v>836</v>
      </c>
      <c r="D1568" s="37" t="s">
        <v>837</v>
      </c>
      <c r="E1568" s="53" t="s">
        <v>836</v>
      </c>
      <c r="F1568" s="37" t="s">
        <v>837</v>
      </c>
    </row>
    <row r="1569" spans="1:6" x14ac:dyDescent="0.4">
      <c r="A1569" s="52" t="s">
        <v>2269</v>
      </c>
      <c r="B1569" s="37" t="s">
        <v>835</v>
      </c>
      <c r="C1569" s="37" t="s">
        <v>836</v>
      </c>
      <c r="D1569" s="37" t="s">
        <v>837</v>
      </c>
      <c r="E1569" s="53" t="s">
        <v>836</v>
      </c>
      <c r="F1569" s="37" t="s">
        <v>837</v>
      </c>
    </row>
    <row r="1570" spans="1:6" x14ac:dyDescent="0.4">
      <c r="A1570" s="52" t="s">
        <v>2270</v>
      </c>
      <c r="B1570" s="37" t="s">
        <v>835</v>
      </c>
      <c r="C1570" s="37" t="s">
        <v>836</v>
      </c>
      <c r="D1570" s="37" t="s">
        <v>837</v>
      </c>
      <c r="E1570" s="53" t="s">
        <v>836</v>
      </c>
      <c r="F1570" s="37" t="s">
        <v>837</v>
      </c>
    </row>
    <row r="1571" spans="1:6" x14ac:dyDescent="0.4">
      <c r="A1571" s="44" t="s">
        <v>2271</v>
      </c>
      <c r="B1571" s="37" t="s">
        <v>835</v>
      </c>
      <c r="C1571" s="37" t="s">
        <v>836</v>
      </c>
      <c r="D1571" s="37" t="s">
        <v>837</v>
      </c>
      <c r="E1571" s="53" t="s">
        <v>836</v>
      </c>
      <c r="F1571" s="37" t="s">
        <v>837</v>
      </c>
    </row>
    <row r="1572" spans="1:6" x14ac:dyDescent="0.4">
      <c r="A1572" s="52" t="s">
        <v>2272</v>
      </c>
      <c r="B1572" s="37" t="s">
        <v>835</v>
      </c>
      <c r="C1572" s="37" t="s">
        <v>836</v>
      </c>
      <c r="D1572" s="37" t="s">
        <v>837</v>
      </c>
      <c r="E1572" s="52" t="s">
        <v>836</v>
      </c>
      <c r="F1572" s="37" t="s">
        <v>837</v>
      </c>
    </row>
    <row r="1573" spans="1:6" x14ac:dyDescent="0.4">
      <c r="A1573" s="44" t="s">
        <v>2273</v>
      </c>
      <c r="B1573" s="37" t="s">
        <v>835</v>
      </c>
      <c r="C1573" s="37" t="s">
        <v>836</v>
      </c>
      <c r="D1573" s="37" t="s">
        <v>837</v>
      </c>
      <c r="E1573" s="53" t="s">
        <v>836</v>
      </c>
      <c r="F1573" s="37" t="s">
        <v>837</v>
      </c>
    </row>
    <row r="1574" spans="1:6" x14ac:dyDescent="0.4">
      <c r="A1574" s="52" t="s">
        <v>2274</v>
      </c>
      <c r="B1574" s="37" t="s">
        <v>835</v>
      </c>
      <c r="C1574" s="37" t="s">
        <v>836</v>
      </c>
      <c r="D1574" s="37" t="s">
        <v>837</v>
      </c>
      <c r="E1574" s="52" t="s">
        <v>836</v>
      </c>
      <c r="F1574" s="37" t="s">
        <v>837</v>
      </c>
    </row>
    <row r="1575" spans="1:6" x14ac:dyDescent="0.4">
      <c r="A1575" s="44" t="s">
        <v>2275</v>
      </c>
      <c r="B1575" s="37" t="s">
        <v>835</v>
      </c>
      <c r="C1575" s="37" t="s">
        <v>836</v>
      </c>
      <c r="D1575" s="37" t="s">
        <v>837</v>
      </c>
      <c r="E1575" s="53" t="s">
        <v>836</v>
      </c>
      <c r="F1575" s="37" t="s">
        <v>837</v>
      </c>
    </row>
    <row r="1576" spans="1:6" x14ac:dyDescent="0.4">
      <c r="A1576" s="44" t="s">
        <v>2276</v>
      </c>
      <c r="B1576" s="37" t="s">
        <v>835</v>
      </c>
      <c r="C1576" s="37" t="s">
        <v>836</v>
      </c>
      <c r="D1576" s="37" t="s">
        <v>837</v>
      </c>
      <c r="E1576" s="52" t="s">
        <v>836</v>
      </c>
      <c r="F1576" s="37" t="s">
        <v>837</v>
      </c>
    </row>
    <row r="1577" spans="1:6" x14ac:dyDescent="0.4">
      <c r="A1577" s="44" t="s">
        <v>2277</v>
      </c>
      <c r="B1577" s="37" t="s">
        <v>835</v>
      </c>
      <c r="C1577" s="37" t="s">
        <v>836</v>
      </c>
      <c r="D1577" s="37" t="s">
        <v>837</v>
      </c>
      <c r="E1577" s="53" t="s">
        <v>836</v>
      </c>
      <c r="F1577" s="37" t="s">
        <v>837</v>
      </c>
    </row>
    <row r="1578" spans="1:6" x14ac:dyDescent="0.4">
      <c r="A1578" s="52" t="s">
        <v>2278</v>
      </c>
      <c r="B1578" s="37" t="s">
        <v>835</v>
      </c>
      <c r="C1578" s="37" t="s">
        <v>836</v>
      </c>
      <c r="D1578" s="37" t="s">
        <v>837</v>
      </c>
      <c r="E1578" s="53" t="s">
        <v>836</v>
      </c>
      <c r="F1578" s="37" t="s">
        <v>837</v>
      </c>
    </row>
    <row r="1579" spans="1:6" x14ac:dyDescent="0.4">
      <c r="A1579" s="52" t="s">
        <v>2279</v>
      </c>
      <c r="B1579" s="37" t="s">
        <v>835</v>
      </c>
      <c r="C1579" s="37" t="s">
        <v>836</v>
      </c>
      <c r="D1579" s="37" t="s">
        <v>837</v>
      </c>
      <c r="E1579" s="52" t="s">
        <v>836</v>
      </c>
      <c r="F1579" s="37" t="s">
        <v>837</v>
      </c>
    </row>
    <row r="1580" spans="1:6" x14ac:dyDescent="0.4">
      <c r="A1580" s="52" t="s">
        <v>2280</v>
      </c>
      <c r="B1580" s="37" t="s">
        <v>835</v>
      </c>
      <c r="C1580" s="37" t="s">
        <v>836</v>
      </c>
      <c r="D1580" s="37" t="s">
        <v>837</v>
      </c>
      <c r="E1580" s="53" t="s">
        <v>836</v>
      </c>
      <c r="F1580" s="37" t="s">
        <v>837</v>
      </c>
    </row>
    <row r="1581" spans="1:6" x14ac:dyDescent="0.4">
      <c r="A1581" s="52" t="s">
        <v>2281</v>
      </c>
      <c r="B1581" s="37" t="s">
        <v>835</v>
      </c>
      <c r="C1581" s="37" t="s">
        <v>836</v>
      </c>
      <c r="D1581" s="37" t="s">
        <v>837</v>
      </c>
      <c r="E1581" s="53" t="s">
        <v>836</v>
      </c>
      <c r="F1581" s="37" t="s">
        <v>837</v>
      </c>
    </row>
    <row r="1582" spans="1:6" x14ac:dyDescent="0.4">
      <c r="A1582" s="52" t="s">
        <v>2282</v>
      </c>
      <c r="B1582" s="37" t="s">
        <v>835</v>
      </c>
      <c r="C1582" s="37" t="s">
        <v>836</v>
      </c>
      <c r="D1582" s="37" t="s">
        <v>837</v>
      </c>
      <c r="E1582" s="53" t="s">
        <v>836</v>
      </c>
      <c r="F1582" s="37" t="s">
        <v>837</v>
      </c>
    </row>
    <row r="1583" spans="1:6" x14ac:dyDescent="0.4">
      <c r="A1583" s="52" t="s">
        <v>2283</v>
      </c>
      <c r="B1583" s="37" t="s">
        <v>835</v>
      </c>
      <c r="C1583" s="37" t="s">
        <v>836</v>
      </c>
      <c r="D1583" s="37" t="s">
        <v>837</v>
      </c>
      <c r="E1583" s="53" t="s">
        <v>836</v>
      </c>
      <c r="F1583" s="37" t="s">
        <v>837</v>
      </c>
    </row>
    <row r="1584" spans="1:6" x14ac:dyDescent="0.4">
      <c r="A1584" s="52" t="s">
        <v>2284</v>
      </c>
      <c r="B1584" s="37" t="s">
        <v>835</v>
      </c>
      <c r="C1584" s="37" t="s">
        <v>836</v>
      </c>
      <c r="D1584" s="37" t="s">
        <v>837</v>
      </c>
      <c r="E1584" s="53" t="s">
        <v>836</v>
      </c>
      <c r="F1584" s="37" t="s">
        <v>837</v>
      </c>
    </row>
    <row r="1585" spans="1:6" x14ac:dyDescent="0.4">
      <c r="A1585" s="44" t="s">
        <v>2285</v>
      </c>
      <c r="B1585" s="37" t="s">
        <v>835</v>
      </c>
      <c r="C1585" s="37" t="s">
        <v>836</v>
      </c>
      <c r="D1585" s="37" t="s">
        <v>837</v>
      </c>
      <c r="E1585" s="53" t="s">
        <v>836</v>
      </c>
      <c r="F1585" s="37" t="s">
        <v>837</v>
      </c>
    </row>
    <row r="1586" spans="1:6" x14ac:dyDescent="0.4">
      <c r="A1586" s="44" t="s">
        <v>2286</v>
      </c>
      <c r="B1586" s="37" t="s">
        <v>835</v>
      </c>
      <c r="C1586" s="37" t="s">
        <v>836</v>
      </c>
      <c r="D1586" s="37" t="s">
        <v>837</v>
      </c>
      <c r="E1586" s="53" t="s">
        <v>836</v>
      </c>
      <c r="F1586" s="37" t="s">
        <v>837</v>
      </c>
    </row>
    <row r="1587" spans="1:6" x14ac:dyDescent="0.4">
      <c r="A1587" s="52" t="s">
        <v>2287</v>
      </c>
      <c r="B1587" s="37" t="s">
        <v>835</v>
      </c>
      <c r="C1587" s="37" t="s">
        <v>836</v>
      </c>
      <c r="D1587" s="37" t="s">
        <v>837</v>
      </c>
      <c r="E1587" s="53" t="s">
        <v>836</v>
      </c>
      <c r="F1587" s="37" t="s">
        <v>837</v>
      </c>
    </row>
    <row r="1588" spans="1:6" x14ac:dyDescent="0.4">
      <c r="A1588" s="52" t="s">
        <v>2288</v>
      </c>
      <c r="B1588" s="37" t="s">
        <v>835</v>
      </c>
      <c r="C1588" s="37" t="s">
        <v>836</v>
      </c>
      <c r="D1588" s="37" t="s">
        <v>837</v>
      </c>
      <c r="E1588" s="53" t="s">
        <v>836</v>
      </c>
      <c r="F1588" s="37" t="s">
        <v>837</v>
      </c>
    </row>
    <row r="1589" spans="1:6" x14ac:dyDescent="0.4">
      <c r="A1589" s="52" t="s">
        <v>2289</v>
      </c>
      <c r="B1589" s="37" t="s">
        <v>835</v>
      </c>
      <c r="C1589" s="37" t="s">
        <v>836</v>
      </c>
      <c r="D1589" s="37" t="s">
        <v>837</v>
      </c>
      <c r="E1589" s="53" t="s">
        <v>836</v>
      </c>
      <c r="F1589" s="37" t="s">
        <v>837</v>
      </c>
    </row>
    <row r="1590" spans="1:6" x14ac:dyDescent="0.4">
      <c r="A1590" s="52" t="s">
        <v>2290</v>
      </c>
      <c r="B1590" s="37" t="s">
        <v>835</v>
      </c>
      <c r="C1590" s="37" t="s">
        <v>836</v>
      </c>
      <c r="D1590" s="37" t="s">
        <v>837</v>
      </c>
      <c r="E1590" s="53" t="s">
        <v>836</v>
      </c>
      <c r="F1590" s="37" t="s">
        <v>837</v>
      </c>
    </row>
    <row r="1591" spans="1:6" x14ac:dyDescent="0.4">
      <c r="A1591" s="44" t="s">
        <v>2291</v>
      </c>
      <c r="B1591" s="37" t="s">
        <v>835</v>
      </c>
      <c r="C1591" s="37" t="s">
        <v>836</v>
      </c>
      <c r="D1591" s="37" t="s">
        <v>837</v>
      </c>
      <c r="E1591" s="53" t="s">
        <v>836</v>
      </c>
      <c r="F1591" s="37" t="s">
        <v>837</v>
      </c>
    </row>
    <row r="1592" spans="1:6" x14ac:dyDescent="0.4">
      <c r="A1592" s="52" t="s">
        <v>2292</v>
      </c>
      <c r="B1592" s="37" t="s">
        <v>835</v>
      </c>
      <c r="C1592" s="37" t="s">
        <v>836</v>
      </c>
      <c r="D1592" s="37" t="s">
        <v>837</v>
      </c>
      <c r="E1592" s="53" t="s">
        <v>836</v>
      </c>
      <c r="F1592" s="37" t="s">
        <v>837</v>
      </c>
    </row>
    <row r="1593" spans="1:6" x14ac:dyDescent="0.4">
      <c r="A1593" s="52" t="s">
        <v>2293</v>
      </c>
      <c r="B1593" s="37" t="s">
        <v>835</v>
      </c>
      <c r="C1593" s="37" t="s">
        <v>836</v>
      </c>
      <c r="D1593" s="37" t="s">
        <v>837</v>
      </c>
      <c r="E1593" s="53" t="s">
        <v>836</v>
      </c>
      <c r="F1593" s="37" t="s">
        <v>837</v>
      </c>
    </row>
    <row r="1594" spans="1:6" ht="30" x14ac:dyDescent="0.4">
      <c r="A1594" s="52" t="s">
        <v>2294</v>
      </c>
      <c r="B1594" s="37" t="s">
        <v>835</v>
      </c>
      <c r="C1594" s="37" t="s">
        <v>836</v>
      </c>
      <c r="D1594" s="37" t="s">
        <v>837</v>
      </c>
      <c r="E1594" s="53" t="s">
        <v>836</v>
      </c>
      <c r="F1594" s="37" t="s">
        <v>837</v>
      </c>
    </row>
    <row r="1595" spans="1:6" x14ac:dyDescent="0.4">
      <c r="A1595" s="44" t="s">
        <v>2295</v>
      </c>
      <c r="B1595" s="37" t="s">
        <v>835</v>
      </c>
      <c r="C1595" s="37" t="s">
        <v>836</v>
      </c>
      <c r="D1595" s="37" t="s">
        <v>837</v>
      </c>
      <c r="E1595" s="53" t="s">
        <v>836</v>
      </c>
      <c r="F1595" s="37" t="s">
        <v>837</v>
      </c>
    </row>
    <row r="1596" spans="1:6" x14ac:dyDescent="0.4">
      <c r="A1596" s="44" t="s">
        <v>2296</v>
      </c>
      <c r="B1596" s="37" t="s">
        <v>835</v>
      </c>
      <c r="C1596" s="37" t="s">
        <v>836</v>
      </c>
      <c r="D1596" s="37" t="s">
        <v>837</v>
      </c>
      <c r="E1596" s="53" t="s">
        <v>836</v>
      </c>
      <c r="F1596" s="37" t="s">
        <v>837</v>
      </c>
    </row>
    <row r="1597" spans="1:6" x14ac:dyDescent="0.4">
      <c r="A1597" s="44" t="s">
        <v>2297</v>
      </c>
      <c r="B1597" s="37" t="s">
        <v>835</v>
      </c>
      <c r="C1597" s="37" t="s">
        <v>836</v>
      </c>
      <c r="D1597" s="37" t="s">
        <v>837</v>
      </c>
      <c r="E1597" s="53" t="s">
        <v>836</v>
      </c>
      <c r="F1597" s="37" t="s">
        <v>837</v>
      </c>
    </row>
    <row r="1598" spans="1:6" x14ac:dyDescent="0.4">
      <c r="A1598" s="52" t="s">
        <v>2298</v>
      </c>
      <c r="B1598" s="37" t="s">
        <v>835</v>
      </c>
      <c r="C1598" s="37" t="s">
        <v>836</v>
      </c>
      <c r="D1598" s="37" t="s">
        <v>837</v>
      </c>
      <c r="E1598" s="53" t="s">
        <v>836</v>
      </c>
      <c r="F1598" s="37" t="s">
        <v>837</v>
      </c>
    </row>
    <row r="1599" spans="1:6" x14ac:dyDescent="0.4">
      <c r="A1599" s="52" t="s">
        <v>2299</v>
      </c>
      <c r="B1599" s="37" t="s">
        <v>835</v>
      </c>
      <c r="C1599" s="37" t="s">
        <v>836</v>
      </c>
      <c r="D1599" s="37" t="s">
        <v>837</v>
      </c>
      <c r="E1599" s="53" t="s">
        <v>836</v>
      </c>
      <c r="F1599" s="37" t="s">
        <v>837</v>
      </c>
    </row>
    <row r="1600" spans="1:6" x14ac:dyDescent="0.4">
      <c r="A1600" s="52" t="s">
        <v>2300</v>
      </c>
      <c r="B1600" s="37" t="s">
        <v>835</v>
      </c>
      <c r="C1600" s="37" t="s">
        <v>836</v>
      </c>
      <c r="D1600" s="37" t="s">
        <v>837</v>
      </c>
      <c r="E1600" s="53" t="s">
        <v>836</v>
      </c>
      <c r="F1600" s="37" t="s">
        <v>837</v>
      </c>
    </row>
    <row r="1601" spans="1:6" x14ac:dyDescent="0.4">
      <c r="A1601" s="52" t="s">
        <v>2301</v>
      </c>
      <c r="B1601" s="37" t="s">
        <v>835</v>
      </c>
      <c r="C1601" s="37" t="s">
        <v>836</v>
      </c>
      <c r="D1601" s="37" t="s">
        <v>837</v>
      </c>
      <c r="E1601" s="53" t="s">
        <v>836</v>
      </c>
      <c r="F1601" s="37" t="s">
        <v>837</v>
      </c>
    </row>
    <row r="1602" spans="1:6" x14ac:dyDescent="0.4">
      <c r="A1602" s="52" t="s">
        <v>2302</v>
      </c>
      <c r="B1602" s="37" t="s">
        <v>835</v>
      </c>
      <c r="C1602" s="37" t="s">
        <v>836</v>
      </c>
      <c r="D1602" s="37" t="s">
        <v>837</v>
      </c>
      <c r="E1602" s="53" t="s">
        <v>836</v>
      </c>
      <c r="F1602" s="37" t="s">
        <v>837</v>
      </c>
    </row>
    <row r="1603" spans="1:6" x14ac:dyDescent="0.4">
      <c r="A1603" s="52" t="s">
        <v>2303</v>
      </c>
      <c r="B1603" s="37" t="s">
        <v>835</v>
      </c>
      <c r="C1603" s="37" t="s">
        <v>836</v>
      </c>
      <c r="D1603" s="37" t="s">
        <v>837</v>
      </c>
      <c r="E1603" s="53" t="s">
        <v>836</v>
      </c>
      <c r="F1603" s="37" t="s">
        <v>837</v>
      </c>
    </row>
    <row r="1604" spans="1:6" x14ac:dyDescent="0.4">
      <c r="A1604" s="52" t="s">
        <v>2304</v>
      </c>
      <c r="B1604" s="37" t="s">
        <v>835</v>
      </c>
      <c r="C1604" s="37" t="s">
        <v>836</v>
      </c>
      <c r="D1604" s="37" t="s">
        <v>837</v>
      </c>
      <c r="E1604" s="53" t="s">
        <v>836</v>
      </c>
      <c r="F1604" s="37" t="s">
        <v>837</v>
      </c>
    </row>
    <row r="1605" spans="1:6" x14ac:dyDescent="0.4">
      <c r="A1605" s="52" t="s">
        <v>2305</v>
      </c>
      <c r="B1605" s="37" t="s">
        <v>835</v>
      </c>
      <c r="C1605" s="37" t="s">
        <v>836</v>
      </c>
      <c r="D1605" s="37" t="s">
        <v>837</v>
      </c>
      <c r="E1605" s="53" t="s">
        <v>836</v>
      </c>
      <c r="F1605" s="37" t="s">
        <v>837</v>
      </c>
    </row>
    <row r="1606" spans="1:6" x14ac:dyDescent="0.4">
      <c r="A1606" s="52" t="s">
        <v>2306</v>
      </c>
      <c r="B1606" s="37" t="s">
        <v>835</v>
      </c>
      <c r="C1606" s="37" t="s">
        <v>836</v>
      </c>
      <c r="D1606" s="37" t="s">
        <v>837</v>
      </c>
      <c r="E1606" s="53" t="s">
        <v>836</v>
      </c>
      <c r="F1606" s="37" t="s">
        <v>837</v>
      </c>
    </row>
    <row r="1607" spans="1:6" x14ac:dyDescent="0.4">
      <c r="A1607" s="52" t="s">
        <v>2307</v>
      </c>
      <c r="B1607" s="37" t="s">
        <v>835</v>
      </c>
      <c r="C1607" s="37" t="s">
        <v>836</v>
      </c>
      <c r="D1607" s="37" t="s">
        <v>837</v>
      </c>
      <c r="E1607" s="53" t="s">
        <v>836</v>
      </c>
      <c r="F1607" s="37" t="s">
        <v>837</v>
      </c>
    </row>
    <row r="1608" spans="1:6" x14ac:dyDescent="0.4">
      <c r="A1608" s="52" t="s">
        <v>2308</v>
      </c>
      <c r="B1608" s="37" t="s">
        <v>835</v>
      </c>
      <c r="C1608" s="37" t="s">
        <v>836</v>
      </c>
      <c r="D1608" s="37" t="s">
        <v>837</v>
      </c>
      <c r="E1608" s="53" t="s">
        <v>836</v>
      </c>
      <c r="F1608" s="37" t="s">
        <v>837</v>
      </c>
    </row>
    <row r="1609" spans="1:6" x14ac:dyDescent="0.4">
      <c r="A1609" s="52" t="s">
        <v>2309</v>
      </c>
      <c r="B1609" s="37" t="s">
        <v>835</v>
      </c>
      <c r="C1609" s="37" t="s">
        <v>836</v>
      </c>
      <c r="D1609" s="37" t="s">
        <v>837</v>
      </c>
      <c r="E1609" s="53" t="s">
        <v>836</v>
      </c>
      <c r="F1609" s="37" t="s">
        <v>837</v>
      </c>
    </row>
    <row r="1610" spans="1:6" x14ac:dyDescent="0.4">
      <c r="A1610" s="52" t="s">
        <v>2310</v>
      </c>
      <c r="B1610" s="37" t="s">
        <v>835</v>
      </c>
      <c r="C1610" s="37" t="s">
        <v>836</v>
      </c>
      <c r="D1610" s="37" t="s">
        <v>837</v>
      </c>
      <c r="E1610" s="52" t="s">
        <v>836</v>
      </c>
      <c r="F1610" s="37" t="s">
        <v>837</v>
      </c>
    </row>
    <row r="1611" spans="1:6" x14ac:dyDescent="0.4">
      <c r="A1611" s="52" t="s">
        <v>2311</v>
      </c>
      <c r="B1611" s="37" t="s">
        <v>835</v>
      </c>
      <c r="C1611" s="37" t="s">
        <v>836</v>
      </c>
      <c r="D1611" s="37" t="s">
        <v>837</v>
      </c>
      <c r="E1611" s="53" t="s">
        <v>836</v>
      </c>
      <c r="F1611" s="37" t="s">
        <v>837</v>
      </c>
    </row>
    <row r="1612" spans="1:6" ht="30" x14ac:dyDescent="0.4">
      <c r="A1612" s="52" t="s">
        <v>2312</v>
      </c>
      <c r="B1612" s="37" t="s">
        <v>835</v>
      </c>
      <c r="C1612" s="37" t="s">
        <v>836</v>
      </c>
      <c r="D1612" s="37" t="s">
        <v>837</v>
      </c>
      <c r="E1612" s="53" t="s">
        <v>836</v>
      </c>
      <c r="F1612" s="37" t="s">
        <v>837</v>
      </c>
    </row>
    <row r="1613" spans="1:6" x14ac:dyDescent="0.4">
      <c r="A1613" s="52" t="s">
        <v>2313</v>
      </c>
      <c r="B1613" s="37" t="s">
        <v>835</v>
      </c>
      <c r="C1613" s="37" t="s">
        <v>836</v>
      </c>
      <c r="D1613" s="37" t="s">
        <v>837</v>
      </c>
      <c r="E1613" s="52" t="s">
        <v>836</v>
      </c>
      <c r="F1613" s="37" t="s">
        <v>837</v>
      </c>
    </row>
    <row r="1614" spans="1:6" x14ac:dyDescent="0.4">
      <c r="A1614" s="52" t="s">
        <v>2314</v>
      </c>
      <c r="B1614" s="37" t="s">
        <v>835</v>
      </c>
      <c r="C1614" s="37" t="s">
        <v>836</v>
      </c>
      <c r="D1614" s="37" t="s">
        <v>837</v>
      </c>
      <c r="E1614" s="53" t="s">
        <v>836</v>
      </c>
      <c r="F1614" s="37" t="s">
        <v>837</v>
      </c>
    </row>
    <row r="1615" spans="1:6" x14ac:dyDescent="0.4">
      <c r="A1615" s="52" t="s">
        <v>2315</v>
      </c>
      <c r="B1615" s="37" t="s">
        <v>835</v>
      </c>
      <c r="C1615" s="37" t="s">
        <v>836</v>
      </c>
      <c r="D1615" s="37" t="s">
        <v>837</v>
      </c>
      <c r="E1615" s="53" t="s">
        <v>836</v>
      </c>
      <c r="F1615" s="37" t="s">
        <v>837</v>
      </c>
    </row>
    <row r="1616" spans="1:6" x14ac:dyDescent="0.4">
      <c r="A1616" s="52" t="s">
        <v>2316</v>
      </c>
      <c r="B1616" s="37" t="s">
        <v>835</v>
      </c>
      <c r="C1616" s="37" t="s">
        <v>836</v>
      </c>
      <c r="D1616" s="37" t="s">
        <v>837</v>
      </c>
      <c r="E1616" s="53" t="s">
        <v>836</v>
      </c>
      <c r="F1616" s="37" t="s">
        <v>837</v>
      </c>
    </row>
    <row r="1617" spans="1:6" x14ac:dyDescent="0.4">
      <c r="A1617" s="52" t="s">
        <v>2317</v>
      </c>
      <c r="B1617" s="37" t="s">
        <v>835</v>
      </c>
      <c r="C1617" s="37" t="s">
        <v>836</v>
      </c>
      <c r="D1617" s="37" t="s">
        <v>837</v>
      </c>
      <c r="E1617" s="53" t="s">
        <v>836</v>
      </c>
      <c r="F1617" s="37" t="s">
        <v>837</v>
      </c>
    </row>
    <row r="1618" spans="1:6" x14ac:dyDescent="0.4">
      <c r="A1618" s="52" t="s">
        <v>2318</v>
      </c>
      <c r="B1618" s="37" t="s">
        <v>835</v>
      </c>
      <c r="C1618" s="37" t="s">
        <v>836</v>
      </c>
      <c r="D1618" s="37" t="s">
        <v>837</v>
      </c>
      <c r="E1618" s="53" t="s">
        <v>836</v>
      </c>
      <c r="F1618" s="37" t="s">
        <v>837</v>
      </c>
    </row>
    <row r="1619" spans="1:6" x14ac:dyDescent="0.4">
      <c r="A1619" s="52" t="s">
        <v>2319</v>
      </c>
      <c r="B1619" s="37" t="s">
        <v>835</v>
      </c>
      <c r="C1619" s="37" t="s">
        <v>836</v>
      </c>
      <c r="D1619" s="37" t="s">
        <v>837</v>
      </c>
      <c r="E1619" s="53" t="s">
        <v>836</v>
      </c>
      <c r="F1619" s="37" t="s">
        <v>837</v>
      </c>
    </row>
    <row r="1620" spans="1:6" x14ac:dyDescent="0.4">
      <c r="A1620" s="52" t="s">
        <v>2320</v>
      </c>
      <c r="B1620" s="37" t="s">
        <v>835</v>
      </c>
      <c r="C1620" s="37" t="s">
        <v>836</v>
      </c>
      <c r="D1620" s="37" t="s">
        <v>837</v>
      </c>
      <c r="E1620" s="53" t="s">
        <v>836</v>
      </c>
      <c r="F1620" s="37" t="s">
        <v>837</v>
      </c>
    </row>
    <row r="1621" spans="1:6" x14ac:dyDescent="0.4">
      <c r="A1621" s="52" t="s">
        <v>2321</v>
      </c>
      <c r="B1621" s="37" t="s">
        <v>835</v>
      </c>
      <c r="C1621" s="37" t="s">
        <v>836</v>
      </c>
      <c r="D1621" s="37" t="s">
        <v>837</v>
      </c>
      <c r="E1621" s="53" t="s">
        <v>836</v>
      </c>
      <c r="F1621" s="37" t="s">
        <v>837</v>
      </c>
    </row>
    <row r="1622" spans="1:6" x14ac:dyDescent="0.4">
      <c r="A1622" s="52" t="s">
        <v>2322</v>
      </c>
      <c r="B1622" s="37" t="s">
        <v>835</v>
      </c>
      <c r="C1622" s="37" t="s">
        <v>836</v>
      </c>
      <c r="D1622" s="37" t="s">
        <v>837</v>
      </c>
      <c r="E1622" s="52" t="s">
        <v>836</v>
      </c>
      <c r="F1622" s="37" t="s">
        <v>837</v>
      </c>
    </row>
    <row r="1623" spans="1:6" x14ac:dyDescent="0.4">
      <c r="A1623" s="44" t="s">
        <v>2323</v>
      </c>
      <c r="B1623" s="37" t="s">
        <v>835</v>
      </c>
      <c r="C1623" s="37" t="s">
        <v>836</v>
      </c>
      <c r="D1623" s="37" t="s">
        <v>837</v>
      </c>
      <c r="E1623" s="53" t="s">
        <v>836</v>
      </c>
      <c r="F1623" s="37" t="s">
        <v>837</v>
      </c>
    </row>
    <row r="1624" spans="1:6" x14ac:dyDescent="0.4">
      <c r="A1624" s="44" t="s">
        <v>2324</v>
      </c>
      <c r="B1624" s="37" t="s">
        <v>835</v>
      </c>
      <c r="C1624" s="37" t="s">
        <v>836</v>
      </c>
      <c r="D1624" s="37" t="s">
        <v>837</v>
      </c>
      <c r="E1624" s="53" t="s">
        <v>836</v>
      </c>
      <c r="F1624" s="37" t="s">
        <v>837</v>
      </c>
    </row>
    <row r="1625" spans="1:6" x14ac:dyDescent="0.4">
      <c r="A1625" s="52" t="s">
        <v>2325</v>
      </c>
      <c r="B1625" s="37" t="s">
        <v>835</v>
      </c>
      <c r="C1625" s="37" t="s">
        <v>836</v>
      </c>
      <c r="D1625" s="37" t="s">
        <v>837</v>
      </c>
      <c r="E1625" s="53" t="s">
        <v>836</v>
      </c>
      <c r="F1625" s="37" t="s">
        <v>837</v>
      </c>
    </row>
    <row r="1626" spans="1:6" x14ac:dyDescent="0.4">
      <c r="A1626" s="52" t="s">
        <v>2326</v>
      </c>
      <c r="B1626" s="37" t="s">
        <v>835</v>
      </c>
      <c r="C1626" s="37" t="s">
        <v>836</v>
      </c>
      <c r="D1626" s="37" t="s">
        <v>837</v>
      </c>
      <c r="E1626" s="53" t="s">
        <v>836</v>
      </c>
      <c r="F1626" s="37" t="s">
        <v>837</v>
      </c>
    </row>
    <row r="1627" spans="1:6" x14ac:dyDescent="0.4">
      <c r="A1627" s="52" t="s">
        <v>2327</v>
      </c>
      <c r="B1627" s="37" t="s">
        <v>835</v>
      </c>
      <c r="C1627" s="37" t="s">
        <v>836</v>
      </c>
      <c r="D1627" s="37" t="s">
        <v>837</v>
      </c>
      <c r="E1627" s="53" t="s">
        <v>836</v>
      </c>
      <c r="F1627" s="37" t="s">
        <v>837</v>
      </c>
    </row>
    <row r="1628" spans="1:6" x14ac:dyDescent="0.4">
      <c r="A1628" s="52" t="s">
        <v>2328</v>
      </c>
      <c r="B1628" s="37" t="s">
        <v>835</v>
      </c>
      <c r="C1628" s="37" t="s">
        <v>836</v>
      </c>
      <c r="D1628" s="37" t="s">
        <v>837</v>
      </c>
      <c r="E1628" s="52" t="s">
        <v>836</v>
      </c>
      <c r="F1628" s="37" t="s">
        <v>837</v>
      </c>
    </row>
    <row r="1629" spans="1:6" ht="30" x14ac:dyDescent="0.4">
      <c r="A1629" s="52" t="s">
        <v>2329</v>
      </c>
      <c r="B1629" s="37" t="s">
        <v>835</v>
      </c>
      <c r="C1629" s="37" t="s">
        <v>836</v>
      </c>
      <c r="D1629" s="37" t="s">
        <v>837</v>
      </c>
      <c r="E1629" s="53" t="s">
        <v>836</v>
      </c>
      <c r="F1629" s="37" t="s">
        <v>837</v>
      </c>
    </row>
    <row r="1630" spans="1:6" x14ac:dyDescent="0.4">
      <c r="A1630" s="52" t="s">
        <v>2330</v>
      </c>
      <c r="B1630" s="37" t="s">
        <v>835</v>
      </c>
      <c r="C1630" s="37" t="s">
        <v>836</v>
      </c>
      <c r="D1630" s="37" t="s">
        <v>837</v>
      </c>
      <c r="E1630" s="52" t="s">
        <v>836</v>
      </c>
      <c r="F1630" s="37" t="s">
        <v>837</v>
      </c>
    </row>
    <row r="1631" spans="1:6" x14ac:dyDescent="0.4">
      <c r="A1631" s="52" t="s">
        <v>2331</v>
      </c>
      <c r="B1631" s="37" t="s">
        <v>835</v>
      </c>
      <c r="C1631" s="37" t="s">
        <v>836</v>
      </c>
      <c r="D1631" s="37" t="s">
        <v>837</v>
      </c>
      <c r="E1631" s="53" t="s">
        <v>836</v>
      </c>
      <c r="F1631" s="37" t="s">
        <v>837</v>
      </c>
    </row>
    <row r="1632" spans="1:6" x14ac:dyDescent="0.4">
      <c r="A1632" s="52" t="s">
        <v>2332</v>
      </c>
      <c r="B1632" s="37" t="s">
        <v>835</v>
      </c>
      <c r="C1632" s="37" t="s">
        <v>836</v>
      </c>
      <c r="D1632" s="37" t="s">
        <v>837</v>
      </c>
      <c r="E1632" s="53" t="s">
        <v>836</v>
      </c>
      <c r="F1632" s="37" t="s">
        <v>837</v>
      </c>
    </row>
    <row r="1633" spans="1:6" x14ac:dyDescent="0.4">
      <c r="A1633" s="52" t="s">
        <v>2333</v>
      </c>
      <c r="B1633" s="37" t="s">
        <v>835</v>
      </c>
      <c r="C1633" s="37" t="s">
        <v>836</v>
      </c>
      <c r="D1633" s="37" t="s">
        <v>837</v>
      </c>
      <c r="E1633" s="53" t="s">
        <v>836</v>
      </c>
      <c r="F1633" s="37" t="s">
        <v>837</v>
      </c>
    </row>
    <row r="1634" spans="1:6" x14ac:dyDescent="0.4">
      <c r="A1634" s="52" t="s">
        <v>2334</v>
      </c>
      <c r="B1634" s="37" t="s">
        <v>835</v>
      </c>
      <c r="C1634" s="37" t="s">
        <v>836</v>
      </c>
      <c r="D1634" s="37" t="s">
        <v>837</v>
      </c>
      <c r="E1634" s="53" t="s">
        <v>836</v>
      </c>
      <c r="F1634" s="37" t="s">
        <v>837</v>
      </c>
    </row>
    <row r="1635" spans="1:6" x14ac:dyDescent="0.4">
      <c r="A1635" s="52" t="s">
        <v>2335</v>
      </c>
      <c r="B1635" s="37" t="s">
        <v>835</v>
      </c>
      <c r="C1635" s="37" t="s">
        <v>836</v>
      </c>
      <c r="D1635" s="37" t="s">
        <v>837</v>
      </c>
      <c r="E1635" s="52" t="s">
        <v>836</v>
      </c>
      <c r="F1635" s="37" t="s">
        <v>837</v>
      </c>
    </row>
    <row r="1636" spans="1:6" x14ac:dyDescent="0.4">
      <c r="A1636" s="52" t="s">
        <v>2336</v>
      </c>
      <c r="B1636" s="37" t="s">
        <v>835</v>
      </c>
      <c r="C1636" s="37" t="s">
        <v>836</v>
      </c>
      <c r="D1636" s="37" t="s">
        <v>837</v>
      </c>
      <c r="E1636" s="53" t="s">
        <v>836</v>
      </c>
      <c r="F1636" s="37" t="s">
        <v>837</v>
      </c>
    </row>
    <row r="1637" spans="1:6" x14ac:dyDescent="0.4">
      <c r="A1637" s="44" t="s">
        <v>2337</v>
      </c>
      <c r="B1637" s="37" t="s">
        <v>835</v>
      </c>
      <c r="C1637" s="37" t="s">
        <v>836</v>
      </c>
      <c r="D1637" s="37" t="s">
        <v>837</v>
      </c>
      <c r="E1637" s="53" t="s">
        <v>836</v>
      </c>
      <c r="F1637" s="37" t="s">
        <v>837</v>
      </c>
    </row>
    <row r="1638" spans="1:6" x14ac:dyDescent="0.4">
      <c r="A1638" s="52" t="s">
        <v>2338</v>
      </c>
      <c r="B1638" s="37" t="s">
        <v>835</v>
      </c>
      <c r="C1638" s="37" t="s">
        <v>836</v>
      </c>
      <c r="D1638" s="37" t="s">
        <v>837</v>
      </c>
      <c r="E1638" s="53" t="s">
        <v>836</v>
      </c>
      <c r="F1638" s="37" t="s">
        <v>837</v>
      </c>
    </row>
    <row r="1639" spans="1:6" x14ac:dyDescent="0.4">
      <c r="A1639" s="52" t="s">
        <v>2339</v>
      </c>
      <c r="B1639" s="37" t="s">
        <v>835</v>
      </c>
      <c r="C1639" s="37" t="s">
        <v>836</v>
      </c>
      <c r="D1639" s="37" t="s">
        <v>837</v>
      </c>
      <c r="E1639" s="53" t="s">
        <v>836</v>
      </c>
      <c r="F1639" s="37" t="s">
        <v>837</v>
      </c>
    </row>
    <row r="1640" spans="1:6" x14ac:dyDescent="0.4">
      <c r="A1640" s="52" t="s">
        <v>2340</v>
      </c>
      <c r="B1640" s="37" t="s">
        <v>835</v>
      </c>
      <c r="C1640" s="37" t="s">
        <v>836</v>
      </c>
      <c r="D1640" s="37" t="s">
        <v>837</v>
      </c>
      <c r="E1640" s="53" t="s">
        <v>836</v>
      </c>
      <c r="F1640" s="37" t="s">
        <v>837</v>
      </c>
    </row>
    <row r="1641" spans="1:6" x14ac:dyDescent="0.4">
      <c r="A1641" s="52" t="s">
        <v>2341</v>
      </c>
      <c r="B1641" s="37" t="s">
        <v>835</v>
      </c>
      <c r="C1641" s="37" t="s">
        <v>836</v>
      </c>
      <c r="D1641" s="37" t="s">
        <v>837</v>
      </c>
      <c r="E1641" s="52" t="s">
        <v>836</v>
      </c>
      <c r="F1641" s="37" t="s">
        <v>837</v>
      </c>
    </row>
    <row r="1642" spans="1:6" x14ac:dyDescent="0.4">
      <c r="A1642" s="52" t="s">
        <v>2342</v>
      </c>
      <c r="B1642" s="37" t="s">
        <v>835</v>
      </c>
      <c r="C1642" s="37" t="s">
        <v>836</v>
      </c>
      <c r="D1642" s="37" t="s">
        <v>837</v>
      </c>
      <c r="E1642" s="52" t="s">
        <v>836</v>
      </c>
      <c r="F1642" s="37" t="s">
        <v>837</v>
      </c>
    </row>
    <row r="1643" spans="1:6" x14ac:dyDescent="0.4">
      <c r="A1643" s="52" t="s">
        <v>2343</v>
      </c>
      <c r="B1643" s="37" t="s">
        <v>835</v>
      </c>
      <c r="C1643" s="37" t="s">
        <v>836</v>
      </c>
      <c r="D1643" s="37" t="s">
        <v>837</v>
      </c>
      <c r="E1643" s="52" t="s">
        <v>836</v>
      </c>
      <c r="F1643" s="37" t="s">
        <v>837</v>
      </c>
    </row>
    <row r="1644" spans="1:6" x14ac:dyDescent="0.4">
      <c r="A1644" s="52" t="s">
        <v>2344</v>
      </c>
      <c r="B1644" s="37" t="s">
        <v>835</v>
      </c>
      <c r="C1644" s="37" t="s">
        <v>836</v>
      </c>
      <c r="D1644" s="37" t="s">
        <v>837</v>
      </c>
      <c r="E1644" s="53" t="s">
        <v>836</v>
      </c>
      <c r="F1644" s="37" t="s">
        <v>837</v>
      </c>
    </row>
    <row r="1645" spans="1:6" x14ac:dyDescent="0.4">
      <c r="A1645" s="52" t="s">
        <v>2345</v>
      </c>
      <c r="B1645" s="37" t="s">
        <v>835</v>
      </c>
      <c r="C1645" s="37" t="s">
        <v>836</v>
      </c>
      <c r="D1645" s="37" t="s">
        <v>837</v>
      </c>
      <c r="E1645" s="53" t="s">
        <v>836</v>
      </c>
      <c r="F1645" s="37" t="s">
        <v>837</v>
      </c>
    </row>
    <row r="1646" spans="1:6" x14ac:dyDescent="0.4">
      <c r="A1646" s="52" t="s">
        <v>2346</v>
      </c>
      <c r="B1646" s="37" t="s">
        <v>835</v>
      </c>
      <c r="C1646" s="37" t="s">
        <v>836</v>
      </c>
      <c r="D1646" s="37" t="s">
        <v>837</v>
      </c>
      <c r="E1646" s="53" t="s">
        <v>836</v>
      </c>
      <c r="F1646" s="37" t="s">
        <v>837</v>
      </c>
    </row>
    <row r="1647" spans="1:6" x14ac:dyDescent="0.4">
      <c r="A1647" s="52" t="s">
        <v>2347</v>
      </c>
      <c r="B1647" s="37" t="s">
        <v>835</v>
      </c>
      <c r="C1647" s="37" t="s">
        <v>836</v>
      </c>
      <c r="D1647" s="37" t="s">
        <v>837</v>
      </c>
      <c r="E1647" s="53" t="s">
        <v>836</v>
      </c>
      <c r="F1647" s="37" t="s">
        <v>837</v>
      </c>
    </row>
    <row r="1648" spans="1:6" x14ac:dyDescent="0.4">
      <c r="A1648" s="52" t="s">
        <v>2348</v>
      </c>
      <c r="B1648" s="37" t="s">
        <v>835</v>
      </c>
      <c r="C1648" s="37" t="s">
        <v>836</v>
      </c>
      <c r="D1648" s="37" t="s">
        <v>837</v>
      </c>
      <c r="E1648" s="53" t="s">
        <v>836</v>
      </c>
      <c r="F1648" s="37" t="s">
        <v>837</v>
      </c>
    </row>
    <row r="1649" spans="1:6" x14ac:dyDescent="0.4">
      <c r="A1649" s="52" t="s">
        <v>2349</v>
      </c>
      <c r="B1649" s="37" t="s">
        <v>835</v>
      </c>
      <c r="C1649" s="37" t="s">
        <v>836</v>
      </c>
      <c r="D1649" s="37" t="s">
        <v>837</v>
      </c>
      <c r="E1649" s="53" t="s">
        <v>836</v>
      </c>
      <c r="F1649" s="37" t="s">
        <v>837</v>
      </c>
    </row>
    <row r="1650" spans="1:6" x14ac:dyDescent="0.4">
      <c r="A1650" s="52" t="s">
        <v>2350</v>
      </c>
      <c r="B1650" s="37" t="s">
        <v>835</v>
      </c>
      <c r="C1650" s="37" t="s">
        <v>836</v>
      </c>
      <c r="D1650" s="37" t="s">
        <v>837</v>
      </c>
      <c r="E1650" s="53" t="s">
        <v>836</v>
      </c>
      <c r="F1650" s="37" t="s">
        <v>837</v>
      </c>
    </row>
    <row r="1651" spans="1:6" x14ac:dyDescent="0.4">
      <c r="A1651" s="52" t="s">
        <v>2351</v>
      </c>
      <c r="B1651" s="37" t="s">
        <v>835</v>
      </c>
      <c r="C1651" s="37" t="s">
        <v>836</v>
      </c>
      <c r="D1651" s="37" t="s">
        <v>837</v>
      </c>
      <c r="E1651" s="53" t="s">
        <v>836</v>
      </c>
      <c r="F1651" s="37" t="s">
        <v>837</v>
      </c>
    </row>
    <row r="1652" spans="1:6" x14ac:dyDescent="0.4">
      <c r="A1652" s="52" t="s">
        <v>2352</v>
      </c>
      <c r="B1652" s="37" t="s">
        <v>835</v>
      </c>
      <c r="C1652" s="37" t="s">
        <v>836</v>
      </c>
      <c r="D1652" s="37" t="s">
        <v>837</v>
      </c>
      <c r="E1652" s="53" t="s">
        <v>836</v>
      </c>
      <c r="F1652" s="37" t="s">
        <v>837</v>
      </c>
    </row>
    <row r="1653" spans="1:6" x14ac:dyDescent="0.4">
      <c r="A1653" s="52" t="s">
        <v>2353</v>
      </c>
      <c r="B1653" s="37" t="s">
        <v>835</v>
      </c>
      <c r="C1653" s="37" t="s">
        <v>836</v>
      </c>
      <c r="D1653" s="37" t="s">
        <v>837</v>
      </c>
      <c r="E1653" s="52" t="s">
        <v>836</v>
      </c>
      <c r="F1653" s="37" t="s">
        <v>837</v>
      </c>
    </row>
    <row r="1654" spans="1:6" x14ac:dyDescent="0.4">
      <c r="A1654" s="52" t="s">
        <v>2354</v>
      </c>
      <c r="B1654" s="37" t="s">
        <v>835</v>
      </c>
      <c r="C1654" s="37" t="s">
        <v>836</v>
      </c>
      <c r="D1654" s="37" t="s">
        <v>837</v>
      </c>
      <c r="E1654" s="53" t="s">
        <v>836</v>
      </c>
      <c r="F1654" s="37" t="s">
        <v>837</v>
      </c>
    </row>
    <row r="1655" spans="1:6" x14ac:dyDescent="0.4">
      <c r="A1655" s="52" t="s">
        <v>2355</v>
      </c>
      <c r="B1655" s="37" t="s">
        <v>835</v>
      </c>
      <c r="C1655" s="37" t="s">
        <v>836</v>
      </c>
      <c r="D1655" s="37" t="s">
        <v>837</v>
      </c>
      <c r="E1655" s="53" t="s">
        <v>836</v>
      </c>
      <c r="F1655" s="37" t="s">
        <v>837</v>
      </c>
    </row>
    <row r="1656" spans="1:6" x14ac:dyDescent="0.4">
      <c r="A1656" s="52" t="s">
        <v>2356</v>
      </c>
      <c r="B1656" s="37" t="s">
        <v>835</v>
      </c>
      <c r="C1656" s="37" t="s">
        <v>836</v>
      </c>
      <c r="D1656" s="37" t="s">
        <v>837</v>
      </c>
      <c r="E1656" s="53" t="s">
        <v>836</v>
      </c>
      <c r="F1656" s="37" t="s">
        <v>837</v>
      </c>
    </row>
    <row r="1657" spans="1:6" x14ac:dyDescent="0.4">
      <c r="A1657" s="44" t="s">
        <v>2357</v>
      </c>
      <c r="B1657" s="37" t="s">
        <v>835</v>
      </c>
      <c r="C1657" s="37" t="s">
        <v>836</v>
      </c>
      <c r="D1657" s="37" t="s">
        <v>837</v>
      </c>
      <c r="E1657" s="53" t="s">
        <v>836</v>
      </c>
      <c r="F1657" s="37" t="s">
        <v>837</v>
      </c>
    </row>
    <row r="1658" spans="1:6" x14ac:dyDescent="0.4">
      <c r="A1658" s="52" t="s">
        <v>2358</v>
      </c>
      <c r="B1658" s="37" t="s">
        <v>835</v>
      </c>
      <c r="C1658" s="37" t="s">
        <v>836</v>
      </c>
      <c r="D1658" s="37" t="s">
        <v>837</v>
      </c>
      <c r="E1658" s="53" t="s">
        <v>836</v>
      </c>
      <c r="F1658" s="37" t="s">
        <v>837</v>
      </c>
    </row>
    <row r="1659" spans="1:6" x14ac:dyDescent="0.4">
      <c r="A1659" s="52" t="s">
        <v>2359</v>
      </c>
      <c r="B1659" s="37" t="s">
        <v>835</v>
      </c>
      <c r="C1659" s="37" t="s">
        <v>836</v>
      </c>
      <c r="D1659" s="37" t="s">
        <v>837</v>
      </c>
      <c r="E1659" s="52" t="s">
        <v>836</v>
      </c>
      <c r="F1659" s="37" t="s">
        <v>837</v>
      </c>
    </row>
    <row r="1660" spans="1:6" x14ac:dyDescent="0.4">
      <c r="A1660" s="52" t="s">
        <v>2360</v>
      </c>
      <c r="B1660" s="37" t="s">
        <v>835</v>
      </c>
      <c r="C1660" s="37" t="s">
        <v>836</v>
      </c>
      <c r="D1660" s="37" t="s">
        <v>837</v>
      </c>
      <c r="E1660" s="53" t="s">
        <v>836</v>
      </c>
      <c r="F1660" s="37" t="s">
        <v>837</v>
      </c>
    </row>
    <row r="1661" spans="1:6" x14ac:dyDescent="0.4">
      <c r="A1661" s="44" t="s">
        <v>2361</v>
      </c>
      <c r="B1661" s="37" t="s">
        <v>835</v>
      </c>
      <c r="C1661" s="37" t="s">
        <v>836</v>
      </c>
      <c r="D1661" s="37" t="s">
        <v>837</v>
      </c>
      <c r="E1661" s="53" t="s">
        <v>836</v>
      </c>
      <c r="F1661" s="37" t="s">
        <v>837</v>
      </c>
    </row>
    <row r="1662" spans="1:6" x14ac:dyDescent="0.4">
      <c r="A1662" s="52" t="s">
        <v>2362</v>
      </c>
      <c r="B1662" s="37" t="s">
        <v>835</v>
      </c>
      <c r="C1662" s="37" t="s">
        <v>836</v>
      </c>
      <c r="D1662" s="37" t="s">
        <v>837</v>
      </c>
      <c r="E1662" s="53" t="s">
        <v>836</v>
      </c>
      <c r="F1662" s="37" t="s">
        <v>837</v>
      </c>
    </row>
    <row r="1663" spans="1:6" x14ac:dyDescent="0.4">
      <c r="A1663" s="52" t="s">
        <v>2363</v>
      </c>
      <c r="B1663" s="37" t="s">
        <v>835</v>
      </c>
      <c r="C1663" s="37" t="s">
        <v>836</v>
      </c>
      <c r="D1663" s="37" t="s">
        <v>837</v>
      </c>
      <c r="E1663" s="53" t="s">
        <v>836</v>
      </c>
      <c r="F1663" s="37" t="s">
        <v>837</v>
      </c>
    </row>
    <row r="1664" spans="1:6" x14ac:dyDescent="0.4">
      <c r="A1664" s="44" t="s">
        <v>2364</v>
      </c>
      <c r="B1664" s="37" t="s">
        <v>835</v>
      </c>
      <c r="C1664" s="37" t="s">
        <v>836</v>
      </c>
      <c r="D1664" s="37" t="s">
        <v>837</v>
      </c>
      <c r="E1664" s="53" t="s">
        <v>836</v>
      </c>
      <c r="F1664" s="37" t="s">
        <v>837</v>
      </c>
    </row>
    <row r="1665" spans="1:6" x14ac:dyDescent="0.4">
      <c r="A1665" s="44" t="s">
        <v>2365</v>
      </c>
      <c r="B1665" s="37" t="s">
        <v>835</v>
      </c>
      <c r="C1665" s="37" t="s">
        <v>836</v>
      </c>
      <c r="D1665" s="37" t="s">
        <v>837</v>
      </c>
      <c r="E1665" s="53" t="s">
        <v>836</v>
      </c>
      <c r="F1665" s="37" t="s">
        <v>837</v>
      </c>
    </row>
    <row r="1666" spans="1:6" x14ac:dyDescent="0.4">
      <c r="A1666" s="52" t="s">
        <v>2366</v>
      </c>
      <c r="B1666" s="37" t="s">
        <v>695</v>
      </c>
      <c r="C1666" s="37" t="s">
        <v>836</v>
      </c>
      <c r="D1666" s="37" t="s">
        <v>837</v>
      </c>
      <c r="E1666" s="53" t="s">
        <v>2242</v>
      </c>
      <c r="F1666" s="37" t="s">
        <v>2243</v>
      </c>
    </row>
    <row r="1667" spans="1:6" x14ac:dyDescent="0.4">
      <c r="A1667" s="52" t="s">
        <v>2367</v>
      </c>
      <c r="B1667" s="37" t="s">
        <v>695</v>
      </c>
      <c r="C1667" s="37" t="s">
        <v>836</v>
      </c>
      <c r="D1667" s="37" t="s">
        <v>837</v>
      </c>
      <c r="E1667" s="53" t="s">
        <v>696</v>
      </c>
      <c r="F1667" s="37" t="s">
        <v>2368</v>
      </c>
    </row>
    <row r="1668" spans="1:6" x14ac:dyDescent="0.4">
      <c r="A1668" s="52" t="s">
        <v>2369</v>
      </c>
      <c r="B1668" s="37" t="s">
        <v>835</v>
      </c>
      <c r="C1668" s="37" t="s">
        <v>836</v>
      </c>
      <c r="D1668" s="37" t="s">
        <v>837</v>
      </c>
      <c r="E1668" s="53" t="s">
        <v>836</v>
      </c>
      <c r="F1668" s="37" t="s">
        <v>837</v>
      </c>
    </row>
    <row r="1669" spans="1:6" x14ac:dyDescent="0.4">
      <c r="A1669" s="52" t="s">
        <v>2370</v>
      </c>
      <c r="B1669" s="37" t="s">
        <v>835</v>
      </c>
      <c r="C1669" s="37" t="s">
        <v>836</v>
      </c>
      <c r="D1669" s="37" t="s">
        <v>837</v>
      </c>
      <c r="E1669" s="53" t="s">
        <v>836</v>
      </c>
      <c r="F1669" s="37" t="s">
        <v>837</v>
      </c>
    </row>
    <row r="1670" spans="1:6" x14ac:dyDescent="0.4">
      <c r="A1670" s="44" t="s">
        <v>2371</v>
      </c>
      <c r="B1670" s="37" t="s">
        <v>835</v>
      </c>
      <c r="C1670" s="37" t="s">
        <v>836</v>
      </c>
      <c r="D1670" s="37" t="s">
        <v>837</v>
      </c>
      <c r="E1670" s="53" t="s">
        <v>836</v>
      </c>
      <c r="F1670" s="37" t="s">
        <v>837</v>
      </c>
    </row>
    <row r="1671" spans="1:6" x14ac:dyDescent="0.4">
      <c r="A1671" s="44" t="s">
        <v>2372</v>
      </c>
      <c r="B1671" s="37" t="s">
        <v>835</v>
      </c>
      <c r="C1671" s="37" t="s">
        <v>836</v>
      </c>
      <c r="D1671" s="37" t="s">
        <v>837</v>
      </c>
      <c r="E1671" s="53" t="s">
        <v>836</v>
      </c>
      <c r="F1671" s="37" t="s">
        <v>837</v>
      </c>
    </row>
    <row r="1672" spans="1:6" x14ac:dyDescent="0.4">
      <c r="A1672" s="44" t="s">
        <v>2373</v>
      </c>
      <c r="B1672" s="37" t="s">
        <v>835</v>
      </c>
      <c r="C1672" s="37" t="s">
        <v>836</v>
      </c>
      <c r="D1672" s="37" t="s">
        <v>837</v>
      </c>
      <c r="E1672" s="53" t="s">
        <v>836</v>
      </c>
      <c r="F1672" s="37" t="s">
        <v>837</v>
      </c>
    </row>
    <row r="1673" spans="1:6" x14ac:dyDescent="0.4">
      <c r="A1673" s="44" t="s">
        <v>2374</v>
      </c>
      <c r="B1673" s="37" t="s">
        <v>835</v>
      </c>
      <c r="C1673" s="37" t="s">
        <v>836</v>
      </c>
      <c r="D1673" s="37" t="s">
        <v>837</v>
      </c>
      <c r="E1673" s="53" t="s">
        <v>836</v>
      </c>
      <c r="F1673" s="37" t="s">
        <v>837</v>
      </c>
    </row>
    <row r="1674" spans="1:6" x14ac:dyDescent="0.4">
      <c r="A1674" s="52" t="s">
        <v>2375</v>
      </c>
      <c r="B1674" s="37" t="s">
        <v>835</v>
      </c>
      <c r="C1674" s="37" t="s">
        <v>836</v>
      </c>
      <c r="D1674" s="37" t="s">
        <v>837</v>
      </c>
      <c r="E1674" s="53" t="s">
        <v>836</v>
      </c>
      <c r="F1674" s="37" t="s">
        <v>837</v>
      </c>
    </row>
    <row r="1675" spans="1:6" x14ac:dyDescent="0.4">
      <c r="A1675" s="52" t="s">
        <v>2376</v>
      </c>
      <c r="B1675" s="37" t="s">
        <v>835</v>
      </c>
      <c r="C1675" s="37" t="s">
        <v>836</v>
      </c>
      <c r="D1675" s="37" t="s">
        <v>837</v>
      </c>
      <c r="E1675" s="53" t="s">
        <v>836</v>
      </c>
      <c r="F1675" s="37" t="s">
        <v>837</v>
      </c>
    </row>
    <row r="1676" spans="1:6" x14ac:dyDescent="0.4">
      <c r="A1676" s="52" t="s">
        <v>2377</v>
      </c>
      <c r="B1676" s="37" t="s">
        <v>835</v>
      </c>
      <c r="C1676" s="37" t="s">
        <v>836</v>
      </c>
      <c r="D1676" s="37" t="s">
        <v>837</v>
      </c>
      <c r="E1676" s="53" t="s">
        <v>836</v>
      </c>
      <c r="F1676" s="37" t="s">
        <v>837</v>
      </c>
    </row>
    <row r="1677" spans="1:6" x14ac:dyDescent="0.4">
      <c r="A1677" s="52" t="s">
        <v>2378</v>
      </c>
      <c r="B1677" s="37" t="s">
        <v>835</v>
      </c>
      <c r="C1677" s="37" t="s">
        <v>836</v>
      </c>
      <c r="D1677" s="37" t="s">
        <v>837</v>
      </c>
      <c r="E1677" s="53" t="s">
        <v>836</v>
      </c>
      <c r="F1677" s="37" t="s">
        <v>837</v>
      </c>
    </row>
    <row r="1678" spans="1:6" x14ac:dyDescent="0.4">
      <c r="A1678" s="44" t="s">
        <v>2379</v>
      </c>
      <c r="B1678" s="37" t="s">
        <v>835</v>
      </c>
      <c r="C1678" s="37" t="s">
        <v>836</v>
      </c>
      <c r="D1678" s="37" t="s">
        <v>837</v>
      </c>
      <c r="E1678" s="53" t="s">
        <v>836</v>
      </c>
      <c r="F1678" s="37" t="s">
        <v>837</v>
      </c>
    </row>
    <row r="1679" spans="1:6" x14ac:dyDescent="0.4">
      <c r="A1679" s="44" t="s">
        <v>2380</v>
      </c>
      <c r="B1679" s="37" t="s">
        <v>835</v>
      </c>
      <c r="C1679" s="37" t="s">
        <v>836</v>
      </c>
      <c r="D1679" s="37" t="s">
        <v>837</v>
      </c>
      <c r="E1679" s="53" t="s">
        <v>836</v>
      </c>
      <c r="F1679" s="37" t="s">
        <v>837</v>
      </c>
    </row>
    <row r="1680" spans="1:6" x14ac:dyDescent="0.4">
      <c r="A1680" s="44" t="s">
        <v>2381</v>
      </c>
      <c r="B1680" s="37" t="s">
        <v>835</v>
      </c>
      <c r="C1680" s="37" t="s">
        <v>836</v>
      </c>
      <c r="D1680" s="37" t="s">
        <v>837</v>
      </c>
      <c r="E1680" s="53" t="s">
        <v>836</v>
      </c>
      <c r="F1680" s="37" t="s">
        <v>837</v>
      </c>
    </row>
    <row r="1681" spans="1:6" x14ac:dyDescent="0.4">
      <c r="A1681" s="44" t="s">
        <v>2382</v>
      </c>
      <c r="B1681" s="37" t="s">
        <v>835</v>
      </c>
      <c r="C1681" s="37" t="s">
        <v>836</v>
      </c>
      <c r="D1681" s="37" t="s">
        <v>837</v>
      </c>
      <c r="E1681" s="53" t="s">
        <v>836</v>
      </c>
      <c r="F1681" s="37" t="s">
        <v>837</v>
      </c>
    </row>
    <row r="1682" spans="1:6" x14ac:dyDescent="0.4">
      <c r="A1682" s="44" t="s">
        <v>2383</v>
      </c>
      <c r="B1682" s="37" t="s">
        <v>835</v>
      </c>
      <c r="C1682" s="37" t="s">
        <v>836</v>
      </c>
      <c r="D1682" s="37" t="s">
        <v>837</v>
      </c>
      <c r="E1682" s="53" t="s">
        <v>836</v>
      </c>
      <c r="F1682" s="37" t="s">
        <v>837</v>
      </c>
    </row>
    <row r="1683" spans="1:6" x14ac:dyDescent="0.4">
      <c r="A1683" s="44" t="s">
        <v>2384</v>
      </c>
      <c r="B1683" s="37" t="s">
        <v>835</v>
      </c>
      <c r="C1683" s="37" t="s">
        <v>836</v>
      </c>
      <c r="D1683" s="37" t="s">
        <v>837</v>
      </c>
      <c r="E1683" s="53" t="s">
        <v>836</v>
      </c>
      <c r="F1683" s="37" t="s">
        <v>837</v>
      </c>
    </row>
    <row r="1684" spans="1:6" x14ac:dyDescent="0.4">
      <c r="A1684" s="44" t="s">
        <v>2385</v>
      </c>
      <c r="B1684" s="37" t="s">
        <v>835</v>
      </c>
      <c r="C1684" s="37" t="s">
        <v>836</v>
      </c>
      <c r="D1684" s="37" t="s">
        <v>837</v>
      </c>
      <c r="E1684" s="53" t="s">
        <v>836</v>
      </c>
      <c r="F1684" s="37" t="s">
        <v>837</v>
      </c>
    </row>
    <row r="1685" spans="1:6" x14ac:dyDescent="0.4">
      <c r="A1685" s="52" t="s">
        <v>2386</v>
      </c>
      <c r="B1685" s="37" t="s">
        <v>835</v>
      </c>
      <c r="C1685" s="37" t="s">
        <v>836</v>
      </c>
      <c r="D1685" s="37" t="s">
        <v>837</v>
      </c>
      <c r="E1685" s="53" t="s">
        <v>836</v>
      </c>
      <c r="F1685" s="37" t="s">
        <v>837</v>
      </c>
    </row>
    <row r="1686" spans="1:6" x14ac:dyDescent="0.4">
      <c r="A1686" s="52" t="s">
        <v>2387</v>
      </c>
      <c r="B1686" s="37" t="s">
        <v>835</v>
      </c>
      <c r="C1686" s="37" t="s">
        <v>836</v>
      </c>
      <c r="D1686" s="37" t="s">
        <v>837</v>
      </c>
      <c r="E1686" s="53" t="s">
        <v>836</v>
      </c>
      <c r="F1686" s="37" t="s">
        <v>837</v>
      </c>
    </row>
    <row r="1687" spans="1:6" x14ac:dyDescent="0.4">
      <c r="A1687" s="52" t="s">
        <v>2388</v>
      </c>
      <c r="B1687" s="37" t="s">
        <v>835</v>
      </c>
      <c r="C1687" s="37" t="s">
        <v>836</v>
      </c>
      <c r="D1687" s="37" t="s">
        <v>837</v>
      </c>
      <c r="E1687" s="53" t="s">
        <v>836</v>
      </c>
      <c r="F1687" s="37" t="s">
        <v>837</v>
      </c>
    </row>
    <row r="1688" spans="1:6" x14ac:dyDescent="0.4">
      <c r="A1688" s="52" t="s">
        <v>2389</v>
      </c>
      <c r="B1688" s="37" t="s">
        <v>835</v>
      </c>
      <c r="C1688" s="37" t="s">
        <v>836</v>
      </c>
      <c r="D1688" s="37" t="s">
        <v>837</v>
      </c>
      <c r="E1688" s="53" t="s">
        <v>836</v>
      </c>
      <c r="F1688" s="37" t="s">
        <v>837</v>
      </c>
    </row>
    <row r="1689" spans="1:6" x14ac:dyDescent="0.4">
      <c r="A1689" s="52" t="s">
        <v>2390</v>
      </c>
      <c r="B1689" s="37" t="s">
        <v>835</v>
      </c>
      <c r="C1689" s="37" t="s">
        <v>836</v>
      </c>
      <c r="D1689" s="37" t="s">
        <v>837</v>
      </c>
      <c r="E1689" s="53" t="s">
        <v>836</v>
      </c>
      <c r="F1689" s="37" t="s">
        <v>837</v>
      </c>
    </row>
    <row r="1690" spans="1:6" x14ac:dyDescent="0.4">
      <c r="A1690" s="52" t="s">
        <v>2391</v>
      </c>
      <c r="B1690" s="37" t="s">
        <v>695</v>
      </c>
      <c r="C1690" s="37" t="s">
        <v>696</v>
      </c>
      <c r="D1690" s="37" t="s">
        <v>697</v>
      </c>
      <c r="E1690" s="53" t="s">
        <v>696</v>
      </c>
      <c r="F1690" s="37" t="s">
        <v>697</v>
      </c>
    </row>
    <row r="1691" spans="1:6" x14ac:dyDescent="0.4">
      <c r="A1691" s="52" t="s">
        <v>2392</v>
      </c>
      <c r="B1691" s="37" t="s">
        <v>835</v>
      </c>
      <c r="C1691" s="37" t="s">
        <v>836</v>
      </c>
      <c r="D1691" s="37" t="s">
        <v>837</v>
      </c>
      <c r="E1691" s="53" t="s">
        <v>836</v>
      </c>
      <c r="F1691" s="37" t="s">
        <v>837</v>
      </c>
    </row>
    <row r="1692" spans="1:6" x14ac:dyDescent="0.4">
      <c r="A1692" s="52" t="s">
        <v>2393</v>
      </c>
      <c r="B1692" s="37" t="s">
        <v>835</v>
      </c>
      <c r="C1692" s="37" t="s">
        <v>836</v>
      </c>
      <c r="D1692" s="37" t="s">
        <v>837</v>
      </c>
      <c r="E1692" s="53" t="s">
        <v>836</v>
      </c>
      <c r="F1692" s="37" t="s">
        <v>837</v>
      </c>
    </row>
    <row r="1693" spans="1:6" x14ac:dyDescent="0.4">
      <c r="A1693" s="52" t="s">
        <v>2394</v>
      </c>
      <c r="B1693" s="37" t="s">
        <v>835</v>
      </c>
      <c r="C1693" s="37" t="s">
        <v>836</v>
      </c>
      <c r="D1693" s="37" t="s">
        <v>837</v>
      </c>
      <c r="E1693" s="53" t="s">
        <v>836</v>
      </c>
      <c r="F1693" s="37" t="s">
        <v>837</v>
      </c>
    </row>
    <row r="1694" spans="1:6" x14ac:dyDescent="0.4">
      <c r="A1694" s="52" t="s">
        <v>2395</v>
      </c>
      <c r="B1694" s="37" t="s">
        <v>835</v>
      </c>
      <c r="C1694" s="37" t="s">
        <v>836</v>
      </c>
      <c r="D1694" s="37" t="s">
        <v>837</v>
      </c>
      <c r="E1694" s="53" t="s">
        <v>836</v>
      </c>
      <c r="F1694" s="37" t="s">
        <v>837</v>
      </c>
    </row>
    <row r="1695" spans="1:6" x14ac:dyDescent="0.4">
      <c r="A1695" s="52" t="s">
        <v>2396</v>
      </c>
      <c r="B1695" s="37" t="s">
        <v>835</v>
      </c>
      <c r="C1695" s="37" t="s">
        <v>836</v>
      </c>
      <c r="D1695" s="37" t="s">
        <v>837</v>
      </c>
      <c r="E1695" s="53" t="s">
        <v>836</v>
      </c>
      <c r="F1695" s="37" t="s">
        <v>837</v>
      </c>
    </row>
    <row r="1696" spans="1:6" x14ac:dyDescent="0.4">
      <c r="A1696" s="52" t="s">
        <v>2397</v>
      </c>
      <c r="B1696" s="37" t="s">
        <v>835</v>
      </c>
      <c r="C1696" s="37" t="s">
        <v>836</v>
      </c>
      <c r="D1696" s="37" t="s">
        <v>837</v>
      </c>
      <c r="E1696" s="53" t="s">
        <v>836</v>
      </c>
      <c r="F1696" s="37" t="s">
        <v>837</v>
      </c>
    </row>
    <row r="1697" spans="1:6" ht="30" x14ac:dyDescent="0.4">
      <c r="A1697" s="52" t="s">
        <v>2398</v>
      </c>
      <c r="B1697" s="37" t="s">
        <v>835</v>
      </c>
      <c r="C1697" s="37" t="s">
        <v>836</v>
      </c>
      <c r="D1697" s="37" t="s">
        <v>837</v>
      </c>
      <c r="E1697" s="53" t="s">
        <v>836</v>
      </c>
      <c r="F1697" s="37" t="s">
        <v>837</v>
      </c>
    </row>
    <row r="1698" spans="1:6" x14ac:dyDescent="0.4">
      <c r="A1698" s="52" t="s">
        <v>2399</v>
      </c>
      <c r="B1698" s="37" t="s">
        <v>835</v>
      </c>
      <c r="C1698" s="37" t="s">
        <v>836</v>
      </c>
      <c r="D1698" s="37" t="s">
        <v>837</v>
      </c>
      <c r="E1698" s="53" t="s">
        <v>836</v>
      </c>
      <c r="F1698" s="37" t="s">
        <v>837</v>
      </c>
    </row>
    <row r="1699" spans="1:6" ht="30" x14ac:dyDescent="0.4">
      <c r="A1699" s="52" t="s">
        <v>2400</v>
      </c>
      <c r="B1699" s="37" t="s">
        <v>835</v>
      </c>
      <c r="C1699" s="37" t="s">
        <v>836</v>
      </c>
      <c r="D1699" s="37" t="s">
        <v>837</v>
      </c>
      <c r="E1699" s="53" t="s">
        <v>836</v>
      </c>
      <c r="F1699" s="37" t="s">
        <v>837</v>
      </c>
    </row>
    <row r="1700" spans="1:6" x14ac:dyDescent="0.4">
      <c r="A1700" s="52" t="s">
        <v>2401</v>
      </c>
      <c r="B1700" s="37" t="s">
        <v>835</v>
      </c>
      <c r="C1700" s="37" t="s">
        <v>836</v>
      </c>
      <c r="D1700" s="37" t="s">
        <v>837</v>
      </c>
      <c r="E1700" s="53" t="s">
        <v>836</v>
      </c>
      <c r="F1700" s="37" t="s">
        <v>837</v>
      </c>
    </row>
    <row r="1701" spans="1:6" x14ac:dyDescent="0.4">
      <c r="A1701" s="52" t="s">
        <v>2402</v>
      </c>
      <c r="B1701" s="37" t="s">
        <v>835</v>
      </c>
      <c r="C1701" s="37" t="s">
        <v>836</v>
      </c>
      <c r="D1701" s="37" t="s">
        <v>837</v>
      </c>
      <c r="E1701" s="53" t="s">
        <v>836</v>
      </c>
      <c r="F1701" s="37" t="s">
        <v>837</v>
      </c>
    </row>
    <row r="1702" spans="1:6" x14ac:dyDescent="0.4">
      <c r="A1702" s="52" t="s">
        <v>2403</v>
      </c>
      <c r="B1702" s="37" t="s">
        <v>835</v>
      </c>
      <c r="C1702" s="37" t="s">
        <v>836</v>
      </c>
      <c r="D1702" s="37" t="s">
        <v>837</v>
      </c>
      <c r="E1702" s="53" t="s">
        <v>836</v>
      </c>
      <c r="F1702" s="37" t="s">
        <v>837</v>
      </c>
    </row>
    <row r="1703" spans="1:6" x14ac:dyDescent="0.4">
      <c r="A1703" s="52" t="s">
        <v>2404</v>
      </c>
      <c r="B1703" s="37" t="s">
        <v>835</v>
      </c>
      <c r="C1703" s="37" t="s">
        <v>836</v>
      </c>
      <c r="D1703" s="37" t="s">
        <v>837</v>
      </c>
      <c r="E1703" s="53" t="s">
        <v>836</v>
      </c>
      <c r="F1703" s="37" t="s">
        <v>837</v>
      </c>
    </row>
    <row r="1704" spans="1:6" x14ac:dyDescent="0.4">
      <c r="A1704" s="52" t="s">
        <v>2405</v>
      </c>
      <c r="B1704" s="37" t="s">
        <v>835</v>
      </c>
      <c r="C1704" s="37" t="s">
        <v>836</v>
      </c>
      <c r="D1704" s="37" t="s">
        <v>837</v>
      </c>
      <c r="E1704" s="53" t="s">
        <v>836</v>
      </c>
      <c r="F1704" s="37" t="s">
        <v>837</v>
      </c>
    </row>
    <row r="1705" spans="1:6" x14ac:dyDescent="0.4">
      <c r="A1705" s="52" t="s">
        <v>2406</v>
      </c>
      <c r="B1705" s="37" t="s">
        <v>835</v>
      </c>
      <c r="C1705" s="37" t="s">
        <v>836</v>
      </c>
      <c r="D1705" s="37" t="s">
        <v>837</v>
      </c>
      <c r="E1705" s="53" t="s">
        <v>836</v>
      </c>
      <c r="F1705" s="37" t="s">
        <v>837</v>
      </c>
    </row>
    <row r="1706" spans="1:6" x14ac:dyDescent="0.4">
      <c r="A1706" s="52" t="s">
        <v>2407</v>
      </c>
      <c r="B1706" s="37" t="s">
        <v>835</v>
      </c>
      <c r="C1706" s="37" t="s">
        <v>836</v>
      </c>
      <c r="D1706" s="37" t="s">
        <v>837</v>
      </c>
      <c r="E1706" s="53" t="s">
        <v>836</v>
      </c>
      <c r="F1706" s="37" t="s">
        <v>837</v>
      </c>
    </row>
    <row r="1707" spans="1:6" ht="30" x14ac:dyDescent="0.4">
      <c r="A1707" s="52" t="s">
        <v>2408</v>
      </c>
      <c r="B1707" s="37" t="s">
        <v>2052</v>
      </c>
      <c r="C1707" s="37" t="s">
        <v>836</v>
      </c>
      <c r="D1707" s="37" t="s">
        <v>837</v>
      </c>
      <c r="E1707" s="53" t="s">
        <v>2409</v>
      </c>
      <c r="F1707" s="37" t="s">
        <v>2054</v>
      </c>
    </row>
    <row r="1708" spans="1:6" x14ac:dyDescent="0.4">
      <c r="A1708" s="52" t="s">
        <v>2410</v>
      </c>
      <c r="B1708" s="37" t="s">
        <v>695</v>
      </c>
      <c r="C1708" s="37" t="s">
        <v>836</v>
      </c>
      <c r="D1708" s="37" t="s">
        <v>837</v>
      </c>
      <c r="E1708" s="53" t="s">
        <v>2242</v>
      </c>
      <c r="F1708" s="37" t="s">
        <v>2243</v>
      </c>
    </row>
    <row r="1709" spans="1:6" x14ac:dyDescent="0.4">
      <c r="A1709" s="52" t="s">
        <v>2411</v>
      </c>
      <c r="B1709" s="37" t="s">
        <v>835</v>
      </c>
      <c r="C1709" s="37" t="s">
        <v>836</v>
      </c>
      <c r="D1709" s="37" t="s">
        <v>837</v>
      </c>
      <c r="E1709" s="53" t="s">
        <v>836</v>
      </c>
      <c r="F1709" s="37" t="s">
        <v>837</v>
      </c>
    </row>
    <row r="1710" spans="1:6" x14ac:dyDescent="0.4">
      <c r="A1710" s="52" t="s">
        <v>2412</v>
      </c>
      <c r="B1710" s="37" t="s">
        <v>835</v>
      </c>
      <c r="C1710" s="37" t="s">
        <v>836</v>
      </c>
      <c r="D1710" s="37" t="s">
        <v>837</v>
      </c>
      <c r="E1710" s="53" t="s">
        <v>836</v>
      </c>
      <c r="F1710" s="37" t="s">
        <v>837</v>
      </c>
    </row>
    <row r="1711" spans="1:6" x14ac:dyDescent="0.4">
      <c r="A1711" s="52" t="s">
        <v>2413</v>
      </c>
      <c r="B1711" s="37" t="s">
        <v>835</v>
      </c>
      <c r="C1711" s="37" t="s">
        <v>836</v>
      </c>
      <c r="D1711" s="37" t="s">
        <v>837</v>
      </c>
      <c r="E1711" s="53" t="s">
        <v>836</v>
      </c>
      <c r="F1711" s="37" t="s">
        <v>837</v>
      </c>
    </row>
    <row r="1712" spans="1:6" x14ac:dyDescent="0.4">
      <c r="A1712" s="52" t="s">
        <v>2414</v>
      </c>
      <c r="B1712" s="37" t="s">
        <v>835</v>
      </c>
      <c r="C1712" s="37" t="s">
        <v>836</v>
      </c>
      <c r="D1712" s="37" t="s">
        <v>837</v>
      </c>
      <c r="E1712" s="53" t="s">
        <v>836</v>
      </c>
      <c r="F1712" s="37" t="s">
        <v>837</v>
      </c>
    </row>
    <row r="1713" spans="1:6" x14ac:dyDescent="0.4">
      <c r="A1713" s="52" t="s">
        <v>2415</v>
      </c>
      <c r="B1713" s="37" t="s">
        <v>835</v>
      </c>
      <c r="C1713" s="37" t="s">
        <v>836</v>
      </c>
      <c r="D1713" s="37" t="s">
        <v>837</v>
      </c>
      <c r="E1713" s="53" t="s">
        <v>836</v>
      </c>
      <c r="F1713" s="37" t="s">
        <v>837</v>
      </c>
    </row>
    <row r="1714" spans="1:6" x14ac:dyDescent="0.4">
      <c r="A1714" s="52" t="s">
        <v>2416</v>
      </c>
      <c r="B1714" s="37" t="s">
        <v>2052</v>
      </c>
      <c r="E1714" s="53" t="s">
        <v>2417</v>
      </c>
      <c r="F1714" s="37" t="s">
        <v>2054</v>
      </c>
    </row>
    <row r="1715" spans="1:6" x14ac:dyDescent="0.4">
      <c r="A1715" s="52" t="s">
        <v>2418</v>
      </c>
      <c r="B1715" s="37" t="s">
        <v>835</v>
      </c>
      <c r="C1715" s="37" t="s">
        <v>836</v>
      </c>
      <c r="D1715" s="37" t="s">
        <v>837</v>
      </c>
      <c r="E1715" s="53" t="s">
        <v>836</v>
      </c>
      <c r="F1715" s="37" t="s">
        <v>837</v>
      </c>
    </row>
    <row r="1716" spans="1:6" x14ac:dyDescent="0.4">
      <c r="A1716" s="52" t="s">
        <v>2419</v>
      </c>
      <c r="B1716" s="37" t="s">
        <v>835</v>
      </c>
      <c r="C1716" s="37" t="s">
        <v>836</v>
      </c>
      <c r="D1716" s="37" t="s">
        <v>837</v>
      </c>
      <c r="E1716" s="53" t="s">
        <v>836</v>
      </c>
      <c r="F1716" s="37" t="s">
        <v>837</v>
      </c>
    </row>
    <row r="1717" spans="1:6" x14ac:dyDescent="0.4">
      <c r="A1717" s="52" t="s">
        <v>2420</v>
      </c>
      <c r="B1717" s="37" t="s">
        <v>835</v>
      </c>
      <c r="C1717" s="37" t="s">
        <v>836</v>
      </c>
      <c r="D1717" s="37" t="s">
        <v>837</v>
      </c>
      <c r="E1717" s="53" t="s">
        <v>836</v>
      </c>
      <c r="F1717" s="37" t="s">
        <v>837</v>
      </c>
    </row>
    <row r="1718" spans="1:6" x14ac:dyDescent="0.4">
      <c r="A1718" s="52" t="s">
        <v>2421</v>
      </c>
      <c r="B1718" s="37" t="s">
        <v>695</v>
      </c>
      <c r="C1718" s="37" t="s">
        <v>836</v>
      </c>
      <c r="D1718" s="37" t="s">
        <v>837</v>
      </c>
      <c r="E1718" s="53" t="s">
        <v>2422</v>
      </c>
      <c r="F1718" s="37" t="s">
        <v>2423</v>
      </c>
    </row>
    <row r="1719" spans="1:6" x14ac:dyDescent="0.4">
      <c r="A1719" s="52" t="s">
        <v>2424</v>
      </c>
      <c r="B1719" s="37" t="s">
        <v>835</v>
      </c>
      <c r="C1719" s="37" t="s">
        <v>836</v>
      </c>
      <c r="D1719" s="37" t="s">
        <v>837</v>
      </c>
      <c r="E1719" s="53" t="s">
        <v>836</v>
      </c>
      <c r="F1719" s="37" t="s">
        <v>837</v>
      </c>
    </row>
    <row r="1720" spans="1:6" x14ac:dyDescent="0.4">
      <c r="A1720" s="52" t="s">
        <v>2425</v>
      </c>
      <c r="B1720" s="37" t="s">
        <v>835</v>
      </c>
      <c r="C1720" s="37" t="s">
        <v>836</v>
      </c>
      <c r="D1720" s="37" t="s">
        <v>837</v>
      </c>
      <c r="E1720" s="53" t="s">
        <v>836</v>
      </c>
      <c r="F1720" s="37" t="s">
        <v>837</v>
      </c>
    </row>
    <row r="1721" spans="1:6" ht="30" x14ac:dyDescent="0.4">
      <c r="A1721" s="52" t="s">
        <v>2426</v>
      </c>
      <c r="B1721" s="37" t="s">
        <v>695</v>
      </c>
      <c r="E1721" s="53" t="s">
        <v>380</v>
      </c>
      <c r="F1721" s="37" t="s">
        <v>2098</v>
      </c>
    </row>
    <row r="1722" spans="1:6" x14ac:dyDescent="0.4">
      <c r="A1722" s="52" t="s">
        <v>2427</v>
      </c>
      <c r="B1722" s="37" t="s">
        <v>835</v>
      </c>
      <c r="C1722" s="37" t="s">
        <v>836</v>
      </c>
      <c r="D1722" s="37" t="s">
        <v>837</v>
      </c>
      <c r="E1722" s="53" t="s">
        <v>836</v>
      </c>
      <c r="F1722" s="37" t="s">
        <v>837</v>
      </c>
    </row>
    <row r="1723" spans="1:6" x14ac:dyDescent="0.4">
      <c r="A1723" s="52" t="s">
        <v>2428</v>
      </c>
      <c r="B1723" s="37" t="s">
        <v>835</v>
      </c>
      <c r="C1723" s="37" t="s">
        <v>836</v>
      </c>
      <c r="D1723" s="37" t="s">
        <v>837</v>
      </c>
      <c r="E1723" s="53" t="s">
        <v>836</v>
      </c>
      <c r="F1723" s="37" t="s">
        <v>837</v>
      </c>
    </row>
    <row r="1724" spans="1:6" x14ac:dyDescent="0.4">
      <c r="A1724" s="52" t="s">
        <v>2429</v>
      </c>
      <c r="B1724" s="37" t="s">
        <v>835</v>
      </c>
      <c r="C1724" s="37" t="s">
        <v>836</v>
      </c>
      <c r="D1724" s="37" t="s">
        <v>837</v>
      </c>
      <c r="E1724" s="53" t="s">
        <v>836</v>
      </c>
      <c r="F1724" s="37" t="s">
        <v>837</v>
      </c>
    </row>
    <row r="1725" spans="1:6" x14ac:dyDescent="0.4">
      <c r="A1725" s="52" t="s">
        <v>2430</v>
      </c>
      <c r="B1725" s="37" t="s">
        <v>835</v>
      </c>
      <c r="C1725" s="37" t="s">
        <v>836</v>
      </c>
      <c r="D1725" s="37" t="s">
        <v>837</v>
      </c>
      <c r="E1725" s="53" t="s">
        <v>836</v>
      </c>
      <c r="F1725" s="37" t="s">
        <v>837</v>
      </c>
    </row>
    <row r="1726" spans="1:6" x14ac:dyDescent="0.4">
      <c r="A1726" s="52" t="s">
        <v>2431</v>
      </c>
      <c r="B1726" s="37" t="s">
        <v>835</v>
      </c>
      <c r="C1726" s="37" t="s">
        <v>836</v>
      </c>
      <c r="D1726" s="37" t="s">
        <v>837</v>
      </c>
      <c r="E1726" s="53" t="s">
        <v>836</v>
      </c>
      <c r="F1726" s="37" t="s">
        <v>837</v>
      </c>
    </row>
    <row r="1727" spans="1:6" x14ac:dyDescent="0.4">
      <c r="A1727" s="52" t="s">
        <v>2432</v>
      </c>
      <c r="B1727" s="37" t="s">
        <v>835</v>
      </c>
      <c r="C1727" s="37" t="s">
        <v>836</v>
      </c>
      <c r="D1727" s="37" t="s">
        <v>837</v>
      </c>
      <c r="E1727" s="53" t="s">
        <v>836</v>
      </c>
      <c r="F1727" s="37" t="s">
        <v>837</v>
      </c>
    </row>
    <row r="1728" spans="1:6" x14ac:dyDescent="0.4">
      <c r="A1728" s="52" t="s">
        <v>2433</v>
      </c>
      <c r="B1728" s="37" t="s">
        <v>835</v>
      </c>
      <c r="C1728" s="37" t="s">
        <v>836</v>
      </c>
      <c r="D1728" s="37" t="s">
        <v>837</v>
      </c>
      <c r="E1728" s="53" t="s">
        <v>836</v>
      </c>
      <c r="F1728" s="37" t="s">
        <v>837</v>
      </c>
    </row>
    <row r="1729" spans="1:6" x14ac:dyDescent="0.4">
      <c r="A1729" s="52" t="s">
        <v>2434</v>
      </c>
      <c r="B1729" s="37" t="s">
        <v>835</v>
      </c>
      <c r="C1729" s="37" t="s">
        <v>836</v>
      </c>
      <c r="D1729" s="37" t="s">
        <v>837</v>
      </c>
      <c r="E1729" s="53" t="s">
        <v>836</v>
      </c>
      <c r="F1729" s="37" t="s">
        <v>837</v>
      </c>
    </row>
    <row r="1730" spans="1:6" x14ac:dyDescent="0.4">
      <c r="A1730" s="44" t="s">
        <v>2435</v>
      </c>
      <c r="B1730" s="37" t="s">
        <v>835</v>
      </c>
      <c r="C1730" s="37" t="s">
        <v>836</v>
      </c>
      <c r="D1730" s="37" t="s">
        <v>837</v>
      </c>
      <c r="E1730" s="53" t="s">
        <v>836</v>
      </c>
      <c r="F1730" s="37" t="s">
        <v>837</v>
      </c>
    </row>
    <row r="1731" spans="1:6" x14ac:dyDescent="0.4">
      <c r="A1731" s="44" t="s">
        <v>2436</v>
      </c>
      <c r="B1731" s="37" t="s">
        <v>835</v>
      </c>
      <c r="C1731" s="37" t="s">
        <v>836</v>
      </c>
      <c r="D1731" s="37" t="s">
        <v>837</v>
      </c>
      <c r="E1731" s="53" t="s">
        <v>836</v>
      </c>
      <c r="F1731" s="37" t="s">
        <v>837</v>
      </c>
    </row>
    <row r="1732" spans="1:6" x14ac:dyDescent="0.4">
      <c r="A1732" s="44" t="s">
        <v>2437</v>
      </c>
      <c r="B1732" s="37" t="s">
        <v>835</v>
      </c>
      <c r="C1732" s="37" t="s">
        <v>836</v>
      </c>
      <c r="D1732" s="37" t="s">
        <v>837</v>
      </c>
      <c r="E1732" s="53" t="s">
        <v>836</v>
      </c>
      <c r="F1732" s="37" t="s">
        <v>837</v>
      </c>
    </row>
    <row r="1733" spans="1:6" x14ac:dyDescent="0.4">
      <c r="A1733" s="44" t="s">
        <v>2438</v>
      </c>
      <c r="B1733" s="37" t="s">
        <v>835</v>
      </c>
      <c r="C1733" s="37" t="s">
        <v>836</v>
      </c>
      <c r="D1733" s="37" t="s">
        <v>837</v>
      </c>
      <c r="E1733" s="53" t="s">
        <v>836</v>
      </c>
      <c r="F1733" s="37" t="s">
        <v>837</v>
      </c>
    </row>
    <row r="1734" spans="1:6" x14ac:dyDescent="0.4">
      <c r="A1734" s="52" t="s">
        <v>2439</v>
      </c>
      <c r="B1734" s="37" t="s">
        <v>835</v>
      </c>
      <c r="C1734" s="37" t="s">
        <v>836</v>
      </c>
      <c r="D1734" s="37" t="s">
        <v>837</v>
      </c>
      <c r="E1734" s="53" t="s">
        <v>836</v>
      </c>
      <c r="F1734" s="37" t="s">
        <v>837</v>
      </c>
    </row>
    <row r="1735" spans="1:6" x14ac:dyDescent="0.4">
      <c r="A1735" s="52" t="s">
        <v>2440</v>
      </c>
      <c r="B1735" s="37" t="s">
        <v>835</v>
      </c>
      <c r="C1735" s="37" t="s">
        <v>836</v>
      </c>
      <c r="D1735" s="37" t="s">
        <v>837</v>
      </c>
      <c r="E1735" s="53" t="s">
        <v>836</v>
      </c>
      <c r="F1735" s="37" t="s">
        <v>837</v>
      </c>
    </row>
    <row r="1736" spans="1:6" x14ac:dyDescent="0.4">
      <c r="A1736" s="52" t="s">
        <v>2441</v>
      </c>
      <c r="B1736" s="37" t="s">
        <v>835</v>
      </c>
      <c r="C1736" s="37" t="s">
        <v>836</v>
      </c>
      <c r="D1736" s="37" t="s">
        <v>837</v>
      </c>
      <c r="E1736" s="53" t="s">
        <v>836</v>
      </c>
      <c r="F1736" s="37" t="s">
        <v>837</v>
      </c>
    </row>
    <row r="1737" spans="1:6" x14ac:dyDescent="0.4">
      <c r="A1737" s="52" t="s">
        <v>2442</v>
      </c>
      <c r="B1737" s="37" t="s">
        <v>835</v>
      </c>
      <c r="C1737" s="37" t="s">
        <v>836</v>
      </c>
      <c r="D1737" s="37" t="s">
        <v>837</v>
      </c>
      <c r="E1737" s="53" t="s">
        <v>836</v>
      </c>
      <c r="F1737" s="37" t="s">
        <v>837</v>
      </c>
    </row>
    <row r="1738" spans="1:6" x14ac:dyDescent="0.4">
      <c r="A1738" s="52" t="s">
        <v>2443</v>
      </c>
      <c r="B1738" s="37" t="s">
        <v>835</v>
      </c>
      <c r="C1738" s="37" t="s">
        <v>836</v>
      </c>
      <c r="D1738" s="37" t="s">
        <v>837</v>
      </c>
      <c r="E1738" s="53" t="s">
        <v>836</v>
      </c>
      <c r="F1738" s="37" t="s">
        <v>837</v>
      </c>
    </row>
    <row r="1739" spans="1:6" x14ac:dyDescent="0.4">
      <c r="A1739" s="52" t="s">
        <v>2444</v>
      </c>
      <c r="B1739" s="37" t="s">
        <v>835</v>
      </c>
      <c r="C1739" s="37" t="s">
        <v>836</v>
      </c>
      <c r="D1739" s="37" t="s">
        <v>837</v>
      </c>
      <c r="E1739" s="53" t="s">
        <v>836</v>
      </c>
      <c r="F1739" s="37" t="s">
        <v>837</v>
      </c>
    </row>
    <row r="1740" spans="1:6" ht="30" x14ac:dyDescent="0.4">
      <c r="A1740" s="52" t="s">
        <v>2445</v>
      </c>
      <c r="B1740" s="37" t="s">
        <v>835</v>
      </c>
      <c r="C1740" s="37" t="s">
        <v>836</v>
      </c>
      <c r="D1740" s="37" t="s">
        <v>837</v>
      </c>
      <c r="E1740" s="53" t="s">
        <v>836</v>
      </c>
      <c r="F1740" s="37" t="s">
        <v>837</v>
      </c>
    </row>
    <row r="1741" spans="1:6" x14ac:dyDescent="0.4">
      <c r="A1741" s="52" t="s">
        <v>2446</v>
      </c>
      <c r="B1741" s="52" t="s">
        <v>835</v>
      </c>
      <c r="C1741" s="37" t="s">
        <v>836</v>
      </c>
      <c r="D1741" s="37" t="s">
        <v>837</v>
      </c>
      <c r="E1741" s="53" t="s">
        <v>836</v>
      </c>
      <c r="F1741" s="37" t="s">
        <v>837</v>
      </c>
    </row>
    <row r="1742" spans="1:6" ht="30" x14ac:dyDescent="0.4">
      <c r="A1742" s="52" t="s">
        <v>2447</v>
      </c>
      <c r="B1742" s="52" t="s">
        <v>835</v>
      </c>
      <c r="C1742" s="37" t="s">
        <v>836</v>
      </c>
      <c r="D1742" s="37" t="s">
        <v>837</v>
      </c>
      <c r="E1742" s="53" t="s">
        <v>836</v>
      </c>
      <c r="F1742" s="37" t="s">
        <v>837</v>
      </c>
    </row>
    <row r="1743" spans="1:6" x14ac:dyDescent="0.4">
      <c r="A1743" s="52" t="s">
        <v>2448</v>
      </c>
      <c r="B1743" s="52" t="s">
        <v>835</v>
      </c>
      <c r="C1743" s="37" t="s">
        <v>836</v>
      </c>
      <c r="D1743" s="37" t="s">
        <v>837</v>
      </c>
      <c r="E1743" s="53" t="s">
        <v>836</v>
      </c>
      <c r="F1743" s="37" t="s">
        <v>837</v>
      </c>
    </row>
    <row r="1744" spans="1:6" x14ac:dyDescent="0.4">
      <c r="A1744" s="52" t="s">
        <v>2449</v>
      </c>
      <c r="B1744" s="37" t="s">
        <v>835</v>
      </c>
      <c r="C1744" s="37" t="s">
        <v>836</v>
      </c>
      <c r="D1744" s="37" t="s">
        <v>837</v>
      </c>
      <c r="E1744" s="53" t="s">
        <v>836</v>
      </c>
      <c r="F1744" s="37" t="s">
        <v>837</v>
      </c>
    </row>
    <row r="1745" spans="1:6" x14ac:dyDescent="0.4">
      <c r="A1745" s="52" t="s">
        <v>2450</v>
      </c>
      <c r="B1745" s="37" t="s">
        <v>835</v>
      </c>
      <c r="C1745" s="37" t="s">
        <v>836</v>
      </c>
      <c r="D1745" s="37" t="s">
        <v>837</v>
      </c>
      <c r="E1745" s="53" t="s">
        <v>836</v>
      </c>
      <c r="F1745" s="37" t="s">
        <v>837</v>
      </c>
    </row>
    <row r="1746" spans="1:6" x14ac:dyDescent="0.4">
      <c r="A1746" s="52" t="s">
        <v>2451</v>
      </c>
      <c r="B1746" s="37" t="s">
        <v>835</v>
      </c>
      <c r="C1746" s="37" t="s">
        <v>836</v>
      </c>
      <c r="D1746" s="37" t="s">
        <v>837</v>
      </c>
      <c r="E1746" s="53" t="s">
        <v>836</v>
      </c>
      <c r="F1746" s="37" t="s">
        <v>837</v>
      </c>
    </row>
    <row r="1747" spans="1:6" ht="30" x14ac:dyDescent="0.4">
      <c r="A1747" s="52" t="s">
        <v>2452</v>
      </c>
      <c r="B1747" s="37" t="s">
        <v>835</v>
      </c>
      <c r="C1747" s="37" t="s">
        <v>836</v>
      </c>
      <c r="D1747" s="37" t="s">
        <v>837</v>
      </c>
      <c r="E1747" s="53" t="s">
        <v>836</v>
      </c>
      <c r="F1747" s="37" t="s">
        <v>837</v>
      </c>
    </row>
    <row r="1748" spans="1:6" x14ac:dyDescent="0.4">
      <c r="A1748" s="52" t="s">
        <v>2453</v>
      </c>
      <c r="B1748" s="37" t="s">
        <v>835</v>
      </c>
      <c r="C1748" s="37" t="s">
        <v>836</v>
      </c>
      <c r="D1748" s="37" t="s">
        <v>837</v>
      </c>
      <c r="E1748" s="53" t="s">
        <v>836</v>
      </c>
      <c r="F1748" s="37" t="s">
        <v>837</v>
      </c>
    </row>
    <row r="1749" spans="1:6" x14ac:dyDescent="0.4">
      <c r="A1749" s="52" t="s">
        <v>2454</v>
      </c>
      <c r="B1749" s="37" t="s">
        <v>835</v>
      </c>
      <c r="C1749" s="37" t="s">
        <v>836</v>
      </c>
      <c r="D1749" s="37" t="s">
        <v>837</v>
      </c>
      <c r="E1749" s="53" t="s">
        <v>836</v>
      </c>
      <c r="F1749" s="37" t="s">
        <v>837</v>
      </c>
    </row>
    <row r="1750" spans="1:6" x14ac:dyDescent="0.4">
      <c r="A1750" s="52" t="s">
        <v>2455</v>
      </c>
      <c r="B1750" s="37" t="s">
        <v>835</v>
      </c>
      <c r="C1750" s="37" t="s">
        <v>836</v>
      </c>
      <c r="D1750" s="37" t="s">
        <v>837</v>
      </c>
      <c r="E1750" s="53" t="s">
        <v>836</v>
      </c>
      <c r="F1750" s="37" t="s">
        <v>837</v>
      </c>
    </row>
    <row r="1751" spans="1:6" x14ac:dyDescent="0.4">
      <c r="A1751" s="52" t="s">
        <v>2456</v>
      </c>
      <c r="B1751" s="37" t="s">
        <v>835</v>
      </c>
      <c r="C1751" s="37" t="s">
        <v>836</v>
      </c>
      <c r="D1751" s="37" t="s">
        <v>837</v>
      </c>
      <c r="E1751" s="53" t="s">
        <v>836</v>
      </c>
      <c r="F1751" s="37" t="s">
        <v>837</v>
      </c>
    </row>
    <row r="1752" spans="1:6" x14ac:dyDescent="0.4">
      <c r="A1752" s="52" t="s">
        <v>2457</v>
      </c>
      <c r="B1752" s="37" t="s">
        <v>835</v>
      </c>
      <c r="C1752" s="37" t="s">
        <v>836</v>
      </c>
      <c r="D1752" s="37" t="s">
        <v>837</v>
      </c>
      <c r="E1752" s="53" t="s">
        <v>836</v>
      </c>
      <c r="F1752" s="37" t="s">
        <v>837</v>
      </c>
    </row>
    <row r="1753" spans="1:6" x14ac:dyDescent="0.4">
      <c r="A1753" s="52" t="s">
        <v>2458</v>
      </c>
      <c r="B1753" s="37" t="s">
        <v>835</v>
      </c>
      <c r="C1753" s="37" t="s">
        <v>836</v>
      </c>
      <c r="D1753" s="37" t="s">
        <v>837</v>
      </c>
      <c r="E1753" s="53" t="s">
        <v>836</v>
      </c>
      <c r="F1753" s="37" t="s">
        <v>837</v>
      </c>
    </row>
    <row r="1754" spans="1:6" x14ac:dyDescent="0.4">
      <c r="A1754" s="52" t="s">
        <v>2459</v>
      </c>
      <c r="B1754" s="37" t="s">
        <v>835</v>
      </c>
      <c r="C1754" s="37" t="s">
        <v>836</v>
      </c>
      <c r="D1754" s="37" t="s">
        <v>837</v>
      </c>
      <c r="E1754" s="53" t="s">
        <v>836</v>
      </c>
      <c r="F1754" s="37" t="s">
        <v>837</v>
      </c>
    </row>
    <row r="1755" spans="1:6" x14ac:dyDescent="0.4">
      <c r="A1755" s="52" t="s">
        <v>2460</v>
      </c>
      <c r="B1755" s="37" t="s">
        <v>835</v>
      </c>
      <c r="C1755" s="37" t="s">
        <v>836</v>
      </c>
      <c r="D1755" s="37" t="s">
        <v>837</v>
      </c>
      <c r="E1755" s="53" t="s">
        <v>836</v>
      </c>
      <c r="F1755" s="37" t="s">
        <v>837</v>
      </c>
    </row>
    <row r="1756" spans="1:6" x14ac:dyDescent="0.4">
      <c r="A1756" s="52" t="s">
        <v>2461</v>
      </c>
      <c r="B1756" s="37" t="s">
        <v>835</v>
      </c>
      <c r="C1756" s="37" t="s">
        <v>836</v>
      </c>
      <c r="D1756" s="37" t="s">
        <v>837</v>
      </c>
      <c r="E1756" s="53" t="s">
        <v>836</v>
      </c>
      <c r="F1756" s="37" t="s">
        <v>837</v>
      </c>
    </row>
    <row r="1757" spans="1:6" x14ac:dyDescent="0.4">
      <c r="A1757" s="52" t="s">
        <v>2462</v>
      </c>
      <c r="B1757" s="37" t="s">
        <v>835</v>
      </c>
      <c r="C1757" s="37" t="s">
        <v>836</v>
      </c>
      <c r="D1757" s="37" t="s">
        <v>837</v>
      </c>
      <c r="E1757" s="53" t="s">
        <v>836</v>
      </c>
      <c r="F1757" s="37" t="s">
        <v>837</v>
      </c>
    </row>
    <row r="1758" spans="1:6" x14ac:dyDescent="0.4">
      <c r="A1758" s="52" t="s">
        <v>2463</v>
      </c>
      <c r="B1758" s="37" t="s">
        <v>835</v>
      </c>
      <c r="C1758" s="37" t="s">
        <v>836</v>
      </c>
      <c r="D1758" s="37" t="s">
        <v>837</v>
      </c>
      <c r="E1758" s="53" t="s">
        <v>836</v>
      </c>
      <c r="F1758" s="37" t="s">
        <v>837</v>
      </c>
    </row>
    <row r="1759" spans="1:6" x14ac:dyDescent="0.4">
      <c r="A1759" s="52" t="s">
        <v>2464</v>
      </c>
      <c r="B1759" s="37" t="s">
        <v>835</v>
      </c>
      <c r="C1759" s="37" t="s">
        <v>836</v>
      </c>
      <c r="D1759" s="37" t="s">
        <v>837</v>
      </c>
      <c r="E1759" s="53" t="s">
        <v>836</v>
      </c>
      <c r="F1759" s="37" t="s">
        <v>837</v>
      </c>
    </row>
    <row r="1760" spans="1:6" x14ac:dyDescent="0.4">
      <c r="A1760" s="52" t="s">
        <v>2465</v>
      </c>
      <c r="B1760" s="37" t="s">
        <v>835</v>
      </c>
      <c r="C1760" s="37" t="s">
        <v>836</v>
      </c>
      <c r="D1760" s="37" t="s">
        <v>837</v>
      </c>
      <c r="E1760" s="53" t="s">
        <v>836</v>
      </c>
      <c r="F1760" s="37" t="s">
        <v>837</v>
      </c>
    </row>
    <row r="1761" spans="1:6" x14ac:dyDescent="0.4">
      <c r="A1761" s="52" t="s">
        <v>2466</v>
      </c>
      <c r="B1761" s="37" t="s">
        <v>835</v>
      </c>
      <c r="C1761" s="37" t="s">
        <v>836</v>
      </c>
      <c r="D1761" s="37" t="s">
        <v>837</v>
      </c>
      <c r="E1761" s="53" t="s">
        <v>836</v>
      </c>
      <c r="F1761" s="37" t="s">
        <v>837</v>
      </c>
    </row>
    <row r="1762" spans="1:6" x14ac:dyDescent="0.4">
      <c r="A1762" s="52" t="s">
        <v>2467</v>
      </c>
      <c r="B1762" s="37" t="s">
        <v>835</v>
      </c>
      <c r="C1762" s="37" t="s">
        <v>836</v>
      </c>
      <c r="D1762" s="37" t="s">
        <v>837</v>
      </c>
      <c r="E1762" s="53" t="s">
        <v>836</v>
      </c>
      <c r="F1762" s="37" t="s">
        <v>837</v>
      </c>
    </row>
    <row r="1763" spans="1:6" x14ac:dyDescent="0.4">
      <c r="A1763" s="52" t="s">
        <v>2468</v>
      </c>
      <c r="B1763" s="37" t="s">
        <v>835</v>
      </c>
      <c r="C1763" s="37" t="s">
        <v>836</v>
      </c>
      <c r="D1763" s="37" t="s">
        <v>837</v>
      </c>
      <c r="E1763" s="53" t="s">
        <v>836</v>
      </c>
      <c r="F1763" s="37" t="s">
        <v>837</v>
      </c>
    </row>
    <row r="1764" spans="1:6" x14ac:dyDescent="0.4">
      <c r="A1764" s="52" t="s">
        <v>2469</v>
      </c>
      <c r="B1764" s="37" t="s">
        <v>835</v>
      </c>
      <c r="C1764" s="37" t="s">
        <v>836</v>
      </c>
      <c r="D1764" s="37" t="s">
        <v>837</v>
      </c>
      <c r="E1764" s="53" t="s">
        <v>836</v>
      </c>
      <c r="F1764" s="37" t="s">
        <v>837</v>
      </c>
    </row>
    <row r="1765" spans="1:6" x14ac:dyDescent="0.4">
      <c r="A1765" s="52" t="s">
        <v>2470</v>
      </c>
      <c r="B1765" s="37" t="s">
        <v>835</v>
      </c>
      <c r="C1765" s="37" t="s">
        <v>836</v>
      </c>
      <c r="D1765" s="37" t="s">
        <v>837</v>
      </c>
      <c r="E1765" s="53" t="s">
        <v>836</v>
      </c>
      <c r="F1765" s="37" t="s">
        <v>837</v>
      </c>
    </row>
    <row r="1766" spans="1:6" x14ac:dyDescent="0.4">
      <c r="A1766" s="52" t="s">
        <v>2471</v>
      </c>
      <c r="B1766" s="37" t="s">
        <v>835</v>
      </c>
      <c r="C1766" s="37" t="s">
        <v>836</v>
      </c>
      <c r="D1766" s="37" t="s">
        <v>837</v>
      </c>
      <c r="E1766" s="53" t="s">
        <v>836</v>
      </c>
      <c r="F1766" s="37" t="s">
        <v>837</v>
      </c>
    </row>
    <row r="1767" spans="1:6" x14ac:dyDescent="0.4">
      <c r="A1767" s="52" t="s">
        <v>2472</v>
      </c>
      <c r="B1767" s="37" t="s">
        <v>835</v>
      </c>
      <c r="C1767" s="37" t="s">
        <v>836</v>
      </c>
      <c r="D1767" s="37" t="s">
        <v>837</v>
      </c>
      <c r="E1767" s="53" t="s">
        <v>836</v>
      </c>
      <c r="F1767" s="37" t="s">
        <v>837</v>
      </c>
    </row>
    <row r="1768" spans="1:6" x14ac:dyDescent="0.4">
      <c r="A1768" s="52" t="s">
        <v>2473</v>
      </c>
      <c r="B1768" s="37" t="s">
        <v>835</v>
      </c>
      <c r="C1768" s="37" t="s">
        <v>836</v>
      </c>
      <c r="D1768" s="37" t="s">
        <v>837</v>
      </c>
      <c r="E1768" s="53" t="s">
        <v>836</v>
      </c>
      <c r="F1768" s="37" t="s">
        <v>837</v>
      </c>
    </row>
    <row r="1769" spans="1:6" x14ac:dyDescent="0.4">
      <c r="A1769" s="52" t="s">
        <v>2474</v>
      </c>
      <c r="B1769" s="37" t="s">
        <v>835</v>
      </c>
      <c r="C1769" s="37" t="s">
        <v>836</v>
      </c>
      <c r="D1769" s="37" t="s">
        <v>837</v>
      </c>
      <c r="E1769" s="53" t="s">
        <v>836</v>
      </c>
      <c r="F1769" s="37" t="s">
        <v>837</v>
      </c>
    </row>
    <row r="1770" spans="1:6" x14ac:dyDescent="0.4">
      <c r="A1770" s="52" t="s">
        <v>2475</v>
      </c>
      <c r="B1770" s="37" t="s">
        <v>835</v>
      </c>
      <c r="C1770" s="37" t="s">
        <v>836</v>
      </c>
      <c r="D1770" s="37" t="s">
        <v>837</v>
      </c>
      <c r="E1770" s="53" t="s">
        <v>836</v>
      </c>
      <c r="F1770" s="37" t="s">
        <v>837</v>
      </c>
    </row>
    <row r="1771" spans="1:6" x14ac:dyDescent="0.4">
      <c r="A1771" s="52" t="s">
        <v>2476</v>
      </c>
      <c r="B1771" s="37" t="s">
        <v>835</v>
      </c>
      <c r="C1771" s="37" t="s">
        <v>836</v>
      </c>
      <c r="D1771" s="37" t="s">
        <v>837</v>
      </c>
      <c r="E1771" s="53" t="s">
        <v>836</v>
      </c>
      <c r="F1771" s="37" t="s">
        <v>837</v>
      </c>
    </row>
    <row r="1772" spans="1:6" x14ac:dyDescent="0.4">
      <c r="A1772" s="52" t="s">
        <v>2477</v>
      </c>
      <c r="B1772" s="37" t="s">
        <v>835</v>
      </c>
      <c r="C1772" s="37" t="s">
        <v>836</v>
      </c>
      <c r="D1772" s="37" t="s">
        <v>837</v>
      </c>
      <c r="E1772" s="53" t="s">
        <v>836</v>
      </c>
      <c r="F1772" s="37" t="s">
        <v>837</v>
      </c>
    </row>
    <row r="1773" spans="1:6" x14ac:dyDescent="0.4">
      <c r="A1773" s="52" t="s">
        <v>2478</v>
      </c>
      <c r="B1773" s="37" t="s">
        <v>835</v>
      </c>
      <c r="C1773" s="37" t="s">
        <v>836</v>
      </c>
      <c r="D1773" s="37" t="s">
        <v>837</v>
      </c>
      <c r="E1773" s="53" t="s">
        <v>836</v>
      </c>
      <c r="F1773" s="37" t="s">
        <v>837</v>
      </c>
    </row>
    <row r="1774" spans="1:6" x14ac:dyDescent="0.4">
      <c r="A1774" s="52" t="s">
        <v>2479</v>
      </c>
      <c r="B1774" s="37" t="s">
        <v>835</v>
      </c>
      <c r="C1774" s="37" t="s">
        <v>836</v>
      </c>
      <c r="D1774" s="37" t="s">
        <v>837</v>
      </c>
      <c r="E1774" s="53" t="s">
        <v>836</v>
      </c>
      <c r="F1774" s="37" t="s">
        <v>837</v>
      </c>
    </row>
    <row r="1775" spans="1:6" x14ac:dyDescent="0.4">
      <c r="A1775" s="52" t="s">
        <v>2480</v>
      </c>
      <c r="B1775" s="37" t="s">
        <v>835</v>
      </c>
      <c r="C1775" s="37" t="s">
        <v>836</v>
      </c>
      <c r="D1775" s="37" t="s">
        <v>837</v>
      </c>
      <c r="E1775" s="53" t="s">
        <v>836</v>
      </c>
      <c r="F1775" s="37" t="s">
        <v>837</v>
      </c>
    </row>
    <row r="1776" spans="1:6" ht="30" x14ac:dyDescent="0.4">
      <c r="A1776" s="52" t="s">
        <v>2481</v>
      </c>
      <c r="B1776" s="37" t="s">
        <v>835</v>
      </c>
      <c r="C1776" s="37" t="s">
        <v>836</v>
      </c>
      <c r="D1776" s="37" t="s">
        <v>837</v>
      </c>
      <c r="E1776" s="53" t="s">
        <v>836</v>
      </c>
      <c r="F1776" s="37" t="s">
        <v>837</v>
      </c>
    </row>
    <row r="1777" spans="1:6" x14ac:dyDescent="0.4">
      <c r="A1777" s="52" t="s">
        <v>2482</v>
      </c>
      <c r="B1777" s="37" t="s">
        <v>835</v>
      </c>
      <c r="C1777" s="37" t="s">
        <v>836</v>
      </c>
      <c r="D1777" s="37" t="s">
        <v>837</v>
      </c>
      <c r="E1777" s="53" t="s">
        <v>836</v>
      </c>
      <c r="F1777" s="37" t="s">
        <v>837</v>
      </c>
    </row>
    <row r="1778" spans="1:6" ht="30" x14ac:dyDescent="0.4">
      <c r="A1778" s="52" t="s">
        <v>2483</v>
      </c>
      <c r="B1778" s="37" t="s">
        <v>835</v>
      </c>
      <c r="C1778" s="37" t="s">
        <v>836</v>
      </c>
      <c r="D1778" s="37" t="s">
        <v>837</v>
      </c>
      <c r="E1778" s="53" t="s">
        <v>836</v>
      </c>
      <c r="F1778" s="37" t="s">
        <v>837</v>
      </c>
    </row>
    <row r="1779" spans="1:6" x14ac:dyDescent="0.4">
      <c r="A1779" s="52" t="s">
        <v>2484</v>
      </c>
      <c r="B1779" s="37" t="s">
        <v>835</v>
      </c>
      <c r="C1779" s="37" t="s">
        <v>836</v>
      </c>
      <c r="D1779" s="37" t="s">
        <v>837</v>
      </c>
      <c r="E1779" s="53" t="s">
        <v>836</v>
      </c>
      <c r="F1779" s="37" t="s">
        <v>837</v>
      </c>
    </row>
    <row r="1780" spans="1:6" x14ac:dyDescent="0.4">
      <c r="A1780" s="52" t="s">
        <v>2485</v>
      </c>
      <c r="B1780" s="37" t="s">
        <v>835</v>
      </c>
      <c r="C1780" s="37" t="s">
        <v>836</v>
      </c>
      <c r="D1780" s="37" t="s">
        <v>837</v>
      </c>
      <c r="E1780" s="53" t="s">
        <v>836</v>
      </c>
      <c r="F1780" s="37" t="s">
        <v>837</v>
      </c>
    </row>
    <row r="1781" spans="1:6" x14ac:dyDescent="0.4">
      <c r="A1781" s="52" t="s">
        <v>2486</v>
      </c>
      <c r="B1781" s="37" t="s">
        <v>835</v>
      </c>
      <c r="C1781" s="37" t="s">
        <v>836</v>
      </c>
      <c r="D1781" s="37" t="s">
        <v>837</v>
      </c>
      <c r="E1781" s="53" t="s">
        <v>836</v>
      </c>
      <c r="F1781" s="37" t="s">
        <v>837</v>
      </c>
    </row>
    <row r="1782" spans="1:6" x14ac:dyDescent="0.4">
      <c r="A1782" s="52" t="s">
        <v>2487</v>
      </c>
      <c r="B1782" s="37" t="s">
        <v>835</v>
      </c>
      <c r="C1782" s="37" t="s">
        <v>836</v>
      </c>
      <c r="D1782" s="37" t="s">
        <v>837</v>
      </c>
      <c r="E1782" s="53" t="s">
        <v>836</v>
      </c>
      <c r="F1782" s="37" t="s">
        <v>837</v>
      </c>
    </row>
    <row r="1783" spans="1:6" x14ac:dyDescent="0.4">
      <c r="A1783" s="52" t="s">
        <v>2488</v>
      </c>
      <c r="B1783" s="37" t="s">
        <v>835</v>
      </c>
      <c r="C1783" s="37" t="s">
        <v>836</v>
      </c>
      <c r="D1783" s="37" t="s">
        <v>837</v>
      </c>
      <c r="E1783" s="53" t="s">
        <v>836</v>
      </c>
      <c r="F1783" s="37" t="s">
        <v>837</v>
      </c>
    </row>
    <row r="1784" spans="1:6" x14ac:dyDescent="0.4">
      <c r="A1784" s="52" t="s">
        <v>2489</v>
      </c>
      <c r="B1784" s="37" t="s">
        <v>835</v>
      </c>
      <c r="C1784" s="37" t="s">
        <v>836</v>
      </c>
      <c r="D1784" s="37" t="s">
        <v>837</v>
      </c>
      <c r="E1784" s="53" t="s">
        <v>836</v>
      </c>
      <c r="F1784" s="37" t="s">
        <v>837</v>
      </c>
    </row>
    <row r="1785" spans="1:6" x14ac:dyDescent="0.4">
      <c r="A1785" s="52" t="s">
        <v>2490</v>
      </c>
      <c r="B1785" s="37" t="s">
        <v>835</v>
      </c>
      <c r="C1785" s="37" t="s">
        <v>836</v>
      </c>
      <c r="D1785" s="37" t="s">
        <v>837</v>
      </c>
      <c r="E1785" s="53" t="s">
        <v>836</v>
      </c>
      <c r="F1785" s="37" t="s">
        <v>837</v>
      </c>
    </row>
    <row r="1786" spans="1:6" x14ac:dyDescent="0.4">
      <c r="A1786" s="52" t="s">
        <v>2491</v>
      </c>
      <c r="B1786" s="37" t="s">
        <v>835</v>
      </c>
      <c r="C1786" s="37" t="s">
        <v>836</v>
      </c>
      <c r="D1786" s="37" t="s">
        <v>837</v>
      </c>
      <c r="E1786" s="53" t="s">
        <v>836</v>
      </c>
      <c r="F1786" s="37" t="s">
        <v>837</v>
      </c>
    </row>
    <row r="1787" spans="1:6" x14ac:dyDescent="0.4">
      <c r="A1787" s="52" t="s">
        <v>2492</v>
      </c>
      <c r="B1787" s="37" t="s">
        <v>835</v>
      </c>
      <c r="C1787" s="37" t="s">
        <v>836</v>
      </c>
      <c r="D1787" s="37" t="s">
        <v>837</v>
      </c>
      <c r="E1787" s="53" t="s">
        <v>836</v>
      </c>
      <c r="F1787" s="37" t="s">
        <v>837</v>
      </c>
    </row>
    <row r="1788" spans="1:6" x14ac:dyDescent="0.4">
      <c r="A1788" s="52" t="s">
        <v>2493</v>
      </c>
      <c r="B1788" s="37" t="s">
        <v>835</v>
      </c>
      <c r="C1788" s="37" t="s">
        <v>836</v>
      </c>
      <c r="D1788" s="37" t="s">
        <v>837</v>
      </c>
      <c r="E1788" s="53" t="s">
        <v>836</v>
      </c>
      <c r="F1788" s="37" t="s">
        <v>837</v>
      </c>
    </row>
    <row r="1789" spans="1:6" x14ac:dyDescent="0.4">
      <c r="A1789" s="52" t="s">
        <v>2494</v>
      </c>
      <c r="B1789" s="44" t="s">
        <v>835</v>
      </c>
      <c r="C1789" s="37" t="s">
        <v>836</v>
      </c>
      <c r="D1789" s="37" t="s">
        <v>837</v>
      </c>
      <c r="E1789" s="37" t="s">
        <v>836</v>
      </c>
      <c r="F1789" s="37" t="s">
        <v>837</v>
      </c>
    </row>
    <row r="1790" spans="1:6" x14ac:dyDescent="0.4">
      <c r="A1790" s="52" t="s">
        <v>2495</v>
      </c>
      <c r="B1790" s="37" t="s">
        <v>835</v>
      </c>
      <c r="C1790" s="37" t="s">
        <v>836</v>
      </c>
      <c r="D1790" s="37" t="s">
        <v>837</v>
      </c>
      <c r="E1790" s="53" t="s">
        <v>836</v>
      </c>
      <c r="F1790" s="37" t="s">
        <v>837</v>
      </c>
    </row>
    <row r="1791" spans="1:6" ht="30" x14ac:dyDescent="0.4">
      <c r="A1791" s="52" t="s">
        <v>2496</v>
      </c>
      <c r="B1791" s="37" t="s">
        <v>835</v>
      </c>
      <c r="C1791" s="37" t="s">
        <v>836</v>
      </c>
      <c r="D1791" s="37" t="s">
        <v>837</v>
      </c>
      <c r="E1791" s="53" t="s">
        <v>836</v>
      </c>
      <c r="F1791" s="37" t="s">
        <v>837</v>
      </c>
    </row>
    <row r="1792" spans="1:6" ht="30" x14ac:dyDescent="0.4">
      <c r="A1792" s="52" t="s">
        <v>2497</v>
      </c>
      <c r="B1792" s="37" t="s">
        <v>835</v>
      </c>
      <c r="C1792" s="37" t="s">
        <v>836</v>
      </c>
      <c r="D1792" s="37" t="s">
        <v>837</v>
      </c>
      <c r="E1792" s="53" t="s">
        <v>836</v>
      </c>
      <c r="F1792" s="37" t="s">
        <v>837</v>
      </c>
    </row>
    <row r="1793" spans="1:6" ht="30" x14ac:dyDescent="0.4">
      <c r="A1793" s="52" t="s">
        <v>2498</v>
      </c>
      <c r="B1793" s="37" t="s">
        <v>835</v>
      </c>
      <c r="C1793" s="37" t="s">
        <v>836</v>
      </c>
      <c r="D1793" s="37" t="s">
        <v>837</v>
      </c>
      <c r="E1793" s="53" t="s">
        <v>836</v>
      </c>
      <c r="F1793" s="37" t="s">
        <v>837</v>
      </c>
    </row>
    <row r="1794" spans="1:6" ht="30" x14ac:dyDescent="0.4">
      <c r="A1794" s="52" t="s">
        <v>2499</v>
      </c>
      <c r="B1794" s="37" t="s">
        <v>835</v>
      </c>
      <c r="C1794" s="37" t="s">
        <v>836</v>
      </c>
      <c r="D1794" s="37" t="s">
        <v>837</v>
      </c>
      <c r="E1794" s="53" t="s">
        <v>836</v>
      </c>
      <c r="F1794" s="37" t="s">
        <v>837</v>
      </c>
    </row>
    <row r="1795" spans="1:6" x14ac:dyDescent="0.4">
      <c r="A1795" s="52" t="s">
        <v>2500</v>
      </c>
      <c r="B1795" s="37" t="s">
        <v>835</v>
      </c>
      <c r="C1795" s="37" t="s">
        <v>836</v>
      </c>
      <c r="D1795" s="37" t="s">
        <v>837</v>
      </c>
      <c r="E1795" s="53" t="s">
        <v>836</v>
      </c>
      <c r="F1795" s="37" t="s">
        <v>837</v>
      </c>
    </row>
    <row r="1796" spans="1:6" x14ac:dyDescent="0.4">
      <c r="A1796" s="52" t="s">
        <v>2501</v>
      </c>
      <c r="B1796" s="37" t="s">
        <v>835</v>
      </c>
      <c r="C1796" s="37" t="s">
        <v>836</v>
      </c>
      <c r="D1796" s="37" t="s">
        <v>837</v>
      </c>
      <c r="E1796" s="53" t="s">
        <v>836</v>
      </c>
      <c r="F1796" s="37" t="s">
        <v>837</v>
      </c>
    </row>
    <row r="1797" spans="1:6" x14ac:dyDescent="0.4">
      <c r="A1797" s="52" t="s">
        <v>2502</v>
      </c>
      <c r="B1797" s="37" t="s">
        <v>835</v>
      </c>
      <c r="C1797" s="37" t="s">
        <v>836</v>
      </c>
      <c r="D1797" s="37" t="s">
        <v>837</v>
      </c>
      <c r="E1797" s="53" t="s">
        <v>836</v>
      </c>
      <c r="F1797" s="37" t="s">
        <v>837</v>
      </c>
    </row>
    <row r="1798" spans="1:6" x14ac:dyDescent="0.4">
      <c r="A1798" s="52" t="s">
        <v>2503</v>
      </c>
      <c r="B1798" s="37" t="s">
        <v>835</v>
      </c>
      <c r="C1798" s="37" t="s">
        <v>836</v>
      </c>
      <c r="D1798" s="37" t="s">
        <v>837</v>
      </c>
      <c r="E1798" s="53" t="s">
        <v>836</v>
      </c>
      <c r="F1798" s="37" t="s">
        <v>837</v>
      </c>
    </row>
    <row r="1799" spans="1:6" x14ac:dyDescent="0.4">
      <c r="A1799" s="52" t="s">
        <v>2504</v>
      </c>
      <c r="B1799" s="37" t="s">
        <v>835</v>
      </c>
      <c r="C1799" s="37" t="s">
        <v>836</v>
      </c>
      <c r="D1799" s="37" t="s">
        <v>837</v>
      </c>
      <c r="E1799" s="53" t="s">
        <v>836</v>
      </c>
      <c r="F1799" s="37" t="s">
        <v>837</v>
      </c>
    </row>
    <row r="1800" spans="1:6" x14ac:dyDescent="0.4">
      <c r="A1800" s="52" t="s">
        <v>2505</v>
      </c>
      <c r="B1800" s="37" t="s">
        <v>835</v>
      </c>
      <c r="C1800" s="37" t="s">
        <v>836</v>
      </c>
      <c r="D1800" s="37" t="s">
        <v>837</v>
      </c>
      <c r="E1800" s="53" t="s">
        <v>836</v>
      </c>
      <c r="F1800" s="37" t="s">
        <v>837</v>
      </c>
    </row>
    <row r="1801" spans="1:6" x14ac:dyDescent="0.4">
      <c r="A1801" s="52" t="s">
        <v>2506</v>
      </c>
      <c r="B1801" s="37" t="s">
        <v>835</v>
      </c>
      <c r="C1801" s="37" t="s">
        <v>836</v>
      </c>
      <c r="D1801" s="37" t="s">
        <v>837</v>
      </c>
      <c r="E1801" s="53" t="s">
        <v>836</v>
      </c>
      <c r="F1801" s="37" t="s">
        <v>837</v>
      </c>
    </row>
    <row r="1802" spans="1:6" x14ac:dyDescent="0.4">
      <c r="A1802" s="52" t="s">
        <v>2507</v>
      </c>
      <c r="B1802" s="37" t="s">
        <v>835</v>
      </c>
      <c r="C1802" s="37" t="s">
        <v>836</v>
      </c>
      <c r="D1802" s="37" t="s">
        <v>837</v>
      </c>
      <c r="E1802" s="53" t="s">
        <v>836</v>
      </c>
      <c r="F1802" s="37" t="s">
        <v>837</v>
      </c>
    </row>
    <row r="1803" spans="1:6" x14ac:dyDescent="0.4">
      <c r="A1803" s="52" t="s">
        <v>2508</v>
      </c>
      <c r="B1803" s="37" t="s">
        <v>835</v>
      </c>
      <c r="C1803" s="37" t="s">
        <v>836</v>
      </c>
      <c r="D1803" s="37" t="s">
        <v>837</v>
      </c>
      <c r="E1803" s="53" t="s">
        <v>836</v>
      </c>
      <c r="F1803" s="37" t="s">
        <v>837</v>
      </c>
    </row>
    <row r="1804" spans="1:6" x14ac:dyDescent="0.4">
      <c r="A1804" s="52" t="s">
        <v>2509</v>
      </c>
      <c r="B1804" s="37" t="s">
        <v>835</v>
      </c>
      <c r="C1804" s="37" t="s">
        <v>836</v>
      </c>
      <c r="D1804" s="37" t="s">
        <v>837</v>
      </c>
      <c r="E1804" s="53" t="s">
        <v>836</v>
      </c>
      <c r="F1804" s="37" t="s">
        <v>837</v>
      </c>
    </row>
    <row r="1805" spans="1:6" x14ac:dyDescent="0.4">
      <c r="A1805" s="52" t="s">
        <v>2510</v>
      </c>
      <c r="B1805" s="37" t="s">
        <v>695</v>
      </c>
      <c r="C1805" s="37" t="s">
        <v>836</v>
      </c>
      <c r="D1805" s="37" t="s">
        <v>837</v>
      </c>
      <c r="E1805" s="53" t="s">
        <v>2422</v>
      </c>
      <c r="F1805" s="37" t="s">
        <v>2423</v>
      </c>
    </row>
    <row r="1806" spans="1:6" ht="30" x14ac:dyDescent="0.4">
      <c r="A1806" s="52" t="s">
        <v>2511</v>
      </c>
      <c r="B1806" s="37" t="s">
        <v>835</v>
      </c>
      <c r="C1806" s="37" t="s">
        <v>836</v>
      </c>
      <c r="D1806" s="37" t="s">
        <v>837</v>
      </c>
      <c r="E1806" s="53" t="s">
        <v>836</v>
      </c>
      <c r="F1806" s="37" t="s">
        <v>837</v>
      </c>
    </row>
    <row r="1807" spans="1:6" x14ac:dyDescent="0.4">
      <c r="A1807" s="52" t="s">
        <v>2512</v>
      </c>
      <c r="B1807" s="37" t="s">
        <v>835</v>
      </c>
      <c r="C1807" s="37" t="s">
        <v>836</v>
      </c>
      <c r="D1807" s="37" t="s">
        <v>837</v>
      </c>
      <c r="E1807" s="53" t="s">
        <v>836</v>
      </c>
      <c r="F1807" s="37" t="s">
        <v>837</v>
      </c>
    </row>
    <row r="1808" spans="1:6" x14ac:dyDescent="0.4">
      <c r="A1808" s="52" t="s">
        <v>2513</v>
      </c>
      <c r="B1808" s="37" t="s">
        <v>835</v>
      </c>
      <c r="C1808" s="37" t="s">
        <v>836</v>
      </c>
      <c r="D1808" s="37" t="s">
        <v>837</v>
      </c>
      <c r="E1808" s="53" t="s">
        <v>836</v>
      </c>
      <c r="F1808" s="37" t="s">
        <v>837</v>
      </c>
    </row>
    <row r="1809" spans="1:6" x14ac:dyDescent="0.4">
      <c r="A1809" s="52" t="s">
        <v>2514</v>
      </c>
      <c r="B1809" s="37" t="s">
        <v>835</v>
      </c>
      <c r="C1809" s="37" t="s">
        <v>836</v>
      </c>
      <c r="D1809" s="37" t="s">
        <v>837</v>
      </c>
      <c r="E1809" s="53" t="s">
        <v>836</v>
      </c>
      <c r="F1809" s="37" t="s">
        <v>837</v>
      </c>
    </row>
    <row r="1810" spans="1:6" x14ac:dyDescent="0.4">
      <c r="A1810" s="52" t="s">
        <v>2515</v>
      </c>
      <c r="B1810" s="37" t="s">
        <v>835</v>
      </c>
      <c r="C1810" s="37" t="s">
        <v>836</v>
      </c>
      <c r="D1810" s="37" t="s">
        <v>837</v>
      </c>
      <c r="E1810" s="53" t="s">
        <v>836</v>
      </c>
      <c r="F1810" s="37" t="s">
        <v>837</v>
      </c>
    </row>
    <row r="1811" spans="1:6" x14ac:dyDescent="0.4">
      <c r="A1811" s="52" t="s">
        <v>2516</v>
      </c>
      <c r="B1811" s="37" t="s">
        <v>835</v>
      </c>
      <c r="C1811" s="37" t="s">
        <v>836</v>
      </c>
      <c r="D1811" s="37" t="s">
        <v>837</v>
      </c>
      <c r="E1811" s="53" t="s">
        <v>836</v>
      </c>
      <c r="F1811" s="37" t="s">
        <v>837</v>
      </c>
    </row>
    <row r="1812" spans="1:6" x14ac:dyDescent="0.4">
      <c r="A1812" s="52" t="s">
        <v>2517</v>
      </c>
      <c r="B1812" s="37" t="s">
        <v>835</v>
      </c>
      <c r="C1812" s="37" t="s">
        <v>836</v>
      </c>
      <c r="D1812" s="37" t="s">
        <v>837</v>
      </c>
      <c r="E1812" s="53" t="s">
        <v>836</v>
      </c>
      <c r="F1812" s="37" t="s">
        <v>837</v>
      </c>
    </row>
    <row r="1813" spans="1:6" x14ac:dyDescent="0.4">
      <c r="A1813" s="52" t="s">
        <v>2518</v>
      </c>
      <c r="B1813" s="37" t="s">
        <v>835</v>
      </c>
      <c r="C1813" s="37" t="s">
        <v>836</v>
      </c>
      <c r="D1813" s="37" t="s">
        <v>837</v>
      </c>
      <c r="E1813" s="53" t="s">
        <v>836</v>
      </c>
      <c r="F1813" s="37" t="s">
        <v>837</v>
      </c>
    </row>
    <row r="1814" spans="1:6" x14ac:dyDescent="0.4">
      <c r="A1814" s="52" t="s">
        <v>2519</v>
      </c>
      <c r="B1814" s="37" t="s">
        <v>835</v>
      </c>
      <c r="C1814" s="37" t="s">
        <v>836</v>
      </c>
      <c r="D1814" s="37" t="s">
        <v>837</v>
      </c>
      <c r="E1814" s="53" t="s">
        <v>836</v>
      </c>
      <c r="F1814" s="37" t="s">
        <v>837</v>
      </c>
    </row>
    <row r="1815" spans="1:6" x14ac:dyDescent="0.4">
      <c r="A1815" s="52" t="s">
        <v>2520</v>
      </c>
      <c r="B1815" s="37" t="s">
        <v>835</v>
      </c>
      <c r="C1815" s="37" t="s">
        <v>836</v>
      </c>
      <c r="D1815" s="37" t="s">
        <v>837</v>
      </c>
      <c r="E1815" s="53" t="s">
        <v>836</v>
      </c>
      <c r="F1815" s="37" t="s">
        <v>837</v>
      </c>
    </row>
    <row r="1816" spans="1:6" ht="30" x14ac:dyDescent="0.4">
      <c r="A1816" s="52" t="s">
        <v>2521</v>
      </c>
      <c r="B1816" s="37" t="s">
        <v>835</v>
      </c>
      <c r="C1816" s="37" t="s">
        <v>836</v>
      </c>
      <c r="D1816" s="37" t="s">
        <v>837</v>
      </c>
      <c r="E1816" s="53" t="s">
        <v>836</v>
      </c>
      <c r="F1816" s="37" t="s">
        <v>837</v>
      </c>
    </row>
    <row r="1817" spans="1:6" x14ac:dyDescent="0.4">
      <c r="A1817" s="52" t="s">
        <v>2522</v>
      </c>
      <c r="B1817" s="37" t="s">
        <v>835</v>
      </c>
      <c r="C1817" s="37" t="s">
        <v>836</v>
      </c>
      <c r="D1817" s="37" t="s">
        <v>837</v>
      </c>
      <c r="E1817" s="53" t="s">
        <v>836</v>
      </c>
      <c r="F1817" s="37" t="s">
        <v>837</v>
      </c>
    </row>
    <row r="1818" spans="1:6" x14ac:dyDescent="0.4">
      <c r="A1818" s="52" t="s">
        <v>2523</v>
      </c>
      <c r="B1818" s="37" t="s">
        <v>835</v>
      </c>
      <c r="C1818" s="37" t="s">
        <v>836</v>
      </c>
      <c r="D1818" s="37" t="s">
        <v>837</v>
      </c>
      <c r="E1818" s="53" t="s">
        <v>836</v>
      </c>
      <c r="F1818" s="37" t="s">
        <v>837</v>
      </c>
    </row>
    <row r="1819" spans="1:6" x14ac:dyDescent="0.4">
      <c r="A1819" s="52" t="s">
        <v>2524</v>
      </c>
      <c r="B1819" s="37" t="s">
        <v>835</v>
      </c>
      <c r="C1819" s="37" t="s">
        <v>836</v>
      </c>
      <c r="D1819" s="37" t="s">
        <v>837</v>
      </c>
      <c r="E1819" s="53" t="s">
        <v>836</v>
      </c>
      <c r="F1819" s="37" t="s">
        <v>837</v>
      </c>
    </row>
    <row r="1820" spans="1:6" x14ac:dyDescent="0.4">
      <c r="A1820" s="52" t="s">
        <v>2525</v>
      </c>
      <c r="B1820" s="37" t="s">
        <v>835</v>
      </c>
      <c r="C1820" s="37" t="s">
        <v>836</v>
      </c>
      <c r="D1820" s="37" t="s">
        <v>837</v>
      </c>
      <c r="E1820" s="53" t="s">
        <v>836</v>
      </c>
      <c r="F1820" s="37" t="s">
        <v>837</v>
      </c>
    </row>
    <row r="1821" spans="1:6" x14ac:dyDescent="0.4">
      <c r="A1821" s="52" t="s">
        <v>2526</v>
      </c>
      <c r="B1821" s="37" t="s">
        <v>835</v>
      </c>
      <c r="C1821" s="37" t="s">
        <v>836</v>
      </c>
      <c r="D1821" s="37" t="s">
        <v>837</v>
      </c>
      <c r="E1821" s="53" t="s">
        <v>836</v>
      </c>
      <c r="F1821" s="37" t="s">
        <v>837</v>
      </c>
    </row>
    <row r="1822" spans="1:6" ht="30" x14ac:dyDescent="0.4">
      <c r="A1822" s="52" t="s">
        <v>2527</v>
      </c>
      <c r="B1822" s="37" t="s">
        <v>835</v>
      </c>
      <c r="C1822" s="37" t="s">
        <v>836</v>
      </c>
      <c r="D1822" s="37" t="s">
        <v>837</v>
      </c>
      <c r="E1822" s="53" t="s">
        <v>836</v>
      </c>
      <c r="F1822" s="37" t="s">
        <v>837</v>
      </c>
    </row>
    <row r="1823" spans="1:6" x14ac:dyDescent="0.4">
      <c r="A1823" s="52" t="s">
        <v>2528</v>
      </c>
      <c r="B1823" s="37" t="s">
        <v>835</v>
      </c>
      <c r="C1823" s="37" t="s">
        <v>836</v>
      </c>
      <c r="D1823" s="37" t="s">
        <v>837</v>
      </c>
      <c r="E1823" s="53" t="s">
        <v>836</v>
      </c>
      <c r="F1823" s="37" t="s">
        <v>837</v>
      </c>
    </row>
    <row r="1824" spans="1:6" x14ac:dyDescent="0.4">
      <c r="A1824" s="52" t="s">
        <v>2529</v>
      </c>
      <c r="B1824" s="37" t="s">
        <v>835</v>
      </c>
      <c r="C1824" s="37" t="s">
        <v>836</v>
      </c>
      <c r="D1824" s="37" t="s">
        <v>837</v>
      </c>
      <c r="E1824" s="53" t="s">
        <v>836</v>
      </c>
      <c r="F1824" s="37" t="s">
        <v>837</v>
      </c>
    </row>
    <row r="1825" spans="1:6" x14ac:dyDescent="0.4">
      <c r="A1825" s="52" t="s">
        <v>2530</v>
      </c>
      <c r="B1825" s="37" t="s">
        <v>835</v>
      </c>
      <c r="C1825" s="37" t="s">
        <v>836</v>
      </c>
      <c r="D1825" s="37" t="s">
        <v>837</v>
      </c>
      <c r="E1825" s="53" t="s">
        <v>836</v>
      </c>
      <c r="F1825" s="37" t="s">
        <v>837</v>
      </c>
    </row>
    <row r="1826" spans="1:6" x14ac:dyDescent="0.4">
      <c r="A1826" s="52" t="s">
        <v>2531</v>
      </c>
      <c r="B1826" s="37" t="s">
        <v>835</v>
      </c>
      <c r="C1826" s="37" t="s">
        <v>836</v>
      </c>
      <c r="D1826" s="37" t="s">
        <v>837</v>
      </c>
      <c r="E1826" s="53" t="s">
        <v>836</v>
      </c>
      <c r="F1826" s="37" t="s">
        <v>837</v>
      </c>
    </row>
    <row r="1827" spans="1:6" x14ac:dyDescent="0.4">
      <c r="A1827" s="52" t="s">
        <v>2532</v>
      </c>
      <c r="B1827" s="37" t="s">
        <v>835</v>
      </c>
      <c r="C1827" s="37" t="s">
        <v>836</v>
      </c>
      <c r="D1827" s="37" t="s">
        <v>837</v>
      </c>
      <c r="E1827" s="53" t="s">
        <v>836</v>
      </c>
      <c r="F1827" s="37" t="s">
        <v>837</v>
      </c>
    </row>
    <row r="1828" spans="1:6" x14ac:dyDescent="0.4">
      <c r="A1828" s="52" t="s">
        <v>2533</v>
      </c>
      <c r="B1828" s="37" t="s">
        <v>835</v>
      </c>
      <c r="C1828" s="37" t="s">
        <v>836</v>
      </c>
      <c r="D1828" s="37" t="s">
        <v>837</v>
      </c>
      <c r="E1828" s="53" t="s">
        <v>836</v>
      </c>
      <c r="F1828" s="37" t="s">
        <v>837</v>
      </c>
    </row>
    <row r="1829" spans="1:6" x14ac:dyDescent="0.4">
      <c r="A1829" s="52" t="s">
        <v>2534</v>
      </c>
      <c r="B1829" s="37" t="s">
        <v>835</v>
      </c>
      <c r="C1829" s="37" t="s">
        <v>836</v>
      </c>
      <c r="D1829" s="37" t="s">
        <v>837</v>
      </c>
      <c r="E1829" s="53" t="s">
        <v>836</v>
      </c>
      <c r="F1829" s="37" t="s">
        <v>837</v>
      </c>
    </row>
    <row r="1830" spans="1:6" x14ac:dyDescent="0.4">
      <c r="A1830" s="52" t="s">
        <v>2535</v>
      </c>
      <c r="B1830" s="37" t="s">
        <v>835</v>
      </c>
      <c r="C1830" s="37" t="s">
        <v>836</v>
      </c>
      <c r="D1830" s="37" t="s">
        <v>837</v>
      </c>
      <c r="E1830" s="53" t="s">
        <v>836</v>
      </c>
      <c r="F1830" s="37" t="s">
        <v>837</v>
      </c>
    </row>
    <row r="1831" spans="1:6" x14ac:dyDescent="0.4">
      <c r="A1831" s="52" t="s">
        <v>2536</v>
      </c>
      <c r="B1831" s="37" t="s">
        <v>835</v>
      </c>
      <c r="C1831" s="37" t="s">
        <v>836</v>
      </c>
      <c r="D1831" s="37" t="s">
        <v>837</v>
      </c>
      <c r="E1831" s="53" t="s">
        <v>836</v>
      </c>
      <c r="F1831" s="37" t="s">
        <v>837</v>
      </c>
    </row>
    <row r="1832" spans="1:6" x14ac:dyDescent="0.4">
      <c r="A1832" s="52" t="s">
        <v>2537</v>
      </c>
      <c r="B1832" s="37" t="s">
        <v>835</v>
      </c>
      <c r="C1832" s="37" t="s">
        <v>836</v>
      </c>
      <c r="D1832" s="37" t="s">
        <v>837</v>
      </c>
      <c r="E1832" s="53" t="s">
        <v>836</v>
      </c>
      <c r="F1832" s="37" t="s">
        <v>837</v>
      </c>
    </row>
    <row r="1833" spans="1:6" x14ac:dyDescent="0.4">
      <c r="A1833" s="52" t="s">
        <v>2538</v>
      </c>
      <c r="B1833" s="37" t="s">
        <v>835</v>
      </c>
      <c r="C1833" s="37" t="s">
        <v>836</v>
      </c>
      <c r="D1833" s="37" t="s">
        <v>837</v>
      </c>
      <c r="E1833" s="53" t="s">
        <v>836</v>
      </c>
      <c r="F1833" s="37" t="s">
        <v>837</v>
      </c>
    </row>
    <row r="1834" spans="1:6" x14ac:dyDescent="0.4">
      <c r="A1834" s="52" t="s">
        <v>2539</v>
      </c>
      <c r="B1834" s="37" t="s">
        <v>835</v>
      </c>
      <c r="C1834" s="37" t="s">
        <v>836</v>
      </c>
      <c r="D1834" s="37" t="s">
        <v>837</v>
      </c>
      <c r="E1834" s="53" t="s">
        <v>836</v>
      </c>
      <c r="F1834" s="37" t="s">
        <v>837</v>
      </c>
    </row>
    <row r="1835" spans="1:6" x14ac:dyDescent="0.4">
      <c r="A1835" s="52" t="s">
        <v>2540</v>
      </c>
      <c r="B1835" s="37" t="s">
        <v>835</v>
      </c>
      <c r="C1835" s="37" t="s">
        <v>836</v>
      </c>
      <c r="D1835" s="37" t="s">
        <v>837</v>
      </c>
      <c r="E1835" s="53" t="s">
        <v>836</v>
      </c>
      <c r="F1835" s="37" t="s">
        <v>837</v>
      </c>
    </row>
    <row r="1836" spans="1:6" x14ac:dyDescent="0.4">
      <c r="A1836" s="52" t="s">
        <v>2541</v>
      </c>
      <c r="B1836" s="37" t="s">
        <v>835</v>
      </c>
      <c r="C1836" s="37" t="s">
        <v>836</v>
      </c>
      <c r="D1836" s="37" t="s">
        <v>837</v>
      </c>
      <c r="E1836" s="53" t="s">
        <v>836</v>
      </c>
      <c r="F1836" s="37" t="s">
        <v>837</v>
      </c>
    </row>
    <row r="1837" spans="1:6" x14ac:dyDescent="0.4">
      <c r="A1837" s="52" t="s">
        <v>2542</v>
      </c>
      <c r="B1837" s="37" t="s">
        <v>835</v>
      </c>
      <c r="C1837" s="37" t="s">
        <v>836</v>
      </c>
      <c r="D1837" s="37" t="s">
        <v>837</v>
      </c>
      <c r="E1837" s="53" t="s">
        <v>836</v>
      </c>
      <c r="F1837" s="37" t="s">
        <v>837</v>
      </c>
    </row>
    <row r="1838" spans="1:6" x14ac:dyDescent="0.4">
      <c r="A1838" s="52" t="s">
        <v>2543</v>
      </c>
      <c r="B1838" s="37" t="s">
        <v>835</v>
      </c>
      <c r="C1838" s="37" t="s">
        <v>836</v>
      </c>
      <c r="D1838" s="37" t="s">
        <v>837</v>
      </c>
      <c r="E1838" s="53" t="s">
        <v>836</v>
      </c>
      <c r="F1838" s="37" t="s">
        <v>837</v>
      </c>
    </row>
    <row r="1839" spans="1:6" x14ac:dyDescent="0.4">
      <c r="A1839" s="52" t="s">
        <v>2544</v>
      </c>
      <c r="B1839" s="37" t="s">
        <v>835</v>
      </c>
      <c r="C1839" s="37" t="s">
        <v>836</v>
      </c>
      <c r="D1839" s="37" t="s">
        <v>837</v>
      </c>
      <c r="E1839" s="53" t="s">
        <v>836</v>
      </c>
      <c r="F1839" s="37" t="s">
        <v>837</v>
      </c>
    </row>
    <row r="1840" spans="1:6" x14ac:dyDescent="0.4">
      <c r="A1840" s="44" t="s">
        <v>2545</v>
      </c>
      <c r="B1840" s="44" t="s">
        <v>835</v>
      </c>
      <c r="C1840" s="37" t="s">
        <v>836</v>
      </c>
      <c r="D1840" s="37" t="s">
        <v>837</v>
      </c>
      <c r="E1840" s="37" t="s">
        <v>836</v>
      </c>
      <c r="F1840" s="37" t="s">
        <v>837</v>
      </c>
    </row>
    <row r="1841" spans="1:6" x14ac:dyDescent="0.4">
      <c r="A1841" s="44" t="s">
        <v>2546</v>
      </c>
      <c r="B1841" s="44" t="s">
        <v>835</v>
      </c>
      <c r="C1841" s="37" t="s">
        <v>836</v>
      </c>
      <c r="D1841" s="37" t="s">
        <v>837</v>
      </c>
      <c r="E1841" s="37" t="s">
        <v>836</v>
      </c>
      <c r="F1841" s="37" t="s">
        <v>837</v>
      </c>
    </row>
    <row r="1842" spans="1:6" x14ac:dyDescent="0.4">
      <c r="A1842" s="44" t="s">
        <v>2547</v>
      </c>
      <c r="B1842" s="37" t="s">
        <v>835</v>
      </c>
      <c r="C1842" s="37" t="s">
        <v>836</v>
      </c>
      <c r="D1842" s="37" t="s">
        <v>837</v>
      </c>
      <c r="E1842" s="37" t="s">
        <v>836</v>
      </c>
      <c r="F1842" s="37" t="s">
        <v>837</v>
      </c>
    </row>
    <row r="1843" spans="1:6" x14ac:dyDescent="0.4">
      <c r="A1843" s="44" t="s">
        <v>2548</v>
      </c>
      <c r="B1843" s="37" t="s">
        <v>835</v>
      </c>
      <c r="C1843" s="37" t="s">
        <v>836</v>
      </c>
      <c r="D1843" s="37" t="s">
        <v>837</v>
      </c>
      <c r="E1843" s="37" t="s">
        <v>836</v>
      </c>
      <c r="F1843" s="37" t="s">
        <v>837</v>
      </c>
    </row>
    <row r="1844" spans="1:6" x14ac:dyDescent="0.4">
      <c r="A1844" s="44" t="s">
        <v>2549</v>
      </c>
      <c r="B1844" s="37" t="s">
        <v>835</v>
      </c>
      <c r="C1844" s="37" t="s">
        <v>836</v>
      </c>
      <c r="D1844" s="37" t="s">
        <v>837</v>
      </c>
      <c r="E1844" s="37" t="s">
        <v>836</v>
      </c>
      <c r="F1844" s="37" t="s">
        <v>837</v>
      </c>
    </row>
    <row r="1845" spans="1:6" x14ac:dyDescent="0.4">
      <c r="A1845" s="44" t="s">
        <v>2550</v>
      </c>
      <c r="B1845" s="44" t="s">
        <v>835</v>
      </c>
      <c r="C1845" s="37" t="s">
        <v>836</v>
      </c>
      <c r="D1845" s="37" t="s">
        <v>837</v>
      </c>
      <c r="E1845" s="37" t="s">
        <v>836</v>
      </c>
      <c r="F1845" s="37" t="s">
        <v>837</v>
      </c>
    </row>
    <row r="1846" spans="1:6" x14ac:dyDescent="0.4">
      <c r="A1846" s="44" t="s">
        <v>2551</v>
      </c>
      <c r="B1846" s="37" t="s">
        <v>835</v>
      </c>
      <c r="C1846" s="37" t="s">
        <v>836</v>
      </c>
      <c r="D1846" s="37" t="s">
        <v>837</v>
      </c>
      <c r="E1846" s="37" t="s">
        <v>836</v>
      </c>
      <c r="F1846" s="37" t="s">
        <v>837</v>
      </c>
    </row>
    <row r="1847" spans="1:6" x14ac:dyDescent="0.4">
      <c r="A1847" s="44" t="s">
        <v>2552</v>
      </c>
      <c r="B1847" s="37" t="s">
        <v>835</v>
      </c>
      <c r="C1847" s="37" t="s">
        <v>836</v>
      </c>
      <c r="D1847" s="37" t="s">
        <v>837</v>
      </c>
      <c r="E1847" s="37" t="s">
        <v>836</v>
      </c>
      <c r="F1847" s="37" t="s">
        <v>837</v>
      </c>
    </row>
    <row r="1848" spans="1:6" x14ac:dyDescent="0.4">
      <c r="A1848" s="44" t="s">
        <v>2553</v>
      </c>
      <c r="B1848" s="37" t="s">
        <v>835</v>
      </c>
      <c r="C1848" s="37" t="s">
        <v>836</v>
      </c>
      <c r="D1848" s="37" t="s">
        <v>837</v>
      </c>
      <c r="E1848" s="37" t="s">
        <v>836</v>
      </c>
      <c r="F1848" s="37" t="s">
        <v>837</v>
      </c>
    </row>
    <row r="1849" spans="1:6" x14ac:dyDescent="0.4">
      <c r="A1849" s="44" t="s">
        <v>2554</v>
      </c>
      <c r="B1849" s="37" t="s">
        <v>835</v>
      </c>
      <c r="C1849" s="37" t="s">
        <v>836</v>
      </c>
      <c r="D1849" s="37" t="s">
        <v>837</v>
      </c>
      <c r="E1849" s="37" t="s">
        <v>836</v>
      </c>
      <c r="F1849" s="37" t="s">
        <v>837</v>
      </c>
    </row>
    <row r="1850" spans="1:6" ht="30" x14ac:dyDescent="0.4">
      <c r="A1850" s="44" t="s">
        <v>2555</v>
      </c>
      <c r="B1850" s="44" t="s">
        <v>835</v>
      </c>
      <c r="C1850" s="37" t="s">
        <v>836</v>
      </c>
      <c r="D1850" s="37" t="s">
        <v>837</v>
      </c>
      <c r="E1850" s="37" t="s">
        <v>836</v>
      </c>
      <c r="F1850" s="37" t="s">
        <v>837</v>
      </c>
    </row>
    <row r="1851" spans="1:6" x14ac:dyDescent="0.4">
      <c r="A1851" s="44" t="s">
        <v>2556</v>
      </c>
      <c r="B1851" s="44" t="s">
        <v>835</v>
      </c>
      <c r="C1851" s="37" t="s">
        <v>836</v>
      </c>
      <c r="D1851" s="37" t="s">
        <v>837</v>
      </c>
      <c r="E1851" s="37" t="s">
        <v>836</v>
      </c>
      <c r="F1851" s="37" t="s">
        <v>837</v>
      </c>
    </row>
    <row r="1852" spans="1:6" x14ac:dyDescent="0.4">
      <c r="A1852" s="44" t="s">
        <v>2557</v>
      </c>
      <c r="B1852" s="44" t="s">
        <v>835</v>
      </c>
      <c r="C1852" s="37" t="s">
        <v>836</v>
      </c>
      <c r="D1852" s="37" t="s">
        <v>837</v>
      </c>
      <c r="E1852" s="37" t="s">
        <v>836</v>
      </c>
      <c r="F1852" s="37" t="s">
        <v>837</v>
      </c>
    </row>
    <row r="1853" spans="1:6" x14ac:dyDescent="0.4">
      <c r="A1853" s="44" t="s">
        <v>2558</v>
      </c>
      <c r="B1853" s="44" t="s">
        <v>835</v>
      </c>
      <c r="C1853" s="37" t="s">
        <v>836</v>
      </c>
      <c r="D1853" s="37" t="s">
        <v>837</v>
      </c>
      <c r="E1853" s="37" t="s">
        <v>836</v>
      </c>
      <c r="F1853" s="37" t="s">
        <v>837</v>
      </c>
    </row>
    <row r="1854" spans="1:6" ht="30" x14ac:dyDescent="0.4">
      <c r="A1854" s="44" t="s">
        <v>2559</v>
      </c>
      <c r="B1854" s="44" t="s">
        <v>835</v>
      </c>
      <c r="C1854" s="37" t="s">
        <v>836</v>
      </c>
      <c r="D1854" s="37" t="s">
        <v>837</v>
      </c>
      <c r="E1854" s="37" t="s">
        <v>836</v>
      </c>
      <c r="F1854" s="37" t="s">
        <v>837</v>
      </c>
    </row>
    <row r="1855" spans="1:6" x14ac:dyDescent="0.4">
      <c r="A1855" s="44" t="s">
        <v>2560</v>
      </c>
      <c r="B1855" s="44" t="s">
        <v>835</v>
      </c>
      <c r="C1855" s="37" t="s">
        <v>836</v>
      </c>
      <c r="D1855" s="37" t="s">
        <v>837</v>
      </c>
      <c r="E1855" s="37" t="s">
        <v>836</v>
      </c>
      <c r="F1855" s="37" t="s">
        <v>837</v>
      </c>
    </row>
    <row r="1856" spans="1:6" x14ac:dyDescent="0.4">
      <c r="A1856" s="44" t="s">
        <v>2561</v>
      </c>
      <c r="B1856" s="44" t="s">
        <v>835</v>
      </c>
      <c r="C1856" s="37" t="s">
        <v>836</v>
      </c>
      <c r="D1856" s="37" t="s">
        <v>837</v>
      </c>
      <c r="E1856" s="37" t="s">
        <v>836</v>
      </c>
      <c r="F1856" s="37" t="s">
        <v>837</v>
      </c>
    </row>
    <row r="1857" spans="1:6" x14ac:dyDescent="0.4">
      <c r="A1857" s="44" t="s">
        <v>2562</v>
      </c>
      <c r="B1857" s="44" t="s">
        <v>835</v>
      </c>
      <c r="C1857" s="37" t="s">
        <v>836</v>
      </c>
      <c r="D1857" s="37" t="s">
        <v>837</v>
      </c>
      <c r="E1857" s="37" t="s">
        <v>836</v>
      </c>
      <c r="F1857" s="37" t="s">
        <v>837</v>
      </c>
    </row>
    <row r="1858" spans="1:6" x14ac:dyDescent="0.4">
      <c r="A1858" s="44" t="s">
        <v>2563</v>
      </c>
      <c r="B1858" s="44" t="s">
        <v>835</v>
      </c>
      <c r="C1858" s="37" t="s">
        <v>836</v>
      </c>
      <c r="D1858" s="37" t="s">
        <v>837</v>
      </c>
      <c r="E1858" s="37" t="s">
        <v>836</v>
      </c>
      <c r="F1858" s="37" t="s">
        <v>837</v>
      </c>
    </row>
    <row r="1859" spans="1:6" x14ac:dyDescent="0.4">
      <c r="A1859" s="44" t="s">
        <v>2564</v>
      </c>
      <c r="B1859" s="44" t="s">
        <v>835</v>
      </c>
      <c r="C1859" s="37" t="s">
        <v>836</v>
      </c>
      <c r="D1859" s="37" t="s">
        <v>837</v>
      </c>
      <c r="E1859" s="37" t="s">
        <v>836</v>
      </c>
      <c r="F1859" s="37" t="s">
        <v>837</v>
      </c>
    </row>
    <row r="1860" spans="1:6" x14ac:dyDescent="0.4">
      <c r="A1860" s="44" t="s">
        <v>2565</v>
      </c>
      <c r="B1860" s="44" t="s">
        <v>835</v>
      </c>
      <c r="C1860" s="37" t="s">
        <v>836</v>
      </c>
      <c r="D1860" s="37" t="s">
        <v>837</v>
      </c>
      <c r="E1860" s="37" t="s">
        <v>836</v>
      </c>
      <c r="F1860" s="37" t="s">
        <v>837</v>
      </c>
    </row>
    <row r="1861" spans="1:6" x14ac:dyDescent="0.4">
      <c r="A1861" s="44" t="s">
        <v>2566</v>
      </c>
      <c r="B1861" s="44" t="s">
        <v>835</v>
      </c>
      <c r="C1861" s="37" t="s">
        <v>836</v>
      </c>
      <c r="D1861" s="37" t="s">
        <v>837</v>
      </c>
      <c r="E1861" s="37" t="s">
        <v>836</v>
      </c>
      <c r="F1861" s="37" t="s">
        <v>837</v>
      </c>
    </row>
    <row r="1862" spans="1:6" x14ac:dyDescent="0.4">
      <c r="A1862" s="44" t="s">
        <v>2567</v>
      </c>
      <c r="B1862" s="44" t="s">
        <v>835</v>
      </c>
      <c r="C1862" s="37" t="s">
        <v>836</v>
      </c>
      <c r="D1862" s="37" t="s">
        <v>837</v>
      </c>
      <c r="E1862" s="37" t="s">
        <v>836</v>
      </c>
      <c r="F1862" s="37" t="s">
        <v>837</v>
      </c>
    </row>
    <row r="1863" spans="1:6" x14ac:dyDescent="0.4">
      <c r="A1863" s="44" t="s">
        <v>2568</v>
      </c>
      <c r="B1863" s="44" t="s">
        <v>835</v>
      </c>
      <c r="C1863" s="37" t="s">
        <v>836</v>
      </c>
      <c r="D1863" s="37" t="s">
        <v>837</v>
      </c>
      <c r="E1863" s="37" t="s">
        <v>836</v>
      </c>
      <c r="F1863" s="37" t="s">
        <v>837</v>
      </c>
    </row>
    <row r="1864" spans="1:6" x14ac:dyDescent="0.4">
      <c r="A1864" s="44" t="s">
        <v>2569</v>
      </c>
      <c r="B1864" s="44" t="s">
        <v>835</v>
      </c>
      <c r="C1864" s="37" t="s">
        <v>836</v>
      </c>
      <c r="D1864" s="37" t="s">
        <v>837</v>
      </c>
      <c r="E1864" s="37" t="s">
        <v>836</v>
      </c>
      <c r="F1864" s="37" t="s">
        <v>837</v>
      </c>
    </row>
    <row r="1865" spans="1:6" x14ac:dyDescent="0.4">
      <c r="A1865" s="44" t="s">
        <v>2570</v>
      </c>
      <c r="B1865" s="44" t="s">
        <v>835</v>
      </c>
      <c r="C1865" s="37" t="s">
        <v>836</v>
      </c>
      <c r="D1865" s="37" t="s">
        <v>837</v>
      </c>
      <c r="E1865" s="37" t="s">
        <v>836</v>
      </c>
      <c r="F1865" s="37" t="s">
        <v>837</v>
      </c>
    </row>
    <row r="1866" spans="1:6" x14ac:dyDescent="0.4">
      <c r="A1866" s="44" t="s">
        <v>2571</v>
      </c>
      <c r="B1866" s="44" t="s">
        <v>835</v>
      </c>
      <c r="C1866" s="37" t="s">
        <v>836</v>
      </c>
      <c r="D1866" s="37" t="s">
        <v>837</v>
      </c>
      <c r="E1866" s="37" t="s">
        <v>836</v>
      </c>
      <c r="F1866" s="37" t="s">
        <v>837</v>
      </c>
    </row>
    <row r="1867" spans="1:6" x14ac:dyDescent="0.4">
      <c r="A1867" s="44" t="s">
        <v>2572</v>
      </c>
      <c r="B1867" s="44" t="s">
        <v>835</v>
      </c>
      <c r="C1867" s="37" t="s">
        <v>836</v>
      </c>
      <c r="D1867" s="37" t="s">
        <v>837</v>
      </c>
      <c r="E1867" s="37" t="s">
        <v>836</v>
      </c>
      <c r="F1867" s="37" t="s">
        <v>837</v>
      </c>
    </row>
    <row r="1868" spans="1:6" x14ac:dyDescent="0.4">
      <c r="A1868" s="44" t="s">
        <v>2573</v>
      </c>
      <c r="B1868" s="44" t="s">
        <v>835</v>
      </c>
      <c r="C1868" s="37" t="s">
        <v>836</v>
      </c>
      <c r="D1868" s="37" t="s">
        <v>837</v>
      </c>
      <c r="E1868" s="37" t="s">
        <v>836</v>
      </c>
      <c r="F1868" s="37" t="s">
        <v>837</v>
      </c>
    </row>
    <row r="1869" spans="1:6" x14ac:dyDescent="0.4">
      <c r="A1869" s="44" t="s">
        <v>2574</v>
      </c>
      <c r="B1869" s="44" t="s">
        <v>835</v>
      </c>
      <c r="C1869" s="37" t="s">
        <v>836</v>
      </c>
      <c r="D1869" s="37" t="s">
        <v>837</v>
      </c>
      <c r="E1869" s="37" t="s">
        <v>836</v>
      </c>
      <c r="F1869" s="37" t="s">
        <v>837</v>
      </c>
    </row>
    <row r="1870" spans="1:6" x14ac:dyDescent="0.4">
      <c r="A1870" s="44" t="s">
        <v>2575</v>
      </c>
      <c r="B1870" s="44" t="s">
        <v>835</v>
      </c>
      <c r="C1870" s="37" t="s">
        <v>836</v>
      </c>
      <c r="D1870" s="37" t="s">
        <v>837</v>
      </c>
      <c r="E1870" s="37" t="s">
        <v>836</v>
      </c>
      <c r="F1870" s="37" t="s">
        <v>837</v>
      </c>
    </row>
    <row r="1871" spans="1:6" x14ac:dyDescent="0.4">
      <c r="A1871" s="44" t="s">
        <v>2576</v>
      </c>
      <c r="B1871" s="44" t="s">
        <v>835</v>
      </c>
      <c r="C1871" s="37" t="s">
        <v>836</v>
      </c>
      <c r="D1871" s="37" t="s">
        <v>837</v>
      </c>
      <c r="E1871" s="37" t="s">
        <v>836</v>
      </c>
      <c r="F1871" s="37" t="s">
        <v>837</v>
      </c>
    </row>
    <row r="1872" spans="1:6" x14ac:dyDescent="0.4">
      <c r="A1872" s="44" t="s">
        <v>2577</v>
      </c>
      <c r="B1872" s="44" t="s">
        <v>835</v>
      </c>
      <c r="C1872" s="37" t="s">
        <v>836</v>
      </c>
      <c r="D1872" s="37" t="s">
        <v>837</v>
      </c>
      <c r="E1872" s="37" t="s">
        <v>836</v>
      </c>
      <c r="F1872" s="37" t="s">
        <v>837</v>
      </c>
    </row>
    <row r="1873" spans="1:6" x14ac:dyDescent="0.4">
      <c r="A1873" s="44" t="s">
        <v>2578</v>
      </c>
      <c r="B1873" s="44" t="s">
        <v>695</v>
      </c>
      <c r="C1873" s="37" t="s">
        <v>836</v>
      </c>
      <c r="D1873" s="37" t="s">
        <v>837</v>
      </c>
      <c r="E1873" s="37" t="s">
        <v>2422</v>
      </c>
      <c r="F1873" s="37" t="s">
        <v>2423</v>
      </c>
    </row>
    <row r="1874" spans="1:6" x14ac:dyDescent="0.4">
      <c r="A1874" s="44" t="s">
        <v>2579</v>
      </c>
      <c r="B1874" s="44" t="s">
        <v>835</v>
      </c>
      <c r="C1874" s="37" t="s">
        <v>836</v>
      </c>
      <c r="D1874" s="37" t="s">
        <v>837</v>
      </c>
      <c r="E1874" s="37" t="s">
        <v>836</v>
      </c>
      <c r="F1874" s="37" t="s">
        <v>837</v>
      </c>
    </row>
    <row r="1875" spans="1:6" x14ac:dyDescent="0.4">
      <c r="A1875" s="44" t="s">
        <v>2580</v>
      </c>
      <c r="B1875" s="44" t="s">
        <v>835</v>
      </c>
      <c r="C1875" s="37" t="s">
        <v>836</v>
      </c>
      <c r="D1875" s="37" t="s">
        <v>837</v>
      </c>
      <c r="E1875" s="37" t="s">
        <v>836</v>
      </c>
      <c r="F1875" s="37" t="s">
        <v>837</v>
      </c>
    </row>
    <row r="1876" spans="1:6" ht="30" x14ac:dyDescent="0.4">
      <c r="A1876" s="44" t="s">
        <v>2581</v>
      </c>
      <c r="B1876" s="44" t="s">
        <v>835</v>
      </c>
      <c r="C1876" s="37" t="s">
        <v>836</v>
      </c>
      <c r="D1876" s="37" t="s">
        <v>837</v>
      </c>
      <c r="E1876" s="37" t="s">
        <v>836</v>
      </c>
      <c r="F1876" s="37" t="s">
        <v>837</v>
      </c>
    </row>
    <row r="1877" spans="1:6" x14ac:dyDescent="0.4">
      <c r="A1877" s="44" t="s">
        <v>2582</v>
      </c>
      <c r="B1877" s="44" t="s">
        <v>835</v>
      </c>
      <c r="C1877" s="37" t="s">
        <v>836</v>
      </c>
      <c r="D1877" s="37" t="s">
        <v>837</v>
      </c>
      <c r="E1877" s="37" t="s">
        <v>836</v>
      </c>
      <c r="F1877" s="37" t="s">
        <v>837</v>
      </c>
    </row>
    <row r="1878" spans="1:6" ht="30" x14ac:dyDescent="0.4">
      <c r="A1878" s="44" t="s">
        <v>2583</v>
      </c>
      <c r="B1878" s="44" t="s">
        <v>835</v>
      </c>
      <c r="C1878" s="37" t="s">
        <v>836</v>
      </c>
      <c r="D1878" s="37" t="s">
        <v>837</v>
      </c>
      <c r="E1878" s="37" t="s">
        <v>836</v>
      </c>
      <c r="F1878" s="37" t="s">
        <v>837</v>
      </c>
    </row>
    <row r="1879" spans="1:6" x14ac:dyDescent="0.4">
      <c r="A1879" s="44" t="s">
        <v>2584</v>
      </c>
      <c r="B1879" s="44" t="s">
        <v>835</v>
      </c>
      <c r="C1879" s="37" t="s">
        <v>836</v>
      </c>
      <c r="D1879" s="37" t="s">
        <v>837</v>
      </c>
      <c r="E1879" s="37" t="s">
        <v>836</v>
      </c>
      <c r="F1879" s="37" t="s">
        <v>837</v>
      </c>
    </row>
    <row r="1880" spans="1:6" x14ac:dyDescent="0.4">
      <c r="A1880" s="44" t="s">
        <v>2585</v>
      </c>
      <c r="B1880" s="44" t="s">
        <v>835</v>
      </c>
      <c r="C1880" s="37" t="s">
        <v>836</v>
      </c>
      <c r="D1880" s="37" t="s">
        <v>837</v>
      </c>
      <c r="E1880" s="37" t="s">
        <v>836</v>
      </c>
      <c r="F1880" s="37" t="s">
        <v>837</v>
      </c>
    </row>
    <row r="1881" spans="1:6" x14ac:dyDescent="0.4">
      <c r="A1881" s="44" t="s">
        <v>2586</v>
      </c>
      <c r="B1881" s="44" t="s">
        <v>835</v>
      </c>
      <c r="C1881" s="37" t="s">
        <v>836</v>
      </c>
      <c r="D1881" s="37" t="s">
        <v>837</v>
      </c>
      <c r="E1881" s="37" t="s">
        <v>836</v>
      </c>
      <c r="F1881" s="37" t="s">
        <v>837</v>
      </c>
    </row>
    <row r="1882" spans="1:6" x14ac:dyDescent="0.4">
      <c r="A1882" s="44" t="s">
        <v>2587</v>
      </c>
      <c r="B1882" s="44" t="s">
        <v>695</v>
      </c>
      <c r="C1882" s="37" t="s">
        <v>836</v>
      </c>
      <c r="D1882" s="37" t="s">
        <v>837</v>
      </c>
      <c r="E1882" s="37" t="s">
        <v>2242</v>
      </c>
      <c r="F1882" s="37" t="s">
        <v>2243</v>
      </c>
    </row>
    <row r="1883" spans="1:6" x14ac:dyDescent="0.4">
      <c r="A1883" s="44" t="s">
        <v>2588</v>
      </c>
      <c r="B1883" s="44" t="s">
        <v>835</v>
      </c>
      <c r="C1883" s="37" t="s">
        <v>836</v>
      </c>
      <c r="D1883" s="37" t="s">
        <v>837</v>
      </c>
      <c r="E1883" s="37" t="s">
        <v>836</v>
      </c>
      <c r="F1883" s="37" t="s">
        <v>837</v>
      </c>
    </row>
    <row r="1884" spans="1:6" x14ac:dyDescent="0.4">
      <c r="A1884" s="44" t="s">
        <v>2589</v>
      </c>
      <c r="B1884" s="44" t="s">
        <v>835</v>
      </c>
      <c r="C1884" s="37" t="s">
        <v>836</v>
      </c>
      <c r="D1884" s="37" t="s">
        <v>837</v>
      </c>
      <c r="E1884" s="37" t="s">
        <v>836</v>
      </c>
      <c r="F1884" s="37" t="s">
        <v>837</v>
      </c>
    </row>
    <row r="1885" spans="1:6" x14ac:dyDescent="0.4">
      <c r="A1885" s="44" t="s">
        <v>2590</v>
      </c>
      <c r="B1885" s="44" t="s">
        <v>835</v>
      </c>
      <c r="C1885" s="37" t="s">
        <v>836</v>
      </c>
      <c r="D1885" s="37" t="s">
        <v>837</v>
      </c>
      <c r="E1885" s="37" t="s">
        <v>836</v>
      </c>
      <c r="F1885" s="37" t="s">
        <v>837</v>
      </c>
    </row>
    <row r="1886" spans="1:6" ht="30" x14ac:dyDescent="0.4">
      <c r="A1886" s="44" t="s">
        <v>2591</v>
      </c>
      <c r="B1886" s="44" t="s">
        <v>835</v>
      </c>
      <c r="C1886" s="37" t="s">
        <v>836</v>
      </c>
      <c r="D1886" s="37" t="s">
        <v>837</v>
      </c>
      <c r="E1886" s="37" t="s">
        <v>836</v>
      </c>
      <c r="F1886" s="37" t="s">
        <v>837</v>
      </c>
    </row>
    <row r="1887" spans="1:6" x14ac:dyDescent="0.4">
      <c r="A1887" s="44" t="s">
        <v>2592</v>
      </c>
      <c r="B1887" s="44" t="s">
        <v>835</v>
      </c>
      <c r="C1887" s="37" t="s">
        <v>836</v>
      </c>
      <c r="D1887" s="37" t="s">
        <v>837</v>
      </c>
      <c r="E1887" s="37" t="s">
        <v>836</v>
      </c>
      <c r="F1887" s="37" t="s">
        <v>837</v>
      </c>
    </row>
    <row r="1888" spans="1:6" x14ac:dyDescent="0.4">
      <c r="A1888" s="44" t="s">
        <v>2593</v>
      </c>
      <c r="B1888" s="44" t="s">
        <v>835</v>
      </c>
      <c r="C1888" s="37" t="s">
        <v>836</v>
      </c>
      <c r="D1888" s="37" t="s">
        <v>837</v>
      </c>
      <c r="E1888" s="37" t="s">
        <v>836</v>
      </c>
      <c r="F1888" s="37" t="s">
        <v>837</v>
      </c>
    </row>
    <row r="1889" spans="1:6" ht="30" x14ac:dyDescent="0.4">
      <c r="A1889" s="44" t="s">
        <v>2594</v>
      </c>
      <c r="B1889" s="44" t="s">
        <v>2595</v>
      </c>
    </row>
    <row r="1890" spans="1:6" ht="30" x14ac:dyDescent="0.4">
      <c r="A1890" s="44" t="s">
        <v>2596</v>
      </c>
      <c r="B1890" s="44" t="s">
        <v>2595</v>
      </c>
    </row>
    <row r="1891" spans="1:6" x14ac:dyDescent="0.4">
      <c r="A1891" s="44" t="s">
        <v>2597</v>
      </c>
      <c r="B1891" s="44" t="s">
        <v>695</v>
      </c>
      <c r="C1891" s="37" t="s">
        <v>2598</v>
      </c>
      <c r="D1891" s="37" t="s">
        <v>2599</v>
      </c>
      <c r="E1891" s="37" t="s">
        <v>2598</v>
      </c>
      <c r="F1891" s="37" t="s">
        <v>2599</v>
      </c>
    </row>
    <row r="1892" spans="1:6" x14ac:dyDescent="0.4">
      <c r="A1892" s="44" t="s">
        <v>2600</v>
      </c>
      <c r="B1892" s="44" t="s">
        <v>695</v>
      </c>
      <c r="C1892" s="37" t="s">
        <v>2422</v>
      </c>
      <c r="D1892" s="37" t="s">
        <v>2601</v>
      </c>
      <c r="E1892" s="37" t="s">
        <v>2422</v>
      </c>
      <c r="F1892" s="37" t="s">
        <v>2601</v>
      </c>
    </row>
    <row r="1893" spans="1:6" x14ac:dyDescent="0.4">
      <c r="A1893" s="44" t="s">
        <v>2602</v>
      </c>
      <c r="B1893" s="44" t="s">
        <v>695</v>
      </c>
      <c r="C1893" s="37" t="s">
        <v>2598</v>
      </c>
      <c r="D1893" s="37" t="s">
        <v>2603</v>
      </c>
      <c r="E1893" s="37" t="s">
        <v>2598</v>
      </c>
      <c r="F1893" s="37" t="s">
        <v>2603</v>
      </c>
    </row>
    <row r="1894" spans="1:6" ht="30" x14ac:dyDescent="0.4">
      <c r="A1894" s="44" t="s">
        <v>2604</v>
      </c>
      <c r="B1894" s="44" t="s">
        <v>2605</v>
      </c>
    </row>
    <row r="1895" spans="1:6" x14ac:dyDescent="0.4">
      <c r="A1895" s="44" t="s">
        <v>2606</v>
      </c>
      <c r="B1895" s="44" t="s">
        <v>695</v>
      </c>
      <c r="C1895" s="37" t="s">
        <v>2607</v>
      </c>
      <c r="D1895" s="37" t="s">
        <v>2608</v>
      </c>
      <c r="E1895" s="37" t="s">
        <v>2607</v>
      </c>
      <c r="F1895" s="37" t="s">
        <v>2608</v>
      </c>
    </row>
    <row r="1896" spans="1:6" x14ac:dyDescent="0.4">
      <c r="A1896" s="44" t="s">
        <v>2609</v>
      </c>
      <c r="B1896" s="44" t="s">
        <v>695</v>
      </c>
      <c r="C1896" s="37" t="s">
        <v>2607</v>
      </c>
      <c r="D1896" s="37" t="s">
        <v>2608</v>
      </c>
      <c r="E1896" s="37" t="s">
        <v>2607</v>
      </c>
      <c r="F1896" s="37" t="s">
        <v>2608</v>
      </c>
    </row>
    <row r="1897" spans="1:6" x14ac:dyDescent="0.4">
      <c r="A1897" s="44" t="s">
        <v>2610</v>
      </c>
      <c r="B1897" s="44" t="s">
        <v>695</v>
      </c>
      <c r="C1897" s="37" t="s">
        <v>2607</v>
      </c>
      <c r="D1897" s="37" t="s">
        <v>2608</v>
      </c>
      <c r="E1897" s="37" t="s">
        <v>2607</v>
      </c>
      <c r="F1897" s="37" t="s">
        <v>2608</v>
      </c>
    </row>
    <row r="1898" spans="1:6" x14ac:dyDescent="0.4">
      <c r="A1898" s="44" t="s">
        <v>2611</v>
      </c>
      <c r="B1898" s="44" t="s">
        <v>695</v>
      </c>
      <c r="C1898" s="37" t="s">
        <v>2598</v>
      </c>
      <c r="D1898" s="37" t="s">
        <v>2612</v>
      </c>
      <c r="E1898" s="37" t="s">
        <v>2598</v>
      </c>
      <c r="F1898" s="37" t="s">
        <v>2612</v>
      </c>
    </row>
    <row r="1899" spans="1:6" x14ac:dyDescent="0.4">
      <c r="A1899" s="44" t="s">
        <v>2613</v>
      </c>
      <c r="B1899" s="44" t="s">
        <v>695</v>
      </c>
      <c r="C1899" s="37" t="s">
        <v>2598</v>
      </c>
      <c r="D1899" s="37" t="s">
        <v>2614</v>
      </c>
      <c r="E1899" s="37" t="s">
        <v>2598</v>
      </c>
      <c r="F1899" s="37" t="s">
        <v>2614</v>
      </c>
    </row>
    <row r="1900" spans="1:6" x14ac:dyDescent="0.4">
      <c r="A1900" s="44" t="s">
        <v>2615</v>
      </c>
      <c r="B1900" s="44" t="s">
        <v>695</v>
      </c>
      <c r="C1900" s="37" t="s">
        <v>696</v>
      </c>
      <c r="D1900" s="37" t="s">
        <v>697</v>
      </c>
      <c r="E1900" s="37" t="s">
        <v>696</v>
      </c>
      <c r="F1900" s="37" t="s">
        <v>697</v>
      </c>
    </row>
    <row r="1901" spans="1:6" x14ac:dyDescent="0.4">
      <c r="A1901" s="44" t="s">
        <v>2616</v>
      </c>
      <c r="B1901" s="44" t="s">
        <v>695</v>
      </c>
      <c r="C1901" s="37" t="s">
        <v>2598</v>
      </c>
      <c r="D1901" s="37" t="s">
        <v>2599</v>
      </c>
      <c r="E1901" s="37" t="s">
        <v>2598</v>
      </c>
      <c r="F1901" s="37" t="s">
        <v>2599</v>
      </c>
    </row>
    <row r="1902" spans="1:6" x14ac:dyDescent="0.4">
      <c r="A1902" s="44" t="s">
        <v>2617</v>
      </c>
      <c r="B1902" s="44" t="s">
        <v>695</v>
      </c>
      <c r="C1902" s="37" t="s">
        <v>2607</v>
      </c>
      <c r="D1902" s="37" t="s">
        <v>2608</v>
      </c>
      <c r="E1902" s="37" t="s">
        <v>2607</v>
      </c>
      <c r="F1902" s="37" t="s">
        <v>2608</v>
      </c>
    </row>
    <row r="1903" spans="1:6" x14ac:dyDescent="0.4">
      <c r="A1903" s="44" t="s">
        <v>2618</v>
      </c>
      <c r="B1903" s="44" t="s">
        <v>695</v>
      </c>
      <c r="C1903" s="37" t="s">
        <v>2607</v>
      </c>
      <c r="D1903" s="37" t="s">
        <v>2608</v>
      </c>
      <c r="E1903" s="37" t="s">
        <v>2607</v>
      </c>
      <c r="F1903" s="37" t="s">
        <v>2608</v>
      </c>
    </row>
    <row r="1904" spans="1:6" x14ac:dyDescent="0.4">
      <c r="A1904" s="44" t="s">
        <v>2619</v>
      </c>
      <c r="B1904" s="44" t="s">
        <v>695</v>
      </c>
      <c r="C1904" s="37" t="s">
        <v>2422</v>
      </c>
      <c r="D1904" s="37" t="s">
        <v>2619</v>
      </c>
      <c r="E1904" s="37" t="s">
        <v>2422</v>
      </c>
      <c r="F1904" s="37" t="s">
        <v>2619</v>
      </c>
    </row>
    <row r="1905" spans="1:6" ht="30" x14ac:dyDescent="0.4">
      <c r="A1905" s="44" t="s">
        <v>2620</v>
      </c>
      <c r="B1905" s="44" t="s">
        <v>1861</v>
      </c>
      <c r="C1905" s="37" t="s">
        <v>2621</v>
      </c>
      <c r="D1905" s="37" t="s">
        <v>2622</v>
      </c>
      <c r="E1905" s="37" t="s">
        <v>696</v>
      </c>
      <c r="F1905" s="37" t="s">
        <v>1862</v>
      </c>
    </row>
    <row r="1906" spans="1:6" x14ac:dyDescent="0.4">
      <c r="A1906" s="44" t="s">
        <v>2623</v>
      </c>
      <c r="B1906" s="44" t="s">
        <v>835</v>
      </c>
      <c r="C1906" s="37" t="s">
        <v>836</v>
      </c>
      <c r="D1906" s="37" t="s">
        <v>837</v>
      </c>
      <c r="E1906" s="37" t="s">
        <v>836</v>
      </c>
      <c r="F1906" s="37" t="s">
        <v>837</v>
      </c>
    </row>
    <row r="1907" spans="1:6" x14ac:dyDescent="0.4">
      <c r="A1907" s="44" t="s">
        <v>2624</v>
      </c>
      <c r="B1907" s="44" t="s">
        <v>695</v>
      </c>
      <c r="C1907" s="37" t="s">
        <v>2247</v>
      </c>
      <c r="D1907" s="37" t="s">
        <v>2625</v>
      </c>
      <c r="E1907" s="37" t="s">
        <v>2247</v>
      </c>
      <c r="F1907" s="37" t="s">
        <v>2625</v>
      </c>
    </row>
    <row r="1908" spans="1:6" ht="45" x14ac:dyDescent="0.4">
      <c r="A1908" s="44" t="s">
        <v>2626</v>
      </c>
      <c r="B1908" s="44" t="s">
        <v>2627</v>
      </c>
    </row>
    <row r="1909" spans="1:6" ht="30" x14ac:dyDescent="0.4">
      <c r="A1909" s="44" t="s">
        <v>2628</v>
      </c>
      <c r="B1909" s="44" t="s">
        <v>2629</v>
      </c>
    </row>
    <row r="1910" spans="1:6" x14ac:dyDescent="0.4">
      <c r="A1910" s="44" t="s">
        <v>2630</v>
      </c>
      <c r="B1910" s="44" t="s">
        <v>2631</v>
      </c>
    </row>
    <row r="1911" spans="1:6" ht="30" x14ac:dyDescent="0.4">
      <c r="A1911" s="44" t="s">
        <v>2632</v>
      </c>
      <c r="B1911" s="44" t="s">
        <v>2633</v>
      </c>
    </row>
    <row r="1912" spans="1:6" x14ac:dyDescent="0.4">
      <c r="A1912" s="44" t="s">
        <v>2634</v>
      </c>
      <c r="B1912" s="44" t="s">
        <v>695</v>
      </c>
      <c r="C1912" s="37" t="s">
        <v>2621</v>
      </c>
      <c r="D1912" s="37" t="s">
        <v>2622</v>
      </c>
      <c r="E1912" s="37" t="s">
        <v>2621</v>
      </c>
      <c r="F1912" s="37" t="s">
        <v>2622</v>
      </c>
    </row>
    <row r="1913" spans="1:6" ht="30" x14ac:dyDescent="0.4">
      <c r="A1913" s="44" t="s">
        <v>2635</v>
      </c>
      <c r="B1913" s="44" t="s">
        <v>2636</v>
      </c>
    </row>
    <row r="1914" spans="1:6" ht="30" x14ac:dyDescent="0.4">
      <c r="A1914" s="44" t="s">
        <v>2637</v>
      </c>
      <c r="B1914" s="44" t="s">
        <v>2638</v>
      </c>
    </row>
    <row r="1915" spans="1:6" ht="45" x14ac:dyDescent="0.4">
      <c r="A1915" s="44" t="s">
        <v>2639</v>
      </c>
      <c r="B1915" s="44" t="s">
        <v>2640</v>
      </c>
    </row>
    <row r="1916" spans="1:6" ht="45" x14ac:dyDescent="0.4">
      <c r="A1916" s="44" t="s">
        <v>2641</v>
      </c>
      <c r="B1916" s="44" t="s">
        <v>2642</v>
      </c>
    </row>
    <row r="1917" spans="1:6" x14ac:dyDescent="0.4">
      <c r="A1917" s="44" t="s">
        <v>2643</v>
      </c>
      <c r="B1917" s="44" t="s">
        <v>835</v>
      </c>
      <c r="C1917" s="37" t="s">
        <v>2598</v>
      </c>
      <c r="D1917" s="37" t="s">
        <v>2602</v>
      </c>
      <c r="E1917" s="37" t="s">
        <v>836</v>
      </c>
      <c r="F1917" s="37" t="s">
        <v>837</v>
      </c>
    </row>
    <row r="1918" spans="1:6" x14ac:dyDescent="0.4">
      <c r="A1918" s="44" t="s">
        <v>2644</v>
      </c>
      <c r="B1918" s="44" t="s">
        <v>695</v>
      </c>
      <c r="C1918" s="37" t="s">
        <v>2598</v>
      </c>
      <c r="D1918" s="37" t="s">
        <v>2602</v>
      </c>
      <c r="E1918" s="37" t="s">
        <v>2598</v>
      </c>
      <c r="F1918" s="37" t="s">
        <v>2602</v>
      </c>
    </row>
    <row r="1919" spans="1:6" x14ac:dyDescent="0.4">
      <c r="A1919" s="44" t="s">
        <v>32</v>
      </c>
      <c r="B1919" s="44" t="s">
        <v>695</v>
      </c>
      <c r="C1919" s="37" t="s">
        <v>2645</v>
      </c>
      <c r="D1919" s="37" t="s">
        <v>2646</v>
      </c>
      <c r="E1919" s="37" t="s">
        <v>2645</v>
      </c>
      <c r="F1919" s="37" t="s">
        <v>2646</v>
      </c>
    </row>
    <row r="1920" spans="1:6" x14ac:dyDescent="0.4">
      <c r="A1920" s="44" t="s">
        <v>2647</v>
      </c>
      <c r="B1920" s="44" t="s">
        <v>695</v>
      </c>
      <c r="C1920" s="37" t="s">
        <v>2621</v>
      </c>
      <c r="D1920" s="37" t="s">
        <v>2648</v>
      </c>
      <c r="E1920" s="37" t="s">
        <v>2621</v>
      </c>
      <c r="F1920" s="37" t="s">
        <v>2648</v>
      </c>
    </row>
    <row r="1921" spans="1:6" x14ac:dyDescent="0.4">
      <c r="A1921" s="44" t="s">
        <v>2649</v>
      </c>
      <c r="B1921" s="44" t="s">
        <v>2650</v>
      </c>
    </row>
    <row r="1922" spans="1:6" x14ac:dyDescent="0.4">
      <c r="A1922" s="44" t="s">
        <v>2651</v>
      </c>
      <c r="B1922" s="44" t="s">
        <v>2650</v>
      </c>
    </row>
    <row r="1923" spans="1:6" x14ac:dyDescent="0.4">
      <c r="A1923" s="44" t="s">
        <v>2652</v>
      </c>
      <c r="B1923" s="44" t="s">
        <v>2650</v>
      </c>
    </row>
    <row r="1924" spans="1:6" x14ac:dyDescent="0.4">
      <c r="A1924" s="44" t="s">
        <v>2653</v>
      </c>
      <c r="B1924" s="44" t="s">
        <v>695</v>
      </c>
      <c r="C1924" s="37" t="s">
        <v>2654</v>
      </c>
      <c r="D1924" s="37" t="s">
        <v>2655</v>
      </c>
      <c r="E1924" s="37" t="s">
        <v>2654</v>
      </c>
      <c r="F1924" s="37" t="s">
        <v>2655</v>
      </c>
    </row>
    <row r="1925" spans="1:6" x14ac:dyDescent="0.4">
      <c r="A1925" s="44" t="s">
        <v>2656</v>
      </c>
      <c r="B1925" s="44" t="s">
        <v>695</v>
      </c>
      <c r="C1925" s="37" t="s">
        <v>2654</v>
      </c>
      <c r="D1925" s="37" t="s">
        <v>2655</v>
      </c>
      <c r="E1925" s="37" t="s">
        <v>2654</v>
      </c>
      <c r="F1925" s="37" t="s">
        <v>2655</v>
      </c>
    </row>
    <row r="1926" spans="1:6" x14ac:dyDescent="0.4">
      <c r="A1926" s="44" t="s">
        <v>2657</v>
      </c>
      <c r="B1926" s="44" t="s">
        <v>695</v>
      </c>
      <c r="C1926" s="37" t="s">
        <v>2654</v>
      </c>
      <c r="D1926" s="37" t="s">
        <v>2603</v>
      </c>
      <c r="E1926" s="37" t="s">
        <v>2654</v>
      </c>
      <c r="F1926" s="37" t="s">
        <v>2603</v>
      </c>
    </row>
    <row r="1927" spans="1:6" x14ac:dyDescent="0.4">
      <c r="A1927" s="44" t="s">
        <v>2658</v>
      </c>
      <c r="B1927" s="44" t="s">
        <v>695</v>
      </c>
      <c r="C1927" s="37" t="s">
        <v>2654</v>
      </c>
      <c r="D1927" s="37" t="s">
        <v>2603</v>
      </c>
      <c r="E1927" s="37" t="s">
        <v>2654</v>
      </c>
      <c r="F1927" s="37" t="s">
        <v>2603</v>
      </c>
    </row>
    <row r="1928" spans="1:6" x14ac:dyDescent="0.4">
      <c r="A1928" s="44" t="s">
        <v>2659</v>
      </c>
      <c r="B1928" s="44" t="s">
        <v>695</v>
      </c>
      <c r="C1928" s="37" t="s">
        <v>2660</v>
      </c>
      <c r="D1928" s="37" t="s">
        <v>2608</v>
      </c>
      <c r="E1928" s="37" t="s">
        <v>2660</v>
      </c>
      <c r="F1928" s="37" t="s">
        <v>2608</v>
      </c>
    </row>
    <row r="1929" spans="1:6" x14ac:dyDescent="0.4">
      <c r="A1929" s="44" t="s">
        <v>2661</v>
      </c>
      <c r="B1929" s="44" t="s">
        <v>695</v>
      </c>
      <c r="C1929" s="37" t="s">
        <v>2662</v>
      </c>
      <c r="D1929" s="37" t="s">
        <v>2661</v>
      </c>
      <c r="E1929" s="37" t="s">
        <v>2662</v>
      </c>
      <c r="F1929" s="37" t="s">
        <v>2661</v>
      </c>
    </row>
    <row r="1930" spans="1:6" ht="30" x14ac:dyDescent="0.4">
      <c r="A1930" s="44" t="s">
        <v>2662</v>
      </c>
      <c r="B1930" s="44" t="s">
        <v>2663</v>
      </c>
    </row>
    <row r="1931" spans="1:6" ht="30" x14ac:dyDescent="0.4">
      <c r="A1931" s="44" t="s">
        <v>2664</v>
      </c>
      <c r="B1931" s="44" t="s">
        <v>2665</v>
      </c>
    </row>
    <row r="1932" spans="1:6" x14ac:dyDescent="0.4">
      <c r="A1932" s="44" t="s">
        <v>2423</v>
      </c>
      <c r="B1932" s="44" t="s">
        <v>695</v>
      </c>
      <c r="E1932" s="37" t="s">
        <v>2422</v>
      </c>
      <c r="F1932" s="37" t="s">
        <v>2423</v>
      </c>
    </row>
    <row r="1933" spans="1:6" x14ac:dyDescent="0.4">
      <c r="A1933" s="44" t="s">
        <v>2666</v>
      </c>
      <c r="B1933" s="44" t="s">
        <v>695</v>
      </c>
      <c r="C1933" s="37" t="s">
        <v>2422</v>
      </c>
      <c r="D1933" s="37" t="s">
        <v>2423</v>
      </c>
      <c r="E1933" s="37" t="s">
        <v>2422</v>
      </c>
      <c r="F1933" s="37" t="s">
        <v>2423</v>
      </c>
    </row>
    <row r="1934" spans="1:6" x14ac:dyDescent="0.4">
      <c r="A1934" s="44" t="s">
        <v>2667</v>
      </c>
      <c r="B1934" s="44" t="s">
        <v>695</v>
      </c>
      <c r="C1934" s="37" t="s">
        <v>2422</v>
      </c>
      <c r="D1934" s="37" t="s">
        <v>2423</v>
      </c>
      <c r="E1934" s="37" t="s">
        <v>2422</v>
      </c>
      <c r="F1934" s="37" t="s">
        <v>2423</v>
      </c>
    </row>
    <row r="1935" spans="1:6" x14ac:dyDescent="0.4">
      <c r="A1935" s="44" t="s">
        <v>2668</v>
      </c>
      <c r="B1935" s="44" t="s">
        <v>695</v>
      </c>
      <c r="C1935" s="37" t="s">
        <v>2422</v>
      </c>
      <c r="D1935" s="37" t="s">
        <v>2423</v>
      </c>
      <c r="E1935" s="37" t="s">
        <v>2422</v>
      </c>
      <c r="F1935" s="37" t="s">
        <v>2423</v>
      </c>
    </row>
    <row r="1936" spans="1:6" x14ac:dyDescent="0.4">
      <c r="A1936" s="44" t="s">
        <v>2669</v>
      </c>
      <c r="B1936" s="44" t="s">
        <v>695</v>
      </c>
      <c r="C1936" s="37" t="s">
        <v>2422</v>
      </c>
      <c r="D1936" s="37" t="s">
        <v>2423</v>
      </c>
      <c r="E1936" s="37" t="s">
        <v>2422</v>
      </c>
      <c r="F1936" s="37" t="s">
        <v>2423</v>
      </c>
    </row>
    <row r="1937" spans="1:6" x14ac:dyDescent="0.4">
      <c r="A1937" s="44" t="s">
        <v>2670</v>
      </c>
      <c r="B1937" s="44" t="s">
        <v>695</v>
      </c>
      <c r="E1937" s="37" t="s">
        <v>2671</v>
      </c>
      <c r="F1937" s="37" t="s">
        <v>2672</v>
      </c>
    </row>
    <row r="1938" spans="1:6" x14ac:dyDescent="0.4">
      <c r="A1938" s="44" t="s">
        <v>2673</v>
      </c>
      <c r="B1938" s="44" t="s">
        <v>695</v>
      </c>
      <c r="E1938" s="37" t="s">
        <v>2422</v>
      </c>
      <c r="F1938" s="37" t="s">
        <v>2674</v>
      </c>
    </row>
    <row r="1939" spans="1:6" x14ac:dyDescent="0.4">
      <c r="A1939" s="44" t="s">
        <v>9</v>
      </c>
      <c r="B1939" s="44" t="s">
        <v>695</v>
      </c>
      <c r="E1939" s="37" t="s">
        <v>590</v>
      </c>
      <c r="F1939" s="37" t="s">
        <v>9</v>
      </c>
    </row>
    <row r="1940" spans="1:6" x14ac:dyDescent="0.4">
      <c r="A1940" s="44" t="s">
        <v>11</v>
      </c>
      <c r="B1940" s="44" t="s">
        <v>695</v>
      </c>
      <c r="E1940" s="37" t="s">
        <v>590</v>
      </c>
      <c r="F1940" s="37" t="s">
        <v>11</v>
      </c>
    </row>
    <row r="1941" spans="1:6" x14ac:dyDescent="0.4">
      <c r="A1941" s="44" t="s">
        <v>2675</v>
      </c>
      <c r="B1941" s="44" t="s">
        <v>695</v>
      </c>
      <c r="E1941" s="37" t="s">
        <v>590</v>
      </c>
      <c r="F1941" s="37" t="s">
        <v>14</v>
      </c>
    </row>
    <row r="1942" spans="1:6" x14ac:dyDescent="0.4">
      <c r="A1942" s="44" t="s">
        <v>14</v>
      </c>
      <c r="B1942" s="44" t="s">
        <v>695</v>
      </c>
      <c r="E1942" s="37" t="s">
        <v>590</v>
      </c>
      <c r="F1942" s="37" t="s">
        <v>14</v>
      </c>
    </row>
    <row r="1943" spans="1:6" x14ac:dyDescent="0.4">
      <c r="A1943" s="44" t="s">
        <v>2676</v>
      </c>
      <c r="B1943" s="44" t="s">
        <v>695</v>
      </c>
      <c r="E1943" s="37" t="s">
        <v>590</v>
      </c>
      <c r="F1943" s="37" t="s">
        <v>11</v>
      </c>
    </row>
    <row r="1944" spans="1:6" x14ac:dyDescent="0.4">
      <c r="A1944" s="44" t="s">
        <v>2677</v>
      </c>
      <c r="B1944" s="44" t="s">
        <v>695</v>
      </c>
      <c r="E1944" s="37" t="s">
        <v>380</v>
      </c>
      <c r="F1944" s="37" t="s">
        <v>30</v>
      </c>
    </row>
    <row r="1945" spans="1:6" x14ac:dyDescent="0.4">
      <c r="A1945" s="44" t="s">
        <v>2678</v>
      </c>
      <c r="B1945" s="44" t="s">
        <v>695</v>
      </c>
      <c r="E1945" s="37" t="s">
        <v>380</v>
      </c>
      <c r="F1945" s="37" t="s">
        <v>30</v>
      </c>
    </row>
    <row r="1946" spans="1:6" x14ac:dyDescent="0.4">
      <c r="A1946" s="44" t="s">
        <v>2679</v>
      </c>
      <c r="B1946" s="44" t="s">
        <v>695</v>
      </c>
      <c r="E1946" s="37" t="s">
        <v>380</v>
      </c>
      <c r="F1946" s="37" t="s">
        <v>30</v>
      </c>
    </row>
    <row r="1947" spans="1:6" x14ac:dyDescent="0.4">
      <c r="A1947" s="44" t="s">
        <v>2680</v>
      </c>
      <c r="B1947" s="44" t="s">
        <v>695</v>
      </c>
      <c r="E1947" s="37" t="s">
        <v>380</v>
      </c>
      <c r="F1947" s="37" t="s">
        <v>30</v>
      </c>
    </row>
    <row r="1948" spans="1:6" x14ac:dyDescent="0.4">
      <c r="A1948" s="44" t="s">
        <v>2681</v>
      </c>
      <c r="B1948" s="44" t="s">
        <v>695</v>
      </c>
      <c r="E1948" s="37" t="s">
        <v>380</v>
      </c>
      <c r="F1948" s="37" t="s">
        <v>393</v>
      </c>
    </row>
    <row r="1949" spans="1:6" x14ac:dyDescent="0.4">
      <c r="A1949" s="44" t="s">
        <v>2682</v>
      </c>
      <c r="B1949" s="44" t="s">
        <v>695</v>
      </c>
      <c r="E1949" s="37" t="s">
        <v>380</v>
      </c>
      <c r="F1949" s="37" t="s">
        <v>592</v>
      </c>
    </row>
    <row r="1950" spans="1:6" x14ac:dyDescent="0.4">
      <c r="A1950" s="44" t="s">
        <v>2683</v>
      </c>
      <c r="B1950" s="44" t="s">
        <v>695</v>
      </c>
      <c r="E1950" s="37" t="s">
        <v>380</v>
      </c>
      <c r="F1950" s="37" t="s">
        <v>592</v>
      </c>
    </row>
    <row r="1951" spans="1:6" x14ac:dyDescent="0.4">
      <c r="A1951" s="44" t="s">
        <v>2684</v>
      </c>
      <c r="B1951" s="44" t="s">
        <v>695</v>
      </c>
      <c r="E1951" s="37" t="s">
        <v>380</v>
      </c>
      <c r="F1951" s="37" t="s">
        <v>30</v>
      </c>
    </row>
    <row r="1952" spans="1:6" x14ac:dyDescent="0.4">
      <c r="A1952" s="44" t="s">
        <v>2685</v>
      </c>
      <c r="B1952" s="44" t="s">
        <v>695</v>
      </c>
      <c r="E1952" s="37" t="s">
        <v>380</v>
      </c>
      <c r="F1952" s="37" t="s">
        <v>30</v>
      </c>
    </row>
    <row r="1953" spans="1:6" x14ac:dyDescent="0.4">
      <c r="A1953" s="44" t="s">
        <v>2686</v>
      </c>
      <c r="B1953" s="44" t="s">
        <v>695</v>
      </c>
      <c r="E1953" s="37" t="s">
        <v>380</v>
      </c>
      <c r="F1953" s="37" t="s">
        <v>592</v>
      </c>
    </row>
    <row r="1954" spans="1:6" x14ac:dyDescent="0.4">
      <c r="A1954" s="44" t="s">
        <v>2687</v>
      </c>
      <c r="B1954" s="44" t="s">
        <v>695</v>
      </c>
      <c r="E1954" s="37" t="s">
        <v>380</v>
      </c>
      <c r="F1954" s="37" t="s">
        <v>393</v>
      </c>
    </row>
    <row r="1955" spans="1:6" x14ac:dyDescent="0.4">
      <c r="A1955" s="44" t="s">
        <v>2688</v>
      </c>
      <c r="B1955" s="44" t="s">
        <v>695</v>
      </c>
      <c r="E1955" s="37" t="s">
        <v>380</v>
      </c>
      <c r="F1955" s="37" t="s">
        <v>393</v>
      </c>
    </row>
    <row r="1956" spans="1:6" x14ac:dyDescent="0.4">
      <c r="A1956" s="44" t="s">
        <v>2689</v>
      </c>
      <c r="B1956" s="44" t="s">
        <v>695</v>
      </c>
      <c r="E1956" s="37" t="s">
        <v>380</v>
      </c>
      <c r="F1956" s="37" t="s">
        <v>393</v>
      </c>
    </row>
    <row r="1957" spans="1:6" x14ac:dyDescent="0.4">
      <c r="A1957" s="44" t="s">
        <v>2690</v>
      </c>
      <c r="B1957" s="44" t="s">
        <v>695</v>
      </c>
      <c r="E1957" s="37" t="s">
        <v>380</v>
      </c>
      <c r="F1957" s="37" t="s">
        <v>393</v>
      </c>
    </row>
    <row r="1958" spans="1:6" x14ac:dyDescent="0.4">
      <c r="A1958" s="44" t="s">
        <v>2691</v>
      </c>
      <c r="B1958" s="44" t="s">
        <v>695</v>
      </c>
      <c r="E1958" s="37" t="s">
        <v>380</v>
      </c>
      <c r="F1958" s="37" t="s">
        <v>393</v>
      </c>
    </row>
    <row r="1959" spans="1:6" x14ac:dyDescent="0.4">
      <c r="A1959" s="44" t="s">
        <v>2692</v>
      </c>
      <c r="B1959" s="44" t="s">
        <v>695</v>
      </c>
      <c r="E1959" s="37" t="s">
        <v>590</v>
      </c>
      <c r="F1959" s="37" t="s">
        <v>14</v>
      </c>
    </row>
    <row r="1960" spans="1:6" x14ac:dyDescent="0.4">
      <c r="A1960" s="44" t="s">
        <v>2693</v>
      </c>
      <c r="B1960" s="44" t="s">
        <v>695</v>
      </c>
      <c r="E1960" s="37" t="s">
        <v>380</v>
      </c>
      <c r="F1960" s="37" t="s">
        <v>30</v>
      </c>
    </row>
    <row r="1961" spans="1:6" x14ac:dyDescent="0.4">
      <c r="A1961" s="44" t="s">
        <v>30</v>
      </c>
      <c r="B1961" s="44" t="s">
        <v>695</v>
      </c>
      <c r="E1961" s="37" t="s">
        <v>380</v>
      </c>
      <c r="F1961" s="37" t="s">
        <v>30</v>
      </c>
    </row>
    <row r="1962" spans="1:6" x14ac:dyDescent="0.4">
      <c r="A1962" s="44" t="s">
        <v>2694</v>
      </c>
      <c r="B1962" s="44" t="s">
        <v>695</v>
      </c>
      <c r="E1962" s="37" t="s">
        <v>380</v>
      </c>
      <c r="F1962" s="37" t="s">
        <v>393</v>
      </c>
    </row>
    <row r="1963" spans="1:6" x14ac:dyDescent="0.4">
      <c r="A1963" s="44" t="s">
        <v>2695</v>
      </c>
      <c r="B1963" s="44" t="s">
        <v>695</v>
      </c>
      <c r="E1963" s="37" t="s">
        <v>380</v>
      </c>
      <c r="F1963" s="37" t="s">
        <v>393</v>
      </c>
    </row>
    <row r="1964" spans="1:6" x14ac:dyDescent="0.4">
      <c r="A1964" s="44" t="s">
        <v>2696</v>
      </c>
      <c r="B1964" s="44" t="s">
        <v>695</v>
      </c>
      <c r="E1964" s="37" t="s">
        <v>590</v>
      </c>
      <c r="F1964" s="37" t="s">
        <v>14</v>
      </c>
    </row>
    <row r="1965" spans="1:6" x14ac:dyDescent="0.4">
      <c r="A1965" s="44" t="s">
        <v>2697</v>
      </c>
      <c r="B1965" s="44" t="s">
        <v>695</v>
      </c>
      <c r="E1965" s="37" t="s">
        <v>590</v>
      </c>
      <c r="F1965" s="37" t="s">
        <v>14</v>
      </c>
    </row>
    <row r="1966" spans="1:6" x14ac:dyDescent="0.4">
      <c r="A1966" s="44" t="s">
        <v>2698</v>
      </c>
      <c r="B1966" s="44" t="s">
        <v>695</v>
      </c>
      <c r="E1966" s="37" t="s">
        <v>590</v>
      </c>
      <c r="F1966" s="37" t="s">
        <v>11</v>
      </c>
    </row>
    <row r="1967" spans="1:6" x14ac:dyDescent="0.4">
      <c r="A1967" s="44" t="s">
        <v>2699</v>
      </c>
      <c r="B1967" s="44" t="s">
        <v>695</v>
      </c>
      <c r="E1967" s="37" t="s">
        <v>590</v>
      </c>
      <c r="F1967" s="37" t="s">
        <v>11</v>
      </c>
    </row>
    <row r="1968" spans="1:6" x14ac:dyDescent="0.4">
      <c r="A1968" s="44" t="s">
        <v>2700</v>
      </c>
      <c r="B1968" s="44" t="s">
        <v>695</v>
      </c>
      <c r="E1968" s="37" t="s">
        <v>380</v>
      </c>
      <c r="F1968" s="37" t="s">
        <v>30</v>
      </c>
    </row>
    <row r="1969" spans="1:6" x14ac:dyDescent="0.4">
      <c r="A1969" s="44" t="s">
        <v>2701</v>
      </c>
      <c r="B1969" s="44" t="s">
        <v>695</v>
      </c>
      <c r="E1969" s="37" t="s">
        <v>380</v>
      </c>
      <c r="F1969" s="37" t="s">
        <v>30</v>
      </c>
    </row>
    <row r="1970" spans="1:6" x14ac:dyDescent="0.4">
      <c r="A1970" s="44" t="s">
        <v>2702</v>
      </c>
      <c r="B1970" s="44" t="s">
        <v>695</v>
      </c>
      <c r="E1970" s="37" t="s">
        <v>380</v>
      </c>
      <c r="F1970" s="37" t="s">
        <v>393</v>
      </c>
    </row>
    <row r="1971" spans="1:6" x14ac:dyDescent="0.4">
      <c r="A1971" s="44" t="s">
        <v>2703</v>
      </c>
      <c r="B1971" s="44" t="s">
        <v>695</v>
      </c>
      <c r="E1971" s="37" t="s">
        <v>380</v>
      </c>
      <c r="F1971" s="37" t="s">
        <v>393</v>
      </c>
    </row>
    <row r="1972" spans="1:6" x14ac:dyDescent="0.4">
      <c r="A1972" s="44" t="s">
        <v>2704</v>
      </c>
      <c r="B1972" s="44" t="s">
        <v>695</v>
      </c>
      <c r="E1972" s="37" t="s">
        <v>590</v>
      </c>
      <c r="F1972" s="37" t="s">
        <v>11</v>
      </c>
    </row>
    <row r="1973" spans="1:6" x14ac:dyDescent="0.4">
      <c r="A1973" s="44" t="s">
        <v>2705</v>
      </c>
      <c r="B1973" s="44" t="s">
        <v>695</v>
      </c>
      <c r="E1973" s="37" t="s">
        <v>590</v>
      </c>
      <c r="F1973" s="37" t="s">
        <v>11</v>
      </c>
    </row>
    <row r="1974" spans="1:6" ht="30" x14ac:dyDescent="0.4">
      <c r="A1974" s="44" t="s">
        <v>2706</v>
      </c>
      <c r="B1974" s="44" t="s">
        <v>695</v>
      </c>
      <c r="E1974" s="37" t="s">
        <v>590</v>
      </c>
      <c r="F1974" s="37" t="s">
        <v>11</v>
      </c>
    </row>
    <row r="1975" spans="1:6" x14ac:dyDescent="0.4">
      <c r="A1975" s="1264" t="s">
        <v>2836</v>
      </c>
      <c r="B1975" s="44" t="s">
        <v>695</v>
      </c>
      <c r="E1975" s="37" t="s">
        <v>380</v>
      </c>
      <c r="F1975" s="37" t="s">
        <v>393</v>
      </c>
    </row>
    <row r="1976" spans="1:6" x14ac:dyDescent="0.4">
      <c r="A1976" s="44" t="s">
        <v>2707</v>
      </c>
      <c r="B1976" s="44" t="s">
        <v>695</v>
      </c>
      <c r="E1976" s="37" t="s">
        <v>380</v>
      </c>
      <c r="F1976" s="37" t="s">
        <v>393</v>
      </c>
    </row>
    <row r="1977" spans="1:6" x14ac:dyDescent="0.4">
      <c r="A1977" s="44" t="s">
        <v>2708</v>
      </c>
      <c r="B1977" s="44" t="s">
        <v>695</v>
      </c>
      <c r="E1977" s="37" t="s">
        <v>380</v>
      </c>
      <c r="F1977" s="37" t="s">
        <v>393</v>
      </c>
    </row>
    <row r="1978" spans="1:6" x14ac:dyDescent="0.4">
      <c r="A1978" s="44" t="s">
        <v>2709</v>
      </c>
      <c r="B1978" s="44" t="s">
        <v>695</v>
      </c>
      <c r="E1978" s="37" t="s">
        <v>2710</v>
      </c>
      <c r="F1978" s="37" t="s">
        <v>14</v>
      </c>
    </row>
    <row r="1979" spans="1:6" x14ac:dyDescent="0.4">
      <c r="A1979" s="44" t="s">
        <v>2711</v>
      </c>
      <c r="B1979" s="44" t="s">
        <v>695</v>
      </c>
      <c r="E1979" s="37" t="s">
        <v>380</v>
      </c>
      <c r="F1979" s="37" t="s">
        <v>393</v>
      </c>
    </row>
    <row r="1980" spans="1:6" x14ac:dyDescent="0.4">
      <c r="A1980" s="44" t="s">
        <v>2712</v>
      </c>
      <c r="B1980" s="44" t="s">
        <v>695</v>
      </c>
      <c r="E1980" s="37" t="s">
        <v>380</v>
      </c>
      <c r="F1980" s="37" t="s">
        <v>393</v>
      </c>
    </row>
    <row r="1981" spans="1:6" x14ac:dyDescent="0.4">
      <c r="A1981" s="44" t="s">
        <v>2713</v>
      </c>
      <c r="B1981" s="44" t="s">
        <v>695</v>
      </c>
      <c r="E1981" s="37" t="s">
        <v>380</v>
      </c>
      <c r="F1981" s="37" t="s">
        <v>30</v>
      </c>
    </row>
    <row r="1982" spans="1:6" x14ac:dyDescent="0.4">
      <c r="A1982" s="44" t="s">
        <v>2714</v>
      </c>
      <c r="B1982" s="44" t="s">
        <v>695</v>
      </c>
      <c r="E1982" s="37" t="s">
        <v>380</v>
      </c>
      <c r="F1982" s="37" t="s">
        <v>30</v>
      </c>
    </row>
    <row r="1983" spans="1:6" x14ac:dyDescent="0.4">
      <c r="A1983" s="44" t="s">
        <v>2715</v>
      </c>
      <c r="B1983" s="44" t="s">
        <v>695</v>
      </c>
      <c r="E1983" s="37" t="s">
        <v>380</v>
      </c>
      <c r="F1983" s="37" t="s">
        <v>393</v>
      </c>
    </row>
    <row r="1984" spans="1:6" x14ac:dyDescent="0.4">
      <c r="A1984" s="44" t="s">
        <v>2716</v>
      </c>
      <c r="B1984" s="44" t="s">
        <v>695</v>
      </c>
      <c r="E1984" s="37" t="s">
        <v>380</v>
      </c>
      <c r="F1984" s="37" t="s">
        <v>393</v>
      </c>
    </row>
    <row r="1985" spans="1:6" x14ac:dyDescent="0.4">
      <c r="A1985" s="44" t="s">
        <v>2717</v>
      </c>
      <c r="B1985" s="44" t="s">
        <v>695</v>
      </c>
      <c r="E1985" s="37" t="s">
        <v>590</v>
      </c>
      <c r="F1985" s="37" t="s">
        <v>9</v>
      </c>
    </row>
    <row r="1986" spans="1:6" ht="30" x14ac:dyDescent="0.4">
      <c r="A1986" s="44" t="s">
        <v>2718</v>
      </c>
      <c r="B1986" s="44" t="s">
        <v>695</v>
      </c>
      <c r="E1986" s="37" t="s">
        <v>590</v>
      </c>
      <c r="F1986" s="37" t="s">
        <v>9</v>
      </c>
    </row>
    <row r="1987" spans="1:6" x14ac:dyDescent="0.4">
      <c r="A1987" s="44" t="s">
        <v>2719</v>
      </c>
      <c r="B1987" s="44" t="s">
        <v>695</v>
      </c>
      <c r="E1987" s="37" t="s">
        <v>380</v>
      </c>
      <c r="F1987" s="37" t="s">
        <v>393</v>
      </c>
    </row>
    <row r="1988" spans="1:6" x14ac:dyDescent="0.4">
      <c r="A1988" s="44" t="s">
        <v>2720</v>
      </c>
      <c r="B1988" s="44" t="s">
        <v>695</v>
      </c>
      <c r="E1988" s="37" t="s">
        <v>380</v>
      </c>
      <c r="F1988" s="37" t="s">
        <v>393</v>
      </c>
    </row>
    <row r="1989" spans="1:6" x14ac:dyDescent="0.4">
      <c r="A1989" s="44" t="s">
        <v>2721</v>
      </c>
      <c r="B1989" s="44" t="s">
        <v>695</v>
      </c>
      <c r="E1989" s="37" t="s">
        <v>380</v>
      </c>
      <c r="F1989" s="37" t="s">
        <v>392</v>
      </c>
    </row>
    <row r="1990" spans="1:6" x14ac:dyDescent="0.4">
      <c r="A1990" s="44" t="s">
        <v>2722</v>
      </c>
      <c r="B1990" s="44" t="s">
        <v>695</v>
      </c>
      <c r="E1990" s="37" t="s">
        <v>380</v>
      </c>
      <c r="F1990" s="37" t="s">
        <v>392</v>
      </c>
    </row>
    <row r="1991" spans="1:6" x14ac:dyDescent="0.4">
      <c r="A1991" s="44" t="s">
        <v>2723</v>
      </c>
      <c r="B1991" s="44" t="s">
        <v>695</v>
      </c>
      <c r="E1991" s="37" t="s">
        <v>380</v>
      </c>
      <c r="F1991" s="37" t="s">
        <v>30</v>
      </c>
    </row>
    <row r="1992" spans="1:6" x14ac:dyDescent="0.4">
      <c r="A1992" s="44" t="s">
        <v>2724</v>
      </c>
      <c r="B1992" s="44" t="s">
        <v>695</v>
      </c>
      <c r="E1992" s="37" t="s">
        <v>380</v>
      </c>
      <c r="F1992" s="37" t="s">
        <v>393</v>
      </c>
    </row>
    <row r="1993" spans="1:6" x14ac:dyDescent="0.4">
      <c r="A1993" s="44" t="s">
        <v>2725</v>
      </c>
      <c r="B1993" s="44" t="s">
        <v>695</v>
      </c>
      <c r="E1993" s="37" t="s">
        <v>380</v>
      </c>
      <c r="F1993" s="37" t="s">
        <v>393</v>
      </c>
    </row>
    <row r="1994" spans="1:6" x14ac:dyDescent="0.4">
      <c r="A1994" s="44" t="s">
        <v>2726</v>
      </c>
      <c r="B1994" s="44" t="s">
        <v>695</v>
      </c>
      <c r="E1994" s="37" t="s">
        <v>380</v>
      </c>
      <c r="F1994" s="37" t="s">
        <v>393</v>
      </c>
    </row>
    <row r="1995" spans="1:6" x14ac:dyDescent="0.4">
      <c r="A1995" s="44" t="s">
        <v>2727</v>
      </c>
      <c r="B1995" s="44" t="s">
        <v>695</v>
      </c>
      <c r="E1995" s="37" t="s">
        <v>380</v>
      </c>
      <c r="F1995" s="37" t="s">
        <v>592</v>
      </c>
    </row>
    <row r="1996" spans="1:6" x14ac:dyDescent="0.4">
      <c r="A1996" s="44" t="s">
        <v>2728</v>
      </c>
      <c r="B1996" s="44" t="s">
        <v>695</v>
      </c>
      <c r="E1996" s="37" t="s">
        <v>380</v>
      </c>
      <c r="F1996" s="37" t="s">
        <v>592</v>
      </c>
    </row>
    <row r="1997" spans="1:6" x14ac:dyDescent="0.4">
      <c r="A1997" s="44" t="s">
        <v>2729</v>
      </c>
      <c r="B1997" s="44" t="s">
        <v>695</v>
      </c>
      <c r="E1997" s="37" t="s">
        <v>380</v>
      </c>
      <c r="F1997" s="37" t="s">
        <v>392</v>
      </c>
    </row>
    <row r="1998" spans="1:6" x14ac:dyDescent="0.4">
      <c r="A1998" s="44" t="s">
        <v>2730</v>
      </c>
      <c r="B1998" s="44" t="s">
        <v>695</v>
      </c>
      <c r="E1998" s="37" t="s">
        <v>380</v>
      </c>
      <c r="F1998" s="37" t="s">
        <v>30</v>
      </c>
    </row>
    <row r="1999" spans="1:6" x14ac:dyDescent="0.4">
      <c r="A1999" s="44" t="s">
        <v>2731</v>
      </c>
      <c r="B1999" s="44" t="s">
        <v>695</v>
      </c>
      <c r="E1999" s="37" t="s">
        <v>380</v>
      </c>
      <c r="F1999" s="37" t="s">
        <v>30</v>
      </c>
    </row>
    <row r="2000" spans="1:6" x14ac:dyDescent="0.4">
      <c r="A2000" s="44" t="s">
        <v>2732</v>
      </c>
      <c r="B2000" s="44" t="s">
        <v>695</v>
      </c>
      <c r="E2000" s="37" t="s">
        <v>380</v>
      </c>
      <c r="F2000" s="37" t="s">
        <v>30</v>
      </c>
    </row>
    <row r="2001" spans="1:6" x14ac:dyDescent="0.4">
      <c r="A2001" s="44" t="s">
        <v>2733</v>
      </c>
      <c r="B2001" s="44" t="s">
        <v>695</v>
      </c>
      <c r="E2001" s="37" t="s">
        <v>380</v>
      </c>
      <c r="F2001" s="37" t="s">
        <v>30</v>
      </c>
    </row>
    <row r="2002" spans="1:6" x14ac:dyDescent="0.4">
      <c r="A2002" s="44" t="s">
        <v>2734</v>
      </c>
      <c r="B2002" s="44" t="s">
        <v>695</v>
      </c>
      <c r="E2002" s="37" t="s">
        <v>380</v>
      </c>
      <c r="F2002" s="37" t="s">
        <v>393</v>
      </c>
    </row>
    <row r="2003" spans="1:6" x14ac:dyDescent="0.4">
      <c r="A2003" s="44" t="s">
        <v>2735</v>
      </c>
      <c r="B2003" s="44" t="s">
        <v>695</v>
      </c>
      <c r="E2003" s="37" t="s">
        <v>590</v>
      </c>
      <c r="F2003" s="37" t="s">
        <v>11</v>
      </c>
    </row>
    <row r="2004" spans="1:6" x14ac:dyDescent="0.4">
      <c r="A2004" s="44" t="s">
        <v>2736</v>
      </c>
      <c r="B2004" s="44" t="s">
        <v>695</v>
      </c>
      <c r="E2004" s="37" t="s">
        <v>380</v>
      </c>
      <c r="F2004" s="37" t="s">
        <v>30</v>
      </c>
    </row>
    <row r="2005" spans="1:6" x14ac:dyDescent="0.4">
      <c r="A2005" s="44" t="s">
        <v>2737</v>
      </c>
      <c r="B2005" s="44" t="s">
        <v>695</v>
      </c>
      <c r="E2005" s="37" t="s">
        <v>380</v>
      </c>
      <c r="F2005" s="37" t="s">
        <v>393</v>
      </c>
    </row>
    <row r="2006" spans="1:6" x14ac:dyDescent="0.4">
      <c r="A2006" s="44" t="s">
        <v>2738</v>
      </c>
      <c r="B2006" s="44" t="s">
        <v>695</v>
      </c>
      <c r="E2006" s="37" t="s">
        <v>380</v>
      </c>
      <c r="F2006" s="37" t="s">
        <v>393</v>
      </c>
    </row>
    <row r="2007" spans="1:6" x14ac:dyDescent="0.4">
      <c r="A2007" s="44" t="s">
        <v>2739</v>
      </c>
      <c r="B2007" s="44" t="s">
        <v>695</v>
      </c>
      <c r="E2007" s="37" t="s">
        <v>380</v>
      </c>
      <c r="F2007" s="37" t="s">
        <v>393</v>
      </c>
    </row>
    <row r="2008" spans="1:6" x14ac:dyDescent="0.4">
      <c r="A2008" s="44" t="s">
        <v>2740</v>
      </c>
      <c r="B2008" s="44" t="s">
        <v>695</v>
      </c>
      <c r="E2008" s="37" t="s">
        <v>380</v>
      </c>
      <c r="F2008" s="37" t="s">
        <v>592</v>
      </c>
    </row>
    <row r="2009" spans="1:6" x14ac:dyDescent="0.4">
      <c r="A2009" s="44" t="s">
        <v>2741</v>
      </c>
      <c r="B2009" s="44" t="s">
        <v>695</v>
      </c>
      <c r="E2009" s="37" t="s">
        <v>380</v>
      </c>
      <c r="F2009" s="37" t="s">
        <v>393</v>
      </c>
    </row>
    <row r="2010" spans="1:6" x14ac:dyDescent="0.4">
      <c r="A2010" s="44" t="s">
        <v>2742</v>
      </c>
      <c r="B2010" s="44" t="s">
        <v>695</v>
      </c>
      <c r="E2010" s="37" t="s">
        <v>380</v>
      </c>
      <c r="F2010" s="37" t="s">
        <v>393</v>
      </c>
    </row>
    <row r="2011" spans="1:6" x14ac:dyDescent="0.4">
      <c r="A2011" s="44" t="s">
        <v>2743</v>
      </c>
      <c r="B2011" s="44" t="s">
        <v>2052</v>
      </c>
      <c r="E2011" s="37" t="s">
        <v>2409</v>
      </c>
      <c r="F2011" s="37" t="s">
        <v>2054</v>
      </c>
    </row>
    <row r="2012" spans="1:6" x14ac:dyDescent="0.4">
      <c r="A2012" s="44" t="s">
        <v>2744</v>
      </c>
      <c r="B2012" s="44" t="s">
        <v>695</v>
      </c>
      <c r="E2012" s="37" t="s">
        <v>380</v>
      </c>
      <c r="F2012" s="37" t="s">
        <v>393</v>
      </c>
    </row>
    <row r="2013" spans="1:6" x14ac:dyDescent="0.4">
      <c r="A2013" s="44" t="s">
        <v>2745</v>
      </c>
      <c r="B2013" s="44" t="s">
        <v>695</v>
      </c>
      <c r="E2013" s="37" t="s">
        <v>380</v>
      </c>
      <c r="F2013" s="37" t="s">
        <v>592</v>
      </c>
    </row>
    <row r="2014" spans="1:6" x14ac:dyDescent="0.4">
      <c r="A2014" s="44" t="s">
        <v>2746</v>
      </c>
      <c r="B2014" s="44" t="s">
        <v>695</v>
      </c>
      <c r="E2014" s="37" t="s">
        <v>380</v>
      </c>
      <c r="F2014" s="37" t="s">
        <v>592</v>
      </c>
    </row>
    <row r="2015" spans="1:6" x14ac:dyDescent="0.4">
      <c r="A2015" s="44" t="s">
        <v>2747</v>
      </c>
      <c r="B2015" s="44" t="s">
        <v>695</v>
      </c>
      <c r="E2015" s="37" t="s">
        <v>2422</v>
      </c>
      <c r="F2015" s="37" t="s">
        <v>2423</v>
      </c>
    </row>
    <row r="2016" spans="1:6" x14ac:dyDescent="0.4">
      <c r="A2016" s="44" t="s">
        <v>2748</v>
      </c>
      <c r="B2016" s="44" t="s">
        <v>695</v>
      </c>
      <c r="E2016" s="37" t="s">
        <v>696</v>
      </c>
      <c r="F2016" s="37" t="s">
        <v>2368</v>
      </c>
    </row>
    <row r="2017" spans="1:6" x14ac:dyDescent="0.4">
      <c r="A2017" s="44" t="s">
        <v>2749</v>
      </c>
      <c r="B2017" s="44" t="s">
        <v>695</v>
      </c>
      <c r="E2017" s="37" t="s">
        <v>696</v>
      </c>
      <c r="F2017" s="37" t="s">
        <v>2368</v>
      </c>
    </row>
    <row r="2018" spans="1:6" x14ac:dyDescent="0.4">
      <c r="A2018" s="44" t="s">
        <v>2750</v>
      </c>
      <c r="B2018" s="44" t="s">
        <v>695</v>
      </c>
      <c r="E2018" s="37" t="s">
        <v>2409</v>
      </c>
      <c r="F2018" s="37" t="s">
        <v>2751</v>
      </c>
    </row>
    <row r="2019" spans="1:6" x14ac:dyDescent="0.4">
      <c r="A2019" s="44" t="s">
        <v>2752</v>
      </c>
      <c r="B2019" s="44" t="s">
        <v>695</v>
      </c>
      <c r="E2019" s="37" t="s">
        <v>2409</v>
      </c>
      <c r="F2019" s="37" t="s">
        <v>2751</v>
      </c>
    </row>
    <row r="2020" spans="1:6" x14ac:dyDescent="0.4">
      <c r="A2020" s="44" t="s">
        <v>2753</v>
      </c>
      <c r="B2020" s="44" t="s">
        <v>1861</v>
      </c>
      <c r="C2020" s="37" t="s">
        <v>696</v>
      </c>
      <c r="D2020" s="37" t="s">
        <v>1862</v>
      </c>
      <c r="E2020" s="37" t="s">
        <v>696</v>
      </c>
      <c r="F2020" s="37" t="s">
        <v>1862</v>
      </c>
    </row>
    <row r="2021" spans="1:6" x14ac:dyDescent="0.4">
      <c r="A2021" s="44" t="s">
        <v>2754</v>
      </c>
      <c r="B2021" s="44" t="s">
        <v>1861</v>
      </c>
      <c r="C2021" s="37" t="s">
        <v>696</v>
      </c>
      <c r="D2021" s="37" t="s">
        <v>1862</v>
      </c>
      <c r="E2021" s="37" t="s">
        <v>696</v>
      </c>
      <c r="F2021" s="37" t="s">
        <v>1862</v>
      </c>
    </row>
    <row r="2022" spans="1:6" x14ac:dyDescent="0.4">
      <c r="A2022" s="44" t="s">
        <v>2755</v>
      </c>
      <c r="B2022" s="44" t="s">
        <v>1861</v>
      </c>
      <c r="C2022" s="37" t="s">
        <v>696</v>
      </c>
      <c r="D2022" s="37" t="s">
        <v>1862</v>
      </c>
      <c r="E2022" s="37" t="s">
        <v>696</v>
      </c>
      <c r="F2022" s="37" t="s">
        <v>1862</v>
      </c>
    </row>
    <row r="2023" spans="1:6" x14ac:dyDescent="0.4">
      <c r="A2023" s="44" t="s">
        <v>2756</v>
      </c>
      <c r="B2023" s="44" t="s">
        <v>695</v>
      </c>
      <c r="E2023" s="37" t="s">
        <v>696</v>
      </c>
      <c r="F2023" s="37" t="s">
        <v>2368</v>
      </c>
    </row>
    <row r="2024" spans="1:6" x14ac:dyDescent="0.4">
      <c r="A2024" s="44" t="s">
        <v>2757</v>
      </c>
      <c r="B2024" s="44" t="s">
        <v>695</v>
      </c>
      <c r="E2024" s="37" t="s">
        <v>696</v>
      </c>
      <c r="F2024" s="37" t="s">
        <v>2368</v>
      </c>
    </row>
    <row r="2025" spans="1:6" x14ac:dyDescent="0.4">
      <c r="A2025" s="44" t="s">
        <v>2758</v>
      </c>
      <c r="B2025" s="44" t="s">
        <v>695</v>
      </c>
      <c r="E2025" s="37" t="s">
        <v>696</v>
      </c>
      <c r="F2025" s="37" t="s">
        <v>2368</v>
      </c>
    </row>
    <row r="2026" spans="1:6" x14ac:dyDescent="0.4">
      <c r="A2026" s="44" t="s">
        <v>2759</v>
      </c>
      <c r="B2026" s="44" t="s">
        <v>1861</v>
      </c>
      <c r="E2026" s="37" t="s">
        <v>696</v>
      </c>
      <c r="F2026" s="37" t="s">
        <v>1862</v>
      </c>
    </row>
    <row r="2027" spans="1:6" x14ac:dyDescent="0.4">
      <c r="A2027" s="44" t="s">
        <v>2760</v>
      </c>
      <c r="B2027" s="44" t="s">
        <v>1861</v>
      </c>
      <c r="E2027" s="37" t="s">
        <v>696</v>
      </c>
      <c r="F2027" s="37" t="s">
        <v>1862</v>
      </c>
    </row>
    <row r="2028" spans="1:6" x14ac:dyDescent="0.4">
      <c r="A2028" s="44" t="s">
        <v>2761</v>
      </c>
      <c r="B2028" s="44" t="s">
        <v>695</v>
      </c>
      <c r="E2028" s="37" t="s">
        <v>696</v>
      </c>
      <c r="F2028" s="37" t="s">
        <v>2368</v>
      </c>
    </row>
    <row r="2029" spans="1:6" x14ac:dyDescent="0.4">
      <c r="A2029" s="44" t="s">
        <v>2762</v>
      </c>
      <c r="B2029" s="44" t="s">
        <v>1861</v>
      </c>
      <c r="E2029" s="37" t="s">
        <v>696</v>
      </c>
      <c r="F2029" s="37" t="s">
        <v>1862</v>
      </c>
    </row>
    <row r="2030" spans="1:6" x14ac:dyDescent="0.4">
      <c r="A2030" s="44" t="s">
        <v>2763</v>
      </c>
      <c r="B2030" s="44" t="s">
        <v>2052</v>
      </c>
      <c r="E2030" s="37" t="s">
        <v>2409</v>
      </c>
      <c r="F2030" s="37" t="s">
        <v>2054</v>
      </c>
    </row>
    <row r="2031" spans="1:6" x14ac:dyDescent="0.4">
      <c r="A2031" s="44" t="s">
        <v>2764</v>
      </c>
      <c r="B2031" s="44" t="s">
        <v>695</v>
      </c>
      <c r="E2031" s="37" t="s">
        <v>696</v>
      </c>
      <c r="F2031" s="37" t="s">
        <v>2368</v>
      </c>
    </row>
    <row r="2032" spans="1:6" x14ac:dyDescent="0.4">
      <c r="A2032" s="44" t="s">
        <v>2765</v>
      </c>
      <c r="B2032" s="44" t="s">
        <v>695</v>
      </c>
      <c r="E2032" s="37" t="s">
        <v>696</v>
      </c>
      <c r="F2032" s="37" t="s">
        <v>697</v>
      </c>
    </row>
    <row r="2033" spans="1:6" x14ac:dyDescent="0.4">
      <c r="A2033" s="44" t="s">
        <v>2766</v>
      </c>
      <c r="B2033" s="44" t="s">
        <v>695</v>
      </c>
      <c r="E2033" s="37" t="s">
        <v>696</v>
      </c>
      <c r="F2033" s="37" t="s">
        <v>697</v>
      </c>
    </row>
    <row r="2034" spans="1:6" x14ac:dyDescent="0.4">
      <c r="A2034" s="44" t="s">
        <v>2767</v>
      </c>
      <c r="B2034" s="44" t="s">
        <v>2052</v>
      </c>
      <c r="E2034" s="37" t="s">
        <v>2409</v>
      </c>
      <c r="F2034" s="37" t="s">
        <v>2054</v>
      </c>
    </row>
    <row r="2035" spans="1:6" x14ac:dyDescent="0.4">
      <c r="A2035" s="44" t="s">
        <v>2768</v>
      </c>
      <c r="B2035" s="44" t="s">
        <v>2052</v>
      </c>
      <c r="E2035" s="37" t="s">
        <v>2409</v>
      </c>
      <c r="F2035" s="37" t="s">
        <v>2769</v>
      </c>
    </row>
    <row r="2036" spans="1:6" x14ac:dyDescent="0.4">
      <c r="A2036" s="44" t="s">
        <v>2770</v>
      </c>
      <c r="B2036" s="44" t="s">
        <v>695</v>
      </c>
      <c r="E2036" s="37" t="s">
        <v>590</v>
      </c>
      <c r="F2036" s="37" t="s">
        <v>14</v>
      </c>
    </row>
    <row r="2037" spans="1:6" x14ac:dyDescent="0.4">
      <c r="A2037" s="44" t="s">
        <v>2771</v>
      </c>
      <c r="B2037" s="44" t="s">
        <v>1861</v>
      </c>
      <c r="E2037" s="37" t="s">
        <v>696</v>
      </c>
      <c r="F2037" s="37" t="s">
        <v>1862</v>
      </c>
    </row>
    <row r="2038" spans="1:6" x14ac:dyDescent="0.4">
      <c r="A2038" s="44" t="s">
        <v>2772</v>
      </c>
      <c r="B2038" s="44" t="s">
        <v>835</v>
      </c>
      <c r="C2038" s="37" t="s">
        <v>836</v>
      </c>
      <c r="D2038" s="37" t="s">
        <v>837</v>
      </c>
      <c r="E2038" s="37" t="s">
        <v>836</v>
      </c>
      <c r="F2038" s="37" t="s">
        <v>837</v>
      </c>
    </row>
    <row r="2039" spans="1:6" x14ac:dyDescent="0.4">
      <c r="A2039" s="44" t="s">
        <v>2773</v>
      </c>
      <c r="B2039" s="44" t="s">
        <v>2052</v>
      </c>
      <c r="E2039" s="37" t="s">
        <v>2409</v>
      </c>
      <c r="F2039" s="37" t="s">
        <v>2054</v>
      </c>
    </row>
    <row r="2040" spans="1:6" x14ac:dyDescent="0.4">
      <c r="A2040" s="44" t="s">
        <v>2774</v>
      </c>
      <c r="B2040" s="44" t="s">
        <v>2052</v>
      </c>
      <c r="E2040" s="37" t="s">
        <v>2409</v>
      </c>
      <c r="F2040" s="37" t="s">
        <v>2054</v>
      </c>
    </row>
    <row r="2041" spans="1:6" x14ac:dyDescent="0.4">
      <c r="A2041" s="44" t="s">
        <v>2775</v>
      </c>
      <c r="B2041" s="44" t="s">
        <v>695</v>
      </c>
      <c r="E2041" s="37" t="s">
        <v>696</v>
      </c>
      <c r="F2041" s="37" t="s">
        <v>2368</v>
      </c>
    </row>
    <row r="2042" spans="1:6" x14ac:dyDescent="0.4">
      <c r="A2042" s="44" t="s">
        <v>2776</v>
      </c>
      <c r="B2042" s="44" t="s">
        <v>695</v>
      </c>
      <c r="E2042" s="37" t="s">
        <v>696</v>
      </c>
      <c r="F2042" s="37" t="s">
        <v>2368</v>
      </c>
    </row>
    <row r="2043" spans="1:6" ht="30" x14ac:dyDescent="0.4">
      <c r="A2043" s="44" t="s">
        <v>2777</v>
      </c>
      <c r="B2043" s="44" t="s">
        <v>695</v>
      </c>
      <c r="E2043" s="37" t="s">
        <v>696</v>
      </c>
      <c r="F2043" s="37" t="s">
        <v>2368</v>
      </c>
    </row>
    <row r="2044" spans="1:6" x14ac:dyDescent="0.4">
      <c r="A2044" s="44" t="s">
        <v>2778</v>
      </c>
      <c r="B2044" s="44" t="s">
        <v>695</v>
      </c>
      <c r="E2044" s="37" t="s">
        <v>696</v>
      </c>
      <c r="F2044" s="37" t="s">
        <v>2368</v>
      </c>
    </row>
    <row r="2045" spans="1:6" x14ac:dyDescent="0.4">
      <c r="A2045" s="44" t="s">
        <v>2779</v>
      </c>
      <c r="B2045" s="44" t="s">
        <v>695</v>
      </c>
      <c r="E2045" s="37" t="s">
        <v>696</v>
      </c>
      <c r="F2045" s="37" t="s">
        <v>2368</v>
      </c>
    </row>
    <row r="2046" spans="1:6" ht="30" x14ac:dyDescent="0.4">
      <c r="A2046" s="44" t="s">
        <v>2780</v>
      </c>
      <c r="B2046" s="44" t="s">
        <v>695</v>
      </c>
      <c r="E2046" s="37" t="s">
        <v>696</v>
      </c>
      <c r="F2046" s="37" t="s">
        <v>2368</v>
      </c>
    </row>
    <row r="2047" spans="1:6" x14ac:dyDescent="0.4">
      <c r="A2047" s="44" t="s">
        <v>2781</v>
      </c>
      <c r="B2047" s="44" t="s">
        <v>695</v>
      </c>
      <c r="E2047" s="37" t="s">
        <v>696</v>
      </c>
      <c r="F2047" s="37" t="s">
        <v>2368</v>
      </c>
    </row>
    <row r="2048" spans="1:6" x14ac:dyDescent="0.4">
      <c r="A2048" s="44" t="s">
        <v>2782</v>
      </c>
      <c r="B2048" s="44" t="s">
        <v>695</v>
      </c>
      <c r="E2048" s="37" t="s">
        <v>2783</v>
      </c>
      <c r="F2048" s="37" t="s">
        <v>2769</v>
      </c>
    </row>
    <row r="2049" spans="1:6" x14ac:dyDescent="0.4">
      <c r="A2049" s="44" t="s">
        <v>2784</v>
      </c>
      <c r="B2049" s="44" t="s">
        <v>695</v>
      </c>
      <c r="E2049" s="37" t="s">
        <v>2783</v>
      </c>
      <c r="F2049" s="37" t="s">
        <v>2769</v>
      </c>
    </row>
    <row r="2050" spans="1:6" x14ac:dyDescent="0.4">
      <c r="A2050" s="44" t="s">
        <v>2785</v>
      </c>
      <c r="B2050" s="37" t="s">
        <v>695</v>
      </c>
      <c r="E2050" s="37" t="s">
        <v>2783</v>
      </c>
      <c r="F2050" s="37" t="s">
        <v>30</v>
      </c>
    </row>
    <row r="2051" spans="1:6" x14ac:dyDescent="0.4">
      <c r="A2051" s="44" t="s">
        <v>2786</v>
      </c>
      <c r="B2051" s="44" t="s">
        <v>695</v>
      </c>
      <c r="E2051" s="37" t="s">
        <v>2783</v>
      </c>
      <c r="F2051" s="37" t="s">
        <v>30</v>
      </c>
    </row>
    <row r="2052" spans="1:6" x14ac:dyDescent="0.4">
      <c r="A2052" s="44" t="s">
        <v>2787</v>
      </c>
      <c r="B2052" s="44" t="s">
        <v>695</v>
      </c>
      <c r="E2052" s="37" t="s">
        <v>2783</v>
      </c>
      <c r="F2052" s="37" t="s">
        <v>30</v>
      </c>
    </row>
    <row r="2053" spans="1:6" x14ac:dyDescent="0.4">
      <c r="A2053" s="44" t="s">
        <v>2788</v>
      </c>
      <c r="B2053" s="44" t="s">
        <v>695</v>
      </c>
      <c r="E2053" s="37" t="s">
        <v>2783</v>
      </c>
      <c r="F2053" s="37" t="s">
        <v>30</v>
      </c>
    </row>
    <row r="2054" spans="1:6" x14ac:dyDescent="0.4">
      <c r="A2054" s="44" t="s">
        <v>2789</v>
      </c>
      <c r="B2054" s="44" t="s">
        <v>695</v>
      </c>
      <c r="E2054" s="37" t="s">
        <v>2783</v>
      </c>
      <c r="F2054" s="37" t="s">
        <v>30</v>
      </c>
    </row>
    <row r="2055" spans="1:6" x14ac:dyDescent="0.4">
      <c r="A2055" s="44" t="s">
        <v>2790</v>
      </c>
      <c r="B2055" s="44" t="s">
        <v>695</v>
      </c>
      <c r="E2055" s="37" t="s">
        <v>2783</v>
      </c>
      <c r="F2055" s="37" t="s">
        <v>393</v>
      </c>
    </row>
    <row r="2056" spans="1:6" x14ac:dyDescent="0.4">
      <c r="A2056" s="44" t="s">
        <v>2791</v>
      </c>
      <c r="B2056" s="44" t="s">
        <v>695</v>
      </c>
      <c r="E2056" s="37" t="s">
        <v>2783</v>
      </c>
      <c r="F2056" s="37" t="s">
        <v>393</v>
      </c>
    </row>
    <row r="2057" spans="1:6" x14ac:dyDescent="0.4">
      <c r="A2057" s="44" t="s">
        <v>2792</v>
      </c>
      <c r="B2057" s="44" t="s">
        <v>695</v>
      </c>
      <c r="E2057" s="37" t="s">
        <v>2783</v>
      </c>
      <c r="F2057" s="37" t="s">
        <v>393</v>
      </c>
    </row>
    <row r="2058" spans="1:6" x14ac:dyDescent="0.4">
      <c r="A2058" s="44" t="s">
        <v>2793</v>
      </c>
      <c r="B2058" s="44" t="s">
        <v>695</v>
      </c>
      <c r="E2058" s="37" t="s">
        <v>2783</v>
      </c>
      <c r="F2058" s="37" t="s">
        <v>393</v>
      </c>
    </row>
    <row r="2059" spans="1:6" x14ac:dyDescent="0.4">
      <c r="A2059" s="44" t="s">
        <v>2794</v>
      </c>
      <c r="B2059" s="44" t="s">
        <v>695</v>
      </c>
      <c r="E2059" s="37" t="s">
        <v>2783</v>
      </c>
      <c r="F2059" s="37" t="s">
        <v>393</v>
      </c>
    </row>
    <row r="2060" spans="1:6" x14ac:dyDescent="0.4">
      <c r="A2060" s="44" t="s">
        <v>2795</v>
      </c>
      <c r="B2060" s="44" t="s">
        <v>695</v>
      </c>
      <c r="E2060" s="37" t="s">
        <v>2783</v>
      </c>
      <c r="F2060" s="37" t="s">
        <v>393</v>
      </c>
    </row>
    <row r="2061" spans="1:6" x14ac:dyDescent="0.4">
      <c r="A2061" s="44" t="s">
        <v>2796</v>
      </c>
      <c r="B2061" s="44" t="s">
        <v>695</v>
      </c>
      <c r="E2061" s="37" t="s">
        <v>2783</v>
      </c>
      <c r="F2061" s="37" t="s">
        <v>393</v>
      </c>
    </row>
    <row r="2062" spans="1:6" ht="30" x14ac:dyDescent="0.4">
      <c r="A2062" s="44" t="s">
        <v>2797</v>
      </c>
      <c r="B2062" s="44" t="s">
        <v>695</v>
      </c>
      <c r="E2062" s="37" t="s">
        <v>2783</v>
      </c>
      <c r="F2062" s="37" t="s">
        <v>393</v>
      </c>
    </row>
    <row r="2063" spans="1:6" ht="30" x14ac:dyDescent="0.4">
      <c r="A2063" s="44" t="s">
        <v>2798</v>
      </c>
      <c r="B2063" s="44" t="s">
        <v>695</v>
      </c>
      <c r="E2063" s="37" t="s">
        <v>2783</v>
      </c>
      <c r="F2063" s="37" t="s">
        <v>393</v>
      </c>
    </row>
    <row r="2064" spans="1:6" x14ac:dyDescent="0.4">
      <c r="A2064" s="44" t="s">
        <v>2799</v>
      </c>
      <c r="B2064" s="44" t="s">
        <v>695</v>
      </c>
      <c r="E2064" s="37" t="s">
        <v>2783</v>
      </c>
      <c r="F2064" s="37" t="s">
        <v>393</v>
      </c>
    </row>
    <row r="2065" spans="1:6" x14ac:dyDescent="0.4">
      <c r="A2065" s="44" t="s">
        <v>2800</v>
      </c>
      <c r="B2065" s="44" t="s">
        <v>695</v>
      </c>
      <c r="E2065" s="37" t="s">
        <v>2783</v>
      </c>
      <c r="F2065" s="37" t="s">
        <v>592</v>
      </c>
    </row>
    <row r="2066" spans="1:6" x14ac:dyDescent="0.4">
      <c r="A2066" s="44" t="s">
        <v>2801</v>
      </c>
      <c r="B2066" s="44" t="s">
        <v>695</v>
      </c>
      <c r="E2066" s="37" t="s">
        <v>2783</v>
      </c>
      <c r="F2066" s="37" t="s">
        <v>592</v>
      </c>
    </row>
    <row r="2067" spans="1:6" x14ac:dyDescent="0.4">
      <c r="A2067" s="44" t="s">
        <v>2802</v>
      </c>
      <c r="B2067" s="44" t="s">
        <v>695</v>
      </c>
      <c r="E2067" s="37" t="s">
        <v>2783</v>
      </c>
      <c r="F2067" s="37" t="s">
        <v>592</v>
      </c>
    </row>
    <row r="2068" spans="1:6" x14ac:dyDescent="0.4">
      <c r="A2068" s="44" t="s">
        <v>2803</v>
      </c>
      <c r="B2068" s="44" t="s">
        <v>695</v>
      </c>
      <c r="E2068" s="37" t="s">
        <v>2783</v>
      </c>
      <c r="F2068" s="37" t="s">
        <v>592</v>
      </c>
    </row>
    <row r="2069" spans="1:6" x14ac:dyDescent="0.4">
      <c r="A2069" s="44" t="s">
        <v>2804</v>
      </c>
      <c r="B2069" s="44" t="s">
        <v>695</v>
      </c>
      <c r="E2069" s="37" t="s">
        <v>2783</v>
      </c>
      <c r="F2069" s="37" t="s">
        <v>592</v>
      </c>
    </row>
    <row r="2070" spans="1:6" x14ac:dyDescent="0.4">
      <c r="A2070" s="44" t="s">
        <v>2805</v>
      </c>
      <c r="B2070" s="44" t="s">
        <v>695</v>
      </c>
      <c r="E2070" s="37" t="s">
        <v>2783</v>
      </c>
      <c r="F2070" s="37" t="s">
        <v>592</v>
      </c>
    </row>
    <row r="2071" spans="1:6" ht="30" x14ac:dyDescent="0.4">
      <c r="A2071" s="44" t="s">
        <v>2806</v>
      </c>
      <c r="B2071" s="44" t="s">
        <v>695</v>
      </c>
      <c r="E2071" s="37" t="s">
        <v>2783</v>
      </c>
      <c r="F2071" s="37" t="s">
        <v>592</v>
      </c>
    </row>
    <row r="2072" spans="1:6" ht="30" x14ac:dyDescent="0.4">
      <c r="A2072" s="44" t="s">
        <v>2807</v>
      </c>
      <c r="B2072" s="44" t="s">
        <v>695</v>
      </c>
      <c r="E2072" s="37" t="s">
        <v>2783</v>
      </c>
      <c r="F2072" s="37" t="s">
        <v>592</v>
      </c>
    </row>
    <row r="2073" spans="1:6" x14ac:dyDescent="0.4">
      <c r="A2073" s="44" t="s">
        <v>2808</v>
      </c>
      <c r="B2073" s="44" t="s">
        <v>695</v>
      </c>
      <c r="E2073" s="37" t="s">
        <v>2783</v>
      </c>
      <c r="F2073" s="37" t="s">
        <v>592</v>
      </c>
    </row>
    <row r="2074" spans="1:6" x14ac:dyDescent="0.4">
      <c r="A2074" s="44" t="s">
        <v>2809</v>
      </c>
      <c r="B2074" s="44" t="s">
        <v>695</v>
      </c>
      <c r="E2074" s="37" t="s">
        <v>2783</v>
      </c>
      <c r="F2074" s="37" t="s">
        <v>592</v>
      </c>
    </row>
    <row r="2075" spans="1:6" x14ac:dyDescent="0.4">
      <c r="A2075" s="44" t="s">
        <v>2810</v>
      </c>
      <c r="B2075" s="44" t="s">
        <v>695</v>
      </c>
      <c r="E2075" s="37" t="s">
        <v>590</v>
      </c>
      <c r="F2075" s="37" t="s">
        <v>14</v>
      </c>
    </row>
    <row r="2076" spans="1:6" x14ac:dyDescent="0.4">
      <c r="A2076" s="44" t="s">
        <v>2811</v>
      </c>
      <c r="B2076" s="44" t="s">
        <v>695</v>
      </c>
      <c r="E2076" s="37" t="s">
        <v>590</v>
      </c>
      <c r="F2076" s="37" t="s">
        <v>14</v>
      </c>
    </row>
    <row r="2077" spans="1:6" x14ac:dyDescent="0.4">
      <c r="A2077" s="44" t="s">
        <v>2812</v>
      </c>
      <c r="B2077" s="44" t="s">
        <v>695</v>
      </c>
      <c r="E2077" s="37" t="s">
        <v>19</v>
      </c>
      <c r="F2077" s="37" t="s">
        <v>20</v>
      </c>
    </row>
    <row r="2078" spans="1:6" x14ac:dyDescent="0.4">
      <c r="A2078" s="44" t="s">
        <v>2813</v>
      </c>
      <c r="B2078" s="44" t="s">
        <v>835</v>
      </c>
      <c r="E2078" s="37" t="s">
        <v>836</v>
      </c>
      <c r="F2078" s="37" t="s">
        <v>837</v>
      </c>
    </row>
  </sheetData>
  <sheetProtection algorithmName="SHA-512" hashValue="OTN+0IrujXtKaKFrBrzn3qMbmywbx/QzxrFR8I6Y5k8CXYuURpi3sf3tSfv9BCFtux7w9YEn8BdLxer7rPSgCA==" saltValue="XUy4cJSzwSnxxrzf2Vuq0A==" spinCount="100000" sheet="1" autoFilter="0"/>
  <autoFilter ref="A11:F2078"/>
  <mergeCells count="8">
    <mergeCell ref="O1:T11"/>
    <mergeCell ref="A1:F1"/>
    <mergeCell ref="H1:M11"/>
    <mergeCell ref="A3:A7"/>
    <mergeCell ref="B3:B7"/>
    <mergeCell ref="E3:E7"/>
    <mergeCell ref="F3:F7"/>
    <mergeCell ref="A10:F10"/>
  </mergeCells>
  <phoneticPr fontId="2"/>
  <pageMargins left="0.75" right="0.75" top="1" bottom="1" header="0.51200000000000001" footer="0.5120000000000000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105"/>
  <sheetViews>
    <sheetView workbookViewId="0">
      <selection activeCell="X80" sqref="X80"/>
    </sheetView>
  </sheetViews>
  <sheetFormatPr defaultColWidth="8.5" defaultRowHeight="15" x14ac:dyDescent="0.4"/>
  <cols>
    <col min="1" max="1" width="7.25" style="37" customWidth="1"/>
    <col min="2" max="2" width="16.75" style="37" customWidth="1"/>
    <col min="3" max="16" width="5.125" style="37" customWidth="1"/>
    <col min="17" max="17" width="1.125" style="37" customWidth="1"/>
    <col min="18" max="16384" width="8.5" style="37"/>
  </cols>
  <sheetData>
    <row r="1" spans="1:45" s="44" customFormat="1" ht="60" customHeight="1" x14ac:dyDescent="0.4">
      <c r="A1" s="1267" t="s">
        <v>286</v>
      </c>
      <c r="B1" s="1267"/>
      <c r="C1" s="1267"/>
      <c r="D1" s="1267"/>
      <c r="E1" s="1267"/>
      <c r="F1" s="1267"/>
      <c r="G1" s="1267"/>
      <c r="H1" s="1267"/>
      <c r="I1" s="1267"/>
      <c r="J1" s="1267"/>
      <c r="K1" s="1267"/>
      <c r="L1" s="1267"/>
      <c r="M1" s="1267"/>
      <c r="N1" s="1267"/>
      <c r="O1" s="1267"/>
      <c r="P1" s="1267"/>
      <c r="Q1" s="54"/>
      <c r="R1" s="54"/>
      <c r="S1" s="54"/>
      <c r="T1" s="54"/>
      <c r="U1" s="54"/>
      <c r="V1" s="54"/>
      <c r="W1" s="54"/>
      <c r="X1" s="54"/>
      <c r="Y1" s="54"/>
      <c r="Z1" s="54"/>
      <c r="AA1" s="54"/>
      <c r="AB1" s="54"/>
    </row>
    <row r="2" spans="1:45" s="44" customFormat="1" ht="17.25" customHeight="1" x14ac:dyDescent="0.4">
      <c r="A2" s="1395"/>
      <c r="B2" s="1395"/>
      <c r="C2" s="1395"/>
      <c r="D2" s="1395"/>
      <c r="E2" s="1395"/>
      <c r="F2" s="1395"/>
      <c r="G2" s="1395"/>
      <c r="H2" s="1395"/>
      <c r="I2" s="1395"/>
      <c r="J2" s="1395"/>
      <c r="K2" s="1395"/>
      <c r="L2" s="1395"/>
      <c r="M2" s="1395"/>
      <c r="N2" s="1395"/>
      <c r="O2" s="1395"/>
      <c r="P2" s="1395"/>
      <c r="AH2" s="55"/>
      <c r="AI2" s="37"/>
      <c r="AJ2" s="37"/>
      <c r="AK2" s="37"/>
      <c r="AL2" s="37"/>
      <c r="AM2" s="37"/>
      <c r="AN2" s="37"/>
      <c r="AO2" s="37"/>
      <c r="AP2" s="37"/>
      <c r="AQ2" s="37"/>
      <c r="AR2" s="37"/>
      <c r="AS2" s="37"/>
    </row>
    <row r="3" spans="1:45" s="201" customFormat="1" x14ac:dyDescent="0.4">
      <c r="C3" s="202" t="s">
        <v>287</v>
      </c>
      <c r="D3" s="203">
        <f>COUNTIF(卒業生情報入力シート!$E$25:$E$1024,"")-COUNTIF(卒業生情報入力シート!$D$25:$D$1024,"")</f>
        <v>0</v>
      </c>
      <c r="E3" s="204"/>
      <c r="F3" s="1537" t="s">
        <v>585</v>
      </c>
      <c r="G3" s="1537"/>
      <c r="H3" s="1537"/>
      <c r="I3" s="1537"/>
      <c r="J3" s="1537"/>
      <c r="K3" s="1537"/>
      <c r="L3" s="1537"/>
      <c r="M3" s="1537"/>
      <c r="N3" s="1537"/>
      <c r="O3" s="1537"/>
      <c r="P3" s="1537"/>
    </row>
    <row r="4" spans="1:45" s="201" customFormat="1" ht="6" customHeight="1" x14ac:dyDescent="0.4">
      <c r="E4" s="204"/>
    </row>
    <row r="5" spans="1:45" s="44" customFormat="1" ht="16.5" customHeight="1" x14ac:dyDescent="0.4">
      <c r="A5" s="1538" t="s">
        <v>688</v>
      </c>
      <c r="B5" s="1440"/>
      <c r="C5" s="1440"/>
      <c r="D5" s="1440"/>
      <c r="E5" s="1440"/>
      <c r="F5" s="1440"/>
      <c r="G5" s="1440"/>
      <c r="H5" s="1440"/>
      <c r="I5" s="1440"/>
      <c r="J5" s="1440"/>
      <c r="K5" s="1440"/>
      <c r="L5" s="1440"/>
      <c r="M5" s="1440"/>
      <c r="N5" s="1440"/>
      <c r="O5" s="1440"/>
      <c r="P5" s="1440"/>
      <c r="Q5" s="37"/>
    </row>
    <row r="6" spans="1:45" s="44" customFormat="1" ht="4.5" customHeight="1" x14ac:dyDescent="0.4">
      <c r="J6" s="37"/>
      <c r="K6" s="37"/>
      <c r="L6" s="37"/>
      <c r="M6" s="37"/>
      <c r="N6" s="37"/>
      <c r="O6" s="37"/>
      <c r="P6" s="37"/>
      <c r="Q6" s="37"/>
    </row>
    <row r="7" spans="1:45" s="56" customFormat="1" ht="17.25" customHeight="1" thickBot="1" x14ac:dyDescent="0.3">
      <c r="A7" s="1539" t="s">
        <v>288</v>
      </c>
      <c r="B7" s="1539"/>
      <c r="C7" s="1539"/>
      <c r="D7" s="1539"/>
      <c r="E7" s="1539"/>
      <c r="F7" s="1539"/>
      <c r="G7" s="1539"/>
      <c r="H7" s="1539"/>
      <c r="I7" s="1539"/>
      <c r="J7" s="1539"/>
      <c r="K7" s="1539"/>
      <c r="L7" s="1539"/>
      <c r="M7" s="1539"/>
      <c r="N7" s="1539"/>
      <c r="O7" s="1539"/>
      <c r="P7" s="1539"/>
      <c r="Q7" s="205"/>
    </row>
    <row r="8" spans="1:45" s="56" customFormat="1" ht="14.1" customHeight="1" x14ac:dyDescent="0.25">
      <c r="A8" s="1522" t="s">
        <v>276</v>
      </c>
      <c r="B8" s="1523"/>
      <c r="C8" s="206" t="s">
        <v>289</v>
      </c>
      <c r="D8" s="207" t="s">
        <v>290</v>
      </c>
      <c r="E8" s="208" t="s">
        <v>291</v>
      </c>
      <c r="F8" s="209"/>
      <c r="G8" s="209"/>
      <c r="H8" s="209"/>
      <c r="I8" s="209"/>
      <c r="J8" s="205"/>
      <c r="K8" s="205"/>
      <c r="L8" s="205"/>
      <c r="M8" s="205"/>
      <c r="N8" s="205"/>
      <c r="O8" s="205"/>
      <c r="P8" s="205"/>
      <c r="Q8" s="205"/>
    </row>
    <row r="9" spans="1:45" s="198" customFormat="1" ht="163.5" customHeight="1" thickBot="1" x14ac:dyDescent="0.45">
      <c r="A9" s="1526"/>
      <c r="B9" s="1527"/>
      <c r="C9" s="210" t="s">
        <v>689</v>
      </c>
      <c r="D9" s="211" t="s">
        <v>690</v>
      </c>
      <c r="E9" s="212" t="s">
        <v>292</v>
      </c>
      <c r="J9" s="154"/>
      <c r="K9" s="154"/>
      <c r="L9" s="154"/>
      <c r="M9" s="154"/>
      <c r="N9" s="154"/>
      <c r="O9" s="154"/>
      <c r="P9" s="154"/>
      <c r="Q9" s="154"/>
    </row>
    <row r="10" spans="1:45" s="198" customFormat="1" ht="13.5" customHeight="1" x14ac:dyDescent="0.4">
      <c r="A10" s="1504" t="s">
        <v>227</v>
      </c>
      <c r="B10" s="213" t="s">
        <v>228</v>
      </c>
      <c r="C10" s="68">
        <f>COUNTIFS(卒業生情報入力シート!$E$25:$E$1024,$A84,卒業生情報入力シート!$F$25:$F$1024,$B84)</f>
        <v>0</v>
      </c>
      <c r="D10" s="214">
        <f>COUNTIFS(卒業生情報入力シート!$E$25:$E$1024,$A84,卒業生情報入力シート!$F$25:$F$1024,$B84,卒業生情報入力シート!$J$25:$J$1024,1)</f>
        <v>0</v>
      </c>
      <c r="E10" s="215">
        <f>COUNTIFS(卒業生情報入力シート!$E$25:$E$1024,$A84,卒業生情報入力シート!$F$25:$F$1024,$B84,卒業生情報入力シート!$K$25:$K$1024,1)</f>
        <v>0</v>
      </c>
      <c r="F10" s="216"/>
      <c r="J10" s="154"/>
      <c r="K10" s="154"/>
      <c r="L10" s="154"/>
      <c r="M10" s="154"/>
      <c r="N10" s="154"/>
      <c r="O10" s="154"/>
      <c r="P10" s="154"/>
      <c r="Q10" s="154"/>
    </row>
    <row r="11" spans="1:45" s="198" customFormat="1" ht="13.5" customHeight="1" x14ac:dyDescent="0.4">
      <c r="A11" s="1505"/>
      <c r="B11" s="217" t="s">
        <v>23</v>
      </c>
      <c r="C11" s="79">
        <f>COUNTIFS(卒業生情報入力シート!$E$25:$E$1024,$A85,卒業生情報入力シート!$F$25:$F$1024,$B85)</f>
        <v>0</v>
      </c>
      <c r="D11" s="218">
        <f>COUNTIFS(卒業生情報入力シート!$E$25:$E$1024,$A85,卒業生情報入力シート!$F$25:$F$1024,$B85,卒業生情報入力シート!$J$25:$J$1024,1)</f>
        <v>0</v>
      </c>
      <c r="E11" s="219">
        <f>COUNTIFS(卒業生情報入力シート!$E$25:$E$1024,$A85,卒業生情報入力シート!$F$25:$F$1024,$B85,卒業生情報入力シート!$K$25:$K$1024,1)</f>
        <v>0</v>
      </c>
      <c r="F11" s="216"/>
      <c r="J11" s="154"/>
      <c r="K11" s="154"/>
      <c r="L11" s="154"/>
      <c r="M11" s="154"/>
      <c r="N11" s="154"/>
      <c r="O11" s="154"/>
      <c r="P11" s="154"/>
      <c r="Q11" s="154"/>
    </row>
    <row r="12" spans="1:45" s="198" customFormat="1" ht="13.5" customHeight="1" x14ac:dyDescent="0.4">
      <c r="A12" s="1506" t="s">
        <v>293</v>
      </c>
      <c r="B12" s="220" t="s">
        <v>230</v>
      </c>
      <c r="C12" s="221">
        <f>COUNTIFS(卒業生情報入力シート!$E$25:$E$1024,$A86,卒業生情報入力シート!$F$25:$F$1024,$B86)</f>
        <v>0</v>
      </c>
      <c r="D12" s="222">
        <f>COUNTIFS(卒業生情報入力シート!$E$25:$E$1024,$A86,卒業生情報入力シート!$F$25:$F$1024,$B86,卒業生情報入力シート!$J$25:$J$1024,1)</f>
        <v>0</v>
      </c>
      <c r="E12" s="223">
        <f>COUNTIFS(卒業生情報入力シート!$E$25:$E$1024,$A86,卒業生情報入力シート!$F$25:$F$1024,$B86,卒業生情報入力シート!$K$25:$K$1024,1)</f>
        <v>0</v>
      </c>
      <c r="F12" s="216"/>
      <c r="J12" s="154"/>
      <c r="K12" s="154"/>
      <c r="L12" s="154"/>
      <c r="M12" s="154"/>
      <c r="N12" s="154"/>
      <c r="O12" s="154"/>
      <c r="P12" s="154"/>
      <c r="Q12" s="154"/>
    </row>
    <row r="13" spans="1:45" s="198" customFormat="1" ht="13.5" customHeight="1" x14ac:dyDescent="0.4">
      <c r="A13" s="1507"/>
      <c r="B13" s="224" t="s">
        <v>28</v>
      </c>
      <c r="C13" s="221">
        <f>COUNTIFS(卒業生情報入力シート!$E$25:$E$1024,$A87,卒業生情報入力シート!$F$25:$F$1024,$B87)</f>
        <v>0</v>
      </c>
      <c r="D13" s="222">
        <f>COUNTIFS(卒業生情報入力シート!$E$25:$E$1024,$A87,卒業生情報入力シート!$F$25:$F$1024,$B87,卒業生情報入力シート!$J$25:$J$1024,1)</f>
        <v>0</v>
      </c>
      <c r="E13" s="225">
        <f>COUNTIFS(卒業生情報入力シート!$E$25:$E$1024,$A87,卒業生情報入力シート!$F$25:$F$1024,$B87,卒業生情報入力シート!$K$25:$K$1024,1)</f>
        <v>0</v>
      </c>
      <c r="F13" s="216"/>
      <c r="J13" s="154"/>
      <c r="K13" s="154"/>
      <c r="L13" s="154"/>
      <c r="M13" s="154"/>
      <c r="N13" s="154"/>
      <c r="O13" s="154"/>
      <c r="P13" s="154"/>
      <c r="Q13" s="154"/>
    </row>
    <row r="14" spans="1:45" s="198" customFormat="1" ht="13.5" customHeight="1" x14ac:dyDescent="0.4">
      <c r="A14" s="1508"/>
      <c r="B14" s="226" t="s">
        <v>231</v>
      </c>
      <c r="C14" s="79">
        <f>COUNTIFS(卒業生情報入力シート!$E$25:$E$1024,$A88,卒業生情報入力シート!$F$25:$F$1024,$B88)</f>
        <v>0</v>
      </c>
      <c r="D14" s="218">
        <f>COUNTIFS(卒業生情報入力シート!$E$25:$E$1024,$A88,卒業生情報入力シート!$F$25:$F$1024,$B88,卒業生情報入力シート!$J$25:$J$1024,1)</f>
        <v>0</v>
      </c>
      <c r="E14" s="227">
        <f>COUNTIFS(卒業生情報入力シート!$E$25:$E$1024,$A88,卒業生情報入力シート!$F$25:$F$1024,$B88,卒業生情報入力シート!$K$25:$K$1024,1)</f>
        <v>0</v>
      </c>
      <c r="F14" s="216"/>
      <c r="J14" s="154"/>
      <c r="K14" s="154"/>
      <c r="L14" s="154"/>
      <c r="M14" s="154"/>
      <c r="N14" s="154"/>
      <c r="O14" s="154"/>
      <c r="P14" s="154"/>
      <c r="Q14" s="154"/>
    </row>
    <row r="15" spans="1:45" s="198" customFormat="1" ht="13.5" customHeight="1" x14ac:dyDescent="0.4">
      <c r="A15" s="1383" t="s">
        <v>294</v>
      </c>
      <c r="B15" s="228" t="s">
        <v>233</v>
      </c>
      <c r="C15" s="221">
        <f>COUNTIFS(卒業生情報入力シート!$E$25:$E$1024,$A89,卒業生情報入力シート!$F$25:$F$1024,$B89)</f>
        <v>0</v>
      </c>
      <c r="D15" s="222">
        <f>COUNTIFS(卒業生情報入力シート!$E$25:$E$1024,$A89,卒業生情報入力シート!$F$25:$F$1024,$B89,卒業生情報入力シート!$J$25:$J$1024,1)</f>
        <v>0</v>
      </c>
      <c r="E15" s="223">
        <f>COUNTIFS(卒業生情報入力シート!$E$25:$E$1024,$A89,卒業生情報入力シート!$F$25:$F$1024,$B89,卒業生情報入力シート!$K$25:$K$1024,1)</f>
        <v>0</v>
      </c>
      <c r="F15" s="216"/>
      <c r="J15" s="154"/>
      <c r="K15" s="154"/>
      <c r="L15" s="154"/>
      <c r="M15" s="154"/>
      <c r="N15" s="154"/>
      <c r="O15" s="154"/>
      <c r="P15" s="154"/>
      <c r="Q15" s="154"/>
    </row>
    <row r="16" spans="1:45" s="198" customFormat="1" ht="13.5" customHeight="1" x14ac:dyDescent="0.4">
      <c r="A16" s="1385"/>
      <c r="B16" s="229" t="s">
        <v>234</v>
      </c>
      <c r="C16" s="221">
        <f>COUNTIFS(卒業生情報入力シート!$E$25:$E$1024,$A90,卒業生情報入力シート!$F$25:$F$1024,$B90)</f>
        <v>0</v>
      </c>
      <c r="D16" s="222">
        <f>COUNTIFS(卒業生情報入力シート!$E$25:$E$1024,$A90,卒業生情報入力シート!$F$25:$F$1024,$B90,卒業生情報入力シート!$J$25:$J$1024,1)</f>
        <v>0</v>
      </c>
      <c r="E16" s="225">
        <f>COUNTIFS(卒業生情報入力シート!$E$25:$E$1024,$A90,卒業生情報入力シート!$F$25:$F$1024,$B90,卒業生情報入力シート!$K$25:$K$1024,1)</f>
        <v>0</v>
      </c>
      <c r="F16" s="216"/>
      <c r="J16" s="154"/>
      <c r="K16" s="154"/>
      <c r="L16" s="154"/>
      <c r="M16" s="154"/>
      <c r="N16" s="154"/>
      <c r="O16" s="154"/>
      <c r="P16" s="154"/>
      <c r="Q16" s="154"/>
    </row>
    <row r="17" spans="1:17" s="198" customFormat="1" ht="13.5" customHeight="1" x14ac:dyDescent="0.4">
      <c r="A17" s="1385"/>
      <c r="B17" s="229" t="s">
        <v>235</v>
      </c>
      <c r="C17" s="221">
        <f>COUNTIFS(卒業生情報入力シート!$E$25:$E$1024,$A91,卒業生情報入力シート!$F$25:$F$1024,$B91)</f>
        <v>0</v>
      </c>
      <c r="D17" s="222">
        <f>COUNTIFS(卒業生情報入力シート!$E$25:$E$1024,$A91,卒業生情報入力シート!$F$25:$F$1024,$B91,卒業生情報入力シート!$J$25:$J$1024,1)</f>
        <v>0</v>
      </c>
      <c r="E17" s="225">
        <f>COUNTIFS(卒業生情報入力シート!$E$25:$E$1024,$A91,卒業生情報入力シート!$F$25:$F$1024,$B91,卒業生情報入力シート!$K$25:$K$1024,1)</f>
        <v>0</v>
      </c>
      <c r="F17" s="216"/>
      <c r="J17" s="154"/>
      <c r="K17" s="154"/>
      <c r="L17" s="154"/>
      <c r="M17" s="154"/>
      <c r="N17" s="154"/>
      <c r="O17" s="154"/>
      <c r="P17" s="154"/>
      <c r="Q17" s="154"/>
    </row>
    <row r="18" spans="1:17" s="198" customFormat="1" ht="13.5" customHeight="1" x14ac:dyDescent="0.4">
      <c r="A18" s="1387"/>
      <c r="B18" s="230" t="s">
        <v>236</v>
      </c>
      <c r="C18" s="79">
        <f>COUNTIFS(卒業生情報入力シート!$E$25:$E$1024,$A92,卒業生情報入力シート!$F$25:$F$1024,$B92)</f>
        <v>0</v>
      </c>
      <c r="D18" s="218">
        <f>COUNTIFS(卒業生情報入力シート!$E$25:$E$1024,$A92,卒業生情報入力シート!$F$25:$F$1024,$B92,卒業生情報入力シート!$J$25:$J$1024,1)</f>
        <v>0</v>
      </c>
      <c r="E18" s="227">
        <f>COUNTIFS(卒業生情報入力シート!$E$25:$E$1024,$A92,卒業生情報入力シート!$F$25:$F$1024,$B92,卒業生情報入力シート!$K$25:$K$1024,1)</f>
        <v>0</v>
      </c>
      <c r="F18" s="216"/>
      <c r="J18" s="154"/>
      <c r="K18" s="154"/>
      <c r="L18" s="154"/>
      <c r="M18" s="154"/>
      <c r="N18" s="154"/>
      <c r="O18" s="154"/>
      <c r="P18" s="154"/>
      <c r="Q18" s="154"/>
    </row>
    <row r="19" spans="1:17" s="198" customFormat="1" ht="13.5" customHeight="1" x14ac:dyDescent="0.4">
      <c r="A19" s="1351" t="s">
        <v>275</v>
      </c>
      <c r="B19" s="231" t="s">
        <v>61</v>
      </c>
      <c r="C19" s="221">
        <f>COUNTIFS(卒業生情報入力シート!$E$25:$E$1024,$A93,卒業生情報入力シート!$F$25:$F$1024,$B93)</f>
        <v>0</v>
      </c>
      <c r="D19" s="222">
        <f>COUNTIFS(卒業生情報入力シート!$E$25:$E$1024,$A93,卒業生情報入力シート!$F$25:$F$1024,$B93,卒業生情報入力シート!$J$25:$J$1024,1)</f>
        <v>0</v>
      </c>
      <c r="E19" s="223">
        <f>COUNTIFS(卒業生情報入力シート!$E$25:$E$1024,$A93,卒業生情報入力シート!$F$25:$F$1024,$B93,卒業生情報入力シート!$K$25:$K$1024,1)</f>
        <v>0</v>
      </c>
      <c r="F19" s="216"/>
      <c r="J19" s="154"/>
      <c r="K19" s="154"/>
      <c r="L19" s="154"/>
      <c r="M19" s="154"/>
      <c r="N19" s="154"/>
      <c r="O19" s="154"/>
      <c r="P19" s="154"/>
      <c r="Q19" s="154"/>
    </row>
    <row r="20" spans="1:17" s="198" customFormat="1" ht="13.5" customHeight="1" x14ac:dyDescent="0.4">
      <c r="A20" s="1509"/>
      <c r="B20" s="232" t="s">
        <v>63</v>
      </c>
      <c r="C20" s="79">
        <f>COUNTIFS(卒業生情報入力シート!$E$25:$E$1024,$A94,卒業生情報入力シート!$F$25:$F$1024,$B94)</f>
        <v>0</v>
      </c>
      <c r="D20" s="218">
        <f>COUNTIFS(卒業生情報入力シート!$E$25:$E$1024,$A94,卒業生情報入力シート!$F$25:$F$1024,$B94,卒業生情報入力シート!$J$25:$J$1024,1)</f>
        <v>0</v>
      </c>
      <c r="E20" s="227">
        <f>COUNTIFS(卒業生情報入力シート!$E$25:$E$1024,$A94,卒業生情報入力シート!$F$25:$F$1024,$B94,卒業生情報入力シート!$K$25:$K$1024,1)</f>
        <v>0</v>
      </c>
      <c r="F20" s="216"/>
      <c r="J20" s="154"/>
      <c r="K20" s="154"/>
      <c r="L20" s="154"/>
      <c r="M20" s="154"/>
      <c r="N20" s="154"/>
      <c r="O20" s="154"/>
      <c r="P20" s="154"/>
      <c r="Q20" s="154"/>
    </row>
    <row r="21" spans="1:17" s="198" customFormat="1" ht="13.5" customHeight="1" x14ac:dyDescent="0.4">
      <c r="A21" s="1510" t="s">
        <v>239</v>
      </c>
      <c r="B21" s="1511"/>
      <c r="C21" s="79">
        <f>COUNTIFS(卒業生情報入力シート!$E$25:$E$1024,$A95,卒業生情報入力シート!$F$25:$F$1024,$B95)</f>
        <v>0</v>
      </c>
      <c r="D21" s="218">
        <f>COUNTIFS(卒業生情報入力シート!$E$25:$E$1024,$A95,卒業生情報入力シート!$F$25:$F$1024,$B95,卒業生情報入力シート!$J$25:$J$1024,1)</f>
        <v>0</v>
      </c>
      <c r="E21" s="233">
        <f>COUNTIFS(卒業生情報入力シート!$E$25:$E$1024,$A95,卒業生情報入力シート!$F$25:$F$1024,$B95,卒業生情報入力シート!$K$25:$K$1024,1)</f>
        <v>0</v>
      </c>
      <c r="F21" s="216"/>
      <c r="J21" s="154"/>
      <c r="K21" s="154"/>
      <c r="L21" s="154"/>
      <c r="M21" s="154"/>
      <c r="N21" s="154"/>
      <c r="O21" s="154"/>
      <c r="P21" s="154"/>
      <c r="Q21" s="154"/>
    </row>
    <row r="22" spans="1:17" s="198" customFormat="1" ht="13.5" customHeight="1" x14ac:dyDescent="0.4">
      <c r="A22" s="1419" t="s">
        <v>2822</v>
      </c>
      <c r="B22" s="234" t="s">
        <v>295</v>
      </c>
      <c r="C22" s="221">
        <f>COUNTIFS(卒業生情報入力シート!$E$25:$E$1024,$A96,卒業生情報入力シート!$F$25:$F$1024,$B96)</f>
        <v>0</v>
      </c>
      <c r="D22" s="222">
        <f>COUNTIFS(卒業生情報入力シート!$E$25:$E$1024,$A96,卒業生情報入力シート!$F$25:$F$1024,$B96,卒業生情報入力シート!$J$25:$J$1024,1)</f>
        <v>0</v>
      </c>
      <c r="E22" s="223">
        <f>COUNTIFS(卒業生情報入力シート!$E$25:$E$1024,$A96,卒業生情報入力シート!$F$25:$F$1024,$B96,卒業生情報入力シート!$K$25:$K$1024,1)</f>
        <v>0</v>
      </c>
      <c r="F22" s="216"/>
      <c r="J22" s="154"/>
      <c r="K22" s="154"/>
      <c r="L22" s="154"/>
      <c r="M22" s="154"/>
      <c r="N22" s="154"/>
      <c r="O22" s="154"/>
      <c r="P22" s="154"/>
      <c r="Q22" s="154"/>
    </row>
    <row r="23" spans="1:17" s="198" customFormat="1" ht="13.5" customHeight="1" x14ac:dyDescent="0.4">
      <c r="A23" s="1361"/>
      <c r="B23" s="235" t="s">
        <v>296</v>
      </c>
      <c r="C23" s="221">
        <f>COUNTIFS(卒業生情報入力シート!$E$25:$E$1024,$A97,卒業生情報入力シート!$F$25:$F$1024,$B97)</f>
        <v>0</v>
      </c>
      <c r="D23" s="222">
        <f>COUNTIFS(卒業生情報入力シート!$E$25:$E$1024,$A97,卒業生情報入力シート!$F$25:$F$1024,$B97,卒業生情報入力シート!$J$25:$J$1024,1)</f>
        <v>0</v>
      </c>
      <c r="E23" s="225">
        <f>COUNTIFS(卒業生情報入力シート!$E$25:$E$1024,$A97,卒業生情報入力シート!$F$25:$F$1024,$B97,卒業生情報入力シート!$K$25:$K$1024,1)</f>
        <v>0</v>
      </c>
      <c r="F23" s="216"/>
      <c r="J23" s="154"/>
      <c r="K23" s="154"/>
      <c r="L23" s="154"/>
      <c r="M23" s="154"/>
      <c r="N23" s="154"/>
      <c r="O23" s="154"/>
      <c r="P23" s="154"/>
      <c r="Q23" s="154"/>
    </row>
    <row r="24" spans="1:17" s="198" customFormat="1" ht="13.5" customHeight="1" x14ac:dyDescent="0.4">
      <c r="A24" s="1361"/>
      <c r="B24" s="236" t="s">
        <v>297</v>
      </c>
      <c r="C24" s="221">
        <f>COUNTIFS(卒業生情報入力シート!$E$25:$E$1024,$A98,卒業生情報入力シート!$F$25:$F$1024,$B98)</f>
        <v>0</v>
      </c>
      <c r="D24" s="222">
        <f>COUNTIFS(卒業生情報入力シート!$E$25:$E$1024,$A98,卒業生情報入力シート!$F$25:$F$1024,$B98,卒業生情報入力シート!$J$25:$J$1024,1)</f>
        <v>0</v>
      </c>
      <c r="E24" s="225">
        <f>COUNTIFS(卒業生情報入力シート!$E$25:$E$1024,$A98,卒業生情報入力シート!$F$25:$F$1024,$B98,卒業生情報入力シート!$K$25:$K$1024,1)</f>
        <v>0</v>
      </c>
      <c r="F24" s="216"/>
      <c r="J24" s="154"/>
      <c r="K24" s="154"/>
      <c r="L24" s="154"/>
      <c r="M24" s="154"/>
      <c r="N24" s="154"/>
      <c r="O24" s="154"/>
      <c r="P24" s="154"/>
      <c r="Q24" s="154"/>
    </row>
    <row r="25" spans="1:17" s="198" customFormat="1" ht="13.5" customHeight="1" x14ac:dyDescent="0.4">
      <c r="A25" s="1363"/>
      <c r="B25" s="237" t="s">
        <v>243</v>
      </c>
      <c r="C25" s="79">
        <f>COUNTIFS(卒業生情報入力シート!$E$25:$E$1024,$A99,卒業生情報入力シート!$F$25:$F$1024,$B99)</f>
        <v>0</v>
      </c>
      <c r="D25" s="218">
        <f>COUNTIFS(卒業生情報入力シート!$E$25:$E$1024,$A99,卒業生情報入力シート!$F$25:$F$1024,$B99,卒業生情報入力シート!$J$25:$J$1024,1)</f>
        <v>0</v>
      </c>
      <c r="E25" s="227">
        <f>COUNTIFS(卒業生情報入力シート!$E$25:$E$1024,$A99,卒業生情報入力シート!$F$25:$F$1024,$B99,卒業生情報入力シート!$K$25:$K$1024,1)</f>
        <v>0</v>
      </c>
      <c r="F25" s="216"/>
      <c r="J25" s="154"/>
      <c r="K25" s="154"/>
      <c r="L25" s="154"/>
      <c r="M25" s="154"/>
      <c r="N25" s="154"/>
      <c r="O25" s="154"/>
      <c r="P25" s="154"/>
      <c r="Q25" s="154"/>
    </row>
    <row r="26" spans="1:17" s="198" customFormat="1" ht="13.5" customHeight="1" x14ac:dyDescent="0.4">
      <c r="A26" s="1489" t="s">
        <v>244</v>
      </c>
      <c r="B26" s="238" t="s">
        <v>245</v>
      </c>
      <c r="C26" s="221">
        <f>COUNTIFS(卒業生情報入力シート!$E$25:$E$1024,$A100,卒業生情報入力シート!$F$25:$F$1024,$B100)</f>
        <v>0</v>
      </c>
      <c r="D26" s="222">
        <f>COUNTIFS(卒業生情報入力シート!$E$25:$E$1024,$A100,卒業生情報入力シート!$F$25:$F$1024,$B100,卒業生情報入力シート!$J$25:$J$1024,1)</f>
        <v>0</v>
      </c>
      <c r="E26" s="223">
        <f>COUNTIFS(卒業生情報入力シート!$E$25:$E$1024,$A100,卒業生情報入力シート!$F$25:$F$1024,$B100,卒業生情報入力シート!$K$25:$K$1024,1)</f>
        <v>0</v>
      </c>
      <c r="F26" s="216"/>
      <c r="J26" s="154"/>
      <c r="K26" s="154"/>
      <c r="L26" s="154"/>
      <c r="M26" s="154"/>
      <c r="N26" s="154"/>
      <c r="O26" s="154"/>
      <c r="P26" s="154"/>
      <c r="Q26" s="154"/>
    </row>
    <row r="27" spans="1:17" s="198" customFormat="1" ht="13.5" customHeight="1" x14ac:dyDescent="0.4">
      <c r="A27" s="1490"/>
      <c r="B27" s="239" t="s">
        <v>246</v>
      </c>
      <c r="C27" s="221">
        <f>COUNTIFS(卒業生情報入力シート!$E$25:$E$1024,$A101,卒業生情報入力シート!$F$25:$F$1024,$B101)</f>
        <v>0</v>
      </c>
      <c r="D27" s="222">
        <f>COUNTIFS(卒業生情報入力シート!$E$25:$E$1024,$A101,卒業生情報入力シート!$F$25:$F$1024,$B101,卒業生情報入力シート!$J$25:$J$1024,1)</f>
        <v>0</v>
      </c>
      <c r="E27" s="225">
        <f>COUNTIFS(卒業生情報入力シート!$E$25:$E$1024,$A101,卒業生情報入力シート!$F$25:$F$1024,$B101,卒業生情報入力シート!$K$25:$K$1024,1)</f>
        <v>0</v>
      </c>
      <c r="F27" s="216"/>
      <c r="J27" s="154"/>
      <c r="K27" s="154"/>
      <c r="L27" s="154"/>
      <c r="M27" s="154"/>
      <c r="N27" s="154"/>
      <c r="O27" s="154"/>
      <c r="P27" s="154"/>
      <c r="Q27" s="154"/>
    </row>
    <row r="28" spans="1:17" s="198" customFormat="1" ht="13.5" customHeight="1" x14ac:dyDescent="0.4">
      <c r="A28" s="1490"/>
      <c r="B28" s="240" t="s">
        <v>247</v>
      </c>
      <c r="C28" s="221">
        <f>COUNTIFS(卒業生情報入力シート!$E$25:$E$1024,$A102,卒業生情報入力シート!$F$25:$F$1024,$B102)</f>
        <v>0</v>
      </c>
      <c r="D28" s="222">
        <f>COUNTIFS(卒業生情報入力シート!$E$25:$E$1024,$A102,卒業生情報入力シート!$F$25:$F$1024,$B102,卒業生情報入力シート!$J$25:$J$1024,1)</f>
        <v>0</v>
      </c>
      <c r="E28" s="225">
        <f>COUNTIFS(卒業生情報入力シート!$E$25:$E$1024,$A102,卒業生情報入力シート!$F$25:$F$1024,$B102,卒業生情報入力シート!$K$25:$K$1024,1)</f>
        <v>0</v>
      </c>
      <c r="F28" s="216"/>
      <c r="J28" s="154"/>
      <c r="K28" s="154"/>
      <c r="L28" s="154"/>
      <c r="M28" s="154"/>
      <c r="N28" s="154"/>
      <c r="O28" s="154"/>
      <c r="P28" s="154"/>
      <c r="Q28" s="154"/>
    </row>
    <row r="29" spans="1:17" s="198" customFormat="1" ht="13.5" customHeight="1" x14ac:dyDescent="0.4">
      <c r="A29" s="1490"/>
      <c r="B29" s="240" t="s">
        <v>298</v>
      </c>
      <c r="C29" s="221">
        <f>COUNTIFS(卒業生情報入力シート!$E$25:$E$1024,$A103,卒業生情報入力シート!$F$25:$F$1024,$B103)</f>
        <v>0</v>
      </c>
      <c r="D29" s="222">
        <f>COUNTIFS(卒業生情報入力シート!$E$25:$E$1024,$A103,卒業生情報入力シート!$F$25:$F$1024,$B103,卒業生情報入力シート!$J$25:$J$1024,1)</f>
        <v>0</v>
      </c>
      <c r="E29" s="225">
        <f>COUNTIFS(卒業生情報入力シート!$E$25:$E$1024,$A103,卒業生情報入力シート!$F$25:$F$1024,$B103,卒業生情報入力シート!$K$25:$K$1024,1)</f>
        <v>0</v>
      </c>
      <c r="F29" s="216"/>
      <c r="J29" s="154"/>
      <c r="K29" s="154"/>
      <c r="L29" s="154"/>
      <c r="M29" s="154"/>
      <c r="N29" s="154"/>
      <c r="O29" s="154"/>
      <c r="P29" s="154"/>
      <c r="Q29" s="154"/>
    </row>
    <row r="30" spans="1:17" s="198" customFormat="1" ht="13.5" customHeight="1" x14ac:dyDescent="0.4">
      <c r="A30" s="1491"/>
      <c r="B30" s="241" t="s">
        <v>248</v>
      </c>
      <c r="C30" s="79">
        <f>COUNTIFS(卒業生情報入力シート!$E$25:$E$1024,$A104,卒業生情報入力シート!$F$25:$F$1024,$B104)</f>
        <v>0</v>
      </c>
      <c r="D30" s="218">
        <f>COUNTIFS(卒業生情報入力シート!$E$25:$E$1024,$A104,卒業生情報入力シート!$F$25:$F$1024,$B104,卒業生情報入力シート!$J$25:$J$1024,1)</f>
        <v>0</v>
      </c>
      <c r="E30" s="227">
        <f>COUNTIFS(卒業生情報入力シート!$E$25:$E$1024,$A104,卒業生情報入力シート!$F$25:$F$1024,$B104,卒業生情報入力シート!$K$25:$K$1024,1)</f>
        <v>0</v>
      </c>
      <c r="F30" s="216"/>
      <c r="J30" s="154"/>
      <c r="K30" s="154"/>
      <c r="L30" s="154"/>
      <c r="M30" s="154"/>
      <c r="N30" s="154"/>
      <c r="O30" s="154"/>
      <c r="P30" s="154"/>
      <c r="Q30" s="154"/>
    </row>
    <row r="31" spans="1:17" s="198" customFormat="1" ht="13.5" customHeight="1" thickBot="1" x14ac:dyDescent="0.45">
      <c r="A31" s="1492" t="s">
        <v>249</v>
      </c>
      <c r="B31" s="1493"/>
      <c r="C31" s="142">
        <f>COUNTIFS(卒業生情報入力シート!$E$25:$E$1024,$A105,卒業生情報入力シート!$F$25:$F$1024,$B105)</f>
        <v>0</v>
      </c>
      <c r="D31" s="242">
        <f>COUNTIFS(卒業生情報入力シート!$E$25:$E$1024,$A105,卒業生情報入力シート!$F$25:$F$1024,$B105,卒業生情報入力シート!$J$25:$J$1024,1)</f>
        <v>0</v>
      </c>
      <c r="E31" s="243">
        <f>COUNTIFS(卒業生情報入力シート!$E$25:$E$1024,$A105,卒業生情報入力シート!$F$25:$F$1024,$B105,卒業生情報入力シート!$K$25:$K$1024,1)</f>
        <v>0</v>
      </c>
      <c r="F31" s="216"/>
      <c r="J31" s="154"/>
      <c r="K31" s="154"/>
      <c r="L31" s="154"/>
      <c r="M31" s="154"/>
      <c r="N31" s="154"/>
      <c r="O31" s="154"/>
      <c r="P31" s="154"/>
      <c r="Q31" s="154"/>
    </row>
    <row r="32" spans="1:17" s="44" customFormat="1" ht="16.5" thickTop="1" thickBot="1" x14ac:dyDescent="0.45">
      <c r="A32" s="1532" t="s">
        <v>299</v>
      </c>
      <c r="B32" s="1533"/>
      <c r="C32" s="244">
        <f>SUM(C10:C31)</f>
        <v>0</v>
      </c>
      <c r="D32" s="245">
        <f>SUM(D10:D31)</f>
        <v>0</v>
      </c>
      <c r="E32" s="246">
        <f>SUM(E10:E31)</f>
        <v>0</v>
      </c>
      <c r="F32" s="247"/>
      <c r="J32" s="37"/>
      <c r="K32" s="37"/>
      <c r="L32" s="37"/>
      <c r="M32" s="37"/>
      <c r="N32" s="37"/>
      <c r="O32" s="37"/>
      <c r="P32" s="37"/>
      <c r="Q32" s="37"/>
    </row>
    <row r="33" spans="1:17" s="44" customFormat="1" ht="7.5" customHeight="1" x14ac:dyDescent="0.4">
      <c r="A33" s="37"/>
      <c r="J33" s="37"/>
      <c r="K33" s="37"/>
      <c r="L33" s="37"/>
      <c r="M33" s="37"/>
      <c r="N33" s="37"/>
      <c r="O33" s="37"/>
      <c r="P33" s="37"/>
      <c r="Q33" s="37"/>
    </row>
    <row r="34" spans="1:17" s="44" customFormat="1" ht="18.75" customHeight="1" thickBot="1" x14ac:dyDescent="0.45">
      <c r="A34" s="37" t="s">
        <v>300</v>
      </c>
      <c r="J34" s="37"/>
      <c r="K34" s="37"/>
      <c r="L34" s="37"/>
      <c r="M34" s="37"/>
      <c r="N34" s="37"/>
      <c r="O34" s="37"/>
      <c r="P34" s="37"/>
      <c r="Q34" s="37"/>
    </row>
    <row r="35" spans="1:17" s="198" customFormat="1" ht="13.5" customHeight="1" x14ac:dyDescent="0.4">
      <c r="A35" s="1534" t="s">
        <v>2829</v>
      </c>
      <c r="B35" s="248" t="s">
        <v>301</v>
      </c>
      <c r="C35" s="68">
        <f>COUNTIF('発達障害（診断書なし・配慮あり）卒業生情報入力シート'!$E$25:$E$1024,$B35)</f>
        <v>0</v>
      </c>
      <c r="D35" s="249">
        <f>SUMIF('発達障害（診断書なし・配慮あり）卒業生情報入力シート'!$E$25:$E$1024,$B35,'発達障害（診断書なし・配慮あり）卒業生情報入力シート'!$F$25:$F$1024)</f>
        <v>0</v>
      </c>
      <c r="E35" s="250">
        <f>SUMIF('発達障害（診断書なし・配慮あり）卒業生情報入力シート'!$E$25:$E$1024,$B35,'発達障害（診断書なし・配慮あり）卒業生情報入力シート'!$G$25:$G$1024)</f>
        <v>0</v>
      </c>
      <c r="F35" s="216"/>
      <c r="J35" s="154"/>
      <c r="K35" s="154"/>
      <c r="L35" s="154"/>
      <c r="M35" s="154"/>
      <c r="N35" s="154"/>
      <c r="O35" s="154"/>
      <c r="P35" s="154"/>
      <c r="Q35" s="154"/>
    </row>
    <row r="36" spans="1:17" s="198" customFormat="1" ht="13.5" customHeight="1" x14ac:dyDescent="0.4">
      <c r="A36" s="1476"/>
      <c r="B36" s="251" t="s">
        <v>241</v>
      </c>
      <c r="C36" s="102">
        <f>COUNTIF('発達障害（診断書なし・配慮あり）卒業生情報入力シート'!$E$25:$E$1024,$B36)</f>
        <v>0</v>
      </c>
      <c r="D36" s="252">
        <f>SUMIF('発達障害（診断書なし・配慮あり）卒業生情報入力シート'!$E$25:$E$1024,$B36,'発達障害（診断書なし・配慮あり）卒業生情報入力シート'!$F$25:$F$1024)</f>
        <v>0</v>
      </c>
      <c r="E36" s="225">
        <f>SUMIF('発達障害（診断書なし・配慮あり）卒業生情報入力シート'!$E$25:$E$1024,$B36,'発達障害（診断書なし・配慮あり）卒業生情報入力シート'!$G$25:$G$1024)</f>
        <v>0</v>
      </c>
      <c r="F36" s="216"/>
      <c r="J36" s="154"/>
      <c r="K36" s="154"/>
      <c r="L36" s="154"/>
      <c r="M36" s="154"/>
      <c r="N36" s="154"/>
      <c r="O36" s="154"/>
      <c r="P36" s="154"/>
      <c r="Q36" s="154"/>
    </row>
    <row r="37" spans="1:17" s="198" customFormat="1" ht="13.5" customHeight="1" x14ac:dyDescent="0.4">
      <c r="A37" s="1476"/>
      <c r="B37" s="253" t="s">
        <v>302</v>
      </c>
      <c r="C37" s="102">
        <f>COUNTIF('発達障害（診断書なし・配慮あり）卒業生情報入力シート'!$E$25:$E$1024,$B37)</f>
        <v>0</v>
      </c>
      <c r="D37" s="252">
        <f>SUMIF('発達障害（診断書なし・配慮あり）卒業生情報入力シート'!$E$25:$E$1024,$B37,'発達障害（診断書なし・配慮あり）卒業生情報入力シート'!$F$25:$F$1024)</f>
        <v>0</v>
      </c>
      <c r="E37" s="225">
        <f>SUMIF('発達障害（診断書なし・配慮あり）卒業生情報入力シート'!$E$25:$E$1024,$B37,'発達障害（診断書なし・配慮あり）卒業生情報入力シート'!$G$25:$G$1024)</f>
        <v>0</v>
      </c>
      <c r="F37" s="216"/>
      <c r="J37" s="154"/>
      <c r="K37" s="154"/>
      <c r="L37" s="154"/>
      <c r="M37" s="154"/>
      <c r="N37" s="154"/>
      <c r="O37" s="154"/>
      <c r="P37" s="154"/>
      <c r="Q37" s="154"/>
    </row>
    <row r="38" spans="1:17" s="198" customFormat="1" ht="13.5" customHeight="1" thickBot="1" x14ac:dyDescent="0.45">
      <c r="A38" s="1476"/>
      <c r="B38" s="253" t="s">
        <v>250</v>
      </c>
      <c r="C38" s="164">
        <f>COUNTIF('発達障害（診断書なし・配慮あり）卒業生情報入力シート'!$E$25:$E$1024,$B38)</f>
        <v>0</v>
      </c>
      <c r="D38" s="254">
        <f>SUMIF('発達障害（診断書なし・配慮あり）卒業生情報入力シート'!$E$25:$E$1024,$B38,'発達障害（診断書なし・配慮あり）卒業生情報入力シート'!$F$25:$F$1024)</f>
        <v>0</v>
      </c>
      <c r="E38" s="255">
        <f>SUMIF('発達障害（診断書なし・配慮あり）卒業生情報入力シート'!$E$25:$E$1024,$B38,'発達障害（診断書なし・配慮あり）卒業生情報入力シート'!$G$25:$G$1024)</f>
        <v>0</v>
      </c>
      <c r="F38" s="216"/>
      <c r="J38" s="154"/>
      <c r="K38" s="154"/>
      <c r="L38" s="154"/>
      <c r="M38" s="154"/>
      <c r="N38" s="154"/>
      <c r="O38" s="154"/>
      <c r="P38" s="154"/>
      <c r="Q38" s="154"/>
    </row>
    <row r="39" spans="1:17" s="154" customFormat="1" ht="18" customHeight="1" thickTop="1" thickBot="1" x14ac:dyDescent="0.45">
      <c r="A39" s="1535" t="s">
        <v>299</v>
      </c>
      <c r="B39" s="1536"/>
      <c r="C39" s="256">
        <f>SUM(C35:C38)</f>
        <v>0</v>
      </c>
      <c r="D39" s="257">
        <f>SUM(D35:D38)</f>
        <v>0</v>
      </c>
      <c r="E39" s="258">
        <f>SUM(E35:E38)</f>
        <v>0</v>
      </c>
      <c r="F39" s="216"/>
      <c r="G39" s="198"/>
      <c r="H39" s="198"/>
      <c r="I39" s="198"/>
    </row>
    <row r="40" spans="1:17" s="44" customFormat="1" ht="17.25" customHeight="1" x14ac:dyDescent="0.4">
      <c r="A40" s="1395" t="s">
        <v>585</v>
      </c>
      <c r="B40" s="1395"/>
      <c r="C40" s="1395"/>
      <c r="D40" s="1395"/>
      <c r="E40" s="1395"/>
      <c r="F40" s="1395"/>
      <c r="G40" s="1395"/>
      <c r="H40" s="1395"/>
      <c r="I40" s="1395"/>
      <c r="J40" s="1395"/>
      <c r="K40" s="1395"/>
      <c r="L40" s="1395"/>
      <c r="M40" s="1395"/>
      <c r="N40" s="1395"/>
      <c r="O40" s="1395"/>
      <c r="P40" s="1395"/>
      <c r="Q40" s="37"/>
    </row>
    <row r="41" spans="1:17" s="44" customFormat="1" ht="19.5" customHeight="1" thickBot="1" x14ac:dyDescent="0.3">
      <c r="A41" s="259" t="s">
        <v>691</v>
      </c>
      <c r="B41" s="260"/>
      <c r="C41" s="260"/>
      <c r="D41" s="260"/>
      <c r="E41" s="260"/>
      <c r="F41" s="260"/>
      <c r="G41" s="260"/>
      <c r="H41" s="260"/>
      <c r="I41" s="260"/>
      <c r="J41" s="37"/>
      <c r="K41" s="37"/>
      <c r="L41" s="37"/>
      <c r="M41" s="37"/>
      <c r="N41" s="37"/>
      <c r="O41" s="37"/>
      <c r="P41" s="37"/>
      <c r="Q41" s="37"/>
    </row>
    <row r="42" spans="1:17" s="44" customFormat="1" ht="14.1" customHeight="1" x14ac:dyDescent="0.2">
      <c r="A42" s="1522" t="s">
        <v>276</v>
      </c>
      <c r="B42" s="1523"/>
      <c r="C42" s="1528" t="s">
        <v>303</v>
      </c>
      <c r="D42" s="1529"/>
      <c r="E42" s="1529"/>
      <c r="F42" s="1529"/>
      <c r="G42" s="1529"/>
      <c r="H42" s="1529"/>
      <c r="I42" s="1529"/>
      <c r="J42" s="261" t="s">
        <v>304</v>
      </c>
      <c r="K42" s="261" t="s">
        <v>305</v>
      </c>
      <c r="L42" s="261" t="s">
        <v>306</v>
      </c>
      <c r="M42" s="261" t="s">
        <v>307</v>
      </c>
      <c r="N42" s="261" t="s">
        <v>308</v>
      </c>
      <c r="O42" s="261" t="s">
        <v>309</v>
      </c>
      <c r="P42" s="262" t="s">
        <v>310</v>
      </c>
      <c r="Q42" s="37"/>
    </row>
    <row r="43" spans="1:17" s="44" customFormat="1" ht="14.1" customHeight="1" x14ac:dyDescent="0.2">
      <c r="A43" s="1524"/>
      <c r="B43" s="1525"/>
      <c r="C43" s="1530" t="s">
        <v>311</v>
      </c>
      <c r="D43" s="1531"/>
      <c r="E43" s="1531"/>
      <c r="F43" s="1531"/>
      <c r="G43" s="1531"/>
      <c r="H43" s="1531"/>
      <c r="I43" s="1531"/>
      <c r="J43" s="1512" t="s">
        <v>2827</v>
      </c>
      <c r="K43" s="1512" t="s">
        <v>2828</v>
      </c>
      <c r="L43" s="1512" t="s">
        <v>312</v>
      </c>
      <c r="M43" s="1512" t="s">
        <v>313</v>
      </c>
      <c r="N43" s="1512" t="s">
        <v>314</v>
      </c>
      <c r="O43" s="1512" t="s">
        <v>315</v>
      </c>
      <c r="P43" s="1513" t="s">
        <v>316</v>
      </c>
      <c r="Q43" s="37"/>
    </row>
    <row r="44" spans="1:17" s="44" customFormat="1" ht="14.1" customHeight="1" x14ac:dyDescent="0.25">
      <c r="A44" s="1524"/>
      <c r="B44" s="1525"/>
      <c r="C44" s="1514" t="s">
        <v>678</v>
      </c>
      <c r="D44" s="1516" t="s">
        <v>679</v>
      </c>
      <c r="E44" s="1516" t="s">
        <v>680</v>
      </c>
      <c r="F44" s="1516" t="s">
        <v>681</v>
      </c>
      <c r="G44" s="1518" t="s">
        <v>682</v>
      </c>
      <c r="H44" s="1520" t="s">
        <v>317</v>
      </c>
      <c r="I44" s="263"/>
      <c r="J44" s="1512"/>
      <c r="K44" s="1512"/>
      <c r="L44" s="1512"/>
      <c r="M44" s="1512"/>
      <c r="N44" s="1512"/>
      <c r="O44" s="1512"/>
      <c r="P44" s="1513"/>
      <c r="Q44" s="37"/>
    </row>
    <row r="45" spans="1:17" s="198" customFormat="1" ht="170.25" customHeight="1" thickBot="1" x14ac:dyDescent="0.45">
      <c r="A45" s="1526"/>
      <c r="B45" s="1527"/>
      <c r="C45" s="1515"/>
      <c r="D45" s="1517"/>
      <c r="E45" s="1517"/>
      <c r="F45" s="1517"/>
      <c r="G45" s="1519"/>
      <c r="H45" s="1521"/>
      <c r="I45" s="264" t="s">
        <v>318</v>
      </c>
      <c r="J45" s="1512"/>
      <c r="K45" s="1512"/>
      <c r="L45" s="1512"/>
      <c r="M45" s="1512"/>
      <c r="N45" s="1512"/>
      <c r="O45" s="1512"/>
      <c r="P45" s="1513"/>
      <c r="Q45" s="154"/>
    </row>
    <row r="46" spans="1:17" s="198" customFormat="1" ht="13.5" customHeight="1" x14ac:dyDescent="0.4">
      <c r="A46" s="1504" t="s">
        <v>227</v>
      </c>
      <c r="B46" s="213" t="s">
        <v>228</v>
      </c>
      <c r="C46" s="265">
        <f>SUMIFS(卒業生情報入力シート!L$25:L$1024,卒業生情報入力シート!$E$25:$E$1024,$A84,卒業生情報入力シート!$F$25:$F$1024,$B84)</f>
        <v>0</v>
      </c>
      <c r="D46" s="266">
        <f>SUMIFS(卒業生情報入力シート!M$25:M$1024,卒業生情報入力シート!$E$25:$E$1024,$A84,卒業生情報入力シート!$F$25:$F$1024,$B84)</f>
        <v>0</v>
      </c>
      <c r="E46" s="266">
        <f>SUMIFS(卒業生情報入力シート!N$25:N$1024,卒業生情報入力シート!$E$25:$E$1024,$A84,卒業生情報入力シート!$F$25:$F$1024,$B84)</f>
        <v>0</v>
      </c>
      <c r="F46" s="266">
        <f>SUMIFS(卒業生情報入力シート!O$25:O$1024,卒業生情報入力シート!$E$25:$E$1024,$A84,卒業生情報入力シート!$F$25:$F$1024,$B84)</f>
        <v>0</v>
      </c>
      <c r="G46" s="78">
        <f>SUMIFS(卒業生情報入力シート!P$25:P$1024,卒業生情報入力シート!$E$25:$E$1024,$A84,卒業生情報入力シート!$F$25:$F$1024,$B84)</f>
        <v>0</v>
      </c>
      <c r="H46" s="267">
        <f t="shared" ref="H46:H67" si="0">SUM(C46:G46)</f>
        <v>0</v>
      </c>
      <c r="I46" s="68">
        <f>SUMIFS(卒業生情報入力シート!Q$25:Q$1024,卒業生情報入力シート!$E$25:$E$1024,$A84,卒業生情報入力シート!$F$25:$F$1024,$B84)</f>
        <v>0</v>
      </c>
      <c r="J46" s="69">
        <f>SUMIFS(卒業生情報入力シート!R$25:R$1024,卒業生情報入力シート!$E$25:$E$1024,$A84,卒業生情報入力シート!$F$25:$F$1024,$B84)</f>
        <v>0</v>
      </c>
      <c r="K46" s="69">
        <f>SUMIFS(卒業生情報入力シート!S$25:S$1024,卒業生情報入力シート!$E$25:$E$1024,$A84,卒業生情報入力シート!$F$25:$F$1024,$B84)</f>
        <v>0</v>
      </c>
      <c r="L46" s="69">
        <f>SUMIFS(卒業生情報入力シート!T$25:T$1024,卒業生情報入力シート!$E$25:$E$1024,$A84,卒業生情報入力シート!$F$25:$F$1024,$B84)</f>
        <v>0</v>
      </c>
      <c r="M46" s="69">
        <f>SUMIFS(卒業生情報入力シート!U$25:U$1024,卒業生情報入力シート!$E$25:$E$1024,$A84,卒業生情報入力シート!$F$25:$F$1024,$B84)</f>
        <v>0</v>
      </c>
      <c r="N46" s="69">
        <f>SUMIFS(卒業生情報入力シート!V$25:V$1024,卒業生情報入力シート!$E$25:$E$1024,$A84,卒業生情報入力シート!$F$25:$F$1024,$B84)</f>
        <v>0</v>
      </c>
      <c r="O46" s="69">
        <f>SUMIFS(卒業生情報入力シート!W$25:W$1024,卒業生情報入力シート!$E$25:$E$1024,$A84,卒業生情報入力シート!$F$25:$F$1024,$B84)</f>
        <v>0</v>
      </c>
      <c r="P46" s="215">
        <f>SUMIFS(卒業生情報入力シート!X$25:X$1024,卒業生情報入力シート!$E$25:$E$1024,$A84,卒業生情報入力シート!$F$25:$F$1024,$B84)</f>
        <v>0</v>
      </c>
      <c r="Q46" s="154"/>
    </row>
    <row r="47" spans="1:17" s="198" customFormat="1" ht="13.5" customHeight="1" x14ac:dyDescent="0.4">
      <c r="A47" s="1505"/>
      <c r="B47" s="217" t="s">
        <v>23</v>
      </c>
      <c r="C47" s="268">
        <f>SUMIFS(卒業生情報入力シート!L$25:L$1024,卒業生情報入力シート!$E$25:$E$1024,$A85,卒業生情報入力シート!$F$25:$F$1024,$B85)</f>
        <v>0</v>
      </c>
      <c r="D47" s="269">
        <f>SUMIFS(卒業生情報入力シート!M$25:M$1024,卒業生情報入力シート!$E$25:$E$1024,$A85,卒業生情報入力シート!$F$25:$F$1024,$B85)</f>
        <v>0</v>
      </c>
      <c r="E47" s="269">
        <f>SUMIFS(卒業生情報入力シート!N$25:N$1024,卒業生情報入力シート!$E$25:$E$1024,$A85,卒業生情報入力シート!$F$25:$F$1024,$B85)</f>
        <v>0</v>
      </c>
      <c r="F47" s="269">
        <f>SUMIFS(卒業生情報入力シート!O$25:O$1024,卒業生情報入力シート!$E$25:$E$1024,$A85,卒業生情報入力シート!$F$25:$F$1024,$B85)</f>
        <v>0</v>
      </c>
      <c r="G47" s="270">
        <f>SUMIFS(卒業生情報入力シート!P$25:P$1024,卒業生情報入力シート!$E$25:$E$1024,$A85,卒業生情報入力シート!$F$25:$F$1024,$B85)</f>
        <v>0</v>
      </c>
      <c r="H47" s="271">
        <f t="shared" si="0"/>
        <v>0</v>
      </c>
      <c r="I47" s="79">
        <f>SUMIFS(卒業生情報入力シート!Q$25:Q$1024,卒業生情報入力シート!$E$25:$E$1024,$A85,卒業生情報入力シート!$F$25:$F$1024,$B85)</f>
        <v>0</v>
      </c>
      <c r="J47" s="80">
        <f>SUMIFS(卒業生情報入力シート!R$25:R$1024,卒業生情報入力シート!$E$25:$E$1024,$A85,卒業生情報入力シート!$F$25:$F$1024,$B85)</f>
        <v>0</v>
      </c>
      <c r="K47" s="80">
        <f>SUMIFS(卒業生情報入力シート!S$25:S$1024,卒業生情報入力シート!$E$25:$E$1024,$A85,卒業生情報入力シート!$F$25:$F$1024,$B85)</f>
        <v>0</v>
      </c>
      <c r="L47" s="80">
        <f>SUMIFS(卒業生情報入力シート!T$25:T$1024,卒業生情報入力シート!$E$25:$E$1024,$A85,卒業生情報入力シート!$F$25:$F$1024,$B85)</f>
        <v>0</v>
      </c>
      <c r="M47" s="80">
        <f>SUMIFS(卒業生情報入力シート!U$25:U$1024,卒業生情報入力シート!$E$25:$E$1024,$A85,卒業生情報入力シート!$F$25:$F$1024,$B85)</f>
        <v>0</v>
      </c>
      <c r="N47" s="80">
        <f>SUMIFS(卒業生情報入力シート!V$25:V$1024,卒業生情報入力シート!$E$25:$E$1024,$A85,卒業生情報入力シート!$F$25:$F$1024,$B85)</f>
        <v>0</v>
      </c>
      <c r="O47" s="80">
        <f>SUMIFS(卒業生情報入力シート!W$25:W$1024,卒業生情報入力シート!$E$25:$E$1024,$A85,卒業生情報入力シート!$F$25:$F$1024,$B85)</f>
        <v>0</v>
      </c>
      <c r="P47" s="227">
        <f>SUMIFS(卒業生情報入力シート!X$25:X$1024,卒業生情報入力シート!$E$25:$E$1024,$A85,卒業生情報入力シート!$F$25:$F$1024,$B85)</f>
        <v>0</v>
      </c>
      <c r="Q47" s="154"/>
    </row>
    <row r="48" spans="1:17" s="198" customFormat="1" ht="13.5" customHeight="1" x14ac:dyDescent="0.4">
      <c r="A48" s="1506" t="s">
        <v>293</v>
      </c>
      <c r="B48" s="220" t="s">
        <v>230</v>
      </c>
      <c r="C48" s="272">
        <f>SUMIFS(卒業生情報入力シート!L$25:L$1024,卒業生情報入力シート!$E$25:$E$1024,$A86,卒業生情報入力シート!$F$25:$F$1024,$B86)</f>
        <v>0</v>
      </c>
      <c r="D48" s="273">
        <f>SUMIFS(卒業生情報入力シート!M$25:M$1024,卒業生情報入力シート!$E$25:$E$1024,$A86,卒業生情報入力シート!$F$25:$F$1024,$B86)</f>
        <v>0</v>
      </c>
      <c r="E48" s="273">
        <f>SUMIFS(卒業生情報入力シート!N$25:N$1024,卒業生情報入力シート!$E$25:$E$1024,$A86,卒業生情報入力シート!$F$25:$F$1024,$B86)</f>
        <v>0</v>
      </c>
      <c r="F48" s="273">
        <f>SUMIFS(卒業生情報入力シート!O$25:O$1024,卒業生情報入力シート!$E$25:$E$1024,$A86,卒業生情報入力シート!$F$25:$F$1024,$B86)</f>
        <v>0</v>
      </c>
      <c r="G48" s="274">
        <f>SUMIFS(卒業生情報入力シート!P$25:P$1024,卒業生情報入力シート!$E$25:$E$1024,$A86,卒業生情報入力シート!$F$25:$F$1024,$B86)</f>
        <v>0</v>
      </c>
      <c r="H48" s="275">
        <f t="shared" si="0"/>
        <v>0</v>
      </c>
      <c r="I48" s="276">
        <f>SUMIFS(卒業生情報入力シート!Q$25:Q$1024,卒業生情報入力シート!$E$25:$E$1024,$A86,卒業生情報入力シート!$F$25:$F$1024,$B86)</f>
        <v>0</v>
      </c>
      <c r="J48" s="91">
        <f>SUMIFS(卒業生情報入力シート!R$25:R$1024,卒業生情報入力シート!$E$25:$E$1024,$A86,卒業生情報入力シート!$F$25:$F$1024,$B86)</f>
        <v>0</v>
      </c>
      <c r="K48" s="91">
        <f>SUMIFS(卒業生情報入力シート!S$25:S$1024,卒業生情報入力シート!$E$25:$E$1024,$A86,卒業生情報入力シート!$F$25:$F$1024,$B86)</f>
        <v>0</v>
      </c>
      <c r="L48" s="91">
        <f>SUMIFS(卒業生情報入力シート!T$25:T$1024,卒業生情報入力シート!$E$25:$E$1024,$A86,卒業生情報入力シート!$F$25:$F$1024,$B86)</f>
        <v>0</v>
      </c>
      <c r="M48" s="91">
        <f>SUMIFS(卒業生情報入力シート!U$25:U$1024,卒業生情報入力シート!$E$25:$E$1024,$A86,卒業生情報入力シート!$F$25:$F$1024,$B86)</f>
        <v>0</v>
      </c>
      <c r="N48" s="91">
        <f>SUMIFS(卒業生情報入力シート!V$25:V$1024,卒業生情報入力シート!$E$25:$E$1024,$A86,卒業生情報入力シート!$F$25:$F$1024,$B86)</f>
        <v>0</v>
      </c>
      <c r="O48" s="91">
        <f>SUMIFS(卒業生情報入力シート!W$25:W$1024,卒業生情報入力シート!$E$25:$E$1024,$A86,卒業生情報入力シート!$F$25:$F$1024,$B86)</f>
        <v>0</v>
      </c>
      <c r="P48" s="223">
        <f>SUMIFS(卒業生情報入力シート!X$25:X$1024,卒業生情報入力シート!$E$25:$E$1024,$A86,卒業生情報入力シート!$F$25:$F$1024,$B86)</f>
        <v>0</v>
      </c>
      <c r="Q48" s="154"/>
    </row>
    <row r="49" spans="1:17" s="198" customFormat="1" ht="13.5" customHeight="1" x14ac:dyDescent="0.4">
      <c r="A49" s="1507"/>
      <c r="B49" s="224" t="s">
        <v>28</v>
      </c>
      <c r="C49" s="277">
        <f>SUMIFS(卒業生情報入力シート!L$25:L$1024,卒業生情報入力シート!$E$25:$E$1024,$A87,卒業生情報入力シート!$F$25:$F$1024,$B87)</f>
        <v>0</v>
      </c>
      <c r="D49" s="278">
        <f>SUMIFS(卒業生情報入力シート!M$25:M$1024,卒業生情報入力シート!$E$25:$E$1024,$A87,卒業生情報入力シート!$F$25:$F$1024,$B87)</f>
        <v>0</v>
      </c>
      <c r="E49" s="278">
        <f>SUMIFS(卒業生情報入力シート!N$25:N$1024,卒業生情報入力シート!$E$25:$E$1024,$A87,卒業生情報入力シート!$F$25:$F$1024,$B87)</f>
        <v>0</v>
      </c>
      <c r="F49" s="278">
        <f>SUMIFS(卒業生情報入力シート!O$25:O$1024,卒業生情報入力シート!$E$25:$E$1024,$A87,卒業生情報入力シート!$F$25:$F$1024,$B87)</f>
        <v>0</v>
      </c>
      <c r="G49" s="279">
        <f>SUMIFS(卒業生情報入力シート!P$25:P$1024,卒業生情報入力シート!$E$25:$E$1024,$A87,卒業生情報入力シート!$F$25:$F$1024,$B87)</f>
        <v>0</v>
      </c>
      <c r="H49" s="280">
        <f t="shared" si="0"/>
        <v>0</v>
      </c>
      <c r="I49" s="281">
        <f>SUMIFS(卒業生情報入力シート!Q$25:Q$1024,卒業生情報入力シート!$E$25:$E$1024,$A87,卒業生情報入力シート!$F$25:$F$1024,$B87)</f>
        <v>0</v>
      </c>
      <c r="J49" s="103">
        <f>SUMIFS(卒業生情報入力シート!R$25:R$1024,卒業生情報入力シート!$E$25:$E$1024,$A87,卒業生情報入力シート!$F$25:$F$1024,$B87)</f>
        <v>0</v>
      </c>
      <c r="K49" s="103">
        <f>SUMIFS(卒業生情報入力シート!S$25:S$1024,卒業生情報入力シート!$E$25:$E$1024,$A87,卒業生情報入力シート!$F$25:$F$1024,$B87)</f>
        <v>0</v>
      </c>
      <c r="L49" s="103">
        <f>SUMIFS(卒業生情報入力シート!T$25:T$1024,卒業生情報入力シート!$E$25:$E$1024,$A87,卒業生情報入力シート!$F$25:$F$1024,$B87)</f>
        <v>0</v>
      </c>
      <c r="M49" s="103">
        <f>SUMIFS(卒業生情報入力シート!U$25:U$1024,卒業生情報入力シート!$E$25:$E$1024,$A87,卒業生情報入力シート!$F$25:$F$1024,$B87)</f>
        <v>0</v>
      </c>
      <c r="N49" s="103">
        <f>SUMIFS(卒業生情報入力シート!V$25:V$1024,卒業生情報入力シート!$E$25:$E$1024,$A87,卒業生情報入力シート!$F$25:$F$1024,$B87)</f>
        <v>0</v>
      </c>
      <c r="O49" s="103">
        <f>SUMIFS(卒業生情報入力シート!W$25:W$1024,卒業生情報入力シート!$E$25:$E$1024,$A87,卒業生情報入力シート!$F$25:$F$1024,$B87)</f>
        <v>0</v>
      </c>
      <c r="P49" s="225">
        <f>SUMIFS(卒業生情報入力シート!X$25:X$1024,卒業生情報入力シート!$E$25:$E$1024,$A87,卒業生情報入力シート!$F$25:$F$1024,$B87)</f>
        <v>0</v>
      </c>
      <c r="Q49" s="154"/>
    </row>
    <row r="50" spans="1:17" s="198" customFormat="1" ht="13.5" customHeight="1" x14ac:dyDescent="0.4">
      <c r="A50" s="1508"/>
      <c r="B50" s="226" t="s">
        <v>231</v>
      </c>
      <c r="C50" s="268">
        <f>SUMIFS(卒業生情報入力シート!L$25:L$1024,卒業生情報入力シート!$E$25:$E$1024,$A88,卒業生情報入力シート!$F$25:$F$1024,$B88)</f>
        <v>0</v>
      </c>
      <c r="D50" s="269">
        <f>SUMIFS(卒業生情報入力シート!M$25:M$1024,卒業生情報入力シート!$E$25:$E$1024,$A88,卒業生情報入力シート!$F$25:$F$1024,$B88)</f>
        <v>0</v>
      </c>
      <c r="E50" s="269">
        <f>SUMIFS(卒業生情報入力シート!N$25:N$1024,卒業生情報入力シート!$E$25:$E$1024,$A88,卒業生情報入力シート!$F$25:$F$1024,$B88)</f>
        <v>0</v>
      </c>
      <c r="F50" s="269">
        <f>SUMIFS(卒業生情報入力シート!O$25:O$1024,卒業生情報入力シート!$E$25:$E$1024,$A88,卒業生情報入力シート!$F$25:$F$1024,$B88)</f>
        <v>0</v>
      </c>
      <c r="G50" s="270">
        <f>SUMIFS(卒業生情報入力シート!P$25:P$1024,卒業生情報入力シート!$E$25:$E$1024,$A88,卒業生情報入力シート!$F$25:$F$1024,$B88)</f>
        <v>0</v>
      </c>
      <c r="H50" s="282">
        <f t="shared" si="0"/>
        <v>0</v>
      </c>
      <c r="I50" s="79">
        <f>SUMIFS(卒業生情報入力シート!Q$25:Q$1024,卒業生情報入力シート!$E$25:$E$1024,$A88,卒業生情報入力シート!$F$25:$F$1024,$B88)</f>
        <v>0</v>
      </c>
      <c r="J50" s="80">
        <f>SUMIFS(卒業生情報入力シート!R$25:R$1024,卒業生情報入力シート!$E$25:$E$1024,$A88,卒業生情報入力シート!$F$25:$F$1024,$B88)</f>
        <v>0</v>
      </c>
      <c r="K50" s="80">
        <f>SUMIFS(卒業生情報入力シート!S$25:S$1024,卒業生情報入力シート!$E$25:$E$1024,$A88,卒業生情報入力シート!$F$25:$F$1024,$B88)</f>
        <v>0</v>
      </c>
      <c r="L50" s="80">
        <f>SUMIFS(卒業生情報入力シート!T$25:T$1024,卒業生情報入力シート!$E$25:$E$1024,$A88,卒業生情報入力シート!$F$25:$F$1024,$B88)</f>
        <v>0</v>
      </c>
      <c r="M50" s="80">
        <f>SUMIFS(卒業生情報入力シート!U$25:U$1024,卒業生情報入力シート!$E$25:$E$1024,$A88,卒業生情報入力シート!$F$25:$F$1024,$B88)</f>
        <v>0</v>
      </c>
      <c r="N50" s="80">
        <f>SUMIFS(卒業生情報入力シート!V$25:V$1024,卒業生情報入力シート!$E$25:$E$1024,$A88,卒業生情報入力シート!$F$25:$F$1024,$B88)</f>
        <v>0</v>
      </c>
      <c r="O50" s="80">
        <f>SUMIFS(卒業生情報入力シート!W$25:W$1024,卒業生情報入力シート!$E$25:$E$1024,$A88,卒業生情報入力シート!$F$25:$F$1024,$B88)</f>
        <v>0</v>
      </c>
      <c r="P50" s="227">
        <f>SUMIFS(卒業生情報入力シート!X$25:X$1024,卒業生情報入力シート!$E$25:$E$1024,$A88,卒業生情報入力シート!$F$25:$F$1024,$B88)</f>
        <v>0</v>
      </c>
      <c r="Q50" s="154"/>
    </row>
    <row r="51" spans="1:17" s="198" customFormat="1" ht="13.5" customHeight="1" x14ac:dyDescent="0.4">
      <c r="A51" s="1383" t="s">
        <v>294</v>
      </c>
      <c r="B51" s="228" t="s">
        <v>233</v>
      </c>
      <c r="C51" s="272">
        <f>SUMIFS(卒業生情報入力シート!L$25:L$1024,卒業生情報入力シート!$E$25:$E$1024,$A89,卒業生情報入力シート!$F$25:$F$1024,$B89)</f>
        <v>0</v>
      </c>
      <c r="D51" s="273">
        <f>SUMIFS(卒業生情報入力シート!M$25:M$1024,卒業生情報入力シート!$E$25:$E$1024,$A89,卒業生情報入力シート!$F$25:$F$1024,$B89)</f>
        <v>0</v>
      </c>
      <c r="E51" s="273">
        <f>SUMIFS(卒業生情報入力シート!N$25:N$1024,卒業生情報入力シート!$E$25:$E$1024,$A89,卒業生情報入力シート!$F$25:$F$1024,$B89)</f>
        <v>0</v>
      </c>
      <c r="F51" s="273">
        <f>SUMIFS(卒業生情報入力シート!O$25:O$1024,卒業生情報入力シート!$E$25:$E$1024,$A89,卒業生情報入力シート!$F$25:$F$1024,$B89)</f>
        <v>0</v>
      </c>
      <c r="G51" s="274">
        <f>SUMIFS(卒業生情報入力シート!P$25:P$1024,卒業生情報入力シート!$E$25:$E$1024,$A89,卒業生情報入力シート!$F$25:$F$1024,$B89)</f>
        <v>0</v>
      </c>
      <c r="H51" s="283">
        <f t="shared" si="0"/>
        <v>0</v>
      </c>
      <c r="I51" s="276">
        <f>SUMIFS(卒業生情報入力シート!Q$25:Q$1024,卒業生情報入力シート!$E$25:$E$1024,$A89,卒業生情報入力シート!$F$25:$F$1024,$B89)</f>
        <v>0</v>
      </c>
      <c r="J51" s="91">
        <f>SUMIFS(卒業生情報入力シート!R$25:R$1024,卒業生情報入力シート!$E$25:$E$1024,$A89,卒業生情報入力シート!$F$25:$F$1024,$B89)</f>
        <v>0</v>
      </c>
      <c r="K51" s="91">
        <f>SUMIFS(卒業生情報入力シート!S$25:S$1024,卒業生情報入力シート!$E$25:$E$1024,$A89,卒業生情報入力シート!$F$25:$F$1024,$B89)</f>
        <v>0</v>
      </c>
      <c r="L51" s="91">
        <f>SUMIFS(卒業生情報入力シート!T$25:T$1024,卒業生情報入力シート!$E$25:$E$1024,$A89,卒業生情報入力シート!$F$25:$F$1024,$B89)</f>
        <v>0</v>
      </c>
      <c r="M51" s="91">
        <f>SUMIFS(卒業生情報入力シート!U$25:U$1024,卒業生情報入力シート!$E$25:$E$1024,$A89,卒業生情報入力シート!$F$25:$F$1024,$B89)</f>
        <v>0</v>
      </c>
      <c r="N51" s="91">
        <f>SUMIFS(卒業生情報入力シート!V$25:V$1024,卒業生情報入力シート!$E$25:$E$1024,$A89,卒業生情報入力シート!$F$25:$F$1024,$B89)</f>
        <v>0</v>
      </c>
      <c r="O51" s="91">
        <f>SUMIFS(卒業生情報入力シート!W$25:W$1024,卒業生情報入力シート!$E$25:$E$1024,$A89,卒業生情報入力シート!$F$25:$F$1024,$B89)</f>
        <v>0</v>
      </c>
      <c r="P51" s="223">
        <f>SUMIFS(卒業生情報入力シート!X$25:X$1024,卒業生情報入力シート!$E$25:$E$1024,$A89,卒業生情報入力シート!$F$25:$F$1024,$B89)</f>
        <v>0</v>
      </c>
      <c r="Q51" s="154"/>
    </row>
    <row r="52" spans="1:17" s="198" customFormat="1" ht="13.5" customHeight="1" x14ac:dyDescent="0.4">
      <c r="A52" s="1385"/>
      <c r="B52" s="229" t="s">
        <v>234</v>
      </c>
      <c r="C52" s="277">
        <f>SUMIFS(卒業生情報入力シート!L$25:L$1024,卒業生情報入力シート!$E$25:$E$1024,$A90,卒業生情報入力シート!$F$25:$F$1024,$B90)</f>
        <v>0</v>
      </c>
      <c r="D52" s="278">
        <f>SUMIFS(卒業生情報入力シート!M$25:M$1024,卒業生情報入力シート!$E$25:$E$1024,$A90,卒業生情報入力シート!$F$25:$F$1024,$B90)</f>
        <v>0</v>
      </c>
      <c r="E52" s="278">
        <f>SUMIFS(卒業生情報入力シート!N$25:N$1024,卒業生情報入力シート!$E$25:$E$1024,$A90,卒業生情報入力シート!$F$25:$F$1024,$B90)</f>
        <v>0</v>
      </c>
      <c r="F52" s="278">
        <f>SUMIFS(卒業生情報入力シート!O$25:O$1024,卒業生情報入力シート!$E$25:$E$1024,$A90,卒業生情報入力シート!$F$25:$F$1024,$B90)</f>
        <v>0</v>
      </c>
      <c r="G52" s="279">
        <f>SUMIFS(卒業生情報入力シート!P$25:P$1024,卒業生情報入力シート!$E$25:$E$1024,$A90,卒業生情報入力シート!$F$25:$F$1024,$B90)</f>
        <v>0</v>
      </c>
      <c r="H52" s="284">
        <f t="shared" si="0"/>
        <v>0</v>
      </c>
      <c r="I52" s="281">
        <f>SUMIFS(卒業生情報入力シート!Q$25:Q$1024,卒業生情報入力シート!$E$25:$E$1024,$A90,卒業生情報入力シート!$F$25:$F$1024,$B90)</f>
        <v>0</v>
      </c>
      <c r="J52" s="103">
        <f>SUMIFS(卒業生情報入力シート!R$25:R$1024,卒業生情報入力シート!$E$25:$E$1024,$A90,卒業生情報入力シート!$F$25:$F$1024,$B90)</f>
        <v>0</v>
      </c>
      <c r="K52" s="103">
        <f>SUMIFS(卒業生情報入力シート!S$25:S$1024,卒業生情報入力シート!$E$25:$E$1024,$A90,卒業生情報入力シート!$F$25:$F$1024,$B90)</f>
        <v>0</v>
      </c>
      <c r="L52" s="103">
        <f>SUMIFS(卒業生情報入力シート!T$25:T$1024,卒業生情報入力シート!$E$25:$E$1024,$A90,卒業生情報入力シート!$F$25:$F$1024,$B90)</f>
        <v>0</v>
      </c>
      <c r="M52" s="103">
        <f>SUMIFS(卒業生情報入力シート!U$25:U$1024,卒業生情報入力シート!$E$25:$E$1024,$A90,卒業生情報入力シート!$F$25:$F$1024,$B90)</f>
        <v>0</v>
      </c>
      <c r="N52" s="103">
        <f>SUMIFS(卒業生情報入力シート!V$25:V$1024,卒業生情報入力シート!$E$25:$E$1024,$A90,卒業生情報入力シート!$F$25:$F$1024,$B90)</f>
        <v>0</v>
      </c>
      <c r="O52" s="103">
        <f>SUMIFS(卒業生情報入力シート!W$25:W$1024,卒業生情報入力シート!$E$25:$E$1024,$A90,卒業生情報入力シート!$F$25:$F$1024,$B90)</f>
        <v>0</v>
      </c>
      <c r="P52" s="225">
        <f>SUMIFS(卒業生情報入力シート!X$25:X$1024,卒業生情報入力シート!$E$25:$E$1024,$A90,卒業生情報入力シート!$F$25:$F$1024,$B90)</f>
        <v>0</v>
      </c>
      <c r="Q52" s="154"/>
    </row>
    <row r="53" spans="1:17" s="198" customFormat="1" ht="13.5" customHeight="1" x14ac:dyDescent="0.4">
      <c r="A53" s="1385"/>
      <c r="B53" s="229" t="s">
        <v>235</v>
      </c>
      <c r="C53" s="277">
        <f>SUMIFS(卒業生情報入力シート!L$25:L$1024,卒業生情報入力シート!$E$25:$E$1024,$A91,卒業生情報入力シート!$F$25:$F$1024,$B91)</f>
        <v>0</v>
      </c>
      <c r="D53" s="278">
        <f>SUMIFS(卒業生情報入力シート!M$25:M$1024,卒業生情報入力シート!$E$25:$E$1024,$A91,卒業生情報入力シート!$F$25:$F$1024,$B91)</f>
        <v>0</v>
      </c>
      <c r="E53" s="278">
        <f>SUMIFS(卒業生情報入力シート!N$25:N$1024,卒業生情報入力シート!$E$25:$E$1024,$A91,卒業生情報入力シート!$F$25:$F$1024,$B91)</f>
        <v>0</v>
      </c>
      <c r="F53" s="278">
        <f>SUMIFS(卒業生情報入力シート!O$25:O$1024,卒業生情報入力シート!$E$25:$E$1024,$A91,卒業生情報入力シート!$F$25:$F$1024,$B91)</f>
        <v>0</v>
      </c>
      <c r="G53" s="279">
        <f>SUMIFS(卒業生情報入力シート!P$25:P$1024,卒業生情報入力シート!$E$25:$E$1024,$A91,卒業生情報入力シート!$F$25:$F$1024,$B91)</f>
        <v>0</v>
      </c>
      <c r="H53" s="284">
        <f t="shared" si="0"/>
        <v>0</v>
      </c>
      <c r="I53" s="281">
        <f>SUMIFS(卒業生情報入力シート!Q$25:Q$1024,卒業生情報入力シート!$E$25:$E$1024,$A91,卒業生情報入力シート!$F$25:$F$1024,$B91)</f>
        <v>0</v>
      </c>
      <c r="J53" s="103">
        <f>SUMIFS(卒業生情報入力シート!R$25:R$1024,卒業生情報入力シート!$E$25:$E$1024,$A91,卒業生情報入力シート!$F$25:$F$1024,$B91)</f>
        <v>0</v>
      </c>
      <c r="K53" s="103">
        <f>SUMIFS(卒業生情報入力シート!S$25:S$1024,卒業生情報入力シート!$E$25:$E$1024,$A91,卒業生情報入力シート!$F$25:$F$1024,$B91)</f>
        <v>0</v>
      </c>
      <c r="L53" s="103">
        <f>SUMIFS(卒業生情報入力シート!T$25:T$1024,卒業生情報入力シート!$E$25:$E$1024,$A91,卒業生情報入力シート!$F$25:$F$1024,$B91)</f>
        <v>0</v>
      </c>
      <c r="M53" s="103">
        <f>SUMIFS(卒業生情報入力シート!U$25:U$1024,卒業生情報入力シート!$E$25:$E$1024,$A91,卒業生情報入力シート!$F$25:$F$1024,$B91)</f>
        <v>0</v>
      </c>
      <c r="N53" s="103">
        <f>SUMIFS(卒業生情報入力シート!V$25:V$1024,卒業生情報入力シート!$E$25:$E$1024,$A91,卒業生情報入力シート!$F$25:$F$1024,$B91)</f>
        <v>0</v>
      </c>
      <c r="O53" s="103">
        <f>SUMIFS(卒業生情報入力シート!W$25:W$1024,卒業生情報入力シート!$E$25:$E$1024,$A91,卒業生情報入力シート!$F$25:$F$1024,$B91)</f>
        <v>0</v>
      </c>
      <c r="P53" s="225">
        <f>SUMIFS(卒業生情報入力シート!X$25:X$1024,卒業生情報入力シート!$E$25:$E$1024,$A91,卒業生情報入力シート!$F$25:$F$1024,$B91)</f>
        <v>0</v>
      </c>
      <c r="Q53" s="154"/>
    </row>
    <row r="54" spans="1:17" s="198" customFormat="1" ht="13.5" customHeight="1" x14ac:dyDescent="0.4">
      <c r="A54" s="1387"/>
      <c r="B54" s="230" t="s">
        <v>236</v>
      </c>
      <c r="C54" s="268">
        <f>SUMIFS(卒業生情報入力シート!L$25:L$1024,卒業生情報入力シート!$E$25:$E$1024,$A92,卒業生情報入力シート!$F$25:$F$1024,$B92)</f>
        <v>0</v>
      </c>
      <c r="D54" s="269">
        <f>SUMIFS(卒業生情報入力シート!M$25:M$1024,卒業生情報入力シート!$E$25:$E$1024,$A92,卒業生情報入力シート!$F$25:$F$1024,$B92)</f>
        <v>0</v>
      </c>
      <c r="E54" s="269">
        <f>SUMIFS(卒業生情報入力シート!N$25:N$1024,卒業生情報入力シート!$E$25:$E$1024,$A92,卒業生情報入力シート!$F$25:$F$1024,$B92)</f>
        <v>0</v>
      </c>
      <c r="F54" s="269">
        <f>SUMIFS(卒業生情報入力シート!O$25:O$1024,卒業生情報入力シート!$E$25:$E$1024,$A92,卒業生情報入力シート!$F$25:$F$1024,$B92)</f>
        <v>0</v>
      </c>
      <c r="G54" s="270">
        <f>SUMIFS(卒業生情報入力シート!P$25:P$1024,卒業生情報入力シート!$E$25:$E$1024,$A92,卒業生情報入力シート!$F$25:$F$1024,$B92)</f>
        <v>0</v>
      </c>
      <c r="H54" s="285">
        <f t="shared" si="0"/>
        <v>0</v>
      </c>
      <c r="I54" s="79">
        <f>SUMIFS(卒業生情報入力シート!Q$25:Q$1024,卒業生情報入力シート!$E$25:$E$1024,$A92,卒業生情報入力シート!$F$25:$F$1024,$B92)</f>
        <v>0</v>
      </c>
      <c r="J54" s="80">
        <f>SUMIFS(卒業生情報入力シート!R$25:R$1024,卒業生情報入力シート!$E$25:$E$1024,$A92,卒業生情報入力シート!$F$25:$F$1024,$B92)</f>
        <v>0</v>
      </c>
      <c r="K54" s="80">
        <f>SUMIFS(卒業生情報入力シート!S$25:S$1024,卒業生情報入力シート!$E$25:$E$1024,$A92,卒業生情報入力シート!$F$25:$F$1024,$B92)</f>
        <v>0</v>
      </c>
      <c r="L54" s="80">
        <f>SUMIFS(卒業生情報入力シート!T$25:T$1024,卒業生情報入力シート!$E$25:$E$1024,$A92,卒業生情報入力シート!$F$25:$F$1024,$B92)</f>
        <v>0</v>
      </c>
      <c r="M54" s="80">
        <f>SUMIFS(卒業生情報入力シート!U$25:U$1024,卒業生情報入力シート!$E$25:$E$1024,$A92,卒業生情報入力シート!$F$25:$F$1024,$B92)</f>
        <v>0</v>
      </c>
      <c r="N54" s="80">
        <f>SUMIFS(卒業生情報入力シート!V$25:V$1024,卒業生情報入力シート!$E$25:$E$1024,$A92,卒業生情報入力シート!$F$25:$F$1024,$B92)</f>
        <v>0</v>
      </c>
      <c r="O54" s="80">
        <f>SUMIFS(卒業生情報入力シート!W$25:W$1024,卒業生情報入力シート!$E$25:$E$1024,$A92,卒業生情報入力シート!$F$25:$F$1024,$B92)</f>
        <v>0</v>
      </c>
      <c r="P54" s="227">
        <f>SUMIFS(卒業生情報入力シート!X$25:X$1024,卒業生情報入力シート!$E$25:$E$1024,$A92,卒業生情報入力シート!$F$25:$F$1024,$B92)</f>
        <v>0</v>
      </c>
      <c r="Q54" s="154"/>
    </row>
    <row r="55" spans="1:17" s="198" customFormat="1" ht="13.5" customHeight="1" x14ac:dyDescent="0.4">
      <c r="A55" s="1351" t="s">
        <v>275</v>
      </c>
      <c r="B55" s="231" t="s">
        <v>61</v>
      </c>
      <c r="C55" s="272">
        <f>SUMIFS(卒業生情報入力シート!L$25:L$1024,卒業生情報入力シート!$E$25:$E$1024,$A93,卒業生情報入力シート!$F$25:$F$1024,$B93)</f>
        <v>0</v>
      </c>
      <c r="D55" s="273">
        <f>SUMIFS(卒業生情報入力シート!M$25:M$1024,卒業生情報入力シート!$E$25:$E$1024,$A93,卒業生情報入力シート!$F$25:$F$1024,$B93)</f>
        <v>0</v>
      </c>
      <c r="E55" s="273">
        <f>SUMIFS(卒業生情報入力シート!N$25:N$1024,卒業生情報入力シート!$E$25:$E$1024,$A93,卒業生情報入力シート!$F$25:$F$1024,$B93)</f>
        <v>0</v>
      </c>
      <c r="F55" s="273">
        <f>SUMIFS(卒業生情報入力シート!O$25:O$1024,卒業生情報入力シート!$E$25:$E$1024,$A93,卒業生情報入力シート!$F$25:$F$1024,$B93)</f>
        <v>0</v>
      </c>
      <c r="G55" s="274">
        <f>SUMIFS(卒業生情報入力シート!P$25:P$1024,卒業生情報入力シート!$E$25:$E$1024,$A93,卒業生情報入力シート!$F$25:$F$1024,$B93)</f>
        <v>0</v>
      </c>
      <c r="H55" s="286">
        <f t="shared" si="0"/>
        <v>0</v>
      </c>
      <c r="I55" s="287">
        <f>SUMIFS(卒業生情報入力シート!Q$25:Q$1024,卒業生情報入力シート!$E$25:$E$1024,$A93,卒業生情報入力シート!$F$25:$F$1024,$B93)</f>
        <v>0</v>
      </c>
      <c r="J55" s="91">
        <f>SUMIFS(卒業生情報入力シート!R$25:R$1024,卒業生情報入力シート!$E$25:$E$1024,$A93,卒業生情報入力シート!$F$25:$F$1024,$B93)</f>
        <v>0</v>
      </c>
      <c r="K55" s="91">
        <f>SUMIFS(卒業生情報入力シート!S$25:S$1024,卒業生情報入力シート!$E$25:$E$1024,$A93,卒業生情報入力シート!$F$25:$F$1024,$B93)</f>
        <v>0</v>
      </c>
      <c r="L55" s="91">
        <f>SUMIFS(卒業生情報入力シート!T$25:T$1024,卒業生情報入力シート!$E$25:$E$1024,$A93,卒業生情報入力シート!$F$25:$F$1024,$B93)</f>
        <v>0</v>
      </c>
      <c r="M55" s="91">
        <f>SUMIFS(卒業生情報入力シート!U$25:U$1024,卒業生情報入力シート!$E$25:$E$1024,$A93,卒業生情報入力シート!$F$25:$F$1024,$B93)</f>
        <v>0</v>
      </c>
      <c r="N55" s="91">
        <f>SUMIFS(卒業生情報入力シート!V$25:V$1024,卒業生情報入力シート!$E$25:$E$1024,$A93,卒業生情報入力シート!$F$25:$F$1024,$B93)</f>
        <v>0</v>
      </c>
      <c r="O55" s="91">
        <f>SUMIFS(卒業生情報入力シート!W$25:W$1024,卒業生情報入力シート!$E$25:$E$1024,$A93,卒業生情報入力シート!$F$25:$F$1024,$B93)</f>
        <v>0</v>
      </c>
      <c r="P55" s="223">
        <f>SUMIFS(卒業生情報入力シート!X$25:X$1024,卒業生情報入力シート!$E$25:$E$1024,$A93,卒業生情報入力シート!$F$25:$F$1024,$B93)</f>
        <v>0</v>
      </c>
      <c r="Q55" s="154"/>
    </row>
    <row r="56" spans="1:17" s="198" customFormat="1" ht="13.5" customHeight="1" x14ac:dyDescent="0.4">
      <c r="A56" s="1509"/>
      <c r="B56" s="232" t="s">
        <v>63</v>
      </c>
      <c r="C56" s="288">
        <f>SUMIFS(卒業生情報入力シート!L$25:L$1024,卒業生情報入力シート!$E$25:$E$1024,$A94,卒業生情報入力シート!$F$25:$F$1024,$B94)</f>
        <v>0</v>
      </c>
      <c r="D56" s="289">
        <f>SUMIFS(卒業生情報入力シート!M$25:M$1024,卒業生情報入力シート!$E$25:$E$1024,$A94,卒業生情報入力シート!$F$25:$F$1024,$B94)</f>
        <v>0</v>
      </c>
      <c r="E56" s="289">
        <f>SUMIFS(卒業生情報入力シート!N$25:N$1024,卒業生情報入力シート!$E$25:$E$1024,$A94,卒業生情報入力シート!$F$25:$F$1024,$B94)</f>
        <v>0</v>
      </c>
      <c r="F56" s="289">
        <f>SUMIFS(卒業生情報入力シート!O$25:O$1024,卒業生情報入力シート!$E$25:$E$1024,$A94,卒業生情報入力シート!$F$25:$F$1024,$B94)</f>
        <v>0</v>
      </c>
      <c r="G56" s="290">
        <f>SUMIFS(卒業生情報入力シート!P$25:P$1024,卒業生情報入力シート!$E$25:$E$1024,$A94,卒業生情報入力シート!$F$25:$F$1024,$B94)</f>
        <v>0</v>
      </c>
      <c r="H56" s="291">
        <f t="shared" si="0"/>
        <v>0</v>
      </c>
      <c r="I56" s="123">
        <f>SUMIFS(卒業生情報入力シート!Q$25:Q$1024,卒業生情報入力シート!$E$25:$E$1024,$A94,卒業生情報入力シート!$F$25:$F$1024,$B94)</f>
        <v>0</v>
      </c>
      <c r="J56" s="124">
        <f>SUMIFS(卒業生情報入力シート!R$25:R$1024,卒業生情報入力シート!$E$25:$E$1024,$A94,卒業生情報入力シート!$F$25:$F$1024,$B94)</f>
        <v>0</v>
      </c>
      <c r="K56" s="124">
        <f>SUMIFS(卒業生情報入力シート!S$25:S$1024,卒業生情報入力シート!$E$25:$E$1024,$A94,卒業生情報入力シート!$F$25:$F$1024,$B94)</f>
        <v>0</v>
      </c>
      <c r="L56" s="124">
        <f>SUMIFS(卒業生情報入力シート!T$25:T$1024,卒業生情報入力シート!$E$25:$E$1024,$A94,卒業生情報入力シート!$F$25:$F$1024,$B94)</f>
        <v>0</v>
      </c>
      <c r="M56" s="124">
        <f>SUMIFS(卒業生情報入力シート!U$25:U$1024,卒業生情報入力シート!$E$25:$E$1024,$A94,卒業生情報入力シート!$F$25:$F$1024,$B94)</f>
        <v>0</v>
      </c>
      <c r="N56" s="124">
        <f>SUMIFS(卒業生情報入力シート!V$25:V$1024,卒業生情報入力シート!$E$25:$E$1024,$A94,卒業生情報入力シート!$F$25:$F$1024,$B94)</f>
        <v>0</v>
      </c>
      <c r="O56" s="124">
        <f>SUMIFS(卒業生情報入力シート!W$25:W$1024,卒業生情報入力シート!$E$25:$E$1024,$A94,卒業生情報入力シート!$F$25:$F$1024,$B94)</f>
        <v>0</v>
      </c>
      <c r="P56" s="219">
        <f>SUMIFS(卒業生情報入力シート!X$25:X$1024,卒業生情報入力シート!$E$25:$E$1024,$A94,卒業生情報入力シート!$F$25:$F$1024,$B94)</f>
        <v>0</v>
      </c>
      <c r="Q56" s="154"/>
    </row>
    <row r="57" spans="1:17" s="198" customFormat="1" ht="13.5" customHeight="1" x14ac:dyDescent="0.4">
      <c r="A57" s="1510" t="s">
        <v>239</v>
      </c>
      <c r="B57" s="1511"/>
      <c r="C57" s="288">
        <f>SUMIFS(卒業生情報入力シート!L$25:L$1024,卒業生情報入力シート!$E$25:$E$1024,$A95,卒業生情報入力シート!$F$25:$F$1024,$B95)</f>
        <v>0</v>
      </c>
      <c r="D57" s="289">
        <f>SUMIFS(卒業生情報入力シート!M$25:M$1024,卒業生情報入力シート!$E$25:$E$1024,$A95,卒業生情報入力シート!$F$25:$F$1024,$B95)</f>
        <v>0</v>
      </c>
      <c r="E57" s="289">
        <f>SUMIFS(卒業生情報入力シート!N$25:N$1024,卒業生情報入力シート!$E$25:$E$1024,$A95,卒業生情報入力シート!$F$25:$F$1024,$B95)</f>
        <v>0</v>
      </c>
      <c r="F57" s="289">
        <f>SUMIFS(卒業生情報入力シート!O$25:O$1024,卒業生情報入力シート!$E$25:$E$1024,$A95,卒業生情報入力シート!$F$25:$F$1024,$B95)</f>
        <v>0</v>
      </c>
      <c r="G57" s="290">
        <f>SUMIFS(卒業生情報入力シート!P$25:P$1024,卒業生情報入力シート!$E$25:$E$1024,$A95,卒業生情報入力シート!$F$25:$F$1024,$B95)</f>
        <v>0</v>
      </c>
      <c r="H57" s="292">
        <f t="shared" si="0"/>
        <v>0</v>
      </c>
      <c r="I57" s="79">
        <f>SUMIFS(卒業生情報入力シート!Q$25:Q$1024,卒業生情報入力シート!$E$25:$E$1024,$A95,卒業生情報入力シート!$F$25:$F$1024,$B95)</f>
        <v>0</v>
      </c>
      <c r="J57" s="293">
        <f>SUMIFS(卒業生情報入力シート!R$25:R$1024,卒業生情報入力シート!$E$25:$E$1024,$A95,卒業生情報入力シート!$F$25:$F$1024,$B95)</f>
        <v>0</v>
      </c>
      <c r="K57" s="293">
        <f>SUMIFS(卒業生情報入力シート!S$25:S$1024,卒業生情報入力シート!$E$25:$E$1024,$A95,卒業生情報入力シート!$F$25:$F$1024,$B95)</f>
        <v>0</v>
      </c>
      <c r="L57" s="293">
        <f>SUMIFS(卒業生情報入力シート!T$25:T$1024,卒業生情報入力シート!$E$25:$E$1024,$A95,卒業生情報入力シート!$F$25:$F$1024,$B95)</f>
        <v>0</v>
      </c>
      <c r="M57" s="293">
        <f>SUMIFS(卒業生情報入力シート!U$25:U$1024,卒業生情報入力シート!$E$25:$E$1024,$A95,卒業生情報入力シート!$F$25:$F$1024,$B95)</f>
        <v>0</v>
      </c>
      <c r="N57" s="293">
        <f>SUMIFS(卒業生情報入力シート!V$25:V$1024,卒業生情報入力シート!$E$25:$E$1024,$A95,卒業生情報入力シート!$F$25:$F$1024,$B95)</f>
        <v>0</v>
      </c>
      <c r="O57" s="293">
        <f>SUMIFS(卒業生情報入力シート!W$25:W$1024,卒業生情報入力シート!$E$25:$E$1024,$A95,卒業生情報入力シート!$F$25:$F$1024,$B95)</f>
        <v>0</v>
      </c>
      <c r="P57" s="233">
        <f>SUMIFS(卒業生情報入力シート!X$25:X$1024,卒業生情報入力シート!$E$25:$E$1024,$A95,卒業生情報入力シート!$F$25:$F$1024,$B95)</f>
        <v>0</v>
      </c>
      <c r="Q57" s="154"/>
    </row>
    <row r="58" spans="1:17" s="198" customFormat="1" ht="13.5" customHeight="1" x14ac:dyDescent="0.4">
      <c r="A58" s="1419" t="s">
        <v>2822</v>
      </c>
      <c r="B58" s="234" t="s">
        <v>301</v>
      </c>
      <c r="C58" s="272">
        <f>SUMIFS(卒業生情報入力シート!L$25:L$1024,卒業生情報入力シート!$E$25:$E$1024,$A96,卒業生情報入力シート!$F$25:$F$1024,$B96)</f>
        <v>0</v>
      </c>
      <c r="D58" s="273">
        <f>SUMIFS(卒業生情報入力シート!M$25:M$1024,卒業生情報入力シート!$E$25:$E$1024,$A96,卒業生情報入力シート!$F$25:$F$1024,$B96)</f>
        <v>0</v>
      </c>
      <c r="E58" s="273">
        <f>SUMIFS(卒業生情報入力シート!N$25:N$1024,卒業生情報入力シート!$E$25:$E$1024,$A96,卒業生情報入力シート!$F$25:$F$1024,$B96)</f>
        <v>0</v>
      </c>
      <c r="F58" s="273">
        <f>SUMIFS(卒業生情報入力シート!O$25:O$1024,卒業生情報入力シート!$E$25:$E$1024,$A96,卒業生情報入力シート!$F$25:$F$1024,$B96)</f>
        <v>0</v>
      </c>
      <c r="G58" s="274">
        <f>SUMIFS(卒業生情報入力シート!P$25:P$1024,卒業生情報入力シート!$E$25:$E$1024,$A96,卒業生情報入力シート!$F$25:$F$1024,$B96)</f>
        <v>0</v>
      </c>
      <c r="H58" s="294">
        <f t="shared" si="0"/>
        <v>0</v>
      </c>
      <c r="I58" s="276">
        <f>SUMIFS(卒業生情報入力シート!Q$25:Q$1024,卒業生情報入力シート!$E$25:$E$1024,$A96,卒業生情報入力シート!$F$25:$F$1024,$B96)</f>
        <v>0</v>
      </c>
      <c r="J58" s="91">
        <f>SUMIFS(卒業生情報入力シート!R$25:R$1024,卒業生情報入力シート!$E$25:$E$1024,$A96,卒業生情報入力シート!$F$25:$F$1024,$B96)</f>
        <v>0</v>
      </c>
      <c r="K58" s="91">
        <f>SUMIFS(卒業生情報入力シート!S$25:S$1024,卒業生情報入力シート!$E$25:$E$1024,$A96,卒業生情報入力シート!$F$25:$F$1024,$B96)</f>
        <v>0</v>
      </c>
      <c r="L58" s="91">
        <f>SUMIFS(卒業生情報入力シート!T$25:T$1024,卒業生情報入力シート!$E$25:$E$1024,$A96,卒業生情報入力シート!$F$25:$F$1024,$B96)</f>
        <v>0</v>
      </c>
      <c r="M58" s="91">
        <f>SUMIFS(卒業生情報入力シート!U$25:U$1024,卒業生情報入力シート!$E$25:$E$1024,$A96,卒業生情報入力シート!$F$25:$F$1024,$B96)</f>
        <v>0</v>
      </c>
      <c r="N58" s="91">
        <f>SUMIFS(卒業生情報入力シート!V$25:V$1024,卒業生情報入力シート!$E$25:$E$1024,$A96,卒業生情報入力シート!$F$25:$F$1024,$B96)</f>
        <v>0</v>
      </c>
      <c r="O58" s="91">
        <f>SUMIFS(卒業生情報入力シート!W$25:W$1024,卒業生情報入力シート!$E$25:$E$1024,$A96,卒業生情報入力シート!$F$25:$F$1024,$B96)</f>
        <v>0</v>
      </c>
      <c r="P58" s="223">
        <f>SUMIFS(卒業生情報入力シート!X$25:X$1024,卒業生情報入力シート!$E$25:$E$1024,$A96,卒業生情報入力シート!$F$25:$F$1024,$B96)</f>
        <v>0</v>
      </c>
      <c r="Q58" s="154"/>
    </row>
    <row r="59" spans="1:17" s="198" customFormat="1" ht="13.5" customHeight="1" x14ac:dyDescent="0.4">
      <c r="A59" s="1361"/>
      <c r="B59" s="235" t="s">
        <v>319</v>
      </c>
      <c r="C59" s="277">
        <f>SUMIFS(卒業生情報入力シート!L$25:L$1024,卒業生情報入力シート!$E$25:$E$1024,$A97,卒業生情報入力シート!$F$25:$F$1024,$B97)</f>
        <v>0</v>
      </c>
      <c r="D59" s="278">
        <f>SUMIFS(卒業生情報入力シート!M$25:M$1024,卒業生情報入力シート!$E$25:$E$1024,$A97,卒業生情報入力シート!$F$25:$F$1024,$B97)</f>
        <v>0</v>
      </c>
      <c r="E59" s="278">
        <f>SUMIFS(卒業生情報入力シート!N$25:N$1024,卒業生情報入力シート!$E$25:$E$1024,$A97,卒業生情報入力シート!$F$25:$F$1024,$B97)</f>
        <v>0</v>
      </c>
      <c r="F59" s="278">
        <f>SUMIFS(卒業生情報入力シート!O$25:O$1024,卒業生情報入力シート!$E$25:$E$1024,$A97,卒業生情報入力シート!$F$25:$F$1024,$B97)</f>
        <v>0</v>
      </c>
      <c r="G59" s="279">
        <f>SUMIFS(卒業生情報入力シート!P$25:P$1024,卒業生情報入力シート!$E$25:$E$1024,$A97,卒業生情報入力シート!$F$25:$F$1024,$B97)</f>
        <v>0</v>
      </c>
      <c r="H59" s="295">
        <f t="shared" si="0"/>
        <v>0</v>
      </c>
      <c r="I59" s="281">
        <f>SUMIFS(卒業生情報入力シート!Q$25:Q$1024,卒業生情報入力シート!$E$25:$E$1024,$A97,卒業生情報入力シート!$F$25:$F$1024,$B97)</f>
        <v>0</v>
      </c>
      <c r="J59" s="103">
        <f>SUMIFS(卒業生情報入力シート!R$25:R$1024,卒業生情報入力シート!$E$25:$E$1024,$A97,卒業生情報入力シート!$F$25:$F$1024,$B97)</f>
        <v>0</v>
      </c>
      <c r="K59" s="103">
        <f>SUMIFS(卒業生情報入力シート!S$25:S$1024,卒業生情報入力シート!$E$25:$E$1024,$A97,卒業生情報入力シート!$F$25:$F$1024,$B97)</f>
        <v>0</v>
      </c>
      <c r="L59" s="103">
        <f>SUMIFS(卒業生情報入力シート!T$25:T$1024,卒業生情報入力シート!$E$25:$E$1024,$A97,卒業生情報入力シート!$F$25:$F$1024,$B97)</f>
        <v>0</v>
      </c>
      <c r="M59" s="103">
        <f>SUMIFS(卒業生情報入力シート!U$25:U$1024,卒業生情報入力シート!$E$25:$E$1024,$A97,卒業生情報入力シート!$F$25:$F$1024,$B97)</f>
        <v>0</v>
      </c>
      <c r="N59" s="103">
        <f>SUMIFS(卒業生情報入力シート!V$25:V$1024,卒業生情報入力シート!$E$25:$E$1024,$A97,卒業生情報入力シート!$F$25:$F$1024,$B97)</f>
        <v>0</v>
      </c>
      <c r="O59" s="103">
        <f>SUMIFS(卒業生情報入力シート!W$25:W$1024,卒業生情報入力シート!$E$25:$E$1024,$A97,卒業生情報入力シート!$F$25:$F$1024,$B97)</f>
        <v>0</v>
      </c>
      <c r="P59" s="225">
        <f>SUMIFS(卒業生情報入力シート!X$25:X$1024,卒業生情報入力シート!$E$25:$E$1024,$A97,卒業生情報入力シート!$F$25:$F$1024,$B97)</f>
        <v>0</v>
      </c>
      <c r="Q59" s="154"/>
    </row>
    <row r="60" spans="1:17" s="198" customFormat="1" ht="13.5" customHeight="1" x14ac:dyDescent="0.4">
      <c r="A60" s="1361"/>
      <c r="B60" s="236" t="s">
        <v>320</v>
      </c>
      <c r="C60" s="296">
        <f>SUMIFS(卒業生情報入力シート!L$25:L$1024,卒業生情報入力シート!$E$25:$E$1024,$A98,卒業生情報入力シート!$F$25:$F$1024,$B98)</f>
        <v>0</v>
      </c>
      <c r="D60" s="297">
        <f>SUMIFS(卒業生情報入力シート!M$25:M$1024,卒業生情報入力シート!$E$25:$E$1024,$A98,卒業生情報入力シート!$F$25:$F$1024,$B98)</f>
        <v>0</v>
      </c>
      <c r="E60" s="297">
        <f>SUMIFS(卒業生情報入力シート!N$25:N$1024,卒業生情報入力シート!$E$25:$E$1024,$A98,卒業生情報入力シート!$F$25:$F$1024,$B98)</f>
        <v>0</v>
      </c>
      <c r="F60" s="297">
        <f>SUMIFS(卒業生情報入力シート!O$25:O$1024,卒業生情報入力シート!$E$25:$E$1024,$A98,卒業生情報入力シート!$F$25:$F$1024,$B98)</f>
        <v>0</v>
      </c>
      <c r="G60" s="298">
        <f>SUMIFS(卒業生情報入力シート!P$25:P$1024,卒業生情報入力シート!$E$25:$E$1024,$A98,卒業生情報入力シート!$F$25:$F$1024,$B98)</f>
        <v>0</v>
      </c>
      <c r="H60" s="299">
        <f t="shared" si="0"/>
        <v>0</v>
      </c>
      <c r="I60" s="281">
        <f>SUMIFS(卒業生情報入力シート!Q$25:Q$1024,卒業生情報入力シート!$E$25:$E$1024,$A98,卒業生情報入力シート!$F$25:$F$1024,$B98)</f>
        <v>0</v>
      </c>
      <c r="J60" s="103">
        <f>SUMIFS(卒業生情報入力シート!R$25:R$1024,卒業生情報入力シート!$E$25:$E$1024,$A98,卒業生情報入力シート!$F$25:$F$1024,$B98)</f>
        <v>0</v>
      </c>
      <c r="K60" s="103">
        <f>SUMIFS(卒業生情報入力シート!S$25:S$1024,卒業生情報入力シート!$E$25:$E$1024,$A98,卒業生情報入力シート!$F$25:$F$1024,$B98)</f>
        <v>0</v>
      </c>
      <c r="L60" s="103">
        <f>SUMIFS(卒業生情報入力シート!T$25:T$1024,卒業生情報入力シート!$E$25:$E$1024,$A98,卒業生情報入力シート!$F$25:$F$1024,$B98)</f>
        <v>0</v>
      </c>
      <c r="M60" s="103">
        <f>SUMIFS(卒業生情報入力シート!U$25:U$1024,卒業生情報入力シート!$E$25:$E$1024,$A98,卒業生情報入力シート!$F$25:$F$1024,$B98)</f>
        <v>0</v>
      </c>
      <c r="N60" s="103">
        <f>SUMIFS(卒業生情報入力シート!V$25:V$1024,卒業生情報入力シート!$E$25:$E$1024,$A98,卒業生情報入力シート!$F$25:$F$1024,$B98)</f>
        <v>0</v>
      </c>
      <c r="O60" s="103">
        <f>SUMIFS(卒業生情報入力シート!W$25:W$1024,卒業生情報入力シート!$E$25:$E$1024,$A98,卒業生情報入力シート!$F$25:$F$1024,$B98)</f>
        <v>0</v>
      </c>
      <c r="P60" s="225">
        <f>SUMIFS(卒業生情報入力シート!X$25:X$1024,卒業生情報入力シート!$E$25:$E$1024,$A98,卒業生情報入力シート!$F$25:$F$1024,$B98)</f>
        <v>0</v>
      </c>
      <c r="Q60" s="154"/>
    </row>
    <row r="61" spans="1:17" s="198" customFormat="1" ht="13.5" customHeight="1" x14ac:dyDescent="0.4">
      <c r="A61" s="1363"/>
      <c r="B61" s="237" t="s">
        <v>243</v>
      </c>
      <c r="C61" s="268">
        <f>SUMIFS(卒業生情報入力シート!L$25:L$1024,卒業生情報入力シート!$E$25:$E$1024,$A99,卒業生情報入力シート!$F$25:$F$1024,$B99)</f>
        <v>0</v>
      </c>
      <c r="D61" s="269">
        <f>SUMIFS(卒業生情報入力シート!M$25:M$1024,卒業生情報入力シート!$E$25:$E$1024,$A99,卒業生情報入力シート!$F$25:$F$1024,$B99)</f>
        <v>0</v>
      </c>
      <c r="E61" s="269">
        <f>SUMIFS(卒業生情報入力シート!N$25:N$1024,卒業生情報入力シート!$E$25:$E$1024,$A99,卒業生情報入力シート!$F$25:$F$1024,$B99)</f>
        <v>0</v>
      </c>
      <c r="F61" s="269">
        <f>SUMIFS(卒業生情報入力シート!O$25:O$1024,卒業生情報入力シート!$E$25:$E$1024,$A99,卒業生情報入力シート!$F$25:$F$1024,$B99)</f>
        <v>0</v>
      </c>
      <c r="G61" s="270">
        <f>SUMIFS(卒業生情報入力シート!P$25:P$1024,卒業生情報入力シート!$E$25:$E$1024,$A99,卒業生情報入力シート!$F$25:$F$1024,$B99)</f>
        <v>0</v>
      </c>
      <c r="H61" s="300">
        <f t="shared" si="0"/>
        <v>0</v>
      </c>
      <c r="I61" s="79">
        <f>SUMIFS(卒業生情報入力シート!Q$25:Q$1024,卒業生情報入力シート!$E$25:$E$1024,$A99,卒業生情報入力シート!$F$25:$F$1024,$B99)</f>
        <v>0</v>
      </c>
      <c r="J61" s="80">
        <f>SUMIFS(卒業生情報入力シート!R$25:R$1024,卒業生情報入力シート!$E$25:$E$1024,$A99,卒業生情報入力シート!$F$25:$F$1024,$B99)</f>
        <v>0</v>
      </c>
      <c r="K61" s="80">
        <f>SUMIFS(卒業生情報入力シート!S$25:S$1024,卒業生情報入力シート!$E$25:$E$1024,$A99,卒業生情報入力シート!$F$25:$F$1024,$B99)</f>
        <v>0</v>
      </c>
      <c r="L61" s="80">
        <f>SUMIFS(卒業生情報入力シート!T$25:T$1024,卒業生情報入力シート!$E$25:$E$1024,$A99,卒業生情報入力シート!$F$25:$F$1024,$B99)</f>
        <v>0</v>
      </c>
      <c r="M61" s="80">
        <f>SUMIFS(卒業生情報入力シート!U$25:U$1024,卒業生情報入力シート!$E$25:$E$1024,$A99,卒業生情報入力シート!$F$25:$F$1024,$B99)</f>
        <v>0</v>
      </c>
      <c r="N61" s="80">
        <f>SUMIFS(卒業生情報入力シート!V$25:V$1024,卒業生情報入力シート!$E$25:$E$1024,$A99,卒業生情報入力シート!$F$25:$F$1024,$B99)</f>
        <v>0</v>
      </c>
      <c r="O61" s="80">
        <f>SUMIFS(卒業生情報入力シート!W$25:W$1024,卒業生情報入力シート!$E$25:$E$1024,$A99,卒業生情報入力シート!$F$25:$F$1024,$B99)</f>
        <v>0</v>
      </c>
      <c r="P61" s="227">
        <f>SUMIFS(卒業生情報入力シート!X$25:X$1024,卒業生情報入力シート!$E$25:$E$1024,$A99,卒業生情報入力シート!$F$25:$F$1024,$B99)</f>
        <v>0</v>
      </c>
      <c r="Q61" s="154"/>
    </row>
    <row r="62" spans="1:17" s="198" customFormat="1" ht="13.5" customHeight="1" x14ac:dyDescent="0.4">
      <c r="A62" s="1489" t="s">
        <v>244</v>
      </c>
      <c r="B62" s="238" t="s">
        <v>245</v>
      </c>
      <c r="C62" s="272">
        <f>SUMIFS(卒業生情報入力シート!L$25:L$1024,卒業生情報入力シート!$E$25:$E$1024,$A100,卒業生情報入力シート!$F$25:$F$1024,$B100)</f>
        <v>0</v>
      </c>
      <c r="D62" s="273">
        <f>SUMIFS(卒業生情報入力シート!M$25:M$1024,卒業生情報入力シート!$E$25:$E$1024,$A100,卒業生情報入力シート!$F$25:$F$1024,$B100)</f>
        <v>0</v>
      </c>
      <c r="E62" s="273">
        <f>SUMIFS(卒業生情報入力シート!N$25:N$1024,卒業生情報入力シート!$E$25:$E$1024,$A100,卒業生情報入力シート!$F$25:$F$1024,$B100)</f>
        <v>0</v>
      </c>
      <c r="F62" s="273">
        <f>SUMIFS(卒業生情報入力シート!O$25:O$1024,卒業生情報入力シート!$E$25:$E$1024,$A100,卒業生情報入力シート!$F$25:$F$1024,$B100)</f>
        <v>0</v>
      </c>
      <c r="G62" s="274">
        <f>SUMIFS(卒業生情報入力シート!P$25:P$1024,卒業生情報入力シート!$E$25:$E$1024,$A100,卒業生情報入力シート!$F$25:$F$1024,$B100)</f>
        <v>0</v>
      </c>
      <c r="H62" s="301">
        <f>SUM(C62:G62)</f>
        <v>0</v>
      </c>
      <c r="I62" s="276">
        <f>SUMIFS(卒業生情報入力シート!Q$25:Q$1024,卒業生情報入力シート!$E$25:$E$1024,$A100,卒業生情報入力シート!$F$25:$F$1024,$B100)</f>
        <v>0</v>
      </c>
      <c r="J62" s="91">
        <f>SUMIFS(卒業生情報入力シート!R$25:R$1024,卒業生情報入力シート!$E$25:$E$1024,$A100,卒業生情報入力シート!$F$25:$F$1024,$B100)</f>
        <v>0</v>
      </c>
      <c r="K62" s="91">
        <f>SUMIFS(卒業生情報入力シート!S$25:S$1024,卒業生情報入力シート!$E$25:$E$1024,$A100,卒業生情報入力シート!$F$25:$F$1024,$B100)</f>
        <v>0</v>
      </c>
      <c r="L62" s="91">
        <f>SUMIFS(卒業生情報入力シート!T$25:T$1024,卒業生情報入力シート!$E$25:$E$1024,$A100,卒業生情報入力シート!$F$25:$F$1024,$B100)</f>
        <v>0</v>
      </c>
      <c r="M62" s="91">
        <f>SUMIFS(卒業生情報入力シート!U$25:U$1024,卒業生情報入力シート!$E$25:$E$1024,$A100,卒業生情報入力シート!$F$25:$F$1024,$B100)</f>
        <v>0</v>
      </c>
      <c r="N62" s="91">
        <f>SUMIFS(卒業生情報入力シート!V$25:V$1024,卒業生情報入力シート!$E$25:$E$1024,$A100,卒業生情報入力シート!$F$25:$F$1024,$B100)</f>
        <v>0</v>
      </c>
      <c r="O62" s="91">
        <f>SUMIFS(卒業生情報入力シート!W$25:W$1024,卒業生情報入力シート!$E$25:$E$1024,$A100,卒業生情報入力シート!$F$25:$F$1024,$B100)</f>
        <v>0</v>
      </c>
      <c r="P62" s="223">
        <f>SUMIFS(卒業生情報入力シート!X$25:X$1024,卒業生情報入力シート!$E$25:$E$1024,$A100,卒業生情報入力シート!$F$25:$F$1024,$B100)</f>
        <v>0</v>
      </c>
      <c r="Q62" s="154"/>
    </row>
    <row r="63" spans="1:17" s="198" customFormat="1" ht="13.5" customHeight="1" x14ac:dyDescent="0.4">
      <c r="A63" s="1490"/>
      <c r="B63" s="239" t="s">
        <v>246</v>
      </c>
      <c r="C63" s="277">
        <f>SUMIFS(卒業生情報入力シート!L$25:L$1024,卒業生情報入力シート!$E$25:$E$1024,$A101,卒業生情報入力シート!$F$25:$F$1024,$B101)</f>
        <v>0</v>
      </c>
      <c r="D63" s="278">
        <f>SUMIFS(卒業生情報入力シート!M$25:M$1024,卒業生情報入力シート!$E$25:$E$1024,$A101,卒業生情報入力シート!$F$25:$F$1024,$B101)</f>
        <v>0</v>
      </c>
      <c r="E63" s="278">
        <f>SUMIFS(卒業生情報入力シート!N$25:N$1024,卒業生情報入力シート!$E$25:$E$1024,$A101,卒業生情報入力シート!$F$25:$F$1024,$B101)</f>
        <v>0</v>
      </c>
      <c r="F63" s="278">
        <f>SUMIFS(卒業生情報入力シート!O$25:O$1024,卒業生情報入力シート!$E$25:$E$1024,$A101,卒業生情報入力シート!$F$25:$F$1024,$B101)</f>
        <v>0</v>
      </c>
      <c r="G63" s="279">
        <f>SUMIFS(卒業生情報入力シート!P$25:P$1024,卒業生情報入力シート!$E$25:$E$1024,$A101,卒業生情報入力シート!$F$25:$F$1024,$B101)</f>
        <v>0</v>
      </c>
      <c r="H63" s="302">
        <f>SUM(C63:G63)</f>
        <v>0</v>
      </c>
      <c r="I63" s="281">
        <f>SUMIFS(卒業生情報入力シート!Q$25:Q$1024,卒業生情報入力シート!$E$25:$E$1024,$A101,卒業生情報入力シート!$F$25:$F$1024,$B101)</f>
        <v>0</v>
      </c>
      <c r="J63" s="103">
        <f>SUMIFS(卒業生情報入力シート!R$25:R$1024,卒業生情報入力シート!$E$25:$E$1024,$A101,卒業生情報入力シート!$F$25:$F$1024,$B101)</f>
        <v>0</v>
      </c>
      <c r="K63" s="103">
        <f>SUMIFS(卒業生情報入力シート!S$25:S$1024,卒業生情報入力シート!$E$25:$E$1024,$A101,卒業生情報入力シート!$F$25:$F$1024,$B101)</f>
        <v>0</v>
      </c>
      <c r="L63" s="103">
        <f>SUMIFS(卒業生情報入力シート!T$25:T$1024,卒業生情報入力シート!$E$25:$E$1024,$A101,卒業生情報入力シート!$F$25:$F$1024,$B101)</f>
        <v>0</v>
      </c>
      <c r="M63" s="103">
        <f>SUMIFS(卒業生情報入力シート!U$25:U$1024,卒業生情報入力シート!$E$25:$E$1024,$A101,卒業生情報入力シート!$F$25:$F$1024,$B101)</f>
        <v>0</v>
      </c>
      <c r="N63" s="103">
        <f>SUMIFS(卒業生情報入力シート!V$25:V$1024,卒業生情報入力シート!$E$25:$E$1024,$A101,卒業生情報入力シート!$F$25:$F$1024,$B101)</f>
        <v>0</v>
      </c>
      <c r="O63" s="103">
        <f>SUMIFS(卒業生情報入力シート!W$25:W$1024,卒業生情報入力シート!$E$25:$E$1024,$A101,卒業生情報入力シート!$F$25:$F$1024,$B101)</f>
        <v>0</v>
      </c>
      <c r="P63" s="225">
        <f>SUMIFS(卒業生情報入力シート!X$25:X$1024,卒業生情報入力シート!$E$25:$E$1024,$A101,卒業生情報入力シート!$F$25:$F$1024,$B101)</f>
        <v>0</v>
      </c>
      <c r="Q63" s="154"/>
    </row>
    <row r="64" spans="1:17" s="198" customFormat="1" ht="13.5" customHeight="1" x14ac:dyDescent="0.4">
      <c r="A64" s="1490"/>
      <c r="B64" s="240" t="s">
        <v>247</v>
      </c>
      <c r="C64" s="296">
        <f>SUMIFS(卒業生情報入力シート!L$25:L$1024,卒業生情報入力シート!$E$25:$E$1024,$A102,卒業生情報入力シート!$F$25:$F$1024,$B102)</f>
        <v>0</v>
      </c>
      <c r="D64" s="297">
        <f>SUMIFS(卒業生情報入力シート!M$25:M$1024,卒業生情報入力シート!$E$25:$E$1024,$A102,卒業生情報入力シート!$F$25:$F$1024,$B102)</f>
        <v>0</v>
      </c>
      <c r="E64" s="297">
        <f>SUMIFS(卒業生情報入力シート!N$25:N$1024,卒業生情報入力シート!$E$25:$E$1024,$A102,卒業生情報入力シート!$F$25:$F$1024,$B102)</f>
        <v>0</v>
      </c>
      <c r="F64" s="297">
        <f>SUMIFS(卒業生情報入力シート!O$25:O$1024,卒業生情報入力シート!$E$25:$E$1024,$A102,卒業生情報入力シート!$F$25:$F$1024,$B102)</f>
        <v>0</v>
      </c>
      <c r="G64" s="298">
        <f>SUMIFS(卒業生情報入力シート!P$25:P$1024,卒業生情報入力シート!$E$25:$E$1024,$A102,卒業生情報入力シート!$F$25:$F$1024,$B102)</f>
        <v>0</v>
      </c>
      <c r="H64" s="303">
        <f>SUM(C64:G64)</f>
        <v>0</v>
      </c>
      <c r="I64" s="281">
        <f>SUMIFS(卒業生情報入力シート!Q$25:Q$1024,卒業生情報入力シート!$E$25:$E$1024,$A102,卒業生情報入力シート!$F$25:$F$1024,$B102)</f>
        <v>0</v>
      </c>
      <c r="J64" s="103">
        <f>SUMIFS(卒業生情報入力シート!R$25:R$1024,卒業生情報入力シート!$E$25:$E$1024,$A102,卒業生情報入力シート!$F$25:$F$1024,$B102)</f>
        <v>0</v>
      </c>
      <c r="K64" s="103">
        <f>SUMIFS(卒業生情報入力シート!S$25:S$1024,卒業生情報入力シート!$E$25:$E$1024,$A102,卒業生情報入力シート!$F$25:$F$1024,$B102)</f>
        <v>0</v>
      </c>
      <c r="L64" s="103">
        <f>SUMIFS(卒業生情報入力シート!T$25:T$1024,卒業生情報入力シート!$E$25:$E$1024,$A102,卒業生情報入力シート!$F$25:$F$1024,$B102)</f>
        <v>0</v>
      </c>
      <c r="M64" s="103">
        <f>SUMIFS(卒業生情報入力シート!U$25:U$1024,卒業生情報入力シート!$E$25:$E$1024,$A102,卒業生情報入力シート!$F$25:$F$1024,$B102)</f>
        <v>0</v>
      </c>
      <c r="N64" s="103">
        <f>SUMIFS(卒業生情報入力シート!V$25:V$1024,卒業生情報入力シート!$E$25:$E$1024,$A102,卒業生情報入力シート!$F$25:$F$1024,$B102)</f>
        <v>0</v>
      </c>
      <c r="O64" s="103">
        <f>SUMIFS(卒業生情報入力シート!W$25:W$1024,卒業生情報入力シート!$E$25:$E$1024,$A102,卒業生情報入力シート!$F$25:$F$1024,$B102)</f>
        <v>0</v>
      </c>
      <c r="P64" s="225">
        <f>SUMIFS(卒業生情報入力シート!X$25:X$1024,卒業生情報入力シート!$E$25:$E$1024,$A102,卒業生情報入力シート!$F$25:$F$1024,$B102)</f>
        <v>0</v>
      </c>
      <c r="Q64" s="154"/>
    </row>
    <row r="65" spans="1:17" s="198" customFormat="1" ht="13.5" customHeight="1" x14ac:dyDescent="0.4">
      <c r="A65" s="1490"/>
      <c r="B65" s="240" t="s">
        <v>298</v>
      </c>
      <c r="C65" s="296">
        <f>SUMIFS(卒業生情報入力シート!L$25:L$1024,卒業生情報入力シート!$E$25:$E$1024,$A103,卒業生情報入力シート!$F$25:$F$1024,$B103)</f>
        <v>0</v>
      </c>
      <c r="D65" s="297">
        <f>SUMIFS(卒業生情報入力シート!M$25:M$1024,卒業生情報入力シート!$E$25:$E$1024,$A103,卒業生情報入力シート!$F$25:$F$1024,$B103)</f>
        <v>0</v>
      </c>
      <c r="E65" s="297">
        <f>SUMIFS(卒業生情報入力シート!N$25:N$1024,卒業生情報入力シート!$E$25:$E$1024,$A103,卒業生情報入力シート!$F$25:$F$1024,$B103)</f>
        <v>0</v>
      </c>
      <c r="F65" s="297">
        <f>SUMIFS(卒業生情報入力シート!O$25:O$1024,卒業生情報入力シート!$E$25:$E$1024,$A103,卒業生情報入力シート!$F$25:$F$1024,$B103)</f>
        <v>0</v>
      </c>
      <c r="G65" s="298">
        <f>SUMIFS(卒業生情報入力シート!P$25:P$1024,卒業生情報入力シート!$E$25:$E$1024,$A103,卒業生情報入力シート!$F$25:$F$1024,$B103)</f>
        <v>0</v>
      </c>
      <c r="H65" s="303">
        <f>SUM(C65:G65)</f>
        <v>0</v>
      </c>
      <c r="I65" s="281">
        <f>SUMIFS(卒業生情報入力シート!Q$25:Q$1024,卒業生情報入力シート!$E$25:$E$1024,$A103,卒業生情報入力シート!$F$25:$F$1024,$B103)</f>
        <v>0</v>
      </c>
      <c r="J65" s="103">
        <f>SUMIFS(卒業生情報入力シート!R$25:R$1024,卒業生情報入力シート!$E$25:$E$1024,$A103,卒業生情報入力シート!$F$25:$F$1024,$B103)</f>
        <v>0</v>
      </c>
      <c r="K65" s="103">
        <f>SUMIFS(卒業生情報入力シート!S$25:S$1024,卒業生情報入力シート!$E$25:$E$1024,$A103,卒業生情報入力シート!$F$25:$F$1024,$B103)</f>
        <v>0</v>
      </c>
      <c r="L65" s="103">
        <f>SUMIFS(卒業生情報入力シート!T$25:T$1024,卒業生情報入力シート!$E$25:$E$1024,$A103,卒業生情報入力シート!$F$25:$F$1024,$B103)</f>
        <v>0</v>
      </c>
      <c r="M65" s="103">
        <f>SUMIFS(卒業生情報入力シート!U$25:U$1024,卒業生情報入力シート!$E$25:$E$1024,$A103,卒業生情報入力シート!$F$25:$F$1024,$B103)</f>
        <v>0</v>
      </c>
      <c r="N65" s="103">
        <f>SUMIFS(卒業生情報入力シート!V$25:V$1024,卒業生情報入力シート!$E$25:$E$1024,$A103,卒業生情報入力シート!$F$25:$F$1024,$B103)</f>
        <v>0</v>
      </c>
      <c r="O65" s="103">
        <f>SUMIFS(卒業生情報入力シート!W$25:W$1024,卒業生情報入力シート!$E$25:$E$1024,$A103,卒業生情報入力シート!$F$25:$F$1024,$B103)</f>
        <v>0</v>
      </c>
      <c r="P65" s="225">
        <f>SUMIFS(卒業生情報入力シート!X$25:X$1024,卒業生情報入力シート!$E$25:$E$1024,$A103,卒業生情報入力シート!$F$25:$F$1024,$B103)</f>
        <v>0</v>
      </c>
      <c r="Q65" s="154"/>
    </row>
    <row r="66" spans="1:17" s="198" customFormat="1" ht="13.5" customHeight="1" x14ac:dyDescent="0.4">
      <c r="A66" s="1491"/>
      <c r="B66" s="241" t="s">
        <v>248</v>
      </c>
      <c r="C66" s="268">
        <f>SUMIFS(卒業生情報入力シート!L$25:L$1024,卒業生情報入力シート!$E$25:$E$1024,$A104,卒業生情報入力シート!$F$25:$F$1024,$B104)</f>
        <v>0</v>
      </c>
      <c r="D66" s="269">
        <f>SUMIFS(卒業生情報入力シート!M$25:M$1024,卒業生情報入力シート!$E$25:$E$1024,$A104,卒業生情報入力シート!$F$25:$F$1024,$B104)</f>
        <v>0</v>
      </c>
      <c r="E66" s="269">
        <f>SUMIFS(卒業生情報入力シート!N$25:N$1024,卒業生情報入力シート!$E$25:$E$1024,$A104,卒業生情報入力シート!$F$25:$F$1024,$B104)</f>
        <v>0</v>
      </c>
      <c r="F66" s="269">
        <f>SUMIFS(卒業生情報入力シート!O$25:O$1024,卒業生情報入力シート!$E$25:$E$1024,$A104,卒業生情報入力シート!$F$25:$F$1024,$B104)</f>
        <v>0</v>
      </c>
      <c r="G66" s="270">
        <f>SUMIFS(卒業生情報入力シート!P$25:P$1024,卒業生情報入力シート!$E$25:$E$1024,$A104,卒業生情報入力シート!$F$25:$F$1024,$B104)</f>
        <v>0</v>
      </c>
      <c r="H66" s="304">
        <f>SUM(C66:G66)</f>
        <v>0</v>
      </c>
      <c r="I66" s="79">
        <f>SUMIFS(卒業生情報入力シート!Q$25:Q$1024,卒業生情報入力シート!$E$25:$E$1024,$A104,卒業生情報入力シート!$F$25:$F$1024,$B104)</f>
        <v>0</v>
      </c>
      <c r="J66" s="80">
        <f>SUMIFS(卒業生情報入力シート!R$25:R$1024,卒業生情報入力シート!$E$25:$E$1024,$A104,卒業生情報入力シート!$F$25:$F$1024,$B104)</f>
        <v>0</v>
      </c>
      <c r="K66" s="80">
        <f>SUMIFS(卒業生情報入力シート!S$25:S$1024,卒業生情報入力シート!$E$25:$E$1024,$A104,卒業生情報入力シート!$F$25:$F$1024,$B104)</f>
        <v>0</v>
      </c>
      <c r="L66" s="80">
        <f>SUMIFS(卒業生情報入力シート!T$25:T$1024,卒業生情報入力シート!$E$25:$E$1024,$A104,卒業生情報入力シート!$F$25:$F$1024,$B104)</f>
        <v>0</v>
      </c>
      <c r="M66" s="80">
        <f>SUMIFS(卒業生情報入力シート!U$25:U$1024,卒業生情報入力シート!$E$25:$E$1024,$A104,卒業生情報入力シート!$F$25:$F$1024,$B104)</f>
        <v>0</v>
      </c>
      <c r="N66" s="80">
        <f>SUMIFS(卒業生情報入力シート!V$25:V$1024,卒業生情報入力シート!$E$25:$E$1024,$A104,卒業生情報入力シート!$F$25:$F$1024,$B104)</f>
        <v>0</v>
      </c>
      <c r="O66" s="80">
        <f>SUMIFS(卒業生情報入力シート!W$25:W$1024,卒業生情報入力シート!$E$25:$E$1024,$A104,卒業生情報入力シート!$F$25:$F$1024,$B104)</f>
        <v>0</v>
      </c>
      <c r="P66" s="227">
        <f>SUMIFS(卒業生情報入力シート!X$25:X$1024,卒業生情報入力シート!$E$25:$E$1024,$A104,卒業生情報入力シート!$F$25:$F$1024,$B104)</f>
        <v>0</v>
      </c>
      <c r="Q66" s="154"/>
    </row>
    <row r="67" spans="1:17" s="198" customFormat="1" ht="13.5" customHeight="1" thickBot="1" x14ac:dyDescent="0.45">
      <c r="A67" s="1492" t="s">
        <v>249</v>
      </c>
      <c r="B67" s="1493"/>
      <c r="C67" s="305">
        <f>SUMIFS(卒業生情報入力シート!L$25:L$1024,卒業生情報入力シート!$E$25:$E$1024,$A105,卒業生情報入力シート!$F$25:$F$1024,$B105)</f>
        <v>0</v>
      </c>
      <c r="D67" s="306">
        <f>SUMIFS(卒業生情報入力シート!M$25:M$1024,卒業生情報入力シート!$E$25:$E$1024,$A105,卒業生情報入力シート!$F$25:$F$1024,$B105)</f>
        <v>0</v>
      </c>
      <c r="E67" s="306">
        <f>SUMIFS(卒業生情報入力シート!N$25:N$1024,卒業生情報入力シート!$E$25:$E$1024,$A105,卒業生情報入力シート!$F$25:$F$1024,$B105)</f>
        <v>0</v>
      </c>
      <c r="F67" s="306">
        <f>SUMIFS(卒業生情報入力シート!O$25:O$1024,卒業生情報入力シート!$E$25:$E$1024,$A105,卒業生情報入力シート!$F$25:$F$1024,$B105)</f>
        <v>0</v>
      </c>
      <c r="G67" s="307">
        <f>SUMIFS(卒業生情報入力シート!P$25:P$1024,卒業生情報入力シート!$E$25:$E$1024,$A105,卒業生情報入力シート!$F$25:$F$1024,$B105)</f>
        <v>0</v>
      </c>
      <c r="H67" s="308">
        <f t="shared" si="0"/>
        <v>0</v>
      </c>
      <c r="I67" s="309">
        <f>SUMIFS(卒業生情報入力シート!Q$25:Q$1024,卒業生情報入力シート!$E$25:$E$1024,$A105,卒業生情報入力シート!$F$25:$F$1024,$B105)</f>
        <v>0</v>
      </c>
      <c r="J67" s="310">
        <f>SUMIFS(卒業生情報入力シート!R$25:R$1024,卒業生情報入力シート!$E$25:$E$1024,$A105,卒業生情報入力シート!$F$25:$F$1024,$B105)</f>
        <v>0</v>
      </c>
      <c r="K67" s="310">
        <f>SUMIFS(卒業生情報入力シート!S$25:S$1024,卒業生情報入力シート!$E$25:$E$1024,$A105,卒業生情報入力シート!$F$25:$F$1024,$B105)</f>
        <v>0</v>
      </c>
      <c r="L67" s="310">
        <f>SUMIFS(卒業生情報入力シート!T$25:T$1024,卒業生情報入力シート!$E$25:$E$1024,$A105,卒業生情報入力シート!$F$25:$F$1024,$B105)</f>
        <v>0</v>
      </c>
      <c r="M67" s="310">
        <f>SUMIFS(卒業生情報入力シート!U$25:U$1024,卒業生情報入力シート!$E$25:$E$1024,$A105,卒業生情報入力シート!$F$25:$F$1024,$B105)</f>
        <v>0</v>
      </c>
      <c r="N67" s="310">
        <f>SUMIFS(卒業生情報入力シート!V$25:V$1024,卒業生情報入力シート!$E$25:$E$1024,$A105,卒業生情報入力シート!$F$25:$F$1024,$B105)</f>
        <v>0</v>
      </c>
      <c r="O67" s="310">
        <f>SUMIFS(卒業生情報入力シート!W$25:W$1024,卒業生情報入力シート!$E$25:$E$1024,$A105,卒業生情報入力シート!$F$25:$F$1024,$B105)</f>
        <v>0</v>
      </c>
      <c r="P67" s="311">
        <f>SUMIFS(卒業生情報入力シート!X$25:X$1024,卒業生情報入力シート!$E$25:$E$1024,$A105,卒業生情報入力シート!$F$25:$F$1024,$B105)</f>
        <v>0</v>
      </c>
      <c r="Q67" s="154"/>
    </row>
    <row r="68" spans="1:17" s="198" customFormat="1" ht="13.5" customHeight="1" thickTop="1" thickBot="1" x14ac:dyDescent="0.45">
      <c r="A68" s="1494" t="s">
        <v>299</v>
      </c>
      <c r="B68" s="1495"/>
      <c r="C68" s="312">
        <f t="shared" ref="C68:I68" si="1">SUM(C46:C67)</f>
        <v>0</v>
      </c>
      <c r="D68" s="313">
        <f t="shared" si="1"/>
        <v>0</v>
      </c>
      <c r="E68" s="313">
        <f t="shared" si="1"/>
        <v>0</v>
      </c>
      <c r="F68" s="313">
        <f t="shared" si="1"/>
        <v>0</v>
      </c>
      <c r="G68" s="314">
        <f t="shared" si="1"/>
        <v>0</v>
      </c>
      <c r="H68" s="315">
        <f t="shared" si="1"/>
        <v>0</v>
      </c>
      <c r="I68" s="316">
        <f t="shared" si="1"/>
        <v>0</v>
      </c>
      <c r="J68" s="317">
        <f t="shared" ref="J68:P68" si="2">SUM(J46:J67)</f>
        <v>0</v>
      </c>
      <c r="K68" s="317">
        <f t="shared" si="2"/>
        <v>0</v>
      </c>
      <c r="L68" s="317">
        <f t="shared" si="2"/>
        <v>0</v>
      </c>
      <c r="M68" s="317">
        <f t="shared" si="2"/>
        <v>0</v>
      </c>
      <c r="N68" s="317">
        <f t="shared" si="2"/>
        <v>0</v>
      </c>
      <c r="O68" s="317">
        <f t="shared" si="2"/>
        <v>0</v>
      </c>
      <c r="P68" s="318">
        <f t="shared" si="2"/>
        <v>0</v>
      </c>
      <c r="Q68" s="154"/>
    </row>
    <row r="69" spans="1:17" s="198" customFormat="1" ht="13.5" customHeight="1" x14ac:dyDescent="0.4">
      <c r="A69" s="319"/>
      <c r="B69" s="319"/>
      <c r="J69" s="154"/>
      <c r="K69" s="154"/>
      <c r="L69" s="154"/>
      <c r="M69" s="154"/>
      <c r="N69" s="154"/>
      <c r="O69" s="154"/>
      <c r="P69" s="154"/>
      <c r="Q69" s="154"/>
    </row>
    <row r="70" spans="1:17" ht="15.75" thickBot="1" x14ac:dyDescent="0.45">
      <c r="A70" s="37" t="s">
        <v>321</v>
      </c>
    </row>
    <row r="71" spans="1:17" ht="14.25" customHeight="1" x14ac:dyDescent="0.2">
      <c r="A71" s="1496" t="s">
        <v>276</v>
      </c>
      <c r="B71" s="1308"/>
      <c r="C71" s="1500" t="s">
        <v>322</v>
      </c>
      <c r="D71" s="1501"/>
      <c r="E71" s="1501"/>
      <c r="F71" s="1501"/>
      <c r="G71" s="1501"/>
      <c r="H71" s="1501"/>
      <c r="I71" s="1501"/>
      <c r="J71" s="320" t="s">
        <v>304</v>
      </c>
      <c r="K71" s="320" t="s">
        <v>305</v>
      </c>
      <c r="L71" s="320" t="s">
        <v>323</v>
      </c>
      <c r="M71" s="320" t="s">
        <v>324</v>
      </c>
      <c r="N71" s="320" t="s">
        <v>308</v>
      </c>
      <c r="O71" s="320" t="s">
        <v>325</v>
      </c>
      <c r="P71" s="321" t="s">
        <v>310</v>
      </c>
    </row>
    <row r="72" spans="1:17" ht="13.5" customHeight="1" x14ac:dyDescent="0.2">
      <c r="A72" s="1497"/>
      <c r="B72" s="1498"/>
      <c r="C72" s="1502" t="s">
        <v>326</v>
      </c>
      <c r="D72" s="1503" t="s">
        <v>327</v>
      </c>
      <c r="E72" s="1503" t="s">
        <v>328</v>
      </c>
      <c r="F72" s="1503" t="s">
        <v>329</v>
      </c>
      <c r="G72" s="1503" t="s">
        <v>330</v>
      </c>
      <c r="H72" s="1503" t="s">
        <v>331</v>
      </c>
      <c r="I72" s="1503"/>
      <c r="J72" s="1488" t="s">
        <v>2830</v>
      </c>
      <c r="K72" s="1488" t="s">
        <v>2831</v>
      </c>
      <c r="L72" s="1488" t="s">
        <v>332</v>
      </c>
      <c r="M72" s="1488" t="s">
        <v>333</v>
      </c>
      <c r="N72" s="1488" t="s">
        <v>212</v>
      </c>
      <c r="O72" s="1488" t="s">
        <v>213</v>
      </c>
      <c r="P72" s="1479" t="s">
        <v>316</v>
      </c>
    </row>
    <row r="73" spans="1:17" ht="13.5" customHeight="1" x14ac:dyDescent="0.25">
      <c r="A73" s="1497"/>
      <c r="B73" s="1498"/>
      <c r="C73" s="1480" t="s">
        <v>678</v>
      </c>
      <c r="D73" s="1482" t="s">
        <v>679</v>
      </c>
      <c r="E73" s="1482" t="s">
        <v>680</v>
      </c>
      <c r="F73" s="1482" t="s">
        <v>681</v>
      </c>
      <c r="G73" s="1484" t="s">
        <v>682</v>
      </c>
      <c r="H73" s="1486" t="s">
        <v>317</v>
      </c>
      <c r="I73" s="322"/>
      <c r="J73" s="1488"/>
      <c r="K73" s="1488"/>
      <c r="L73" s="1488"/>
      <c r="M73" s="1488"/>
      <c r="N73" s="1488"/>
      <c r="O73" s="1488"/>
      <c r="P73" s="1479"/>
    </row>
    <row r="74" spans="1:17" ht="171.75" customHeight="1" thickBot="1" x14ac:dyDescent="0.45">
      <c r="A74" s="1499"/>
      <c r="B74" s="1498"/>
      <c r="C74" s="1481"/>
      <c r="D74" s="1483"/>
      <c r="E74" s="1483"/>
      <c r="F74" s="1483"/>
      <c r="G74" s="1485"/>
      <c r="H74" s="1487"/>
      <c r="I74" s="323" t="s">
        <v>318</v>
      </c>
      <c r="J74" s="1488"/>
      <c r="K74" s="1488"/>
      <c r="L74" s="1488"/>
      <c r="M74" s="1488"/>
      <c r="N74" s="1488"/>
      <c r="O74" s="1488"/>
      <c r="P74" s="1479"/>
    </row>
    <row r="75" spans="1:17" ht="15.75" customHeight="1" x14ac:dyDescent="0.4">
      <c r="A75" s="1476" t="s">
        <v>2829</v>
      </c>
      <c r="B75" s="324" t="s">
        <v>301</v>
      </c>
      <c r="C75" s="265">
        <f>SUMIF('発達障害（診断書なし・配慮あり）卒業生情報入力シート'!$E$25:$E$1024,$B75,'発達障害（診断書なし・配慮あり）卒業生情報入力シート'!H$25:H$1024)</f>
        <v>0</v>
      </c>
      <c r="D75" s="158">
        <f>SUMIF('発達障害（診断書なし・配慮あり）卒業生情報入力シート'!$E$25:$E$1024,$B75,'発達障害（診断書なし・配慮あり）卒業生情報入力シート'!I$25:I$1024)</f>
        <v>0</v>
      </c>
      <c r="E75" s="266">
        <f>SUMIF('発達障害（診断書なし・配慮あり）卒業生情報入力シート'!$E$25:$E$1024,$B75,'発達障害（診断書なし・配慮あり）卒業生情報入力シート'!J$25:J$1024)</f>
        <v>0</v>
      </c>
      <c r="F75" s="266">
        <f>SUMIF('発達障害（診断書なし・配慮あり）卒業生情報入力シート'!$E$25:$E$1024,$B75,'発達障害（診断書なし・配慮あり）卒業生情報入力シート'!K$25:K$1024)</f>
        <v>0</v>
      </c>
      <c r="G75" s="78">
        <f>SUMIF('発達障害（診断書なし・配慮あり）卒業生情報入力シート'!$E$25:$E$1024,$B75,'発達障害（診断書なし・配慮あり）卒業生情報入力シート'!L$25:L$1024)</f>
        <v>0</v>
      </c>
      <c r="H75" s="325">
        <f>SUM(C75:G75)</f>
        <v>0</v>
      </c>
      <c r="I75" s="68">
        <f>SUMIF('発達障害（診断書なし・配慮あり）卒業生情報入力シート'!$E$25:$E$1024,$B75,'発達障害（診断書なし・配慮あり）卒業生情報入力シート'!M$25:M$1024)</f>
        <v>0</v>
      </c>
      <c r="J75" s="326">
        <f>SUMIF('発達障害（診断書なし・配慮あり）卒業生情報入力シート'!$E$25:$E$1024,$B75,'発達障害（診断書なし・配慮あり）卒業生情報入力シート'!N$25:N$1024)</f>
        <v>0</v>
      </c>
      <c r="K75" s="69">
        <f>SUMIF('発達障害（診断書なし・配慮あり）卒業生情報入力シート'!$E$25:$E$1024,$B75,'発達障害（診断書なし・配慮あり）卒業生情報入力シート'!O$25:O$1024)</f>
        <v>0</v>
      </c>
      <c r="L75" s="69">
        <f>SUMIF('発達障害（診断書なし・配慮あり）卒業生情報入力シート'!$E$25:$E$1024,$B75,'発達障害（診断書なし・配慮あり）卒業生情報入力シート'!P$25:P$1024)</f>
        <v>0</v>
      </c>
      <c r="M75" s="69">
        <f>SUMIF('発達障害（診断書なし・配慮あり）卒業生情報入力シート'!$E$25:$E$1024,$B75,'発達障害（診断書なし・配慮あり）卒業生情報入力シート'!Q$25:Q$1024)</f>
        <v>0</v>
      </c>
      <c r="N75" s="214">
        <f>SUMIF('発達障害（診断書なし・配慮あり）卒業生情報入力シート'!$E$25:$E$1024,$B75,'発達障害（診断書なし・配慮あり）卒業生情報入力シート'!R$25:R$1024)</f>
        <v>0</v>
      </c>
      <c r="O75" s="69">
        <f>SUMIF('発達障害（診断書なし・配慮あり）卒業生情報入力シート'!$E$25:$E$1024,$B75,'発達障害（診断書なし・配慮あり）卒業生情報入力シート'!S$25:S$1024)</f>
        <v>0</v>
      </c>
      <c r="P75" s="215">
        <f>SUMIF('発達障害（診断書なし・配慮あり）卒業生情報入力シート'!$E$25:$E$1024,$B75,'発達障害（診断書なし・配慮あり）卒業生情報入力シート'!T$25:T$1024)</f>
        <v>0</v>
      </c>
    </row>
    <row r="76" spans="1:17" x14ac:dyDescent="0.4">
      <c r="A76" s="1476"/>
      <c r="B76" s="251" t="s">
        <v>319</v>
      </c>
      <c r="C76" s="277">
        <f>SUMIF('発達障害（診断書なし・配慮あり）卒業生情報入力シート'!$E$25:$E$1024,$B76,'発達障害（診断書なし・配慮あり）卒業生情報入力シート'!H$25:H$1024)</f>
        <v>0</v>
      </c>
      <c r="D76" s="278">
        <f>SUMIF('発達障害（診断書なし・配慮あり）卒業生情報入力シート'!$E$25:$E$1024,$B76,'発達障害（診断書なし・配慮あり）卒業生情報入力シート'!I$25:I$1024)</f>
        <v>0</v>
      </c>
      <c r="E76" s="278">
        <f>SUMIF('発達障害（診断書なし・配慮あり）卒業生情報入力シート'!$E$25:$E$1024,$B76,'発達障害（診断書なし・配慮あり）卒業生情報入力シート'!J$25:J$1024)</f>
        <v>0</v>
      </c>
      <c r="F76" s="278">
        <f>SUMIF('発達障害（診断書なし・配慮あり）卒業生情報入力シート'!$E$25:$E$1024,$B76,'発達障害（診断書なし・配慮あり）卒業生情報入力シート'!K$25:K$1024)</f>
        <v>0</v>
      </c>
      <c r="G76" s="279">
        <f>SUMIF('発達障害（診断書なし・配慮あり）卒業生情報入力シート'!$E$25:$E$1024,$B76,'発達障害（診断書なし・配慮あり）卒業生情報入力シート'!L$25:L$1024)</f>
        <v>0</v>
      </c>
      <c r="H76" s="327">
        <f>SUM(C76:G76)</f>
        <v>0</v>
      </c>
      <c r="I76" s="102">
        <f>SUMIF('発達障害（診断書なし・配慮あり）卒業生情報入力シート'!$E$25:$E$1024,$B76,'発達障害（診断書なし・配慮あり）卒業生情報入力シート'!M$25:M$1024)</f>
        <v>0</v>
      </c>
      <c r="J76" s="328">
        <f>SUMIF('発達障害（診断書なし・配慮あり）卒業生情報入力シート'!$E$25:$E$1024,$B76,'発達障害（診断書なし・配慮あり）卒業生情報入力シート'!N$25:N$1024)</f>
        <v>0</v>
      </c>
      <c r="K76" s="103">
        <f>SUMIF('発達障害（診断書なし・配慮あり）卒業生情報入力シート'!$E$25:$E$1024,$B76,'発達障害（診断書なし・配慮あり）卒業生情報入力シート'!O$25:O$1024)</f>
        <v>0</v>
      </c>
      <c r="L76" s="103">
        <f>SUMIF('発達障害（診断書なし・配慮あり）卒業生情報入力シート'!$E$25:$E$1024,$B76,'発達障害（診断書なし・配慮あり）卒業生情報入力シート'!P$25:P$1024)</f>
        <v>0</v>
      </c>
      <c r="M76" s="103">
        <f>SUMIF('発達障害（診断書なし・配慮あり）卒業生情報入力シート'!$E$25:$E$1024,$B76,'発達障害（診断書なし・配慮あり）卒業生情報入力シート'!Q$25:Q$1024)</f>
        <v>0</v>
      </c>
      <c r="N76" s="252">
        <f>SUMIF('発達障害（診断書なし・配慮あり）卒業生情報入力シート'!$E$25:$E$1024,$B76,'発達障害（診断書なし・配慮あり）卒業生情報入力シート'!R$25:R$1024)</f>
        <v>0</v>
      </c>
      <c r="O76" s="103">
        <f>SUMIF('発達障害（診断書なし・配慮あり）卒業生情報入力シート'!$E$25:$E$1024,$B76,'発達障害（診断書なし・配慮あり）卒業生情報入力シート'!S$25:S$1024)</f>
        <v>0</v>
      </c>
      <c r="P76" s="225">
        <f>SUMIF('発達障害（診断書なし・配慮あり）卒業生情報入力シート'!$E$25:$E$1024,$B76,'発達障害（診断書なし・配慮あり）卒業生情報入力シート'!T$25:T$1024)</f>
        <v>0</v>
      </c>
    </row>
    <row r="77" spans="1:17" x14ac:dyDescent="0.4">
      <c r="A77" s="1476"/>
      <c r="B77" s="253" t="s">
        <v>242</v>
      </c>
      <c r="C77" s="296">
        <f>SUMIF('発達障害（診断書なし・配慮あり）卒業生情報入力シート'!$E$25:$E$1024,$B77,'発達障害（診断書なし・配慮あり）卒業生情報入力シート'!H$25:H$1024)</f>
        <v>0</v>
      </c>
      <c r="D77" s="297">
        <f>SUMIF('発達障害（診断書なし・配慮あり）卒業生情報入力シート'!$E$25:$E$1024,$B77,'発達障害（診断書なし・配慮あり）卒業生情報入力シート'!I$25:I$1024)</f>
        <v>0</v>
      </c>
      <c r="E77" s="297">
        <f>SUMIF('発達障害（診断書なし・配慮あり）卒業生情報入力シート'!$E$25:$E$1024,$B77,'発達障害（診断書なし・配慮あり）卒業生情報入力シート'!J$25:J$1024)</f>
        <v>0</v>
      </c>
      <c r="F77" s="297">
        <f>SUMIF('発達障害（診断書なし・配慮あり）卒業生情報入力シート'!$E$25:$E$1024,$B77,'発達障害（診断書なし・配慮あり）卒業生情報入力シート'!K$25:K$1024)</f>
        <v>0</v>
      </c>
      <c r="G77" s="298">
        <f>SUMIF('発達障害（診断書なし・配慮あり）卒業生情報入力シート'!$E$25:$E$1024,$B77,'発達障害（診断書なし・配慮あり）卒業生情報入力シート'!L$25:L$1024)</f>
        <v>0</v>
      </c>
      <c r="H77" s="329">
        <f>SUM(C77:G77)</f>
        <v>0</v>
      </c>
      <c r="I77" s="102">
        <f>SUMIF('発達障害（診断書なし・配慮あり）卒業生情報入力シート'!$E$25:$E$1024,$B77,'発達障害（診断書なし・配慮あり）卒業生情報入力シート'!M$25:M$1024)</f>
        <v>0</v>
      </c>
      <c r="J77" s="330">
        <f>SUMIF('発達障害（診断書なし・配慮あり）卒業生情報入力シート'!$E$25:$E$1024,$B77,'発達障害（診断書なし・配慮あり）卒業生情報入力シート'!N$25:N$1024)</f>
        <v>0</v>
      </c>
      <c r="K77" s="114">
        <f>SUMIF('発達障害（診断書なし・配慮あり）卒業生情報入力シート'!$E$25:$E$1024,$B77,'発達障害（診断書なし・配慮あり）卒業生情報入力シート'!O$25:O$1024)</f>
        <v>0</v>
      </c>
      <c r="L77" s="114">
        <f>SUMIF('発達障害（診断書なし・配慮あり）卒業生情報入力シート'!$E$25:$E$1024,$B77,'発達障害（診断書なし・配慮あり）卒業生情報入力シート'!P$25:P$1024)</f>
        <v>0</v>
      </c>
      <c r="M77" s="114">
        <f>SUMIF('発達障害（診断書なし・配慮あり）卒業生情報入力シート'!$E$25:$E$1024,$B77,'発達障害（診断書なし・配慮あり）卒業生情報入力シート'!Q$25:Q$1024)</f>
        <v>0</v>
      </c>
      <c r="N77" s="331">
        <f>SUMIF('発達障害（診断書なし・配慮あり）卒業生情報入力シート'!$E$25:$E$1024,$B77,'発達障害（診断書なし・配慮あり）卒業生情報入力シート'!R$25:R$1024)</f>
        <v>0</v>
      </c>
      <c r="O77" s="114">
        <f>SUMIF('発達障害（診断書なし・配慮あり）卒業生情報入力シート'!$E$25:$E$1024,$B77,'発達障害（診断書なし・配慮あり）卒業生情報入力シート'!S$25:S$1024)</f>
        <v>0</v>
      </c>
      <c r="P77" s="332">
        <f>SUMIF('発達障害（診断書なし・配慮あり）卒業生情報入力シート'!$E$25:$E$1024,$B77,'発達障害（診断書なし・配慮あり）卒業生情報入力シート'!T$25:T$1024)</f>
        <v>0</v>
      </c>
    </row>
    <row r="78" spans="1:17" ht="15.75" thickBot="1" x14ac:dyDescent="0.45">
      <c r="A78" s="1476"/>
      <c r="B78" s="253" t="s">
        <v>250</v>
      </c>
      <c r="C78" s="333">
        <f>SUMIF('発達障害（診断書なし・配慮あり）卒業生情報入力シート'!$E$25:$E$1024,$B78,'発達障害（診断書なし・配慮あり）卒業生情報入力シート'!H$25:H$1024)</f>
        <v>0</v>
      </c>
      <c r="D78" s="334">
        <f>SUMIF('発達障害（診断書なし・配慮あり）卒業生情報入力シート'!$E$25:$E$1024,$B78,'発達障害（診断書なし・配慮あり）卒業生情報入力シート'!I$25:I$1024)</f>
        <v>0</v>
      </c>
      <c r="E78" s="334">
        <f>SUMIF('発達障害（診断書なし・配慮あり）卒業生情報入力シート'!$E$25:$E$1024,$B78,'発達障害（診断書なし・配慮あり）卒業生情報入力シート'!J$25:J$1024)</f>
        <v>0</v>
      </c>
      <c r="F78" s="334">
        <f>SUMIF('発達障害（診断書なし・配慮あり）卒業生情報入力シート'!$E$25:$E$1024,$B78,'発達障害（診断書なし・配慮あり）卒業生情報入力シート'!K$25:K$1024)</f>
        <v>0</v>
      </c>
      <c r="G78" s="335">
        <f>SUMIF('発達障害（診断書なし・配慮あり）卒業生情報入力シート'!$E$25:$E$1024,$B78,'発達障害（診断書なし・配慮あり）卒業生情報入力シート'!L$25:L$1024)</f>
        <v>0</v>
      </c>
      <c r="H78" s="329">
        <f>SUM(C78:G78)</f>
        <v>0</v>
      </c>
      <c r="I78" s="164">
        <f>SUMIF('発達障害（診断書なし・配慮あり）卒業生情報入力シート'!$E$25:$E$1024,$B78,'発達障害（診断書なし・配慮あり）卒業生情報入力シート'!M$25:M$1024)</f>
        <v>0</v>
      </c>
      <c r="J78" s="336">
        <f>SUMIF('発達障害（診断書なし・配慮あり）卒業生情報入力シート'!$E$25:$E$1024,$B78,'発達障害（診断書なし・配慮あり）卒業生情報入力シート'!N$25:N$1024)</f>
        <v>0</v>
      </c>
      <c r="K78" s="165">
        <f>SUMIF('発達障害（診断書なし・配慮あり）卒業生情報入力シート'!$E$25:$E$1024,$B78,'発達障害（診断書なし・配慮あり）卒業生情報入力シート'!O$25:O$1024)</f>
        <v>0</v>
      </c>
      <c r="L78" s="254">
        <f>SUMIF('発達障害（診断書なし・配慮あり）卒業生情報入力シート'!$E$25:$E$1024,$B78,'発達障害（診断書なし・配慮あり）卒業生情報入力シート'!P$25:P$1024)</f>
        <v>0</v>
      </c>
      <c r="M78" s="165">
        <f>SUMIF('発達障害（診断書なし・配慮あり）卒業生情報入力シート'!$E$25:$E$1024,$B78,'発達障害（診断書なし・配慮あり）卒業生情報入力シート'!Q$25:Q$1024)</f>
        <v>0</v>
      </c>
      <c r="N78" s="254">
        <f>SUMIF('発達障害（診断書なし・配慮あり）卒業生情報入力シート'!$E$25:$E$1024,$B78,'発達障害（診断書なし・配慮あり）卒業生情報入力シート'!R$25:R$1024)</f>
        <v>0</v>
      </c>
      <c r="O78" s="165">
        <f>SUMIF('発達障害（診断書なし・配慮あり）卒業生情報入力シート'!$E$25:$E$1024,$B78,'発達障害（診断書なし・配慮あり）卒業生情報入力シート'!S$25:S$1024)</f>
        <v>0</v>
      </c>
      <c r="P78" s="255">
        <f>SUMIF('発達障害（診断書なし・配慮あり）卒業生情報入力シート'!$E$25:$E$1024,$B78,'発達障害（診断書なし・配慮あり）卒業生情報入力シート'!T$25:T$1024)</f>
        <v>0</v>
      </c>
    </row>
    <row r="79" spans="1:17" ht="16.5" thickTop="1" thickBot="1" x14ac:dyDescent="0.45">
      <c r="A79" s="1477" t="s">
        <v>299</v>
      </c>
      <c r="B79" s="1478"/>
      <c r="C79" s="337">
        <f t="shared" ref="C79:P79" si="3">SUM(C75:C78)</f>
        <v>0</v>
      </c>
      <c r="D79" s="338">
        <f t="shared" si="3"/>
        <v>0</v>
      </c>
      <c r="E79" s="338">
        <f t="shared" si="3"/>
        <v>0</v>
      </c>
      <c r="F79" s="338">
        <f t="shared" si="3"/>
        <v>0</v>
      </c>
      <c r="G79" s="339">
        <f t="shared" si="3"/>
        <v>0</v>
      </c>
      <c r="H79" s="340">
        <f t="shared" si="3"/>
        <v>0</v>
      </c>
      <c r="I79" s="341">
        <f t="shared" si="3"/>
        <v>0</v>
      </c>
      <c r="J79" s="342">
        <f t="shared" si="3"/>
        <v>0</v>
      </c>
      <c r="K79" s="256">
        <f t="shared" si="3"/>
        <v>0</v>
      </c>
      <c r="L79" s="257">
        <f t="shared" si="3"/>
        <v>0</v>
      </c>
      <c r="M79" s="256">
        <f t="shared" si="3"/>
        <v>0</v>
      </c>
      <c r="N79" s="257">
        <f t="shared" si="3"/>
        <v>0</v>
      </c>
      <c r="O79" s="256">
        <f t="shared" si="3"/>
        <v>0</v>
      </c>
      <c r="P79" s="343">
        <f t="shared" si="3"/>
        <v>0</v>
      </c>
    </row>
    <row r="80" spans="1:17" ht="5.25" customHeight="1" x14ac:dyDescent="0.4"/>
    <row r="81" spans="1:16" ht="42.75" customHeight="1" x14ac:dyDescent="0.4">
      <c r="A81" s="155"/>
      <c r="B81" s="155"/>
      <c r="C81" s="155"/>
      <c r="D81" s="155"/>
      <c r="E81" s="155"/>
      <c r="F81" s="155"/>
      <c r="G81" s="155"/>
      <c r="H81" s="155"/>
      <c r="I81" s="155"/>
      <c r="J81" s="155"/>
      <c r="K81" s="155"/>
      <c r="L81" s="155"/>
      <c r="M81" s="155"/>
      <c r="N81" s="155"/>
      <c r="O81" s="155"/>
      <c r="P81" s="155"/>
    </row>
    <row r="82" spans="1:16" x14ac:dyDescent="0.4">
      <c r="A82" s="37" t="s">
        <v>593</v>
      </c>
      <c r="B82" s="344"/>
      <c r="C82" s="344"/>
      <c r="D82" s="344"/>
      <c r="E82" s="344"/>
      <c r="F82" s="344"/>
      <c r="G82" s="344"/>
      <c r="H82" s="344"/>
      <c r="I82" s="344"/>
    </row>
    <row r="83" spans="1:16" x14ac:dyDescent="0.4">
      <c r="A83" s="345" t="s">
        <v>2</v>
      </c>
      <c r="B83" s="37" t="s">
        <v>3</v>
      </c>
    </row>
    <row r="84" spans="1:16" x14ac:dyDescent="0.4">
      <c r="A84" s="345" t="s">
        <v>375</v>
      </c>
      <c r="B84" s="37" t="s">
        <v>32</v>
      </c>
    </row>
    <row r="85" spans="1:16" x14ac:dyDescent="0.4">
      <c r="A85" s="345" t="s">
        <v>375</v>
      </c>
      <c r="B85" s="37" t="s">
        <v>382</v>
      </c>
    </row>
    <row r="86" spans="1:16" x14ac:dyDescent="0.4">
      <c r="A86" s="345" t="s">
        <v>376</v>
      </c>
      <c r="B86" s="37" t="s">
        <v>383</v>
      </c>
    </row>
    <row r="87" spans="1:16" x14ac:dyDescent="0.4">
      <c r="A87" s="345" t="s">
        <v>376</v>
      </c>
      <c r="B87" s="37" t="s">
        <v>384</v>
      </c>
    </row>
    <row r="88" spans="1:16" x14ac:dyDescent="0.4">
      <c r="A88" s="345" t="s">
        <v>376</v>
      </c>
      <c r="B88" s="37" t="s">
        <v>385</v>
      </c>
    </row>
    <row r="89" spans="1:16" x14ac:dyDescent="0.4">
      <c r="A89" s="345" t="s">
        <v>377</v>
      </c>
      <c r="B89" s="37" t="s">
        <v>386</v>
      </c>
    </row>
    <row r="90" spans="1:16" x14ac:dyDescent="0.4">
      <c r="A90" s="345" t="s">
        <v>377</v>
      </c>
      <c r="B90" s="37" t="s">
        <v>387</v>
      </c>
    </row>
    <row r="91" spans="1:16" x14ac:dyDescent="0.4">
      <c r="A91" s="345" t="s">
        <v>377</v>
      </c>
      <c r="B91" s="37" t="s">
        <v>388</v>
      </c>
    </row>
    <row r="92" spans="1:16" x14ac:dyDescent="0.4">
      <c r="A92" s="345" t="s">
        <v>377</v>
      </c>
      <c r="B92" s="37" t="s">
        <v>389</v>
      </c>
    </row>
    <row r="93" spans="1:16" x14ac:dyDescent="0.4">
      <c r="A93" s="345" t="s">
        <v>12</v>
      </c>
      <c r="B93" s="37" t="s">
        <v>390</v>
      </c>
    </row>
    <row r="94" spans="1:16" x14ac:dyDescent="0.4">
      <c r="A94" s="345" t="s">
        <v>12</v>
      </c>
      <c r="B94" s="37" t="s">
        <v>13</v>
      </c>
    </row>
    <row r="95" spans="1:16" x14ac:dyDescent="0.4">
      <c r="A95" s="345" t="s">
        <v>378</v>
      </c>
      <c r="B95" s="37" t="str">
        <f>""</f>
        <v/>
      </c>
    </row>
    <row r="96" spans="1:16" x14ac:dyDescent="0.4">
      <c r="A96" s="345" t="s">
        <v>590</v>
      </c>
      <c r="B96" s="37" t="s">
        <v>14</v>
      </c>
    </row>
    <row r="97" spans="1:2" x14ac:dyDescent="0.4">
      <c r="A97" s="345" t="s">
        <v>590</v>
      </c>
      <c r="B97" s="37" t="s">
        <v>9</v>
      </c>
    </row>
    <row r="98" spans="1:2" x14ac:dyDescent="0.4">
      <c r="A98" s="345" t="s">
        <v>590</v>
      </c>
      <c r="B98" s="37" t="s">
        <v>11</v>
      </c>
    </row>
    <row r="99" spans="1:2" x14ac:dyDescent="0.4">
      <c r="A99" s="345" t="s">
        <v>590</v>
      </c>
      <c r="B99" s="37" t="s">
        <v>442</v>
      </c>
    </row>
    <row r="100" spans="1:2" x14ac:dyDescent="0.4">
      <c r="A100" s="345" t="s">
        <v>380</v>
      </c>
      <c r="B100" s="37" t="s">
        <v>392</v>
      </c>
    </row>
    <row r="101" spans="1:2" x14ac:dyDescent="0.4">
      <c r="A101" s="345" t="s">
        <v>380</v>
      </c>
      <c r="B101" s="37" t="s">
        <v>30</v>
      </c>
    </row>
    <row r="102" spans="1:2" x14ac:dyDescent="0.4">
      <c r="A102" s="345" t="s">
        <v>380</v>
      </c>
      <c r="B102" s="37" t="s">
        <v>393</v>
      </c>
    </row>
    <row r="103" spans="1:2" x14ac:dyDescent="0.4">
      <c r="A103" s="345" t="s">
        <v>380</v>
      </c>
      <c r="B103" s="37" t="s">
        <v>592</v>
      </c>
    </row>
    <row r="104" spans="1:2" x14ac:dyDescent="0.4">
      <c r="A104" s="345" t="s">
        <v>380</v>
      </c>
      <c r="B104" s="37" t="s">
        <v>394</v>
      </c>
    </row>
    <row r="105" spans="1:2" x14ac:dyDescent="0.4">
      <c r="A105" s="345" t="s">
        <v>381</v>
      </c>
      <c r="B105" s="37" t="str">
        <f>""</f>
        <v/>
      </c>
    </row>
  </sheetData>
  <sheetProtection algorithmName="SHA-512" hashValue="xni56BPlP88S/t7t+J3gI/Ypv9FCw9BmXaEi93rmyr/liU2VsO5574Gr40+yImj4iRxP/hJKRlH6aObFMPjzMA==" saltValue="binVEG11jkD4K0M5UVHJEw==" spinCount="100000" sheet="1" formatRows="0"/>
  <mergeCells count="61">
    <mergeCell ref="A22:A25"/>
    <mergeCell ref="A1:P1"/>
    <mergeCell ref="A2:P2"/>
    <mergeCell ref="F3:P3"/>
    <mergeCell ref="A5:P5"/>
    <mergeCell ref="A7:P7"/>
    <mergeCell ref="A8:B9"/>
    <mergeCell ref="A10:A11"/>
    <mergeCell ref="A12:A14"/>
    <mergeCell ref="A15:A18"/>
    <mergeCell ref="A19:A20"/>
    <mergeCell ref="A21:B21"/>
    <mergeCell ref="L43:L45"/>
    <mergeCell ref="A26:A30"/>
    <mergeCell ref="A31:B31"/>
    <mergeCell ref="A32:B32"/>
    <mergeCell ref="A35:A38"/>
    <mergeCell ref="A39:B39"/>
    <mergeCell ref="A40:P40"/>
    <mergeCell ref="A58:A61"/>
    <mergeCell ref="M43:M45"/>
    <mergeCell ref="N43:N45"/>
    <mergeCell ref="O43:O45"/>
    <mergeCell ref="P43:P45"/>
    <mergeCell ref="C44:C45"/>
    <mergeCell ref="D44:D45"/>
    <mergeCell ref="E44:E45"/>
    <mergeCell ref="F44:F45"/>
    <mergeCell ref="G44:G45"/>
    <mergeCell ref="H44:H45"/>
    <mergeCell ref="A42:B45"/>
    <mergeCell ref="C42:I42"/>
    <mergeCell ref="C43:I43"/>
    <mergeCell ref="J43:J45"/>
    <mergeCell ref="K43:K45"/>
    <mergeCell ref="A46:A47"/>
    <mergeCell ref="A48:A50"/>
    <mergeCell ref="A51:A54"/>
    <mergeCell ref="A55:A56"/>
    <mergeCell ref="A57:B57"/>
    <mergeCell ref="A62:A66"/>
    <mergeCell ref="A67:B67"/>
    <mergeCell ref="A68:B68"/>
    <mergeCell ref="A71:B74"/>
    <mergeCell ref="C71:I71"/>
    <mergeCell ref="C72:I72"/>
    <mergeCell ref="A75:A78"/>
    <mergeCell ref="A79:B79"/>
    <mergeCell ref="P72:P74"/>
    <mergeCell ref="C73:C74"/>
    <mergeCell ref="D73:D74"/>
    <mergeCell ref="E73:E74"/>
    <mergeCell ref="F73:F74"/>
    <mergeCell ref="G73:G74"/>
    <mergeCell ref="H73:H74"/>
    <mergeCell ref="J72:J74"/>
    <mergeCell ref="K72:K74"/>
    <mergeCell ref="L72:L74"/>
    <mergeCell ref="M72:M74"/>
    <mergeCell ref="N72:N74"/>
    <mergeCell ref="O72:O74"/>
  </mergeCells>
  <phoneticPr fontId="2"/>
  <conditionalFormatting sqref="D3">
    <cfRule type="expression" dxfId="3" priority="2">
      <formula>$D$3&gt;0</formula>
    </cfRule>
  </conditionalFormatting>
  <pageMargins left="0.74803149606299213" right="0.74803149606299213" top="0.98425196850393704" bottom="0.98425196850393704" header="0.51181102362204722" footer="0.51181102362204722"/>
  <pageSetup paperSize="9" scale="79" fitToWidth="0" fitToHeight="0" orientation="portrait" r:id="rId1"/>
  <headerFooter alignWithMargins="0">
    <oddHeader>&amp;R&amp;A</oddHeader>
    <oddFooter>&amp;C&amp;P</oddFooter>
  </headerFooter>
  <rowBreaks count="1" manualBreakCount="1">
    <brk id="39"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338"/>
  <sheetViews>
    <sheetView workbookViewId="0">
      <selection activeCell="F3" sqref="F3:AB3"/>
    </sheetView>
  </sheetViews>
  <sheetFormatPr defaultRowHeight="15" x14ac:dyDescent="0.4"/>
  <cols>
    <col min="1" max="1" width="3.25" style="201" customWidth="1"/>
    <col min="2" max="2" width="4" style="201" customWidth="1"/>
    <col min="3" max="3" width="5.875" style="201" customWidth="1"/>
    <col min="4" max="4" width="4.375" style="201" customWidth="1"/>
    <col min="5" max="5" width="14.25" style="201" customWidth="1"/>
    <col min="6" max="27" width="5.625" style="201" customWidth="1"/>
    <col min="28" max="28" width="5.125" style="201" customWidth="1"/>
    <col min="29" max="29" width="1.5" style="201" customWidth="1"/>
    <col min="30" max="16384" width="9" style="201"/>
  </cols>
  <sheetData>
    <row r="1" spans="1:45" s="44" customFormat="1" ht="60" customHeight="1" x14ac:dyDescent="0.4">
      <c r="A1" s="1267" t="s">
        <v>334</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row>
    <row r="2" spans="1:45" s="44" customFormat="1" ht="17.25" customHeight="1" x14ac:dyDescent="0.4">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H2" s="55"/>
      <c r="AI2" s="37"/>
      <c r="AJ2" s="37"/>
      <c r="AK2" s="37"/>
      <c r="AL2" s="37"/>
      <c r="AM2" s="37"/>
      <c r="AN2" s="37"/>
      <c r="AO2" s="37"/>
      <c r="AP2" s="37"/>
      <c r="AQ2" s="37"/>
      <c r="AR2" s="37"/>
      <c r="AS2" s="37"/>
    </row>
    <row r="3" spans="1:45" x14ac:dyDescent="0.4">
      <c r="C3" s="202" t="s">
        <v>287</v>
      </c>
      <c r="D3" s="203">
        <f>COUNTIF(障害学生情報入力シート!$G$25:$G$1024,"")-COUNTIF(障害学生情報入力シート!$D$25:$D$1024,"")</f>
        <v>0</v>
      </c>
      <c r="E3" s="204"/>
      <c r="F3" s="1537" t="s">
        <v>585</v>
      </c>
      <c r="G3" s="1537"/>
      <c r="H3" s="1537"/>
      <c r="I3" s="1537"/>
      <c r="J3" s="1537"/>
      <c r="K3" s="1537"/>
      <c r="L3" s="1537"/>
      <c r="M3" s="1537"/>
      <c r="N3" s="1537"/>
      <c r="O3" s="1537"/>
      <c r="P3" s="1537"/>
      <c r="Q3" s="1537"/>
      <c r="R3" s="1537"/>
      <c r="S3" s="1537"/>
      <c r="T3" s="1537"/>
      <c r="U3" s="1537"/>
      <c r="V3" s="1537"/>
      <c r="W3" s="1537"/>
      <c r="X3" s="1537"/>
      <c r="Y3" s="1537"/>
      <c r="Z3" s="1537"/>
      <c r="AA3" s="1537"/>
      <c r="AB3" s="1537"/>
    </row>
    <row r="4" spans="1:45" ht="6" customHeight="1" x14ac:dyDescent="0.4">
      <c r="E4" s="204"/>
    </row>
    <row r="5" spans="1:45" ht="17.100000000000001" customHeight="1" x14ac:dyDescent="0.4">
      <c r="A5" s="1732" t="s">
        <v>335</v>
      </c>
      <c r="B5" s="1732"/>
      <c r="C5" s="1732"/>
      <c r="D5" s="1732"/>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row>
    <row r="6" spans="1:45" ht="17.25" customHeight="1" thickBot="1" x14ac:dyDescent="0.45">
      <c r="A6" s="1619" t="s">
        <v>336</v>
      </c>
      <c r="B6" s="1619"/>
      <c r="C6" s="1619"/>
      <c r="D6" s="1619"/>
      <c r="E6" s="1619"/>
      <c r="F6" s="1619"/>
      <c r="G6" s="1619"/>
      <c r="H6" s="1619"/>
      <c r="I6" s="1619"/>
      <c r="J6" s="1619"/>
      <c r="K6" s="1619"/>
      <c r="L6" s="1619"/>
      <c r="M6" s="1619"/>
      <c r="N6" s="1619"/>
      <c r="O6" s="1619"/>
      <c r="P6" s="1619"/>
      <c r="Q6" s="1619"/>
      <c r="R6" s="1619"/>
      <c r="S6" s="346"/>
      <c r="T6" s="346"/>
      <c r="U6" s="346"/>
      <c r="V6" s="346"/>
      <c r="W6" s="346"/>
      <c r="X6" s="346"/>
      <c r="Y6" s="346"/>
      <c r="Z6" s="346"/>
      <c r="AA6" s="346"/>
      <c r="AB6" s="345"/>
    </row>
    <row r="7" spans="1:45" ht="59.85" customHeight="1" x14ac:dyDescent="0.4">
      <c r="A7" s="1733" t="s">
        <v>251</v>
      </c>
      <c r="B7" s="1734"/>
      <c r="C7" s="1734"/>
      <c r="D7" s="1734"/>
      <c r="E7" s="1735"/>
      <c r="F7" s="1623" t="s">
        <v>227</v>
      </c>
      <c r="G7" s="1624"/>
      <c r="H7" s="1625" t="s">
        <v>293</v>
      </c>
      <c r="I7" s="1626"/>
      <c r="J7" s="1627"/>
      <c r="K7" s="1628" t="s">
        <v>294</v>
      </c>
      <c r="L7" s="1629"/>
      <c r="M7" s="1629"/>
      <c r="N7" s="1630"/>
      <c r="O7" s="1631" t="s">
        <v>275</v>
      </c>
      <c r="P7" s="1632"/>
      <c r="Q7" s="1633" t="s">
        <v>239</v>
      </c>
      <c r="R7" s="1635" t="s">
        <v>2832</v>
      </c>
      <c r="S7" s="1636"/>
      <c r="T7" s="1636"/>
      <c r="U7" s="1637"/>
      <c r="V7" s="1608" t="s">
        <v>16</v>
      </c>
      <c r="W7" s="1609"/>
      <c r="X7" s="1609"/>
      <c r="Y7" s="1609"/>
      <c r="Z7" s="1610"/>
      <c r="AA7" s="1611" t="s">
        <v>249</v>
      </c>
      <c r="AB7" s="1738" t="s">
        <v>299</v>
      </c>
    </row>
    <row r="8" spans="1:45" ht="127.5" customHeight="1" x14ac:dyDescent="0.4">
      <c r="A8" s="1716"/>
      <c r="B8" s="1717"/>
      <c r="C8" s="1717"/>
      <c r="D8" s="1717"/>
      <c r="E8" s="1718"/>
      <c r="F8" s="347" t="s">
        <v>228</v>
      </c>
      <c r="G8" s="348" t="s">
        <v>23</v>
      </c>
      <c r="H8" s="349" t="s">
        <v>230</v>
      </c>
      <c r="I8" s="350" t="s">
        <v>28</v>
      </c>
      <c r="J8" s="351" t="s">
        <v>231</v>
      </c>
      <c r="K8" s="352" t="s">
        <v>233</v>
      </c>
      <c r="L8" s="353" t="s">
        <v>234</v>
      </c>
      <c r="M8" s="353" t="s">
        <v>235</v>
      </c>
      <c r="N8" s="354" t="s">
        <v>236</v>
      </c>
      <c r="O8" s="355" t="s">
        <v>338</v>
      </c>
      <c r="P8" s="356" t="s">
        <v>63</v>
      </c>
      <c r="Q8" s="1634"/>
      <c r="R8" s="357" t="s">
        <v>240</v>
      </c>
      <c r="S8" s="358" t="s">
        <v>241</v>
      </c>
      <c r="T8" s="358" t="s">
        <v>242</v>
      </c>
      <c r="U8" s="359" t="s">
        <v>243</v>
      </c>
      <c r="V8" s="360" t="s">
        <v>31</v>
      </c>
      <c r="W8" s="361" t="s">
        <v>17</v>
      </c>
      <c r="X8" s="361" t="s">
        <v>22</v>
      </c>
      <c r="Y8" s="361" t="s">
        <v>339</v>
      </c>
      <c r="Z8" s="362" t="s">
        <v>69</v>
      </c>
      <c r="AA8" s="1612"/>
      <c r="AB8" s="1723"/>
    </row>
    <row r="9" spans="1:45" ht="15.95" customHeight="1" x14ac:dyDescent="0.4">
      <c r="A9" s="1739" t="s">
        <v>340</v>
      </c>
      <c r="B9" s="1730"/>
      <c r="C9" s="1730"/>
      <c r="D9" s="1730"/>
      <c r="E9" s="1740"/>
      <c r="F9" s="363">
        <f>SUM(F17,F19,F21,F23,F25,F27,F29,F31,F33,F35,F37,F39)</f>
        <v>0</v>
      </c>
      <c r="G9" s="364">
        <f t="shared" ref="G9:AA10" si="0">SUM(G17,G19,G21,G23,G25,G27,G29,G31,G33,G35,G37,G39)</f>
        <v>0</v>
      </c>
      <c r="H9" s="365">
        <f t="shared" si="0"/>
        <v>0</v>
      </c>
      <c r="I9" s="366">
        <f t="shared" si="0"/>
        <v>0</v>
      </c>
      <c r="J9" s="367">
        <f>SUM(J17,J19,J21,J23,J25,J27,J29,J31,J33,J35,J37,J39)</f>
        <v>0</v>
      </c>
      <c r="K9" s="368">
        <f t="shared" si="0"/>
        <v>0</v>
      </c>
      <c r="L9" s="369">
        <f t="shared" si="0"/>
        <v>0</v>
      </c>
      <c r="M9" s="369">
        <f t="shared" si="0"/>
        <v>0</v>
      </c>
      <c r="N9" s="370">
        <f t="shared" si="0"/>
        <v>0</v>
      </c>
      <c r="O9" s="371">
        <f t="shared" si="0"/>
        <v>0</v>
      </c>
      <c r="P9" s="372">
        <f t="shared" si="0"/>
        <v>0</v>
      </c>
      <c r="Q9" s="373">
        <f t="shared" si="0"/>
        <v>0</v>
      </c>
      <c r="R9" s="374">
        <f t="shared" si="0"/>
        <v>0</v>
      </c>
      <c r="S9" s="375">
        <f t="shared" si="0"/>
        <v>0</v>
      </c>
      <c r="T9" s="375">
        <f t="shared" si="0"/>
        <v>0</v>
      </c>
      <c r="U9" s="376">
        <f t="shared" si="0"/>
        <v>0</v>
      </c>
      <c r="V9" s="377">
        <f t="shared" si="0"/>
        <v>0</v>
      </c>
      <c r="W9" s="378">
        <f t="shared" si="0"/>
        <v>0</v>
      </c>
      <c r="X9" s="378">
        <f t="shared" si="0"/>
        <v>0</v>
      </c>
      <c r="Y9" s="378">
        <f t="shared" si="0"/>
        <v>0</v>
      </c>
      <c r="Z9" s="379">
        <f t="shared" si="0"/>
        <v>0</v>
      </c>
      <c r="AA9" s="380">
        <f t="shared" si="0"/>
        <v>0</v>
      </c>
      <c r="AB9" s="381">
        <f>SUM(F9:AA9)</f>
        <v>0</v>
      </c>
    </row>
    <row r="10" spans="1:45" ht="15.95" customHeight="1" thickBot="1" x14ac:dyDescent="0.45">
      <c r="A10" s="382"/>
      <c r="B10" s="383"/>
      <c r="C10" s="1741" t="s">
        <v>341</v>
      </c>
      <c r="D10" s="1742"/>
      <c r="E10" s="1743"/>
      <c r="F10" s="384">
        <f>SUM(F18,F20,F22,F24,F26,F28,F30,F32,F34,F36,F38,F40)</f>
        <v>0</v>
      </c>
      <c r="G10" s="385">
        <f t="shared" si="0"/>
        <v>0</v>
      </c>
      <c r="H10" s="386">
        <f t="shared" si="0"/>
        <v>0</v>
      </c>
      <c r="I10" s="387">
        <f t="shared" si="0"/>
        <v>0</v>
      </c>
      <c r="J10" s="388">
        <f>SUM(J18,J20,J22,J24,J26,J28,J30,J32,J34,J36,J38,J40)</f>
        <v>0</v>
      </c>
      <c r="K10" s="389">
        <f t="shared" si="0"/>
        <v>0</v>
      </c>
      <c r="L10" s="390">
        <f t="shared" si="0"/>
        <v>0</v>
      </c>
      <c r="M10" s="390">
        <f t="shared" si="0"/>
        <v>0</v>
      </c>
      <c r="N10" s="391">
        <f t="shared" si="0"/>
        <v>0</v>
      </c>
      <c r="O10" s="392">
        <f t="shared" si="0"/>
        <v>0</v>
      </c>
      <c r="P10" s="393">
        <f t="shared" si="0"/>
        <v>0</v>
      </c>
      <c r="Q10" s="394">
        <f t="shared" si="0"/>
        <v>0</v>
      </c>
      <c r="R10" s="395">
        <f t="shared" si="0"/>
        <v>0</v>
      </c>
      <c r="S10" s="396">
        <f t="shared" si="0"/>
        <v>0</v>
      </c>
      <c r="T10" s="396">
        <f t="shared" si="0"/>
        <v>0</v>
      </c>
      <c r="U10" s="397">
        <f t="shared" si="0"/>
        <v>0</v>
      </c>
      <c r="V10" s="398">
        <f t="shared" si="0"/>
        <v>0</v>
      </c>
      <c r="W10" s="399">
        <f t="shared" si="0"/>
        <v>0</v>
      </c>
      <c r="X10" s="399">
        <f t="shared" si="0"/>
        <v>0</v>
      </c>
      <c r="Y10" s="399">
        <f t="shared" si="0"/>
        <v>0</v>
      </c>
      <c r="Z10" s="400">
        <f t="shared" si="0"/>
        <v>0</v>
      </c>
      <c r="AA10" s="401">
        <f t="shared" si="0"/>
        <v>0</v>
      </c>
      <c r="AB10" s="402">
        <f>SUM(F10:AA10)</f>
        <v>0</v>
      </c>
    </row>
    <row r="11" spans="1:45" ht="15.95" hidden="1" customHeight="1" x14ac:dyDescent="0.4">
      <c r="A11" s="403"/>
      <c r="B11" s="1603" t="s">
        <v>342</v>
      </c>
      <c r="C11" s="1604"/>
      <c r="D11" s="1604"/>
      <c r="E11" s="1604"/>
      <c r="F11" s="404"/>
      <c r="G11" s="405"/>
      <c r="H11" s="406"/>
      <c r="I11" s="407"/>
      <c r="J11" s="405"/>
      <c r="K11" s="406"/>
      <c r="L11" s="407"/>
      <c r="M11" s="407"/>
      <c r="N11" s="405"/>
      <c r="O11" s="406"/>
      <c r="P11" s="405"/>
      <c r="Q11" s="406"/>
      <c r="R11" s="406"/>
      <c r="S11" s="407"/>
      <c r="T11" s="407"/>
      <c r="U11" s="405"/>
      <c r="V11" s="406"/>
      <c r="W11" s="407"/>
      <c r="X11" s="407"/>
      <c r="Y11" s="407"/>
      <c r="Z11" s="405"/>
      <c r="AA11" s="408"/>
      <c r="AB11" s="409"/>
    </row>
    <row r="12" spans="1:45" ht="15.95" hidden="1" customHeight="1" x14ac:dyDescent="0.4">
      <c r="A12" s="403"/>
      <c r="B12" s="410"/>
      <c r="C12" s="1601" t="s">
        <v>341</v>
      </c>
      <c r="D12" s="1602"/>
      <c r="E12" s="1602"/>
      <c r="F12" s="411"/>
      <c r="G12" s="412"/>
      <c r="H12" s="413"/>
      <c r="I12" s="414"/>
      <c r="J12" s="412"/>
      <c r="K12" s="413"/>
      <c r="L12" s="414"/>
      <c r="M12" s="414"/>
      <c r="N12" s="412"/>
      <c r="O12" s="413"/>
      <c r="P12" s="412"/>
      <c r="Q12" s="413"/>
      <c r="R12" s="413"/>
      <c r="S12" s="414"/>
      <c r="T12" s="414"/>
      <c r="U12" s="412"/>
      <c r="V12" s="413"/>
      <c r="W12" s="414"/>
      <c r="X12" s="414"/>
      <c r="Y12" s="414"/>
      <c r="Z12" s="412"/>
      <c r="AA12" s="415"/>
      <c r="AB12" s="416"/>
    </row>
    <row r="13" spans="1:45" ht="15.95" hidden="1" customHeight="1" x14ac:dyDescent="0.4">
      <c r="A13" s="403"/>
      <c r="B13" s="1603" t="s">
        <v>343</v>
      </c>
      <c r="C13" s="1604"/>
      <c r="D13" s="1604"/>
      <c r="E13" s="1604"/>
      <c r="F13" s="417"/>
      <c r="G13" s="418"/>
      <c r="H13" s="419"/>
      <c r="I13" s="420"/>
      <c r="J13" s="418"/>
      <c r="K13" s="419"/>
      <c r="L13" s="420"/>
      <c r="M13" s="420"/>
      <c r="N13" s="418"/>
      <c r="O13" s="419"/>
      <c r="P13" s="418"/>
      <c r="Q13" s="419"/>
      <c r="R13" s="419"/>
      <c r="S13" s="420"/>
      <c r="T13" s="420"/>
      <c r="U13" s="418"/>
      <c r="V13" s="419"/>
      <c r="W13" s="420"/>
      <c r="X13" s="420"/>
      <c r="Y13" s="420"/>
      <c r="Z13" s="418"/>
      <c r="AA13" s="421"/>
      <c r="AB13" s="409"/>
    </row>
    <row r="14" spans="1:45" ht="15.95" hidden="1" customHeight="1" x14ac:dyDescent="0.4">
      <c r="A14" s="403"/>
      <c r="B14" s="410"/>
      <c r="C14" s="1601" t="s">
        <v>341</v>
      </c>
      <c r="D14" s="1602"/>
      <c r="E14" s="1602"/>
      <c r="F14" s="411"/>
      <c r="G14" s="412"/>
      <c r="H14" s="413"/>
      <c r="I14" s="414"/>
      <c r="J14" s="412"/>
      <c r="K14" s="413"/>
      <c r="L14" s="414"/>
      <c r="M14" s="414"/>
      <c r="N14" s="412"/>
      <c r="O14" s="413"/>
      <c r="P14" s="412"/>
      <c r="Q14" s="413"/>
      <c r="R14" s="413"/>
      <c r="S14" s="414"/>
      <c r="T14" s="414"/>
      <c r="U14" s="412"/>
      <c r="V14" s="413"/>
      <c r="W14" s="414"/>
      <c r="X14" s="414"/>
      <c r="Y14" s="414"/>
      <c r="Z14" s="412"/>
      <c r="AA14" s="415"/>
      <c r="AB14" s="416"/>
    </row>
    <row r="15" spans="1:45" ht="15.95" hidden="1" customHeight="1" x14ac:dyDescent="0.4">
      <c r="A15" s="403"/>
      <c r="B15" s="1603" t="s">
        <v>344</v>
      </c>
      <c r="C15" s="1605"/>
      <c r="D15" s="1605"/>
      <c r="E15" s="1605"/>
      <c r="F15" s="417"/>
      <c r="G15" s="418"/>
      <c r="H15" s="419"/>
      <c r="I15" s="420"/>
      <c r="J15" s="418"/>
      <c r="K15" s="419"/>
      <c r="L15" s="420"/>
      <c r="M15" s="420"/>
      <c r="N15" s="418"/>
      <c r="O15" s="419"/>
      <c r="P15" s="418"/>
      <c r="Q15" s="419"/>
      <c r="R15" s="419"/>
      <c r="S15" s="420"/>
      <c r="T15" s="420"/>
      <c r="U15" s="418"/>
      <c r="V15" s="419"/>
      <c r="W15" s="420"/>
      <c r="X15" s="420"/>
      <c r="Y15" s="420"/>
      <c r="Z15" s="418"/>
      <c r="AA15" s="421"/>
      <c r="AB15" s="409"/>
    </row>
    <row r="16" spans="1:45" ht="15.95" hidden="1" customHeight="1" thickBot="1" x14ac:dyDescent="0.45">
      <c r="A16" s="422"/>
      <c r="B16" s="423"/>
      <c r="C16" s="1606" t="s">
        <v>341</v>
      </c>
      <c r="D16" s="1607"/>
      <c r="E16" s="1607"/>
      <c r="F16" s="424"/>
      <c r="G16" s="425"/>
      <c r="H16" s="426"/>
      <c r="I16" s="427"/>
      <c r="J16" s="425"/>
      <c r="K16" s="426"/>
      <c r="L16" s="427"/>
      <c r="M16" s="427"/>
      <c r="N16" s="425"/>
      <c r="O16" s="426"/>
      <c r="P16" s="425"/>
      <c r="Q16" s="426"/>
      <c r="R16" s="426"/>
      <c r="S16" s="427"/>
      <c r="T16" s="427"/>
      <c r="U16" s="425"/>
      <c r="V16" s="426"/>
      <c r="W16" s="427"/>
      <c r="X16" s="427"/>
      <c r="Y16" s="427"/>
      <c r="Z16" s="425"/>
      <c r="AA16" s="428"/>
      <c r="AB16" s="429"/>
    </row>
    <row r="17" spans="1:28" ht="15.95" customHeight="1" x14ac:dyDescent="0.4">
      <c r="A17" s="1744" t="s">
        <v>345</v>
      </c>
      <c r="B17" s="1729" t="s">
        <v>651</v>
      </c>
      <c r="C17" s="1730"/>
      <c r="D17" s="1731" t="s">
        <v>346</v>
      </c>
      <c r="E17" s="1731"/>
      <c r="F17" s="430">
        <f>COUNTIFS(障害学生情報入力シート!$E$25:$E$1024,障害学生情報入力シート!$E$2,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7" s="431">
        <f>COUNTIFS(障害学生情報入力シート!$E$25:$E$1024,障害学生情報入力シート!$E$2,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7" s="432">
        <f>COUNTIFS(障害学生情報入力シート!$E$25:$E$1024,障害学生情報入力シート!$E$2,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7" s="433">
        <f>COUNTIFS(障害学生情報入力シート!$E$25:$E$1024,障害学生情報入力シート!$E$2,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7" s="431">
        <f>COUNTIFS(障害学生情報入力シート!$E$25:$E$1024,障害学生情報入力シート!$E$2,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7" s="432">
        <f>COUNTIFS(障害学生情報入力シート!$E$25:$E$1024,障害学生情報入力シート!$E$2,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7" s="433">
        <f>COUNTIFS(障害学生情報入力シート!$E$25:$E$1024,障害学生情報入力シート!$E$2,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7" s="433">
        <f>COUNTIFS(障害学生情報入力シート!$E$25:$E$1024,障害学生情報入力シート!$E$2,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7" s="431">
        <f>COUNTIFS(障害学生情報入力シート!$E$25:$E$1024,障害学生情報入力シート!$E$2,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7" s="432">
        <f>COUNTIFS(障害学生情報入力シート!$E$25:$E$1024,障害学生情報入力シート!$E$2,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7" s="431">
        <f>COUNTIFS(障害学生情報入力シート!$E$25:$E$1024,障害学生情報入力シート!$E$2,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7" s="432">
        <f>COUNTIFS(障害学生情報入力シート!$E$25:$E$1024,障害学生情報入力シート!$E$2,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7" s="432">
        <f>COUNTIFS(障害学生情報入力シート!$E$25:$E$1024,障害学生情報入力シート!$E$2,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7" s="433">
        <f>COUNTIFS(障害学生情報入力シート!$E$25:$E$1024,障害学生情報入力シート!$E$2,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7" s="433">
        <f>COUNTIFS(障害学生情報入力シート!$E$25:$E$1024,障害学生情報入力シート!$E$2,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7" s="431">
        <f>COUNTIFS(障害学生情報入力シート!$E$25:$E$1024,障害学生情報入力シート!$E$2,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7" s="432">
        <f>COUNTIFS(障害学生情報入力シート!$E$25:$E$1024,障害学生情報入力シート!$E$2,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7" s="433">
        <f>COUNTIFS(障害学生情報入力シート!$E$25:$E$1024,障害学生情報入力シート!$E$2,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7" s="433">
        <f>COUNTIFS(障害学生情報入力シート!$E$25:$E$1024,障害学生情報入力シート!$E$2,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7" s="433">
        <f>COUNTIFS(障害学生情報入力シート!$E$25:$E$1024,障害学生情報入力シート!$E$2,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7" s="431">
        <f>COUNTIFS(障害学生情報入力シート!$E$25:$E$1024,障害学生情報入力シート!$E$2,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7" s="434">
        <f>COUNTIFS(障害学生情報入力シート!$E$25:$E$1024,障害学生情報入力シート!$E$2,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7" s="435">
        <f t="shared" ref="AB17:AB64" si="1">SUM(F17:AA17)</f>
        <v>0</v>
      </c>
    </row>
    <row r="18" spans="1:28" ht="15.95" customHeight="1" x14ac:dyDescent="0.4">
      <c r="A18" s="1744"/>
      <c r="B18" s="1727"/>
      <c r="C18" s="1728"/>
      <c r="D18" s="436"/>
      <c r="E18" s="437" t="s">
        <v>341</v>
      </c>
      <c r="F18" s="438">
        <f>SUMIFS(※集計※障害学生情報入力シート!$T$25:$T$1024,障害学生情報入力シート!$E$25:$E$1024,障害学生情報入力シート!$E$2,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8" s="412">
        <f>SUMIFS(※集計※障害学生情報入力シート!$T$25:$T$1024,障害学生情報入力シート!$E$25:$E$1024,障害学生情報入力シート!$E$2,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8" s="413">
        <f>SUMIFS(※集計※障害学生情報入力シート!$T$25:$T$1024,障害学生情報入力シート!$E$25:$E$1024,障害学生情報入力シート!$E$2,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8" s="414">
        <f>SUMIFS(※集計※障害学生情報入力シート!$T$25:$T$1024,障害学生情報入力シート!$E$25:$E$1024,障害学生情報入力シート!$E$2,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8" s="412">
        <f>SUMIFS(※集計※障害学生情報入力シート!$T$25:$T$1024,障害学生情報入力シート!$E$25:$E$1024,障害学生情報入力シート!$E$2,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8" s="413">
        <f>SUMIFS(※集計※障害学生情報入力シート!$T$25:$T$1024,障害学生情報入力シート!$E$25:$E$1024,障害学生情報入力シート!$E$2,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8" s="414">
        <f>SUMIFS(※集計※障害学生情報入力シート!$T$25:$T$1024,障害学生情報入力シート!$E$25:$E$1024,障害学生情報入力シート!$E$2,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8" s="414">
        <f>SUMIFS(※集計※障害学生情報入力シート!$T$25:$T$1024,障害学生情報入力シート!$E$25:$E$1024,障害学生情報入力シート!$E$2,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8" s="412">
        <f>SUMIFS(※集計※障害学生情報入力シート!$T$25:$T$1024,障害学生情報入力シート!$E$25:$E$1024,障害学生情報入力シート!$E$2,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8" s="413">
        <f>SUMIFS(※集計※障害学生情報入力シート!$T$25:$T$1024,障害学生情報入力シート!$E$25:$E$1024,障害学生情報入力シート!$E$2,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8" s="412">
        <f>SUMIFS(※集計※障害学生情報入力シート!$T$25:$T$1024,障害学生情報入力シート!$E$25:$E$1024,障害学生情報入力シート!$E$2,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8" s="413">
        <f>SUMIFS(※集計※障害学生情報入力シート!$T$25:$T$1024,障害学生情報入力シート!$E$25:$E$1024,障害学生情報入力シート!$E$2,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8" s="413">
        <f>SUMIFS(※集計※障害学生情報入力シート!$T$25:$T$1024,障害学生情報入力シート!$E$25:$E$1024,障害学生情報入力シート!$E$2,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8" s="414">
        <f>SUMIFS(※集計※障害学生情報入力シート!$T$25:$T$1024,障害学生情報入力シート!$E$25:$E$1024,障害学生情報入力シート!$E$2,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8" s="414">
        <f>SUMIFS(※集計※障害学生情報入力シート!$T$25:$T$1024,障害学生情報入力シート!$E$25:$E$1024,障害学生情報入力シート!$E$2,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8" s="412">
        <f>SUMIFS(※集計※障害学生情報入力シート!$T$25:$T$1024,障害学生情報入力シート!$E$25:$E$1024,障害学生情報入力シート!$E$2,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8" s="413">
        <f>SUMIFS(※集計※障害学生情報入力シート!$T$25:$T$1024,障害学生情報入力シート!$E$25:$E$1024,障害学生情報入力シート!$E$2,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8" s="414">
        <f>SUMIFS(※集計※障害学生情報入力シート!$T$25:$T$1024,障害学生情報入力シート!$E$25:$E$1024,障害学生情報入力シート!$E$2,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8" s="414">
        <f>SUMIFS(※集計※障害学生情報入力シート!$T$25:$T$1024,障害学生情報入力シート!$E$25:$E$1024,障害学生情報入力シート!$E$2,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8" s="414">
        <f>SUMIFS(※集計※障害学生情報入力シート!$T$25:$T$1024,障害学生情報入力シート!$E$25:$E$1024,障害学生情報入力シート!$E$2,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8" s="412">
        <f>SUMIFS(※集計※障害学生情報入力シート!$T$25:$T$1024,障害学生情報入力シート!$E$25:$E$1024,障害学生情報入力シート!$E$2,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8" s="439">
        <f>SUMIFS(※集計※障害学生情報入力シート!$T$25:$T$1024,障害学生情報入力シート!$E$25:$E$1024,障害学生情報入力シート!$E$2,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8" s="416">
        <f t="shared" si="1"/>
        <v>0</v>
      </c>
    </row>
    <row r="19" spans="1:28" ht="15.95" customHeight="1" x14ac:dyDescent="0.4">
      <c r="A19" s="1744"/>
      <c r="B19" s="1725" t="s">
        <v>652</v>
      </c>
      <c r="C19" s="1726"/>
      <c r="D19" s="1724" t="s">
        <v>346</v>
      </c>
      <c r="E19" s="1724"/>
      <c r="F19" s="440">
        <f>COUNTIFS(障害学生情報入力シート!$E$25:$E$1024,障害学生情報入力シート!$E$2,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19" s="418">
        <f>COUNTIFS(障害学生情報入力シート!$E$25:$E$1024,障害学生情報入力シート!$E$2,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19" s="419">
        <f>COUNTIFS(障害学生情報入力シート!$E$25:$E$1024,障害学生情報入力シート!$E$2,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19" s="420">
        <f>COUNTIFS(障害学生情報入力シート!$E$25:$E$1024,障害学生情報入力シート!$E$2,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19" s="418">
        <f>COUNTIFS(障害学生情報入力シート!$E$25:$E$1024,障害学生情報入力シート!$E$2,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19" s="419">
        <f>COUNTIFS(障害学生情報入力シート!$E$25:$E$1024,障害学生情報入力シート!$E$2,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19" s="420">
        <f>COUNTIFS(障害学生情報入力シート!$E$25:$E$1024,障害学生情報入力シート!$E$2,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19" s="420">
        <f>COUNTIFS(障害学生情報入力シート!$E$25:$E$1024,障害学生情報入力シート!$E$2,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19" s="418">
        <f>COUNTIFS(障害学生情報入力シート!$E$25:$E$1024,障害学生情報入力シート!$E$2,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19" s="419">
        <f>COUNTIFS(障害学生情報入力シート!$E$25:$E$1024,障害学生情報入力シート!$E$2,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19" s="405">
        <f>COUNTIFS(障害学生情報入力シート!$E$25:$E$1024,障害学生情報入力シート!$E$2,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19" s="419">
        <f>COUNTIFS(障害学生情報入力シート!$E$25:$E$1024,障害学生情報入力シート!$E$2,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19" s="419">
        <f>COUNTIFS(障害学生情報入力シート!$E$25:$E$1024,障害学生情報入力シート!$E$2,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19" s="420">
        <f>COUNTIFS(障害学生情報入力シート!$E$25:$E$1024,障害学生情報入力シート!$E$2,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19" s="420">
        <f>COUNTIFS(障害学生情報入力シート!$E$25:$E$1024,障害学生情報入力シート!$E$2,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19" s="418">
        <f>COUNTIFS(障害学生情報入力シート!$E$25:$E$1024,障害学生情報入力シート!$E$2,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19" s="419">
        <f>COUNTIFS(障害学生情報入力シート!$E$25:$E$1024,障害学生情報入力シート!$E$2,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19" s="420">
        <f>COUNTIFS(障害学生情報入力シート!$E$25:$E$1024,障害学生情報入力シート!$E$2,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19" s="420">
        <f>COUNTIFS(障害学生情報入力シート!$E$25:$E$1024,障害学生情報入力シート!$E$2,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19" s="420">
        <f>COUNTIFS(障害学生情報入力シート!$E$25:$E$1024,障害学生情報入力シート!$E$2,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19" s="405">
        <f>COUNTIFS(障害学生情報入力シート!$E$25:$E$1024,障害学生情報入力シート!$E$2,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19" s="441">
        <f>COUNTIFS(障害学生情報入力シート!$E$25:$E$1024,障害学生情報入力シート!$E$2,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19" s="409">
        <f t="shared" si="1"/>
        <v>0</v>
      </c>
    </row>
    <row r="20" spans="1:28" ht="15.95" customHeight="1" x14ac:dyDescent="0.4">
      <c r="A20" s="1744"/>
      <c r="B20" s="1727"/>
      <c r="C20" s="1728"/>
      <c r="D20" s="436"/>
      <c r="E20" s="437" t="s">
        <v>341</v>
      </c>
      <c r="F20" s="438">
        <f>SUMIFS(※集計※障害学生情報入力シート!$T$25:$T$1024,障害学生情報入力シート!$E$25:$E$1024,障害学生情報入力シート!$E$2,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0" s="412">
        <f>SUMIFS(※集計※障害学生情報入力シート!$T$25:$T$1024,障害学生情報入力シート!$E$25:$E$1024,障害学生情報入力シート!$E$2,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0" s="413">
        <f>SUMIFS(※集計※障害学生情報入力シート!$T$25:$T$1024,障害学生情報入力シート!$E$25:$E$1024,障害学生情報入力シート!$E$2,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0" s="414">
        <f>SUMIFS(※集計※障害学生情報入力シート!$T$25:$T$1024,障害学生情報入力シート!$E$25:$E$1024,障害学生情報入力シート!$E$2,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0" s="412">
        <f>SUMIFS(※集計※障害学生情報入力シート!$T$25:$T$1024,障害学生情報入力シート!$E$25:$E$1024,障害学生情報入力シート!$E$2,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0" s="413">
        <f>SUMIFS(※集計※障害学生情報入力シート!$T$25:$T$1024,障害学生情報入力シート!$E$25:$E$1024,障害学生情報入力シート!$E$2,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0" s="414">
        <f>SUMIFS(※集計※障害学生情報入力シート!$T$25:$T$1024,障害学生情報入力シート!$E$25:$E$1024,障害学生情報入力シート!$E$2,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0" s="414">
        <f>SUMIFS(※集計※障害学生情報入力シート!$T$25:$T$1024,障害学生情報入力シート!$E$25:$E$1024,障害学生情報入力シート!$E$2,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0" s="412">
        <f>SUMIFS(※集計※障害学生情報入力シート!$T$25:$T$1024,障害学生情報入力シート!$E$25:$E$1024,障害学生情報入力シート!$E$2,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0" s="413">
        <f>SUMIFS(※集計※障害学生情報入力シート!$T$25:$T$1024,障害学生情報入力シート!$E$25:$E$1024,障害学生情報入力シート!$E$2,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0" s="412">
        <f>SUMIFS(※集計※障害学生情報入力シート!$T$25:$T$1024,障害学生情報入力シート!$E$25:$E$1024,障害学生情報入力シート!$E$2,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0" s="413">
        <f>SUMIFS(※集計※障害学生情報入力シート!$T$25:$T$1024,障害学生情報入力シート!$E$25:$E$1024,障害学生情報入力シート!$E$2,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0" s="413">
        <f>SUMIFS(※集計※障害学生情報入力シート!$T$25:$T$1024,障害学生情報入力シート!$E$25:$E$1024,障害学生情報入力シート!$E$2,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0" s="414">
        <f>SUMIFS(※集計※障害学生情報入力シート!$T$25:$T$1024,障害学生情報入力シート!$E$25:$E$1024,障害学生情報入力シート!$E$2,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0" s="414">
        <f>SUMIFS(※集計※障害学生情報入力シート!$T$25:$T$1024,障害学生情報入力シート!$E$25:$E$1024,障害学生情報入力シート!$E$2,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0" s="412">
        <f>SUMIFS(※集計※障害学生情報入力シート!$T$25:$T$1024,障害学生情報入力シート!$E$25:$E$1024,障害学生情報入力シート!$E$2,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0" s="413">
        <f>SUMIFS(※集計※障害学生情報入力シート!$T$25:$T$1024,障害学生情報入力シート!$E$25:$E$1024,障害学生情報入力シート!$E$2,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0" s="414">
        <f>SUMIFS(※集計※障害学生情報入力シート!$T$25:$T$1024,障害学生情報入力シート!$E$25:$E$1024,障害学生情報入力シート!$E$2,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0" s="414">
        <f>SUMIFS(※集計※障害学生情報入力シート!$T$25:$T$1024,障害学生情報入力シート!$E$25:$E$1024,障害学生情報入力シート!$E$2,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0" s="414">
        <f>SUMIFS(※集計※障害学生情報入力シート!$T$25:$T$1024,障害学生情報入力シート!$E$25:$E$1024,障害学生情報入力シート!$E$2,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0" s="412">
        <f>SUMIFS(※集計※障害学生情報入力シート!$T$25:$T$1024,障害学生情報入力シート!$E$25:$E$1024,障害学生情報入力シート!$E$2,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0" s="439">
        <f>SUMIFS(※集計※障害学生情報入力シート!$T$25:$T$1024,障害学生情報入力シート!$E$25:$E$1024,障害学生情報入力シート!$E$2,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0" s="416">
        <f t="shared" si="1"/>
        <v>0</v>
      </c>
    </row>
    <row r="21" spans="1:28" ht="15.95" customHeight="1" x14ac:dyDescent="0.4">
      <c r="A21" s="1744"/>
      <c r="B21" s="1725" t="s">
        <v>653</v>
      </c>
      <c r="C21" s="1726"/>
      <c r="D21" s="1724" t="s">
        <v>346</v>
      </c>
      <c r="E21" s="1724"/>
      <c r="F21" s="440">
        <f>COUNTIFS(障害学生情報入力シート!$E$25:$E$1024,障害学生情報入力シート!$E$2,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1" s="418">
        <f>COUNTIFS(障害学生情報入力シート!$E$25:$E$1024,障害学生情報入力シート!$E$2,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1" s="419">
        <f>COUNTIFS(障害学生情報入力シート!$E$25:$E$1024,障害学生情報入力シート!$E$2,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1" s="420">
        <f>COUNTIFS(障害学生情報入力シート!$E$25:$E$1024,障害学生情報入力シート!$E$2,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1" s="418">
        <f>COUNTIFS(障害学生情報入力シート!$E$25:$E$1024,障害学生情報入力シート!$E$2,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1" s="419">
        <f>COUNTIFS(障害学生情報入力シート!$E$25:$E$1024,障害学生情報入力シート!$E$2,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1" s="420">
        <f>COUNTIFS(障害学生情報入力シート!$E$25:$E$1024,障害学生情報入力シート!$E$2,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1" s="420">
        <f>COUNTIFS(障害学生情報入力シート!$E$25:$E$1024,障害学生情報入力シート!$E$2,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1" s="418">
        <f>COUNTIFS(障害学生情報入力シート!$E$25:$E$1024,障害学生情報入力シート!$E$2,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1" s="419">
        <f>COUNTIFS(障害学生情報入力シート!$E$25:$E$1024,障害学生情報入力シート!$E$2,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1" s="405">
        <f>COUNTIFS(障害学生情報入力シート!$E$25:$E$1024,障害学生情報入力シート!$E$2,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1" s="419">
        <f>COUNTIFS(障害学生情報入力シート!$E$25:$E$1024,障害学生情報入力シート!$E$2,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1" s="419">
        <f>COUNTIFS(障害学生情報入力シート!$E$25:$E$1024,障害学生情報入力シート!$E$2,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1" s="420">
        <f>COUNTIFS(障害学生情報入力シート!$E$25:$E$1024,障害学生情報入力シート!$E$2,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1" s="420">
        <f>COUNTIFS(障害学生情報入力シート!$E$25:$E$1024,障害学生情報入力シート!$E$2,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1" s="418">
        <f>COUNTIFS(障害学生情報入力シート!$E$25:$E$1024,障害学生情報入力シート!$E$2,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1" s="419">
        <f>COUNTIFS(障害学生情報入力シート!$E$25:$E$1024,障害学生情報入力シート!$E$2,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1" s="420">
        <f>COUNTIFS(障害学生情報入力シート!$E$25:$E$1024,障害学生情報入力シート!$E$2,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1" s="420">
        <f>COUNTIFS(障害学生情報入力シート!$E$25:$E$1024,障害学生情報入力シート!$E$2,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1" s="420">
        <f>COUNTIFS(障害学生情報入力シート!$E$25:$E$1024,障害学生情報入力シート!$E$2,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1" s="405">
        <f>COUNTIFS(障害学生情報入力シート!$E$25:$E$1024,障害学生情報入力シート!$E$2,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1" s="441">
        <f>COUNTIFS(障害学生情報入力シート!$E$25:$E$1024,障害学生情報入力シート!$E$2,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1" s="409">
        <f t="shared" si="1"/>
        <v>0</v>
      </c>
    </row>
    <row r="22" spans="1:28" ht="15.95" customHeight="1" x14ac:dyDescent="0.4">
      <c r="A22" s="1744"/>
      <c r="B22" s="1727"/>
      <c r="C22" s="1728"/>
      <c r="D22" s="436"/>
      <c r="E22" s="437" t="s">
        <v>341</v>
      </c>
      <c r="F22" s="438">
        <f>SUMIFS(※集計※障害学生情報入力シート!$T$25:$T$1024,障害学生情報入力シート!$E$25:$E$1024,障害学生情報入力シート!$E$2,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2" s="412">
        <f>SUMIFS(※集計※障害学生情報入力シート!$T$25:$T$1024,障害学生情報入力シート!$E$25:$E$1024,障害学生情報入力シート!$E$2,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2" s="413">
        <f>SUMIFS(※集計※障害学生情報入力シート!$T$25:$T$1024,障害学生情報入力シート!$E$25:$E$1024,障害学生情報入力シート!$E$2,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2" s="414">
        <f>SUMIFS(※集計※障害学生情報入力シート!$T$25:$T$1024,障害学生情報入力シート!$E$25:$E$1024,障害学生情報入力シート!$E$2,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2" s="412">
        <f>SUMIFS(※集計※障害学生情報入力シート!$T$25:$T$1024,障害学生情報入力シート!$E$25:$E$1024,障害学生情報入力シート!$E$2,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2" s="413">
        <f>SUMIFS(※集計※障害学生情報入力シート!$T$25:$T$1024,障害学生情報入力シート!$E$25:$E$1024,障害学生情報入力シート!$E$2,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2" s="414">
        <f>SUMIFS(※集計※障害学生情報入力シート!$T$25:$T$1024,障害学生情報入力シート!$E$25:$E$1024,障害学生情報入力シート!$E$2,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2" s="414">
        <f>SUMIFS(※集計※障害学生情報入力シート!$T$25:$T$1024,障害学生情報入力シート!$E$25:$E$1024,障害学生情報入力シート!$E$2,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2" s="412">
        <f>SUMIFS(※集計※障害学生情報入力シート!$T$25:$T$1024,障害学生情報入力シート!$E$25:$E$1024,障害学生情報入力シート!$E$2,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2" s="413">
        <f>SUMIFS(※集計※障害学生情報入力シート!$T$25:$T$1024,障害学生情報入力シート!$E$25:$E$1024,障害学生情報入力シート!$E$2,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2" s="412">
        <f>SUMIFS(※集計※障害学生情報入力シート!$T$25:$T$1024,障害学生情報入力シート!$E$25:$E$1024,障害学生情報入力シート!$E$2,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2" s="413">
        <f>SUMIFS(※集計※障害学生情報入力シート!$T$25:$T$1024,障害学生情報入力シート!$E$25:$E$1024,障害学生情報入力シート!$E$2,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2" s="413">
        <f>SUMIFS(※集計※障害学生情報入力シート!$T$25:$T$1024,障害学生情報入力シート!$E$25:$E$1024,障害学生情報入力シート!$E$2,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2" s="414">
        <f>SUMIFS(※集計※障害学生情報入力シート!$T$25:$T$1024,障害学生情報入力シート!$E$25:$E$1024,障害学生情報入力シート!$E$2,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2" s="414">
        <f>SUMIFS(※集計※障害学生情報入力シート!$T$25:$T$1024,障害学生情報入力シート!$E$25:$E$1024,障害学生情報入力シート!$E$2,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2" s="412">
        <f>SUMIFS(※集計※障害学生情報入力シート!$T$25:$T$1024,障害学生情報入力シート!$E$25:$E$1024,障害学生情報入力シート!$E$2,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2" s="413">
        <f>SUMIFS(※集計※障害学生情報入力シート!$T$25:$T$1024,障害学生情報入力シート!$E$25:$E$1024,障害学生情報入力シート!$E$2,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2" s="414">
        <f>SUMIFS(※集計※障害学生情報入力シート!$T$25:$T$1024,障害学生情報入力シート!$E$25:$E$1024,障害学生情報入力シート!$E$2,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2" s="414">
        <f>SUMIFS(※集計※障害学生情報入力シート!$T$25:$T$1024,障害学生情報入力シート!$E$25:$E$1024,障害学生情報入力シート!$E$2,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2" s="414">
        <f>SUMIFS(※集計※障害学生情報入力シート!$T$25:$T$1024,障害学生情報入力シート!$E$25:$E$1024,障害学生情報入力シート!$E$2,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2" s="412">
        <f>SUMIFS(※集計※障害学生情報入力シート!$T$25:$T$1024,障害学生情報入力シート!$E$25:$E$1024,障害学生情報入力シート!$E$2,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2" s="439">
        <f>SUMIFS(※集計※障害学生情報入力シート!$T$25:$T$1024,障害学生情報入力シート!$E$25:$E$1024,障害学生情報入力シート!$E$2,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2" s="416">
        <f t="shared" si="1"/>
        <v>0</v>
      </c>
    </row>
    <row r="23" spans="1:28" ht="15.95" customHeight="1" x14ac:dyDescent="0.4">
      <c r="A23" s="1744"/>
      <c r="B23" s="1725" t="s">
        <v>654</v>
      </c>
      <c r="C23" s="1726"/>
      <c r="D23" s="1724" t="s">
        <v>346</v>
      </c>
      <c r="E23" s="1724"/>
      <c r="F23" s="440">
        <f>COUNTIFS(障害学生情報入力シート!$E$25:$E$1024,障害学生情報入力シート!$E$2,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3" s="418">
        <f>COUNTIFS(障害学生情報入力シート!$E$25:$E$1024,障害学生情報入力シート!$E$2,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3" s="419">
        <f>COUNTIFS(障害学生情報入力シート!$E$25:$E$1024,障害学生情報入力シート!$E$2,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3" s="420">
        <f>COUNTIFS(障害学生情報入力シート!$E$25:$E$1024,障害学生情報入力シート!$E$2,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3" s="418">
        <f>COUNTIFS(障害学生情報入力シート!$E$25:$E$1024,障害学生情報入力シート!$E$2,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3" s="419">
        <f>COUNTIFS(障害学生情報入力シート!$E$25:$E$1024,障害学生情報入力シート!$E$2,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3" s="420">
        <f>COUNTIFS(障害学生情報入力シート!$E$25:$E$1024,障害学生情報入力シート!$E$2,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3" s="420">
        <f>COUNTIFS(障害学生情報入力シート!$E$25:$E$1024,障害学生情報入力シート!$E$2,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3" s="418">
        <f>COUNTIFS(障害学生情報入力シート!$E$25:$E$1024,障害学生情報入力シート!$E$2,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3" s="419">
        <f>COUNTIFS(障害学生情報入力シート!$E$25:$E$1024,障害学生情報入力シート!$E$2,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3" s="405">
        <f>COUNTIFS(障害学生情報入力シート!$E$25:$E$1024,障害学生情報入力シート!$E$2,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3" s="419">
        <f>COUNTIFS(障害学生情報入力シート!$E$25:$E$1024,障害学生情報入力シート!$E$2,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3" s="419">
        <f>COUNTIFS(障害学生情報入力シート!$E$25:$E$1024,障害学生情報入力シート!$E$2,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3" s="420">
        <f>COUNTIFS(障害学生情報入力シート!$E$25:$E$1024,障害学生情報入力シート!$E$2,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3" s="420">
        <f>COUNTIFS(障害学生情報入力シート!$E$25:$E$1024,障害学生情報入力シート!$E$2,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3" s="418">
        <f>COUNTIFS(障害学生情報入力シート!$E$25:$E$1024,障害学生情報入力シート!$E$2,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3" s="419">
        <f>COUNTIFS(障害学生情報入力シート!$E$25:$E$1024,障害学生情報入力シート!$E$2,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3" s="420">
        <f>COUNTIFS(障害学生情報入力シート!$E$25:$E$1024,障害学生情報入力シート!$E$2,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3" s="420">
        <f>COUNTIFS(障害学生情報入力シート!$E$25:$E$1024,障害学生情報入力シート!$E$2,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3" s="420">
        <f>COUNTIFS(障害学生情報入力シート!$E$25:$E$1024,障害学生情報入力シート!$E$2,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3" s="405">
        <f>COUNTIFS(障害学生情報入力シート!$E$25:$E$1024,障害学生情報入力シート!$E$2,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3" s="441">
        <f>COUNTIFS(障害学生情報入力シート!$E$25:$E$1024,障害学生情報入力シート!$E$2,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3" s="409">
        <f t="shared" si="1"/>
        <v>0</v>
      </c>
    </row>
    <row r="24" spans="1:28" ht="15.95" customHeight="1" x14ac:dyDescent="0.4">
      <c r="A24" s="1744"/>
      <c r="B24" s="1727"/>
      <c r="C24" s="1728"/>
      <c r="D24" s="436"/>
      <c r="E24" s="437" t="s">
        <v>341</v>
      </c>
      <c r="F24" s="438">
        <f>SUMIFS(※集計※障害学生情報入力シート!$T$25:$T$1024,障害学生情報入力シート!$E$25:$E$1024,障害学生情報入力シート!$E$2,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4" s="412">
        <f>SUMIFS(※集計※障害学生情報入力シート!$T$25:$T$1024,障害学生情報入力シート!$E$25:$E$1024,障害学生情報入力シート!$E$2,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4" s="413">
        <f>SUMIFS(※集計※障害学生情報入力シート!$T$25:$T$1024,障害学生情報入力シート!$E$25:$E$1024,障害学生情報入力シート!$E$2,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4" s="414">
        <f>SUMIFS(※集計※障害学生情報入力シート!$T$25:$T$1024,障害学生情報入力シート!$E$25:$E$1024,障害学生情報入力シート!$E$2,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4" s="412">
        <f>SUMIFS(※集計※障害学生情報入力シート!$T$25:$T$1024,障害学生情報入力シート!$E$25:$E$1024,障害学生情報入力シート!$E$2,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4" s="413">
        <f>SUMIFS(※集計※障害学生情報入力シート!$T$25:$T$1024,障害学生情報入力シート!$E$25:$E$1024,障害学生情報入力シート!$E$2,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4" s="414">
        <f>SUMIFS(※集計※障害学生情報入力シート!$T$25:$T$1024,障害学生情報入力シート!$E$25:$E$1024,障害学生情報入力シート!$E$2,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4" s="414">
        <f>SUMIFS(※集計※障害学生情報入力シート!$T$25:$T$1024,障害学生情報入力シート!$E$25:$E$1024,障害学生情報入力シート!$E$2,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4" s="412">
        <f>SUMIFS(※集計※障害学生情報入力シート!$T$25:$T$1024,障害学生情報入力シート!$E$25:$E$1024,障害学生情報入力シート!$E$2,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4" s="413">
        <f>SUMIFS(※集計※障害学生情報入力シート!$T$25:$T$1024,障害学生情報入力シート!$E$25:$E$1024,障害学生情報入力シート!$E$2,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4" s="412">
        <f>SUMIFS(※集計※障害学生情報入力シート!$T$25:$T$1024,障害学生情報入力シート!$E$25:$E$1024,障害学生情報入力シート!$E$2,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4" s="413">
        <f>SUMIFS(※集計※障害学生情報入力シート!$T$25:$T$1024,障害学生情報入力シート!$E$25:$E$1024,障害学生情報入力シート!$E$2,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4" s="413">
        <f>SUMIFS(※集計※障害学生情報入力シート!$T$25:$T$1024,障害学生情報入力シート!$E$25:$E$1024,障害学生情報入力シート!$E$2,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4" s="414">
        <f>SUMIFS(※集計※障害学生情報入力シート!$T$25:$T$1024,障害学生情報入力シート!$E$25:$E$1024,障害学生情報入力シート!$E$2,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4" s="414">
        <f>SUMIFS(※集計※障害学生情報入力シート!$T$25:$T$1024,障害学生情報入力シート!$E$25:$E$1024,障害学生情報入力シート!$E$2,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4" s="412">
        <f>SUMIFS(※集計※障害学生情報入力シート!$T$25:$T$1024,障害学生情報入力シート!$E$25:$E$1024,障害学生情報入力シート!$E$2,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4" s="413">
        <f>SUMIFS(※集計※障害学生情報入力シート!$T$25:$T$1024,障害学生情報入力シート!$E$25:$E$1024,障害学生情報入力シート!$E$2,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4" s="414">
        <f>SUMIFS(※集計※障害学生情報入力シート!$T$25:$T$1024,障害学生情報入力シート!$E$25:$E$1024,障害学生情報入力シート!$E$2,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4" s="414">
        <f>SUMIFS(※集計※障害学生情報入力シート!$T$25:$T$1024,障害学生情報入力シート!$E$25:$E$1024,障害学生情報入力シート!$E$2,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4" s="414">
        <f>SUMIFS(※集計※障害学生情報入力シート!$T$25:$T$1024,障害学生情報入力シート!$E$25:$E$1024,障害学生情報入力シート!$E$2,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4" s="412">
        <f>SUMIFS(※集計※障害学生情報入力シート!$T$25:$T$1024,障害学生情報入力シート!$E$25:$E$1024,障害学生情報入力シート!$E$2,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4" s="439">
        <f>SUMIFS(※集計※障害学生情報入力シート!$T$25:$T$1024,障害学生情報入力シート!$E$25:$E$1024,障害学生情報入力シート!$E$2,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4" s="416">
        <f t="shared" si="1"/>
        <v>0</v>
      </c>
    </row>
    <row r="25" spans="1:28" ht="15.95" customHeight="1" x14ac:dyDescent="0.4">
      <c r="A25" s="1744"/>
      <c r="B25" s="1725" t="s">
        <v>655</v>
      </c>
      <c r="C25" s="1726"/>
      <c r="D25" s="1724" t="s">
        <v>346</v>
      </c>
      <c r="E25" s="1724"/>
      <c r="F25" s="440">
        <f>COUNTIFS(障害学生情報入力シート!$E$25:$E$1024,障害学生情報入力シート!$E$2,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5" s="418">
        <f>COUNTIFS(障害学生情報入力シート!$E$25:$E$1024,障害学生情報入力シート!$E$2,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5" s="419">
        <f>COUNTIFS(障害学生情報入力シート!$E$25:$E$1024,障害学生情報入力シート!$E$2,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5" s="420">
        <f>COUNTIFS(障害学生情報入力シート!$E$25:$E$1024,障害学生情報入力シート!$E$2,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5" s="418">
        <f>COUNTIFS(障害学生情報入力シート!$E$25:$E$1024,障害学生情報入力シート!$E$2,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5" s="419">
        <f>COUNTIFS(障害学生情報入力シート!$E$25:$E$1024,障害学生情報入力シート!$E$2,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5" s="420">
        <f>COUNTIFS(障害学生情報入力シート!$E$25:$E$1024,障害学生情報入力シート!$E$2,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5" s="420">
        <f>COUNTIFS(障害学生情報入力シート!$E$25:$E$1024,障害学生情報入力シート!$E$2,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5" s="418">
        <f>COUNTIFS(障害学生情報入力シート!$E$25:$E$1024,障害学生情報入力シート!$E$2,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5" s="419">
        <f>COUNTIFS(障害学生情報入力シート!$E$25:$E$1024,障害学生情報入力シート!$E$2,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5" s="405">
        <f>COUNTIFS(障害学生情報入力シート!$E$25:$E$1024,障害学生情報入力シート!$E$2,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5" s="419">
        <f>COUNTIFS(障害学生情報入力シート!$E$25:$E$1024,障害学生情報入力シート!$E$2,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5" s="419">
        <f>COUNTIFS(障害学生情報入力シート!$E$25:$E$1024,障害学生情報入力シート!$E$2,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5" s="420">
        <f>COUNTIFS(障害学生情報入力シート!$E$25:$E$1024,障害学生情報入力シート!$E$2,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5" s="420">
        <f>COUNTIFS(障害学生情報入力シート!$E$25:$E$1024,障害学生情報入力シート!$E$2,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5" s="418">
        <f>COUNTIFS(障害学生情報入力シート!$E$25:$E$1024,障害学生情報入力シート!$E$2,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5" s="419">
        <f>COUNTIFS(障害学生情報入力シート!$E$25:$E$1024,障害学生情報入力シート!$E$2,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5" s="420">
        <f>COUNTIFS(障害学生情報入力シート!$E$25:$E$1024,障害学生情報入力シート!$E$2,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5" s="420">
        <f>COUNTIFS(障害学生情報入力シート!$E$25:$E$1024,障害学生情報入力シート!$E$2,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5" s="420">
        <f>COUNTIFS(障害学生情報入力シート!$E$25:$E$1024,障害学生情報入力シート!$E$2,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5" s="405">
        <f>COUNTIFS(障害学生情報入力シート!$E$25:$E$1024,障害学生情報入力シート!$E$2,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5" s="441">
        <f>COUNTIFS(障害学生情報入力シート!$E$25:$E$1024,障害学生情報入力シート!$E$2,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5" s="409">
        <f t="shared" si="1"/>
        <v>0</v>
      </c>
    </row>
    <row r="26" spans="1:28" ht="15.95" customHeight="1" x14ac:dyDescent="0.4">
      <c r="A26" s="1744"/>
      <c r="B26" s="1727"/>
      <c r="C26" s="1728"/>
      <c r="D26" s="436"/>
      <c r="E26" s="437" t="s">
        <v>341</v>
      </c>
      <c r="F26" s="438">
        <f>SUMIFS(※集計※障害学生情報入力シート!$T$25:$T$1024,障害学生情報入力シート!$E$25:$E$1024,障害学生情報入力シート!$E$2,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6" s="412">
        <f>SUMIFS(※集計※障害学生情報入力シート!$T$25:$T$1024,障害学生情報入力シート!$E$25:$E$1024,障害学生情報入力シート!$E$2,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6" s="413">
        <f>SUMIFS(※集計※障害学生情報入力シート!$T$25:$T$1024,障害学生情報入力シート!$E$25:$E$1024,障害学生情報入力シート!$E$2,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6" s="414">
        <f>SUMIFS(※集計※障害学生情報入力シート!$T$25:$T$1024,障害学生情報入力シート!$E$25:$E$1024,障害学生情報入力シート!$E$2,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6" s="412">
        <f>SUMIFS(※集計※障害学生情報入力シート!$T$25:$T$1024,障害学生情報入力シート!$E$25:$E$1024,障害学生情報入力シート!$E$2,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6" s="413">
        <f>SUMIFS(※集計※障害学生情報入力シート!$T$25:$T$1024,障害学生情報入力シート!$E$25:$E$1024,障害学生情報入力シート!$E$2,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6" s="414">
        <f>SUMIFS(※集計※障害学生情報入力シート!$T$25:$T$1024,障害学生情報入力シート!$E$25:$E$1024,障害学生情報入力シート!$E$2,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6" s="414">
        <f>SUMIFS(※集計※障害学生情報入力シート!$T$25:$T$1024,障害学生情報入力シート!$E$25:$E$1024,障害学生情報入力シート!$E$2,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6" s="412">
        <f>SUMIFS(※集計※障害学生情報入力シート!$T$25:$T$1024,障害学生情報入力シート!$E$25:$E$1024,障害学生情報入力シート!$E$2,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6" s="413">
        <f>SUMIFS(※集計※障害学生情報入力シート!$T$25:$T$1024,障害学生情報入力シート!$E$25:$E$1024,障害学生情報入力シート!$E$2,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6" s="412">
        <f>SUMIFS(※集計※障害学生情報入力シート!$T$25:$T$1024,障害学生情報入力シート!$E$25:$E$1024,障害学生情報入力シート!$E$2,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6" s="413">
        <f>SUMIFS(※集計※障害学生情報入力シート!$T$25:$T$1024,障害学生情報入力シート!$E$25:$E$1024,障害学生情報入力シート!$E$2,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6" s="413">
        <f>SUMIFS(※集計※障害学生情報入力シート!$T$25:$T$1024,障害学生情報入力シート!$E$25:$E$1024,障害学生情報入力シート!$E$2,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6" s="414">
        <f>SUMIFS(※集計※障害学生情報入力シート!$T$25:$T$1024,障害学生情報入力シート!$E$25:$E$1024,障害学生情報入力シート!$E$2,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6" s="414">
        <f>SUMIFS(※集計※障害学生情報入力シート!$T$25:$T$1024,障害学生情報入力シート!$E$25:$E$1024,障害学生情報入力シート!$E$2,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6" s="412">
        <f>SUMIFS(※集計※障害学生情報入力シート!$T$25:$T$1024,障害学生情報入力シート!$E$25:$E$1024,障害学生情報入力シート!$E$2,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6" s="413">
        <f>SUMIFS(※集計※障害学生情報入力シート!$T$25:$T$1024,障害学生情報入力シート!$E$25:$E$1024,障害学生情報入力シート!$E$2,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6" s="414">
        <f>SUMIFS(※集計※障害学生情報入力シート!$T$25:$T$1024,障害学生情報入力シート!$E$25:$E$1024,障害学生情報入力シート!$E$2,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6" s="414">
        <f>SUMIFS(※集計※障害学生情報入力シート!$T$25:$T$1024,障害学生情報入力シート!$E$25:$E$1024,障害学生情報入力シート!$E$2,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6" s="414">
        <f>SUMIFS(※集計※障害学生情報入力シート!$T$25:$T$1024,障害学生情報入力シート!$E$25:$E$1024,障害学生情報入力シート!$E$2,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6" s="412">
        <f>SUMIFS(※集計※障害学生情報入力シート!$T$25:$T$1024,障害学生情報入力シート!$E$25:$E$1024,障害学生情報入力シート!$E$2,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6" s="439">
        <f>SUMIFS(※集計※障害学生情報入力シート!$T$25:$T$1024,障害学生情報入力シート!$E$25:$E$1024,障害学生情報入力シート!$E$2,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6" s="416">
        <f t="shared" si="1"/>
        <v>0</v>
      </c>
    </row>
    <row r="27" spans="1:28" ht="15.95" hidden="1" customHeight="1" x14ac:dyDescent="0.4">
      <c r="A27" s="1744"/>
      <c r="B27" s="1725" t="s">
        <v>347</v>
      </c>
      <c r="C27" s="1726"/>
      <c r="D27" s="1724" t="s">
        <v>346</v>
      </c>
      <c r="E27" s="1724"/>
      <c r="F27" s="440">
        <f>COUNTIFS(障害学生情報入力シート!$E$25:$E$1024,障害学生情報入力シート!$E$2,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7" s="418">
        <f>COUNTIFS(障害学生情報入力シート!$E$25:$E$1024,障害学生情報入力シート!$E$2,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7" s="419">
        <f>COUNTIFS(障害学生情報入力シート!$E$25:$E$1024,障害学生情報入力シート!$E$2,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7" s="420">
        <f>COUNTIFS(障害学生情報入力シート!$E$25:$E$1024,障害学生情報入力シート!$E$2,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7" s="418">
        <f>COUNTIFS(障害学生情報入力シート!$E$25:$E$1024,障害学生情報入力シート!$E$2,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7" s="419">
        <f>COUNTIFS(障害学生情報入力シート!$E$25:$E$1024,障害学生情報入力シート!$E$2,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7" s="420">
        <f>COUNTIFS(障害学生情報入力シート!$E$25:$E$1024,障害学生情報入力シート!$E$2,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7" s="420">
        <f>COUNTIFS(障害学生情報入力シート!$E$25:$E$1024,障害学生情報入力シート!$E$2,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7" s="418">
        <f>COUNTIFS(障害学生情報入力シート!$E$25:$E$1024,障害学生情報入力シート!$E$2,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7" s="419">
        <f>COUNTIFS(障害学生情報入力シート!$E$25:$E$1024,障害学生情報入力シート!$E$2,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7" s="405">
        <f>COUNTIFS(障害学生情報入力シート!$E$25:$E$1024,障害学生情報入力シート!$E$2,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7" s="419">
        <f>COUNTIFS(障害学生情報入力シート!$E$25:$E$1024,障害学生情報入力シート!$E$2,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7" s="419">
        <f>COUNTIFS(障害学生情報入力シート!$E$25:$E$1024,障害学生情報入力シート!$E$2,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7" s="420">
        <f>COUNTIFS(障害学生情報入力シート!$E$25:$E$1024,障害学生情報入力シート!$E$2,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7" s="420">
        <f>COUNTIFS(障害学生情報入力シート!$E$25:$E$1024,障害学生情報入力シート!$E$2,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7" s="418">
        <f>COUNTIFS(障害学生情報入力シート!$E$25:$E$1024,障害学生情報入力シート!$E$2,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7" s="419">
        <f>COUNTIFS(障害学生情報入力シート!$E$25:$E$1024,障害学生情報入力シート!$E$2,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7" s="420">
        <f>COUNTIFS(障害学生情報入力シート!$E$25:$E$1024,障害学生情報入力シート!$E$2,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7" s="420">
        <f>COUNTIFS(障害学生情報入力シート!$E$25:$E$1024,障害学生情報入力シート!$E$2,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7" s="420">
        <f>COUNTIFS(障害学生情報入力シート!$E$25:$E$1024,障害学生情報入力シート!$E$2,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7" s="405">
        <f>COUNTIFS(障害学生情報入力シート!$E$25:$E$1024,障害学生情報入力シート!$E$2,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7" s="441">
        <f>COUNTIFS(障害学生情報入力シート!$E$25:$E$1024,障害学生情報入力シート!$E$2,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7" s="409">
        <f t="shared" si="1"/>
        <v>0</v>
      </c>
    </row>
    <row r="28" spans="1:28" ht="15.95" hidden="1" customHeight="1" x14ac:dyDescent="0.4">
      <c r="A28" s="1744"/>
      <c r="B28" s="1727"/>
      <c r="C28" s="1728"/>
      <c r="D28" s="436"/>
      <c r="E28" s="437" t="s">
        <v>341</v>
      </c>
      <c r="F28" s="438">
        <f>SUMIFS(※集計※障害学生情報入力シート!$T$25:$T$1024,障害学生情報入力シート!$E$25:$E$1024,障害学生情報入力シート!$E$2,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8" s="412">
        <f>SUMIFS(※集計※障害学生情報入力シート!$T$25:$T$1024,障害学生情報入力シート!$E$25:$E$1024,障害学生情報入力シート!$E$2,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8" s="413">
        <f>SUMIFS(※集計※障害学生情報入力シート!$T$25:$T$1024,障害学生情報入力シート!$E$25:$E$1024,障害学生情報入力シート!$E$2,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8" s="414">
        <f>SUMIFS(※集計※障害学生情報入力シート!$T$25:$T$1024,障害学生情報入力シート!$E$25:$E$1024,障害学生情報入力シート!$E$2,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8" s="412">
        <f>SUMIFS(※集計※障害学生情報入力シート!$T$25:$T$1024,障害学生情報入力シート!$E$25:$E$1024,障害学生情報入力シート!$E$2,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8" s="413">
        <f>SUMIFS(※集計※障害学生情報入力シート!$T$25:$T$1024,障害学生情報入力シート!$E$25:$E$1024,障害学生情報入力シート!$E$2,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8" s="414">
        <f>SUMIFS(※集計※障害学生情報入力シート!$T$25:$T$1024,障害学生情報入力シート!$E$25:$E$1024,障害学生情報入力シート!$E$2,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8" s="414">
        <f>SUMIFS(※集計※障害学生情報入力シート!$T$25:$T$1024,障害学生情報入力シート!$E$25:$E$1024,障害学生情報入力シート!$E$2,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8" s="412">
        <f>SUMIFS(※集計※障害学生情報入力シート!$T$25:$T$1024,障害学生情報入力シート!$E$25:$E$1024,障害学生情報入力シート!$E$2,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8" s="413">
        <f>SUMIFS(※集計※障害学生情報入力シート!$T$25:$T$1024,障害学生情報入力シート!$E$25:$E$1024,障害学生情報入力シート!$E$2,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8" s="412">
        <f>SUMIFS(※集計※障害学生情報入力シート!$T$25:$T$1024,障害学生情報入力シート!$E$25:$E$1024,障害学生情報入力シート!$E$2,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8" s="413">
        <f>SUMIFS(※集計※障害学生情報入力シート!$T$25:$T$1024,障害学生情報入力シート!$E$25:$E$1024,障害学生情報入力シート!$E$2,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8" s="413">
        <f>SUMIFS(※集計※障害学生情報入力シート!$T$25:$T$1024,障害学生情報入力シート!$E$25:$E$1024,障害学生情報入力シート!$E$2,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8" s="414">
        <f>SUMIFS(※集計※障害学生情報入力シート!$T$25:$T$1024,障害学生情報入力シート!$E$25:$E$1024,障害学生情報入力シート!$E$2,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8" s="414">
        <f>SUMIFS(※集計※障害学生情報入力シート!$T$25:$T$1024,障害学生情報入力シート!$E$25:$E$1024,障害学生情報入力シート!$E$2,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8" s="412">
        <f>SUMIFS(※集計※障害学生情報入力シート!$T$25:$T$1024,障害学生情報入力シート!$E$25:$E$1024,障害学生情報入力シート!$E$2,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8" s="413">
        <f>SUMIFS(※集計※障害学生情報入力シート!$T$25:$T$1024,障害学生情報入力シート!$E$25:$E$1024,障害学生情報入力シート!$E$2,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8" s="414">
        <f>SUMIFS(※集計※障害学生情報入力シート!$T$25:$T$1024,障害学生情報入力シート!$E$25:$E$1024,障害学生情報入力シート!$E$2,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8" s="414">
        <f>SUMIFS(※集計※障害学生情報入力シート!$T$25:$T$1024,障害学生情報入力シート!$E$25:$E$1024,障害学生情報入力シート!$E$2,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8" s="414">
        <f>SUMIFS(※集計※障害学生情報入力シート!$T$25:$T$1024,障害学生情報入力シート!$E$25:$E$1024,障害学生情報入力シート!$E$2,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8" s="412">
        <f>SUMIFS(※集計※障害学生情報入力シート!$T$25:$T$1024,障害学生情報入力シート!$E$25:$E$1024,障害学生情報入力シート!$E$2,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8" s="439">
        <f>SUMIFS(※集計※障害学生情報入力シート!$T$25:$T$1024,障害学生情報入力シート!$E$25:$E$1024,障害学生情報入力シート!$E$2,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8" s="416">
        <f t="shared" si="1"/>
        <v>0</v>
      </c>
    </row>
    <row r="29" spans="1:28" ht="15.95" customHeight="1" x14ac:dyDescent="0.4">
      <c r="A29" s="1744"/>
      <c r="B29" s="1725" t="s">
        <v>656</v>
      </c>
      <c r="C29" s="1726"/>
      <c r="D29" s="1724" t="s">
        <v>346</v>
      </c>
      <c r="E29" s="1724"/>
      <c r="F29" s="440">
        <f>COUNTIFS(障害学生情報入力シート!$E$25:$E$1024,障害学生情報入力シート!$E$2,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9" s="418">
        <f>COUNTIFS(障害学生情報入力シート!$E$25:$E$1024,障害学生情報入力シート!$E$2,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9" s="419">
        <f>COUNTIFS(障害学生情報入力シート!$E$25:$E$1024,障害学生情報入力シート!$E$2,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9" s="420">
        <f>COUNTIFS(障害学生情報入力シート!$E$25:$E$1024,障害学生情報入力シート!$E$2,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9" s="418">
        <f>COUNTIFS(障害学生情報入力シート!$E$25:$E$1024,障害学生情報入力シート!$E$2,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9" s="419">
        <f>COUNTIFS(障害学生情報入力シート!$E$25:$E$1024,障害学生情報入力シート!$E$2,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9" s="420">
        <f>COUNTIFS(障害学生情報入力シート!$E$25:$E$1024,障害学生情報入力シート!$E$2,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9" s="420">
        <f>COUNTIFS(障害学生情報入力シート!$E$25:$E$1024,障害学生情報入力シート!$E$2,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9" s="418">
        <f>COUNTIFS(障害学生情報入力シート!$E$25:$E$1024,障害学生情報入力シート!$E$2,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9" s="419">
        <f>COUNTIFS(障害学生情報入力シート!$E$25:$E$1024,障害学生情報入力シート!$E$2,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9" s="405">
        <f>COUNTIFS(障害学生情報入力シート!$E$25:$E$1024,障害学生情報入力シート!$E$2,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9" s="419">
        <f>COUNTIFS(障害学生情報入力シート!$E$25:$E$1024,障害学生情報入力シート!$E$2,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9" s="419">
        <f>COUNTIFS(障害学生情報入力シート!$E$25:$E$1024,障害学生情報入力シート!$E$2,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9" s="420">
        <f>COUNTIFS(障害学生情報入力シート!$E$25:$E$1024,障害学生情報入力シート!$E$2,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9" s="420">
        <f>COUNTIFS(障害学生情報入力シート!$E$25:$E$1024,障害学生情報入力シート!$E$2,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9" s="418">
        <f>COUNTIFS(障害学生情報入力シート!$E$25:$E$1024,障害学生情報入力シート!$E$2,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9" s="419">
        <f>COUNTIFS(障害学生情報入力シート!$E$25:$E$1024,障害学生情報入力シート!$E$2,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9" s="420">
        <f>COUNTIFS(障害学生情報入力シート!$E$25:$E$1024,障害学生情報入力シート!$E$2,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9" s="420">
        <f>COUNTIFS(障害学生情報入力シート!$E$25:$E$1024,障害学生情報入力シート!$E$2,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9" s="420">
        <f>COUNTIFS(障害学生情報入力シート!$E$25:$E$1024,障害学生情報入力シート!$E$2,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9" s="405">
        <f>COUNTIFS(障害学生情報入力シート!$E$25:$E$1024,障害学生情報入力シート!$E$2,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9" s="441">
        <f>COUNTIFS(障害学生情報入力シート!$E$25:$E$1024,障害学生情報入力シート!$E$2,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9" s="409">
        <f t="shared" si="1"/>
        <v>0</v>
      </c>
    </row>
    <row r="30" spans="1:28" ht="15.95" customHeight="1" x14ac:dyDescent="0.4">
      <c r="A30" s="1744"/>
      <c r="B30" s="1727"/>
      <c r="C30" s="1728"/>
      <c r="D30" s="436"/>
      <c r="E30" s="437" t="s">
        <v>341</v>
      </c>
      <c r="F30" s="438">
        <f>SUMIFS(※集計※障害学生情報入力シート!$T$25:$T$1024,障害学生情報入力シート!$E$25:$E$1024,障害学生情報入力シート!$E$2,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30" s="412">
        <f>SUMIFS(※集計※障害学生情報入力シート!$T$25:$T$1024,障害学生情報入力シート!$E$25:$E$1024,障害学生情報入力シート!$E$2,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30" s="413">
        <f>SUMIFS(※集計※障害学生情報入力シート!$T$25:$T$1024,障害学生情報入力シート!$E$25:$E$1024,障害学生情報入力シート!$E$2,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30" s="414">
        <f>SUMIFS(※集計※障害学生情報入力シート!$T$25:$T$1024,障害学生情報入力シート!$E$25:$E$1024,障害学生情報入力シート!$E$2,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30" s="412">
        <f>SUMIFS(※集計※障害学生情報入力シート!$T$25:$T$1024,障害学生情報入力シート!$E$25:$E$1024,障害学生情報入力シート!$E$2,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30" s="413">
        <f>SUMIFS(※集計※障害学生情報入力シート!$T$25:$T$1024,障害学生情報入力シート!$E$25:$E$1024,障害学生情報入力シート!$E$2,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30" s="414">
        <f>SUMIFS(※集計※障害学生情報入力シート!$T$25:$T$1024,障害学生情報入力シート!$E$25:$E$1024,障害学生情報入力シート!$E$2,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30" s="414">
        <f>SUMIFS(※集計※障害学生情報入力シート!$T$25:$T$1024,障害学生情報入力シート!$E$25:$E$1024,障害学生情報入力シート!$E$2,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30" s="412">
        <f>SUMIFS(※集計※障害学生情報入力シート!$T$25:$T$1024,障害学生情報入力シート!$E$25:$E$1024,障害学生情報入力シート!$E$2,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30" s="413">
        <f>SUMIFS(※集計※障害学生情報入力シート!$T$25:$T$1024,障害学生情報入力シート!$E$25:$E$1024,障害学生情報入力シート!$E$2,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30" s="412">
        <f>SUMIFS(※集計※障害学生情報入力シート!$T$25:$T$1024,障害学生情報入力シート!$E$25:$E$1024,障害学生情報入力シート!$E$2,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30" s="413">
        <f>SUMIFS(※集計※障害学生情報入力シート!$T$25:$T$1024,障害学生情報入力シート!$E$25:$E$1024,障害学生情報入力シート!$E$2,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30" s="413">
        <f>SUMIFS(※集計※障害学生情報入力シート!$T$25:$T$1024,障害学生情報入力シート!$E$25:$E$1024,障害学生情報入力シート!$E$2,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30" s="414">
        <f>SUMIFS(※集計※障害学生情報入力シート!$T$25:$T$1024,障害学生情報入力シート!$E$25:$E$1024,障害学生情報入力シート!$E$2,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30" s="414">
        <f>SUMIFS(※集計※障害学生情報入力シート!$T$25:$T$1024,障害学生情報入力シート!$E$25:$E$1024,障害学生情報入力シート!$E$2,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30" s="412">
        <f>SUMIFS(※集計※障害学生情報入力シート!$T$25:$T$1024,障害学生情報入力シート!$E$25:$E$1024,障害学生情報入力シート!$E$2,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30" s="413">
        <f>SUMIFS(※集計※障害学生情報入力シート!$T$25:$T$1024,障害学生情報入力シート!$E$25:$E$1024,障害学生情報入力シート!$E$2,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30" s="414">
        <f>SUMIFS(※集計※障害学生情報入力シート!$T$25:$T$1024,障害学生情報入力シート!$E$25:$E$1024,障害学生情報入力シート!$E$2,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30" s="414">
        <f>SUMIFS(※集計※障害学生情報入力シート!$T$25:$T$1024,障害学生情報入力シート!$E$25:$E$1024,障害学生情報入力シート!$E$2,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30" s="414">
        <f>SUMIFS(※集計※障害学生情報入力シート!$T$25:$T$1024,障害学生情報入力シート!$E$25:$E$1024,障害学生情報入力シート!$E$2,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30" s="412">
        <f>SUMIFS(※集計※障害学生情報入力シート!$T$25:$T$1024,障害学生情報入力シート!$E$25:$E$1024,障害学生情報入力シート!$E$2,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30" s="439">
        <f>SUMIFS(※集計※障害学生情報入力シート!$T$25:$T$1024,障害学生情報入力シート!$E$25:$E$1024,障害学生情報入力シート!$E$2,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30" s="416">
        <f t="shared" si="1"/>
        <v>0</v>
      </c>
    </row>
    <row r="31" spans="1:28" ht="15.95" hidden="1" customHeight="1" x14ac:dyDescent="0.4">
      <c r="A31" s="1744"/>
      <c r="B31" s="1725" t="s">
        <v>348</v>
      </c>
      <c r="C31" s="1726"/>
      <c r="D31" s="1724" t="s">
        <v>346</v>
      </c>
      <c r="E31" s="1724"/>
      <c r="F31" s="440">
        <f>COUNTIFS(障害学生情報入力シート!$E$25:$E$1024,障害学生情報入力シート!$E$2,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31" s="418">
        <f>COUNTIFS(障害学生情報入力シート!$E$25:$E$1024,障害学生情報入力シート!$E$2,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31" s="419">
        <f>COUNTIFS(障害学生情報入力シート!$E$25:$E$1024,障害学生情報入力シート!$E$2,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31" s="420">
        <f>COUNTIFS(障害学生情報入力シート!$E$25:$E$1024,障害学生情報入力シート!$E$2,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31" s="418">
        <f>COUNTIFS(障害学生情報入力シート!$E$25:$E$1024,障害学生情報入力シート!$E$2,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31" s="419">
        <f>COUNTIFS(障害学生情報入力シート!$E$25:$E$1024,障害学生情報入力シート!$E$2,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31" s="420">
        <f>COUNTIFS(障害学生情報入力シート!$E$25:$E$1024,障害学生情報入力シート!$E$2,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31" s="420">
        <f>COUNTIFS(障害学生情報入力シート!$E$25:$E$1024,障害学生情報入力シート!$E$2,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31" s="418">
        <f>COUNTIFS(障害学生情報入力シート!$E$25:$E$1024,障害学生情報入力シート!$E$2,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31" s="419">
        <f>COUNTIFS(障害学生情報入力シート!$E$25:$E$1024,障害学生情報入力シート!$E$2,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31" s="405">
        <f>COUNTIFS(障害学生情報入力シート!$E$25:$E$1024,障害学生情報入力シート!$E$2,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31" s="419">
        <f>COUNTIFS(障害学生情報入力シート!$E$25:$E$1024,障害学生情報入力シート!$E$2,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31" s="419">
        <f>COUNTIFS(障害学生情報入力シート!$E$25:$E$1024,障害学生情報入力シート!$E$2,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31" s="420">
        <f>COUNTIFS(障害学生情報入力シート!$E$25:$E$1024,障害学生情報入力シート!$E$2,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31" s="420">
        <f>COUNTIFS(障害学生情報入力シート!$E$25:$E$1024,障害学生情報入力シート!$E$2,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31" s="418">
        <f>COUNTIFS(障害学生情報入力シート!$E$25:$E$1024,障害学生情報入力シート!$E$2,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31" s="419">
        <f>COUNTIFS(障害学生情報入力シート!$E$25:$E$1024,障害学生情報入力シート!$E$2,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31" s="420">
        <f>COUNTIFS(障害学生情報入力シート!$E$25:$E$1024,障害学生情報入力シート!$E$2,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31" s="420">
        <f>COUNTIFS(障害学生情報入力シート!$E$25:$E$1024,障害学生情報入力シート!$E$2,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31" s="420">
        <f>COUNTIFS(障害学生情報入力シート!$E$25:$E$1024,障害学生情報入力シート!$E$2,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31" s="405">
        <f>COUNTIFS(障害学生情報入力シート!$E$25:$E$1024,障害学生情報入力シート!$E$2,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31" s="441">
        <f>COUNTIFS(障害学生情報入力シート!$E$25:$E$1024,障害学生情報入力シート!$E$2,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31" s="409">
        <f t="shared" si="1"/>
        <v>0</v>
      </c>
    </row>
    <row r="32" spans="1:28" ht="15.95" hidden="1" customHeight="1" x14ac:dyDescent="0.4">
      <c r="A32" s="1744"/>
      <c r="B32" s="1727"/>
      <c r="C32" s="1728"/>
      <c r="D32" s="436"/>
      <c r="E32" s="437" t="s">
        <v>341</v>
      </c>
      <c r="F32" s="438">
        <f>SUMIFS(※集計※障害学生情報入力シート!$T$25:$T$1024,障害学生情報入力シート!$E$25:$E$1024,障害学生情報入力シート!$E$2,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32" s="412">
        <f>SUMIFS(※集計※障害学生情報入力シート!$T$25:$T$1024,障害学生情報入力シート!$E$25:$E$1024,障害学生情報入力シート!$E$2,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32" s="413">
        <f>SUMIFS(※集計※障害学生情報入力シート!$T$25:$T$1024,障害学生情報入力シート!$E$25:$E$1024,障害学生情報入力シート!$E$2,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32" s="414">
        <f>SUMIFS(※集計※障害学生情報入力シート!$T$25:$T$1024,障害学生情報入力シート!$E$25:$E$1024,障害学生情報入力シート!$E$2,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32" s="412">
        <f>SUMIFS(※集計※障害学生情報入力シート!$T$25:$T$1024,障害学生情報入力シート!$E$25:$E$1024,障害学生情報入力シート!$E$2,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32" s="413">
        <f>SUMIFS(※集計※障害学生情報入力シート!$T$25:$T$1024,障害学生情報入力シート!$E$25:$E$1024,障害学生情報入力シート!$E$2,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32" s="414">
        <f>SUMIFS(※集計※障害学生情報入力シート!$T$25:$T$1024,障害学生情報入力シート!$E$25:$E$1024,障害学生情報入力シート!$E$2,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32" s="414">
        <f>SUMIFS(※集計※障害学生情報入力シート!$T$25:$T$1024,障害学生情報入力シート!$E$25:$E$1024,障害学生情報入力シート!$E$2,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32" s="412">
        <f>SUMIFS(※集計※障害学生情報入力シート!$T$25:$T$1024,障害学生情報入力シート!$E$25:$E$1024,障害学生情報入力シート!$E$2,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32" s="413">
        <f>SUMIFS(※集計※障害学生情報入力シート!$T$25:$T$1024,障害学生情報入力シート!$E$25:$E$1024,障害学生情報入力シート!$E$2,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32" s="412">
        <f>SUMIFS(※集計※障害学生情報入力シート!$T$25:$T$1024,障害学生情報入力シート!$E$25:$E$1024,障害学生情報入力シート!$E$2,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32" s="413">
        <f>SUMIFS(※集計※障害学生情報入力シート!$T$25:$T$1024,障害学生情報入力シート!$E$25:$E$1024,障害学生情報入力シート!$E$2,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32" s="413">
        <f>SUMIFS(※集計※障害学生情報入力シート!$T$25:$T$1024,障害学生情報入力シート!$E$25:$E$1024,障害学生情報入力シート!$E$2,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32" s="414">
        <f>SUMIFS(※集計※障害学生情報入力シート!$T$25:$T$1024,障害学生情報入力シート!$E$25:$E$1024,障害学生情報入力シート!$E$2,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32" s="414">
        <f>SUMIFS(※集計※障害学生情報入力シート!$T$25:$T$1024,障害学生情報入力シート!$E$25:$E$1024,障害学生情報入力シート!$E$2,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32" s="412">
        <f>SUMIFS(※集計※障害学生情報入力シート!$T$25:$T$1024,障害学生情報入力シート!$E$25:$E$1024,障害学生情報入力シート!$E$2,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32" s="413">
        <f>SUMIFS(※集計※障害学生情報入力シート!$T$25:$T$1024,障害学生情報入力シート!$E$25:$E$1024,障害学生情報入力シート!$E$2,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32" s="414">
        <f>SUMIFS(※集計※障害学生情報入力シート!$T$25:$T$1024,障害学生情報入力シート!$E$25:$E$1024,障害学生情報入力シート!$E$2,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32" s="414">
        <f>SUMIFS(※集計※障害学生情報入力シート!$T$25:$T$1024,障害学生情報入力シート!$E$25:$E$1024,障害学生情報入力シート!$E$2,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32" s="414">
        <f>SUMIFS(※集計※障害学生情報入力シート!$T$25:$T$1024,障害学生情報入力シート!$E$25:$E$1024,障害学生情報入力シート!$E$2,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32" s="412">
        <f>SUMIFS(※集計※障害学生情報入力シート!$T$25:$T$1024,障害学生情報入力シート!$E$25:$E$1024,障害学生情報入力シート!$E$2,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32" s="439">
        <f>SUMIFS(※集計※障害学生情報入力シート!$T$25:$T$1024,障害学生情報入力シート!$E$25:$E$1024,障害学生情報入力シート!$E$2,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32" s="416">
        <f t="shared" si="1"/>
        <v>0</v>
      </c>
    </row>
    <row r="33" spans="1:28" ht="15.95" customHeight="1" x14ac:dyDescent="0.4">
      <c r="A33" s="1744"/>
      <c r="B33" s="1725" t="s">
        <v>349</v>
      </c>
      <c r="C33" s="1726"/>
      <c r="D33" s="1724" t="s">
        <v>346</v>
      </c>
      <c r="E33" s="1724"/>
      <c r="F33" s="440">
        <f>COUNTIFS(障害学生情報入力シート!$E$25:$E$1024,障害学生情報入力シート!$E$2,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33" s="418">
        <f>COUNTIFS(障害学生情報入力シート!$E$25:$E$1024,障害学生情報入力シート!$E$2,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33" s="419">
        <f>COUNTIFS(障害学生情報入力シート!$E$25:$E$1024,障害学生情報入力シート!$E$2,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33" s="420">
        <f>COUNTIFS(障害学生情報入力シート!$E$25:$E$1024,障害学生情報入力シート!$E$2,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33" s="418">
        <f>COUNTIFS(障害学生情報入力シート!$E$25:$E$1024,障害学生情報入力シート!$E$2,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33" s="419">
        <f>COUNTIFS(障害学生情報入力シート!$E$25:$E$1024,障害学生情報入力シート!$E$2,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33" s="420">
        <f>COUNTIFS(障害学生情報入力シート!$E$25:$E$1024,障害学生情報入力シート!$E$2,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33" s="420">
        <f>COUNTIFS(障害学生情報入力シート!$E$25:$E$1024,障害学生情報入力シート!$E$2,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33" s="418">
        <f>COUNTIFS(障害学生情報入力シート!$E$25:$E$1024,障害学生情報入力シート!$E$2,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33" s="419">
        <f>COUNTIFS(障害学生情報入力シート!$E$25:$E$1024,障害学生情報入力シート!$E$2,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33" s="405">
        <f>COUNTIFS(障害学生情報入力シート!$E$25:$E$1024,障害学生情報入力シート!$E$2,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33" s="419">
        <f>COUNTIFS(障害学生情報入力シート!$E$25:$E$1024,障害学生情報入力シート!$E$2,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33" s="419">
        <f>COUNTIFS(障害学生情報入力シート!$E$25:$E$1024,障害学生情報入力シート!$E$2,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33" s="420">
        <f>COUNTIFS(障害学生情報入力シート!$E$25:$E$1024,障害学生情報入力シート!$E$2,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33" s="420">
        <f>COUNTIFS(障害学生情報入力シート!$E$25:$E$1024,障害学生情報入力シート!$E$2,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33" s="418">
        <f>COUNTIFS(障害学生情報入力シート!$E$25:$E$1024,障害学生情報入力シート!$E$2,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33" s="419">
        <f>COUNTIFS(障害学生情報入力シート!$E$25:$E$1024,障害学生情報入力シート!$E$2,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33" s="420">
        <f>COUNTIFS(障害学生情報入力シート!$E$25:$E$1024,障害学生情報入力シート!$E$2,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33" s="420">
        <f>COUNTIFS(障害学生情報入力シート!$E$25:$E$1024,障害学生情報入力シート!$E$2,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33" s="420">
        <f>COUNTIFS(障害学生情報入力シート!$E$25:$E$1024,障害学生情報入力シート!$E$2,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33" s="405">
        <f>COUNTIFS(障害学生情報入力シート!$E$25:$E$1024,障害学生情報入力シート!$E$2,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33" s="441">
        <f>COUNTIFS(障害学生情報入力シート!$E$25:$E$1024,障害学生情報入力シート!$E$2,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33" s="409">
        <f t="shared" si="1"/>
        <v>0</v>
      </c>
    </row>
    <row r="34" spans="1:28" ht="15.95" customHeight="1" x14ac:dyDescent="0.4">
      <c r="A34" s="1744"/>
      <c r="B34" s="1727"/>
      <c r="C34" s="1728"/>
      <c r="D34" s="436"/>
      <c r="E34" s="437" t="s">
        <v>341</v>
      </c>
      <c r="F34" s="438">
        <f>SUMIFS(※集計※障害学生情報入力シート!$T$25:$T$1024,障害学生情報入力シート!$E$25:$E$1024,障害学生情報入力シート!$E$2,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34" s="412">
        <f>SUMIFS(※集計※障害学生情報入力シート!$T$25:$T$1024,障害学生情報入力シート!$E$25:$E$1024,障害学生情報入力シート!$E$2,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34" s="413">
        <f>SUMIFS(※集計※障害学生情報入力シート!$T$25:$T$1024,障害学生情報入力シート!$E$25:$E$1024,障害学生情報入力シート!$E$2,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34" s="414">
        <f>SUMIFS(※集計※障害学生情報入力シート!$T$25:$T$1024,障害学生情報入力シート!$E$25:$E$1024,障害学生情報入力シート!$E$2,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34" s="412">
        <f>SUMIFS(※集計※障害学生情報入力シート!$T$25:$T$1024,障害学生情報入力シート!$E$25:$E$1024,障害学生情報入力シート!$E$2,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34" s="413">
        <f>SUMIFS(※集計※障害学生情報入力シート!$T$25:$T$1024,障害学生情報入力シート!$E$25:$E$1024,障害学生情報入力シート!$E$2,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34" s="414">
        <f>SUMIFS(※集計※障害学生情報入力シート!$T$25:$T$1024,障害学生情報入力シート!$E$25:$E$1024,障害学生情報入力シート!$E$2,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34" s="414">
        <f>SUMIFS(※集計※障害学生情報入力シート!$T$25:$T$1024,障害学生情報入力シート!$E$25:$E$1024,障害学生情報入力シート!$E$2,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34" s="412">
        <f>SUMIFS(※集計※障害学生情報入力シート!$T$25:$T$1024,障害学生情報入力シート!$E$25:$E$1024,障害学生情報入力シート!$E$2,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34" s="413">
        <f>SUMIFS(※集計※障害学生情報入力シート!$T$25:$T$1024,障害学生情報入力シート!$E$25:$E$1024,障害学生情報入力シート!$E$2,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34" s="412">
        <f>SUMIFS(※集計※障害学生情報入力シート!$T$25:$T$1024,障害学生情報入力シート!$E$25:$E$1024,障害学生情報入力シート!$E$2,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34" s="413">
        <f>SUMIFS(※集計※障害学生情報入力シート!$T$25:$T$1024,障害学生情報入力シート!$E$25:$E$1024,障害学生情報入力シート!$E$2,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34" s="413">
        <f>SUMIFS(※集計※障害学生情報入力シート!$T$25:$T$1024,障害学生情報入力シート!$E$25:$E$1024,障害学生情報入力シート!$E$2,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34" s="414">
        <f>SUMIFS(※集計※障害学生情報入力シート!$T$25:$T$1024,障害学生情報入力シート!$E$25:$E$1024,障害学生情報入力シート!$E$2,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34" s="414">
        <f>SUMIFS(※集計※障害学生情報入力シート!$T$25:$T$1024,障害学生情報入力シート!$E$25:$E$1024,障害学生情報入力シート!$E$2,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34" s="412">
        <f>SUMIFS(※集計※障害学生情報入力シート!$T$25:$T$1024,障害学生情報入力シート!$E$25:$E$1024,障害学生情報入力シート!$E$2,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34" s="413">
        <f>SUMIFS(※集計※障害学生情報入力シート!$T$25:$T$1024,障害学生情報入力シート!$E$25:$E$1024,障害学生情報入力シート!$E$2,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34" s="414">
        <f>SUMIFS(※集計※障害学生情報入力シート!$T$25:$T$1024,障害学生情報入力シート!$E$25:$E$1024,障害学生情報入力シート!$E$2,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34" s="414">
        <f>SUMIFS(※集計※障害学生情報入力シート!$T$25:$T$1024,障害学生情報入力シート!$E$25:$E$1024,障害学生情報入力シート!$E$2,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34" s="414">
        <f>SUMIFS(※集計※障害学生情報入力シート!$T$25:$T$1024,障害学生情報入力シート!$E$25:$E$1024,障害学生情報入力シート!$E$2,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34" s="412">
        <f>SUMIFS(※集計※障害学生情報入力シート!$T$25:$T$1024,障害学生情報入力シート!$E$25:$E$1024,障害学生情報入力シート!$E$2,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34" s="439">
        <f>SUMIFS(※集計※障害学生情報入力シート!$T$25:$T$1024,障害学生情報入力シート!$E$25:$E$1024,障害学生情報入力シート!$E$2,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34" s="416">
        <f t="shared" si="1"/>
        <v>0</v>
      </c>
    </row>
    <row r="35" spans="1:28" ht="15.95" customHeight="1" x14ac:dyDescent="0.4">
      <c r="A35" s="1744"/>
      <c r="B35" s="1725" t="s">
        <v>350</v>
      </c>
      <c r="C35" s="1726"/>
      <c r="D35" s="1724" t="s">
        <v>346</v>
      </c>
      <c r="E35" s="1724"/>
      <c r="F35" s="440">
        <f>COUNTIFS(障害学生情報入力シート!$E$25:$E$1024,障害学生情報入力シート!$E$2,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35" s="418">
        <f>COUNTIFS(障害学生情報入力シート!$E$25:$E$1024,障害学生情報入力シート!$E$2,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35" s="419">
        <f>COUNTIFS(障害学生情報入力シート!$E$25:$E$1024,障害学生情報入力シート!$E$2,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35" s="420">
        <f>COUNTIFS(障害学生情報入力シート!$E$25:$E$1024,障害学生情報入力シート!$E$2,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35" s="418">
        <f>COUNTIFS(障害学生情報入力シート!$E$25:$E$1024,障害学生情報入力シート!$E$2,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35" s="419">
        <f>COUNTIFS(障害学生情報入力シート!$E$25:$E$1024,障害学生情報入力シート!$E$2,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35" s="420">
        <f>COUNTIFS(障害学生情報入力シート!$E$25:$E$1024,障害学生情報入力シート!$E$2,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35" s="420">
        <f>COUNTIFS(障害学生情報入力シート!$E$25:$E$1024,障害学生情報入力シート!$E$2,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35" s="418">
        <f>COUNTIFS(障害学生情報入力シート!$E$25:$E$1024,障害学生情報入力シート!$E$2,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35" s="419">
        <f>COUNTIFS(障害学生情報入力シート!$E$25:$E$1024,障害学生情報入力シート!$E$2,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35" s="405">
        <f>COUNTIFS(障害学生情報入力シート!$E$25:$E$1024,障害学生情報入力シート!$E$2,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35" s="419">
        <f>COUNTIFS(障害学生情報入力シート!$E$25:$E$1024,障害学生情報入力シート!$E$2,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35" s="419">
        <f>COUNTIFS(障害学生情報入力シート!$E$25:$E$1024,障害学生情報入力シート!$E$2,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35" s="420">
        <f>COUNTIFS(障害学生情報入力シート!$E$25:$E$1024,障害学生情報入力シート!$E$2,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35" s="420">
        <f>COUNTIFS(障害学生情報入力シート!$E$25:$E$1024,障害学生情報入力シート!$E$2,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35" s="418">
        <f>COUNTIFS(障害学生情報入力シート!$E$25:$E$1024,障害学生情報入力シート!$E$2,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35" s="419">
        <f>COUNTIFS(障害学生情報入力シート!$E$25:$E$1024,障害学生情報入力シート!$E$2,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35" s="420">
        <f>COUNTIFS(障害学生情報入力シート!$E$25:$E$1024,障害学生情報入力シート!$E$2,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35" s="420">
        <f>COUNTIFS(障害学生情報入力シート!$E$25:$E$1024,障害学生情報入力シート!$E$2,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35" s="420">
        <f>COUNTIFS(障害学生情報入力シート!$E$25:$E$1024,障害学生情報入力シート!$E$2,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35" s="405">
        <f>COUNTIFS(障害学生情報入力シート!$E$25:$E$1024,障害学生情報入力シート!$E$2,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35" s="441">
        <f>COUNTIFS(障害学生情報入力シート!$E$25:$E$1024,障害学生情報入力シート!$E$2,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35" s="409">
        <f t="shared" si="1"/>
        <v>0</v>
      </c>
    </row>
    <row r="36" spans="1:28" ht="15.95" customHeight="1" x14ac:dyDescent="0.4">
      <c r="A36" s="1744"/>
      <c r="B36" s="1727"/>
      <c r="C36" s="1728"/>
      <c r="D36" s="436"/>
      <c r="E36" s="437" t="s">
        <v>341</v>
      </c>
      <c r="F36" s="438">
        <f>SUMIFS(※集計※障害学生情報入力シート!$T$25:$T$1024,障害学生情報入力シート!$E$25:$E$1024,障害学生情報入力シート!$E$2,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36" s="412">
        <f>SUMIFS(※集計※障害学生情報入力シート!$T$25:$T$1024,障害学生情報入力シート!$E$25:$E$1024,障害学生情報入力シート!$E$2,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36" s="413">
        <f>SUMIFS(※集計※障害学生情報入力シート!$T$25:$T$1024,障害学生情報入力シート!$E$25:$E$1024,障害学生情報入力シート!$E$2,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36" s="414">
        <f>SUMIFS(※集計※障害学生情報入力シート!$T$25:$T$1024,障害学生情報入力シート!$E$25:$E$1024,障害学生情報入力シート!$E$2,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36" s="412">
        <f>SUMIFS(※集計※障害学生情報入力シート!$T$25:$T$1024,障害学生情報入力シート!$E$25:$E$1024,障害学生情報入力シート!$E$2,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36" s="413">
        <f>SUMIFS(※集計※障害学生情報入力シート!$T$25:$T$1024,障害学生情報入力シート!$E$25:$E$1024,障害学生情報入力シート!$E$2,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36" s="414">
        <f>SUMIFS(※集計※障害学生情報入力シート!$T$25:$T$1024,障害学生情報入力シート!$E$25:$E$1024,障害学生情報入力シート!$E$2,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36" s="414">
        <f>SUMIFS(※集計※障害学生情報入力シート!$T$25:$T$1024,障害学生情報入力シート!$E$25:$E$1024,障害学生情報入力シート!$E$2,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36" s="412">
        <f>SUMIFS(※集計※障害学生情報入力シート!$T$25:$T$1024,障害学生情報入力シート!$E$25:$E$1024,障害学生情報入力シート!$E$2,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36" s="413">
        <f>SUMIFS(※集計※障害学生情報入力シート!$T$25:$T$1024,障害学生情報入力シート!$E$25:$E$1024,障害学生情報入力シート!$E$2,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36" s="412">
        <f>SUMIFS(※集計※障害学生情報入力シート!$T$25:$T$1024,障害学生情報入力シート!$E$25:$E$1024,障害学生情報入力シート!$E$2,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36" s="413">
        <f>SUMIFS(※集計※障害学生情報入力シート!$T$25:$T$1024,障害学生情報入力シート!$E$25:$E$1024,障害学生情報入力シート!$E$2,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36" s="413">
        <f>SUMIFS(※集計※障害学生情報入力シート!$T$25:$T$1024,障害学生情報入力シート!$E$25:$E$1024,障害学生情報入力シート!$E$2,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36" s="414">
        <f>SUMIFS(※集計※障害学生情報入力シート!$T$25:$T$1024,障害学生情報入力シート!$E$25:$E$1024,障害学生情報入力シート!$E$2,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36" s="414">
        <f>SUMIFS(※集計※障害学生情報入力シート!$T$25:$T$1024,障害学生情報入力シート!$E$25:$E$1024,障害学生情報入力シート!$E$2,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36" s="412">
        <f>SUMIFS(※集計※障害学生情報入力シート!$T$25:$T$1024,障害学生情報入力シート!$E$25:$E$1024,障害学生情報入力シート!$E$2,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36" s="413">
        <f>SUMIFS(※集計※障害学生情報入力シート!$T$25:$T$1024,障害学生情報入力シート!$E$25:$E$1024,障害学生情報入力シート!$E$2,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36" s="414">
        <f>SUMIFS(※集計※障害学生情報入力シート!$T$25:$T$1024,障害学生情報入力シート!$E$25:$E$1024,障害学生情報入力シート!$E$2,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36" s="414">
        <f>SUMIFS(※集計※障害学生情報入力シート!$T$25:$T$1024,障害学生情報入力シート!$E$25:$E$1024,障害学生情報入力シート!$E$2,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36" s="414">
        <f>SUMIFS(※集計※障害学生情報入力シート!$T$25:$T$1024,障害学生情報入力シート!$E$25:$E$1024,障害学生情報入力シート!$E$2,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36" s="412">
        <f>SUMIFS(※集計※障害学生情報入力シート!$T$25:$T$1024,障害学生情報入力シート!$E$25:$E$1024,障害学生情報入力シート!$E$2,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36" s="439">
        <f>SUMIFS(※集計※障害学生情報入力シート!$T$25:$T$1024,障害学生情報入力シート!$E$25:$E$1024,障害学生情報入力シート!$E$2,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36" s="416">
        <f t="shared" si="1"/>
        <v>0</v>
      </c>
    </row>
    <row r="37" spans="1:28" ht="15.95" customHeight="1" x14ac:dyDescent="0.4">
      <c r="A37" s="1744"/>
      <c r="B37" s="1725" t="s">
        <v>351</v>
      </c>
      <c r="C37" s="1726"/>
      <c r="D37" s="1724" t="s">
        <v>346</v>
      </c>
      <c r="E37" s="1724"/>
      <c r="F37" s="440">
        <f>COUNTIFS(障害学生情報入力シート!$E$25:$E$1024,障害学生情報入力シート!$E$2,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37" s="418">
        <f>COUNTIFS(障害学生情報入力シート!$E$25:$E$1024,障害学生情報入力シート!$E$2,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37" s="419">
        <f>COUNTIFS(障害学生情報入力シート!$E$25:$E$1024,障害学生情報入力シート!$E$2,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37" s="420">
        <f>COUNTIFS(障害学生情報入力シート!$E$25:$E$1024,障害学生情報入力シート!$E$2,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37" s="418">
        <f>COUNTIFS(障害学生情報入力シート!$E$25:$E$1024,障害学生情報入力シート!$E$2,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37" s="419">
        <f>COUNTIFS(障害学生情報入力シート!$E$25:$E$1024,障害学生情報入力シート!$E$2,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37" s="420">
        <f>COUNTIFS(障害学生情報入力シート!$E$25:$E$1024,障害学生情報入力シート!$E$2,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37" s="420">
        <f>COUNTIFS(障害学生情報入力シート!$E$25:$E$1024,障害学生情報入力シート!$E$2,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37" s="418">
        <f>COUNTIFS(障害学生情報入力シート!$E$25:$E$1024,障害学生情報入力シート!$E$2,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37" s="419">
        <f>COUNTIFS(障害学生情報入力シート!$E$25:$E$1024,障害学生情報入力シート!$E$2,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37" s="405">
        <f>COUNTIFS(障害学生情報入力シート!$E$25:$E$1024,障害学生情報入力シート!$E$2,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37" s="419">
        <f>COUNTIFS(障害学生情報入力シート!$E$25:$E$1024,障害学生情報入力シート!$E$2,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37" s="419">
        <f>COUNTIFS(障害学生情報入力シート!$E$25:$E$1024,障害学生情報入力シート!$E$2,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37" s="420">
        <f>COUNTIFS(障害学生情報入力シート!$E$25:$E$1024,障害学生情報入力シート!$E$2,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37" s="420">
        <f>COUNTIFS(障害学生情報入力シート!$E$25:$E$1024,障害学生情報入力シート!$E$2,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37" s="418">
        <f>COUNTIFS(障害学生情報入力シート!$E$25:$E$1024,障害学生情報入力シート!$E$2,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37" s="419">
        <f>COUNTIFS(障害学生情報入力シート!$E$25:$E$1024,障害学生情報入力シート!$E$2,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37" s="420">
        <f>COUNTIFS(障害学生情報入力シート!$E$25:$E$1024,障害学生情報入力シート!$E$2,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37" s="420">
        <f>COUNTIFS(障害学生情報入力シート!$E$25:$E$1024,障害学生情報入力シート!$E$2,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37" s="420">
        <f>COUNTIFS(障害学生情報入力シート!$E$25:$E$1024,障害学生情報入力シート!$E$2,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37" s="405">
        <f>COUNTIFS(障害学生情報入力シート!$E$25:$E$1024,障害学生情報入力シート!$E$2,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37" s="441">
        <f>COUNTIFS(障害学生情報入力シート!$E$25:$E$1024,障害学生情報入力シート!$E$2,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37" s="409">
        <f t="shared" si="1"/>
        <v>0</v>
      </c>
    </row>
    <row r="38" spans="1:28" ht="15.95" customHeight="1" x14ac:dyDescent="0.4">
      <c r="A38" s="1744"/>
      <c r="B38" s="1727"/>
      <c r="C38" s="1728"/>
      <c r="D38" s="436"/>
      <c r="E38" s="437" t="s">
        <v>341</v>
      </c>
      <c r="F38" s="438">
        <f>SUMIFS(※集計※障害学生情報入力シート!$T$25:$T$1024,障害学生情報入力シート!$E$25:$E$1024,障害学生情報入力シート!$E$2,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38" s="412">
        <f>SUMIFS(※集計※障害学生情報入力シート!$T$25:$T$1024,障害学生情報入力シート!$E$25:$E$1024,障害学生情報入力シート!$E$2,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38" s="413">
        <f>SUMIFS(※集計※障害学生情報入力シート!$T$25:$T$1024,障害学生情報入力シート!$E$25:$E$1024,障害学生情報入力シート!$E$2,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38" s="414">
        <f>SUMIFS(※集計※障害学生情報入力シート!$T$25:$T$1024,障害学生情報入力シート!$E$25:$E$1024,障害学生情報入力シート!$E$2,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38" s="412">
        <f>SUMIFS(※集計※障害学生情報入力シート!$T$25:$T$1024,障害学生情報入力シート!$E$25:$E$1024,障害学生情報入力シート!$E$2,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38" s="413">
        <f>SUMIFS(※集計※障害学生情報入力シート!$T$25:$T$1024,障害学生情報入力シート!$E$25:$E$1024,障害学生情報入力シート!$E$2,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38" s="414">
        <f>SUMIFS(※集計※障害学生情報入力シート!$T$25:$T$1024,障害学生情報入力シート!$E$25:$E$1024,障害学生情報入力シート!$E$2,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38" s="414">
        <f>SUMIFS(※集計※障害学生情報入力シート!$T$25:$T$1024,障害学生情報入力シート!$E$25:$E$1024,障害学生情報入力シート!$E$2,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38" s="412">
        <f>SUMIFS(※集計※障害学生情報入力シート!$T$25:$T$1024,障害学生情報入力シート!$E$25:$E$1024,障害学生情報入力シート!$E$2,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38" s="413">
        <f>SUMIFS(※集計※障害学生情報入力シート!$T$25:$T$1024,障害学生情報入力シート!$E$25:$E$1024,障害学生情報入力シート!$E$2,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38" s="412">
        <f>SUMIFS(※集計※障害学生情報入力シート!$T$25:$T$1024,障害学生情報入力シート!$E$25:$E$1024,障害学生情報入力シート!$E$2,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38" s="413">
        <f>SUMIFS(※集計※障害学生情報入力シート!$T$25:$T$1024,障害学生情報入力シート!$E$25:$E$1024,障害学生情報入力シート!$E$2,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38" s="413">
        <f>SUMIFS(※集計※障害学生情報入力シート!$T$25:$T$1024,障害学生情報入力シート!$E$25:$E$1024,障害学生情報入力シート!$E$2,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38" s="414">
        <f>SUMIFS(※集計※障害学生情報入力シート!$T$25:$T$1024,障害学生情報入力シート!$E$25:$E$1024,障害学生情報入力シート!$E$2,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38" s="414">
        <f>SUMIFS(※集計※障害学生情報入力シート!$T$25:$T$1024,障害学生情報入力シート!$E$25:$E$1024,障害学生情報入力シート!$E$2,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38" s="412">
        <f>SUMIFS(※集計※障害学生情報入力シート!$T$25:$T$1024,障害学生情報入力シート!$E$25:$E$1024,障害学生情報入力シート!$E$2,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38" s="413">
        <f>SUMIFS(※集計※障害学生情報入力シート!$T$25:$T$1024,障害学生情報入力シート!$E$25:$E$1024,障害学生情報入力シート!$E$2,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38" s="414">
        <f>SUMIFS(※集計※障害学生情報入力シート!$T$25:$T$1024,障害学生情報入力シート!$E$25:$E$1024,障害学生情報入力シート!$E$2,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38" s="414">
        <f>SUMIFS(※集計※障害学生情報入力シート!$T$25:$T$1024,障害学生情報入力シート!$E$25:$E$1024,障害学生情報入力シート!$E$2,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38" s="414">
        <f>SUMIFS(※集計※障害学生情報入力シート!$T$25:$T$1024,障害学生情報入力シート!$E$25:$E$1024,障害学生情報入力シート!$E$2,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38" s="412">
        <f>SUMIFS(※集計※障害学生情報入力シート!$T$25:$T$1024,障害学生情報入力シート!$E$25:$E$1024,障害学生情報入力シート!$E$2,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38" s="439">
        <f>SUMIFS(※集計※障害学生情報入力シート!$T$25:$T$1024,障害学生情報入力シート!$E$25:$E$1024,障害学生情報入力シート!$E$2,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38" s="416">
        <f t="shared" si="1"/>
        <v>0</v>
      </c>
    </row>
    <row r="39" spans="1:28" ht="15.95" customHeight="1" x14ac:dyDescent="0.4">
      <c r="A39" s="1744"/>
      <c r="B39" s="1725" t="s">
        <v>352</v>
      </c>
      <c r="C39" s="1726"/>
      <c r="D39" s="1731" t="s">
        <v>346</v>
      </c>
      <c r="E39" s="1731"/>
      <c r="F39" s="440">
        <f>COUNTIFS(障害学生情報入力シート!$E$25:$E$1024,障害学生情報入力シート!$E$2,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39" s="418">
        <f>COUNTIFS(障害学生情報入力シート!$E$25:$E$1024,障害学生情報入力シート!$E$2,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39" s="419">
        <f>COUNTIFS(障害学生情報入力シート!$E$25:$E$1024,障害学生情報入力シート!$E$2,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39" s="420">
        <f>COUNTIFS(障害学生情報入力シート!$E$25:$E$1024,障害学生情報入力シート!$E$2,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39" s="418">
        <f>COUNTIFS(障害学生情報入力シート!$E$25:$E$1024,障害学生情報入力シート!$E$2,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39" s="419">
        <f>COUNTIFS(障害学生情報入力シート!$E$25:$E$1024,障害学生情報入力シート!$E$2,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39" s="420">
        <f>COUNTIFS(障害学生情報入力シート!$E$25:$E$1024,障害学生情報入力シート!$E$2,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39" s="420">
        <f>COUNTIFS(障害学生情報入力シート!$E$25:$E$1024,障害学生情報入力シート!$E$2,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39" s="418">
        <f>COUNTIFS(障害学生情報入力シート!$E$25:$E$1024,障害学生情報入力シート!$E$2,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39" s="419">
        <f>COUNTIFS(障害学生情報入力シート!$E$25:$E$1024,障害学生情報入力シート!$E$2,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39" s="405">
        <f>COUNTIFS(障害学生情報入力シート!$E$25:$E$1024,障害学生情報入力シート!$E$2,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39" s="419">
        <f>COUNTIFS(障害学生情報入力シート!$E$25:$E$1024,障害学生情報入力シート!$E$2,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39" s="419">
        <f>COUNTIFS(障害学生情報入力シート!$E$25:$E$1024,障害学生情報入力シート!$E$2,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39" s="420">
        <f>COUNTIFS(障害学生情報入力シート!$E$25:$E$1024,障害学生情報入力シート!$E$2,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39" s="420">
        <f>COUNTIFS(障害学生情報入力シート!$E$25:$E$1024,障害学生情報入力シート!$E$2,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39" s="418">
        <f>COUNTIFS(障害学生情報入力シート!$E$25:$E$1024,障害学生情報入力シート!$E$2,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39" s="419">
        <f>COUNTIFS(障害学生情報入力シート!$E$25:$E$1024,障害学生情報入力シート!$E$2,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39" s="420">
        <f>COUNTIFS(障害学生情報入力シート!$E$25:$E$1024,障害学生情報入力シート!$E$2,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39" s="420">
        <f>COUNTIFS(障害学生情報入力シート!$E$25:$E$1024,障害学生情報入力シート!$E$2,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39" s="420">
        <f>COUNTIFS(障害学生情報入力シート!$E$25:$E$1024,障害学生情報入力シート!$E$2,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39" s="405">
        <f>COUNTIFS(障害学生情報入力シート!$E$25:$E$1024,障害学生情報入力シート!$E$2,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39" s="441">
        <f>COUNTIFS(障害学生情報入力シート!$E$25:$E$1024,障害学生情報入力シート!$E$2,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39" s="435">
        <f t="shared" si="1"/>
        <v>0</v>
      </c>
    </row>
    <row r="40" spans="1:28" ht="15.95" customHeight="1" thickBot="1" x14ac:dyDescent="0.45">
      <c r="A40" s="1744"/>
      <c r="B40" s="1729"/>
      <c r="C40" s="1730"/>
      <c r="D40" s="442"/>
      <c r="E40" s="443" t="s">
        <v>341</v>
      </c>
      <c r="F40" s="444">
        <f>SUMIFS(※集計※障害学生情報入力シート!$T$25:$T$1024,障害学生情報入力シート!$E$25:$E$1024,障害学生情報入力シート!$E$2,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40" s="425">
        <f>SUMIFS(※集計※障害学生情報入力シート!$T$25:$T$1024,障害学生情報入力シート!$E$25:$E$1024,障害学生情報入力シート!$E$2,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40" s="426">
        <f>SUMIFS(※集計※障害学生情報入力シート!$T$25:$T$1024,障害学生情報入力シート!$E$25:$E$1024,障害学生情報入力シート!$E$2,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40" s="427">
        <f>SUMIFS(※集計※障害学生情報入力シート!$T$25:$T$1024,障害学生情報入力シート!$E$25:$E$1024,障害学生情報入力シート!$E$2,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40" s="425">
        <f>SUMIFS(※集計※障害学生情報入力シート!$T$25:$T$1024,障害学生情報入力シート!$E$25:$E$1024,障害学生情報入力シート!$E$2,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40" s="426">
        <f>SUMIFS(※集計※障害学生情報入力シート!$T$25:$T$1024,障害学生情報入力シート!$E$25:$E$1024,障害学生情報入力シート!$E$2,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40" s="427">
        <f>SUMIFS(※集計※障害学生情報入力シート!$T$25:$T$1024,障害学生情報入力シート!$E$25:$E$1024,障害学生情報入力シート!$E$2,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40" s="427">
        <f>SUMIFS(※集計※障害学生情報入力シート!$T$25:$T$1024,障害学生情報入力シート!$E$25:$E$1024,障害学生情報入力シート!$E$2,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40" s="425">
        <f>SUMIFS(※集計※障害学生情報入力シート!$T$25:$T$1024,障害学生情報入力シート!$E$25:$E$1024,障害学生情報入力シート!$E$2,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40" s="426">
        <f>SUMIFS(※集計※障害学生情報入力シート!$T$25:$T$1024,障害学生情報入力シート!$E$25:$E$1024,障害学生情報入力シート!$E$2,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40" s="445">
        <f>SUMIFS(※集計※障害学生情報入力シート!$T$25:$T$1024,障害学生情報入力シート!$E$25:$E$1024,障害学生情報入力シート!$E$2,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40" s="426">
        <f>SUMIFS(※集計※障害学生情報入力シート!$T$25:$T$1024,障害学生情報入力シート!$E$25:$E$1024,障害学生情報入力シート!$E$2,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40" s="426">
        <f>SUMIFS(※集計※障害学生情報入力シート!$T$25:$T$1024,障害学生情報入力シート!$E$25:$E$1024,障害学生情報入力シート!$E$2,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40" s="427">
        <f>SUMIFS(※集計※障害学生情報入力シート!$T$25:$T$1024,障害学生情報入力シート!$E$25:$E$1024,障害学生情報入力シート!$E$2,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40" s="427">
        <f>SUMIFS(※集計※障害学生情報入力シート!$T$25:$T$1024,障害学生情報入力シート!$E$25:$E$1024,障害学生情報入力シート!$E$2,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40" s="425">
        <f>SUMIFS(※集計※障害学生情報入力シート!$T$25:$T$1024,障害学生情報入力シート!$E$25:$E$1024,障害学生情報入力シート!$E$2,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40" s="426">
        <f>SUMIFS(※集計※障害学生情報入力シート!$T$25:$T$1024,障害学生情報入力シート!$E$25:$E$1024,障害学生情報入力シート!$E$2,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40" s="427">
        <f>SUMIFS(※集計※障害学生情報入力シート!$T$25:$T$1024,障害学生情報入力シート!$E$25:$E$1024,障害学生情報入力シート!$E$2,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40" s="427">
        <f>SUMIFS(※集計※障害学生情報入力シート!$T$25:$T$1024,障害学生情報入力シート!$E$25:$E$1024,障害学生情報入力シート!$E$2,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40" s="427">
        <f>SUMIFS(※集計※障害学生情報入力シート!$T$25:$T$1024,障害学生情報入力シート!$E$25:$E$1024,障害学生情報入力シート!$E$2,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40" s="445">
        <f>SUMIFS(※集計※障害学生情報入力シート!$T$25:$T$1024,障害学生情報入力シート!$E$25:$E$1024,障害学生情報入力シート!$E$2,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40" s="446">
        <f>SUMIFS(※集計※障害学生情報入力シート!$T$25:$T$1024,障害学生情報入力シート!$E$25:$E$1024,障害学生情報入力シート!$E$2,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40" s="447">
        <f t="shared" si="1"/>
        <v>0</v>
      </c>
    </row>
    <row r="41" spans="1:28" ht="59.85" customHeight="1" thickTop="1" x14ac:dyDescent="0.4">
      <c r="A41" s="1713" t="s">
        <v>251</v>
      </c>
      <c r="B41" s="1714"/>
      <c r="C41" s="1714"/>
      <c r="D41" s="1714"/>
      <c r="E41" s="1715"/>
      <c r="F41" s="1589" t="s">
        <v>227</v>
      </c>
      <c r="G41" s="1590"/>
      <c r="H41" s="1591" t="s">
        <v>293</v>
      </c>
      <c r="I41" s="1592"/>
      <c r="J41" s="1593"/>
      <c r="K41" s="1594" t="s">
        <v>294</v>
      </c>
      <c r="L41" s="1595"/>
      <c r="M41" s="1595"/>
      <c r="N41" s="1596"/>
      <c r="O41" s="1564" t="s">
        <v>275</v>
      </c>
      <c r="P41" s="1565"/>
      <c r="Q41" s="1566" t="s">
        <v>239</v>
      </c>
      <c r="R41" s="1568" t="s">
        <v>2832</v>
      </c>
      <c r="S41" s="1569"/>
      <c r="T41" s="1569"/>
      <c r="U41" s="1570"/>
      <c r="V41" s="1571" t="s">
        <v>16</v>
      </c>
      <c r="W41" s="1572"/>
      <c r="X41" s="1572"/>
      <c r="Y41" s="1572"/>
      <c r="Z41" s="1573"/>
      <c r="AA41" s="1574" t="s">
        <v>249</v>
      </c>
      <c r="AB41" s="1722" t="s">
        <v>299</v>
      </c>
    </row>
    <row r="42" spans="1:28" ht="127.5" customHeight="1" thickBot="1" x14ac:dyDescent="0.45">
      <c r="A42" s="1716"/>
      <c r="B42" s="1717"/>
      <c r="C42" s="1717"/>
      <c r="D42" s="1717"/>
      <c r="E42" s="1718"/>
      <c r="F42" s="448" t="s">
        <v>228</v>
      </c>
      <c r="G42" s="449" t="s">
        <v>23</v>
      </c>
      <c r="H42" s="450" t="s">
        <v>230</v>
      </c>
      <c r="I42" s="451" t="s">
        <v>28</v>
      </c>
      <c r="J42" s="452" t="s">
        <v>231</v>
      </c>
      <c r="K42" s="453" t="s">
        <v>233</v>
      </c>
      <c r="L42" s="454" t="s">
        <v>234</v>
      </c>
      <c r="M42" s="454" t="s">
        <v>235</v>
      </c>
      <c r="N42" s="455" t="s">
        <v>236</v>
      </c>
      <c r="O42" s="456" t="s">
        <v>338</v>
      </c>
      <c r="P42" s="457" t="s">
        <v>63</v>
      </c>
      <c r="Q42" s="1567"/>
      <c r="R42" s="458" t="s">
        <v>353</v>
      </c>
      <c r="S42" s="459" t="s">
        <v>354</v>
      </c>
      <c r="T42" s="459" t="s">
        <v>302</v>
      </c>
      <c r="U42" s="460" t="s">
        <v>243</v>
      </c>
      <c r="V42" s="461" t="s">
        <v>31</v>
      </c>
      <c r="W42" s="462" t="s">
        <v>17</v>
      </c>
      <c r="X42" s="462" t="s">
        <v>22</v>
      </c>
      <c r="Y42" s="462" t="s">
        <v>339</v>
      </c>
      <c r="Z42" s="463" t="s">
        <v>69</v>
      </c>
      <c r="AA42" s="1575"/>
      <c r="AB42" s="1723"/>
    </row>
    <row r="43" spans="1:28" ht="13.5" customHeight="1" x14ac:dyDescent="0.4">
      <c r="A43" s="1553" t="s">
        <v>355</v>
      </c>
      <c r="B43" s="1556" t="s">
        <v>356</v>
      </c>
      <c r="C43" s="1557"/>
      <c r="D43" s="1557"/>
      <c r="E43" s="464" t="s">
        <v>357</v>
      </c>
      <c r="F43" s="430">
        <f>COUNTIFS(障害学生情報入力シート!$E$25:$E$1024,障害学生情報入力シート!$E$2,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43" s="431">
        <f>COUNTIFS(障害学生情報入力シート!$E$25:$E$1024,障害学生情報入力シート!$E$2,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43" s="432">
        <f>COUNTIFS(障害学生情報入力シート!$E$25:$E$1024,障害学生情報入力シート!$E$2,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43" s="433">
        <f>COUNTIFS(障害学生情報入力シート!$E$25:$E$1024,障害学生情報入力シート!$E$2,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43" s="431">
        <f>COUNTIFS(障害学生情報入力シート!$E$25:$E$1024,障害学生情報入力シート!$E$2,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43" s="432">
        <f>COUNTIFS(障害学生情報入力シート!$E$25:$E$1024,障害学生情報入力シート!$E$2,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43" s="433">
        <f>COUNTIFS(障害学生情報入力シート!$E$25:$E$1024,障害学生情報入力シート!$E$2,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43" s="433">
        <f>COUNTIFS(障害学生情報入力シート!$E$25:$E$1024,障害学生情報入力シート!$E$2,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43" s="431">
        <f>COUNTIFS(障害学生情報入力シート!$E$25:$E$1024,障害学生情報入力シート!$E$2,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43" s="432">
        <f>COUNTIFS(障害学生情報入力シート!$E$25:$E$1024,障害学生情報入力シート!$E$2,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43" s="431">
        <f>COUNTIFS(障害学生情報入力シート!$E$25:$E$1024,障害学生情報入力シート!$E$2,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43" s="432">
        <f>COUNTIFS(障害学生情報入力シート!$E$25:$E$1024,障害学生情報入力シート!$E$2,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43" s="465"/>
      <c r="S43" s="465"/>
      <c r="T43" s="465"/>
      <c r="U43" s="465"/>
      <c r="V43" s="432">
        <f>COUNTIFS(障害学生情報入力シート!$E$25:$E$1024,障害学生情報入力シート!$E$2,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43" s="433">
        <f>COUNTIFS(障害学生情報入力シート!$E$25:$E$1024,障害学生情報入力シート!$E$2,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43" s="433">
        <f>COUNTIFS(障害学生情報入力シート!$E$25:$E$1024,障害学生情報入力シート!$E$2,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43" s="433">
        <f>COUNTIFS(障害学生情報入力シート!$E$25:$E$1024,障害学生情報入力シート!$E$2,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43" s="431">
        <f>COUNTIFS(障害学生情報入力シート!$E$25:$E$1024,障害学生情報入力シート!$E$2,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43" s="466">
        <f>COUNTIFS(障害学生情報入力シート!$E$25:$E$1024,障害学生情報入力シート!$E$2,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43" s="467">
        <f t="shared" ref="AB43:AB52" si="2">SUM(F43:AA43)</f>
        <v>0</v>
      </c>
    </row>
    <row r="44" spans="1:28" ht="13.5" customHeight="1" x14ac:dyDescent="0.4">
      <c r="A44" s="1554"/>
      <c r="B44" s="1556"/>
      <c r="C44" s="1557"/>
      <c r="D44" s="1557"/>
      <c r="E44" s="468" t="s">
        <v>341</v>
      </c>
      <c r="F44" s="438">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44" s="412">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44" s="413">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44" s="414">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44" s="412">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44" s="413">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44" s="414">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44" s="414">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44" s="412">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44" s="413">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44" s="412">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44" s="413">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44" s="469"/>
      <c r="S44" s="469"/>
      <c r="T44" s="469"/>
      <c r="U44" s="469"/>
      <c r="V44" s="413">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44" s="414">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44" s="414">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44" s="414">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44" s="412">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44" s="470">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44" s="471">
        <f t="shared" si="2"/>
        <v>0</v>
      </c>
    </row>
    <row r="45" spans="1:28" ht="13.5" customHeight="1" x14ac:dyDescent="0.4">
      <c r="A45" s="1554"/>
      <c r="B45" s="1556" t="s">
        <v>358</v>
      </c>
      <c r="C45" s="1557"/>
      <c r="D45" s="1557"/>
      <c r="E45" s="464" t="s">
        <v>357</v>
      </c>
      <c r="F45" s="440">
        <f>COUNTIFS(障害学生情報入力シート!$E$25:$E$1024,障害学生情報入力シート!$E$2,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45" s="418">
        <f>COUNTIFS(障害学生情報入力シート!$E$25:$E$1024,障害学生情報入力シート!$E$2,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45" s="417">
        <f>COUNTIFS(障害学生情報入力シート!$E$25:$E$1024,障害学生情報入力シート!$E$2,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45" s="420">
        <f>COUNTIFS(障害学生情報入力シート!$E$25:$E$1024,障害学生情報入力シート!$E$2,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45" s="418">
        <f>COUNTIFS(障害学生情報入力シート!$E$25:$E$1024,障害学生情報入力シート!$E$2,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45" s="417">
        <f>COUNTIFS(障害学生情報入力シート!$E$25:$E$1024,障害学生情報入力シート!$E$2,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45" s="420">
        <f>COUNTIFS(障害学生情報入力シート!$E$25:$E$1024,障害学生情報入力シート!$E$2,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45" s="420">
        <f>COUNTIFS(障害学生情報入力シート!$E$25:$E$1024,障害学生情報入力シート!$E$2,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45" s="418">
        <f>COUNTIFS(障害学生情報入力シート!$E$25:$E$1024,障害学生情報入力シート!$E$2,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45" s="419">
        <f>COUNTIFS(障害学生情報入力シート!$E$25:$E$1024,障害学生情報入力シート!$E$2,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45" s="418">
        <f>COUNTIFS(障害学生情報入力シート!$E$25:$E$1024,障害学生情報入力シート!$E$2,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45" s="472">
        <f>COUNTIFS(障害学生情報入力シート!$E$25:$E$1024,障害学生情報入力シート!$E$2,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45" s="469"/>
      <c r="S45" s="469"/>
      <c r="T45" s="469"/>
      <c r="U45" s="469"/>
      <c r="V45" s="419">
        <f>COUNTIFS(障害学生情報入力シート!$E$25:$E$1024,障害学生情報入力シート!$E$2,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45" s="420">
        <f>COUNTIFS(障害学生情報入力シート!$E$25:$E$1024,障害学生情報入力シート!$E$2,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45" s="417">
        <f>COUNTIFS(障害学生情報入力シート!$E$25:$E$1024,障害学生情報入力シート!$E$2,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45" s="420">
        <f>COUNTIFS(障害学生情報入力シート!$E$25:$E$1024,障害学生情報入力シート!$E$2,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45" s="418">
        <f>COUNTIFS(障害学生情報入力シート!$E$25:$E$1024,障害学生情報入力シート!$E$2,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45" s="473">
        <f>COUNTIFS(障害学生情報入力シート!$E$25:$E$1024,障害学生情報入力シート!$E$2,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45" s="467">
        <f t="shared" si="2"/>
        <v>0</v>
      </c>
    </row>
    <row r="46" spans="1:28" ht="13.5" customHeight="1" x14ac:dyDescent="0.4">
      <c r="A46" s="1554"/>
      <c r="B46" s="1556"/>
      <c r="C46" s="1557"/>
      <c r="D46" s="1557"/>
      <c r="E46" s="468" t="s">
        <v>341</v>
      </c>
      <c r="F46" s="438">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46" s="412">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46" s="413">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46" s="414">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46" s="412">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46" s="413">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46" s="414">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46" s="414">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46" s="412">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46" s="413">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46" s="412">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46" s="413">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46" s="469"/>
      <c r="S46" s="469"/>
      <c r="T46" s="469"/>
      <c r="U46" s="469"/>
      <c r="V46" s="413">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46" s="414">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46" s="414">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46" s="414">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46" s="412">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46" s="470">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46" s="471">
        <f t="shared" si="2"/>
        <v>0</v>
      </c>
    </row>
    <row r="47" spans="1:28" ht="13.5" customHeight="1" x14ac:dyDescent="0.4">
      <c r="A47" s="1554"/>
      <c r="B47" s="1556" t="s">
        <v>359</v>
      </c>
      <c r="C47" s="1557"/>
      <c r="D47" s="1557"/>
      <c r="E47" s="464" t="s">
        <v>357</v>
      </c>
      <c r="F47" s="440">
        <f>COUNTIFS(障害学生情報入力シート!$E$25:$E$1024,障害学生情報入力シート!$E$2,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47" s="418">
        <f>COUNTIFS(障害学生情報入力シート!$E$25:$E$1024,障害学生情報入力シート!$E$2,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47" s="417">
        <f>COUNTIFS(障害学生情報入力シート!$E$25:$E$1024,障害学生情報入力シート!$E$2,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47" s="420">
        <f>COUNTIFS(障害学生情報入力シート!$E$25:$E$1024,障害学生情報入力シート!$E$2,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47" s="418">
        <f>COUNTIFS(障害学生情報入力シート!$E$25:$E$1024,障害学生情報入力シート!$E$2,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47" s="417">
        <f>COUNTIFS(障害学生情報入力シート!$E$25:$E$1024,障害学生情報入力シート!$E$2,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47" s="420">
        <f>COUNTIFS(障害学生情報入力シート!$E$25:$E$1024,障害学生情報入力シート!$E$2,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47" s="420">
        <f>COUNTIFS(障害学生情報入力シート!$E$25:$E$1024,障害学生情報入力シート!$E$2,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47" s="418">
        <f>COUNTIFS(障害学生情報入力シート!$E$25:$E$1024,障害学生情報入力シート!$E$2,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47" s="419">
        <f>COUNTIFS(障害学生情報入力シート!$E$25:$E$1024,障害学生情報入力シート!$E$2,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47" s="418">
        <f>COUNTIFS(障害学生情報入力シート!$E$25:$E$1024,障害学生情報入力シート!$E$2,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47" s="472">
        <f>COUNTIFS(障害学生情報入力シート!$E$25:$E$1024,障害学生情報入力シート!$E$2,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47" s="469"/>
      <c r="S47" s="469"/>
      <c r="T47" s="469"/>
      <c r="U47" s="469"/>
      <c r="V47" s="419">
        <f>COUNTIFS(障害学生情報入力シート!$E$25:$E$1024,障害学生情報入力シート!$E$2,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47" s="420">
        <f>COUNTIFS(障害学生情報入力シート!$E$25:$E$1024,障害学生情報入力シート!$E$2,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47" s="417">
        <f>COUNTIFS(障害学生情報入力シート!$E$25:$E$1024,障害学生情報入力シート!$E$2,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47" s="420">
        <f>COUNTIFS(障害学生情報入力シート!$E$25:$E$1024,障害学生情報入力シート!$E$2,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47" s="418">
        <f>COUNTIFS(障害学生情報入力シート!$E$25:$E$1024,障害学生情報入力シート!$E$2,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47" s="473">
        <f>COUNTIFS(障害学生情報入力シート!$E$25:$E$1024,障害学生情報入力シート!$E$2,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47" s="467">
        <f t="shared" si="2"/>
        <v>0</v>
      </c>
    </row>
    <row r="48" spans="1:28" ht="13.5" customHeight="1" x14ac:dyDescent="0.4">
      <c r="A48" s="1554"/>
      <c r="B48" s="1556"/>
      <c r="C48" s="1557"/>
      <c r="D48" s="1557"/>
      <c r="E48" s="468" t="s">
        <v>341</v>
      </c>
      <c r="F48" s="438">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48" s="412">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48" s="413">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48" s="414">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48" s="412">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48" s="413">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48" s="414">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48" s="414">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48" s="412">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48" s="413">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48" s="412">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48" s="413">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48" s="469"/>
      <c r="S48" s="469"/>
      <c r="T48" s="469"/>
      <c r="U48" s="469"/>
      <c r="V48" s="413">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48" s="414">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48" s="414">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48" s="414">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48" s="412">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48" s="470">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48" s="471">
        <f t="shared" si="2"/>
        <v>0</v>
      </c>
    </row>
    <row r="49" spans="1:28" ht="13.5" customHeight="1" x14ac:dyDescent="0.4">
      <c r="A49" s="1554"/>
      <c r="B49" s="1556" t="s">
        <v>243</v>
      </c>
      <c r="C49" s="1557"/>
      <c r="D49" s="1557"/>
      <c r="E49" s="464" t="s">
        <v>357</v>
      </c>
      <c r="F49" s="440">
        <f>COUNTIFS(障害学生情報入力シート!$E$25:$E$1024,障害学生情報入力シート!$E$2,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49" s="418">
        <f>COUNTIFS(障害学生情報入力シート!$E$25:$E$1024,障害学生情報入力シート!$E$2,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49" s="417">
        <f>COUNTIFS(障害学生情報入力シート!$E$25:$E$1024,障害学生情報入力シート!$E$2,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49" s="420">
        <f>COUNTIFS(障害学生情報入力シート!$E$25:$E$1024,障害学生情報入力シート!$E$2,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49" s="418">
        <f>COUNTIFS(障害学生情報入力シート!$E$25:$E$1024,障害学生情報入力シート!$E$2,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49" s="417">
        <f>COUNTIFS(障害学生情報入力シート!$E$25:$E$1024,障害学生情報入力シート!$E$2,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49" s="420">
        <f>COUNTIFS(障害学生情報入力シート!$E$25:$E$1024,障害学生情報入力シート!$E$2,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49" s="420">
        <f>COUNTIFS(障害学生情報入力シート!$E$25:$E$1024,障害学生情報入力シート!$E$2,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49" s="418">
        <f>COUNTIFS(障害学生情報入力シート!$E$25:$E$1024,障害学生情報入力シート!$E$2,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49" s="419">
        <f>COUNTIFS(障害学生情報入力シート!$E$25:$E$1024,障害学生情報入力シート!$E$2,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49" s="418">
        <f>COUNTIFS(障害学生情報入力シート!$E$25:$E$1024,障害学生情報入力シート!$E$2,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49" s="472">
        <f>COUNTIFS(障害学生情報入力シート!$E$25:$E$1024,障害学生情報入力シート!$E$2,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49" s="469"/>
      <c r="S49" s="469"/>
      <c r="T49" s="469"/>
      <c r="U49" s="469"/>
      <c r="V49" s="419">
        <f>COUNTIFS(障害学生情報入力シート!$E$25:$E$1024,障害学生情報入力シート!$E$2,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49" s="420">
        <f>COUNTIFS(障害学生情報入力シート!$E$25:$E$1024,障害学生情報入力シート!$E$2,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49" s="417">
        <f>COUNTIFS(障害学生情報入力シート!$E$25:$E$1024,障害学生情報入力シート!$E$2,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49" s="420">
        <f>COUNTIFS(障害学生情報入力シート!$E$25:$E$1024,障害学生情報入力シート!$E$2,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49" s="418">
        <f>COUNTIFS(障害学生情報入力シート!$E$25:$E$1024,障害学生情報入力シート!$E$2,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49" s="473">
        <f>COUNTIFS(障害学生情報入力シート!$E$25:$E$1024,障害学生情報入力シート!$E$2,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49" s="474">
        <f t="shared" si="2"/>
        <v>0</v>
      </c>
    </row>
    <row r="50" spans="1:28" ht="13.5" customHeight="1" thickBot="1" x14ac:dyDescent="0.45">
      <c r="A50" s="1554"/>
      <c r="B50" s="1558"/>
      <c r="C50" s="1559"/>
      <c r="D50" s="1559"/>
      <c r="E50" s="475" t="s">
        <v>341</v>
      </c>
      <c r="F50" s="444">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50" s="425">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50" s="426">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50" s="427">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50" s="425">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50" s="426">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50" s="427">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50" s="427">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50" s="425">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50" s="426">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50" s="425">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50" s="426">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50" s="476"/>
      <c r="S50" s="476"/>
      <c r="T50" s="476"/>
      <c r="U50" s="476"/>
      <c r="V50" s="426">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50" s="427">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50" s="427">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50" s="427">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50" s="425">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50" s="477">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50" s="478">
        <f t="shared" si="2"/>
        <v>0</v>
      </c>
    </row>
    <row r="51" spans="1:28" ht="13.5" customHeight="1" thickTop="1" x14ac:dyDescent="0.4">
      <c r="A51" s="1554"/>
      <c r="B51" s="1560" t="s">
        <v>299</v>
      </c>
      <c r="C51" s="1561"/>
      <c r="D51" s="1561"/>
      <c r="E51" s="479" t="s">
        <v>357</v>
      </c>
      <c r="F51" s="480">
        <f>SUM(F43,F45,F47,F49)</f>
        <v>0</v>
      </c>
      <c r="G51" s="481">
        <f t="shared" ref="G51:Q51" si="3">SUM(G43,G45,G47,G49)</f>
        <v>0</v>
      </c>
      <c r="H51" s="482">
        <f t="shared" si="3"/>
        <v>0</v>
      </c>
      <c r="I51" s="482">
        <f t="shared" si="3"/>
        <v>0</v>
      </c>
      <c r="J51" s="483">
        <f>SUM(J43,J45,J47,J49)</f>
        <v>0</v>
      </c>
      <c r="K51" s="484">
        <f t="shared" si="3"/>
        <v>0</v>
      </c>
      <c r="L51" s="485">
        <f t="shared" si="3"/>
        <v>0</v>
      </c>
      <c r="M51" s="485">
        <f t="shared" si="3"/>
        <v>0</v>
      </c>
      <c r="N51" s="486">
        <f t="shared" si="3"/>
        <v>0</v>
      </c>
      <c r="O51" s="487">
        <f t="shared" si="3"/>
        <v>0</v>
      </c>
      <c r="P51" s="488">
        <f t="shared" si="3"/>
        <v>0</v>
      </c>
      <c r="Q51" s="489">
        <f t="shared" si="3"/>
        <v>0</v>
      </c>
      <c r="R51" s="490"/>
      <c r="S51" s="491"/>
      <c r="T51" s="491"/>
      <c r="U51" s="492"/>
      <c r="V51" s="493">
        <f t="shared" ref="V51:AA52" si="4">SUM(V43,V45,V47,V49)</f>
        <v>0</v>
      </c>
      <c r="W51" s="494">
        <f t="shared" si="4"/>
        <v>0</v>
      </c>
      <c r="X51" s="495">
        <f t="shared" si="4"/>
        <v>0</v>
      </c>
      <c r="Y51" s="495">
        <f t="shared" si="4"/>
        <v>0</v>
      </c>
      <c r="Z51" s="496">
        <f t="shared" si="4"/>
        <v>0</v>
      </c>
      <c r="AA51" s="497">
        <f t="shared" si="4"/>
        <v>0</v>
      </c>
      <c r="AB51" s="498">
        <f t="shared" si="2"/>
        <v>0</v>
      </c>
    </row>
    <row r="52" spans="1:28" ht="13.5" customHeight="1" thickBot="1" x14ac:dyDescent="0.45">
      <c r="A52" s="1555"/>
      <c r="B52" s="1562"/>
      <c r="C52" s="1563"/>
      <c r="D52" s="1563"/>
      <c r="E52" s="499" t="s">
        <v>341</v>
      </c>
      <c r="F52" s="500">
        <f t="shared" ref="F52:Q52" si="5">SUM(F44,F46,F48,F50)</f>
        <v>0</v>
      </c>
      <c r="G52" s="501">
        <f t="shared" si="5"/>
        <v>0</v>
      </c>
      <c r="H52" s="502">
        <f t="shared" si="5"/>
        <v>0</v>
      </c>
      <c r="I52" s="502">
        <f t="shared" si="5"/>
        <v>0</v>
      </c>
      <c r="J52" s="503">
        <f>SUM(J44,J46,J48,J50)</f>
        <v>0</v>
      </c>
      <c r="K52" s="504">
        <f t="shared" si="5"/>
        <v>0</v>
      </c>
      <c r="L52" s="505">
        <f t="shared" si="5"/>
        <v>0</v>
      </c>
      <c r="M52" s="505">
        <f t="shared" si="5"/>
        <v>0</v>
      </c>
      <c r="N52" s="506">
        <f t="shared" si="5"/>
        <v>0</v>
      </c>
      <c r="O52" s="507">
        <f t="shared" si="5"/>
        <v>0</v>
      </c>
      <c r="P52" s="508">
        <f t="shared" si="5"/>
        <v>0</v>
      </c>
      <c r="Q52" s="509">
        <f t="shared" si="5"/>
        <v>0</v>
      </c>
      <c r="R52" s="490"/>
      <c r="S52" s="491"/>
      <c r="T52" s="491"/>
      <c r="U52" s="492"/>
      <c r="V52" s="510">
        <f t="shared" si="4"/>
        <v>0</v>
      </c>
      <c r="W52" s="511">
        <f t="shared" si="4"/>
        <v>0</v>
      </c>
      <c r="X52" s="512">
        <f t="shared" si="4"/>
        <v>0</v>
      </c>
      <c r="Y52" s="512">
        <f t="shared" si="4"/>
        <v>0</v>
      </c>
      <c r="Z52" s="513">
        <f t="shared" si="4"/>
        <v>0</v>
      </c>
      <c r="AA52" s="514">
        <f t="shared" si="4"/>
        <v>0</v>
      </c>
      <c r="AB52" s="515">
        <f t="shared" si="2"/>
        <v>0</v>
      </c>
    </row>
    <row r="53" spans="1:28" ht="13.5" customHeight="1" thickTop="1" x14ac:dyDescent="0.4">
      <c r="A53" s="1541" t="s">
        <v>360</v>
      </c>
      <c r="B53" s="1543" t="s">
        <v>361</v>
      </c>
      <c r="C53" s="1544"/>
      <c r="D53" s="1544"/>
      <c r="E53" s="516" t="s">
        <v>357</v>
      </c>
      <c r="F53" s="430">
        <f>COUNTIFS(障害学生情報入力シート!$E$25:$E$1024,障害学生情報入力シート!$E$2,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53" s="431">
        <f>COUNTIFS(障害学生情報入力シート!$E$25:$E$1024,障害学生情報入力シート!$E$2,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53" s="432">
        <f>COUNTIFS(障害学生情報入力シート!$E$25:$E$1024,障害学生情報入力シート!$E$2,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53" s="433">
        <f>COUNTIFS(障害学生情報入力シート!$E$25:$E$1024,障害学生情報入力シート!$E$2,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53" s="431">
        <f>COUNTIFS(障害学生情報入力シート!$E$25:$E$1024,障害学生情報入力シート!$E$2,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53" s="432">
        <f>COUNTIFS(障害学生情報入力シート!$E$25:$E$1024,障害学生情報入力シート!$E$2,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53" s="433">
        <f>COUNTIFS(障害学生情報入力シート!$E$25:$E$1024,障害学生情報入力シート!$E$2,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53" s="433">
        <f>COUNTIFS(障害学生情報入力シート!$E$25:$E$1024,障害学生情報入力シート!$E$2,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53" s="431">
        <f>COUNTIFS(障害学生情報入力シート!$E$25:$E$1024,障害学生情報入力シート!$E$2,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53" s="432">
        <f>COUNTIFS(障害学生情報入力シート!$E$25:$E$1024,障害学生情報入力シート!$E$2,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53" s="431">
        <f>COUNTIFS(障害学生情報入力シート!$E$25:$E$1024,障害学生情報入力シート!$E$2,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53" s="432">
        <f>COUNTIFS(障害学生情報入力シート!$E$25:$E$1024,障害学生情報入力シート!$E$2,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53" s="432">
        <f>COUNTIFS(障害学生情報入力シート!$E$25:$E$1024,障害学生情報入力シート!$E$2,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53" s="433">
        <f>COUNTIFS(障害学生情報入力シート!$E$25:$E$1024,障害学生情報入力シート!$E$2,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53" s="433">
        <f>COUNTIFS(障害学生情報入力シート!$E$25:$E$1024,障害学生情報入力シート!$E$2,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53" s="431">
        <f>COUNTIFS(障害学生情報入力シート!$E$25:$E$1024,障害学生情報入力シート!$E$2,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53" s="465"/>
      <c r="W53" s="465"/>
      <c r="X53" s="465"/>
      <c r="Y53" s="465"/>
      <c r="Z53" s="465"/>
      <c r="AA53" s="466">
        <f>COUNTIFS(障害学生情報入力シート!$E$25:$E$1024,障害学生情報入力シート!$E$2,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53" s="517">
        <f t="shared" si="1"/>
        <v>0</v>
      </c>
    </row>
    <row r="54" spans="1:28" ht="13.5" customHeight="1" x14ac:dyDescent="0.4">
      <c r="A54" s="1541"/>
      <c r="B54" s="1545"/>
      <c r="C54" s="1546"/>
      <c r="D54" s="1546"/>
      <c r="E54" s="518" t="s">
        <v>341</v>
      </c>
      <c r="F54"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54" s="412">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54" s="413">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54" s="414">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54" s="412">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54" s="413">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54" s="414">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54" s="414">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54" s="412">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54" s="413">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54" s="412">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54" s="413">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54" s="413">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54" s="414">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54" s="414">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54" s="412">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54" s="469"/>
      <c r="W54" s="469"/>
      <c r="X54" s="469"/>
      <c r="Y54" s="469"/>
      <c r="Z54" s="469"/>
      <c r="AA54"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54" s="519">
        <f t="shared" si="1"/>
        <v>0</v>
      </c>
    </row>
    <row r="55" spans="1:28" ht="13.5" customHeight="1" x14ac:dyDescent="0.4">
      <c r="A55" s="1541"/>
      <c r="B55" s="1545" t="s">
        <v>246</v>
      </c>
      <c r="C55" s="1546"/>
      <c r="D55" s="1546"/>
      <c r="E55" s="520" t="s">
        <v>357</v>
      </c>
      <c r="F55" s="440">
        <f>COUNTIFS(障害学生情報入力シート!$E$25:$E$1024,障害学生情報入力シート!$E$2,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55" s="418">
        <f>COUNTIFS(障害学生情報入力シート!$E$25:$E$1024,障害学生情報入力シート!$E$2,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55" s="419">
        <f>COUNTIFS(障害学生情報入力シート!$E$25:$E$1024,障害学生情報入力シート!$E$2,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55" s="420">
        <f>COUNTIFS(障害学生情報入力シート!$E$25:$E$1024,障害学生情報入力シート!$E$2,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55" s="418">
        <f>COUNTIFS(障害学生情報入力シート!$E$25:$E$1024,障害学生情報入力シート!$E$2,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55" s="419">
        <f>COUNTIFS(障害学生情報入力シート!$E$25:$E$1024,障害学生情報入力シート!$E$2,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55" s="420">
        <f>COUNTIFS(障害学生情報入力シート!$E$25:$E$1024,障害学生情報入力シート!$E$2,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55" s="420">
        <f>COUNTIFS(障害学生情報入力シート!$E$25:$E$1024,障害学生情報入力シート!$E$2,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55" s="418">
        <f>COUNTIFS(障害学生情報入力シート!$E$25:$E$1024,障害学生情報入力シート!$E$2,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55" s="419">
        <f>COUNTIFS(障害学生情報入力シート!$E$25:$E$1024,障害学生情報入力シート!$E$2,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55" s="418">
        <f>COUNTIFS(障害学生情報入力シート!$E$25:$E$1024,障害学生情報入力シート!$E$2,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55" s="419">
        <f>COUNTIFS(障害学生情報入力シート!$E$25:$E$1024,障害学生情報入力シート!$E$2,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55" s="419">
        <f>COUNTIFS(障害学生情報入力シート!$E$25:$E$1024,障害学生情報入力シート!$E$2,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55" s="420">
        <f>COUNTIFS(障害学生情報入力シート!$E$25:$E$1024,障害学生情報入力シート!$E$2,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55" s="420">
        <f>COUNTIFS(障害学生情報入力シート!$E$25:$E$1024,障害学生情報入力シート!$E$2,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55" s="418">
        <f>COUNTIFS(障害学生情報入力シート!$E$25:$E$1024,障害学生情報入力シート!$E$2,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55" s="469"/>
      <c r="W55" s="469"/>
      <c r="X55" s="469"/>
      <c r="Y55" s="469"/>
      <c r="Z55" s="469"/>
      <c r="AA55" s="521">
        <f>COUNTIFS(障害学生情報入力シート!$E$25:$E$1024,障害学生情報入力シート!$E$2,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55" s="522">
        <f t="shared" si="1"/>
        <v>0</v>
      </c>
    </row>
    <row r="56" spans="1:28" ht="13.5" customHeight="1" x14ac:dyDescent="0.4">
      <c r="A56" s="1541"/>
      <c r="B56" s="1545"/>
      <c r="C56" s="1546"/>
      <c r="D56" s="1546"/>
      <c r="E56" s="518" t="s">
        <v>341</v>
      </c>
      <c r="F56"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56" s="412">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56" s="413">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56" s="414">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56" s="412">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56" s="413">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56" s="414">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56" s="414">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56" s="412">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56" s="413">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56" s="412">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56" s="413">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56" s="413">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56" s="414">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56" s="414">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56" s="412">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56" s="469"/>
      <c r="W56" s="469"/>
      <c r="X56" s="469"/>
      <c r="Y56" s="469"/>
      <c r="Z56" s="469"/>
      <c r="AA56"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56" s="519">
        <f t="shared" si="1"/>
        <v>0</v>
      </c>
    </row>
    <row r="57" spans="1:28" ht="15" customHeight="1" x14ac:dyDescent="0.4">
      <c r="A57" s="1541"/>
      <c r="B57" s="1545" t="s">
        <v>247</v>
      </c>
      <c r="C57" s="1546"/>
      <c r="D57" s="1546"/>
      <c r="E57" s="520" t="s">
        <v>357</v>
      </c>
      <c r="F57" s="440">
        <f>COUNTIFS(障害学生情報入力シート!$E$25:$E$1024,障害学生情報入力シート!$E$2,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57" s="418">
        <f>COUNTIFS(障害学生情報入力シート!$E$25:$E$1024,障害学生情報入力シート!$E$2,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57" s="419">
        <f>COUNTIFS(障害学生情報入力シート!$E$25:$E$1024,障害学生情報入力シート!$E$2,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57" s="420">
        <f>COUNTIFS(障害学生情報入力シート!$E$25:$E$1024,障害学生情報入力シート!$E$2,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57" s="418">
        <f>COUNTIFS(障害学生情報入力シート!$E$25:$E$1024,障害学生情報入力シート!$E$2,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57" s="419">
        <f>COUNTIFS(障害学生情報入力シート!$E$25:$E$1024,障害学生情報入力シート!$E$2,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57" s="420">
        <f>COUNTIFS(障害学生情報入力シート!$E$25:$E$1024,障害学生情報入力シート!$E$2,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57" s="420">
        <f>COUNTIFS(障害学生情報入力シート!$E$25:$E$1024,障害学生情報入力シート!$E$2,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57" s="418">
        <f>COUNTIFS(障害学生情報入力シート!$E$25:$E$1024,障害学生情報入力シート!$E$2,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57" s="419">
        <f>COUNTIFS(障害学生情報入力シート!$E$25:$E$1024,障害学生情報入力シート!$E$2,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57" s="418">
        <f>COUNTIFS(障害学生情報入力シート!$E$25:$E$1024,障害学生情報入力シート!$E$2,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57" s="419">
        <f>COUNTIFS(障害学生情報入力シート!$E$25:$E$1024,障害学生情報入力シート!$E$2,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57" s="419">
        <f>COUNTIFS(障害学生情報入力シート!$E$25:$E$1024,障害学生情報入力シート!$E$2,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57" s="420">
        <f>COUNTIFS(障害学生情報入力シート!$E$25:$E$1024,障害学生情報入力シート!$E$2,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57" s="420">
        <f>COUNTIFS(障害学生情報入力シート!$E$25:$E$1024,障害学生情報入力シート!$E$2,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57" s="418">
        <f>COUNTIFS(障害学生情報入力シート!$E$25:$E$1024,障害学生情報入力シート!$E$2,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57" s="469"/>
      <c r="W57" s="469"/>
      <c r="X57" s="469"/>
      <c r="Y57" s="469"/>
      <c r="Z57" s="469"/>
      <c r="AA57" s="521">
        <f>COUNTIFS(障害学生情報入力シート!$E$25:$E$1024,障害学生情報入力シート!$E$2,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57" s="522">
        <f>SUM(F57:AA57)</f>
        <v>0</v>
      </c>
    </row>
    <row r="58" spans="1:28" ht="15" customHeight="1" x14ac:dyDescent="0.4">
      <c r="A58" s="1541"/>
      <c r="B58" s="1545"/>
      <c r="C58" s="1546"/>
      <c r="D58" s="1546"/>
      <c r="E58" s="518" t="s">
        <v>341</v>
      </c>
      <c r="F58"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58" s="412">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58" s="413">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58" s="414">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58" s="412">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58" s="413">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58" s="414">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58" s="414">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58" s="412">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58" s="413">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58" s="412">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58" s="413">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58" s="413">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58" s="414">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58" s="414">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58" s="412">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58" s="469"/>
      <c r="W58" s="469"/>
      <c r="X58" s="469"/>
      <c r="Y58" s="469"/>
      <c r="Z58" s="469"/>
      <c r="AA58"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58" s="519">
        <f>SUM(F58:AA58)</f>
        <v>0</v>
      </c>
    </row>
    <row r="59" spans="1:28" ht="13.5" customHeight="1" x14ac:dyDescent="0.4">
      <c r="A59" s="1541"/>
      <c r="B59" s="1545" t="s">
        <v>362</v>
      </c>
      <c r="C59" s="1546"/>
      <c r="D59" s="1546"/>
      <c r="E59" s="520" t="s">
        <v>357</v>
      </c>
      <c r="F59" s="440">
        <f>COUNTIFS(障害学生情報入力シート!$E$25:$E$1024,障害学生情報入力シート!$E$2,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59" s="418">
        <f>COUNTIFS(障害学生情報入力シート!$E$25:$E$1024,障害学生情報入力シート!$E$2,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59" s="419">
        <f>COUNTIFS(障害学生情報入力シート!$E$25:$E$1024,障害学生情報入力シート!$E$2,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59" s="420">
        <f>COUNTIFS(障害学生情報入力シート!$E$25:$E$1024,障害学生情報入力シート!$E$2,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59" s="418">
        <f>COUNTIFS(障害学生情報入力シート!$E$25:$E$1024,障害学生情報入力シート!$E$2,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59" s="419">
        <f>COUNTIFS(障害学生情報入力シート!$E$25:$E$1024,障害学生情報入力シート!$E$2,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59" s="420">
        <f>COUNTIFS(障害学生情報入力シート!$E$25:$E$1024,障害学生情報入力シート!$E$2,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59" s="420">
        <f>COUNTIFS(障害学生情報入力シート!$E$25:$E$1024,障害学生情報入力シート!$E$2,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59" s="418">
        <f>COUNTIFS(障害学生情報入力シート!$E$25:$E$1024,障害学生情報入力シート!$E$2,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59" s="419">
        <f>COUNTIFS(障害学生情報入力シート!$E$25:$E$1024,障害学生情報入力シート!$E$2,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59" s="418">
        <f>COUNTIFS(障害学生情報入力シート!$E$25:$E$1024,障害学生情報入力シート!$E$2,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59" s="419">
        <f>COUNTIFS(障害学生情報入力シート!$E$25:$E$1024,障害学生情報入力シート!$E$2,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59" s="419">
        <f>COUNTIFS(障害学生情報入力シート!$E$25:$E$1024,障害学生情報入力シート!$E$2,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59" s="420">
        <f>COUNTIFS(障害学生情報入力シート!$E$25:$E$1024,障害学生情報入力シート!$E$2,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59" s="420">
        <f>COUNTIFS(障害学生情報入力シート!$E$25:$E$1024,障害学生情報入力シート!$E$2,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59" s="418">
        <f>COUNTIFS(障害学生情報入力シート!$E$25:$E$1024,障害学生情報入力シート!$E$2,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59" s="469"/>
      <c r="W59" s="469"/>
      <c r="X59" s="469"/>
      <c r="Y59" s="469"/>
      <c r="Z59" s="469"/>
      <c r="AA59" s="521">
        <f>COUNTIFS(障害学生情報入力シート!$E$25:$E$1024,障害学生情報入力シート!$E$2,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59" s="522">
        <f t="shared" si="1"/>
        <v>0</v>
      </c>
    </row>
    <row r="60" spans="1:28" ht="13.5" customHeight="1" x14ac:dyDescent="0.4">
      <c r="A60" s="1541"/>
      <c r="B60" s="1545"/>
      <c r="C60" s="1546"/>
      <c r="D60" s="1546"/>
      <c r="E60" s="518" t="s">
        <v>341</v>
      </c>
      <c r="F60"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60" s="412">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60" s="413">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60" s="414">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60" s="412">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60" s="413">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60" s="414">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60" s="414">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60" s="412">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60" s="413">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60" s="412">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60" s="413">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60" s="413">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60" s="414">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60" s="414">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60" s="412">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60" s="469"/>
      <c r="W60" s="469"/>
      <c r="X60" s="469"/>
      <c r="Y60" s="469"/>
      <c r="Z60" s="469"/>
      <c r="AA60"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60" s="519">
        <f t="shared" si="1"/>
        <v>0</v>
      </c>
    </row>
    <row r="61" spans="1:28" ht="13.5" customHeight="1" x14ac:dyDescent="0.4">
      <c r="A61" s="1541"/>
      <c r="B61" s="1545" t="s">
        <v>248</v>
      </c>
      <c r="C61" s="1546"/>
      <c r="D61" s="1546"/>
      <c r="E61" s="520" t="s">
        <v>357</v>
      </c>
      <c r="F61" s="440">
        <f>COUNTIFS(障害学生情報入力シート!$E$25:$E$1024,障害学生情報入力シート!$E$2,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61" s="418">
        <f>COUNTIFS(障害学生情報入力シート!$E$25:$E$1024,障害学生情報入力シート!$E$2,障害学生情報入力シート!$G$25:$G$1024,G$337,障害学生情報入力シート!$H$25:$H$1024,G$338,障害学生情報入力シート!$K$25:$K$1024,障害学生情報入力シート!$H$21)</f>
        <v>0</v>
      </c>
      <c r="H61" s="419">
        <f>COUNTIFS(障害学生情報入力シート!$E$25:$E$1024,障害学生情報入力シート!$E$2,障害学生情報入力シート!$G$25:$G$1024,H$337,障害学生情報入力シート!$H$25:$H$1024,H$338,障害学生情報入力シート!$K$25:$K$1024,障害学生情報入力シート!$H$21)</f>
        <v>0</v>
      </c>
      <c r="I61" s="420">
        <f>COUNTIFS(障害学生情報入力シート!$E$25:$E$1024,障害学生情報入力シート!$E$2,障害学生情報入力シート!$G$25:$G$1024,I$337,障害学生情報入力シート!$H$25:$H$1024,I$338,障害学生情報入力シート!$K$25:$K$1024,障害学生情報入力シート!$H$21)</f>
        <v>0</v>
      </c>
      <c r="J61" s="418">
        <f>COUNTIFS(障害学生情報入力シート!$E$25:$E$1024,障害学生情報入力シート!$E$2,障害学生情報入力シート!$G$25:$G$1024,J$337,障害学生情報入力シート!$H$25:$H$1024,J$338,障害学生情報入力シート!$K$25:$K$1024,障害学生情報入力シート!$H$21)</f>
        <v>0</v>
      </c>
      <c r="K61" s="419">
        <f>COUNTIFS(障害学生情報入力シート!$E$25:$E$1024,障害学生情報入力シート!$E$2,障害学生情報入力シート!$G$25:$G$1024,K$337,障害学生情報入力シート!$H$25:$H$1024,K$338,障害学生情報入力シート!$K$25:$K$1024,障害学生情報入力シート!$H$21)</f>
        <v>0</v>
      </c>
      <c r="L61" s="420">
        <f>COUNTIFS(障害学生情報入力シート!$E$25:$E$1024,障害学生情報入力シート!$E$2,障害学生情報入力シート!$G$25:$G$1024,L$337,障害学生情報入力シート!$H$25:$H$1024,L$338,障害学生情報入力シート!$K$25:$K$1024,障害学生情報入力シート!$H$21)</f>
        <v>0</v>
      </c>
      <c r="M61" s="420">
        <f>COUNTIFS(障害学生情報入力シート!$E$25:$E$1024,障害学生情報入力シート!$E$2,障害学生情報入力シート!$G$25:$G$1024,M$337,障害学生情報入力シート!$H$25:$H$1024,M$338,障害学生情報入力シート!$K$25:$K$1024,障害学生情報入力シート!$H$21)</f>
        <v>0</v>
      </c>
      <c r="N61" s="418">
        <f>COUNTIFS(障害学生情報入力シート!$E$25:$E$1024,障害学生情報入力シート!$E$2,障害学生情報入力シート!$G$25:$G$1024,N$337,障害学生情報入力シート!$H$25:$H$1024,N$338,障害学生情報入力シート!$K$25:$K$1024,障害学生情報入力シート!$H$21)</f>
        <v>0</v>
      </c>
      <c r="O61" s="419">
        <f>COUNTIFS(障害学生情報入力シート!$E$25:$E$1024,障害学生情報入力シート!$E$2,障害学生情報入力シート!$G$25:$G$1024,O$337,障害学生情報入力シート!$H$25:$H$1024,O$338,障害学生情報入力シート!$K$25:$K$1024,障害学生情報入力シート!$H$21)</f>
        <v>0</v>
      </c>
      <c r="P61" s="418">
        <f>COUNTIFS(障害学生情報入力シート!$E$25:$E$1024,障害学生情報入力シート!$E$2,障害学生情報入力シート!$G$25:$G$1024,P$337,障害学生情報入力シート!$H$25:$H$1024,P$338,障害学生情報入力シート!$K$25:$K$1024,障害学生情報入力シート!$H$21)</f>
        <v>0</v>
      </c>
      <c r="Q61" s="419">
        <f>COUNTIFS(障害学生情報入力シート!$E$25:$E$1024,障害学生情報入力シート!$E$2,障害学生情報入力シート!$G$25:$G$1024,Q$337,障害学生情報入力シート!$H$25:$H$1024,Q$338,障害学生情報入力シート!$K$25:$K$1024,障害学生情報入力シート!$H$21)</f>
        <v>0</v>
      </c>
      <c r="R61" s="419">
        <f>COUNTIFS(障害学生情報入力シート!$E$25:$E$1024,障害学生情報入力シート!$E$2,障害学生情報入力シート!$G$25:$G$1024,R$337,障害学生情報入力シート!$H$25:$H$1024,R$338,障害学生情報入力シート!$K$25:$K$1024,障害学生情報入力シート!$H$21)</f>
        <v>0</v>
      </c>
      <c r="S61" s="420">
        <f>COUNTIFS(障害学生情報入力シート!$E$25:$E$1024,障害学生情報入力シート!$E$2,障害学生情報入力シート!$G$25:$G$1024,S$337,障害学生情報入力シート!$H$25:$H$1024,S$338,障害学生情報入力シート!$K$25:$K$1024,障害学生情報入力シート!$H$21)</f>
        <v>0</v>
      </c>
      <c r="T61" s="420">
        <f>COUNTIFS(障害学生情報入力シート!$E$25:$E$1024,障害学生情報入力シート!$E$2,障害学生情報入力シート!$G$25:$G$1024,T$337,障害学生情報入力シート!$H$25:$H$1024,T$338,障害学生情報入力シート!$K$25:$K$1024,障害学生情報入力シート!$H$21)</f>
        <v>0</v>
      </c>
      <c r="U61" s="418">
        <f>COUNTIFS(障害学生情報入力シート!$E$25:$E$1024,障害学生情報入力シート!$E$2,障害学生情報入力シート!$G$25:$G$1024,U$337,障害学生情報入力シート!$H$25:$H$1024,U$338,障害学生情報入力シート!$K$25:$K$1024,障害学生情報入力シート!$H$21)</f>
        <v>0</v>
      </c>
      <c r="V61" s="469"/>
      <c r="W61" s="469"/>
      <c r="X61" s="469"/>
      <c r="Y61" s="469"/>
      <c r="Z61" s="469"/>
      <c r="AA61" s="521">
        <f>COUNTIFS(障害学生情報入力シート!$E$25:$E$1024,障害学生情報入力シート!$E$2,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61" s="517">
        <f t="shared" si="1"/>
        <v>0</v>
      </c>
    </row>
    <row r="62" spans="1:28" ht="13.5" customHeight="1" thickBot="1" x14ac:dyDescent="0.45">
      <c r="A62" s="1541"/>
      <c r="B62" s="1547"/>
      <c r="C62" s="1548"/>
      <c r="D62" s="1548"/>
      <c r="E62" s="523" t="s">
        <v>341</v>
      </c>
      <c r="F62" s="444">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62" s="425">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62" s="426">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62" s="427">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62" s="425">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62" s="426">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62" s="427">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62" s="427">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62" s="425">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62" s="426">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62" s="425">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62" s="426">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62" s="426">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62" s="427">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62" s="427">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62" s="425">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62" s="476"/>
      <c r="W62" s="476"/>
      <c r="X62" s="476"/>
      <c r="Y62" s="476"/>
      <c r="Z62" s="476"/>
      <c r="AA62" s="477">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62" s="524">
        <f t="shared" si="1"/>
        <v>0</v>
      </c>
    </row>
    <row r="63" spans="1:28" ht="13.5" customHeight="1" thickTop="1" x14ac:dyDescent="0.4">
      <c r="A63" s="1541"/>
      <c r="B63" s="1549" t="s">
        <v>299</v>
      </c>
      <c r="C63" s="1550"/>
      <c r="D63" s="1550"/>
      <c r="E63" s="525" t="s">
        <v>357</v>
      </c>
      <c r="F63" s="480">
        <f>SUM(F53,F55,F57,F59,F61)</f>
        <v>0</v>
      </c>
      <c r="G63" s="481">
        <f t="shared" ref="G63:U64" si="6">SUM(G53,G55,G57,G59,G61)</f>
        <v>0</v>
      </c>
      <c r="H63" s="482">
        <f t="shared" si="6"/>
        <v>0</v>
      </c>
      <c r="I63" s="482">
        <f t="shared" si="6"/>
        <v>0</v>
      </c>
      <c r="J63" s="483">
        <f>SUM(J53,J55,J57,J59,J61)</f>
        <v>0</v>
      </c>
      <c r="K63" s="484">
        <f t="shared" si="6"/>
        <v>0</v>
      </c>
      <c r="L63" s="485">
        <f t="shared" si="6"/>
        <v>0</v>
      </c>
      <c r="M63" s="485">
        <f t="shared" si="6"/>
        <v>0</v>
      </c>
      <c r="N63" s="486">
        <f t="shared" si="6"/>
        <v>0</v>
      </c>
      <c r="O63" s="487">
        <f t="shared" si="6"/>
        <v>0</v>
      </c>
      <c r="P63" s="488">
        <f t="shared" si="6"/>
        <v>0</v>
      </c>
      <c r="Q63" s="489">
        <f>SUM(Q53,Q55,Q57,Q59,Q61)</f>
        <v>0</v>
      </c>
      <c r="R63" s="526">
        <f t="shared" si="6"/>
        <v>0</v>
      </c>
      <c r="S63" s="527">
        <f t="shared" si="6"/>
        <v>0</v>
      </c>
      <c r="T63" s="527">
        <f t="shared" si="6"/>
        <v>0</v>
      </c>
      <c r="U63" s="528">
        <f t="shared" si="6"/>
        <v>0</v>
      </c>
      <c r="V63" s="490"/>
      <c r="W63" s="491"/>
      <c r="X63" s="491"/>
      <c r="Y63" s="491"/>
      <c r="Z63" s="492"/>
      <c r="AA63" s="497">
        <f>SUM(AA53,AA55,AA57,AA59,AA61)</f>
        <v>0</v>
      </c>
      <c r="AB63" s="529">
        <f t="shared" si="1"/>
        <v>0</v>
      </c>
    </row>
    <row r="64" spans="1:28" ht="13.5" customHeight="1" thickBot="1" x14ac:dyDescent="0.45">
      <c r="A64" s="1542"/>
      <c r="B64" s="1551"/>
      <c r="C64" s="1552"/>
      <c r="D64" s="1552"/>
      <c r="E64" s="530" t="s">
        <v>341</v>
      </c>
      <c r="F64" s="531">
        <f>SUM(F54,F56,F58,F60,F62)</f>
        <v>0</v>
      </c>
      <c r="G64" s="532">
        <f t="shared" si="6"/>
        <v>0</v>
      </c>
      <c r="H64" s="533">
        <f t="shared" si="6"/>
        <v>0</v>
      </c>
      <c r="I64" s="533">
        <f t="shared" si="6"/>
        <v>0</v>
      </c>
      <c r="J64" s="534">
        <f>SUM(J54,J56,J58,J60,J62)</f>
        <v>0</v>
      </c>
      <c r="K64" s="535">
        <f t="shared" si="6"/>
        <v>0</v>
      </c>
      <c r="L64" s="536">
        <f t="shared" si="6"/>
        <v>0</v>
      </c>
      <c r="M64" s="536">
        <f t="shared" si="6"/>
        <v>0</v>
      </c>
      <c r="N64" s="537">
        <f t="shared" si="6"/>
        <v>0</v>
      </c>
      <c r="O64" s="538">
        <f t="shared" si="6"/>
        <v>0</v>
      </c>
      <c r="P64" s="539">
        <f t="shared" si="6"/>
        <v>0</v>
      </c>
      <c r="Q64" s="540">
        <f>SUM(Q54,Q56,Q58,Q60,Q62)</f>
        <v>0</v>
      </c>
      <c r="R64" s="541">
        <f t="shared" si="6"/>
        <v>0</v>
      </c>
      <c r="S64" s="542">
        <f t="shared" si="6"/>
        <v>0</v>
      </c>
      <c r="T64" s="542">
        <f t="shared" si="6"/>
        <v>0</v>
      </c>
      <c r="U64" s="543">
        <f t="shared" si="6"/>
        <v>0</v>
      </c>
      <c r="V64" s="544"/>
      <c r="W64" s="545"/>
      <c r="X64" s="545"/>
      <c r="Y64" s="545"/>
      <c r="Z64" s="546"/>
      <c r="AA64" s="547">
        <f>SUM(AA54,AA56,AA58,AA60,AA62)</f>
        <v>0</v>
      </c>
      <c r="AB64" s="548">
        <f t="shared" si="1"/>
        <v>0</v>
      </c>
    </row>
    <row r="65" spans="1:28" ht="13.5" customHeight="1" x14ac:dyDescent="0.4">
      <c r="A65" s="549"/>
      <c r="B65" s="198"/>
      <c r="C65" s="198"/>
      <c r="D65" s="198"/>
      <c r="E65" s="550"/>
      <c r="F65" s="345"/>
      <c r="G65" s="345"/>
      <c r="H65" s="345"/>
      <c r="I65" s="345"/>
      <c r="J65" s="345"/>
      <c r="K65" s="345"/>
      <c r="L65" s="345"/>
      <c r="M65" s="345"/>
      <c r="N65" s="345"/>
      <c r="O65" s="345"/>
      <c r="P65" s="345"/>
      <c r="Q65" s="345"/>
      <c r="R65" s="345"/>
      <c r="S65" s="345"/>
      <c r="T65" s="345"/>
      <c r="U65" s="345"/>
      <c r="V65" s="1540" t="s">
        <v>363</v>
      </c>
      <c r="W65" s="1540"/>
      <c r="X65" s="1540"/>
      <c r="Y65" s="1540"/>
      <c r="Z65" s="1540"/>
      <c r="AA65" s="1540"/>
      <c r="AB65" s="1540"/>
    </row>
    <row r="66" spans="1:28" ht="13.5" customHeight="1" x14ac:dyDescent="0.4">
      <c r="A66" s="1395" t="s">
        <v>585</v>
      </c>
      <c r="B66" s="1395"/>
      <c r="C66" s="1395"/>
      <c r="D66" s="1395"/>
      <c r="E66" s="1395"/>
      <c r="F66" s="1395"/>
      <c r="G66" s="1395"/>
      <c r="H66" s="1395"/>
      <c r="I66" s="1395"/>
      <c r="J66" s="1395"/>
      <c r="K66" s="1395"/>
      <c r="L66" s="1395"/>
      <c r="M66" s="1395"/>
      <c r="N66" s="1395"/>
      <c r="O66" s="1395"/>
      <c r="P66" s="1395"/>
      <c r="Q66" s="1395"/>
      <c r="R66" s="1395"/>
      <c r="S66" s="1395"/>
      <c r="T66" s="1395"/>
      <c r="U66" s="1395"/>
      <c r="V66" s="1395"/>
      <c r="W66" s="1395"/>
      <c r="X66" s="1395"/>
      <c r="Y66" s="1395"/>
      <c r="Z66" s="1395"/>
      <c r="AA66" s="1395"/>
      <c r="AB66" s="1395"/>
    </row>
    <row r="67" spans="1:28" ht="17.25" customHeight="1" thickBot="1" x14ac:dyDescent="0.45">
      <c r="A67" s="1619" t="s">
        <v>364</v>
      </c>
      <c r="B67" s="1619"/>
      <c r="C67" s="1619"/>
      <c r="D67" s="1619"/>
      <c r="E67" s="1619"/>
      <c r="F67" s="1619"/>
      <c r="G67" s="1619"/>
      <c r="H67" s="1619"/>
      <c r="I67" s="1619"/>
      <c r="J67" s="1619"/>
      <c r="K67" s="1619"/>
      <c r="L67" s="1619"/>
      <c r="M67" s="1619"/>
      <c r="N67" s="1619"/>
      <c r="O67" s="1619"/>
      <c r="P67" s="1619"/>
      <c r="Q67" s="1619"/>
      <c r="R67" s="1619"/>
      <c r="S67" s="346"/>
      <c r="T67" s="346"/>
      <c r="U67" s="346"/>
      <c r="V67" s="346"/>
      <c r="W67" s="346"/>
      <c r="X67" s="346"/>
      <c r="Y67" s="346"/>
      <c r="Z67" s="346"/>
      <c r="AA67" s="346"/>
      <c r="AB67" s="345"/>
    </row>
    <row r="68" spans="1:28" ht="59.85" customHeight="1" x14ac:dyDescent="0.4">
      <c r="A68" s="1710" t="s">
        <v>251</v>
      </c>
      <c r="B68" s="1711"/>
      <c r="C68" s="1711"/>
      <c r="D68" s="1711"/>
      <c r="E68" s="1712"/>
      <c r="F68" s="1623" t="s">
        <v>227</v>
      </c>
      <c r="G68" s="1624"/>
      <c r="H68" s="1625" t="s">
        <v>293</v>
      </c>
      <c r="I68" s="1626"/>
      <c r="J68" s="1627"/>
      <c r="K68" s="1628" t="s">
        <v>294</v>
      </c>
      <c r="L68" s="1629"/>
      <c r="M68" s="1629"/>
      <c r="N68" s="1630"/>
      <c r="O68" s="1631" t="s">
        <v>275</v>
      </c>
      <c r="P68" s="1632"/>
      <c r="Q68" s="1633" t="s">
        <v>239</v>
      </c>
      <c r="R68" s="1635" t="s">
        <v>2832</v>
      </c>
      <c r="S68" s="1636"/>
      <c r="T68" s="1636"/>
      <c r="U68" s="1637"/>
      <c r="V68" s="1608" t="s">
        <v>16</v>
      </c>
      <c r="W68" s="1609"/>
      <c r="X68" s="1609"/>
      <c r="Y68" s="1609"/>
      <c r="Z68" s="1610"/>
      <c r="AA68" s="1611" t="s">
        <v>249</v>
      </c>
      <c r="AB68" s="1719" t="s">
        <v>299</v>
      </c>
    </row>
    <row r="69" spans="1:28" ht="127.5" customHeight="1" x14ac:dyDescent="0.4">
      <c r="A69" s="1700"/>
      <c r="B69" s="1701"/>
      <c r="C69" s="1701"/>
      <c r="D69" s="1701"/>
      <c r="E69" s="1702"/>
      <c r="F69" s="347" t="s">
        <v>228</v>
      </c>
      <c r="G69" s="348" t="s">
        <v>23</v>
      </c>
      <c r="H69" s="349" t="s">
        <v>230</v>
      </c>
      <c r="I69" s="350" t="s">
        <v>28</v>
      </c>
      <c r="J69" s="351" t="s">
        <v>231</v>
      </c>
      <c r="K69" s="352" t="s">
        <v>233</v>
      </c>
      <c r="L69" s="353" t="s">
        <v>234</v>
      </c>
      <c r="M69" s="353" t="s">
        <v>235</v>
      </c>
      <c r="N69" s="354" t="s">
        <v>236</v>
      </c>
      <c r="O69" s="355" t="s">
        <v>338</v>
      </c>
      <c r="P69" s="356" t="s">
        <v>63</v>
      </c>
      <c r="Q69" s="1634"/>
      <c r="R69" s="357" t="s">
        <v>365</v>
      </c>
      <c r="S69" s="358" t="s">
        <v>366</v>
      </c>
      <c r="T69" s="358" t="s">
        <v>242</v>
      </c>
      <c r="U69" s="359" t="s">
        <v>243</v>
      </c>
      <c r="V69" s="360" t="s">
        <v>31</v>
      </c>
      <c r="W69" s="361" t="s">
        <v>17</v>
      </c>
      <c r="X69" s="361" t="s">
        <v>22</v>
      </c>
      <c r="Y69" s="361" t="s">
        <v>339</v>
      </c>
      <c r="Z69" s="362" t="s">
        <v>69</v>
      </c>
      <c r="AA69" s="1612"/>
      <c r="AB69" s="1691"/>
    </row>
    <row r="70" spans="1:28" ht="15.95" customHeight="1" x14ac:dyDescent="0.4">
      <c r="A70" s="1720" t="s">
        <v>367</v>
      </c>
      <c r="B70" s="1695"/>
      <c r="C70" s="1695"/>
      <c r="D70" s="1695"/>
      <c r="E70" s="1721"/>
      <c r="F70" s="363">
        <f>SUM(F78,F80,F82,F84,F86,F88,F90,F92,F94,F96,F98,F100)</f>
        <v>0</v>
      </c>
      <c r="G70" s="364">
        <f t="shared" ref="G70:AA71" si="7">SUM(G78,G80,G82,G84,G86,G88,G90,G92,G94,G96,G98,G100)</f>
        <v>0</v>
      </c>
      <c r="H70" s="365">
        <f t="shared" si="7"/>
        <v>0</v>
      </c>
      <c r="I70" s="366">
        <f t="shared" si="7"/>
        <v>0</v>
      </c>
      <c r="J70" s="367">
        <f>SUM(J78,J80,J82,J84,J86,J88,J90,J92,J94,J96,J98,J100)</f>
        <v>0</v>
      </c>
      <c r="K70" s="368">
        <f t="shared" si="7"/>
        <v>0</v>
      </c>
      <c r="L70" s="369">
        <f t="shared" si="7"/>
        <v>0</v>
      </c>
      <c r="M70" s="369">
        <f t="shared" si="7"/>
        <v>0</v>
      </c>
      <c r="N70" s="370">
        <f t="shared" si="7"/>
        <v>0</v>
      </c>
      <c r="O70" s="371">
        <f t="shared" si="7"/>
        <v>0</v>
      </c>
      <c r="P70" s="372">
        <f t="shared" si="7"/>
        <v>0</v>
      </c>
      <c r="Q70" s="373">
        <f t="shared" si="7"/>
        <v>0</v>
      </c>
      <c r="R70" s="374">
        <f t="shared" si="7"/>
        <v>0</v>
      </c>
      <c r="S70" s="375">
        <f t="shared" si="7"/>
        <v>0</v>
      </c>
      <c r="T70" s="375">
        <f t="shared" si="7"/>
        <v>0</v>
      </c>
      <c r="U70" s="376">
        <f t="shared" si="7"/>
        <v>0</v>
      </c>
      <c r="V70" s="377">
        <f t="shared" si="7"/>
        <v>0</v>
      </c>
      <c r="W70" s="378">
        <f t="shared" si="7"/>
        <v>0</v>
      </c>
      <c r="X70" s="378">
        <f t="shared" si="7"/>
        <v>0</v>
      </c>
      <c r="Y70" s="378">
        <f t="shared" si="7"/>
        <v>0</v>
      </c>
      <c r="Z70" s="379">
        <f t="shared" si="7"/>
        <v>0</v>
      </c>
      <c r="AA70" s="380">
        <f t="shared" si="7"/>
        <v>0</v>
      </c>
      <c r="AB70" s="551">
        <f>SUM(F70:AA70)</f>
        <v>0</v>
      </c>
    </row>
    <row r="71" spans="1:28" ht="15.95" customHeight="1" thickBot="1" x14ac:dyDescent="0.45">
      <c r="A71" s="552"/>
      <c r="B71" s="553"/>
      <c r="C71" s="1707" t="s">
        <v>341</v>
      </c>
      <c r="D71" s="1708"/>
      <c r="E71" s="1709"/>
      <c r="F71" s="384">
        <f>SUM(F79,F81,F83,F85,F87,F89,F91,F93,F95,F97,F99,F101)</f>
        <v>0</v>
      </c>
      <c r="G71" s="385">
        <f t="shared" si="7"/>
        <v>0</v>
      </c>
      <c r="H71" s="386">
        <f t="shared" si="7"/>
        <v>0</v>
      </c>
      <c r="I71" s="387">
        <f t="shared" si="7"/>
        <v>0</v>
      </c>
      <c r="J71" s="388">
        <f>SUM(J79,J81,J83,J85,J87,J89,J91,J93,J95,J97,J99,J101)</f>
        <v>0</v>
      </c>
      <c r="K71" s="389">
        <f t="shared" si="7"/>
        <v>0</v>
      </c>
      <c r="L71" s="390">
        <f t="shared" si="7"/>
        <v>0</v>
      </c>
      <c r="M71" s="390">
        <f t="shared" si="7"/>
        <v>0</v>
      </c>
      <c r="N71" s="391">
        <f t="shared" si="7"/>
        <v>0</v>
      </c>
      <c r="O71" s="392">
        <f t="shared" si="7"/>
        <v>0</v>
      </c>
      <c r="P71" s="393">
        <f t="shared" si="7"/>
        <v>0</v>
      </c>
      <c r="Q71" s="394">
        <f t="shared" si="7"/>
        <v>0</v>
      </c>
      <c r="R71" s="395">
        <f t="shared" si="7"/>
        <v>0</v>
      </c>
      <c r="S71" s="396">
        <f t="shared" si="7"/>
        <v>0</v>
      </c>
      <c r="T71" s="396">
        <f t="shared" si="7"/>
        <v>0</v>
      </c>
      <c r="U71" s="397">
        <f t="shared" si="7"/>
        <v>0</v>
      </c>
      <c r="V71" s="398">
        <f t="shared" si="7"/>
        <v>0</v>
      </c>
      <c r="W71" s="399">
        <f t="shared" si="7"/>
        <v>0</v>
      </c>
      <c r="X71" s="399">
        <f t="shared" si="7"/>
        <v>0</v>
      </c>
      <c r="Y71" s="399">
        <f t="shared" si="7"/>
        <v>0</v>
      </c>
      <c r="Z71" s="400">
        <f t="shared" si="7"/>
        <v>0</v>
      </c>
      <c r="AA71" s="401">
        <f t="shared" si="7"/>
        <v>0</v>
      </c>
      <c r="AB71" s="554">
        <f>SUM(F71:AA71)</f>
        <v>0</v>
      </c>
    </row>
    <row r="72" spans="1:28" ht="15.95" hidden="1" customHeight="1" x14ac:dyDescent="0.4">
      <c r="A72" s="555"/>
      <c r="B72" s="1603" t="s">
        <v>342</v>
      </c>
      <c r="C72" s="1605"/>
      <c r="D72" s="1605"/>
      <c r="E72" s="1605"/>
      <c r="F72" s="404"/>
      <c r="G72" s="405"/>
      <c r="H72" s="406"/>
      <c r="I72" s="407"/>
      <c r="J72" s="405"/>
      <c r="K72" s="406"/>
      <c r="L72" s="407"/>
      <c r="M72" s="407"/>
      <c r="N72" s="405"/>
      <c r="O72" s="406"/>
      <c r="P72" s="405"/>
      <c r="Q72" s="406"/>
      <c r="R72" s="405"/>
      <c r="S72" s="407"/>
      <c r="T72" s="407"/>
      <c r="U72" s="405"/>
      <c r="V72" s="406"/>
      <c r="W72" s="407"/>
      <c r="X72" s="407"/>
      <c r="Y72" s="407"/>
      <c r="Z72" s="405"/>
      <c r="AA72" s="408"/>
      <c r="AB72" s="556"/>
    </row>
    <row r="73" spans="1:28" ht="15.95" hidden="1" customHeight="1" x14ac:dyDescent="0.4">
      <c r="A73" s="555"/>
      <c r="B73" s="410"/>
      <c r="C73" s="1601" t="s">
        <v>341</v>
      </c>
      <c r="D73" s="1602"/>
      <c r="E73" s="1602"/>
      <c r="F73" s="411"/>
      <c r="G73" s="412"/>
      <c r="H73" s="413"/>
      <c r="I73" s="414"/>
      <c r="J73" s="412"/>
      <c r="K73" s="413"/>
      <c r="L73" s="414"/>
      <c r="M73" s="414"/>
      <c r="N73" s="412"/>
      <c r="O73" s="413"/>
      <c r="P73" s="412"/>
      <c r="Q73" s="413"/>
      <c r="R73" s="413"/>
      <c r="S73" s="414"/>
      <c r="T73" s="414"/>
      <c r="U73" s="412"/>
      <c r="V73" s="413"/>
      <c r="W73" s="414"/>
      <c r="X73" s="414"/>
      <c r="Y73" s="414"/>
      <c r="Z73" s="412"/>
      <c r="AA73" s="415"/>
      <c r="AB73" s="557"/>
    </row>
    <row r="74" spans="1:28" ht="15.95" hidden="1" customHeight="1" x14ac:dyDescent="0.4">
      <c r="A74" s="555"/>
      <c r="B74" s="1736" t="s">
        <v>343</v>
      </c>
      <c r="C74" s="1737"/>
      <c r="D74" s="1737"/>
      <c r="E74" s="1737"/>
      <c r="F74" s="417"/>
      <c r="G74" s="418"/>
      <c r="H74" s="419"/>
      <c r="I74" s="420"/>
      <c r="J74" s="418"/>
      <c r="K74" s="419"/>
      <c r="L74" s="420"/>
      <c r="M74" s="420"/>
      <c r="N74" s="418"/>
      <c r="O74" s="419"/>
      <c r="P74" s="418"/>
      <c r="Q74" s="419"/>
      <c r="R74" s="419"/>
      <c r="S74" s="420"/>
      <c r="T74" s="420"/>
      <c r="U74" s="418"/>
      <c r="V74" s="419"/>
      <c r="W74" s="420"/>
      <c r="X74" s="420"/>
      <c r="Y74" s="420"/>
      <c r="Z74" s="418"/>
      <c r="AA74" s="421"/>
      <c r="AB74" s="558"/>
    </row>
    <row r="75" spans="1:28" ht="15.95" hidden="1" customHeight="1" x14ac:dyDescent="0.4">
      <c r="A75" s="555"/>
      <c r="B75" s="410"/>
      <c r="C75" s="1601" t="s">
        <v>341</v>
      </c>
      <c r="D75" s="1602"/>
      <c r="E75" s="1602"/>
      <c r="F75" s="411"/>
      <c r="G75" s="412"/>
      <c r="H75" s="413"/>
      <c r="I75" s="414"/>
      <c r="J75" s="412"/>
      <c r="K75" s="413"/>
      <c r="L75" s="414"/>
      <c r="M75" s="414"/>
      <c r="N75" s="412"/>
      <c r="O75" s="413"/>
      <c r="P75" s="412"/>
      <c r="Q75" s="413"/>
      <c r="R75" s="413"/>
      <c r="S75" s="414"/>
      <c r="T75" s="414"/>
      <c r="U75" s="412"/>
      <c r="V75" s="413"/>
      <c r="W75" s="414"/>
      <c r="X75" s="414"/>
      <c r="Y75" s="414"/>
      <c r="Z75" s="412"/>
      <c r="AA75" s="415"/>
      <c r="AB75" s="557"/>
    </row>
    <row r="76" spans="1:28" ht="15.95" hidden="1" customHeight="1" x14ac:dyDescent="0.4">
      <c r="A76" s="555"/>
      <c r="B76" s="1736" t="s">
        <v>344</v>
      </c>
      <c r="C76" s="1737"/>
      <c r="D76" s="1737"/>
      <c r="E76" s="1737"/>
      <c r="F76" s="417"/>
      <c r="G76" s="418"/>
      <c r="H76" s="419"/>
      <c r="I76" s="420"/>
      <c r="J76" s="418"/>
      <c r="K76" s="419"/>
      <c r="L76" s="420"/>
      <c r="M76" s="420"/>
      <c r="N76" s="418"/>
      <c r="O76" s="419"/>
      <c r="P76" s="418"/>
      <c r="Q76" s="419"/>
      <c r="R76" s="419"/>
      <c r="S76" s="420"/>
      <c r="T76" s="420"/>
      <c r="U76" s="418"/>
      <c r="V76" s="419"/>
      <c r="W76" s="420"/>
      <c r="X76" s="420"/>
      <c r="Y76" s="420"/>
      <c r="Z76" s="418"/>
      <c r="AA76" s="421"/>
      <c r="AB76" s="558"/>
    </row>
    <row r="77" spans="1:28" ht="15.95" hidden="1" customHeight="1" thickBot="1" x14ac:dyDescent="0.45">
      <c r="A77" s="559"/>
      <c r="B77" s="423"/>
      <c r="C77" s="1606" t="s">
        <v>341</v>
      </c>
      <c r="D77" s="1607"/>
      <c r="E77" s="1607"/>
      <c r="F77" s="560"/>
      <c r="G77" s="561"/>
      <c r="H77" s="562"/>
      <c r="I77" s="563"/>
      <c r="J77" s="561"/>
      <c r="K77" s="562"/>
      <c r="L77" s="563"/>
      <c r="M77" s="563"/>
      <c r="N77" s="561"/>
      <c r="O77" s="562"/>
      <c r="P77" s="561"/>
      <c r="Q77" s="562"/>
      <c r="R77" s="562"/>
      <c r="S77" s="563"/>
      <c r="T77" s="563"/>
      <c r="U77" s="561"/>
      <c r="V77" s="562"/>
      <c r="W77" s="563"/>
      <c r="X77" s="563"/>
      <c r="Y77" s="563"/>
      <c r="Z77" s="561"/>
      <c r="AA77" s="564"/>
      <c r="AB77" s="565"/>
    </row>
    <row r="78" spans="1:28" ht="15.95" customHeight="1" x14ac:dyDescent="0.4">
      <c r="A78" s="1703" t="s">
        <v>345</v>
      </c>
      <c r="B78" s="1694" t="s">
        <v>651</v>
      </c>
      <c r="C78" s="1695"/>
      <c r="D78" s="1696" t="s">
        <v>346</v>
      </c>
      <c r="E78" s="1696"/>
      <c r="F78" s="430">
        <f>COUNTIFS(障害学生情報入力シート!$E$25:$E$1024,障害学生情報入力シート!$E$3,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78" s="431">
        <f>COUNTIFS(障害学生情報入力シート!$E$25:$E$1024,障害学生情報入力シート!$E$3,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78" s="432">
        <f>COUNTIFS(障害学生情報入力シート!$E$25:$E$1024,障害学生情報入力シート!$E$3,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78" s="433">
        <f>COUNTIFS(障害学生情報入力シート!$E$25:$E$1024,障害学生情報入力シート!$E$3,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78" s="431">
        <f>COUNTIFS(障害学生情報入力シート!$E$25:$E$1024,障害学生情報入力シート!$E$3,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78" s="432">
        <f>COUNTIFS(障害学生情報入力シート!$E$25:$E$1024,障害学生情報入力シート!$E$3,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78" s="433">
        <f>COUNTIFS(障害学生情報入力シート!$E$25:$E$1024,障害学生情報入力シート!$E$3,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78" s="433">
        <f>COUNTIFS(障害学生情報入力シート!$E$25:$E$1024,障害学生情報入力シート!$E$3,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78" s="431">
        <f>COUNTIFS(障害学生情報入力シート!$E$25:$E$1024,障害学生情報入力シート!$E$3,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78" s="432">
        <f>COUNTIFS(障害学生情報入力シート!$E$25:$E$1024,障害学生情報入力シート!$E$3,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78" s="431">
        <f>COUNTIFS(障害学生情報入力シート!$E$25:$E$1024,障害学生情報入力シート!$E$3,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78" s="432">
        <f>COUNTIFS(障害学生情報入力シート!$E$25:$E$1024,障害学生情報入力シート!$E$3,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78" s="432">
        <f>COUNTIFS(障害学生情報入力シート!$E$25:$E$1024,障害学生情報入力シート!$E$3,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78" s="433">
        <f>COUNTIFS(障害学生情報入力シート!$E$25:$E$1024,障害学生情報入力シート!$E$3,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78" s="433">
        <f>COUNTIFS(障害学生情報入力シート!$E$25:$E$1024,障害学生情報入力シート!$E$3,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78" s="431">
        <f>COUNTIFS(障害学生情報入力シート!$E$25:$E$1024,障害学生情報入力シート!$E$3,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78" s="432">
        <f>COUNTIFS(障害学生情報入力シート!$E$25:$E$1024,障害学生情報入力シート!$E$3,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78" s="433">
        <f>COUNTIFS(障害学生情報入力シート!$E$25:$E$1024,障害学生情報入力シート!$E$3,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78" s="433">
        <f>COUNTIFS(障害学生情報入力シート!$E$25:$E$1024,障害学生情報入力シート!$E$3,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78" s="433">
        <f>COUNTIFS(障害学生情報入力シート!$E$25:$E$1024,障害学生情報入力シート!$E$3,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78" s="431">
        <f>COUNTIFS(障害学生情報入力シート!$E$25:$E$1024,障害学生情報入力シート!$E$3,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78" s="434">
        <f>COUNTIFS(障害学生情報入力シート!$E$25:$E$1024,障害学生情報入力シート!$E$3,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78" s="556">
        <f t="shared" ref="AB78:AB101" si="8">SUM(F78:AA78)</f>
        <v>0</v>
      </c>
    </row>
    <row r="79" spans="1:28" ht="15.95" customHeight="1" x14ac:dyDescent="0.4">
      <c r="A79" s="1703"/>
      <c r="B79" s="1704"/>
      <c r="C79" s="1705"/>
      <c r="D79" s="566"/>
      <c r="E79" s="567" t="s">
        <v>341</v>
      </c>
      <c r="F79" s="438">
        <f>SUMIFS(※集計※障害学生情報入力シート!$T$25:$T$1024,障害学生情報入力シート!$E$25:$E$1024,障害学生情報入力シート!$E$3,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79" s="412">
        <f>SUMIFS(※集計※障害学生情報入力シート!$T$25:$T$1024,障害学生情報入力シート!$E$25:$E$1024,障害学生情報入力シート!$E$3,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79" s="413">
        <f>SUMIFS(※集計※障害学生情報入力シート!$T$25:$T$1024,障害学生情報入力シート!$E$25:$E$1024,障害学生情報入力シート!$E$3,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79" s="414">
        <f>SUMIFS(※集計※障害学生情報入力シート!$T$25:$T$1024,障害学生情報入力シート!$E$25:$E$1024,障害学生情報入力シート!$E$3,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79" s="412">
        <f>SUMIFS(※集計※障害学生情報入力シート!$T$25:$T$1024,障害学生情報入力シート!$E$25:$E$1024,障害学生情報入力シート!$E$3,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79" s="413">
        <f>SUMIFS(※集計※障害学生情報入力シート!$T$25:$T$1024,障害学生情報入力シート!$E$25:$E$1024,障害学生情報入力シート!$E$3,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79" s="414">
        <f>SUMIFS(※集計※障害学生情報入力シート!$T$25:$T$1024,障害学生情報入力シート!$E$25:$E$1024,障害学生情報入力シート!$E$3,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79" s="414">
        <f>SUMIFS(※集計※障害学生情報入力シート!$T$25:$T$1024,障害学生情報入力シート!$E$25:$E$1024,障害学生情報入力シート!$E$3,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79" s="412">
        <f>SUMIFS(※集計※障害学生情報入力シート!$T$25:$T$1024,障害学生情報入力シート!$E$25:$E$1024,障害学生情報入力シート!$E$3,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79" s="413">
        <f>SUMIFS(※集計※障害学生情報入力シート!$T$25:$T$1024,障害学生情報入力シート!$E$25:$E$1024,障害学生情報入力シート!$E$3,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79" s="412">
        <f>SUMIFS(※集計※障害学生情報入力シート!$T$25:$T$1024,障害学生情報入力シート!$E$25:$E$1024,障害学生情報入力シート!$E$3,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79" s="413">
        <f>SUMIFS(※集計※障害学生情報入力シート!$T$25:$T$1024,障害学生情報入力シート!$E$25:$E$1024,障害学生情報入力シート!$E$3,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79" s="413">
        <f>SUMIFS(※集計※障害学生情報入力シート!$T$25:$T$1024,障害学生情報入力シート!$E$25:$E$1024,障害学生情報入力シート!$E$3,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79" s="414">
        <f>SUMIFS(※集計※障害学生情報入力シート!$T$25:$T$1024,障害学生情報入力シート!$E$25:$E$1024,障害学生情報入力シート!$E$3,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79" s="414">
        <f>SUMIFS(※集計※障害学生情報入力シート!$T$25:$T$1024,障害学生情報入力シート!$E$25:$E$1024,障害学生情報入力シート!$E$3,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79" s="412">
        <f>SUMIFS(※集計※障害学生情報入力シート!$T$25:$T$1024,障害学生情報入力シート!$E$25:$E$1024,障害学生情報入力シート!$E$3,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79" s="413">
        <f>SUMIFS(※集計※障害学生情報入力シート!$T$25:$T$1024,障害学生情報入力シート!$E$25:$E$1024,障害学生情報入力シート!$E$3,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79" s="414">
        <f>SUMIFS(※集計※障害学生情報入力シート!$T$25:$T$1024,障害学生情報入力シート!$E$25:$E$1024,障害学生情報入力シート!$E$3,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79" s="414">
        <f>SUMIFS(※集計※障害学生情報入力シート!$T$25:$T$1024,障害学生情報入力シート!$E$25:$E$1024,障害学生情報入力シート!$E$3,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79" s="414">
        <f>SUMIFS(※集計※障害学生情報入力シート!$T$25:$T$1024,障害学生情報入力シート!$E$25:$E$1024,障害学生情報入力シート!$E$3,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79" s="412">
        <f>SUMIFS(※集計※障害学生情報入力シート!$T$25:$T$1024,障害学生情報入力シート!$E$25:$E$1024,障害学生情報入力シート!$E$3,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79" s="439">
        <f>SUMIFS(※集計※障害学生情報入力シート!$T$25:$T$1024,障害学生情報入力シート!$E$25:$E$1024,障害学生情報入力シート!$E$3,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79" s="557">
        <f t="shared" si="8"/>
        <v>0</v>
      </c>
    </row>
    <row r="80" spans="1:28" ht="15.95" customHeight="1" x14ac:dyDescent="0.4">
      <c r="A80" s="1703"/>
      <c r="B80" s="1692" t="s">
        <v>652</v>
      </c>
      <c r="C80" s="1693"/>
      <c r="D80" s="1706" t="s">
        <v>346</v>
      </c>
      <c r="E80" s="1706"/>
      <c r="F80" s="440">
        <f>COUNTIFS(障害学生情報入力シート!$E$25:$E$1024,障害学生情報入力シート!$E$3,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80" s="418">
        <f>COUNTIFS(障害学生情報入力シート!$E$25:$E$1024,障害学生情報入力シート!$E$3,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80" s="419">
        <f>COUNTIFS(障害学生情報入力シート!$E$25:$E$1024,障害学生情報入力シート!$E$3,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80" s="420">
        <f>COUNTIFS(障害学生情報入力シート!$E$25:$E$1024,障害学生情報入力シート!$E$3,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80" s="418">
        <f>COUNTIFS(障害学生情報入力シート!$E$25:$E$1024,障害学生情報入力シート!$E$3,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80" s="419">
        <f>COUNTIFS(障害学生情報入力シート!$E$25:$E$1024,障害学生情報入力シート!$E$3,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80" s="420">
        <f>COUNTIFS(障害学生情報入力シート!$E$25:$E$1024,障害学生情報入力シート!$E$3,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80" s="420">
        <f>COUNTIFS(障害学生情報入力シート!$E$25:$E$1024,障害学生情報入力シート!$E$3,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80" s="418">
        <f>COUNTIFS(障害学生情報入力シート!$E$25:$E$1024,障害学生情報入力シート!$E$3,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80" s="419">
        <f>COUNTIFS(障害学生情報入力シート!$E$25:$E$1024,障害学生情報入力シート!$E$3,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80" s="405">
        <f>COUNTIFS(障害学生情報入力シート!$E$25:$E$1024,障害学生情報入力シート!$E$3,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80" s="419">
        <f>COUNTIFS(障害学生情報入力シート!$E$25:$E$1024,障害学生情報入力シート!$E$3,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80" s="419">
        <f>COUNTIFS(障害学生情報入力シート!$E$25:$E$1024,障害学生情報入力シート!$E$3,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80" s="420">
        <f>COUNTIFS(障害学生情報入力シート!$E$25:$E$1024,障害学生情報入力シート!$E$3,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80" s="420">
        <f>COUNTIFS(障害学生情報入力シート!$E$25:$E$1024,障害学生情報入力シート!$E$3,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80" s="418">
        <f>COUNTIFS(障害学生情報入力シート!$E$25:$E$1024,障害学生情報入力シート!$E$3,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80" s="419">
        <f>COUNTIFS(障害学生情報入力シート!$E$25:$E$1024,障害学生情報入力シート!$E$3,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80" s="420">
        <f>COUNTIFS(障害学生情報入力シート!$E$25:$E$1024,障害学生情報入力シート!$E$3,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80" s="420">
        <f>COUNTIFS(障害学生情報入力シート!$E$25:$E$1024,障害学生情報入力シート!$E$3,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80" s="420">
        <f>COUNTIFS(障害学生情報入力シート!$E$25:$E$1024,障害学生情報入力シート!$E$3,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80" s="405">
        <f>COUNTIFS(障害学生情報入力シート!$E$25:$E$1024,障害学生情報入力シート!$E$3,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80" s="441">
        <f>COUNTIFS(障害学生情報入力シート!$E$25:$E$1024,障害学生情報入力シート!$E$3,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80" s="558">
        <f t="shared" si="8"/>
        <v>0</v>
      </c>
    </row>
    <row r="81" spans="1:28" ht="15.95" customHeight="1" x14ac:dyDescent="0.4">
      <c r="A81" s="1703"/>
      <c r="B81" s="1704"/>
      <c r="C81" s="1705"/>
      <c r="D81" s="566"/>
      <c r="E81" s="567" t="s">
        <v>341</v>
      </c>
      <c r="F81" s="438">
        <f>SUMIFS(※集計※障害学生情報入力シート!$T$25:$T$1024,障害学生情報入力シート!$E$25:$E$1024,障害学生情報入力シート!$E$3,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81" s="412">
        <f>SUMIFS(※集計※障害学生情報入力シート!$T$25:$T$1024,障害学生情報入力シート!$E$25:$E$1024,障害学生情報入力シート!$E$3,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81" s="413">
        <f>SUMIFS(※集計※障害学生情報入力シート!$T$25:$T$1024,障害学生情報入力シート!$E$25:$E$1024,障害学生情報入力シート!$E$3,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81" s="414">
        <f>SUMIFS(※集計※障害学生情報入力シート!$T$25:$T$1024,障害学生情報入力シート!$E$25:$E$1024,障害学生情報入力シート!$E$3,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81" s="412">
        <f>SUMIFS(※集計※障害学生情報入力シート!$T$25:$T$1024,障害学生情報入力シート!$E$25:$E$1024,障害学生情報入力シート!$E$3,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81" s="413">
        <f>SUMIFS(※集計※障害学生情報入力シート!$T$25:$T$1024,障害学生情報入力シート!$E$25:$E$1024,障害学生情報入力シート!$E$3,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81" s="414">
        <f>SUMIFS(※集計※障害学生情報入力シート!$T$25:$T$1024,障害学生情報入力シート!$E$25:$E$1024,障害学生情報入力シート!$E$3,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81" s="414">
        <f>SUMIFS(※集計※障害学生情報入力シート!$T$25:$T$1024,障害学生情報入力シート!$E$25:$E$1024,障害学生情報入力シート!$E$3,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81" s="412">
        <f>SUMIFS(※集計※障害学生情報入力シート!$T$25:$T$1024,障害学生情報入力シート!$E$25:$E$1024,障害学生情報入力シート!$E$3,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81" s="413">
        <f>SUMIFS(※集計※障害学生情報入力シート!$T$25:$T$1024,障害学生情報入力シート!$E$25:$E$1024,障害学生情報入力シート!$E$3,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81" s="412">
        <f>SUMIFS(※集計※障害学生情報入力シート!$T$25:$T$1024,障害学生情報入力シート!$E$25:$E$1024,障害学生情報入力シート!$E$3,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81" s="413">
        <f>SUMIFS(※集計※障害学生情報入力シート!$T$25:$T$1024,障害学生情報入力シート!$E$25:$E$1024,障害学生情報入力シート!$E$3,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81" s="413">
        <f>SUMIFS(※集計※障害学生情報入力シート!$T$25:$T$1024,障害学生情報入力シート!$E$25:$E$1024,障害学生情報入力シート!$E$3,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81" s="414">
        <f>SUMIFS(※集計※障害学生情報入力シート!$T$25:$T$1024,障害学生情報入力シート!$E$25:$E$1024,障害学生情報入力シート!$E$3,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81" s="414">
        <f>SUMIFS(※集計※障害学生情報入力シート!$T$25:$T$1024,障害学生情報入力シート!$E$25:$E$1024,障害学生情報入力シート!$E$3,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81" s="412">
        <f>SUMIFS(※集計※障害学生情報入力シート!$T$25:$T$1024,障害学生情報入力シート!$E$25:$E$1024,障害学生情報入力シート!$E$3,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81" s="413">
        <f>SUMIFS(※集計※障害学生情報入力シート!$T$25:$T$1024,障害学生情報入力シート!$E$25:$E$1024,障害学生情報入力シート!$E$3,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81" s="414">
        <f>SUMIFS(※集計※障害学生情報入力シート!$T$25:$T$1024,障害学生情報入力シート!$E$25:$E$1024,障害学生情報入力シート!$E$3,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81" s="414">
        <f>SUMIFS(※集計※障害学生情報入力シート!$T$25:$T$1024,障害学生情報入力シート!$E$25:$E$1024,障害学生情報入力シート!$E$3,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81" s="414">
        <f>SUMIFS(※集計※障害学生情報入力シート!$T$25:$T$1024,障害学生情報入力シート!$E$25:$E$1024,障害学生情報入力シート!$E$3,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81" s="412">
        <f>SUMIFS(※集計※障害学生情報入力シート!$T$25:$T$1024,障害学生情報入力シート!$E$25:$E$1024,障害学生情報入力シート!$E$3,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81" s="439">
        <f>SUMIFS(※集計※障害学生情報入力シート!$T$25:$T$1024,障害学生情報入力シート!$E$25:$E$1024,障害学生情報入力シート!$E$3,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81" s="557">
        <f t="shared" si="8"/>
        <v>0</v>
      </c>
    </row>
    <row r="82" spans="1:28" ht="15.95" customHeight="1" x14ac:dyDescent="0.4">
      <c r="A82" s="1703"/>
      <c r="B82" s="1692" t="s">
        <v>653</v>
      </c>
      <c r="C82" s="1693"/>
      <c r="D82" s="1706" t="s">
        <v>346</v>
      </c>
      <c r="E82" s="1706"/>
      <c r="F82" s="440">
        <f>COUNTIFS(障害学生情報入力シート!$E$25:$E$1024,障害学生情報入力シート!$E$3,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82" s="418">
        <f>COUNTIFS(障害学生情報入力シート!$E$25:$E$1024,障害学生情報入力シート!$E$3,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82" s="419">
        <f>COUNTIFS(障害学生情報入力シート!$E$25:$E$1024,障害学生情報入力シート!$E$3,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82" s="420">
        <f>COUNTIFS(障害学生情報入力シート!$E$25:$E$1024,障害学生情報入力シート!$E$3,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82" s="418">
        <f>COUNTIFS(障害学生情報入力シート!$E$25:$E$1024,障害学生情報入力シート!$E$3,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82" s="419">
        <f>COUNTIFS(障害学生情報入力シート!$E$25:$E$1024,障害学生情報入力シート!$E$3,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82" s="420">
        <f>COUNTIFS(障害学生情報入力シート!$E$25:$E$1024,障害学生情報入力シート!$E$3,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82" s="420">
        <f>COUNTIFS(障害学生情報入力シート!$E$25:$E$1024,障害学生情報入力シート!$E$3,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82" s="418">
        <f>COUNTIFS(障害学生情報入力シート!$E$25:$E$1024,障害学生情報入力シート!$E$3,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82" s="419">
        <f>COUNTIFS(障害学生情報入力シート!$E$25:$E$1024,障害学生情報入力シート!$E$3,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82" s="405">
        <f>COUNTIFS(障害学生情報入力シート!$E$25:$E$1024,障害学生情報入力シート!$E$3,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82" s="419">
        <f>COUNTIFS(障害学生情報入力シート!$E$25:$E$1024,障害学生情報入力シート!$E$3,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82" s="419">
        <f>COUNTIFS(障害学生情報入力シート!$E$25:$E$1024,障害学生情報入力シート!$E$3,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82" s="420">
        <f>COUNTIFS(障害学生情報入力シート!$E$25:$E$1024,障害学生情報入力シート!$E$3,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82" s="420">
        <f>COUNTIFS(障害学生情報入力シート!$E$25:$E$1024,障害学生情報入力シート!$E$3,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82" s="418">
        <f>COUNTIFS(障害学生情報入力シート!$E$25:$E$1024,障害学生情報入力シート!$E$3,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82" s="419">
        <f>COUNTIFS(障害学生情報入力シート!$E$25:$E$1024,障害学生情報入力シート!$E$3,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82" s="420">
        <f>COUNTIFS(障害学生情報入力シート!$E$25:$E$1024,障害学生情報入力シート!$E$3,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82" s="420">
        <f>COUNTIFS(障害学生情報入力シート!$E$25:$E$1024,障害学生情報入力シート!$E$3,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82" s="420">
        <f>COUNTIFS(障害学生情報入力シート!$E$25:$E$1024,障害学生情報入力シート!$E$3,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82" s="405">
        <f>COUNTIFS(障害学生情報入力シート!$E$25:$E$1024,障害学生情報入力シート!$E$3,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82" s="441">
        <f>COUNTIFS(障害学生情報入力シート!$E$25:$E$1024,障害学生情報入力シート!$E$3,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82" s="558">
        <f t="shared" si="8"/>
        <v>0</v>
      </c>
    </row>
    <row r="83" spans="1:28" ht="15.95" customHeight="1" x14ac:dyDescent="0.4">
      <c r="A83" s="1703"/>
      <c r="B83" s="1704"/>
      <c r="C83" s="1705"/>
      <c r="D83" s="566"/>
      <c r="E83" s="567" t="s">
        <v>341</v>
      </c>
      <c r="F83" s="438">
        <f>SUMIFS(※集計※障害学生情報入力シート!$T$25:$T$1024,障害学生情報入力シート!$E$25:$E$1024,障害学生情報入力シート!$E$3,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83" s="412">
        <f>SUMIFS(※集計※障害学生情報入力シート!$T$25:$T$1024,障害学生情報入力シート!$E$25:$E$1024,障害学生情報入力シート!$E$3,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83" s="413">
        <f>SUMIFS(※集計※障害学生情報入力シート!$T$25:$T$1024,障害学生情報入力シート!$E$25:$E$1024,障害学生情報入力シート!$E$3,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83" s="414">
        <f>SUMIFS(※集計※障害学生情報入力シート!$T$25:$T$1024,障害学生情報入力シート!$E$25:$E$1024,障害学生情報入力シート!$E$3,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83" s="412">
        <f>SUMIFS(※集計※障害学生情報入力シート!$T$25:$T$1024,障害学生情報入力シート!$E$25:$E$1024,障害学生情報入力シート!$E$3,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83" s="413">
        <f>SUMIFS(※集計※障害学生情報入力シート!$T$25:$T$1024,障害学生情報入力シート!$E$25:$E$1024,障害学生情報入力シート!$E$3,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83" s="414">
        <f>SUMIFS(※集計※障害学生情報入力シート!$T$25:$T$1024,障害学生情報入力シート!$E$25:$E$1024,障害学生情報入力シート!$E$3,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83" s="414">
        <f>SUMIFS(※集計※障害学生情報入力シート!$T$25:$T$1024,障害学生情報入力シート!$E$25:$E$1024,障害学生情報入力シート!$E$3,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83" s="412">
        <f>SUMIFS(※集計※障害学生情報入力シート!$T$25:$T$1024,障害学生情報入力シート!$E$25:$E$1024,障害学生情報入力シート!$E$3,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83" s="413">
        <f>SUMIFS(※集計※障害学生情報入力シート!$T$25:$T$1024,障害学生情報入力シート!$E$25:$E$1024,障害学生情報入力シート!$E$3,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83" s="412">
        <f>SUMIFS(※集計※障害学生情報入力シート!$T$25:$T$1024,障害学生情報入力シート!$E$25:$E$1024,障害学生情報入力シート!$E$3,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83" s="413">
        <f>SUMIFS(※集計※障害学生情報入力シート!$T$25:$T$1024,障害学生情報入力シート!$E$25:$E$1024,障害学生情報入力シート!$E$3,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83" s="413">
        <f>SUMIFS(※集計※障害学生情報入力シート!$T$25:$T$1024,障害学生情報入力シート!$E$25:$E$1024,障害学生情報入力シート!$E$3,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83" s="414">
        <f>SUMIFS(※集計※障害学生情報入力シート!$T$25:$T$1024,障害学生情報入力シート!$E$25:$E$1024,障害学生情報入力シート!$E$3,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83" s="414">
        <f>SUMIFS(※集計※障害学生情報入力シート!$T$25:$T$1024,障害学生情報入力シート!$E$25:$E$1024,障害学生情報入力シート!$E$3,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83" s="412">
        <f>SUMIFS(※集計※障害学生情報入力シート!$T$25:$T$1024,障害学生情報入力シート!$E$25:$E$1024,障害学生情報入力シート!$E$3,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83" s="413">
        <f>SUMIFS(※集計※障害学生情報入力シート!$T$25:$T$1024,障害学生情報入力シート!$E$25:$E$1024,障害学生情報入力シート!$E$3,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83" s="414">
        <f>SUMIFS(※集計※障害学生情報入力シート!$T$25:$T$1024,障害学生情報入力シート!$E$25:$E$1024,障害学生情報入力シート!$E$3,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83" s="414">
        <f>SUMIFS(※集計※障害学生情報入力シート!$T$25:$T$1024,障害学生情報入力シート!$E$25:$E$1024,障害学生情報入力シート!$E$3,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83" s="414">
        <f>SUMIFS(※集計※障害学生情報入力シート!$T$25:$T$1024,障害学生情報入力シート!$E$25:$E$1024,障害学生情報入力シート!$E$3,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83" s="412">
        <f>SUMIFS(※集計※障害学生情報入力シート!$T$25:$T$1024,障害学生情報入力シート!$E$25:$E$1024,障害学生情報入力シート!$E$3,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83" s="439">
        <f>SUMIFS(※集計※障害学生情報入力シート!$T$25:$T$1024,障害学生情報入力シート!$E$25:$E$1024,障害学生情報入力シート!$E$3,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83" s="557">
        <f t="shared" si="8"/>
        <v>0</v>
      </c>
    </row>
    <row r="84" spans="1:28" ht="15.95" customHeight="1" x14ac:dyDescent="0.4">
      <c r="A84" s="1703"/>
      <c r="B84" s="1692" t="s">
        <v>654</v>
      </c>
      <c r="C84" s="1693"/>
      <c r="D84" s="1706" t="s">
        <v>346</v>
      </c>
      <c r="E84" s="1706"/>
      <c r="F84" s="440">
        <f>COUNTIFS(障害学生情報入力シート!$E$25:$E$1024,障害学生情報入力シート!$E$3,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84" s="418">
        <f>COUNTIFS(障害学生情報入力シート!$E$25:$E$1024,障害学生情報入力シート!$E$3,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84" s="419">
        <f>COUNTIFS(障害学生情報入力シート!$E$25:$E$1024,障害学生情報入力シート!$E$3,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84" s="420">
        <f>COUNTIFS(障害学生情報入力シート!$E$25:$E$1024,障害学生情報入力シート!$E$3,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84" s="418">
        <f>COUNTIFS(障害学生情報入力シート!$E$25:$E$1024,障害学生情報入力シート!$E$3,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84" s="419">
        <f>COUNTIFS(障害学生情報入力シート!$E$25:$E$1024,障害学生情報入力シート!$E$3,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84" s="420">
        <f>COUNTIFS(障害学生情報入力シート!$E$25:$E$1024,障害学生情報入力シート!$E$3,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84" s="420">
        <f>COUNTIFS(障害学生情報入力シート!$E$25:$E$1024,障害学生情報入力シート!$E$3,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84" s="418">
        <f>COUNTIFS(障害学生情報入力シート!$E$25:$E$1024,障害学生情報入力シート!$E$3,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84" s="419">
        <f>COUNTIFS(障害学生情報入力シート!$E$25:$E$1024,障害学生情報入力シート!$E$3,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84" s="405">
        <f>COUNTIFS(障害学生情報入力シート!$E$25:$E$1024,障害学生情報入力シート!$E$3,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84" s="419">
        <f>COUNTIFS(障害学生情報入力シート!$E$25:$E$1024,障害学生情報入力シート!$E$3,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84" s="419">
        <f>COUNTIFS(障害学生情報入力シート!$E$25:$E$1024,障害学生情報入力シート!$E$3,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84" s="420">
        <f>COUNTIFS(障害学生情報入力シート!$E$25:$E$1024,障害学生情報入力シート!$E$3,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84" s="420">
        <f>COUNTIFS(障害学生情報入力シート!$E$25:$E$1024,障害学生情報入力シート!$E$3,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84" s="418">
        <f>COUNTIFS(障害学生情報入力シート!$E$25:$E$1024,障害学生情報入力シート!$E$3,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84" s="419">
        <f>COUNTIFS(障害学生情報入力シート!$E$25:$E$1024,障害学生情報入力シート!$E$3,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84" s="420">
        <f>COUNTIFS(障害学生情報入力シート!$E$25:$E$1024,障害学生情報入力シート!$E$3,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84" s="420">
        <f>COUNTIFS(障害学生情報入力シート!$E$25:$E$1024,障害学生情報入力シート!$E$3,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84" s="420">
        <f>COUNTIFS(障害学生情報入力シート!$E$25:$E$1024,障害学生情報入力シート!$E$3,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84" s="405">
        <f>COUNTIFS(障害学生情報入力シート!$E$25:$E$1024,障害学生情報入力シート!$E$3,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84" s="441">
        <f>COUNTIFS(障害学生情報入力シート!$E$25:$E$1024,障害学生情報入力シート!$E$3,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84" s="558">
        <f t="shared" si="8"/>
        <v>0</v>
      </c>
    </row>
    <row r="85" spans="1:28" ht="15.95" customHeight="1" x14ac:dyDescent="0.4">
      <c r="A85" s="1703"/>
      <c r="B85" s="1704"/>
      <c r="C85" s="1705"/>
      <c r="D85" s="566"/>
      <c r="E85" s="567" t="s">
        <v>341</v>
      </c>
      <c r="F85" s="438">
        <f>SUMIFS(※集計※障害学生情報入力シート!$T$25:$T$1024,障害学生情報入力シート!$E$25:$E$1024,障害学生情報入力シート!$E$3,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85" s="412">
        <f>SUMIFS(※集計※障害学生情報入力シート!$T$25:$T$1024,障害学生情報入力シート!$E$25:$E$1024,障害学生情報入力シート!$E$3,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85" s="413">
        <f>SUMIFS(※集計※障害学生情報入力シート!$T$25:$T$1024,障害学生情報入力シート!$E$25:$E$1024,障害学生情報入力シート!$E$3,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85" s="414">
        <f>SUMIFS(※集計※障害学生情報入力シート!$T$25:$T$1024,障害学生情報入力シート!$E$25:$E$1024,障害学生情報入力シート!$E$3,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85" s="412">
        <f>SUMIFS(※集計※障害学生情報入力シート!$T$25:$T$1024,障害学生情報入力シート!$E$25:$E$1024,障害学生情報入力シート!$E$3,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85" s="413">
        <f>SUMIFS(※集計※障害学生情報入力シート!$T$25:$T$1024,障害学生情報入力シート!$E$25:$E$1024,障害学生情報入力シート!$E$3,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85" s="414">
        <f>SUMIFS(※集計※障害学生情報入力シート!$T$25:$T$1024,障害学生情報入力シート!$E$25:$E$1024,障害学生情報入力シート!$E$3,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85" s="414">
        <f>SUMIFS(※集計※障害学生情報入力シート!$T$25:$T$1024,障害学生情報入力シート!$E$25:$E$1024,障害学生情報入力シート!$E$3,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85" s="412">
        <f>SUMIFS(※集計※障害学生情報入力シート!$T$25:$T$1024,障害学生情報入力シート!$E$25:$E$1024,障害学生情報入力シート!$E$3,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85" s="413">
        <f>SUMIFS(※集計※障害学生情報入力シート!$T$25:$T$1024,障害学生情報入力シート!$E$25:$E$1024,障害学生情報入力シート!$E$3,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85" s="412">
        <f>SUMIFS(※集計※障害学生情報入力シート!$T$25:$T$1024,障害学生情報入力シート!$E$25:$E$1024,障害学生情報入力シート!$E$3,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85" s="413">
        <f>SUMIFS(※集計※障害学生情報入力シート!$T$25:$T$1024,障害学生情報入力シート!$E$25:$E$1024,障害学生情報入力シート!$E$3,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85" s="413">
        <f>SUMIFS(※集計※障害学生情報入力シート!$T$25:$T$1024,障害学生情報入力シート!$E$25:$E$1024,障害学生情報入力シート!$E$3,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85" s="414">
        <f>SUMIFS(※集計※障害学生情報入力シート!$T$25:$T$1024,障害学生情報入力シート!$E$25:$E$1024,障害学生情報入力シート!$E$3,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85" s="414">
        <f>SUMIFS(※集計※障害学生情報入力シート!$T$25:$T$1024,障害学生情報入力シート!$E$25:$E$1024,障害学生情報入力シート!$E$3,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85" s="412">
        <f>SUMIFS(※集計※障害学生情報入力シート!$T$25:$T$1024,障害学生情報入力シート!$E$25:$E$1024,障害学生情報入力シート!$E$3,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85" s="413">
        <f>SUMIFS(※集計※障害学生情報入力シート!$T$25:$T$1024,障害学生情報入力シート!$E$25:$E$1024,障害学生情報入力シート!$E$3,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85" s="414">
        <f>SUMIFS(※集計※障害学生情報入力シート!$T$25:$T$1024,障害学生情報入力シート!$E$25:$E$1024,障害学生情報入力シート!$E$3,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85" s="414">
        <f>SUMIFS(※集計※障害学生情報入力シート!$T$25:$T$1024,障害学生情報入力シート!$E$25:$E$1024,障害学生情報入力シート!$E$3,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85" s="414">
        <f>SUMIFS(※集計※障害学生情報入力シート!$T$25:$T$1024,障害学生情報入力シート!$E$25:$E$1024,障害学生情報入力シート!$E$3,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85" s="412">
        <f>SUMIFS(※集計※障害学生情報入力シート!$T$25:$T$1024,障害学生情報入力シート!$E$25:$E$1024,障害学生情報入力シート!$E$3,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85" s="439">
        <f>SUMIFS(※集計※障害学生情報入力シート!$T$25:$T$1024,障害学生情報入力シート!$E$25:$E$1024,障害学生情報入力シート!$E$3,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85" s="557">
        <f t="shared" si="8"/>
        <v>0</v>
      </c>
    </row>
    <row r="86" spans="1:28" ht="15.95" customHeight="1" x14ac:dyDescent="0.4">
      <c r="A86" s="1703"/>
      <c r="B86" s="1692" t="s">
        <v>655</v>
      </c>
      <c r="C86" s="1693"/>
      <c r="D86" s="1706" t="s">
        <v>346</v>
      </c>
      <c r="E86" s="1706"/>
      <c r="F86" s="440">
        <f>COUNTIFS(障害学生情報入力シート!$E$25:$E$1024,障害学生情報入力シート!$E$3,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86" s="418">
        <f>COUNTIFS(障害学生情報入力シート!$E$25:$E$1024,障害学生情報入力シート!$E$3,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86" s="419">
        <f>COUNTIFS(障害学生情報入力シート!$E$25:$E$1024,障害学生情報入力シート!$E$3,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86" s="420">
        <f>COUNTIFS(障害学生情報入力シート!$E$25:$E$1024,障害学生情報入力シート!$E$3,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86" s="418">
        <f>COUNTIFS(障害学生情報入力シート!$E$25:$E$1024,障害学生情報入力シート!$E$3,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86" s="419">
        <f>COUNTIFS(障害学生情報入力シート!$E$25:$E$1024,障害学生情報入力シート!$E$3,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86" s="420">
        <f>COUNTIFS(障害学生情報入力シート!$E$25:$E$1024,障害学生情報入力シート!$E$3,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86" s="420">
        <f>COUNTIFS(障害学生情報入力シート!$E$25:$E$1024,障害学生情報入力シート!$E$3,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86" s="418">
        <f>COUNTIFS(障害学生情報入力シート!$E$25:$E$1024,障害学生情報入力シート!$E$3,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86" s="419">
        <f>COUNTIFS(障害学生情報入力シート!$E$25:$E$1024,障害学生情報入力シート!$E$3,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86" s="405">
        <f>COUNTIFS(障害学生情報入力シート!$E$25:$E$1024,障害学生情報入力シート!$E$3,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86" s="419">
        <f>COUNTIFS(障害学生情報入力シート!$E$25:$E$1024,障害学生情報入力シート!$E$3,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86" s="419">
        <f>COUNTIFS(障害学生情報入力シート!$E$25:$E$1024,障害学生情報入力シート!$E$3,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86" s="420">
        <f>COUNTIFS(障害学生情報入力シート!$E$25:$E$1024,障害学生情報入力シート!$E$3,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86" s="420">
        <f>COUNTIFS(障害学生情報入力シート!$E$25:$E$1024,障害学生情報入力シート!$E$3,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86" s="418">
        <f>COUNTIFS(障害学生情報入力シート!$E$25:$E$1024,障害学生情報入力シート!$E$3,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86" s="419">
        <f>COUNTIFS(障害学生情報入力シート!$E$25:$E$1024,障害学生情報入力シート!$E$3,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86" s="420">
        <f>COUNTIFS(障害学生情報入力シート!$E$25:$E$1024,障害学生情報入力シート!$E$3,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86" s="420">
        <f>COUNTIFS(障害学生情報入力シート!$E$25:$E$1024,障害学生情報入力シート!$E$3,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86" s="420">
        <f>COUNTIFS(障害学生情報入力シート!$E$25:$E$1024,障害学生情報入力シート!$E$3,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86" s="405">
        <f>COUNTIFS(障害学生情報入力シート!$E$25:$E$1024,障害学生情報入力シート!$E$3,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86" s="441">
        <f>COUNTIFS(障害学生情報入力シート!$E$25:$E$1024,障害学生情報入力シート!$E$3,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86" s="558">
        <f t="shared" si="8"/>
        <v>0</v>
      </c>
    </row>
    <row r="87" spans="1:28" ht="15.95" customHeight="1" x14ac:dyDescent="0.4">
      <c r="A87" s="1703"/>
      <c r="B87" s="1704"/>
      <c r="C87" s="1705"/>
      <c r="D87" s="566"/>
      <c r="E87" s="567" t="s">
        <v>341</v>
      </c>
      <c r="F87" s="438">
        <f>SUMIFS(※集計※障害学生情報入力シート!$T$25:$T$1024,障害学生情報入力シート!$E$25:$E$1024,障害学生情報入力シート!$E$3,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87" s="412">
        <f>SUMIFS(※集計※障害学生情報入力シート!$T$25:$T$1024,障害学生情報入力シート!$E$25:$E$1024,障害学生情報入力シート!$E$3,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87" s="413">
        <f>SUMIFS(※集計※障害学生情報入力シート!$T$25:$T$1024,障害学生情報入力シート!$E$25:$E$1024,障害学生情報入力シート!$E$3,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87" s="414">
        <f>SUMIFS(※集計※障害学生情報入力シート!$T$25:$T$1024,障害学生情報入力シート!$E$25:$E$1024,障害学生情報入力シート!$E$3,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87" s="412">
        <f>SUMIFS(※集計※障害学生情報入力シート!$T$25:$T$1024,障害学生情報入力シート!$E$25:$E$1024,障害学生情報入力シート!$E$3,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87" s="413">
        <f>SUMIFS(※集計※障害学生情報入力シート!$T$25:$T$1024,障害学生情報入力シート!$E$25:$E$1024,障害学生情報入力シート!$E$3,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87" s="414">
        <f>SUMIFS(※集計※障害学生情報入力シート!$T$25:$T$1024,障害学生情報入力シート!$E$25:$E$1024,障害学生情報入力シート!$E$3,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87" s="414">
        <f>SUMIFS(※集計※障害学生情報入力シート!$T$25:$T$1024,障害学生情報入力シート!$E$25:$E$1024,障害学生情報入力シート!$E$3,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87" s="412">
        <f>SUMIFS(※集計※障害学生情報入力シート!$T$25:$T$1024,障害学生情報入力シート!$E$25:$E$1024,障害学生情報入力シート!$E$3,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87" s="413">
        <f>SUMIFS(※集計※障害学生情報入力シート!$T$25:$T$1024,障害学生情報入力シート!$E$25:$E$1024,障害学生情報入力シート!$E$3,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87" s="412">
        <f>SUMIFS(※集計※障害学生情報入力シート!$T$25:$T$1024,障害学生情報入力シート!$E$25:$E$1024,障害学生情報入力シート!$E$3,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87" s="413">
        <f>SUMIFS(※集計※障害学生情報入力シート!$T$25:$T$1024,障害学生情報入力シート!$E$25:$E$1024,障害学生情報入力シート!$E$3,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87" s="413">
        <f>SUMIFS(※集計※障害学生情報入力シート!$T$25:$T$1024,障害学生情報入力シート!$E$25:$E$1024,障害学生情報入力シート!$E$3,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87" s="414">
        <f>SUMIFS(※集計※障害学生情報入力シート!$T$25:$T$1024,障害学生情報入力シート!$E$25:$E$1024,障害学生情報入力シート!$E$3,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87" s="414">
        <f>SUMIFS(※集計※障害学生情報入力シート!$T$25:$T$1024,障害学生情報入力シート!$E$25:$E$1024,障害学生情報入力シート!$E$3,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87" s="412">
        <f>SUMIFS(※集計※障害学生情報入力シート!$T$25:$T$1024,障害学生情報入力シート!$E$25:$E$1024,障害学生情報入力シート!$E$3,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87" s="413">
        <f>SUMIFS(※集計※障害学生情報入力シート!$T$25:$T$1024,障害学生情報入力シート!$E$25:$E$1024,障害学生情報入力シート!$E$3,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87" s="414">
        <f>SUMIFS(※集計※障害学生情報入力シート!$T$25:$T$1024,障害学生情報入力シート!$E$25:$E$1024,障害学生情報入力シート!$E$3,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87" s="414">
        <f>SUMIFS(※集計※障害学生情報入力シート!$T$25:$T$1024,障害学生情報入力シート!$E$25:$E$1024,障害学生情報入力シート!$E$3,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87" s="414">
        <f>SUMIFS(※集計※障害学生情報入力シート!$T$25:$T$1024,障害学生情報入力シート!$E$25:$E$1024,障害学生情報入力シート!$E$3,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87" s="412">
        <f>SUMIFS(※集計※障害学生情報入力シート!$T$25:$T$1024,障害学生情報入力シート!$E$25:$E$1024,障害学生情報入力シート!$E$3,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87" s="439">
        <f>SUMIFS(※集計※障害学生情報入力シート!$T$25:$T$1024,障害学生情報入力シート!$E$25:$E$1024,障害学生情報入力シート!$E$3,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87" s="557">
        <f t="shared" si="8"/>
        <v>0</v>
      </c>
    </row>
    <row r="88" spans="1:28" ht="15.95" hidden="1" customHeight="1" x14ac:dyDescent="0.4">
      <c r="A88" s="1703"/>
      <c r="B88" s="1692" t="s">
        <v>347</v>
      </c>
      <c r="C88" s="1693"/>
      <c r="D88" s="1706" t="s">
        <v>346</v>
      </c>
      <c r="E88" s="1706"/>
      <c r="F88" s="440">
        <f>COUNTIFS(障害学生情報入力シート!$E$25:$E$1024,障害学生情報入力シート!$E$3,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88" s="418">
        <f>COUNTIFS(障害学生情報入力シート!$E$25:$E$1024,障害学生情報入力シート!$E$3,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88" s="419">
        <f>COUNTIFS(障害学生情報入力シート!$E$25:$E$1024,障害学生情報入力シート!$E$3,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88" s="420">
        <f>COUNTIFS(障害学生情報入力シート!$E$25:$E$1024,障害学生情報入力シート!$E$3,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88" s="418">
        <f>COUNTIFS(障害学生情報入力シート!$E$25:$E$1024,障害学生情報入力シート!$E$3,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88" s="419">
        <f>COUNTIFS(障害学生情報入力シート!$E$25:$E$1024,障害学生情報入力シート!$E$3,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88" s="420">
        <f>COUNTIFS(障害学生情報入力シート!$E$25:$E$1024,障害学生情報入力シート!$E$3,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88" s="420">
        <f>COUNTIFS(障害学生情報入力シート!$E$25:$E$1024,障害学生情報入力シート!$E$3,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88" s="418">
        <f>COUNTIFS(障害学生情報入力シート!$E$25:$E$1024,障害学生情報入力シート!$E$3,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88" s="419">
        <f>COUNTIFS(障害学生情報入力シート!$E$25:$E$1024,障害学生情報入力シート!$E$3,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88" s="405">
        <f>COUNTIFS(障害学生情報入力シート!$E$25:$E$1024,障害学生情報入力シート!$E$3,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88" s="419">
        <f>COUNTIFS(障害学生情報入力シート!$E$25:$E$1024,障害学生情報入力シート!$E$3,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88" s="419">
        <f>COUNTIFS(障害学生情報入力シート!$E$25:$E$1024,障害学生情報入力シート!$E$3,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88" s="420">
        <f>COUNTIFS(障害学生情報入力シート!$E$25:$E$1024,障害学生情報入力シート!$E$3,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88" s="420">
        <f>COUNTIFS(障害学生情報入力シート!$E$25:$E$1024,障害学生情報入力シート!$E$3,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88" s="418">
        <f>COUNTIFS(障害学生情報入力シート!$E$25:$E$1024,障害学生情報入力シート!$E$3,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88" s="419">
        <f>COUNTIFS(障害学生情報入力シート!$E$25:$E$1024,障害学生情報入力シート!$E$3,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88" s="420">
        <f>COUNTIFS(障害学生情報入力シート!$E$25:$E$1024,障害学生情報入力シート!$E$3,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88" s="420">
        <f>COUNTIFS(障害学生情報入力シート!$E$25:$E$1024,障害学生情報入力シート!$E$3,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88" s="420">
        <f>COUNTIFS(障害学生情報入力シート!$E$25:$E$1024,障害学生情報入力シート!$E$3,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88" s="405">
        <f>COUNTIFS(障害学生情報入力シート!$E$25:$E$1024,障害学生情報入力シート!$E$3,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88" s="441">
        <f>COUNTIFS(障害学生情報入力シート!$E$25:$E$1024,障害学生情報入力シート!$E$3,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88" s="558">
        <f t="shared" si="8"/>
        <v>0</v>
      </c>
    </row>
    <row r="89" spans="1:28" ht="15.95" hidden="1" customHeight="1" x14ac:dyDescent="0.4">
      <c r="A89" s="1703"/>
      <c r="B89" s="1704"/>
      <c r="C89" s="1705"/>
      <c r="D89" s="566"/>
      <c r="E89" s="567" t="s">
        <v>341</v>
      </c>
      <c r="F89" s="438">
        <f>SUMIFS(※集計※障害学生情報入力シート!$T$25:$T$1024,障害学生情報入力シート!$E$25:$E$1024,障害学生情報入力シート!$E$3,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89" s="412">
        <f>SUMIFS(※集計※障害学生情報入力シート!$T$25:$T$1024,障害学生情報入力シート!$E$25:$E$1024,障害学生情報入力シート!$E$3,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89" s="413">
        <f>SUMIFS(※集計※障害学生情報入力シート!$T$25:$T$1024,障害学生情報入力シート!$E$25:$E$1024,障害学生情報入力シート!$E$3,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89" s="414">
        <f>SUMIFS(※集計※障害学生情報入力シート!$T$25:$T$1024,障害学生情報入力シート!$E$25:$E$1024,障害学生情報入力シート!$E$3,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89" s="412">
        <f>SUMIFS(※集計※障害学生情報入力シート!$T$25:$T$1024,障害学生情報入力シート!$E$25:$E$1024,障害学生情報入力シート!$E$3,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89" s="413">
        <f>SUMIFS(※集計※障害学生情報入力シート!$T$25:$T$1024,障害学生情報入力シート!$E$25:$E$1024,障害学生情報入力シート!$E$3,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89" s="414">
        <f>SUMIFS(※集計※障害学生情報入力シート!$T$25:$T$1024,障害学生情報入力シート!$E$25:$E$1024,障害学生情報入力シート!$E$3,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89" s="414">
        <f>SUMIFS(※集計※障害学生情報入力シート!$T$25:$T$1024,障害学生情報入力シート!$E$25:$E$1024,障害学生情報入力シート!$E$3,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89" s="412">
        <f>SUMIFS(※集計※障害学生情報入力シート!$T$25:$T$1024,障害学生情報入力シート!$E$25:$E$1024,障害学生情報入力シート!$E$3,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89" s="413">
        <f>SUMIFS(※集計※障害学生情報入力シート!$T$25:$T$1024,障害学生情報入力シート!$E$25:$E$1024,障害学生情報入力シート!$E$3,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89" s="412">
        <f>SUMIFS(※集計※障害学生情報入力シート!$T$25:$T$1024,障害学生情報入力シート!$E$25:$E$1024,障害学生情報入力シート!$E$3,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89" s="413">
        <f>SUMIFS(※集計※障害学生情報入力シート!$T$25:$T$1024,障害学生情報入力シート!$E$25:$E$1024,障害学生情報入力シート!$E$3,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89" s="413">
        <f>SUMIFS(※集計※障害学生情報入力シート!$T$25:$T$1024,障害学生情報入力シート!$E$25:$E$1024,障害学生情報入力シート!$E$3,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89" s="414">
        <f>SUMIFS(※集計※障害学生情報入力シート!$T$25:$T$1024,障害学生情報入力シート!$E$25:$E$1024,障害学生情報入力シート!$E$3,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89" s="414">
        <f>SUMIFS(※集計※障害学生情報入力シート!$T$25:$T$1024,障害学生情報入力シート!$E$25:$E$1024,障害学生情報入力シート!$E$3,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89" s="412">
        <f>SUMIFS(※集計※障害学生情報入力シート!$T$25:$T$1024,障害学生情報入力シート!$E$25:$E$1024,障害学生情報入力シート!$E$3,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89" s="413">
        <f>SUMIFS(※集計※障害学生情報入力シート!$T$25:$T$1024,障害学生情報入力シート!$E$25:$E$1024,障害学生情報入力シート!$E$3,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89" s="414">
        <f>SUMIFS(※集計※障害学生情報入力シート!$T$25:$T$1024,障害学生情報入力シート!$E$25:$E$1024,障害学生情報入力シート!$E$3,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89" s="414">
        <f>SUMIFS(※集計※障害学生情報入力シート!$T$25:$T$1024,障害学生情報入力シート!$E$25:$E$1024,障害学生情報入力シート!$E$3,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89" s="414">
        <f>SUMIFS(※集計※障害学生情報入力シート!$T$25:$T$1024,障害学生情報入力シート!$E$25:$E$1024,障害学生情報入力シート!$E$3,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89" s="412">
        <f>SUMIFS(※集計※障害学生情報入力シート!$T$25:$T$1024,障害学生情報入力シート!$E$25:$E$1024,障害学生情報入力シート!$E$3,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89" s="439">
        <f>SUMIFS(※集計※障害学生情報入力シート!$T$25:$T$1024,障害学生情報入力シート!$E$25:$E$1024,障害学生情報入力シート!$E$3,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89" s="557">
        <f t="shared" si="8"/>
        <v>0</v>
      </c>
    </row>
    <row r="90" spans="1:28" ht="15.95" customHeight="1" x14ac:dyDescent="0.4">
      <c r="A90" s="1703"/>
      <c r="B90" s="1692" t="s">
        <v>656</v>
      </c>
      <c r="C90" s="1693"/>
      <c r="D90" s="1706" t="s">
        <v>346</v>
      </c>
      <c r="E90" s="1706"/>
      <c r="F90" s="440">
        <f>COUNTIFS(障害学生情報入力シート!$E$25:$E$1024,障害学生情報入力シート!$E$3,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90" s="418">
        <f>COUNTIFS(障害学生情報入力シート!$E$25:$E$1024,障害学生情報入力シート!$E$3,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90" s="419">
        <f>COUNTIFS(障害学生情報入力シート!$E$25:$E$1024,障害学生情報入力シート!$E$3,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90" s="420">
        <f>COUNTIFS(障害学生情報入力シート!$E$25:$E$1024,障害学生情報入力シート!$E$3,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90" s="418">
        <f>COUNTIFS(障害学生情報入力シート!$E$25:$E$1024,障害学生情報入力シート!$E$3,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90" s="419">
        <f>COUNTIFS(障害学生情報入力シート!$E$25:$E$1024,障害学生情報入力シート!$E$3,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90" s="420">
        <f>COUNTIFS(障害学生情報入力シート!$E$25:$E$1024,障害学生情報入力シート!$E$3,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90" s="420">
        <f>COUNTIFS(障害学生情報入力シート!$E$25:$E$1024,障害学生情報入力シート!$E$3,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90" s="418">
        <f>COUNTIFS(障害学生情報入力シート!$E$25:$E$1024,障害学生情報入力シート!$E$3,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90" s="419">
        <f>COUNTIFS(障害学生情報入力シート!$E$25:$E$1024,障害学生情報入力シート!$E$3,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90" s="405">
        <f>COUNTIFS(障害学生情報入力シート!$E$25:$E$1024,障害学生情報入力シート!$E$3,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90" s="419">
        <f>COUNTIFS(障害学生情報入力シート!$E$25:$E$1024,障害学生情報入力シート!$E$3,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90" s="419">
        <f>COUNTIFS(障害学生情報入力シート!$E$25:$E$1024,障害学生情報入力シート!$E$3,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90" s="420">
        <f>COUNTIFS(障害学生情報入力シート!$E$25:$E$1024,障害学生情報入力シート!$E$3,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90" s="420">
        <f>COUNTIFS(障害学生情報入力シート!$E$25:$E$1024,障害学生情報入力シート!$E$3,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90" s="418">
        <f>COUNTIFS(障害学生情報入力シート!$E$25:$E$1024,障害学生情報入力シート!$E$3,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90" s="419">
        <f>COUNTIFS(障害学生情報入力シート!$E$25:$E$1024,障害学生情報入力シート!$E$3,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90" s="420">
        <f>COUNTIFS(障害学生情報入力シート!$E$25:$E$1024,障害学生情報入力シート!$E$3,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90" s="420">
        <f>COUNTIFS(障害学生情報入力シート!$E$25:$E$1024,障害学生情報入力シート!$E$3,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90" s="420">
        <f>COUNTIFS(障害学生情報入力シート!$E$25:$E$1024,障害学生情報入力シート!$E$3,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90" s="405">
        <f>COUNTIFS(障害学生情報入力シート!$E$25:$E$1024,障害学生情報入力シート!$E$3,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90" s="441">
        <f>COUNTIFS(障害学生情報入力シート!$E$25:$E$1024,障害学生情報入力シート!$E$3,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90" s="558">
        <f t="shared" si="8"/>
        <v>0</v>
      </c>
    </row>
    <row r="91" spans="1:28" ht="15.95" customHeight="1" x14ac:dyDescent="0.4">
      <c r="A91" s="1703"/>
      <c r="B91" s="1704"/>
      <c r="C91" s="1705"/>
      <c r="D91" s="566"/>
      <c r="E91" s="567" t="s">
        <v>341</v>
      </c>
      <c r="F91" s="438">
        <f>SUMIFS(※集計※障害学生情報入力シート!$T$25:$T$1024,障害学生情報入力シート!$E$25:$E$1024,障害学生情報入力シート!$E$3,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91" s="412">
        <f>SUMIFS(※集計※障害学生情報入力シート!$T$25:$T$1024,障害学生情報入力シート!$E$25:$E$1024,障害学生情報入力シート!$E$3,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91" s="413">
        <f>SUMIFS(※集計※障害学生情報入力シート!$T$25:$T$1024,障害学生情報入力シート!$E$25:$E$1024,障害学生情報入力シート!$E$3,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91" s="414">
        <f>SUMIFS(※集計※障害学生情報入力シート!$T$25:$T$1024,障害学生情報入力シート!$E$25:$E$1024,障害学生情報入力シート!$E$3,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91" s="412">
        <f>SUMIFS(※集計※障害学生情報入力シート!$T$25:$T$1024,障害学生情報入力シート!$E$25:$E$1024,障害学生情報入力シート!$E$3,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91" s="413">
        <f>SUMIFS(※集計※障害学生情報入力シート!$T$25:$T$1024,障害学生情報入力シート!$E$25:$E$1024,障害学生情報入力シート!$E$3,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91" s="414">
        <f>SUMIFS(※集計※障害学生情報入力シート!$T$25:$T$1024,障害学生情報入力シート!$E$25:$E$1024,障害学生情報入力シート!$E$3,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91" s="414">
        <f>SUMIFS(※集計※障害学生情報入力シート!$T$25:$T$1024,障害学生情報入力シート!$E$25:$E$1024,障害学生情報入力シート!$E$3,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91" s="412">
        <f>SUMIFS(※集計※障害学生情報入力シート!$T$25:$T$1024,障害学生情報入力シート!$E$25:$E$1024,障害学生情報入力シート!$E$3,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91" s="413">
        <f>SUMIFS(※集計※障害学生情報入力シート!$T$25:$T$1024,障害学生情報入力シート!$E$25:$E$1024,障害学生情報入力シート!$E$3,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91" s="412">
        <f>SUMIFS(※集計※障害学生情報入力シート!$T$25:$T$1024,障害学生情報入力シート!$E$25:$E$1024,障害学生情報入力シート!$E$3,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91" s="413">
        <f>SUMIFS(※集計※障害学生情報入力シート!$T$25:$T$1024,障害学生情報入力シート!$E$25:$E$1024,障害学生情報入力シート!$E$3,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91" s="413">
        <f>SUMIFS(※集計※障害学生情報入力シート!$T$25:$T$1024,障害学生情報入力シート!$E$25:$E$1024,障害学生情報入力シート!$E$3,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91" s="414">
        <f>SUMIFS(※集計※障害学生情報入力シート!$T$25:$T$1024,障害学生情報入力シート!$E$25:$E$1024,障害学生情報入力シート!$E$3,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91" s="414">
        <f>SUMIFS(※集計※障害学生情報入力シート!$T$25:$T$1024,障害学生情報入力シート!$E$25:$E$1024,障害学生情報入力シート!$E$3,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91" s="412">
        <f>SUMIFS(※集計※障害学生情報入力シート!$T$25:$T$1024,障害学生情報入力シート!$E$25:$E$1024,障害学生情報入力シート!$E$3,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91" s="413">
        <f>SUMIFS(※集計※障害学生情報入力シート!$T$25:$T$1024,障害学生情報入力シート!$E$25:$E$1024,障害学生情報入力シート!$E$3,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91" s="414">
        <f>SUMIFS(※集計※障害学生情報入力シート!$T$25:$T$1024,障害学生情報入力シート!$E$25:$E$1024,障害学生情報入力シート!$E$3,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91" s="414">
        <f>SUMIFS(※集計※障害学生情報入力シート!$T$25:$T$1024,障害学生情報入力シート!$E$25:$E$1024,障害学生情報入力シート!$E$3,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91" s="414">
        <f>SUMIFS(※集計※障害学生情報入力シート!$T$25:$T$1024,障害学生情報入力シート!$E$25:$E$1024,障害学生情報入力シート!$E$3,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91" s="412">
        <f>SUMIFS(※集計※障害学生情報入力シート!$T$25:$T$1024,障害学生情報入力シート!$E$25:$E$1024,障害学生情報入力シート!$E$3,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91" s="439">
        <f>SUMIFS(※集計※障害学生情報入力シート!$T$25:$T$1024,障害学生情報入力シート!$E$25:$E$1024,障害学生情報入力シート!$E$3,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91" s="557">
        <f t="shared" si="8"/>
        <v>0</v>
      </c>
    </row>
    <row r="92" spans="1:28" ht="15.95" hidden="1" customHeight="1" x14ac:dyDescent="0.4">
      <c r="A92" s="1703"/>
      <c r="B92" s="1692" t="s">
        <v>348</v>
      </c>
      <c r="C92" s="1693"/>
      <c r="D92" s="1706" t="s">
        <v>346</v>
      </c>
      <c r="E92" s="1706"/>
      <c r="F92" s="440">
        <f>COUNTIFS(障害学生情報入力シート!$E$25:$E$1024,障害学生情報入力シート!$E$3,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92" s="418">
        <f>COUNTIFS(障害学生情報入力シート!$E$25:$E$1024,障害学生情報入力シート!$E$3,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92" s="419">
        <f>COUNTIFS(障害学生情報入力シート!$E$25:$E$1024,障害学生情報入力シート!$E$3,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92" s="420">
        <f>COUNTIFS(障害学生情報入力シート!$E$25:$E$1024,障害学生情報入力シート!$E$3,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92" s="418">
        <f>COUNTIFS(障害学生情報入力シート!$E$25:$E$1024,障害学生情報入力シート!$E$3,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92" s="419">
        <f>COUNTIFS(障害学生情報入力シート!$E$25:$E$1024,障害学生情報入力シート!$E$3,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92" s="420">
        <f>COUNTIFS(障害学生情報入力シート!$E$25:$E$1024,障害学生情報入力シート!$E$3,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92" s="420">
        <f>COUNTIFS(障害学生情報入力シート!$E$25:$E$1024,障害学生情報入力シート!$E$3,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92" s="418">
        <f>COUNTIFS(障害学生情報入力シート!$E$25:$E$1024,障害学生情報入力シート!$E$3,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92" s="419">
        <f>COUNTIFS(障害学生情報入力シート!$E$25:$E$1024,障害学生情報入力シート!$E$3,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92" s="405">
        <f>COUNTIFS(障害学生情報入力シート!$E$25:$E$1024,障害学生情報入力シート!$E$3,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92" s="419">
        <f>COUNTIFS(障害学生情報入力シート!$E$25:$E$1024,障害学生情報入力シート!$E$3,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92" s="419">
        <f>COUNTIFS(障害学生情報入力シート!$E$25:$E$1024,障害学生情報入力シート!$E$3,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92" s="420">
        <f>COUNTIFS(障害学生情報入力シート!$E$25:$E$1024,障害学生情報入力シート!$E$3,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92" s="420">
        <f>COUNTIFS(障害学生情報入力シート!$E$25:$E$1024,障害学生情報入力シート!$E$3,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92" s="418">
        <f>COUNTIFS(障害学生情報入力シート!$E$25:$E$1024,障害学生情報入力シート!$E$3,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92" s="419">
        <f>COUNTIFS(障害学生情報入力シート!$E$25:$E$1024,障害学生情報入力シート!$E$3,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92" s="420">
        <f>COUNTIFS(障害学生情報入力シート!$E$25:$E$1024,障害学生情報入力シート!$E$3,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92" s="420">
        <f>COUNTIFS(障害学生情報入力シート!$E$25:$E$1024,障害学生情報入力シート!$E$3,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92" s="420">
        <f>COUNTIFS(障害学生情報入力シート!$E$25:$E$1024,障害学生情報入力シート!$E$3,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92" s="405">
        <f>COUNTIFS(障害学生情報入力シート!$E$25:$E$1024,障害学生情報入力シート!$E$3,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92" s="441">
        <f>COUNTIFS(障害学生情報入力シート!$E$25:$E$1024,障害学生情報入力シート!$E$3,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92" s="558">
        <f t="shared" si="8"/>
        <v>0</v>
      </c>
    </row>
    <row r="93" spans="1:28" ht="15.95" hidden="1" customHeight="1" x14ac:dyDescent="0.4">
      <c r="A93" s="1703"/>
      <c r="B93" s="1704"/>
      <c r="C93" s="1705"/>
      <c r="D93" s="566"/>
      <c r="E93" s="567" t="s">
        <v>341</v>
      </c>
      <c r="F93" s="438">
        <f>SUMIFS(※集計※障害学生情報入力シート!$T$25:$T$1024,障害学生情報入力シート!$E$25:$E$1024,障害学生情報入力シート!$E$3,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93" s="412">
        <f>SUMIFS(※集計※障害学生情報入力シート!$T$25:$T$1024,障害学生情報入力シート!$E$25:$E$1024,障害学生情報入力シート!$E$3,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93" s="413">
        <f>SUMIFS(※集計※障害学生情報入力シート!$T$25:$T$1024,障害学生情報入力シート!$E$25:$E$1024,障害学生情報入力シート!$E$3,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93" s="414">
        <f>SUMIFS(※集計※障害学生情報入力シート!$T$25:$T$1024,障害学生情報入力シート!$E$25:$E$1024,障害学生情報入力シート!$E$3,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93" s="412">
        <f>SUMIFS(※集計※障害学生情報入力シート!$T$25:$T$1024,障害学生情報入力シート!$E$25:$E$1024,障害学生情報入力シート!$E$3,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93" s="413">
        <f>SUMIFS(※集計※障害学生情報入力シート!$T$25:$T$1024,障害学生情報入力シート!$E$25:$E$1024,障害学生情報入力シート!$E$3,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93" s="414">
        <f>SUMIFS(※集計※障害学生情報入力シート!$T$25:$T$1024,障害学生情報入力シート!$E$25:$E$1024,障害学生情報入力シート!$E$3,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93" s="414">
        <f>SUMIFS(※集計※障害学生情報入力シート!$T$25:$T$1024,障害学生情報入力シート!$E$25:$E$1024,障害学生情報入力シート!$E$3,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93" s="412">
        <f>SUMIFS(※集計※障害学生情報入力シート!$T$25:$T$1024,障害学生情報入力シート!$E$25:$E$1024,障害学生情報入力シート!$E$3,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93" s="413">
        <f>SUMIFS(※集計※障害学生情報入力シート!$T$25:$T$1024,障害学生情報入力シート!$E$25:$E$1024,障害学生情報入力シート!$E$3,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93" s="412">
        <f>SUMIFS(※集計※障害学生情報入力シート!$T$25:$T$1024,障害学生情報入力シート!$E$25:$E$1024,障害学生情報入力シート!$E$3,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93" s="413">
        <f>SUMIFS(※集計※障害学生情報入力シート!$T$25:$T$1024,障害学生情報入力シート!$E$25:$E$1024,障害学生情報入力シート!$E$3,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93" s="413">
        <f>SUMIFS(※集計※障害学生情報入力シート!$T$25:$T$1024,障害学生情報入力シート!$E$25:$E$1024,障害学生情報入力シート!$E$3,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93" s="414">
        <f>SUMIFS(※集計※障害学生情報入力シート!$T$25:$T$1024,障害学生情報入力シート!$E$25:$E$1024,障害学生情報入力シート!$E$3,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93" s="414">
        <f>SUMIFS(※集計※障害学生情報入力シート!$T$25:$T$1024,障害学生情報入力シート!$E$25:$E$1024,障害学生情報入力シート!$E$3,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93" s="412">
        <f>SUMIFS(※集計※障害学生情報入力シート!$T$25:$T$1024,障害学生情報入力シート!$E$25:$E$1024,障害学生情報入力シート!$E$3,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93" s="413">
        <f>SUMIFS(※集計※障害学生情報入力シート!$T$25:$T$1024,障害学生情報入力シート!$E$25:$E$1024,障害学生情報入力シート!$E$3,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93" s="414">
        <f>SUMIFS(※集計※障害学生情報入力シート!$T$25:$T$1024,障害学生情報入力シート!$E$25:$E$1024,障害学生情報入力シート!$E$3,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93" s="414">
        <f>SUMIFS(※集計※障害学生情報入力シート!$T$25:$T$1024,障害学生情報入力シート!$E$25:$E$1024,障害学生情報入力シート!$E$3,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93" s="414">
        <f>SUMIFS(※集計※障害学生情報入力シート!$T$25:$T$1024,障害学生情報入力シート!$E$25:$E$1024,障害学生情報入力シート!$E$3,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93" s="412">
        <f>SUMIFS(※集計※障害学生情報入力シート!$T$25:$T$1024,障害学生情報入力シート!$E$25:$E$1024,障害学生情報入力シート!$E$3,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93" s="439">
        <f>SUMIFS(※集計※障害学生情報入力シート!$T$25:$T$1024,障害学生情報入力シート!$E$25:$E$1024,障害学生情報入力シート!$E$3,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93" s="557">
        <f t="shared" si="8"/>
        <v>0</v>
      </c>
    </row>
    <row r="94" spans="1:28" ht="15.95" customHeight="1" x14ac:dyDescent="0.4">
      <c r="A94" s="1703"/>
      <c r="B94" s="1692" t="s">
        <v>349</v>
      </c>
      <c r="C94" s="1693"/>
      <c r="D94" s="1706" t="s">
        <v>346</v>
      </c>
      <c r="E94" s="1706"/>
      <c r="F94" s="440">
        <f>COUNTIFS(障害学生情報入力シート!$E$25:$E$1024,障害学生情報入力シート!$E$3,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94" s="418">
        <f>COUNTIFS(障害学生情報入力シート!$E$25:$E$1024,障害学生情報入力シート!$E$3,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94" s="419">
        <f>COUNTIFS(障害学生情報入力シート!$E$25:$E$1024,障害学生情報入力シート!$E$3,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94" s="420">
        <f>COUNTIFS(障害学生情報入力シート!$E$25:$E$1024,障害学生情報入力シート!$E$3,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94" s="418">
        <f>COUNTIFS(障害学生情報入力シート!$E$25:$E$1024,障害学生情報入力シート!$E$3,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94" s="419">
        <f>COUNTIFS(障害学生情報入力シート!$E$25:$E$1024,障害学生情報入力シート!$E$3,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94" s="420">
        <f>COUNTIFS(障害学生情報入力シート!$E$25:$E$1024,障害学生情報入力シート!$E$3,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94" s="420">
        <f>COUNTIFS(障害学生情報入力シート!$E$25:$E$1024,障害学生情報入力シート!$E$3,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94" s="418">
        <f>COUNTIFS(障害学生情報入力シート!$E$25:$E$1024,障害学生情報入力シート!$E$3,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94" s="419">
        <f>COUNTIFS(障害学生情報入力シート!$E$25:$E$1024,障害学生情報入力シート!$E$3,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94" s="405">
        <f>COUNTIFS(障害学生情報入力シート!$E$25:$E$1024,障害学生情報入力シート!$E$3,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94" s="419">
        <f>COUNTIFS(障害学生情報入力シート!$E$25:$E$1024,障害学生情報入力シート!$E$3,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94" s="419">
        <f>COUNTIFS(障害学生情報入力シート!$E$25:$E$1024,障害学生情報入力シート!$E$3,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94" s="420">
        <f>COUNTIFS(障害学生情報入力シート!$E$25:$E$1024,障害学生情報入力シート!$E$3,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94" s="420">
        <f>COUNTIFS(障害学生情報入力シート!$E$25:$E$1024,障害学生情報入力シート!$E$3,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94" s="418">
        <f>COUNTIFS(障害学生情報入力シート!$E$25:$E$1024,障害学生情報入力シート!$E$3,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94" s="419">
        <f>COUNTIFS(障害学生情報入力シート!$E$25:$E$1024,障害学生情報入力シート!$E$3,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94" s="420">
        <f>COUNTIFS(障害学生情報入力シート!$E$25:$E$1024,障害学生情報入力シート!$E$3,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94" s="420">
        <f>COUNTIFS(障害学生情報入力シート!$E$25:$E$1024,障害学生情報入力シート!$E$3,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94" s="420">
        <f>COUNTIFS(障害学生情報入力シート!$E$25:$E$1024,障害学生情報入力シート!$E$3,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94" s="405">
        <f>COUNTIFS(障害学生情報入力シート!$E$25:$E$1024,障害学生情報入力シート!$E$3,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94" s="441">
        <f>COUNTIFS(障害学生情報入力シート!$E$25:$E$1024,障害学生情報入力シート!$E$3,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94" s="558">
        <f t="shared" si="8"/>
        <v>0</v>
      </c>
    </row>
    <row r="95" spans="1:28" ht="15.95" customHeight="1" x14ac:dyDescent="0.4">
      <c r="A95" s="1703"/>
      <c r="B95" s="1704"/>
      <c r="C95" s="1705"/>
      <c r="D95" s="566"/>
      <c r="E95" s="567" t="s">
        <v>341</v>
      </c>
      <c r="F95" s="438">
        <f>SUMIFS(※集計※障害学生情報入力シート!$T$25:$T$1024,障害学生情報入力シート!$E$25:$E$1024,障害学生情報入力シート!$E$3,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95" s="412">
        <f>SUMIFS(※集計※障害学生情報入力シート!$T$25:$T$1024,障害学生情報入力シート!$E$25:$E$1024,障害学生情報入力シート!$E$3,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95" s="413">
        <f>SUMIFS(※集計※障害学生情報入力シート!$T$25:$T$1024,障害学生情報入力シート!$E$25:$E$1024,障害学生情報入力シート!$E$3,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95" s="414">
        <f>SUMIFS(※集計※障害学生情報入力シート!$T$25:$T$1024,障害学生情報入力シート!$E$25:$E$1024,障害学生情報入力シート!$E$3,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95" s="412">
        <f>SUMIFS(※集計※障害学生情報入力シート!$T$25:$T$1024,障害学生情報入力シート!$E$25:$E$1024,障害学生情報入力シート!$E$3,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95" s="413">
        <f>SUMIFS(※集計※障害学生情報入力シート!$T$25:$T$1024,障害学生情報入力シート!$E$25:$E$1024,障害学生情報入力シート!$E$3,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95" s="414">
        <f>SUMIFS(※集計※障害学生情報入力シート!$T$25:$T$1024,障害学生情報入力シート!$E$25:$E$1024,障害学生情報入力シート!$E$3,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95" s="414">
        <f>SUMIFS(※集計※障害学生情報入力シート!$T$25:$T$1024,障害学生情報入力シート!$E$25:$E$1024,障害学生情報入力シート!$E$3,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95" s="412">
        <f>SUMIFS(※集計※障害学生情報入力シート!$T$25:$T$1024,障害学生情報入力シート!$E$25:$E$1024,障害学生情報入力シート!$E$3,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95" s="413">
        <f>SUMIFS(※集計※障害学生情報入力シート!$T$25:$T$1024,障害学生情報入力シート!$E$25:$E$1024,障害学生情報入力シート!$E$3,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95" s="412">
        <f>SUMIFS(※集計※障害学生情報入力シート!$T$25:$T$1024,障害学生情報入力シート!$E$25:$E$1024,障害学生情報入力シート!$E$3,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95" s="413">
        <f>SUMIFS(※集計※障害学生情報入力シート!$T$25:$T$1024,障害学生情報入力シート!$E$25:$E$1024,障害学生情報入力シート!$E$3,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95" s="413">
        <f>SUMIFS(※集計※障害学生情報入力シート!$T$25:$T$1024,障害学生情報入力シート!$E$25:$E$1024,障害学生情報入力シート!$E$3,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95" s="414">
        <f>SUMIFS(※集計※障害学生情報入力シート!$T$25:$T$1024,障害学生情報入力シート!$E$25:$E$1024,障害学生情報入力シート!$E$3,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95" s="414">
        <f>SUMIFS(※集計※障害学生情報入力シート!$T$25:$T$1024,障害学生情報入力シート!$E$25:$E$1024,障害学生情報入力シート!$E$3,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95" s="412">
        <f>SUMIFS(※集計※障害学生情報入力シート!$T$25:$T$1024,障害学生情報入力シート!$E$25:$E$1024,障害学生情報入力シート!$E$3,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95" s="413">
        <f>SUMIFS(※集計※障害学生情報入力シート!$T$25:$T$1024,障害学生情報入力シート!$E$25:$E$1024,障害学生情報入力シート!$E$3,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95" s="414">
        <f>SUMIFS(※集計※障害学生情報入力シート!$T$25:$T$1024,障害学生情報入力シート!$E$25:$E$1024,障害学生情報入力シート!$E$3,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95" s="414">
        <f>SUMIFS(※集計※障害学生情報入力シート!$T$25:$T$1024,障害学生情報入力シート!$E$25:$E$1024,障害学生情報入力シート!$E$3,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95" s="414">
        <f>SUMIFS(※集計※障害学生情報入力シート!$T$25:$T$1024,障害学生情報入力シート!$E$25:$E$1024,障害学生情報入力シート!$E$3,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95" s="412">
        <f>SUMIFS(※集計※障害学生情報入力シート!$T$25:$T$1024,障害学生情報入力シート!$E$25:$E$1024,障害学生情報入力シート!$E$3,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95" s="439">
        <f>SUMIFS(※集計※障害学生情報入力シート!$T$25:$T$1024,障害学生情報入力シート!$E$25:$E$1024,障害学生情報入力シート!$E$3,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95" s="557">
        <f t="shared" si="8"/>
        <v>0</v>
      </c>
    </row>
    <row r="96" spans="1:28" ht="15.95" customHeight="1" x14ac:dyDescent="0.4">
      <c r="A96" s="1703"/>
      <c r="B96" s="1692" t="s">
        <v>350</v>
      </c>
      <c r="C96" s="1693"/>
      <c r="D96" s="1706" t="s">
        <v>346</v>
      </c>
      <c r="E96" s="1706"/>
      <c r="F96" s="440">
        <f>COUNTIFS(障害学生情報入力シート!$E$25:$E$1024,障害学生情報入力シート!$E$3,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96" s="418">
        <f>COUNTIFS(障害学生情報入力シート!$E$25:$E$1024,障害学生情報入力シート!$E$3,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96" s="419">
        <f>COUNTIFS(障害学生情報入力シート!$E$25:$E$1024,障害学生情報入力シート!$E$3,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96" s="420">
        <f>COUNTIFS(障害学生情報入力シート!$E$25:$E$1024,障害学生情報入力シート!$E$3,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96" s="418">
        <f>COUNTIFS(障害学生情報入力シート!$E$25:$E$1024,障害学生情報入力シート!$E$3,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96" s="419">
        <f>COUNTIFS(障害学生情報入力シート!$E$25:$E$1024,障害学生情報入力シート!$E$3,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96" s="420">
        <f>COUNTIFS(障害学生情報入力シート!$E$25:$E$1024,障害学生情報入力シート!$E$3,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96" s="420">
        <f>COUNTIFS(障害学生情報入力シート!$E$25:$E$1024,障害学生情報入力シート!$E$3,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96" s="418">
        <f>COUNTIFS(障害学生情報入力シート!$E$25:$E$1024,障害学生情報入力シート!$E$3,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96" s="419">
        <f>COUNTIFS(障害学生情報入力シート!$E$25:$E$1024,障害学生情報入力シート!$E$3,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96" s="405">
        <f>COUNTIFS(障害学生情報入力シート!$E$25:$E$1024,障害学生情報入力シート!$E$3,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96" s="419">
        <f>COUNTIFS(障害学生情報入力シート!$E$25:$E$1024,障害学生情報入力シート!$E$3,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96" s="419">
        <f>COUNTIFS(障害学生情報入力シート!$E$25:$E$1024,障害学生情報入力シート!$E$3,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96" s="420">
        <f>COUNTIFS(障害学生情報入力シート!$E$25:$E$1024,障害学生情報入力シート!$E$3,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96" s="420">
        <f>COUNTIFS(障害学生情報入力シート!$E$25:$E$1024,障害学生情報入力シート!$E$3,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96" s="418">
        <f>COUNTIFS(障害学生情報入力シート!$E$25:$E$1024,障害学生情報入力シート!$E$3,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96" s="419">
        <f>COUNTIFS(障害学生情報入力シート!$E$25:$E$1024,障害学生情報入力シート!$E$3,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96" s="420">
        <f>COUNTIFS(障害学生情報入力シート!$E$25:$E$1024,障害学生情報入力シート!$E$3,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96" s="420">
        <f>COUNTIFS(障害学生情報入力シート!$E$25:$E$1024,障害学生情報入力シート!$E$3,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96" s="420">
        <f>COUNTIFS(障害学生情報入力シート!$E$25:$E$1024,障害学生情報入力シート!$E$3,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96" s="405">
        <f>COUNTIFS(障害学生情報入力シート!$E$25:$E$1024,障害学生情報入力シート!$E$3,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96" s="441">
        <f>COUNTIFS(障害学生情報入力シート!$E$25:$E$1024,障害学生情報入力シート!$E$3,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96" s="558">
        <f t="shared" si="8"/>
        <v>0</v>
      </c>
    </row>
    <row r="97" spans="1:28" ht="15.95" customHeight="1" x14ac:dyDescent="0.4">
      <c r="A97" s="1703"/>
      <c r="B97" s="1704"/>
      <c r="C97" s="1705"/>
      <c r="D97" s="566"/>
      <c r="E97" s="567" t="s">
        <v>341</v>
      </c>
      <c r="F97" s="438">
        <f>SUMIFS(※集計※障害学生情報入力シート!$T$25:$T$1024,障害学生情報入力シート!$E$25:$E$1024,障害学生情報入力シート!$E$3,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97" s="412">
        <f>SUMIFS(※集計※障害学生情報入力シート!$T$25:$T$1024,障害学生情報入力シート!$E$25:$E$1024,障害学生情報入力シート!$E$3,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97" s="413">
        <f>SUMIFS(※集計※障害学生情報入力シート!$T$25:$T$1024,障害学生情報入力シート!$E$25:$E$1024,障害学生情報入力シート!$E$3,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97" s="414">
        <f>SUMIFS(※集計※障害学生情報入力シート!$T$25:$T$1024,障害学生情報入力シート!$E$25:$E$1024,障害学生情報入力シート!$E$3,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97" s="412">
        <f>SUMIFS(※集計※障害学生情報入力シート!$T$25:$T$1024,障害学生情報入力シート!$E$25:$E$1024,障害学生情報入力シート!$E$3,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97" s="413">
        <f>SUMIFS(※集計※障害学生情報入力シート!$T$25:$T$1024,障害学生情報入力シート!$E$25:$E$1024,障害学生情報入力シート!$E$3,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97" s="414">
        <f>SUMIFS(※集計※障害学生情報入力シート!$T$25:$T$1024,障害学生情報入力シート!$E$25:$E$1024,障害学生情報入力シート!$E$3,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97" s="414">
        <f>SUMIFS(※集計※障害学生情報入力シート!$T$25:$T$1024,障害学生情報入力シート!$E$25:$E$1024,障害学生情報入力シート!$E$3,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97" s="412">
        <f>SUMIFS(※集計※障害学生情報入力シート!$T$25:$T$1024,障害学生情報入力シート!$E$25:$E$1024,障害学生情報入力シート!$E$3,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97" s="413">
        <f>SUMIFS(※集計※障害学生情報入力シート!$T$25:$T$1024,障害学生情報入力シート!$E$25:$E$1024,障害学生情報入力シート!$E$3,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97" s="412">
        <f>SUMIFS(※集計※障害学生情報入力シート!$T$25:$T$1024,障害学生情報入力シート!$E$25:$E$1024,障害学生情報入力シート!$E$3,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97" s="413">
        <f>SUMIFS(※集計※障害学生情報入力シート!$T$25:$T$1024,障害学生情報入力シート!$E$25:$E$1024,障害学生情報入力シート!$E$3,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97" s="413">
        <f>SUMIFS(※集計※障害学生情報入力シート!$T$25:$T$1024,障害学生情報入力シート!$E$25:$E$1024,障害学生情報入力シート!$E$3,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97" s="414">
        <f>SUMIFS(※集計※障害学生情報入力シート!$T$25:$T$1024,障害学生情報入力シート!$E$25:$E$1024,障害学生情報入力シート!$E$3,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97" s="414">
        <f>SUMIFS(※集計※障害学生情報入力シート!$T$25:$T$1024,障害学生情報入力シート!$E$25:$E$1024,障害学生情報入力シート!$E$3,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97" s="412">
        <f>SUMIFS(※集計※障害学生情報入力シート!$T$25:$T$1024,障害学生情報入力シート!$E$25:$E$1024,障害学生情報入力シート!$E$3,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97" s="413">
        <f>SUMIFS(※集計※障害学生情報入力シート!$T$25:$T$1024,障害学生情報入力シート!$E$25:$E$1024,障害学生情報入力シート!$E$3,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97" s="414">
        <f>SUMIFS(※集計※障害学生情報入力シート!$T$25:$T$1024,障害学生情報入力シート!$E$25:$E$1024,障害学生情報入力シート!$E$3,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97" s="414">
        <f>SUMIFS(※集計※障害学生情報入力シート!$T$25:$T$1024,障害学生情報入力シート!$E$25:$E$1024,障害学生情報入力シート!$E$3,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97" s="414">
        <f>SUMIFS(※集計※障害学生情報入力シート!$T$25:$T$1024,障害学生情報入力シート!$E$25:$E$1024,障害学生情報入力シート!$E$3,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97" s="412">
        <f>SUMIFS(※集計※障害学生情報入力シート!$T$25:$T$1024,障害学生情報入力シート!$E$25:$E$1024,障害学生情報入力シート!$E$3,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97" s="439">
        <f>SUMIFS(※集計※障害学生情報入力シート!$T$25:$T$1024,障害学生情報入力シート!$E$25:$E$1024,障害学生情報入力シート!$E$3,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97" s="557">
        <f t="shared" si="8"/>
        <v>0</v>
      </c>
    </row>
    <row r="98" spans="1:28" ht="15.95" customHeight="1" x14ac:dyDescent="0.4">
      <c r="A98" s="1703"/>
      <c r="B98" s="1692" t="s">
        <v>351</v>
      </c>
      <c r="C98" s="1693"/>
      <c r="D98" s="1706" t="s">
        <v>346</v>
      </c>
      <c r="E98" s="1706"/>
      <c r="F98" s="440">
        <f>COUNTIFS(障害学生情報入力シート!$E$25:$E$1024,障害学生情報入力シート!$E$3,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98" s="418">
        <f>COUNTIFS(障害学生情報入力シート!$E$25:$E$1024,障害学生情報入力シート!$E$3,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98" s="419">
        <f>COUNTIFS(障害学生情報入力シート!$E$25:$E$1024,障害学生情報入力シート!$E$3,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98" s="420">
        <f>COUNTIFS(障害学生情報入力シート!$E$25:$E$1024,障害学生情報入力シート!$E$3,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98" s="418">
        <f>COUNTIFS(障害学生情報入力シート!$E$25:$E$1024,障害学生情報入力シート!$E$3,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98" s="419">
        <f>COUNTIFS(障害学生情報入力シート!$E$25:$E$1024,障害学生情報入力シート!$E$3,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98" s="420">
        <f>COUNTIFS(障害学生情報入力シート!$E$25:$E$1024,障害学生情報入力シート!$E$3,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98" s="420">
        <f>COUNTIFS(障害学生情報入力シート!$E$25:$E$1024,障害学生情報入力シート!$E$3,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98" s="418">
        <f>COUNTIFS(障害学生情報入力シート!$E$25:$E$1024,障害学生情報入力シート!$E$3,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98" s="419">
        <f>COUNTIFS(障害学生情報入力シート!$E$25:$E$1024,障害学生情報入力シート!$E$3,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98" s="405">
        <f>COUNTIFS(障害学生情報入力シート!$E$25:$E$1024,障害学生情報入力シート!$E$3,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98" s="419">
        <f>COUNTIFS(障害学生情報入力シート!$E$25:$E$1024,障害学生情報入力シート!$E$3,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98" s="419">
        <f>COUNTIFS(障害学生情報入力シート!$E$25:$E$1024,障害学生情報入力シート!$E$3,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98" s="420">
        <f>COUNTIFS(障害学生情報入力シート!$E$25:$E$1024,障害学生情報入力シート!$E$3,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98" s="420">
        <f>COUNTIFS(障害学生情報入力シート!$E$25:$E$1024,障害学生情報入力シート!$E$3,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98" s="418">
        <f>COUNTIFS(障害学生情報入力シート!$E$25:$E$1024,障害学生情報入力シート!$E$3,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98" s="419">
        <f>COUNTIFS(障害学生情報入力シート!$E$25:$E$1024,障害学生情報入力シート!$E$3,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98" s="420">
        <f>COUNTIFS(障害学生情報入力シート!$E$25:$E$1024,障害学生情報入力シート!$E$3,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98" s="420">
        <f>COUNTIFS(障害学生情報入力シート!$E$25:$E$1024,障害学生情報入力シート!$E$3,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98" s="420">
        <f>COUNTIFS(障害学生情報入力シート!$E$25:$E$1024,障害学生情報入力シート!$E$3,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98" s="405">
        <f>COUNTIFS(障害学生情報入力シート!$E$25:$E$1024,障害学生情報入力シート!$E$3,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98" s="441">
        <f>COUNTIFS(障害学生情報入力シート!$E$25:$E$1024,障害学生情報入力シート!$E$3,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98" s="558">
        <f t="shared" si="8"/>
        <v>0</v>
      </c>
    </row>
    <row r="99" spans="1:28" ht="15.95" customHeight="1" x14ac:dyDescent="0.4">
      <c r="A99" s="1703"/>
      <c r="B99" s="1704"/>
      <c r="C99" s="1705"/>
      <c r="D99" s="566"/>
      <c r="E99" s="567" t="s">
        <v>341</v>
      </c>
      <c r="F99" s="438">
        <f>SUMIFS(※集計※障害学生情報入力シート!$T$25:$T$1024,障害学生情報入力シート!$E$25:$E$1024,障害学生情報入力シート!$E$3,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99" s="412">
        <f>SUMIFS(※集計※障害学生情報入力シート!$T$25:$T$1024,障害学生情報入力シート!$E$25:$E$1024,障害学生情報入力シート!$E$3,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99" s="413">
        <f>SUMIFS(※集計※障害学生情報入力シート!$T$25:$T$1024,障害学生情報入力シート!$E$25:$E$1024,障害学生情報入力シート!$E$3,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99" s="414">
        <f>SUMIFS(※集計※障害学生情報入力シート!$T$25:$T$1024,障害学生情報入力シート!$E$25:$E$1024,障害学生情報入力シート!$E$3,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99" s="412">
        <f>SUMIFS(※集計※障害学生情報入力シート!$T$25:$T$1024,障害学生情報入力シート!$E$25:$E$1024,障害学生情報入力シート!$E$3,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99" s="413">
        <f>SUMIFS(※集計※障害学生情報入力シート!$T$25:$T$1024,障害学生情報入力シート!$E$25:$E$1024,障害学生情報入力シート!$E$3,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99" s="414">
        <f>SUMIFS(※集計※障害学生情報入力シート!$T$25:$T$1024,障害学生情報入力シート!$E$25:$E$1024,障害学生情報入力シート!$E$3,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99" s="414">
        <f>SUMIFS(※集計※障害学生情報入力シート!$T$25:$T$1024,障害学生情報入力シート!$E$25:$E$1024,障害学生情報入力シート!$E$3,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99" s="412">
        <f>SUMIFS(※集計※障害学生情報入力シート!$T$25:$T$1024,障害学生情報入力シート!$E$25:$E$1024,障害学生情報入力シート!$E$3,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99" s="413">
        <f>SUMIFS(※集計※障害学生情報入力シート!$T$25:$T$1024,障害学生情報入力シート!$E$25:$E$1024,障害学生情報入力シート!$E$3,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99" s="412">
        <f>SUMIFS(※集計※障害学生情報入力シート!$T$25:$T$1024,障害学生情報入力シート!$E$25:$E$1024,障害学生情報入力シート!$E$3,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99" s="413">
        <f>SUMIFS(※集計※障害学生情報入力シート!$T$25:$T$1024,障害学生情報入力シート!$E$25:$E$1024,障害学生情報入力シート!$E$3,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99" s="413">
        <f>SUMIFS(※集計※障害学生情報入力シート!$T$25:$T$1024,障害学生情報入力シート!$E$25:$E$1024,障害学生情報入力シート!$E$3,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99" s="414">
        <f>SUMIFS(※集計※障害学生情報入力シート!$T$25:$T$1024,障害学生情報入力シート!$E$25:$E$1024,障害学生情報入力シート!$E$3,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99" s="414">
        <f>SUMIFS(※集計※障害学生情報入力シート!$T$25:$T$1024,障害学生情報入力シート!$E$25:$E$1024,障害学生情報入力シート!$E$3,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99" s="412">
        <f>SUMIFS(※集計※障害学生情報入力シート!$T$25:$T$1024,障害学生情報入力シート!$E$25:$E$1024,障害学生情報入力シート!$E$3,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99" s="413">
        <f>SUMIFS(※集計※障害学生情報入力シート!$T$25:$T$1024,障害学生情報入力シート!$E$25:$E$1024,障害学生情報入力シート!$E$3,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99" s="414">
        <f>SUMIFS(※集計※障害学生情報入力シート!$T$25:$T$1024,障害学生情報入力シート!$E$25:$E$1024,障害学生情報入力シート!$E$3,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99" s="414">
        <f>SUMIFS(※集計※障害学生情報入力シート!$T$25:$T$1024,障害学生情報入力シート!$E$25:$E$1024,障害学生情報入力シート!$E$3,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99" s="414">
        <f>SUMIFS(※集計※障害学生情報入力シート!$T$25:$T$1024,障害学生情報入力シート!$E$25:$E$1024,障害学生情報入力シート!$E$3,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99" s="412">
        <f>SUMIFS(※集計※障害学生情報入力シート!$T$25:$T$1024,障害学生情報入力シート!$E$25:$E$1024,障害学生情報入力シート!$E$3,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99" s="439">
        <f>SUMIFS(※集計※障害学生情報入力シート!$T$25:$T$1024,障害学生情報入力シート!$E$25:$E$1024,障害学生情報入力シート!$E$3,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99" s="557">
        <f t="shared" si="8"/>
        <v>0</v>
      </c>
    </row>
    <row r="100" spans="1:28" ht="15.95" customHeight="1" x14ac:dyDescent="0.4">
      <c r="A100" s="1703"/>
      <c r="B100" s="1692" t="s">
        <v>352</v>
      </c>
      <c r="C100" s="1693"/>
      <c r="D100" s="1696" t="s">
        <v>346</v>
      </c>
      <c r="E100" s="1696"/>
      <c r="F100" s="440">
        <f>COUNTIFS(障害学生情報入力シート!$E$25:$E$1024,障害学生情報入力シート!$E$3,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00" s="418">
        <f>COUNTIFS(障害学生情報入力シート!$E$25:$E$1024,障害学生情報入力シート!$E$3,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00" s="419">
        <f>COUNTIFS(障害学生情報入力シート!$E$25:$E$1024,障害学生情報入力シート!$E$3,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00" s="420">
        <f>COUNTIFS(障害学生情報入力シート!$E$25:$E$1024,障害学生情報入力シート!$E$3,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00" s="418">
        <f>COUNTIFS(障害学生情報入力シート!$E$25:$E$1024,障害学生情報入力シート!$E$3,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00" s="419">
        <f>COUNTIFS(障害学生情報入力シート!$E$25:$E$1024,障害学生情報入力シート!$E$3,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00" s="420">
        <f>COUNTIFS(障害学生情報入力シート!$E$25:$E$1024,障害学生情報入力シート!$E$3,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00" s="420">
        <f>COUNTIFS(障害学生情報入力シート!$E$25:$E$1024,障害学生情報入力シート!$E$3,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00" s="418">
        <f>COUNTIFS(障害学生情報入力シート!$E$25:$E$1024,障害学生情報入力シート!$E$3,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00" s="419">
        <f>COUNTIFS(障害学生情報入力シート!$E$25:$E$1024,障害学生情報入力シート!$E$3,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00" s="405">
        <f>COUNTIFS(障害学生情報入力シート!$E$25:$E$1024,障害学生情報入力シート!$E$3,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00" s="419">
        <f>COUNTIFS(障害学生情報入力シート!$E$25:$E$1024,障害学生情報入力シート!$E$3,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00" s="419">
        <f>COUNTIFS(障害学生情報入力シート!$E$25:$E$1024,障害学生情報入力シート!$E$3,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00" s="420">
        <f>COUNTIFS(障害学生情報入力シート!$E$25:$E$1024,障害学生情報入力シート!$E$3,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00" s="420">
        <f>COUNTIFS(障害学生情報入力シート!$E$25:$E$1024,障害学生情報入力シート!$E$3,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00" s="418">
        <f>COUNTIFS(障害学生情報入力シート!$E$25:$E$1024,障害学生情報入力シート!$E$3,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00" s="419">
        <f>COUNTIFS(障害学生情報入力シート!$E$25:$E$1024,障害学生情報入力シート!$E$3,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00" s="420">
        <f>COUNTIFS(障害学生情報入力シート!$E$25:$E$1024,障害学生情報入力シート!$E$3,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00" s="420">
        <f>COUNTIFS(障害学生情報入力シート!$E$25:$E$1024,障害学生情報入力シート!$E$3,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00" s="420">
        <f>COUNTIFS(障害学生情報入力シート!$E$25:$E$1024,障害学生情報入力シート!$E$3,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00" s="405">
        <f>COUNTIFS(障害学生情報入力シート!$E$25:$E$1024,障害学生情報入力シート!$E$3,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00" s="441">
        <f>COUNTIFS(障害学生情報入力シート!$E$25:$E$1024,障害学生情報入力シート!$E$3,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00" s="556">
        <f t="shared" si="8"/>
        <v>0</v>
      </c>
    </row>
    <row r="101" spans="1:28" ht="15.95" customHeight="1" thickBot="1" x14ac:dyDescent="0.45">
      <c r="A101" s="1703"/>
      <c r="B101" s="1694"/>
      <c r="C101" s="1695"/>
      <c r="D101" s="568"/>
      <c r="E101" s="569" t="s">
        <v>341</v>
      </c>
      <c r="F101" s="444">
        <f>SUMIFS(※集計※障害学生情報入力シート!$T$25:$T$1024,障害学生情報入力シート!$E$25:$E$1024,障害学生情報入力シート!$E$3,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01" s="425">
        <f>SUMIFS(※集計※障害学生情報入力シート!$T$25:$T$1024,障害学生情報入力シート!$E$25:$E$1024,障害学生情報入力シート!$E$3,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01" s="426">
        <f>SUMIFS(※集計※障害学生情報入力シート!$T$25:$T$1024,障害学生情報入力シート!$E$25:$E$1024,障害学生情報入力シート!$E$3,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01" s="427">
        <f>SUMIFS(※集計※障害学生情報入力シート!$T$25:$T$1024,障害学生情報入力シート!$E$25:$E$1024,障害学生情報入力シート!$E$3,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01" s="425">
        <f>SUMIFS(※集計※障害学生情報入力シート!$T$25:$T$1024,障害学生情報入力シート!$E$25:$E$1024,障害学生情報入力シート!$E$3,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01" s="426">
        <f>SUMIFS(※集計※障害学生情報入力シート!$T$25:$T$1024,障害学生情報入力シート!$E$25:$E$1024,障害学生情報入力シート!$E$3,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01" s="427">
        <f>SUMIFS(※集計※障害学生情報入力シート!$T$25:$T$1024,障害学生情報入力シート!$E$25:$E$1024,障害学生情報入力シート!$E$3,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01" s="427">
        <f>SUMIFS(※集計※障害学生情報入力シート!$T$25:$T$1024,障害学生情報入力シート!$E$25:$E$1024,障害学生情報入力シート!$E$3,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01" s="425">
        <f>SUMIFS(※集計※障害学生情報入力シート!$T$25:$T$1024,障害学生情報入力シート!$E$25:$E$1024,障害学生情報入力シート!$E$3,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01" s="426">
        <f>SUMIFS(※集計※障害学生情報入力シート!$T$25:$T$1024,障害学生情報入力シート!$E$25:$E$1024,障害学生情報入力シート!$E$3,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01" s="445">
        <f>SUMIFS(※集計※障害学生情報入力シート!$T$25:$T$1024,障害学生情報入力シート!$E$25:$E$1024,障害学生情報入力シート!$E$3,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01" s="426">
        <f>SUMIFS(※集計※障害学生情報入力シート!$T$25:$T$1024,障害学生情報入力シート!$E$25:$E$1024,障害学生情報入力シート!$E$3,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01" s="426">
        <f>SUMIFS(※集計※障害学生情報入力シート!$T$25:$T$1024,障害学生情報入力シート!$E$25:$E$1024,障害学生情報入力シート!$E$3,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01" s="427">
        <f>SUMIFS(※集計※障害学生情報入力シート!$T$25:$T$1024,障害学生情報入力シート!$E$25:$E$1024,障害学生情報入力シート!$E$3,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01" s="427">
        <f>SUMIFS(※集計※障害学生情報入力シート!$T$25:$T$1024,障害学生情報入力シート!$E$25:$E$1024,障害学生情報入力シート!$E$3,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01" s="425">
        <f>SUMIFS(※集計※障害学生情報入力シート!$T$25:$T$1024,障害学生情報入力シート!$E$25:$E$1024,障害学生情報入力シート!$E$3,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01" s="426">
        <f>SUMIFS(※集計※障害学生情報入力シート!$T$25:$T$1024,障害学生情報入力シート!$E$25:$E$1024,障害学生情報入力シート!$E$3,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01" s="427">
        <f>SUMIFS(※集計※障害学生情報入力シート!$T$25:$T$1024,障害学生情報入力シート!$E$25:$E$1024,障害学生情報入力シート!$E$3,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01" s="427">
        <f>SUMIFS(※集計※障害学生情報入力シート!$T$25:$T$1024,障害学生情報入力シート!$E$25:$E$1024,障害学生情報入力シート!$E$3,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01" s="427">
        <f>SUMIFS(※集計※障害学生情報入力シート!$T$25:$T$1024,障害学生情報入力シート!$E$25:$E$1024,障害学生情報入力シート!$E$3,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01" s="445">
        <f>SUMIFS(※集計※障害学生情報入力シート!$T$25:$T$1024,障害学生情報入力シート!$E$25:$E$1024,障害学生情報入力シート!$E$3,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01" s="446">
        <f>SUMIFS(※集計※障害学生情報入力シート!$T$25:$T$1024,障害学生情報入力シート!$E$25:$E$1024,障害学生情報入力シート!$E$3,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01" s="570">
        <f t="shared" si="8"/>
        <v>0</v>
      </c>
    </row>
    <row r="102" spans="1:28" ht="59.85" customHeight="1" thickTop="1" x14ac:dyDescent="0.4">
      <c r="A102" s="1697" t="s">
        <v>251</v>
      </c>
      <c r="B102" s="1698"/>
      <c r="C102" s="1698"/>
      <c r="D102" s="1698"/>
      <c r="E102" s="1699"/>
      <c r="F102" s="1589" t="s">
        <v>227</v>
      </c>
      <c r="G102" s="1590"/>
      <c r="H102" s="1591" t="s">
        <v>293</v>
      </c>
      <c r="I102" s="1592"/>
      <c r="J102" s="1593"/>
      <c r="K102" s="1594" t="s">
        <v>294</v>
      </c>
      <c r="L102" s="1595"/>
      <c r="M102" s="1595"/>
      <c r="N102" s="1596"/>
      <c r="O102" s="1564" t="s">
        <v>275</v>
      </c>
      <c r="P102" s="1565"/>
      <c r="Q102" s="1566" t="s">
        <v>239</v>
      </c>
      <c r="R102" s="1568" t="s">
        <v>2832</v>
      </c>
      <c r="S102" s="1569"/>
      <c r="T102" s="1569"/>
      <c r="U102" s="1570"/>
      <c r="V102" s="1571" t="s">
        <v>16</v>
      </c>
      <c r="W102" s="1572"/>
      <c r="X102" s="1572"/>
      <c r="Y102" s="1572"/>
      <c r="Z102" s="1573"/>
      <c r="AA102" s="1574" t="s">
        <v>249</v>
      </c>
      <c r="AB102" s="1690" t="s">
        <v>299</v>
      </c>
    </row>
    <row r="103" spans="1:28" ht="127.5" customHeight="1" thickBot="1" x14ac:dyDescent="0.45">
      <c r="A103" s="1700"/>
      <c r="B103" s="1701"/>
      <c r="C103" s="1701"/>
      <c r="D103" s="1701"/>
      <c r="E103" s="1702"/>
      <c r="F103" s="448" t="s">
        <v>228</v>
      </c>
      <c r="G103" s="449" t="s">
        <v>23</v>
      </c>
      <c r="H103" s="450" t="s">
        <v>230</v>
      </c>
      <c r="I103" s="451" t="s">
        <v>28</v>
      </c>
      <c r="J103" s="452" t="s">
        <v>231</v>
      </c>
      <c r="K103" s="453" t="s">
        <v>233</v>
      </c>
      <c r="L103" s="454" t="s">
        <v>234</v>
      </c>
      <c r="M103" s="454" t="s">
        <v>235</v>
      </c>
      <c r="N103" s="455" t="s">
        <v>236</v>
      </c>
      <c r="O103" s="456" t="s">
        <v>338</v>
      </c>
      <c r="P103" s="457" t="s">
        <v>63</v>
      </c>
      <c r="Q103" s="1567"/>
      <c r="R103" s="458" t="s">
        <v>295</v>
      </c>
      <c r="S103" s="459" t="s">
        <v>368</v>
      </c>
      <c r="T103" s="459" t="s">
        <v>369</v>
      </c>
      <c r="U103" s="460" t="s">
        <v>243</v>
      </c>
      <c r="V103" s="461" t="s">
        <v>31</v>
      </c>
      <c r="W103" s="462" t="s">
        <v>17</v>
      </c>
      <c r="X103" s="462" t="s">
        <v>22</v>
      </c>
      <c r="Y103" s="462" t="s">
        <v>339</v>
      </c>
      <c r="Z103" s="463" t="s">
        <v>69</v>
      </c>
      <c r="AA103" s="1575"/>
      <c r="AB103" s="1691"/>
    </row>
    <row r="104" spans="1:28" ht="13.5" customHeight="1" x14ac:dyDescent="0.4">
      <c r="A104" s="1553" t="s">
        <v>355</v>
      </c>
      <c r="B104" s="1556" t="s">
        <v>370</v>
      </c>
      <c r="C104" s="1557"/>
      <c r="D104" s="1557"/>
      <c r="E104" s="464" t="s">
        <v>357</v>
      </c>
      <c r="F104" s="430">
        <f>COUNTIFS(障害学生情報入力シート!$E$25:$E$1024,障害学生情報入力シート!$E$3,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04" s="431">
        <f>COUNTIFS(障害学生情報入力シート!$E$25:$E$1024,障害学生情報入力シート!$E$3,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04" s="432">
        <f>COUNTIFS(障害学生情報入力シート!$E$25:$E$1024,障害学生情報入力シート!$E$3,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04" s="433">
        <f>COUNTIFS(障害学生情報入力シート!$E$25:$E$1024,障害学生情報入力シート!$E$3,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04" s="431">
        <f>COUNTIFS(障害学生情報入力シート!$E$25:$E$1024,障害学生情報入力シート!$E$3,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04" s="432">
        <f>COUNTIFS(障害学生情報入力シート!$E$25:$E$1024,障害学生情報入力シート!$E$3,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04" s="433">
        <f>COUNTIFS(障害学生情報入力シート!$E$25:$E$1024,障害学生情報入力シート!$E$3,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04" s="433">
        <f>COUNTIFS(障害学生情報入力シート!$E$25:$E$1024,障害学生情報入力シート!$E$3,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04" s="431">
        <f>COUNTIFS(障害学生情報入力シート!$E$25:$E$1024,障害学生情報入力シート!$E$3,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04" s="432">
        <f>COUNTIFS(障害学生情報入力シート!$E$25:$E$1024,障害学生情報入力シート!$E$3,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04" s="431">
        <f>COUNTIFS(障害学生情報入力シート!$E$25:$E$1024,障害学生情報入力シート!$E$3,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04" s="432">
        <f>COUNTIFS(障害学生情報入力シート!$E$25:$E$1024,障害学生情報入力シート!$E$3,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04" s="571"/>
      <c r="S104" s="571"/>
      <c r="T104" s="571"/>
      <c r="U104" s="571"/>
      <c r="V104" s="432">
        <f>COUNTIFS(障害学生情報入力シート!$E$25:$E$1024,障害学生情報入力シート!$E$3,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04" s="433">
        <f>COUNTIFS(障害学生情報入力シート!$E$25:$E$1024,障害学生情報入力シート!$E$3,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04" s="433">
        <f>COUNTIFS(障害学生情報入力シート!$E$25:$E$1024,障害学生情報入力シート!$E$3,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04" s="433">
        <f>COUNTIFS(障害学生情報入力シート!$E$25:$E$1024,障害学生情報入力シート!$E$3,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04" s="431">
        <f>COUNTIFS(障害学生情報入力シート!$E$25:$E$1024,障害学生情報入力シート!$E$3,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04" s="466">
        <f>COUNTIFS(障害学生情報入力シート!$E$25:$E$1024,障害学生情報入力シート!$E$3,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04" s="467">
        <f t="shared" ref="AB104:AB117" si="9">SUM(F104:AA104)</f>
        <v>0</v>
      </c>
    </row>
    <row r="105" spans="1:28" ht="13.5" customHeight="1" x14ac:dyDescent="0.4">
      <c r="A105" s="1554"/>
      <c r="B105" s="1556"/>
      <c r="C105" s="1557"/>
      <c r="D105" s="1557"/>
      <c r="E105" s="468" t="s">
        <v>341</v>
      </c>
      <c r="F105" s="438">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05" s="412">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05" s="413">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05" s="414">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05" s="412">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05" s="413">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05" s="414">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05" s="414">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05" s="412">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05" s="413">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05" s="412">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05" s="413">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05" s="572"/>
      <c r="S105" s="572"/>
      <c r="T105" s="572"/>
      <c r="U105" s="572"/>
      <c r="V105" s="413">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05" s="414">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05" s="414">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05" s="414">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05" s="412">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05" s="470">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05" s="471">
        <f t="shared" si="9"/>
        <v>0</v>
      </c>
    </row>
    <row r="106" spans="1:28" ht="13.5" customHeight="1" x14ac:dyDescent="0.4">
      <c r="A106" s="1554"/>
      <c r="B106" s="1556" t="s">
        <v>371</v>
      </c>
      <c r="C106" s="1557"/>
      <c r="D106" s="1557"/>
      <c r="E106" s="464" t="s">
        <v>357</v>
      </c>
      <c r="F106" s="440">
        <f>COUNTIFS(障害学生情報入力シート!$E$25:$E$1024,障害学生情報入力シート!$E$3,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06" s="418">
        <f>COUNTIFS(障害学生情報入力シート!$E$25:$E$1024,障害学生情報入力シート!$E$3,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06" s="417">
        <f>COUNTIFS(障害学生情報入力シート!$E$25:$E$1024,障害学生情報入力シート!$E$3,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06" s="420">
        <f>COUNTIFS(障害学生情報入力シート!$E$25:$E$1024,障害学生情報入力シート!$E$3,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06" s="418">
        <f>COUNTIFS(障害学生情報入力シート!$E$25:$E$1024,障害学生情報入力シート!$E$3,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06" s="417">
        <f>COUNTIFS(障害学生情報入力シート!$E$25:$E$1024,障害学生情報入力シート!$E$3,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06" s="420">
        <f>COUNTIFS(障害学生情報入力シート!$E$25:$E$1024,障害学生情報入力シート!$E$3,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06" s="420">
        <f>COUNTIFS(障害学生情報入力シート!$E$25:$E$1024,障害学生情報入力シート!$E$3,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06" s="418">
        <f>COUNTIFS(障害学生情報入力シート!$E$25:$E$1024,障害学生情報入力シート!$E$3,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06" s="419">
        <f>COUNTIFS(障害学生情報入力シート!$E$25:$E$1024,障害学生情報入力シート!$E$3,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06" s="418">
        <f>COUNTIFS(障害学生情報入力シート!$E$25:$E$1024,障害学生情報入力シート!$E$3,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06" s="472">
        <f>COUNTIFS(障害学生情報入力シート!$E$25:$E$1024,障害学生情報入力シート!$E$3,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06" s="572"/>
      <c r="S106" s="572"/>
      <c r="T106" s="572"/>
      <c r="U106" s="572"/>
      <c r="V106" s="419">
        <f>COUNTIFS(障害学生情報入力シート!$E$25:$E$1024,障害学生情報入力シート!$E$3,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06" s="420">
        <f>COUNTIFS(障害学生情報入力シート!$E$25:$E$1024,障害学生情報入力シート!$E$3,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06" s="417">
        <f>COUNTIFS(障害学生情報入力シート!$E$25:$E$1024,障害学生情報入力シート!$E$3,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06" s="420">
        <f>COUNTIFS(障害学生情報入力シート!$E$25:$E$1024,障害学生情報入力シート!$E$3,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06" s="418">
        <f>COUNTIFS(障害学生情報入力シート!$E$25:$E$1024,障害学生情報入力シート!$E$3,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06" s="473">
        <f>COUNTIFS(障害学生情報入力シート!$E$25:$E$1024,障害学生情報入力シート!$E$3,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06" s="467">
        <f t="shared" si="9"/>
        <v>0</v>
      </c>
    </row>
    <row r="107" spans="1:28" ht="13.5" customHeight="1" x14ac:dyDescent="0.4">
      <c r="A107" s="1554"/>
      <c r="B107" s="1556"/>
      <c r="C107" s="1557"/>
      <c r="D107" s="1557"/>
      <c r="E107" s="468" t="s">
        <v>341</v>
      </c>
      <c r="F107" s="438">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07" s="412">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07" s="413">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07" s="414">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07" s="412">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07" s="413">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07" s="414">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07" s="414">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07" s="412">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07" s="413">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07" s="412">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07" s="413">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07" s="572"/>
      <c r="S107" s="572"/>
      <c r="T107" s="572"/>
      <c r="U107" s="572"/>
      <c r="V107" s="413">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07" s="414">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07" s="414">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07" s="414">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07" s="412">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07" s="470">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07" s="471">
        <f t="shared" si="9"/>
        <v>0</v>
      </c>
    </row>
    <row r="108" spans="1:28" ht="13.5" customHeight="1" x14ac:dyDescent="0.4">
      <c r="A108" s="1554"/>
      <c r="B108" s="1556" t="s">
        <v>372</v>
      </c>
      <c r="C108" s="1557"/>
      <c r="D108" s="1557"/>
      <c r="E108" s="464" t="s">
        <v>357</v>
      </c>
      <c r="F108" s="440">
        <f>COUNTIFS(障害学生情報入力シート!$E$25:$E$1024,障害学生情報入力シート!$E$3,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08" s="418">
        <f>COUNTIFS(障害学生情報入力シート!$E$25:$E$1024,障害学生情報入力シート!$E$3,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08" s="417">
        <f>COUNTIFS(障害学生情報入力シート!$E$25:$E$1024,障害学生情報入力シート!$E$3,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08" s="420">
        <f>COUNTIFS(障害学生情報入力シート!$E$25:$E$1024,障害学生情報入力シート!$E$3,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08" s="418">
        <f>COUNTIFS(障害学生情報入力シート!$E$25:$E$1024,障害学生情報入力シート!$E$3,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08" s="417">
        <f>COUNTIFS(障害学生情報入力シート!$E$25:$E$1024,障害学生情報入力シート!$E$3,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08" s="420">
        <f>COUNTIFS(障害学生情報入力シート!$E$25:$E$1024,障害学生情報入力シート!$E$3,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08" s="420">
        <f>COUNTIFS(障害学生情報入力シート!$E$25:$E$1024,障害学生情報入力シート!$E$3,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08" s="418">
        <f>COUNTIFS(障害学生情報入力シート!$E$25:$E$1024,障害学生情報入力シート!$E$3,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08" s="419">
        <f>COUNTIFS(障害学生情報入力シート!$E$25:$E$1024,障害学生情報入力シート!$E$3,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08" s="418">
        <f>COUNTIFS(障害学生情報入力シート!$E$25:$E$1024,障害学生情報入力シート!$E$3,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08" s="472">
        <f>COUNTIFS(障害学生情報入力シート!$E$25:$E$1024,障害学生情報入力シート!$E$3,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08" s="572"/>
      <c r="S108" s="572"/>
      <c r="T108" s="572"/>
      <c r="U108" s="572"/>
      <c r="V108" s="419">
        <f>COUNTIFS(障害学生情報入力シート!$E$25:$E$1024,障害学生情報入力シート!$E$3,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08" s="420">
        <f>COUNTIFS(障害学生情報入力シート!$E$25:$E$1024,障害学生情報入力シート!$E$3,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08" s="417">
        <f>COUNTIFS(障害学生情報入力シート!$E$25:$E$1024,障害学生情報入力シート!$E$3,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08" s="420">
        <f>COUNTIFS(障害学生情報入力シート!$E$25:$E$1024,障害学生情報入力シート!$E$3,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08" s="418">
        <f>COUNTIFS(障害学生情報入力シート!$E$25:$E$1024,障害学生情報入力シート!$E$3,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08" s="473">
        <f>COUNTIFS(障害学生情報入力シート!$E$25:$E$1024,障害学生情報入力シート!$E$3,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08" s="467">
        <f t="shared" si="9"/>
        <v>0</v>
      </c>
    </row>
    <row r="109" spans="1:28" ht="13.5" customHeight="1" x14ac:dyDescent="0.4">
      <c r="A109" s="1554"/>
      <c r="B109" s="1556"/>
      <c r="C109" s="1557"/>
      <c r="D109" s="1557"/>
      <c r="E109" s="468" t="s">
        <v>341</v>
      </c>
      <c r="F109" s="438">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09" s="412">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09" s="413">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09" s="414">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09" s="412">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09" s="413">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09" s="414">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09" s="414">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09" s="412">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09" s="413">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09" s="412">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09" s="413">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09" s="572"/>
      <c r="S109" s="572"/>
      <c r="T109" s="572"/>
      <c r="U109" s="572"/>
      <c r="V109" s="413">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09" s="414">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09" s="414">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09" s="414">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09" s="412">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09" s="470">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09" s="471">
        <f t="shared" si="9"/>
        <v>0</v>
      </c>
    </row>
    <row r="110" spans="1:28" ht="13.5" customHeight="1" x14ac:dyDescent="0.4">
      <c r="A110" s="1554"/>
      <c r="B110" s="1556" t="s">
        <v>243</v>
      </c>
      <c r="C110" s="1557"/>
      <c r="D110" s="1557"/>
      <c r="E110" s="464" t="s">
        <v>357</v>
      </c>
      <c r="F110" s="440">
        <f>COUNTIFS(障害学生情報入力シート!$E$25:$E$1024,障害学生情報入力シート!$E$3,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10" s="418">
        <f>COUNTIFS(障害学生情報入力シート!$E$25:$E$1024,障害学生情報入力シート!$E$3,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10" s="417">
        <f>COUNTIFS(障害学生情報入力シート!$E$25:$E$1024,障害学生情報入力シート!$E$3,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10" s="420">
        <f>COUNTIFS(障害学生情報入力シート!$E$25:$E$1024,障害学生情報入力シート!$E$3,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10" s="418">
        <f>COUNTIFS(障害学生情報入力シート!$E$25:$E$1024,障害学生情報入力シート!$E$3,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10" s="417">
        <f>COUNTIFS(障害学生情報入力シート!$E$25:$E$1024,障害学生情報入力シート!$E$3,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10" s="420">
        <f>COUNTIFS(障害学生情報入力シート!$E$25:$E$1024,障害学生情報入力シート!$E$3,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10" s="420">
        <f>COUNTIFS(障害学生情報入力シート!$E$25:$E$1024,障害学生情報入力シート!$E$3,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10" s="418">
        <f>COUNTIFS(障害学生情報入力シート!$E$25:$E$1024,障害学生情報入力シート!$E$3,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10" s="419">
        <f>COUNTIFS(障害学生情報入力シート!$E$25:$E$1024,障害学生情報入力シート!$E$3,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10" s="418">
        <f>COUNTIFS(障害学生情報入力シート!$E$25:$E$1024,障害学生情報入力シート!$E$3,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10" s="472">
        <f>COUNTIFS(障害学生情報入力シート!$E$25:$E$1024,障害学生情報入力シート!$E$3,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10" s="572"/>
      <c r="S110" s="572"/>
      <c r="T110" s="572"/>
      <c r="U110" s="572"/>
      <c r="V110" s="419">
        <f>COUNTIFS(障害学生情報入力シート!$E$25:$E$1024,障害学生情報入力シート!$E$3,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10" s="420">
        <f>COUNTIFS(障害学生情報入力シート!$E$25:$E$1024,障害学生情報入力シート!$E$3,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10" s="417">
        <f>COUNTIFS(障害学生情報入力シート!$E$25:$E$1024,障害学生情報入力シート!$E$3,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10" s="420">
        <f>COUNTIFS(障害学生情報入力シート!$E$25:$E$1024,障害学生情報入力シート!$E$3,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10" s="418">
        <f>COUNTIFS(障害学生情報入力シート!$E$25:$E$1024,障害学生情報入力シート!$E$3,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10" s="473">
        <f>COUNTIFS(障害学生情報入力シート!$E$25:$E$1024,障害学生情報入力シート!$E$3,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10" s="474">
        <f t="shared" si="9"/>
        <v>0</v>
      </c>
    </row>
    <row r="111" spans="1:28" ht="13.5" customHeight="1" thickBot="1" x14ac:dyDescent="0.45">
      <c r="A111" s="1554"/>
      <c r="B111" s="1558"/>
      <c r="C111" s="1559"/>
      <c r="D111" s="1559"/>
      <c r="E111" s="475" t="s">
        <v>341</v>
      </c>
      <c r="F111" s="444">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11" s="425">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11" s="426">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11" s="427">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11" s="425">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11" s="426">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11" s="427">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11" s="427">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11" s="425">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11" s="426">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11" s="425">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11" s="426">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11" s="573"/>
      <c r="S111" s="573"/>
      <c r="T111" s="573"/>
      <c r="U111" s="573"/>
      <c r="V111" s="426">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11" s="427">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11" s="427">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11" s="427">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11" s="425">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11" s="477">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11" s="478">
        <f t="shared" si="9"/>
        <v>0</v>
      </c>
    </row>
    <row r="112" spans="1:28" ht="13.5" customHeight="1" thickTop="1" x14ac:dyDescent="0.4">
      <c r="A112" s="1554"/>
      <c r="B112" s="1560" t="s">
        <v>299</v>
      </c>
      <c r="C112" s="1561"/>
      <c r="D112" s="1561"/>
      <c r="E112" s="479" t="s">
        <v>357</v>
      </c>
      <c r="F112" s="480">
        <f>SUM(F104,F106,F108,F110)</f>
        <v>0</v>
      </c>
      <c r="G112" s="481">
        <f t="shared" ref="G112:Q112" si="10">SUM(G104,G106,G108,G110)</f>
        <v>0</v>
      </c>
      <c r="H112" s="482">
        <f t="shared" si="10"/>
        <v>0</v>
      </c>
      <c r="I112" s="482">
        <f t="shared" si="10"/>
        <v>0</v>
      </c>
      <c r="J112" s="483">
        <f>SUM(J104,J106,J108,J110)</f>
        <v>0</v>
      </c>
      <c r="K112" s="484">
        <f t="shared" si="10"/>
        <v>0</v>
      </c>
      <c r="L112" s="485">
        <f t="shared" si="10"/>
        <v>0</v>
      </c>
      <c r="M112" s="485">
        <f t="shared" si="10"/>
        <v>0</v>
      </c>
      <c r="N112" s="486">
        <f t="shared" si="10"/>
        <v>0</v>
      </c>
      <c r="O112" s="487">
        <f t="shared" si="10"/>
        <v>0</v>
      </c>
      <c r="P112" s="488">
        <f t="shared" si="10"/>
        <v>0</v>
      </c>
      <c r="Q112" s="489">
        <f t="shared" si="10"/>
        <v>0</v>
      </c>
      <c r="R112" s="574"/>
      <c r="S112" s="575"/>
      <c r="T112" s="575"/>
      <c r="U112" s="576"/>
      <c r="V112" s="493">
        <f t="shared" ref="V112:AA113" si="11">SUM(V104,V106,V108,V110)</f>
        <v>0</v>
      </c>
      <c r="W112" s="494">
        <f t="shared" si="11"/>
        <v>0</v>
      </c>
      <c r="X112" s="495">
        <f t="shared" si="11"/>
        <v>0</v>
      </c>
      <c r="Y112" s="495">
        <f t="shared" si="11"/>
        <v>0</v>
      </c>
      <c r="Z112" s="496">
        <f t="shared" si="11"/>
        <v>0</v>
      </c>
      <c r="AA112" s="497">
        <f t="shared" si="11"/>
        <v>0</v>
      </c>
      <c r="AB112" s="498">
        <f t="shared" si="9"/>
        <v>0</v>
      </c>
    </row>
    <row r="113" spans="1:28" ht="13.5" customHeight="1" thickBot="1" x14ac:dyDescent="0.45">
      <c r="A113" s="1555"/>
      <c r="B113" s="1562"/>
      <c r="C113" s="1563"/>
      <c r="D113" s="1563"/>
      <c r="E113" s="499" t="s">
        <v>341</v>
      </c>
      <c r="F113" s="500">
        <f t="shared" ref="F113:Q113" si="12">SUM(F105,F107,F109,F111)</f>
        <v>0</v>
      </c>
      <c r="G113" s="501">
        <f t="shared" si="12"/>
        <v>0</v>
      </c>
      <c r="H113" s="502">
        <f t="shared" si="12"/>
        <v>0</v>
      </c>
      <c r="I113" s="502">
        <f t="shared" si="12"/>
        <v>0</v>
      </c>
      <c r="J113" s="503">
        <f>SUM(J105,J107,J109,J111)</f>
        <v>0</v>
      </c>
      <c r="K113" s="504">
        <f t="shared" si="12"/>
        <v>0</v>
      </c>
      <c r="L113" s="505">
        <f t="shared" si="12"/>
        <v>0</v>
      </c>
      <c r="M113" s="505">
        <f t="shared" si="12"/>
        <v>0</v>
      </c>
      <c r="N113" s="506">
        <f t="shared" si="12"/>
        <v>0</v>
      </c>
      <c r="O113" s="507">
        <f t="shared" si="12"/>
        <v>0</v>
      </c>
      <c r="P113" s="508">
        <f t="shared" si="12"/>
        <v>0</v>
      </c>
      <c r="Q113" s="509">
        <f t="shared" si="12"/>
        <v>0</v>
      </c>
      <c r="R113" s="574"/>
      <c r="S113" s="575"/>
      <c r="T113" s="575"/>
      <c r="U113" s="576"/>
      <c r="V113" s="510">
        <f t="shared" si="11"/>
        <v>0</v>
      </c>
      <c r="W113" s="511">
        <f t="shared" si="11"/>
        <v>0</v>
      </c>
      <c r="X113" s="512">
        <f t="shared" si="11"/>
        <v>0</v>
      </c>
      <c r="Y113" s="512">
        <f t="shared" si="11"/>
        <v>0</v>
      </c>
      <c r="Z113" s="513">
        <f t="shared" si="11"/>
        <v>0</v>
      </c>
      <c r="AA113" s="514">
        <f t="shared" si="11"/>
        <v>0</v>
      </c>
      <c r="AB113" s="515">
        <f t="shared" si="9"/>
        <v>0</v>
      </c>
    </row>
    <row r="114" spans="1:28" ht="13.5" customHeight="1" thickTop="1" x14ac:dyDescent="0.4">
      <c r="A114" s="1541" t="s">
        <v>360</v>
      </c>
      <c r="B114" s="1543" t="s">
        <v>361</v>
      </c>
      <c r="C114" s="1544"/>
      <c r="D114" s="1544"/>
      <c r="E114" s="516" t="s">
        <v>357</v>
      </c>
      <c r="F114" s="430">
        <f>COUNTIFS(障害学生情報入力シート!$E$25:$E$1024,障害学生情報入力シート!$E$3,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14" s="431">
        <f>COUNTIFS(障害学生情報入力シート!$E$25:$E$1024,障害学生情報入力シート!$E$3,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14" s="432">
        <f>COUNTIFS(障害学生情報入力シート!$E$25:$E$1024,障害学生情報入力シート!$E$3,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14" s="433">
        <f>COUNTIFS(障害学生情報入力シート!$E$25:$E$1024,障害学生情報入力シート!$E$3,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14" s="431">
        <f>COUNTIFS(障害学生情報入力シート!$E$25:$E$1024,障害学生情報入力シート!$E$3,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14" s="432">
        <f>COUNTIFS(障害学生情報入力シート!$E$25:$E$1024,障害学生情報入力シート!$E$3,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14" s="433">
        <f>COUNTIFS(障害学生情報入力シート!$E$25:$E$1024,障害学生情報入力シート!$E$3,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14" s="433">
        <f>COUNTIFS(障害学生情報入力シート!$E$25:$E$1024,障害学生情報入力シート!$E$3,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14" s="431">
        <f>COUNTIFS(障害学生情報入力シート!$E$25:$E$1024,障害学生情報入力シート!$E$3,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14" s="432">
        <f>COUNTIFS(障害学生情報入力シート!$E$25:$E$1024,障害学生情報入力シート!$E$3,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14" s="431">
        <f>COUNTIFS(障害学生情報入力シート!$E$25:$E$1024,障害学生情報入力シート!$E$3,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14" s="432">
        <f>COUNTIFS(障害学生情報入力シート!$E$25:$E$1024,障害学生情報入力シート!$E$3,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14" s="432">
        <f>COUNTIFS(障害学生情報入力シート!$E$25:$E$1024,障害学生情報入力シート!$E$3,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14" s="433">
        <f>COUNTIFS(障害学生情報入力シート!$E$25:$E$1024,障害学生情報入力シート!$E$3,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14" s="433">
        <f>COUNTIFS(障害学生情報入力シート!$E$25:$E$1024,障害学生情報入力シート!$E$3,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14" s="431">
        <f>COUNTIFS(障害学生情報入力シート!$E$25:$E$1024,障害学生情報入力シート!$E$3,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14" s="571"/>
      <c r="W114" s="571"/>
      <c r="X114" s="571"/>
      <c r="Y114" s="571"/>
      <c r="Z114" s="571"/>
      <c r="AA114" s="466">
        <f>COUNTIFS(障害学生情報入力シート!$E$25:$E$1024,障害学生情報入力シート!$E$3,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14" s="517">
        <f t="shared" si="9"/>
        <v>0</v>
      </c>
    </row>
    <row r="115" spans="1:28" ht="13.5" customHeight="1" x14ac:dyDescent="0.4">
      <c r="A115" s="1541"/>
      <c r="B115" s="1545"/>
      <c r="C115" s="1546"/>
      <c r="D115" s="1546"/>
      <c r="E115" s="518" t="s">
        <v>341</v>
      </c>
      <c r="F115"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15" s="412">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15" s="413">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15" s="414">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15" s="412">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15" s="413">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15" s="414">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15" s="414">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15" s="412">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15" s="413">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15" s="412">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15" s="413">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15" s="413">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15" s="414">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15" s="414">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15" s="412">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15" s="572"/>
      <c r="W115" s="572"/>
      <c r="X115" s="572"/>
      <c r="Y115" s="572"/>
      <c r="Z115" s="572"/>
      <c r="AA115"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15" s="519">
        <f t="shared" si="9"/>
        <v>0</v>
      </c>
    </row>
    <row r="116" spans="1:28" ht="13.5" customHeight="1" x14ac:dyDescent="0.4">
      <c r="A116" s="1541"/>
      <c r="B116" s="1545" t="s">
        <v>246</v>
      </c>
      <c r="C116" s="1546"/>
      <c r="D116" s="1546"/>
      <c r="E116" s="520" t="s">
        <v>357</v>
      </c>
      <c r="F116" s="440">
        <f>COUNTIFS(障害学生情報入力シート!$E$25:$E$1024,障害学生情報入力シート!$E$3,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16" s="418">
        <f>COUNTIFS(障害学生情報入力シート!$E$25:$E$1024,障害学生情報入力シート!$E$3,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16" s="419">
        <f>COUNTIFS(障害学生情報入力シート!$E$25:$E$1024,障害学生情報入力シート!$E$3,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16" s="420">
        <f>COUNTIFS(障害学生情報入力シート!$E$25:$E$1024,障害学生情報入力シート!$E$3,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16" s="418">
        <f>COUNTIFS(障害学生情報入力シート!$E$25:$E$1024,障害学生情報入力シート!$E$3,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16" s="419">
        <f>COUNTIFS(障害学生情報入力シート!$E$25:$E$1024,障害学生情報入力シート!$E$3,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16" s="420">
        <f>COUNTIFS(障害学生情報入力シート!$E$25:$E$1024,障害学生情報入力シート!$E$3,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16" s="420">
        <f>COUNTIFS(障害学生情報入力シート!$E$25:$E$1024,障害学生情報入力シート!$E$3,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16" s="418">
        <f>COUNTIFS(障害学生情報入力シート!$E$25:$E$1024,障害学生情報入力シート!$E$3,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16" s="419">
        <f>COUNTIFS(障害学生情報入力シート!$E$25:$E$1024,障害学生情報入力シート!$E$3,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16" s="418">
        <f>COUNTIFS(障害学生情報入力シート!$E$25:$E$1024,障害学生情報入力シート!$E$3,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16" s="419">
        <f>COUNTIFS(障害学生情報入力シート!$E$25:$E$1024,障害学生情報入力シート!$E$3,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16" s="419">
        <f>COUNTIFS(障害学生情報入力シート!$E$25:$E$1024,障害学生情報入力シート!$E$3,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16" s="420">
        <f>COUNTIFS(障害学生情報入力シート!$E$25:$E$1024,障害学生情報入力シート!$E$3,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16" s="420">
        <f>COUNTIFS(障害学生情報入力シート!$E$25:$E$1024,障害学生情報入力シート!$E$3,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16" s="418">
        <f>COUNTIFS(障害学生情報入力シート!$E$25:$E$1024,障害学生情報入力シート!$E$3,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16" s="572"/>
      <c r="W116" s="572"/>
      <c r="X116" s="572"/>
      <c r="Y116" s="572"/>
      <c r="Z116" s="572"/>
      <c r="AA116" s="521">
        <f>COUNTIFS(障害学生情報入力シート!$E$25:$E$1024,障害学生情報入力シート!$E$3,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16" s="522">
        <f t="shared" si="9"/>
        <v>0</v>
      </c>
    </row>
    <row r="117" spans="1:28" ht="13.5" customHeight="1" x14ac:dyDescent="0.4">
      <c r="A117" s="1541"/>
      <c r="B117" s="1545"/>
      <c r="C117" s="1546"/>
      <c r="D117" s="1546"/>
      <c r="E117" s="518" t="s">
        <v>341</v>
      </c>
      <c r="F117"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17" s="412">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17" s="413">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17" s="414">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17" s="412">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17" s="413">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17" s="414">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17" s="414">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17" s="412">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17" s="413">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17" s="412">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17" s="413">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17" s="413">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17" s="414">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17" s="414">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17" s="412">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17" s="572"/>
      <c r="W117" s="572"/>
      <c r="X117" s="572"/>
      <c r="Y117" s="572"/>
      <c r="Z117" s="572"/>
      <c r="AA117"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17" s="519">
        <f t="shared" si="9"/>
        <v>0</v>
      </c>
    </row>
    <row r="118" spans="1:28" ht="15" customHeight="1" x14ac:dyDescent="0.4">
      <c r="A118" s="1541"/>
      <c r="B118" s="1545" t="s">
        <v>247</v>
      </c>
      <c r="C118" s="1546"/>
      <c r="D118" s="1546"/>
      <c r="E118" s="520" t="s">
        <v>357</v>
      </c>
      <c r="F118" s="440">
        <f>COUNTIFS(障害学生情報入力シート!$E$25:$E$1024,障害学生情報入力シート!$E$3,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18" s="418">
        <f>COUNTIFS(障害学生情報入力シート!$E$25:$E$1024,障害学生情報入力シート!$E$3,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18" s="419">
        <f>COUNTIFS(障害学生情報入力シート!$E$25:$E$1024,障害学生情報入力シート!$E$3,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18" s="420">
        <f>COUNTIFS(障害学生情報入力シート!$E$25:$E$1024,障害学生情報入力シート!$E$3,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18" s="418">
        <f>COUNTIFS(障害学生情報入力シート!$E$25:$E$1024,障害学生情報入力シート!$E$3,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18" s="419">
        <f>COUNTIFS(障害学生情報入力シート!$E$25:$E$1024,障害学生情報入力シート!$E$3,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18" s="420">
        <f>COUNTIFS(障害学生情報入力シート!$E$25:$E$1024,障害学生情報入力シート!$E$3,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18" s="420">
        <f>COUNTIFS(障害学生情報入力シート!$E$25:$E$1024,障害学生情報入力シート!$E$3,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18" s="418">
        <f>COUNTIFS(障害学生情報入力シート!$E$25:$E$1024,障害学生情報入力シート!$E$3,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18" s="419">
        <f>COUNTIFS(障害学生情報入力シート!$E$25:$E$1024,障害学生情報入力シート!$E$3,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18" s="418">
        <f>COUNTIFS(障害学生情報入力シート!$E$25:$E$1024,障害学生情報入力シート!$E$3,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18" s="419">
        <f>COUNTIFS(障害学生情報入力シート!$E$25:$E$1024,障害学生情報入力シート!$E$3,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18" s="419">
        <f>COUNTIFS(障害学生情報入力シート!$E$25:$E$1024,障害学生情報入力シート!$E$3,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18" s="420">
        <f>COUNTIFS(障害学生情報入力シート!$E$25:$E$1024,障害学生情報入力シート!$E$3,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18" s="420">
        <f>COUNTIFS(障害学生情報入力シート!$E$25:$E$1024,障害学生情報入力シート!$E$3,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18" s="418">
        <f>COUNTIFS(障害学生情報入力シート!$E$25:$E$1024,障害学生情報入力シート!$E$3,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18" s="572"/>
      <c r="W118" s="572"/>
      <c r="X118" s="572"/>
      <c r="Y118" s="572"/>
      <c r="Z118" s="572"/>
      <c r="AA118" s="521">
        <f>COUNTIFS(障害学生情報入力シート!$E$25:$E$1024,障害学生情報入力シート!$E$3,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18" s="522">
        <f>SUM(F118:AA118)</f>
        <v>0</v>
      </c>
    </row>
    <row r="119" spans="1:28" ht="15" customHeight="1" x14ac:dyDescent="0.4">
      <c r="A119" s="1541"/>
      <c r="B119" s="1545"/>
      <c r="C119" s="1546"/>
      <c r="D119" s="1546"/>
      <c r="E119" s="518" t="s">
        <v>341</v>
      </c>
      <c r="F119"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19" s="412">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19" s="413">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19" s="414">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19" s="412">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19" s="413">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19" s="414">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19" s="414">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19" s="412">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19" s="413">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19" s="412">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19" s="413">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19" s="413">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19" s="414">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19" s="414">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19" s="412">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19" s="572"/>
      <c r="W119" s="572"/>
      <c r="X119" s="572"/>
      <c r="Y119" s="572"/>
      <c r="Z119" s="572"/>
      <c r="AA119"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19" s="519">
        <f>SUM(F119:AA119)</f>
        <v>0</v>
      </c>
    </row>
    <row r="120" spans="1:28" ht="13.5" customHeight="1" x14ac:dyDescent="0.4">
      <c r="A120" s="1541"/>
      <c r="B120" s="1545" t="s">
        <v>362</v>
      </c>
      <c r="C120" s="1546"/>
      <c r="D120" s="1546"/>
      <c r="E120" s="520" t="s">
        <v>357</v>
      </c>
      <c r="F120" s="440">
        <f>COUNTIFS(障害学生情報入力シート!$E$25:$E$1024,障害学生情報入力シート!$E$3,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20" s="418">
        <f>COUNTIFS(障害学生情報入力シート!$E$25:$E$1024,障害学生情報入力シート!$E$3,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20" s="419">
        <f>COUNTIFS(障害学生情報入力シート!$E$25:$E$1024,障害学生情報入力シート!$E$3,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20" s="420">
        <f>COUNTIFS(障害学生情報入力シート!$E$25:$E$1024,障害学生情報入力シート!$E$3,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20" s="418">
        <f>COUNTIFS(障害学生情報入力シート!$E$25:$E$1024,障害学生情報入力シート!$E$3,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20" s="419">
        <f>COUNTIFS(障害学生情報入力シート!$E$25:$E$1024,障害学生情報入力シート!$E$3,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20" s="420">
        <f>COUNTIFS(障害学生情報入力シート!$E$25:$E$1024,障害学生情報入力シート!$E$3,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20" s="420">
        <f>COUNTIFS(障害学生情報入力シート!$E$25:$E$1024,障害学生情報入力シート!$E$3,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20" s="418">
        <f>COUNTIFS(障害学生情報入力シート!$E$25:$E$1024,障害学生情報入力シート!$E$3,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20" s="419">
        <f>COUNTIFS(障害学生情報入力シート!$E$25:$E$1024,障害学生情報入力シート!$E$3,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20" s="418">
        <f>COUNTIFS(障害学生情報入力シート!$E$25:$E$1024,障害学生情報入力シート!$E$3,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20" s="419">
        <f>COUNTIFS(障害学生情報入力シート!$E$25:$E$1024,障害学生情報入力シート!$E$3,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20" s="419">
        <f>COUNTIFS(障害学生情報入力シート!$E$25:$E$1024,障害学生情報入力シート!$E$3,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20" s="420">
        <f>COUNTIFS(障害学生情報入力シート!$E$25:$E$1024,障害学生情報入力シート!$E$3,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20" s="420">
        <f>COUNTIFS(障害学生情報入力シート!$E$25:$E$1024,障害学生情報入力シート!$E$3,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20" s="418">
        <f>COUNTIFS(障害学生情報入力シート!$E$25:$E$1024,障害学生情報入力シート!$E$3,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20" s="572"/>
      <c r="W120" s="572"/>
      <c r="X120" s="572"/>
      <c r="Y120" s="572"/>
      <c r="Z120" s="572"/>
      <c r="AA120" s="521">
        <f>COUNTIFS(障害学生情報入力シート!$E$25:$E$1024,障害学生情報入力シート!$E$3,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20" s="522">
        <f t="shared" ref="AB120:AB125" si="13">SUM(F120:AA120)</f>
        <v>0</v>
      </c>
    </row>
    <row r="121" spans="1:28" ht="13.5" customHeight="1" x14ac:dyDescent="0.4">
      <c r="A121" s="1541"/>
      <c r="B121" s="1545"/>
      <c r="C121" s="1546"/>
      <c r="D121" s="1546"/>
      <c r="E121" s="518" t="s">
        <v>341</v>
      </c>
      <c r="F121"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21" s="412">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21" s="413">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21" s="414">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21" s="412">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21" s="413">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21" s="414">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21" s="414">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21" s="412">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21" s="413">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21" s="412">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21" s="413">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21" s="413">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21" s="414">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21" s="414">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21" s="412">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21" s="572"/>
      <c r="W121" s="572"/>
      <c r="X121" s="572"/>
      <c r="Y121" s="572"/>
      <c r="Z121" s="572"/>
      <c r="AA121"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21" s="519">
        <f t="shared" si="13"/>
        <v>0</v>
      </c>
    </row>
    <row r="122" spans="1:28" ht="13.5" customHeight="1" x14ac:dyDescent="0.4">
      <c r="A122" s="1541"/>
      <c r="B122" s="1545" t="s">
        <v>248</v>
      </c>
      <c r="C122" s="1546"/>
      <c r="D122" s="1546"/>
      <c r="E122" s="520" t="s">
        <v>357</v>
      </c>
      <c r="F122" s="440">
        <f>COUNTIFS(障害学生情報入力シート!$E$25:$E$1024,障害学生情報入力シート!$E$3,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22" s="418">
        <f>COUNTIFS(障害学生情報入力シート!$E$25:$E$1024,障害学生情報入力シート!$E$3,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22" s="419">
        <f>COUNTIFS(障害学生情報入力シート!$E$25:$E$1024,障害学生情報入力シート!$E$3,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22" s="420">
        <f>COUNTIFS(障害学生情報入力シート!$E$25:$E$1024,障害学生情報入力シート!$E$3,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22" s="418">
        <f>COUNTIFS(障害学生情報入力シート!$E$25:$E$1024,障害学生情報入力シート!$E$3,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22" s="419">
        <f>COUNTIFS(障害学生情報入力シート!$E$25:$E$1024,障害学生情報入力シート!$E$3,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22" s="420">
        <f>COUNTIFS(障害学生情報入力シート!$E$25:$E$1024,障害学生情報入力シート!$E$3,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22" s="420">
        <f>COUNTIFS(障害学生情報入力シート!$E$25:$E$1024,障害学生情報入力シート!$E$3,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22" s="418">
        <f>COUNTIFS(障害学生情報入力シート!$E$25:$E$1024,障害学生情報入力シート!$E$3,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22" s="419">
        <f>COUNTIFS(障害学生情報入力シート!$E$25:$E$1024,障害学生情報入力シート!$E$3,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22" s="418">
        <f>COUNTIFS(障害学生情報入力シート!$E$25:$E$1024,障害学生情報入力シート!$E$3,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22" s="419">
        <f>COUNTIFS(障害学生情報入力シート!$E$25:$E$1024,障害学生情報入力シート!$E$3,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22" s="419">
        <f>COUNTIFS(障害学生情報入力シート!$E$25:$E$1024,障害学生情報入力シート!$E$3,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22" s="420">
        <f>COUNTIFS(障害学生情報入力シート!$E$25:$E$1024,障害学生情報入力シート!$E$3,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22" s="420">
        <f>COUNTIFS(障害学生情報入力シート!$E$25:$E$1024,障害学生情報入力シート!$E$3,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22" s="418">
        <f>COUNTIFS(障害学生情報入力シート!$E$25:$E$1024,障害学生情報入力シート!$E$3,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22" s="572"/>
      <c r="W122" s="572"/>
      <c r="X122" s="572"/>
      <c r="Y122" s="572"/>
      <c r="Z122" s="572"/>
      <c r="AA122" s="521">
        <f>COUNTIFS(障害学生情報入力シート!$E$25:$E$1024,障害学生情報入力シート!$E$3,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22" s="517">
        <f t="shared" si="13"/>
        <v>0</v>
      </c>
    </row>
    <row r="123" spans="1:28" ht="13.5" customHeight="1" thickBot="1" x14ac:dyDescent="0.45">
      <c r="A123" s="1541"/>
      <c r="B123" s="1547"/>
      <c r="C123" s="1548"/>
      <c r="D123" s="1548"/>
      <c r="E123" s="523" t="s">
        <v>341</v>
      </c>
      <c r="F123" s="444">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23" s="425">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23" s="426">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23" s="427">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23" s="425">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23" s="426">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23" s="427">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23" s="427">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23" s="425">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23" s="426">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23" s="425">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23" s="426">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23" s="426">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23" s="427">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23" s="427">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23" s="425">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23" s="573"/>
      <c r="W123" s="573"/>
      <c r="X123" s="573"/>
      <c r="Y123" s="573"/>
      <c r="Z123" s="573"/>
      <c r="AA123" s="477">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23" s="524">
        <f t="shared" si="13"/>
        <v>0</v>
      </c>
    </row>
    <row r="124" spans="1:28" ht="13.5" customHeight="1" thickTop="1" x14ac:dyDescent="0.4">
      <c r="A124" s="1541"/>
      <c r="B124" s="1549" t="s">
        <v>299</v>
      </c>
      <c r="C124" s="1550"/>
      <c r="D124" s="1550"/>
      <c r="E124" s="525" t="s">
        <v>357</v>
      </c>
      <c r="F124" s="480">
        <f>SUM(F114,F116,F118,F120,F122)</f>
        <v>0</v>
      </c>
      <c r="G124" s="481">
        <f t="shared" ref="G124:U125" si="14">SUM(G114,G116,G118,G120,G122)</f>
        <v>0</v>
      </c>
      <c r="H124" s="482">
        <f t="shared" si="14"/>
        <v>0</v>
      </c>
      <c r="I124" s="482">
        <f t="shared" si="14"/>
        <v>0</v>
      </c>
      <c r="J124" s="483">
        <f>SUM(J114,J116,J118,J120,J122)</f>
        <v>0</v>
      </c>
      <c r="K124" s="484">
        <f t="shared" si="14"/>
        <v>0</v>
      </c>
      <c r="L124" s="485">
        <f t="shared" si="14"/>
        <v>0</v>
      </c>
      <c r="M124" s="485">
        <f t="shared" si="14"/>
        <v>0</v>
      </c>
      <c r="N124" s="486">
        <f t="shared" si="14"/>
        <v>0</v>
      </c>
      <c r="O124" s="487">
        <f t="shared" si="14"/>
        <v>0</v>
      </c>
      <c r="P124" s="488">
        <f t="shared" si="14"/>
        <v>0</v>
      </c>
      <c r="Q124" s="489">
        <f>SUM(Q114,Q116,Q118,Q120,Q122)</f>
        <v>0</v>
      </c>
      <c r="R124" s="526">
        <f t="shared" si="14"/>
        <v>0</v>
      </c>
      <c r="S124" s="527">
        <f t="shared" si="14"/>
        <v>0</v>
      </c>
      <c r="T124" s="527">
        <f t="shared" si="14"/>
        <v>0</v>
      </c>
      <c r="U124" s="528">
        <f t="shared" si="14"/>
        <v>0</v>
      </c>
      <c r="V124" s="574"/>
      <c r="W124" s="575"/>
      <c r="X124" s="575"/>
      <c r="Y124" s="575"/>
      <c r="Z124" s="576"/>
      <c r="AA124" s="497">
        <f>SUM(AA114,AA116,AA118,AA120,AA122)</f>
        <v>0</v>
      </c>
      <c r="AB124" s="529">
        <f t="shared" si="13"/>
        <v>0</v>
      </c>
    </row>
    <row r="125" spans="1:28" ht="13.5" customHeight="1" thickBot="1" x14ac:dyDescent="0.45">
      <c r="A125" s="1542"/>
      <c r="B125" s="1551"/>
      <c r="C125" s="1552"/>
      <c r="D125" s="1552"/>
      <c r="E125" s="530" t="s">
        <v>341</v>
      </c>
      <c r="F125" s="531">
        <f>SUM(F115,F117,F119,F121,F123)</f>
        <v>0</v>
      </c>
      <c r="G125" s="532">
        <f t="shared" si="14"/>
        <v>0</v>
      </c>
      <c r="H125" s="533">
        <f t="shared" si="14"/>
        <v>0</v>
      </c>
      <c r="I125" s="533">
        <f t="shared" si="14"/>
        <v>0</v>
      </c>
      <c r="J125" s="534">
        <f>SUM(J115,J117,J119,J121,J123)</f>
        <v>0</v>
      </c>
      <c r="K125" s="535">
        <f t="shared" si="14"/>
        <v>0</v>
      </c>
      <c r="L125" s="536">
        <f t="shared" si="14"/>
        <v>0</v>
      </c>
      <c r="M125" s="536">
        <f t="shared" si="14"/>
        <v>0</v>
      </c>
      <c r="N125" s="537">
        <f t="shared" si="14"/>
        <v>0</v>
      </c>
      <c r="O125" s="538">
        <f t="shared" si="14"/>
        <v>0</v>
      </c>
      <c r="P125" s="539">
        <f t="shared" si="14"/>
        <v>0</v>
      </c>
      <c r="Q125" s="540">
        <f>SUM(Q115,Q117,Q119,Q121,Q123)</f>
        <v>0</v>
      </c>
      <c r="R125" s="541">
        <f t="shared" si="14"/>
        <v>0</v>
      </c>
      <c r="S125" s="542">
        <f t="shared" si="14"/>
        <v>0</v>
      </c>
      <c r="T125" s="542">
        <f t="shared" si="14"/>
        <v>0</v>
      </c>
      <c r="U125" s="543">
        <f t="shared" si="14"/>
        <v>0</v>
      </c>
      <c r="V125" s="577"/>
      <c r="W125" s="578"/>
      <c r="X125" s="578"/>
      <c r="Y125" s="578"/>
      <c r="Z125" s="579"/>
      <c r="AA125" s="547">
        <f>SUM(AA115,AA117,AA119,AA121,AA123)</f>
        <v>0</v>
      </c>
      <c r="AB125" s="548">
        <f t="shared" si="13"/>
        <v>0</v>
      </c>
    </row>
    <row r="126" spans="1:28" ht="13.5" customHeight="1" x14ac:dyDescent="0.4">
      <c r="A126" s="549"/>
      <c r="B126" s="198"/>
      <c r="C126" s="198"/>
      <c r="D126" s="198"/>
      <c r="E126" s="550"/>
      <c r="F126" s="345"/>
      <c r="G126" s="345"/>
      <c r="H126" s="345"/>
      <c r="I126" s="345"/>
      <c r="J126" s="345"/>
      <c r="K126" s="345"/>
      <c r="L126" s="345"/>
      <c r="M126" s="345"/>
      <c r="N126" s="345"/>
      <c r="O126" s="345"/>
      <c r="P126" s="345"/>
      <c r="Q126" s="345"/>
      <c r="R126" s="345"/>
      <c r="S126" s="345"/>
      <c r="T126" s="345"/>
      <c r="U126" s="345"/>
      <c r="V126" s="1540" t="s">
        <v>363</v>
      </c>
      <c r="W126" s="1540"/>
      <c r="X126" s="1540"/>
      <c r="Y126" s="1540"/>
      <c r="Z126" s="1540"/>
      <c r="AA126" s="1540"/>
      <c r="AB126" s="1540"/>
    </row>
    <row r="127" spans="1:28" hidden="1" x14ac:dyDescent="0.4">
      <c r="A127" s="1395" t="s">
        <v>585</v>
      </c>
      <c r="B127" s="1395"/>
      <c r="C127" s="1395"/>
      <c r="D127" s="1395"/>
      <c r="E127" s="1395"/>
      <c r="F127" s="1395"/>
      <c r="G127" s="1395"/>
      <c r="H127" s="1395"/>
      <c r="I127" s="1395"/>
      <c r="J127" s="1395"/>
      <c r="K127" s="1395"/>
      <c r="L127" s="1395"/>
      <c r="M127" s="1395"/>
      <c r="N127" s="1395"/>
      <c r="O127" s="1395"/>
      <c r="P127" s="1395"/>
      <c r="Q127" s="1395"/>
      <c r="R127" s="1395"/>
      <c r="S127" s="1395"/>
      <c r="T127" s="1395"/>
      <c r="U127" s="1395"/>
      <c r="V127" s="1395"/>
      <c r="W127" s="1395"/>
      <c r="X127" s="1395"/>
      <c r="Y127" s="1395"/>
      <c r="Z127" s="1395"/>
      <c r="AA127" s="1395"/>
      <c r="AB127" s="1395"/>
    </row>
    <row r="128" spans="1:28" ht="17.25" hidden="1" customHeight="1" thickBot="1" x14ac:dyDescent="0.45">
      <c r="A128" s="1619" t="s">
        <v>373</v>
      </c>
      <c r="B128" s="1619"/>
      <c r="C128" s="1619"/>
      <c r="D128" s="1619"/>
      <c r="E128" s="1619"/>
      <c r="F128" s="1619"/>
      <c r="G128" s="1619"/>
      <c r="H128" s="1619"/>
      <c r="I128" s="1619"/>
      <c r="J128" s="1619"/>
      <c r="K128" s="1619"/>
      <c r="L128" s="1619"/>
      <c r="M128" s="1619"/>
      <c r="N128" s="1619"/>
      <c r="O128" s="1619"/>
      <c r="P128" s="1619"/>
      <c r="Q128" s="1619"/>
      <c r="R128" s="1619"/>
      <c r="S128" s="346"/>
      <c r="T128" s="346"/>
      <c r="U128" s="346"/>
      <c r="V128" s="346"/>
      <c r="W128" s="346"/>
      <c r="X128" s="346"/>
      <c r="Y128" s="346"/>
      <c r="Z128" s="346"/>
      <c r="AA128" s="346"/>
      <c r="AB128" s="345"/>
    </row>
    <row r="129" spans="1:28" ht="59.85" hidden="1" customHeight="1" x14ac:dyDescent="0.4">
      <c r="A129" s="1687" t="s">
        <v>251</v>
      </c>
      <c r="B129" s="1688"/>
      <c r="C129" s="1688"/>
      <c r="D129" s="1688"/>
      <c r="E129" s="1689"/>
      <c r="F129" s="1623" t="s">
        <v>227</v>
      </c>
      <c r="G129" s="1624"/>
      <c r="H129" s="1625" t="s">
        <v>293</v>
      </c>
      <c r="I129" s="1626"/>
      <c r="J129" s="1627"/>
      <c r="K129" s="1628" t="s">
        <v>294</v>
      </c>
      <c r="L129" s="1629"/>
      <c r="M129" s="1629"/>
      <c r="N129" s="1630"/>
      <c r="O129" s="1631" t="s">
        <v>275</v>
      </c>
      <c r="P129" s="1632"/>
      <c r="Q129" s="1633" t="s">
        <v>239</v>
      </c>
      <c r="R129" s="1635" t="s">
        <v>337</v>
      </c>
      <c r="S129" s="1636"/>
      <c r="T129" s="1636"/>
      <c r="U129" s="1637"/>
      <c r="V129" s="1608" t="s">
        <v>16</v>
      </c>
      <c r="W129" s="1609"/>
      <c r="X129" s="1609"/>
      <c r="Y129" s="1609"/>
      <c r="Z129" s="1610"/>
      <c r="AA129" s="1611" t="s">
        <v>249</v>
      </c>
      <c r="AB129" s="1681" t="s">
        <v>299</v>
      </c>
    </row>
    <row r="130" spans="1:28" ht="127.5" hidden="1" customHeight="1" x14ac:dyDescent="0.4">
      <c r="A130" s="1674"/>
      <c r="B130" s="1675"/>
      <c r="C130" s="1675"/>
      <c r="D130" s="1675"/>
      <c r="E130" s="1676"/>
      <c r="F130" s="347" t="s">
        <v>228</v>
      </c>
      <c r="G130" s="348" t="s">
        <v>23</v>
      </c>
      <c r="H130" s="349" t="s">
        <v>230</v>
      </c>
      <c r="I130" s="350" t="s">
        <v>28</v>
      </c>
      <c r="J130" s="351" t="s">
        <v>231</v>
      </c>
      <c r="K130" s="352" t="s">
        <v>233</v>
      </c>
      <c r="L130" s="353" t="s">
        <v>234</v>
      </c>
      <c r="M130" s="353" t="s">
        <v>235</v>
      </c>
      <c r="N130" s="354" t="s">
        <v>236</v>
      </c>
      <c r="O130" s="355" t="s">
        <v>338</v>
      </c>
      <c r="P130" s="356" t="s">
        <v>63</v>
      </c>
      <c r="Q130" s="1634"/>
      <c r="R130" s="357" t="s">
        <v>295</v>
      </c>
      <c r="S130" s="358" t="s">
        <v>296</v>
      </c>
      <c r="T130" s="358" t="s">
        <v>297</v>
      </c>
      <c r="U130" s="359" t="s">
        <v>243</v>
      </c>
      <c r="V130" s="360" t="s">
        <v>31</v>
      </c>
      <c r="W130" s="361" t="s">
        <v>17</v>
      </c>
      <c r="X130" s="361" t="s">
        <v>22</v>
      </c>
      <c r="Y130" s="361" t="s">
        <v>339</v>
      </c>
      <c r="Z130" s="362" t="s">
        <v>69</v>
      </c>
      <c r="AA130" s="1612"/>
      <c r="AB130" s="1665"/>
    </row>
    <row r="131" spans="1:28" ht="15.95" hidden="1" customHeight="1" x14ac:dyDescent="0.4">
      <c r="A131" s="1682" t="s">
        <v>374</v>
      </c>
      <c r="B131" s="1669"/>
      <c r="C131" s="1669"/>
      <c r="D131" s="1669"/>
      <c r="E131" s="1683"/>
      <c r="F131" s="363">
        <f>SUM(F139,F141,F143,F145,F147,F149,F151,F153,F155,F157,F159,F161)</f>
        <v>0</v>
      </c>
      <c r="G131" s="364">
        <f t="shared" ref="G131:AA132" si="15">SUM(G139,G141,G143,G145,G147,G149,G151,G153,G155,G157,G159,G161)</f>
        <v>0</v>
      </c>
      <c r="H131" s="365">
        <f t="shared" si="15"/>
        <v>0</v>
      </c>
      <c r="I131" s="366">
        <f t="shared" si="15"/>
        <v>0</v>
      </c>
      <c r="J131" s="367">
        <f>SUM(J139,J141,J143,J145,J147,J149,J151,J153,J155,J157,J159,J161)</f>
        <v>0</v>
      </c>
      <c r="K131" s="368">
        <f t="shared" si="15"/>
        <v>0</v>
      </c>
      <c r="L131" s="369">
        <f t="shared" si="15"/>
        <v>0</v>
      </c>
      <c r="M131" s="369">
        <f t="shared" si="15"/>
        <v>0</v>
      </c>
      <c r="N131" s="370">
        <f t="shared" si="15"/>
        <v>0</v>
      </c>
      <c r="O131" s="371">
        <f t="shared" si="15"/>
        <v>0</v>
      </c>
      <c r="P131" s="372">
        <f t="shared" si="15"/>
        <v>0</v>
      </c>
      <c r="Q131" s="373">
        <f t="shared" si="15"/>
        <v>0</v>
      </c>
      <c r="R131" s="374">
        <f t="shared" si="15"/>
        <v>0</v>
      </c>
      <c r="S131" s="375">
        <f t="shared" si="15"/>
        <v>0</v>
      </c>
      <c r="T131" s="375">
        <f t="shared" si="15"/>
        <v>0</v>
      </c>
      <c r="U131" s="376">
        <f t="shared" si="15"/>
        <v>0</v>
      </c>
      <c r="V131" s="377">
        <f t="shared" si="15"/>
        <v>0</v>
      </c>
      <c r="W131" s="378">
        <f t="shared" si="15"/>
        <v>0</v>
      </c>
      <c r="X131" s="378">
        <f t="shared" si="15"/>
        <v>0</v>
      </c>
      <c r="Y131" s="378">
        <f t="shared" si="15"/>
        <v>0</v>
      </c>
      <c r="Z131" s="379">
        <f t="shared" si="15"/>
        <v>0</v>
      </c>
      <c r="AA131" s="380">
        <f t="shared" si="15"/>
        <v>0</v>
      </c>
      <c r="AB131" s="580">
        <f>SUM(F131:AA131)</f>
        <v>0</v>
      </c>
    </row>
    <row r="132" spans="1:28" ht="15.95" hidden="1" customHeight="1" thickBot="1" x14ac:dyDescent="0.45">
      <c r="A132" s="581"/>
      <c r="B132" s="582"/>
      <c r="C132" s="1684" t="s">
        <v>341</v>
      </c>
      <c r="D132" s="1685"/>
      <c r="E132" s="1686"/>
      <c r="F132" s="384">
        <f>SUM(F140,F142,F144,F146,F148,F150,F152,F154,F156,F158,F160,F162)</f>
        <v>0</v>
      </c>
      <c r="G132" s="385">
        <f t="shared" si="15"/>
        <v>0</v>
      </c>
      <c r="H132" s="386">
        <f t="shared" si="15"/>
        <v>0</v>
      </c>
      <c r="I132" s="387">
        <f t="shared" si="15"/>
        <v>0</v>
      </c>
      <c r="J132" s="388">
        <f>SUM(J140,J142,J144,J146,J148,J150,J152,J154,J156,J158,J160,J162)</f>
        <v>0</v>
      </c>
      <c r="K132" s="389">
        <f t="shared" si="15"/>
        <v>0</v>
      </c>
      <c r="L132" s="390">
        <f t="shared" si="15"/>
        <v>0</v>
      </c>
      <c r="M132" s="390">
        <f t="shared" si="15"/>
        <v>0</v>
      </c>
      <c r="N132" s="391">
        <f t="shared" si="15"/>
        <v>0</v>
      </c>
      <c r="O132" s="392">
        <f t="shared" si="15"/>
        <v>0</v>
      </c>
      <c r="P132" s="393">
        <f t="shared" si="15"/>
        <v>0</v>
      </c>
      <c r="Q132" s="394">
        <f t="shared" si="15"/>
        <v>0</v>
      </c>
      <c r="R132" s="395">
        <f t="shared" si="15"/>
        <v>0</v>
      </c>
      <c r="S132" s="396">
        <f t="shared" si="15"/>
        <v>0</v>
      </c>
      <c r="T132" s="396">
        <f t="shared" si="15"/>
        <v>0</v>
      </c>
      <c r="U132" s="397">
        <f t="shared" si="15"/>
        <v>0</v>
      </c>
      <c r="V132" s="398">
        <f t="shared" si="15"/>
        <v>0</v>
      </c>
      <c r="W132" s="399">
        <f t="shared" si="15"/>
        <v>0</v>
      </c>
      <c r="X132" s="399">
        <f t="shared" si="15"/>
        <v>0</v>
      </c>
      <c r="Y132" s="399">
        <f t="shared" si="15"/>
        <v>0</v>
      </c>
      <c r="Z132" s="400">
        <f t="shared" si="15"/>
        <v>0</v>
      </c>
      <c r="AA132" s="401">
        <f t="shared" si="15"/>
        <v>0</v>
      </c>
      <c r="AB132" s="583">
        <f>SUM(F132:AA132)</f>
        <v>0</v>
      </c>
    </row>
    <row r="133" spans="1:28" ht="15.95" hidden="1" customHeight="1" x14ac:dyDescent="0.4">
      <c r="A133" s="584"/>
      <c r="B133" s="1603" t="s">
        <v>342</v>
      </c>
      <c r="C133" s="1604"/>
      <c r="D133" s="1604"/>
      <c r="E133" s="1604"/>
      <c r="F133" s="404"/>
      <c r="G133" s="405"/>
      <c r="H133" s="406"/>
      <c r="I133" s="407"/>
      <c r="J133" s="405"/>
      <c r="K133" s="406"/>
      <c r="L133" s="407"/>
      <c r="M133" s="407"/>
      <c r="N133" s="405"/>
      <c r="O133" s="406"/>
      <c r="P133" s="405"/>
      <c r="Q133" s="406"/>
      <c r="R133" s="406"/>
      <c r="S133" s="407"/>
      <c r="T133" s="407"/>
      <c r="U133" s="405"/>
      <c r="V133" s="406"/>
      <c r="W133" s="407"/>
      <c r="X133" s="407"/>
      <c r="Y133" s="407"/>
      <c r="Z133" s="405"/>
      <c r="AA133" s="408"/>
      <c r="AB133" s="585"/>
    </row>
    <row r="134" spans="1:28" ht="15.95" hidden="1" customHeight="1" x14ac:dyDescent="0.4">
      <c r="A134" s="584"/>
      <c r="B134" s="410"/>
      <c r="C134" s="1601" t="s">
        <v>341</v>
      </c>
      <c r="D134" s="1602"/>
      <c r="E134" s="1602"/>
      <c r="F134" s="411"/>
      <c r="G134" s="412"/>
      <c r="H134" s="413"/>
      <c r="I134" s="414"/>
      <c r="J134" s="412"/>
      <c r="K134" s="413"/>
      <c r="L134" s="414"/>
      <c r="M134" s="414"/>
      <c r="N134" s="412"/>
      <c r="O134" s="413"/>
      <c r="P134" s="412"/>
      <c r="Q134" s="413"/>
      <c r="R134" s="413"/>
      <c r="S134" s="414"/>
      <c r="T134" s="414"/>
      <c r="U134" s="412"/>
      <c r="V134" s="413"/>
      <c r="W134" s="414"/>
      <c r="X134" s="414"/>
      <c r="Y134" s="414"/>
      <c r="Z134" s="412"/>
      <c r="AA134" s="415"/>
      <c r="AB134" s="586"/>
    </row>
    <row r="135" spans="1:28" ht="15.95" hidden="1" customHeight="1" x14ac:dyDescent="0.4">
      <c r="A135" s="584"/>
      <c r="B135" s="1603" t="s">
        <v>343</v>
      </c>
      <c r="C135" s="1604"/>
      <c r="D135" s="1604"/>
      <c r="E135" s="1604"/>
      <c r="F135" s="417"/>
      <c r="G135" s="418"/>
      <c r="H135" s="419"/>
      <c r="I135" s="420"/>
      <c r="J135" s="418"/>
      <c r="K135" s="419"/>
      <c r="L135" s="420"/>
      <c r="M135" s="420"/>
      <c r="N135" s="418"/>
      <c r="O135" s="419"/>
      <c r="P135" s="418"/>
      <c r="Q135" s="419"/>
      <c r="R135" s="419"/>
      <c r="S135" s="420"/>
      <c r="T135" s="420"/>
      <c r="U135" s="418"/>
      <c r="V135" s="419"/>
      <c r="W135" s="420"/>
      <c r="X135" s="420"/>
      <c r="Y135" s="420"/>
      <c r="Z135" s="418"/>
      <c r="AA135" s="421"/>
      <c r="AB135" s="587"/>
    </row>
    <row r="136" spans="1:28" ht="15.95" hidden="1" customHeight="1" x14ac:dyDescent="0.4">
      <c r="A136" s="584"/>
      <c r="B136" s="410"/>
      <c r="C136" s="1601" t="s">
        <v>341</v>
      </c>
      <c r="D136" s="1602"/>
      <c r="E136" s="1602"/>
      <c r="F136" s="411"/>
      <c r="G136" s="412"/>
      <c r="H136" s="413"/>
      <c r="I136" s="414"/>
      <c r="J136" s="412"/>
      <c r="K136" s="413"/>
      <c r="L136" s="414"/>
      <c r="M136" s="414"/>
      <c r="N136" s="412"/>
      <c r="O136" s="413"/>
      <c r="P136" s="412"/>
      <c r="Q136" s="413"/>
      <c r="R136" s="413"/>
      <c r="S136" s="414"/>
      <c r="T136" s="414"/>
      <c r="U136" s="412"/>
      <c r="V136" s="413"/>
      <c r="W136" s="414"/>
      <c r="X136" s="414"/>
      <c r="Y136" s="414"/>
      <c r="Z136" s="412"/>
      <c r="AA136" s="415"/>
      <c r="AB136" s="586"/>
    </row>
    <row r="137" spans="1:28" ht="15.95" hidden="1" customHeight="1" x14ac:dyDescent="0.4">
      <c r="A137" s="584"/>
      <c r="B137" s="1603" t="s">
        <v>344</v>
      </c>
      <c r="C137" s="1605"/>
      <c r="D137" s="1605"/>
      <c r="E137" s="1605"/>
      <c r="F137" s="417"/>
      <c r="G137" s="418"/>
      <c r="H137" s="419"/>
      <c r="I137" s="420"/>
      <c r="J137" s="418"/>
      <c r="K137" s="419"/>
      <c r="L137" s="420"/>
      <c r="M137" s="420"/>
      <c r="N137" s="418"/>
      <c r="O137" s="419"/>
      <c r="P137" s="418"/>
      <c r="Q137" s="419"/>
      <c r="R137" s="419"/>
      <c r="S137" s="420"/>
      <c r="T137" s="420"/>
      <c r="U137" s="418"/>
      <c r="V137" s="419"/>
      <c r="W137" s="420"/>
      <c r="X137" s="420"/>
      <c r="Y137" s="420"/>
      <c r="Z137" s="418"/>
      <c r="AA137" s="421"/>
      <c r="AB137" s="587"/>
    </row>
    <row r="138" spans="1:28" ht="15.95" hidden="1" customHeight="1" thickBot="1" x14ac:dyDescent="0.45">
      <c r="A138" s="588"/>
      <c r="B138" s="423"/>
      <c r="C138" s="1606" t="s">
        <v>341</v>
      </c>
      <c r="D138" s="1607"/>
      <c r="E138" s="1607"/>
      <c r="F138" s="560"/>
      <c r="G138" s="561"/>
      <c r="H138" s="562"/>
      <c r="I138" s="563"/>
      <c r="J138" s="561"/>
      <c r="K138" s="562"/>
      <c r="L138" s="563"/>
      <c r="M138" s="563"/>
      <c r="N138" s="561"/>
      <c r="O138" s="562"/>
      <c r="P138" s="561"/>
      <c r="Q138" s="562"/>
      <c r="R138" s="562"/>
      <c r="S138" s="563"/>
      <c r="T138" s="563"/>
      <c r="U138" s="561"/>
      <c r="V138" s="562"/>
      <c r="W138" s="563"/>
      <c r="X138" s="563"/>
      <c r="Y138" s="563"/>
      <c r="Z138" s="561"/>
      <c r="AA138" s="564"/>
      <c r="AB138" s="589"/>
    </row>
    <row r="139" spans="1:28" ht="15.95" hidden="1" customHeight="1" x14ac:dyDescent="0.4">
      <c r="A139" s="1677" t="s">
        <v>345</v>
      </c>
      <c r="B139" s="1668" t="s">
        <v>651</v>
      </c>
      <c r="C139" s="1669"/>
      <c r="D139" s="1670" t="s">
        <v>346</v>
      </c>
      <c r="E139" s="1670"/>
      <c r="F139" s="430">
        <f>COUNTIFS(障害学生情報入力シート!$E$25:$E$1024,障害学生情報入力シート!$E$4,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39" s="431">
        <f>COUNTIFS(障害学生情報入力シート!$E$25:$E$1024,障害学生情報入力シート!$E$4,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39" s="432">
        <f>COUNTIFS(障害学生情報入力シート!$E$25:$E$1024,障害学生情報入力シート!$E$4,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39" s="433">
        <f>COUNTIFS(障害学生情報入力シート!$E$25:$E$1024,障害学生情報入力シート!$E$4,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39" s="431">
        <f>COUNTIFS(障害学生情報入力シート!$E$25:$E$1024,障害学生情報入力シート!$E$4,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39" s="432">
        <f>COUNTIFS(障害学生情報入力シート!$E$25:$E$1024,障害学生情報入力シート!$E$4,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39" s="433">
        <f>COUNTIFS(障害学生情報入力シート!$E$25:$E$1024,障害学生情報入力シート!$E$4,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39" s="433">
        <f>COUNTIFS(障害学生情報入力シート!$E$25:$E$1024,障害学生情報入力シート!$E$4,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39" s="431">
        <f>COUNTIFS(障害学生情報入力シート!$E$25:$E$1024,障害学生情報入力シート!$E$4,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39" s="432">
        <f>COUNTIFS(障害学生情報入力シート!$E$25:$E$1024,障害学生情報入力シート!$E$4,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39" s="431">
        <f>COUNTIFS(障害学生情報入力シート!$E$25:$E$1024,障害学生情報入力シート!$E$4,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39" s="432">
        <f>COUNTIFS(障害学生情報入力シート!$E$25:$E$1024,障害学生情報入力シート!$E$4,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39" s="432">
        <f>COUNTIFS(障害学生情報入力シート!$E$25:$E$1024,障害学生情報入力シート!$E$4,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39" s="433">
        <f>COUNTIFS(障害学生情報入力シート!$E$25:$E$1024,障害学生情報入力シート!$E$4,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39" s="433">
        <f>COUNTIFS(障害学生情報入力シート!$E$25:$E$1024,障害学生情報入力シート!$E$4,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39" s="431">
        <f>COUNTIFS(障害学生情報入力シート!$E$25:$E$1024,障害学生情報入力シート!$E$4,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39" s="432">
        <f>COUNTIFS(障害学生情報入力シート!$E$25:$E$1024,障害学生情報入力シート!$E$4,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39" s="433">
        <f>COUNTIFS(障害学生情報入力シート!$E$25:$E$1024,障害学生情報入力シート!$E$4,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39" s="433">
        <f>COUNTIFS(障害学生情報入力シート!$E$25:$E$1024,障害学生情報入力シート!$E$4,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39" s="433">
        <f>COUNTIFS(障害学生情報入力シート!$E$25:$E$1024,障害学生情報入力シート!$E$4,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39" s="431">
        <f>COUNTIFS(障害学生情報入力シート!$E$25:$E$1024,障害学生情報入力シート!$E$4,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39" s="434">
        <f>COUNTIFS(障害学生情報入力シート!$E$25:$E$1024,障害学生情報入力シート!$E$4,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39" s="585">
        <f t="shared" ref="AB139:AB162" si="16">SUM(F139:AA139)</f>
        <v>0</v>
      </c>
    </row>
    <row r="140" spans="1:28" ht="15.95" hidden="1" customHeight="1" x14ac:dyDescent="0.4">
      <c r="A140" s="1677"/>
      <c r="B140" s="1678"/>
      <c r="C140" s="1679"/>
      <c r="D140" s="590"/>
      <c r="E140" s="591" t="s">
        <v>341</v>
      </c>
      <c r="F140" s="438">
        <f>SUMIFS(※集計※障害学生情報入力シート!$T$25:$T$1024,障害学生情報入力シート!$E$25:$E$1024,障害学生情報入力シート!$E$4,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40" s="412">
        <f>SUMIFS(※集計※障害学生情報入力シート!$T$25:$T$1024,障害学生情報入力シート!$E$25:$E$1024,障害学生情報入力シート!$E$4,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40" s="413">
        <f>SUMIFS(※集計※障害学生情報入力シート!$T$25:$T$1024,障害学生情報入力シート!$E$25:$E$1024,障害学生情報入力シート!$E$4,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40" s="414">
        <f>SUMIFS(※集計※障害学生情報入力シート!$T$25:$T$1024,障害学生情報入力シート!$E$25:$E$1024,障害学生情報入力シート!$E$4,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40" s="412">
        <f>SUMIFS(※集計※障害学生情報入力シート!$T$25:$T$1024,障害学生情報入力シート!$E$25:$E$1024,障害学生情報入力シート!$E$4,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40" s="413">
        <f>SUMIFS(※集計※障害学生情報入力シート!$T$25:$T$1024,障害学生情報入力シート!$E$25:$E$1024,障害学生情報入力シート!$E$4,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40" s="414">
        <f>SUMIFS(※集計※障害学生情報入力シート!$T$25:$T$1024,障害学生情報入力シート!$E$25:$E$1024,障害学生情報入力シート!$E$4,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40" s="414">
        <f>SUMIFS(※集計※障害学生情報入力シート!$T$25:$T$1024,障害学生情報入力シート!$E$25:$E$1024,障害学生情報入力シート!$E$4,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40" s="412">
        <f>SUMIFS(※集計※障害学生情報入力シート!$T$25:$T$1024,障害学生情報入力シート!$E$25:$E$1024,障害学生情報入力シート!$E$4,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40" s="413">
        <f>SUMIFS(※集計※障害学生情報入力シート!$T$25:$T$1024,障害学生情報入力シート!$E$25:$E$1024,障害学生情報入力シート!$E$4,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40" s="412">
        <f>SUMIFS(※集計※障害学生情報入力シート!$T$25:$T$1024,障害学生情報入力シート!$E$25:$E$1024,障害学生情報入力シート!$E$4,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40" s="413">
        <f>SUMIFS(※集計※障害学生情報入力シート!$T$25:$T$1024,障害学生情報入力シート!$E$25:$E$1024,障害学生情報入力シート!$E$4,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40" s="413">
        <f>SUMIFS(※集計※障害学生情報入力シート!$T$25:$T$1024,障害学生情報入力シート!$E$25:$E$1024,障害学生情報入力シート!$E$4,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40" s="414">
        <f>SUMIFS(※集計※障害学生情報入力シート!$T$25:$T$1024,障害学生情報入力シート!$E$25:$E$1024,障害学生情報入力シート!$E$4,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40" s="414">
        <f>SUMIFS(※集計※障害学生情報入力シート!$T$25:$T$1024,障害学生情報入力シート!$E$25:$E$1024,障害学生情報入力シート!$E$4,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40" s="412">
        <f>SUMIFS(※集計※障害学生情報入力シート!$T$25:$T$1024,障害学生情報入力シート!$E$25:$E$1024,障害学生情報入力シート!$E$4,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40" s="413">
        <f>SUMIFS(※集計※障害学生情報入力シート!$T$25:$T$1024,障害学生情報入力シート!$E$25:$E$1024,障害学生情報入力シート!$E$4,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40" s="414">
        <f>SUMIFS(※集計※障害学生情報入力シート!$T$25:$T$1024,障害学生情報入力シート!$E$25:$E$1024,障害学生情報入力シート!$E$4,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40" s="414">
        <f>SUMIFS(※集計※障害学生情報入力シート!$T$25:$T$1024,障害学生情報入力シート!$E$25:$E$1024,障害学生情報入力シート!$E$4,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40" s="414">
        <f>SUMIFS(※集計※障害学生情報入力シート!$T$25:$T$1024,障害学生情報入力シート!$E$25:$E$1024,障害学生情報入力シート!$E$4,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40" s="412">
        <f>SUMIFS(※集計※障害学生情報入力シート!$T$25:$T$1024,障害学生情報入力シート!$E$25:$E$1024,障害学生情報入力シート!$E$4,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40" s="439">
        <f>SUMIFS(※集計※障害学生情報入力シート!$T$25:$T$1024,障害学生情報入力シート!$E$25:$E$1024,障害学生情報入力シート!$E$4,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40" s="586">
        <f t="shared" si="16"/>
        <v>0</v>
      </c>
    </row>
    <row r="141" spans="1:28" ht="15.95" hidden="1" customHeight="1" x14ac:dyDescent="0.4">
      <c r="A141" s="1677"/>
      <c r="B141" s="1666" t="s">
        <v>652</v>
      </c>
      <c r="C141" s="1667"/>
      <c r="D141" s="1680" t="s">
        <v>346</v>
      </c>
      <c r="E141" s="1680"/>
      <c r="F141" s="440">
        <f>COUNTIFS(障害学生情報入力シート!$E$25:$E$1024,障害学生情報入力シート!$E$4,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141" s="418">
        <f>COUNTIFS(障害学生情報入力シート!$E$25:$E$1024,障害学生情報入力シート!$E$4,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141" s="419">
        <f>COUNTIFS(障害学生情報入力シート!$E$25:$E$1024,障害学生情報入力シート!$E$4,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141" s="420">
        <f>COUNTIFS(障害学生情報入力シート!$E$25:$E$1024,障害学生情報入力シート!$E$4,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141" s="418">
        <f>COUNTIFS(障害学生情報入力シート!$E$25:$E$1024,障害学生情報入力シート!$E$4,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141" s="419">
        <f>COUNTIFS(障害学生情報入力シート!$E$25:$E$1024,障害学生情報入力シート!$E$4,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141" s="420">
        <f>COUNTIFS(障害学生情報入力シート!$E$25:$E$1024,障害学生情報入力シート!$E$4,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141" s="420">
        <f>COUNTIFS(障害学生情報入力シート!$E$25:$E$1024,障害学生情報入力シート!$E$4,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141" s="418">
        <f>COUNTIFS(障害学生情報入力シート!$E$25:$E$1024,障害学生情報入力シート!$E$4,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141" s="419">
        <f>COUNTIFS(障害学生情報入力シート!$E$25:$E$1024,障害学生情報入力シート!$E$4,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141" s="405">
        <f>COUNTIFS(障害学生情報入力シート!$E$25:$E$1024,障害学生情報入力シート!$E$4,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141" s="419">
        <f>COUNTIFS(障害学生情報入力シート!$E$25:$E$1024,障害学生情報入力シート!$E$4,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141" s="419">
        <f>COUNTIFS(障害学生情報入力シート!$E$25:$E$1024,障害学生情報入力シート!$E$4,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141" s="420">
        <f>COUNTIFS(障害学生情報入力シート!$E$25:$E$1024,障害学生情報入力シート!$E$4,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141" s="420">
        <f>COUNTIFS(障害学生情報入力シート!$E$25:$E$1024,障害学生情報入力シート!$E$4,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141" s="418">
        <f>COUNTIFS(障害学生情報入力シート!$E$25:$E$1024,障害学生情報入力シート!$E$4,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141" s="419">
        <f>COUNTIFS(障害学生情報入力シート!$E$25:$E$1024,障害学生情報入力シート!$E$4,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141" s="420">
        <f>COUNTIFS(障害学生情報入力シート!$E$25:$E$1024,障害学生情報入力シート!$E$4,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141" s="420">
        <f>COUNTIFS(障害学生情報入力シート!$E$25:$E$1024,障害学生情報入力シート!$E$4,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141" s="420">
        <f>COUNTIFS(障害学生情報入力シート!$E$25:$E$1024,障害学生情報入力シート!$E$4,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141" s="405">
        <f>COUNTIFS(障害学生情報入力シート!$E$25:$E$1024,障害学生情報入力シート!$E$4,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141" s="441">
        <f>COUNTIFS(障害学生情報入力シート!$E$25:$E$1024,障害学生情報入力シート!$E$4,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141" s="587">
        <f t="shared" si="16"/>
        <v>0</v>
      </c>
    </row>
    <row r="142" spans="1:28" ht="15.95" hidden="1" customHeight="1" x14ac:dyDescent="0.4">
      <c r="A142" s="1677"/>
      <c r="B142" s="1678"/>
      <c r="C142" s="1679"/>
      <c r="D142" s="590"/>
      <c r="E142" s="591" t="s">
        <v>341</v>
      </c>
      <c r="F142" s="438">
        <f>SUMIFS(※集計※障害学生情報入力シート!$T$25:$T$1024,障害学生情報入力シート!$E$25:$E$1024,障害学生情報入力シート!$E$4,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142" s="412">
        <f>SUMIFS(※集計※障害学生情報入力シート!$T$25:$T$1024,障害学生情報入力シート!$E$25:$E$1024,障害学生情報入力シート!$E$4,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142" s="413">
        <f>SUMIFS(※集計※障害学生情報入力シート!$T$25:$T$1024,障害学生情報入力シート!$E$25:$E$1024,障害学生情報入力シート!$E$4,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142" s="414">
        <f>SUMIFS(※集計※障害学生情報入力シート!$T$25:$T$1024,障害学生情報入力シート!$E$25:$E$1024,障害学生情報入力シート!$E$4,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142" s="412">
        <f>SUMIFS(※集計※障害学生情報入力シート!$T$25:$T$1024,障害学生情報入力シート!$E$25:$E$1024,障害学生情報入力シート!$E$4,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142" s="413">
        <f>SUMIFS(※集計※障害学生情報入力シート!$T$25:$T$1024,障害学生情報入力シート!$E$25:$E$1024,障害学生情報入力シート!$E$4,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142" s="414">
        <f>SUMIFS(※集計※障害学生情報入力シート!$T$25:$T$1024,障害学生情報入力シート!$E$25:$E$1024,障害学生情報入力シート!$E$4,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142" s="414">
        <f>SUMIFS(※集計※障害学生情報入力シート!$T$25:$T$1024,障害学生情報入力シート!$E$25:$E$1024,障害学生情報入力シート!$E$4,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142" s="412">
        <f>SUMIFS(※集計※障害学生情報入力シート!$T$25:$T$1024,障害学生情報入力シート!$E$25:$E$1024,障害学生情報入力シート!$E$4,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142" s="413">
        <f>SUMIFS(※集計※障害学生情報入力シート!$T$25:$T$1024,障害学生情報入力シート!$E$25:$E$1024,障害学生情報入力シート!$E$4,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142" s="412">
        <f>SUMIFS(※集計※障害学生情報入力シート!$T$25:$T$1024,障害学生情報入力シート!$E$25:$E$1024,障害学生情報入力シート!$E$4,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142" s="413">
        <f>SUMIFS(※集計※障害学生情報入力シート!$T$25:$T$1024,障害学生情報入力シート!$E$25:$E$1024,障害学生情報入力シート!$E$4,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142" s="413">
        <f>SUMIFS(※集計※障害学生情報入力シート!$T$25:$T$1024,障害学生情報入力シート!$E$25:$E$1024,障害学生情報入力シート!$E$4,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142" s="414">
        <f>SUMIFS(※集計※障害学生情報入力シート!$T$25:$T$1024,障害学生情報入力シート!$E$25:$E$1024,障害学生情報入力シート!$E$4,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142" s="414">
        <f>SUMIFS(※集計※障害学生情報入力シート!$T$25:$T$1024,障害学生情報入力シート!$E$25:$E$1024,障害学生情報入力シート!$E$4,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142" s="412">
        <f>SUMIFS(※集計※障害学生情報入力シート!$T$25:$T$1024,障害学生情報入力シート!$E$25:$E$1024,障害学生情報入力シート!$E$4,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142" s="413">
        <f>SUMIFS(※集計※障害学生情報入力シート!$T$25:$T$1024,障害学生情報入力シート!$E$25:$E$1024,障害学生情報入力シート!$E$4,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142" s="414">
        <f>SUMIFS(※集計※障害学生情報入力シート!$T$25:$T$1024,障害学生情報入力シート!$E$25:$E$1024,障害学生情報入力シート!$E$4,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142" s="414">
        <f>SUMIFS(※集計※障害学生情報入力シート!$T$25:$T$1024,障害学生情報入力シート!$E$25:$E$1024,障害学生情報入力シート!$E$4,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142" s="414">
        <f>SUMIFS(※集計※障害学生情報入力シート!$T$25:$T$1024,障害学生情報入力シート!$E$25:$E$1024,障害学生情報入力シート!$E$4,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142" s="412">
        <f>SUMIFS(※集計※障害学生情報入力シート!$T$25:$T$1024,障害学生情報入力シート!$E$25:$E$1024,障害学生情報入力シート!$E$4,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142" s="439">
        <f>SUMIFS(※集計※障害学生情報入力シート!$T$25:$T$1024,障害学生情報入力シート!$E$25:$E$1024,障害学生情報入力シート!$E$4,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142" s="586">
        <f t="shared" si="16"/>
        <v>0</v>
      </c>
    </row>
    <row r="143" spans="1:28" ht="15.95" hidden="1" customHeight="1" x14ac:dyDescent="0.4">
      <c r="A143" s="1677"/>
      <c r="B143" s="1666" t="s">
        <v>653</v>
      </c>
      <c r="C143" s="1667"/>
      <c r="D143" s="1680" t="s">
        <v>346</v>
      </c>
      <c r="E143" s="1680"/>
      <c r="F143" s="440">
        <f>COUNTIFS(障害学生情報入力シート!$E$25:$E$1024,障害学生情報入力シート!$E$4,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143" s="418">
        <f>COUNTIFS(障害学生情報入力シート!$E$25:$E$1024,障害学生情報入力シート!$E$4,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143" s="419">
        <f>COUNTIFS(障害学生情報入力シート!$E$25:$E$1024,障害学生情報入力シート!$E$4,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143" s="420">
        <f>COUNTIFS(障害学生情報入力シート!$E$25:$E$1024,障害学生情報入力シート!$E$4,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143" s="418">
        <f>COUNTIFS(障害学生情報入力シート!$E$25:$E$1024,障害学生情報入力シート!$E$4,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143" s="419">
        <f>COUNTIFS(障害学生情報入力シート!$E$25:$E$1024,障害学生情報入力シート!$E$4,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143" s="420">
        <f>COUNTIFS(障害学生情報入力シート!$E$25:$E$1024,障害学生情報入力シート!$E$4,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143" s="420">
        <f>COUNTIFS(障害学生情報入力シート!$E$25:$E$1024,障害学生情報入力シート!$E$4,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143" s="418">
        <f>COUNTIFS(障害学生情報入力シート!$E$25:$E$1024,障害学生情報入力シート!$E$4,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143" s="419">
        <f>COUNTIFS(障害学生情報入力シート!$E$25:$E$1024,障害学生情報入力シート!$E$4,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143" s="405">
        <f>COUNTIFS(障害学生情報入力シート!$E$25:$E$1024,障害学生情報入力シート!$E$4,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143" s="419">
        <f>COUNTIFS(障害学生情報入力シート!$E$25:$E$1024,障害学生情報入力シート!$E$4,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143" s="419">
        <f>COUNTIFS(障害学生情報入力シート!$E$25:$E$1024,障害学生情報入力シート!$E$4,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143" s="420">
        <f>COUNTIFS(障害学生情報入力シート!$E$25:$E$1024,障害学生情報入力シート!$E$4,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143" s="420">
        <f>COUNTIFS(障害学生情報入力シート!$E$25:$E$1024,障害学生情報入力シート!$E$4,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143" s="418">
        <f>COUNTIFS(障害学生情報入力シート!$E$25:$E$1024,障害学生情報入力シート!$E$4,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143" s="419">
        <f>COUNTIFS(障害学生情報入力シート!$E$25:$E$1024,障害学生情報入力シート!$E$4,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143" s="420">
        <f>COUNTIFS(障害学生情報入力シート!$E$25:$E$1024,障害学生情報入力シート!$E$4,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143" s="420">
        <f>COUNTIFS(障害学生情報入力シート!$E$25:$E$1024,障害学生情報入力シート!$E$4,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143" s="420">
        <f>COUNTIFS(障害学生情報入力シート!$E$25:$E$1024,障害学生情報入力シート!$E$4,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143" s="405">
        <f>COUNTIFS(障害学生情報入力シート!$E$25:$E$1024,障害学生情報入力シート!$E$4,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143" s="441">
        <f>COUNTIFS(障害学生情報入力シート!$E$25:$E$1024,障害学生情報入力シート!$E$4,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143" s="587">
        <f t="shared" si="16"/>
        <v>0</v>
      </c>
    </row>
    <row r="144" spans="1:28" ht="15.95" hidden="1" customHeight="1" x14ac:dyDescent="0.4">
      <c r="A144" s="1677"/>
      <c r="B144" s="1678"/>
      <c r="C144" s="1679"/>
      <c r="D144" s="590"/>
      <c r="E144" s="591" t="s">
        <v>341</v>
      </c>
      <c r="F144" s="438">
        <f>SUMIFS(※集計※障害学生情報入力シート!$T$25:$T$1024,障害学生情報入力シート!$E$25:$E$1024,障害学生情報入力シート!$E$4,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144" s="412">
        <f>SUMIFS(※集計※障害学生情報入力シート!$T$25:$T$1024,障害学生情報入力シート!$E$25:$E$1024,障害学生情報入力シート!$E$4,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144" s="413">
        <f>SUMIFS(※集計※障害学生情報入力シート!$T$25:$T$1024,障害学生情報入力シート!$E$25:$E$1024,障害学生情報入力シート!$E$4,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144" s="414">
        <f>SUMIFS(※集計※障害学生情報入力シート!$T$25:$T$1024,障害学生情報入力シート!$E$25:$E$1024,障害学生情報入力シート!$E$4,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144" s="412">
        <f>SUMIFS(※集計※障害学生情報入力シート!$T$25:$T$1024,障害学生情報入力シート!$E$25:$E$1024,障害学生情報入力シート!$E$4,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144" s="413">
        <f>SUMIFS(※集計※障害学生情報入力シート!$T$25:$T$1024,障害学生情報入力シート!$E$25:$E$1024,障害学生情報入力シート!$E$4,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144" s="414">
        <f>SUMIFS(※集計※障害学生情報入力シート!$T$25:$T$1024,障害学生情報入力シート!$E$25:$E$1024,障害学生情報入力シート!$E$4,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144" s="414">
        <f>SUMIFS(※集計※障害学生情報入力シート!$T$25:$T$1024,障害学生情報入力シート!$E$25:$E$1024,障害学生情報入力シート!$E$4,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144" s="412">
        <f>SUMIFS(※集計※障害学生情報入力シート!$T$25:$T$1024,障害学生情報入力シート!$E$25:$E$1024,障害学生情報入力シート!$E$4,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144" s="413">
        <f>SUMIFS(※集計※障害学生情報入力シート!$T$25:$T$1024,障害学生情報入力シート!$E$25:$E$1024,障害学生情報入力シート!$E$4,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144" s="412">
        <f>SUMIFS(※集計※障害学生情報入力シート!$T$25:$T$1024,障害学生情報入力シート!$E$25:$E$1024,障害学生情報入力シート!$E$4,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144" s="413">
        <f>SUMIFS(※集計※障害学生情報入力シート!$T$25:$T$1024,障害学生情報入力シート!$E$25:$E$1024,障害学生情報入力シート!$E$4,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144" s="413">
        <f>SUMIFS(※集計※障害学生情報入力シート!$T$25:$T$1024,障害学生情報入力シート!$E$25:$E$1024,障害学生情報入力シート!$E$4,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144" s="414">
        <f>SUMIFS(※集計※障害学生情報入力シート!$T$25:$T$1024,障害学生情報入力シート!$E$25:$E$1024,障害学生情報入力シート!$E$4,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144" s="414">
        <f>SUMIFS(※集計※障害学生情報入力シート!$T$25:$T$1024,障害学生情報入力シート!$E$25:$E$1024,障害学生情報入力シート!$E$4,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144" s="412">
        <f>SUMIFS(※集計※障害学生情報入力シート!$T$25:$T$1024,障害学生情報入力シート!$E$25:$E$1024,障害学生情報入力シート!$E$4,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144" s="413">
        <f>SUMIFS(※集計※障害学生情報入力シート!$T$25:$T$1024,障害学生情報入力シート!$E$25:$E$1024,障害学生情報入力シート!$E$4,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144" s="414">
        <f>SUMIFS(※集計※障害学生情報入力シート!$T$25:$T$1024,障害学生情報入力シート!$E$25:$E$1024,障害学生情報入力シート!$E$4,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144" s="414">
        <f>SUMIFS(※集計※障害学生情報入力シート!$T$25:$T$1024,障害学生情報入力シート!$E$25:$E$1024,障害学生情報入力シート!$E$4,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144" s="414">
        <f>SUMIFS(※集計※障害学生情報入力シート!$T$25:$T$1024,障害学生情報入力シート!$E$25:$E$1024,障害学生情報入力シート!$E$4,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144" s="412">
        <f>SUMIFS(※集計※障害学生情報入力シート!$T$25:$T$1024,障害学生情報入力シート!$E$25:$E$1024,障害学生情報入力シート!$E$4,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144" s="439">
        <f>SUMIFS(※集計※障害学生情報入力シート!$T$25:$T$1024,障害学生情報入力シート!$E$25:$E$1024,障害学生情報入力シート!$E$4,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144" s="586">
        <f t="shared" si="16"/>
        <v>0</v>
      </c>
    </row>
    <row r="145" spans="1:28" ht="15.95" hidden="1" customHeight="1" x14ac:dyDescent="0.4">
      <c r="A145" s="1677"/>
      <c r="B145" s="1666" t="s">
        <v>654</v>
      </c>
      <c r="C145" s="1667"/>
      <c r="D145" s="1680" t="s">
        <v>346</v>
      </c>
      <c r="E145" s="1680"/>
      <c r="F145" s="440">
        <f>COUNTIFS(障害学生情報入力シート!$E$25:$E$1024,障害学生情報入力シート!$E$4,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145" s="418">
        <f>COUNTIFS(障害学生情報入力シート!$E$25:$E$1024,障害学生情報入力シート!$E$4,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145" s="419">
        <f>COUNTIFS(障害学生情報入力シート!$E$25:$E$1024,障害学生情報入力シート!$E$4,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145" s="420">
        <f>COUNTIFS(障害学生情報入力シート!$E$25:$E$1024,障害学生情報入力シート!$E$4,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145" s="418">
        <f>COUNTIFS(障害学生情報入力シート!$E$25:$E$1024,障害学生情報入力シート!$E$4,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145" s="419">
        <f>COUNTIFS(障害学生情報入力シート!$E$25:$E$1024,障害学生情報入力シート!$E$4,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145" s="420">
        <f>COUNTIFS(障害学生情報入力シート!$E$25:$E$1024,障害学生情報入力シート!$E$4,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145" s="420">
        <f>COUNTIFS(障害学生情報入力シート!$E$25:$E$1024,障害学生情報入力シート!$E$4,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145" s="418">
        <f>COUNTIFS(障害学生情報入力シート!$E$25:$E$1024,障害学生情報入力シート!$E$4,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145" s="419">
        <f>COUNTIFS(障害学生情報入力シート!$E$25:$E$1024,障害学生情報入力シート!$E$4,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145" s="405">
        <f>COUNTIFS(障害学生情報入力シート!$E$25:$E$1024,障害学生情報入力シート!$E$4,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145" s="419">
        <f>COUNTIFS(障害学生情報入力シート!$E$25:$E$1024,障害学生情報入力シート!$E$4,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145" s="419">
        <f>COUNTIFS(障害学生情報入力シート!$E$25:$E$1024,障害学生情報入力シート!$E$4,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145" s="420">
        <f>COUNTIFS(障害学生情報入力シート!$E$25:$E$1024,障害学生情報入力シート!$E$4,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145" s="420">
        <f>COUNTIFS(障害学生情報入力シート!$E$25:$E$1024,障害学生情報入力シート!$E$4,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145" s="418">
        <f>COUNTIFS(障害学生情報入力シート!$E$25:$E$1024,障害学生情報入力シート!$E$4,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145" s="419">
        <f>COUNTIFS(障害学生情報入力シート!$E$25:$E$1024,障害学生情報入力シート!$E$4,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145" s="420">
        <f>COUNTIFS(障害学生情報入力シート!$E$25:$E$1024,障害学生情報入力シート!$E$4,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145" s="420">
        <f>COUNTIFS(障害学生情報入力シート!$E$25:$E$1024,障害学生情報入力シート!$E$4,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145" s="420">
        <f>COUNTIFS(障害学生情報入力シート!$E$25:$E$1024,障害学生情報入力シート!$E$4,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145" s="405">
        <f>COUNTIFS(障害学生情報入力シート!$E$25:$E$1024,障害学生情報入力シート!$E$4,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145" s="441">
        <f>COUNTIFS(障害学生情報入力シート!$E$25:$E$1024,障害学生情報入力シート!$E$4,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145" s="587">
        <f t="shared" si="16"/>
        <v>0</v>
      </c>
    </row>
    <row r="146" spans="1:28" ht="15.95" hidden="1" customHeight="1" x14ac:dyDescent="0.4">
      <c r="A146" s="1677"/>
      <c r="B146" s="1678"/>
      <c r="C146" s="1679"/>
      <c r="D146" s="590"/>
      <c r="E146" s="591" t="s">
        <v>341</v>
      </c>
      <c r="F146" s="438">
        <f>SUMIFS(※集計※障害学生情報入力シート!$T$25:$T$1024,障害学生情報入力シート!$E$25:$E$1024,障害学生情報入力シート!$E$4,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146" s="412">
        <f>SUMIFS(※集計※障害学生情報入力シート!$T$25:$T$1024,障害学生情報入力シート!$E$25:$E$1024,障害学生情報入力シート!$E$4,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146" s="413">
        <f>SUMIFS(※集計※障害学生情報入力シート!$T$25:$T$1024,障害学生情報入力シート!$E$25:$E$1024,障害学生情報入力シート!$E$4,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146" s="414">
        <f>SUMIFS(※集計※障害学生情報入力シート!$T$25:$T$1024,障害学生情報入力シート!$E$25:$E$1024,障害学生情報入力シート!$E$4,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146" s="412">
        <f>SUMIFS(※集計※障害学生情報入力シート!$T$25:$T$1024,障害学生情報入力シート!$E$25:$E$1024,障害学生情報入力シート!$E$4,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146" s="413">
        <f>SUMIFS(※集計※障害学生情報入力シート!$T$25:$T$1024,障害学生情報入力シート!$E$25:$E$1024,障害学生情報入力シート!$E$4,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146" s="414">
        <f>SUMIFS(※集計※障害学生情報入力シート!$T$25:$T$1024,障害学生情報入力シート!$E$25:$E$1024,障害学生情報入力シート!$E$4,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146" s="414">
        <f>SUMIFS(※集計※障害学生情報入力シート!$T$25:$T$1024,障害学生情報入力シート!$E$25:$E$1024,障害学生情報入力シート!$E$4,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146" s="412">
        <f>SUMIFS(※集計※障害学生情報入力シート!$T$25:$T$1024,障害学生情報入力シート!$E$25:$E$1024,障害学生情報入力シート!$E$4,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146" s="413">
        <f>SUMIFS(※集計※障害学生情報入力シート!$T$25:$T$1024,障害学生情報入力シート!$E$25:$E$1024,障害学生情報入力シート!$E$4,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146" s="412">
        <f>SUMIFS(※集計※障害学生情報入力シート!$T$25:$T$1024,障害学生情報入力シート!$E$25:$E$1024,障害学生情報入力シート!$E$4,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146" s="413">
        <f>SUMIFS(※集計※障害学生情報入力シート!$T$25:$T$1024,障害学生情報入力シート!$E$25:$E$1024,障害学生情報入力シート!$E$4,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146" s="413">
        <f>SUMIFS(※集計※障害学生情報入力シート!$T$25:$T$1024,障害学生情報入力シート!$E$25:$E$1024,障害学生情報入力シート!$E$4,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146" s="414">
        <f>SUMIFS(※集計※障害学生情報入力シート!$T$25:$T$1024,障害学生情報入力シート!$E$25:$E$1024,障害学生情報入力シート!$E$4,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146" s="414">
        <f>SUMIFS(※集計※障害学生情報入力シート!$T$25:$T$1024,障害学生情報入力シート!$E$25:$E$1024,障害学生情報入力シート!$E$4,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146" s="412">
        <f>SUMIFS(※集計※障害学生情報入力シート!$T$25:$T$1024,障害学生情報入力シート!$E$25:$E$1024,障害学生情報入力シート!$E$4,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146" s="413">
        <f>SUMIFS(※集計※障害学生情報入力シート!$T$25:$T$1024,障害学生情報入力シート!$E$25:$E$1024,障害学生情報入力シート!$E$4,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146" s="414">
        <f>SUMIFS(※集計※障害学生情報入力シート!$T$25:$T$1024,障害学生情報入力シート!$E$25:$E$1024,障害学生情報入力シート!$E$4,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146" s="414">
        <f>SUMIFS(※集計※障害学生情報入力シート!$T$25:$T$1024,障害学生情報入力シート!$E$25:$E$1024,障害学生情報入力シート!$E$4,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146" s="414">
        <f>SUMIFS(※集計※障害学生情報入力シート!$T$25:$T$1024,障害学生情報入力シート!$E$25:$E$1024,障害学生情報入力シート!$E$4,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146" s="412">
        <f>SUMIFS(※集計※障害学生情報入力シート!$T$25:$T$1024,障害学生情報入力シート!$E$25:$E$1024,障害学生情報入力シート!$E$4,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146" s="439">
        <f>SUMIFS(※集計※障害学生情報入力シート!$T$25:$T$1024,障害学生情報入力シート!$E$25:$E$1024,障害学生情報入力シート!$E$4,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146" s="586">
        <f t="shared" si="16"/>
        <v>0</v>
      </c>
    </row>
    <row r="147" spans="1:28" ht="15.95" hidden="1" customHeight="1" x14ac:dyDescent="0.4">
      <c r="A147" s="1677"/>
      <c r="B147" s="1666" t="s">
        <v>655</v>
      </c>
      <c r="C147" s="1667"/>
      <c r="D147" s="1680" t="s">
        <v>346</v>
      </c>
      <c r="E147" s="1680"/>
      <c r="F147" s="440">
        <f>COUNTIFS(障害学生情報入力シート!$E$25:$E$1024,障害学生情報入力シート!$E$4,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147" s="418">
        <f>COUNTIFS(障害学生情報入力シート!$E$25:$E$1024,障害学生情報入力シート!$E$4,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147" s="419">
        <f>COUNTIFS(障害学生情報入力シート!$E$25:$E$1024,障害学生情報入力シート!$E$4,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147" s="420">
        <f>COUNTIFS(障害学生情報入力シート!$E$25:$E$1024,障害学生情報入力シート!$E$4,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147" s="418">
        <f>COUNTIFS(障害学生情報入力シート!$E$25:$E$1024,障害学生情報入力シート!$E$4,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147" s="419">
        <f>COUNTIFS(障害学生情報入力シート!$E$25:$E$1024,障害学生情報入力シート!$E$4,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147" s="420">
        <f>COUNTIFS(障害学生情報入力シート!$E$25:$E$1024,障害学生情報入力シート!$E$4,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147" s="420">
        <f>COUNTIFS(障害学生情報入力シート!$E$25:$E$1024,障害学生情報入力シート!$E$4,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147" s="418">
        <f>COUNTIFS(障害学生情報入力シート!$E$25:$E$1024,障害学生情報入力シート!$E$4,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147" s="419">
        <f>COUNTIFS(障害学生情報入力シート!$E$25:$E$1024,障害学生情報入力シート!$E$4,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147" s="405">
        <f>COUNTIFS(障害学生情報入力シート!$E$25:$E$1024,障害学生情報入力シート!$E$4,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147" s="419">
        <f>COUNTIFS(障害学生情報入力シート!$E$25:$E$1024,障害学生情報入力シート!$E$4,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147" s="419">
        <f>COUNTIFS(障害学生情報入力シート!$E$25:$E$1024,障害学生情報入力シート!$E$4,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147" s="420">
        <f>COUNTIFS(障害学生情報入力シート!$E$25:$E$1024,障害学生情報入力シート!$E$4,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147" s="420">
        <f>COUNTIFS(障害学生情報入力シート!$E$25:$E$1024,障害学生情報入力シート!$E$4,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147" s="418">
        <f>COUNTIFS(障害学生情報入力シート!$E$25:$E$1024,障害学生情報入力シート!$E$4,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147" s="419">
        <f>COUNTIFS(障害学生情報入力シート!$E$25:$E$1024,障害学生情報入力シート!$E$4,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147" s="420">
        <f>COUNTIFS(障害学生情報入力シート!$E$25:$E$1024,障害学生情報入力シート!$E$4,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147" s="420">
        <f>COUNTIFS(障害学生情報入力シート!$E$25:$E$1024,障害学生情報入力シート!$E$4,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147" s="420">
        <f>COUNTIFS(障害学生情報入力シート!$E$25:$E$1024,障害学生情報入力シート!$E$4,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147" s="405">
        <f>COUNTIFS(障害学生情報入力シート!$E$25:$E$1024,障害学生情報入力シート!$E$4,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147" s="441">
        <f>COUNTIFS(障害学生情報入力シート!$E$25:$E$1024,障害学生情報入力シート!$E$4,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147" s="587">
        <f t="shared" si="16"/>
        <v>0</v>
      </c>
    </row>
    <row r="148" spans="1:28" ht="15.95" hidden="1" customHeight="1" x14ac:dyDescent="0.4">
      <c r="A148" s="1677"/>
      <c r="B148" s="1678"/>
      <c r="C148" s="1679"/>
      <c r="D148" s="590"/>
      <c r="E148" s="591" t="s">
        <v>341</v>
      </c>
      <c r="F148" s="438">
        <f>SUMIFS(※集計※障害学生情報入力シート!$T$25:$T$1024,障害学生情報入力シート!$E$25:$E$1024,障害学生情報入力シート!$E$4,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148" s="412">
        <f>SUMIFS(※集計※障害学生情報入力シート!$T$25:$T$1024,障害学生情報入力シート!$E$25:$E$1024,障害学生情報入力シート!$E$4,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148" s="413">
        <f>SUMIFS(※集計※障害学生情報入力シート!$T$25:$T$1024,障害学生情報入力シート!$E$25:$E$1024,障害学生情報入力シート!$E$4,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148" s="414">
        <f>SUMIFS(※集計※障害学生情報入力シート!$T$25:$T$1024,障害学生情報入力シート!$E$25:$E$1024,障害学生情報入力シート!$E$4,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148" s="412">
        <f>SUMIFS(※集計※障害学生情報入力シート!$T$25:$T$1024,障害学生情報入力シート!$E$25:$E$1024,障害学生情報入力シート!$E$4,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148" s="413">
        <f>SUMIFS(※集計※障害学生情報入力シート!$T$25:$T$1024,障害学生情報入力シート!$E$25:$E$1024,障害学生情報入力シート!$E$4,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148" s="414">
        <f>SUMIFS(※集計※障害学生情報入力シート!$T$25:$T$1024,障害学生情報入力シート!$E$25:$E$1024,障害学生情報入力シート!$E$4,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148" s="414">
        <f>SUMIFS(※集計※障害学生情報入力シート!$T$25:$T$1024,障害学生情報入力シート!$E$25:$E$1024,障害学生情報入力シート!$E$4,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148" s="412">
        <f>SUMIFS(※集計※障害学生情報入力シート!$T$25:$T$1024,障害学生情報入力シート!$E$25:$E$1024,障害学生情報入力シート!$E$4,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148" s="413">
        <f>SUMIFS(※集計※障害学生情報入力シート!$T$25:$T$1024,障害学生情報入力シート!$E$25:$E$1024,障害学生情報入力シート!$E$4,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148" s="412">
        <f>SUMIFS(※集計※障害学生情報入力シート!$T$25:$T$1024,障害学生情報入力シート!$E$25:$E$1024,障害学生情報入力シート!$E$4,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148" s="413">
        <f>SUMIFS(※集計※障害学生情報入力シート!$T$25:$T$1024,障害学生情報入力シート!$E$25:$E$1024,障害学生情報入力シート!$E$4,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148" s="413">
        <f>SUMIFS(※集計※障害学生情報入力シート!$T$25:$T$1024,障害学生情報入力シート!$E$25:$E$1024,障害学生情報入力シート!$E$4,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148" s="414">
        <f>SUMIFS(※集計※障害学生情報入力シート!$T$25:$T$1024,障害学生情報入力シート!$E$25:$E$1024,障害学生情報入力シート!$E$4,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148" s="414">
        <f>SUMIFS(※集計※障害学生情報入力シート!$T$25:$T$1024,障害学生情報入力シート!$E$25:$E$1024,障害学生情報入力シート!$E$4,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148" s="412">
        <f>SUMIFS(※集計※障害学生情報入力シート!$T$25:$T$1024,障害学生情報入力シート!$E$25:$E$1024,障害学生情報入力シート!$E$4,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148" s="413">
        <f>SUMIFS(※集計※障害学生情報入力シート!$T$25:$T$1024,障害学生情報入力シート!$E$25:$E$1024,障害学生情報入力シート!$E$4,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148" s="414">
        <f>SUMIFS(※集計※障害学生情報入力シート!$T$25:$T$1024,障害学生情報入力シート!$E$25:$E$1024,障害学生情報入力シート!$E$4,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148" s="414">
        <f>SUMIFS(※集計※障害学生情報入力シート!$T$25:$T$1024,障害学生情報入力シート!$E$25:$E$1024,障害学生情報入力シート!$E$4,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148" s="414">
        <f>SUMIFS(※集計※障害学生情報入力シート!$T$25:$T$1024,障害学生情報入力シート!$E$25:$E$1024,障害学生情報入力シート!$E$4,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148" s="412">
        <f>SUMIFS(※集計※障害学生情報入力シート!$T$25:$T$1024,障害学生情報入力シート!$E$25:$E$1024,障害学生情報入力シート!$E$4,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148" s="439">
        <f>SUMIFS(※集計※障害学生情報入力シート!$T$25:$T$1024,障害学生情報入力シート!$E$25:$E$1024,障害学生情報入力シート!$E$4,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148" s="586">
        <f t="shared" si="16"/>
        <v>0</v>
      </c>
    </row>
    <row r="149" spans="1:28" ht="15.95" hidden="1" customHeight="1" x14ac:dyDescent="0.4">
      <c r="A149" s="1677"/>
      <c r="B149" s="1666" t="s">
        <v>347</v>
      </c>
      <c r="C149" s="1667"/>
      <c r="D149" s="1680" t="s">
        <v>346</v>
      </c>
      <c r="E149" s="1680"/>
      <c r="F149" s="440">
        <f>COUNTIFS(障害学生情報入力シート!$E$25:$E$1024,障害学生情報入力シート!$E$4,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149" s="418">
        <f>COUNTIFS(障害学生情報入力シート!$E$25:$E$1024,障害学生情報入力シート!$E$4,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149" s="419">
        <f>COUNTIFS(障害学生情報入力シート!$E$25:$E$1024,障害学生情報入力シート!$E$4,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149" s="420">
        <f>COUNTIFS(障害学生情報入力シート!$E$25:$E$1024,障害学生情報入力シート!$E$4,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149" s="418">
        <f>COUNTIFS(障害学生情報入力シート!$E$25:$E$1024,障害学生情報入力シート!$E$4,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149" s="419">
        <f>COUNTIFS(障害学生情報入力シート!$E$25:$E$1024,障害学生情報入力シート!$E$4,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149" s="420">
        <f>COUNTIFS(障害学生情報入力シート!$E$25:$E$1024,障害学生情報入力シート!$E$4,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149" s="420">
        <f>COUNTIFS(障害学生情報入力シート!$E$25:$E$1024,障害学生情報入力シート!$E$4,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149" s="418">
        <f>COUNTIFS(障害学生情報入力シート!$E$25:$E$1024,障害学生情報入力シート!$E$4,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149" s="419">
        <f>COUNTIFS(障害学生情報入力シート!$E$25:$E$1024,障害学生情報入力シート!$E$4,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149" s="405">
        <f>COUNTIFS(障害学生情報入力シート!$E$25:$E$1024,障害学生情報入力シート!$E$4,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149" s="419">
        <f>COUNTIFS(障害学生情報入力シート!$E$25:$E$1024,障害学生情報入力シート!$E$4,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149" s="419">
        <f>COUNTIFS(障害学生情報入力シート!$E$25:$E$1024,障害学生情報入力シート!$E$4,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149" s="420">
        <f>COUNTIFS(障害学生情報入力シート!$E$25:$E$1024,障害学生情報入力シート!$E$4,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149" s="420">
        <f>COUNTIFS(障害学生情報入力シート!$E$25:$E$1024,障害学生情報入力シート!$E$4,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149" s="418">
        <f>COUNTIFS(障害学生情報入力シート!$E$25:$E$1024,障害学生情報入力シート!$E$4,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149" s="419">
        <f>COUNTIFS(障害学生情報入力シート!$E$25:$E$1024,障害学生情報入力シート!$E$4,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149" s="420">
        <f>COUNTIFS(障害学生情報入力シート!$E$25:$E$1024,障害学生情報入力シート!$E$4,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149" s="420">
        <f>COUNTIFS(障害学生情報入力シート!$E$25:$E$1024,障害学生情報入力シート!$E$4,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149" s="420">
        <f>COUNTIFS(障害学生情報入力シート!$E$25:$E$1024,障害学生情報入力シート!$E$4,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149" s="405">
        <f>COUNTIFS(障害学生情報入力シート!$E$25:$E$1024,障害学生情報入力シート!$E$4,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149" s="441">
        <f>COUNTIFS(障害学生情報入力シート!$E$25:$E$1024,障害学生情報入力シート!$E$4,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149" s="587">
        <f t="shared" si="16"/>
        <v>0</v>
      </c>
    </row>
    <row r="150" spans="1:28" ht="15.95" hidden="1" customHeight="1" x14ac:dyDescent="0.4">
      <c r="A150" s="1677"/>
      <c r="B150" s="1678"/>
      <c r="C150" s="1679"/>
      <c r="D150" s="590"/>
      <c r="E150" s="591" t="s">
        <v>341</v>
      </c>
      <c r="F150" s="438">
        <f>SUMIFS(※集計※障害学生情報入力シート!$T$25:$T$1024,障害学生情報入力シート!$E$25:$E$1024,障害学生情報入力シート!$E$4,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150" s="412">
        <f>SUMIFS(※集計※障害学生情報入力シート!$T$25:$T$1024,障害学生情報入力シート!$E$25:$E$1024,障害学生情報入力シート!$E$4,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150" s="413">
        <f>SUMIFS(※集計※障害学生情報入力シート!$T$25:$T$1024,障害学生情報入力シート!$E$25:$E$1024,障害学生情報入力シート!$E$4,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150" s="414">
        <f>SUMIFS(※集計※障害学生情報入力シート!$T$25:$T$1024,障害学生情報入力シート!$E$25:$E$1024,障害学生情報入力シート!$E$4,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150" s="412">
        <f>SUMIFS(※集計※障害学生情報入力シート!$T$25:$T$1024,障害学生情報入力シート!$E$25:$E$1024,障害学生情報入力シート!$E$4,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150" s="413">
        <f>SUMIFS(※集計※障害学生情報入力シート!$T$25:$T$1024,障害学生情報入力シート!$E$25:$E$1024,障害学生情報入力シート!$E$4,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150" s="414">
        <f>SUMIFS(※集計※障害学生情報入力シート!$T$25:$T$1024,障害学生情報入力シート!$E$25:$E$1024,障害学生情報入力シート!$E$4,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150" s="414">
        <f>SUMIFS(※集計※障害学生情報入力シート!$T$25:$T$1024,障害学生情報入力シート!$E$25:$E$1024,障害学生情報入力シート!$E$4,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150" s="412">
        <f>SUMIFS(※集計※障害学生情報入力シート!$T$25:$T$1024,障害学生情報入力シート!$E$25:$E$1024,障害学生情報入力シート!$E$4,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150" s="413">
        <f>SUMIFS(※集計※障害学生情報入力シート!$T$25:$T$1024,障害学生情報入力シート!$E$25:$E$1024,障害学生情報入力シート!$E$4,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150" s="412">
        <f>SUMIFS(※集計※障害学生情報入力シート!$T$25:$T$1024,障害学生情報入力シート!$E$25:$E$1024,障害学生情報入力シート!$E$4,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150" s="413">
        <f>SUMIFS(※集計※障害学生情報入力シート!$T$25:$T$1024,障害学生情報入力シート!$E$25:$E$1024,障害学生情報入力シート!$E$4,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150" s="413">
        <f>SUMIFS(※集計※障害学生情報入力シート!$T$25:$T$1024,障害学生情報入力シート!$E$25:$E$1024,障害学生情報入力シート!$E$4,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150" s="414">
        <f>SUMIFS(※集計※障害学生情報入力シート!$T$25:$T$1024,障害学生情報入力シート!$E$25:$E$1024,障害学生情報入力シート!$E$4,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150" s="414">
        <f>SUMIFS(※集計※障害学生情報入力シート!$T$25:$T$1024,障害学生情報入力シート!$E$25:$E$1024,障害学生情報入力シート!$E$4,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150" s="412">
        <f>SUMIFS(※集計※障害学生情報入力シート!$T$25:$T$1024,障害学生情報入力シート!$E$25:$E$1024,障害学生情報入力シート!$E$4,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150" s="413">
        <f>SUMIFS(※集計※障害学生情報入力シート!$T$25:$T$1024,障害学生情報入力シート!$E$25:$E$1024,障害学生情報入力シート!$E$4,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150" s="414">
        <f>SUMIFS(※集計※障害学生情報入力シート!$T$25:$T$1024,障害学生情報入力シート!$E$25:$E$1024,障害学生情報入力シート!$E$4,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150" s="414">
        <f>SUMIFS(※集計※障害学生情報入力シート!$T$25:$T$1024,障害学生情報入力シート!$E$25:$E$1024,障害学生情報入力シート!$E$4,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150" s="414">
        <f>SUMIFS(※集計※障害学生情報入力シート!$T$25:$T$1024,障害学生情報入力シート!$E$25:$E$1024,障害学生情報入力シート!$E$4,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150" s="412">
        <f>SUMIFS(※集計※障害学生情報入力シート!$T$25:$T$1024,障害学生情報入力シート!$E$25:$E$1024,障害学生情報入力シート!$E$4,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150" s="439">
        <f>SUMIFS(※集計※障害学生情報入力シート!$T$25:$T$1024,障害学生情報入力シート!$E$25:$E$1024,障害学生情報入力シート!$E$4,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150" s="586">
        <f t="shared" si="16"/>
        <v>0</v>
      </c>
    </row>
    <row r="151" spans="1:28" ht="15.95" hidden="1" customHeight="1" x14ac:dyDescent="0.4">
      <c r="A151" s="1677"/>
      <c r="B151" s="1666" t="s">
        <v>656</v>
      </c>
      <c r="C151" s="1667"/>
      <c r="D151" s="1680" t="s">
        <v>346</v>
      </c>
      <c r="E151" s="1680"/>
      <c r="F151" s="440">
        <f>COUNTIFS(障害学生情報入力シート!$E$25:$E$1024,障害学生情報入力シート!$E$4,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151" s="418">
        <f>COUNTIFS(障害学生情報入力シート!$E$25:$E$1024,障害学生情報入力シート!$E$4,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151" s="419">
        <f>COUNTIFS(障害学生情報入力シート!$E$25:$E$1024,障害学生情報入力シート!$E$4,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151" s="420">
        <f>COUNTIFS(障害学生情報入力シート!$E$25:$E$1024,障害学生情報入力シート!$E$4,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151" s="418">
        <f>COUNTIFS(障害学生情報入力シート!$E$25:$E$1024,障害学生情報入力シート!$E$4,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151" s="419">
        <f>COUNTIFS(障害学生情報入力シート!$E$25:$E$1024,障害学生情報入力シート!$E$4,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151" s="420">
        <f>COUNTIFS(障害学生情報入力シート!$E$25:$E$1024,障害学生情報入力シート!$E$4,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151" s="420">
        <f>COUNTIFS(障害学生情報入力シート!$E$25:$E$1024,障害学生情報入力シート!$E$4,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151" s="418">
        <f>COUNTIFS(障害学生情報入力シート!$E$25:$E$1024,障害学生情報入力シート!$E$4,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151" s="419">
        <f>COUNTIFS(障害学生情報入力シート!$E$25:$E$1024,障害学生情報入力シート!$E$4,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151" s="405">
        <f>COUNTIFS(障害学生情報入力シート!$E$25:$E$1024,障害学生情報入力シート!$E$4,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151" s="419">
        <f>COUNTIFS(障害学生情報入力シート!$E$25:$E$1024,障害学生情報入力シート!$E$4,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151" s="419">
        <f>COUNTIFS(障害学生情報入力シート!$E$25:$E$1024,障害学生情報入力シート!$E$4,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151" s="420">
        <f>COUNTIFS(障害学生情報入力シート!$E$25:$E$1024,障害学生情報入力シート!$E$4,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151" s="420">
        <f>COUNTIFS(障害学生情報入力シート!$E$25:$E$1024,障害学生情報入力シート!$E$4,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151" s="418">
        <f>COUNTIFS(障害学生情報入力シート!$E$25:$E$1024,障害学生情報入力シート!$E$4,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151" s="419">
        <f>COUNTIFS(障害学生情報入力シート!$E$25:$E$1024,障害学生情報入力シート!$E$4,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151" s="420">
        <f>COUNTIFS(障害学生情報入力シート!$E$25:$E$1024,障害学生情報入力シート!$E$4,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151" s="420">
        <f>COUNTIFS(障害学生情報入力シート!$E$25:$E$1024,障害学生情報入力シート!$E$4,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151" s="420">
        <f>COUNTIFS(障害学生情報入力シート!$E$25:$E$1024,障害学生情報入力シート!$E$4,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151" s="405">
        <f>COUNTIFS(障害学生情報入力シート!$E$25:$E$1024,障害学生情報入力シート!$E$4,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151" s="441">
        <f>COUNTIFS(障害学生情報入力シート!$E$25:$E$1024,障害学生情報入力シート!$E$4,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151" s="587">
        <f t="shared" si="16"/>
        <v>0</v>
      </c>
    </row>
    <row r="152" spans="1:28" ht="15.95" hidden="1" customHeight="1" x14ac:dyDescent="0.4">
      <c r="A152" s="1677"/>
      <c r="B152" s="1678"/>
      <c r="C152" s="1679"/>
      <c r="D152" s="590"/>
      <c r="E152" s="591" t="s">
        <v>341</v>
      </c>
      <c r="F152" s="438">
        <f>SUMIFS(※集計※障害学生情報入力シート!$T$25:$T$1024,障害学生情報入力シート!$E$25:$E$1024,障害学生情報入力シート!$E$4,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152" s="412">
        <f>SUMIFS(※集計※障害学生情報入力シート!$T$25:$T$1024,障害学生情報入力シート!$E$25:$E$1024,障害学生情報入力シート!$E$4,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152" s="413">
        <f>SUMIFS(※集計※障害学生情報入力シート!$T$25:$T$1024,障害学生情報入力シート!$E$25:$E$1024,障害学生情報入力シート!$E$4,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152" s="414">
        <f>SUMIFS(※集計※障害学生情報入力シート!$T$25:$T$1024,障害学生情報入力シート!$E$25:$E$1024,障害学生情報入力シート!$E$4,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152" s="412">
        <f>SUMIFS(※集計※障害学生情報入力シート!$T$25:$T$1024,障害学生情報入力シート!$E$25:$E$1024,障害学生情報入力シート!$E$4,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152" s="413">
        <f>SUMIFS(※集計※障害学生情報入力シート!$T$25:$T$1024,障害学生情報入力シート!$E$25:$E$1024,障害学生情報入力シート!$E$4,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152" s="414">
        <f>SUMIFS(※集計※障害学生情報入力シート!$T$25:$T$1024,障害学生情報入力シート!$E$25:$E$1024,障害学生情報入力シート!$E$4,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152" s="414">
        <f>SUMIFS(※集計※障害学生情報入力シート!$T$25:$T$1024,障害学生情報入力シート!$E$25:$E$1024,障害学生情報入力シート!$E$4,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152" s="412">
        <f>SUMIFS(※集計※障害学生情報入力シート!$T$25:$T$1024,障害学生情報入力シート!$E$25:$E$1024,障害学生情報入力シート!$E$4,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152" s="413">
        <f>SUMIFS(※集計※障害学生情報入力シート!$T$25:$T$1024,障害学生情報入力シート!$E$25:$E$1024,障害学生情報入力シート!$E$4,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152" s="412">
        <f>SUMIFS(※集計※障害学生情報入力シート!$T$25:$T$1024,障害学生情報入力シート!$E$25:$E$1024,障害学生情報入力シート!$E$4,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152" s="413">
        <f>SUMIFS(※集計※障害学生情報入力シート!$T$25:$T$1024,障害学生情報入力シート!$E$25:$E$1024,障害学生情報入力シート!$E$4,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152" s="413">
        <f>SUMIFS(※集計※障害学生情報入力シート!$T$25:$T$1024,障害学生情報入力シート!$E$25:$E$1024,障害学生情報入力シート!$E$4,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152" s="414">
        <f>SUMIFS(※集計※障害学生情報入力シート!$T$25:$T$1024,障害学生情報入力シート!$E$25:$E$1024,障害学生情報入力シート!$E$4,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152" s="414">
        <f>SUMIFS(※集計※障害学生情報入力シート!$T$25:$T$1024,障害学生情報入力シート!$E$25:$E$1024,障害学生情報入力シート!$E$4,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152" s="412">
        <f>SUMIFS(※集計※障害学生情報入力シート!$T$25:$T$1024,障害学生情報入力シート!$E$25:$E$1024,障害学生情報入力シート!$E$4,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152" s="413">
        <f>SUMIFS(※集計※障害学生情報入力シート!$T$25:$T$1024,障害学生情報入力シート!$E$25:$E$1024,障害学生情報入力シート!$E$4,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152" s="414">
        <f>SUMIFS(※集計※障害学生情報入力シート!$T$25:$T$1024,障害学生情報入力シート!$E$25:$E$1024,障害学生情報入力シート!$E$4,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152" s="414">
        <f>SUMIFS(※集計※障害学生情報入力シート!$T$25:$T$1024,障害学生情報入力シート!$E$25:$E$1024,障害学生情報入力シート!$E$4,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152" s="414">
        <f>SUMIFS(※集計※障害学生情報入力シート!$T$25:$T$1024,障害学生情報入力シート!$E$25:$E$1024,障害学生情報入力シート!$E$4,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152" s="412">
        <f>SUMIFS(※集計※障害学生情報入力シート!$T$25:$T$1024,障害学生情報入力シート!$E$25:$E$1024,障害学生情報入力シート!$E$4,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152" s="439">
        <f>SUMIFS(※集計※障害学生情報入力シート!$T$25:$T$1024,障害学生情報入力シート!$E$25:$E$1024,障害学生情報入力シート!$E$4,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152" s="586">
        <f t="shared" si="16"/>
        <v>0</v>
      </c>
    </row>
    <row r="153" spans="1:28" ht="15.95" hidden="1" customHeight="1" x14ac:dyDescent="0.4">
      <c r="A153" s="1677"/>
      <c r="B153" s="1666" t="s">
        <v>348</v>
      </c>
      <c r="C153" s="1667"/>
      <c r="D153" s="1680" t="s">
        <v>346</v>
      </c>
      <c r="E153" s="1680"/>
      <c r="F153" s="440">
        <f>COUNTIFS(障害学生情報入力シート!$E$25:$E$1024,障害学生情報入力シート!$E$4,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153" s="418">
        <f>COUNTIFS(障害学生情報入力シート!$E$25:$E$1024,障害学生情報入力シート!$E$4,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153" s="419">
        <f>COUNTIFS(障害学生情報入力シート!$E$25:$E$1024,障害学生情報入力シート!$E$4,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153" s="420">
        <f>COUNTIFS(障害学生情報入力シート!$E$25:$E$1024,障害学生情報入力シート!$E$4,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153" s="418">
        <f>COUNTIFS(障害学生情報入力シート!$E$25:$E$1024,障害学生情報入力シート!$E$4,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153" s="419">
        <f>COUNTIFS(障害学生情報入力シート!$E$25:$E$1024,障害学生情報入力シート!$E$4,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153" s="420">
        <f>COUNTIFS(障害学生情報入力シート!$E$25:$E$1024,障害学生情報入力シート!$E$4,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153" s="420">
        <f>COUNTIFS(障害学生情報入力シート!$E$25:$E$1024,障害学生情報入力シート!$E$4,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153" s="418">
        <f>COUNTIFS(障害学生情報入力シート!$E$25:$E$1024,障害学生情報入力シート!$E$4,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153" s="419">
        <f>COUNTIFS(障害学生情報入力シート!$E$25:$E$1024,障害学生情報入力シート!$E$4,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153" s="405">
        <f>COUNTIFS(障害学生情報入力シート!$E$25:$E$1024,障害学生情報入力シート!$E$4,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153" s="419">
        <f>COUNTIFS(障害学生情報入力シート!$E$25:$E$1024,障害学生情報入力シート!$E$4,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153" s="419">
        <f>COUNTIFS(障害学生情報入力シート!$E$25:$E$1024,障害学生情報入力シート!$E$4,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153" s="420">
        <f>COUNTIFS(障害学生情報入力シート!$E$25:$E$1024,障害学生情報入力シート!$E$4,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153" s="420">
        <f>COUNTIFS(障害学生情報入力シート!$E$25:$E$1024,障害学生情報入力シート!$E$4,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153" s="418">
        <f>COUNTIFS(障害学生情報入力シート!$E$25:$E$1024,障害学生情報入力シート!$E$4,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153" s="419">
        <f>COUNTIFS(障害学生情報入力シート!$E$25:$E$1024,障害学生情報入力シート!$E$4,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153" s="420">
        <f>COUNTIFS(障害学生情報入力シート!$E$25:$E$1024,障害学生情報入力シート!$E$4,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153" s="420">
        <f>COUNTIFS(障害学生情報入力シート!$E$25:$E$1024,障害学生情報入力シート!$E$4,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153" s="420">
        <f>COUNTIFS(障害学生情報入力シート!$E$25:$E$1024,障害学生情報入力シート!$E$4,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153" s="405">
        <f>COUNTIFS(障害学生情報入力シート!$E$25:$E$1024,障害学生情報入力シート!$E$4,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153" s="441">
        <f>COUNTIFS(障害学生情報入力シート!$E$25:$E$1024,障害学生情報入力シート!$E$4,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153" s="587">
        <f t="shared" si="16"/>
        <v>0</v>
      </c>
    </row>
    <row r="154" spans="1:28" ht="15.95" hidden="1" customHeight="1" x14ac:dyDescent="0.4">
      <c r="A154" s="1677"/>
      <c r="B154" s="1678"/>
      <c r="C154" s="1679"/>
      <c r="D154" s="590"/>
      <c r="E154" s="591" t="s">
        <v>341</v>
      </c>
      <c r="F154" s="438">
        <f>SUMIFS(※集計※障害学生情報入力シート!$T$25:$T$1024,障害学生情報入力シート!$E$25:$E$1024,障害学生情報入力シート!$E$4,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154" s="412">
        <f>SUMIFS(※集計※障害学生情報入力シート!$T$25:$T$1024,障害学生情報入力シート!$E$25:$E$1024,障害学生情報入力シート!$E$4,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154" s="413">
        <f>SUMIFS(※集計※障害学生情報入力シート!$T$25:$T$1024,障害学生情報入力シート!$E$25:$E$1024,障害学生情報入力シート!$E$4,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154" s="414">
        <f>SUMIFS(※集計※障害学生情報入力シート!$T$25:$T$1024,障害学生情報入力シート!$E$25:$E$1024,障害学生情報入力シート!$E$4,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154" s="412">
        <f>SUMIFS(※集計※障害学生情報入力シート!$T$25:$T$1024,障害学生情報入力シート!$E$25:$E$1024,障害学生情報入力シート!$E$4,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154" s="413">
        <f>SUMIFS(※集計※障害学生情報入力シート!$T$25:$T$1024,障害学生情報入力シート!$E$25:$E$1024,障害学生情報入力シート!$E$4,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154" s="414">
        <f>SUMIFS(※集計※障害学生情報入力シート!$T$25:$T$1024,障害学生情報入力シート!$E$25:$E$1024,障害学生情報入力シート!$E$4,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154" s="414">
        <f>SUMIFS(※集計※障害学生情報入力シート!$T$25:$T$1024,障害学生情報入力シート!$E$25:$E$1024,障害学生情報入力シート!$E$4,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154" s="412">
        <f>SUMIFS(※集計※障害学生情報入力シート!$T$25:$T$1024,障害学生情報入力シート!$E$25:$E$1024,障害学生情報入力シート!$E$4,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154" s="413">
        <f>SUMIFS(※集計※障害学生情報入力シート!$T$25:$T$1024,障害学生情報入力シート!$E$25:$E$1024,障害学生情報入力シート!$E$4,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154" s="412">
        <f>SUMIFS(※集計※障害学生情報入力シート!$T$25:$T$1024,障害学生情報入力シート!$E$25:$E$1024,障害学生情報入力シート!$E$4,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154" s="413">
        <f>SUMIFS(※集計※障害学生情報入力シート!$T$25:$T$1024,障害学生情報入力シート!$E$25:$E$1024,障害学生情報入力シート!$E$4,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154" s="413">
        <f>SUMIFS(※集計※障害学生情報入力シート!$T$25:$T$1024,障害学生情報入力シート!$E$25:$E$1024,障害学生情報入力シート!$E$4,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154" s="414">
        <f>SUMIFS(※集計※障害学生情報入力シート!$T$25:$T$1024,障害学生情報入力シート!$E$25:$E$1024,障害学生情報入力シート!$E$4,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154" s="414">
        <f>SUMIFS(※集計※障害学生情報入力シート!$T$25:$T$1024,障害学生情報入力シート!$E$25:$E$1024,障害学生情報入力シート!$E$4,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154" s="412">
        <f>SUMIFS(※集計※障害学生情報入力シート!$T$25:$T$1024,障害学生情報入力シート!$E$25:$E$1024,障害学生情報入力シート!$E$4,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154" s="413">
        <f>SUMIFS(※集計※障害学生情報入力シート!$T$25:$T$1024,障害学生情報入力シート!$E$25:$E$1024,障害学生情報入力シート!$E$4,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154" s="414">
        <f>SUMIFS(※集計※障害学生情報入力シート!$T$25:$T$1024,障害学生情報入力シート!$E$25:$E$1024,障害学生情報入力シート!$E$4,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154" s="414">
        <f>SUMIFS(※集計※障害学生情報入力シート!$T$25:$T$1024,障害学生情報入力シート!$E$25:$E$1024,障害学生情報入力シート!$E$4,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154" s="414">
        <f>SUMIFS(※集計※障害学生情報入力シート!$T$25:$T$1024,障害学生情報入力シート!$E$25:$E$1024,障害学生情報入力シート!$E$4,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154" s="412">
        <f>SUMIFS(※集計※障害学生情報入力シート!$T$25:$T$1024,障害学生情報入力シート!$E$25:$E$1024,障害学生情報入力シート!$E$4,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154" s="439">
        <f>SUMIFS(※集計※障害学生情報入力シート!$T$25:$T$1024,障害学生情報入力シート!$E$25:$E$1024,障害学生情報入力シート!$E$4,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154" s="586">
        <f t="shared" si="16"/>
        <v>0</v>
      </c>
    </row>
    <row r="155" spans="1:28" ht="15.95" hidden="1" customHeight="1" x14ac:dyDescent="0.4">
      <c r="A155" s="1677"/>
      <c r="B155" s="1666" t="s">
        <v>349</v>
      </c>
      <c r="C155" s="1667"/>
      <c r="D155" s="1680" t="s">
        <v>346</v>
      </c>
      <c r="E155" s="1680"/>
      <c r="F155" s="440">
        <f>COUNTIFS(障害学生情報入力シート!$E$25:$E$1024,障害学生情報入力シート!$E$4,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155" s="418">
        <f>COUNTIFS(障害学生情報入力シート!$E$25:$E$1024,障害学生情報入力シート!$E$4,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155" s="419">
        <f>COUNTIFS(障害学生情報入力シート!$E$25:$E$1024,障害学生情報入力シート!$E$4,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155" s="420">
        <f>COUNTIFS(障害学生情報入力シート!$E$25:$E$1024,障害学生情報入力シート!$E$4,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155" s="418">
        <f>COUNTIFS(障害学生情報入力シート!$E$25:$E$1024,障害学生情報入力シート!$E$4,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155" s="419">
        <f>COUNTIFS(障害学生情報入力シート!$E$25:$E$1024,障害学生情報入力シート!$E$4,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155" s="420">
        <f>COUNTIFS(障害学生情報入力シート!$E$25:$E$1024,障害学生情報入力シート!$E$4,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155" s="420">
        <f>COUNTIFS(障害学生情報入力シート!$E$25:$E$1024,障害学生情報入力シート!$E$4,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155" s="418">
        <f>COUNTIFS(障害学生情報入力シート!$E$25:$E$1024,障害学生情報入力シート!$E$4,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155" s="419">
        <f>COUNTIFS(障害学生情報入力シート!$E$25:$E$1024,障害学生情報入力シート!$E$4,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155" s="405">
        <f>COUNTIFS(障害学生情報入力シート!$E$25:$E$1024,障害学生情報入力シート!$E$4,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155" s="419">
        <f>COUNTIFS(障害学生情報入力シート!$E$25:$E$1024,障害学生情報入力シート!$E$4,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155" s="419">
        <f>COUNTIFS(障害学生情報入力シート!$E$25:$E$1024,障害学生情報入力シート!$E$4,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155" s="420">
        <f>COUNTIFS(障害学生情報入力シート!$E$25:$E$1024,障害学生情報入力シート!$E$4,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155" s="420">
        <f>COUNTIFS(障害学生情報入力シート!$E$25:$E$1024,障害学生情報入力シート!$E$4,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155" s="418">
        <f>COUNTIFS(障害学生情報入力シート!$E$25:$E$1024,障害学生情報入力シート!$E$4,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155" s="419">
        <f>COUNTIFS(障害学生情報入力シート!$E$25:$E$1024,障害学生情報入力シート!$E$4,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155" s="420">
        <f>COUNTIFS(障害学生情報入力シート!$E$25:$E$1024,障害学生情報入力シート!$E$4,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155" s="420">
        <f>COUNTIFS(障害学生情報入力シート!$E$25:$E$1024,障害学生情報入力シート!$E$4,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155" s="420">
        <f>COUNTIFS(障害学生情報入力シート!$E$25:$E$1024,障害学生情報入力シート!$E$4,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155" s="405">
        <f>COUNTIFS(障害学生情報入力シート!$E$25:$E$1024,障害学生情報入力シート!$E$4,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155" s="441">
        <f>COUNTIFS(障害学生情報入力シート!$E$25:$E$1024,障害学生情報入力シート!$E$4,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155" s="587">
        <f t="shared" si="16"/>
        <v>0</v>
      </c>
    </row>
    <row r="156" spans="1:28" ht="15.95" hidden="1" customHeight="1" x14ac:dyDescent="0.4">
      <c r="A156" s="1677"/>
      <c r="B156" s="1678"/>
      <c r="C156" s="1679"/>
      <c r="D156" s="590"/>
      <c r="E156" s="591" t="s">
        <v>341</v>
      </c>
      <c r="F156" s="438">
        <f>SUMIFS(※集計※障害学生情報入力シート!$T$25:$T$1024,障害学生情報入力シート!$E$25:$E$1024,障害学生情報入力シート!$E$4,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156" s="412">
        <f>SUMIFS(※集計※障害学生情報入力シート!$T$25:$T$1024,障害学生情報入力シート!$E$25:$E$1024,障害学生情報入力シート!$E$4,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156" s="413">
        <f>SUMIFS(※集計※障害学生情報入力シート!$T$25:$T$1024,障害学生情報入力シート!$E$25:$E$1024,障害学生情報入力シート!$E$4,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156" s="414">
        <f>SUMIFS(※集計※障害学生情報入力シート!$T$25:$T$1024,障害学生情報入力シート!$E$25:$E$1024,障害学生情報入力シート!$E$4,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156" s="412">
        <f>SUMIFS(※集計※障害学生情報入力シート!$T$25:$T$1024,障害学生情報入力シート!$E$25:$E$1024,障害学生情報入力シート!$E$4,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156" s="413">
        <f>SUMIFS(※集計※障害学生情報入力シート!$T$25:$T$1024,障害学生情報入力シート!$E$25:$E$1024,障害学生情報入力シート!$E$4,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156" s="414">
        <f>SUMIFS(※集計※障害学生情報入力シート!$T$25:$T$1024,障害学生情報入力シート!$E$25:$E$1024,障害学生情報入力シート!$E$4,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156" s="414">
        <f>SUMIFS(※集計※障害学生情報入力シート!$T$25:$T$1024,障害学生情報入力シート!$E$25:$E$1024,障害学生情報入力シート!$E$4,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156" s="412">
        <f>SUMIFS(※集計※障害学生情報入力シート!$T$25:$T$1024,障害学生情報入力シート!$E$25:$E$1024,障害学生情報入力シート!$E$4,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156" s="413">
        <f>SUMIFS(※集計※障害学生情報入力シート!$T$25:$T$1024,障害学生情報入力シート!$E$25:$E$1024,障害学生情報入力シート!$E$4,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156" s="412">
        <f>SUMIFS(※集計※障害学生情報入力シート!$T$25:$T$1024,障害学生情報入力シート!$E$25:$E$1024,障害学生情報入力シート!$E$4,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156" s="413">
        <f>SUMIFS(※集計※障害学生情報入力シート!$T$25:$T$1024,障害学生情報入力シート!$E$25:$E$1024,障害学生情報入力シート!$E$4,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156" s="413">
        <f>SUMIFS(※集計※障害学生情報入力シート!$T$25:$T$1024,障害学生情報入力シート!$E$25:$E$1024,障害学生情報入力シート!$E$4,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156" s="414">
        <f>SUMIFS(※集計※障害学生情報入力シート!$T$25:$T$1024,障害学生情報入力シート!$E$25:$E$1024,障害学生情報入力シート!$E$4,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156" s="414">
        <f>SUMIFS(※集計※障害学生情報入力シート!$T$25:$T$1024,障害学生情報入力シート!$E$25:$E$1024,障害学生情報入力シート!$E$4,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156" s="412">
        <f>SUMIFS(※集計※障害学生情報入力シート!$T$25:$T$1024,障害学生情報入力シート!$E$25:$E$1024,障害学生情報入力シート!$E$4,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156" s="413">
        <f>SUMIFS(※集計※障害学生情報入力シート!$T$25:$T$1024,障害学生情報入力シート!$E$25:$E$1024,障害学生情報入力シート!$E$4,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156" s="414">
        <f>SUMIFS(※集計※障害学生情報入力シート!$T$25:$T$1024,障害学生情報入力シート!$E$25:$E$1024,障害学生情報入力シート!$E$4,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156" s="414">
        <f>SUMIFS(※集計※障害学生情報入力シート!$T$25:$T$1024,障害学生情報入力シート!$E$25:$E$1024,障害学生情報入力シート!$E$4,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156" s="414">
        <f>SUMIFS(※集計※障害学生情報入力シート!$T$25:$T$1024,障害学生情報入力シート!$E$25:$E$1024,障害学生情報入力シート!$E$4,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156" s="412">
        <f>SUMIFS(※集計※障害学生情報入力シート!$T$25:$T$1024,障害学生情報入力シート!$E$25:$E$1024,障害学生情報入力シート!$E$4,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156" s="439">
        <f>SUMIFS(※集計※障害学生情報入力シート!$T$25:$T$1024,障害学生情報入力シート!$E$25:$E$1024,障害学生情報入力シート!$E$4,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156" s="586">
        <f t="shared" si="16"/>
        <v>0</v>
      </c>
    </row>
    <row r="157" spans="1:28" ht="15.95" hidden="1" customHeight="1" x14ac:dyDescent="0.4">
      <c r="A157" s="1677"/>
      <c r="B157" s="1666" t="s">
        <v>350</v>
      </c>
      <c r="C157" s="1667"/>
      <c r="D157" s="1680" t="s">
        <v>346</v>
      </c>
      <c r="E157" s="1680"/>
      <c r="F157" s="440">
        <f>COUNTIFS(障害学生情報入力シート!$E$25:$E$1024,障害学生情報入力シート!$E$4,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157" s="418">
        <f>COUNTIFS(障害学生情報入力シート!$E$25:$E$1024,障害学生情報入力シート!$E$4,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157" s="419">
        <f>COUNTIFS(障害学生情報入力シート!$E$25:$E$1024,障害学生情報入力シート!$E$4,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157" s="420">
        <f>COUNTIFS(障害学生情報入力シート!$E$25:$E$1024,障害学生情報入力シート!$E$4,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157" s="418">
        <f>COUNTIFS(障害学生情報入力シート!$E$25:$E$1024,障害学生情報入力シート!$E$4,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157" s="419">
        <f>COUNTIFS(障害学生情報入力シート!$E$25:$E$1024,障害学生情報入力シート!$E$4,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157" s="420">
        <f>COUNTIFS(障害学生情報入力シート!$E$25:$E$1024,障害学生情報入力シート!$E$4,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157" s="420">
        <f>COUNTIFS(障害学生情報入力シート!$E$25:$E$1024,障害学生情報入力シート!$E$4,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157" s="418">
        <f>COUNTIFS(障害学生情報入力シート!$E$25:$E$1024,障害学生情報入力シート!$E$4,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157" s="419">
        <f>COUNTIFS(障害学生情報入力シート!$E$25:$E$1024,障害学生情報入力シート!$E$4,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157" s="405">
        <f>COUNTIFS(障害学生情報入力シート!$E$25:$E$1024,障害学生情報入力シート!$E$4,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157" s="419">
        <f>COUNTIFS(障害学生情報入力シート!$E$25:$E$1024,障害学生情報入力シート!$E$4,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157" s="419">
        <f>COUNTIFS(障害学生情報入力シート!$E$25:$E$1024,障害学生情報入力シート!$E$4,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157" s="420">
        <f>COUNTIFS(障害学生情報入力シート!$E$25:$E$1024,障害学生情報入力シート!$E$4,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157" s="420">
        <f>COUNTIFS(障害学生情報入力シート!$E$25:$E$1024,障害学生情報入力シート!$E$4,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157" s="418">
        <f>COUNTIFS(障害学生情報入力シート!$E$25:$E$1024,障害学生情報入力シート!$E$4,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157" s="419">
        <f>COUNTIFS(障害学生情報入力シート!$E$25:$E$1024,障害学生情報入力シート!$E$4,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157" s="420">
        <f>COUNTIFS(障害学生情報入力シート!$E$25:$E$1024,障害学生情報入力シート!$E$4,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157" s="420">
        <f>COUNTIFS(障害学生情報入力シート!$E$25:$E$1024,障害学生情報入力シート!$E$4,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157" s="420">
        <f>COUNTIFS(障害学生情報入力シート!$E$25:$E$1024,障害学生情報入力シート!$E$4,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157" s="405">
        <f>COUNTIFS(障害学生情報入力シート!$E$25:$E$1024,障害学生情報入力シート!$E$4,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157" s="441">
        <f>COUNTIFS(障害学生情報入力シート!$E$25:$E$1024,障害学生情報入力シート!$E$4,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157" s="587">
        <f t="shared" si="16"/>
        <v>0</v>
      </c>
    </row>
    <row r="158" spans="1:28" ht="15.95" hidden="1" customHeight="1" x14ac:dyDescent="0.4">
      <c r="A158" s="1677"/>
      <c r="B158" s="1678"/>
      <c r="C158" s="1679"/>
      <c r="D158" s="590"/>
      <c r="E158" s="591" t="s">
        <v>341</v>
      </c>
      <c r="F158" s="438">
        <f>SUMIFS(※集計※障害学生情報入力シート!$T$25:$T$1024,障害学生情報入力シート!$E$25:$E$1024,障害学生情報入力シート!$E$4,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158" s="412">
        <f>SUMIFS(※集計※障害学生情報入力シート!$T$25:$T$1024,障害学生情報入力シート!$E$25:$E$1024,障害学生情報入力シート!$E$4,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158" s="413">
        <f>SUMIFS(※集計※障害学生情報入力シート!$T$25:$T$1024,障害学生情報入力シート!$E$25:$E$1024,障害学生情報入力シート!$E$4,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158" s="414">
        <f>SUMIFS(※集計※障害学生情報入力シート!$T$25:$T$1024,障害学生情報入力シート!$E$25:$E$1024,障害学生情報入力シート!$E$4,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158" s="412">
        <f>SUMIFS(※集計※障害学生情報入力シート!$T$25:$T$1024,障害学生情報入力シート!$E$25:$E$1024,障害学生情報入力シート!$E$4,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158" s="413">
        <f>SUMIFS(※集計※障害学生情報入力シート!$T$25:$T$1024,障害学生情報入力シート!$E$25:$E$1024,障害学生情報入力シート!$E$4,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158" s="414">
        <f>SUMIFS(※集計※障害学生情報入力シート!$T$25:$T$1024,障害学生情報入力シート!$E$25:$E$1024,障害学生情報入力シート!$E$4,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158" s="414">
        <f>SUMIFS(※集計※障害学生情報入力シート!$T$25:$T$1024,障害学生情報入力シート!$E$25:$E$1024,障害学生情報入力シート!$E$4,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158" s="412">
        <f>SUMIFS(※集計※障害学生情報入力シート!$T$25:$T$1024,障害学生情報入力シート!$E$25:$E$1024,障害学生情報入力シート!$E$4,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158" s="413">
        <f>SUMIFS(※集計※障害学生情報入力シート!$T$25:$T$1024,障害学生情報入力シート!$E$25:$E$1024,障害学生情報入力シート!$E$4,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158" s="412">
        <f>SUMIFS(※集計※障害学生情報入力シート!$T$25:$T$1024,障害学生情報入力シート!$E$25:$E$1024,障害学生情報入力シート!$E$4,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158" s="413">
        <f>SUMIFS(※集計※障害学生情報入力シート!$T$25:$T$1024,障害学生情報入力シート!$E$25:$E$1024,障害学生情報入力シート!$E$4,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158" s="413">
        <f>SUMIFS(※集計※障害学生情報入力シート!$T$25:$T$1024,障害学生情報入力シート!$E$25:$E$1024,障害学生情報入力シート!$E$4,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158" s="414">
        <f>SUMIFS(※集計※障害学生情報入力シート!$T$25:$T$1024,障害学生情報入力シート!$E$25:$E$1024,障害学生情報入力シート!$E$4,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158" s="414">
        <f>SUMIFS(※集計※障害学生情報入力シート!$T$25:$T$1024,障害学生情報入力シート!$E$25:$E$1024,障害学生情報入力シート!$E$4,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158" s="412">
        <f>SUMIFS(※集計※障害学生情報入力シート!$T$25:$T$1024,障害学生情報入力シート!$E$25:$E$1024,障害学生情報入力シート!$E$4,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158" s="413">
        <f>SUMIFS(※集計※障害学生情報入力シート!$T$25:$T$1024,障害学生情報入力シート!$E$25:$E$1024,障害学生情報入力シート!$E$4,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158" s="414">
        <f>SUMIFS(※集計※障害学生情報入力シート!$T$25:$T$1024,障害学生情報入力シート!$E$25:$E$1024,障害学生情報入力シート!$E$4,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158" s="414">
        <f>SUMIFS(※集計※障害学生情報入力シート!$T$25:$T$1024,障害学生情報入力シート!$E$25:$E$1024,障害学生情報入力シート!$E$4,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158" s="414">
        <f>SUMIFS(※集計※障害学生情報入力シート!$T$25:$T$1024,障害学生情報入力シート!$E$25:$E$1024,障害学生情報入力シート!$E$4,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158" s="412">
        <f>SUMIFS(※集計※障害学生情報入力シート!$T$25:$T$1024,障害学生情報入力シート!$E$25:$E$1024,障害学生情報入力シート!$E$4,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158" s="439">
        <f>SUMIFS(※集計※障害学生情報入力シート!$T$25:$T$1024,障害学生情報入力シート!$E$25:$E$1024,障害学生情報入力シート!$E$4,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158" s="586">
        <f t="shared" si="16"/>
        <v>0</v>
      </c>
    </row>
    <row r="159" spans="1:28" ht="15.95" hidden="1" customHeight="1" x14ac:dyDescent="0.4">
      <c r="A159" s="1677"/>
      <c r="B159" s="1666" t="s">
        <v>351</v>
      </c>
      <c r="C159" s="1667"/>
      <c r="D159" s="1680" t="s">
        <v>346</v>
      </c>
      <c r="E159" s="1680"/>
      <c r="F159" s="440">
        <f>COUNTIFS(障害学生情報入力シート!$E$25:$E$1024,障害学生情報入力シート!$E$4,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159" s="418">
        <f>COUNTIFS(障害学生情報入力シート!$E$25:$E$1024,障害学生情報入力シート!$E$4,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159" s="419">
        <f>COUNTIFS(障害学生情報入力シート!$E$25:$E$1024,障害学生情報入力シート!$E$4,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159" s="420">
        <f>COUNTIFS(障害学生情報入力シート!$E$25:$E$1024,障害学生情報入力シート!$E$4,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159" s="418">
        <f>COUNTIFS(障害学生情報入力シート!$E$25:$E$1024,障害学生情報入力シート!$E$4,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159" s="419">
        <f>COUNTIFS(障害学生情報入力シート!$E$25:$E$1024,障害学生情報入力シート!$E$4,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159" s="420">
        <f>COUNTIFS(障害学生情報入力シート!$E$25:$E$1024,障害学生情報入力シート!$E$4,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159" s="420">
        <f>COUNTIFS(障害学生情報入力シート!$E$25:$E$1024,障害学生情報入力シート!$E$4,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159" s="418">
        <f>COUNTIFS(障害学生情報入力シート!$E$25:$E$1024,障害学生情報入力シート!$E$4,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159" s="419">
        <f>COUNTIFS(障害学生情報入力シート!$E$25:$E$1024,障害学生情報入力シート!$E$4,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159" s="405">
        <f>COUNTIFS(障害学生情報入力シート!$E$25:$E$1024,障害学生情報入力シート!$E$4,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159" s="419">
        <f>COUNTIFS(障害学生情報入力シート!$E$25:$E$1024,障害学生情報入力シート!$E$4,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159" s="419">
        <f>COUNTIFS(障害学生情報入力シート!$E$25:$E$1024,障害学生情報入力シート!$E$4,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159" s="420">
        <f>COUNTIFS(障害学生情報入力シート!$E$25:$E$1024,障害学生情報入力シート!$E$4,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159" s="420">
        <f>COUNTIFS(障害学生情報入力シート!$E$25:$E$1024,障害学生情報入力シート!$E$4,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159" s="418">
        <f>COUNTIFS(障害学生情報入力シート!$E$25:$E$1024,障害学生情報入力シート!$E$4,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159" s="419">
        <f>COUNTIFS(障害学生情報入力シート!$E$25:$E$1024,障害学生情報入力シート!$E$4,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159" s="420">
        <f>COUNTIFS(障害学生情報入力シート!$E$25:$E$1024,障害学生情報入力シート!$E$4,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159" s="420">
        <f>COUNTIFS(障害学生情報入力シート!$E$25:$E$1024,障害学生情報入力シート!$E$4,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159" s="420">
        <f>COUNTIFS(障害学生情報入力シート!$E$25:$E$1024,障害学生情報入力シート!$E$4,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159" s="405">
        <f>COUNTIFS(障害学生情報入力シート!$E$25:$E$1024,障害学生情報入力シート!$E$4,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159" s="441">
        <f>COUNTIFS(障害学生情報入力シート!$E$25:$E$1024,障害学生情報入力シート!$E$4,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159" s="587">
        <f t="shared" si="16"/>
        <v>0</v>
      </c>
    </row>
    <row r="160" spans="1:28" ht="15.95" hidden="1" customHeight="1" x14ac:dyDescent="0.4">
      <c r="A160" s="1677"/>
      <c r="B160" s="1678"/>
      <c r="C160" s="1679"/>
      <c r="D160" s="590"/>
      <c r="E160" s="591" t="s">
        <v>341</v>
      </c>
      <c r="F160" s="438">
        <f>SUMIFS(※集計※障害学生情報入力シート!$T$25:$T$1024,障害学生情報入力シート!$E$25:$E$1024,障害学生情報入力シート!$E$4,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160" s="412">
        <f>SUMIFS(※集計※障害学生情報入力シート!$T$25:$T$1024,障害学生情報入力シート!$E$25:$E$1024,障害学生情報入力シート!$E$4,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160" s="413">
        <f>SUMIFS(※集計※障害学生情報入力シート!$T$25:$T$1024,障害学生情報入力シート!$E$25:$E$1024,障害学生情報入力シート!$E$4,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160" s="414">
        <f>SUMIFS(※集計※障害学生情報入力シート!$T$25:$T$1024,障害学生情報入力シート!$E$25:$E$1024,障害学生情報入力シート!$E$4,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160" s="412">
        <f>SUMIFS(※集計※障害学生情報入力シート!$T$25:$T$1024,障害学生情報入力シート!$E$25:$E$1024,障害学生情報入力シート!$E$4,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160" s="413">
        <f>SUMIFS(※集計※障害学生情報入力シート!$T$25:$T$1024,障害学生情報入力シート!$E$25:$E$1024,障害学生情報入力シート!$E$4,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160" s="414">
        <f>SUMIFS(※集計※障害学生情報入力シート!$T$25:$T$1024,障害学生情報入力シート!$E$25:$E$1024,障害学生情報入力シート!$E$4,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160" s="414">
        <f>SUMIFS(※集計※障害学生情報入力シート!$T$25:$T$1024,障害学生情報入力シート!$E$25:$E$1024,障害学生情報入力シート!$E$4,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160" s="412">
        <f>SUMIFS(※集計※障害学生情報入力シート!$T$25:$T$1024,障害学生情報入力シート!$E$25:$E$1024,障害学生情報入力シート!$E$4,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160" s="413">
        <f>SUMIFS(※集計※障害学生情報入力シート!$T$25:$T$1024,障害学生情報入力シート!$E$25:$E$1024,障害学生情報入力シート!$E$4,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160" s="412">
        <f>SUMIFS(※集計※障害学生情報入力シート!$T$25:$T$1024,障害学生情報入力シート!$E$25:$E$1024,障害学生情報入力シート!$E$4,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160" s="413">
        <f>SUMIFS(※集計※障害学生情報入力シート!$T$25:$T$1024,障害学生情報入力シート!$E$25:$E$1024,障害学生情報入力シート!$E$4,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160" s="413">
        <f>SUMIFS(※集計※障害学生情報入力シート!$T$25:$T$1024,障害学生情報入力シート!$E$25:$E$1024,障害学生情報入力シート!$E$4,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160" s="414">
        <f>SUMIFS(※集計※障害学生情報入力シート!$T$25:$T$1024,障害学生情報入力シート!$E$25:$E$1024,障害学生情報入力シート!$E$4,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160" s="414">
        <f>SUMIFS(※集計※障害学生情報入力シート!$T$25:$T$1024,障害学生情報入力シート!$E$25:$E$1024,障害学生情報入力シート!$E$4,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160" s="412">
        <f>SUMIFS(※集計※障害学生情報入力シート!$T$25:$T$1024,障害学生情報入力シート!$E$25:$E$1024,障害学生情報入力シート!$E$4,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160" s="413">
        <f>SUMIFS(※集計※障害学生情報入力シート!$T$25:$T$1024,障害学生情報入力シート!$E$25:$E$1024,障害学生情報入力シート!$E$4,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160" s="414">
        <f>SUMIFS(※集計※障害学生情報入力シート!$T$25:$T$1024,障害学生情報入力シート!$E$25:$E$1024,障害学生情報入力シート!$E$4,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160" s="414">
        <f>SUMIFS(※集計※障害学生情報入力シート!$T$25:$T$1024,障害学生情報入力シート!$E$25:$E$1024,障害学生情報入力シート!$E$4,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160" s="414">
        <f>SUMIFS(※集計※障害学生情報入力シート!$T$25:$T$1024,障害学生情報入力シート!$E$25:$E$1024,障害学生情報入力シート!$E$4,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160" s="412">
        <f>SUMIFS(※集計※障害学生情報入力シート!$T$25:$T$1024,障害学生情報入力シート!$E$25:$E$1024,障害学生情報入力シート!$E$4,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160" s="439">
        <f>SUMIFS(※集計※障害学生情報入力シート!$T$25:$T$1024,障害学生情報入力シート!$E$25:$E$1024,障害学生情報入力シート!$E$4,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160" s="586">
        <f t="shared" si="16"/>
        <v>0</v>
      </c>
    </row>
    <row r="161" spans="1:28" ht="15.95" hidden="1" customHeight="1" x14ac:dyDescent="0.4">
      <c r="A161" s="1677"/>
      <c r="B161" s="1666" t="s">
        <v>352</v>
      </c>
      <c r="C161" s="1667"/>
      <c r="D161" s="1670" t="s">
        <v>346</v>
      </c>
      <c r="E161" s="1670"/>
      <c r="F161" s="440">
        <f>COUNTIFS(障害学生情報入力シート!$E$25:$E$1024,障害学生情報入力シート!$E$4,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61" s="418">
        <f>COUNTIFS(障害学生情報入力シート!$E$25:$E$1024,障害学生情報入力シート!$E$4,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61" s="419">
        <f>COUNTIFS(障害学生情報入力シート!$E$25:$E$1024,障害学生情報入力シート!$E$4,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61" s="420">
        <f>COUNTIFS(障害学生情報入力シート!$E$25:$E$1024,障害学生情報入力シート!$E$4,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61" s="418">
        <f>COUNTIFS(障害学生情報入力シート!$E$25:$E$1024,障害学生情報入力シート!$E$4,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61" s="419">
        <f>COUNTIFS(障害学生情報入力シート!$E$25:$E$1024,障害学生情報入力シート!$E$4,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61" s="420">
        <f>COUNTIFS(障害学生情報入力シート!$E$25:$E$1024,障害学生情報入力シート!$E$4,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61" s="420">
        <f>COUNTIFS(障害学生情報入力シート!$E$25:$E$1024,障害学生情報入力シート!$E$4,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61" s="418">
        <f>COUNTIFS(障害学生情報入力シート!$E$25:$E$1024,障害学生情報入力シート!$E$4,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61" s="419">
        <f>COUNTIFS(障害学生情報入力シート!$E$25:$E$1024,障害学生情報入力シート!$E$4,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61" s="405">
        <f>COUNTIFS(障害学生情報入力シート!$E$25:$E$1024,障害学生情報入力シート!$E$4,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61" s="419">
        <f>COUNTIFS(障害学生情報入力シート!$E$25:$E$1024,障害学生情報入力シート!$E$4,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61" s="419">
        <f>COUNTIFS(障害学生情報入力シート!$E$25:$E$1024,障害学生情報入力シート!$E$4,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61" s="420">
        <f>COUNTIFS(障害学生情報入力シート!$E$25:$E$1024,障害学生情報入力シート!$E$4,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61" s="420">
        <f>COUNTIFS(障害学生情報入力シート!$E$25:$E$1024,障害学生情報入力シート!$E$4,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61" s="418">
        <f>COUNTIFS(障害学生情報入力シート!$E$25:$E$1024,障害学生情報入力シート!$E$4,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61" s="419">
        <f>COUNTIFS(障害学生情報入力シート!$E$25:$E$1024,障害学生情報入力シート!$E$4,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61" s="420">
        <f>COUNTIFS(障害学生情報入力シート!$E$25:$E$1024,障害学生情報入力シート!$E$4,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61" s="420">
        <f>COUNTIFS(障害学生情報入力シート!$E$25:$E$1024,障害学生情報入力シート!$E$4,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61" s="420">
        <f>COUNTIFS(障害学生情報入力シート!$E$25:$E$1024,障害学生情報入力シート!$E$4,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61" s="405">
        <f>COUNTIFS(障害学生情報入力シート!$E$25:$E$1024,障害学生情報入力シート!$E$4,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61" s="441">
        <f>COUNTIFS(障害学生情報入力シート!$E$25:$E$1024,障害学生情報入力シート!$E$4,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61" s="585">
        <f t="shared" si="16"/>
        <v>0</v>
      </c>
    </row>
    <row r="162" spans="1:28" ht="15.95" hidden="1" customHeight="1" thickBot="1" x14ac:dyDescent="0.45">
      <c r="A162" s="1677"/>
      <c r="B162" s="1668"/>
      <c r="C162" s="1669"/>
      <c r="D162" s="592"/>
      <c r="E162" s="593" t="s">
        <v>341</v>
      </c>
      <c r="F162" s="444">
        <f>SUMIFS(※集計※障害学生情報入力シート!$T$25:$T$1024,障害学生情報入力シート!$E$25:$E$1024,障害学生情報入力シート!$E$4,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62" s="425">
        <f>SUMIFS(※集計※障害学生情報入力シート!$T$25:$T$1024,障害学生情報入力シート!$E$25:$E$1024,障害学生情報入力シート!$E$4,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62" s="426">
        <f>SUMIFS(※集計※障害学生情報入力シート!$T$25:$T$1024,障害学生情報入力シート!$E$25:$E$1024,障害学生情報入力シート!$E$4,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62" s="427">
        <f>SUMIFS(※集計※障害学生情報入力シート!$T$25:$T$1024,障害学生情報入力シート!$E$25:$E$1024,障害学生情報入力シート!$E$4,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62" s="425">
        <f>SUMIFS(※集計※障害学生情報入力シート!$T$25:$T$1024,障害学生情報入力シート!$E$25:$E$1024,障害学生情報入力シート!$E$4,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62" s="426">
        <f>SUMIFS(※集計※障害学生情報入力シート!$T$25:$T$1024,障害学生情報入力シート!$E$25:$E$1024,障害学生情報入力シート!$E$4,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62" s="427">
        <f>SUMIFS(※集計※障害学生情報入力シート!$T$25:$T$1024,障害学生情報入力シート!$E$25:$E$1024,障害学生情報入力シート!$E$4,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62" s="427">
        <f>SUMIFS(※集計※障害学生情報入力シート!$T$25:$T$1024,障害学生情報入力シート!$E$25:$E$1024,障害学生情報入力シート!$E$4,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62" s="425">
        <f>SUMIFS(※集計※障害学生情報入力シート!$T$25:$T$1024,障害学生情報入力シート!$E$25:$E$1024,障害学生情報入力シート!$E$4,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62" s="426">
        <f>SUMIFS(※集計※障害学生情報入力シート!$T$25:$T$1024,障害学生情報入力シート!$E$25:$E$1024,障害学生情報入力シート!$E$4,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62" s="445">
        <f>SUMIFS(※集計※障害学生情報入力シート!$T$25:$T$1024,障害学生情報入力シート!$E$25:$E$1024,障害学生情報入力シート!$E$4,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62" s="426">
        <f>SUMIFS(※集計※障害学生情報入力シート!$T$25:$T$1024,障害学生情報入力シート!$E$25:$E$1024,障害学生情報入力シート!$E$4,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62" s="426">
        <f>SUMIFS(※集計※障害学生情報入力シート!$T$25:$T$1024,障害学生情報入力シート!$E$25:$E$1024,障害学生情報入力シート!$E$4,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62" s="427">
        <f>SUMIFS(※集計※障害学生情報入力シート!$T$25:$T$1024,障害学生情報入力シート!$E$25:$E$1024,障害学生情報入力シート!$E$4,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62" s="427">
        <f>SUMIFS(※集計※障害学生情報入力シート!$T$25:$T$1024,障害学生情報入力シート!$E$25:$E$1024,障害学生情報入力シート!$E$4,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62" s="425">
        <f>SUMIFS(※集計※障害学生情報入力シート!$T$25:$T$1024,障害学生情報入力シート!$E$25:$E$1024,障害学生情報入力シート!$E$4,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62" s="426">
        <f>SUMIFS(※集計※障害学生情報入力シート!$T$25:$T$1024,障害学生情報入力シート!$E$25:$E$1024,障害学生情報入力シート!$E$4,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62" s="427">
        <f>SUMIFS(※集計※障害学生情報入力シート!$T$25:$T$1024,障害学生情報入力シート!$E$25:$E$1024,障害学生情報入力シート!$E$4,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62" s="427">
        <f>SUMIFS(※集計※障害学生情報入力シート!$T$25:$T$1024,障害学生情報入力シート!$E$25:$E$1024,障害学生情報入力シート!$E$4,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62" s="427">
        <f>SUMIFS(※集計※障害学生情報入力シート!$T$25:$T$1024,障害学生情報入力シート!$E$25:$E$1024,障害学生情報入力シート!$E$4,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62" s="445">
        <f>SUMIFS(※集計※障害学生情報入力シート!$T$25:$T$1024,障害学生情報入力シート!$E$25:$E$1024,障害学生情報入力シート!$E$4,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62" s="446">
        <f>SUMIFS(※集計※障害学生情報入力シート!$T$25:$T$1024,障害学生情報入力シート!$E$25:$E$1024,障害学生情報入力シート!$E$4,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62" s="594">
        <f t="shared" si="16"/>
        <v>0</v>
      </c>
    </row>
    <row r="163" spans="1:28" ht="59.85" hidden="1" customHeight="1" thickTop="1" x14ac:dyDescent="0.4">
      <c r="A163" s="1671" t="s">
        <v>251</v>
      </c>
      <c r="B163" s="1672"/>
      <c r="C163" s="1672"/>
      <c r="D163" s="1672"/>
      <c r="E163" s="1673"/>
      <c r="F163" s="1589" t="s">
        <v>375</v>
      </c>
      <c r="G163" s="1590"/>
      <c r="H163" s="1591" t="s">
        <v>376</v>
      </c>
      <c r="I163" s="1592"/>
      <c r="J163" s="1593"/>
      <c r="K163" s="1594" t="s">
        <v>377</v>
      </c>
      <c r="L163" s="1595"/>
      <c r="M163" s="1595"/>
      <c r="N163" s="1596"/>
      <c r="O163" s="1564" t="s">
        <v>12</v>
      </c>
      <c r="P163" s="1565"/>
      <c r="Q163" s="1566" t="s">
        <v>378</v>
      </c>
      <c r="R163" s="1568" t="s">
        <v>379</v>
      </c>
      <c r="S163" s="1569"/>
      <c r="T163" s="1569"/>
      <c r="U163" s="1570"/>
      <c r="V163" s="1571" t="s">
        <v>380</v>
      </c>
      <c r="W163" s="1572"/>
      <c r="X163" s="1572"/>
      <c r="Y163" s="1572"/>
      <c r="Z163" s="1573"/>
      <c r="AA163" s="1574" t="s">
        <v>381</v>
      </c>
      <c r="AB163" s="1664" t="s">
        <v>299</v>
      </c>
    </row>
    <row r="164" spans="1:28" ht="127.5" hidden="1" customHeight="1" thickBot="1" x14ac:dyDescent="0.45">
      <c r="A164" s="1674"/>
      <c r="B164" s="1675"/>
      <c r="C164" s="1675"/>
      <c r="D164" s="1675"/>
      <c r="E164" s="1676"/>
      <c r="F164" s="448" t="s">
        <v>32</v>
      </c>
      <c r="G164" s="449" t="s">
        <v>382</v>
      </c>
      <c r="H164" s="450" t="s">
        <v>383</v>
      </c>
      <c r="I164" s="451" t="s">
        <v>384</v>
      </c>
      <c r="J164" s="452" t="s">
        <v>385</v>
      </c>
      <c r="K164" s="453" t="s">
        <v>386</v>
      </c>
      <c r="L164" s="454" t="s">
        <v>387</v>
      </c>
      <c r="M164" s="454" t="s">
        <v>388</v>
      </c>
      <c r="N164" s="455" t="s">
        <v>389</v>
      </c>
      <c r="O164" s="456" t="s">
        <v>390</v>
      </c>
      <c r="P164" s="457" t="s">
        <v>13</v>
      </c>
      <c r="Q164" s="1567"/>
      <c r="R164" s="458" t="s">
        <v>240</v>
      </c>
      <c r="S164" s="459" t="s">
        <v>391</v>
      </c>
      <c r="T164" s="459" t="s">
        <v>320</v>
      </c>
      <c r="U164" s="460" t="s">
        <v>243</v>
      </c>
      <c r="V164" s="461" t="s">
        <v>392</v>
      </c>
      <c r="W164" s="462" t="s">
        <v>30</v>
      </c>
      <c r="X164" s="462" t="s">
        <v>393</v>
      </c>
      <c r="Y164" s="462" t="s">
        <v>339</v>
      </c>
      <c r="Z164" s="463" t="s">
        <v>394</v>
      </c>
      <c r="AA164" s="1575"/>
      <c r="AB164" s="1665"/>
    </row>
    <row r="165" spans="1:28" ht="13.5" hidden="1" customHeight="1" x14ac:dyDescent="0.4">
      <c r="A165" s="1553" t="s">
        <v>355</v>
      </c>
      <c r="B165" s="1556" t="s">
        <v>370</v>
      </c>
      <c r="C165" s="1557"/>
      <c r="D165" s="1557"/>
      <c r="E165" s="464" t="s">
        <v>357</v>
      </c>
      <c r="F165" s="430">
        <f>COUNTIFS(障害学生情報入力シート!$E$25:$E$1024,障害学生情報入力シート!$E$4,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65" s="431">
        <f>COUNTIFS(障害学生情報入力シート!$E$25:$E$1024,障害学生情報入力シート!$E$4,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65" s="432">
        <f>COUNTIFS(障害学生情報入力シート!$E$25:$E$1024,障害学生情報入力シート!$E$4,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65" s="433">
        <f>COUNTIFS(障害学生情報入力シート!$E$25:$E$1024,障害学生情報入力シート!$E$4,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65" s="431">
        <f>COUNTIFS(障害学生情報入力シート!$E$25:$E$1024,障害学生情報入力シート!$E$4,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65" s="432">
        <f>COUNTIFS(障害学生情報入力シート!$E$25:$E$1024,障害学生情報入力シート!$E$4,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65" s="433">
        <f>COUNTIFS(障害学生情報入力シート!$E$25:$E$1024,障害学生情報入力シート!$E$4,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65" s="433">
        <f>COUNTIFS(障害学生情報入力シート!$E$25:$E$1024,障害学生情報入力シート!$E$4,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65" s="431">
        <f>COUNTIFS(障害学生情報入力シート!$E$25:$E$1024,障害学生情報入力シート!$E$4,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65" s="432">
        <f>COUNTIFS(障害学生情報入力シート!$E$25:$E$1024,障害学生情報入力シート!$E$4,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65" s="431">
        <f>COUNTIFS(障害学生情報入力シート!$E$25:$E$1024,障害学生情報入力シート!$E$4,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65" s="432">
        <f>COUNTIFS(障害学生情報入力シート!$E$25:$E$1024,障害学生情報入力シート!$E$4,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65" s="595"/>
      <c r="S165" s="595"/>
      <c r="T165" s="595"/>
      <c r="U165" s="595"/>
      <c r="V165" s="432">
        <f>COUNTIFS(障害学生情報入力シート!$E$25:$E$1024,障害学生情報入力シート!$E$4,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65" s="433">
        <f>COUNTIFS(障害学生情報入力シート!$E$25:$E$1024,障害学生情報入力シート!$E$4,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65" s="433">
        <f>COUNTIFS(障害学生情報入力シート!$E$25:$E$1024,障害学生情報入力シート!$E$4,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65" s="433">
        <f>COUNTIFS(障害学生情報入力シート!$E$25:$E$1024,障害学生情報入力シート!$E$4,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65" s="431">
        <f>COUNTIFS(障害学生情報入力シート!$E$25:$E$1024,障害学生情報入力シート!$E$4,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65" s="466">
        <f>COUNTIFS(障害学生情報入力シート!$E$25:$E$1024,障害学生情報入力シート!$E$4,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65" s="467">
        <f t="shared" ref="AB165:AB178" si="17">SUM(F165:AA165)</f>
        <v>0</v>
      </c>
    </row>
    <row r="166" spans="1:28" ht="13.5" hidden="1" customHeight="1" x14ac:dyDescent="0.4">
      <c r="A166" s="1554"/>
      <c r="B166" s="1556"/>
      <c r="C166" s="1557"/>
      <c r="D166" s="1557"/>
      <c r="E166" s="468" t="s">
        <v>341</v>
      </c>
      <c r="F166" s="438">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66" s="412">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66" s="413">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66" s="414">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66" s="412">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66" s="413">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66" s="414">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66" s="414">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66" s="412">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66" s="413">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66" s="412">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66" s="413">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66" s="596"/>
      <c r="S166" s="596"/>
      <c r="T166" s="596"/>
      <c r="U166" s="596"/>
      <c r="V166" s="413">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66" s="414">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66" s="414">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66" s="414">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66" s="412">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66" s="470">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66" s="471">
        <f t="shared" si="17"/>
        <v>0</v>
      </c>
    </row>
    <row r="167" spans="1:28" ht="13.5" hidden="1" customHeight="1" x14ac:dyDescent="0.4">
      <c r="A167" s="1554"/>
      <c r="B167" s="1556" t="s">
        <v>371</v>
      </c>
      <c r="C167" s="1557"/>
      <c r="D167" s="1557"/>
      <c r="E167" s="464" t="s">
        <v>357</v>
      </c>
      <c r="F167" s="440">
        <f>COUNTIFS(障害学生情報入力シート!$E$25:$E$1024,障害学生情報入力シート!$E$4,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67" s="418">
        <f>COUNTIFS(障害学生情報入力シート!$E$25:$E$1024,障害学生情報入力シート!$E$4,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67" s="417">
        <f>COUNTIFS(障害学生情報入力シート!$E$25:$E$1024,障害学生情報入力シート!$E$4,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67" s="420">
        <f>COUNTIFS(障害学生情報入力シート!$E$25:$E$1024,障害学生情報入力シート!$E$4,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67" s="418">
        <f>COUNTIFS(障害学生情報入力シート!$E$25:$E$1024,障害学生情報入力シート!$E$4,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67" s="417">
        <f>COUNTIFS(障害学生情報入力シート!$E$25:$E$1024,障害学生情報入力シート!$E$4,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67" s="420">
        <f>COUNTIFS(障害学生情報入力シート!$E$25:$E$1024,障害学生情報入力シート!$E$4,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67" s="420">
        <f>COUNTIFS(障害学生情報入力シート!$E$25:$E$1024,障害学生情報入力シート!$E$4,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67" s="418">
        <f>COUNTIFS(障害学生情報入力シート!$E$25:$E$1024,障害学生情報入力シート!$E$4,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67" s="419">
        <f>COUNTIFS(障害学生情報入力シート!$E$25:$E$1024,障害学生情報入力シート!$E$4,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67" s="418">
        <f>COUNTIFS(障害学生情報入力シート!$E$25:$E$1024,障害学生情報入力シート!$E$4,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67" s="472">
        <f>COUNTIFS(障害学生情報入力シート!$E$25:$E$1024,障害学生情報入力シート!$E$4,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67" s="596"/>
      <c r="S167" s="596"/>
      <c r="T167" s="596"/>
      <c r="U167" s="596"/>
      <c r="V167" s="419">
        <f>COUNTIFS(障害学生情報入力シート!$E$25:$E$1024,障害学生情報入力シート!$E$4,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67" s="420">
        <f>COUNTIFS(障害学生情報入力シート!$E$25:$E$1024,障害学生情報入力シート!$E$4,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67" s="417">
        <f>COUNTIFS(障害学生情報入力シート!$E$25:$E$1024,障害学生情報入力シート!$E$4,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67" s="420">
        <f>COUNTIFS(障害学生情報入力シート!$E$25:$E$1024,障害学生情報入力シート!$E$4,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67" s="418">
        <f>COUNTIFS(障害学生情報入力シート!$E$25:$E$1024,障害学生情報入力シート!$E$4,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67" s="473">
        <f>COUNTIFS(障害学生情報入力シート!$E$25:$E$1024,障害学生情報入力シート!$E$4,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67" s="467">
        <f t="shared" si="17"/>
        <v>0</v>
      </c>
    </row>
    <row r="168" spans="1:28" ht="13.5" hidden="1" customHeight="1" x14ac:dyDescent="0.4">
      <c r="A168" s="1554"/>
      <c r="B168" s="1556"/>
      <c r="C168" s="1557"/>
      <c r="D168" s="1557"/>
      <c r="E168" s="468" t="s">
        <v>341</v>
      </c>
      <c r="F168" s="438">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68" s="412">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68" s="413">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68" s="414">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68" s="412">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68" s="413">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68" s="414">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68" s="414">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68" s="412">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68" s="413">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68" s="412">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68" s="413">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68" s="596"/>
      <c r="S168" s="596"/>
      <c r="T168" s="596"/>
      <c r="U168" s="596"/>
      <c r="V168" s="413">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68" s="414">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68" s="414">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68" s="414">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68" s="412">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68" s="470">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68" s="471">
        <f t="shared" si="17"/>
        <v>0</v>
      </c>
    </row>
    <row r="169" spans="1:28" ht="13.5" hidden="1" customHeight="1" x14ac:dyDescent="0.4">
      <c r="A169" s="1554"/>
      <c r="B169" s="1556" t="s">
        <v>395</v>
      </c>
      <c r="C169" s="1557"/>
      <c r="D169" s="1557"/>
      <c r="E169" s="464" t="s">
        <v>357</v>
      </c>
      <c r="F169" s="440">
        <f>COUNTIFS(障害学生情報入力シート!$E$25:$E$1024,障害学生情報入力シート!$E$4,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69" s="418">
        <f>COUNTIFS(障害学生情報入力シート!$E$25:$E$1024,障害学生情報入力シート!$E$4,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69" s="417">
        <f>COUNTIFS(障害学生情報入力シート!$E$25:$E$1024,障害学生情報入力シート!$E$4,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69" s="420">
        <f>COUNTIFS(障害学生情報入力シート!$E$25:$E$1024,障害学生情報入力シート!$E$4,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69" s="418">
        <f>COUNTIFS(障害学生情報入力シート!$E$25:$E$1024,障害学生情報入力シート!$E$4,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69" s="417">
        <f>COUNTIFS(障害学生情報入力シート!$E$25:$E$1024,障害学生情報入力シート!$E$4,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69" s="420">
        <f>COUNTIFS(障害学生情報入力シート!$E$25:$E$1024,障害学生情報入力シート!$E$4,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69" s="420">
        <f>COUNTIFS(障害学生情報入力シート!$E$25:$E$1024,障害学生情報入力シート!$E$4,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69" s="418">
        <f>COUNTIFS(障害学生情報入力シート!$E$25:$E$1024,障害学生情報入力シート!$E$4,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69" s="419">
        <f>COUNTIFS(障害学生情報入力シート!$E$25:$E$1024,障害学生情報入力シート!$E$4,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69" s="418">
        <f>COUNTIFS(障害学生情報入力シート!$E$25:$E$1024,障害学生情報入力シート!$E$4,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69" s="472">
        <f>COUNTIFS(障害学生情報入力シート!$E$25:$E$1024,障害学生情報入力シート!$E$4,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69" s="596"/>
      <c r="S169" s="596"/>
      <c r="T169" s="596"/>
      <c r="U169" s="596"/>
      <c r="V169" s="419">
        <f>COUNTIFS(障害学生情報入力シート!$E$25:$E$1024,障害学生情報入力シート!$E$4,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69" s="420">
        <f>COUNTIFS(障害学生情報入力シート!$E$25:$E$1024,障害学生情報入力シート!$E$4,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69" s="417">
        <f>COUNTIFS(障害学生情報入力シート!$E$25:$E$1024,障害学生情報入力シート!$E$4,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69" s="420">
        <f>COUNTIFS(障害学生情報入力シート!$E$25:$E$1024,障害学生情報入力シート!$E$4,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69" s="418">
        <f>COUNTIFS(障害学生情報入力シート!$E$25:$E$1024,障害学生情報入力シート!$E$4,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69" s="473">
        <f>COUNTIFS(障害学生情報入力シート!$E$25:$E$1024,障害学生情報入力シート!$E$4,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69" s="467">
        <f t="shared" si="17"/>
        <v>0</v>
      </c>
    </row>
    <row r="170" spans="1:28" ht="13.5" hidden="1" customHeight="1" x14ac:dyDescent="0.4">
      <c r="A170" s="1554"/>
      <c r="B170" s="1556"/>
      <c r="C170" s="1557"/>
      <c r="D170" s="1557"/>
      <c r="E170" s="468" t="s">
        <v>341</v>
      </c>
      <c r="F170" s="438">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70" s="412">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70" s="413">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70" s="414">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70" s="412">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70" s="413">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70" s="414">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70" s="414">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70" s="412">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70" s="413">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70" s="412">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70" s="413">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70" s="596"/>
      <c r="S170" s="596"/>
      <c r="T170" s="596"/>
      <c r="U170" s="596"/>
      <c r="V170" s="413">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70" s="414">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70" s="414">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70" s="414">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70" s="412">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70" s="470">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70" s="471">
        <f t="shared" si="17"/>
        <v>0</v>
      </c>
    </row>
    <row r="171" spans="1:28" ht="13.5" hidden="1" customHeight="1" x14ac:dyDescent="0.4">
      <c r="A171" s="1554"/>
      <c r="B171" s="1556" t="s">
        <v>243</v>
      </c>
      <c r="C171" s="1557"/>
      <c r="D171" s="1557"/>
      <c r="E171" s="464" t="s">
        <v>357</v>
      </c>
      <c r="F171" s="440">
        <f>COUNTIFS(障害学生情報入力シート!$E$25:$E$1024,障害学生情報入力シート!$E$4,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71" s="418">
        <f>COUNTIFS(障害学生情報入力シート!$E$25:$E$1024,障害学生情報入力シート!$E$4,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71" s="417">
        <f>COUNTIFS(障害学生情報入力シート!$E$25:$E$1024,障害学生情報入力シート!$E$4,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71" s="420">
        <f>COUNTIFS(障害学生情報入力シート!$E$25:$E$1024,障害学生情報入力シート!$E$4,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71" s="418">
        <f>COUNTIFS(障害学生情報入力シート!$E$25:$E$1024,障害学生情報入力シート!$E$4,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71" s="417">
        <f>COUNTIFS(障害学生情報入力シート!$E$25:$E$1024,障害学生情報入力シート!$E$4,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71" s="420">
        <f>COUNTIFS(障害学生情報入力シート!$E$25:$E$1024,障害学生情報入力シート!$E$4,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71" s="420">
        <f>COUNTIFS(障害学生情報入力シート!$E$25:$E$1024,障害学生情報入力シート!$E$4,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71" s="418">
        <f>COUNTIFS(障害学生情報入力シート!$E$25:$E$1024,障害学生情報入力シート!$E$4,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71" s="419">
        <f>COUNTIFS(障害学生情報入力シート!$E$25:$E$1024,障害学生情報入力シート!$E$4,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71" s="418">
        <f>COUNTIFS(障害学生情報入力シート!$E$25:$E$1024,障害学生情報入力シート!$E$4,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71" s="472">
        <f>COUNTIFS(障害学生情報入力シート!$E$25:$E$1024,障害学生情報入力シート!$E$4,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71" s="596"/>
      <c r="S171" s="596"/>
      <c r="T171" s="596"/>
      <c r="U171" s="596"/>
      <c r="V171" s="419">
        <f>COUNTIFS(障害学生情報入力シート!$E$25:$E$1024,障害学生情報入力シート!$E$4,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71" s="420">
        <f>COUNTIFS(障害学生情報入力シート!$E$25:$E$1024,障害学生情報入力シート!$E$4,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71" s="417">
        <f>COUNTIFS(障害学生情報入力シート!$E$25:$E$1024,障害学生情報入力シート!$E$4,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71" s="420">
        <f>COUNTIFS(障害学生情報入力シート!$E$25:$E$1024,障害学生情報入力シート!$E$4,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71" s="418">
        <f>COUNTIFS(障害学生情報入力シート!$E$25:$E$1024,障害学生情報入力シート!$E$4,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71" s="473">
        <f>COUNTIFS(障害学生情報入力シート!$E$25:$E$1024,障害学生情報入力シート!$E$4,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71" s="474">
        <f t="shared" si="17"/>
        <v>0</v>
      </c>
    </row>
    <row r="172" spans="1:28" ht="13.5" hidden="1" customHeight="1" thickBot="1" x14ac:dyDescent="0.45">
      <c r="A172" s="1554"/>
      <c r="B172" s="1558"/>
      <c r="C172" s="1559"/>
      <c r="D172" s="1559"/>
      <c r="E172" s="475" t="s">
        <v>341</v>
      </c>
      <c r="F172" s="444">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72" s="425">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72" s="426">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72" s="427">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72" s="425">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72" s="426">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72" s="427">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72" s="427">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72" s="425">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72" s="426">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72" s="425">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72" s="426">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72" s="597"/>
      <c r="S172" s="597"/>
      <c r="T172" s="597"/>
      <c r="U172" s="597"/>
      <c r="V172" s="426">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72" s="427">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72" s="427">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72" s="427">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72" s="425">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72" s="477">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72" s="478">
        <f t="shared" si="17"/>
        <v>0</v>
      </c>
    </row>
    <row r="173" spans="1:28" ht="13.5" hidden="1" customHeight="1" thickTop="1" x14ac:dyDescent="0.4">
      <c r="A173" s="1554"/>
      <c r="B173" s="1560" t="s">
        <v>299</v>
      </c>
      <c r="C173" s="1561"/>
      <c r="D173" s="1561"/>
      <c r="E173" s="479" t="s">
        <v>357</v>
      </c>
      <c r="F173" s="480">
        <f>SUM(F165,F167,F169,F171)</f>
        <v>0</v>
      </c>
      <c r="G173" s="481">
        <f t="shared" ref="G173:Q173" si="18">SUM(G165,G167,G169,G171)</f>
        <v>0</v>
      </c>
      <c r="H173" s="482">
        <f t="shared" si="18"/>
        <v>0</v>
      </c>
      <c r="I173" s="482">
        <f t="shared" si="18"/>
        <v>0</v>
      </c>
      <c r="J173" s="483">
        <f>SUM(J165,J167,J169,J171)</f>
        <v>0</v>
      </c>
      <c r="K173" s="484">
        <f t="shared" si="18"/>
        <v>0</v>
      </c>
      <c r="L173" s="485">
        <f t="shared" si="18"/>
        <v>0</v>
      </c>
      <c r="M173" s="485">
        <f t="shared" si="18"/>
        <v>0</v>
      </c>
      <c r="N173" s="486">
        <f t="shared" si="18"/>
        <v>0</v>
      </c>
      <c r="O173" s="487">
        <f t="shared" si="18"/>
        <v>0</v>
      </c>
      <c r="P173" s="488">
        <f t="shared" si="18"/>
        <v>0</v>
      </c>
      <c r="Q173" s="489">
        <f t="shared" si="18"/>
        <v>0</v>
      </c>
      <c r="R173" s="598"/>
      <c r="S173" s="599"/>
      <c r="T173" s="599"/>
      <c r="U173" s="600"/>
      <c r="V173" s="493">
        <f t="shared" ref="V173:AA174" si="19">SUM(V165,V167,V169,V171)</f>
        <v>0</v>
      </c>
      <c r="W173" s="494">
        <f t="shared" si="19"/>
        <v>0</v>
      </c>
      <c r="X173" s="495">
        <f t="shared" si="19"/>
        <v>0</v>
      </c>
      <c r="Y173" s="495">
        <f t="shared" si="19"/>
        <v>0</v>
      </c>
      <c r="Z173" s="496">
        <f t="shared" si="19"/>
        <v>0</v>
      </c>
      <c r="AA173" s="497">
        <f t="shared" si="19"/>
        <v>0</v>
      </c>
      <c r="AB173" s="498">
        <f t="shared" si="17"/>
        <v>0</v>
      </c>
    </row>
    <row r="174" spans="1:28" ht="13.5" hidden="1" customHeight="1" thickBot="1" x14ac:dyDescent="0.45">
      <c r="A174" s="1555"/>
      <c r="B174" s="1562"/>
      <c r="C174" s="1563"/>
      <c r="D174" s="1563"/>
      <c r="E174" s="499" t="s">
        <v>341</v>
      </c>
      <c r="F174" s="500">
        <f t="shared" ref="F174:Q174" si="20">SUM(F166,F168,F170,F172)</f>
        <v>0</v>
      </c>
      <c r="G174" s="501">
        <f t="shared" si="20"/>
        <v>0</v>
      </c>
      <c r="H174" s="502">
        <f t="shared" si="20"/>
        <v>0</v>
      </c>
      <c r="I174" s="502">
        <f t="shared" si="20"/>
        <v>0</v>
      </c>
      <c r="J174" s="503">
        <f>SUM(J166,J168,J170,J172)</f>
        <v>0</v>
      </c>
      <c r="K174" s="504">
        <f t="shared" si="20"/>
        <v>0</v>
      </c>
      <c r="L174" s="505">
        <f t="shared" si="20"/>
        <v>0</v>
      </c>
      <c r="M174" s="505">
        <f t="shared" si="20"/>
        <v>0</v>
      </c>
      <c r="N174" s="506">
        <f t="shared" si="20"/>
        <v>0</v>
      </c>
      <c r="O174" s="507">
        <f t="shared" si="20"/>
        <v>0</v>
      </c>
      <c r="P174" s="508">
        <f t="shared" si="20"/>
        <v>0</v>
      </c>
      <c r="Q174" s="509">
        <f t="shared" si="20"/>
        <v>0</v>
      </c>
      <c r="R174" s="598"/>
      <c r="S174" s="599"/>
      <c r="T174" s="599"/>
      <c r="U174" s="600"/>
      <c r="V174" s="510">
        <f t="shared" si="19"/>
        <v>0</v>
      </c>
      <c r="W174" s="511">
        <f t="shared" si="19"/>
        <v>0</v>
      </c>
      <c r="X174" s="512">
        <f t="shared" si="19"/>
        <v>0</v>
      </c>
      <c r="Y174" s="512">
        <f t="shared" si="19"/>
        <v>0</v>
      </c>
      <c r="Z174" s="513">
        <f t="shared" si="19"/>
        <v>0</v>
      </c>
      <c r="AA174" s="514">
        <f t="shared" si="19"/>
        <v>0</v>
      </c>
      <c r="AB174" s="515">
        <f t="shared" si="17"/>
        <v>0</v>
      </c>
    </row>
    <row r="175" spans="1:28" ht="13.5" hidden="1" customHeight="1" thickTop="1" x14ac:dyDescent="0.4">
      <c r="A175" s="1541" t="s">
        <v>360</v>
      </c>
      <c r="B175" s="1543" t="s">
        <v>361</v>
      </c>
      <c r="C175" s="1544"/>
      <c r="D175" s="1544"/>
      <c r="E175" s="516" t="s">
        <v>357</v>
      </c>
      <c r="F175" s="430">
        <f>COUNTIFS(障害学生情報入力シート!$E$25:$E$1024,障害学生情報入力シート!$E$4,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75" s="431">
        <f>COUNTIFS(障害学生情報入力シート!$E$25:$E$1024,障害学生情報入力シート!$E$4,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75" s="432">
        <f>COUNTIFS(障害学生情報入力シート!$E$25:$E$1024,障害学生情報入力シート!$E$4,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75" s="433">
        <f>COUNTIFS(障害学生情報入力シート!$E$25:$E$1024,障害学生情報入力シート!$E$4,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75" s="431">
        <f>COUNTIFS(障害学生情報入力シート!$E$25:$E$1024,障害学生情報入力シート!$E$4,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75" s="432">
        <f>COUNTIFS(障害学生情報入力シート!$E$25:$E$1024,障害学生情報入力シート!$E$4,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75" s="433">
        <f>COUNTIFS(障害学生情報入力シート!$E$25:$E$1024,障害学生情報入力シート!$E$4,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75" s="433">
        <f>COUNTIFS(障害学生情報入力シート!$E$25:$E$1024,障害学生情報入力シート!$E$4,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75" s="431">
        <f>COUNTIFS(障害学生情報入力シート!$E$25:$E$1024,障害学生情報入力シート!$E$4,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75" s="432">
        <f>COUNTIFS(障害学生情報入力シート!$E$25:$E$1024,障害学生情報入力シート!$E$4,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75" s="431">
        <f>COUNTIFS(障害学生情報入力シート!$E$25:$E$1024,障害学生情報入力シート!$E$4,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75" s="432">
        <f>COUNTIFS(障害学生情報入力シート!$E$25:$E$1024,障害学生情報入力シート!$E$4,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75" s="432">
        <f>COUNTIFS(障害学生情報入力シート!$E$25:$E$1024,障害学生情報入力シート!$E$4,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75" s="433">
        <f>COUNTIFS(障害学生情報入力シート!$E$25:$E$1024,障害学生情報入力シート!$E$4,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75" s="433">
        <f>COUNTIFS(障害学生情報入力シート!$E$25:$E$1024,障害学生情報入力シート!$E$4,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75" s="431">
        <f>COUNTIFS(障害学生情報入力シート!$E$25:$E$1024,障害学生情報入力シート!$E$4,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75" s="595"/>
      <c r="W175" s="595"/>
      <c r="X175" s="595"/>
      <c r="Y175" s="595"/>
      <c r="Z175" s="595"/>
      <c r="AA175" s="466">
        <f>COUNTIFS(障害学生情報入力シート!$E$25:$E$1024,障害学生情報入力シート!$E$4,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75" s="517">
        <f t="shared" si="17"/>
        <v>0</v>
      </c>
    </row>
    <row r="176" spans="1:28" ht="13.5" hidden="1" customHeight="1" x14ac:dyDescent="0.4">
      <c r="A176" s="1541"/>
      <c r="B176" s="1545"/>
      <c r="C176" s="1546"/>
      <c r="D176" s="1546"/>
      <c r="E176" s="518" t="s">
        <v>341</v>
      </c>
      <c r="F176"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76" s="412">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76" s="413">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76" s="414">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76" s="412">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76" s="413">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76" s="414">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76" s="414">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76" s="412">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76" s="413">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76" s="412">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76" s="413">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76" s="413">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76" s="414">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76" s="414">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76" s="412">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76" s="596"/>
      <c r="W176" s="596"/>
      <c r="X176" s="596"/>
      <c r="Y176" s="596"/>
      <c r="Z176" s="596"/>
      <c r="AA176"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76" s="519">
        <f t="shared" si="17"/>
        <v>0</v>
      </c>
    </row>
    <row r="177" spans="1:28" ht="13.5" hidden="1" customHeight="1" x14ac:dyDescent="0.4">
      <c r="A177" s="1541"/>
      <c r="B177" s="1545" t="s">
        <v>246</v>
      </c>
      <c r="C177" s="1546"/>
      <c r="D177" s="1546"/>
      <c r="E177" s="520" t="s">
        <v>357</v>
      </c>
      <c r="F177" s="440">
        <f>COUNTIFS(障害学生情報入力シート!$E$25:$E$1024,障害学生情報入力シート!$E$4,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77" s="418">
        <f>COUNTIFS(障害学生情報入力シート!$E$25:$E$1024,障害学生情報入力シート!$E$4,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77" s="419">
        <f>COUNTIFS(障害学生情報入力シート!$E$25:$E$1024,障害学生情報入力シート!$E$4,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77" s="420">
        <f>COUNTIFS(障害学生情報入力シート!$E$25:$E$1024,障害学生情報入力シート!$E$4,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77" s="418">
        <f>COUNTIFS(障害学生情報入力シート!$E$25:$E$1024,障害学生情報入力シート!$E$4,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77" s="419">
        <f>COUNTIFS(障害学生情報入力シート!$E$25:$E$1024,障害学生情報入力シート!$E$4,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77" s="420">
        <f>COUNTIFS(障害学生情報入力シート!$E$25:$E$1024,障害学生情報入力シート!$E$4,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77" s="420">
        <f>COUNTIFS(障害学生情報入力シート!$E$25:$E$1024,障害学生情報入力シート!$E$4,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77" s="418">
        <f>COUNTIFS(障害学生情報入力シート!$E$25:$E$1024,障害学生情報入力シート!$E$4,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77" s="419">
        <f>COUNTIFS(障害学生情報入力シート!$E$25:$E$1024,障害学生情報入力シート!$E$4,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77" s="418">
        <f>COUNTIFS(障害学生情報入力シート!$E$25:$E$1024,障害学生情報入力シート!$E$4,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77" s="419">
        <f>COUNTIFS(障害学生情報入力シート!$E$25:$E$1024,障害学生情報入力シート!$E$4,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77" s="419">
        <f>COUNTIFS(障害学生情報入力シート!$E$25:$E$1024,障害学生情報入力シート!$E$4,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77" s="420">
        <f>COUNTIFS(障害学生情報入力シート!$E$25:$E$1024,障害学生情報入力シート!$E$4,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77" s="420">
        <f>COUNTIFS(障害学生情報入力シート!$E$25:$E$1024,障害学生情報入力シート!$E$4,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77" s="418">
        <f>COUNTIFS(障害学生情報入力シート!$E$25:$E$1024,障害学生情報入力シート!$E$4,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77" s="596"/>
      <c r="W177" s="596"/>
      <c r="X177" s="596"/>
      <c r="Y177" s="596"/>
      <c r="Z177" s="596"/>
      <c r="AA177" s="521">
        <f>COUNTIFS(障害学生情報入力シート!$E$25:$E$1024,障害学生情報入力シート!$E$4,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77" s="522">
        <f t="shared" si="17"/>
        <v>0</v>
      </c>
    </row>
    <row r="178" spans="1:28" ht="13.5" hidden="1" customHeight="1" x14ac:dyDescent="0.4">
      <c r="A178" s="1541"/>
      <c r="B178" s="1545"/>
      <c r="C178" s="1546"/>
      <c r="D178" s="1546"/>
      <c r="E178" s="518" t="s">
        <v>341</v>
      </c>
      <c r="F178"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78" s="412">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78" s="413">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78" s="414">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78" s="412">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78" s="413">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78" s="414">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78" s="414">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78" s="412">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78" s="413">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78" s="412">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78" s="413">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78" s="413">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78" s="414">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78" s="414">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78" s="412">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78" s="596"/>
      <c r="W178" s="596"/>
      <c r="X178" s="596"/>
      <c r="Y178" s="596"/>
      <c r="Z178" s="596"/>
      <c r="AA178"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78" s="519">
        <f t="shared" si="17"/>
        <v>0</v>
      </c>
    </row>
    <row r="179" spans="1:28" ht="15" hidden="1" customHeight="1" x14ac:dyDescent="0.4">
      <c r="A179" s="1541"/>
      <c r="B179" s="1545" t="s">
        <v>247</v>
      </c>
      <c r="C179" s="1546"/>
      <c r="D179" s="1546"/>
      <c r="E179" s="520" t="s">
        <v>357</v>
      </c>
      <c r="F179" s="440">
        <f>COUNTIFS(障害学生情報入力シート!$E$25:$E$1024,障害学生情報入力シート!$E$4,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79" s="418">
        <f>COUNTIFS(障害学生情報入力シート!$E$25:$E$1024,障害学生情報入力シート!$E$4,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79" s="419">
        <f>COUNTIFS(障害学生情報入力シート!$E$25:$E$1024,障害学生情報入力シート!$E$4,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79" s="420">
        <f>COUNTIFS(障害学生情報入力シート!$E$25:$E$1024,障害学生情報入力シート!$E$4,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79" s="418">
        <f>COUNTIFS(障害学生情報入力シート!$E$25:$E$1024,障害学生情報入力シート!$E$4,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79" s="419">
        <f>COUNTIFS(障害学生情報入力シート!$E$25:$E$1024,障害学生情報入力シート!$E$4,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79" s="420">
        <f>COUNTIFS(障害学生情報入力シート!$E$25:$E$1024,障害学生情報入力シート!$E$4,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79" s="420">
        <f>COUNTIFS(障害学生情報入力シート!$E$25:$E$1024,障害学生情報入力シート!$E$4,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79" s="418">
        <f>COUNTIFS(障害学生情報入力シート!$E$25:$E$1024,障害学生情報入力シート!$E$4,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79" s="419">
        <f>COUNTIFS(障害学生情報入力シート!$E$25:$E$1024,障害学生情報入力シート!$E$4,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79" s="418">
        <f>COUNTIFS(障害学生情報入力シート!$E$25:$E$1024,障害学生情報入力シート!$E$4,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79" s="419">
        <f>COUNTIFS(障害学生情報入力シート!$E$25:$E$1024,障害学生情報入力シート!$E$4,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79" s="419">
        <f>COUNTIFS(障害学生情報入力シート!$E$25:$E$1024,障害学生情報入力シート!$E$4,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79" s="420">
        <f>COUNTIFS(障害学生情報入力シート!$E$25:$E$1024,障害学生情報入力シート!$E$4,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79" s="420">
        <f>COUNTIFS(障害学生情報入力シート!$E$25:$E$1024,障害学生情報入力シート!$E$4,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79" s="418">
        <f>COUNTIFS(障害学生情報入力シート!$E$25:$E$1024,障害学生情報入力シート!$E$4,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79" s="596"/>
      <c r="W179" s="596"/>
      <c r="X179" s="596"/>
      <c r="Y179" s="596"/>
      <c r="Z179" s="596"/>
      <c r="AA179" s="521">
        <f>COUNTIFS(障害学生情報入力シート!$E$25:$E$1024,障害学生情報入力シート!$E$4,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79" s="522">
        <f>SUM(F179:AA179)</f>
        <v>0</v>
      </c>
    </row>
    <row r="180" spans="1:28" ht="15" hidden="1" customHeight="1" x14ac:dyDescent="0.4">
      <c r="A180" s="1541"/>
      <c r="B180" s="1545"/>
      <c r="C180" s="1546"/>
      <c r="D180" s="1546"/>
      <c r="E180" s="518" t="s">
        <v>341</v>
      </c>
      <c r="F180"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80" s="412">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80" s="413">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80" s="414">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80" s="412">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80" s="413">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80" s="414">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80" s="414">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80" s="412">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80" s="413">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80" s="412">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80" s="413">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80" s="413">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80" s="414">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80" s="414">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80" s="412">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80" s="596"/>
      <c r="W180" s="596"/>
      <c r="X180" s="596"/>
      <c r="Y180" s="596"/>
      <c r="Z180" s="596"/>
      <c r="AA180"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80" s="519">
        <f>SUM(F180:AA180)</f>
        <v>0</v>
      </c>
    </row>
    <row r="181" spans="1:28" ht="13.5" hidden="1" customHeight="1" x14ac:dyDescent="0.4">
      <c r="A181" s="1541"/>
      <c r="B181" s="1545" t="s">
        <v>362</v>
      </c>
      <c r="C181" s="1546"/>
      <c r="D181" s="1546"/>
      <c r="E181" s="520" t="s">
        <v>357</v>
      </c>
      <c r="F181" s="440">
        <f>COUNTIFS(障害学生情報入力シート!$E$25:$E$1024,障害学生情報入力シート!$E$4,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81" s="418">
        <f>COUNTIFS(障害学生情報入力シート!$E$25:$E$1024,障害学生情報入力シート!$E$4,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81" s="419">
        <f>COUNTIFS(障害学生情報入力シート!$E$25:$E$1024,障害学生情報入力シート!$E$4,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81" s="420">
        <f>COUNTIFS(障害学生情報入力シート!$E$25:$E$1024,障害学生情報入力シート!$E$4,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81" s="418">
        <f>COUNTIFS(障害学生情報入力シート!$E$25:$E$1024,障害学生情報入力シート!$E$4,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81" s="419">
        <f>COUNTIFS(障害学生情報入力シート!$E$25:$E$1024,障害学生情報入力シート!$E$4,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81" s="420">
        <f>COUNTIFS(障害学生情報入力シート!$E$25:$E$1024,障害学生情報入力シート!$E$4,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81" s="420">
        <f>COUNTIFS(障害学生情報入力シート!$E$25:$E$1024,障害学生情報入力シート!$E$4,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81" s="418">
        <f>COUNTIFS(障害学生情報入力シート!$E$25:$E$1024,障害学生情報入力シート!$E$4,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81" s="419">
        <f>COUNTIFS(障害学生情報入力シート!$E$25:$E$1024,障害学生情報入力シート!$E$4,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81" s="418">
        <f>COUNTIFS(障害学生情報入力シート!$E$25:$E$1024,障害学生情報入力シート!$E$4,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81" s="419">
        <f>COUNTIFS(障害学生情報入力シート!$E$25:$E$1024,障害学生情報入力シート!$E$4,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81" s="419">
        <f>COUNTIFS(障害学生情報入力シート!$E$25:$E$1024,障害学生情報入力シート!$E$4,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81" s="420">
        <f>COUNTIFS(障害学生情報入力シート!$E$25:$E$1024,障害学生情報入力シート!$E$4,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81" s="420">
        <f>COUNTIFS(障害学生情報入力シート!$E$25:$E$1024,障害学生情報入力シート!$E$4,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81" s="418">
        <f>COUNTIFS(障害学生情報入力シート!$E$25:$E$1024,障害学生情報入力シート!$E$4,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81" s="596"/>
      <c r="W181" s="596"/>
      <c r="X181" s="596"/>
      <c r="Y181" s="596"/>
      <c r="Z181" s="596"/>
      <c r="AA181" s="521">
        <f>COUNTIFS(障害学生情報入力シート!$E$25:$E$1024,障害学生情報入力シート!$E$4,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81" s="522">
        <f t="shared" ref="AB181:AB186" si="21">SUM(F181:AA181)</f>
        <v>0</v>
      </c>
    </row>
    <row r="182" spans="1:28" ht="13.5" hidden="1" customHeight="1" x14ac:dyDescent="0.4">
      <c r="A182" s="1541"/>
      <c r="B182" s="1545"/>
      <c r="C182" s="1546"/>
      <c r="D182" s="1546"/>
      <c r="E182" s="518" t="s">
        <v>341</v>
      </c>
      <c r="F182"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82" s="412">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82" s="413">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82" s="414">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82" s="412">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82" s="413">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82" s="414">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82" s="414">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82" s="412">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82" s="413">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82" s="412">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82" s="413">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82" s="413">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82" s="414">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82" s="414">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82" s="412">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82" s="596"/>
      <c r="W182" s="596"/>
      <c r="X182" s="596"/>
      <c r="Y182" s="596"/>
      <c r="Z182" s="596"/>
      <c r="AA182"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82" s="519">
        <f t="shared" si="21"/>
        <v>0</v>
      </c>
    </row>
    <row r="183" spans="1:28" ht="13.5" hidden="1" customHeight="1" x14ac:dyDescent="0.4">
      <c r="A183" s="1541"/>
      <c r="B183" s="1545" t="s">
        <v>248</v>
      </c>
      <c r="C183" s="1546"/>
      <c r="D183" s="1546"/>
      <c r="E183" s="520" t="s">
        <v>357</v>
      </c>
      <c r="F183" s="440">
        <f>COUNTIFS(障害学生情報入力シート!$E$25:$E$1024,障害学生情報入力シート!$E$4,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83" s="418">
        <f>COUNTIFS(障害学生情報入力シート!$E$25:$E$1024,障害学生情報入力シート!$E$4,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83" s="419">
        <f>COUNTIFS(障害学生情報入力シート!$E$25:$E$1024,障害学生情報入力シート!$E$4,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83" s="420">
        <f>COUNTIFS(障害学生情報入力シート!$E$25:$E$1024,障害学生情報入力シート!$E$4,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83" s="418">
        <f>COUNTIFS(障害学生情報入力シート!$E$25:$E$1024,障害学生情報入力シート!$E$4,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83" s="419">
        <f>COUNTIFS(障害学生情報入力シート!$E$25:$E$1024,障害学生情報入力シート!$E$4,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83" s="420">
        <f>COUNTIFS(障害学生情報入力シート!$E$25:$E$1024,障害学生情報入力シート!$E$4,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83" s="420">
        <f>COUNTIFS(障害学生情報入力シート!$E$25:$E$1024,障害学生情報入力シート!$E$4,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83" s="418">
        <f>COUNTIFS(障害学生情報入力シート!$E$25:$E$1024,障害学生情報入力シート!$E$4,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83" s="419">
        <f>COUNTIFS(障害学生情報入力シート!$E$25:$E$1024,障害学生情報入力シート!$E$4,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83" s="418">
        <f>COUNTIFS(障害学生情報入力シート!$E$25:$E$1024,障害学生情報入力シート!$E$4,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83" s="419">
        <f>COUNTIFS(障害学生情報入力シート!$E$25:$E$1024,障害学生情報入力シート!$E$4,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83" s="419">
        <f>COUNTIFS(障害学生情報入力シート!$E$25:$E$1024,障害学生情報入力シート!$E$4,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83" s="420">
        <f>COUNTIFS(障害学生情報入力シート!$E$25:$E$1024,障害学生情報入力シート!$E$4,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83" s="420">
        <f>COUNTIFS(障害学生情報入力シート!$E$25:$E$1024,障害学生情報入力シート!$E$4,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83" s="418">
        <f>COUNTIFS(障害学生情報入力シート!$E$25:$E$1024,障害学生情報入力シート!$E$4,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83" s="596"/>
      <c r="W183" s="596"/>
      <c r="X183" s="596"/>
      <c r="Y183" s="596"/>
      <c r="Z183" s="596"/>
      <c r="AA183" s="521">
        <f>COUNTIFS(障害学生情報入力シート!$E$25:$E$1024,障害学生情報入力シート!$E$4,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83" s="517">
        <f t="shared" si="21"/>
        <v>0</v>
      </c>
    </row>
    <row r="184" spans="1:28" ht="13.5" hidden="1" customHeight="1" thickBot="1" x14ac:dyDescent="0.45">
      <c r="A184" s="1541"/>
      <c r="B184" s="1547"/>
      <c r="C184" s="1548"/>
      <c r="D184" s="1548"/>
      <c r="E184" s="523" t="s">
        <v>341</v>
      </c>
      <c r="F184" s="444">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84" s="425">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84" s="426">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84" s="427">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84" s="425">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84" s="426">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84" s="427">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84" s="427">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84" s="425">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84" s="426">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84" s="425">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84" s="426">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84" s="426">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84" s="427">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84" s="427">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84" s="425">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84" s="597"/>
      <c r="W184" s="597"/>
      <c r="X184" s="597"/>
      <c r="Y184" s="597"/>
      <c r="Z184" s="597"/>
      <c r="AA184" s="477">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84" s="524">
        <f t="shared" si="21"/>
        <v>0</v>
      </c>
    </row>
    <row r="185" spans="1:28" ht="13.5" hidden="1" customHeight="1" thickTop="1" x14ac:dyDescent="0.4">
      <c r="A185" s="1541"/>
      <c r="B185" s="1549" t="s">
        <v>299</v>
      </c>
      <c r="C185" s="1550"/>
      <c r="D185" s="1550"/>
      <c r="E185" s="525" t="s">
        <v>357</v>
      </c>
      <c r="F185" s="480">
        <f>SUM(F175,F177,F179,F181,F183)</f>
        <v>0</v>
      </c>
      <c r="G185" s="481">
        <f t="shared" ref="G185:U186" si="22">SUM(G175,G177,G179,G181,G183)</f>
        <v>0</v>
      </c>
      <c r="H185" s="482">
        <f t="shared" si="22"/>
        <v>0</v>
      </c>
      <c r="I185" s="482">
        <f t="shared" si="22"/>
        <v>0</v>
      </c>
      <c r="J185" s="483">
        <f>SUM(J175,J177,J179,J181,J183)</f>
        <v>0</v>
      </c>
      <c r="K185" s="484">
        <f t="shared" si="22"/>
        <v>0</v>
      </c>
      <c r="L185" s="485">
        <f t="shared" si="22"/>
        <v>0</v>
      </c>
      <c r="M185" s="485">
        <f t="shared" si="22"/>
        <v>0</v>
      </c>
      <c r="N185" s="486">
        <f t="shared" si="22"/>
        <v>0</v>
      </c>
      <c r="O185" s="487">
        <f t="shared" si="22"/>
        <v>0</v>
      </c>
      <c r="P185" s="488">
        <f t="shared" si="22"/>
        <v>0</v>
      </c>
      <c r="Q185" s="489">
        <f>SUM(Q175,Q177,Q179,Q181,Q183)</f>
        <v>0</v>
      </c>
      <c r="R185" s="526">
        <f t="shared" si="22"/>
        <v>0</v>
      </c>
      <c r="S185" s="527">
        <f t="shared" si="22"/>
        <v>0</v>
      </c>
      <c r="T185" s="527">
        <f t="shared" si="22"/>
        <v>0</v>
      </c>
      <c r="U185" s="528">
        <f t="shared" si="22"/>
        <v>0</v>
      </c>
      <c r="V185" s="598"/>
      <c r="W185" s="599"/>
      <c r="X185" s="599"/>
      <c r="Y185" s="599"/>
      <c r="Z185" s="600"/>
      <c r="AA185" s="497">
        <f>SUM(AA175,AA177,AA179,AA181,AA183)</f>
        <v>0</v>
      </c>
      <c r="AB185" s="529">
        <f t="shared" si="21"/>
        <v>0</v>
      </c>
    </row>
    <row r="186" spans="1:28" ht="13.5" hidden="1" customHeight="1" thickBot="1" x14ac:dyDescent="0.45">
      <c r="A186" s="1542"/>
      <c r="B186" s="1551"/>
      <c r="C186" s="1552"/>
      <c r="D186" s="1552"/>
      <c r="E186" s="530" t="s">
        <v>341</v>
      </c>
      <c r="F186" s="531">
        <f>SUM(F176,F178,F180,F182,F184)</f>
        <v>0</v>
      </c>
      <c r="G186" s="532">
        <f t="shared" si="22"/>
        <v>0</v>
      </c>
      <c r="H186" s="533">
        <f t="shared" si="22"/>
        <v>0</v>
      </c>
      <c r="I186" s="533">
        <f t="shared" si="22"/>
        <v>0</v>
      </c>
      <c r="J186" s="534">
        <f>SUM(J176,J178,J180,J182,J184)</f>
        <v>0</v>
      </c>
      <c r="K186" s="535">
        <f t="shared" si="22"/>
        <v>0</v>
      </c>
      <c r="L186" s="536">
        <f t="shared" si="22"/>
        <v>0</v>
      </c>
      <c r="M186" s="536">
        <f t="shared" si="22"/>
        <v>0</v>
      </c>
      <c r="N186" s="537">
        <f t="shared" si="22"/>
        <v>0</v>
      </c>
      <c r="O186" s="538">
        <f t="shared" si="22"/>
        <v>0</v>
      </c>
      <c r="P186" s="539">
        <f t="shared" si="22"/>
        <v>0</v>
      </c>
      <c r="Q186" s="540">
        <f>SUM(Q176,Q178,Q180,Q182,Q184)</f>
        <v>0</v>
      </c>
      <c r="R186" s="541">
        <f t="shared" si="22"/>
        <v>0</v>
      </c>
      <c r="S186" s="542">
        <f t="shared" si="22"/>
        <v>0</v>
      </c>
      <c r="T186" s="542">
        <f t="shared" si="22"/>
        <v>0</v>
      </c>
      <c r="U186" s="543">
        <f t="shared" si="22"/>
        <v>0</v>
      </c>
      <c r="V186" s="601"/>
      <c r="W186" s="602"/>
      <c r="X186" s="602"/>
      <c r="Y186" s="602"/>
      <c r="Z186" s="603"/>
      <c r="AA186" s="547">
        <f>SUM(AA176,AA178,AA180,AA182,AA184)</f>
        <v>0</v>
      </c>
      <c r="AB186" s="548">
        <f t="shared" si="21"/>
        <v>0</v>
      </c>
    </row>
    <row r="187" spans="1:28" ht="13.5" hidden="1" customHeight="1" x14ac:dyDescent="0.4">
      <c r="A187" s="549"/>
      <c r="B187" s="198"/>
      <c r="C187" s="198"/>
      <c r="D187" s="198"/>
      <c r="E187" s="550"/>
      <c r="F187" s="345"/>
      <c r="G187" s="345"/>
      <c r="H187" s="345"/>
      <c r="I187" s="345"/>
      <c r="J187" s="345"/>
      <c r="K187" s="345"/>
      <c r="L187" s="345"/>
      <c r="M187" s="345"/>
      <c r="N187" s="345"/>
      <c r="O187" s="345"/>
      <c r="P187" s="345"/>
      <c r="Q187" s="345"/>
      <c r="R187" s="345"/>
      <c r="S187" s="345"/>
      <c r="T187" s="345"/>
      <c r="U187" s="345"/>
      <c r="V187" s="1540" t="s">
        <v>363</v>
      </c>
      <c r="W187" s="1540"/>
      <c r="X187" s="1540"/>
      <c r="Y187" s="1540"/>
      <c r="Z187" s="1540"/>
      <c r="AA187" s="1540"/>
      <c r="AB187" s="1540"/>
    </row>
    <row r="188" spans="1:28" hidden="1" x14ac:dyDescent="0.4">
      <c r="A188" s="1395" t="s">
        <v>585</v>
      </c>
      <c r="B188" s="1395"/>
      <c r="C188" s="1395"/>
      <c r="D188" s="1395"/>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row>
    <row r="189" spans="1:28" ht="17.25" hidden="1" customHeight="1" thickBot="1" x14ac:dyDescent="0.45">
      <c r="A189" s="1619" t="s">
        <v>396</v>
      </c>
      <c r="B189" s="1619"/>
      <c r="C189" s="1619"/>
      <c r="D189" s="1619"/>
      <c r="E189" s="1619"/>
      <c r="F189" s="1619"/>
      <c r="G189" s="1619"/>
      <c r="H189" s="1619"/>
      <c r="I189" s="1619"/>
      <c r="J189" s="1619"/>
      <c r="K189" s="1619"/>
      <c r="L189" s="1619"/>
      <c r="M189" s="1619"/>
      <c r="N189" s="1619"/>
      <c r="O189" s="1619"/>
      <c r="P189" s="1619"/>
      <c r="Q189" s="1619"/>
      <c r="R189" s="1619"/>
      <c r="S189" s="346"/>
      <c r="T189" s="346"/>
      <c r="U189" s="346"/>
      <c r="V189" s="346"/>
      <c r="W189" s="346"/>
      <c r="X189" s="346"/>
      <c r="Y189" s="346"/>
      <c r="Z189" s="346"/>
      <c r="AA189" s="346"/>
      <c r="AB189" s="345"/>
    </row>
    <row r="190" spans="1:28" ht="59.85" hidden="1" customHeight="1" x14ac:dyDescent="0.4">
      <c r="A190" s="1661" t="s">
        <v>251</v>
      </c>
      <c r="B190" s="1662"/>
      <c r="C190" s="1662"/>
      <c r="D190" s="1662"/>
      <c r="E190" s="1663"/>
      <c r="F190" s="1623" t="s">
        <v>227</v>
      </c>
      <c r="G190" s="1624"/>
      <c r="H190" s="1625" t="s">
        <v>293</v>
      </c>
      <c r="I190" s="1626"/>
      <c r="J190" s="1627"/>
      <c r="K190" s="1628" t="s">
        <v>294</v>
      </c>
      <c r="L190" s="1629"/>
      <c r="M190" s="1629"/>
      <c r="N190" s="1630"/>
      <c r="O190" s="1631" t="s">
        <v>275</v>
      </c>
      <c r="P190" s="1632"/>
      <c r="Q190" s="1633" t="s">
        <v>239</v>
      </c>
      <c r="R190" s="1635" t="s">
        <v>337</v>
      </c>
      <c r="S190" s="1636"/>
      <c r="T190" s="1636"/>
      <c r="U190" s="1637"/>
      <c r="V190" s="1608" t="s">
        <v>16</v>
      </c>
      <c r="W190" s="1609"/>
      <c r="X190" s="1609"/>
      <c r="Y190" s="1609"/>
      <c r="Z190" s="1610"/>
      <c r="AA190" s="1611" t="s">
        <v>249</v>
      </c>
      <c r="AB190" s="1655" t="s">
        <v>299</v>
      </c>
    </row>
    <row r="191" spans="1:28" ht="127.5" hidden="1" customHeight="1" x14ac:dyDescent="0.4">
      <c r="A191" s="1648"/>
      <c r="B191" s="1649"/>
      <c r="C191" s="1649"/>
      <c r="D191" s="1649"/>
      <c r="E191" s="1650"/>
      <c r="F191" s="347" t="s">
        <v>228</v>
      </c>
      <c r="G191" s="348" t="s">
        <v>23</v>
      </c>
      <c r="H191" s="349" t="s">
        <v>230</v>
      </c>
      <c r="I191" s="350" t="s">
        <v>28</v>
      </c>
      <c r="J191" s="351" t="s">
        <v>231</v>
      </c>
      <c r="K191" s="352" t="s">
        <v>233</v>
      </c>
      <c r="L191" s="353" t="s">
        <v>234</v>
      </c>
      <c r="M191" s="353" t="s">
        <v>235</v>
      </c>
      <c r="N191" s="354" t="s">
        <v>236</v>
      </c>
      <c r="O191" s="355" t="s">
        <v>338</v>
      </c>
      <c r="P191" s="356" t="s">
        <v>63</v>
      </c>
      <c r="Q191" s="1634"/>
      <c r="R191" s="357" t="s">
        <v>353</v>
      </c>
      <c r="S191" s="358" t="s">
        <v>366</v>
      </c>
      <c r="T191" s="358" t="s">
        <v>397</v>
      </c>
      <c r="U191" s="359" t="s">
        <v>243</v>
      </c>
      <c r="V191" s="360" t="s">
        <v>31</v>
      </c>
      <c r="W191" s="361" t="s">
        <v>17</v>
      </c>
      <c r="X191" s="361" t="s">
        <v>22</v>
      </c>
      <c r="Y191" s="361" t="s">
        <v>339</v>
      </c>
      <c r="Z191" s="362" t="s">
        <v>69</v>
      </c>
      <c r="AA191" s="1612"/>
      <c r="AB191" s="1639"/>
    </row>
    <row r="192" spans="1:28" ht="15.95" hidden="1" customHeight="1" x14ac:dyDescent="0.4">
      <c r="A192" s="1656" t="s">
        <v>398</v>
      </c>
      <c r="B192" s="1643"/>
      <c r="C192" s="1643"/>
      <c r="D192" s="1643"/>
      <c r="E192" s="1657"/>
      <c r="F192" s="363">
        <f>SUM(F200,F202,F204,F206,F208,F210,F212,F214,F216,F218,F220,F222)</f>
        <v>0</v>
      </c>
      <c r="G192" s="364">
        <f t="shared" ref="G192:AA193" si="23">SUM(G200,G202,G204,G206,G208,G210,G212,G214,G216,G218,G220,G222)</f>
        <v>0</v>
      </c>
      <c r="H192" s="365">
        <f t="shared" si="23"/>
        <v>0</v>
      </c>
      <c r="I192" s="366">
        <f t="shared" si="23"/>
        <v>0</v>
      </c>
      <c r="J192" s="367">
        <f>SUM(J200,J202,J204,J206,J208,J210,J212,J214,J216,J218,J220,J222)</f>
        <v>0</v>
      </c>
      <c r="K192" s="368">
        <f t="shared" si="23"/>
        <v>0</v>
      </c>
      <c r="L192" s="369">
        <f t="shared" si="23"/>
        <v>0</v>
      </c>
      <c r="M192" s="369">
        <f t="shared" si="23"/>
        <v>0</v>
      </c>
      <c r="N192" s="370">
        <f t="shared" si="23"/>
        <v>0</v>
      </c>
      <c r="O192" s="371">
        <f t="shared" si="23"/>
        <v>0</v>
      </c>
      <c r="P192" s="372">
        <f t="shared" si="23"/>
        <v>0</v>
      </c>
      <c r="Q192" s="373">
        <f t="shared" si="23"/>
        <v>0</v>
      </c>
      <c r="R192" s="374">
        <f t="shared" si="23"/>
        <v>0</v>
      </c>
      <c r="S192" s="375">
        <f t="shared" si="23"/>
        <v>0</v>
      </c>
      <c r="T192" s="375">
        <f t="shared" si="23"/>
        <v>0</v>
      </c>
      <c r="U192" s="376">
        <f t="shared" si="23"/>
        <v>0</v>
      </c>
      <c r="V192" s="377">
        <f t="shared" si="23"/>
        <v>0</v>
      </c>
      <c r="W192" s="378">
        <f t="shared" si="23"/>
        <v>0</v>
      </c>
      <c r="X192" s="378">
        <f t="shared" si="23"/>
        <v>0</v>
      </c>
      <c r="Y192" s="378">
        <f t="shared" si="23"/>
        <v>0</v>
      </c>
      <c r="Z192" s="379">
        <f t="shared" si="23"/>
        <v>0</v>
      </c>
      <c r="AA192" s="380">
        <f t="shared" si="23"/>
        <v>0</v>
      </c>
      <c r="AB192" s="604">
        <f>SUM(F192:AA192)</f>
        <v>0</v>
      </c>
    </row>
    <row r="193" spans="1:28" ht="15.95" hidden="1" customHeight="1" thickBot="1" x14ac:dyDescent="0.45">
      <c r="A193" s="605"/>
      <c r="B193" s="606"/>
      <c r="C193" s="1658" t="s">
        <v>341</v>
      </c>
      <c r="D193" s="1659"/>
      <c r="E193" s="1660"/>
      <c r="F193" s="384">
        <f>SUM(F201,F203,F205,F207,F209,F211,F213,F215,F217,F219,F221,F223)</f>
        <v>0</v>
      </c>
      <c r="G193" s="385">
        <f t="shared" si="23"/>
        <v>0</v>
      </c>
      <c r="H193" s="386">
        <f t="shared" si="23"/>
        <v>0</v>
      </c>
      <c r="I193" s="387">
        <f t="shared" si="23"/>
        <v>0</v>
      </c>
      <c r="J193" s="388">
        <f>SUM(J201,J203,J205,J207,J209,J211,J213,J215,J217,J219,J221,J223)</f>
        <v>0</v>
      </c>
      <c r="K193" s="389">
        <f t="shared" si="23"/>
        <v>0</v>
      </c>
      <c r="L193" s="390">
        <f t="shared" si="23"/>
        <v>0</v>
      </c>
      <c r="M193" s="390">
        <f t="shared" si="23"/>
        <v>0</v>
      </c>
      <c r="N193" s="391">
        <f t="shared" si="23"/>
        <v>0</v>
      </c>
      <c r="O193" s="392">
        <f t="shared" si="23"/>
        <v>0</v>
      </c>
      <c r="P193" s="393">
        <f t="shared" si="23"/>
        <v>0</v>
      </c>
      <c r="Q193" s="394">
        <f t="shared" si="23"/>
        <v>0</v>
      </c>
      <c r="R193" s="395">
        <f t="shared" si="23"/>
        <v>0</v>
      </c>
      <c r="S193" s="396">
        <f t="shared" si="23"/>
        <v>0</v>
      </c>
      <c r="T193" s="396">
        <f t="shared" si="23"/>
        <v>0</v>
      </c>
      <c r="U193" s="397">
        <f t="shared" si="23"/>
        <v>0</v>
      </c>
      <c r="V193" s="398">
        <f t="shared" si="23"/>
        <v>0</v>
      </c>
      <c r="W193" s="399">
        <f t="shared" si="23"/>
        <v>0</v>
      </c>
      <c r="X193" s="399">
        <f t="shared" si="23"/>
        <v>0</v>
      </c>
      <c r="Y193" s="399">
        <f t="shared" si="23"/>
        <v>0</v>
      </c>
      <c r="Z193" s="400">
        <f t="shared" si="23"/>
        <v>0</v>
      </c>
      <c r="AA193" s="401">
        <f t="shared" si="23"/>
        <v>0</v>
      </c>
      <c r="AB193" s="607">
        <f>SUM(F193:AA193)</f>
        <v>0</v>
      </c>
    </row>
    <row r="194" spans="1:28" ht="15.95" hidden="1" customHeight="1" x14ac:dyDescent="0.4">
      <c r="A194" s="608"/>
      <c r="B194" s="1603" t="s">
        <v>342</v>
      </c>
      <c r="C194" s="1604"/>
      <c r="D194" s="1604"/>
      <c r="E194" s="1604"/>
      <c r="F194" s="404"/>
      <c r="G194" s="405"/>
      <c r="H194" s="406"/>
      <c r="I194" s="407"/>
      <c r="J194" s="405"/>
      <c r="K194" s="406"/>
      <c r="L194" s="407"/>
      <c r="M194" s="407"/>
      <c r="N194" s="405"/>
      <c r="O194" s="406"/>
      <c r="P194" s="405"/>
      <c r="Q194" s="406"/>
      <c r="R194" s="406"/>
      <c r="S194" s="407"/>
      <c r="T194" s="407"/>
      <c r="U194" s="405"/>
      <c r="V194" s="406"/>
      <c r="W194" s="407"/>
      <c r="X194" s="407"/>
      <c r="Y194" s="407"/>
      <c r="Z194" s="405"/>
      <c r="AA194" s="408"/>
      <c r="AB194" s="609"/>
    </row>
    <row r="195" spans="1:28" ht="15.95" hidden="1" customHeight="1" x14ac:dyDescent="0.4">
      <c r="A195" s="608"/>
      <c r="B195" s="410"/>
      <c r="C195" s="1601" t="s">
        <v>341</v>
      </c>
      <c r="D195" s="1602"/>
      <c r="E195" s="1602"/>
      <c r="F195" s="411"/>
      <c r="G195" s="412"/>
      <c r="H195" s="413"/>
      <c r="I195" s="414"/>
      <c r="J195" s="412"/>
      <c r="K195" s="413"/>
      <c r="L195" s="414"/>
      <c r="M195" s="414"/>
      <c r="N195" s="412"/>
      <c r="O195" s="413"/>
      <c r="P195" s="412"/>
      <c r="Q195" s="413"/>
      <c r="R195" s="413"/>
      <c r="S195" s="414"/>
      <c r="T195" s="414"/>
      <c r="U195" s="412"/>
      <c r="V195" s="413"/>
      <c r="W195" s="414"/>
      <c r="X195" s="414"/>
      <c r="Y195" s="414"/>
      <c r="Z195" s="412"/>
      <c r="AA195" s="415"/>
      <c r="AB195" s="610"/>
    </row>
    <row r="196" spans="1:28" ht="15.95" hidden="1" customHeight="1" x14ac:dyDescent="0.4">
      <c r="A196" s="608"/>
      <c r="B196" s="1603" t="s">
        <v>343</v>
      </c>
      <c r="C196" s="1604"/>
      <c r="D196" s="1604"/>
      <c r="E196" s="1604"/>
      <c r="F196" s="417"/>
      <c r="G196" s="418"/>
      <c r="H196" s="419"/>
      <c r="I196" s="420"/>
      <c r="J196" s="418"/>
      <c r="K196" s="419"/>
      <c r="L196" s="420"/>
      <c r="M196" s="420"/>
      <c r="N196" s="418"/>
      <c r="O196" s="419"/>
      <c r="P196" s="418"/>
      <c r="Q196" s="419"/>
      <c r="R196" s="419"/>
      <c r="S196" s="420"/>
      <c r="T196" s="420"/>
      <c r="U196" s="418"/>
      <c r="V196" s="419"/>
      <c r="W196" s="420"/>
      <c r="X196" s="420"/>
      <c r="Y196" s="420"/>
      <c r="Z196" s="418"/>
      <c r="AA196" s="421"/>
      <c r="AB196" s="611"/>
    </row>
    <row r="197" spans="1:28" ht="15.95" hidden="1" customHeight="1" x14ac:dyDescent="0.4">
      <c r="A197" s="608"/>
      <c r="B197" s="410"/>
      <c r="C197" s="1601" t="s">
        <v>341</v>
      </c>
      <c r="D197" s="1602"/>
      <c r="E197" s="1602"/>
      <c r="F197" s="411"/>
      <c r="G197" s="412"/>
      <c r="H197" s="413"/>
      <c r="I197" s="414"/>
      <c r="J197" s="412"/>
      <c r="K197" s="413"/>
      <c r="L197" s="414"/>
      <c r="M197" s="414"/>
      <c r="N197" s="412"/>
      <c r="O197" s="413"/>
      <c r="P197" s="412"/>
      <c r="Q197" s="413"/>
      <c r="R197" s="413"/>
      <c r="S197" s="414"/>
      <c r="T197" s="414"/>
      <c r="U197" s="412"/>
      <c r="V197" s="413"/>
      <c r="W197" s="414"/>
      <c r="X197" s="414"/>
      <c r="Y197" s="414"/>
      <c r="Z197" s="412"/>
      <c r="AA197" s="415"/>
      <c r="AB197" s="610"/>
    </row>
    <row r="198" spans="1:28" ht="15.95" hidden="1" customHeight="1" x14ac:dyDescent="0.4">
      <c r="A198" s="608"/>
      <c r="B198" s="1603" t="s">
        <v>344</v>
      </c>
      <c r="C198" s="1605"/>
      <c r="D198" s="1605"/>
      <c r="E198" s="1605"/>
      <c r="F198" s="417"/>
      <c r="G198" s="418"/>
      <c r="H198" s="419"/>
      <c r="I198" s="420"/>
      <c r="J198" s="418"/>
      <c r="K198" s="419"/>
      <c r="L198" s="420"/>
      <c r="M198" s="420"/>
      <c r="N198" s="418"/>
      <c r="O198" s="419"/>
      <c r="P198" s="418"/>
      <c r="Q198" s="419"/>
      <c r="R198" s="419"/>
      <c r="S198" s="420"/>
      <c r="T198" s="420"/>
      <c r="U198" s="418"/>
      <c r="V198" s="419"/>
      <c r="W198" s="420"/>
      <c r="X198" s="420"/>
      <c r="Y198" s="420"/>
      <c r="Z198" s="418"/>
      <c r="AA198" s="421"/>
      <c r="AB198" s="611"/>
    </row>
    <row r="199" spans="1:28" ht="15.95" hidden="1" customHeight="1" thickBot="1" x14ac:dyDescent="0.45">
      <c r="A199" s="612"/>
      <c r="B199" s="423"/>
      <c r="C199" s="1606" t="s">
        <v>341</v>
      </c>
      <c r="D199" s="1607"/>
      <c r="E199" s="1607"/>
      <c r="F199" s="560"/>
      <c r="G199" s="561"/>
      <c r="H199" s="562"/>
      <c r="I199" s="563"/>
      <c r="J199" s="561"/>
      <c r="K199" s="562"/>
      <c r="L199" s="563"/>
      <c r="M199" s="563"/>
      <c r="N199" s="561"/>
      <c r="O199" s="562"/>
      <c r="P199" s="561"/>
      <c r="Q199" s="562"/>
      <c r="R199" s="562"/>
      <c r="S199" s="563"/>
      <c r="T199" s="563"/>
      <c r="U199" s="561"/>
      <c r="V199" s="562"/>
      <c r="W199" s="563"/>
      <c r="X199" s="563"/>
      <c r="Y199" s="563"/>
      <c r="Z199" s="561"/>
      <c r="AA199" s="564"/>
      <c r="AB199" s="613"/>
    </row>
    <row r="200" spans="1:28" ht="15.95" hidden="1" customHeight="1" x14ac:dyDescent="0.4">
      <c r="A200" s="1651" t="s">
        <v>345</v>
      </c>
      <c r="B200" s="1642" t="s">
        <v>651</v>
      </c>
      <c r="C200" s="1643"/>
      <c r="D200" s="1644" t="s">
        <v>346</v>
      </c>
      <c r="E200" s="1644"/>
      <c r="F200" s="430">
        <f>COUNTIFS(障害学生情報入力シート!$E$25:$E$1024,障害学生情報入力シート!$E$5,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00" s="431">
        <f>COUNTIFS(障害学生情報入力シート!$E$25:$E$1024,障害学生情報入力シート!$E$5,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00" s="432">
        <f>COUNTIFS(障害学生情報入力シート!$E$25:$E$1024,障害学生情報入力シート!$E$5,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00" s="433">
        <f>COUNTIFS(障害学生情報入力シート!$E$25:$E$1024,障害学生情報入力シート!$E$5,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00" s="431">
        <f>COUNTIFS(障害学生情報入力シート!$E$25:$E$1024,障害学生情報入力シート!$E$5,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00" s="432">
        <f>COUNTIFS(障害学生情報入力シート!$E$25:$E$1024,障害学生情報入力シート!$E$5,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00" s="433">
        <f>COUNTIFS(障害学生情報入力シート!$E$25:$E$1024,障害学生情報入力シート!$E$5,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00" s="433">
        <f>COUNTIFS(障害学生情報入力シート!$E$25:$E$1024,障害学生情報入力シート!$E$5,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00" s="431">
        <f>COUNTIFS(障害学生情報入力シート!$E$25:$E$1024,障害学生情報入力シート!$E$5,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00" s="432">
        <f>COUNTIFS(障害学生情報入力シート!$E$25:$E$1024,障害学生情報入力シート!$E$5,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00" s="431">
        <f>COUNTIFS(障害学生情報入力シート!$E$25:$E$1024,障害学生情報入力シート!$E$5,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00" s="432">
        <f>COUNTIFS(障害学生情報入力シート!$E$25:$E$1024,障害学生情報入力シート!$E$5,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00" s="432">
        <f>COUNTIFS(障害学生情報入力シート!$E$25:$E$1024,障害学生情報入力シート!$E$5,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00" s="433">
        <f>COUNTIFS(障害学生情報入力シート!$E$25:$E$1024,障害学生情報入力シート!$E$5,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00" s="433">
        <f>COUNTIFS(障害学生情報入力シート!$E$25:$E$1024,障害学生情報入力シート!$E$5,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00" s="431">
        <f>COUNTIFS(障害学生情報入力シート!$E$25:$E$1024,障害学生情報入力シート!$E$5,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00" s="432">
        <f>COUNTIFS(障害学生情報入力シート!$E$25:$E$1024,障害学生情報入力シート!$E$5,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00" s="433">
        <f>COUNTIFS(障害学生情報入力シート!$E$25:$E$1024,障害学生情報入力シート!$E$5,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00" s="433">
        <f>COUNTIFS(障害学生情報入力シート!$E$25:$E$1024,障害学生情報入力シート!$E$5,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00" s="433">
        <f>COUNTIFS(障害学生情報入力シート!$E$25:$E$1024,障害学生情報入力シート!$E$5,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00" s="431">
        <f>COUNTIFS(障害学生情報入力シート!$E$25:$E$1024,障害学生情報入力シート!$E$5,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00" s="434">
        <f>COUNTIFS(障害学生情報入力シート!$E$25:$E$1024,障害学生情報入力シート!$E$5,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00" s="609">
        <f t="shared" ref="AB200:AB223" si="24">SUM(F200:AA200)</f>
        <v>0</v>
      </c>
    </row>
    <row r="201" spans="1:28" ht="15.95" hidden="1" customHeight="1" x14ac:dyDescent="0.4">
      <c r="A201" s="1651"/>
      <c r="B201" s="1652"/>
      <c r="C201" s="1653"/>
      <c r="D201" s="614"/>
      <c r="E201" s="615" t="s">
        <v>341</v>
      </c>
      <c r="F201" s="438">
        <f>SUMIFS(※集計※障害学生情報入力シート!$T$25:$T$1024,障害学生情報入力シート!$E$25:$E$1024,障害学生情報入力シート!$E$5,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01" s="412">
        <f>SUMIFS(※集計※障害学生情報入力シート!$T$25:$T$1024,障害学生情報入力シート!$E$25:$E$1024,障害学生情報入力シート!$E$5,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01" s="413">
        <f>SUMIFS(※集計※障害学生情報入力シート!$T$25:$T$1024,障害学生情報入力シート!$E$25:$E$1024,障害学生情報入力シート!$E$5,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01" s="414">
        <f>SUMIFS(※集計※障害学生情報入力シート!$T$25:$T$1024,障害学生情報入力シート!$E$25:$E$1024,障害学生情報入力シート!$E$5,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01" s="412">
        <f>SUMIFS(※集計※障害学生情報入力シート!$T$25:$T$1024,障害学生情報入力シート!$E$25:$E$1024,障害学生情報入力シート!$E$5,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01" s="413">
        <f>SUMIFS(※集計※障害学生情報入力シート!$T$25:$T$1024,障害学生情報入力シート!$E$25:$E$1024,障害学生情報入力シート!$E$5,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01" s="414">
        <f>SUMIFS(※集計※障害学生情報入力シート!$T$25:$T$1024,障害学生情報入力シート!$E$25:$E$1024,障害学生情報入力シート!$E$5,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01" s="414">
        <f>SUMIFS(※集計※障害学生情報入力シート!$T$25:$T$1024,障害学生情報入力シート!$E$25:$E$1024,障害学生情報入力シート!$E$5,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01" s="412">
        <f>SUMIFS(※集計※障害学生情報入力シート!$T$25:$T$1024,障害学生情報入力シート!$E$25:$E$1024,障害学生情報入力シート!$E$5,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01" s="413">
        <f>SUMIFS(※集計※障害学生情報入力シート!$T$25:$T$1024,障害学生情報入力シート!$E$25:$E$1024,障害学生情報入力シート!$E$5,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01" s="412">
        <f>SUMIFS(※集計※障害学生情報入力シート!$T$25:$T$1024,障害学生情報入力シート!$E$25:$E$1024,障害学生情報入力シート!$E$5,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01" s="413">
        <f>SUMIFS(※集計※障害学生情報入力シート!$T$25:$T$1024,障害学生情報入力シート!$E$25:$E$1024,障害学生情報入力シート!$E$5,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01" s="413">
        <f>SUMIFS(※集計※障害学生情報入力シート!$T$25:$T$1024,障害学生情報入力シート!$E$25:$E$1024,障害学生情報入力シート!$E$5,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01" s="414">
        <f>SUMIFS(※集計※障害学生情報入力シート!$T$25:$T$1024,障害学生情報入力シート!$E$25:$E$1024,障害学生情報入力シート!$E$5,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01" s="414">
        <f>SUMIFS(※集計※障害学生情報入力シート!$T$25:$T$1024,障害学生情報入力シート!$E$25:$E$1024,障害学生情報入力シート!$E$5,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01" s="412">
        <f>SUMIFS(※集計※障害学生情報入力シート!$T$25:$T$1024,障害学生情報入力シート!$E$25:$E$1024,障害学生情報入力シート!$E$5,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01" s="413">
        <f>SUMIFS(※集計※障害学生情報入力シート!$T$25:$T$1024,障害学生情報入力シート!$E$25:$E$1024,障害学生情報入力シート!$E$5,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01" s="414">
        <f>SUMIFS(※集計※障害学生情報入力シート!$T$25:$T$1024,障害学生情報入力シート!$E$25:$E$1024,障害学生情報入力シート!$E$5,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01" s="414">
        <f>SUMIFS(※集計※障害学生情報入力シート!$T$25:$T$1024,障害学生情報入力シート!$E$25:$E$1024,障害学生情報入力シート!$E$5,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01" s="414">
        <f>SUMIFS(※集計※障害学生情報入力シート!$T$25:$T$1024,障害学生情報入力シート!$E$25:$E$1024,障害学生情報入力シート!$E$5,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01" s="412">
        <f>SUMIFS(※集計※障害学生情報入力シート!$T$25:$T$1024,障害学生情報入力シート!$E$25:$E$1024,障害学生情報入力シート!$E$5,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01" s="439">
        <f>SUMIFS(※集計※障害学生情報入力シート!$T$25:$T$1024,障害学生情報入力シート!$E$25:$E$1024,障害学生情報入力シート!$E$5,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01" s="610">
        <f t="shared" si="24"/>
        <v>0</v>
      </c>
    </row>
    <row r="202" spans="1:28" ht="15.95" hidden="1" customHeight="1" x14ac:dyDescent="0.4">
      <c r="A202" s="1651"/>
      <c r="B202" s="1640" t="s">
        <v>652</v>
      </c>
      <c r="C202" s="1641"/>
      <c r="D202" s="1654" t="s">
        <v>346</v>
      </c>
      <c r="E202" s="1654"/>
      <c r="F202" s="440">
        <f>COUNTIFS(障害学生情報入力シート!$E$25:$E$1024,障害学生情報入力シート!$E$5,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02" s="418">
        <f>COUNTIFS(障害学生情報入力シート!$E$25:$E$1024,障害学生情報入力シート!$E$5,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02" s="419">
        <f>COUNTIFS(障害学生情報入力シート!$E$25:$E$1024,障害学生情報入力シート!$E$5,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02" s="420">
        <f>COUNTIFS(障害学生情報入力シート!$E$25:$E$1024,障害学生情報入力シート!$E$5,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02" s="418">
        <f>COUNTIFS(障害学生情報入力シート!$E$25:$E$1024,障害学生情報入力シート!$E$5,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02" s="419">
        <f>COUNTIFS(障害学生情報入力シート!$E$25:$E$1024,障害学生情報入力シート!$E$5,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02" s="420">
        <f>COUNTIFS(障害学生情報入力シート!$E$25:$E$1024,障害学生情報入力シート!$E$5,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02" s="420">
        <f>COUNTIFS(障害学生情報入力シート!$E$25:$E$1024,障害学生情報入力シート!$E$5,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02" s="418">
        <f>COUNTIFS(障害学生情報入力シート!$E$25:$E$1024,障害学生情報入力シート!$E$5,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02" s="419">
        <f>COUNTIFS(障害学生情報入力シート!$E$25:$E$1024,障害学生情報入力シート!$E$5,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02" s="405">
        <f>COUNTIFS(障害学生情報入力シート!$E$25:$E$1024,障害学生情報入力シート!$E$5,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02" s="419">
        <f>COUNTIFS(障害学生情報入力シート!$E$25:$E$1024,障害学生情報入力シート!$E$5,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02" s="419">
        <f>COUNTIFS(障害学生情報入力シート!$E$25:$E$1024,障害学生情報入力シート!$E$5,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02" s="420">
        <f>COUNTIFS(障害学生情報入力シート!$E$25:$E$1024,障害学生情報入力シート!$E$5,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02" s="420">
        <f>COUNTIFS(障害学生情報入力シート!$E$25:$E$1024,障害学生情報入力シート!$E$5,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02" s="418">
        <f>COUNTIFS(障害学生情報入力シート!$E$25:$E$1024,障害学生情報入力シート!$E$5,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02" s="419">
        <f>COUNTIFS(障害学生情報入力シート!$E$25:$E$1024,障害学生情報入力シート!$E$5,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02" s="420">
        <f>COUNTIFS(障害学生情報入力シート!$E$25:$E$1024,障害学生情報入力シート!$E$5,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02" s="420">
        <f>COUNTIFS(障害学生情報入力シート!$E$25:$E$1024,障害学生情報入力シート!$E$5,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02" s="420">
        <f>COUNTIFS(障害学生情報入力シート!$E$25:$E$1024,障害学生情報入力シート!$E$5,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02" s="405">
        <f>COUNTIFS(障害学生情報入力シート!$E$25:$E$1024,障害学生情報入力シート!$E$5,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02" s="441">
        <f>COUNTIFS(障害学生情報入力シート!$E$25:$E$1024,障害学生情報入力シート!$E$5,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02" s="611">
        <f t="shared" si="24"/>
        <v>0</v>
      </c>
    </row>
    <row r="203" spans="1:28" ht="15.95" hidden="1" customHeight="1" x14ac:dyDescent="0.4">
      <c r="A203" s="1651"/>
      <c r="B203" s="1652"/>
      <c r="C203" s="1653"/>
      <c r="D203" s="614"/>
      <c r="E203" s="615" t="s">
        <v>341</v>
      </c>
      <c r="F203" s="438">
        <f>SUMIFS(※集計※障害学生情報入力シート!$T$25:$T$1024,障害学生情報入力シート!$E$25:$E$1024,障害学生情報入力シート!$E$5,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03" s="412">
        <f>SUMIFS(※集計※障害学生情報入力シート!$T$25:$T$1024,障害学生情報入力シート!$E$25:$E$1024,障害学生情報入力シート!$E$5,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03" s="413">
        <f>SUMIFS(※集計※障害学生情報入力シート!$T$25:$T$1024,障害学生情報入力シート!$E$25:$E$1024,障害学生情報入力シート!$E$5,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03" s="414">
        <f>SUMIFS(※集計※障害学生情報入力シート!$T$25:$T$1024,障害学生情報入力シート!$E$25:$E$1024,障害学生情報入力シート!$E$5,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03" s="412">
        <f>SUMIFS(※集計※障害学生情報入力シート!$T$25:$T$1024,障害学生情報入力シート!$E$25:$E$1024,障害学生情報入力シート!$E$5,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03" s="413">
        <f>SUMIFS(※集計※障害学生情報入力シート!$T$25:$T$1024,障害学生情報入力シート!$E$25:$E$1024,障害学生情報入力シート!$E$5,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03" s="414">
        <f>SUMIFS(※集計※障害学生情報入力シート!$T$25:$T$1024,障害学生情報入力シート!$E$25:$E$1024,障害学生情報入力シート!$E$5,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03" s="414">
        <f>SUMIFS(※集計※障害学生情報入力シート!$T$25:$T$1024,障害学生情報入力シート!$E$25:$E$1024,障害学生情報入力シート!$E$5,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03" s="412">
        <f>SUMIFS(※集計※障害学生情報入力シート!$T$25:$T$1024,障害学生情報入力シート!$E$25:$E$1024,障害学生情報入力シート!$E$5,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03" s="413">
        <f>SUMIFS(※集計※障害学生情報入力シート!$T$25:$T$1024,障害学生情報入力シート!$E$25:$E$1024,障害学生情報入力シート!$E$5,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03" s="412">
        <f>SUMIFS(※集計※障害学生情報入力シート!$T$25:$T$1024,障害学生情報入力シート!$E$25:$E$1024,障害学生情報入力シート!$E$5,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03" s="413">
        <f>SUMIFS(※集計※障害学生情報入力シート!$T$25:$T$1024,障害学生情報入力シート!$E$25:$E$1024,障害学生情報入力シート!$E$5,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03" s="413">
        <f>SUMIFS(※集計※障害学生情報入力シート!$T$25:$T$1024,障害学生情報入力シート!$E$25:$E$1024,障害学生情報入力シート!$E$5,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03" s="414">
        <f>SUMIFS(※集計※障害学生情報入力シート!$T$25:$T$1024,障害学生情報入力シート!$E$25:$E$1024,障害学生情報入力シート!$E$5,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03" s="414">
        <f>SUMIFS(※集計※障害学生情報入力シート!$T$25:$T$1024,障害学生情報入力シート!$E$25:$E$1024,障害学生情報入力シート!$E$5,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03" s="412">
        <f>SUMIFS(※集計※障害学生情報入力シート!$T$25:$T$1024,障害学生情報入力シート!$E$25:$E$1024,障害学生情報入力シート!$E$5,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03" s="413">
        <f>SUMIFS(※集計※障害学生情報入力シート!$T$25:$T$1024,障害学生情報入力シート!$E$25:$E$1024,障害学生情報入力シート!$E$5,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03" s="414">
        <f>SUMIFS(※集計※障害学生情報入力シート!$T$25:$T$1024,障害学生情報入力シート!$E$25:$E$1024,障害学生情報入力シート!$E$5,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03" s="414">
        <f>SUMIFS(※集計※障害学生情報入力シート!$T$25:$T$1024,障害学生情報入力シート!$E$25:$E$1024,障害学生情報入力シート!$E$5,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03" s="414">
        <f>SUMIFS(※集計※障害学生情報入力シート!$T$25:$T$1024,障害学生情報入力シート!$E$25:$E$1024,障害学生情報入力シート!$E$5,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03" s="412">
        <f>SUMIFS(※集計※障害学生情報入力シート!$T$25:$T$1024,障害学生情報入力シート!$E$25:$E$1024,障害学生情報入力シート!$E$5,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03" s="439">
        <f>SUMIFS(※集計※障害学生情報入力シート!$T$25:$T$1024,障害学生情報入力シート!$E$25:$E$1024,障害学生情報入力シート!$E$5,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03" s="610">
        <f t="shared" si="24"/>
        <v>0</v>
      </c>
    </row>
    <row r="204" spans="1:28" ht="15.95" hidden="1" customHeight="1" x14ac:dyDescent="0.4">
      <c r="A204" s="1651"/>
      <c r="B204" s="1640" t="s">
        <v>653</v>
      </c>
      <c r="C204" s="1641"/>
      <c r="D204" s="1654" t="s">
        <v>346</v>
      </c>
      <c r="E204" s="1654"/>
      <c r="F204" s="440">
        <f>COUNTIFS(障害学生情報入力シート!$E$25:$E$1024,障害学生情報入力シート!$E$5,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04" s="418">
        <f>COUNTIFS(障害学生情報入力シート!$E$25:$E$1024,障害学生情報入力シート!$E$5,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04" s="419">
        <f>COUNTIFS(障害学生情報入力シート!$E$25:$E$1024,障害学生情報入力シート!$E$5,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04" s="420">
        <f>COUNTIFS(障害学生情報入力シート!$E$25:$E$1024,障害学生情報入力シート!$E$5,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04" s="418">
        <f>COUNTIFS(障害学生情報入力シート!$E$25:$E$1024,障害学生情報入力シート!$E$5,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04" s="419">
        <f>COUNTIFS(障害学生情報入力シート!$E$25:$E$1024,障害学生情報入力シート!$E$5,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04" s="420">
        <f>COUNTIFS(障害学生情報入力シート!$E$25:$E$1024,障害学生情報入力シート!$E$5,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04" s="420">
        <f>COUNTIFS(障害学生情報入力シート!$E$25:$E$1024,障害学生情報入力シート!$E$5,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04" s="418">
        <f>COUNTIFS(障害学生情報入力シート!$E$25:$E$1024,障害学生情報入力シート!$E$5,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04" s="419">
        <f>COUNTIFS(障害学生情報入力シート!$E$25:$E$1024,障害学生情報入力シート!$E$5,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04" s="405">
        <f>COUNTIFS(障害学生情報入力シート!$E$25:$E$1024,障害学生情報入力シート!$E$5,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04" s="419">
        <f>COUNTIFS(障害学生情報入力シート!$E$25:$E$1024,障害学生情報入力シート!$E$5,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04" s="419">
        <f>COUNTIFS(障害学生情報入力シート!$E$25:$E$1024,障害学生情報入力シート!$E$5,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04" s="420">
        <f>COUNTIFS(障害学生情報入力シート!$E$25:$E$1024,障害学生情報入力シート!$E$5,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04" s="420">
        <f>COUNTIFS(障害学生情報入力シート!$E$25:$E$1024,障害学生情報入力シート!$E$5,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04" s="418">
        <f>COUNTIFS(障害学生情報入力シート!$E$25:$E$1024,障害学生情報入力シート!$E$5,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04" s="419">
        <f>COUNTIFS(障害学生情報入力シート!$E$25:$E$1024,障害学生情報入力シート!$E$5,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04" s="420">
        <f>COUNTIFS(障害学生情報入力シート!$E$25:$E$1024,障害学生情報入力シート!$E$5,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04" s="420">
        <f>COUNTIFS(障害学生情報入力シート!$E$25:$E$1024,障害学生情報入力シート!$E$5,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04" s="420">
        <f>COUNTIFS(障害学生情報入力シート!$E$25:$E$1024,障害学生情報入力シート!$E$5,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04" s="405">
        <f>COUNTIFS(障害学生情報入力シート!$E$25:$E$1024,障害学生情報入力シート!$E$5,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04" s="441">
        <f>COUNTIFS(障害学生情報入力シート!$E$25:$E$1024,障害学生情報入力シート!$E$5,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04" s="611">
        <f t="shared" si="24"/>
        <v>0</v>
      </c>
    </row>
    <row r="205" spans="1:28" ht="15.95" hidden="1" customHeight="1" x14ac:dyDescent="0.4">
      <c r="A205" s="1651"/>
      <c r="B205" s="1652"/>
      <c r="C205" s="1653"/>
      <c r="D205" s="614"/>
      <c r="E205" s="615" t="s">
        <v>341</v>
      </c>
      <c r="F205" s="438">
        <f>SUMIFS(※集計※障害学生情報入力シート!$T$25:$T$1024,障害学生情報入力シート!$E$25:$E$1024,障害学生情報入力シート!$E$5,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05" s="412">
        <f>SUMIFS(※集計※障害学生情報入力シート!$T$25:$T$1024,障害学生情報入力シート!$E$25:$E$1024,障害学生情報入力シート!$E$5,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05" s="413">
        <f>SUMIFS(※集計※障害学生情報入力シート!$T$25:$T$1024,障害学生情報入力シート!$E$25:$E$1024,障害学生情報入力シート!$E$5,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05" s="414">
        <f>SUMIFS(※集計※障害学生情報入力シート!$T$25:$T$1024,障害学生情報入力シート!$E$25:$E$1024,障害学生情報入力シート!$E$5,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05" s="412">
        <f>SUMIFS(※集計※障害学生情報入力シート!$T$25:$T$1024,障害学生情報入力シート!$E$25:$E$1024,障害学生情報入力シート!$E$5,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05" s="413">
        <f>SUMIFS(※集計※障害学生情報入力シート!$T$25:$T$1024,障害学生情報入力シート!$E$25:$E$1024,障害学生情報入力シート!$E$5,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05" s="414">
        <f>SUMIFS(※集計※障害学生情報入力シート!$T$25:$T$1024,障害学生情報入力シート!$E$25:$E$1024,障害学生情報入力シート!$E$5,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05" s="414">
        <f>SUMIFS(※集計※障害学生情報入力シート!$T$25:$T$1024,障害学生情報入力シート!$E$25:$E$1024,障害学生情報入力シート!$E$5,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05" s="412">
        <f>SUMIFS(※集計※障害学生情報入力シート!$T$25:$T$1024,障害学生情報入力シート!$E$25:$E$1024,障害学生情報入力シート!$E$5,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05" s="413">
        <f>SUMIFS(※集計※障害学生情報入力シート!$T$25:$T$1024,障害学生情報入力シート!$E$25:$E$1024,障害学生情報入力シート!$E$5,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05" s="412">
        <f>SUMIFS(※集計※障害学生情報入力シート!$T$25:$T$1024,障害学生情報入力シート!$E$25:$E$1024,障害学生情報入力シート!$E$5,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05" s="413">
        <f>SUMIFS(※集計※障害学生情報入力シート!$T$25:$T$1024,障害学生情報入力シート!$E$25:$E$1024,障害学生情報入力シート!$E$5,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05" s="413">
        <f>SUMIFS(※集計※障害学生情報入力シート!$T$25:$T$1024,障害学生情報入力シート!$E$25:$E$1024,障害学生情報入力シート!$E$5,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05" s="414">
        <f>SUMIFS(※集計※障害学生情報入力シート!$T$25:$T$1024,障害学生情報入力シート!$E$25:$E$1024,障害学生情報入力シート!$E$5,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05" s="414">
        <f>SUMIFS(※集計※障害学生情報入力シート!$T$25:$T$1024,障害学生情報入力シート!$E$25:$E$1024,障害学生情報入力シート!$E$5,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05" s="412">
        <f>SUMIFS(※集計※障害学生情報入力シート!$T$25:$T$1024,障害学生情報入力シート!$E$25:$E$1024,障害学生情報入力シート!$E$5,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05" s="413">
        <f>SUMIFS(※集計※障害学生情報入力シート!$T$25:$T$1024,障害学生情報入力シート!$E$25:$E$1024,障害学生情報入力シート!$E$5,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05" s="414">
        <f>SUMIFS(※集計※障害学生情報入力シート!$T$25:$T$1024,障害学生情報入力シート!$E$25:$E$1024,障害学生情報入力シート!$E$5,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05" s="414">
        <f>SUMIFS(※集計※障害学生情報入力シート!$T$25:$T$1024,障害学生情報入力シート!$E$25:$E$1024,障害学生情報入力シート!$E$5,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05" s="414">
        <f>SUMIFS(※集計※障害学生情報入力シート!$T$25:$T$1024,障害学生情報入力シート!$E$25:$E$1024,障害学生情報入力シート!$E$5,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05" s="412">
        <f>SUMIFS(※集計※障害学生情報入力シート!$T$25:$T$1024,障害学生情報入力シート!$E$25:$E$1024,障害学生情報入力シート!$E$5,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05" s="439">
        <f>SUMIFS(※集計※障害学生情報入力シート!$T$25:$T$1024,障害学生情報入力シート!$E$25:$E$1024,障害学生情報入力シート!$E$5,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05" s="610">
        <f t="shared" si="24"/>
        <v>0</v>
      </c>
    </row>
    <row r="206" spans="1:28" ht="15.95" hidden="1" customHeight="1" x14ac:dyDescent="0.4">
      <c r="A206" s="1651"/>
      <c r="B206" s="1640" t="s">
        <v>654</v>
      </c>
      <c r="C206" s="1641"/>
      <c r="D206" s="1654" t="s">
        <v>346</v>
      </c>
      <c r="E206" s="1654"/>
      <c r="F206" s="440">
        <f>COUNTIFS(障害学生情報入力シート!$E$25:$E$1024,障害学生情報入力シート!$E$5,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06" s="418">
        <f>COUNTIFS(障害学生情報入力シート!$E$25:$E$1024,障害学生情報入力シート!$E$5,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06" s="419">
        <f>COUNTIFS(障害学生情報入力シート!$E$25:$E$1024,障害学生情報入力シート!$E$5,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06" s="420">
        <f>COUNTIFS(障害学生情報入力シート!$E$25:$E$1024,障害学生情報入力シート!$E$5,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06" s="418">
        <f>COUNTIFS(障害学生情報入力シート!$E$25:$E$1024,障害学生情報入力シート!$E$5,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06" s="419">
        <f>COUNTIFS(障害学生情報入力シート!$E$25:$E$1024,障害学生情報入力シート!$E$5,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06" s="420">
        <f>COUNTIFS(障害学生情報入力シート!$E$25:$E$1024,障害学生情報入力シート!$E$5,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06" s="420">
        <f>COUNTIFS(障害学生情報入力シート!$E$25:$E$1024,障害学生情報入力シート!$E$5,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06" s="418">
        <f>COUNTIFS(障害学生情報入力シート!$E$25:$E$1024,障害学生情報入力シート!$E$5,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06" s="419">
        <f>COUNTIFS(障害学生情報入力シート!$E$25:$E$1024,障害学生情報入力シート!$E$5,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06" s="405">
        <f>COUNTIFS(障害学生情報入力シート!$E$25:$E$1024,障害学生情報入力シート!$E$5,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06" s="419">
        <f>COUNTIFS(障害学生情報入力シート!$E$25:$E$1024,障害学生情報入力シート!$E$5,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06" s="419">
        <f>COUNTIFS(障害学生情報入力シート!$E$25:$E$1024,障害学生情報入力シート!$E$5,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06" s="420">
        <f>COUNTIFS(障害学生情報入力シート!$E$25:$E$1024,障害学生情報入力シート!$E$5,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06" s="420">
        <f>COUNTIFS(障害学生情報入力シート!$E$25:$E$1024,障害学生情報入力シート!$E$5,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06" s="418">
        <f>COUNTIFS(障害学生情報入力シート!$E$25:$E$1024,障害学生情報入力シート!$E$5,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06" s="419">
        <f>COUNTIFS(障害学生情報入力シート!$E$25:$E$1024,障害学生情報入力シート!$E$5,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06" s="420">
        <f>COUNTIFS(障害学生情報入力シート!$E$25:$E$1024,障害学生情報入力シート!$E$5,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06" s="420">
        <f>COUNTIFS(障害学生情報入力シート!$E$25:$E$1024,障害学生情報入力シート!$E$5,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06" s="420">
        <f>COUNTIFS(障害学生情報入力シート!$E$25:$E$1024,障害学生情報入力シート!$E$5,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06" s="405">
        <f>COUNTIFS(障害学生情報入力シート!$E$25:$E$1024,障害学生情報入力シート!$E$5,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06" s="441">
        <f>COUNTIFS(障害学生情報入力シート!$E$25:$E$1024,障害学生情報入力シート!$E$5,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06" s="611">
        <f t="shared" si="24"/>
        <v>0</v>
      </c>
    </row>
    <row r="207" spans="1:28" ht="15.95" hidden="1" customHeight="1" x14ac:dyDescent="0.4">
      <c r="A207" s="1651"/>
      <c r="B207" s="1652"/>
      <c r="C207" s="1653"/>
      <c r="D207" s="614"/>
      <c r="E207" s="615" t="s">
        <v>341</v>
      </c>
      <c r="F207" s="438">
        <f>SUMIFS(※集計※障害学生情報入力シート!$T$25:$T$1024,障害学生情報入力シート!$E$25:$E$1024,障害学生情報入力シート!$E$5,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07" s="412">
        <f>SUMIFS(※集計※障害学生情報入力シート!$T$25:$T$1024,障害学生情報入力シート!$E$25:$E$1024,障害学生情報入力シート!$E$5,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07" s="413">
        <f>SUMIFS(※集計※障害学生情報入力シート!$T$25:$T$1024,障害学生情報入力シート!$E$25:$E$1024,障害学生情報入力シート!$E$5,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07" s="414">
        <f>SUMIFS(※集計※障害学生情報入力シート!$T$25:$T$1024,障害学生情報入力シート!$E$25:$E$1024,障害学生情報入力シート!$E$5,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07" s="412">
        <f>SUMIFS(※集計※障害学生情報入力シート!$T$25:$T$1024,障害学生情報入力シート!$E$25:$E$1024,障害学生情報入力シート!$E$5,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07" s="413">
        <f>SUMIFS(※集計※障害学生情報入力シート!$T$25:$T$1024,障害学生情報入力シート!$E$25:$E$1024,障害学生情報入力シート!$E$5,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07" s="414">
        <f>SUMIFS(※集計※障害学生情報入力シート!$T$25:$T$1024,障害学生情報入力シート!$E$25:$E$1024,障害学生情報入力シート!$E$5,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07" s="414">
        <f>SUMIFS(※集計※障害学生情報入力シート!$T$25:$T$1024,障害学生情報入力シート!$E$25:$E$1024,障害学生情報入力シート!$E$5,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07" s="412">
        <f>SUMIFS(※集計※障害学生情報入力シート!$T$25:$T$1024,障害学生情報入力シート!$E$25:$E$1024,障害学生情報入力シート!$E$5,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07" s="413">
        <f>SUMIFS(※集計※障害学生情報入力シート!$T$25:$T$1024,障害学生情報入力シート!$E$25:$E$1024,障害学生情報入力シート!$E$5,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07" s="412">
        <f>SUMIFS(※集計※障害学生情報入力シート!$T$25:$T$1024,障害学生情報入力シート!$E$25:$E$1024,障害学生情報入力シート!$E$5,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07" s="413">
        <f>SUMIFS(※集計※障害学生情報入力シート!$T$25:$T$1024,障害学生情報入力シート!$E$25:$E$1024,障害学生情報入力シート!$E$5,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07" s="413">
        <f>SUMIFS(※集計※障害学生情報入力シート!$T$25:$T$1024,障害学生情報入力シート!$E$25:$E$1024,障害学生情報入力シート!$E$5,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07" s="414">
        <f>SUMIFS(※集計※障害学生情報入力シート!$T$25:$T$1024,障害学生情報入力シート!$E$25:$E$1024,障害学生情報入力シート!$E$5,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07" s="414">
        <f>SUMIFS(※集計※障害学生情報入力シート!$T$25:$T$1024,障害学生情報入力シート!$E$25:$E$1024,障害学生情報入力シート!$E$5,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07" s="412">
        <f>SUMIFS(※集計※障害学生情報入力シート!$T$25:$T$1024,障害学生情報入力シート!$E$25:$E$1024,障害学生情報入力シート!$E$5,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07" s="413">
        <f>SUMIFS(※集計※障害学生情報入力シート!$T$25:$T$1024,障害学生情報入力シート!$E$25:$E$1024,障害学生情報入力シート!$E$5,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07" s="414">
        <f>SUMIFS(※集計※障害学生情報入力シート!$T$25:$T$1024,障害学生情報入力シート!$E$25:$E$1024,障害学生情報入力シート!$E$5,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07" s="414">
        <f>SUMIFS(※集計※障害学生情報入力シート!$T$25:$T$1024,障害学生情報入力シート!$E$25:$E$1024,障害学生情報入力シート!$E$5,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07" s="414">
        <f>SUMIFS(※集計※障害学生情報入力シート!$T$25:$T$1024,障害学生情報入力シート!$E$25:$E$1024,障害学生情報入力シート!$E$5,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07" s="412">
        <f>SUMIFS(※集計※障害学生情報入力シート!$T$25:$T$1024,障害学生情報入力シート!$E$25:$E$1024,障害学生情報入力シート!$E$5,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07" s="439">
        <f>SUMIFS(※集計※障害学生情報入力シート!$T$25:$T$1024,障害学生情報入力シート!$E$25:$E$1024,障害学生情報入力シート!$E$5,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07" s="610">
        <f t="shared" si="24"/>
        <v>0</v>
      </c>
    </row>
    <row r="208" spans="1:28" ht="15.95" hidden="1" customHeight="1" x14ac:dyDescent="0.4">
      <c r="A208" s="1651"/>
      <c r="B208" s="1640" t="s">
        <v>655</v>
      </c>
      <c r="C208" s="1641"/>
      <c r="D208" s="1654" t="s">
        <v>346</v>
      </c>
      <c r="E208" s="1654"/>
      <c r="F208" s="440">
        <f>COUNTIFS(障害学生情報入力シート!$E$25:$E$1024,障害学生情報入力シート!$E$5,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08" s="418">
        <f>COUNTIFS(障害学生情報入力シート!$E$25:$E$1024,障害学生情報入力シート!$E$5,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08" s="419">
        <f>COUNTIFS(障害学生情報入力シート!$E$25:$E$1024,障害学生情報入力シート!$E$5,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08" s="420">
        <f>COUNTIFS(障害学生情報入力シート!$E$25:$E$1024,障害学生情報入力シート!$E$5,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08" s="418">
        <f>COUNTIFS(障害学生情報入力シート!$E$25:$E$1024,障害学生情報入力シート!$E$5,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08" s="419">
        <f>COUNTIFS(障害学生情報入力シート!$E$25:$E$1024,障害学生情報入力シート!$E$5,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08" s="420">
        <f>COUNTIFS(障害学生情報入力シート!$E$25:$E$1024,障害学生情報入力シート!$E$5,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08" s="420">
        <f>COUNTIFS(障害学生情報入力シート!$E$25:$E$1024,障害学生情報入力シート!$E$5,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08" s="418">
        <f>COUNTIFS(障害学生情報入力シート!$E$25:$E$1024,障害学生情報入力シート!$E$5,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08" s="419">
        <f>COUNTIFS(障害学生情報入力シート!$E$25:$E$1024,障害学生情報入力シート!$E$5,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08" s="405">
        <f>COUNTIFS(障害学生情報入力シート!$E$25:$E$1024,障害学生情報入力シート!$E$5,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08" s="419">
        <f>COUNTIFS(障害学生情報入力シート!$E$25:$E$1024,障害学生情報入力シート!$E$5,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08" s="419">
        <f>COUNTIFS(障害学生情報入力シート!$E$25:$E$1024,障害学生情報入力シート!$E$5,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08" s="420">
        <f>COUNTIFS(障害学生情報入力シート!$E$25:$E$1024,障害学生情報入力シート!$E$5,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08" s="420">
        <f>COUNTIFS(障害学生情報入力シート!$E$25:$E$1024,障害学生情報入力シート!$E$5,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08" s="418">
        <f>COUNTIFS(障害学生情報入力シート!$E$25:$E$1024,障害学生情報入力シート!$E$5,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08" s="419">
        <f>COUNTIFS(障害学生情報入力シート!$E$25:$E$1024,障害学生情報入力シート!$E$5,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08" s="420">
        <f>COUNTIFS(障害学生情報入力シート!$E$25:$E$1024,障害学生情報入力シート!$E$5,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08" s="420">
        <f>COUNTIFS(障害学生情報入力シート!$E$25:$E$1024,障害学生情報入力シート!$E$5,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08" s="420">
        <f>COUNTIFS(障害学生情報入力シート!$E$25:$E$1024,障害学生情報入力シート!$E$5,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08" s="405">
        <f>COUNTIFS(障害学生情報入力シート!$E$25:$E$1024,障害学生情報入力シート!$E$5,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08" s="441">
        <f>COUNTIFS(障害学生情報入力シート!$E$25:$E$1024,障害学生情報入力シート!$E$5,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08" s="611">
        <f t="shared" si="24"/>
        <v>0</v>
      </c>
    </row>
    <row r="209" spans="1:28" ht="15.95" hidden="1" customHeight="1" x14ac:dyDescent="0.4">
      <c r="A209" s="1651"/>
      <c r="B209" s="1652"/>
      <c r="C209" s="1653"/>
      <c r="D209" s="614"/>
      <c r="E209" s="615" t="s">
        <v>341</v>
      </c>
      <c r="F209" s="438">
        <f>SUMIFS(※集計※障害学生情報入力シート!$T$25:$T$1024,障害学生情報入力シート!$E$25:$E$1024,障害学生情報入力シート!$E$5,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09" s="412">
        <f>SUMIFS(※集計※障害学生情報入力シート!$T$25:$T$1024,障害学生情報入力シート!$E$25:$E$1024,障害学生情報入力シート!$E$5,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09" s="413">
        <f>SUMIFS(※集計※障害学生情報入力シート!$T$25:$T$1024,障害学生情報入力シート!$E$25:$E$1024,障害学生情報入力シート!$E$5,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09" s="414">
        <f>SUMIFS(※集計※障害学生情報入力シート!$T$25:$T$1024,障害学生情報入力シート!$E$25:$E$1024,障害学生情報入力シート!$E$5,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09" s="412">
        <f>SUMIFS(※集計※障害学生情報入力シート!$T$25:$T$1024,障害学生情報入力シート!$E$25:$E$1024,障害学生情報入力シート!$E$5,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09" s="413">
        <f>SUMIFS(※集計※障害学生情報入力シート!$T$25:$T$1024,障害学生情報入力シート!$E$25:$E$1024,障害学生情報入力シート!$E$5,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09" s="414">
        <f>SUMIFS(※集計※障害学生情報入力シート!$T$25:$T$1024,障害学生情報入力シート!$E$25:$E$1024,障害学生情報入力シート!$E$5,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09" s="414">
        <f>SUMIFS(※集計※障害学生情報入力シート!$T$25:$T$1024,障害学生情報入力シート!$E$25:$E$1024,障害学生情報入力シート!$E$5,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09" s="412">
        <f>SUMIFS(※集計※障害学生情報入力シート!$T$25:$T$1024,障害学生情報入力シート!$E$25:$E$1024,障害学生情報入力シート!$E$5,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09" s="413">
        <f>SUMIFS(※集計※障害学生情報入力シート!$T$25:$T$1024,障害学生情報入力シート!$E$25:$E$1024,障害学生情報入力シート!$E$5,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09" s="412">
        <f>SUMIFS(※集計※障害学生情報入力シート!$T$25:$T$1024,障害学生情報入力シート!$E$25:$E$1024,障害学生情報入力シート!$E$5,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09" s="413">
        <f>SUMIFS(※集計※障害学生情報入力シート!$T$25:$T$1024,障害学生情報入力シート!$E$25:$E$1024,障害学生情報入力シート!$E$5,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09" s="413">
        <f>SUMIFS(※集計※障害学生情報入力シート!$T$25:$T$1024,障害学生情報入力シート!$E$25:$E$1024,障害学生情報入力シート!$E$5,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09" s="414">
        <f>SUMIFS(※集計※障害学生情報入力シート!$T$25:$T$1024,障害学生情報入力シート!$E$25:$E$1024,障害学生情報入力シート!$E$5,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09" s="414">
        <f>SUMIFS(※集計※障害学生情報入力シート!$T$25:$T$1024,障害学生情報入力シート!$E$25:$E$1024,障害学生情報入力シート!$E$5,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09" s="412">
        <f>SUMIFS(※集計※障害学生情報入力シート!$T$25:$T$1024,障害学生情報入力シート!$E$25:$E$1024,障害学生情報入力シート!$E$5,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09" s="413">
        <f>SUMIFS(※集計※障害学生情報入力シート!$T$25:$T$1024,障害学生情報入力シート!$E$25:$E$1024,障害学生情報入力シート!$E$5,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09" s="414">
        <f>SUMIFS(※集計※障害学生情報入力シート!$T$25:$T$1024,障害学生情報入力シート!$E$25:$E$1024,障害学生情報入力シート!$E$5,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09" s="414">
        <f>SUMIFS(※集計※障害学生情報入力シート!$T$25:$T$1024,障害学生情報入力シート!$E$25:$E$1024,障害学生情報入力シート!$E$5,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09" s="414">
        <f>SUMIFS(※集計※障害学生情報入力シート!$T$25:$T$1024,障害学生情報入力シート!$E$25:$E$1024,障害学生情報入力シート!$E$5,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09" s="412">
        <f>SUMIFS(※集計※障害学生情報入力シート!$T$25:$T$1024,障害学生情報入力シート!$E$25:$E$1024,障害学生情報入力シート!$E$5,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09" s="439">
        <f>SUMIFS(※集計※障害学生情報入力シート!$T$25:$T$1024,障害学生情報入力シート!$E$25:$E$1024,障害学生情報入力シート!$E$5,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09" s="610">
        <f t="shared" si="24"/>
        <v>0</v>
      </c>
    </row>
    <row r="210" spans="1:28" ht="15.95" hidden="1" customHeight="1" x14ac:dyDescent="0.4">
      <c r="A210" s="1651"/>
      <c r="B210" s="1640" t="s">
        <v>347</v>
      </c>
      <c r="C210" s="1641"/>
      <c r="D210" s="1654" t="s">
        <v>346</v>
      </c>
      <c r="E210" s="1654"/>
      <c r="F210" s="440">
        <f>COUNTIFS(障害学生情報入力シート!$E$25:$E$1024,障害学生情報入力シート!$E$5,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10" s="418">
        <f>COUNTIFS(障害学生情報入力シート!$E$25:$E$1024,障害学生情報入力シート!$E$5,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10" s="419">
        <f>COUNTIFS(障害学生情報入力シート!$E$25:$E$1024,障害学生情報入力シート!$E$5,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10" s="420">
        <f>COUNTIFS(障害学生情報入力シート!$E$25:$E$1024,障害学生情報入力シート!$E$5,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10" s="418">
        <f>COUNTIFS(障害学生情報入力シート!$E$25:$E$1024,障害学生情報入力シート!$E$5,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10" s="419">
        <f>COUNTIFS(障害学生情報入力シート!$E$25:$E$1024,障害学生情報入力シート!$E$5,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10" s="420">
        <f>COUNTIFS(障害学生情報入力シート!$E$25:$E$1024,障害学生情報入力シート!$E$5,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10" s="420">
        <f>COUNTIFS(障害学生情報入力シート!$E$25:$E$1024,障害学生情報入力シート!$E$5,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10" s="418">
        <f>COUNTIFS(障害学生情報入力シート!$E$25:$E$1024,障害学生情報入力シート!$E$5,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10" s="419">
        <f>COUNTIFS(障害学生情報入力シート!$E$25:$E$1024,障害学生情報入力シート!$E$5,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10" s="405">
        <f>COUNTIFS(障害学生情報入力シート!$E$25:$E$1024,障害学生情報入力シート!$E$5,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10" s="419">
        <f>COUNTIFS(障害学生情報入力シート!$E$25:$E$1024,障害学生情報入力シート!$E$5,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10" s="419">
        <f>COUNTIFS(障害学生情報入力シート!$E$25:$E$1024,障害学生情報入力シート!$E$5,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10" s="420">
        <f>COUNTIFS(障害学生情報入力シート!$E$25:$E$1024,障害学生情報入力シート!$E$5,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10" s="420">
        <f>COUNTIFS(障害学生情報入力シート!$E$25:$E$1024,障害学生情報入力シート!$E$5,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10" s="418">
        <f>COUNTIFS(障害学生情報入力シート!$E$25:$E$1024,障害学生情報入力シート!$E$5,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10" s="419">
        <f>COUNTIFS(障害学生情報入力シート!$E$25:$E$1024,障害学生情報入力シート!$E$5,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10" s="420">
        <f>COUNTIFS(障害学生情報入力シート!$E$25:$E$1024,障害学生情報入力シート!$E$5,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10" s="420">
        <f>COUNTIFS(障害学生情報入力シート!$E$25:$E$1024,障害学生情報入力シート!$E$5,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10" s="420">
        <f>COUNTIFS(障害学生情報入力シート!$E$25:$E$1024,障害学生情報入力シート!$E$5,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10" s="405">
        <f>COUNTIFS(障害学生情報入力シート!$E$25:$E$1024,障害学生情報入力シート!$E$5,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10" s="441">
        <f>COUNTIFS(障害学生情報入力シート!$E$25:$E$1024,障害学生情報入力シート!$E$5,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10" s="611">
        <f t="shared" si="24"/>
        <v>0</v>
      </c>
    </row>
    <row r="211" spans="1:28" ht="15.95" hidden="1" customHeight="1" x14ac:dyDescent="0.4">
      <c r="A211" s="1651"/>
      <c r="B211" s="1652"/>
      <c r="C211" s="1653"/>
      <c r="D211" s="614"/>
      <c r="E211" s="615" t="s">
        <v>341</v>
      </c>
      <c r="F211" s="438">
        <f>SUMIFS(※集計※障害学生情報入力シート!$T$25:$T$1024,障害学生情報入力シート!$E$25:$E$1024,障害学生情報入力シート!$E$5,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11" s="412">
        <f>SUMIFS(※集計※障害学生情報入力シート!$T$25:$T$1024,障害学生情報入力シート!$E$25:$E$1024,障害学生情報入力シート!$E$5,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11" s="413">
        <f>SUMIFS(※集計※障害学生情報入力シート!$T$25:$T$1024,障害学生情報入力シート!$E$25:$E$1024,障害学生情報入力シート!$E$5,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11" s="414">
        <f>SUMIFS(※集計※障害学生情報入力シート!$T$25:$T$1024,障害学生情報入力シート!$E$25:$E$1024,障害学生情報入力シート!$E$5,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11" s="412">
        <f>SUMIFS(※集計※障害学生情報入力シート!$T$25:$T$1024,障害学生情報入力シート!$E$25:$E$1024,障害学生情報入力シート!$E$5,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11" s="413">
        <f>SUMIFS(※集計※障害学生情報入力シート!$T$25:$T$1024,障害学生情報入力シート!$E$25:$E$1024,障害学生情報入力シート!$E$5,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11" s="414">
        <f>SUMIFS(※集計※障害学生情報入力シート!$T$25:$T$1024,障害学生情報入力シート!$E$25:$E$1024,障害学生情報入力シート!$E$5,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11" s="414">
        <f>SUMIFS(※集計※障害学生情報入力シート!$T$25:$T$1024,障害学生情報入力シート!$E$25:$E$1024,障害学生情報入力シート!$E$5,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11" s="412">
        <f>SUMIFS(※集計※障害学生情報入力シート!$T$25:$T$1024,障害学生情報入力シート!$E$25:$E$1024,障害学生情報入力シート!$E$5,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11" s="413">
        <f>SUMIFS(※集計※障害学生情報入力シート!$T$25:$T$1024,障害学生情報入力シート!$E$25:$E$1024,障害学生情報入力シート!$E$5,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11" s="412">
        <f>SUMIFS(※集計※障害学生情報入力シート!$T$25:$T$1024,障害学生情報入力シート!$E$25:$E$1024,障害学生情報入力シート!$E$5,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11" s="413">
        <f>SUMIFS(※集計※障害学生情報入力シート!$T$25:$T$1024,障害学生情報入力シート!$E$25:$E$1024,障害学生情報入力シート!$E$5,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11" s="413">
        <f>SUMIFS(※集計※障害学生情報入力シート!$T$25:$T$1024,障害学生情報入力シート!$E$25:$E$1024,障害学生情報入力シート!$E$5,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11" s="414">
        <f>SUMIFS(※集計※障害学生情報入力シート!$T$25:$T$1024,障害学生情報入力シート!$E$25:$E$1024,障害学生情報入力シート!$E$5,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11" s="414">
        <f>SUMIFS(※集計※障害学生情報入力シート!$T$25:$T$1024,障害学生情報入力シート!$E$25:$E$1024,障害学生情報入力シート!$E$5,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11" s="412">
        <f>SUMIFS(※集計※障害学生情報入力シート!$T$25:$T$1024,障害学生情報入力シート!$E$25:$E$1024,障害学生情報入力シート!$E$5,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11" s="413">
        <f>SUMIFS(※集計※障害学生情報入力シート!$T$25:$T$1024,障害学生情報入力シート!$E$25:$E$1024,障害学生情報入力シート!$E$5,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11" s="414">
        <f>SUMIFS(※集計※障害学生情報入力シート!$T$25:$T$1024,障害学生情報入力シート!$E$25:$E$1024,障害学生情報入力シート!$E$5,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11" s="414">
        <f>SUMIFS(※集計※障害学生情報入力シート!$T$25:$T$1024,障害学生情報入力シート!$E$25:$E$1024,障害学生情報入力シート!$E$5,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11" s="414">
        <f>SUMIFS(※集計※障害学生情報入力シート!$T$25:$T$1024,障害学生情報入力シート!$E$25:$E$1024,障害学生情報入力シート!$E$5,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11" s="412">
        <f>SUMIFS(※集計※障害学生情報入力シート!$T$25:$T$1024,障害学生情報入力シート!$E$25:$E$1024,障害学生情報入力シート!$E$5,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11" s="439">
        <f>SUMIFS(※集計※障害学生情報入力シート!$T$25:$T$1024,障害学生情報入力シート!$E$25:$E$1024,障害学生情報入力シート!$E$5,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11" s="610">
        <f t="shared" si="24"/>
        <v>0</v>
      </c>
    </row>
    <row r="212" spans="1:28" ht="15.95" hidden="1" customHeight="1" x14ac:dyDescent="0.4">
      <c r="A212" s="1651"/>
      <c r="B212" s="1640" t="s">
        <v>656</v>
      </c>
      <c r="C212" s="1641"/>
      <c r="D212" s="1654" t="s">
        <v>346</v>
      </c>
      <c r="E212" s="1654"/>
      <c r="F212" s="440">
        <f>COUNTIFS(障害学生情報入力シート!$E$25:$E$1024,障害学生情報入力シート!$E$5,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12" s="418">
        <f>COUNTIFS(障害学生情報入力シート!$E$25:$E$1024,障害学生情報入力シート!$E$5,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12" s="419">
        <f>COUNTIFS(障害学生情報入力シート!$E$25:$E$1024,障害学生情報入力シート!$E$5,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12" s="420">
        <f>COUNTIFS(障害学生情報入力シート!$E$25:$E$1024,障害学生情報入力シート!$E$5,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12" s="418">
        <f>COUNTIFS(障害学生情報入力シート!$E$25:$E$1024,障害学生情報入力シート!$E$5,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12" s="419">
        <f>COUNTIFS(障害学生情報入力シート!$E$25:$E$1024,障害学生情報入力シート!$E$5,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12" s="420">
        <f>COUNTIFS(障害学生情報入力シート!$E$25:$E$1024,障害学生情報入力シート!$E$5,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12" s="420">
        <f>COUNTIFS(障害学生情報入力シート!$E$25:$E$1024,障害学生情報入力シート!$E$5,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12" s="418">
        <f>COUNTIFS(障害学生情報入力シート!$E$25:$E$1024,障害学生情報入力シート!$E$5,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12" s="419">
        <f>COUNTIFS(障害学生情報入力シート!$E$25:$E$1024,障害学生情報入力シート!$E$5,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12" s="405">
        <f>COUNTIFS(障害学生情報入力シート!$E$25:$E$1024,障害学生情報入力シート!$E$5,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12" s="419">
        <f>COUNTIFS(障害学生情報入力シート!$E$25:$E$1024,障害学生情報入力シート!$E$5,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12" s="419">
        <f>COUNTIFS(障害学生情報入力シート!$E$25:$E$1024,障害学生情報入力シート!$E$5,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12" s="420">
        <f>COUNTIFS(障害学生情報入力シート!$E$25:$E$1024,障害学生情報入力シート!$E$5,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12" s="420">
        <f>COUNTIFS(障害学生情報入力シート!$E$25:$E$1024,障害学生情報入力シート!$E$5,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12" s="418">
        <f>COUNTIFS(障害学生情報入力シート!$E$25:$E$1024,障害学生情報入力シート!$E$5,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12" s="419">
        <f>COUNTIFS(障害学生情報入力シート!$E$25:$E$1024,障害学生情報入力シート!$E$5,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12" s="420">
        <f>COUNTIFS(障害学生情報入力シート!$E$25:$E$1024,障害学生情報入力シート!$E$5,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12" s="420">
        <f>COUNTIFS(障害学生情報入力シート!$E$25:$E$1024,障害学生情報入力シート!$E$5,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12" s="420">
        <f>COUNTIFS(障害学生情報入力シート!$E$25:$E$1024,障害学生情報入力シート!$E$5,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12" s="405">
        <f>COUNTIFS(障害学生情報入力シート!$E$25:$E$1024,障害学生情報入力シート!$E$5,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12" s="441">
        <f>COUNTIFS(障害学生情報入力シート!$E$25:$E$1024,障害学生情報入力シート!$E$5,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12" s="611">
        <f t="shared" si="24"/>
        <v>0</v>
      </c>
    </row>
    <row r="213" spans="1:28" ht="15.95" hidden="1" customHeight="1" x14ac:dyDescent="0.4">
      <c r="A213" s="1651"/>
      <c r="B213" s="1652"/>
      <c r="C213" s="1653"/>
      <c r="D213" s="614"/>
      <c r="E213" s="615" t="s">
        <v>341</v>
      </c>
      <c r="F213" s="438">
        <f>SUMIFS(※集計※障害学生情報入力シート!$T$25:$T$1024,障害学生情報入力シート!$E$25:$E$1024,障害学生情報入力シート!$E$5,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13" s="412">
        <f>SUMIFS(※集計※障害学生情報入力シート!$T$25:$T$1024,障害学生情報入力シート!$E$25:$E$1024,障害学生情報入力シート!$E$5,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13" s="413">
        <f>SUMIFS(※集計※障害学生情報入力シート!$T$25:$T$1024,障害学生情報入力シート!$E$25:$E$1024,障害学生情報入力シート!$E$5,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13" s="414">
        <f>SUMIFS(※集計※障害学生情報入力シート!$T$25:$T$1024,障害学生情報入力シート!$E$25:$E$1024,障害学生情報入力シート!$E$5,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13" s="412">
        <f>SUMIFS(※集計※障害学生情報入力シート!$T$25:$T$1024,障害学生情報入力シート!$E$25:$E$1024,障害学生情報入力シート!$E$5,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13" s="413">
        <f>SUMIFS(※集計※障害学生情報入力シート!$T$25:$T$1024,障害学生情報入力シート!$E$25:$E$1024,障害学生情報入力シート!$E$5,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13" s="414">
        <f>SUMIFS(※集計※障害学生情報入力シート!$T$25:$T$1024,障害学生情報入力シート!$E$25:$E$1024,障害学生情報入力シート!$E$5,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13" s="414">
        <f>SUMIFS(※集計※障害学生情報入力シート!$T$25:$T$1024,障害学生情報入力シート!$E$25:$E$1024,障害学生情報入力シート!$E$5,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13" s="412">
        <f>SUMIFS(※集計※障害学生情報入力シート!$T$25:$T$1024,障害学生情報入力シート!$E$25:$E$1024,障害学生情報入力シート!$E$5,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13" s="413">
        <f>SUMIFS(※集計※障害学生情報入力シート!$T$25:$T$1024,障害学生情報入力シート!$E$25:$E$1024,障害学生情報入力シート!$E$5,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13" s="412">
        <f>SUMIFS(※集計※障害学生情報入力シート!$T$25:$T$1024,障害学生情報入力シート!$E$25:$E$1024,障害学生情報入力シート!$E$5,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13" s="413">
        <f>SUMIFS(※集計※障害学生情報入力シート!$T$25:$T$1024,障害学生情報入力シート!$E$25:$E$1024,障害学生情報入力シート!$E$5,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13" s="413">
        <f>SUMIFS(※集計※障害学生情報入力シート!$T$25:$T$1024,障害学生情報入力シート!$E$25:$E$1024,障害学生情報入力シート!$E$5,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13" s="414">
        <f>SUMIFS(※集計※障害学生情報入力シート!$T$25:$T$1024,障害学生情報入力シート!$E$25:$E$1024,障害学生情報入力シート!$E$5,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13" s="414">
        <f>SUMIFS(※集計※障害学生情報入力シート!$T$25:$T$1024,障害学生情報入力シート!$E$25:$E$1024,障害学生情報入力シート!$E$5,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13" s="412">
        <f>SUMIFS(※集計※障害学生情報入力シート!$T$25:$T$1024,障害学生情報入力シート!$E$25:$E$1024,障害学生情報入力シート!$E$5,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13" s="413">
        <f>SUMIFS(※集計※障害学生情報入力シート!$T$25:$T$1024,障害学生情報入力シート!$E$25:$E$1024,障害学生情報入力シート!$E$5,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13" s="414">
        <f>SUMIFS(※集計※障害学生情報入力シート!$T$25:$T$1024,障害学生情報入力シート!$E$25:$E$1024,障害学生情報入力シート!$E$5,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13" s="414">
        <f>SUMIFS(※集計※障害学生情報入力シート!$T$25:$T$1024,障害学生情報入力シート!$E$25:$E$1024,障害学生情報入力シート!$E$5,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13" s="414">
        <f>SUMIFS(※集計※障害学生情報入力シート!$T$25:$T$1024,障害学生情報入力シート!$E$25:$E$1024,障害学生情報入力シート!$E$5,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13" s="412">
        <f>SUMIFS(※集計※障害学生情報入力シート!$T$25:$T$1024,障害学生情報入力シート!$E$25:$E$1024,障害学生情報入力シート!$E$5,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13" s="439">
        <f>SUMIFS(※集計※障害学生情報入力シート!$T$25:$T$1024,障害学生情報入力シート!$E$25:$E$1024,障害学生情報入力シート!$E$5,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13" s="610">
        <f t="shared" si="24"/>
        <v>0</v>
      </c>
    </row>
    <row r="214" spans="1:28" ht="15.95" hidden="1" customHeight="1" x14ac:dyDescent="0.4">
      <c r="A214" s="1651"/>
      <c r="B214" s="1640" t="s">
        <v>348</v>
      </c>
      <c r="C214" s="1641"/>
      <c r="D214" s="1654" t="s">
        <v>346</v>
      </c>
      <c r="E214" s="1654"/>
      <c r="F214" s="440">
        <f>COUNTIFS(障害学生情報入力シート!$E$25:$E$1024,障害学生情報入力シート!$E$5,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14" s="418">
        <f>COUNTIFS(障害学生情報入力シート!$E$25:$E$1024,障害学生情報入力シート!$E$5,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14" s="419">
        <f>COUNTIFS(障害学生情報入力シート!$E$25:$E$1024,障害学生情報入力シート!$E$5,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14" s="420">
        <f>COUNTIFS(障害学生情報入力シート!$E$25:$E$1024,障害学生情報入力シート!$E$5,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14" s="418">
        <f>COUNTIFS(障害学生情報入力シート!$E$25:$E$1024,障害学生情報入力シート!$E$5,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14" s="419">
        <f>COUNTIFS(障害学生情報入力シート!$E$25:$E$1024,障害学生情報入力シート!$E$5,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14" s="420">
        <f>COUNTIFS(障害学生情報入力シート!$E$25:$E$1024,障害学生情報入力シート!$E$5,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14" s="420">
        <f>COUNTIFS(障害学生情報入力シート!$E$25:$E$1024,障害学生情報入力シート!$E$5,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14" s="418">
        <f>COUNTIFS(障害学生情報入力シート!$E$25:$E$1024,障害学生情報入力シート!$E$5,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14" s="419">
        <f>COUNTIFS(障害学生情報入力シート!$E$25:$E$1024,障害学生情報入力シート!$E$5,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14" s="405">
        <f>COUNTIFS(障害学生情報入力シート!$E$25:$E$1024,障害学生情報入力シート!$E$5,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14" s="419">
        <f>COUNTIFS(障害学生情報入力シート!$E$25:$E$1024,障害学生情報入力シート!$E$5,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14" s="419">
        <f>COUNTIFS(障害学生情報入力シート!$E$25:$E$1024,障害学生情報入力シート!$E$5,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14" s="420">
        <f>COUNTIFS(障害学生情報入力シート!$E$25:$E$1024,障害学生情報入力シート!$E$5,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14" s="420">
        <f>COUNTIFS(障害学生情報入力シート!$E$25:$E$1024,障害学生情報入力シート!$E$5,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14" s="418">
        <f>COUNTIFS(障害学生情報入力シート!$E$25:$E$1024,障害学生情報入力シート!$E$5,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14" s="419">
        <f>COUNTIFS(障害学生情報入力シート!$E$25:$E$1024,障害学生情報入力シート!$E$5,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14" s="420">
        <f>COUNTIFS(障害学生情報入力シート!$E$25:$E$1024,障害学生情報入力シート!$E$5,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14" s="420">
        <f>COUNTIFS(障害学生情報入力シート!$E$25:$E$1024,障害学生情報入力シート!$E$5,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14" s="420">
        <f>COUNTIFS(障害学生情報入力シート!$E$25:$E$1024,障害学生情報入力シート!$E$5,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14" s="405">
        <f>COUNTIFS(障害学生情報入力シート!$E$25:$E$1024,障害学生情報入力シート!$E$5,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14" s="441">
        <f>COUNTIFS(障害学生情報入力シート!$E$25:$E$1024,障害学生情報入力シート!$E$5,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14" s="611">
        <f t="shared" si="24"/>
        <v>0</v>
      </c>
    </row>
    <row r="215" spans="1:28" ht="15.95" hidden="1" customHeight="1" x14ac:dyDescent="0.4">
      <c r="A215" s="1651"/>
      <c r="B215" s="1652"/>
      <c r="C215" s="1653"/>
      <c r="D215" s="614"/>
      <c r="E215" s="615" t="s">
        <v>341</v>
      </c>
      <c r="F215" s="438">
        <f>SUMIFS(※集計※障害学生情報入力シート!$T$25:$T$1024,障害学生情報入力シート!$E$25:$E$1024,障害学生情報入力シート!$E$5,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15" s="412">
        <f>SUMIFS(※集計※障害学生情報入力シート!$T$25:$T$1024,障害学生情報入力シート!$E$25:$E$1024,障害学生情報入力シート!$E$5,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15" s="413">
        <f>SUMIFS(※集計※障害学生情報入力シート!$T$25:$T$1024,障害学生情報入力シート!$E$25:$E$1024,障害学生情報入力シート!$E$5,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15" s="414">
        <f>SUMIFS(※集計※障害学生情報入力シート!$T$25:$T$1024,障害学生情報入力シート!$E$25:$E$1024,障害学生情報入力シート!$E$5,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15" s="412">
        <f>SUMIFS(※集計※障害学生情報入力シート!$T$25:$T$1024,障害学生情報入力シート!$E$25:$E$1024,障害学生情報入力シート!$E$5,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15" s="413">
        <f>SUMIFS(※集計※障害学生情報入力シート!$T$25:$T$1024,障害学生情報入力シート!$E$25:$E$1024,障害学生情報入力シート!$E$5,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15" s="414">
        <f>SUMIFS(※集計※障害学生情報入力シート!$T$25:$T$1024,障害学生情報入力シート!$E$25:$E$1024,障害学生情報入力シート!$E$5,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15" s="414">
        <f>SUMIFS(※集計※障害学生情報入力シート!$T$25:$T$1024,障害学生情報入力シート!$E$25:$E$1024,障害学生情報入力シート!$E$5,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15" s="412">
        <f>SUMIFS(※集計※障害学生情報入力シート!$T$25:$T$1024,障害学生情報入力シート!$E$25:$E$1024,障害学生情報入力シート!$E$5,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15" s="413">
        <f>SUMIFS(※集計※障害学生情報入力シート!$T$25:$T$1024,障害学生情報入力シート!$E$25:$E$1024,障害学生情報入力シート!$E$5,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15" s="412">
        <f>SUMIFS(※集計※障害学生情報入力シート!$T$25:$T$1024,障害学生情報入力シート!$E$25:$E$1024,障害学生情報入力シート!$E$5,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15" s="413">
        <f>SUMIFS(※集計※障害学生情報入力シート!$T$25:$T$1024,障害学生情報入力シート!$E$25:$E$1024,障害学生情報入力シート!$E$5,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15" s="413">
        <f>SUMIFS(※集計※障害学生情報入力シート!$T$25:$T$1024,障害学生情報入力シート!$E$25:$E$1024,障害学生情報入力シート!$E$5,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15" s="414">
        <f>SUMIFS(※集計※障害学生情報入力シート!$T$25:$T$1024,障害学生情報入力シート!$E$25:$E$1024,障害学生情報入力シート!$E$5,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15" s="414">
        <f>SUMIFS(※集計※障害学生情報入力シート!$T$25:$T$1024,障害学生情報入力シート!$E$25:$E$1024,障害学生情報入力シート!$E$5,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15" s="412">
        <f>SUMIFS(※集計※障害学生情報入力シート!$T$25:$T$1024,障害学生情報入力シート!$E$25:$E$1024,障害学生情報入力シート!$E$5,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15" s="413">
        <f>SUMIFS(※集計※障害学生情報入力シート!$T$25:$T$1024,障害学生情報入力シート!$E$25:$E$1024,障害学生情報入力シート!$E$5,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15" s="414">
        <f>SUMIFS(※集計※障害学生情報入力シート!$T$25:$T$1024,障害学生情報入力シート!$E$25:$E$1024,障害学生情報入力シート!$E$5,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15" s="414">
        <f>SUMIFS(※集計※障害学生情報入力シート!$T$25:$T$1024,障害学生情報入力シート!$E$25:$E$1024,障害学生情報入力シート!$E$5,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15" s="414">
        <f>SUMIFS(※集計※障害学生情報入力シート!$T$25:$T$1024,障害学生情報入力シート!$E$25:$E$1024,障害学生情報入力シート!$E$5,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15" s="412">
        <f>SUMIFS(※集計※障害学生情報入力シート!$T$25:$T$1024,障害学生情報入力シート!$E$25:$E$1024,障害学生情報入力シート!$E$5,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15" s="439">
        <f>SUMIFS(※集計※障害学生情報入力シート!$T$25:$T$1024,障害学生情報入力シート!$E$25:$E$1024,障害学生情報入力シート!$E$5,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15" s="610">
        <f t="shared" si="24"/>
        <v>0</v>
      </c>
    </row>
    <row r="216" spans="1:28" ht="15.95" hidden="1" customHeight="1" x14ac:dyDescent="0.4">
      <c r="A216" s="1651"/>
      <c r="B216" s="1640" t="s">
        <v>349</v>
      </c>
      <c r="C216" s="1641"/>
      <c r="D216" s="1654" t="s">
        <v>346</v>
      </c>
      <c r="E216" s="1654"/>
      <c r="F216" s="440">
        <f>COUNTIFS(障害学生情報入力シート!$E$25:$E$1024,障害学生情報入力シート!$E$5,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16" s="418">
        <f>COUNTIFS(障害学生情報入力シート!$E$25:$E$1024,障害学生情報入力シート!$E$5,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16" s="419">
        <f>COUNTIFS(障害学生情報入力シート!$E$25:$E$1024,障害学生情報入力シート!$E$5,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16" s="420">
        <f>COUNTIFS(障害学生情報入力シート!$E$25:$E$1024,障害学生情報入力シート!$E$5,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16" s="418">
        <f>COUNTIFS(障害学生情報入力シート!$E$25:$E$1024,障害学生情報入力シート!$E$5,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16" s="419">
        <f>COUNTIFS(障害学生情報入力シート!$E$25:$E$1024,障害学生情報入力シート!$E$5,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16" s="420">
        <f>COUNTIFS(障害学生情報入力シート!$E$25:$E$1024,障害学生情報入力シート!$E$5,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16" s="420">
        <f>COUNTIFS(障害学生情報入力シート!$E$25:$E$1024,障害学生情報入力シート!$E$5,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16" s="418">
        <f>COUNTIFS(障害学生情報入力シート!$E$25:$E$1024,障害学生情報入力シート!$E$5,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16" s="419">
        <f>COUNTIFS(障害学生情報入力シート!$E$25:$E$1024,障害学生情報入力シート!$E$5,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16" s="405">
        <f>COUNTIFS(障害学生情報入力シート!$E$25:$E$1024,障害学生情報入力シート!$E$5,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16" s="419">
        <f>COUNTIFS(障害学生情報入力シート!$E$25:$E$1024,障害学生情報入力シート!$E$5,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16" s="419">
        <f>COUNTIFS(障害学生情報入力シート!$E$25:$E$1024,障害学生情報入力シート!$E$5,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16" s="420">
        <f>COUNTIFS(障害学生情報入力シート!$E$25:$E$1024,障害学生情報入力シート!$E$5,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16" s="420">
        <f>COUNTIFS(障害学生情報入力シート!$E$25:$E$1024,障害学生情報入力シート!$E$5,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16" s="418">
        <f>COUNTIFS(障害学生情報入力シート!$E$25:$E$1024,障害学生情報入力シート!$E$5,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16" s="419">
        <f>COUNTIFS(障害学生情報入力シート!$E$25:$E$1024,障害学生情報入力シート!$E$5,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16" s="420">
        <f>COUNTIFS(障害学生情報入力シート!$E$25:$E$1024,障害学生情報入力シート!$E$5,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16" s="420">
        <f>COUNTIFS(障害学生情報入力シート!$E$25:$E$1024,障害学生情報入力シート!$E$5,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16" s="420">
        <f>COUNTIFS(障害学生情報入力シート!$E$25:$E$1024,障害学生情報入力シート!$E$5,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16" s="405">
        <f>COUNTIFS(障害学生情報入力シート!$E$25:$E$1024,障害学生情報入力シート!$E$5,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16" s="441">
        <f>COUNTIFS(障害学生情報入力シート!$E$25:$E$1024,障害学生情報入力シート!$E$5,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16" s="611">
        <f t="shared" si="24"/>
        <v>0</v>
      </c>
    </row>
    <row r="217" spans="1:28" ht="15.95" hidden="1" customHeight="1" x14ac:dyDescent="0.4">
      <c r="A217" s="1651"/>
      <c r="B217" s="1652"/>
      <c r="C217" s="1653"/>
      <c r="D217" s="614"/>
      <c r="E217" s="615" t="s">
        <v>341</v>
      </c>
      <c r="F217" s="438">
        <f>SUMIFS(※集計※障害学生情報入力シート!$T$25:$T$1024,障害学生情報入力シート!$E$25:$E$1024,障害学生情報入力シート!$E$5,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17" s="412">
        <f>SUMIFS(※集計※障害学生情報入力シート!$T$25:$T$1024,障害学生情報入力シート!$E$25:$E$1024,障害学生情報入力シート!$E$5,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17" s="413">
        <f>SUMIFS(※集計※障害学生情報入力シート!$T$25:$T$1024,障害学生情報入力シート!$E$25:$E$1024,障害学生情報入力シート!$E$5,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17" s="414">
        <f>SUMIFS(※集計※障害学生情報入力シート!$T$25:$T$1024,障害学生情報入力シート!$E$25:$E$1024,障害学生情報入力シート!$E$5,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17" s="412">
        <f>SUMIFS(※集計※障害学生情報入力シート!$T$25:$T$1024,障害学生情報入力シート!$E$25:$E$1024,障害学生情報入力シート!$E$5,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17" s="413">
        <f>SUMIFS(※集計※障害学生情報入力シート!$T$25:$T$1024,障害学生情報入力シート!$E$25:$E$1024,障害学生情報入力シート!$E$5,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17" s="414">
        <f>SUMIFS(※集計※障害学生情報入力シート!$T$25:$T$1024,障害学生情報入力シート!$E$25:$E$1024,障害学生情報入力シート!$E$5,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17" s="414">
        <f>SUMIFS(※集計※障害学生情報入力シート!$T$25:$T$1024,障害学生情報入力シート!$E$25:$E$1024,障害学生情報入力シート!$E$5,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17" s="412">
        <f>SUMIFS(※集計※障害学生情報入力シート!$T$25:$T$1024,障害学生情報入力シート!$E$25:$E$1024,障害学生情報入力シート!$E$5,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17" s="413">
        <f>SUMIFS(※集計※障害学生情報入力シート!$T$25:$T$1024,障害学生情報入力シート!$E$25:$E$1024,障害学生情報入力シート!$E$5,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17" s="412">
        <f>SUMIFS(※集計※障害学生情報入力シート!$T$25:$T$1024,障害学生情報入力シート!$E$25:$E$1024,障害学生情報入力シート!$E$5,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17" s="413">
        <f>SUMIFS(※集計※障害学生情報入力シート!$T$25:$T$1024,障害学生情報入力シート!$E$25:$E$1024,障害学生情報入力シート!$E$5,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17" s="413">
        <f>SUMIFS(※集計※障害学生情報入力シート!$T$25:$T$1024,障害学生情報入力シート!$E$25:$E$1024,障害学生情報入力シート!$E$5,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17" s="414">
        <f>SUMIFS(※集計※障害学生情報入力シート!$T$25:$T$1024,障害学生情報入力シート!$E$25:$E$1024,障害学生情報入力シート!$E$5,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17" s="414">
        <f>SUMIFS(※集計※障害学生情報入力シート!$T$25:$T$1024,障害学生情報入力シート!$E$25:$E$1024,障害学生情報入力シート!$E$5,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17" s="412">
        <f>SUMIFS(※集計※障害学生情報入力シート!$T$25:$T$1024,障害学生情報入力シート!$E$25:$E$1024,障害学生情報入力シート!$E$5,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17" s="413">
        <f>SUMIFS(※集計※障害学生情報入力シート!$T$25:$T$1024,障害学生情報入力シート!$E$25:$E$1024,障害学生情報入力シート!$E$5,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17" s="414">
        <f>SUMIFS(※集計※障害学生情報入力シート!$T$25:$T$1024,障害学生情報入力シート!$E$25:$E$1024,障害学生情報入力シート!$E$5,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17" s="414">
        <f>SUMIFS(※集計※障害学生情報入力シート!$T$25:$T$1024,障害学生情報入力シート!$E$25:$E$1024,障害学生情報入力シート!$E$5,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17" s="414">
        <f>SUMIFS(※集計※障害学生情報入力シート!$T$25:$T$1024,障害学生情報入力シート!$E$25:$E$1024,障害学生情報入力シート!$E$5,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17" s="412">
        <f>SUMIFS(※集計※障害学生情報入力シート!$T$25:$T$1024,障害学生情報入力シート!$E$25:$E$1024,障害学生情報入力シート!$E$5,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17" s="439">
        <f>SUMIFS(※集計※障害学生情報入力シート!$T$25:$T$1024,障害学生情報入力シート!$E$25:$E$1024,障害学生情報入力シート!$E$5,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17" s="610">
        <f t="shared" si="24"/>
        <v>0</v>
      </c>
    </row>
    <row r="218" spans="1:28" ht="15.95" hidden="1" customHeight="1" x14ac:dyDescent="0.4">
      <c r="A218" s="1651"/>
      <c r="B218" s="1640" t="s">
        <v>350</v>
      </c>
      <c r="C218" s="1641"/>
      <c r="D218" s="1654" t="s">
        <v>346</v>
      </c>
      <c r="E218" s="1654"/>
      <c r="F218" s="440">
        <f>COUNTIFS(障害学生情報入力シート!$E$25:$E$1024,障害学生情報入力シート!$E$5,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18" s="418">
        <f>COUNTIFS(障害学生情報入力シート!$E$25:$E$1024,障害学生情報入力シート!$E$5,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18" s="419">
        <f>COUNTIFS(障害学生情報入力シート!$E$25:$E$1024,障害学生情報入力シート!$E$5,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18" s="420">
        <f>COUNTIFS(障害学生情報入力シート!$E$25:$E$1024,障害学生情報入力シート!$E$5,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18" s="418">
        <f>COUNTIFS(障害学生情報入力シート!$E$25:$E$1024,障害学生情報入力シート!$E$5,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18" s="419">
        <f>COUNTIFS(障害学生情報入力シート!$E$25:$E$1024,障害学生情報入力シート!$E$5,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18" s="420">
        <f>COUNTIFS(障害学生情報入力シート!$E$25:$E$1024,障害学生情報入力シート!$E$5,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18" s="420">
        <f>COUNTIFS(障害学生情報入力シート!$E$25:$E$1024,障害学生情報入力シート!$E$5,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18" s="418">
        <f>COUNTIFS(障害学生情報入力シート!$E$25:$E$1024,障害学生情報入力シート!$E$5,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18" s="419">
        <f>COUNTIFS(障害学生情報入力シート!$E$25:$E$1024,障害学生情報入力シート!$E$5,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18" s="405">
        <f>COUNTIFS(障害学生情報入力シート!$E$25:$E$1024,障害学生情報入力シート!$E$5,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18" s="419">
        <f>COUNTIFS(障害学生情報入力シート!$E$25:$E$1024,障害学生情報入力シート!$E$5,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18" s="419">
        <f>COUNTIFS(障害学生情報入力シート!$E$25:$E$1024,障害学生情報入力シート!$E$5,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18" s="420">
        <f>COUNTIFS(障害学生情報入力シート!$E$25:$E$1024,障害学生情報入力シート!$E$5,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18" s="420">
        <f>COUNTIFS(障害学生情報入力シート!$E$25:$E$1024,障害学生情報入力シート!$E$5,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18" s="418">
        <f>COUNTIFS(障害学生情報入力シート!$E$25:$E$1024,障害学生情報入力シート!$E$5,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18" s="419">
        <f>COUNTIFS(障害学生情報入力シート!$E$25:$E$1024,障害学生情報入力シート!$E$5,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18" s="420">
        <f>COUNTIFS(障害学生情報入力シート!$E$25:$E$1024,障害学生情報入力シート!$E$5,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18" s="420">
        <f>COUNTIFS(障害学生情報入力シート!$E$25:$E$1024,障害学生情報入力シート!$E$5,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18" s="420">
        <f>COUNTIFS(障害学生情報入力シート!$E$25:$E$1024,障害学生情報入力シート!$E$5,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18" s="405">
        <f>COUNTIFS(障害学生情報入力シート!$E$25:$E$1024,障害学生情報入力シート!$E$5,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18" s="441">
        <f>COUNTIFS(障害学生情報入力シート!$E$25:$E$1024,障害学生情報入力シート!$E$5,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18" s="611">
        <f t="shared" si="24"/>
        <v>0</v>
      </c>
    </row>
    <row r="219" spans="1:28" ht="15.95" hidden="1" customHeight="1" x14ac:dyDescent="0.4">
      <c r="A219" s="1651"/>
      <c r="B219" s="1652"/>
      <c r="C219" s="1653"/>
      <c r="D219" s="614"/>
      <c r="E219" s="615" t="s">
        <v>341</v>
      </c>
      <c r="F219" s="438">
        <f>SUMIFS(※集計※障害学生情報入力シート!$T$25:$T$1024,障害学生情報入力シート!$E$25:$E$1024,障害学生情報入力シート!$E$5,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19" s="412">
        <f>SUMIFS(※集計※障害学生情報入力シート!$T$25:$T$1024,障害学生情報入力シート!$E$25:$E$1024,障害学生情報入力シート!$E$5,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19" s="413">
        <f>SUMIFS(※集計※障害学生情報入力シート!$T$25:$T$1024,障害学生情報入力シート!$E$25:$E$1024,障害学生情報入力シート!$E$5,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19" s="414">
        <f>SUMIFS(※集計※障害学生情報入力シート!$T$25:$T$1024,障害学生情報入力シート!$E$25:$E$1024,障害学生情報入力シート!$E$5,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19" s="412">
        <f>SUMIFS(※集計※障害学生情報入力シート!$T$25:$T$1024,障害学生情報入力シート!$E$25:$E$1024,障害学生情報入力シート!$E$5,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19" s="413">
        <f>SUMIFS(※集計※障害学生情報入力シート!$T$25:$T$1024,障害学生情報入力シート!$E$25:$E$1024,障害学生情報入力シート!$E$5,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19" s="414">
        <f>SUMIFS(※集計※障害学生情報入力シート!$T$25:$T$1024,障害学生情報入力シート!$E$25:$E$1024,障害学生情報入力シート!$E$5,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19" s="414">
        <f>SUMIFS(※集計※障害学生情報入力シート!$T$25:$T$1024,障害学生情報入力シート!$E$25:$E$1024,障害学生情報入力シート!$E$5,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19" s="412">
        <f>SUMIFS(※集計※障害学生情報入力シート!$T$25:$T$1024,障害学生情報入力シート!$E$25:$E$1024,障害学生情報入力シート!$E$5,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19" s="413">
        <f>SUMIFS(※集計※障害学生情報入力シート!$T$25:$T$1024,障害学生情報入力シート!$E$25:$E$1024,障害学生情報入力シート!$E$5,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19" s="412">
        <f>SUMIFS(※集計※障害学生情報入力シート!$T$25:$T$1024,障害学生情報入力シート!$E$25:$E$1024,障害学生情報入力シート!$E$5,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19" s="413">
        <f>SUMIFS(※集計※障害学生情報入力シート!$T$25:$T$1024,障害学生情報入力シート!$E$25:$E$1024,障害学生情報入力シート!$E$5,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19" s="413">
        <f>SUMIFS(※集計※障害学生情報入力シート!$T$25:$T$1024,障害学生情報入力シート!$E$25:$E$1024,障害学生情報入力シート!$E$5,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19" s="414">
        <f>SUMIFS(※集計※障害学生情報入力シート!$T$25:$T$1024,障害学生情報入力シート!$E$25:$E$1024,障害学生情報入力シート!$E$5,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19" s="414">
        <f>SUMIFS(※集計※障害学生情報入力シート!$T$25:$T$1024,障害学生情報入力シート!$E$25:$E$1024,障害学生情報入力シート!$E$5,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19" s="412">
        <f>SUMIFS(※集計※障害学生情報入力シート!$T$25:$T$1024,障害学生情報入力シート!$E$25:$E$1024,障害学生情報入力シート!$E$5,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19" s="413">
        <f>SUMIFS(※集計※障害学生情報入力シート!$T$25:$T$1024,障害学生情報入力シート!$E$25:$E$1024,障害学生情報入力シート!$E$5,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19" s="414">
        <f>SUMIFS(※集計※障害学生情報入力シート!$T$25:$T$1024,障害学生情報入力シート!$E$25:$E$1024,障害学生情報入力シート!$E$5,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19" s="414">
        <f>SUMIFS(※集計※障害学生情報入力シート!$T$25:$T$1024,障害学生情報入力シート!$E$25:$E$1024,障害学生情報入力シート!$E$5,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19" s="414">
        <f>SUMIFS(※集計※障害学生情報入力シート!$T$25:$T$1024,障害学生情報入力シート!$E$25:$E$1024,障害学生情報入力シート!$E$5,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19" s="412">
        <f>SUMIFS(※集計※障害学生情報入力シート!$T$25:$T$1024,障害学生情報入力シート!$E$25:$E$1024,障害学生情報入力シート!$E$5,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19" s="439">
        <f>SUMIFS(※集計※障害学生情報入力シート!$T$25:$T$1024,障害学生情報入力シート!$E$25:$E$1024,障害学生情報入力シート!$E$5,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19" s="610">
        <f t="shared" si="24"/>
        <v>0</v>
      </c>
    </row>
    <row r="220" spans="1:28" ht="15.95" hidden="1" customHeight="1" x14ac:dyDescent="0.4">
      <c r="A220" s="1651"/>
      <c r="B220" s="1640" t="s">
        <v>351</v>
      </c>
      <c r="C220" s="1641"/>
      <c r="D220" s="1654" t="s">
        <v>346</v>
      </c>
      <c r="E220" s="1654"/>
      <c r="F220" s="440">
        <f>COUNTIFS(障害学生情報入力シート!$E$25:$E$1024,障害学生情報入力シート!$E$5,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20" s="418">
        <f>COUNTIFS(障害学生情報入力シート!$E$25:$E$1024,障害学生情報入力シート!$E$5,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20" s="419">
        <f>COUNTIFS(障害学生情報入力シート!$E$25:$E$1024,障害学生情報入力シート!$E$5,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20" s="420">
        <f>COUNTIFS(障害学生情報入力シート!$E$25:$E$1024,障害学生情報入力シート!$E$5,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20" s="418">
        <f>COUNTIFS(障害学生情報入力シート!$E$25:$E$1024,障害学生情報入力シート!$E$5,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20" s="419">
        <f>COUNTIFS(障害学生情報入力シート!$E$25:$E$1024,障害学生情報入力シート!$E$5,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20" s="420">
        <f>COUNTIFS(障害学生情報入力シート!$E$25:$E$1024,障害学生情報入力シート!$E$5,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20" s="420">
        <f>COUNTIFS(障害学生情報入力シート!$E$25:$E$1024,障害学生情報入力シート!$E$5,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20" s="418">
        <f>COUNTIFS(障害学生情報入力シート!$E$25:$E$1024,障害学生情報入力シート!$E$5,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20" s="419">
        <f>COUNTIFS(障害学生情報入力シート!$E$25:$E$1024,障害学生情報入力シート!$E$5,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20" s="405">
        <f>COUNTIFS(障害学生情報入力シート!$E$25:$E$1024,障害学生情報入力シート!$E$5,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20" s="419">
        <f>COUNTIFS(障害学生情報入力シート!$E$25:$E$1024,障害学生情報入力シート!$E$5,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20" s="419">
        <f>COUNTIFS(障害学生情報入力シート!$E$25:$E$1024,障害学生情報入力シート!$E$5,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20" s="420">
        <f>COUNTIFS(障害学生情報入力シート!$E$25:$E$1024,障害学生情報入力シート!$E$5,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20" s="420">
        <f>COUNTIFS(障害学生情報入力シート!$E$25:$E$1024,障害学生情報入力シート!$E$5,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20" s="418">
        <f>COUNTIFS(障害学生情報入力シート!$E$25:$E$1024,障害学生情報入力シート!$E$5,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20" s="419">
        <f>COUNTIFS(障害学生情報入力シート!$E$25:$E$1024,障害学生情報入力シート!$E$5,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20" s="420">
        <f>COUNTIFS(障害学生情報入力シート!$E$25:$E$1024,障害学生情報入力シート!$E$5,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20" s="420">
        <f>COUNTIFS(障害学生情報入力シート!$E$25:$E$1024,障害学生情報入力シート!$E$5,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20" s="420">
        <f>COUNTIFS(障害学生情報入力シート!$E$25:$E$1024,障害学生情報入力シート!$E$5,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20" s="405">
        <f>COUNTIFS(障害学生情報入力シート!$E$25:$E$1024,障害学生情報入力シート!$E$5,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20" s="441">
        <f>COUNTIFS(障害学生情報入力シート!$E$25:$E$1024,障害学生情報入力シート!$E$5,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20" s="611">
        <f t="shared" si="24"/>
        <v>0</v>
      </c>
    </row>
    <row r="221" spans="1:28" ht="15.95" hidden="1" customHeight="1" x14ac:dyDescent="0.4">
      <c r="A221" s="1651"/>
      <c r="B221" s="1652"/>
      <c r="C221" s="1653"/>
      <c r="D221" s="614"/>
      <c r="E221" s="615" t="s">
        <v>341</v>
      </c>
      <c r="F221" s="438">
        <f>SUMIFS(※集計※障害学生情報入力シート!$T$25:$T$1024,障害学生情報入力シート!$E$25:$E$1024,障害学生情報入力シート!$E$5,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21" s="412">
        <f>SUMIFS(※集計※障害学生情報入力シート!$T$25:$T$1024,障害学生情報入力シート!$E$25:$E$1024,障害学生情報入力シート!$E$5,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21" s="413">
        <f>SUMIFS(※集計※障害学生情報入力シート!$T$25:$T$1024,障害学生情報入力シート!$E$25:$E$1024,障害学生情報入力シート!$E$5,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21" s="414">
        <f>SUMIFS(※集計※障害学生情報入力シート!$T$25:$T$1024,障害学生情報入力シート!$E$25:$E$1024,障害学生情報入力シート!$E$5,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21" s="412">
        <f>SUMIFS(※集計※障害学生情報入力シート!$T$25:$T$1024,障害学生情報入力シート!$E$25:$E$1024,障害学生情報入力シート!$E$5,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21" s="413">
        <f>SUMIFS(※集計※障害学生情報入力シート!$T$25:$T$1024,障害学生情報入力シート!$E$25:$E$1024,障害学生情報入力シート!$E$5,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21" s="414">
        <f>SUMIFS(※集計※障害学生情報入力シート!$T$25:$T$1024,障害学生情報入力シート!$E$25:$E$1024,障害学生情報入力シート!$E$5,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21" s="414">
        <f>SUMIFS(※集計※障害学生情報入力シート!$T$25:$T$1024,障害学生情報入力シート!$E$25:$E$1024,障害学生情報入力シート!$E$5,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21" s="412">
        <f>SUMIFS(※集計※障害学生情報入力シート!$T$25:$T$1024,障害学生情報入力シート!$E$25:$E$1024,障害学生情報入力シート!$E$5,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21" s="413">
        <f>SUMIFS(※集計※障害学生情報入力シート!$T$25:$T$1024,障害学生情報入力シート!$E$25:$E$1024,障害学生情報入力シート!$E$5,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21" s="412">
        <f>SUMIFS(※集計※障害学生情報入力シート!$T$25:$T$1024,障害学生情報入力シート!$E$25:$E$1024,障害学生情報入力シート!$E$5,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21" s="413">
        <f>SUMIFS(※集計※障害学生情報入力シート!$T$25:$T$1024,障害学生情報入力シート!$E$25:$E$1024,障害学生情報入力シート!$E$5,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21" s="413">
        <f>SUMIFS(※集計※障害学生情報入力シート!$T$25:$T$1024,障害学生情報入力シート!$E$25:$E$1024,障害学生情報入力シート!$E$5,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21" s="414">
        <f>SUMIFS(※集計※障害学生情報入力シート!$T$25:$T$1024,障害学生情報入力シート!$E$25:$E$1024,障害学生情報入力シート!$E$5,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21" s="414">
        <f>SUMIFS(※集計※障害学生情報入力シート!$T$25:$T$1024,障害学生情報入力シート!$E$25:$E$1024,障害学生情報入力シート!$E$5,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21" s="412">
        <f>SUMIFS(※集計※障害学生情報入力シート!$T$25:$T$1024,障害学生情報入力シート!$E$25:$E$1024,障害学生情報入力シート!$E$5,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21" s="413">
        <f>SUMIFS(※集計※障害学生情報入力シート!$T$25:$T$1024,障害学生情報入力シート!$E$25:$E$1024,障害学生情報入力シート!$E$5,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21" s="414">
        <f>SUMIFS(※集計※障害学生情報入力シート!$T$25:$T$1024,障害学生情報入力シート!$E$25:$E$1024,障害学生情報入力シート!$E$5,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21" s="414">
        <f>SUMIFS(※集計※障害学生情報入力シート!$T$25:$T$1024,障害学生情報入力シート!$E$25:$E$1024,障害学生情報入力シート!$E$5,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21" s="414">
        <f>SUMIFS(※集計※障害学生情報入力シート!$T$25:$T$1024,障害学生情報入力シート!$E$25:$E$1024,障害学生情報入力シート!$E$5,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21" s="412">
        <f>SUMIFS(※集計※障害学生情報入力シート!$T$25:$T$1024,障害学生情報入力シート!$E$25:$E$1024,障害学生情報入力シート!$E$5,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21" s="439">
        <f>SUMIFS(※集計※障害学生情報入力シート!$T$25:$T$1024,障害学生情報入力シート!$E$25:$E$1024,障害学生情報入力シート!$E$5,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21" s="610">
        <f t="shared" si="24"/>
        <v>0</v>
      </c>
    </row>
    <row r="222" spans="1:28" ht="15.95" hidden="1" customHeight="1" x14ac:dyDescent="0.4">
      <c r="A222" s="1651"/>
      <c r="B222" s="1640" t="s">
        <v>352</v>
      </c>
      <c r="C222" s="1641"/>
      <c r="D222" s="1644" t="s">
        <v>346</v>
      </c>
      <c r="E222" s="1644"/>
      <c r="F222" s="440">
        <f>COUNTIFS(障害学生情報入力シート!$E$25:$E$1024,障害学生情報入力シート!$E$5,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22" s="418">
        <f>COUNTIFS(障害学生情報入力シート!$E$25:$E$1024,障害学生情報入力シート!$E$5,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22" s="419">
        <f>COUNTIFS(障害学生情報入力シート!$E$25:$E$1024,障害学生情報入力シート!$E$5,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22" s="420">
        <f>COUNTIFS(障害学生情報入力シート!$E$25:$E$1024,障害学生情報入力シート!$E$5,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22" s="418">
        <f>COUNTIFS(障害学生情報入力シート!$E$25:$E$1024,障害学生情報入力シート!$E$5,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22" s="419">
        <f>COUNTIFS(障害学生情報入力シート!$E$25:$E$1024,障害学生情報入力シート!$E$5,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22" s="420">
        <f>COUNTIFS(障害学生情報入力シート!$E$25:$E$1024,障害学生情報入力シート!$E$5,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22" s="420">
        <f>COUNTIFS(障害学生情報入力シート!$E$25:$E$1024,障害学生情報入力シート!$E$5,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22" s="418">
        <f>COUNTIFS(障害学生情報入力シート!$E$25:$E$1024,障害学生情報入力シート!$E$5,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22" s="419">
        <f>COUNTIFS(障害学生情報入力シート!$E$25:$E$1024,障害学生情報入力シート!$E$5,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22" s="405">
        <f>COUNTIFS(障害学生情報入力シート!$E$25:$E$1024,障害学生情報入力シート!$E$5,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22" s="419">
        <f>COUNTIFS(障害学生情報入力シート!$E$25:$E$1024,障害学生情報入力シート!$E$5,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22" s="419">
        <f>COUNTIFS(障害学生情報入力シート!$E$25:$E$1024,障害学生情報入力シート!$E$5,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22" s="420">
        <f>COUNTIFS(障害学生情報入力シート!$E$25:$E$1024,障害学生情報入力シート!$E$5,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22" s="420">
        <f>COUNTIFS(障害学生情報入力シート!$E$25:$E$1024,障害学生情報入力シート!$E$5,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22" s="418">
        <f>COUNTIFS(障害学生情報入力シート!$E$25:$E$1024,障害学生情報入力シート!$E$5,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22" s="419">
        <f>COUNTIFS(障害学生情報入力シート!$E$25:$E$1024,障害学生情報入力シート!$E$5,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22" s="420">
        <f>COUNTIFS(障害学生情報入力シート!$E$25:$E$1024,障害学生情報入力シート!$E$5,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22" s="420">
        <f>COUNTIFS(障害学生情報入力シート!$E$25:$E$1024,障害学生情報入力シート!$E$5,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22" s="420">
        <f>COUNTIFS(障害学生情報入力シート!$E$25:$E$1024,障害学生情報入力シート!$E$5,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22" s="405">
        <f>COUNTIFS(障害学生情報入力シート!$E$25:$E$1024,障害学生情報入力シート!$E$5,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22" s="441">
        <f>COUNTIFS(障害学生情報入力シート!$E$25:$E$1024,障害学生情報入力シート!$E$5,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22" s="609">
        <f t="shared" si="24"/>
        <v>0</v>
      </c>
    </row>
    <row r="223" spans="1:28" ht="15.95" hidden="1" customHeight="1" thickBot="1" x14ac:dyDescent="0.45">
      <c r="A223" s="1651"/>
      <c r="B223" s="1642"/>
      <c r="C223" s="1643"/>
      <c r="D223" s="616"/>
      <c r="E223" s="617" t="s">
        <v>341</v>
      </c>
      <c r="F223" s="444">
        <f>SUMIFS(※集計※障害学生情報入力シート!$T$25:$T$1024,障害学生情報入力シート!$E$25:$E$1024,障害学生情報入力シート!$E$5,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23" s="425">
        <f>SUMIFS(※集計※障害学生情報入力シート!$T$25:$T$1024,障害学生情報入力シート!$E$25:$E$1024,障害学生情報入力シート!$E$5,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23" s="426">
        <f>SUMIFS(※集計※障害学生情報入力シート!$T$25:$T$1024,障害学生情報入力シート!$E$25:$E$1024,障害学生情報入力シート!$E$5,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23" s="427">
        <f>SUMIFS(※集計※障害学生情報入力シート!$T$25:$T$1024,障害学生情報入力シート!$E$25:$E$1024,障害学生情報入力シート!$E$5,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23" s="425">
        <f>SUMIFS(※集計※障害学生情報入力シート!$T$25:$T$1024,障害学生情報入力シート!$E$25:$E$1024,障害学生情報入力シート!$E$5,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23" s="426">
        <f>SUMIFS(※集計※障害学生情報入力シート!$T$25:$T$1024,障害学生情報入力シート!$E$25:$E$1024,障害学生情報入力シート!$E$5,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23" s="427">
        <f>SUMIFS(※集計※障害学生情報入力シート!$T$25:$T$1024,障害学生情報入力シート!$E$25:$E$1024,障害学生情報入力シート!$E$5,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23" s="427">
        <f>SUMIFS(※集計※障害学生情報入力シート!$T$25:$T$1024,障害学生情報入力シート!$E$25:$E$1024,障害学生情報入力シート!$E$5,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23" s="425">
        <f>SUMIFS(※集計※障害学生情報入力シート!$T$25:$T$1024,障害学生情報入力シート!$E$25:$E$1024,障害学生情報入力シート!$E$5,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23" s="426">
        <f>SUMIFS(※集計※障害学生情報入力シート!$T$25:$T$1024,障害学生情報入力シート!$E$25:$E$1024,障害学生情報入力シート!$E$5,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23" s="445">
        <f>SUMIFS(※集計※障害学生情報入力シート!$T$25:$T$1024,障害学生情報入力シート!$E$25:$E$1024,障害学生情報入力シート!$E$5,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23" s="426">
        <f>SUMIFS(※集計※障害学生情報入力シート!$T$25:$T$1024,障害学生情報入力シート!$E$25:$E$1024,障害学生情報入力シート!$E$5,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23" s="426">
        <f>SUMIFS(※集計※障害学生情報入力シート!$T$25:$T$1024,障害学生情報入力シート!$E$25:$E$1024,障害学生情報入力シート!$E$5,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23" s="427">
        <f>SUMIFS(※集計※障害学生情報入力シート!$T$25:$T$1024,障害学生情報入力シート!$E$25:$E$1024,障害学生情報入力シート!$E$5,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23" s="427">
        <f>SUMIFS(※集計※障害学生情報入力シート!$T$25:$T$1024,障害学生情報入力シート!$E$25:$E$1024,障害学生情報入力シート!$E$5,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23" s="425">
        <f>SUMIFS(※集計※障害学生情報入力シート!$T$25:$T$1024,障害学生情報入力シート!$E$25:$E$1024,障害学生情報入力シート!$E$5,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23" s="426">
        <f>SUMIFS(※集計※障害学生情報入力シート!$T$25:$T$1024,障害学生情報入力シート!$E$25:$E$1024,障害学生情報入力シート!$E$5,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23" s="427">
        <f>SUMIFS(※集計※障害学生情報入力シート!$T$25:$T$1024,障害学生情報入力シート!$E$25:$E$1024,障害学生情報入力シート!$E$5,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23" s="427">
        <f>SUMIFS(※集計※障害学生情報入力シート!$T$25:$T$1024,障害学生情報入力シート!$E$25:$E$1024,障害学生情報入力シート!$E$5,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23" s="427">
        <f>SUMIFS(※集計※障害学生情報入力シート!$T$25:$T$1024,障害学生情報入力シート!$E$25:$E$1024,障害学生情報入力シート!$E$5,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23" s="445">
        <f>SUMIFS(※集計※障害学生情報入力シート!$T$25:$T$1024,障害学生情報入力シート!$E$25:$E$1024,障害学生情報入力シート!$E$5,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23" s="446">
        <f>SUMIFS(※集計※障害学生情報入力シート!$T$25:$T$1024,障害学生情報入力シート!$E$25:$E$1024,障害学生情報入力シート!$E$5,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23" s="618">
        <f t="shared" si="24"/>
        <v>0</v>
      </c>
    </row>
    <row r="224" spans="1:28" ht="59.85" hidden="1" customHeight="1" thickTop="1" x14ac:dyDescent="0.4">
      <c r="A224" s="1645" t="s">
        <v>251</v>
      </c>
      <c r="B224" s="1646"/>
      <c r="C224" s="1646"/>
      <c r="D224" s="1646"/>
      <c r="E224" s="1647"/>
      <c r="F224" s="1589" t="s">
        <v>375</v>
      </c>
      <c r="G224" s="1590"/>
      <c r="H224" s="1591" t="s">
        <v>376</v>
      </c>
      <c r="I224" s="1592"/>
      <c r="J224" s="1593"/>
      <c r="K224" s="1594" t="s">
        <v>377</v>
      </c>
      <c r="L224" s="1595"/>
      <c r="M224" s="1595"/>
      <c r="N224" s="1596"/>
      <c r="O224" s="1564" t="s">
        <v>12</v>
      </c>
      <c r="P224" s="1565"/>
      <c r="Q224" s="1566" t="s">
        <v>378</v>
      </c>
      <c r="R224" s="1568" t="s">
        <v>379</v>
      </c>
      <c r="S224" s="1569"/>
      <c r="T224" s="1569"/>
      <c r="U224" s="1570"/>
      <c r="V224" s="1571" t="s">
        <v>380</v>
      </c>
      <c r="W224" s="1572"/>
      <c r="X224" s="1572"/>
      <c r="Y224" s="1572"/>
      <c r="Z224" s="1573"/>
      <c r="AA224" s="1574" t="s">
        <v>381</v>
      </c>
      <c r="AB224" s="1638" t="s">
        <v>299</v>
      </c>
    </row>
    <row r="225" spans="1:28" ht="127.5" hidden="1" customHeight="1" thickBot="1" x14ac:dyDescent="0.45">
      <c r="A225" s="1648"/>
      <c r="B225" s="1649"/>
      <c r="C225" s="1649"/>
      <c r="D225" s="1649"/>
      <c r="E225" s="1650"/>
      <c r="F225" s="448" t="s">
        <v>32</v>
      </c>
      <c r="G225" s="449" t="s">
        <v>382</v>
      </c>
      <c r="H225" s="450" t="s">
        <v>383</v>
      </c>
      <c r="I225" s="451" t="s">
        <v>384</v>
      </c>
      <c r="J225" s="452" t="s">
        <v>385</v>
      </c>
      <c r="K225" s="453" t="s">
        <v>386</v>
      </c>
      <c r="L225" s="454" t="s">
        <v>387</v>
      </c>
      <c r="M225" s="454" t="s">
        <v>388</v>
      </c>
      <c r="N225" s="455" t="s">
        <v>389</v>
      </c>
      <c r="O225" s="456" t="s">
        <v>390</v>
      </c>
      <c r="P225" s="457" t="s">
        <v>13</v>
      </c>
      <c r="Q225" s="1567"/>
      <c r="R225" s="458" t="s">
        <v>353</v>
      </c>
      <c r="S225" s="459" t="s">
        <v>319</v>
      </c>
      <c r="T225" s="459" t="s">
        <v>397</v>
      </c>
      <c r="U225" s="460" t="s">
        <v>243</v>
      </c>
      <c r="V225" s="461" t="s">
        <v>392</v>
      </c>
      <c r="W225" s="462" t="s">
        <v>30</v>
      </c>
      <c r="X225" s="462" t="s">
        <v>393</v>
      </c>
      <c r="Y225" s="462" t="s">
        <v>339</v>
      </c>
      <c r="Z225" s="463" t="s">
        <v>394</v>
      </c>
      <c r="AA225" s="1575"/>
      <c r="AB225" s="1639"/>
    </row>
    <row r="226" spans="1:28" ht="13.5" hidden="1" customHeight="1" x14ac:dyDescent="0.4">
      <c r="A226" s="1553" t="s">
        <v>355</v>
      </c>
      <c r="B226" s="1556" t="s">
        <v>399</v>
      </c>
      <c r="C226" s="1557"/>
      <c r="D226" s="1557"/>
      <c r="E226" s="464" t="s">
        <v>357</v>
      </c>
      <c r="F226" s="430">
        <f>COUNTIFS(障害学生情報入力シート!$E$25:$E$1024,障害学生情報入力シート!$E$5,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26" s="431">
        <f>COUNTIFS(障害学生情報入力シート!$E$25:$E$1024,障害学生情報入力シート!$E$5,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26" s="432">
        <f>COUNTIFS(障害学生情報入力シート!$E$25:$E$1024,障害学生情報入力シート!$E$5,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26" s="433">
        <f>COUNTIFS(障害学生情報入力シート!$E$25:$E$1024,障害学生情報入力シート!$E$5,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26" s="431">
        <f>COUNTIFS(障害学生情報入力シート!$E$25:$E$1024,障害学生情報入力シート!$E$5,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26" s="432">
        <f>COUNTIFS(障害学生情報入力シート!$E$25:$E$1024,障害学生情報入力シート!$E$5,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26" s="433">
        <f>COUNTIFS(障害学生情報入力シート!$E$25:$E$1024,障害学生情報入力シート!$E$5,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26" s="433">
        <f>COUNTIFS(障害学生情報入力シート!$E$25:$E$1024,障害学生情報入力シート!$E$5,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26" s="431">
        <f>COUNTIFS(障害学生情報入力シート!$E$25:$E$1024,障害学生情報入力シート!$E$5,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26" s="432">
        <f>COUNTIFS(障害学生情報入力シート!$E$25:$E$1024,障害学生情報入力シート!$E$5,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26" s="431">
        <f>COUNTIFS(障害学生情報入力シート!$E$25:$E$1024,障害学生情報入力シート!$E$5,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26" s="432">
        <f>COUNTIFS(障害学生情報入力シート!$E$25:$E$1024,障害学生情報入力シート!$E$5,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26" s="619"/>
      <c r="S226" s="619"/>
      <c r="T226" s="619"/>
      <c r="U226" s="619"/>
      <c r="V226" s="432">
        <f>COUNTIFS(障害学生情報入力シート!$E$25:$E$1024,障害学生情報入力シート!$E$5,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26" s="433">
        <f>COUNTIFS(障害学生情報入力シート!$E$25:$E$1024,障害学生情報入力シート!$E$5,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26" s="433">
        <f>COUNTIFS(障害学生情報入力シート!$E$25:$E$1024,障害学生情報入力シート!$E$5,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26" s="433">
        <f>COUNTIFS(障害学生情報入力シート!$E$25:$E$1024,障害学生情報入力シート!$E$5,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26" s="431">
        <f>COUNTIFS(障害学生情報入力シート!$E$25:$E$1024,障害学生情報入力シート!$E$5,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26" s="466">
        <f>COUNTIFS(障害学生情報入力シート!$E$25:$E$1024,障害学生情報入力シート!$E$5,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26" s="467">
        <f t="shared" ref="AB226:AB239" si="25">SUM(F226:AA226)</f>
        <v>0</v>
      </c>
    </row>
    <row r="227" spans="1:28" ht="13.5" hidden="1" customHeight="1" x14ac:dyDescent="0.4">
      <c r="A227" s="1554"/>
      <c r="B227" s="1556"/>
      <c r="C227" s="1557"/>
      <c r="D227" s="1557"/>
      <c r="E227" s="468" t="s">
        <v>341</v>
      </c>
      <c r="F227" s="438">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27" s="412">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27" s="413">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27" s="414">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27" s="412">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27" s="413">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27" s="414">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27" s="414">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27" s="412">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27" s="413">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27" s="412">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27" s="413">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27" s="620"/>
      <c r="S227" s="620"/>
      <c r="T227" s="620"/>
      <c r="U227" s="620"/>
      <c r="V227" s="413">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27" s="414">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27" s="414">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27" s="414">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27" s="412">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27" s="470">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27" s="471">
        <f t="shared" si="25"/>
        <v>0</v>
      </c>
    </row>
    <row r="228" spans="1:28" ht="13.5" hidden="1" customHeight="1" x14ac:dyDescent="0.4">
      <c r="A228" s="1554"/>
      <c r="B228" s="1556" t="s">
        <v>400</v>
      </c>
      <c r="C228" s="1557"/>
      <c r="D228" s="1557"/>
      <c r="E228" s="464" t="s">
        <v>357</v>
      </c>
      <c r="F228" s="440">
        <f>COUNTIFS(障害学生情報入力シート!$E$25:$E$1024,障害学生情報入力シート!$E$5,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28" s="418">
        <f>COUNTIFS(障害学生情報入力シート!$E$25:$E$1024,障害学生情報入力シート!$E$5,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28" s="417">
        <f>COUNTIFS(障害学生情報入力シート!$E$25:$E$1024,障害学生情報入力シート!$E$5,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28" s="420">
        <f>COUNTIFS(障害学生情報入力シート!$E$25:$E$1024,障害学生情報入力シート!$E$5,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28" s="418">
        <f>COUNTIFS(障害学生情報入力シート!$E$25:$E$1024,障害学生情報入力シート!$E$5,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28" s="417">
        <f>COUNTIFS(障害学生情報入力シート!$E$25:$E$1024,障害学生情報入力シート!$E$5,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28" s="420">
        <f>COUNTIFS(障害学生情報入力シート!$E$25:$E$1024,障害学生情報入力シート!$E$5,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28" s="420">
        <f>COUNTIFS(障害学生情報入力シート!$E$25:$E$1024,障害学生情報入力シート!$E$5,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28" s="418">
        <f>COUNTIFS(障害学生情報入力シート!$E$25:$E$1024,障害学生情報入力シート!$E$5,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28" s="419">
        <f>COUNTIFS(障害学生情報入力シート!$E$25:$E$1024,障害学生情報入力シート!$E$5,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28" s="418">
        <f>COUNTIFS(障害学生情報入力シート!$E$25:$E$1024,障害学生情報入力シート!$E$5,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28" s="472">
        <f>COUNTIFS(障害学生情報入力シート!$E$25:$E$1024,障害学生情報入力シート!$E$5,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28" s="620"/>
      <c r="S228" s="620"/>
      <c r="T228" s="620"/>
      <c r="U228" s="620"/>
      <c r="V228" s="419">
        <f>COUNTIFS(障害学生情報入力シート!$E$25:$E$1024,障害学生情報入力シート!$E$5,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28" s="420">
        <f>COUNTIFS(障害学生情報入力シート!$E$25:$E$1024,障害学生情報入力シート!$E$5,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28" s="417">
        <f>COUNTIFS(障害学生情報入力シート!$E$25:$E$1024,障害学生情報入力シート!$E$5,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28" s="420">
        <f>COUNTIFS(障害学生情報入力シート!$E$25:$E$1024,障害学生情報入力シート!$E$5,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28" s="418">
        <f>COUNTIFS(障害学生情報入力シート!$E$25:$E$1024,障害学生情報入力シート!$E$5,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28" s="473">
        <f>COUNTIFS(障害学生情報入力シート!$E$25:$E$1024,障害学生情報入力シート!$E$5,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28" s="467">
        <f t="shared" si="25"/>
        <v>0</v>
      </c>
    </row>
    <row r="229" spans="1:28" ht="13.5" hidden="1" customHeight="1" x14ac:dyDescent="0.4">
      <c r="A229" s="1554"/>
      <c r="B229" s="1556"/>
      <c r="C229" s="1557"/>
      <c r="D229" s="1557"/>
      <c r="E229" s="468" t="s">
        <v>341</v>
      </c>
      <c r="F229" s="438">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29" s="412">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29" s="413">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29" s="414">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29" s="412">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29" s="413">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29" s="414">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29" s="414">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29" s="412">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29" s="413">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29" s="412">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29" s="413">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29" s="620"/>
      <c r="S229" s="620"/>
      <c r="T229" s="620"/>
      <c r="U229" s="620"/>
      <c r="V229" s="413">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29" s="414">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29" s="414">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29" s="414">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29" s="412">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29" s="470">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29" s="471">
        <f t="shared" si="25"/>
        <v>0</v>
      </c>
    </row>
    <row r="230" spans="1:28" ht="13.5" hidden="1" customHeight="1" x14ac:dyDescent="0.4">
      <c r="A230" s="1554"/>
      <c r="B230" s="1556" t="s">
        <v>401</v>
      </c>
      <c r="C230" s="1557"/>
      <c r="D230" s="1557"/>
      <c r="E230" s="464" t="s">
        <v>357</v>
      </c>
      <c r="F230" s="440">
        <f>COUNTIFS(障害学生情報入力シート!$E$25:$E$1024,障害学生情報入力シート!$E$5,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30" s="418">
        <f>COUNTIFS(障害学生情報入力シート!$E$25:$E$1024,障害学生情報入力シート!$E$5,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30" s="417">
        <f>COUNTIFS(障害学生情報入力シート!$E$25:$E$1024,障害学生情報入力シート!$E$5,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30" s="420">
        <f>COUNTIFS(障害学生情報入力シート!$E$25:$E$1024,障害学生情報入力シート!$E$5,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30" s="418">
        <f>COUNTIFS(障害学生情報入力シート!$E$25:$E$1024,障害学生情報入力シート!$E$5,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30" s="417">
        <f>COUNTIFS(障害学生情報入力シート!$E$25:$E$1024,障害学生情報入力シート!$E$5,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30" s="420">
        <f>COUNTIFS(障害学生情報入力シート!$E$25:$E$1024,障害学生情報入力シート!$E$5,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30" s="420">
        <f>COUNTIFS(障害学生情報入力シート!$E$25:$E$1024,障害学生情報入力シート!$E$5,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30" s="418">
        <f>COUNTIFS(障害学生情報入力シート!$E$25:$E$1024,障害学生情報入力シート!$E$5,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30" s="419">
        <f>COUNTIFS(障害学生情報入力シート!$E$25:$E$1024,障害学生情報入力シート!$E$5,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30" s="418">
        <f>COUNTIFS(障害学生情報入力シート!$E$25:$E$1024,障害学生情報入力シート!$E$5,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30" s="472">
        <f>COUNTIFS(障害学生情報入力シート!$E$25:$E$1024,障害学生情報入力シート!$E$5,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30" s="620"/>
      <c r="S230" s="620"/>
      <c r="T230" s="620"/>
      <c r="U230" s="620"/>
      <c r="V230" s="419">
        <f>COUNTIFS(障害学生情報入力シート!$E$25:$E$1024,障害学生情報入力シート!$E$5,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30" s="420">
        <f>COUNTIFS(障害学生情報入力シート!$E$25:$E$1024,障害学生情報入力シート!$E$5,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30" s="417">
        <f>COUNTIFS(障害学生情報入力シート!$E$25:$E$1024,障害学生情報入力シート!$E$5,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30" s="420">
        <f>COUNTIFS(障害学生情報入力シート!$E$25:$E$1024,障害学生情報入力シート!$E$5,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30" s="418">
        <f>COUNTIFS(障害学生情報入力シート!$E$25:$E$1024,障害学生情報入力シート!$E$5,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30" s="473">
        <f>COUNTIFS(障害学生情報入力シート!$E$25:$E$1024,障害学生情報入力シート!$E$5,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30" s="467">
        <f t="shared" si="25"/>
        <v>0</v>
      </c>
    </row>
    <row r="231" spans="1:28" ht="13.5" hidden="1" customHeight="1" x14ac:dyDescent="0.4">
      <c r="A231" s="1554"/>
      <c r="B231" s="1556"/>
      <c r="C231" s="1557"/>
      <c r="D231" s="1557"/>
      <c r="E231" s="468" t="s">
        <v>341</v>
      </c>
      <c r="F231" s="438">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31" s="412">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31" s="413">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31" s="414">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31" s="412">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31" s="413">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31" s="414">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31" s="414">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31" s="412">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31" s="413">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31" s="412">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31" s="413">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31" s="620"/>
      <c r="S231" s="620"/>
      <c r="T231" s="620"/>
      <c r="U231" s="620"/>
      <c r="V231" s="413">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31" s="414">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31" s="414">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31" s="414">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31" s="412">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31" s="470">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31" s="471">
        <f t="shared" si="25"/>
        <v>0</v>
      </c>
    </row>
    <row r="232" spans="1:28" ht="13.5" hidden="1" customHeight="1" x14ac:dyDescent="0.4">
      <c r="A232" s="1554"/>
      <c r="B232" s="1556" t="s">
        <v>243</v>
      </c>
      <c r="C232" s="1557"/>
      <c r="D232" s="1557"/>
      <c r="E232" s="464" t="s">
        <v>357</v>
      </c>
      <c r="F232" s="440">
        <f>COUNTIFS(障害学生情報入力シート!$E$25:$E$1024,障害学生情報入力シート!$E$5,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32" s="418">
        <f>COUNTIFS(障害学生情報入力シート!$E$25:$E$1024,障害学生情報入力シート!$E$5,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32" s="417">
        <f>COUNTIFS(障害学生情報入力シート!$E$25:$E$1024,障害学生情報入力シート!$E$5,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32" s="420">
        <f>COUNTIFS(障害学生情報入力シート!$E$25:$E$1024,障害学生情報入力シート!$E$5,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32" s="418">
        <f>COUNTIFS(障害学生情報入力シート!$E$25:$E$1024,障害学生情報入力シート!$E$5,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32" s="417">
        <f>COUNTIFS(障害学生情報入力シート!$E$25:$E$1024,障害学生情報入力シート!$E$5,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32" s="420">
        <f>COUNTIFS(障害学生情報入力シート!$E$25:$E$1024,障害学生情報入力シート!$E$5,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32" s="420">
        <f>COUNTIFS(障害学生情報入力シート!$E$25:$E$1024,障害学生情報入力シート!$E$5,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32" s="418">
        <f>COUNTIFS(障害学生情報入力シート!$E$25:$E$1024,障害学生情報入力シート!$E$5,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32" s="419">
        <f>COUNTIFS(障害学生情報入力シート!$E$25:$E$1024,障害学生情報入力シート!$E$5,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32" s="418">
        <f>COUNTIFS(障害学生情報入力シート!$E$25:$E$1024,障害学生情報入力シート!$E$5,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32" s="472">
        <f>COUNTIFS(障害学生情報入力シート!$E$25:$E$1024,障害学生情報入力シート!$E$5,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32" s="620"/>
      <c r="S232" s="620"/>
      <c r="T232" s="620"/>
      <c r="U232" s="620"/>
      <c r="V232" s="419">
        <f>COUNTIFS(障害学生情報入力シート!$E$25:$E$1024,障害学生情報入力シート!$E$5,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32" s="420">
        <f>COUNTIFS(障害学生情報入力シート!$E$25:$E$1024,障害学生情報入力シート!$E$5,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32" s="417">
        <f>COUNTIFS(障害学生情報入力シート!$E$25:$E$1024,障害学生情報入力シート!$E$5,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32" s="420">
        <f>COUNTIFS(障害学生情報入力シート!$E$25:$E$1024,障害学生情報入力シート!$E$5,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32" s="418">
        <f>COUNTIFS(障害学生情報入力シート!$E$25:$E$1024,障害学生情報入力シート!$E$5,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32" s="473">
        <f>COUNTIFS(障害学生情報入力シート!$E$25:$E$1024,障害学生情報入力シート!$E$5,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32" s="474">
        <f t="shared" si="25"/>
        <v>0</v>
      </c>
    </row>
    <row r="233" spans="1:28" ht="13.5" hidden="1" customHeight="1" thickBot="1" x14ac:dyDescent="0.45">
      <c r="A233" s="1554"/>
      <c r="B233" s="1558"/>
      <c r="C233" s="1559"/>
      <c r="D233" s="1559"/>
      <c r="E233" s="475" t="s">
        <v>341</v>
      </c>
      <c r="F233" s="444">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33" s="425">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33" s="426">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33" s="427">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33" s="425">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33" s="426">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33" s="427">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33" s="427">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33" s="425">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33" s="426">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33" s="425">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33" s="426">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33" s="621"/>
      <c r="S233" s="621"/>
      <c r="T233" s="621"/>
      <c r="U233" s="621"/>
      <c r="V233" s="426">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33" s="427">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33" s="427">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33" s="427">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33" s="425">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33" s="477">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33" s="478">
        <f t="shared" si="25"/>
        <v>0</v>
      </c>
    </row>
    <row r="234" spans="1:28" ht="13.5" hidden="1" customHeight="1" thickTop="1" x14ac:dyDescent="0.4">
      <c r="A234" s="1554"/>
      <c r="B234" s="1560" t="s">
        <v>299</v>
      </c>
      <c r="C234" s="1561"/>
      <c r="D234" s="1561"/>
      <c r="E234" s="479" t="s">
        <v>357</v>
      </c>
      <c r="F234" s="480">
        <f>SUM(F226,F228,F230,F232)</f>
        <v>0</v>
      </c>
      <c r="G234" s="481">
        <f t="shared" ref="G234:Q234" si="26">SUM(G226,G228,G230,G232)</f>
        <v>0</v>
      </c>
      <c r="H234" s="482">
        <f t="shared" si="26"/>
        <v>0</v>
      </c>
      <c r="I234" s="482">
        <f t="shared" si="26"/>
        <v>0</v>
      </c>
      <c r="J234" s="483">
        <f>SUM(J226,J228,J230,J232)</f>
        <v>0</v>
      </c>
      <c r="K234" s="484">
        <f t="shared" si="26"/>
        <v>0</v>
      </c>
      <c r="L234" s="485">
        <f t="shared" si="26"/>
        <v>0</v>
      </c>
      <c r="M234" s="485">
        <f t="shared" si="26"/>
        <v>0</v>
      </c>
      <c r="N234" s="486">
        <f t="shared" si="26"/>
        <v>0</v>
      </c>
      <c r="O234" s="487">
        <f t="shared" si="26"/>
        <v>0</v>
      </c>
      <c r="P234" s="488">
        <f t="shared" si="26"/>
        <v>0</v>
      </c>
      <c r="Q234" s="489">
        <f t="shared" si="26"/>
        <v>0</v>
      </c>
      <c r="R234" s="622"/>
      <c r="S234" s="623"/>
      <c r="T234" s="623"/>
      <c r="U234" s="624"/>
      <c r="V234" s="493">
        <f t="shared" ref="V234:AA235" si="27">SUM(V226,V228,V230,V232)</f>
        <v>0</v>
      </c>
      <c r="W234" s="494">
        <f t="shared" si="27"/>
        <v>0</v>
      </c>
      <c r="X234" s="495">
        <f t="shared" si="27"/>
        <v>0</v>
      </c>
      <c r="Y234" s="495">
        <f t="shared" si="27"/>
        <v>0</v>
      </c>
      <c r="Z234" s="496">
        <f t="shared" si="27"/>
        <v>0</v>
      </c>
      <c r="AA234" s="497">
        <f t="shared" si="27"/>
        <v>0</v>
      </c>
      <c r="AB234" s="498">
        <f t="shared" si="25"/>
        <v>0</v>
      </c>
    </row>
    <row r="235" spans="1:28" ht="13.5" hidden="1" customHeight="1" thickBot="1" x14ac:dyDescent="0.45">
      <c r="A235" s="1555"/>
      <c r="B235" s="1562"/>
      <c r="C235" s="1563"/>
      <c r="D235" s="1563"/>
      <c r="E235" s="499" t="s">
        <v>341</v>
      </c>
      <c r="F235" s="500">
        <f t="shared" ref="F235:Q235" si="28">SUM(F227,F229,F231,F233)</f>
        <v>0</v>
      </c>
      <c r="G235" s="501">
        <f t="shared" si="28"/>
        <v>0</v>
      </c>
      <c r="H235" s="502">
        <f t="shared" si="28"/>
        <v>0</v>
      </c>
      <c r="I235" s="502">
        <f t="shared" si="28"/>
        <v>0</v>
      </c>
      <c r="J235" s="503">
        <f>SUM(J227,J229,J231,J233)</f>
        <v>0</v>
      </c>
      <c r="K235" s="504">
        <f t="shared" si="28"/>
        <v>0</v>
      </c>
      <c r="L235" s="505">
        <f t="shared" si="28"/>
        <v>0</v>
      </c>
      <c r="M235" s="505">
        <f t="shared" si="28"/>
        <v>0</v>
      </c>
      <c r="N235" s="506">
        <f t="shared" si="28"/>
        <v>0</v>
      </c>
      <c r="O235" s="507">
        <f t="shared" si="28"/>
        <v>0</v>
      </c>
      <c r="P235" s="508">
        <f t="shared" si="28"/>
        <v>0</v>
      </c>
      <c r="Q235" s="509">
        <f t="shared" si="28"/>
        <v>0</v>
      </c>
      <c r="R235" s="622"/>
      <c r="S235" s="623"/>
      <c r="T235" s="623"/>
      <c r="U235" s="624"/>
      <c r="V235" s="510">
        <f t="shared" si="27"/>
        <v>0</v>
      </c>
      <c r="W235" s="511">
        <f t="shared" si="27"/>
        <v>0</v>
      </c>
      <c r="X235" s="512">
        <f t="shared" si="27"/>
        <v>0</v>
      </c>
      <c r="Y235" s="512">
        <f t="shared" si="27"/>
        <v>0</v>
      </c>
      <c r="Z235" s="513">
        <f t="shared" si="27"/>
        <v>0</v>
      </c>
      <c r="AA235" s="514">
        <f t="shared" si="27"/>
        <v>0</v>
      </c>
      <c r="AB235" s="515">
        <f t="shared" si="25"/>
        <v>0</v>
      </c>
    </row>
    <row r="236" spans="1:28" ht="13.5" hidden="1" customHeight="1" thickTop="1" x14ac:dyDescent="0.4">
      <c r="A236" s="1541" t="s">
        <v>360</v>
      </c>
      <c r="B236" s="1543" t="s">
        <v>361</v>
      </c>
      <c r="C236" s="1544"/>
      <c r="D236" s="1544"/>
      <c r="E236" s="516" t="s">
        <v>357</v>
      </c>
      <c r="F236" s="430">
        <f>COUNTIFS(障害学生情報入力シート!$E$25:$E$1024,障害学生情報入力シート!$E$5,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36" s="431">
        <f>COUNTIFS(障害学生情報入力シート!$E$25:$E$1024,障害学生情報入力シート!$E$5,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36" s="432">
        <f>COUNTIFS(障害学生情報入力シート!$E$25:$E$1024,障害学生情報入力シート!$E$5,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36" s="433">
        <f>COUNTIFS(障害学生情報入力シート!$E$25:$E$1024,障害学生情報入力シート!$E$5,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36" s="431">
        <f>COUNTIFS(障害学生情報入力シート!$E$25:$E$1024,障害学生情報入力シート!$E$5,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36" s="432">
        <f>COUNTIFS(障害学生情報入力シート!$E$25:$E$1024,障害学生情報入力シート!$E$5,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36" s="433">
        <f>COUNTIFS(障害学生情報入力シート!$E$25:$E$1024,障害学生情報入力シート!$E$5,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36" s="433">
        <f>COUNTIFS(障害学生情報入力シート!$E$25:$E$1024,障害学生情報入力シート!$E$5,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36" s="431">
        <f>COUNTIFS(障害学生情報入力シート!$E$25:$E$1024,障害学生情報入力シート!$E$5,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36" s="432">
        <f>COUNTIFS(障害学生情報入力シート!$E$25:$E$1024,障害学生情報入力シート!$E$5,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36" s="431">
        <f>COUNTIFS(障害学生情報入力シート!$E$25:$E$1024,障害学生情報入力シート!$E$5,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36" s="432">
        <f>COUNTIFS(障害学生情報入力シート!$E$25:$E$1024,障害学生情報入力シート!$E$5,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36" s="432">
        <f>COUNTIFS(障害学生情報入力シート!$E$25:$E$1024,障害学生情報入力シート!$E$5,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36" s="433">
        <f>COUNTIFS(障害学生情報入力シート!$E$25:$E$1024,障害学生情報入力シート!$E$5,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36" s="433">
        <f>COUNTIFS(障害学生情報入力シート!$E$25:$E$1024,障害学生情報入力シート!$E$5,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36" s="431">
        <f>COUNTIFS(障害学生情報入力シート!$E$25:$E$1024,障害学生情報入力シート!$E$5,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36" s="619"/>
      <c r="W236" s="619"/>
      <c r="X236" s="619"/>
      <c r="Y236" s="619"/>
      <c r="Z236" s="619"/>
      <c r="AA236" s="466">
        <f>COUNTIFS(障害学生情報入力シート!$E$25:$E$1024,障害学生情報入力シート!$E$5,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36" s="517">
        <f t="shared" si="25"/>
        <v>0</v>
      </c>
    </row>
    <row r="237" spans="1:28" ht="13.5" hidden="1" customHeight="1" x14ac:dyDescent="0.4">
      <c r="A237" s="1541"/>
      <c r="B237" s="1545"/>
      <c r="C237" s="1546"/>
      <c r="D237" s="1546"/>
      <c r="E237" s="518" t="s">
        <v>341</v>
      </c>
      <c r="F237"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37" s="412">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37" s="413">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37" s="414">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37" s="412">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37" s="413">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37" s="414">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37" s="414">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37" s="412">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37" s="413">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37" s="412">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37" s="413">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37" s="413">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37" s="414">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37" s="414">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37" s="412">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37" s="620"/>
      <c r="W237" s="620"/>
      <c r="X237" s="620"/>
      <c r="Y237" s="620"/>
      <c r="Z237" s="620"/>
      <c r="AA237"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37" s="519">
        <f t="shared" si="25"/>
        <v>0</v>
      </c>
    </row>
    <row r="238" spans="1:28" ht="13.5" hidden="1" customHeight="1" x14ac:dyDescent="0.4">
      <c r="A238" s="1541"/>
      <c r="B238" s="1545" t="s">
        <v>246</v>
      </c>
      <c r="C238" s="1546"/>
      <c r="D238" s="1546"/>
      <c r="E238" s="520" t="s">
        <v>357</v>
      </c>
      <c r="F238" s="440">
        <f>COUNTIFS(障害学生情報入力シート!$E$25:$E$1024,障害学生情報入力シート!$E$5,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238" s="418">
        <f>COUNTIFS(障害学生情報入力シート!$E$25:$E$1024,障害学生情報入力シート!$E$5,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238" s="419">
        <f>COUNTIFS(障害学生情報入力シート!$E$25:$E$1024,障害学生情報入力シート!$E$5,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238" s="420">
        <f>COUNTIFS(障害学生情報入力シート!$E$25:$E$1024,障害学生情報入力シート!$E$5,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238" s="418">
        <f>COUNTIFS(障害学生情報入力シート!$E$25:$E$1024,障害学生情報入力シート!$E$5,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238" s="419">
        <f>COUNTIFS(障害学生情報入力シート!$E$25:$E$1024,障害学生情報入力シート!$E$5,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238" s="420">
        <f>COUNTIFS(障害学生情報入力シート!$E$25:$E$1024,障害学生情報入力シート!$E$5,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238" s="420">
        <f>COUNTIFS(障害学生情報入力シート!$E$25:$E$1024,障害学生情報入力シート!$E$5,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238" s="418">
        <f>COUNTIFS(障害学生情報入力シート!$E$25:$E$1024,障害学生情報入力シート!$E$5,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238" s="419">
        <f>COUNTIFS(障害学生情報入力シート!$E$25:$E$1024,障害学生情報入力シート!$E$5,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238" s="418">
        <f>COUNTIFS(障害学生情報入力シート!$E$25:$E$1024,障害学生情報入力シート!$E$5,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238" s="419">
        <f>COUNTIFS(障害学生情報入力シート!$E$25:$E$1024,障害学生情報入力シート!$E$5,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238" s="419">
        <f>COUNTIFS(障害学生情報入力シート!$E$25:$E$1024,障害学生情報入力シート!$E$5,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238" s="420">
        <f>COUNTIFS(障害学生情報入力シート!$E$25:$E$1024,障害学生情報入力シート!$E$5,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238" s="420">
        <f>COUNTIFS(障害学生情報入力シート!$E$25:$E$1024,障害学生情報入力シート!$E$5,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238" s="418">
        <f>COUNTIFS(障害学生情報入力シート!$E$25:$E$1024,障害学生情報入力シート!$E$5,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238" s="620"/>
      <c r="W238" s="620"/>
      <c r="X238" s="620"/>
      <c r="Y238" s="620"/>
      <c r="Z238" s="620"/>
      <c r="AA238" s="521">
        <f>COUNTIFS(障害学生情報入力シート!$E$25:$E$1024,障害学生情報入力シート!$E$5,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238" s="522">
        <f t="shared" si="25"/>
        <v>0</v>
      </c>
    </row>
    <row r="239" spans="1:28" ht="13.5" hidden="1" customHeight="1" x14ac:dyDescent="0.4">
      <c r="A239" s="1541"/>
      <c r="B239" s="1545"/>
      <c r="C239" s="1546"/>
      <c r="D239" s="1546"/>
      <c r="E239" s="518" t="s">
        <v>341</v>
      </c>
      <c r="F239"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239" s="412">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239" s="413">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239" s="414">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239" s="412">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239" s="413">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239" s="414">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239" s="414">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239" s="412">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239" s="413">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239" s="412">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239" s="413">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239" s="413">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239" s="414">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239" s="414">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239" s="412">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239" s="620"/>
      <c r="W239" s="620"/>
      <c r="X239" s="620"/>
      <c r="Y239" s="620"/>
      <c r="Z239" s="620"/>
      <c r="AA239"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239" s="519">
        <f t="shared" si="25"/>
        <v>0</v>
      </c>
    </row>
    <row r="240" spans="1:28" ht="15" hidden="1" customHeight="1" x14ac:dyDescent="0.4">
      <c r="A240" s="1541"/>
      <c r="B240" s="1545" t="s">
        <v>247</v>
      </c>
      <c r="C240" s="1546"/>
      <c r="D240" s="1546"/>
      <c r="E240" s="520" t="s">
        <v>357</v>
      </c>
      <c r="F240" s="440">
        <f>COUNTIFS(障害学生情報入力シート!$E$25:$E$1024,障害学生情報入力シート!$E$5,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240" s="418">
        <f>COUNTIFS(障害学生情報入力シート!$E$25:$E$1024,障害学生情報入力シート!$E$5,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240" s="419">
        <f>COUNTIFS(障害学生情報入力シート!$E$25:$E$1024,障害学生情報入力シート!$E$5,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240" s="420">
        <f>COUNTIFS(障害学生情報入力シート!$E$25:$E$1024,障害学生情報入力シート!$E$5,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240" s="418">
        <f>COUNTIFS(障害学生情報入力シート!$E$25:$E$1024,障害学生情報入力シート!$E$5,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240" s="419">
        <f>COUNTIFS(障害学生情報入力シート!$E$25:$E$1024,障害学生情報入力シート!$E$5,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240" s="420">
        <f>COUNTIFS(障害学生情報入力シート!$E$25:$E$1024,障害学生情報入力シート!$E$5,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240" s="420">
        <f>COUNTIFS(障害学生情報入力シート!$E$25:$E$1024,障害学生情報入力シート!$E$5,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240" s="418">
        <f>COUNTIFS(障害学生情報入力シート!$E$25:$E$1024,障害学生情報入力シート!$E$5,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240" s="419">
        <f>COUNTIFS(障害学生情報入力シート!$E$25:$E$1024,障害学生情報入力シート!$E$5,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240" s="418">
        <f>COUNTIFS(障害学生情報入力シート!$E$25:$E$1024,障害学生情報入力シート!$E$5,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240" s="419">
        <f>COUNTIFS(障害学生情報入力シート!$E$25:$E$1024,障害学生情報入力シート!$E$5,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240" s="419">
        <f>COUNTIFS(障害学生情報入力シート!$E$25:$E$1024,障害学生情報入力シート!$E$5,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240" s="420">
        <f>COUNTIFS(障害学生情報入力シート!$E$25:$E$1024,障害学生情報入力シート!$E$5,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240" s="420">
        <f>COUNTIFS(障害学生情報入力シート!$E$25:$E$1024,障害学生情報入力シート!$E$5,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240" s="418">
        <f>COUNTIFS(障害学生情報入力シート!$E$25:$E$1024,障害学生情報入力シート!$E$5,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240" s="620"/>
      <c r="W240" s="620"/>
      <c r="X240" s="620"/>
      <c r="Y240" s="620"/>
      <c r="Z240" s="620"/>
      <c r="AA240" s="521">
        <f>COUNTIFS(障害学生情報入力シート!$E$25:$E$1024,障害学生情報入力シート!$E$5,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240" s="522">
        <f>SUM(F240:AA240)</f>
        <v>0</v>
      </c>
    </row>
    <row r="241" spans="1:28" ht="15" hidden="1" customHeight="1" x14ac:dyDescent="0.4">
      <c r="A241" s="1541"/>
      <c r="B241" s="1545"/>
      <c r="C241" s="1546"/>
      <c r="D241" s="1546"/>
      <c r="E241" s="518" t="s">
        <v>341</v>
      </c>
      <c r="F241"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241" s="412">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241" s="413">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241" s="414">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241" s="412">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241" s="413">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241" s="414">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241" s="414">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241" s="412">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241" s="413">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241" s="412">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241" s="413">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241" s="413">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241" s="414">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241" s="414">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241" s="412">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241" s="620"/>
      <c r="W241" s="620"/>
      <c r="X241" s="620"/>
      <c r="Y241" s="620"/>
      <c r="Z241" s="620"/>
      <c r="AA241"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241" s="519">
        <f>SUM(F241:AA241)</f>
        <v>0</v>
      </c>
    </row>
    <row r="242" spans="1:28" ht="13.5" hidden="1" customHeight="1" x14ac:dyDescent="0.4">
      <c r="A242" s="1541"/>
      <c r="B242" s="1545" t="s">
        <v>362</v>
      </c>
      <c r="C242" s="1546"/>
      <c r="D242" s="1546"/>
      <c r="E242" s="520" t="s">
        <v>357</v>
      </c>
      <c r="F242" s="440">
        <f>COUNTIFS(障害学生情報入力シート!$E$25:$E$1024,障害学生情報入力シート!$E$5,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242" s="418">
        <f>COUNTIFS(障害学生情報入力シート!$E$25:$E$1024,障害学生情報入力シート!$E$5,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242" s="419">
        <f>COUNTIFS(障害学生情報入力シート!$E$25:$E$1024,障害学生情報入力シート!$E$5,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242" s="420">
        <f>COUNTIFS(障害学生情報入力シート!$E$25:$E$1024,障害学生情報入力シート!$E$5,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242" s="418">
        <f>COUNTIFS(障害学生情報入力シート!$E$25:$E$1024,障害学生情報入力シート!$E$5,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242" s="419">
        <f>COUNTIFS(障害学生情報入力シート!$E$25:$E$1024,障害学生情報入力シート!$E$5,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242" s="420">
        <f>COUNTIFS(障害学生情報入力シート!$E$25:$E$1024,障害学生情報入力シート!$E$5,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242" s="420">
        <f>COUNTIFS(障害学生情報入力シート!$E$25:$E$1024,障害学生情報入力シート!$E$5,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242" s="418">
        <f>COUNTIFS(障害学生情報入力シート!$E$25:$E$1024,障害学生情報入力シート!$E$5,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242" s="419">
        <f>COUNTIFS(障害学生情報入力シート!$E$25:$E$1024,障害学生情報入力シート!$E$5,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242" s="418">
        <f>COUNTIFS(障害学生情報入力シート!$E$25:$E$1024,障害学生情報入力シート!$E$5,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242" s="419">
        <f>COUNTIFS(障害学生情報入力シート!$E$25:$E$1024,障害学生情報入力シート!$E$5,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242" s="419">
        <f>COUNTIFS(障害学生情報入力シート!$E$25:$E$1024,障害学生情報入力シート!$E$5,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242" s="420">
        <f>COUNTIFS(障害学生情報入力シート!$E$25:$E$1024,障害学生情報入力シート!$E$5,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242" s="420">
        <f>COUNTIFS(障害学生情報入力シート!$E$25:$E$1024,障害学生情報入力シート!$E$5,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242" s="418">
        <f>COUNTIFS(障害学生情報入力シート!$E$25:$E$1024,障害学生情報入力シート!$E$5,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242" s="620"/>
      <c r="W242" s="620"/>
      <c r="X242" s="620"/>
      <c r="Y242" s="620"/>
      <c r="Z242" s="620"/>
      <c r="AA242" s="521">
        <f>COUNTIFS(障害学生情報入力シート!$E$25:$E$1024,障害学生情報入力シート!$E$5,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242" s="522">
        <f t="shared" ref="AB242:AB247" si="29">SUM(F242:AA242)</f>
        <v>0</v>
      </c>
    </row>
    <row r="243" spans="1:28" ht="13.5" hidden="1" customHeight="1" x14ac:dyDescent="0.4">
      <c r="A243" s="1541"/>
      <c r="B243" s="1545"/>
      <c r="C243" s="1546"/>
      <c r="D243" s="1546"/>
      <c r="E243" s="518" t="s">
        <v>341</v>
      </c>
      <c r="F243"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243" s="412">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243" s="413">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243" s="414">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243" s="412">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243" s="413">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243" s="414">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243" s="414">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243" s="412">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243" s="413">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243" s="412">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243" s="413">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243" s="413">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243" s="414">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243" s="414">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243" s="412">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243" s="620"/>
      <c r="W243" s="620"/>
      <c r="X243" s="620"/>
      <c r="Y243" s="620"/>
      <c r="Z243" s="620"/>
      <c r="AA243"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243" s="519">
        <f t="shared" si="29"/>
        <v>0</v>
      </c>
    </row>
    <row r="244" spans="1:28" ht="13.5" hidden="1" customHeight="1" x14ac:dyDescent="0.4">
      <c r="A244" s="1541"/>
      <c r="B244" s="1545" t="s">
        <v>248</v>
      </c>
      <c r="C244" s="1546"/>
      <c r="D244" s="1546"/>
      <c r="E244" s="520" t="s">
        <v>357</v>
      </c>
      <c r="F244" s="440">
        <f>COUNTIFS(障害学生情報入力シート!$E$25:$E$1024,障害学生情報入力シート!$E$5,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244" s="418">
        <f>COUNTIFS(障害学生情報入力シート!$E$25:$E$1024,障害学生情報入力シート!$E$5,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244" s="419">
        <f>COUNTIFS(障害学生情報入力シート!$E$25:$E$1024,障害学生情報入力シート!$E$5,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244" s="420">
        <f>COUNTIFS(障害学生情報入力シート!$E$25:$E$1024,障害学生情報入力シート!$E$5,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244" s="418">
        <f>COUNTIFS(障害学生情報入力シート!$E$25:$E$1024,障害学生情報入力シート!$E$5,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244" s="419">
        <f>COUNTIFS(障害学生情報入力シート!$E$25:$E$1024,障害学生情報入力シート!$E$5,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244" s="420">
        <f>COUNTIFS(障害学生情報入力シート!$E$25:$E$1024,障害学生情報入力シート!$E$5,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244" s="420">
        <f>COUNTIFS(障害学生情報入力シート!$E$25:$E$1024,障害学生情報入力シート!$E$5,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244" s="418">
        <f>COUNTIFS(障害学生情報入力シート!$E$25:$E$1024,障害学生情報入力シート!$E$5,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244" s="419">
        <f>COUNTIFS(障害学生情報入力シート!$E$25:$E$1024,障害学生情報入力シート!$E$5,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244" s="418">
        <f>COUNTIFS(障害学生情報入力シート!$E$25:$E$1024,障害学生情報入力シート!$E$5,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244" s="419">
        <f>COUNTIFS(障害学生情報入力シート!$E$25:$E$1024,障害学生情報入力シート!$E$5,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244" s="419">
        <f>COUNTIFS(障害学生情報入力シート!$E$25:$E$1024,障害学生情報入力シート!$E$5,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244" s="420">
        <f>COUNTIFS(障害学生情報入力シート!$E$25:$E$1024,障害学生情報入力シート!$E$5,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244" s="420">
        <f>COUNTIFS(障害学生情報入力シート!$E$25:$E$1024,障害学生情報入力シート!$E$5,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244" s="418">
        <f>COUNTIFS(障害学生情報入力シート!$E$25:$E$1024,障害学生情報入力シート!$E$5,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244" s="620"/>
      <c r="W244" s="620"/>
      <c r="X244" s="620"/>
      <c r="Y244" s="620"/>
      <c r="Z244" s="620"/>
      <c r="AA244" s="521">
        <f>COUNTIFS(障害学生情報入力シート!$E$25:$E$1024,障害学生情報入力シート!$E$5,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244" s="517">
        <f t="shared" si="29"/>
        <v>0</v>
      </c>
    </row>
    <row r="245" spans="1:28" ht="13.5" hidden="1" customHeight="1" thickBot="1" x14ac:dyDescent="0.45">
      <c r="A245" s="1541"/>
      <c r="B245" s="1547"/>
      <c r="C245" s="1548"/>
      <c r="D245" s="1548"/>
      <c r="E245" s="523" t="s">
        <v>341</v>
      </c>
      <c r="F245" s="444">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245" s="425">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245" s="426">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245" s="427">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245" s="425">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245" s="426">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245" s="427">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245" s="427">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245" s="425">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245" s="426">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245" s="425">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245" s="426">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245" s="426">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245" s="427">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245" s="427">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245" s="425">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245" s="621"/>
      <c r="W245" s="621"/>
      <c r="X245" s="621"/>
      <c r="Y245" s="621"/>
      <c r="Z245" s="621"/>
      <c r="AA245" s="477">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245" s="524">
        <f t="shared" si="29"/>
        <v>0</v>
      </c>
    </row>
    <row r="246" spans="1:28" ht="13.5" hidden="1" customHeight="1" thickTop="1" x14ac:dyDescent="0.4">
      <c r="A246" s="1541"/>
      <c r="B246" s="1549" t="s">
        <v>299</v>
      </c>
      <c r="C246" s="1550"/>
      <c r="D246" s="1550"/>
      <c r="E246" s="525" t="s">
        <v>357</v>
      </c>
      <c r="F246" s="480">
        <f>SUM(F236,F238,F240,F242,F244)</f>
        <v>0</v>
      </c>
      <c r="G246" s="481">
        <f t="shared" ref="G246:U247" si="30">SUM(G236,G238,G240,G242,G244)</f>
        <v>0</v>
      </c>
      <c r="H246" s="482">
        <f t="shared" si="30"/>
        <v>0</v>
      </c>
      <c r="I246" s="482">
        <f t="shared" si="30"/>
        <v>0</v>
      </c>
      <c r="J246" s="483">
        <f>SUM(J236,J238,J240,J242,J244)</f>
        <v>0</v>
      </c>
      <c r="K246" s="484">
        <f t="shared" si="30"/>
        <v>0</v>
      </c>
      <c r="L246" s="485">
        <f t="shared" si="30"/>
        <v>0</v>
      </c>
      <c r="M246" s="485">
        <f t="shared" si="30"/>
        <v>0</v>
      </c>
      <c r="N246" s="486">
        <f t="shared" si="30"/>
        <v>0</v>
      </c>
      <c r="O246" s="487">
        <f t="shared" si="30"/>
        <v>0</v>
      </c>
      <c r="P246" s="488">
        <f t="shared" si="30"/>
        <v>0</v>
      </c>
      <c r="Q246" s="489">
        <f>SUM(Q236,Q238,Q240,Q242,Q244)</f>
        <v>0</v>
      </c>
      <c r="R246" s="526">
        <f t="shared" si="30"/>
        <v>0</v>
      </c>
      <c r="S246" s="527">
        <f t="shared" si="30"/>
        <v>0</v>
      </c>
      <c r="T246" s="527">
        <f t="shared" si="30"/>
        <v>0</v>
      </c>
      <c r="U246" s="528">
        <f t="shared" si="30"/>
        <v>0</v>
      </c>
      <c r="V246" s="622"/>
      <c r="W246" s="623"/>
      <c r="X246" s="623"/>
      <c r="Y246" s="623"/>
      <c r="Z246" s="624"/>
      <c r="AA246" s="497">
        <f>SUM(AA236,AA238,AA240,AA242,AA244)</f>
        <v>0</v>
      </c>
      <c r="AB246" s="529">
        <f t="shared" si="29"/>
        <v>0</v>
      </c>
    </row>
    <row r="247" spans="1:28" ht="13.5" hidden="1" customHeight="1" thickBot="1" x14ac:dyDescent="0.45">
      <c r="A247" s="1542"/>
      <c r="B247" s="1551"/>
      <c r="C247" s="1552"/>
      <c r="D247" s="1552"/>
      <c r="E247" s="530" t="s">
        <v>341</v>
      </c>
      <c r="F247" s="531">
        <f>SUM(F237,F239,F241,F243,F245)</f>
        <v>0</v>
      </c>
      <c r="G247" s="532">
        <f t="shared" si="30"/>
        <v>0</v>
      </c>
      <c r="H247" s="533">
        <f t="shared" si="30"/>
        <v>0</v>
      </c>
      <c r="I247" s="533">
        <f t="shared" si="30"/>
        <v>0</v>
      </c>
      <c r="J247" s="534">
        <f>SUM(J237,J239,J241,J243,J245)</f>
        <v>0</v>
      </c>
      <c r="K247" s="535">
        <f t="shared" si="30"/>
        <v>0</v>
      </c>
      <c r="L247" s="536">
        <f t="shared" si="30"/>
        <v>0</v>
      </c>
      <c r="M247" s="536">
        <f t="shared" si="30"/>
        <v>0</v>
      </c>
      <c r="N247" s="537">
        <f t="shared" si="30"/>
        <v>0</v>
      </c>
      <c r="O247" s="538">
        <f t="shared" si="30"/>
        <v>0</v>
      </c>
      <c r="P247" s="539">
        <f t="shared" si="30"/>
        <v>0</v>
      </c>
      <c r="Q247" s="540">
        <f>SUM(Q237,Q239,Q241,Q243,Q245)</f>
        <v>0</v>
      </c>
      <c r="R247" s="541">
        <f t="shared" si="30"/>
        <v>0</v>
      </c>
      <c r="S247" s="542">
        <f t="shared" si="30"/>
        <v>0</v>
      </c>
      <c r="T247" s="542">
        <f t="shared" si="30"/>
        <v>0</v>
      </c>
      <c r="U247" s="543">
        <f t="shared" si="30"/>
        <v>0</v>
      </c>
      <c r="V247" s="625"/>
      <c r="W247" s="626"/>
      <c r="X247" s="626"/>
      <c r="Y247" s="626"/>
      <c r="Z247" s="627"/>
      <c r="AA247" s="547">
        <f>SUM(AA237,AA239,AA241,AA243,AA245)</f>
        <v>0</v>
      </c>
      <c r="AB247" s="548">
        <f t="shared" si="29"/>
        <v>0</v>
      </c>
    </row>
    <row r="248" spans="1:28" ht="13.5" hidden="1" customHeight="1" x14ac:dyDescent="0.4">
      <c r="A248" s="549"/>
      <c r="B248" s="198"/>
      <c r="C248" s="198"/>
      <c r="D248" s="198"/>
      <c r="E248" s="550"/>
      <c r="F248" s="345"/>
      <c r="G248" s="345"/>
      <c r="H248" s="345"/>
      <c r="I248" s="345"/>
      <c r="J248" s="345"/>
      <c r="K248" s="345"/>
      <c r="L248" s="345"/>
      <c r="M248" s="345"/>
      <c r="N248" s="345"/>
      <c r="O248" s="345"/>
      <c r="P248" s="345"/>
      <c r="Q248" s="345"/>
      <c r="R248" s="345"/>
      <c r="S248" s="345"/>
      <c r="T248" s="345"/>
      <c r="U248" s="345"/>
      <c r="V248" s="1540" t="s">
        <v>363</v>
      </c>
      <c r="W248" s="1540"/>
      <c r="X248" s="1540"/>
      <c r="Y248" s="1540"/>
      <c r="Z248" s="1540"/>
      <c r="AA248" s="1540"/>
      <c r="AB248" s="1540"/>
    </row>
    <row r="249" spans="1:28" x14ac:dyDescent="0.4">
      <c r="A249" s="1395" t="s">
        <v>585</v>
      </c>
      <c r="B249" s="1395"/>
      <c r="C249" s="1395"/>
      <c r="D249" s="1395"/>
      <c r="E249" s="1395"/>
      <c r="F249" s="1395"/>
      <c r="G249" s="1395"/>
      <c r="H249" s="1395"/>
      <c r="I249" s="1395"/>
      <c r="J249" s="1395"/>
      <c r="K249" s="1395"/>
      <c r="L249" s="1395"/>
      <c r="M249" s="1395"/>
      <c r="N249" s="1395"/>
      <c r="O249" s="1395"/>
      <c r="P249" s="1395"/>
      <c r="Q249" s="1395"/>
      <c r="R249" s="1395"/>
      <c r="S249" s="1395"/>
      <c r="T249" s="1395"/>
      <c r="U249" s="1395"/>
      <c r="V249" s="1395"/>
      <c r="W249" s="1395"/>
      <c r="X249" s="1395"/>
      <c r="Y249" s="1395"/>
      <c r="Z249" s="1395"/>
      <c r="AA249" s="1395"/>
      <c r="AB249" s="1395"/>
    </row>
    <row r="250" spans="1:28" ht="17.25" customHeight="1" thickBot="1" x14ac:dyDescent="0.45">
      <c r="A250" s="1619" t="s">
        <v>402</v>
      </c>
      <c r="B250" s="1619"/>
      <c r="C250" s="1619"/>
      <c r="D250" s="1619"/>
      <c r="E250" s="1619"/>
      <c r="F250" s="1619"/>
      <c r="G250" s="1619"/>
      <c r="H250" s="1619"/>
      <c r="I250" s="1619"/>
      <c r="J250" s="1619"/>
      <c r="K250" s="1619"/>
      <c r="L250" s="1619"/>
      <c r="M250" s="1619"/>
      <c r="N250" s="1619"/>
      <c r="O250" s="1619"/>
      <c r="P250" s="1619"/>
      <c r="Q250" s="1619"/>
      <c r="R250" s="1619"/>
      <c r="S250" s="346"/>
      <c r="T250" s="346"/>
      <c r="U250" s="346"/>
      <c r="V250" s="346"/>
      <c r="W250" s="346"/>
      <c r="X250" s="346"/>
      <c r="Y250" s="346"/>
      <c r="Z250" s="346"/>
      <c r="AA250" s="346"/>
      <c r="AB250" s="345"/>
    </row>
    <row r="251" spans="1:28" ht="59.85" customHeight="1" x14ac:dyDescent="0.4">
      <c r="A251" s="1620" t="s">
        <v>251</v>
      </c>
      <c r="B251" s="1621"/>
      <c r="C251" s="1621"/>
      <c r="D251" s="1621"/>
      <c r="E251" s="1622"/>
      <c r="F251" s="1623" t="s">
        <v>227</v>
      </c>
      <c r="G251" s="1624"/>
      <c r="H251" s="1625" t="s">
        <v>293</v>
      </c>
      <c r="I251" s="1626"/>
      <c r="J251" s="1627"/>
      <c r="K251" s="1628" t="s">
        <v>294</v>
      </c>
      <c r="L251" s="1629"/>
      <c r="M251" s="1629"/>
      <c r="N251" s="1630"/>
      <c r="O251" s="1631" t="s">
        <v>275</v>
      </c>
      <c r="P251" s="1632"/>
      <c r="Q251" s="1633" t="s">
        <v>239</v>
      </c>
      <c r="R251" s="1635" t="s">
        <v>2832</v>
      </c>
      <c r="S251" s="1636"/>
      <c r="T251" s="1636"/>
      <c r="U251" s="1637"/>
      <c r="V251" s="1608" t="s">
        <v>16</v>
      </c>
      <c r="W251" s="1609"/>
      <c r="X251" s="1609"/>
      <c r="Y251" s="1609"/>
      <c r="Z251" s="1610"/>
      <c r="AA251" s="1611" t="s">
        <v>249</v>
      </c>
      <c r="AB251" s="1613" t="s">
        <v>299</v>
      </c>
    </row>
    <row r="252" spans="1:28" ht="127.5" customHeight="1" x14ac:dyDescent="0.4">
      <c r="A252" s="1586"/>
      <c r="B252" s="1587"/>
      <c r="C252" s="1587"/>
      <c r="D252" s="1587"/>
      <c r="E252" s="1588"/>
      <c r="F252" s="347" t="s">
        <v>228</v>
      </c>
      <c r="G252" s="348" t="s">
        <v>23</v>
      </c>
      <c r="H252" s="349" t="s">
        <v>230</v>
      </c>
      <c r="I252" s="350" t="s">
        <v>28</v>
      </c>
      <c r="J252" s="351" t="s">
        <v>231</v>
      </c>
      <c r="K252" s="352" t="s">
        <v>233</v>
      </c>
      <c r="L252" s="353" t="s">
        <v>234</v>
      </c>
      <c r="M252" s="353" t="s">
        <v>235</v>
      </c>
      <c r="N252" s="354" t="s">
        <v>236</v>
      </c>
      <c r="O252" s="355" t="s">
        <v>338</v>
      </c>
      <c r="P252" s="356" t="s">
        <v>63</v>
      </c>
      <c r="Q252" s="1634"/>
      <c r="R252" s="357" t="s">
        <v>295</v>
      </c>
      <c r="S252" s="358" t="s">
        <v>366</v>
      </c>
      <c r="T252" s="358" t="s">
        <v>297</v>
      </c>
      <c r="U252" s="359" t="s">
        <v>243</v>
      </c>
      <c r="V252" s="360" t="s">
        <v>31</v>
      </c>
      <c r="W252" s="361" t="s">
        <v>17</v>
      </c>
      <c r="X252" s="361" t="s">
        <v>22</v>
      </c>
      <c r="Y252" s="361" t="s">
        <v>339</v>
      </c>
      <c r="Z252" s="362" t="s">
        <v>69</v>
      </c>
      <c r="AA252" s="1612"/>
      <c r="AB252" s="1577"/>
    </row>
    <row r="253" spans="1:28" ht="15.95" customHeight="1" x14ac:dyDescent="0.4">
      <c r="A253" s="1614" t="s">
        <v>403</v>
      </c>
      <c r="B253" s="1581"/>
      <c r="C253" s="1581"/>
      <c r="D253" s="1581"/>
      <c r="E253" s="1615"/>
      <c r="F253" s="363">
        <f>SUM(F261,F263,F265,F267,F269,F271,F273,F275,F277,F279,F281,F283)</f>
        <v>0</v>
      </c>
      <c r="G253" s="364">
        <f t="shared" ref="G253:AA254" si="31">SUM(G261,G263,G265,G267,G269,G271,G273,G275,G277,G279,G281,G283)</f>
        <v>0</v>
      </c>
      <c r="H253" s="365">
        <f t="shared" si="31"/>
        <v>0</v>
      </c>
      <c r="I253" s="366">
        <f t="shared" si="31"/>
        <v>0</v>
      </c>
      <c r="J253" s="367">
        <f>SUM(J261,J263,J265,J267,J269,J271,J273,J275,J277,J279,J281,J283)</f>
        <v>0</v>
      </c>
      <c r="K253" s="368">
        <f t="shared" si="31"/>
        <v>0</v>
      </c>
      <c r="L253" s="369">
        <f t="shared" si="31"/>
        <v>0</v>
      </c>
      <c r="M253" s="369">
        <f t="shared" si="31"/>
        <v>0</v>
      </c>
      <c r="N253" s="370">
        <f t="shared" si="31"/>
        <v>0</v>
      </c>
      <c r="O253" s="371">
        <f t="shared" si="31"/>
        <v>0</v>
      </c>
      <c r="P253" s="372">
        <f t="shared" si="31"/>
        <v>0</v>
      </c>
      <c r="Q253" s="373">
        <f t="shared" si="31"/>
        <v>0</v>
      </c>
      <c r="R253" s="374">
        <f t="shared" si="31"/>
        <v>0</v>
      </c>
      <c r="S253" s="375">
        <f t="shared" si="31"/>
        <v>0</v>
      </c>
      <c r="T253" s="375">
        <f t="shared" si="31"/>
        <v>0</v>
      </c>
      <c r="U253" s="376">
        <f t="shared" si="31"/>
        <v>0</v>
      </c>
      <c r="V253" s="377">
        <f t="shared" si="31"/>
        <v>0</v>
      </c>
      <c r="W253" s="378">
        <f t="shared" si="31"/>
        <v>0</v>
      </c>
      <c r="X253" s="378">
        <f t="shared" si="31"/>
        <v>0</v>
      </c>
      <c r="Y253" s="378">
        <f t="shared" si="31"/>
        <v>0</v>
      </c>
      <c r="Z253" s="379">
        <f t="shared" si="31"/>
        <v>0</v>
      </c>
      <c r="AA253" s="380">
        <f t="shared" si="31"/>
        <v>0</v>
      </c>
      <c r="AB253" s="628">
        <f>SUM(F253:AA253)</f>
        <v>0</v>
      </c>
    </row>
    <row r="254" spans="1:28" ht="15.95" customHeight="1" thickBot="1" x14ac:dyDescent="0.45">
      <c r="A254" s="629"/>
      <c r="B254" s="630"/>
      <c r="C254" s="1616" t="s">
        <v>341</v>
      </c>
      <c r="D254" s="1617"/>
      <c r="E254" s="1618"/>
      <c r="F254" s="384">
        <f>SUM(F262,F264,F266,F268,F270,F272,F274,F276,F278,F280,F282,F284)</f>
        <v>0</v>
      </c>
      <c r="G254" s="385">
        <f t="shared" si="31"/>
        <v>0</v>
      </c>
      <c r="H254" s="386">
        <f t="shared" si="31"/>
        <v>0</v>
      </c>
      <c r="I254" s="387">
        <f t="shared" si="31"/>
        <v>0</v>
      </c>
      <c r="J254" s="388">
        <f>SUM(J262,J264,J266,J268,J270,J272,J274,J276,J278,J280,J282,J284)</f>
        <v>0</v>
      </c>
      <c r="K254" s="389">
        <f t="shared" si="31"/>
        <v>0</v>
      </c>
      <c r="L254" s="390">
        <f t="shared" si="31"/>
        <v>0</v>
      </c>
      <c r="M254" s="390">
        <f t="shared" si="31"/>
        <v>0</v>
      </c>
      <c r="N254" s="391">
        <f t="shared" si="31"/>
        <v>0</v>
      </c>
      <c r="O254" s="392">
        <f t="shared" si="31"/>
        <v>0</v>
      </c>
      <c r="P254" s="393">
        <f t="shared" si="31"/>
        <v>0</v>
      </c>
      <c r="Q254" s="394">
        <f t="shared" si="31"/>
        <v>0</v>
      </c>
      <c r="R254" s="395">
        <f t="shared" si="31"/>
        <v>0</v>
      </c>
      <c r="S254" s="396">
        <f t="shared" si="31"/>
        <v>0</v>
      </c>
      <c r="T254" s="396">
        <f t="shared" si="31"/>
        <v>0</v>
      </c>
      <c r="U254" s="397">
        <f t="shared" si="31"/>
        <v>0</v>
      </c>
      <c r="V254" s="398">
        <f t="shared" si="31"/>
        <v>0</v>
      </c>
      <c r="W254" s="399">
        <f t="shared" si="31"/>
        <v>0</v>
      </c>
      <c r="X254" s="399">
        <f t="shared" si="31"/>
        <v>0</v>
      </c>
      <c r="Y254" s="399">
        <f t="shared" si="31"/>
        <v>0</v>
      </c>
      <c r="Z254" s="400">
        <f t="shared" si="31"/>
        <v>0</v>
      </c>
      <c r="AA254" s="401">
        <f t="shared" si="31"/>
        <v>0</v>
      </c>
      <c r="AB254" s="631">
        <f>SUM(F254:AA254)</f>
        <v>0</v>
      </c>
    </row>
    <row r="255" spans="1:28" ht="15.95" hidden="1" customHeight="1" x14ac:dyDescent="0.4">
      <c r="A255" s="632"/>
      <c r="B255" s="1603" t="s">
        <v>404</v>
      </c>
      <c r="C255" s="1604"/>
      <c r="D255" s="1604"/>
      <c r="E255" s="1604"/>
      <c r="F255" s="404"/>
      <c r="G255" s="405"/>
      <c r="H255" s="406"/>
      <c r="I255" s="407"/>
      <c r="J255" s="405"/>
      <c r="K255" s="406"/>
      <c r="L255" s="407"/>
      <c r="M255" s="407"/>
      <c r="N255" s="405"/>
      <c r="O255" s="406"/>
      <c r="P255" s="405"/>
      <c r="Q255" s="406"/>
      <c r="R255" s="406"/>
      <c r="S255" s="407"/>
      <c r="T255" s="407"/>
      <c r="U255" s="405"/>
      <c r="V255" s="406"/>
      <c r="W255" s="407"/>
      <c r="X255" s="407"/>
      <c r="Y255" s="407"/>
      <c r="Z255" s="405"/>
      <c r="AA255" s="408"/>
      <c r="AB255" s="633"/>
    </row>
    <row r="256" spans="1:28" ht="15.95" hidden="1" customHeight="1" x14ac:dyDescent="0.4">
      <c r="A256" s="632"/>
      <c r="B256" s="410"/>
      <c r="C256" s="1601" t="s">
        <v>341</v>
      </c>
      <c r="D256" s="1602"/>
      <c r="E256" s="1602"/>
      <c r="F256" s="411"/>
      <c r="G256" s="412"/>
      <c r="H256" s="413"/>
      <c r="I256" s="414"/>
      <c r="J256" s="412"/>
      <c r="K256" s="413"/>
      <c r="L256" s="414"/>
      <c r="M256" s="414"/>
      <c r="N256" s="412"/>
      <c r="O256" s="413"/>
      <c r="P256" s="412"/>
      <c r="Q256" s="413"/>
      <c r="R256" s="413"/>
      <c r="S256" s="414"/>
      <c r="T256" s="414"/>
      <c r="U256" s="412"/>
      <c r="V256" s="413"/>
      <c r="W256" s="414"/>
      <c r="X256" s="414"/>
      <c r="Y256" s="414"/>
      <c r="Z256" s="412"/>
      <c r="AA256" s="415"/>
      <c r="AB256" s="634"/>
    </row>
    <row r="257" spans="1:28" ht="15.95" hidden="1" customHeight="1" x14ac:dyDescent="0.4">
      <c r="A257" s="632"/>
      <c r="B257" s="1603" t="s">
        <v>343</v>
      </c>
      <c r="C257" s="1604"/>
      <c r="D257" s="1604"/>
      <c r="E257" s="1604"/>
      <c r="F257" s="417"/>
      <c r="G257" s="418"/>
      <c r="H257" s="419"/>
      <c r="I257" s="420"/>
      <c r="J257" s="418"/>
      <c r="K257" s="419"/>
      <c r="L257" s="420"/>
      <c r="M257" s="420"/>
      <c r="N257" s="418"/>
      <c r="O257" s="419"/>
      <c r="P257" s="418"/>
      <c r="Q257" s="419"/>
      <c r="R257" s="419"/>
      <c r="S257" s="420"/>
      <c r="T257" s="420"/>
      <c r="U257" s="418"/>
      <c r="V257" s="419"/>
      <c r="W257" s="420"/>
      <c r="X257" s="420"/>
      <c r="Y257" s="420"/>
      <c r="Z257" s="418"/>
      <c r="AA257" s="421"/>
      <c r="AB257" s="635"/>
    </row>
    <row r="258" spans="1:28" ht="15.95" hidden="1" customHeight="1" x14ac:dyDescent="0.4">
      <c r="A258" s="632"/>
      <c r="B258" s="410"/>
      <c r="C258" s="1601" t="s">
        <v>341</v>
      </c>
      <c r="D258" s="1602"/>
      <c r="E258" s="1602"/>
      <c r="F258" s="411"/>
      <c r="G258" s="412"/>
      <c r="H258" s="413"/>
      <c r="I258" s="414"/>
      <c r="J258" s="412"/>
      <c r="K258" s="413"/>
      <c r="L258" s="414"/>
      <c r="M258" s="414"/>
      <c r="N258" s="412"/>
      <c r="O258" s="413"/>
      <c r="P258" s="412"/>
      <c r="Q258" s="413"/>
      <c r="R258" s="413"/>
      <c r="S258" s="414"/>
      <c r="T258" s="414"/>
      <c r="U258" s="412"/>
      <c r="V258" s="413"/>
      <c r="W258" s="414"/>
      <c r="X258" s="414"/>
      <c r="Y258" s="414"/>
      <c r="Z258" s="412"/>
      <c r="AA258" s="415"/>
      <c r="AB258" s="634"/>
    </row>
    <row r="259" spans="1:28" ht="15.95" hidden="1" customHeight="1" x14ac:dyDescent="0.4">
      <c r="A259" s="632"/>
      <c r="B259" s="1603" t="s">
        <v>344</v>
      </c>
      <c r="C259" s="1605"/>
      <c r="D259" s="1605"/>
      <c r="E259" s="1605"/>
      <c r="F259" s="417"/>
      <c r="G259" s="418"/>
      <c r="H259" s="419"/>
      <c r="I259" s="420"/>
      <c r="J259" s="418"/>
      <c r="K259" s="419"/>
      <c r="L259" s="420"/>
      <c r="M259" s="420"/>
      <c r="N259" s="418"/>
      <c r="O259" s="419"/>
      <c r="P259" s="418"/>
      <c r="Q259" s="419"/>
      <c r="R259" s="419"/>
      <c r="S259" s="420"/>
      <c r="T259" s="420"/>
      <c r="U259" s="418"/>
      <c r="V259" s="419"/>
      <c r="W259" s="420"/>
      <c r="X259" s="420"/>
      <c r="Y259" s="420"/>
      <c r="Z259" s="418"/>
      <c r="AA259" s="421"/>
      <c r="AB259" s="635"/>
    </row>
    <row r="260" spans="1:28" ht="15.95" hidden="1" customHeight="1" thickBot="1" x14ac:dyDescent="0.45">
      <c r="A260" s="636"/>
      <c r="B260" s="423"/>
      <c r="C260" s="1606" t="s">
        <v>341</v>
      </c>
      <c r="D260" s="1607"/>
      <c r="E260" s="1607"/>
      <c r="F260" s="560"/>
      <c r="G260" s="561"/>
      <c r="H260" s="562"/>
      <c r="I260" s="563"/>
      <c r="J260" s="561"/>
      <c r="K260" s="562"/>
      <c r="L260" s="563"/>
      <c r="M260" s="563"/>
      <c r="N260" s="561"/>
      <c r="O260" s="562"/>
      <c r="P260" s="561"/>
      <c r="Q260" s="562"/>
      <c r="R260" s="562"/>
      <c r="S260" s="563"/>
      <c r="T260" s="563"/>
      <c r="U260" s="561"/>
      <c r="V260" s="562"/>
      <c r="W260" s="563"/>
      <c r="X260" s="563"/>
      <c r="Y260" s="563"/>
      <c r="Z260" s="561"/>
      <c r="AA260" s="564"/>
      <c r="AB260" s="637"/>
    </row>
    <row r="261" spans="1:28" ht="15.95" customHeight="1" x14ac:dyDescent="0.4">
      <c r="A261" s="1597" t="s">
        <v>345</v>
      </c>
      <c r="B261" s="1580" t="s">
        <v>651</v>
      </c>
      <c r="C261" s="1581"/>
      <c r="D261" s="1582" t="s">
        <v>346</v>
      </c>
      <c r="E261" s="1582"/>
      <c r="F261" s="430">
        <f>COUNTIFS(障害学生情報入力シート!$E$25:$E$1024,障害学生情報入力シート!$E$6,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61" s="431">
        <f>COUNTIFS(障害学生情報入力シート!$E$25:$E$1024,障害学生情報入力シート!$E$6,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61" s="432">
        <f>COUNTIFS(障害学生情報入力シート!$E$25:$E$1024,障害学生情報入力シート!$E$6,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61" s="433">
        <f>COUNTIFS(障害学生情報入力シート!$E$25:$E$1024,障害学生情報入力シート!$E$6,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61" s="431">
        <f>COUNTIFS(障害学生情報入力シート!$E$25:$E$1024,障害学生情報入力シート!$E$6,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61" s="432">
        <f>COUNTIFS(障害学生情報入力シート!$E$25:$E$1024,障害学生情報入力シート!$E$6,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61" s="433">
        <f>COUNTIFS(障害学生情報入力シート!$E$25:$E$1024,障害学生情報入力シート!$E$6,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61" s="433">
        <f>COUNTIFS(障害学生情報入力シート!$E$25:$E$1024,障害学生情報入力シート!$E$6,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61" s="431">
        <f>COUNTIFS(障害学生情報入力シート!$E$25:$E$1024,障害学生情報入力シート!$E$6,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61" s="432">
        <f>COUNTIFS(障害学生情報入力シート!$E$25:$E$1024,障害学生情報入力シート!$E$6,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61" s="431">
        <f>COUNTIFS(障害学生情報入力シート!$E$25:$E$1024,障害学生情報入力シート!$E$6,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61" s="432">
        <f>COUNTIFS(障害学生情報入力シート!$E$25:$E$1024,障害学生情報入力シート!$E$6,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61" s="432">
        <f>COUNTIFS(障害学生情報入力シート!$E$25:$E$1024,障害学生情報入力シート!$E$6,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61" s="433">
        <f>COUNTIFS(障害学生情報入力シート!$E$25:$E$1024,障害学生情報入力シート!$E$6,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61" s="433">
        <f>COUNTIFS(障害学生情報入力シート!$E$25:$E$1024,障害学生情報入力シート!$E$6,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61" s="431">
        <f>COUNTIFS(障害学生情報入力シート!$E$25:$E$1024,障害学生情報入力シート!$E$6,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61" s="432">
        <f>COUNTIFS(障害学生情報入力シート!$E$25:$E$1024,障害学生情報入力シート!$E$6,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61" s="433">
        <f>COUNTIFS(障害学生情報入力シート!$E$25:$E$1024,障害学生情報入力シート!$E$6,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61" s="433">
        <f>COUNTIFS(障害学生情報入力シート!$E$25:$E$1024,障害学生情報入力シート!$E$6,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61" s="433">
        <f>COUNTIFS(障害学生情報入力シート!$E$25:$E$1024,障害学生情報入力シート!$E$6,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61" s="431">
        <f>COUNTIFS(障害学生情報入力シート!$E$25:$E$1024,障害学生情報入力シート!$E$6,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61" s="434">
        <f>COUNTIFS(障害学生情報入力シート!$E$25:$E$1024,障害学生情報入力シート!$E$6,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61" s="633">
        <f t="shared" ref="AB261:AB284" si="32">SUM(F261:AA261)</f>
        <v>0</v>
      </c>
    </row>
    <row r="262" spans="1:28" ht="15.95" customHeight="1" x14ac:dyDescent="0.4">
      <c r="A262" s="1597"/>
      <c r="B262" s="1598"/>
      <c r="C262" s="1599"/>
      <c r="D262" s="638"/>
      <c r="E262" s="639" t="s">
        <v>341</v>
      </c>
      <c r="F262" s="438">
        <f>SUMIFS(※集計※障害学生情報入力シート!$T$25:$T$1024,障害学生情報入力シート!$E$25:$E$1024,障害学生情報入力シート!$E$6,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62" s="412">
        <f>SUMIFS(※集計※障害学生情報入力シート!$T$25:$T$1024,障害学生情報入力シート!$E$25:$E$1024,障害学生情報入力シート!$E$6,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62" s="413">
        <f>SUMIFS(※集計※障害学生情報入力シート!$T$25:$T$1024,障害学生情報入力シート!$E$25:$E$1024,障害学生情報入力シート!$E$6,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62" s="414">
        <f>SUMIFS(※集計※障害学生情報入力シート!$T$25:$T$1024,障害学生情報入力シート!$E$25:$E$1024,障害学生情報入力シート!$E$6,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62" s="412">
        <f>SUMIFS(※集計※障害学生情報入力シート!$T$25:$T$1024,障害学生情報入力シート!$E$25:$E$1024,障害学生情報入力シート!$E$6,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62" s="413">
        <f>SUMIFS(※集計※障害学生情報入力シート!$T$25:$T$1024,障害学生情報入力シート!$E$25:$E$1024,障害学生情報入力シート!$E$6,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62" s="414">
        <f>SUMIFS(※集計※障害学生情報入力シート!$T$25:$T$1024,障害学生情報入力シート!$E$25:$E$1024,障害学生情報入力シート!$E$6,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62" s="414">
        <f>SUMIFS(※集計※障害学生情報入力シート!$T$25:$T$1024,障害学生情報入力シート!$E$25:$E$1024,障害学生情報入力シート!$E$6,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62" s="412">
        <f>SUMIFS(※集計※障害学生情報入力シート!$T$25:$T$1024,障害学生情報入力シート!$E$25:$E$1024,障害学生情報入力シート!$E$6,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62" s="413">
        <f>SUMIFS(※集計※障害学生情報入力シート!$T$25:$T$1024,障害学生情報入力シート!$E$25:$E$1024,障害学生情報入力シート!$E$6,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62" s="412">
        <f>SUMIFS(※集計※障害学生情報入力シート!$T$25:$T$1024,障害学生情報入力シート!$E$25:$E$1024,障害学生情報入力シート!$E$6,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62" s="413">
        <f>SUMIFS(※集計※障害学生情報入力シート!$T$25:$T$1024,障害学生情報入力シート!$E$25:$E$1024,障害学生情報入力シート!$E$6,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62" s="413">
        <f>SUMIFS(※集計※障害学生情報入力シート!$T$25:$T$1024,障害学生情報入力シート!$E$25:$E$1024,障害学生情報入力シート!$E$6,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62" s="414">
        <f>SUMIFS(※集計※障害学生情報入力シート!$T$25:$T$1024,障害学生情報入力シート!$E$25:$E$1024,障害学生情報入力シート!$E$6,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62" s="414">
        <f>SUMIFS(※集計※障害学生情報入力シート!$T$25:$T$1024,障害学生情報入力シート!$E$25:$E$1024,障害学生情報入力シート!$E$6,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62" s="412">
        <f>SUMIFS(※集計※障害学生情報入力シート!$T$25:$T$1024,障害学生情報入力シート!$E$25:$E$1024,障害学生情報入力シート!$E$6,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62" s="413">
        <f>SUMIFS(※集計※障害学生情報入力シート!$T$25:$T$1024,障害学生情報入力シート!$E$25:$E$1024,障害学生情報入力シート!$E$6,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62" s="414">
        <f>SUMIFS(※集計※障害学生情報入力シート!$T$25:$T$1024,障害学生情報入力シート!$E$25:$E$1024,障害学生情報入力シート!$E$6,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62" s="414">
        <f>SUMIFS(※集計※障害学生情報入力シート!$T$25:$T$1024,障害学生情報入力シート!$E$25:$E$1024,障害学生情報入力シート!$E$6,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62" s="414">
        <f>SUMIFS(※集計※障害学生情報入力シート!$T$25:$T$1024,障害学生情報入力シート!$E$25:$E$1024,障害学生情報入力シート!$E$6,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62" s="412">
        <f>SUMIFS(※集計※障害学生情報入力シート!$T$25:$T$1024,障害学生情報入力シート!$E$25:$E$1024,障害学生情報入力シート!$E$6,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62" s="439">
        <f>SUMIFS(※集計※障害学生情報入力シート!$T$25:$T$1024,障害学生情報入力シート!$E$25:$E$1024,障害学生情報入力シート!$E$6,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62" s="634">
        <f t="shared" si="32"/>
        <v>0</v>
      </c>
    </row>
    <row r="263" spans="1:28" ht="15.95" customHeight="1" x14ac:dyDescent="0.4">
      <c r="A263" s="1597"/>
      <c r="B263" s="1578" t="s">
        <v>652</v>
      </c>
      <c r="C263" s="1579"/>
      <c r="D263" s="1600" t="s">
        <v>346</v>
      </c>
      <c r="E263" s="1600"/>
      <c r="F263" s="440">
        <f>COUNTIFS(障害学生情報入力シート!$E$25:$E$1024,障害学生情報入力シート!$E$6,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63" s="418">
        <f>COUNTIFS(障害学生情報入力シート!$E$25:$E$1024,障害学生情報入力シート!$E$6,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63" s="419">
        <f>COUNTIFS(障害学生情報入力シート!$E$25:$E$1024,障害学生情報入力シート!$E$6,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63" s="420">
        <f>COUNTIFS(障害学生情報入力シート!$E$25:$E$1024,障害学生情報入力シート!$E$6,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63" s="418">
        <f>COUNTIFS(障害学生情報入力シート!$E$25:$E$1024,障害学生情報入力シート!$E$6,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63" s="419">
        <f>COUNTIFS(障害学生情報入力シート!$E$25:$E$1024,障害学生情報入力シート!$E$6,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63" s="420">
        <f>COUNTIFS(障害学生情報入力シート!$E$25:$E$1024,障害学生情報入力シート!$E$6,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63" s="420">
        <f>COUNTIFS(障害学生情報入力シート!$E$25:$E$1024,障害学生情報入力シート!$E$6,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63" s="418">
        <f>COUNTIFS(障害学生情報入力シート!$E$25:$E$1024,障害学生情報入力シート!$E$6,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63" s="419">
        <f>COUNTIFS(障害学生情報入力シート!$E$25:$E$1024,障害学生情報入力シート!$E$6,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63" s="405">
        <f>COUNTIFS(障害学生情報入力シート!$E$25:$E$1024,障害学生情報入力シート!$E$6,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63" s="419">
        <f>COUNTIFS(障害学生情報入力シート!$E$25:$E$1024,障害学生情報入力シート!$E$6,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63" s="419">
        <f>COUNTIFS(障害学生情報入力シート!$E$25:$E$1024,障害学生情報入力シート!$E$6,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63" s="420">
        <f>COUNTIFS(障害学生情報入力シート!$E$25:$E$1024,障害学生情報入力シート!$E$6,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63" s="420">
        <f>COUNTIFS(障害学生情報入力シート!$E$25:$E$1024,障害学生情報入力シート!$E$6,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63" s="418">
        <f>COUNTIFS(障害学生情報入力シート!$E$25:$E$1024,障害学生情報入力シート!$E$6,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63" s="419">
        <f>COUNTIFS(障害学生情報入力シート!$E$25:$E$1024,障害学生情報入力シート!$E$6,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63" s="420">
        <f>COUNTIFS(障害学生情報入力シート!$E$25:$E$1024,障害学生情報入力シート!$E$6,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63" s="420">
        <f>COUNTIFS(障害学生情報入力シート!$E$25:$E$1024,障害学生情報入力シート!$E$6,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63" s="420">
        <f>COUNTIFS(障害学生情報入力シート!$E$25:$E$1024,障害学生情報入力シート!$E$6,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63" s="405">
        <f>COUNTIFS(障害学生情報入力シート!$E$25:$E$1024,障害学生情報入力シート!$E$6,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63" s="441">
        <f>COUNTIFS(障害学生情報入力シート!$E$25:$E$1024,障害学生情報入力シート!$E$6,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63" s="635">
        <f t="shared" si="32"/>
        <v>0</v>
      </c>
    </row>
    <row r="264" spans="1:28" ht="15.95" customHeight="1" x14ac:dyDescent="0.4">
      <c r="A264" s="1597"/>
      <c r="B264" s="1598"/>
      <c r="C264" s="1599"/>
      <c r="D264" s="638"/>
      <c r="E264" s="639" t="s">
        <v>341</v>
      </c>
      <c r="F264" s="438">
        <f>SUMIFS(※集計※障害学生情報入力シート!$T$25:$T$1024,障害学生情報入力シート!$E$25:$E$1024,障害学生情報入力シート!$E$6,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64" s="412">
        <f>SUMIFS(※集計※障害学生情報入力シート!$T$25:$T$1024,障害学生情報入力シート!$E$25:$E$1024,障害学生情報入力シート!$E$6,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64" s="413">
        <f>SUMIFS(※集計※障害学生情報入力シート!$T$25:$T$1024,障害学生情報入力シート!$E$25:$E$1024,障害学生情報入力シート!$E$6,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64" s="414">
        <f>SUMIFS(※集計※障害学生情報入力シート!$T$25:$T$1024,障害学生情報入力シート!$E$25:$E$1024,障害学生情報入力シート!$E$6,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64" s="412">
        <f>SUMIFS(※集計※障害学生情報入力シート!$T$25:$T$1024,障害学生情報入力シート!$E$25:$E$1024,障害学生情報入力シート!$E$6,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64" s="413">
        <f>SUMIFS(※集計※障害学生情報入力シート!$T$25:$T$1024,障害学生情報入力シート!$E$25:$E$1024,障害学生情報入力シート!$E$6,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64" s="414">
        <f>SUMIFS(※集計※障害学生情報入力シート!$T$25:$T$1024,障害学生情報入力シート!$E$25:$E$1024,障害学生情報入力シート!$E$6,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64" s="414">
        <f>SUMIFS(※集計※障害学生情報入力シート!$T$25:$T$1024,障害学生情報入力シート!$E$25:$E$1024,障害学生情報入力シート!$E$6,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64" s="412">
        <f>SUMIFS(※集計※障害学生情報入力シート!$T$25:$T$1024,障害学生情報入力シート!$E$25:$E$1024,障害学生情報入力シート!$E$6,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64" s="413">
        <f>SUMIFS(※集計※障害学生情報入力シート!$T$25:$T$1024,障害学生情報入力シート!$E$25:$E$1024,障害学生情報入力シート!$E$6,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64" s="412">
        <f>SUMIFS(※集計※障害学生情報入力シート!$T$25:$T$1024,障害学生情報入力シート!$E$25:$E$1024,障害学生情報入力シート!$E$6,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64" s="413">
        <f>SUMIFS(※集計※障害学生情報入力シート!$T$25:$T$1024,障害学生情報入力シート!$E$25:$E$1024,障害学生情報入力シート!$E$6,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64" s="413">
        <f>SUMIFS(※集計※障害学生情報入力シート!$T$25:$T$1024,障害学生情報入力シート!$E$25:$E$1024,障害学生情報入力シート!$E$6,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64" s="414">
        <f>SUMIFS(※集計※障害学生情報入力シート!$T$25:$T$1024,障害学生情報入力シート!$E$25:$E$1024,障害学生情報入力シート!$E$6,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64" s="414">
        <f>SUMIFS(※集計※障害学生情報入力シート!$T$25:$T$1024,障害学生情報入力シート!$E$25:$E$1024,障害学生情報入力シート!$E$6,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64" s="412">
        <f>SUMIFS(※集計※障害学生情報入力シート!$T$25:$T$1024,障害学生情報入力シート!$E$25:$E$1024,障害学生情報入力シート!$E$6,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64" s="413">
        <f>SUMIFS(※集計※障害学生情報入力シート!$T$25:$T$1024,障害学生情報入力シート!$E$25:$E$1024,障害学生情報入力シート!$E$6,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64" s="414">
        <f>SUMIFS(※集計※障害学生情報入力シート!$T$25:$T$1024,障害学生情報入力シート!$E$25:$E$1024,障害学生情報入力シート!$E$6,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64" s="414">
        <f>SUMIFS(※集計※障害学生情報入力シート!$T$25:$T$1024,障害学生情報入力シート!$E$25:$E$1024,障害学生情報入力シート!$E$6,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64" s="414">
        <f>SUMIFS(※集計※障害学生情報入力シート!$T$25:$T$1024,障害学生情報入力シート!$E$25:$E$1024,障害学生情報入力シート!$E$6,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64" s="412">
        <f>SUMIFS(※集計※障害学生情報入力シート!$T$25:$T$1024,障害学生情報入力シート!$E$25:$E$1024,障害学生情報入力シート!$E$6,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64" s="439">
        <f>SUMIFS(※集計※障害学生情報入力シート!$T$25:$T$1024,障害学生情報入力シート!$E$25:$E$1024,障害学生情報入力シート!$E$6,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64" s="634">
        <f t="shared" si="32"/>
        <v>0</v>
      </c>
    </row>
    <row r="265" spans="1:28" ht="15.95" customHeight="1" x14ac:dyDescent="0.4">
      <c r="A265" s="1597"/>
      <c r="B265" s="1578" t="s">
        <v>653</v>
      </c>
      <c r="C265" s="1579"/>
      <c r="D265" s="1600" t="s">
        <v>346</v>
      </c>
      <c r="E265" s="1600"/>
      <c r="F265" s="440">
        <f>COUNTIFS(障害学生情報入力シート!$E$25:$E$1024,障害学生情報入力シート!$E$6,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65" s="418">
        <f>COUNTIFS(障害学生情報入力シート!$E$25:$E$1024,障害学生情報入力シート!$E$6,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65" s="419">
        <f>COUNTIFS(障害学生情報入力シート!$E$25:$E$1024,障害学生情報入力シート!$E$6,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65" s="420">
        <f>COUNTIFS(障害学生情報入力シート!$E$25:$E$1024,障害学生情報入力シート!$E$6,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65" s="418">
        <f>COUNTIFS(障害学生情報入力シート!$E$25:$E$1024,障害学生情報入力シート!$E$6,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65" s="419">
        <f>COUNTIFS(障害学生情報入力シート!$E$25:$E$1024,障害学生情報入力シート!$E$6,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65" s="420">
        <f>COUNTIFS(障害学生情報入力シート!$E$25:$E$1024,障害学生情報入力シート!$E$6,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65" s="420">
        <f>COUNTIFS(障害学生情報入力シート!$E$25:$E$1024,障害学生情報入力シート!$E$6,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65" s="418">
        <f>COUNTIFS(障害学生情報入力シート!$E$25:$E$1024,障害学生情報入力シート!$E$6,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65" s="419">
        <f>COUNTIFS(障害学生情報入力シート!$E$25:$E$1024,障害学生情報入力シート!$E$6,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65" s="405">
        <f>COUNTIFS(障害学生情報入力シート!$E$25:$E$1024,障害学生情報入力シート!$E$6,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65" s="419">
        <f>COUNTIFS(障害学生情報入力シート!$E$25:$E$1024,障害学生情報入力シート!$E$6,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65" s="419">
        <f>COUNTIFS(障害学生情報入力シート!$E$25:$E$1024,障害学生情報入力シート!$E$6,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65" s="420">
        <f>COUNTIFS(障害学生情報入力シート!$E$25:$E$1024,障害学生情報入力シート!$E$6,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65" s="420">
        <f>COUNTIFS(障害学生情報入力シート!$E$25:$E$1024,障害学生情報入力シート!$E$6,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65" s="418">
        <f>COUNTIFS(障害学生情報入力シート!$E$25:$E$1024,障害学生情報入力シート!$E$6,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65" s="419">
        <f>COUNTIFS(障害学生情報入力シート!$E$25:$E$1024,障害学生情報入力シート!$E$6,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65" s="420">
        <f>COUNTIFS(障害学生情報入力シート!$E$25:$E$1024,障害学生情報入力シート!$E$6,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65" s="420">
        <f>COUNTIFS(障害学生情報入力シート!$E$25:$E$1024,障害学生情報入力シート!$E$6,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65" s="420">
        <f>COUNTIFS(障害学生情報入力シート!$E$25:$E$1024,障害学生情報入力シート!$E$6,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65" s="405">
        <f>COUNTIFS(障害学生情報入力シート!$E$25:$E$1024,障害学生情報入力シート!$E$6,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65" s="441">
        <f>COUNTIFS(障害学生情報入力シート!$E$25:$E$1024,障害学生情報入力シート!$E$6,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65" s="635">
        <f t="shared" si="32"/>
        <v>0</v>
      </c>
    </row>
    <row r="266" spans="1:28" ht="15.95" customHeight="1" x14ac:dyDescent="0.4">
      <c r="A266" s="1597"/>
      <c r="B266" s="1598"/>
      <c r="C266" s="1599"/>
      <c r="D266" s="638"/>
      <c r="E266" s="639" t="s">
        <v>341</v>
      </c>
      <c r="F266" s="438">
        <f>SUMIFS(※集計※障害学生情報入力シート!$T$25:$T$1024,障害学生情報入力シート!$E$25:$E$1024,障害学生情報入力シート!$E$6,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66" s="412">
        <f>SUMIFS(※集計※障害学生情報入力シート!$T$25:$T$1024,障害学生情報入力シート!$E$25:$E$1024,障害学生情報入力シート!$E$6,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66" s="413">
        <f>SUMIFS(※集計※障害学生情報入力シート!$T$25:$T$1024,障害学生情報入力シート!$E$25:$E$1024,障害学生情報入力シート!$E$6,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66" s="414">
        <f>SUMIFS(※集計※障害学生情報入力シート!$T$25:$T$1024,障害学生情報入力シート!$E$25:$E$1024,障害学生情報入力シート!$E$6,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66" s="412">
        <f>SUMIFS(※集計※障害学生情報入力シート!$T$25:$T$1024,障害学生情報入力シート!$E$25:$E$1024,障害学生情報入力シート!$E$6,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66" s="413">
        <f>SUMIFS(※集計※障害学生情報入力シート!$T$25:$T$1024,障害学生情報入力シート!$E$25:$E$1024,障害学生情報入力シート!$E$6,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66" s="414">
        <f>SUMIFS(※集計※障害学生情報入力シート!$T$25:$T$1024,障害学生情報入力シート!$E$25:$E$1024,障害学生情報入力シート!$E$6,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66" s="414">
        <f>SUMIFS(※集計※障害学生情報入力シート!$T$25:$T$1024,障害学生情報入力シート!$E$25:$E$1024,障害学生情報入力シート!$E$6,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66" s="412">
        <f>SUMIFS(※集計※障害学生情報入力シート!$T$25:$T$1024,障害学生情報入力シート!$E$25:$E$1024,障害学生情報入力シート!$E$6,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66" s="413">
        <f>SUMIFS(※集計※障害学生情報入力シート!$T$25:$T$1024,障害学生情報入力シート!$E$25:$E$1024,障害学生情報入力シート!$E$6,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66" s="412">
        <f>SUMIFS(※集計※障害学生情報入力シート!$T$25:$T$1024,障害学生情報入力シート!$E$25:$E$1024,障害学生情報入力シート!$E$6,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66" s="413">
        <f>SUMIFS(※集計※障害学生情報入力シート!$T$25:$T$1024,障害学生情報入力シート!$E$25:$E$1024,障害学生情報入力シート!$E$6,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66" s="413">
        <f>SUMIFS(※集計※障害学生情報入力シート!$T$25:$T$1024,障害学生情報入力シート!$E$25:$E$1024,障害学生情報入力シート!$E$6,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66" s="414">
        <f>SUMIFS(※集計※障害学生情報入力シート!$T$25:$T$1024,障害学生情報入力シート!$E$25:$E$1024,障害学生情報入力シート!$E$6,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66" s="414">
        <f>SUMIFS(※集計※障害学生情報入力シート!$T$25:$T$1024,障害学生情報入力シート!$E$25:$E$1024,障害学生情報入力シート!$E$6,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66" s="412">
        <f>SUMIFS(※集計※障害学生情報入力シート!$T$25:$T$1024,障害学生情報入力シート!$E$25:$E$1024,障害学生情報入力シート!$E$6,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66" s="413">
        <f>SUMIFS(※集計※障害学生情報入力シート!$T$25:$T$1024,障害学生情報入力シート!$E$25:$E$1024,障害学生情報入力シート!$E$6,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66" s="414">
        <f>SUMIFS(※集計※障害学生情報入力シート!$T$25:$T$1024,障害学生情報入力シート!$E$25:$E$1024,障害学生情報入力シート!$E$6,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66" s="414">
        <f>SUMIFS(※集計※障害学生情報入力シート!$T$25:$T$1024,障害学生情報入力シート!$E$25:$E$1024,障害学生情報入力シート!$E$6,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66" s="414">
        <f>SUMIFS(※集計※障害学生情報入力シート!$T$25:$T$1024,障害学生情報入力シート!$E$25:$E$1024,障害学生情報入力シート!$E$6,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66" s="412">
        <f>SUMIFS(※集計※障害学生情報入力シート!$T$25:$T$1024,障害学生情報入力シート!$E$25:$E$1024,障害学生情報入力シート!$E$6,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66" s="439">
        <f>SUMIFS(※集計※障害学生情報入力シート!$T$25:$T$1024,障害学生情報入力シート!$E$25:$E$1024,障害学生情報入力シート!$E$6,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66" s="634">
        <f t="shared" si="32"/>
        <v>0</v>
      </c>
    </row>
    <row r="267" spans="1:28" ht="15.95" customHeight="1" x14ac:dyDescent="0.4">
      <c r="A267" s="1597"/>
      <c r="B267" s="1578" t="s">
        <v>654</v>
      </c>
      <c r="C267" s="1579"/>
      <c r="D267" s="1600" t="s">
        <v>346</v>
      </c>
      <c r="E267" s="1600"/>
      <c r="F267" s="440">
        <f>COUNTIFS(障害学生情報入力シート!$E$25:$E$1024,障害学生情報入力シート!$E$6,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67" s="418">
        <f>COUNTIFS(障害学生情報入力シート!$E$25:$E$1024,障害学生情報入力シート!$E$6,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67" s="419">
        <f>COUNTIFS(障害学生情報入力シート!$E$25:$E$1024,障害学生情報入力シート!$E$6,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67" s="420">
        <f>COUNTIFS(障害学生情報入力シート!$E$25:$E$1024,障害学生情報入力シート!$E$6,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67" s="418">
        <f>COUNTIFS(障害学生情報入力シート!$E$25:$E$1024,障害学生情報入力シート!$E$6,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67" s="419">
        <f>COUNTIFS(障害学生情報入力シート!$E$25:$E$1024,障害学生情報入力シート!$E$6,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67" s="420">
        <f>COUNTIFS(障害学生情報入力シート!$E$25:$E$1024,障害学生情報入力シート!$E$6,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67" s="420">
        <f>COUNTIFS(障害学生情報入力シート!$E$25:$E$1024,障害学生情報入力シート!$E$6,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67" s="418">
        <f>COUNTIFS(障害学生情報入力シート!$E$25:$E$1024,障害学生情報入力シート!$E$6,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67" s="419">
        <f>COUNTIFS(障害学生情報入力シート!$E$25:$E$1024,障害学生情報入力シート!$E$6,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67" s="405">
        <f>COUNTIFS(障害学生情報入力シート!$E$25:$E$1024,障害学生情報入力シート!$E$6,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67" s="419">
        <f>COUNTIFS(障害学生情報入力シート!$E$25:$E$1024,障害学生情報入力シート!$E$6,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67" s="419">
        <f>COUNTIFS(障害学生情報入力シート!$E$25:$E$1024,障害学生情報入力シート!$E$6,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67" s="420">
        <f>COUNTIFS(障害学生情報入力シート!$E$25:$E$1024,障害学生情報入力シート!$E$6,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67" s="420">
        <f>COUNTIFS(障害学生情報入力シート!$E$25:$E$1024,障害学生情報入力シート!$E$6,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67" s="418">
        <f>COUNTIFS(障害学生情報入力シート!$E$25:$E$1024,障害学生情報入力シート!$E$6,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67" s="419">
        <f>COUNTIFS(障害学生情報入力シート!$E$25:$E$1024,障害学生情報入力シート!$E$6,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67" s="420">
        <f>COUNTIFS(障害学生情報入力シート!$E$25:$E$1024,障害学生情報入力シート!$E$6,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67" s="420">
        <f>COUNTIFS(障害学生情報入力シート!$E$25:$E$1024,障害学生情報入力シート!$E$6,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67" s="420">
        <f>COUNTIFS(障害学生情報入力シート!$E$25:$E$1024,障害学生情報入力シート!$E$6,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67" s="405">
        <f>COUNTIFS(障害学生情報入力シート!$E$25:$E$1024,障害学生情報入力シート!$E$6,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67" s="441">
        <f>COUNTIFS(障害学生情報入力シート!$E$25:$E$1024,障害学生情報入力シート!$E$6,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67" s="635">
        <f t="shared" si="32"/>
        <v>0</v>
      </c>
    </row>
    <row r="268" spans="1:28" ht="15.95" customHeight="1" x14ac:dyDescent="0.4">
      <c r="A268" s="1597"/>
      <c r="B268" s="1598"/>
      <c r="C268" s="1599"/>
      <c r="D268" s="638"/>
      <c r="E268" s="639" t="s">
        <v>341</v>
      </c>
      <c r="F268" s="438">
        <f>SUMIFS(※集計※障害学生情報入力シート!$T$25:$T$1024,障害学生情報入力シート!$E$25:$E$1024,障害学生情報入力シート!$E$6,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68" s="412">
        <f>SUMIFS(※集計※障害学生情報入力シート!$T$25:$T$1024,障害学生情報入力シート!$E$25:$E$1024,障害学生情報入力シート!$E$6,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68" s="413">
        <f>SUMIFS(※集計※障害学生情報入力シート!$T$25:$T$1024,障害学生情報入力シート!$E$25:$E$1024,障害学生情報入力シート!$E$6,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68" s="414">
        <f>SUMIFS(※集計※障害学生情報入力シート!$T$25:$T$1024,障害学生情報入力シート!$E$25:$E$1024,障害学生情報入力シート!$E$6,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68" s="412">
        <f>SUMIFS(※集計※障害学生情報入力シート!$T$25:$T$1024,障害学生情報入力シート!$E$25:$E$1024,障害学生情報入力シート!$E$6,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68" s="413">
        <f>SUMIFS(※集計※障害学生情報入力シート!$T$25:$T$1024,障害学生情報入力シート!$E$25:$E$1024,障害学生情報入力シート!$E$6,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68" s="414">
        <f>SUMIFS(※集計※障害学生情報入力シート!$T$25:$T$1024,障害学生情報入力シート!$E$25:$E$1024,障害学生情報入力シート!$E$6,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68" s="414">
        <f>SUMIFS(※集計※障害学生情報入力シート!$T$25:$T$1024,障害学生情報入力シート!$E$25:$E$1024,障害学生情報入力シート!$E$6,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68" s="412">
        <f>SUMIFS(※集計※障害学生情報入力シート!$T$25:$T$1024,障害学生情報入力シート!$E$25:$E$1024,障害学生情報入力シート!$E$6,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68" s="413">
        <f>SUMIFS(※集計※障害学生情報入力シート!$T$25:$T$1024,障害学生情報入力シート!$E$25:$E$1024,障害学生情報入力シート!$E$6,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68" s="412">
        <f>SUMIFS(※集計※障害学生情報入力シート!$T$25:$T$1024,障害学生情報入力シート!$E$25:$E$1024,障害学生情報入力シート!$E$6,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68" s="413">
        <f>SUMIFS(※集計※障害学生情報入力シート!$T$25:$T$1024,障害学生情報入力シート!$E$25:$E$1024,障害学生情報入力シート!$E$6,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68" s="413">
        <f>SUMIFS(※集計※障害学生情報入力シート!$T$25:$T$1024,障害学生情報入力シート!$E$25:$E$1024,障害学生情報入力シート!$E$6,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68" s="414">
        <f>SUMIFS(※集計※障害学生情報入力シート!$T$25:$T$1024,障害学生情報入力シート!$E$25:$E$1024,障害学生情報入力シート!$E$6,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68" s="414">
        <f>SUMIFS(※集計※障害学生情報入力シート!$T$25:$T$1024,障害学生情報入力シート!$E$25:$E$1024,障害学生情報入力シート!$E$6,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68" s="412">
        <f>SUMIFS(※集計※障害学生情報入力シート!$T$25:$T$1024,障害学生情報入力シート!$E$25:$E$1024,障害学生情報入力シート!$E$6,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68" s="413">
        <f>SUMIFS(※集計※障害学生情報入力シート!$T$25:$T$1024,障害学生情報入力シート!$E$25:$E$1024,障害学生情報入力シート!$E$6,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68" s="414">
        <f>SUMIFS(※集計※障害学生情報入力シート!$T$25:$T$1024,障害学生情報入力シート!$E$25:$E$1024,障害学生情報入力シート!$E$6,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68" s="414">
        <f>SUMIFS(※集計※障害学生情報入力シート!$T$25:$T$1024,障害学生情報入力シート!$E$25:$E$1024,障害学生情報入力シート!$E$6,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68" s="414">
        <f>SUMIFS(※集計※障害学生情報入力シート!$T$25:$T$1024,障害学生情報入力シート!$E$25:$E$1024,障害学生情報入力シート!$E$6,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68" s="412">
        <f>SUMIFS(※集計※障害学生情報入力シート!$T$25:$T$1024,障害学生情報入力シート!$E$25:$E$1024,障害学生情報入力シート!$E$6,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68" s="439">
        <f>SUMIFS(※集計※障害学生情報入力シート!$T$25:$T$1024,障害学生情報入力シート!$E$25:$E$1024,障害学生情報入力シート!$E$6,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68" s="634">
        <f t="shared" si="32"/>
        <v>0</v>
      </c>
    </row>
    <row r="269" spans="1:28" ht="15.95" customHeight="1" x14ac:dyDescent="0.4">
      <c r="A269" s="1597"/>
      <c r="B269" s="1578" t="s">
        <v>655</v>
      </c>
      <c r="C269" s="1579"/>
      <c r="D269" s="1600" t="s">
        <v>346</v>
      </c>
      <c r="E269" s="1600"/>
      <c r="F269" s="440">
        <f>COUNTIFS(障害学生情報入力シート!$E$25:$E$1024,障害学生情報入力シート!$E$6,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69" s="418">
        <f>COUNTIFS(障害学生情報入力シート!$E$25:$E$1024,障害学生情報入力シート!$E$6,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69" s="419">
        <f>COUNTIFS(障害学生情報入力シート!$E$25:$E$1024,障害学生情報入力シート!$E$6,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69" s="420">
        <f>COUNTIFS(障害学生情報入力シート!$E$25:$E$1024,障害学生情報入力シート!$E$6,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69" s="418">
        <f>COUNTIFS(障害学生情報入力シート!$E$25:$E$1024,障害学生情報入力シート!$E$6,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69" s="419">
        <f>COUNTIFS(障害学生情報入力シート!$E$25:$E$1024,障害学生情報入力シート!$E$6,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69" s="420">
        <f>COUNTIFS(障害学生情報入力シート!$E$25:$E$1024,障害学生情報入力シート!$E$6,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69" s="420">
        <f>COUNTIFS(障害学生情報入力シート!$E$25:$E$1024,障害学生情報入力シート!$E$6,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69" s="418">
        <f>COUNTIFS(障害学生情報入力シート!$E$25:$E$1024,障害学生情報入力シート!$E$6,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69" s="419">
        <f>COUNTIFS(障害学生情報入力シート!$E$25:$E$1024,障害学生情報入力シート!$E$6,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69" s="405">
        <f>COUNTIFS(障害学生情報入力シート!$E$25:$E$1024,障害学生情報入力シート!$E$6,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69" s="419">
        <f>COUNTIFS(障害学生情報入力シート!$E$25:$E$1024,障害学生情報入力シート!$E$6,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69" s="419">
        <f>COUNTIFS(障害学生情報入力シート!$E$25:$E$1024,障害学生情報入力シート!$E$6,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69" s="420">
        <f>COUNTIFS(障害学生情報入力シート!$E$25:$E$1024,障害学生情報入力シート!$E$6,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69" s="420">
        <f>COUNTIFS(障害学生情報入力シート!$E$25:$E$1024,障害学生情報入力シート!$E$6,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69" s="418">
        <f>COUNTIFS(障害学生情報入力シート!$E$25:$E$1024,障害学生情報入力シート!$E$6,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69" s="419">
        <f>COUNTIFS(障害学生情報入力シート!$E$25:$E$1024,障害学生情報入力シート!$E$6,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69" s="420">
        <f>COUNTIFS(障害学生情報入力シート!$E$25:$E$1024,障害学生情報入力シート!$E$6,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69" s="420">
        <f>COUNTIFS(障害学生情報入力シート!$E$25:$E$1024,障害学生情報入力シート!$E$6,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69" s="420">
        <f>COUNTIFS(障害学生情報入力シート!$E$25:$E$1024,障害学生情報入力シート!$E$6,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69" s="405">
        <f>COUNTIFS(障害学生情報入力シート!$E$25:$E$1024,障害学生情報入力シート!$E$6,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69" s="441">
        <f>COUNTIFS(障害学生情報入力シート!$E$25:$E$1024,障害学生情報入力シート!$E$6,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69" s="635">
        <f t="shared" si="32"/>
        <v>0</v>
      </c>
    </row>
    <row r="270" spans="1:28" ht="15.95" customHeight="1" x14ac:dyDescent="0.4">
      <c r="A270" s="1597"/>
      <c r="B270" s="1598"/>
      <c r="C270" s="1599"/>
      <c r="D270" s="638"/>
      <c r="E270" s="639" t="s">
        <v>341</v>
      </c>
      <c r="F270" s="438">
        <f>SUMIFS(※集計※障害学生情報入力シート!$T$25:$T$1024,障害学生情報入力シート!$E$25:$E$1024,障害学生情報入力シート!$E$6,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70" s="412">
        <f>SUMIFS(※集計※障害学生情報入力シート!$T$25:$T$1024,障害学生情報入力シート!$E$25:$E$1024,障害学生情報入力シート!$E$6,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70" s="413">
        <f>SUMIFS(※集計※障害学生情報入力シート!$T$25:$T$1024,障害学生情報入力シート!$E$25:$E$1024,障害学生情報入力シート!$E$6,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70" s="414">
        <f>SUMIFS(※集計※障害学生情報入力シート!$T$25:$T$1024,障害学生情報入力シート!$E$25:$E$1024,障害学生情報入力シート!$E$6,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70" s="412">
        <f>SUMIFS(※集計※障害学生情報入力シート!$T$25:$T$1024,障害学生情報入力シート!$E$25:$E$1024,障害学生情報入力シート!$E$6,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70" s="413">
        <f>SUMIFS(※集計※障害学生情報入力シート!$T$25:$T$1024,障害学生情報入力シート!$E$25:$E$1024,障害学生情報入力シート!$E$6,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70" s="414">
        <f>SUMIFS(※集計※障害学生情報入力シート!$T$25:$T$1024,障害学生情報入力シート!$E$25:$E$1024,障害学生情報入力シート!$E$6,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70" s="414">
        <f>SUMIFS(※集計※障害学生情報入力シート!$T$25:$T$1024,障害学生情報入力シート!$E$25:$E$1024,障害学生情報入力シート!$E$6,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70" s="412">
        <f>SUMIFS(※集計※障害学生情報入力シート!$T$25:$T$1024,障害学生情報入力シート!$E$25:$E$1024,障害学生情報入力シート!$E$6,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70" s="413">
        <f>SUMIFS(※集計※障害学生情報入力シート!$T$25:$T$1024,障害学生情報入力シート!$E$25:$E$1024,障害学生情報入力シート!$E$6,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70" s="412">
        <f>SUMIFS(※集計※障害学生情報入力シート!$T$25:$T$1024,障害学生情報入力シート!$E$25:$E$1024,障害学生情報入力シート!$E$6,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70" s="413">
        <f>SUMIFS(※集計※障害学生情報入力シート!$T$25:$T$1024,障害学生情報入力シート!$E$25:$E$1024,障害学生情報入力シート!$E$6,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70" s="413">
        <f>SUMIFS(※集計※障害学生情報入力シート!$T$25:$T$1024,障害学生情報入力シート!$E$25:$E$1024,障害学生情報入力シート!$E$6,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70" s="414">
        <f>SUMIFS(※集計※障害学生情報入力シート!$T$25:$T$1024,障害学生情報入力シート!$E$25:$E$1024,障害学生情報入力シート!$E$6,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70" s="414">
        <f>SUMIFS(※集計※障害学生情報入力シート!$T$25:$T$1024,障害学生情報入力シート!$E$25:$E$1024,障害学生情報入力シート!$E$6,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70" s="412">
        <f>SUMIFS(※集計※障害学生情報入力シート!$T$25:$T$1024,障害学生情報入力シート!$E$25:$E$1024,障害学生情報入力シート!$E$6,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70" s="413">
        <f>SUMIFS(※集計※障害学生情報入力シート!$T$25:$T$1024,障害学生情報入力シート!$E$25:$E$1024,障害学生情報入力シート!$E$6,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70" s="414">
        <f>SUMIFS(※集計※障害学生情報入力シート!$T$25:$T$1024,障害学生情報入力シート!$E$25:$E$1024,障害学生情報入力シート!$E$6,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70" s="414">
        <f>SUMIFS(※集計※障害学生情報入力シート!$T$25:$T$1024,障害学生情報入力シート!$E$25:$E$1024,障害学生情報入力シート!$E$6,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70" s="414">
        <f>SUMIFS(※集計※障害学生情報入力シート!$T$25:$T$1024,障害学生情報入力シート!$E$25:$E$1024,障害学生情報入力シート!$E$6,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70" s="412">
        <f>SUMIFS(※集計※障害学生情報入力シート!$T$25:$T$1024,障害学生情報入力シート!$E$25:$E$1024,障害学生情報入力シート!$E$6,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70" s="439">
        <f>SUMIFS(※集計※障害学生情報入力シート!$T$25:$T$1024,障害学生情報入力シート!$E$25:$E$1024,障害学生情報入力シート!$E$6,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70" s="634">
        <f t="shared" si="32"/>
        <v>0</v>
      </c>
    </row>
    <row r="271" spans="1:28" ht="15.95" hidden="1" customHeight="1" x14ac:dyDescent="0.4">
      <c r="A271" s="1597"/>
      <c r="B271" s="1578" t="s">
        <v>347</v>
      </c>
      <c r="C271" s="1579"/>
      <c r="D271" s="1600" t="s">
        <v>346</v>
      </c>
      <c r="E271" s="1600"/>
      <c r="F271" s="440">
        <f>COUNTIFS(障害学生情報入力シート!$E$25:$E$1024,障害学生情報入力シート!$E$6,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71" s="418">
        <f>COUNTIFS(障害学生情報入力シート!$E$25:$E$1024,障害学生情報入力シート!$E$6,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71" s="419">
        <f>COUNTIFS(障害学生情報入力シート!$E$25:$E$1024,障害学生情報入力シート!$E$6,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71" s="420">
        <f>COUNTIFS(障害学生情報入力シート!$E$25:$E$1024,障害学生情報入力シート!$E$6,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71" s="418">
        <f>COUNTIFS(障害学生情報入力シート!$E$25:$E$1024,障害学生情報入力シート!$E$6,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71" s="419">
        <f>COUNTIFS(障害学生情報入力シート!$E$25:$E$1024,障害学生情報入力シート!$E$6,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71" s="420">
        <f>COUNTIFS(障害学生情報入力シート!$E$25:$E$1024,障害学生情報入力シート!$E$6,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71" s="420">
        <f>COUNTIFS(障害学生情報入力シート!$E$25:$E$1024,障害学生情報入力シート!$E$6,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71" s="418">
        <f>COUNTIFS(障害学生情報入力シート!$E$25:$E$1024,障害学生情報入力シート!$E$6,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71" s="419">
        <f>COUNTIFS(障害学生情報入力シート!$E$25:$E$1024,障害学生情報入力シート!$E$6,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71" s="405">
        <f>COUNTIFS(障害学生情報入力シート!$E$25:$E$1024,障害学生情報入力シート!$E$6,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71" s="419">
        <f>COUNTIFS(障害学生情報入力シート!$E$25:$E$1024,障害学生情報入力シート!$E$6,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71" s="419">
        <f>COUNTIFS(障害学生情報入力シート!$E$25:$E$1024,障害学生情報入力シート!$E$6,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71" s="420">
        <f>COUNTIFS(障害学生情報入力シート!$E$25:$E$1024,障害学生情報入力シート!$E$6,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71" s="420">
        <f>COUNTIFS(障害学生情報入力シート!$E$25:$E$1024,障害学生情報入力シート!$E$6,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71" s="418">
        <f>COUNTIFS(障害学生情報入力シート!$E$25:$E$1024,障害学生情報入力シート!$E$6,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71" s="419">
        <f>COUNTIFS(障害学生情報入力シート!$E$25:$E$1024,障害学生情報入力シート!$E$6,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71" s="420">
        <f>COUNTIFS(障害学生情報入力シート!$E$25:$E$1024,障害学生情報入力シート!$E$6,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71" s="420">
        <f>COUNTIFS(障害学生情報入力シート!$E$25:$E$1024,障害学生情報入力シート!$E$6,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71" s="420">
        <f>COUNTIFS(障害学生情報入力シート!$E$25:$E$1024,障害学生情報入力シート!$E$6,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71" s="405">
        <f>COUNTIFS(障害学生情報入力シート!$E$25:$E$1024,障害学生情報入力シート!$E$6,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71" s="441">
        <f>COUNTIFS(障害学生情報入力シート!$E$25:$E$1024,障害学生情報入力シート!$E$6,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71" s="635">
        <f t="shared" si="32"/>
        <v>0</v>
      </c>
    </row>
    <row r="272" spans="1:28" ht="15.95" hidden="1" customHeight="1" x14ac:dyDescent="0.4">
      <c r="A272" s="1597"/>
      <c r="B272" s="1598"/>
      <c r="C272" s="1599"/>
      <c r="D272" s="638"/>
      <c r="E272" s="639" t="s">
        <v>341</v>
      </c>
      <c r="F272" s="438">
        <f>SUMIFS(※集計※障害学生情報入力シート!$T$25:$T$1024,障害学生情報入力シート!$E$25:$E$1024,障害学生情報入力シート!$E$6,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72" s="412">
        <f>SUMIFS(※集計※障害学生情報入力シート!$T$25:$T$1024,障害学生情報入力シート!$E$25:$E$1024,障害学生情報入力シート!$E$6,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72" s="413">
        <f>SUMIFS(※集計※障害学生情報入力シート!$T$25:$T$1024,障害学生情報入力シート!$E$25:$E$1024,障害学生情報入力シート!$E$6,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72" s="414">
        <f>SUMIFS(※集計※障害学生情報入力シート!$T$25:$T$1024,障害学生情報入力シート!$E$25:$E$1024,障害学生情報入力シート!$E$6,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72" s="412">
        <f>SUMIFS(※集計※障害学生情報入力シート!$T$25:$T$1024,障害学生情報入力シート!$E$25:$E$1024,障害学生情報入力シート!$E$6,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72" s="413">
        <f>SUMIFS(※集計※障害学生情報入力シート!$T$25:$T$1024,障害学生情報入力シート!$E$25:$E$1024,障害学生情報入力シート!$E$6,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72" s="414">
        <f>SUMIFS(※集計※障害学生情報入力シート!$T$25:$T$1024,障害学生情報入力シート!$E$25:$E$1024,障害学生情報入力シート!$E$6,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72" s="414">
        <f>SUMIFS(※集計※障害学生情報入力シート!$T$25:$T$1024,障害学生情報入力シート!$E$25:$E$1024,障害学生情報入力シート!$E$6,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72" s="412">
        <f>SUMIFS(※集計※障害学生情報入力シート!$T$25:$T$1024,障害学生情報入力シート!$E$25:$E$1024,障害学生情報入力シート!$E$6,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72" s="413">
        <f>SUMIFS(※集計※障害学生情報入力シート!$T$25:$T$1024,障害学生情報入力シート!$E$25:$E$1024,障害学生情報入力シート!$E$6,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72" s="412">
        <f>SUMIFS(※集計※障害学生情報入力シート!$T$25:$T$1024,障害学生情報入力シート!$E$25:$E$1024,障害学生情報入力シート!$E$6,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72" s="413">
        <f>SUMIFS(※集計※障害学生情報入力シート!$T$25:$T$1024,障害学生情報入力シート!$E$25:$E$1024,障害学生情報入力シート!$E$6,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72" s="413">
        <f>SUMIFS(※集計※障害学生情報入力シート!$T$25:$T$1024,障害学生情報入力シート!$E$25:$E$1024,障害学生情報入力シート!$E$6,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72" s="414">
        <f>SUMIFS(※集計※障害学生情報入力シート!$T$25:$T$1024,障害学生情報入力シート!$E$25:$E$1024,障害学生情報入力シート!$E$6,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72" s="414">
        <f>SUMIFS(※集計※障害学生情報入力シート!$T$25:$T$1024,障害学生情報入力シート!$E$25:$E$1024,障害学生情報入力シート!$E$6,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72" s="412">
        <f>SUMIFS(※集計※障害学生情報入力シート!$T$25:$T$1024,障害学生情報入力シート!$E$25:$E$1024,障害学生情報入力シート!$E$6,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72" s="413">
        <f>SUMIFS(※集計※障害学生情報入力シート!$T$25:$T$1024,障害学生情報入力シート!$E$25:$E$1024,障害学生情報入力シート!$E$6,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72" s="414">
        <f>SUMIFS(※集計※障害学生情報入力シート!$T$25:$T$1024,障害学生情報入力シート!$E$25:$E$1024,障害学生情報入力シート!$E$6,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72" s="414">
        <f>SUMIFS(※集計※障害学生情報入力シート!$T$25:$T$1024,障害学生情報入力シート!$E$25:$E$1024,障害学生情報入力シート!$E$6,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72" s="414">
        <f>SUMIFS(※集計※障害学生情報入力シート!$T$25:$T$1024,障害学生情報入力シート!$E$25:$E$1024,障害学生情報入力シート!$E$6,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72" s="412">
        <f>SUMIFS(※集計※障害学生情報入力シート!$T$25:$T$1024,障害学生情報入力シート!$E$25:$E$1024,障害学生情報入力シート!$E$6,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72" s="439">
        <f>SUMIFS(※集計※障害学生情報入力シート!$T$25:$T$1024,障害学生情報入力シート!$E$25:$E$1024,障害学生情報入力シート!$E$6,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72" s="634">
        <f t="shared" si="32"/>
        <v>0</v>
      </c>
    </row>
    <row r="273" spans="1:28" ht="15.95" customHeight="1" x14ac:dyDescent="0.4">
      <c r="A273" s="1597"/>
      <c r="B273" s="1578" t="s">
        <v>656</v>
      </c>
      <c r="C273" s="1579"/>
      <c r="D273" s="1600" t="s">
        <v>346</v>
      </c>
      <c r="E273" s="1600"/>
      <c r="F273" s="440">
        <f>COUNTIFS(障害学生情報入力シート!$E$25:$E$1024,障害学生情報入力シート!$E$6,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73" s="418">
        <f>COUNTIFS(障害学生情報入力シート!$E$25:$E$1024,障害学生情報入力シート!$E$6,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73" s="419">
        <f>COUNTIFS(障害学生情報入力シート!$E$25:$E$1024,障害学生情報入力シート!$E$6,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73" s="420">
        <f>COUNTIFS(障害学生情報入力シート!$E$25:$E$1024,障害学生情報入力シート!$E$6,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73" s="418">
        <f>COUNTIFS(障害学生情報入力シート!$E$25:$E$1024,障害学生情報入力シート!$E$6,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73" s="419">
        <f>COUNTIFS(障害学生情報入力シート!$E$25:$E$1024,障害学生情報入力シート!$E$6,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73" s="420">
        <f>COUNTIFS(障害学生情報入力シート!$E$25:$E$1024,障害学生情報入力シート!$E$6,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73" s="420">
        <f>COUNTIFS(障害学生情報入力シート!$E$25:$E$1024,障害学生情報入力シート!$E$6,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73" s="418">
        <f>COUNTIFS(障害学生情報入力シート!$E$25:$E$1024,障害学生情報入力シート!$E$6,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73" s="419">
        <f>COUNTIFS(障害学生情報入力シート!$E$25:$E$1024,障害学生情報入力シート!$E$6,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73" s="405">
        <f>COUNTIFS(障害学生情報入力シート!$E$25:$E$1024,障害学生情報入力シート!$E$6,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73" s="419">
        <f>COUNTIFS(障害学生情報入力シート!$E$25:$E$1024,障害学生情報入力シート!$E$6,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73" s="419">
        <f>COUNTIFS(障害学生情報入力シート!$E$25:$E$1024,障害学生情報入力シート!$E$6,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73" s="420">
        <f>COUNTIFS(障害学生情報入力シート!$E$25:$E$1024,障害学生情報入力シート!$E$6,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73" s="420">
        <f>COUNTIFS(障害学生情報入力シート!$E$25:$E$1024,障害学生情報入力シート!$E$6,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73" s="418">
        <f>COUNTIFS(障害学生情報入力シート!$E$25:$E$1024,障害学生情報入力シート!$E$6,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73" s="419">
        <f>COUNTIFS(障害学生情報入力シート!$E$25:$E$1024,障害学生情報入力シート!$E$6,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73" s="420">
        <f>COUNTIFS(障害学生情報入力シート!$E$25:$E$1024,障害学生情報入力シート!$E$6,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73" s="420">
        <f>COUNTIFS(障害学生情報入力シート!$E$25:$E$1024,障害学生情報入力シート!$E$6,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73" s="420">
        <f>COUNTIFS(障害学生情報入力シート!$E$25:$E$1024,障害学生情報入力シート!$E$6,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73" s="405">
        <f>COUNTIFS(障害学生情報入力シート!$E$25:$E$1024,障害学生情報入力シート!$E$6,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73" s="441">
        <f>COUNTIFS(障害学生情報入力シート!$E$25:$E$1024,障害学生情報入力シート!$E$6,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73" s="635">
        <f t="shared" si="32"/>
        <v>0</v>
      </c>
    </row>
    <row r="274" spans="1:28" ht="15.95" customHeight="1" x14ac:dyDescent="0.4">
      <c r="A274" s="1597"/>
      <c r="B274" s="1598"/>
      <c r="C274" s="1599"/>
      <c r="D274" s="638"/>
      <c r="E274" s="639" t="s">
        <v>341</v>
      </c>
      <c r="F274" s="438">
        <f>SUMIFS(※集計※障害学生情報入力シート!$T$25:$T$1024,障害学生情報入力シート!$E$25:$E$1024,障害学生情報入力シート!$E$6,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74" s="412">
        <f>SUMIFS(※集計※障害学生情報入力シート!$T$25:$T$1024,障害学生情報入力シート!$E$25:$E$1024,障害学生情報入力シート!$E$6,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74" s="413">
        <f>SUMIFS(※集計※障害学生情報入力シート!$T$25:$T$1024,障害学生情報入力シート!$E$25:$E$1024,障害学生情報入力シート!$E$6,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74" s="414">
        <f>SUMIFS(※集計※障害学生情報入力シート!$T$25:$T$1024,障害学生情報入力シート!$E$25:$E$1024,障害学生情報入力シート!$E$6,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74" s="412">
        <f>SUMIFS(※集計※障害学生情報入力シート!$T$25:$T$1024,障害学生情報入力シート!$E$25:$E$1024,障害学生情報入力シート!$E$6,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74" s="413">
        <f>SUMIFS(※集計※障害学生情報入力シート!$T$25:$T$1024,障害学生情報入力シート!$E$25:$E$1024,障害学生情報入力シート!$E$6,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74" s="414">
        <f>SUMIFS(※集計※障害学生情報入力シート!$T$25:$T$1024,障害学生情報入力シート!$E$25:$E$1024,障害学生情報入力シート!$E$6,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74" s="414">
        <f>SUMIFS(※集計※障害学生情報入力シート!$T$25:$T$1024,障害学生情報入力シート!$E$25:$E$1024,障害学生情報入力シート!$E$6,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74" s="412">
        <f>SUMIFS(※集計※障害学生情報入力シート!$T$25:$T$1024,障害学生情報入力シート!$E$25:$E$1024,障害学生情報入力シート!$E$6,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74" s="413">
        <f>SUMIFS(※集計※障害学生情報入力シート!$T$25:$T$1024,障害学生情報入力シート!$E$25:$E$1024,障害学生情報入力シート!$E$6,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74" s="412">
        <f>SUMIFS(※集計※障害学生情報入力シート!$T$25:$T$1024,障害学生情報入力シート!$E$25:$E$1024,障害学生情報入力シート!$E$6,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74" s="413">
        <f>SUMIFS(※集計※障害学生情報入力シート!$T$25:$T$1024,障害学生情報入力シート!$E$25:$E$1024,障害学生情報入力シート!$E$6,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74" s="413">
        <f>SUMIFS(※集計※障害学生情報入力シート!$T$25:$T$1024,障害学生情報入力シート!$E$25:$E$1024,障害学生情報入力シート!$E$6,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74" s="414">
        <f>SUMIFS(※集計※障害学生情報入力シート!$T$25:$T$1024,障害学生情報入力シート!$E$25:$E$1024,障害学生情報入力シート!$E$6,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74" s="414">
        <f>SUMIFS(※集計※障害学生情報入力シート!$T$25:$T$1024,障害学生情報入力シート!$E$25:$E$1024,障害学生情報入力シート!$E$6,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74" s="412">
        <f>SUMIFS(※集計※障害学生情報入力シート!$T$25:$T$1024,障害学生情報入力シート!$E$25:$E$1024,障害学生情報入力シート!$E$6,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74" s="413">
        <f>SUMIFS(※集計※障害学生情報入力シート!$T$25:$T$1024,障害学生情報入力シート!$E$25:$E$1024,障害学生情報入力シート!$E$6,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74" s="414">
        <f>SUMIFS(※集計※障害学生情報入力シート!$T$25:$T$1024,障害学生情報入力シート!$E$25:$E$1024,障害学生情報入力シート!$E$6,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74" s="414">
        <f>SUMIFS(※集計※障害学生情報入力シート!$T$25:$T$1024,障害学生情報入力シート!$E$25:$E$1024,障害学生情報入力シート!$E$6,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74" s="414">
        <f>SUMIFS(※集計※障害学生情報入力シート!$T$25:$T$1024,障害学生情報入力シート!$E$25:$E$1024,障害学生情報入力シート!$E$6,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74" s="412">
        <f>SUMIFS(※集計※障害学生情報入力シート!$T$25:$T$1024,障害学生情報入力シート!$E$25:$E$1024,障害学生情報入力シート!$E$6,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74" s="439">
        <f>SUMIFS(※集計※障害学生情報入力シート!$T$25:$T$1024,障害学生情報入力シート!$E$25:$E$1024,障害学生情報入力シート!$E$6,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74" s="634">
        <f t="shared" si="32"/>
        <v>0</v>
      </c>
    </row>
    <row r="275" spans="1:28" ht="15.95" hidden="1" customHeight="1" x14ac:dyDescent="0.4">
      <c r="A275" s="1597"/>
      <c r="B275" s="1578" t="s">
        <v>348</v>
      </c>
      <c r="C275" s="1579"/>
      <c r="D275" s="1600" t="s">
        <v>346</v>
      </c>
      <c r="E275" s="1600"/>
      <c r="F275" s="440">
        <f>COUNTIFS(障害学生情報入力シート!$E$25:$E$1024,障害学生情報入力シート!$E$6,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75" s="418">
        <f>COUNTIFS(障害学生情報入力シート!$E$25:$E$1024,障害学生情報入力シート!$E$6,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75" s="419">
        <f>COUNTIFS(障害学生情報入力シート!$E$25:$E$1024,障害学生情報入力シート!$E$6,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75" s="420">
        <f>COUNTIFS(障害学生情報入力シート!$E$25:$E$1024,障害学生情報入力シート!$E$6,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75" s="418">
        <f>COUNTIFS(障害学生情報入力シート!$E$25:$E$1024,障害学生情報入力シート!$E$6,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75" s="419">
        <f>COUNTIFS(障害学生情報入力シート!$E$25:$E$1024,障害学生情報入力シート!$E$6,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75" s="420">
        <f>COUNTIFS(障害学生情報入力シート!$E$25:$E$1024,障害学生情報入力シート!$E$6,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75" s="420">
        <f>COUNTIFS(障害学生情報入力シート!$E$25:$E$1024,障害学生情報入力シート!$E$6,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75" s="418">
        <f>COUNTIFS(障害学生情報入力シート!$E$25:$E$1024,障害学生情報入力シート!$E$6,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75" s="419">
        <f>COUNTIFS(障害学生情報入力シート!$E$25:$E$1024,障害学生情報入力シート!$E$6,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75" s="405">
        <f>COUNTIFS(障害学生情報入力シート!$E$25:$E$1024,障害学生情報入力シート!$E$6,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75" s="419">
        <f>COUNTIFS(障害学生情報入力シート!$E$25:$E$1024,障害学生情報入力シート!$E$6,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75" s="419">
        <f>COUNTIFS(障害学生情報入力シート!$E$25:$E$1024,障害学生情報入力シート!$E$6,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75" s="420">
        <f>COUNTIFS(障害学生情報入力シート!$E$25:$E$1024,障害学生情報入力シート!$E$6,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75" s="420">
        <f>COUNTIFS(障害学生情報入力シート!$E$25:$E$1024,障害学生情報入力シート!$E$6,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75" s="418">
        <f>COUNTIFS(障害学生情報入力シート!$E$25:$E$1024,障害学生情報入力シート!$E$6,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75" s="419">
        <f>COUNTIFS(障害学生情報入力シート!$E$25:$E$1024,障害学生情報入力シート!$E$6,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75" s="420">
        <f>COUNTIFS(障害学生情報入力シート!$E$25:$E$1024,障害学生情報入力シート!$E$6,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75" s="420">
        <f>COUNTIFS(障害学生情報入力シート!$E$25:$E$1024,障害学生情報入力シート!$E$6,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75" s="420">
        <f>COUNTIFS(障害学生情報入力シート!$E$25:$E$1024,障害学生情報入力シート!$E$6,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75" s="405">
        <f>COUNTIFS(障害学生情報入力シート!$E$25:$E$1024,障害学生情報入力シート!$E$6,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75" s="441">
        <f>COUNTIFS(障害学生情報入力シート!$E$25:$E$1024,障害学生情報入力シート!$E$6,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75" s="635">
        <f t="shared" si="32"/>
        <v>0</v>
      </c>
    </row>
    <row r="276" spans="1:28" ht="15.95" hidden="1" customHeight="1" x14ac:dyDescent="0.4">
      <c r="A276" s="1597"/>
      <c r="B276" s="1598"/>
      <c r="C276" s="1599"/>
      <c r="D276" s="638"/>
      <c r="E276" s="639" t="s">
        <v>341</v>
      </c>
      <c r="F276" s="438">
        <f>SUMIFS(※集計※障害学生情報入力シート!$T$25:$T$1024,障害学生情報入力シート!$E$25:$E$1024,障害学生情報入力シート!$E$6,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76" s="412">
        <f>SUMIFS(※集計※障害学生情報入力シート!$T$25:$T$1024,障害学生情報入力シート!$E$25:$E$1024,障害学生情報入力シート!$E$6,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76" s="413">
        <f>SUMIFS(※集計※障害学生情報入力シート!$T$25:$T$1024,障害学生情報入力シート!$E$25:$E$1024,障害学生情報入力シート!$E$6,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76" s="414">
        <f>SUMIFS(※集計※障害学生情報入力シート!$T$25:$T$1024,障害学生情報入力シート!$E$25:$E$1024,障害学生情報入力シート!$E$6,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76" s="412">
        <f>SUMIFS(※集計※障害学生情報入力シート!$T$25:$T$1024,障害学生情報入力シート!$E$25:$E$1024,障害学生情報入力シート!$E$6,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76" s="413">
        <f>SUMIFS(※集計※障害学生情報入力シート!$T$25:$T$1024,障害学生情報入力シート!$E$25:$E$1024,障害学生情報入力シート!$E$6,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76" s="414">
        <f>SUMIFS(※集計※障害学生情報入力シート!$T$25:$T$1024,障害学生情報入力シート!$E$25:$E$1024,障害学生情報入力シート!$E$6,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76" s="414">
        <f>SUMIFS(※集計※障害学生情報入力シート!$T$25:$T$1024,障害学生情報入力シート!$E$25:$E$1024,障害学生情報入力シート!$E$6,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76" s="412">
        <f>SUMIFS(※集計※障害学生情報入力シート!$T$25:$T$1024,障害学生情報入力シート!$E$25:$E$1024,障害学生情報入力シート!$E$6,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76" s="413">
        <f>SUMIFS(※集計※障害学生情報入力シート!$T$25:$T$1024,障害学生情報入力シート!$E$25:$E$1024,障害学生情報入力シート!$E$6,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76" s="412">
        <f>SUMIFS(※集計※障害学生情報入力シート!$T$25:$T$1024,障害学生情報入力シート!$E$25:$E$1024,障害学生情報入力シート!$E$6,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76" s="413">
        <f>SUMIFS(※集計※障害学生情報入力シート!$T$25:$T$1024,障害学生情報入力シート!$E$25:$E$1024,障害学生情報入力シート!$E$6,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76" s="413">
        <f>SUMIFS(※集計※障害学生情報入力シート!$T$25:$T$1024,障害学生情報入力シート!$E$25:$E$1024,障害学生情報入力シート!$E$6,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76" s="414">
        <f>SUMIFS(※集計※障害学生情報入力シート!$T$25:$T$1024,障害学生情報入力シート!$E$25:$E$1024,障害学生情報入力シート!$E$6,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76" s="414">
        <f>SUMIFS(※集計※障害学生情報入力シート!$T$25:$T$1024,障害学生情報入力シート!$E$25:$E$1024,障害学生情報入力シート!$E$6,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76" s="412">
        <f>SUMIFS(※集計※障害学生情報入力シート!$T$25:$T$1024,障害学生情報入力シート!$E$25:$E$1024,障害学生情報入力シート!$E$6,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76" s="413">
        <f>SUMIFS(※集計※障害学生情報入力シート!$T$25:$T$1024,障害学生情報入力シート!$E$25:$E$1024,障害学生情報入力シート!$E$6,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76" s="414">
        <f>SUMIFS(※集計※障害学生情報入力シート!$T$25:$T$1024,障害学生情報入力シート!$E$25:$E$1024,障害学生情報入力シート!$E$6,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76" s="414">
        <f>SUMIFS(※集計※障害学生情報入力シート!$T$25:$T$1024,障害学生情報入力シート!$E$25:$E$1024,障害学生情報入力シート!$E$6,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76" s="414">
        <f>SUMIFS(※集計※障害学生情報入力シート!$T$25:$T$1024,障害学生情報入力シート!$E$25:$E$1024,障害学生情報入力シート!$E$6,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76" s="412">
        <f>SUMIFS(※集計※障害学生情報入力シート!$T$25:$T$1024,障害学生情報入力シート!$E$25:$E$1024,障害学生情報入力シート!$E$6,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76" s="439">
        <f>SUMIFS(※集計※障害学生情報入力シート!$T$25:$T$1024,障害学生情報入力シート!$E$25:$E$1024,障害学生情報入力シート!$E$6,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76" s="634">
        <f t="shared" si="32"/>
        <v>0</v>
      </c>
    </row>
    <row r="277" spans="1:28" ht="15.95" customHeight="1" x14ac:dyDescent="0.4">
      <c r="A277" s="1597"/>
      <c r="B277" s="1578" t="s">
        <v>349</v>
      </c>
      <c r="C277" s="1579"/>
      <c r="D277" s="1600" t="s">
        <v>346</v>
      </c>
      <c r="E277" s="1600"/>
      <c r="F277" s="440">
        <f>COUNTIFS(障害学生情報入力シート!$E$25:$E$1024,障害学生情報入力シート!$E$6,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77" s="418">
        <f>COUNTIFS(障害学生情報入力シート!$E$25:$E$1024,障害学生情報入力シート!$E$6,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77" s="419">
        <f>COUNTIFS(障害学生情報入力シート!$E$25:$E$1024,障害学生情報入力シート!$E$6,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77" s="420">
        <f>COUNTIFS(障害学生情報入力シート!$E$25:$E$1024,障害学生情報入力シート!$E$6,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77" s="418">
        <f>COUNTIFS(障害学生情報入力シート!$E$25:$E$1024,障害学生情報入力シート!$E$6,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77" s="419">
        <f>COUNTIFS(障害学生情報入力シート!$E$25:$E$1024,障害学生情報入力シート!$E$6,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77" s="420">
        <f>COUNTIFS(障害学生情報入力シート!$E$25:$E$1024,障害学生情報入力シート!$E$6,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77" s="420">
        <f>COUNTIFS(障害学生情報入力シート!$E$25:$E$1024,障害学生情報入力シート!$E$6,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77" s="418">
        <f>COUNTIFS(障害学生情報入力シート!$E$25:$E$1024,障害学生情報入力シート!$E$6,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77" s="419">
        <f>COUNTIFS(障害学生情報入力シート!$E$25:$E$1024,障害学生情報入力シート!$E$6,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77" s="405">
        <f>COUNTIFS(障害学生情報入力シート!$E$25:$E$1024,障害学生情報入力シート!$E$6,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77" s="419">
        <f>COUNTIFS(障害学生情報入力シート!$E$25:$E$1024,障害学生情報入力シート!$E$6,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77" s="419">
        <f>COUNTIFS(障害学生情報入力シート!$E$25:$E$1024,障害学生情報入力シート!$E$6,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77" s="420">
        <f>COUNTIFS(障害学生情報入力シート!$E$25:$E$1024,障害学生情報入力シート!$E$6,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77" s="420">
        <f>COUNTIFS(障害学生情報入力シート!$E$25:$E$1024,障害学生情報入力シート!$E$6,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77" s="418">
        <f>COUNTIFS(障害学生情報入力シート!$E$25:$E$1024,障害学生情報入力シート!$E$6,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77" s="419">
        <f>COUNTIFS(障害学生情報入力シート!$E$25:$E$1024,障害学生情報入力シート!$E$6,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77" s="420">
        <f>COUNTIFS(障害学生情報入力シート!$E$25:$E$1024,障害学生情報入力シート!$E$6,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77" s="420">
        <f>COUNTIFS(障害学生情報入力シート!$E$25:$E$1024,障害学生情報入力シート!$E$6,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77" s="420">
        <f>COUNTIFS(障害学生情報入力シート!$E$25:$E$1024,障害学生情報入力シート!$E$6,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77" s="405">
        <f>COUNTIFS(障害学生情報入力シート!$E$25:$E$1024,障害学生情報入力シート!$E$6,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77" s="441">
        <f>COUNTIFS(障害学生情報入力シート!$E$25:$E$1024,障害学生情報入力シート!$E$6,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77" s="635">
        <f t="shared" si="32"/>
        <v>0</v>
      </c>
    </row>
    <row r="278" spans="1:28" ht="15.95" customHeight="1" x14ac:dyDescent="0.4">
      <c r="A278" s="1597"/>
      <c r="B278" s="1598"/>
      <c r="C278" s="1599"/>
      <c r="D278" s="638"/>
      <c r="E278" s="639" t="s">
        <v>341</v>
      </c>
      <c r="F278" s="438">
        <f>SUMIFS(※集計※障害学生情報入力シート!$T$25:$T$1024,障害学生情報入力シート!$E$25:$E$1024,障害学生情報入力シート!$E$6,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78" s="412">
        <f>SUMIFS(※集計※障害学生情報入力シート!$T$25:$T$1024,障害学生情報入力シート!$E$25:$E$1024,障害学生情報入力シート!$E$6,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78" s="413">
        <f>SUMIFS(※集計※障害学生情報入力シート!$T$25:$T$1024,障害学生情報入力シート!$E$25:$E$1024,障害学生情報入力シート!$E$6,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78" s="414">
        <f>SUMIFS(※集計※障害学生情報入力シート!$T$25:$T$1024,障害学生情報入力シート!$E$25:$E$1024,障害学生情報入力シート!$E$6,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78" s="412">
        <f>SUMIFS(※集計※障害学生情報入力シート!$T$25:$T$1024,障害学生情報入力シート!$E$25:$E$1024,障害学生情報入力シート!$E$6,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78" s="413">
        <f>SUMIFS(※集計※障害学生情報入力シート!$T$25:$T$1024,障害学生情報入力シート!$E$25:$E$1024,障害学生情報入力シート!$E$6,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78" s="414">
        <f>SUMIFS(※集計※障害学生情報入力シート!$T$25:$T$1024,障害学生情報入力シート!$E$25:$E$1024,障害学生情報入力シート!$E$6,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78" s="414">
        <f>SUMIFS(※集計※障害学生情報入力シート!$T$25:$T$1024,障害学生情報入力シート!$E$25:$E$1024,障害学生情報入力シート!$E$6,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78" s="412">
        <f>SUMIFS(※集計※障害学生情報入力シート!$T$25:$T$1024,障害学生情報入力シート!$E$25:$E$1024,障害学生情報入力シート!$E$6,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78" s="413">
        <f>SUMIFS(※集計※障害学生情報入力シート!$T$25:$T$1024,障害学生情報入力シート!$E$25:$E$1024,障害学生情報入力シート!$E$6,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78" s="412">
        <f>SUMIFS(※集計※障害学生情報入力シート!$T$25:$T$1024,障害学生情報入力シート!$E$25:$E$1024,障害学生情報入力シート!$E$6,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78" s="413">
        <f>SUMIFS(※集計※障害学生情報入力シート!$T$25:$T$1024,障害学生情報入力シート!$E$25:$E$1024,障害学生情報入力シート!$E$6,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78" s="413">
        <f>SUMIFS(※集計※障害学生情報入力シート!$T$25:$T$1024,障害学生情報入力シート!$E$25:$E$1024,障害学生情報入力シート!$E$6,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78" s="414">
        <f>SUMIFS(※集計※障害学生情報入力シート!$T$25:$T$1024,障害学生情報入力シート!$E$25:$E$1024,障害学生情報入力シート!$E$6,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78" s="414">
        <f>SUMIFS(※集計※障害学生情報入力シート!$T$25:$T$1024,障害学生情報入力シート!$E$25:$E$1024,障害学生情報入力シート!$E$6,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78" s="412">
        <f>SUMIFS(※集計※障害学生情報入力シート!$T$25:$T$1024,障害学生情報入力シート!$E$25:$E$1024,障害学生情報入力シート!$E$6,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78" s="413">
        <f>SUMIFS(※集計※障害学生情報入力シート!$T$25:$T$1024,障害学生情報入力シート!$E$25:$E$1024,障害学生情報入力シート!$E$6,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78" s="414">
        <f>SUMIFS(※集計※障害学生情報入力シート!$T$25:$T$1024,障害学生情報入力シート!$E$25:$E$1024,障害学生情報入力シート!$E$6,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78" s="414">
        <f>SUMIFS(※集計※障害学生情報入力シート!$T$25:$T$1024,障害学生情報入力シート!$E$25:$E$1024,障害学生情報入力シート!$E$6,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78" s="414">
        <f>SUMIFS(※集計※障害学生情報入力シート!$T$25:$T$1024,障害学生情報入力シート!$E$25:$E$1024,障害学生情報入力シート!$E$6,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78" s="412">
        <f>SUMIFS(※集計※障害学生情報入力シート!$T$25:$T$1024,障害学生情報入力シート!$E$25:$E$1024,障害学生情報入力シート!$E$6,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78" s="439">
        <f>SUMIFS(※集計※障害学生情報入力シート!$T$25:$T$1024,障害学生情報入力シート!$E$25:$E$1024,障害学生情報入力シート!$E$6,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78" s="634">
        <f t="shared" si="32"/>
        <v>0</v>
      </c>
    </row>
    <row r="279" spans="1:28" ht="15.95" customHeight="1" x14ac:dyDescent="0.4">
      <c r="A279" s="1597"/>
      <c r="B279" s="1578" t="s">
        <v>350</v>
      </c>
      <c r="C279" s="1579"/>
      <c r="D279" s="1600" t="s">
        <v>346</v>
      </c>
      <c r="E279" s="1600"/>
      <c r="F279" s="440">
        <f>COUNTIFS(障害学生情報入力シート!$E$25:$E$1024,障害学生情報入力シート!$E$6,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79" s="418">
        <f>COUNTIFS(障害学生情報入力シート!$E$25:$E$1024,障害学生情報入力シート!$E$6,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79" s="419">
        <f>COUNTIFS(障害学生情報入力シート!$E$25:$E$1024,障害学生情報入力シート!$E$6,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79" s="420">
        <f>COUNTIFS(障害学生情報入力シート!$E$25:$E$1024,障害学生情報入力シート!$E$6,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79" s="418">
        <f>COUNTIFS(障害学生情報入力シート!$E$25:$E$1024,障害学生情報入力シート!$E$6,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79" s="419">
        <f>COUNTIFS(障害学生情報入力シート!$E$25:$E$1024,障害学生情報入力シート!$E$6,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79" s="420">
        <f>COUNTIFS(障害学生情報入力シート!$E$25:$E$1024,障害学生情報入力シート!$E$6,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79" s="420">
        <f>COUNTIFS(障害学生情報入力シート!$E$25:$E$1024,障害学生情報入力シート!$E$6,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79" s="418">
        <f>COUNTIFS(障害学生情報入力シート!$E$25:$E$1024,障害学生情報入力シート!$E$6,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79" s="419">
        <f>COUNTIFS(障害学生情報入力シート!$E$25:$E$1024,障害学生情報入力シート!$E$6,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79" s="405">
        <f>COUNTIFS(障害学生情報入力シート!$E$25:$E$1024,障害学生情報入力シート!$E$6,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79" s="419">
        <f>COUNTIFS(障害学生情報入力シート!$E$25:$E$1024,障害学生情報入力シート!$E$6,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79" s="419">
        <f>COUNTIFS(障害学生情報入力シート!$E$25:$E$1024,障害学生情報入力シート!$E$6,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79" s="420">
        <f>COUNTIFS(障害学生情報入力シート!$E$25:$E$1024,障害学生情報入力シート!$E$6,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79" s="420">
        <f>COUNTIFS(障害学生情報入力シート!$E$25:$E$1024,障害学生情報入力シート!$E$6,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79" s="418">
        <f>COUNTIFS(障害学生情報入力シート!$E$25:$E$1024,障害学生情報入力シート!$E$6,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79" s="419">
        <f>COUNTIFS(障害学生情報入力シート!$E$25:$E$1024,障害学生情報入力シート!$E$6,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79" s="420">
        <f>COUNTIFS(障害学生情報入力シート!$E$25:$E$1024,障害学生情報入力シート!$E$6,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79" s="420">
        <f>COUNTIFS(障害学生情報入力シート!$E$25:$E$1024,障害学生情報入力シート!$E$6,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79" s="420">
        <f>COUNTIFS(障害学生情報入力シート!$E$25:$E$1024,障害学生情報入力シート!$E$6,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79" s="405">
        <f>COUNTIFS(障害学生情報入力シート!$E$25:$E$1024,障害学生情報入力シート!$E$6,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79" s="441">
        <f>COUNTIFS(障害学生情報入力シート!$E$25:$E$1024,障害学生情報入力シート!$E$6,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79" s="635">
        <f t="shared" si="32"/>
        <v>0</v>
      </c>
    </row>
    <row r="280" spans="1:28" ht="15.95" customHeight="1" x14ac:dyDescent="0.4">
      <c r="A280" s="1597"/>
      <c r="B280" s="1598"/>
      <c r="C280" s="1599"/>
      <c r="D280" s="638"/>
      <c r="E280" s="639" t="s">
        <v>341</v>
      </c>
      <c r="F280" s="438">
        <f>SUMIFS(※集計※障害学生情報入力シート!$T$25:$T$1024,障害学生情報入力シート!$E$25:$E$1024,障害学生情報入力シート!$E$6,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80" s="412">
        <f>SUMIFS(※集計※障害学生情報入力シート!$T$25:$T$1024,障害学生情報入力シート!$E$25:$E$1024,障害学生情報入力シート!$E$6,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80" s="413">
        <f>SUMIFS(※集計※障害学生情報入力シート!$T$25:$T$1024,障害学生情報入力シート!$E$25:$E$1024,障害学生情報入力シート!$E$6,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80" s="414">
        <f>SUMIFS(※集計※障害学生情報入力シート!$T$25:$T$1024,障害学生情報入力シート!$E$25:$E$1024,障害学生情報入力シート!$E$6,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80" s="412">
        <f>SUMIFS(※集計※障害学生情報入力シート!$T$25:$T$1024,障害学生情報入力シート!$E$25:$E$1024,障害学生情報入力シート!$E$6,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80" s="413">
        <f>SUMIFS(※集計※障害学生情報入力シート!$T$25:$T$1024,障害学生情報入力シート!$E$25:$E$1024,障害学生情報入力シート!$E$6,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80" s="414">
        <f>SUMIFS(※集計※障害学生情報入力シート!$T$25:$T$1024,障害学生情報入力シート!$E$25:$E$1024,障害学生情報入力シート!$E$6,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80" s="414">
        <f>SUMIFS(※集計※障害学生情報入力シート!$T$25:$T$1024,障害学生情報入力シート!$E$25:$E$1024,障害学生情報入力シート!$E$6,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80" s="412">
        <f>SUMIFS(※集計※障害学生情報入力シート!$T$25:$T$1024,障害学生情報入力シート!$E$25:$E$1024,障害学生情報入力シート!$E$6,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80" s="413">
        <f>SUMIFS(※集計※障害学生情報入力シート!$T$25:$T$1024,障害学生情報入力シート!$E$25:$E$1024,障害学生情報入力シート!$E$6,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80" s="412">
        <f>SUMIFS(※集計※障害学生情報入力シート!$T$25:$T$1024,障害学生情報入力シート!$E$25:$E$1024,障害学生情報入力シート!$E$6,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80" s="413">
        <f>SUMIFS(※集計※障害学生情報入力シート!$T$25:$T$1024,障害学生情報入力シート!$E$25:$E$1024,障害学生情報入力シート!$E$6,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80" s="413">
        <f>SUMIFS(※集計※障害学生情報入力シート!$T$25:$T$1024,障害学生情報入力シート!$E$25:$E$1024,障害学生情報入力シート!$E$6,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80" s="414">
        <f>SUMIFS(※集計※障害学生情報入力シート!$T$25:$T$1024,障害学生情報入力シート!$E$25:$E$1024,障害学生情報入力シート!$E$6,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80" s="414">
        <f>SUMIFS(※集計※障害学生情報入力シート!$T$25:$T$1024,障害学生情報入力シート!$E$25:$E$1024,障害学生情報入力シート!$E$6,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80" s="412">
        <f>SUMIFS(※集計※障害学生情報入力シート!$T$25:$T$1024,障害学生情報入力シート!$E$25:$E$1024,障害学生情報入力シート!$E$6,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80" s="413">
        <f>SUMIFS(※集計※障害学生情報入力シート!$T$25:$T$1024,障害学生情報入力シート!$E$25:$E$1024,障害学生情報入力シート!$E$6,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80" s="414">
        <f>SUMIFS(※集計※障害学生情報入力シート!$T$25:$T$1024,障害学生情報入力シート!$E$25:$E$1024,障害学生情報入力シート!$E$6,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80" s="414">
        <f>SUMIFS(※集計※障害学生情報入力シート!$T$25:$T$1024,障害学生情報入力シート!$E$25:$E$1024,障害学生情報入力シート!$E$6,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80" s="414">
        <f>SUMIFS(※集計※障害学生情報入力シート!$T$25:$T$1024,障害学生情報入力シート!$E$25:$E$1024,障害学生情報入力シート!$E$6,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80" s="412">
        <f>SUMIFS(※集計※障害学生情報入力シート!$T$25:$T$1024,障害学生情報入力シート!$E$25:$E$1024,障害学生情報入力シート!$E$6,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80" s="439">
        <f>SUMIFS(※集計※障害学生情報入力シート!$T$25:$T$1024,障害学生情報入力シート!$E$25:$E$1024,障害学生情報入力シート!$E$6,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80" s="634">
        <f t="shared" si="32"/>
        <v>0</v>
      </c>
    </row>
    <row r="281" spans="1:28" ht="15.95" customHeight="1" x14ac:dyDescent="0.4">
      <c r="A281" s="1597"/>
      <c r="B281" s="1578" t="s">
        <v>351</v>
      </c>
      <c r="C281" s="1579"/>
      <c r="D281" s="1600" t="s">
        <v>346</v>
      </c>
      <c r="E281" s="1600"/>
      <c r="F281" s="440">
        <f>COUNTIFS(障害学生情報入力シート!$E$25:$E$1024,障害学生情報入力シート!$E$6,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81" s="418">
        <f>COUNTIFS(障害学生情報入力シート!$E$25:$E$1024,障害学生情報入力シート!$E$6,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81" s="419">
        <f>COUNTIFS(障害学生情報入力シート!$E$25:$E$1024,障害学生情報入力シート!$E$6,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81" s="420">
        <f>COUNTIFS(障害学生情報入力シート!$E$25:$E$1024,障害学生情報入力シート!$E$6,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81" s="418">
        <f>COUNTIFS(障害学生情報入力シート!$E$25:$E$1024,障害学生情報入力シート!$E$6,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81" s="419">
        <f>COUNTIFS(障害学生情報入力シート!$E$25:$E$1024,障害学生情報入力シート!$E$6,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81" s="420">
        <f>COUNTIFS(障害学生情報入力シート!$E$25:$E$1024,障害学生情報入力シート!$E$6,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81" s="420">
        <f>COUNTIFS(障害学生情報入力シート!$E$25:$E$1024,障害学生情報入力シート!$E$6,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81" s="418">
        <f>COUNTIFS(障害学生情報入力シート!$E$25:$E$1024,障害学生情報入力シート!$E$6,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81" s="419">
        <f>COUNTIFS(障害学生情報入力シート!$E$25:$E$1024,障害学生情報入力シート!$E$6,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81" s="405">
        <f>COUNTIFS(障害学生情報入力シート!$E$25:$E$1024,障害学生情報入力シート!$E$6,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81" s="419">
        <f>COUNTIFS(障害学生情報入力シート!$E$25:$E$1024,障害学生情報入力シート!$E$6,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81" s="419">
        <f>COUNTIFS(障害学生情報入力シート!$E$25:$E$1024,障害学生情報入力シート!$E$6,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81" s="420">
        <f>COUNTIFS(障害学生情報入力シート!$E$25:$E$1024,障害学生情報入力シート!$E$6,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81" s="420">
        <f>COUNTIFS(障害学生情報入力シート!$E$25:$E$1024,障害学生情報入力シート!$E$6,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81" s="418">
        <f>COUNTIFS(障害学生情報入力シート!$E$25:$E$1024,障害学生情報入力シート!$E$6,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81" s="419">
        <f>COUNTIFS(障害学生情報入力シート!$E$25:$E$1024,障害学生情報入力シート!$E$6,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81" s="420">
        <f>COUNTIFS(障害学生情報入力シート!$E$25:$E$1024,障害学生情報入力シート!$E$6,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81" s="420">
        <f>COUNTIFS(障害学生情報入力シート!$E$25:$E$1024,障害学生情報入力シート!$E$6,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81" s="420">
        <f>COUNTIFS(障害学生情報入力シート!$E$25:$E$1024,障害学生情報入力シート!$E$6,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81" s="405">
        <f>COUNTIFS(障害学生情報入力シート!$E$25:$E$1024,障害学生情報入力シート!$E$6,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81" s="441">
        <f>COUNTIFS(障害学生情報入力シート!$E$25:$E$1024,障害学生情報入力シート!$E$6,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81" s="635">
        <f t="shared" si="32"/>
        <v>0</v>
      </c>
    </row>
    <row r="282" spans="1:28" ht="15.95" customHeight="1" x14ac:dyDescent="0.4">
      <c r="A282" s="1597"/>
      <c r="B282" s="1598"/>
      <c r="C282" s="1599"/>
      <c r="D282" s="638"/>
      <c r="E282" s="639" t="s">
        <v>341</v>
      </c>
      <c r="F282" s="438">
        <f>SUMIFS(※集計※障害学生情報入力シート!$T$25:$T$1024,障害学生情報入力シート!$E$25:$E$1024,障害学生情報入力シート!$E$6,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82" s="412">
        <f>SUMIFS(※集計※障害学生情報入力シート!$T$25:$T$1024,障害学生情報入力シート!$E$25:$E$1024,障害学生情報入力シート!$E$6,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82" s="413">
        <f>SUMIFS(※集計※障害学生情報入力シート!$T$25:$T$1024,障害学生情報入力シート!$E$25:$E$1024,障害学生情報入力シート!$E$6,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82" s="414">
        <f>SUMIFS(※集計※障害学生情報入力シート!$T$25:$T$1024,障害学生情報入力シート!$E$25:$E$1024,障害学生情報入力シート!$E$6,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82" s="412">
        <f>SUMIFS(※集計※障害学生情報入力シート!$T$25:$T$1024,障害学生情報入力シート!$E$25:$E$1024,障害学生情報入力シート!$E$6,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82" s="413">
        <f>SUMIFS(※集計※障害学生情報入力シート!$T$25:$T$1024,障害学生情報入力シート!$E$25:$E$1024,障害学生情報入力シート!$E$6,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82" s="414">
        <f>SUMIFS(※集計※障害学生情報入力シート!$T$25:$T$1024,障害学生情報入力シート!$E$25:$E$1024,障害学生情報入力シート!$E$6,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82" s="414">
        <f>SUMIFS(※集計※障害学生情報入力シート!$T$25:$T$1024,障害学生情報入力シート!$E$25:$E$1024,障害学生情報入力シート!$E$6,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82" s="412">
        <f>SUMIFS(※集計※障害学生情報入力シート!$T$25:$T$1024,障害学生情報入力シート!$E$25:$E$1024,障害学生情報入力シート!$E$6,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82" s="413">
        <f>SUMIFS(※集計※障害学生情報入力シート!$T$25:$T$1024,障害学生情報入力シート!$E$25:$E$1024,障害学生情報入力シート!$E$6,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82" s="412">
        <f>SUMIFS(※集計※障害学生情報入力シート!$T$25:$T$1024,障害学生情報入力シート!$E$25:$E$1024,障害学生情報入力シート!$E$6,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82" s="413">
        <f>SUMIFS(※集計※障害学生情報入力シート!$T$25:$T$1024,障害学生情報入力シート!$E$25:$E$1024,障害学生情報入力シート!$E$6,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82" s="413">
        <f>SUMIFS(※集計※障害学生情報入力シート!$T$25:$T$1024,障害学生情報入力シート!$E$25:$E$1024,障害学生情報入力シート!$E$6,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82" s="414">
        <f>SUMIFS(※集計※障害学生情報入力シート!$T$25:$T$1024,障害学生情報入力シート!$E$25:$E$1024,障害学生情報入力シート!$E$6,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82" s="414">
        <f>SUMIFS(※集計※障害学生情報入力シート!$T$25:$T$1024,障害学生情報入力シート!$E$25:$E$1024,障害学生情報入力シート!$E$6,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82" s="412">
        <f>SUMIFS(※集計※障害学生情報入力シート!$T$25:$T$1024,障害学生情報入力シート!$E$25:$E$1024,障害学生情報入力シート!$E$6,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82" s="413">
        <f>SUMIFS(※集計※障害学生情報入力シート!$T$25:$T$1024,障害学生情報入力シート!$E$25:$E$1024,障害学生情報入力シート!$E$6,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82" s="414">
        <f>SUMIFS(※集計※障害学生情報入力シート!$T$25:$T$1024,障害学生情報入力シート!$E$25:$E$1024,障害学生情報入力シート!$E$6,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82" s="414">
        <f>SUMIFS(※集計※障害学生情報入力シート!$T$25:$T$1024,障害学生情報入力シート!$E$25:$E$1024,障害学生情報入力シート!$E$6,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82" s="414">
        <f>SUMIFS(※集計※障害学生情報入力シート!$T$25:$T$1024,障害学生情報入力シート!$E$25:$E$1024,障害学生情報入力シート!$E$6,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82" s="412">
        <f>SUMIFS(※集計※障害学生情報入力シート!$T$25:$T$1024,障害学生情報入力シート!$E$25:$E$1024,障害学生情報入力シート!$E$6,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82" s="439">
        <f>SUMIFS(※集計※障害学生情報入力シート!$T$25:$T$1024,障害学生情報入力シート!$E$25:$E$1024,障害学生情報入力シート!$E$6,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82" s="634">
        <f t="shared" si="32"/>
        <v>0</v>
      </c>
    </row>
    <row r="283" spans="1:28" ht="15.95" customHeight="1" x14ac:dyDescent="0.4">
      <c r="A283" s="1597"/>
      <c r="B283" s="1578" t="s">
        <v>352</v>
      </c>
      <c r="C283" s="1579"/>
      <c r="D283" s="1582" t="s">
        <v>346</v>
      </c>
      <c r="E283" s="1582"/>
      <c r="F283" s="440">
        <f>COUNTIFS(障害学生情報入力シート!$E$25:$E$1024,障害学生情報入力シート!$E$6,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83" s="418">
        <f>COUNTIFS(障害学生情報入力シート!$E$25:$E$1024,障害学生情報入力シート!$E$6,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83" s="419">
        <f>COUNTIFS(障害学生情報入力シート!$E$25:$E$1024,障害学生情報入力シート!$E$6,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83" s="420">
        <f>COUNTIFS(障害学生情報入力シート!$E$25:$E$1024,障害学生情報入力シート!$E$6,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83" s="418">
        <f>COUNTIFS(障害学生情報入力シート!$E$25:$E$1024,障害学生情報入力シート!$E$6,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83" s="419">
        <f>COUNTIFS(障害学生情報入力シート!$E$25:$E$1024,障害学生情報入力シート!$E$6,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83" s="420">
        <f>COUNTIFS(障害学生情報入力シート!$E$25:$E$1024,障害学生情報入力シート!$E$6,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83" s="420">
        <f>COUNTIFS(障害学生情報入力シート!$E$25:$E$1024,障害学生情報入力シート!$E$6,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83" s="418">
        <f>COUNTIFS(障害学生情報入力シート!$E$25:$E$1024,障害学生情報入力シート!$E$6,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83" s="419">
        <f>COUNTIFS(障害学生情報入力シート!$E$25:$E$1024,障害学生情報入力シート!$E$6,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83" s="405">
        <f>COUNTIFS(障害学生情報入力シート!$E$25:$E$1024,障害学生情報入力シート!$E$6,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83" s="419">
        <f>COUNTIFS(障害学生情報入力シート!$E$25:$E$1024,障害学生情報入力シート!$E$6,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83" s="419">
        <f>COUNTIFS(障害学生情報入力シート!$E$25:$E$1024,障害学生情報入力シート!$E$6,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83" s="420">
        <f>COUNTIFS(障害学生情報入力シート!$E$25:$E$1024,障害学生情報入力シート!$E$6,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83" s="420">
        <f>COUNTIFS(障害学生情報入力シート!$E$25:$E$1024,障害学生情報入力シート!$E$6,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83" s="418">
        <f>COUNTIFS(障害学生情報入力シート!$E$25:$E$1024,障害学生情報入力シート!$E$6,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83" s="419">
        <f>COUNTIFS(障害学生情報入力シート!$E$25:$E$1024,障害学生情報入力シート!$E$6,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83" s="420">
        <f>COUNTIFS(障害学生情報入力シート!$E$25:$E$1024,障害学生情報入力シート!$E$6,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83" s="420">
        <f>COUNTIFS(障害学生情報入力シート!$E$25:$E$1024,障害学生情報入力シート!$E$6,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83" s="420">
        <f>COUNTIFS(障害学生情報入力シート!$E$25:$E$1024,障害学生情報入力シート!$E$6,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83" s="405">
        <f>COUNTIFS(障害学生情報入力シート!$E$25:$E$1024,障害学生情報入力シート!$E$6,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83" s="441">
        <f>COUNTIFS(障害学生情報入力シート!$E$25:$E$1024,障害学生情報入力シート!$E$6,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83" s="633">
        <f t="shared" si="32"/>
        <v>0</v>
      </c>
    </row>
    <row r="284" spans="1:28" ht="15.95" customHeight="1" thickBot="1" x14ac:dyDescent="0.45">
      <c r="A284" s="1597"/>
      <c r="B284" s="1580"/>
      <c r="C284" s="1581"/>
      <c r="D284" s="640"/>
      <c r="E284" s="641" t="s">
        <v>341</v>
      </c>
      <c r="F284" s="444">
        <f>SUMIFS(※集計※障害学生情報入力シート!$T$25:$T$1024,障害学生情報入力シート!$E$25:$E$1024,障害学生情報入力シート!$E$6,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84" s="425">
        <f>SUMIFS(※集計※障害学生情報入力シート!$T$25:$T$1024,障害学生情報入力シート!$E$25:$E$1024,障害学生情報入力シート!$E$6,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84" s="426">
        <f>SUMIFS(※集計※障害学生情報入力シート!$T$25:$T$1024,障害学生情報入力シート!$E$25:$E$1024,障害学生情報入力シート!$E$6,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84" s="427">
        <f>SUMIFS(※集計※障害学生情報入力シート!$T$25:$T$1024,障害学生情報入力シート!$E$25:$E$1024,障害学生情報入力シート!$E$6,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84" s="425">
        <f>SUMIFS(※集計※障害学生情報入力シート!$T$25:$T$1024,障害学生情報入力シート!$E$25:$E$1024,障害学生情報入力シート!$E$6,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84" s="426">
        <f>SUMIFS(※集計※障害学生情報入力シート!$T$25:$T$1024,障害学生情報入力シート!$E$25:$E$1024,障害学生情報入力シート!$E$6,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84" s="427">
        <f>SUMIFS(※集計※障害学生情報入力シート!$T$25:$T$1024,障害学生情報入力シート!$E$25:$E$1024,障害学生情報入力シート!$E$6,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84" s="427">
        <f>SUMIFS(※集計※障害学生情報入力シート!$T$25:$T$1024,障害学生情報入力シート!$E$25:$E$1024,障害学生情報入力シート!$E$6,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84" s="425">
        <f>SUMIFS(※集計※障害学生情報入力シート!$T$25:$T$1024,障害学生情報入力シート!$E$25:$E$1024,障害学生情報入力シート!$E$6,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84" s="426">
        <f>SUMIFS(※集計※障害学生情報入力シート!$T$25:$T$1024,障害学生情報入力シート!$E$25:$E$1024,障害学生情報入力シート!$E$6,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84" s="445">
        <f>SUMIFS(※集計※障害学生情報入力シート!$T$25:$T$1024,障害学生情報入力シート!$E$25:$E$1024,障害学生情報入力シート!$E$6,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84" s="426">
        <f>SUMIFS(※集計※障害学生情報入力シート!$T$25:$T$1024,障害学生情報入力シート!$E$25:$E$1024,障害学生情報入力シート!$E$6,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84" s="426">
        <f>SUMIFS(※集計※障害学生情報入力シート!$T$25:$T$1024,障害学生情報入力シート!$E$25:$E$1024,障害学生情報入力シート!$E$6,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84" s="427">
        <f>SUMIFS(※集計※障害学生情報入力シート!$T$25:$T$1024,障害学生情報入力シート!$E$25:$E$1024,障害学生情報入力シート!$E$6,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84" s="427">
        <f>SUMIFS(※集計※障害学生情報入力シート!$T$25:$T$1024,障害学生情報入力シート!$E$25:$E$1024,障害学生情報入力シート!$E$6,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84" s="425">
        <f>SUMIFS(※集計※障害学生情報入力シート!$T$25:$T$1024,障害学生情報入力シート!$E$25:$E$1024,障害学生情報入力シート!$E$6,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84" s="426">
        <f>SUMIFS(※集計※障害学生情報入力シート!$T$25:$T$1024,障害学生情報入力シート!$E$25:$E$1024,障害学生情報入力シート!$E$6,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84" s="427">
        <f>SUMIFS(※集計※障害学生情報入力シート!$T$25:$T$1024,障害学生情報入力シート!$E$25:$E$1024,障害学生情報入力シート!$E$6,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84" s="427">
        <f>SUMIFS(※集計※障害学生情報入力シート!$T$25:$T$1024,障害学生情報入力シート!$E$25:$E$1024,障害学生情報入力シート!$E$6,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84" s="427">
        <f>SUMIFS(※集計※障害学生情報入力シート!$T$25:$T$1024,障害学生情報入力シート!$E$25:$E$1024,障害学生情報入力シート!$E$6,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84" s="445">
        <f>SUMIFS(※集計※障害学生情報入力シート!$T$25:$T$1024,障害学生情報入力シート!$E$25:$E$1024,障害学生情報入力シート!$E$6,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84" s="446">
        <f>SUMIFS(※集計※障害学生情報入力シート!$T$25:$T$1024,障害学生情報入力シート!$E$25:$E$1024,障害学生情報入力シート!$E$6,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84" s="642">
        <f t="shared" si="32"/>
        <v>0</v>
      </c>
    </row>
    <row r="285" spans="1:28" ht="59.85" customHeight="1" thickTop="1" x14ac:dyDescent="0.4">
      <c r="A285" s="1583" t="s">
        <v>251</v>
      </c>
      <c r="B285" s="1584"/>
      <c r="C285" s="1584"/>
      <c r="D285" s="1584"/>
      <c r="E285" s="1585"/>
      <c r="F285" s="1589" t="s">
        <v>375</v>
      </c>
      <c r="G285" s="1590"/>
      <c r="H285" s="1591" t="s">
        <v>376</v>
      </c>
      <c r="I285" s="1592"/>
      <c r="J285" s="1593"/>
      <c r="K285" s="1594" t="s">
        <v>377</v>
      </c>
      <c r="L285" s="1595"/>
      <c r="M285" s="1595"/>
      <c r="N285" s="1596"/>
      <c r="O285" s="1564" t="s">
        <v>12</v>
      </c>
      <c r="P285" s="1565"/>
      <c r="Q285" s="1566" t="s">
        <v>378</v>
      </c>
      <c r="R285" s="1568" t="s">
        <v>2833</v>
      </c>
      <c r="S285" s="1569"/>
      <c r="T285" s="1569"/>
      <c r="U285" s="1570"/>
      <c r="V285" s="1571" t="s">
        <v>380</v>
      </c>
      <c r="W285" s="1572"/>
      <c r="X285" s="1572"/>
      <c r="Y285" s="1572"/>
      <c r="Z285" s="1573"/>
      <c r="AA285" s="1574" t="s">
        <v>381</v>
      </c>
      <c r="AB285" s="1576" t="s">
        <v>299</v>
      </c>
    </row>
    <row r="286" spans="1:28" ht="127.5" customHeight="1" thickBot="1" x14ac:dyDescent="0.45">
      <c r="A286" s="1586"/>
      <c r="B286" s="1587"/>
      <c r="C286" s="1587"/>
      <c r="D286" s="1587"/>
      <c r="E286" s="1588"/>
      <c r="F286" s="448" t="s">
        <v>32</v>
      </c>
      <c r="G286" s="449" t="s">
        <v>382</v>
      </c>
      <c r="H286" s="450" t="s">
        <v>383</v>
      </c>
      <c r="I286" s="451" t="s">
        <v>384</v>
      </c>
      <c r="J286" s="452" t="s">
        <v>385</v>
      </c>
      <c r="K286" s="453" t="s">
        <v>386</v>
      </c>
      <c r="L286" s="454" t="s">
        <v>387</v>
      </c>
      <c r="M286" s="454" t="s">
        <v>388</v>
      </c>
      <c r="N286" s="455" t="s">
        <v>389</v>
      </c>
      <c r="O286" s="456" t="s">
        <v>390</v>
      </c>
      <c r="P286" s="457" t="s">
        <v>13</v>
      </c>
      <c r="Q286" s="1567"/>
      <c r="R286" s="458" t="s">
        <v>405</v>
      </c>
      <c r="S286" s="459" t="s">
        <v>366</v>
      </c>
      <c r="T286" s="459" t="s">
        <v>320</v>
      </c>
      <c r="U286" s="460" t="s">
        <v>243</v>
      </c>
      <c r="V286" s="461" t="s">
        <v>392</v>
      </c>
      <c r="W286" s="462" t="s">
        <v>30</v>
      </c>
      <c r="X286" s="462" t="s">
        <v>393</v>
      </c>
      <c r="Y286" s="462" t="s">
        <v>339</v>
      </c>
      <c r="Z286" s="463" t="s">
        <v>394</v>
      </c>
      <c r="AA286" s="1575"/>
      <c r="AB286" s="1577"/>
    </row>
    <row r="287" spans="1:28" ht="13.5" customHeight="1" x14ac:dyDescent="0.4">
      <c r="A287" s="1553" t="s">
        <v>355</v>
      </c>
      <c r="B287" s="1556" t="s">
        <v>399</v>
      </c>
      <c r="C287" s="1557"/>
      <c r="D287" s="1557"/>
      <c r="E287" s="464" t="s">
        <v>357</v>
      </c>
      <c r="F287" s="430">
        <f>COUNTIFS(障害学生情報入力シート!$E$25:$E$1024,障害学生情報入力シート!$E$6,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87" s="431">
        <f>COUNTIFS(障害学生情報入力シート!$E$25:$E$1024,障害学生情報入力シート!$E$6,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87" s="432">
        <f>COUNTIFS(障害学生情報入力シート!$E$25:$E$1024,障害学生情報入力シート!$E$6,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87" s="433">
        <f>COUNTIFS(障害学生情報入力シート!$E$25:$E$1024,障害学生情報入力シート!$E$6,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87" s="431">
        <f>COUNTIFS(障害学生情報入力シート!$E$25:$E$1024,障害学生情報入力シート!$E$6,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87" s="432">
        <f>COUNTIFS(障害学生情報入力シート!$E$25:$E$1024,障害学生情報入力シート!$E$6,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87" s="433">
        <f>COUNTIFS(障害学生情報入力シート!$E$25:$E$1024,障害学生情報入力シート!$E$6,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87" s="433">
        <f>COUNTIFS(障害学生情報入力シート!$E$25:$E$1024,障害学生情報入力シート!$E$6,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87" s="431">
        <f>COUNTIFS(障害学生情報入力シート!$E$25:$E$1024,障害学生情報入力シート!$E$6,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87" s="432">
        <f>COUNTIFS(障害学生情報入力シート!$E$25:$E$1024,障害学生情報入力シート!$E$6,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87" s="431">
        <f>COUNTIFS(障害学生情報入力シート!$E$25:$E$1024,障害学生情報入力シート!$E$6,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87" s="432">
        <f>COUNTIFS(障害学生情報入力シート!$E$25:$E$1024,障害学生情報入力シート!$E$6,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87" s="643"/>
      <c r="S287" s="643"/>
      <c r="T287" s="643"/>
      <c r="U287" s="643"/>
      <c r="V287" s="432">
        <f>COUNTIFS(障害学生情報入力シート!$E$25:$E$1024,障害学生情報入力シート!$E$6,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87" s="433">
        <f>COUNTIFS(障害学生情報入力シート!$E$25:$E$1024,障害学生情報入力シート!$E$6,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87" s="433">
        <f>COUNTIFS(障害学生情報入力シート!$E$25:$E$1024,障害学生情報入力シート!$E$6,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87" s="433">
        <f>COUNTIFS(障害学生情報入力シート!$E$25:$E$1024,障害学生情報入力シート!$E$6,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87" s="431">
        <f>COUNTIFS(障害学生情報入力シート!$E$25:$E$1024,障害学生情報入力シート!$E$6,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87" s="466">
        <f>COUNTIFS(障害学生情報入力シート!$E$25:$E$1024,障害学生情報入力シート!$E$6,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87" s="467">
        <f t="shared" ref="AB287:AB300" si="33">SUM(F287:AA287)</f>
        <v>0</v>
      </c>
    </row>
    <row r="288" spans="1:28" ht="13.5" customHeight="1" x14ac:dyDescent="0.4">
      <c r="A288" s="1554"/>
      <c r="B288" s="1556"/>
      <c r="C288" s="1557"/>
      <c r="D288" s="1557"/>
      <c r="E288" s="468" t="s">
        <v>341</v>
      </c>
      <c r="F288" s="438">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88" s="412">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88" s="413">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88" s="414">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88" s="412">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88" s="413">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88" s="414">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88" s="414">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88" s="412">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88" s="413">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88" s="412">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88" s="413">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88" s="644"/>
      <c r="S288" s="644"/>
      <c r="T288" s="644"/>
      <c r="U288" s="644"/>
      <c r="V288" s="413">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88" s="414">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88" s="414">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88" s="414">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88" s="412">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88" s="470">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88" s="471">
        <f t="shared" si="33"/>
        <v>0</v>
      </c>
    </row>
    <row r="289" spans="1:28" ht="13.5" customHeight="1" x14ac:dyDescent="0.4">
      <c r="A289" s="1554"/>
      <c r="B289" s="1556" t="s">
        <v>406</v>
      </c>
      <c r="C289" s="1557"/>
      <c r="D289" s="1557"/>
      <c r="E289" s="464" t="s">
        <v>357</v>
      </c>
      <c r="F289" s="440">
        <f>COUNTIFS(障害学生情報入力シート!$E$25:$E$1024,障害学生情報入力シート!$E$6,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89" s="418">
        <f>COUNTIFS(障害学生情報入力シート!$E$25:$E$1024,障害学生情報入力シート!$E$6,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89" s="417">
        <f>COUNTIFS(障害学生情報入力シート!$E$25:$E$1024,障害学生情報入力シート!$E$6,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89" s="420">
        <f>COUNTIFS(障害学生情報入力シート!$E$25:$E$1024,障害学生情報入力シート!$E$6,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89" s="418">
        <f>COUNTIFS(障害学生情報入力シート!$E$25:$E$1024,障害学生情報入力シート!$E$6,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89" s="417">
        <f>COUNTIFS(障害学生情報入力シート!$E$25:$E$1024,障害学生情報入力シート!$E$6,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89" s="420">
        <f>COUNTIFS(障害学生情報入力シート!$E$25:$E$1024,障害学生情報入力シート!$E$6,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89" s="420">
        <f>COUNTIFS(障害学生情報入力シート!$E$25:$E$1024,障害学生情報入力シート!$E$6,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89" s="418">
        <f>COUNTIFS(障害学生情報入力シート!$E$25:$E$1024,障害学生情報入力シート!$E$6,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89" s="419">
        <f>COUNTIFS(障害学生情報入力シート!$E$25:$E$1024,障害学生情報入力シート!$E$6,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89" s="418">
        <f>COUNTIFS(障害学生情報入力シート!$E$25:$E$1024,障害学生情報入力シート!$E$6,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89" s="472">
        <f>COUNTIFS(障害学生情報入力シート!$E$25:$E$1024,障害学生情報入力シート!$E$6,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89" s="644"/>
      <c r="S289" s="644"/>
      <c r="T289" s="644"/>
      <c r="U289" s="644"/>
      <c r="V289" s="419">
        <f>COUNTIFS(障害学生情報入力シート!$E$25:$E$1024,障害学生情報入力シート!$E$6,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89" s="420">
        <f>COUNTIFS(障害学生情報入力シート!$E$25:$E$1024,障害学生情報入力シート!$E$6,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89" s="417">
        <f>COUNTIFS(障害学生情報入力シート!$E$25:$E$1024,障害学生情報入力シート!$E$6,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89" s="420">
        <f>COUNTIFS(障害学生情報入力シート!$E$25:$E$1024,障害学生情報入力シート!$E$6,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89" s="418">
        <f>COUNTIFS(障害学生情報入力シート!$E$25:$E$1024,障害学生情報入力シート!$E$6,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89" s="473">
        <f>COUNTIFS(障害学生情報入力シート!$E$25:$E$1024,障害学生情報入力シート!$E$6,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89" s="467">
        <f t="shared" si="33"/>
        <v>0</v>
      </c>
    </row>
    <row r="290" spans="1:28" ht="13.5" customHeight="1" x14ac:dyDescent="0.4">
      <c r="A290" s="1554"/>
      <c r="B290" s="1556"/>
      <c r="C290" s="1557"/>
      <c r="D290" s="1557"/>
      <c r="E290" s="468" t="s">
        <v>341</v>
      </c>
      <c r="F290" s="438">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90" s="412">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90" s="413">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90" s="414">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90" s="412">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90" s="413">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90" s="414">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90" s="414">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90" s="412">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90" s="413">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90" s="412">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90" s="413">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90" s="644"/>
      <c r="S290" s="644"/>
      <c r="T290" s="644"/>
      <c r="U290" s="644"/>
      <c r="V290" s="413">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90" s="414">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90" s="414">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90" s="414">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90" s="412">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90" s="470">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90" s="471">
        <f t="shared" si="33"/>
        <v>0</v>
      </c>
    </row>
    <row r="291" spans="1:28" ht="13.5" customHeight="1" x14ac:dyDescent="0.4">
      <c r="A291" s="1554"/>
      <c r="B291" s="1556" t="s">
        <v>407</v>
      </c>
      <c r="C291" s="1557"/>
      <c r="D291" s="1557"/>
      <c r="E291" s="464" t="s">
        <v>357</v>
      </c>
      <c r="F291" s="440">
        <f>COUNTIFS(障害学生情報入力シート!$E$25:$E$1024,障害学生情報入力シート!$E$6,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91" s="418">
        <f>COUNTIFS(障害学生情報入力シート!$E$25:$E$1024,障害学生情報入力シート!$E$6,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91" s="417">
        <f>COUNTIFS(障害学生情報入力シート!$E$25:$E$1024,障害学生情報入力シート!$E$6,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91" s="420">
        <f>COUNTIFS(障害学生情報入力シート!$E$25:$E$1024,障害学生情報入力シート!$E$6,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91" s="418">
        <f>COUNTIFS(障害学生情報入力シート!$E$25:$E$1024,障害学生情報入力シート!$E$6,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91" s="417">
        <f>COUNTIFS(障害学生情報入力シート!$E$25:$E$1024,障害学生情報入力シート!$E$6,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91" s="420">
        <f>COUNTIFS(障害学生情報入力シート!$E$25:$E$1024,障害学生情報入力シート!$E$6,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91" s="420">
        <f>COUNTIFS(障害学生情報入力シート!$E$25:$E$1024,障害学生情報入力シート!$E$6,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91" s="418">
        <f>COUNTIFS(障害学生情報入力シート!$E$25:$E$1024,障害学生情報入力シート!$E$6,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91" s="419">
        <f>COUNTIFS(障害学生情報入力シート!$E$25:$E$1024,障害学生情報入力シート!$E$6,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91" s="418">
        <f>COUNTIFS(障害学生情報入力シート!$E$25:$E$1024,障害学生情報入力シート!$E$6,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91" s="472">
        <f>COUNTIFS(障害学生情報入力シート!$E$25:$E$1024,障害学生情報入力シート!$E$6,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91" s="644"/>
      <c r="S291" s="644"/>
      <c r="T291" s="644"/>
      <c r="U291" s="644"/>
      <c r="V291" s="419">
        <f>COUNTIFS(障害学生情報入力シート!$E$25:$E$1024,障害学生情報入力シート!$E$6,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91" s="420">
        <f>COUNTIFS(障害学生情報入力シート!$E$25:$E$1024,障害学生情報入力シート!$E$6,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91" s="417">
        <f>COUNTIFS(障害学生情報入力シート!$E$25:$E$1024,障害学生情報入力シート!$E$6,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91" s="420">
        <f>COUNTIFS(障害学生情報入力シート!$E$25:$E$1024,障害学生情報入力シート!$E$6,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91" s="418">
        <f>COUNTIFS(障害学生情報入力シート!$E$25:$E$1024,障害学生情報入力シート!$E$6,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91" s="473">
        <f>COUNTIFS(障害学生情報入力シート!$E$25:$E$1024,障害学生情報入力シート!$E$6,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91" s="467">
        <f t="shared" si="33"/>
        <v>0</v>
      </c>
    </row>
    <row r="292" spans="1:28" ht="13.5" customHeight="1" x14ac:dyDescent="0.4">
      <c r="A292" s="1554"/>
      <c r="B292" s="1556"/>
      <c r="C292" s="1557"/>
      <c r="D292" s="1557"/>
      <c r="E292" s="468" t="s">
        <v>341</v>
      </c>
      <c r="F292" s="438">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92" s="412">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92" s="413">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92" s="414">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92" s="412">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92" s="413">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92" s="414">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92" s="414">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92" s="412">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92" s="413">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92" s="412">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92" s="413">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92" s="644"/>
      <c r="S292" s="644"/>
      <c r="T292" s="644"/>
      <c r="U292" s="644"/>
      <c r="V292" s="413">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92" s="414">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92" s="414">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92" s="414">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92" s="412">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92" s="470">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92" s="471">
        <f t="shared" si="33"/>
        <v>0</v>
      </c>
    </row>
    <row r="293" spans="1:28" ht="13.5" customHeight="1" x14ac:dyDescent="0.4">
      <c r="A293" s="1554"/>
      <c r="B293" s="1556" t="s">
        <v>243</v>
      </c>
      <c r="C293" s="1557"/>
      <c r="D293" s="1557"/>
      <c r="E293" s="464" t="s">
        <v>357</v>
      </c>
      <c r="F293" s="440">
        <f>COUNTIFS(障害学生情報入力シート!$E$25:$E$1024,障害学生情報入力シート!$E$6,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93" s="418">
        <f>COUNTIFS(障害学生情報入力シート!$E$25:$E$1024,障害学生情報入力シート!$E$6,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93" s="417">
        <f>COUNTIFS(障害学生情報入力シート!$E$25:$E$1024,障害学生情報入力シート!$E$6,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93" s="420">
        <f>COUNTIFS(障害学生情報入力シート!$E$25:$E$1024,障害学生情報入力シート!$E$6,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93" s="418">
        <f>COUNTIFS(障害学生情報入力シート!$E$25:$E$1024,障害学生情報入力シート!$E$6,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93" s="417">
        <f>COUNTIFS(障害学生情報入力シート!$E$25:$E$1024,障害学生情報入力シート!$E$6,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93" s="420">
        <f>COUNTIFS(障害学生情報入力シート!$E$25:$E$1024,障害学生情報入力シート!$E$6,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93" s="420">
        <f>COUNTIFS(障害学生情報入力シート!$E$25:$E$1024,障害学生情報入力シート!$E$6,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93" s="418">
        <f>COUNTIFS(障害学生情報入力シート!$E$25:$E$1024,障害学生情報入力シート!$E$6,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93" s="419">
        <f>COUNTIFS(障害学生情報入力シート!$E$25:$E$1024,障害学生情報入力シート!$E$6,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93" s="418">
        <f>COUNTIFS(障害学生情報入力シート!$E$25:$E$1024,障害学生情報入力シート!$E$6,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93" s="472">
        <f>COUNTIFS(障害学生情報入力シート!$E$25:$E$1024,障害学生情報入力シート!$E$6,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93" s="644"/>
      <c r="S293" s="644"/>
      <c r="T293" s="644"/>
      <c r="U293" s="644"/>
      <c r="V293" s="419">
        <f>COUNTIFS(障害学生情報入力シート!$E$25:$E$1024,障害学生情報入力シート!$E$6,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93" s="420">
        <f>COUNTIFS(障害学生情報入力シート!$E$25:$E$1024,障害学生情報入力シート!$E$6,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93" s="417">
        <f>COUNTIFS(障害学生情報入力シート!$E$25:$E$1024,障害学生情報入力シート!$E$6,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93" s="420">
        <f>COUNTIFS(障害学生情報入力シート!$E$25:$E$1024,障害学生情報入力シート!$E$6,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93" s="418">
        <f>COUNTIFS(障害学生情報入力シート!$E$25:$E$1024,障害学生情報入力シート!$E$6,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93" s="473">
        <f>COUNTIFS(障害学生情報入力シート!$E$25:$E$1024,障害学生情報入力シート!$E$6,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93" s="474">
        <f t="shared" si="33"/>
        <v>0</v>
      </c>
    </row>
    <row r="294" spans="1:28" ht="13.5" customHeight="1" thickBot="1" x14ac:dyDescent="0.45">
      <c r="A294" s="1554"/>
      <c r="B294" s="1558"/>
      <c r="C294" s="1559"/>
      <c r="D294" s="1559"/>
      <c r="E294" s="475" t="s">
        <v>341</v>
      </c>
      <c r="F294" s="444">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94" s="425">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94" s="426">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94" s="427">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94" s="425">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94" s="426">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94" s="427">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94" s="427">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94" s="425">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94" s="426">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94" s="425">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94" s="426">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94" s="645"/>
      <c r="S294" s="645"/>
      <c r="T294" s="645"/>
      <c r="U294" s="645"/>
      <c r="V294" s="426">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94" s="427">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94" s="427">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94" s="427">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94" s="425">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94" s="477">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94" s="478">
        <f t="shared" si="33"/>
        <v>0</v>
      </c>
    </row>
    <row r="295" spans="1:28" ht="13.5" customHeight="1" thickTop="1" x14ac:dyDescent="0.4">
      <c r="A295" s="1554"/>
      <c r="B295" s="1560" t="s">
        <v>299</v>
      </c>
      <c r="C295" s="1561"/>
      <c r="D295" s="1561"/>
      <c r="E295" s="479" t="s">
        <v>357</v>
      </c>
      <c r="F295" s="480">
        <f>SUM(F287,F289,F291,F293)</f>
        <v>0</v>
      </c>
      <c r="G295" s="481">
        <f t="shared" ref="G295:Q295" si="34">SUM(G287,G289,G291,G293)</f>
        <v>0</v>
      </c>
      <c r="H295" s="482">
        <f t="shared" si="34"/>
        <v>0</v>
      </c>
      <c r="I295" s="482">
        <f t="shared" si="34"/>
        <v>0</v>
      </c>
      <c r="J295" s="483">
        <f>SUM(J287,J289,J291,J293)</f>
        <v>0</v>
      </c>
      <c r="K295" s="484">
        <f t="shared" si="34"/>
        <v>0</v>
      </c>
      <c r="L295" s="485">
        <f t="shared" si="34"/>
        <v>0</v>
      </c>
      <c r="M295" s="485">
        <f t="shared" si="34"/>
        <v>0</v>
      </c>
      <c r="N295" s="486">
        <f t="shared" si="34"/>
        <v>0</v>
      </c>
      <c r="O295" s="487">
        <f t="shared" si="34"/>
        <v>0</v>
      </c>
      <c r="P295" s="488">
        <f t="shared" si="34"/>
        <v>0</v>
      </c>
      <c r="Q295" s="489">
        <f t="shared" si="34"/>
        <v>0</v>
      </c>
      <c r="R295" s="646"/>
      <c r="S295" s="647"/>
      <c r="T295" s="647"/>
      <c r="U295" s="648"/>
      <c r="V295" s="493">
        <f t="shared" ref="V295:AA296" si="35">SUM(V287,V289,V291,V293)</f>
        <v>0</v>
      </c>
      <c r="W295" s="494">
        <f t="shared" si="35"/>
        <v>0</v>
      </c>
      <c r="X295" s="495">
        <f t="shared" si="35"/>
        <v>0</v>
      </c>
      <c r="Y295" s="495">
        <f t="shared" si="35"/>
        <v>0</v>
      </c>
      <c r="Z295" s="496">
        <f t="shared" si="35"/>
        <v>0</v>
      </c>
      <c r="AA295" s="497">
        <f t="shared" si="35"/>
        <v>0</v>
      </c>
      <c r="AB295" s="498">
        <f t="shared" si="33"/>
        <v>0</v>
      </c>
    </row>
    <row r="296" spans="1:28" ht="13.5" customHeight="1" thickBot="1" x14ac:dyDescent="0.45">
      <c r="A296" s="1555"/>
      <c r="B296" s="1562"/>
      <c r="C296" s="1563"/>
      <c r="D296" s="1563"/>
      <c r="E296" s="499" t="s">
        <v>341</v>
      </c>
      <c r="F296" s="500">
        <f t="shared" ref="F296:Q296" si="36">SUM(F288,F290,F292,F294)</f>
        <v>0</v>
      </c>
      <c r="G296" s="501">
        <f t="shared" si="36"/>
        <v>0</v>
      </c>
      <c r="H296" s="502">
        <f t="shared" si="36"/>
        <v>0</v>
      </c>
      <c r="I296" s="502">
        <f t="shared" si="36"/>
        <v>0</v>
      </c>
      <c r="J296" s="503">
        <f>SUM(J288,J290,J292,J294)</f>
        <v>0</v>
      </c>
      <c r="K296" s="504">
        <f t="shared" si="36"/>
        <v>0</v>
      </c>
      <c r="L296" s="505">
        <f t="shared" si="36"/>
        <v>0</v>
      </c>
      <c r="M296" s="505">
        <f t="shared" si="36"/>
        <v>0</v>
      </c>
      <c r="N296" s="506">
        <f t="shared" si="36"/>
        <v>0</v>
      </c>
      <c r="O296" s="507">
        <f t="shared" si="36"/>
        <v>0</v>
      </c>
      <c r="P296" s="508">
        <f t="shared" si="36"/>
        <v>0</v>
      </c>
      <c r="Q296" s="509">
        <f t="shared" si="36"/>
        <v>0</v>
      </c>
      <c r="R296" s="646"/>
      <c r="S296" s="647"/>
      <c r="T296" s="647"/>
      <c r="U296" s="648"/>
      <c r="V296" s="510">
        <f t="shared" si="35"/>
        <v>0</v>
      </c>
      <c r="W296" s="511">
        <f t="shared" si="35"/>
        <v>0</v>
      </c>
      <c r="X296" s="512">
        <f t="shared" si="35"/>
        <v>0</v>
      </c>
      <c r="Y296" s="512">
        <f t="shared" si="35"/>
        <v>0</v>
      </c>
      <c r="Z296" s="513">
        <f t="shared" si="35"/>
        <v>0</v>
      </c>
      <c r="AA296" s="514">
        <f t="shared" si="35"/>
        <v>0</v>
      </c>
      <c r="AB296" s="515">
        <f t="shared" si="33"/>
        <v>0</v>
      </c>
    </row>
    <row r="297" spans="1:28" ht="13.5" customHeight="1" thickTop="1" x14ac:dyDescent="0.4">
      <c r="A297" s="1541" t="s">
        <v>360</v>
      </c>
      <c r="B297" s="1543" t="s">
        <v>361</v>
      </c>
      <c r="C297" s="1544"/>
      <c r="D297" s="1544"/>
      <c r="E297" s="516" t="s">
        <v>357</v>
      </c>
      <c r="F297" s="430">
        <f>COUNTIFS(障害学生情報入力シート!$E$25:$E$1024,障害学生情報入力シート!$E$6,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97" s="431">
        <f>COUNTIFS(障害学生情報入力シート!$E$25:$E$1024,障害学生情報入力シート!$E$6,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97" s="432">
        <f>COUNTIFS(障害学生情報入力シート!$E$25:$E$1024,障害学生情報入力シート!$E$6,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97" s="433">
        <f>COUNTIFS(障害学生情報入力シート!$E$25:$E$1024,障害学生情報入力シート!$E$6,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97" s="431">
        <f>COUNTIFS(障害学生情報入力シート!$E$25:$E$1024,障害学生情報入力シート!$E$6,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97" s="432">
        <f>COUNTIFS(障害学生情報入力シート!$E$25:$E$1024,障害学生情報入力シート!$E$6,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97" s="433">
        <f>COUNTIFS(障害学生情報入力シート!$E$25:$E$1024,障害学生情報入力シート!$E$6,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97" s="433">
        <f>COUNTIFS(障害学生情報入力シート!$E$25:$E$1024,障害学生情報入力シート!$E$6,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97" s="431">
        <f>COUNTIFS(障害学生情報入力シート!$E$25:$E$1024,障害学生情報入力シート!$E$6,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97" s="432">
        <f>COUNTIFS(障害学生情報入力シート!$E$25:$E$1024,障害学生情報入力シート!$E$6,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97" s="431">
        <f>COUNTIFS(障害学生情報入力シート!$E$25:$E$1024,障害学生情報入力シート!$E$6,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97" s="432">
        <f>COUNTIFS(障害学生情報入力シート!$E$25:$E$1024,障害学生情報入力シート!$E$6,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97" s="432">
        <f>COUNTIFS(障害学生情報入力シート!$E$25:$E$1024,障害学生情報入力シート!$E$6,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97" s="433">
        <f>COUNTIFS(障害学生情報入力シート!$E$25:$E$1024,障害学生情報入力シート!$E$6,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97" s="433">
        <f>COUNTIFS(障害学生情報入力シート!$E$25:$E$1024,障害学生情報入力シート!$E$6,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97" s="431">
        <f>COUNTIFS(障害学生情報入力シート!$E$25:$E$1024,障害学生情報入力シート!$E$6,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97" s="643"/>
      <c r="W297" s="643"/>
      <c r="X297" s="643"/>
      <c r="Y297" s="643"/>
      <c r="Z297" s="643"/>
      <c r="AA297" s="466">
        <f>COUNTIFS(障害学生情報入力シート!$E$25:$E$1024,障害学生情報入力シート!$E$6,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97" s="517">
        <f t="shared" si="33"/>
        <v>0</v>
      </c>
    </row>
    <row r="298" spans="1:28" ht="13.5" customHeight="1" x14ac:dyDescent="0.4">
      <c r="A298" s="1541"/>
      <c r="B298" s="1545"/>
      <c r="C298" s="1546"/>
      <c r="D298" s="1546"/>
      <c r="E298" s="518" t="s">
        <v>341</v>
      </c>
      <c r="F298"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98" s="412">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98" s="413">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98" s="414">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98" s="412">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98" s="413">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98" s="414">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98" s="414">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98" s="412">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98" s="413">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98" s="412">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98" s="413">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98" s="413">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98" s="414">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98" s="414">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98" s="412">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98" s="644"/>
      <c r="W298" s="644"/>
      <c r="X298" s="644"/>
      <c r="Y298" s="644"/>
      <c r="Z298" s="644"/>
      <c r="AA298"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98" s="519">
        <f t="shared" si="33"/>
        <v>0</v>
      </c>
    </row>
    <row r="299" spans="1:28" ht="13.5" customHeight="1" x14ac:dyDescent="0.4">
      <c r="A299" s="1541"/>
      <c r="B299" s="1545" t="s">
        <v>246</v>
      </c>
      <c r="C299" s="1546"/>
      <c r="D299" s="1546"/>
      <c r="E299" s="520" t="s">
        <v>357</v>
      </c>
      <c r="F299" s="440">
        <f>COUNTIFS(障害学生情報入力シート!$E$25:$E$1024,障害学生情報入力シート!$E$6,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299" s="418">
        <f>COUNTIFS(障害学生情報入力シート!$E$25:$E$1024,障害学生情報入力シート!$E$6,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299" s="419">
        <f>COUNTIFS(障害学生情報入力シート!$E$25:$E$1024,障害学生情報入力シート!$E$6,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299" s="420">
        <f>COUNTIFS(障害学生情報入力シート!$E$25:$E$1024,障害学生情報入力シート!$E$6,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299" s="418">
        <f>COUNTIFS(障害学生情報入力シート!$E$25:$E$1024,障害学生情報入力シート!$E$6,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299" s="419">
        <f>COUNTIFS(障害学生情報入力シート!$E$25:$E$1024,障害学生情報入力シート!$E$6,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299" s="420">
        <f>COUNTIFS(障害学生情報入力シート!$E$25:$E$1024,障害学生情報入力シート!$E$6,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299" s="420">
        <f>COUNTIFS(障害学生情報入力シート!$E$25:$E$1024,障害学生情報入力シート!$E$6,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299" s="418">
        <f>COUNTIFS(障害学生情報入力シート!$E$25:$E$1024,障害学生情報入力シート!$E$6,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299" s="419">
        <f>COUNTIFS(障害学生情報入力シート!$E$25:$E$1024,障害学生情報入力シート!$E$6,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299" s="418">
        <f>COUNTIFS(障害学生情報入力シート!$E$25:$E$1024,障害学生情報入力シート!$E$6,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299" s="419">
        <f>COUNTIFS(障害学生情報入力シート!$E$25:$E$1024,障害学生情報入力シート!$E$6,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299" s="419">
        <f>COUNTIFS(障害学生情報入力シート!$E$25:$E$1024,障害学生情報入力シート!$E$6,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299" s="420">
        <f>COUNTIFS(障害学生情報入力シート!$E$25:$E$1024,障害学生情報入力シート!$E$6,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299" s="420">
        <f>COUNTIFS(障害学生情報入力シート!$E$25:$E$1024,障害学生情報入力シート!$E$6,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299" s="418">
        <f>COUNTIFS(障害学生情報入力シート!$E$25:$E$1024,障害学生情報入力シート!$E$6,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299" s="644"/>
      <c r="W299" s="644"/>
      <c r="X299" s="644"/>
      <c r="Y299" s="644"/>
      <c r="Z299" s="644"/>
      <c r="AA299" s="521">
        <f>COUNTIFS(障害学生情報入力シート!$E$25:$E$1024,障害学生情報入力シート!$E$6,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299" s="522">
        <f t="shared" si="33"/>
        <v>0</v>
      </c>
    </row>
    <row r="300" spans="1:28" ht="13.5" customHeight="1" x14ac:dyDescent="0.4">
      <c r="A300" s="1541"/>
      <c r="B300" s="1545"/>
      <c r="C300" s="1546"/>
      <c r="D300" s="1546"/>
      <c r="E300" s="518" t="s">
        <v>341</v>
      </c>
      <c r="F300"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300" s="412">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300" s="413">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300" s="414">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300" s="412">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300" s="413">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300" s="414">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300" s="414">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300" s="412">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300" s="413">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300" s="412">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300" s="413">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300" s="413">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300" s="414">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300" s="414">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300" s="412">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300" s="644"/>
      <c r="W300" s="644"/>
      <c r="X300" s="644"/>
      <c r="Y300" s="644"/>
      <c r="Z300" s="644"/>
      <c r="AA300"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300" s="519">
        <f t="shared" si="33"/>
        <v>0</v>
      </c>
    </row>
    <row r="301" spans="1:28" ht="15" customHeight="1" x14ac:dyDescent="0.4">
      <c r="A301" s="1541"/>
      <c r="B301" s="1545" t="s">
        <v>247</v>
      </c>
      <c r="C301" s="1546"/>
      <c r="D301" s="1546"/>
      <c r="E301" s="520" t="s">
        <v>357</v>
      </c>
      <c r="F301" s="440">
        <f>COUNTIFS(障害学生情報入力シート!$E$25:$E$1024,障害学生情報入力シート!$E$6,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301" s="418">
        <f>COUNTIFS(障害学生情報入力シート!$E$25:$E$1024,障害学生情報入力シート!$E$6,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301" s="419">
        <f>COUNTIFS(障害学生情報入力シート!$E$25:$E$1024,障害学生情報入力シート!$E$6,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301" s="420">
        <f>COUNTIFS(障害学生情報入力シート!$E$25:$E$1024,障害学生情報入力シート!$E$6,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301" s="418">
        <f>COUNTIFS(障害学生情報入力シート!$E$25:$E$1024,障害学生情報入力シート!$E$6,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301" s="419">
        <f>COUNTIFS(障害学生情報入力シート!$E$25:$E$1024,障害学生情報入力シート!$E$6,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301" s="420">
        <f>COUNTIFS(障害学生情報入力シート!$E$25:$E$1024,障害学生情報入力シート!$E$6,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301" s="420">
        <f>COUNTIFS(障害学生情報入力シート!$E$25:$E$1024,障害学生情報入力シート!$E$6,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301" s="418">
        <f>COUNTIFS(障害学生情報入力シート!$E$25:$E$1024,障害学生情報入力シート!$E$6,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301" s="419">
        <f>COUNTIFS(障害学生情報入力シート!$E$25:$E$1024,障害学生情報入力シート!$E$6,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301" s="418">
        <f>COUNTIFS(障害学生情報入力シート!$E$25:$E$1024,障害学生情報入力シート!$E$6,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301" s="419">
        <f>COUNTIFS(障害学生情報入力シート!$E$25:$E$1024,障害学生情報入力シート!$E$6,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301" s="419">
        <f>COUNTIFS(障害学生情報入力シート!$E$25:$E$1024,障害学生情報入力シート!$E$6,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301" s="420">
        <f>COUNTIFS(障害学生情報入力シート!$E$25:$E$1024,障害学生情報入力シート!$E$6,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301" s="420">
        <f>COUNTIFS(障害学生情報入力シート!$E$25:$E$1024,障害学生情報入力シート!$E$6,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301" s="418">
        <f>COUNTIFS(障害学生情報入力シート!$E$25:$E$1024,障害学生情報入力シート!$E$6,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301" s="644"/>
      <c r="W301" s="644"/>
      <c r="X301" s="644"/>
      <c r="Y301" s="644"/>
      <c r="Z301" s="644"/>
      <c r="AA301" s="521">
        <f>COUNTIFS(障害学生情報入力シート!$E$25:$E$1024,障害学生情報入力シート!$E$6,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301" s="522">
        <f>SUM(F301:AA301)</f>
        <v>0</v>
      </c>
    </row>
    <row r="302" spans="1:28" ht="15" customHeight="1" x14ac:dyDescent="0.4">
      <c r="A302" s="1541"/>
      <c r="B302" s="1545"/>
      <c r="C302" s="1546"/>
      <c r="D302" s="1546"/>
      <c r="E302" s="518" t="s">
        <v>341</v>
      </c>
      <c r="F302"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302" s="412">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302" s="413">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302" s="414">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302" s="412">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302" s="413">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302" s="414">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302" s="414">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302" s="412">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302" s="413">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302" s="412">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302" s="413">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302" s="413">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302" s="414">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302" s="414">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302" s="412">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302" s="644"/>
      <c r="W302" s="644"/>
      <c r="X302" s="644"/>
      <c r="Y302" s="644"/>
      <c r="Z302" s="644"/>
      <c r="AA302"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302" s="519">
        <f>SUM(F302:AA302)</f>
        <v>0</v>
      </c>
    </row>
    <row r="303" spans="1:28" ht="13.5" customHeight="1" x14ac:dyDescent="0.4">
      <c r="A303" s="1541"/>
      <c r="B303" s="1545" t="s">
        <v>362</v>
      </c>
      <c r="C303" s="1546"/>
      <c r="D303" s="1546"/>
      <c r="E303" s="520" t="s">
        <v>357</v>
      </c>
      <c r="F303" s="440">
        <f>COUNTIFS(障害学生情報入力シート!$E$25:$E$1024,障害学生情報入力シート!$E$6,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303" s="418">
        <f>COUNTIFS(障害学生情報入力シート!$E$25:$E$1024,障害学生情報入力シート!$E$6,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303" s="419">
        <f>COUNTIFS(障害学生情報入力シート!$E$25:$E$1024,障害学生情報入力シート!$E$6,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303" s="420">
        <f>COUNTIFS(障害学生情報入力シート!$E$25:$E$1024,障害学生情報入力シート!$E$6,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303" s="418">
        <f>COUNTIFS(障害学生情報入力シート!$E$25:$E$1024,障害学生情報入力シート!$E$6,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303" s="419">
        <f>COUNTIFS(障害学生情報入力シート!$E$25:$E$1024,障害学生情報入力シート!$E$6,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303" s="420">
        <f>COUNTIFS(障害学生情報入力シート!$E$25:$E$1024,障害学生情報入力シート!$E$6,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303" s="420">
        <f>COUNTIFS(障害学生情報入力シート!$E$25:$E$1024,障害学生情報入力シート!$E$6,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303" s="418">
        <f>COUNTIFS(障害学生情報入力シート!$E$25:$E$1024,障害学生情報入力シート!$E$6,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303" s="419">
        <f>COUNTIFS(障害学生情報入力シート!$E$25:$E$1024,障害学生情報入力シート!$E$6,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303" s="418">
        <f>COUNTIFS(障害学生情報入力シート!$E$25:$E$1024,障害学生情報入力シート!$E$6,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303" s="419">
        <f>COUNTIFS(障害学生情報入力シート!$E$25:$E$1024,障害学生情報入力シート!$E$6,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303" s="419">
        <f>COUNTIFS(障害学生情報入力シート!$E$25:$E$1024,障害学生情報入力シート!$E$6,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303" s="420">
        <f>COUNTIFS(障害学生情報入力シート!$E$25:$E$1024,障害学生情報入力シート!$E$6,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303" s="420">
        <f>COUNTIFS(障害学生情報入力シート!$E$25:$E$1024,障害学生情報入力シート!$E$6,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303" s="418">
        <f>COUNTIFS(障害学生情報入力シート!$E$25:$E$1024,障害学生情報入力シート!$E$6,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303" s="644"/>
      <c r="W303" s="644"/>
      <c r="X303" s="644"/>
      <c r="Y303" s="644"/>
      <c r="Z303" s="644"/>
      <c r="AA303" s="521">
        <f>COUNTIFS(障害学生情報入力シート!$E$25:$E$1024,障害学生情報入力シート!$E$6,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303" s="522">
        <f t="shared" ref="AB303:AB308" si="37">SUM(F303:AA303)</f>
        <v>0</v>
      </c>
    </row>
    <row r="304" spans="1:28" ht="13.5" customHeight="1" x14ac:dyDescent="0.4">
      <c r="A304" s="1541"/>
      <c r="B304" s="1545"/>
      <c r="C304" s="1546"/>
      <c r="D304" s="1546"/>
      <c r="E304" s="518" t="s">
        <v>341</v>
      </c>
      <c r="F304"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304" s="412">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304" s="413">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304" s="414">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304" s="412">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304" s="413">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304" s="414">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304" s="414">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304" s="412">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304" s="413">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304" s="412">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304" s="413">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304" s="413">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304" s="414">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304" s="414">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304" s="412">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304" s="644"/>
      <c r="W304" s="644"/>
      <c r="X304" s="644"/>
      <c r="Y304" s="644"/>
      <c r="Z304" s="644"/>
      <c r="AA304"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304" s="519">
        <f t="shared" si="37"/>
        <v>0</v>
      </c>
    </row>
    <row r="305" spans="1:28" ht="13.5" customHeight="1" x14ac:dyDescent="0.4">
      <c r="A305" s="1541"/>
      <c r="B305" s="1545" t="s">
        <v>248</v>
      </c>
      <c r="C305" s="1546"/>
      <c r="D305" s="1546"/>
      <c r="E305" s="520" t="s">
        <v>357</v>
      </c>
      <c r="F305" s="440">
        <f>COUNTIFS(障害学生情報入力シート!$E$25:$E$1024,障害学生情報入力シート!$E$6,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305" s="418">
        <f>COUNTIFS(障害学生情報入力シート!$E$25:$E$1024,障害学生情報入力シート!$E$6,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305" s="419">
        <f>COUNTIFS(障害学生情報入力シート!$E$25:$E$1024,障害学生情報入力シート!$E$6,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305" s="420">
        <f>COUNTIFS(障害学生情報入力シート!$E$25:$E$1024,障害学生情報入力シート!$E$6,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305" s="418">
        <f>COUNTIFS(障害学生情報入力シート!$E$25:$E$1024,障害学生情報入力シート!$E$6,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305" s="419">
        <f>COUNTIFS(障害学生情報入力シート!$E$25:$E$1024,障害学生情報入力シート!$E$6,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305" s="420">
        <f>COUNTIFS(障害学生情報入力シート!$E$25:$E$1024,障害学生情報入力シート!$E$6,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305" s="420">
        <f>COUNTIFS(障害学生情報入力シート!$E$25:$E$1024,障害学生情報入力シート!$E$6,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305" s="418">
        <f>COUNTIFS(障害学生情報入力シート!$E$25:$E$1024,障害学生情報入力シート!$E$6,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305" s="419">
        <f>COUNTIFS(障害学生情報入力シート!$E$25:$E$1024,障害学生情報入力シート!$E$6,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305" s="418">
        <f>COUNTIFS(障害学生情報入力シート!$E$25:$E$1024,障害学生情報入力シート!$E$6,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305" s="419">
        <f>COUNTIFS(障害学生情報入力シート!$E$25:$E$1024,障害学生情報入力シート!$E$6,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305" s="419">
        <f>COUNTIFS(障害学生情報入力シート!$E$25:$E$1024,障害学生情報入力シート!$E$6,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305" s="420">
        <f>COUNTIFS(障害学生情報入力シート!$E$25:$E$1024,障害学生情報入力シート!$E$6,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305" s="420">
        <f>COUNTIFS(障害学生情報入力シート!$E$25:$E$1024,障害学生情報入力シート!$E$6,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305" s="418">
        <f>COUNTIFS(障害学生情報入力シート!$E$25:$E$1024,障害学生情報入力シート!$E$6,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305" s="644"/>
      <c r="W305" s="644"/>
      <c r="X305" s="644"/>
      <c r="Y305" s="644"/>
      <c r="Z305" s="644"/>
      <c r="AA305" s="521">
        <f>COUNTIFS(障害学生情報入力シート!$E$25:$E$1024,障害学生情報入力シート!$E$6,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305" s="517">
        <f t="shared" si="37"/>
        <v>0</v>
      </c>
    </row>
    <row r="306" spans="1:28" ht="13.5" customHeight="1" thickBot="1" x14ac:dyDescent="0.45">
      <c r="A306" s="1541"/>
      <c r="B306" s="1547"/>
      <c r="C306" s="1548"/>
      <c r="D306" s="1548"/>
      <c r="E306" s="523" t="s">
        <v>341</v>
      </c>
      <c r="F306" s="444">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306" s="425">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306" s="426">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306" s="427">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306" s="425">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306" s="426">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306" s="427">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306" s="427">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306" s="425">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306" s="426">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306" s="425">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306" s="426">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306" s="426">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306" s="427">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306" s="427">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306" s="425">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306" s="645"/>
      <c r="W306" s="645"/>
      <c r="X306" s="645"/>
      <c r="Y306" s="645"/>
      <c r="Z306" s="645"/>
      <c r="AA306" s="477">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306" s="524">
        <f t="shared" si="37"/>
        <v>0</v>
      </c>
    </row>
    <row r="307" spans="1:28" ht="13.5" customHeight="1" thickTop="1" x14ac:dyDescent="0.4">
      <c r="A307" s="1541"/>
      <c r="B307" s="1549" t="s">
        <v>299</v>
      </c>
      <c r="C307" s="1550"/>
      <c r="D307" s="1550"/>
      <c r="E307" s="525" t="s">
        <v>357</v>
      </c>
      <c r="F307" s="480">
        <f>SUM(F297,F299,F301,F303,F305)</f>
        <v>0</v>
      </c>
      <c r="G307" s="481">
        <f t="shared" ref="G307:U308" si="38">SUM(G297,G299,G301,G303,G305)</f>
        <v>0</v>
      </c>
      <c r="H307" s="482">
        <f t="shared" si="38"/>
        <v>0</v>
      </c>
      <c r="I307" s="482">
        <f t="shared" si="38"/>
        <v>0</v>
      </c>
      <c r="J307" s="483">
        <f>SUM(J297,J299,J301,J303,J305)</f>
        <v>0</v>
      </c>
      <c r="K307" s="484">
        <f t="shared" si="38"/>
        <v>0</v>
      </c>
      <c r="L307" s="485">
        <f t="shared" si="38"/>
        <v>0</v>
      </c>
      <c r="M307" s="485">
        <f t="shared" si="38"/>
        <v>0</v>
      </c>
      <c r="N307" s="486">
        <f t="shared" si="38"/>
        <v>0</v>
      </c>
      <c r="O307" s="487">
        <f t="shared" si="38"/>
        <v>0</v>
      </c>
      <c r="P307" s="488">
        <f t="shared" si="38"/>
        <v>0</v>
      </c>
      <c r="Q307" s="489">
        <f>SUM(Q297,Q299,Q301,Q303,Q305)</f>
        <v>0</v>
      </c>
      <c r="R307" s="526">
        <f t="shared" si="38"/>
        <v>0</v>
      </c>
      <c r="S307" s="527">
        <f t="shared" si="38"/>
        <v>0</v>
      </c>
      <c r="T307" s="527">
        <f t="shared" si="38"/>
        <v>0</v>
      </c>
      <c r="U307" s="528">
        <f t="shared" si="38"/>
        <v>0</v>
      </c>
      <c r="V307" s="646"/>
      <c r="W307" s="647"/>
      <c r="X307" s="647"/>
      <c r="Y307" s="647"/>
      <c r="Z307" s="648"/>
      <c r="AA307" s="497">
        <f>SUM(AA297,AA299,AA301,AA303,AA305)</f>
        <v>0</v>
      </c>
      <c r="AB307" s="529">
        <f t="shared" si="37"/>
        <v>0</v>
      </c>
    </row>
    <row r="308" spans="1:28" ht="13.5" customHeight="1" thickBot="1" x14ac:dyDescent="0.45">
      <c r="A308" s="1542"/>
      <c r="B308" s="1551"/>
      <c r="C308" s="1552"/>
      <c r="D308" s="1552"/>
      <c r="E308" s="530" t="s">
        <v>341</v>
      </c>
      <c r="F308" s="531">
        <f>SUM(F298,F300,F302,F304,F306)</f>
        <v>0</v>
      </c>
      <c r="G308" s="532">
        <f t="shared" si="38"/>
        <v>0</v>
      </c>
      <c r="H308" s="533">
        <f t="shared" si="38"/>
        <v>0</v>
      </c>
      <c r="I308" s="533">
        <f t="shared" si="38"/>
        <v>0</v>
      </c>
      <c r="J308" s="534">
        <f>SUM(J298,J300,J302,J304,J306)</f>
        <v>0</v>
      </c>
      <c r="K308" s="535">
        <f t="shared" si="38"/>
        <v>0</v>
      </c>
      <c r="L308" s="536">
        <f t="shared" si="38"/>
        <v>0</v>
      </c>
      <c r="M308" s="536">
        <f t="shared" si="38"/>
        <v>0</v>
      </c>
      <c r="N308" s="537">
        <f t="shared" si="38"/>
        <v>0</v>
      </c>
      <c r="O308" s="538">
        <f t="shared" si="38"/>
        <v>0</v>
      </c>
      <c r="P308" s="539">
        <f t="shared" si="38"/>
        <v>0</v>
      </c>
      <c r="Q308" s="540">
        <f>SUM(Q298,Q300,Q302,Q304,Q306)</f>
        <v>0</v>
      </c>
      <c r="R308" s="541">
        <f t="shared" si="38"/>
        <v>0</v>
      </c>
      <c r="S308" s="542">
        <f t="shared" si="38"/>
        <v>0</v>
      </c>
      <c r="T308" s="542">
        <f t="shared" si="38"/>
        <v>0</v>
      </c>
      <c r="U308" s="543">
        <f t="shared" si="38"/>
        <v>0</v>
      </c>
      <c r="V308" s="649"/>
      <c r="W308" s="650"/>
      <c r="X308" s="650"/>
      <c r="Y308" s="650"/>
      <c r="Z308" s="651"/>
      <c r="AA308" s="547">
        <f>SUM(AA298,AA300,AA302,AA304,AA306)</f>
        <v>0</v>
      </c>
      <c r="AB308" s="548">
        <f t="shared" si="37"/>
        <v>0</v>
      </c>
    </row>
    <row r="309" spans="1:28" ht="13.5" customHeight="1" x14ac:dyDescent="0.4">
      <c r="A309" s="549"/>
      <c r="B309" s="198"/>
      <c r="C309" s="198"/>
      <c r="D309" s="198"/>
      <c r="E309" s="550"/>
      <c r="F309" s="345"/>
      <c r="G309" s="345"/>
      <c r="H309" s="345"/>
      <c r="I309" s="345"/>
      <c r="J309" s="345"/>
      <c r="K309" s="345"/>
      <c r="L309" s="345"/>
      <c r="M309" s="345"/>
      <c r="N309" s="345"/>
      <c r="O309" s="345"/>
      <c r="P309" s="345"/>
      <c r="Q309" s="345"/>
      <c r="R309" s="345"/>
      <c r="S309" s="345"/>
      <c r="T309" s="345"/>
      <c r="U309" s="345"/>
      <c r="V309" s="1540" t="s">
        <v>363</v>
      </c>
      <c r="W309" s="1540"/>
      <c r="X309" s="1540"/>
      <c r="Y309" s="1540"/>
      <c r="Z309" s="1540"/>
      <c r="AA309" s="1540"/>
      <c r="AB309" s="1540"/>
    </row>
    <row r="323" spans="5:6" hidden="1" x14ac:dyDescent="0.4">
      <c r="E323" s="44" t="s">
        <v>39</v>
      </c>
    </row>
    <row r="324" spans="5:6" hidden="1" x14ac:dyDescent="0.4"/>
    <row r="325" spans="5:6" hidden="1" x14ac:dyDescent="0.4">
      <c r="E325" s="44" t="s">
        <v>45</v>
      </c>
    </row>
    <row r="326" spans="5:6" hidden="1" x14ac:dyDescent="0.4">
      <c r="E326" s="44" t="s">
        <v>47</v>
      </c>
    </row>
    <row r="327" spans="5:6" hidden="1" x14ac:dyDescent="0.4">
      <c r="E327" s="44" t="s">
        <v>52</v>
      </c>
    </row>
    <row r="328" spans="5:6" hidden="1" x14ac:dyDescent="0.4">
      <c r="E328" s="44" t="s">
        <v>55</v>
      </c>
    </row>
    <row r="329" spans="5:6" hidden="1" x14ac:dyDescent="0.4">
      <c r="E329" s="37" t="s">
        <v>56</v>
      </c>
    </row>
    <row r="330" spans="5:6" hidden="1" x14ac:dyDescent="0.4">
      <c r="E330" s="44" t="s">
        <v>57</v>
      </c>
    </row>
    <row r="331" spans="5:6" hidden="1" x14ac:dyDescent="0.4">
      <c r="E331" s="44" t="s">
        <v>58</v>
      </c>
    </row>
    <row r="332" spans="5:6" hidden="1" x14ac:dyDescent="0.4">
      <c r="E332" s="44" t="s">
        <v>60</v>
      </c>
    </row>
    <row r="333" spans="5:6" hidden="1" x14ac:dyDescent="0.4">
      <c r="E333" s="44" t="s">
        <v>62</v>
      </c>
    </row>
    <row r="334" spans="5:6" hidden="1" x14ac:dyDescent="0.4">
      <c r="E334" s="44" t="s">
        <v>64</v>
      </c>
    </row>
    <row r="336" spans="5:6" x14ac:dyDescent="0.4">
      <c r="F336" s="201" t="s">
        <v>595</v>
      </c>
    </row>
    <row r="337" spans="5:28" x14ac:dyDescent="0.4">
      <c r="E337" s="201" t="s">
        <v>596</v>
      </c>
      <c r="F337" s="201" t="s">
        <v>598</v>
      </c>
      <c r="G337" s="201" t="s">
        <v>598</v>
      </c>
      <c r="H337" s="201" t="s">
        <v>599</v>
      </c>
      <c r="I337" s="201" t="s">
        <v>599</v>
      </c>
      <c r="J337" s="201" t="s">
        <v>599</v>
      </c>
      <c r="K337" s="201" t="s">
        <v>600</v>
      </c>
      <c r="L337" s="201" t="s">
        <v>600</v>
      </c>
      <c r="M337" s="201" t="s">
        <v>600</v>
      </c>
      <c r="N337" s="201" t="s">
        <v>600</v>
      </c>
      <c r="O337" s="201" t="s">
        <v>601</v>
      </c>
      <c r="P337" s="201" t="s">
        <v>601</v>
      </c>
      <c r="Q337" s="201" t="s">
        <v>602</v>
      </c>
      <c r="R337" s="201" t="s">
        <v>603</v>
      </c>
      <c r="S337" s="201" t="s">
        <v>603</v>
      </c>
      <c r="T337" s="201" t="s">
        <v>603</v>
      </c>
      <c r="U337" s="201" t="s">
        <v>603</v>
      </c>
      <c r="V337" s="201" t="s">
        <v>604</v>
      </c>
      <c r="W337" s="201" t="s">
        <v>604</v>
      </c>
      <c r="X337" s="201" t="s">
        <v>604</v>
      </c>
      <c r="Y337" s="201" t="s">
        <v>604</v>
      </c>
      <c r="Z337" s="201" t="s">
        <v>604</v>
      </c>
      <c r="AA337" s="201" t="s">
        <v>605</v>
      </c>
    </row>
    <row r="338" spans="5:28" x14ac:dyDescent="0.4">
      <c r="E338" s="201" t="s">
        <v>597</v>
      </c>
      <c r="F338" s="201" t="s">
        <v>606</v>
      </c>
      <c r="G338" s="201" t="s">
        <v>607</v>
      </c>
      <c r="H338" s="201" t="s">
        <v>608</v>
      </c>
      <c r="I338" s="201" t="s">
        <v>609</v>
      </c>
      <c r="J338" s="201" t="s">
        <v>610</v>
      </c>
      <c r="K338" s="201" t="s">
        <v>611</v>
      </c>
      <c r="L338" s="201" t="s">
        <v>612</v>
      </c>
      <c r="M338" s="201" t="s">
        <v>613</v>
      </c>
      <c r="N338" s="201" t="s">
        <v>614</v>
      </c>
      <c r="O338" s="201" t="s">
        <v>615</v>
      </c>
      <c r="P338" s="201" t="s">
        <v>616</v>
      </c>
      <c r="Q338" s="201" t="str">
        <f>""</f>
        <v/>
      </c>
      <c r="R338" s="201" t="s">
        <v>14</v>
      </c>
      <c r="S338" s="201" t="s">
        <v>9</v>
      </c>
      <c r="T338" s="201" t="s">
        <v>11</v>
      </c>
      <c r="U338" s="201" t="s">
        <v>617</v>
      </c>
      <c r="V338" s="201" t="s">
        <v>618</v>
      </c>
      <c r="W338" s="201" t="s">
        <v>619</v>
      </c>
      <c r="X338" s="201" t="s">
        <v>620</v>
      </c>
      <c r="Y338" s="201" t="s">
        <v>621</v>
      </c>
      <c r="Z338" s="201" t="s">
        <v>622</v>
      </c>
      <c r="AA338" s="201" t="str">
        <f>""</f>
        <v/>
      </c>
      <c r="AB338" s="201" t="str">
        <f>""</f>
        <v/>
      </c>
    </row>
  </sheetData>
  <sheetProtection algorithmName="SHA-512" hashValue="D7tndXAagcdTY6eP4wG+NbuyBWvoEYm9MwBtKgtJ4KWRobWTBEDMpQyirusXLLmRs3/9UIijCiHzVLQtGUJ3yg==" saltValue="Fzmq6A8+2ZSpCjxQkvhFZg==" spinCount="100000" sheet="1" formatRows="0"/>
  <mergeCells count="348">
    <mergeCell ref="C77:E77"/>
    <mergeCell ref="B76:E76"/>
    <mergeCell ref="C75:E75"/>
    <mergeCell ref="B74:E74"/>
    <mergeCell ref="C73:E73"/>
    <mergeCell ref="B72:E72"/>
    <mergeCell ref="AA7:AA8"/>
    <mergeCell ref="AB7:AB8"/>
    <mergeCell ref="A9:E9"/>
    <mergeCell ref="C10:E10"/>
    <mergeCell ref="B11:E11"/>
    <mergeCell ref="C12:E12"/>
    <mergeCell ref="B13:E13"/>
    <mergeCell ref="C14:E14"/>
    <mergeCell ref="B15:E15"/>
    <mergeCell ref="C16:E16"/>
    <mergeCell ref="A17:A40"/>
    <mergeCell ref="B17:C18"/>
    <mergeCell ref="D17:E17"/>
    <mergeCell ref="B19:C20"/>
    <mergeCell ref="D19:E19"/>
    <mergeCell ref="B21:C22"/>
    <mergeCell ref="D21:E21"/>
    <mergeCell ref="B23:C24"/>
    <mergeCell ref="A1:AB1"/>
    <mergeCell ref="A2:AB2"/>
    <mergeCell ref="F3:AB3"/>
    <mergeCell ref="A5:AB5"/>
    <mergeCell ref="A6:R6"/>
    <mergeCell ref="A7:E8"/>
    <mergeCell ref="F7:G7"/>
    <mergeCell ref="H7:J7"/>
    <mergeCell ref="K7:N7"/>
    <mergeCell ref="O7:P7"/>
    <mergeCell ref="Q7:Q8"/>
    <mergeCell ref="R7:U7"/>
    <mergeCell ref="V7:Z7"/>
    <mergeCell ref="B47:D48"/>
    <mergeCell ref="B49:D50"/>
    <mergeCell ref="B51:D52"/>
    <mergeCell ref="D23:E23"/>
    <mergeCell ref="B37:C38"/>
    <mergeCell ref="D37:E37"/>
    <mergeCell ref="B39:C40"/>
    <mergeCell ref="D39:E39"/>
    <mergeCell ref="B31:C32"/>
    <mergeCell ref="D31:E31"/>
    <mergeCell ref="B33:C34"/>
    <mergeCell ref="D33:E33"/>
    <mergeCell ref="B35:C36"/>
    <mergeCell ref="D35:E35"/>
    <mergeCell ref="B25:C26"/>
    <mergeCell ref="D25:E25"/>
    <mergeCell ref="B27:C28"/>
    <mergeCell ref="D27:E27"/>
    <mergeCell ref="B29:C30"/>
    <mergeCell ref="D29:E29"/>
    <mergeCell ref="O41:P41"/>
    <mergeCell ref="Q41:Q42"/>
    <mergeCell ref="R41:U41"/>
    <mergeCell ref="A41:E42"/>
    <mergeCell ref="F41:G41"/>
    <mergeCell ref="V68:Z68"/>
    <mergeCell ref="AA68:AA69"/>
    <mergeCell ref="AB68:AB69"/>
    <mergeCell ref="A70:E70"/>
    <mergeCell ref="AB41:AB42"/>
    <mergeCell ref="V41:Z41"/>
    <mergeCell ref="AA41:AA42"/>
    <mergeCell ref="H41:J41"/>
    <mergeCell ref="K41:N41"/>
    <mergeCell ref="A53:A64"/>
    <mergeCell ref="B53:D54"/>
    <mergeCell ref="B55:D56"/>
    <mergeCell ref="B57:D58"/>
    <mergeCell ref="B59:D60"/>
    <mergeCell ref="B61:D62"/>
    <mergeCell ref="B63:D64"/>
    <mergeCell ref="A43:A52"/>
    <mergeCell ref="B43:D44"/>
    <mergeCell ref="B45:D46"/>
    <mergeCell ref="C71:E71"/>
    <mergeCell ref="V65:AB65"/>
    <mergeCell ref="A66:AB66"/>
    <mergeCell ref="A67:R67"/>
    <mergeCell ref="A68:E69"/>
    <mergeCell ref="F68:G68"/>
    <mergeCell ref="H68:J68"/>
    <mergeCell ref="K68:N68"/>
    <mergeCell ref="O68:P68"/>
    <mergeCell ref="Q68:Q69"/>
    <mergeCell ref="R68:U68"/>
    <mergeCell ref="D92:E92"/>
    <mergeCell ref="B82:C83"/>
    <mergeCell ref="D82:E82"/>
    <mergeCell ref="B84:C85"/>
    <mergeCell ref="D84:E84"/>
    <mergeCell ref="B86:C87"/>
    <mergeCell ref="D86:E86"/>
    <mergeCell ref="B78:C79"/>
    <mergeCell ref="D78:E78"/>
    <mergeCell ref="B80:C81"/>
    <mergeCell ref="D80:E80"/>
    <mergeCell ref="O102:P102"/>
    <mergeCell ref="Q102:Q103"/>
    <mergeCell ref="R102:U102"/>
    <mergeCell ref="V102:Z102"/>
    <mergeCell ref="AA102:AA103"/>
    <mergeCell ref="AB102:AB103"/>
    <mergeCell ref="B100:C101"/>
    <mergeCell ref="D100:E100"/>
    <mergeCell ref="A102:E103"/>
    <mergeCell ref="F102:G102"/>
    <mergeCell ref="H102:J102"/>
    <mergeCell ref="K102:N102"/>
    <mergeCell ref="A78:A101"/>
    <mergeCell ref="B94:C95"/>
    <mergeCell ref="D94:E94"/>
    <mergeCell ref="B96:C97"/>
    <mergeCell ref="D96:E96"/>
    <mergeCell ref="B98:C99"/>
    <mergeCell ref="D98:E98"/>
    <mergeCell ref="B88:C89"/>
    <mergeCell ref="D88:E88"/>
    <mergeCell ref="B90:C91"/>
    <mergeCell ref="D90:E90"/>
    <mergeCell ref="B92:C93"/>
    <mergeCell ref="A114:A125"/>
    <mergeCell ref="B114:D115"/>
    <mergeCell ref="B116:D117"/>
    <mergeCell ref="B118:D119"/>
    <mergeCell ref="B120:D121"/>
    <mergeCell ref="B122:D123"/>
    <mergeCell ref="B124:D125"/>
    <mergeCell ref="A104:A113"/>
    <mergeCell ref="B104:D105"/>
    <mergeCell ref="B106:D107"/>
    <mergeCell ref="B108:D109"/>
    <mergeCell ref="B110:D111"/>
    <mergeCell ref="B112:D113"/>
    <mergeCell ref="V129:Z129"/>
    <mergeCell ref="AA129:AA130"/>
    <mergeCell ref="AB129:AB130"/>
    <mergeCell ref="A131:E131"/>
    <mergeCell ref="C132:E132"/>
    <mergeCell ref="B133:E133"/>
    <mergeCell ref="V126:AB126"/>
    <mergeCell ref="A127:AB127"/>
    <mergeCell ref="A128:R128"/>
    <mergeCell ref="A129:E130"/>
    <mergeCell ref="F129:G129"/>
    <mergeCell ref="H129:J129"/>
    <mergeCell ref="K129:N129"/>
    <mergeCell ref="O129:P129"/>
    <mergeCell ref="Q129:Q130"/>
    <mergeCell ref="R129:U129"/>
    <mergeCell ref="D153:E153"/>
    <mergeCell ref="B143:C144"/>
    <mergeCell ref="D143:E143"/>
    <mergeCell ref="B145:C146"/>
    <mergeCell ref="D145:E145"/>
    <mergeCell ref="B147:C148"/>
    <mergeCell ref="D147:E147"/>
    <mergeCell ref="C134:E134"/>
    <mergeCell ref="B135:E135"/>
    <mergeCell ref="C136:E136"/>
    <mergeCell ref="B137:E137"/>
    <mergeCell ref="C138:E138"/>
    <mergeCell ref="B139:C140"/>
    <mergeCell ref="D139:E139"/>
    <mergeCell ref="B141:C142"/>
    <mergeCell ref="D141:E141"/>
    <mergeCell ref="O163:P163"/>
    <mergeCell ref="Q163:Q164"/>
    <mergeCell ref="R163:U163"/>
    <mergeCell ref="V163:Z163"/>
    <mergeCell ref="AA163:AA164"/>
    <mergeCell ref="AB163:AB164"/>
    <mergeCell ref="B161:C162"/>
    <mergeCell ref="D161:E161"/>
    <mergeCell ref="A163:E164"/>
    <mergeCell ref="F163:G163"/>
    <mergeCell ref="H163:J163"/>
    <mergeCell ref="K163:N163"/>
    <mergeCell ref="A139:A162"/>
    <mergeCell ref="B155:C156"/>
    <mergeCell ref="D155:E155"/>
    <mergeCell ref="B157:C158"/>
    <mergeCell ref="D157:E157"/>
    <mergeCell ref="B159:C160"/>
    <mergeCell ref="D159:E159"/>
    <mergeCell ref="B149:C150"/>
    <mergeCell ref="D149:E149"/>
    <mergeCell ref="B151:C152"/>
    <mergeCell ref="D151:E151"/>
    <mergeCell ref="B153:C154"/>
    <mergeCell ref="A175:A186"/>
    <mergeCell ref="B175:D176"/>
    <mergeCell ref="B177:D178"/>
    <mergeCell ref="B179:D180"/>
    <mergeCell ref="B181:D182"/>
    <mergeCell ref="B183:D184"/>
    <mergeCell ref="B185:D186"/>
    <mergeCell ref="A165:A174"/>
    <mergeCell ref="B165:D166"/>
    <mergeCell ref="B167:D168"/>
    <mergeCell ref="B169:D170"/>
    <mergeCell ref="B171:D172"/>
    <mergeCell ref="B173:D174"/>
    <mergeCell ref="V190:Z190"/>
    <mergeCell ref="AA190:AA191"/>
    <mergeCell ref="AB190:AB191"/>
    <mergeCell ref="A192:E192"/>
    <mergeCell ref="C193:E193"/>
    <mergeCell ref="B194:E194"/>
    <mergeCell ref="V187:AB187"/>
    <mergeCell ref="A188:AB188"/>
    <mergeCell ref="A189:R189"/>
    <mergeCell ref="A190:E191"/>
    <mergeCell ref="F190:G190"/>
    <mergeCell ref="H190:J190"/>
    <mergeCell ref="K190:N190"/>
    <mergeCell ref="O190:P190"/>
    <mergeCell ref="Q190:Q191"/>
    <mergeCell ref="R190:U190"/>
    <mergeCell ref="D214:E214"/>
    <mergeCell ref="B204:C205"/>
    <mergeCell ref="D204:E204"/>
    <mergeCell ref="B206:C207"/>
    <mergeCell ref="D206:E206"/>
    <mergeCell ref="B208:C209"/>
    <mergeCell ref="D208:E208"/>
    <mergeCell ref="C195:E195"/>
    <mergeCell ref="B196:E196"/>
    <mergeCell ref="C197:E197"/>
    <mergeCell ref="B198:E198"/>
    <mergeCell ref="C199:E199"/>
    <mergeCell ref="B200:C201"/>
    <mergeCell ref="D200:E200"/>
    <mergeCell ref="B202:C203"/>
    <mergeCell ref="D202:E202"/>
    <mergeCell ref="O224:P224"/>
    <mergeCell ref="Q224:Q225"/>
    <mergeCell ref="R224:U224"/>
    <mergeCell ref="V224:Z224"/>
    <mergeCell ref="AA224:AA225"/>
    <mergeCell ref="AB224:AB225"/>
    <mergeCell ref="B222:C223"/>
    <mergeCell ref="D222:E222"/>
    <mergeCell ref="A224:E225"/>
    <mergeCell ref="F224:G224"/>
    <mergeCell ref="H224:J224"/>
    <mergeCell ref="K224:N224"/>
    <mergeCell ref="A200:A223"/>
    <mergeCell ref="B216:C217"/>
    <mergeCell ref="D216:E216"/>
    <mergeCell ref="B218:C219"/>
    <mergeCell ref="D218:E218"/>
    <mergeCell ref="B220:C221"/>
    <mergeCell ref="D220:E220"/>
    <mergeCell ref="B210:C211"/>
    <mergeCell ref="D210:E210"/>
    <mergeCell ref="B212:C213"/>
    <mergeCell ref="D212:E212"/>
    <mergeCell ref="B214:C215"/>
    <mergeCell ref="A236:A247"/>
    <mergeCell ref="B236:D237"/>
    <mergeCell ref="B238:D239"/>
    <mergeCell ref="B240:D241"/>
    <mergeCell ref="B242:D243"/>
    <mergeCell ref="B244:D245"/>
    <mergeCell ref="B246:D247"/>
    <mergeCell ref="A226:A235"/>
    <mergeCell ref="B226:D227"/>
    <mergeCell ref="B228:D229"/>
    <mergeCell ref="B230:D231"/>
    <mergeCell ref="B232:D233"/>
    <mergeCell ref="B234:D235"/>
    <mergeCell ref="V251:Z251"/>
    <mergeCell ref="AA251:AA252"/>
    <mergeCell ref="AB251:AB252"/>
    <mergeCell ref="A253:E253"/>
    <mergeCell ref="C254:E254"/>
    <mergeCell ref="B255:E255"/>
    <mergeCell ref="V248:AB248"/>
    <mergeCell ref="A249:AB249"/>
    <mergeCell ref="A250:R250"/>
    <mergeCell ref="A251:E252"/>
    <mergeCell ref="F251:G251"/>
    <mergeCell ref="H251:J251"/>
    <mergeCell ref="K251:N251"/>
    <mergeCell ref="O251:P251"/>
    <mergeCell ref="Q251:Q252"/>
    <mergeCell ref="R251:U251"/>
    <mergeCell ref="D275:E275"/>
    <mergeCell ref="B265:C266"/>
    <mergeCell ref="D265:E265"/>
    <mergeCell ref="B267:C268"/>
    <mergeCell ref="D267:E267"/>
    <mergeCell ref="B269:C270"/>
    <mergeCell ref="D269:E269"/>
    <mergeCell ref="C256:E256"/>
    <mergeCell ref="B257:E257"/>
    <mergeCell ref="C258:E258"/>
    <mergeCell ref="B259:E259"/>
    <mergeCell ref="C260:E260"/>
    <mergeCell ref="B261:C262"/>
    <mergeCell ref="D261:E261"/>
    <mergeCell ref="B263:C264"/>
    <mergeCell ref="D263:E263"/>
    <mergeCell ref="O285:P285"/>
    <mergeCell ref="Q285:Q286"/>
    <mergeCell ref="R285:U285"/>
    <mergeCell ref="V285:Z285"/>
    <mergeCell ref="AA285:AA286"/>
    <mergeCell ref="AB285:AB286"/>
    <mergeCell ref="B283:C284"/>
    <mergeCell ref="D283:E283"/>
    <mergeCell ref="A285:E286"/>
    <mergeCell ref="F285:G285"/>
    <mergeCell ref="H285:J285"/>
    <mergeCell ref="K285:N285"/>
    <mergeCell ref="A261:A284"/>
    <mergeCell ref="B277:C278"/>
    <mergeCell ref="D277:E277"/>
    <mergeCell ref="B279:C280"/>
    <mergeCell ref="D279:E279"/>
    <mergeCell ref="B281:C282"/>
    <mergeCell ref="D281:E281"/>
    <mergeCell ref="B271:C272"/>
    <mergeCell ref="D271:E271"/>
    <mergeCell ref="B273:C274"/>
    <mergeCell ref="D273:E273"/>
    <mergeCell ref="B275:C276"/>
    <mergeCell ref="V309:AB309"/>
    <mergeCell ref="A297:A308"/>
    <mergeCell ref="B297:D298"/>
    <mergeCell ref="B299:D300"/>
    <mergeCell ref="B301:D302"/>
    <mergeCell ref="B303:D304"/>
    <mergeCell ref="B305:D306"/>
    <mergeCell ref="B307:D308"/>
    <mergeCell ref="A287:A296"/>
    <mergeCell ref="B287:D288"/>
    <mergeCell ref="B289:D290"/>
    <mergeCell ref="B291:D292"/>
    <mergeCell ref="B293:D294"/>
    <mergeCell ref="B295:D296"/>
  </mergeCells>
  <phoneticPr fontId="2"/>
  <conditionalFormatting sqref="D3">
    <cfRule type="expression" dxfId="2" priority="2">
      <formula>$D$3&gt;0</formula>
    </cfRule>
  </conditionalFormatting>
  <hyperlinks>
    <hyperlink ref="V65:AB65" location="'７．障害学生数'!A1" display="▲このシートの先頭に戻る"/>
    <hyperlink ref="V126:AB126" location="'７．障害学生数'!A1" display="▲このシートの先頭に戻る"/>
    <hyperlink ref="V187:AB187" location="'７．障害学生数'!A1" display="▲このシートの先頭に戻る"/>
    <hyperlink ref="V248:AB248" location="'７．障害学生数'!A1" display="▲このシートの先頭に戻る"/>
    <hyperlink ref="V309:AB309" location="'７．障害学生数'!A1" display="▲このシートの先頭に戻る"/>
  </hyperlinks>
  <pageMargins left="0.74803149606299213" right="0.74803149606299213" top="0.98425196850393704" bottom="0.98425196850393704" header="0.51181102362204722" footer="0.51181102362204722"/>
  <pageSetup paperSize="9" scale="49" fitToWidth="0" fitToHeight="0" orientation="portrait" r:id="rId1"/>
  <headerFooter alignWithMargins="0">
    <oddHeader>&amp;L&amp;A</oddHeader>
    <oddFooter>&amp;C&amp;P</oddFooter>
  </headerFooter>
  <rowBreaks count="4" manualBreakCount="4">
    <brk id="65" max="27" man="1"/>
    <brk id="126" max="27" man="1"/>
    <brk id="187" max="27" man="1"/>
    <brk id="248" max="2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168"/>
  <sheetViews>
    <sheetView workbookViewId="0">
      <selection sqref="A1:G1"/>
    </sheetView>
  </sheetViews>
  <sheetFormatPr defaultRowHeight="15" x14ac:dyDescent="0.4"/>
  <cols>
    <col min="1" max="1" width="5.5" style="44" bestFit="1" customWidth="1"/>
    <col min="2" max="2" width="23.25" style="44" customWidth="1"/>
    <col min="3" max="3" width="33.375" style="44" customWidth="1"/>
    <col min="4" max="4" width="35.5" style="44" customWidth="1"/>
    <col min="5" max="6" width="7.5" style="44" customWidth="1"/>
    <col min="7" max="7" width="19.625" style="44" bestFit="1" customWidth="1"/>
    <col min="8" max="16384" width="9" style="44"/>
  </cols>
  <sheetData>
    <row r="1" spans="1:45" ht="60" customHeight="1" x14ac:dyDescent="0.4">
      <c r="A1" s="1267" t="s">
        <v>334</v>
      </c>
      <c r="B1" s="1267"/>
      <c r="C1" s="1267"/>
      <c r="D1" s="1267"/>
      <c r="E1" s="1267"/>
      <c r="F1" s="1267"/>
      <c r="G1" s="1267"/>
      <c r="H1" s="54"/>
      <c r="I1" s="54"/>
      <c r="J1" s="54"/>
      <c r="K1" s="54"/>
      <c r="L1" s="54"/>
      <c r="M1" s="54"/>
      <c r="N1" s="54"/>
      <c r="O1" s="54"/>
      <c r="P1" s="54"/>
      <c r="Q1" s="54"/>
      <c r="R1" s="54"/>
      <c r="S1" s="54"/>
      <c r="T1" s="54"/>
      <c r="U1" s="54"/>
      <c r="V1" s="54"/>
      <c r="W1" s="54"/>
      <c r="X1" s="54"/>
      <c r="Y1" s="54"/>
      <c r="Z1" s="54"/>
      <c r="AA1" s="54"/>
      <c r="AB1" s="54"/>
    </row>
    <row r="2" spans="1:45" ht="17.25" customHeight="1" x14ac:dyDescent="0.4">
      <c r="A2" s="1395" t="s">
        <v>585</v>
      </c>
      <c r="B2" s="1395"/>
      <c r="C2" s="1395"/>
      <c r="D2" s="1395"/>
      <c r="E2" s="1395"/>
      <c r="F2" s="1395"/>
      <c r="G2" s="1395"/>
      <c r="AH2" s="55"/>
      <c r="AI2" s="37"/>
      <c r="AJ2" s="37"/>
      <c r="AK2" s="37"/>
      <c r="AL2" s="37"/>
      <c r="AM2" s="37"/>
      <c r="AN2" s="37"/>
      <c r="AO2" s="37"/>
      <c r="AP2" s="37"/>
      <c r="AQ2" s="37"/>
      <c r="AR2" s="37"/>
      <c r="AS2" s="37"/>
    </row>
    <row r="3" spans="1:45" s="652" customFormat="1" ht="17.100000000000001" customHeight="1" x14ac:dyDescent="0.4">
      <c r="A3" s="1749" t="s">
        <v>408</v>
      </c>
      <c r="B3" s="1749"/>
      <c r="C3" s="1749"/>
      <c r="D3" s="1749"/>
      <c r="E3" s="1749"/>
      <c r="F3" s="1749"/>
      <c r="G3" s="1749"/>
    </row>
    <row r="4" spans="1:45" s="56" customFormat="1" ht="21" customHeight="1" thickBot="1" x14ac:dyDescent="0.3">
      <c r="A4" s="1750"/>
      <c r="B4" s="1750"/>
      <c r="C4" s="1750"/>
      <c r="D4" s="1750"/>
      <c r="E4" s="1750"/>
      <c r="F4" s="1750"/>
    </row>
    <row r="5" spans="1:45" ht="14.25" customHeight="1" x14ac:dyDescent="0.4">
      <c r="A5" s="1751"/>
      <c r="B5" s="1751" t="s">
        <v>409</v>
      </c>
      <c r="C5" s="1754" t="s">
        <v>410</v>
      </c>
      <c r="D5" s="1754" t="s">
        <v>411</v>
      </c>
      <c r="E5" s="653" t="s">
        <v>322</v>
      </c>
      <c r="F5" s="654" t="s">
        <v>304</v>
      </c>
      <c r="G5" s="1754" t="s">
        <v>412</v>
      </c>
    </row>
    <row r="6" spans="1:45" ht="51" customHeight="1" thickBot="1" x14ac:dyDescent="0.45">
      <c r="A6" s="1752"/>
      <c r="B6" s="1753"/>
      <c r="C6" s="1755"/>
      <c r="D6" s="1755"/>
      <c r="E6" s="655" t="s">
        <v>346</v>
      </c>
      <c r="F6" s="656" t="s">
        <v>413</v>
      </c>
      <c r="G6" s="1755"/>
    </row>
    <row r="7" spans="1:45" x14ac:dyDescent="0.4">
      <c r="A7" s="657">
        <v>1</v>
      </c>
      <c r="B7" s="658" t="str">
        <f>IF(※集計※障害学生情報入力シート!D25="","",INDEX(障害学生情報入力シート!E:E,※集計※障害学生情報入力シート!D25,1))</f>
        <v/>
      </c>
      <c r="C7" s="659" t="str">
        <f>IF(※集計※障害学生情報入力シート!D25="","",INDEX(障害学生情報入力シート!F:F,※集計※障害学生情報入力シート!D25,1))</f>
        <v/>
      </c>
      <c r="D7" s="660" t="str">
        <f>IF(※集計※障害学生情報入力シート!D25="","",INDEX(障害学生情報入力シート!$I:$I,※集計※障害学生情報入力シート!D25,1))</f>
        <v/>
      </c>
      <c r="E7" s="661">
        <f>IF(D7="",0,1)</f>
        <v>0</v>
      </c>
      <c r="F7" s="662" t="str">
        <f>IF(※集計※障害学生情報入力シート!D25="","",INDEX(※集計※障害学生情報入力シート!T:T,※集計※障害学生情報入力シート!D25,1))</f>
        <v/>
      </c>
      <c r="G7" s="663" t="str">
        <f>IF(※集計※障害学生情報入力シート!D25="","",INDEX(障害学生情報入力シート!$D:$D,※集計※障害学生情報入力シート!D25,1))</f>
        <v/>
      </c>
    </row>
    <row r="8" spans="1:45" x14ac:dyDescent="0.4">
      <c r="A8" s="664">
        <v>2</v>
      </c>
      <c r="B8" s="665" t="str">
        <f>IF(※集計※障害学生情報入力シート!D26="","",INDEX(障害学生情報入力シート!E:E,※集計※障害学生情報入力シート!D26,1))</f>
        <v/>
      </c>
      <c r="C8" s="666" t="str">
        <f>IF(※集計※障害学生情報入力シート!D26="","",INDEX(障害学生情報入力シート!F:F,※集計※障害学生情報入力シート!D26,1))</f>
        <v/>
      </c>
      <c r="D8" s="667" t="str">
        <f>IF(※集計※障害学生情報入力シート!D26="","",INDEX(障害学生情報入力シート!$I:$I,※集計※障害学生情報入力シート!D26,1))</f>
        <v/>
      </c>
      <c r="E8" s="668">
        <f t="shared" ref="E8:E71" si="0">IF(D8="",0,1)</f>
        <v>0</v>
      </c>
      <c r="F8" s="104" t="str">
        <f>IF(※集計※障害学生情報入力シート!D26="","",INDEX(※集計※障害学生情報入力シート!T:T,※集計※障害学生情報入力シート!D26,1))</f>
        <v/>
      </c>
      <c r="G8" s="669" t="str">
        <f>IF(※集計※障害学生情報入力シート!D26="","",INDEX(障害学生情報入力シート!$D:$D,※集計※障害学生情報入力シート!D26,1))</f>
        <v/>
      </c>
    </row>
    <row r="9" spans="1:45" x14ac:dyDescent="0.4">
      <c r="A9" s="664">
        <v>3</v>
      </c>
      <c r="B9" s="665" t="str">
        <f>IF(※集計※障害学生情報入力シート!D27="","",INDEX(障害学生情報入力シート!E:E,※集計※障害学生情報入力シート!D27,1))</f>
        <v/>
      </c>
      <c r="C9" s="666" t="str">
        <f>IF(※集計※障害学生情報入力シート!D27="","",INDEX(障害学生情報入力シート!F:F,※集計※障害学生情報入力シート!D27,1))</f>
        <v/>
      </c>
      <c r="D9" s="670" t="str">
        <f>IF(※集計※障害学生情報入力シート!D27="","",INDEX(障害学生情報入力シート!$I:$I,※集計※障害学生情報入力シート!D27,1))</f>
        <v/>
      </c>
      <c r="E9" s="668">
        <f t="shared" si="0"/>
        <v>0</v>
      </c>
      <c r="F9" s="104" t="str">
        <f>IF(※集計※障害学生情報入力シート!D27="","",INDEX(※集計※障害学生情報入力シート!T:T,※集計※障害学生情報入力シート!D27,1))</f>
        <v/>
      </c>
      <c r="G9" s="669" t="str">
        <f>IF(※集計※障害学生情報入力シート!D27="","",INDEX(障害学生情報入力シート!$D:$D,※集計※障害学生情報入力シート!D27,1))</f>
        <v/>
      </c>
    </row>
    <row r="10" spans="1:45" ht="13.5" customHeight="1" x14ac:dyDescent="0.4">
      <c r="A10" s="664">
        <v>4</v>
      </c>
      <c r="B10" s="665" t="str">
        <f>IF(※集計※障害学生情報入力シート!D28="","",INDEX(障害学生情報入力シート!E:E,※集計※障害学生情報入力シート!D28,1))</f>
        <v/>
      </c>
      <c r="C10" s="666" t="str">
        <f>IF(※集計※障害学生情報入力シート!D28="","",INDEX(障害学生情報入力シート!F:F,※集計※障害学生情報入力シート!D28,1))</f>
        <v/>
      </c>
      <c r="D10" s="670" t="str">
        <f>IF(※集計※障害学生情報入力シート!D28="","",INDEX(障害学生情報入力シート!$I:$I,※集計※障害学生情報入力シート!D28,1))</f>
        <v/>
      </c>
      <c r="E10" s="668">
        <f t="shared" si="0"/>
        <v>0</v>
      </c>
      <c r="F10" s="104" t="str">
        <f>IF(※集計※障害学生情報入力シート!D28="","",INDEX(※集計※障害学生情報入力シート!T:T,※集計※障害学生情報入力シート!D28,1))</f>
        <v/>
      </c>
      <c r="G10" s="669" t="str">
        <f>IF(※集計※障害学生情報入力シート!D28="","",INDEX(障害学生情報入力シート!$D:$D,※集計※障害学生情報入力シート!D28,1))</f>
        <v/>
      </c>
    </row>
    <row r="11" spans="1:45" ht="13.5" customHeight="1" x14ac:dyDescent="0.4">
      <c r="A11" s="664">
        <v>5</v>
      </c>
      <c r="B11" s="665" t="str">
        <f>IF(※集計※障害学生情報入力シート!D29="","",INDEX(障害学生情報入力シート!E:E,※集計※障害学生情報入力シート!D29,1))</f>
        <v/>
      </c>
      <c r="C11" s="666" t="str">
        <f>IF(※集計※障害学生情報入力シート!D29="","",INDEX(障害学生情報入力シート!F:F,※集計※障害学生情報入力シート!D29,1))</f>
        <v/>
      </c>
      <c r="D11" s="670" t="str">
        <f>IF(※集計※障害学生情報入力シート!D29="","",INDEX(障害学生情報入力シート!$I:$I,※集計※障害学生情報入力シート!D29,1))</f>
        <v/>
      </c>
      <c r="E11" s="668">
        <f t="shared" si="0"/>
        <v>0</v>
      </c>
      <c r="F11" s="104" t="str">
        <f>IF(※集計※障害学生情報入力シート!D29="","",INDEX(※集計※障害学生情報入力シート!T:T,※集計※障害学生情報入力シート!D29,1))</f>
        <v/>
      </c>
      <c r="G11" s="669" t="str">
        <f>IF(※集計※障害学生情報入力シート!D29="","",INDEX(障害学生情報入力シート!$D:$D,※集計※障害学生情報入力シート!D29,1))</f>
        <v/>
      </c>
    </row>
    <row r="12" spans="1:45" ht="13.5" customHeight="1" x14ac:dyDescent="0.4">
      <c r="A12" s="664">
        <v>6</v>
      </c>
      <c r="B12" s="665" t="str">
        <f>IF(※集計※障害学生情報入力シート!D30="","",INDEX(障害学生情報入力シート!E:E,※集計※障害学生情報入力シート!D30,1))</f>
        <v/>
      </c>
      <c r="C12" s="666" t="str">
        <f>IF(※集計※障害学生情報入力シート!D30="","",INDEX(障害学生情報入力シート!F:F,※集計※障害学生情報入力シート!D30,1))</f>
        <v/>
      </c>
      <c r="D12" s="670" t="str">
        <f>IF(※集計※障害学生情報入力シート!D30="","",INDEX(障害学生情報入力シート!$I:$I,※集計※障害学生情報入力シート!D30,1))</f>
        <v/>
      </c>
      <c r="E12" s="668">
        <f t="shared" si="0"/>
        <v>0</v>
      </c>
      <c r="F12" s="104" t="str">
        <f>IF(※集計※障害学生情報入力シート!D30="","",INDEX(※集計※障害学生情報入力シート!T:T,※集計※障害学生情報入力シート!D30,1))</f>
        <v/>
      </c>
      <c r="G12" s="669" t="str">
        <f>IF(※集計※障害学生情報入力シート!D30="","",INDEX(障害学生情報入力シート!$D:$D,※集計※障害学生情報入力シート!D30,1))</f>
        <v/>
      </c>
    </row>
    <row r="13" spans="1:45" ht="13.5" customHeight="1" x14ac:dyDescent="0.4">
      <c r="A13" s="664">
        <v>7</v>
      </c>
      <c r="B13" s="665" t="str">
        <f>IF(※集計※障害学生情報入力シート!D31="","",INDEX(障害学生情報入力シート!E:E,※集計※障害学生情報入力シート!D31,1))</f>
        <v/>
      </c>
      <c r="C13" s="666" t="str">
        <f>IF(※集計※障害学生情報入力シート!D31="","",INDEX(障害学生情報入力シート!F:F,※集計※障害学生情報入力シート!D31,1))</f>
        <v/>
      </c>
      <c r="D13" s="670" t="str">
        <f>IF(※集計※障害学生情報入力シート!D31="","",INDEX(障害学生情報入力シート!$I:$I,※集計※障害学生情報入力シート!D31,1))</f>
        <v/>
      </c>
      <c r="E13" s="668">
        <f t="shared" si="0"/>
        <v>0</v>
      </c>
      <c r="F13" s="104" t="str">
        <f>IF(※集計※障害学生情報入力シート!D31="","",INDEX(※集計※障害学生情報入力シート!T:T,※集計※障害学生情報入力シート!D31,1))</f>
        <v/>
      </c>
      <c r="G13" s="669" t="str">
        <f>IF(※集計※障害学生情報入力シート!D31="","",INDEX(障害学生情報入力シート!$D:$D,※集計※障害学生情報入力シート!D31,1))</f>
        <v/>
      </c>
    </row>
    <row r="14" spans="1:45" ht="14.25" customHeight="1" x14ac:dyDescent="0.4">
      <c r="A14" s="664">
        <v>8</v>
      </c>
      <c r="B14" s="665" t="str">
        <f>IF(※集計※障害学生情報入力シート!D32="","",INDEX(障害学生情報入力シート!E:E,※集計※障害学生情報入力シート!D32,1))</f>
        <v/>
      </c>
      <c r="C14" s="666" t="str">
        <f>IF(※集計※障害学生情報入力シート!D32="","",INDEX(障害学生情報入力シート!F:F,※集計※障害学生情報入力シート!D32,1))</f>
        <v/>
      </c>
      <c r="D14" s="670" t="str">
        <f>IF(※集計※障害学生情報入力シート!D32="","",INDEX(障害学生情報入力シート!$I:$I,※集計※障害学生情報入力シート!D32,1))</f>
        <v/>
      </c>
      <c r="E14" s="668">
        <f t="shared" si="0"/>
        <v>0</v>
      </c>
      <c r="F14" s="104" t="str">
        <f>IF(※集計※障害学生情報入力シート!D32="","",INDEX(※集計※障害学生情報入力シート!T:T,※集計※障害学生情報入力シート!D32,1))</f>
        <v/>
      </c>
      <c r="G14" s="669" t="str">
        <f>IF(※集計※障害学生情報入力シート!D32="","",INDEX(障害学生情報入力シート!$D:$D,※集計※障害学生情報入力シート!D32,1))</f>
        <v/>
      </c>
    </row>
    <row r="15" spans="1:45" ht="15.75" customHeight="1" x14ac:dyDescent="0.4">
      <c r="A15" s="664">
        <v>9</v>
      </c>
      <c r="B15" s="665" t="str">
        <f>IF(※集計※障害学生情報入力シート!D33="","",INDEX(障害学生情報入力シート!E:E,※集計※障害学生情報入力シート!D33,1))</f>
        <v/>
      </c>
      <c r="C15" s="666" t="str">
        <f>IF(※集計※障害学生情報入力シート!D33="","",INDEX(障害学生情報入力シート!F:F,※集計※障害学生情報入力シート!D33,1))</f>
        <v/>
      </c>
      <c r="D15" s="670" t="str">
        <f>IF(※集計※障害学生情報入力シート!D33="","",INDEX(障害学生情報入力シート!$I:$I,※集計※障害学生情報入力シート!D33,1))</f>
        <v/>
      </c>
      <c r="E15" s="668">
        <f t="shared" si="0"/>
        <v>0</v>
      </c>
      <c r="F15" s="104" t="str">
        <f>IF(※集計※障害学生情報入力シート!D33="","",INDEX(※集計※障害学生情報入力シート!T:T,※集計※障害学生情報入力シート!D33,1))</f>
        <v/>
      </c>
      <c r="G15" s="669" t="str">
        <f>IF(※集計※障害学生情報入力シート!D33="","",INDEX(障害学生情報入力シート!$D:$D,※集計※障害学生情報入力シート!D33,1))</f>
        <v/>
      </c>
    </row>
    <row r="16" spans="1:45" ht="15" customHeight="1" x14ac:dyDescent="0.4">
      <c r="A16" s="664">
        <v>10</v>
      </c>
      <c r="B16" s="665" t="str">
        <f>IF(※集計※障害学生情報入力シート!D34="","",INDEX(障害学生情報入力シート!E:E,※集計※障害学生情報入力シート!D34,1))</f>
        <v/>
      </c>
      <c r="C16" s="666" t="str">
        <f>IF(※集計※障害学生情報入力シート!D34="","",INDEX(障害学生情報入力シート!F:F,※集計※障害学生情報入力シート!D34,1))</f>
        <v/>
      </c>
      <c r="D16" s="670" t="str">
        <f>IF(※集計※障害学生情報入力シート!D34="","",INDEX(障害学生情報入力シート!$I:$I,※集計※障害学生情報入力シート!D34,1))</f>
        <v/>
      </c>
      <c r="E16" s="668">
        <f t="shared" si="0"/>
        <v>0</v>
      </c>
      <c r="F16" s="104" t="str">
        <f>IF(※集計※障害学生情報入力シート!D34="","",INDEX(※集計※障害学生情報入力シート!T:T,※集計※障害学生情報入力シート!D34,1))</f>
        <v/>
      </c>
      <c r="G16" s="669" t="str">
        <f>IF(※集計※障害学生情報入力シート!D34="","",INDEX(障害学生情報入力シート!$D:$D,※集計※障害学生情報入力シート!D34,1))</f>
        <v/>
      </c>
    </row>
    <row r="17" spans="1:7" x14ac:dyDescent="0.4">
      <c r="A17" s="664">
        <v>11</v>
      </c>
      <c r="B17" s="665" t="str">
        <f>IF(※集計※障害学生情報入力シート!D35="","",INDEX(障害学生情報入力シート!E:E,※集計※障害学生情報入力シート!D35,1))</f>
        <v/>
      </c>
      <c r="C17" s="666" t="str">
        <f>IF(※集計※障害学生情報入力シート!D35="","",INDEX(障害学生情報入力シート!F:F,※集計※障害学生情報入力シート!D35,1))</f>
        <v/>
      </c>
      <c r="D17" s="670" t="str">
        <f>IF(※集計※障害学生情報入力シート!D35="","",INDEX(障害学生情報入力シート!$I:$I,※集計※障害学生情報入力シート!D35,1))</f>
        <v/>
      </c>
      <c r="E17" s="668">
        <f t="shared" si="0"/>
        <v>0</v>
      </c>
      <c r="F17" s="104" t="str">
        <f>IF(※集計※障害学生情報入力シート!D35="","",INDEX(※集計※障害学生情報入力シート!T:T,※集計※障害学生情報入力シート!D35,1))</f>
        <v/>
      </c>
      <c r="G17" s="669" t="str">
        <f>IF(※集計※障害学生情報入力シート!D35="","",INDEX(障害学生情報入力シート!$D:$D,※集計※障害学生情報入力シート!D35,1))</f>
        <v/>
      </c>
    </row>
    <row r="18" spans="1:7" x14ac:dyDescent="0.4">
      <c r="A18" s="664">
        <v>12</v>
      </c>
      <c r="B18" s="665" t="str">
        <f>IF(※集計※障害学生情報入力シート!D36="","",INDEX(障害学生情報入力シート!E:E,※集計※障害学生情報入力シート!D36,1))</f>
        <v/>
      </c>
      <c r="C18" s="666" t="str">
        <f>IF(※集計※障害学生情報入力シート!D36="","",INDEX(障害学生情報入力シート!F:F,※集計※障害学生情報入力シート!D36,1))</f>
        <v/>
      </c>
      <c r="D18" s="670" t="str">
        <f>IF(※集計※障害学生情報入力シート!D36="","",INDEX(障害学生情報入力シート!$I:$I,※集計※障害学生情報入力シート!D36,1))</f>
        <v/>
      </c>
      <c r="E18" s="668">
        <f t="shared" si="0"/>
        <v>0</v>
      </c>
      <c r="F18" s="104" t="str">
        <f>IF(※集計※障害学生情報入力シート!D36="","",INDEX(※集計※障害学生情報入力シート!T:T,※集計※障害学生情報入力シート!D36,1))</f>
        <v/>
      </c>
      <c r="G18" s="669" t="str">
        <f>IF(※集計※障害学生情報入力シート!D36="","",INDEX(障害学生情報入力シート!$D:$D,※集計※障害学生情報入力シート!D36,1))</f>
        <v/>
      </c>
    </row>
    <row r="19" spans="1:7" x14ac:dyDescent="0.4">
      <c r="A19" s="664">
        <v>13</v>
      </c>
      <c r="B19" s="665" t="str">
        <f>IF(※集計※障害学生情報入力シート!D37="","",INDEX(障害学生情報入力シート!E:E,※集計※障害学生情報入力シート!D37,1))</f>
        <v/>
      </c>
      <c r="C19" s="666" t="str">
        <f>IF(※集計※障害学生情報入力シート!D37="","",INDEX(障害学生情報入力シート!F:F,※集計※障害学生情報入力シート!D37,1))</f>
        <v/>
      </c>
      <c r="D19" s="670" t="str">
        <f>IF(※集計※障害学生情報入力シート!D37="","",INDEX(障害学生情報入力シート!$I:$I,※集計※障害学生情報入力シート!D37,1))</f>
        <v/>
      </c>
      <c r="E19" s="668">
        <f t="shared" si="0"/>
        <v>0</v>
      </c>
      <c r="F19" s="104" t="str">
        <f>IF(※集計※障害学生情報入力シート!D37="","",INDEX(※集計※障害学生情報入力シート!T:T,※集計※障害学生情報入力シート!D37,1))</f>
        <v/>
      </c>
      <c r="G19" s="669" t="str">
        <f>IF(※集計※障害学生情報入力シート!D37="","",INDEX(障害学生情報入力シート!$D:$D,※集計※障害学生情報入力シート!D37,1))</f>
        <v/>
      </c>
    </row>
    <row r="20" spans="1:7" x14ac:dyDescent="0.4">
      <c r="A20" s="664">
        <v>14</v>
      </c>
      <c r="B20" s="665" t="str">
        <f>IF(※集計※障害学生情報入力シート!D38="","",INDEX(障害学生情報入力シート!E:E,※集計※障害学生情報入力シート!D38,1))</f>
        <v/>
      </c>
      <c r="C20" s="666" t="str">
        <f>IF(※集計※障害学生情報入力シート!D38="","",INDEX(障害学生情報入力シート!F:F,※集計※障害学生情報入力シート!D38,1))</f>
        <v/>
      </c>
      <c r="D20" s="670" t="str">
        <f>IF(※集計※障害学生情報入力シート!D38="","",INDEX(障害学生情報入力シート!$I:$I,※集計※障害学生情報入力シート!D38,1))</f>
        <v/>
      </c>
      <c r="E20" s="668">
        <f t="shared" si="0"/>
        <v>0</v>
      </c>
      <c r="F20" s="104" t="str">
        <f>IF(※集計※障害学生情報入力シート!D38="","",INDEX(※集計※障害学生情報入力シート!T:T,※集計※障害学生情報入力シート!D38,1))</f>
        <v/>
      </c>
      <c r="G20" s="669" t="str">
        <f>IF(※集計※障害学生情報入力シート!D38="","",INDEX(障害学生情報入力シート!$D:$D,※集計※障害学生情報入力シート!D38,1))</f>
        <v/>
      </c>
    </row>
    <row r="21" spans="1:7" x14ac:dyDescent="0.4">
      <c r="A21" s="664">
        <v>15</v>
      </c>
      <c r="B21" s="665" t="str">
        <f>IF(※集計※障害学生情報入力シート!D39="","",INDEX(障害学生情報入力シート!E:E,※集計※障害学生情報入力シート!D39,1))</f>
        <v/>
      </c>
      <c r="C21" s="666" t="str">
        <f>IF(※集計※障害学生情報入力シート!D39="","",INDEX(障害学生情報入力シート!F:F,※集計※障害学生情報入力シート!D39,1))</f>
        <v/>
      </c>
      <c r="D21" s="670" t="str">
        <f>IF(※集計※障害学生情報入力シート!D39="","",INDEX(障害学生情報入力シート!$I:$I,※集計※障害学生情報入力シート!D39,1))</f>
        <v/>
      </c>
      <c r="E21" s="668">
        <f t="shared" si="0"/>
        <v>0</v>
      </c>
      <c r="F21" s="104" t="str">
        <f>IF(※集計※障害学生情報入力シート!D39="","",INDEX(※集計※障害学生情報入力シート!T:T,※集計※障害学生情報入力シート!D39,1))</f>
        <v/>
      </c>
      <c r="G21" s="669" t="str">
        <f>IF(※集計※障害学生情報入力シート!D39="","",INDEX(障害学生情報入力シート!$D:$D,※集計※障害学生情報入力シート!D39,1))</f>
        <v/>
      </c>
    </row>
    <row r="22" spans="1:7" x14ac:dyDescent="0.4">
      <c r="A22" s="664">
        <v>16</v>
      </c>
      <c r="B22" s="665" t="str">
        <f>IF(※集計※障害学生情報入力シート!D40="","",INDEX(障害学生情報入力シート!E:E,※集計※障害学生情報入力シート!D40,1))</f>
        <v/>
      </c>
      <c r="C22" s="666" t="str">
        <f>IF(※集計※障害学生情報入力シート!D40="","",INDEX(障害学生情報入力シート!F:F,※集計※障害学生情報入力シート!D40,1))</f>
        <v/>
      </c>
      <c r="D22" s="670" t="str">
        <f>IF(※集計※障害学生情報入力シート!D40="","",INDEX(障害学生情報入力シート!$I:$I,※集計※障害学生情報入力シート!D40,1))</f>
        <v/>
      </c>
      <c r="E22" s="668">
        <f t="shared" si="0"/>
        <v>0</v>
      </c>
      <c r="F22" s="104" t="str">
        <f>IF(※集計※障害学生情報入力シート!D40="","",INDEX(※集計※障害学生情報入力シート!T:T,※集計※障害学生情報入力シート!D40,1))</f>
        <v/>
      </c>
      <c r="G22" s="669" t="str">
        <f>IF(※集計※障害学生情報入力シート!D40="","",INDEX(障害学生情報入力シート!$D:$D,※集計※障害学生情報入力シート!D40,1))</f>
        <v/>
      </c>
    </row>
    <row r="23" spans="1:7" x14ac:dyDescent="0.4">
      <c r="A23" s="664">
        <v>17</v>
      </c>
      <c r="B23" s="665" t="str">
        <f>IF(※集計※障害学生情報入力シート!D41="","",INDEX(障害学生情報入力シート!E:E,※集計※障害学生情報入力シート!D41,1))</f>
        <v/>
      </c>
      <c r="C23" s="666" t="str">
        <f>IF(※集計※障害学生情報入力シート!D41="","",INDEX(障害学生情報入力シート!F:F,※集計※障害学生情報入力シート!D41,1))</f>
        <v/>
      </c>
      <c r="D23" s="670" t="str">
        <f>IF(※集計※障害学生情報入力シート!D41="","",INDEX(障害学生情報入力シート!$I:$I,※集計※障害学生情報入力シート!D41,1))</f>
        <v/>
      </c>
      <c r="E23" s="668">
        <f t="shared" si="0"/>
        <v>0</v>
      </c>
      <c r="F23" s="104" t="str">
        <f>IF(※集計※障害学生情報入力シート!D41="","",INDEX(※集計※障害学生情報入力シート!T:T,※集計※障害学生情報入力シート!D41,1))</f>
        <v/>
      </c>
      <c r="G23" s="669" t="str">
        <f>IF(※集計※障害学生情報入力シート!D41="","",INDEX(障害学生情報入力シート!$D:$D,※集計※障害学生情報入力シート!D41,1))</f>
        <v/>
      </c>
    </row>
    <row r="24" spans="1:7" x14ac:dyDescent="0.4">
      <c r="A24" s="664">
        <v>18</v>
      </c>
      <c r="B24" s="665" t="str">
        <f>IF(※集計※障害学生情報入力シート!D42="","",INDEX(障害学生情報入力シート!E:E,※集計※障害学生情報入力シート!D42,1))</f>
        <v/>
      </c>
      <c r="C24" s="666" t="str">
        <f>IF(※集計※障害学生情報入力シート!D42="","",INDEX(障害学生情報入力シート!F:F,※集計※障害学生情報入力シート!D42,1))</f>
        <v/>
      </c>
      <c r="D24" s="670" t="str">
        <f>IF(※集計※障害学生情報入力シート!D42="","",INDEX(障害学生情報入力シート!$I:$I,※集計※障害学生情報入力シート!D42,1))</f>
        <v/>
      </c>
      <c r="E24" s="668">
        <f t="shared" si="0"/>
        <v>0</v>
      </c>
      <c r="F24" s="104" t="str">
        <f>IF(※集計※障害学生情報入力シート!D42="","",INDEX(※集計※障害学生情報入力シート!T:T,※集計※障害学生情報入力シート!D42,1))</f>
        <v/>
      </c>
      <c r="G24" s="669" t="str">
        <f>IF(※集計※障害学生情報入力シート!D42="","",INDEX(障害学生情報入力シート!$D:$D,※集計※障害学生情報入力シート!D42,1))</f>
        <v/>
      </c>
    </row>
    <row r="25" spans="1:7" x14ac:dyDescent="0.4">
      <c r="A25" s="664">
        <v>19</v>
      </c>
      <c r="B25" s="665" t="str">
        <f>IF(※集計※障害学生情報入力シート!D43="","",INDEX(障害学生情報入力シート!E:E,※集計※障害学生情報入力シート!D43,1))</f>
        <v/>
      </c>
      <c r="C25" s="666" t="str">
        <f>IF(※集計※障害学生情報入力シート!D43="","",INDEX(障害学生情報入力シート!F:F,※集計※障害学生情報入力シート!D43,1))</f>
        <v/>
      </c>
      <c r="D25" s="670" t="str">
        <f>IF(※集計※障害学生情報入力シート!D43="","",INDEX(障害学生情報入力シート!$I:$I,※集計※障害学生情報入力シート!D43,1))</f>
        <v/>
      </c>
      <c r="E25" s="668">
        <f t="shared" si="0"/>
        <v>0</v>
      </c>
      <c r="F25" s="104" t="str">
        <f>IF(※集計※障害学生情報入力シート!D43="","",INDEX(※集計※障害学生情報入力シート!T:T,※集計※障害学生情報入力シート!D43,1))</f>
        <v/>
      </c>
      <c r="G25" s="669" t="str">
        <f>IF(※集計※障害学生情報入力シート!D43="","",INDEX(障害学生情報入力シート!$D:$D,※集計※障害学生情報入力シート!D43,1))</f>
        <v/>
      </c>
    </row>
    <row r="26" spans="1:7" x14ac:dyDescent="0.4">
      <c r="A26" s="664">
        <v>20</v>
      </c>
      <c r="B26" s="665" t="str">
        <f>IF(※集計※障害学生情報入力シート!D44="","",INDEX(障害学生情報入力シート!E:E,※集計※障害学生情報入力シート!D44,1))</f>
        <v/>
      </c>
      <c r="C26" s="666" t="str">
        <f>IF(※集計※障害学生情報入力シート!D44="","",INDEX(障害学生情報入力シート!F:F,※集計※障害学生情報入力シート!D44,1))</f>
        <v/>
      </c>
      <c r="D26" s="670" t="str">
        <f>IF(※集計※障害学生情報入力シート!D44="","",INDEX(障害学生情報入力シート!$I:$I,※集計※障害学生情報入力シート!D44,1))</f>
        <v/>
      </c>
      <c r="E26" s="668">
        <f t="shared" si="0"/>
        <v>0</v>
      </c>
      <c r="F26" s="104" t="str">
        <f>IF(※集計※障害学生情報入力シート!D44="","",INDEX(※集計※障害学生情報入力シート!T:T,※集計※障害学生情報入力シート!D44,1))</f>
        <v/>
      </c>
      <c r="G26" s="669" t="str">
        <f>IF(※集計※障害学生情報入力シート!D44="","",INDEX(障害学生情報入力シート!$D:$D,※集計※障害学生情報入力シート!D44,1))</f>
        <v/>
      </c>
    </row>
    <row r="27" spans="1:7" x14ac:dyDescent="0.4">
      <c r="A27" s="664">
        <v>21</v>
      </c>
      <c r="B27" s="665" t="str">
        <f>IF(※集計※障害学生情報入力シート!D45="","",INDEX(障害学生情報入力シート!E:E,※集計※障害学生情報入力シート!D45,1))</f>
        <v/>
      </c>
      <c r="C27" s="666" t="str">
        <f>IF(※集計※障害学生情報入力シート!D45="","",INDEX(障害学生情報入力シート!F:F,※集計※障害学生情報入力シート!D45,1))</f>
        <v/>
      </c>
      <c r="D27" s="670" t="str">
        <f>IF(※集計※障害学生情報入力シート!D45="","",INDEX(障害学生情報入力シート!$I:$I,※集計※障害学生情報入力シート!D45,1))</f>
        <v/>
      </c>
      <c r="E27" s="668">
        <f t="shared" si="0"/>
        <v>0</v>
      </c>
      <c r="F27" s="104" t="str">
        <f>IF(※集計※障害学生情報入力シート!D45="","",INDEX(※集計※障害学生情報入力シート!T:T,※集計※障害学生情報入力シート!D45,1))</f>
        <v/>
      </c>
      <c r="G27" s="669" t="str">
        <f>IF(※集計※障害学生情報入力シート!D45="","",INDEX(障害学生情報入力シート!$D:$D,※集計※障害学生情報入力シート!D45,1))</f>
        <v/>
      </c>
    </row>
    <row r="28" spans="1:7" x14ac:dyDescent="0.4">
      <c r="A28" s="664">
        <v>22</v>
      </c>
      <c r="B28" s="665" t="str">
        <f>IF(※集計※障害学生情報入力シート!D46="","",INDEX(障害学生情報入力シート!E:E,※集計※障害学生情報入力シート!D46,1))</f>
        <v/>
      </c>
      <c r="C28" s="666" t="str">
        <f>IF(※集計※障害学生情報入力シート!D46="","",INDEX(障害学生情報入力シート!F:F,※集計※障害学生情報入力シート!D46,1))</f>
        <v/>
      </c>
      <c r="D28" s="670" t="str">
        <f>IF(※集計※障害学生情報入力シート!D46="","",INDEX(障害学生情報入力シート!$I:$I,※集計※障害学生情報入力シート!D46,1))</f>
        <v/>
      </c>
      <c r="E28" s="668">
        <f t="shared" si="0"/>
        <v>0</v>
      </c>
      <c r="F28" s="104" t="str">
        <f>IF(※集計※障害学生情報入力シート!D46="","",INDEX(※集計※障害学生情報入力シート!T:T,※集計※障害学生情報入力シート!D46,1))</f>
        <v/>
      </c>
      <c r="G28" s="669" t="str">
        <f>IF(※集計※障害学生情報入力シート!D46="","",INDEX(障害学生情報入力シート!$D:$D,※集計※障害学生情報入力シート!D46,1))</f>
        <v/>
      </c>
    </row>
    <row r="29" spans="1:7" x14ac:dyDescent="0.4">
      <c r="A29" s="664">
        <v>23</v>
      </c>
      <c r="B29" s="665" t="str">
        <f>IF(※集計※障害学生情報入力シート!D47="","",INDEX(障害学生情報入力シート!E:E,※集計※障害学生情報入力シート!D47,1))</f>
        <v/>
      </c>
      <c r="C29" s="666" t="str">
        <f>IF(※集計※障害学生情報入力シート!D47="","",INDEX(障害学生情報入力シート!F:F,※集計※障害学生情報入力シート!D47,1))</f>
        <v/>
      </c>
      <c r="D29" s="670" t="str">
        <f>IF(※集計※障害学生情報入力シート!D47="","",INDEX(障害学生情報入力シート!$I:$I,※集計※障害学生情報入力シート!D47,1))</f>
        <v/>
      </c>
      <c r="E29" s="668">
        <f t="shared" si="0"/>
        <v>0</v>
      </c>
      <c r="F29" s="104" t="str">
        <f>IF(※集計※障害学生情報入力シート!D47="","",INDEX(※集計※障害学生情報入力シート!T:T,※集計※障害学生情報入力シート!D47,1))</f>
        <v/>
      </c>
      <c r="G29" s="669" t="str">
        <f>IF(※集計※障害学生情報入力シート!D47="","",INDEX(障害学生情報入力シート!$D:$D,※集計※障害学生情報入力シート!D47,1))</f>
        <v/>
      </c>
    </row>
    <row r="30" spans="1:7" x14ac:dyDescent="0.4">
      <c r="A30" s="664">
        <v>24</v>
      </c>
      <c r="B30" s="665" t="str">
        <f>IF(※集計※障害学生情報入力シート!D48="","",INDEX(障害学生情報入力シート!E:E,※集計※障害学生情報入力シート!D48,1))</f>
        <v/>
      </c>
      <c r="C30" s="666" t="str">
        <f>IF(※集計※障害学生情報入力シート!D48="","",INDEX(障害学生情報入力シート!F:F,※集計※障害学生情報入力シート!D48,1))</f>
        <v/>
      </c>
      <c r="D30" s="670" t="str">
        <f>IF(※集計※障害学生情報入力シート!D48="","",INDEX(障害学生情報入力シート!$I:$I,※集計※障害学生情報入力シート!D48,1))</f>
        <v/>
      </c>
      <c r="E30" s="668">
        <f t="shared" si="0"/>
        <v>0</v>
      </c>
      <c r="F30" s="104" t="str">
        <f>IF(※集計※障害学生情報入力シート!D48="","",INDEX(※集計※障害学生情報入力シート!T:T,※集計※障害学生情報入力シート!D48,1))</f>
        <v/>
      </c>
      <c r="G30" s="669" t="str">
        <f>IF(※集計※障害学生情報入力シート!D48="","",INDEX(障害学生情報入力シート!$D:$D,※集計※障害学生情報入力シート!D48,1))</f>
        <v/>
      </c>
    </row>
    <row r="31" spans="1:7" x14ac:dyDescent="0.4">
      <c r="A31" s="664">
        <v>25</v>
      </c>
      <c r="B31" s="665" t="str">
        <f>IF(※集計※障害学生情報入力シート!D49="","",INDEX(障害学生情報入力シート!E:E,※集計※障害学生情報入力シート!D49,1))</f>
        <v/>
      </c>
      <c r="C31" s="666" t="str">
        <f>IF(※集計※障害学生情報入力シート!D49="","",INDEX(障害学生情報入力シート!F:F,※集計※障害学生情報入力シート!D49,1))</f>
        <v/>
      </c>
      <c r="D31" s="670" t="str">
        <f>IF(※集計※障害学生情報入力シート!D49="","",INDEX(障害学生情報入力シート!$I:$I,※集計※障害学生情報入力シート!D49,1))</f>
        <v/>
      </c>
      <c r="E31" s="668">
        <f t="shared" si="0"/>
        <v>0</v>
      </c>
      <c r="F31" s="104" t="str">
        <f>IF(※集計※障害学生情報入力シート!D49="","",INDEX(※集計※障害学生情報入力シート!T:T,※集計※障害学生情報入力シート!D49,1))</f>
        <v/>
      </c>
      <c r="G31" s="669" t="str">
        <f>IF(※集計※障害学生情報入力シート!D49="","",INDEX(障害学生情報入力シート!$D:$D,※集計※障害学生情報入力シート!D49,1))</f>
        <v/>
      </c>
    </row>
    <row r="32" spans="1:7" x14ac:dyDescent="0.4">
      <c r="A32" s="664">
        <v>26</v>
      </c>
      <c r="B32" s="665" t="str">
        <f>IF(※集計※障害学生情報入力シート!D50="","",INDEX(障害学生情報入力シート!E:E,※集計※障害学生情報入力シート!D50,1))</f>
        <v/>
      </c>
      <c r="C32" s="666" t="str">
        <f>IF(※集計※障害学生情報入力シート!D50="","",INDEX(障害学生情報入力シート!F:F,※集計※障害学生情報入力シート!D50,1))</f>
        <v/>
      </c>
      <c r="D32" s="670" t="str">
        <f>IF(※集計※障害学生情報入力シート!D50="","",INDEX(障害学生情報入力シート!$I:$I,※集計※障害学生情報入力シート!D50,1))</f>
        <v/>
      </c>
      <c r="E32" s="668">
        <f t="shared" si="0"/>
        <v>0</v>
      </c>
      <c r="F32" s="104" t="str">
        <f>IF(※集計※障害学生情報入力シート!D50="","",INDEX(※集計※障害学生情報入力シート!T:T,※集計※障害学生情報入力シート!D50,1))</f>
        <v/>
      </c>
      <c r="G32" s="669" t="str">
        <f>IF(※集計※障害学生情報入力シート!D50="","",INDEX(障害学生情報入力シート!$D:$D,※集計※障害学生情報入力シート!D50,1))</f>
        <v/>
      </c>
    </row>
    <row r="33" spans="1:7" x14ac:dyDescent="0.4">
      <c r="A33" s="664">
        <v>27</v>
      </c>
      <c r="B33" s="665" t="str">
        <f>IF(※集計※障害学生情報入力シート!D51="","",INDEX(障害学生情報入力シート!E:E,※集計※障害学生情報入力シート!D51,1))</f>
        <v/>
      </c>
      <c r="C33" s="666" t="str">
        <f>IF(※集計※障害学生情報入力シート!D51="","",INDEX(障害学生情報入力シート!F:F,※集計※障害学生情報入力シート!D51,1))</f>
        <v/>
      </c>
      <c r="D33" s="670" t="str">
        <f>IF(※集計※障害学生情報入力シート!D51="","",INDEX(障害学生情報入力シート!$I:$I,※集計※障害学生情報入力シート!D51,1))</f>
        <v/>
      </c>
      <c r="E33" s="668">
        <f t="shared" si="0"/>
        <v>0</v>
      </c>
      <c r="F33" s="104" t="str">
        <f>IF(※集計※障害学生情報入力シート!D51="","",INDEX(※集計※障害学生情報入力シート!T:T,※集計※障害学生情報入力シート!D51,1))</f>
        <v/>
      </c>
      <c r="G33" s="669" t="str">
        <f>IF(※集計※障害学生情報入力シート!D51="","",INDEX(障害学生情報入力シート!$D:$D,※集計※障害学生情報入力シート!D51,1))</f>
        <v/>
      </c>
    </row>
    <row r="34" spans="1:7" x14ac:dyDescent="0.4">
      <c r="A34" s="664">
        <v>28</v>
      </c>
      <c r="B34" s="665" t="str">
        <f>IF(※集計※障害学生情報入力シート!D52="","",INDEX(障害学生情報入力シート!E:E,※集計※障害学生情報入力シート!D52,1))</f>
        <v/>
      </c>
      <c r="C34" s="666" t="str">
        <f>IF(※集計※障害学生情報入力シート!D52="","",INDEX(障害学生情報入力シート!F:F,※集計※障害学生情報入力シート!D52,1))</f>
        <v/>
      </c>
      <c r="D34" s="670" t="str">
        <f>IF(※集計※障害学生情報入力シート!D52="","",INDEX(障害学生情報入力シート!$I:$I,※集計※障害学生情報入力シート!D52,1))</f>
        <v/>
      </c>
      <c r="E34" s="668">
        <f t="shared" si="0"/>
        <v>0</v>
      </c>
      <c r="F34" s="104" t="str">
        <f>IF(※集計※障害学生情報入力シート!D52="","",INDEX(※集計※障害学生情報入力シート!T:T,※集計※障害学生情報入力シート!D52,1))</f>
        <v/>
      </c>
      <c r="G34" s="669" t="str">
        <f>IF(※集計※障害学生情報入力シート!D52="","",INDEX(障害学生情報入力シート!$D:$D,※集計※障害学生情報入力シート!D52,1))</f>
        <v/>
      </c>
    </row>
    <row r="35" spans="1:7" x14ac:dyDescent="0.4">
      <c r="A35" s="664">
        <v>29</v>
      </c>
      <c r="B35" s="665" t="str">
        <f>IF(※集計※障害学生情報入力シート!D53="","",INDEX(障害学生情報入力シート!E:E,※集計※障害学生情報入力シート!D53,1))</f>
        <v/>
      </c>
      <c r="C35" s="666" t="str">
        <f>IF(※集計※障害学生情報入力シート!D53="","",INDEX(障害学生情報入力シート!F:F,※集計※障害学生情報入力シート!D53,1))</f>
        <v/>
      </c>
      <c r="D35" s="670" t="str">
        <f>IF(※集計※障害学生情報入力シート!D53="","",INDEX(障害学生情報入力シート!$I:$I,※集計※障害学生情報入力シート!D53,1))</f>
        <v/>
      </c>
      <c r="E35" s="668">
        <f t="shared" si="0"/>
        <v>0</v>
      </c>
      <c r="F35" s="104" t="str">
        <f>IF(※集計※障害学生情報入力シート!D53="","",INDEX(※集計※障害学生情報入力シート!T:T,※集計※障害学生情報入力シート!D53,1))</f>
        <v/>
      </c>
      <c r="G35" s="669" t="str">
        <f>IF(※集計※障害学生情報入力シート!D53="","",INDEX(障害学生情報入力シート!$D:$D,※集計※障害学生情報入力シート!D53,1))</f>
        <v/>
      </c>
    </row>
    <row r="36" spans="1:7" x14ac:dyDescent="0.4">
      <c r="A36" s="664">
        <v>30</v>
      </c>
      <c r="B36" s="671" t="str">
        <f>IF(※集計※障害学生情報入力シート!D54="","",INDEX(障害学生情報入力シート!E:E,※集計※障害学生情報入力シート!D54,1))</f>
        <v/>
      </c>
      <c r="C36" s="672" t="str">
        <f>IF(※集計※障害学生情報入力シート!D54="","",INDEX(障害学生情報入力シート!F:F,※集計※障害学生情報入力シート!D54,1))</f>
        <v/>
      </c>
      <c r="D36" s="673" t="str">
        <f>IF(※集計※障害学生情報入力シート!D54="","",INDEX(障害学生情報入力シート!$I:$I,※集計※障害学生情報入力シート!D54,1))</f>
        <v/>
      </c>
      <c r="E36" s="674">
        <f t="shared" si="0"/>
        <v>0</v>
      </c>
      <c r="F36" s="675" t="str">
        <f>IF(※集計※障害学生情報入力シート!D54="","",INDEX(※集計※障害学生情報入力シート!T:T,※集計※障害学生情報入力シート!D54,1))</f>
        <v/>
      </c>
      <c r="G36" s="669" t="str">
        <f>IF(※集計※障害学生情報入力シート!D54="","",INDEX(障害学生情報入力シート!$D:$D,※集計※障害学生情報入力シート!D54,1))</f>
        <v/>
      </c>
    </row>
    <row r="37" spans="1:7" x14ac:dyDescent="0.4">
      <c r="A37" s="664">
        <v>31</v>
      </c>
      <c r="B37" s="671" t="str">
        <f>IF(※集計※障害学生情報入力シート!D55="","",INDEX(障害学生情報入力シート!E:E,※集計※障害学生情報入力シート!D55,1))</f>
        <v/>
      </c>
      <c r="C37" s="672" t="str">
        <f>IF(※集計※障害学生情報入力シート!D55="","",INDEX(障害学生情報入力シート!F:F,※集計※障害学生情報入力シート!D55,1))</f>
        <v/>
      </c>
      <c r="D37" s="673" t="str">
        <f>IF(※集計※障害学生情報入力シート!D55="","",INDEX(障害学生情報入力シート!$I:$I,※集計※障害学生情報入力シート!D55,1))</f>
        <v/>
      </c>
      <c r="E37" s="674">
        <f t="shared" si="0"/>
        <v>0</v>
      </c>
      <c r="F37" s="675" t="str">
        <f>IF(※集計※障害学生情報入力シート!D55="","",INDEX(※集計※障害学生情報入力シート!T:T,※集計※障害学生情報入力シート!D55,1))</f>
        <v/>
      </c>
      <c r="G37" s="669" t="str">
        <f>IF(※集計※障害学生情報入力シート!D55="","",INDEX(障害学生情報入力シート!$D:$D,※集計※障害学生情報入力シート!D55,1))</f>
        <v/>
      </c>
    </row>
    <row r="38" spans="1:7" x14ac:dyDescent="0.4">
      <c r="A38" s="664">
        <v>32</v>
      </c>
      <c r="B38" s="671" t="str">
        <f>IF(※集計※障害学生情報入力シート!D56="","",INDEX(障害学生情報入力シート!E:E,※集計※障害学生情報入力シート!D56,1))</f>
        <v/>
      </c>
      <c r="C38" s="672" t="str">
        <f>IF(※集計※障害学生情報入力シート!D56="","",INDEX(障害学生情報入力シート!F:F,※集計※障害学生情報入力シート!D56,1))</f>
        <v/>
      </c>
      <c r="D38" s="673" t="str">
        <f>IF(※集計※障害学生情報入力シート!D56="","",INDEX(障害学生情報入力シート!$I:$I,※集計※障害学生情報入力シート!D56,1))</f>
        <v/>
      </c>
      <c r="E38" s="674">
        <f t="shared" si="0"/>
        <v>0</v>
      </c>
      <c r="F38" s="675" t="str">
        <f>IF(※集計※障害学生情報入力シート!D56="","",INDEX(※集計※障害学生情報入力シート!T:T,※集計※障害学生情報入力シート!D56,1))</f>
        <v/>
      </c>
      <c r="G38" s="669" t="str">
        <f>IF(※集計※障害学生情報入力シート!D56="","",INDEX(障害学生情報入力シート!$D:$D,※集計※障害学生情報入力シート!D56,1))</f>
        <v/>
      </c>
    </row>
    <row r="39" spans="1:7" x14ac:dyDescent="0.4">
      <c r="A39" s="664">
        <v>33</v>
      </c>
      <c r="B39" s="671" t="str">
        <f>IF(※集計※障害学生情報入力シート!D57="","",INDEX(障害学生情報入力シート!E:E,※集計※障害学生情報入力シート!D57,1))</f>
        <v/>
      </c>
      <c r="C39" s="672" t="str">
        <f>IF(※集計※障害学生情報入力シート!D57="","",INDEX(障害学生情報入力シート!F:F,※集計※障害学生情報入力シート!D57,1))</f>
        <v/>
      </c>
      <c r="D39" s="673" t="str">
        <f>IF(※集計※障害学生情報入力シート!D57="","",INDEX(障害学生情報入力シート!$I:$I,※集計※障害学生情報入力シート!D57,1))</f>
        <v/>
      </c>
      <c r="E39" s="674">
        <f t="shared" si="0"/>
        <v>0</v>
      </c>
      <c r="F39" s="675" t="str">
        <f>IF(※集計※障害学生情報入力シート!D57="","",INDEX(※集計※障害学生情報入力シート!T:T,※集計※障害学生情報入力シート!D57,1))</f>
        <v/>
      </c>
      <c r="G39" s="669" t="str">
        <f>IF(※集計※障害学生情報入力シート!D57="","",INDEX(障害学生情報入力シート!$D:$D,※集計※障害学生情報入力シート!D57,1))</f>
        <v/>
      </c>
    </row>
    <row r="40" spans="1:7" x14ac:dyDescent="0.4">
      <c r="A40" s="664">
        <v>34</v>
      </c>
      <c r="B40" s="671" t="str">
        <f>IF(※集計※障害学生情報入力シート!D58="","",INDEX(障害学生情報入力シート!E:E,※集計※障害学生情報入力シート!D58,1))</f>
        <v/>
      </c>
      <c r="C40" s="672" t="str">
        <f>IF(※集計※障害学生情報入力シート!D58="","",INDEX(障害学生情報入力シート!F:F,※集計※障害学生情報入力シート!D58,1))</f>
        <v/>
      </c>
      <c r="D40" s="673" t="str">
        <f>IF(※集計※障害学生情報入力シート!D58="","",INDEX(障害学生情報入力シート!$I:$I,※集計※障害学生情報入力シート!D58,1))</f>
        <v/>
      </c>
      <c r="E40" s="674">
        <f t="shared" si="0"/>
        <v>0</v>
      </c>
      <c r="F40" s="675" t="str">
        <f>IF(※集計※障害学生情報入力シート!D58="","",INDEX(※集計※障害学生情報入力シート!T:T,※集計※障害学生情報入力シート!D58,1))</f>
        <v/>
      </c>
      <c r="G40" s="669" t="str">
        <f>IF(※集計※障害学生情報入力シート!D58="","",INDEX(障害学生情報入力シート!$D:$D,※集計※障害学生情報入力シート!D58,1))</f>
        <v/>
      </c>
    </row>
    <row r="41" spans="1:7" x14ac:dyDescent="0.4">
      <c r="A41" s="664">
        <v>35</v>
      </c>
      <c r="B41" s="671" t="str">
        <f>IF(※集計※障害学生情報入力シート!D59="","",INDEX(障害学生情報入力シート!E:E,※集計※障害学生情報入力シート!D59,1))</f>
        <v/>
      </c>
      <c r="C41" s="672" t="str">
        <f>IF(※集計※障害学生情報入力シート!D59="","",INDEX(障害学生情報入力シート!F:F,※集計※障害学生情報入力シート!D59,1))</f>
        <v/>
      </c>
      <c r="D41" s="673" t="str">
        <f>IF(※集計※障害学生情報入力シート!D59="","",INDEX(障害学生情報入力シート!$I:$I,※集計※障害学生情報入力シート!D59,1))</f>
        <v/>
      </c>
      <c r="E41" s="674">
        <f t="shared" si="0"/>
        <v>0</v>
      </c>
      <c r="F41" s="675" t="str">
        <f>IF(※集計※障害学生情報入力シート!D59="","",INDEX(※集計※障害学生情報入力シート!T:T,※集計※障害学生情報入力シート!D59,1))</f>
        <v/>
      </c>
      <c r="G41" s="669" t="str">
        <f>IF(※集計※障害学生情報入力シート!D59="","",INDEX(障害学生情報入力シート!$D:$D,※集計※障害学生情報入力シート!D59,1))</f>
        <v/>
      </c>
    </row>
    <row r="42" spans="1:7" x14ac:dyDescent="0.4">
      <c r="A42" s="664">
        <v>36</v>
      </c>
      <c r="B42" s="671" t="str">
        <f>IF(※集計※障害学生情報入力シート!D60="","",INDEX(障害学生情報入力シート!E:E,※集計※障害学生情報入力シート!D60,1))</f>
        <v/>
      </c>
      <c r="C42" s="672" t="str">
        <f>IF(※集計※障害学生情報入力シート!D60="","",INDEX(障害学生情報入力シート!F:F,※集計※障害学生情報入力シート!D60,1))</f>
        <v/>
      </c>
      <c r="D42" s="673" t="str">
        <f>IF(※集計※障害学生情報入力シート!D60="","",INDEX(障害学生情報入力シート!$I:$I,※集計※障害学生情報入力シート!D60,1))</f>
        <v/>
      </c>
      <c r="E42" s="674">
        <f t="shared" si="0"/>
        <v>0</v>
      </c>
      <c r="F42" s="675" t="str">
        <f>IF(※集計※障害学生情報入力シート!D60="","",INDEX(※集計※障害学生情報入力シート!T:T,※集計※障害学生情報入力シート!D60,1))</f>
        <v/>
      </c>
      <c r="G42" s="669" t="str">
        <f>IF(※集計※障害学生情報入力シート!D60="","",INDEX(障害学生情報入力シート!$D:$D,※集計※障害学生情報入力シート!D60,1))</f>
        <v/>
      </c>
    </row>
    <row r="43" spans="1:7" x14ac:dyDescent="0.4">
      <c r="A43" s="664">
        <v>37</v>
      </c>
      <c r="B43" s="671" t="str">
        <f>IF(※集計※障害学生情報入力シート!D61="","",INDEX(障害学生情報入力シート!E:E,※集計※障害学生情報入力シート!D61,1))</f>
        <v/>
      </c>
      <c r="C43" s="672" t="str">
        <f>IF(※集計※障害学生情報入力シート!D61="","",INDEX(障害学生情報入力シート!F:F,※集計※障害学生情報入力シート!D61,1))</f>
        <v/>
      </c>
      <c r="D43" s="673" t="str">
        <f>IF(※集計※障害学生情報入力シート!D61="","",INDEX(障害学生情報入力シート!$I:$I,※集計※障害学生情報入力シート!D61,1))</f>
        <v/>
      </c>
      <c r="E43" s="674">
        <f t="shared" si="0"/>
        <v>0</v>
      </c>
      <c r="F43" s="675" t="str">
        <f>IF(※集計※障害学生情報入力シート!D61="","",INDEX(※集計※障害学生情報入力シート!T:T,※集計※障害学生情報入力シート!D61,1))</f>
        <v/>
      </c>
      <c r="G43" s="669" t="str">
        <f>IF(※集計※障害学生情報入力シート!D61="","",INDEX(障害学生情報入力シート!$D:$D,※集計※障害学生情報入力シート!D61,1))</f>
        <v/>
      </c>
    </row>
    <row r="44" spans="1:7" x14ac:dyDescent="0.4">
      <c r="A44" s="664">
        <v>38</v>
      </c>
      <c r="B44" s="671" t="str">
        <f>IF(※集計※障害学生情報入力シート!D62="","",INDEX(障害学生情報入力シート!E:E,※集計※障害学生情報入力シート!D62,1))</f>
        <v/>
      </c>
      <c r="C44" s="672" t="str">
        <f>IF(※集計※障害学生情報入力シート!D62="","",INDEX(障害学生情報入力シート!F:F,※集計※障害学生情報入力シート!D62,1))</f>
        <v/>
      </c>
      <c r="D44" s="673" t="str">
        <f>IF(※集計※障害学生情報入力シート!D62="","",INDEX(障害学生情報入力シート!$I:$I,※集計※障害学生情報入力シート!D62,1))</f>
        <v/>
      </c>
      <c r="E44" s="674">
        <f t="shared" si="0"/>
        <v>0</v>
      </c>
      <c r="F44" s="675" t="str">
        <f>IF(※集計※障害学生情報入力シート!D62="","",INDEX(※集計※障害学生情報入力シート!T:T,※集計※障害学生情報入力シート!D62,1))</f>
        <v/>
      </c>
      <c r="G44" s="669" t="str">
        <f>IF(※集計※障害学生情報入力シート!D62="","",INDEX(障害学生情報入力シート!$D:$D,※集計※障害学生情報入力シート!D62,1))</f>
        <v/>
      </c>
    </row>
    <row r="45" spans="1:7" x14ac:dyDescent="0.4">
      <c r="A45" s="664">
        <v>39</v>
      </c>
      <c r="B45" s="671" t="str">
        <f>IF(※集計※障害学生情報入力シート!D63="","",INDEX(障害学生情報入力シート!E:E,※集計※障害学生情報入力シート!D63,1))</f>
        <v/>
      </c>
      <c r="C45" s="672" t="str">
        <f>IF(※集計※障害学生情報入力シート!D63="","",INDEX(障害学生情報入力シート!F:F,※集計※障害学生情報入力シート!D63,1))</f>
        <v/>
      </c>
      <c r="D45" s="673" t="str">
        <f>IF(※集計※障害学生情報入力シート!D63="","",INDEX(障害学生情報入力シート!$I:$I,※集計※障害学生情報入力シート!D63,1))</f>
        <v/>
      </c>
      <c r="E45" s="674">
        <f t="shared" si="0"/>
        <v>0</v>
      </c>
      <c r="F45" s="675" t="str">
        <f>IF(※集計※障害学生情報入力シート!D63="","",INDEX(※集計※障害学生情報入力シート!T:T,※集計※障害学生情報入力シート!D63,1))</f>
        <v/>
      </c>
      <c r="G45" s="669" t="str">
        <f>IF(※集計※障害学生情報入力シート!D63="","",INDEX(障害学生情報入力シート!$D:$D,※集計※障害学生情報入力シート!D63,1))</f>
        <v/>
      </c>
    </row>
    <row r="46" spans="1:7" x14ac:dyDescent="0.4">
      <c r="A46" s="664">
        <v>40</v>
      </c>
      <c r="B46" s="671" t="str">
        <f>IF(※集計※障害学生情報入力シート!D64="","",INDEX(障害学生情報入力シート!E:E,※集計※障害学生情報入力シート!D64,1))</f>
        <v/>
      </c>
      <c r="C46" s="672" t="str">
        <f>IF(※集計※障害学生情報入力シート!D64="","",INDEX(障害学生情報入力シート!F:F,※集計※障害学生情報入力シート!D64,1))</f>
        <v/>
      </c>
      <c r="D46" s="673" t="str">
        <f>IF(※集計※障害学生情報入力シート!D64="","",INDEX(障害学生情報入力シート!$I:$I,※集計※障害学生情報入力シート!D64,1))</f>
        <v/>
      </c>
      <c r="E46" s="674">
        <f t="shared" si="0"/>
        <v>0</v>
      </c>
      <c r="F46" s="675" t="str">
        <f>IF(※集計※障害学生情報入力シート!D64="","",INDEX(※集計※障害学生情報入力シート!T:T,※集計※障害学生情報入力シート!D64,1))</f>
        <v/>
      </c>
      <c r="G46" s="669" t="str">
        <f>IF(※集計※障害学生情報入力シート!D64="","",INDEX(障害学生情報入力シート!$D:$D,※集計※障害学生情報入力シート!D64,1))</f>
        <v/>
      </c>
    </row>
    <row r="47" spans="1:7" x14ac:dyDescent="0.4">
      <c r="A47" s="664">
        <v>41</v>
      </c>
      <c r="B47" s="671" t="str">
        <f>IF(※集計※障害学生情報入力シート!D65="","",INDEX(障害学生情報入力シート!E:E,※集計※障害学生情報入力シート!D65,1))</f>
        <v/>
      </c>
      <c r="C47" s="672" t="str">
        <f>IF(※集計※障害学生情報入力シート!D65="","",INDEX(障害学生情報入力シート!F:F,※集計※障害学生情報入力シート!D65,1))</f>
        <v/>
      </c>
      <c r="D47" s="673" t="str">
        <f>IF(※集計※障害学生情報入力シート!D65="","",INDEX(障害学生情報入力シート!$I:$I,※集計※障害学生情報入力シート!D65,1))</f>
        <v/>
      </c>
      <c r="E47" s="674">
        <f t="shared" si="0"/>
        <v>0</v>
      </c>
      <c r="F47" s="675" t="str">
        <f>IF(※集計※障害学生情報入力シート!D65="","",INDEX(※集計※障害学生情報入力シート!T:T,※集計※障害学生情報入力シート!D65,1))</f>
        <v/>
      </c>
      <c r="G47" s="669" t="str">
        <f>IF(※集計※障害学生情報入力シート!D65="","",INDEX(障害学生情報入力シート!$D:$D,※集計※障害学生情報入力シート!D65,1))</f>
        <v/>
      </c>
    </row>
    <row r="48" spans="1:7" x14ac:dyDescent="0.4">
      <c r="A48" s="664">
        <v>42</v>
      </c>
      <c r="B48" s="671" t="str">
        <f>IF(※集計※障害学生情報入力シート!D66="","",INDEX(障害学生情報入力シート!E:E,※集計※障害学生情報入力シート!D66,1))</f>
        <v/>
      </c>
      <c r="C48" s="672" t="str">
        <f>IF(※集計※障害学生情報入力シート!D66="","",INDEX(障害学生情報入力シート!F:F,※集計※障害学生情報入力シート!D66,1))</f>
        <v/>
      </c>
      <c r="D48" s="673" t="str">
        <f>IF(※集計※障害学生情報入力シート!D66="","",INDEX(障害学生情報入力シート!$I:$I,※集計※障害学生情報入力シート!D66,1))</f>
        <v/>
      </c>
      <c r="E48" s="674">
        <f t="shared" si="0"/>
        <v>0</v>
      </c>
      <c r="F48" s="675" t="str">
        <f>IF(※集計※障害学生情報入力シート!D66="","",INDEX(※集計※障害学生情報入力シート!T:T,※集計※障害学生情報入力シート!D66,1))</f>
        <v/>
      </c>
      <c r="G48" s="669" t="str">
        <f>IF(※集計※障害学生情報入力シート!D66="","",INDEX(障害学生情報入力シート!$D:$D,※集計※障害学生情報入力シート!D66,1))</f>
        <v/>
      </c>
    </row>
    <row r="49" spans="1:7" x14ac:dyDescent="0.4">
      <c r="A49" s="664">
        <v>43</v>
      </c>
      <c r="B49" s="671" t="str">
        <f>IF(※集計※障害学生情報入力シート!D67="","",INDEX(障害学生情報入力シート!E:E,※集計※障害学生情報入力シート!D67,1))</f>
        <v/>
      </c>
      <c r="C49" s="672" t="str">
        <f>IF(※集計※障害学生情報入力シート!D67="","",INDEX(障害学生情報入力シート!F:F,※集計※障害学生情報入力シート!D67,1))</f>
        <v/>
      </c>
      <c r="D49" s="673" t="str">
        <f>IF(※集計※障害学生情報入力シート!D67="","",INDEX(障害学生情報入力シート!$I:$I,※集計※障害学生情報入力シート!D67,1))</f>
        <v/>
      </c>
      <c r="E49" s="674">
        <f t="shared" si="0"/>
        <v>0</v>
      </c>
      <c r="F49" s="675" t="str">
        <f>IF(※集計※障害学生情報入力シート!D67="","",INDEX(※集計※障害学生情報入力シート!T:T,※集計※障害学生情報入力シート!D67,1))</f>
        <v/>
      </c>
      <c r="G49" s="669" t="str">
        <f>IF(※集計※障害学生情報入力シート!D67="","",INDEX(障害学生情報入力シート!$D:$D,※集計※障害学生情報入力シート!D67,1))</f>
        <v/>
      </c>
    </row>
    <row r="50" spans="1:7" x14ac:dyDescent="0.4">
      <c r="A50" s="664">
        <v>44</v>
      </c>
      <c r="B50" s="671" t="str">
        <f>IF(※集計※障害学生情報入力シート!D68="","",INDEX(障害学生情報入力シート!E:E,※集計※障害学生情報入力シート!D68,1))</f>
        <v/>
      </c>
      <c r="C50" s="672" t="str">
        <f>IF(※集計※障害学生情報入力シート!D68="","",INDEX(障害学生情報入力シート!F:F,※集計※障害学生情報入力シート!D68,1))</f>
        <v/>
      </c>
      <c r="D50" s="673" t="str">
        <f>IF(※集計※障害学生情報入力シート!D68="","",INDEX(障害学生情報入力シート!$I:$I,※集計※障害学生情報入力シート!D68,1))</f>
        <v/>
      </c>
      <c r="E50" s="674">
        <f t="shared" si="0"/>
        <v>0</v>
      </c>
      <c r="F50" s="675" t="str">
        <f>IF(※集計※障害学生情報入力シート!D68="","",INDEX(※集計※障害学生情報入力シート!T:T,※集計※障害学生情報入力シート!D68,1))</f>
        <v/>
      </c>
      <c r="G50" s="669" t="str">
        <f>IF(※集計※障害学生情報入力シート!D68="","",INDEX(障害学生情報入力シート!$D:$D,※集計※障害学生情報入力シート!D68,1))</f>
        <v/>
      </c>
    </row>
    <row r="51" spans="1:7" x14ac:dyDescent="0.4">
      <c r="A51" s="664">
        <v>45</v>
      </c>
      <c r="B51" s="671" t="str">
        <f>IF(※集計※障害学生情報入力シート!D69="","",INDEX(障害学生情報入力シート!E:E,※集計※障害学生情報入力シート!D69,1))</f>
        <v/>
      </c>
      <c r="C51" s="672" t="str">
        <f>IF(※集計※障害学生情報入力シート!D69="","",INDEX(障害学生情報入力シート!F:F,※集計※障害学生情報入力シート!D69,1))</f>
        <v/>
      </c>
      <c r="D51" s="673" t="str">
        <f>IF(※集計※障害学生情報入力シート!D69="","",INDEX(障害学生情報入力シート!$I:$I,※集計※障害学生情報入力シート!D69,1))</f>
        <v/>
      </c>
      <c r="E51" s="674">
        <f t="shared" si="0"/>
        <v>0</v>
      </c>
      <c r="F51" s="675" t="str">
        <f>IF(※集計※障害学生情報入力シート!D69="","",INDEX(※集計※障害学生情報入力シート!T:T,※集計※障害学生情報入力シート!D69,1))</f>
        <v/>
      </c>
      <c r="G51" s="669" t="str">
        <f>IF(※集計※障害学生情報入力シート!D69="","",INDEX(障害学生情報入力シート!$D:$D,※集計※障害学生情報入力シート!D69,1))</f>
        <v/>
      </c>
    </row>
    <row r="52" spans="1:7" x14ac:dyDescent="0.4">
      <c r="A52" s="664">
        <v>46</v>
      </c>
      <c r="B52" s="671" t="str">
        <f>IF(※集計※障害学生情報入力シート!D70="","",INDEX(障害学生情報入力シート!E:E,※集計※障害学生情報入力シート!D70,1))</f>
        <v/>
      </c>
      <c r="C52" s="672" t="str">
        <f>IF(※集計※障害学生情報入力シート!D70="","",INDEX(障害学生情報入力シート!F:F,※集計※障害学生情報入力シート!D70,1))</f>
        <v/>
      </c>
      <c r="D52" s="673" t="str">
        <f>IF(※集計※障害学生情報入力シート!D70="","",INDEX(障害学生情報入力シート!$I:$I,※集計※障害学生情報入力シート!D70,1))</f>
        <v/>
      </c>
      <c r="E52" s="674">
        <f t="shared" si="0"/>
        <v>0</v>
      </c>
      <c r="F52" s="675" t="str">
        <f>IF(※集計※障害学生情報入力シート!D70="","",INDEX(※集計※障害学生情報入力シート!T:T,※集計※障害学生情報入力シート!D70,1))</f>
        <v/>
      </c>
      <c r="G52" s="669" t="str">
        <f>IF(※集計※障害学生情報入力シート!D70="","",INDEX(障害学生情報入力シート!$D:$D,※集計※障害学生情報入力シート!D70,1))</f>
        <v/>
      </c>
    </row>
    <row r="53" spans="1:7" x14ac:dyDescent="0.4">
      <c r="A53" s="664">
        <v>47</v>
      </c>
      <c r="B53" s="671" t="str">
        <f>IF(※集計※障害学生情報入力シート!D71="","",INDEX(障害学生情報入力シート!E:E,※集計※障害学生情報入力シート!D71,1))</f>
        <v/>
      </c>
      <c r="C53" s="672" t="str">
        <f>IF(※集計※障害学生情報入力シート!D71="","",INDEX(障害学生情報入力シート!F:F,※集計※障害学生情報入力シート!D71,1))</f>
        <v/>
      </c>
      <c r="D53" s="673" t="str">
        <f>IF(※集計※障害学生情報入力シート!D71="","",INDEX(障害学生情報入力シート!$I:$I,※集計※障害学生情報入力シート!D71,1))</f>
        <v/>
      </c>
      <c r="E53" s="674">
        <f t="shared" si="0"/>
        <v>0</v>
      </c>
      <c r="F53" s="675" t="str">
        <f>IF(※集計※障害学生情報入力シート!D71="","",INDEX(※集計※障害学生情報入力シート!T:T,※集計※障害学生情報入力シート!D71,1))</f>
        <v/>
      </c>
      <c r="G53" s="669" t="str">
        <f>IF(※集計※障害学生情報入力シート!D71="","",INDEX(障害学生情報入力シート!$D:$D,※集計※障害学生情報入力シート!D71,1))</f>
        <v/>
      </c>
    </row>
    <row r="54" spans="1:7" x14ac:dyDescent="0.4">
      <c r="A54" s="664">
        <v>48</v>
      </c>
      <c r="B54" s="671" t="str">
        <f>IF(※集計※障害学生情報入力シート!D72="","",INDEX(障害学生情報入力シート!E:E,※集計※障害学生情報入力シート!D72,1))</f>
        <v/>
      </c>
      <c r="C54" s="672" t="str">
        <f>IF(※集計※障害学生情報入力シート!D72="","",INDEX(障害学生情報入力シート!F:F,※集計※障害学生情報入力シート!D72,1))</f>
        <v/>
      </c>
      <c r="D54" s="673" t="str">
        <f>IF(※集計※障害学生情報入力シート!D72="","",INDEX(障害学生情報入力シート!$I:$I,※集計※障害学生情報入力シート!D72,1))</f>
        <v/>
      </c>
      <c r="E54" s="674">
        <f t="shared" si="0"/>
        <v>0</v>
      </c>
      <c r="F54" s="675" t="str">
        <f>IF(※集計※障害学生情報入力シート!D72="","",INDEX(※集計※障害学生情報入力シート!T:T,※集計※障害学生情報入力シート!D72,1))</f>
        <v/>
      </c>
      <c r="G54" s="669" t="str">
        <f>IF(※集計※障害学生情報入力シート!D72="","",INDEX(障害学生情報入力シート!$D:$D,※集計※障害学生情報入力シート!D72,1))</f>
        <v/>
      </c>
    </row>
    <row r="55" spans="1:7" x14ac:dyDescent="0.4">
      <c r="A55" s="664">
        <v>49</v>
      </c>
      <c r="B55" s="671" t="str">
        <f>IF(※集計※障害学生情報入力シート!D73="","",INDEX(障害学生情報入力シート!E:E,※集計※障害学生情報入力シート!D73,1))</f>
        <v/>
      </c>
      <c r="C55" s="672" t="str">
        <f>IF(※集計※障害学生情報入力シート!D73="","",INDEX(障害学生情報入力シート!F:F,※集計※障害学生情報入力シート!D73,1))</f>
        <v/>
      </c>
      <c r="D55" s="673" t="str">
        <f>IF(※集計※障害学生情報入力シート!D73="","",INDEX(障害学生情報入力シート!$I:$I,※集計※障害学生情報入力シート!D73,1))</f>
        <v/>
      </c>
      <c r="E55" s="674">
        <f t="shared" si="0"/>
        <v>0</v>
      </c>
      <c r="F55" s="675" t="str">
        <f>IF(※集計※障害学生情報入力シート!D73="","",INDEX(※集計※障害学生情報入力シート!T:T,※集計※障害学生情報入力シート!D73,1))</f>
        <v/>
      </c>
      <c r="G55" s="669" t="str">
        <f>IF(※集計※障害学生情報入力シート!D73="","",INDEX(障害学生情報入力シート!$D:$D,※集計※障害学生情報入力シート!D73,1))</f>
        <v/>
      </c>
    </row>
    <row r="56" spans="1:7" x14ac:dyDescent="0.4">
      <c r="A56" s="664">
        <v>50</v>
      </c>
      <c r="B56" s="671" t="str">
        <f>IF(※集計※障害学生情報入力シート!D74="","",INDEX(障害学生情報入力シート!E:E,※集計※障害学生情報入力シート!D74,1))</f>
        <v/>
      </c>
      <c r="C56" s="672" t="str">
        <f>IF(※集計※障害学生情報入力シート!D74="","",INDEX(障害学生情報入力シート!F:F,※集計※障害学生情報入力シート!D74,1))</f>
        <v/>
      </c>
      <c r="D56" s="673" t="str">
        <f>IF(※集計※障害学生情報入力シート!D74="","",INDEX(障害学生情報入力シート!$I:$I,※集計※障害学生情報入力シート!D74,1))</f>
        <v/>
      </c>
      <c r="E56" s="674">
        <f t="shared" si="0"/>
        <v>0</v>
      </c>
      <c r="F56" s="675" t="str">
        <f>IF(※集計※障害学生情報入力シート!D74="","",INDEX(※集計※障害学生情報入力シート!T:T,※集計※障害学生情報入力シート!D74,1))</f>
        <v/>
      </c>
      <c r="G56" s="669" t="str">
        <f>IF(※集計※障害学生情報入力シート!D74="","",INDEX(障害学生情報入力シート!$D:$D,※集計※障害学生情報入力シート!D74,1))</f>
        <v/>
      </c>
    </row>
    <row r="57" spans="1:7" x14ac:dyDescent="0.4">
      <c r="A57" s="664">
        <v>51</v>
      </c>
      <c r="B57" s="671" t="str">
        <f>IF(※集計※障害学生情報入力シート!D75="","",INDEX(障害学生情報入力シート!E:E,※集計※障害学生情報入力シート!D75,1))</f>
        <v/>
      </c>
      <c r="C57" s="672" t="str">
        <f>IF(※集計※障害学生情報入力シート!D75="","",INDEX(障害学生情報入力シート!F:F,※集計※障害学生情報入力シート!D75,1))</f>
        <v/>
      </c>
      <c r="D57" s="673" t="str">
        <f>IF(※集計※障害学生情報入力シート!D75="","",INDEX(障害学生情報入力シート!$I:$I,※集計※障害学生情報入力シート!D75,1))</f>
        <v/>
      </c>
      <c r="E57" s="674">
        <f t="shared" si="0"/>
        <v>0</v>
      </c>
      <c r="F57" s="675" t="str">
        <f>IF(※集計※障害学生情報入力シート!D75="","",INDEX(※集計※障害学生情報入力シート!T:T,※集計※障害学生情報入力シート!D75,1))</f>
        <v/>
      </c>
      <c r="G57" s="669" t="str">
        <f>IF(※集計※障害学生情報入力シート!D75="","",INDEX(障害学生情報入力シート!$D:$D,※集計※障害学生情報入力シート!D75,1))</f>
        <v/>
      </c>
    </row>
    <row r="58" spans="1:7" x14ac:dyDescent="0.4">
      <c r="A58" s="664">
        <v>52</v>
      </c>
      <c r="B58" s="671" t="str">
        <f>IF(※集計※障害学生情報入力シート!D76="","",INDEX(障害学生情報入力シート!E:E,※集計※障害学生情報入力シート!D76,1))</f>
        <v/>
      </c>
      <c r="C58" s="672" t="str">
        <f>IF(※集計※障害学生情報入力シート!D76="","",INDEX(障害学生情報入力シート!F:F,※集計※障害学生情報入力シート!D76,1))</f>
        <v/>
      </c>
      <c r="D58" s="673" t="str">
        <f>IF(※集計※障害学生情報入力シート!D76="","",INDEX(障害学生情報入力シート!$I:$I,※集計※障害学生情報入力シート!D76,1))</f>
        <v/>
      </c>
      <c r="E58" s="674">
        <f t="shared" si="0"/>
        <v>0</v>
      </c>
      <c r="F58" s="675" t="str">
        <f>IF(※集計※障害学生情報入力シート!D76="","",INDEX(※集計※障害学生情報入力シート!T:T,※集計※障害学生情報入力シート!D76,1))</f>
        <v/>
      </c>
      <c r="G58" s="669" t="str">
        <f>IF(※集計※障害学生情報入力シート!D76="","",INDEX(障害学生情報入力シート!$D:$D,※集計※障害学生情報入力シート!D76,1))</f>
        <v/>
      </c>
    </row>
    <row r="59" spans="1:7" x14ac:dyDescent="0.4">
      <c r="A59" s="664">
        <v>53</v>
      </c>
      <c r="B59" s="671" t="str">
        <f>IF(※集計※障害学生情報入力シート!D77="","",INDEX(障害学生情報入力シート!E:E,※集計※障害学生情報入力シート!D77,1))</f>
        <v/>
      </c>
      <c r="C59" s="672" t="str">
        <f>IF(※集計※障害学生情報入力シート!D77="","",INDEX(障害学生情報入力シート!F:F,※集計※障害学生情報入力シート!D77,1))</f>
        <v/>
      </c>
      <c r="D59" s="673" t="str">
        <f>IF(※集計※障害学生情報入力シート!D77="","",INDEX(障害学生情報入力シート!$I:$I,※集計※障害学生情報入力シート!D77,1))</f>
        <v/>
      </c>
      <c r="E59" s="674">
        <f t="shared" si="0"/>
        <v>0</v>
      </c>
      <c r="F59" s="675" t="str">
        <f>IF(※集計※障害学生情報入力シート!D77="","",INDEX(※集計※障害学生情報入力シート!T:T,※集計※障害学生情報入力シート!D77,1))</f>
        <v/>
      </c>
      <c r="G59" s="669" t="str">
        <f>IF(※集計※障害学生情報入力シート!D77="","",INDEX(障害学生情報入力シート!$D:$D,※集計※障害学生情報入力シート!D77,1))</f>
        <v/>
      </c>
    </row>
    <row r="60" spans="1:7" x14ac:dyDescent="0.4">
      <c r="A60" s="664">
        <v>54</v>
      </c>
      <c r="B60" s="671" t="str">
        <f>IF(※集計※障害学生情報入力シート!D78="","",INDEX(障害学生情報入力シート!E:E,※集計※障害学生情報入力シート!D78,1))</f>
        <v/>
      </c>
      <c r="C60" s="672" t="str">
        <f>IF(※集計※障害学生情報入力シート!D78="","",INDEX(障害学生情報入力シート!F:F,※集計※障害学生情報入力シート!D78,1))</f>
        <v/>
      </c>
      <c r="D60" s="673" t="str">
        <f>IF(※集計※障害学生情報入力シート!D78="","",INDEX(障害学生情報入力シート!$I:$I,※集計※障害学生情報入力シート!D78,1))</f>
        <v/>
      </c>
      <c r="E60" s="674">
        <f t="shared" si="0"/>
        <v>0</v>
      </c>
      <c r="F60" s="675" t="str">
        <f>IF(※集計※障害学生情報入力シート!D78="","",INDEX(※集計※障害学生情報入力シート!T:T,※集計※障害学生情報入力シート!D78,1))</f>
        <v/>
      </c>
      <c r="G60" s="669" t="str">
        <f>IF(※集計※障害学生情報入力シート!D78="","",INDEX(障害学生情報入力シート!$D:$D,※集計※障害学生情報入力シート!D78,1))</f>
        <v/>
      </c>
    </row>
    <row r="61" spans="1:7" x14ac:dyDescent="0.4">
      <c r="A61" s="664">
        <v>55</v>
      </c>
      <c r="B61" s="671" t="str">
        <f>IF(※集計※障害学生情報入力シート!D79="","",INDEX(障害学生情報入力シート!E:E,※集計※障害学生情報入力シート!D79,1))</f>
        <v/>
      </c>
      <c r="C61" s="672" t="str">
        <f>IF(※集計※障害学生情報入力シート!D79="","",INDEX(障害学生情報入力シート!F:F,※集計※障害学生情報入力シート!D79,1))</f>
        <v/>
      </c>
      <c r="D61" s="673" t="str">
        <f>IF(※集計※障害学生情報入力シート!D79="","",INDEX(障害学生情報入力シート!$I:$I,※集計※障害学生情報入力シート!D79,1))</f>
        <v/>
      </c>
      <c r="E61" s="674">
        <f t="shared" si="0"/>
        <v>0</v>
      </c>
      <c r="F61" s="675" t="str">
        <f>IF(※集計※障害学生情報入力シート!D79="","",INDEX(※集計※障害学生情報入力シート!T:T,※集計※障害学生情報入力シート!D79,1))</f>
        <v/>
      </c>
      <c r="G61" s="669" t="str">
        <f>IF(※集計※障害学生情報入力シート!D79="","",INDEX(障害学生情報入力シート!$D:$D,※集計※障害学生情報入力シート!D79,1))</f>
        <v/>
      </c>
    </row>
    <row r="62" spans="1:7" x14ac:dyDescent="0.4">
      <c r="A62" s="664">
        <v>56</v>
      </c>
      <c r="B62" s="671" t="str">
        <f>IF(※集計※障害学生情報入力シート!D80="","",INDEX(障害学生情報入力シート!E:E,※集計※障害学生情報入力シート!D80,1))</f>
        <v/>
      </c>
      <c r="C62" s="672" t="str">
        <f>IF(※集計※障害学生情報入力シート!D80="","",INDEX(障害学生情報入力シート!F:F,※集計※障害学生情報入力シート!D80,1))</f>
        <v/>
      </c>
      <c r="D62" s="673" t="str">
        <f>IF(※集計※障害学生情報入力シート!D80="","",INDEX(障害学生情報入力シート!$I:$I,※集計※障害学生情報入力シート!D80,1))</f>
        <v/>
      </c>
      <c r="E62" s="674">
        <f t="shared" si="0"/>
        <v>0</v>
      </c>
      <c r="F62" s="675" t="str">
        <f>IF(※集計※障害学生情報入力シート!D80="","",INDEX(※集計※障害学生情報入力シート!T:T,※集計※障害学生情報入力シート!D80,1))</f>
        <v/>
      </c>
      <c r="G62" s="669" t="str">
        <f>IF(※集計※障害学生情報入力シート!D80="","",INDEX(障害学生情報入力シート!$D:$D,※集計※障害学生情報入力シート!D80,1))</f>
        <v/>
      </c>
    </row>
    <row r="63" spans="1:7" x14ac:dyDescent="0.4">
      <c r="A63" s="664">
        <v>57</v>
      </c>
      <c r="B63" s="671" t="str">
        <f>IF(※集計※障害学生情報入力シート!D81="","",INDEX(障害学生情報入力シート!E:E,※集計※障害学生情報入力シート!D81,1))</f>
        <v/>
      </c>
      <c r="C63" s="672" t="str">
        <f>IF(※集計※障害学生情報入力シート!D81="","",INDEX(障害学生情報入力シート!F:F,※集計※障害学生情報入力シート!D81,1))</f>
        <v/>
      </c>
      <c r="D63" s="673" t="str">
        <f>IF(※集計※障害学生情報入力シート!D81="","",INDEX(障害学生情報入力シート!$I:$I,※集計※障害学生情報入力シート!D81,1))</f>
        <v/>
      </c>
      <c r="E63" s="674">
        <f t="shared" si="0"/>
        <v>0</v>
      </c>
      <c r="F63" s="675" t="str">
        <f>IF(※集計※障害学生情報入力シート!D81="","",INDEX(※集計※障害学生情報入力シート!T:T,※集計※障害学生情報入力シート!D81,1))</f>
        <v/>
      </c>
      <c r="G63" s="669" t="str">
        <f>IF(※集計※障害学生情報入力シート!D81="","",INDEX(障害学生情報入力シート!$D:$D,※集計※障害学生情報入力シート!D81,1))</f>
        <v/>
      </c>
    </row>
    <row r="64" spans="1:7" x14ac:dyDescent="0.4">
      <c r="A64" s="664">
        <v>58</v>
      </c>
      <c r="B64" s="671" t="str">
        <f>IF(※集計※障害学生情報入力シート!D82="","",INDEX(障害学生情報入力シート!E:E,※集計※障害学生情報入力シート!D82,1))</f>
        <v/>
      </c>
      <c r="C64" s="672" t="str">
        <f>IF(※集計※障害学生情報入力シート!D82="","",INDEX(障害学生情報入力シート!F:F,※集計※障害学生情報入力シート!D82,1))</f>
        <v/>
      </c>
      <c r="D64" s="673" t="str">
        <f>IF(※集計※障害学生情報入力シート!D82="","",INDEX(障害学生情報入力シート!$I:$I,※集計※障害学生情報入力シート!D82,1))</f>
        <v/>
      </c>
      <c r="E64" s="674">
        <f t="shared" si="0"/>
        <v>0</v>
      </c>
      <c r="F64" s="675" t="str">
        <f>IF(※集計※障害学生情報入力シート!D82="","",INDEX(※集計※障害学生情報入力シート!T:T,※集計※障害学生情報入力シート!D82,1))</f>
        <v/>
      </c>
      <c r="G64" s="669" t="str">
        <f>IF(※集計※障害学生情報入力シート!D82="","",INDEX(障害学生情報入力シート!$D:$D,※集計※障害学生情報入力シート!D82,1))</f>
        <v/>
      </c>
    </row>
    <row r="65" spans="1:7" x14ac:dyDescent="0.4">
      <c r="A65" s="664">
        <v>59</v>
      </c>
      <c r="B65" s="671" t="str">
        <f>IF(※集計※障害学生情報入力シート!D83="","",INDEX(障害学生情報入力シート!E:E,※集計※障害学生情報入力シート!D83,1))</f>
        <v/>
      </c>
      <c r="C65" s="672" t="str">
        <f>IF(※集計※障害学生情報入力シート!D83="","",INDEX(障害学生情報入力シート!F:F,※集計※障害学生情報入力シート!D83,1))</f>
        <v/>
      </c>
      <c r="D65" s="673" t="str">
        <f>IF(※集計※障害学生情報入力シート!D83="","",INDEX(障害学生情報入力シート!$I:$I,※集計※障害学生情報入力シート!D83,1))</f>
        <v/>
      </c>
      <c r="E65" s="674">
        <f t="shared" si="0"/>
        <v>0</v>
      </c>
      <c r="F65" s="675" t="str">
        <f>IF(※集計※障害学生情報入力シート!D83="","",INDEX(※集計※障害学生情報入力シート!T:T,※集計※障害学生情報入力シート!D83,1))</f>
        <v/>
      </c>
      <c r="G65" s="669" t="str">
        <f>IF(※集計※障害学生情報入力シート!D83="","",INDEX(障害学生情報入力シート!$D:$D,※集計※障害学生情報入力シート!D83,1))</f>
        <v/>
      </c>
    </row>
    <row r="66" spans="1:7" x14ac:dyDescent="0.4">
      <c r="A66" s="664">
        <v>60</v>
      </c>
      <c r="B66" s="671" t="str">
        <f>IF(※集計※障害学生情報入力シート!D84="","",INDEX(障害学生情報入力シート!E:E,※集計※障害学生情報入力シート!D84,1))</f>
        <v/>
      </c>
      <c r="C66" s="672" t="str">
        <f>IF(※集計※障害学生情報入力シート!D84="","",INDEX(障害学生情報入力シート!F:F,※集計※障害学生情報入力シート!D84,1))</f>
        <v/>
      </c>
      <c r="D66" s="673" t="str">
        <f>IF(※集計※障害学生情報入力シート!D84="","",INDEX(障害学生情報入力シート!$I:$I,※集計※障害学生情報入力シート!D84,1))</f>
        <v/>
      </c>
      <c r="E66" s="674">
        <f t="shared" si="0"/>
        <v>0</v>
      </c>
      <c r="F66" s="675" t="str">
        <f>IF(※集計※障害学生情報入力シート!D84="","",INDEX(※集計※障害学生情報入力シート!T:T,※集計※障害学生情報入力シート!D84,1))</f>
        <v/>
      </c>
      <c r="G66" s="669" t="str">
        <f>IF(※集計※障害学生情報入力シート!D84="","",INDEX(障害学生情報入力シート!$D:$D,※集計※障害学生情報入力シート!D84,1))</f>
        <v/>
      </c>
    </row>
    <row r="67" spans="1:7" x14ac:dyDescent="0.4">
      <c r="A67" s="664">
        <v>61</v>
      </c>
      <c r="B67" s="671" t="str">
        <f>IF(※集計※障害学生情報入力シート!D85="","",INDEX(障害学生情報入力シート!E:E,※集計※障害学生情報入力シート!D85,1))</f>
        <v/>
      </c>
      <c r="C67" s="672" t="str">
        <f>IF(※集計※障害学生情報入力シート!D85="","",INDEX(障害学生情報入力シート!F:F,※集計※障害学生情報入力シート!D85,1))</f>
        <v/>
      </c>
      <c r="D67" s="673" t="str">
        <f>IF(※集計※障害学生情報入力シート!D85="","",INDEX(障害学生情報入力シート!$I:$I,※集計※障害学生情報入力シート!D85,1))</f>
        <v/>
      </c>
      <c r="E67" s="674">
        <f t="shared" si="0"/>
        <v>0</v>
      </c>
      <c r="F67" s="675" t="str">
        <f>IF(※集計※障害学生情報入力シート!D85="","",INDEX(※集計※障害学生情報入力シート!T:T,※集計※障害学生情報入力シート!D85,1))</f>
        <v/>
      </c>
      <c r="G67" s="669" t="str">
        <f>IF(※集計※障害学生情報入力シート!D85="","",INDEX(障害学生情報入力シート!$D:$D,※集計※障害学生情報入力シート!D85,1))</f>
        <v/>
      </c>
    </row>
    <row r="68" spans="1:7" x14ac:dyDescent="0.4">
      <c r="A68" s="664">
        <v>62</v>
      </c>
      <c r="B68" s="671" t="str">
        <f>IF(※集計※障害学生情報入力シート!D86="","",INDEX(障害学生情報入力シート!E:E,※集計※障害学生情報入力シート!D86,1))</f>
        <v/>
      </c>
      <c r="C68" s="672" t="str">
        <f>IF(※集計※障害学生情報入力シート!D86="","",INDEX(障害学生情報入力シート!F:F,※集計※障害学生情報入力シート!D86,1))</f>
        <v/>
      </c>
      <c r="D68" s="673" t="str">
        <f>IF(※集計※障害学生情報入力シート!D86="","",INDEX(障害学生情報入力シート!$I:$I,※集計※障害学生情報入力シート!D86,1))</f>
        <v/>
      </c>
      <c r="E68" s="674">
        <f t="shared" si="0"/>
        <v>0</v>
      </c>
      <c r="F68" s="675" t="str">
        <f>IF(※集計※障害学生情報入力シート!D86="","",INDEX(※集計※障害学生情報入力シート!T:T,※集計※障害学生情報入力シート!D86,1))</f>
        <v/>
      </c>
      <c r="G68" s="669" t="str">
        <f>IF(※集計※障害学生情報入力シート!D86="","",INDEX(障害学生情報入力シート!$D:$D,※集計※障害学生情報入力シート!D86,1))</f>
        <v/>
      </c>
    </row>
    <row r="69" spans="1:7" x14ac:dyDescent="0.4">
      <c r="A69" s="664">
        <v>63</v>
      </c>
      <c r="B69" s="671" t="str">
        <f>IF(※集計※障害学生情報入力シート!D87="","",INDEX(障害学生情報入力シート!E:E,※集計※障害学生情報入力シート!D87,1))</f>
        <v/>
      </c>
      <c r="C69" s="672" t="str">
        <f>IF(※集計※障害学生情報入力シート!D87="","",INDEX(障害学生情報入力シート!F:F,※集計※障害学生情報入力シート!D87,1))</f>
        <v/>
      </c>
      <c r="D69" s="673" t="str">
        <f>IF(※集計※障害学生情報入力シート!D87="","",INDEX(障害学生情報入力シート!$I:$I,※集計※障害学生情報入力シート!D87,1))</f>
        <v/>
      </c>
      <c r="E69" s="674">
        <f t="shared" si="0"/>
        <v>0</v>
      </c>
      <c r="F69" s="675" t="str">
        <f>IF(※集計※障害学生情報入力シート!D87="","",INDEX(※集計※障害学生情報入力シート!T:T,※集計※障害学生情報入力シート!D87,1))</f>
        <v/>
      </c>
      <c r="G69" s="669" t="str">
        <f>IF(※集計※障害学生情報入力シート!D87="","",INDEX(障害学生情報入力シート!$D:$D,※集計※障害学生情報入力シート!D87,1))</f>
        <v/>
      </c>
    </row>
    <row r="70" spans="1:7" x14ac:dyDescent="0.4">
      <c r="A70" s="664">
        <v>64</v>
      </c>
      <c r="B70" s="671" t="str">
        <f>IF(※集計※障害学生情報入力シート!D88="","",INDEX(障害学生情報入力シート!E:E,※集計※障害学生情報入力シート!D88,1))</f>
        <v/>
      </c>
      <c r="C70" s="672" t="str">
        <f>IF(※集計※障害学生情報入力シート!D88="","",INDEX(障害学生情報入力シート!F:F,※集計※障害学生情報入力シート!D88,1))</f>
        <v/>
      </c>
      <c r="D70" s="673" t="str">
        <f>IF(※集計※障害学生情報入力シート!D88="","",INDEX(障害学生情報入力シート!$I:$I,※集計※障害学生情報入力シート!D88,1))</f>
        <v/>
      </c>
      <c r="E70" s="674">
        <f t="shared" si="0"/>
        <v>0</v>
      </c>
      <c r="F70" s="675" t="str">
        <f>IF(※集計※障害学生情報入力シート!D88="","",INDEX(※集計※障害学生情報入力シート!T:T,※集計※障害学生情報入力シート!D88,1))</f>
        <v/>
      </c>
      <c r="G70" s="669" t="str">
        <f>IF(※集計※障害学生情報入力シート!D88="","",INDEX(障害学生情報入力シート!$D:$D,※集計※障害学生情報入力シート!D88,1))</f>
        <v/>
      </c>
    </row>
    <row r="71" spans="1:7" x14ac:dyDescent="0.4">
      <c r="A71" s="664">
        <v>65</v>
      </c>
      <c r="B71" s="671" t="str">
        <f>IF(※集計※障害学生情報入力シート!D89="","",INDEX(障害学生情報入力シート!E:E,※集計※障害学生情報入力シート!D89,1))</f>
        <v/>
      </c>
      <c r="C71" s="672" t="str">
        <f>IF(※集計※障害学生情報入力シート!D89="","",INDEX(障害学生情報入力シート!F:F,※集計※障害学生情報入力シート!D89,1))</f>
        <v/>
      </c>
      <c r="D71" s="673" t="str">
        <f>IF(※集計※障害学生情報入力シート!D89="","",INDEX(障害学生情報入力シート!$I:$I,※集計※障害学生情報入力シート!D89,1))</f>
        <v/>
      </c>
      <c r="E71" s="674">
        <f t="shared" si="0"/>
        <v>0</v>
      </c>
      <c r="F71" s="675" t="str">
        <f>IF(※集計※障害学生情報入力シート!D89="","",INDEX(※集計※障害学生情報入力シート!T:T,※集計※障害学生情報入力シート!D89,1))</f>
        <v/>
      </c>
      <c r="G71" s="669" t="str">
        <f>IF(※集計※障害学生情報入力シート!D89="","",INDEX(障害学生情報入力シート!$D:$D,※集計※障害学生情報入力シート!D89,1))</f>
        <v/>
      </c>
    </row>
    <row r="72" spans="1:7" x14ac:dyDescent="0.4">
      <c r="A72" s="664">
        <v>66</v>
      </c>
      <c r="B72" s="671" t="str">
        <f>IF(※集計※障害学生情報入力シート!D90="","",INDEX(障害学生情報入力シート!E:E,※集計※障害学生情報入力シート!D90,1))</f>
        <v/>
      </c>
      <c r="C72" s="672" t="str">
        <f>IF(※集計※障害学生情報入力シート!D90="","",INDEX(障害学生情報入力シート!F:F,※集計※障害学生情報入力シート!D90,1))</f>
        <v/>
      </c>
      <c r="D72" s="673" t="str">
        <f>IF(※集計※障害学生情報入力シート!D90="","",INDEX(障害学生情報入力シート!$I:$I,※集計※障害学生情報入力シート!D90,1))</f>
        <v/>
      </c>
      <c r="E72" s="674">
        <f t="shared" ref="E72:E106" si="1">IF(D72="",0,1)</f>
        <v>0</v>
      </c>
      <c r="F72" s="675" t="str">
        <f>IF(※集計※障害学生情報入力シート!D90="","",INDEX(※集計※障害学生情報入力シート!T:T,※集計※障害学生情報入力シート!D90,1))</f>
        <v/>
      </c>
      <c r="G72" s="669" t="str">
        <f>IF(※集計※障害学生情報入力シート!D90="","",INDEX(障害学生情報入力シート!$D:$D,※集計※障害学生情報入力シート!D90,1))</f>
        <v/>
      </c>
    </row>
    <row r="73" spans="1:7" x14ac:dyDescent="0.4">
      <c r="A73" s="664">
        <v>67</v>
      </c>
      <c r="B73" s="671" t="str">
        <f>IF(※集計※障害学生情報入力シート!D91="","",INDEX(障害学生情報入力シート!E:E,※集計※障害学生情報入力シート!D91,1))</f>
        <v/>
      </c>
      <c r="C73" s="672" t="str">
        <f>IF(※集計※障害学生情報入力シート!D91="","",INDEX(障害学生情報入力シート!F:F,※集計※障害学生情報入力シート!D91,1))</f>
        <v/>
      </c>
      <c r="D73" s="673" t="str">
        <f>IF(※集計※障害学生情報入力シート!D91="","",INDEX(障害学生情報入力シート!$I:$I,※集計※障害学生情報入力シート!D91,1))</f>
        <v/>
      </c>
      <c r="E73" s="674">
        <f t="shared" si="1"/>
        <v>0</v>
      </c>
      <c r="F73" s="675" t="str">
        <f>IF(※集計※障害学生情報入力シート!D91="","",INDEX(※集計※障害学生情報入力シート!T:T,※集計※障害学生情報入力シート!D91,1))</f>
        <v/>
      </c>
      <c r="G73" s="669" t="str">
        <f>IF(※集計※障害学生情報入力シート!D91="","",INDEX(障害学生情報入力シート!$D:$D,※集計※障害学生情報入力シート!D91,1))</f>
        <v/>
      </c>
    </row>
    <row r="74" spans="1:7" x14ac:dyDescent="0.4">
      <c r="A74" s="664">
        <v>68</v>
      </c>
      <c r="B74" s="671" t="str">
        <f>IF(※集計※障害学生情報入力シート!D92="","",INDEX(障害学生情報入力シート!E:E,※集計※障害学生情報入力シート!D92,1))</f>
        <v/>
      </c>
      <c r="C74" s="672" t="str">
        <f>IF(※集計※障害学生情報入力シート!D92="","",INDEX(障害学生情報入力シート!F:F,※集計※障害学生情報入力シート!D92,1))</f>
        <v/>
      </c>
      <c r="D74" s="673" t="str">
        <f>IF(※集計※障害学生情報入力シート!D92="","",INDEX(障害学生情報入力シート!$I:$I,※集計※障害学生情報入力シート!D92,1))</f>
        <v/>
      </c>
      <c r="E74" s="674">
        <f t="shared" si="1"/>
        <v>0</v>
      </c>
      <c r="F74" s="675" t="str">
        <f>IF(※集計※障害学生情報入力シート!D92="","",INDEX(※集計※障害学生情報入力シート!T:T,※集計※障害学生情報入力シート!D92,1))</f>
        <v/>
      </c>
      <c r="G74" s="669" t="str">
        <f>IF(※集計※障害学生情報入力シート!D92="","",INDEX(障害学生情報入力シート!$D:$D,※集計※障害学生情報入力シート!D92,1))</f>
        <v/>
      </c>
    </row>
    <row r="75" spans="1:7" x14ac:dyDescent="0.4">
      <c r="A75" s="664">
        <v>69</v>
      </c>
      <c r="B75" s="671" t="str">
        <f>IF(※集計※障害学生情報入力シート!D93="","",INDEX(障害学生情報入力シート!E:E,※集計※障害学生情報入力シート!D93,1))</f>
        <v/>
      </c>
      <c r="C75" s="672" t="str">
        <f>IF(※集計※障害学生情報入力シート!D93="","",INDEX(障害学生情報入力シート!F:F,※集計※障害学生情報入力シート!D93,1))</f>
        <v/>
      </c>
      <c r="D75" s="673" t="str">
        <f>IF(※集計※障害学生情報入力シート!D93="","",INDEX(障害学生情報入力シート!$I:$I,※集計※障害学生情報入力シート!D93,1))</f>
        <v/>
      </c>
      <c r="E75" s="674">
        <f t="shared" si="1"/>
        <v>0</v>
      </c>
      <c r="F75" s="675" t="str">
        <f>IF(※集計※障害学生情報入力シート!D93="","",INDEX(※集計※障害学生情報入力シート!T:T,※集計※障害学生情報入力シート!D93,1))</f>
        <v/>
      </c>
      <c r="G75" s="669" t="str">
        <f>IF(※集計※障害学生情報入力シート!D93="","",INDEX(障害学生情報入力シート!$D:$D,※集計※障害学生情報入力シート!D93,1))</f>
        <v/>
      </c>
    </row>
    <row r="76" spans="1:7" x14ac:dyDescent="0.4">
      <c r="A76" s="664">
        <v>70</v>
      </c>
      <c r="B76" s="671" t="str">
        <f>IF(※集計※障害学生情報入力シート!D94="","",INDEX(障害学生情報入力シート!E:E,※集計※障害学生情報入力シート!D94,1))</f>
        <v/>
      </c>
      <c r="C76" s="672" t="str">
        <f>IF(※集計※障害学生情報入力シート!D94="","",INDEX(障害学生情報入力シート!F:F,※集計※障害学生情報入力シート!D94,1))</f>
        <v/>
      </c>
      <c r="D76" s="673" t="str">
        <f>IF(※集計※障害学生情報入力シート!D94="","",INDEX(障害学生情報入力シート!$I:$I,※集計※障害学生情報入力シート!D94,1))</f>
        <v/>
      </c>
      <c r="E76" s="674">
        <f t="shared" si="1"/>
        <v>0</v>
      </c>
      <c r="F76" s="675" t="str">
        <f>IF(※集計※障害学生情報入力シート!D94="","",INDEX(※集計※障害学生情報入力シート!T:T,※集計※障害学生情報入力シート!D94,1))</f>
        <v/>
      </c>
      <c r="G76" s="669" t="str">
        <f>IF(※集計※障害学生情報入力シート!D94="","",INDEX(障害学生情報入力シート!$D:$D,※集計※障害学生情報入力シート!D94,1))</f>
        <v/>
      </c>
    </row>
    <row r="77" spans="1:7" x14ac:dyDescent="0.4">
      <c r="A77" s="664">
        <v>71</v>
      </c>
      <c r="B77" s="671" t="str">
        <f>IF(※集計※障害学生情報入力シート!D95="","",INDEX(障害学生情報入力シート!E:E,※集計※障害学生情報入力シート!D95,1))</f>
        <v/>
      </c>
      <c r="C77" s="672" t="str">
        <f>IF(※集計※障害学生情報入力シート!D95="","",INDEX(障害学生情報入力シート!F:F,※集計※障害学生情報入力シート!D95,1))</f>
        <v/>
      </c>
      <c r="D77" s="673" t="str">
        <f>IF(※集計※障害学生情報入力シート!D95="","",INDEX(障害学生情報入力シート!$I:$I,※集計※障害学生情報入力シート!D95,1))</f>
        <v/>
      </c>
      <c r="E77" s="674">
        <f t="shared" si="1"/>
        <v>0</v>
      </c>
      <c r="F77" s="675" t="str">
        <f>IF(※集計※障害学生情報入力シート!D95="","",INDEX(※集計※障害学生情報入力シート!T:T,※集計※障害学生情報入力シート!D95,1))</f>
        <v/>
      </c>
      <c r="G77" s="669" t="str">
        <f>IF(※集計※障害学生情報入力シート!D95="","",INDEX(障害学生情報入力シート!$D:$D,※集計※障害学生情報入力シート!D95,1))</f>
        <v/>
      </c>
    </row>
    <row r="78" spans="1:7" x14ac:dyDescent="0.4">
      <c r="A78" s="664">
        <v>72</v>
      </c>
      <c r="B78" s="671" t="str">
        <f>IF(※集計※障害学生情報入力シート!D96="","",INDEX(障害学生情報入力シート!E:E,※集計※障害学生情報入力シート!D96,1))</f>
        <v/>
      </c>
      <c r="C78" s="672" t="str">
        <f>IF(※集計※障害学生情報入力シート!D96="","",INDEX(障害学生情報入力シート!F:F,※集計※障害学生情報入力シート!D96,1))</f>
        <v/>
      </c>
      <c r="D78" s="673" t="str">
        <f>IF(※集計※障害学生情報入力シート!D96="","",INDEX(障害学生情報入力シート!$I:$I,※集計※障害学生情報入力シート!D96,1))</f>
        <v/>
      </c>
      <c r="E78" s="674">
        <f t="shared" si="1"/>
        <v>0</v>
      </c>
      <c r="F78" s="675" t="str">
        <f>IF(※集計※障害学生情報入力シート!D96="","",INDEX(※集計※障害学生情報入力シート!T:T,※集計※障害学生情報入力シート!D96,1))</f>
        <v/>
      </c>
      <c r="G78" s="669" t="str">
        <f>IF(※集計※障害学生情報入力シート!D96="","",INDEX(障害学生情報入力シート!$D:$D,※集計※障害学生情報入力シート!D96,1))</f>
        <v/>
      </c>
    </row>
    <row r="79" spans="1:7" x14ac:dyDescent="0.4">
      <c r="A79" s="664">
        <v>73</v>
      </c>
      <c r="B79" s="671" t="str">
        <f>IF(※集計※障害学生情報入力シート!D97="","",INDEX(障害学生情報入力シート!E:E,※集計※障害学生情報入力シート!D97,1))</f>
        <v/>
      </c>
      <c r="C79" s="672" t="str">
        <f>IF(※集計※障害学生情報入力シート!D97="","",INDEX(障害学生情報入力シート!F:F,※集計※障害学生情報入力シート!D97,1))</f>
        <v/>
      </c>
      <c r="D79" s="673" t="str">
        <f>IF(※集計※障害学生情報入力シート!D97="","",INDEX(障害学生情報入力シート!$I:$I,※集計※障害学生情報入力シート!D97,1))</f>
        <v/>
      </c>
      <c r="E79" s="674">
        <f t="shared" si="1"/>
        <v>0</v>
      </c>
      <c r="F79" s="675" t="str">
        <f>IF(※集計※障害学生情報入力シート!D97="","",INDEX(※集計※障害学生情報入力シート!T:T,※集計※障害学生情報入力シート!D97,1))</f>
        <v/>
      </c>
      <c r="G79" s="669" t="str">
        <f>IF(※集計※障害学生情報入力シート!D97="","",INDEX(障害学生情報入力シート!$D:$D,※集計※障害学生情報入力シート!D97,1))</f>
        <v/>
      </c>
    </row>
    <row r="80" spans="1:7" x14ac:dyDescent="0.4">
      <c r="A80" s="664">
        <v>74</v>
      </c>
      <c r="B80" s="671" t="str">
        <f>IF(※集計※障害学生情報入力シート!D98="","",INDEX(障害学生情報入力シート!E:E,※集計※障害学生情報入力シート!D98,1))</f>
        <v/>
      </c>
      <c r="C80" s="672" t="str">
        <f>IF(※集計※障害学生情報入力シート!D98="","",INDEX(障害学生情報入力シート!F:F,※集計※障害学生情報入力シート!D98,1))</f>
        <v/>
      </c>
      <c r="D80" s="673" t="str">
        <f>IF(※集計※障害学生情報入力シート!D98="","",INDEX(障害学生情報入力シート!$I:$I,※集計※障害学生情報入力シート!D98,1))</f>
        <v/>
      </c>
      <c r="E80" s="674">
        <f t="shared" si="1"/>
        <v>0</v>
      </c>
      <c r="F80" s="675" t="str">
        <f>IF(※集計※障害学生情報入力シート!D98="","",INDEX(※集計※障害学生情報入力シート!T:T,※集計※障害学生情報入力シート!D98,1))</f>
        <v/>
      </c>
      <c r="G80" s="669" t="str">
        <f>IF(※集計※障害学生情報入力シート!D98="","",INDEX(障害学生情報入力シート!$D:$D,※集計※障害学生情報入力シート!D98,1))</f>
        <v/>
      </c>
    </row>
    <row r="81" spans="1:7" x14ac:dyDescent="0.4">
      <c r="A81" s="664">
        <v>75</v>
      </c>
      <c r="B81" s="671" t="str">
        <f>IF(※集計※障害学生情報入力シート!D99="","",INDEX(障害学生情報入力シート!E:E,※集計※障害学生情報入力シート!D99,1))</f>
        <v/>
      </c>
      <c r="C81" s="672" t="str">
        <f>IF(※集計※障害学生情報入力シート!D99="","",INDEX(障害学生情報入力シート!F:F,※集計※障害学生情報入力シート!D99,1))</f>
        <v/>
      </c>
      <c r="D81" s="673" t="str">
        <f>IF(※集計※障害学生情報入力シート!D99="","",INDEX(障害学生情報入力シート!$I:$I,※集計※障害学生情報入力シート!D99,1))</f>
        <v/>
      </c>
      <c r="E81" s="674">
        <f t="shared" si="1"/>
        <v>0</v>
      </c>
      <c r="F81" s="675" t="str">
        <f>IF(※集計※障害学生情報入力シート!D99="","",INDEX(※集計※障害学生情報入力シート!T:T,※集計※障害学生情報入力シート!D99,1))</f>
        <v/>
      </c>
      <c r="G81" s="669" t="str">
        <f>IF(※集計※障害学生情報入力シート!D99="","",INDEX(障害学生情報入力シート!$D:$D,※集計※障害学生情報入力シート!D99,1))</f>
        <v/>
      </c>
    </row>
    <row r="82" spans="1:7" x14ac:dyDescent="0.4">
      <c r="A82" s="664">
        <v>76</v>
      </c>
      <c r="B82" s="671" t="str">
        <f>IF(※集計※障害学生情報入力シート!D100="","",INDEX(障害学生情報入力シート!E:E,※集計※障害学生情報入力シート!D100,1))</f>
        <v/>
      </c>
      <c r="C82" s="672" t="str">
        <f>IF(※集計※障害学生情報入力シート!D100="","",INDEX(障害学生情報入力シート!F:F,※集計※障害学生情報入力シート!D100,1))</f>
        <v/>
      </c>
      <c r="D82" s="673" t="str">
        <f>IF(※集計※障害学生情報入力シート!D100="","",INDEX(障害学生情報入力シート!$I:$I,※集計※障害学生情報入力シート!D100,1))</f>
        <v/>
      </c>
      <c r="E82" s="674">
        <f t="shared" si="1"/>
        <v>0</v>
      </c>
      <c r="F82" s="675" t="str">
        <f>IF(※集計※障害学生情報入力シート!D100="","",INDEX(※集計※障害学生情報入力シート!T:T,※集計※障害学生情報入力シート!D100,1))</f>
        <v/>
      </c>
      <c r="G82" s="669" t="str">
        <f>IF(※集計※障害学生情報入力シート!D100="","",INDEX(障害学生情報入力シート!$D:$D,※集計※障害学生情報入力シート!D100,1))</f>
        <v/>
      </c>
    </row>
    <row r="83" spans="1:7" x14ac:dyDescent="0.4">
      <c r="A83" s="664">
        <v>77</v>
      </c>
      <c r="B83" s="671" t="str">
        <f>IF(※集計※障害学生情報入力シート!D101="","",INDEX(障害学生情報入力シート!E:E,※集計※障害学生情報入力シート!D101,1))</f>
        <v/>
      </c>
      <c r="C83" s="672" t="str">
        <f>IF(※集計※障害学生情報入力シート!D101="","",INDEX(障害学生情報入力シート!F:F,※集計※障害学生情報入力シート!D101,1))</f>
        <v/>
      </c>
      <c r="D83" s="673" t="str">
        <f>IF(※集計※障害学生情報入力シート!D101="","",INDEX(障害学生情報入力シート!$I:$I,※集計※障害学生情報入力シート!D101,1))</f>
        <v/>
      </c>
      <c r="E83" s="674">
        <f t="shared" si="1"/>
        <v>0</v>
      </c>
      <c r="F83" s="675" t="str">
        <f>IF(※集計※障害学生情報入力シート!D101="","",INDEX(※集計※障害学生情報入力シート!T:T,※集計※障害学生情報入力シート!D101,1))</f>
        <v/>
      </c>
      <c r="G83" s="669" t="str">
        <f>IF(※集計※障害学生情報入力シート!D101="","",INDEX(障害学生情報入力シート!$D:$D,※集計※障害学生情報入力シート!D101,1))</f>
        <v/>
      </c>
    </row>
    <row r="84" spans="1:7" x14ac:dyDescent="0.4">
      <c r="A84" s="664">
        <v>78</v>
      </c>
      <c r="B84" s="671" t="str">
        <f>IF(※集計※障害学生情報入力シート!D102="","",INDEX(障害学生情報入力シート!E:E,※集計※障害学生情報入力シート!D102,1))</f>
        <v/>
      </c>
      <c r="C84" s="672" t="str">
        <f>IF(※集計※障害学生情報入力シート!D102="","",INDEX(障害学生情報入力シート!F:F,※集計※障害学生情報入力シート!D102,1))</f>
        <v/>
      </c>
      <c r="D84" s="673" t="str">
        <f>IF(※集計※障害学生情報入力シート!D102="","",INDEX(障害学生情報入力シート!$I:$I,※集計※障害学生情報入力シート!D102,1))</f>
        <v/>
      </c>
      <c r="E84" s="674">
        <f t="shared" si="1"/>
        <v>0</v>
      </c>
      <c r="F84" s="675" t="str">
        <f>IF(※集計※障害学生情報入力シート!D102="","",INDEX(※集計※障害学生情報入力シート!T:T,※集計※障害学生情報入力シート!D102,1))</f>
        <v/>
      </c>
      <c r="G84" s="669" t="str">
        <f>IF(※集計※障害学生情報入力シート!D102="","",INDEX(障害学生情報入力シート!$D:$D,※集計※障害学生情報入力シート!D102,1))</f>
        <v/>
      </c>
    </row>
    <row r="85" spans="1:7" x14ac:dyDescent="0.4">
      <c r="A85" s="664">
        <v>79</v>
      </c>
      <c r="B85" s="671" t="str">
        <f>IF(※集計※障害学生情報入力シート!D103="","",INDEX(障害学生情報入力シート!E:E,※集計※障害学生情報入力シート!D103,1))</f>
        <v/>
      </c>
      <c r="C85" s="672" t="str">
        <f>IF(※集計※障害学生情報入力シート!D103="","",INDEX(障害学生情報入力シート!F:F,※集計※障害学生情報入力シート!D103,1))</f>
        <v/>
      </c>
      <c r="D85" s="673" t="str">
        <f>IF(※集計※障害学生情報入力シート!D103="","",INDEX(障害学生情報入力シート!$I:$I,※集計※障害学生情報入力シート!D103,1))</f>
        <v/>
      </c>
      <c r="E85" s="674">
        <f t="shared" si="1"/>
        <v>0</v>
      </c>
      <c r="F85" s="675" t="str">
        <f>IF(※集計※障害学生情報入力シート!D103="","",INDEX(※集計※障害学生情報入力シート!T:T,※集計※障害学生情報入力シート!D103,1))</f>
        <v/>
      </c>
      <c r="G85" s="669" t="str">
        <f>IF(※集計※障害学生情報入力シート!D103="","",INDEX(障害学生情報入力シート!$D:$D,※集計※障害学生情報入力シート!D103,1))</f>
        <v/>
      </c>
    </row>
    <row r="86" spans="1:7" x14ac:dyDescent="0.4">
      <c r="A86" s="664">
        <v>80</v>
      </c>
      <c r="B86" s="671" t="str">
        <f>IF(※集計※障害学生情報入力シート!D104="","",INDEX(障害学生情報入力シート!E:E,※集計※障害学生情報入力シート!D104,1))</f>
        <v/>
      </c>
      <c r="C86" s="672" t="str">
        <f>IF(※集計※障害学生情報入力シート!D104="","",INDEX(障害学生情報入力シート!F:F,※集計※障害学生情報入力シート!D104,1))</f>
        <v/>
      </c>
      <c r="D86" s="673" t="str">
        <f>IF(※集計※障害学生情報入力シート!D104="","",INDEX(障害学生情報入力シート!$I:$I,※集計※障害学生情報入力シート!D104,1))</f>
        <v/>
      </c>
      <c r="E86" s="674">
        <f t="shared" si="1"/>
        <v>0</v>
      </c>
      <c r="F86" s="675" t="str">
        <f>IF(※集計※障害学生情報入力シート!D104="","",INDEX(※集計※障害学生情報入力シート!T:T,※集計※障害学生情報入力シート!D104,1))</f>
        <v/>
      </c>
      <c r="G86" s="669" t="str">
        <f>IF(※集計※障害学生情報入力シート!D104="","",INDEX(障害学生情報入力シート!$D:$D,※集計※障害学生情報入力シート!D104,1))</f>
        <v/>
      </c>
    </row>
    <row r="87" spans="1:7" x14ac:dyDescent="0.4">
      <c r="A87" s="664">
        <v>81</v>
      </c>
      <c r="B87" s="671" t="str">
        <f>IF(※集計※障害学生情報入力シート!D105="","",INDEX(障害学生情報入力シート!E:E,※集計※障害学生情報入力シート!D105,1))</f>
        <v/>
      </c>
      <c r="C87" s="672" t="str">
        <f>IF(※集計※障害学生情報入力シート!D105="","",INDEX(障害学生情報入力シート!F:F,※集計※障害学生情報入力シート!D105,1))</f>
        <v/>
      </c>
      <c r="D87" s="673" t="str">
        <f>IF(※集計※障害学生情報入力シート!D105="","",INDEX(障害学生情報入力シート!$I:$I,※集計※障害学生情報入力シート!D105,1))</f>
        <v/>
      </c>
      <c r="E87" s="674">
        <f t="shared" si="1"/>
        <v>0</v>
      </c>
      <c r="F87" s="675" t="str">
        <f>IF(※集計※障害学生情報入力シート!D105="","",INDEX(※集計※障害学生情報入力シート!T:T,※集計※障害学生情報入力シート!D105,1))</f>
        <v/>
      </c>
      <c r="G87" s="669" t="str">
        <f>IF(※集計※障害学生情報入力シート!D105="","",INDEX(障害学生情報入力シート!$D:$D,※集計※障害学生情報入力シート!D105,1))</f>
        <v/>
      </c>
    </row>
    <row r="88" spans="1:7" x14ac:dyDescent="0.4">
      <c r="A88" s="664">
        <v>82</v>
      </c>
      <c r="B88" s="671" t="str">
        <f>IF(※集計※障害学生情報入力シート!D106="","",INDEX(障害学生情報入力シート!E:E,※集計※障害学生情報入力シート!D106,1))</f>
        <v/>
      </c>
      <c r="C88" s="672" t="str">
        <f>IF(※集計※障害学生情報入力シート!D106="","",INDEX(障害学生情報入力シート!F:F,※集計※障害学生情報入力シート!D106,1))</f>
        <v/>
      </c>
      <c r="D88" s="673" t="str">
        <f>IF(※集計※障害学生情報入力シート!D106="","",INDEX(障害学生情報入力シート!$I:$I,※集計※障害学生情報入力シート!D106,1))</f>
        <v/>
      </c>
      <c r="E88" s="674">
        <f t="shared" si="1"/>
        <v>0</v>
      </c>
      <c r="F88" s="675" t="str">
        <f>IF(※集計※障害学生情報入力シート!D106="","",INDEX(※集計※障害学生情報入力シート!T:T,※集計※障害学生情報入力シート!D106,1))</f>
        <v/>
      </c>
      <c r="G88" s="669" t="str">
        <f>IF(※集計※障害学生情報入力シート!D106="","",INDEX(障害学生情報入力シート!$D:$D,※集計※障害学生情報入力シート!D106,1))</f>
        <v/>
      </c>
    </row>
    <row r="89" spans="1:7" x14ac:dyDescent="0.4">
      <c r="A89" s="664">
        <v>83</v>
      </c>
      <c r="B89" s="671" t="str">
        <f>IF(※集計※障害学生情報入力シート!D107="","",INDEX(障害学生情報入力シート!E:E,※集計※障害学生情報入力シート!D107,1))</f>
        <v/>
      </c>
      <c r="C89" s="672" t="str">
        <f>IF(※集計※障害学生情報入力シート!D107="","",INDEX(障害学生情報入力シート!F:F,※集計※障害学生情報入力シート!D107,1))</f>
        <v/>
      </c>
      <c r="D89" s="673" t="str">
        <f>IF(※集計※障害学生情報入力シート!D107="","",INDEX(障害学生情報入力シート!$I:$I,※集計※障害学生情報入力シート!D107,1))</f>
        <v/>
      </c>
      <c r="E89" s="674">
        <f t="shared" si="1"/>
        <v>0</v>
      </c>
      <c r="F89" s="675" t="str">
        <f>IF(※集計※障害学生情報入力シート!D107="","",INDEX(※集計※障害学生情報入力シート!T:T,※集計※障害学生情報入力シート!D107,1))</f>
        <v/>
      </c>
      <c r="G89" s="669" t="str">
        <f>IF(※集計※障害学生情報入力シート!D107="","",INDEX(障害学生情報入力シート!$D:$D,※集計※障害学生情報入力シート!D107,1))</f>
        <v/>
      </c>
    </row>
    <row r="90" spans="1:7" x14ac:dyDescent="0.4">
      <c r="A90" s="664">
        <v>84</v>
      </c>
      <c r="B90" s="671" t="str">
        <f>IF(※集計※障害学生情報入力シート!D108="","",INDEX(障害学生情報入力シート!E:E,※集計※障害学生情報入力シート!D108,1))</f>
        <v/>
      </c>
      <c r="C90" s="672" t="str">
        <f>IF(※集計※障害学生情報入力シート!D108="","",INDEX(障害学生情報入力シート!F:F,※集計※障害学生情報入力シート!D108,1))</f>
        <v/>
      </c>
      <c r="D90" s="673" t="str">
        <f>IF(※集計※障害学生情報入力シート!D108="","",INDEX(障害学生情報入力シート!$I:$I,※集計※障害学生情報入力シート!D108,1))</f>
        <v/>
      </c>
      <c r="E90" s="674">
        <f t="shared" si="1"/>
        <v>0</v>
      </c>
      <c r="F90" s="675" t="str">
        <f>IF(※集計※障害学生情報入力シート!D108="","",INDEX(※集計※障害学生情報入力シート!T:T,※集計※障害学生情報入力シート!D108,1))</f>
        <v/>
      </c>
      <c r="G90" s="669" t="str">
        <f>IF(※集計※障害学生情報入力シート!D108="","",INDEX(障害学生情報入力シート!$D:$D,※集計※障害学生情報入力シート!D108,1))</f>
        <v/>
      </c>
    </row>
    <row r="91" spans="1:7" x14ac:dyDescent="0.4">
      <c r="A91" s="664">
        <v>85</v>
      </c>
      <c r="B91" s="671" t="str">
        <f>IF(※集計※障害学生情報入力シート!D109="","",INDEX(障害学生情報入力シート!E:E,※集計※障害学生情報入力シート!D109,1))</f>
        <v/>
      </c>
      <c r="C91" s="672" t="str">
        <f>IF(※集計※障害学生情報入力シート!D109="","",INDEX(障害学生情報入力シート!F:F,※集計※障害学生情報入力シート!D109,1))</f>
        <v/>
      </c>
      <c r="D91" s="673" t="str">
        <f>IF(※集計※障害学生情報入力シート!D109="","",INDEX(障害学生情報入力シート!$I:$I,※集計※障害学生情報入力シート!D109,1))</f>
        <v/>
      </c>
      <c r="E91" s="674">
        <f t="shared" si="1"/>
        <v>0</v>
      </c>
      <c r="F91" s="675" t="str">
        <f>IF(※集計※障害学生情報入力シート!D109="","",INDEX(※集計※障害学生情報入力シート!T:T,※集計※障害学生情報入力シート!D109,1))</f>
        <v/>
      </c>
      <c r="G91" s="669" t="str">
        <f>IF(※集計※障害学生情報入力シート!D109="","",INDEX(障害学生情報入力シート!$D:$D,※集計※障害学生情報入力シート!D109,1))</f>
        <v/>
      </c>
    </row>
    <row r="92" spans="1:7" x14ac:dyDescent="0.4">
      <c r="A92" s="664">
        <v>86</v>
      </c>
      <c r="B92" s="671" t="str">
        <f>IF(※集計※障害学生情報入力シート!D110="","",INDEX(障害学生情報入力シート!E:E,※集計※障害学生情報入力シート!D110,1))</f>
        <v/>
      </c>
      <c r="C92" s="672" t="str">
        <f>IF(※集計※障害学生情報入力シート!D110="","",INDEX(障害学生情報入力シート!F:F,※集計※障害学生情報入力シート!D110,1))</f>
        <v/>
      </c>
      <c r="D92" s="673" t="str">
        <f>IF(※集計※障害学生情報入力シート!D110="","",INDEX(障害学生情報入力シート!$I:$I,※集計※障害学生情報入力シート!D110,1))</f>
        <v/>
      </c>
      <c r="E92" s="674">
        <f t="shared" si="1"/>
        <v>0</v>
      </c>
      <c r="F92" s="675" t="str">
        <f>IF(※集計※障害学生情報入力シート!D110="","",INDEX(※集計※障害学生情報入力シート!T:T,※集計※障害学生情報入力シート!D110,1))</f>
        <v/>
      </c>
      <c r="G92" s="669" t="str">
        <f>IF(※集計※障害学生情報入力シート!D110="","",INDEX(障害学生情報入力シート!$D:$D,※集計※障害学生情報入力シート!D110,1))</f>
        <v/>
      </c>
    </row>
    <row r="93" spans="1:7" x14ac:dyDescent="0.4">
      <c r="A93" s="664">
        <v>87</v>
      </c>
      <c r="B93" s="671" t="str">
        <f>IF(※集計※障害学生情報入力シート!D111="","",INDEX(障害学生情報入力シート!E:E,※集計※障害学生情報入力シート!D111,1))</f>
        <v/>
      </c>
      <c r="C93" s="672" t="str">
        <f>IF(※集計※障害学生情報入力シート!D111="","",INDEX(障害学生情報入力シート!F:F,※集計※障害学生情報入力シート!D111,1))</f>
        <v/>
      </c>
      <c r="D93" s="673" t="str">
        <f>IF(※集計※障害学生情報入力シート!D111="","",INDEX(障害学生情報入力シート!$I:$I,※集計※障害学生情報入力シート!D111,1))</f>
        <v/>
      </c>
      <c r="E93" s="674">
        <f t="shared" si="1"/>
        <v>0</v>
      </c>
      <c r="F93" s="675" t="str">
        <f>IF(※集計※障害学生情報入力シート!D111="","",INDEX(※集計※障害学生情報入力シート!T:T,※集計※障害学生情報入力シート!D111,1))</f>
        <v/>
      </c>
      <c r="G93" s="669" t="str">
        <f>IF(※集計※障害学生情報入力シート!D111="","",INDEX(障害学生情報入力シート!$D:$D,※集計※障害学生情報入力シート!D111,1))</f>
        <v/>
      </c>
    </row>
    <row r="94" spans="1:7" x14ac:dyDescent="0.4">
      <c r="A94" s="664">
        <v>88</v>
      </c>
      <c r="B94" s="671" t="str">
        <f>IF(※集計※障害学生情報入力シート!D112="","",INDEX(障害学生情報入力シート!E:E,※集計※障害学生情報入力シート!D112,1))</f>
        <v/>
      </c>
      <c r="C94" s="672" t="str">
        <f>IF(※集計※障害学生情報入力シート!D112="","",INDEX(障害学生情報入力シート!F:F,※集計※障害学生情報入力シート!D112,1))</f>
        <v/>
      </c>
      <c r="D94" s="673" t="str">
        <f>IF(※集計※障害学生情報入力シート!D112="","",INDEX(障害学生情報入力シート!$I:$I,※集計※障害学生情報入力シート!D112,1))</f>
        <v/>
      </c>
      <c r="E94" s="674">
        <f t="shared" si="1"/>
        <v>0</v>
      </c>
      <c r="F94" s="675" t="str">
        <f>IF(※集計※障害学生情報入力シート!D112="","",INDEX(※集計※障害学生情報入力シート!T:T,※集計※障害学生情報入力シート!D112,1))</f>
        <v/>
      </c>
      <c r="G94" s="669" t="str">
        <f>IF(※集計※障害学生情報入力シート!D112="","",INDEX(障害学生情報入力シート!$D:$D,※集計※障害学生情報入力シート!D112,1))</f>
        <v/>
      </c>
    </row>
    <row r="95" spans="1:7" x14ac:dyDescent="0.4">
      <c r="A95" s="664">
        <v>89</v>
      </c>
      <c r="B95" s="671" t="str">
        <f>IF(※集計※障害学生情報入力シート!D113="","",INDEX(障害学生情報入力シート!E:E,※集計※障害学生情報入力シート!D113,1))</f>
        <v/>
      </c>
      <c r="C95" s="672" t="str">
        <f>IF(※集計※障害学生情報入力シート!D113="","",INDEX(障害学生情報入力シート!F:F,※集計※障害学生情報入力シート!D113,1))</f>
        <v/>
      </c>
      <c r="D95" s="673" t="str">
        <f>IF(※集計※障害学生情報入力シート!D113="","",INDEX(障害学生情報入力シート!$I:$I,※集計※障害学生情報入力シート!D113,1))</f>
        <v/>
      </c>
      <c r="E95" s="674">
        <f t="shared" si="1"/>
        <v>0</v>
      </c>
      <c r="F95" s="675" t="str">
        <f>IF(※集計※障害学生情報入力シート!D113="","",INDEX(※集計※障害学生情報入力シート!T:T,※集計※障害学生情報入力シート!D113,1))</f>
        <v/>
      </c>
      <c r="G95" s="669" t="str">
        <f>IF(※集計※障害学生情報入力シート!D113="","",INDEX(障害学生情報入力シート!$D:$D,※集計※障害学生情報入力シート!D113,1))</f>
        <v/>
      </c>
    </row>
    <row r="96" spans="1:7" x14ac:dyDescent="0.4">
      <c r="A96" s="664">
        <v>90</v>
      </c>
      <c r="B96" s="671" t="str">
        <f>IF(※集計※障害学生情報入力シート!D114="","",INDEX(障害学生情報入力シート!E:E,※集計※障害学生情報入力シート!D114,1))</f>
        <v/>
      </c>
      <c r="C96" s="672" t="str">
        <f>IF(※集計※障害学生情報入力シート!D114="","",INDEX(障害学生情報入力シート!F:F,※集計※障害学生情報入力シート!D114,1))</f>
        <v/>
      </c>
      <c r="D96" s="673" t="str">
        <f>IF(※集計※障害学生情報入力シート!D114="","",INDEX(障害学生情報入力シート!$I:$I,※集計※障害学生情報入力シート!D114,1))</f>
        <v/>
      </c>
      <c r="E96" s="674">
        <f t="shared" si="1"/>
        <v>0</v>
      </c>
      <c r="F96" s="675" t="str">
        <f>IF(※集計※障害学生情報入力シート!D114="","",INDEX(※集計※障害学生情報入力シート!T:T,※集計※障害学生情報入力シート!D114,1))</f>
        <v/>
      </c>
      <c r="G96" s="669" t="str">
        <f>IF(※集計※障害学生情報入力シート!D114="","",INDEX(障害学生情報入力シート!$D:$D,※集計※障害学生情報入力シート!D114,1))</f>
        <v/>
      </c>
    </row>
    <row r="97" spans="1:7" x14ac:dyDescent="0.4">
      <c r="A97" s="664">
        <v>91</v>
      </c>
      <c r="B97" s="671" t="str">
        <f>IF(※集計※障害学生情報入力シート!D115="","",INDEX(障害学生情報入力シート!E:E,※集計※障害学生情報入力シート!D115,1))</f>
        <v/>
      </c>
      <c r="C97" s="672" t="str">
        <f>IF(※集計※障害学生情報入力シート!D115="","",INDEX(障害学生情報入力シート!F:F,※集計※障害学生情報入力シート!D115,1))</f>
        <v/>
      </c>
      <c r="D97" s="673" t="str">
        <f>IF(※集計※障害学生情報入力シート!D115="","",INDEX(障害学生情報入力シート!$I:$I,※集計※障害学生情報入力シート!D115,1))</f>
        <v/>
      </c>
      <c r="E97" s="674">
        <f t="shared" si="1"/>
        <v>0</v>
      </c>
      <c r="F97" s="675" t="str">
        <f>IF(※集計※障害学生情報入力シート!D115="","",INDEX(※集計※障害学生情報入力シート!T:T,※集計※障害学生情報入力シート!D115,1))</f>
        <v/>
      </c>
      <c r="G97" s="669" t="str">
        <f>IF(※集計※障害学生情報入力シート!D115="","",INDEX(障害学生情報入力シート!$D:$D,※集計※障害学生情報入力シート!D115,1))</f>
        <v/>
      </c>
    </row>
    <row r="98" spans="1:7" x14ac:dyDescent="0.4">
      <c r="A98" s="664">
        <v>92</v>
      </c>
      <c r="B98" s="671" t="str">
        <f>IF(※集計※障害学生情報入力シート!D116="","",INDEX(障害学生情報入力シート!E:E,※集計※障害学生情報入力シート!D116,1))</f>
        <v/>
      </c>
      <c r="C98" s="672" t="str">
        <f>IF(※集計※障害学生情報入力シート!D116="","",INDEX(障害学生情報入力シート!F:F,※集計※障害学生情報入力シート!D116,1))</f>
        <v/>
      </c>
      <c r="D98" s="673" t="str">
        <f>IF(※集計※障害学生情報入力シート!D116="","",INDEX(障害学生情報入力シート!$I:$I,※集計※障害学生情報入力シート!D116,1))</f>
        <v/>
      </c>
      <c r="E98" s="674">
        <f t="shared" si="1"/>
        <v>0</v>
      </c>
      <c r="F98" s="675" t="str">
        <f>IF(※集計※障害学生情報入力シート!D116="","",INDEX(※集計※障害学生情報入力シート!T:T,※集計※障害学生情報入力シート!D116,1))</f>
        <v/>
      </c>
      <c r="G98" s="669" t="str">
        <f>IF(※集計※障害学生情報入力シート!D116="","",INDEX(障害学生情報入力シート!$D:$D,※集計※障害学生情報入力シート!D116,1))</f>
        <v/>
      </c>
    </row>
    <row r="99" spans="1:7" x14ac:dyDescent="0.4">
      <c r="A99" s="664">
        <v>93</v>
      </c>
      <c r="B99" s="671" t="str">
        <f>IF(※集計※障害学生情報入力シート!D117="","",INDEX(障害学生情報入力シート!E:E,※集計※障害学生情報入力シート!D117,1))</f>
        <v/>
      </c>
      <c r="C99" s="672" t="str">
        <f>IF(※集計※障害学生情報入力シート!D117="","",INDEX(障害学生情報入力シート!F:F,※集計※障害学生情報入力シート!D117,1))</f>
        <v/>
      </c>
      <c r="D99" s="673" t="str">
        <f>IF(※集計※障害学生情報入力シート!D117="","",INDEX(障害学生情報入力シート!$I:$I,※集計※障害学生情報入力シート!D117,1))</f>
        <v/>
      </c>
      <c r="E99" s="674">
        <f t="shared" si="1"/>
        <v>0</v>
      </c>
      <c r="F99" s="675" t="str">
        <f>IF(※集計※障害学生情報入力シート!D117="","",INDEX(※集計※障害学生情報入力シート!T:T,※集計※障害学生情報入力シート!D117,1))</f>
        <v/>
      </c>
      <c r="G99" s="669" t="str">
        <f>IF(※集計※障害学生情報入力シート!D117="","",INDEX(障害学生情報入力シート!$D:$D,※集計※障害学生情報入力シート!D117,1))</f>
        <v/>
      </c>
    </row>
    <row r="100" spans="1:7" x14ac:dyDescent="0.4">
      <c r="A100" s="664">
        <v>94</v>
      </c>
      <c r="B100" s="671" t="str">
        <f>IF(※集計※障害学生情報入力シート!D118="","",INDEX(障害学生情報入力シート!E:E,※集計※障害学生情報入力シート!D118,1))</f>
        <v/>
      </c>
      <c r="C100" s="672" t="str">
        <f>IF(※集計※障害学生情報入力シート!D118="","",INDEX(障害学生情報入力シート!F:F,※集計※障害学生情報入力シート!D118,1))</f>
        <v/>
      </c>
      <c r="D100" s="673" t="str">
        <f>IF(※集計※障害学生情報入力シート!D118="","",INDEX(障害学生情報入力シート!$I:$I,※集計※障害学生情報入力シート!D118,1))</f>
        <v/>
      </c>
      <c r="E100" s="674">
        <f t="shared" si="1"/>
        <v>0</v>
      </c>
      <c r="F100" s="675" t="str">
        <f>IF(※集計※障害学生情報入力シート!D118="","",INDEX(※集計※障害学生情報入力シート!T:T,※集計※障害学生情報入力シート!D118,1))</f>
        <v/>
      </c>
      <c r="G100" s="669" t="str">
        <f>IF(※集計※障害学生情報入力シート!D118="","",INDEX(障害学生情報入力シート!$D:$D,※集計※障害学生情報入力シート!D118,1))</f>
        <v/>
      </c>
    </row>
    <row r="101" spans="1:7" x14ac:dyDescent="0.4">
      <c r="A101" s="664">
        <v>95</v>
      </c>
      <c r="B101" s="671" t="str">
        <f>IF(※集計※障害学生情報入力シート!D119="","",INDEX(障害学生情報入力シート!E:E,※集計※障害学生情報入力シート!D119,1))</f>
        <v/>
      </c>
      <c r="C101" s="672" t="str">
        <f>IF(※集計※障害学生情報入力シート!D119="","",INDEX(障害学生情報入力シート!F:F,※集計※障害学生情報入力シート!D119,1))</f>
        <v/>
      </c>
      <c r="D101" s="673" t="str">
        <f>IF(※集計※障害学生情報入力シート!D119="","",INDEX(障害学生情報入力シート!$I:$I,※集計※障害学生情報入力シート!D119,1))</f>
        <v/>
      </c>
      <c r="E101" s="674">
        <f t="shared" si="1"/>
        <v>0</v>
      </c>
      <c r="F101" s="675" t="str">
        <f>IF(※集計※障害学生情報入力シート!D119="","",INDEX(※集計※障害学生情報入力シート!T:T,※集計※障害学生情報入力シート!D119,1))</f>
        <v/>
      </c>
      <c r="G101" s="669" t="str">
        <f>IF(※集計※障害学生情報入力シート!D119="","",INDEX(障害学生情報入力シート!$D:$D,※集計※障害学生情報入力シート!D119,1))</f>
        <v/>
      </c>
    </row>
    <row r="102" spans="1:7" x14ac:dyDescent="0.4">
      <c r="A102" s="664">
        <v>96</v>
      </c>
      <c r="B102" s="671" t="str">
        <f>IF(※集計※障害学生情報入力シート!D120="","",INDEX(障害学生情報入力シート!E:E,※集計※障害学生情報入力シート!D120,1))</f>
        <v/>
      </c>
      <c r="C102" s="672" t="str">
        <f>IF(※集計※障害学生情報入力シート!D120="","",INDEX(障害学生情報入力シート!F:F,※集計※障害学生情報入力シート!D120,1))</f>
        <v/>
      </c>
      <c r="D102" s="673" t="str">
        <f>IF(※集計※障害学生情報入力シート!D120="","",INDEX(障害学生情報入力シート!$I:$I,※集計※障害学生情報入力シート!D120,1))</f>
        <v/>
      </c>
      <c r="E102" s="674">
        <f t="shared" si="1"/>
        <v>0</v>
      </c>
      <c r="F102" s="675" t="str">
        <f>IF(※集計※障害学生情報入力シート!D120="","",INDEX(※集計※障害学生情報入力シート!T:T,※集計※障害学生情報入力シート!D120,1))</f>
        <v/>
      </c>
      <c r="G102" s="669" t="str">
        <f>IF(※集計※障害学生情報入力シート!D120="","",INDEX(障害学生情報入力シート!$D:$D,※集計※障害学生情報入力シート!D120,1))</f>
        <v/>
      </c>
    </row>
    <row r="103" spans="1:7" x14ac:dyDescent="0.4">
      <c r="A103" s="664">
        <v>97</v>
      </c>
      <c r="B103" s="671" t="str">
        <f>IF(※集計※障害学生情報入力シート!D121="","",INDEX(障害学生情報入力シート!E:E,※集計※障害学生情報入力シート!D121,1))</f>
        <v/>
      </c>
      <c r="C103" s="672" t="str">
        <f>IF(※集計※障害学生情報入力シート!D121="","",INDEX(障害学生情報入力シート!F:F,※集計※障害学生情報入力シート!D121,1))</f>
        <v/>
      </c>
      <c r="D103" s="673" t="str">
        <f>IF(※集計※障害学生情報入力シート!D121="","",INDEX(障害学生情報入力シート!$I:$I,※集計※障害学生情報入力シート!D121,1))</f>
        <v/>
      </c>
      <c r="E103" s="674">
        <f t="shared" si="1"/>
        <v>0</v>
      </c>
      <c r="F103" s="675" t="str">
        <f>IF(※集計※障害学生情報入力シート!D121="","",INDEX(※集計※障害学生情報入力シート!T:T,※集計※障害学生情報入力シート!D121,1))</f>
        <v/>
      </c>
      <c r="G103" s="669" t="str">
        <f>IF(※集計※障害学生情報入力シート!D121="","",INDEX(障害学生情報入力シート!$D:$D,※集計※障害学生情報入力シート!D121,1))</f>
        <v/>
      </c>
    </row>
    <row r="104" spans="1:7" x14ac:dyDescent="0.4">
      <c r="A104" s="664">
        <v>98</v>
      </c>
      <c r="B104" s="671" t="str">
        <f>IF(※集計※障害学生情報入力シート!D122="","",INDEX(障害学生情報入力シート!E:E,※集計※障害学生情報入力シート!D122,1))</f>
        <v/>
      </c>
      <c r="C104" s="672" t="str">
        <f>IF(※集計※障害学生情報入力シート!D122="","",INDEX(障害学生情報入力シート!F:F,※集計※障害学生情報入力シート!D122,1))</f>
        <v/>
      </c>
      <c r="D104" s="673" t="str">
        <f>IF(※集計※障害学生情報入力シート!D122="","",INDEX(障害学生情報入力シート!$I:$I,※集計※障害学生情報入力シート!D122,1))</f>
        <v/>
      </c>
      <c r="E104" s="674">
        <f t="shared" si="1"/>
        <v>0</v>
      </c>
      <c r="F104" s="675" t="str">
        <f>IF(※集計※障害学生情報入力シート!D122="","",INDEX(※集計※障害学生情報入力シート!T:T,※集計※障害学生情報入力シート!D122,1))</f>
        <v/>
      </c>
      <c r="G104" s="669" t="str">
        <f>IF(※集計※障害学生情報入力シート!D122="","",INDEX(障害学生情報入力シート!$D:$D,※集計※障害学生情報入力シート!D122,1))</f>
        <v/>
      </c>
    </row>
    <row r="105" spans="1:7" x14ac:dyDescent="0.4">
      <c r="A105" s="664">
        <v>99</v>
      </c>
      <c r="B105" s="671" t="str">
        <f>IF(※集計※障害学生情報入力シート!D123="","",INDEX(障害学生情報入力シート!E:E,※集計※障害学生情報入力シート!D123,1))</f>
        <v/>
      </c>
      <c r="C105" s="672" t="str">
        <f>IF(※集計※障害学生情報入力シート!D123="","",INDEX(障害学生情報入力シート!F:F,※集計※障害学生情報入力シート!D123,1))</f>
        <v/>
      </c>
      <c r="D105" s="673" t="str">
        <f>IF(※集計※障害学生情報入力シート!D123="","",INDEX(障害学生情報入力シート!$I:$I,※集計※障害学生情報入力シート!D123,1))</f>
        <v/>
      </c>
      <c r="E105" s="674">
        <f t="shared" si="1"/>
        <v>0</v>
      </c>
      <c r="F105" s="675" t="str">
        <f>IF(※集計※障害学生情報入力シート!D123="","",INDEX(※集計※障害学生情報入力シート!T:T,※集計※障害学生情報入力シート!D123,1))</f>
        <v/>
      </c>
      <c r="G105" s="669" t="str">
        <f>IF(※集計※障害学生情報入力シート!D123="","",INDEX(障害学生情報入力シート!$D:$D,※集計※障害学生情報入力シート!D123,1))</f>
        <v/>
      </c>
    </row>
    <row r="106" spans="1:7" ht="15.75" thickBot="1" x14ac:dyDescent="0.45">
      <c r="A106" s="676">
        <v>100</v>
      </c>
      <c r="B106" s="677" t="str">
        <f>IF(※集計※障害学生情報入力シート!D124="","",INDEX(障害学生情報入力シート!E:E,※集計※障害学生情報入力シート!D124,1))</f>
        <v/>
      </c>
      <c r="C106" s="678" t="str">
        <f>IF(※集計※障害学生情報入力シート!D124="","",INDEX(障害学生情報入力シート!F:F,※集計※障害学生情報入力シート!D124,1))</f>
        <v/>
      </c>
      <c r="D106" s="679" t="str">
        <f>IF(※集計※障害学生情報入力シート!D124="","",INDEX(障害学生情報入力シート!$I:$I,※集計※障害学生情報入力シート!D124,1))</f>
        <v/>
      </c>
      <c r="E106" s="680">
        <f t="shared" si="1"/>
        <v>0</v>
      </c>
      <c r="F106" s="166" t="str">
        <f>IF(※集計※障害学生情報入力シート!D124="","",INDEX(※集計※障害学生情報入力シート!T:T,※集計※障害学生情報入力シート!D124,1))</f>
        <v/>
      </c>
      <c r="G106" s="681" t="str">
        <f>IF(※集計※障害学生情報入力シート!D124="","",INDEX(障害学生情報入力シート!$D:$D,※集計※障害学生情報入力シート!D124,1))</f>
        <v/>
      </c>
    </row>
    <row r="107" spans="1:7" s="652" customFormat="1" ht="19.5" customHeight="1" thickTop="1" thickBot="1" x14ac:dyDescent="0.45">
      <c r="A107" s="1745" t="s">
        <v>299</v>
      </c>
      <c r="B107" s="1746"/>
      <c r="C107" s="1746"/>
      <c r="D107" s="1747"/>
      <c r="E107" s="682">
        <f>SUM(E7:E106)</f>
        <v>0</v>
      </c>
      <c r="F107" s="683">
        <f>SUM(F7:F106)</f>
        <v>0</v>
      </c>
      <c r="G107" s="683"/>
    </row>
    <row r="108" spans="1:7" ht="21" customHeight="1" x14ac:dyDescent="0.4">
      <c r="A108" s="1748"/>
      <c r="B108" s="1748"/>
      <c r="C108" s="1748"/>
      <c r="D108" s="1748"/>
      <c r="E108" s="1748"/>
      <c r="F108" s="1748"/>
    </row>
    <row r="109" spans="1:7" x14ac:dyDescent="0.4">
      <c r="C109" s="684" t="s">
        <v>40</v>
      </c>
      <c r="D109" s="685" t="s">
        <v>663</v>
      </c>
      <c r="E109" s="685">
        <f>SUMIFS($E$7:$E$106,$B$7:$B$106,$C$109,$C$7:$C$106,$D109)</f>
        <v>0</v>
      </c>
      <c r="F109" s="686">
        <f>SUMIFS($F$7:$F$106,$B$7:$B$106,$C$109,$C$7:$C$106,$D109)</f>
        <v>0</v>
      </c>
    </row>
    <row r="110" spans="1:7" x14ac:dyDescent="0.4">
      <c r="C110" s="684"/>
      <c r="D110" s="685" t="s">
        <v>664</v>
      </c>
      <c r="E110" s="685">
        <f t="shared" ref="E110:E120" si="2">SUMIFS($E$7:$E$106,$B$7:$B$106,$C$109,$C$7:$C$106,$D110)</f>
        <v>0</v>
      </c>
      <c r="F110" s="686">
        <f t="shared" ref="F110:F120" si="3">SUMIFS($F$7:$F$106,$B$7:$B$106,$C$109,$C$7:$C$106,$D110)</f>
        <v>0</v>
      </c>
    </row>
    <row r="111" spans="1:7" x14ac:dyDescent="0.4">
      <c r="C111" s="684"/>
      <c r="D111" s="685" t="s">
        <v>665</v>
      </c>
      <c r="E111" s="685">
        <f t="shared" si="2"/>
        <v>0</v>
      </c>
      <c r="F111" s="686">
        <f t="shared" si="3"/>
        <v>0</v>
      </c>
    </row>
    <row r="112" spans="1:7" x14ac:dyDescent="0.4">
      <c r="C112" s="684"/>
      <c r="D112" s="685" t="s">
        <v>666</v>
      </c>
      <c r="E112" s="685">
        <f t="shared" si="2"/>
        <v>0</v>
      </c>
      <c r="F112" s="686">
        <f t="shared" si="3"/>
        <v>0</v>
      </c>
    </row>
    <row r="113" spans="3:6" x14ac:dyDescent="0.4">
      <c r="C113" s="684"/>
      <c r="D113" s="685" t="s">
        <v>667</v>
      </c>
      <c r="E113" s="685">
        <f t="shared" si="2"/>
        <v>0</v>
      </c>
      <c r="F113" s="686">
        <f t="shared" si="3"/>
        <v>0</v>
      </c>
    </row>
    <row r="114" spans="3:6" hidden="1" x14ac:dyDescent="0.4">
      <c r="C114" s="684"/>
      <c r="D114" s="685" t="s">
        <v>55</v>
      </c>
      <c r="E114" s="685">
        <f t="shared" si="2"/>
        <v>0</v>
      </c>
      <c r="F114" s="686">
        <f t="shared" si="3"/>
        <v>0</v>
      </c>
    </row>
    <row r="115" spans="3:6" x14ac:dyDescent="0.4">
      <c r="C115" s="684"/>
      <c r="D115" s="685" t="s">
        <v>657</v>
      </c>
      <c r="E115" s="685">
        <f t="shared" si="2"/>
        <v>0</v>
      </c>
      <c r="F115" s="686">
        <f t="shared" si="3"/>
        <v>0</v>
      </c>
    </row>
    <row r="116" spans="3:6" hidden="1" x14ac:dyDescent="0.4">
      <c r="C116" s="684"/>
      <c r="D116" s="685" t="s">
        <v>57</v>
      </c>
      <c r="E116" s="685">
        <f t="shared" si="2"/>
        <v>0</v>
      </c>
      <c r="F116" s="686">
        <f t="shared" si="3"/>
        <v>0</v>
      </c>
    </row>
    <row r="117" spans="3:6" x14ac:dyDescent="0.4">
      <c r="C117" s="684"/>
      <c r="D117" s="685" t="s">
        <v>58</v>
      </c>
      <c r="E117" s="685">
        <f t="shared" si="2"/>
        <v>0</v>
      </c>
      <c r="F117" s="686">
        <f t="shared" si="3"/>
        <v>0</v>
      </c>
    </row>
    <row r="118" spans="3:6" x14ac:dyDescent="0.4">
      <c r="C118" s="684"/>
      <c r="D118" s="685" t="s">
        <v>60</v>
      </c>
      <c r="E118" s="685">
        <f t="shared" si="2"/>
        <v>0</v>
      </c>
      <c r="F118" s="686">
        <f t="shared" si="3"/>
        <v>0</v>
      </c>
    </row>
    <row r="119" spans="3:6" x14ac:dyDescent="0.4">
      <c r="C119" s="684"/>
      <c r="D119" s="685" t="s">
        <v>62</v>
      </c>
      <c r="E119" s="685">
        <f t="shared" si="2"/>
        <v>0</v>
      </c>
      <c r="F119" s="686">
        <f t="shared" si="3"/>
        <v>0</v>
      </c>
    </row>
    <row r="120" spans="3:6" x14ac:dyDescent="0.4">
      <c r="C120" s="684"/>
      <c r="D120" s="685" t="s">
        <v>64</v>
      </c>
      <c r="E120" s="685">
        <f t="shared" si="2"/>
        <v>0</v>
      </c>
      <c r="F120" s="686">
        <f t="shared" si="3"/>
        <v>0</v>
      </c>
    </row>
    <row r="121" spans="3:6" x14ac:dyDescent="0.4">
      <c r="C121" s="684" t="s">
        <v>43</v>
      </c>
      <c r="D121" s="685" t="s">
        <v>663</v>
      </c>
      <c r="E121" s="685">
        <f>SUMIFS($E$7:$E$106,$B$7:$B$106,$C$121,$C$7:$C$106,$D121)</f>
        <v>0</v>
      </c>
      <c r="F121" s="686">
        <f>SUMIFS($F$7:$F$106,$B$7:$B$106,$C$121,$C$7:$C$106,$D121)</f>
        <v>0</v>
      </c>
    </row>
    <row r="122" spans="3:6" x14ac:dyDescent="0.4">
      <c r="C122" s="684"/>
      <c r="D122" s="685" t="s">
        <v>664</v>
      </c>
      <c r="E122" s="685">
        <f t="shared" ref="E122:E132" si="4">SUMIFS($E$7:$E$106,$B$7:$B$106,$C$121,$C$7:$C$106,$D122)</f>
        <v>0</v>
      </c>
      <c r="F122" s="686">
        <f t="shared" ref="F122:F132" si="5">SUMIFS($F$7:$F$106,$B$7:$B$106,$C$121,$C$7:$C$106,$D122)</f>
        <v>0</v>
      </c>
    </row>
    <row r="123" spans="3:6" x14ac:dyDescent="0.4">
      <c r="C123" s="684"/>
      <c r="D123" s="685" t="s">
        <v>665</v>
      </c>
      <c r="E123" s="685">
        <f t="shared" si="4"/>
        <v>0</v>
      </c>
      <c r="F123" s="686">
        <f t="shared" si="5"/>
        <v>0</v>
      </c>
    </row>
    <row r="124" spans="3:6" x14ac:dyDescent="0.4">
      <c r="C124" s="684"/>
      <c r="D124" s="685" t="s">
        <v>666</v>
      </c>
      <c r="E124" s="685">
        <f t="shared" si="4"/>
        <v>0</v>
      </c>
      <c r="F124" s="686">
        <f t="shared" si="5"/>
        <v>0</v>
      </c>
    </row>
    <row r="125" spans="3:6" x14ac:dyDescent="0.4">
      <c r="C125" s="684"/>
      <c r="D125" s="685" t="s">
        <v>667</v>
      </c>
      <c r="E125" s="685">
        <f t="shared" si="4"/>
        <v>0</v>
      </c>
      <c r="F125" s="686">
        <f t="shared" si="5"/>
        <v>0</v>
      </c>
    </row>
    <row r="126" spans="3:6" hidden="1" x14ac:dyDescent="0.4">
      <c r="C126" s="684"/>
      <c r="D126" s="685" t="s">
        <v>55</v>
      </c>
      <c r="E126" s="685">
        <f t="shared" si="4"/>
        <v>0</v>
      </c>
      <c r="F126" s="686">
        <f t="shared" si="5"/>
        <v>0</v>
      </c>
    </row>
    <row r="127" spans="3:6" x14ac:dyDescent="0.4">
      <c r="C127" s="684"/>
      <c r="D127" s="685" t="s">
        <v>657</v>
      </c>
      <c r="E127" s="685">
        <f t="shared" si="4"/>
        <v>0</v>
      </c>
      <c r="F127" s="686">
        <f t="shared" si="5"/>
        <v>0</v>
      </c>
    </row>
    <row r="128" spans="3:6" hidden="1" x14ac:dyDescent="0.4">
      <c r="C128" s="684"/>
      <c r="D128" s="685" t="s">
        <v>57</v>
      </c>
      <c r="E128" s="685">
        <f t="shared" si="4"/>
        <v>0</v>
      </c>
      <c r="F128" s="686">
        <f t="shared" si="5"/>
        <v>0</v>
      </c>
    </row>
    <row r="129" spans="3:6" x14ac:dyDescent="0.4">
      <c r="C129" s="684"/>
      <c r="D129" s="685" t="s">
        <v>58</v>
      </c>
      <c r="E129" s="685">
        <f t="shared" si="4"/>
        <v>0</v>
      </c>
      <c r="F129" s="686">
        <f t="shared" si="5"/>
        <v>0</v>
      </c>
    </row>
    <row r="130" spans="3:6" x14ac:dyDescent="0.4">
      <c r="C130" s="684"/>
      <c r="D130" s="685" t="s">
        <v>60</v>
      </c>
      <c r="E130" s="685">
        <f t="shared" si="4"/>
        <v>0</v>
      </c>
      <c r="F130" s="686">
        <f t="shared" si="5"/>
        <v>0</v>
      </c>
    </row>
    <row r="131" spans="3:6" x14ac:dyDescent="0.4">
      <c r="C131" s="684"/>
      <c r="D131" s="685" t="s">
        <v>62</v>
      </c>
      <c r="E131" s="685">
        <f t="shared" si="4"/>
        <v>0</v>
      </c>
      <c r="F131" s="686">
        <f t="shared" si="5"/>
        <v>0</v>
      </c>
    </row>
    <row r="132" spans="3:6" x14ac:dyDescent="0.4">
      <c r="C132" s="684"/>
      <c r="D132" s="685" t="s">
        <v>64</v>
      </c>
      <c r="E132" s="685">
        <f t="shared" si="4"/>
        <v>0</v>
      </c>
      <c r="F132" s="686">
        <f t="shared" si="5"/>
        <v>0</v>
      </c>
    </row>
    <row r="133" spans="3:6" hidden="1" x14ac:dyDescent="0.4">
      <c r="C133" s="684" t="s">
        <v>46</v>
      </c>
      <c r="D133" s="685" t="s">
        <v>39</v>
      </c>
      <c r="E133" s="685">
        <f>SUMIFS($E$7:$E$106,$B$7:$B$106,$C$133,$C$7:$C$106,$D133)</f>
        <v>0</v>
      </c>
      <c r="F133" s="686">
        <f>SUMIFS($F$7:$F$106,$B$7:$B$106,$C$133,$C$7:$C$106,$D133)</f>
        <v>0</v>
      </c>
    </row>
    <row r="134" spans="3:6" hidden="1" x14ac:dyDescent="0.4">
      <c r="C134" s="684"/>
      <c r="D134" s="685" t="s">
        <v>42</v>
      </c>
      <c r="E134" s="685">
        <f t="shared" ref="E134:E144" si="6">SUMIFS($E$7:$E$106,$B$7:$B$106,$C$133,$C$7:$C$106,$D134)</f>
        <v>0</v>
      </c>
      <c r="F134" s="686">
        <f t="shared" ref="F134:F144" si="7">SUMIFS($F$7:$F$106,$B$7:$B$106,$C$133,$C$7:$C$106,$D134)</f>
        <v>0</v>
      </c>
    </row>
    <row r="135" spans="3:6" hidden="1" x14ac:dyDescent="0.4">
      <c r="C135" s="684"/>
      <c r="D135" s="685" t="s">
        <v>45</v>
      </c>
      <c r="E135" s="685">
        <f t="shared" si="6"/>
        <v>0</v>
      </c>
      <c r="F135" s="686">
        <f t="shared" si="7"/>
        <v>0</v>
      </c>
    </row>
    <row r="136" spans="3:6" hidden="1" x14ac:dyDescent="0.4">
      <c r="C136" s="684"/>
      <c r="D136" s="685" t="s">
        <v>47</v>
      </c>
      <c r="E136" s="685">
        <f t="shared" si="6"/>
        <v>0</v>
      </c>
      <c r="F136" s="686">
        <f t="shared" si="7"/>
        <v>0</v>
      </c>
    </row>
    <row r="137" spans="3:6" hidden="1" x14ac:dyDescent="0.4">
      <c r="C137" s="684"/>
      <c r="D137" s="685" t="s">
        <v>52</v>
      </c>
      <c r="E137" s="685">
        <f t="shared" si="6"/>
        <v>0</v>
      </c>
      <c r="F137" s="686">
        <f t="shared" si="7"/>
        <v>0</v>
      </c>
    </row>
    <row r="138" spans="3:6" hidden="1" x14ac:dyDescent="0.4">
      <c r="C138" s="684"/>
      <c r="D138" s="685" t="s">
        <v>55</v>
      </c>
      <c r="E138" s="685">
        <f t="shared" si="6"/>
        <v>0</v>
      </c>
      <c r="F138" s="686">
        <f t="shared" si="7"/>
        <v>0</v>
      </c>
    </row>
    <row r="139" spans="3:6" hidden="1" x14ac:dyDescent="0.4">
      <c r="C139" s="684"/>
      <c r="D139" s="685" t="s">
        <v>56</v>
      </c>
      <c r="E139" s="685">
        <f t="shared" si="6"/>
        <v>0</v>
      </c>
      <c r="F139" s="686">
        <f t="shared" si="7"/>
        <v>0</v>
      </c>
    </row>
    <row r="140" spans="3:6" hidden="1" x14ac:dyDescent="0.4">
      <c r="C140" s="684"/>
      <c r="D140" s="685" t="s">
        <v>57</v>
      </c>
      <c r="E140" s="685">
        <f t="shared" si="6"/>
        <v>0</v>
      </c>
      <c r="F140" s="686">
        <f t="shared" si="7"/>
        <v>0</v>
      </c>
    </row>
    <row r="141" spans="3:6" hidden="1" x14ac:dyDescent="0.4">
      <c r="C141" s="684"/>
      <c r="D141" s="685" t="s">
        <v>58</v>
      </c>
      <c r="E141" s="685">
        <f t="shared" si="6"/>
        <v>0</v>
      </c>
      <c r="F141" s="686">
        <f t="shared" si="7"/>
        <v>0</v>
      </c>
    </row>
    <row r="142" spans="3:6" hidden="1" x14ac:dyDescent="0.4">
      <c r="C142" s="684"/>
      <c r="D142" s="685" t="s">
        <v>60</v>
      </c>
      <c r="E142" s="685">
        <f t="shared" si="6"/>
        <v>0</v>
      </c>
      <c r="F142" s="686">
        <f t="shared" si="7"/>
        <v>0</v>
      </c>
    </row>
    <row r="143" spans="3:6" hidden="1" x14ac:dyDescent="0.4">
      <c r="C143" s="684"/>
      <c r="D143" s="685" t="s">
        <v>62</v>
      </c>
      <c r="E143" s="685">
        <f t="shared" si="6"/>
        <v>0</v>
      </c>
      <c r="F143" s="686">
        <f t="shared" si="7"/>
        <v>0</v>
      </c>
    </row>
    <row r="144" spans="3:6" hidden="1" x14ac:dyDescent="0.4">
      <c r="C144" s="684"/>
      <c r="D144" s="685" t="s">
        <v>64</v>
      </c>
      <c r="E144" s="685">
        <f t="shared" si="6"/>
        <v>0</v>
      </c>
      <c r="F144" s="686">
        <f t="shared" si="7"/>
        <v>0</v>
      </c>
    </row>
    <row r="145" spans="3:6" hidden="1" x14ac:dyDescent="0.4">
      <c r="C145" s="684" t="s">
        <v>48</v>
      </c>
      <c r="D145" s="685" t="s">
        <v>39</v>
      </c>
      <c r="E145" s="685">
        <f>SUMIFS($E$7:$E$106,$B$7:$B$106,$C$145,$C$7:$C$106,$D145)</f>
        <v>0</v>
      </c>
      <c r="F145" s="686">
        <f>SUMIFS($F$7:$F$106,$B$7:$B$106,$C$145,$C$7:$C$106,$D145)</f>
        <v>0</v>
      </c>
    </row>
    <row r="146" spans="3:6" hidden="1" x14ac:dyDescent="0.4">
      <c r="C146" s="684"/>
      <c r="D146" s="685" t="s">
        <v>42</v>
      </c>
      <c r="E146" s="685">
        <f t="shared" ref="E146:E156" si="8">SUMIFS($E$7:$E$106,$B$7:$B$106,$C$145,$C$7:$C$106,$D146)</f>
        <v>0</v>
      </c>
      <c r="F146" s="686">
        <f t="shared" ref="F146:F156" si="9">SUMIFS($F$7:$F$106,$B$7:$B$106,$C$145,$C$7:$C$106,$D146)</f>
        <v>0</v>
      </c>
    </row>
    <row r="147" spans="3:6" hidden="1" x14ac:dyDescent="0.4">
      <c r="C147" s="684"/>
      <c r="D147" s="685" t="s">
        <v>45</v>
      </c>
      <c r="E147" s="685">
        <f t="shared" si="8"/>
        <v>0</v>
      </c>
      <c r="F147" s="686">
        <f t="shared" si="9"/>
        <v>0</v>
      </c>
    </row>
    <row r="148" spans="3:6" hidden="1" x14ac:dyDescent="0.4">
      <c r="C148" s="684"/>
      <c r="D148" s="685" t="s">
        <v>47</v>
      </c>
      <c r="E148" s="685">
        <f t="shared" si="8"/>
        <v>0</v>
      </c>
      <c r="F148" s="686">
        <f t="shared" si="9"/>
        <v>0</v>
      </c>
    </row>
    <row r="149" spans="3:6" hidden="1" x14ac:dyDescent="0.4">
      <c r="C149" s="684"/>
      <c r="D149" s="685" t="s">
        <v>52</v>
      </c>
      <c r="E149" s="685">
        <f t="shared" si="8"/>
        <v>0</v>
      </c>
      <c r="F149" s="686">
        <f t="shared" si="9"/>
        <v>0</v>
      </c>
    </row>
    <row r="150" spans="3:6" hidden="1" x14ac:dyDescent="0.4">
      <c r="C150" s="684"/>
      <c r="D150" s="685" t="s">
        <v>55</v>
      </c>
      <c r="E150" s="685">
        <f t="shared" si="8"/>
        <v>0</v>
      </c>
      <c r="F150" s="686">
        <f t="shared" si="9"/>
        <v>0</v>
      </c>
    </row>
    <row r="151" spans="3:6" hidden="1" x14ac:dyDescent="0.4">
      <c r="C151" s="684"/>
      <c r="D151" s="685" t="s">
        <v>56</v>
      </c>
      <c r="E151" s="685">
        <f t="shared" si="8"/>
        <v>0</v>
      </c>
      <c r="F151" s="686">
        <f t="shared" si="9"/>
        <v>0</v>
      </c>
    </row>
    <row r="152" spans="3:6" hidden="1" x14ac:dyDescent="0.4">
      <c r="C152" s="684"/>
      <c r="D152" s="685" t="s">
        <v>57</v>
      </c>
      <c r="E152" s="685">
        <f t="shared" si="8"/>
        <v>0</v>
      </c>
      <c r="F152" s="686">
        <f t="shared" si="9"/>
        <v>0</v>
      </c>
    </row>
    <row r="153" spans="3:6" hidden="1" x14ac:dyDescent="0.4">
      <c r="C153" s="684"/>
      <c r="D153" s="685" t="s">
        <v>58</v>
      </c>
      <c r="E153" s="685">
        <f t="shared" si="8"/>
        <v>0</v>
      </c>
      <c r="F153" s="686">
        <f t="shared" si="9"/>
        <v>0</v>
      </c>
    </row>
    <row r="154" spans="3:6" hidden="1" x14ac:dyDescent="0.4">
      <c r="C154" s="684"/>
      <c r="D154" s="685" t="s">
        <v>60</v>
      </c>
      <c r="E154" s="685">
        <f t="shared" si="8"/>
        <v>0</v>
      </c>
      <c r="F154" s="686">
        <f t="shared" si="9"/>
        <v>0</v>
      </c>
    </row>
    <row r="155" spans="3:6" hidden="1" x14ac:dyDescent="0.4">
      <c r="C155" s="684"/>
      <c r="D155" s="685" t="s">
        <v>62</v>
      </c>
      <c r="E155" s="685">
        <f t="shared" si="8"/>
        <v>0</v>
      </c>
      <c r="F155" s="686">
        <f t="shared" si="9"/>
        <v>0</v>
      </c>
    </row>
    <row r="156" spans="3:6" hidden="1" x14ac:dyDescent="0.4">
      <c r="C156" s="684"/>
      <c r="D156" s="685" t="s">
        <v>64</v>
      </c>
      <c r="E156" s="685">
        <f t="shared" si="8"/>
        <v>0</v>
      </c>
      <c r="F156" s="686">
        <f t="shared" si="9"/>
        <v>0</v>
      </c>
    </row>
    <row r="157" spans="3:6" x14ac:dyDescent="0.4">
      <c r="C157" s="684" t="s">
        <v>53</v>
      </c>
      <c r="D157" s="685" t="s">
        <v>663</v>
      </c>
      <c r="E157" s="685">
        <f>SUMIFS($E$7:$E$106,$B$7:$B$106,$C$157,$C$7:$C$106,$D157)</f>
        <v>0</v>
      </c>
      <c r="F157" s="686">
        <f>SUMIFS($F$7:$F$106,$B$7:$B$106,$C$157,$C$7:$C$106,$D157)</f>
        <v>0</v>
      </c>
    </row>
    <row r="158" spans="3:6" x14ac:dyDescent="0.4">
      <c r="C158" s="684"/>
      <c r="D158" s="685" t="s">
        <v>664</v>
      </c>
      <c r="E158" s="685">
        <f t="shared" ref="E158:E168" si="10">SUMIFS($E$7:$E$106,$B$7:$B$106,$C$157,$C$7:$C$106,$D158)</f>
        <v>0</v>
      </c>
      <c r="F158" s="686">
        <f t="shared" ref="F158:F168" si="11">SUMIFS($F$7:$F$106,$B$7:$B$106,$C$157,$C$7:$C$106,$D158)</f>
        <v>0</v>
      </c>
    </row>
    <row r="159" spans="3:6" x14ac:dyDescent="0.4">
      <c r="C159" s="684"/>
      <c r="D159" s="685" t="s">
        <v>665</v>
      </c>
      <c r="E159" s="685">
        <f t="shared" si="10"/>
        <v>0</v>
      </c>
      <c r="F159" s="686">
        <f t="shared" si="11"/>
        <v>0</v>
      </c>
    </row>
    <row r="160" spans="3:6" x14ac:dyDescent="0.4">
      <c r="C160" s="684"/>
      <c r="D160" s="685" t="s">
        <v>666</v>
      </c>
      <c r="E160" s="685">
        <f t="shared" si="10"/>
        <v>0</v>
      </c>
      <c r="F160" s="686">
        <f t="shared" si="11"/>
        <v>0</v>
      </c>
    </row>
    <row r="161" spans="3:6" x14ac:dyDescent="0.4">
      <c r="C161" s="684"/>
      <c r="D161" s="685" t="s">
        <v>667</v>
      </c>
      <c r="E161" s="685">
        <f t="shared" si="10"/>
        <v>0</v>
      </c>
      <c r="F161" s="686">
        <f t="shared" si="11"/>
        <v>0</v>
      </c>
    </row>
    <row r="162" spans="3:6" hidden="1" x14ac:dyDescent="0.4">
      <c r="C162" s="684"/>
      <c r="D162" s="685" t="s">
        <v>55</v>
      </c>
      <c r="E162" s="685">
        <f t="shared" si="10"/>
        <v>0</v>
      </c>
      <c r="F162" s="686">
        <f t="shared" si="11"/>
        <v>0</v>
      </c>
    </row>
    <row r="163" spans="3:6" x14ac:dyDescent="0.4">
      <c r="C163" s="684"/>
      <c r="D163" s="685" t="s">
        <v>657</v>
      </c>
      <c r="E163" s="685">
        <f t="shared" si="10"/>
        <v>0</v>
      </c>
      <c r="F163" s="686">
        <f t="shared" si="11"/>
        <v>0</v>
      </c>
    </row>
    <row r="164" spans="3:6" hidden="1" x14ac:dyDescent="0.4">
      <c r="C164" s="684"/>
      <c r="D164" s="685" t="s">
        <v>57</v>
      </c>
      <c r="E164" s="685">
        <f t="shared" si="10"/>
        <v>0</v>
      </c>
      <c r="F164" s="686">
        <f t="shared" si="11"/>
        <v>0</v>
      </c>
    </row>
    <row r="165" spans="3:6" x14ac:dyDescent="0.4">
      <c r="C165" s="684"/>
      <c r="D165" s="685" t="s">
        <v>58</v>
      </c>
      <c r="E165" s="685">
        <f t="shared" si="10"/>
        <v>0</v>
      </c>
      <c r="F165" s="686">
        <f t="shared" si="11"/>
        <v>0</v>
      </c>
    </row>
    <row r="166" spans="3:6" x14ac:dyDescent="0.4">
      <c r="C166" s="684"/>
      <c r="D166" s="685" t="s">
        <v>60</v>
      </c>
      <c r="E166" s="685">
        <f t="shared" si="10"/>
        <v>0</v>
      </c>
      <c r="F166" s="686">
        <f t="shared" si="11"/>
        <v>0</v>
      </c>
    </row>
    <row r="167" spans="3:6" x14ac:dyDescent="0.4">
      <c r="C167" s="684"/>
      <c r="D167" s="685" t="s">
        <v>62</v>
      </c>
      <c r="E167" s="685">
        <f t="shared" si="10"/>
        <v>0</v>
      </c>
      <c r="F167" s="686">
        <f t="shared" si="11"/>
        <v>0</v>
      </c>
    </row>
    <row r="168" spans="3:6" x14ac:dyDescent="0.4">
      <c r="C168" s="684"/>
      <c r="D168" s="685" t="s">
        <v>64</v>
      </c>
      <c r="E168" s="685">
        <f t="shared" si="10"/>
        <v>0</v>
      </c>
      <c r="F168" s="686">
        <f t="shared" si="11"/>
        <v>0</v>
      </c>
    </row>
  </sheetData>
  <sheetProtection algorithmName="SHA-512" hashValue="PVqVNAYWPRnJcU3LxqXp98L8YwBrCNYW8KvLnIlz2ilVbfTeTUiE4vb+lr2XDeAuM+Z2f8alNlzoPUZfR5JUGA==" saltValue="yg6Seh5JFEWBY/ricsf9jQ==" spinCount="100000" sheet="1" formatRows="0"/>
  <mergeCells count="11">
    <mergeCell ref="A107:D107"/>
    <mergeCell ref="A108:F108"/>
    <mergeCell ref="A1:G1"/>
    <mergeCell ref="A2:G2"/>
    <mergeCell ref="A3:G3"/>
    <mergeCell ref="A4:F4"/>
    <mergeCell ref="A5:A6"/>
    <mergeCell ref="B5:B6"/>
    <mergeCell ref="C5:C6"/>
    <mergeCell ref="D5:D6"/>
    <mergeCell ref="G5:G6"/>
  </mergeCells>
  <phoneticPr fontId="2"/>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2" manualBreakCount="2">
    <brk id="56" max="6" man="1"/>
    <brk id="107"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83"/>
  <sheetViews>
    <sheetView workbookViewId="0">
      <selection sqref="A1:G1"/>
    </sheetView>
  </sheetViews>
  <sheetFormatPr defaultRowHeight="15" x14ac:dyDescent="0.4"/>
  <cols>
    <col min="1" max="1" width="5.5" style="44" bestFit="1" customWidth="1"/>
    <col min="2" max="2" width="23.25" style="44" customWidth="1"/>
    <col min="3" max="3" width="33.375" style="44" customWidth="1"/>
    <col min="4" max="4" width="35.5" style="44" customWidth="1"/>
    <col min="5" max="6" width="7.5" style="44" customWidth="1"/>
    <col min="7" max="7" width="19.625" style="44" bestFit="1" customWidth="1"/>
    <col min="8" max="16384" width="9" style="44"/>
  </cols>
  <sheetData>
    <row r="1" spans="1:28" ht="60" customHeight="1" x14ac:dyDescent="0.4">
      <c r="A1" s="1267" t="s">
        <v>334</v>
      </c>
      <c r="B1" s="1267"/>
      <c r="C1" s="1267"/>
      <c r="D1" s="1267"/>
      <c r="E1" s="1267"/>
      <c r="F1" s="1267"/>
      <c r="G1" s="1267"/>
      <c r="H1" s="54"/>
      <c r="I1" s="54"/>
      <c r="J1" s="54"/>
      <c r="K1" s="54"/>
      <c r="L1" s="54"/>
      <c r="M1" s="54"/>
      <c r="N1" s="54"/>
      <c r="O1" s="54"/>
      <c r="P1" s="54"/>
      <c r="Q1" s="54"/>
      <c r="R1" s="54"/>
      <c r="S1" s="54"/>
      <c r="T1" s="54"/>
      <c r="U1" s="54"/>
      <c r="V1" s="54"/>
      <c r="W1" s="54"/>
      <c r="X1" s="54"/>
      <c r="Y1" s="54"/>
      <c r="Z1" s="54"/>
      <c r="AA1" s="54"/>
      <c r="AB1" s="54"/>
    </row>
    <row r="2" spans="1:28" s="652" customFormat="1" ht="17.100000000000001" customHeight="1" x14ac:dyDescent="0.4">
      <c r="A2" s="1395" t="s">
        <v>585</v>
      </c>
      <c r="B2" s="1395"/>
      <c r="C2" s="1395"/>
      <c r="D2" s="1395"/>
      <c r="E2" s="1395"/>
      <c r="F2" s="1395"/>
      <c r="G2" s="1395"/>
    </row>
    <row r="3" spans="1:28" s="56" customFormat="1" ht="21" customHeight="1" x14ac:dyDescent="0.25">
      <c r="A3" s="1756" t="s">
        <v>414</v>
      </c>
      <c r="B3" s="1756"/>
      <c r="C3" s="1756"/>
      <c r="D3" s="1756"/>
      <c r="E3" s="1756"/>
      <c r="F3" s="1756"/>
      <c r="G3" s="1756"/>
    </row>
    <row r="4" spans="1:28" ht="14.25" customHeight="1" thickBot="1" x14ac:dyDescent="0.45">
      <c r="A4" s="1750"/>
      <c r="B4" s="1750"/>
      <c r="C4" s="1750"/>
      <c r="D4" s="1750"/>
      <c r="E4" s="1750"/>
      <c r="F4" s="1750"/>
    </row>
    <row r="5" spans="1:28" ht="51" customHeight="1" x14ac:dyDescent="0.4">
      <c r="A5" s="1751"/>
      <c r="B5" s="1751" t="s">
        <v>409</v>
      </c>
      <c r="C5" s="1754" t="s">
        <v>410</v>
      </c>
      <c r="D5" s="1754" t="s">
        <v>411</v>
      </c>
      <c r="E5" s="653" t="s">
        <v>415</v>
      </c>
      <c r="F5" s="654" t="s">
        <v>416</v>
      </c>
      <c r="G5" s="1754" t="s">
        <v>412</v>
      </c>
    </row>
    <row r="6" spans="1:28" ht="36.75" thickBot="1" x14ac:dyDescent="0.45">
      <c r="A6" s="1752"/>
      <c r="B6" s="1753"/>
      <c r="C6" s="1755"/>
      <c r="D6" s="1755"/>
      <c r="E6" s="655" t="s">
        <v>346</v>
      </c>
      <c r="F6" s="656" t="s">
        <v>413</v>
      </c>
      <c r="G6" s="1755"/>
    </row>
    <row r="7" spans="1:28" x14ac:dyDescent="0.4">
      <c r="A7" s="657">
        <v>1</v>
      </c>
      <c r="B7" s="658" t="str">
        <f>IF(※集計※障害学生情報入力シート!G25="","",INDEX(障害学生情報入力シート!E:E,※集計※障害学生情報入力シート!G25,1))</f>
        <v/>
      </c>
      <c r="C7" s="659" t="str">
        <f>IF(※集計※障害学生情報入力シート!G25="","",INDEX(障害学生情報入力シート!F:F,※集計※障害学生情報入力シート!G25,1))</f>
        <v/>
      </c>
      <c r="D7" s="660" t="str">
        <f>IF(※集計※障害学生情報入力シート!G25="","",INDEX(障害学生情報入力シート!$I:$I,※集計※障害学生情報入力シート!G25,1))</f>
        <v/>
      </c>
      <c r="E7" s="661">
        <f>IF(D7="",0,1)</f>
        <v>0</v>
      </c>
      <c r="F7" s="662" t="str">
        <f>IF(※集計※障害学生情報入力シート!G25="","",INDEX(※集計※障害学生情報入力シート!T:T,※集計※障害学生情報入力シート!G25,1))</f>
        <v/>
      </c>
      <c r="G7" s="687" t="str">
        <f>IF(※集計※障害学生情報入力シート!G25="","",INDEX(障害学生情報入力シート!D:D,※集計※障害学生情報入力シート!G25,1))</f>
        <v/>
      </c>
    </row>
    <row r="8" spans="1:28" x14ac:dyDescent="0.4">
      <c r="A8" s="664">
        <v>2</v>
      </c>
      <c r="B8" s="665" t="str">
        <f>IF(※集計※障害学生情報入力シート!G26="","",INDEX(障害学生情報入力シート!E:E,※集計※障害学生情報入力シート!G26,1))</f>
        <v/>
      </c>
      <c r="C8" s="666" t="str">
        <f>IF(※集計※障害学生情報入力シート!G26="","",INDEX(障害学生情報入力シート!F:F,※集計※障害学生情報入力シート!G26,1))</f>
        <v/>
      </c>
      <c r="D8" s="667" t="str">
        <f>IF(※集計※障害学生情報入力シート!G26="","",INDEX(障害学生情報入力シート!$I:$I,※集計※障害学生情報入力シート!G26,1))</f>
        <v/>
      </c>
      <c r="E8" s="668">
        <f t="shared" ref="E8:E71" si="0">IF(D8="",0,1)</f>
        <v>0</v>
      </c>
      <c r="F8" s="104" t="str">
        <f>IF(※集計※障害学生情報入力シート!G26="","",INDEX(※集計※障害学生情報入力シート!T:T,※集計※障害学生情報入力シート!G26,1))</f>
        <v/>
      </c>
      <c r="G8" s="688" t="str">
        <f>IF(※集計※障害学生情報入力シート!G26="","",INDEX(障害学生情報入力シート!D:D,※集計※障害学生情報入力シート!G26,1))</f>
        <v/>
      </c>
    </row>
    <row r="9" spans="1:28" ht="13.5" customHeight="1" x14ac:dyDescent="0.4">
      <c r="A9" s="664">
        <v>3</v>
      </c>
      <c r="B9" s="665" t="str">
        <f>IF(※集計※障害学生情報入力シート!G27="","",INDEX(障害学生情報入力シート!E:E,※集計※障害学生情報入力シート!G27,1))</f>
        <v/>
      </c>
      <c r="C9" s="666" t="str">
        <f>IF(※集計※障害学生情報入力シート!G27="","",INDEX(障害学生情報入力シート!F:F,※集計※障害学生情報入力シート!G27,1))</f>
        <v/>
      </c>
      <c r="D9" s="670" t="str">
        <f>IF(※集計※障害学生情報入力シート!G27="","",INDEX(障害学生情報入力シート!$I:$I,※集計※障害学生情報入力シート!G27,1))</f>
        <v/>
      </c>
      <c r="E9" s="668">
        <f t="shared" si="0"/>
        <v>0</v>
      </c>
      <c r="F9" s="104" t="str">
        <f>IF(※集計※障害学生情報入力シート!G27="","",INDEX(※集計※障害学生情報入力シート!T:T,※集計※障害学生情報入力シート!G27,1))</f>
        <v/>
      </c>
      <c r="G9" s="669" t="str">
        <f>IF(※集計※障害学生情報入力シート!G27="","",INDEX(障害学生情報入力シート!D:D,※集計※障害学生情報入力シート!G27,1))</f>
        <v/>
      </c>
    </row>
    <row r="10" spans="1:28" ht="13.5" customHeight="1" x14ac:dyDescent="0.4">
      <c r="A10" s="664">
        <v>4</v>
      </c>
      <c r="B10" s="665" t="str">
        <f>IF(※集計※障害学生情報入力シート!G28="","",INDEX(障害学生情報入力シート!E:E,※集計※障害学生情報入力シート!G28,1))</f>
        <v/>
      </c>
      <c r="C10" s="666" t="str">
        <f>IF(※集計※障害学生情報入力シート!G28="","",INDEX(障害学生情報入力シート!F:F,※集計※障害学生情報入力シート!G28,1))</f>
        <v/>
      </c>
      <c r="D10" s="670" t="str">
        <f>IF(※集計※障害学生情報入力シート!G28="","",INDEX(障害学生情報入力シート!$I:$I,※集計※障害学生情報入力シート!G28,1))</f>
        <v/>
      </c>
      <c r="E10" s="668">
        <f t="shared" si="0"/>
        <v>0</v>
      </c>
      <c r="F10" s="104" t="str">
        <f>IF(※集計※障害学生情報入力シート!G28="","",INDEX(※集計※障害学生情報入力シート!T:T,※集計※障害学生情報入力シート!G28,1))</f>
        <v/>
      </c>
      <c r="G10" s="669" t="str">
        <f>IF(※集計※障害学生情報入力シート!G28="","",INDEX(障害学生情報入力シート!D:D,※集計※障害学生情報入力シート!G28,1))</f>
        <v/>
      </c>
    </row>
    <row r="11" spans="1:28" ht="13.5" customHeight="1" x14ac:dyDescent="0.4">
      <c r="A11" s="664">
        <v>5</v>
      </c>
      <c r="B11" s="665" t="str">
        <f>IF(※集計※障害学生情報入力シート!G29="","",INDEX(障害学生情報入力シート!E:E,※集計※障害学生情報入力シート!G29,1))</f>
        <v/>
      </c>
      <c r="C11" s="666" t="str">
        <f>IF(※集計※障害学生情報入力シート!G29="","",INDEX(障害学生情報入力シート!F:F,※集計※障害学生情報入力シート!G29,1))</f>
        <v/>
      </c>
      <c r="D11" s="670" t="str">
        <f>IF(※集計※障害学生情報入力シート!G29="","",INDEX(障害学生情報入力シート!$I:$I,※集計※障害学生情報入力シート!G29,1))</f>
        <v/>
      </c>
      <c r="E11" s="668">
        <f t="shared" si="0"/>
        <v>0</v>
      </c>
      <c r="F11" s="104" t="str">
        <f>IF(※集計※障害学生情報入力シート!G29="","",INDEX(※集計※障害学生情報入力シート!T:T,※集計※障害学生情報入力シート!G29,1))</f>
        <v/>
      </c>
      <c r="G11" s="669" t="str">
        <f>IF(※集計※障害学生情報入力シート!G29="","",INDEX(障害学生情報入力シート!D:D,※集計※障害学生情報入力シート!G29,1))</f>
        <v/>
      </c>
    </row>
    <row r="12" spans="1:28" ht="13.5" customHeight="1" x14ac:dyDescent="0.4">
      <c r="A12" s="664">
        <v>6</v>
      </c>
      <c r="B12" s="665" t="str">
        <f>IF(※集計※障害学生情報入力シート!G30="","",INDEX(障害学生情報入力シート!E:E,※集計※障害学生情報入力シート!G30,1))</f>
        <v/>
      </c>
      <c r="C12" s="666" t="str">
        <f>IF(※集計※障害学生情報入力シート!G30="","",INDEX(障害学生情報入力シート!F:F,※集計※障害学生情報入力シート!G30,1))</f>
        <v/>
      </c>
      <c r="D12" s="670" t="str">
        <f>IF(※集計※障害学生情報入力シート!G30="","",INDEX(障害学生情報入力シート!$I:$I,※集計※障害学生情報入力シート!G30,1))</f>
        <v/>
      </c>
      <c r="E12" s="668">
        <f t="shared" si="0"/>
        <v>0</v>
      </c>
      <c r="F12" s="104" t="str">
        <f>IF(※集計※障害学生情報入力シート!G30="","",INDEX(※集計※障害学生情報入力シート!T:T,※集計※障害学生情報入力シート!G30,1))</f>
        <v/>
      </c>
      <c r="G12" s="669" t="str">
        <f>IF(※集計※障害学生情報入力シート!G30="","",INDEX(障害学生情報入力シート!D:D,※集計※障害学生情報入力シート!G30,1))</f>
        <v/>
      </c>
    </row>
    <row r="13" spans="1:28" ht="14.25" customHeight="1" x14ac:dyDescent="0.4">
      <c r="A13" s="664">
        <v>7</v>
      </c>
      <c r="B13" s="665" t="str">
        <f>IF(※集計※障害学生情報入力シート!G31="","",INDEX(障害学生情報入力シート!E:E,※集計※障害学生情報入力シート!G31,1))</f>
        <v/>
      </c>
      <c r="C13" s="666" t="str">
        <f>IF(※集計※障害学生情報入力シート!G31="","",INDEX(障害学生情報入力シート!F:F,※集計※障害学生情報入力シート!G31,1))</f>
        <v/>
      </c>
      <c r="D13" s="670" t="str">
        <f>IF(※集計※障害学生情報入力シート!G31="","",INDEX(障害学生情報入力シート!$I:$I,※集計※障害学生情報入力シート!G31,1))</f>
        <v/>
      </c>
      <c r="E13" s="668">
        <f t="shared" si="0"/>
        <v>0</v>
      </c>
      <c r="F13" s="104" t="str">
        <f>IF(※集計※障害学生情報入力シート!G31="","",INDEX(※集計※障害学生情報入力シート!T:T,※集計※障害学生情報入力シート!G31,1))</f>
        <v/>
      </c>
      <c r="G13" s="669" t="str">
        <f>IF(※集計※障害学生情報入力シート!G31="","",INDEX(障害学生情報入力シート!D:D,※集計※障害学生情報入力シート!G31,1))</f>
        <v/>
      </c>
    </row>
    <row r="14" spans="1:28" ht="15.75" customHeight="1" x14ac:dyDescent="0.4">
      <c r="A14" s="664">
        <v>8</v>
      </c>
      <c r="B14" s="665" t="str">
        <f>IF(※集計※障害学生情報入力シート!G32="","",INDEX(障害学生情報入力シート!E:E,※集計※障害学生情報入力シート!G32,1))</f>
        <v/>
      </c>
      <c r="C14" s="666" t="str">
        <f>IF(※集計※障害学生情報入力シート!G32="","",INDEX(障害学生情報入力シート!F:F,※集計※障害学生情報入力シート!G32,1))</f>
        <v/>
      </c>
      <c r="D14" s="670" t="str">
        <f>IF(※集計※障害学生情報入力シート!G32="","",INDEX(障害学生情報入力シート!$I:$I,※集計※障害学生情報入力シート!G32,1))</f>
        <v/>
      </c>
      <c r="E14" s="668">
        <f t="shared" si="0"/>
        <v>0</v>
      </c>
      <c r="F14" s="104" t="str">
        <f>IF(※集計※障害学生情報入力シート!G32="","",INDEX(※集計※障害学生情報入力シート!T:T,※集計※障害学生情報入力シート!G32,1))</f>
        <v/>
      </c>
      <c r="G14" s="669" t="str">
        <f>IF(※集計※障害学生情報入力シート!G32="","",INDEX(障害学生情報入力シート!D:D,※集計※障害学生情報入力シート!G32,1))</f>
        <v/>
      </c>
    </row>
    <row r="15" spans="1:28" ht="15" customHeight="1" x14ac:dyDescent="0.4">
      <c r="A15" s="664">
        <v>9</v>
      </c>
      <c r="B15" s="665" t="str">
        <f>IF(※集計※障害学生情報入力シート!G33="","",INDEX(障害学生情報入力シート!E:E,※集計※障害学生情報入力シート!G33,1))</f>
        <v/>
      </c>
      <c r="C15" s="666" t="str">
        <f>IF(※集計※障害学生情報入力シート!G33="","",INDEX(障害学生情報入力シート!F:F,※集計※障害学生情報入力シート!G33,1))</f>
        <v/>
      </c>
      <c r="D15" s="670" t="str">
        <f>IF(※集計※障害学生情報入力シート!G33="","",INDEX(障害学生情報入力シート!$I:$I,※集計※障害学生情報入力シート!G33,1))</f>
        <v/>
      </c>
      <c r="E15" s="668">
        <f t="shared" si="0"/>
        <v>0</v>
      </c>
      <c r="F15" s="104" t="str">
        <f>IF(※集計※障害学生情報入力シート!G33="","",INDEX(※集計※障害学生情報入力シート!T:T,※集計※障害学生情報入力シート!G33,1))</f>
        <v/>
      </c>
      <c r="G15" s="669" t="str">
        <f>IF(※集計※障害学生情報入力シート!G33="","",INDEX(障害学生情報入力シート!D:D,※集計※障害学生情報入力シート!G33,1))</f>
        <v/>
      </c>
    </row>
    <row r="16" spans="1:28" x14ac:dyDescent="0.4">
      <c r="A16" s="664">
        <v>10</v>
      </c>
      <c r="B16" s="665" t="str">
        <f>IF(※集計※障害学生情報入力シート!G34="","",INDEX(障害学生情報入力シート!E:E,※集計※障害学生情報入力シート!G34,1))</f>
        <v/>
      </c>
      <c r="C16" s="666" t="str">
        <f>IF(※集計※障害学生情報入力シート!G34="","",INDEX(障害学生情報入力シート!F:F,※集計※障害学生情報入力シート!G34,1))</f>
        <v/>
      </c>
      <c r="D16" s="670" t="str">
        <f>IF(※集計※障害学生情報入力シート!G34="","",INDEX(障害学生情報入力シート!$I:$I,※集計※障害学生情報入力シート!G34,1))</f>
        <v/>
      </c>
      <c r="E16" s="668">
        <f t="shared" si="0"/>
        <v>0</v>
      </c>
      <c r="F16" s="104" t="str">
        <f>IF(※集計※障害学生情報入力シート!G34="","",INDEX(※集計※障害学生情報入力シート!T:T,※集計※障害学生情報入力シート!G34,1))</f>
        <v/>
      </c>
      <c r="G16" s="669" t="str">
        <f>IF(※集計※障害学生情報入力シート!G34="","",INDEX(障害学生情報入力シート!D:D,※集計※障害学生情報入力シート!G34,1))</f>
        <v/>
      </c>
    </row>
    <row r="17" spans="1:7" x14ac:dyDescent="0.4">
      <c r="A17" s="664">
        <v>11</v>
      </c>
      <c r="B17" s="665" t="str">
        <f>IF(※集計※障害学生情報入力シート!G35="","",INDEX(障害学生情報入力シート!E:E,※集計※障害学生情報入力シート!G35,1))</f>
        <v/>
      </c>
      <c r="C17" s="666" t="str">
        <f>IF(※集計※障害学生情報入力シート!G35="","",INDEX(障害学生情報入力シート!F:F,※集計※障害学生情報入力シート!G35,1))</f>
        <v/>
      </c>
      <c r="D17" s="670" t="str">
        <f>IF(※集計※障害学生情報入力シート!G35="","",INDEX(障害学生情報入力シート!$I:$I,※集計※障害学生情報入力シート!G35,1))</f>
        <v/>
      </c>
      <c r="E17" s="668">
        <f t="shared" si="0"/>
        <v>0</v>
      </c>
      <c r="F17" s="104" t="str">
        <f>IF(※集計※障害学生情報入力シート!G35="","",INDEX(※集計※障害学生情報入力シート!T:T,※集計※障害学生情報入力シート!G35,1))</f>
        <v/>
      </c>
      <c r="G17" s="669" t="str">
        <f>IF(※集計※障害学生情報入力シート!G35="","",INDEX(障害学生情報入力シート!D:D,※集計※障害学生情報入力シート!G35,1))</f>
        <v/>
      </c>
    </row>
    <row r="18" spans="1:7" x14ac:dyDescent="0.4">
      <c r="A18" s="664">
        <v>12</v>
      </c>
      <c r="B18" s="665" t="str">
        <f>IF(※集計※障害学生情報入力シート!G36="","",INDEX(障害学生情報入力シート!E:E,※集計※障害学生情報入力シート!G36,1))</f>
        <v/>
      </c>
      <c r="C18" s="666" t="str">
        <f>IF(※集計※障害学生情報入力シート!G36="","",INDEX(障害学生情報入力シート!F:F,※集計※障害学生情報入力シート!G36,1))</f>
        <v/>
      </c>
      <c r="D18" s="670" t="str">
        <f>IF(※集計※障害学生情報入力シート!G36="","",INDEX(障害学生情報入力シート!$I:$I,※集計※障害学生情報入力シート!G36,1))</f>
        <v/>
      </c>
      <c r="E18" s="668">
        <f t="shared" si="0"/>
        <v>0</v>
      </c>
      <c r="F18" s="104" t="str">
        <f>IF(※集計※障害学生情報入力シート!G36="","",INDEX(※集計※障害学生情報入力シート!T:T,※集計※障害学生情報入力シート!G36,1))</f>
        <v/>
      </c>
      <c r="G18" s="669" t="str">
        <f>IF(※集計※障害学生情報入力シート!G36="","",INDEX(障害学生情報入力シート!D:D,※集計※障害学生情報入力シート!G36,1))</f>
        <v/>
      </c>
    </row>
    <row r="19" spans="1:7" x14ac:dyDescent="0.4">
      <c r="A19" s="664">
        <v>13</v>
      </c>
      <c r="B19" s="665" t="str">
        <f>IF(※集計※障害学生情報入力シート!G37="","",INDEX(障害学生情報入力シート!E:E,※集計※障害学生情報入力シート!G37,1))</f>
        <v/>
      </c>
      <c r="C19" s="666" t="str">
        <f>IF(※集計※障害学生情報入力シート!G37="","",INDEX(障害学生情報入力シート!F:F,※集計※障害学生情報入力シート!G37,1))</f>
        <v/>
      </c>
      <c r="D19" s="670" t="str">
        <f>IF(※集計※障害学生情報入力シート!G37="","",INDEX(障害学生情報入力シート!$I:$I,※集計※障害学生情報入力シート!G37,1))</f>
        <v/>
      </c>
      <c r="E19" s="668">
        <f t="shared" si="0"/>
        <v>0</v>
      </c>
      <c r="F19" s="104" t="str">
        <f>IF(※集計※障害学生情報入力シート!G37="","",INDEX(※集計※障害学生情報入力シート!T:T,※集計※障害学生情報入力シート!G37,1))</f>
        <v/>
      </c>
      <c r="G19" s="669" t="str">
        <f>IF(※集計※障害学生情報入力シート!G37="","",INDEX(障害学生情報入力シート!D:D,※集計※障害学生情報入力シート!G37,1))</f>
        <v/>
      </c>
    </row>
    <row r="20" spans="1:7" x14ac:dyDescent="0.4">
      <c r="A20" s="664">
        <v>14</v>
      </c>
      <c r="B20" s="665" t="str">
        <f>IF(※集計※障害学生情報入力シート!G38="","",INDEX(障害学生情報入力シート!E:E,※集計※障害学生情報入力シート!G38,1))</f>
        <v/>
      </c>
      <c r="C20" s="666" t="str">
        <f>IF(※集計※障害学生情報入力シート!G38="","",INDEX(障害学生情報入力シート!F:F,※集計※障害学生情報入力シート!G38,1))</f>
        <v/>
      </c>
      <c r="D20" s="670" t="str">
        <f>IF(※集計※障害学生情報入力シート!G38="","",INDEX(障害学生情報入力シート!$I:$I,※集計※障害学生情報入力シート!G38,1))</f>
        <v/>
      </c>
      <c r="E20" s="668">
        <f t="shared" si="0"/>
        <v>0</v>
      </c>
      <c r="F20" s="104" t="str">
        <f>IF(※集計※障害学生情報入力シート!G38="","",INDEX(※集計※障害学生情報入力シート!T:T,※集計※障害学生情報入力シート!G38,1))</f>
        <v/>
      </c>
      <c r="G20" s="669" t="str">
        <f>IF(※集計※障害学生情報入力シート!G38="","",INDEX(障害学生情報入力シート!D:D,※集計※障害学生情報入力シート!G38,1))</f>
        <v/>
      </c>
    </row>
    <row r="21" spans="1:7" x14ac:dyDescent="0.4">
      <c r="A21" s="664">
        <v>15</v>
      </c>
      <c r="B21" s="665" t="str">
        <f>IF(※集計※障害学生情報入力シート!G39="","",INDEX(障害学生情報入力シート!E:E,※集計※障害学生情報入力シート!G39,1))</f>
        <v/>
      </c>
      <c r="C21" s="666" t="str">
        <f>IF(※集計※障害学生情報入力シート!G39="","",INDEX(障害学生情報入力シート!F:F,※集計※障害学生情報入力シート!G39,1))</f>
        <v/>
      </c>
      <c r="D21" s="670" t="str">
        <f>IF(※集計※障害学生情報入力シート!G39="","",INDEX(障害学生情報入力シート!$I:$I,※集計※障害学生情報入力シート!G39,1))</f>
        <v/>
      </c>
      <c r="E21" s="668">
        <f t="shared" si="0"/>
        <v>0</v>
      </c>
      <c r="F21" s="104" t="str">
        <f>IF(※集計※障害学生情報入力シート!G39="","",INDEX(※集計※障害学生情報入力シート!T:T,※集計※障害学生情報入力シート!G39,1))</f>
        <v/>
      </c>
      <c r="G21" s="669" t="str">
        <f>IF(※集計※障害学生情報入力シート!G39="","",INDEX(障害学生情報入力シート!D:D,※集計※障害学生情報入力シート!G39,1))</f>
        <v/>
      </c>
    </row>
    <row r="22" spans="1:7" x14ac:dyDescent="0.4">
      <c r="A22" s="664">
        <v>16</v>
      </c>
      <c r="B22" s="665" t="str">
        <f>IF(※集計※障害学生情報入力シート!G40="","",INDEX(障害学生情報入力シート!E:E,※集計※障害学生情報入力シート!G40,1))</f>
        <v/>
      </c>
      <c r="C22" s="666" t="str">
        <f>IF(※集計※障害学生情報入力シート!G40="","",INDEX(障害学生情報入力シート!F:F,※集計※障害学生情報入力シート!G40,1))</f>
        <v/>
      </c>
      <c r="D22" s="670" t="str">
        <f>IF(※集計※障害学生情報入力シート!G40="","",INDEX(障害学生情報入力シート!$I:$I,※集計※障害学生情報入力シート!G40,1))</f>
        <v/>
      </c>
      <c r="E22" s="668">
        <f t="shared" si="0"/>
        <v>0</v>
      </c>
      <c r="F22" s="104" t="str">
        <f>IF(※集計※障害学生情報入力シート!G40="","",INDEX(※集計※障害学生情報入力シート!T:T,※集計※障害学生情報入力シート!G40,1))</f>
        <v/>
      </c>
      <c r="G22" s="669" t="str">
        <f>IF(※集計※障害学生情報入力シート!G40="","",INDEX(障害学生情報入力シート!D:D,※集計※障害学生情報入力シート!G40,1))</f>
        <v/>
      </c>
    </row>
    <row r="23" spans="1:7" x14ac:dyDescent="0.4">
      <c r="A23" s="664">
        <v>17</v>
      </c>
      <c r="B23" s="665" t="str">
        <f>IF(※集計※障害学生情報入力シート!G41="","",INDEX(障害学生情報入力シート!E:E,※集計※障害学生情報入力シート!G41,1))</f>
        <v/>
      </c>
      <c r="C23" s="666" t="str">
        <f>IF(※集計※障害学生情報入力シート!G41="","",INDEX(障害学生情報入力シート!F:F,※集計※障害学生情報入力シート!G41,1))</f>
        <v/>
      </c>
      <c r="D23" s="670" t="str">
        <f>IF(※集計※障害学生情報入力シート!G41="","",INDEX(障害学生情報入力シート!$I:$I,※集計※障害学生情報入力シート!G41,1))</f>
        <v/>
      </c>
      <c r="E23" s="668">
        <f t="shared" si="0"/>
        <v>0</v>
      </c>
      <c r="F23" s="104" t="str">
        <f>IF(※集計※障害学生情報入力シート!G41="","",INDEX(※集計※障害学生情報入力シート!T:T,※集計※障害学生情報入力シート!G41,1))</f>
        <v/>
      </c>
      <c r="G23" s="669" t="str">
        <f>IF(※集計※障害学生情報入力シート!G41="","",INDEX(障害学生情報入力シート!D:D,※集計※障害学生情報入力シート!G41,1))</f>
        <v/>
      </c>
    </row>
    <row r="24" spans="1:7" x14ac:dyDescent="0.4">
      <c r="A24" s="664">
        <v>18</v>
      </c>
      <c r="B24" s="665" t="str">
        <f>IF(※集計※障害学生情報入力シート!G42="","",INDEX(障害学生情報入力シート!E:E,※集計※障害学生情報入力シート!G42,1))</f>
        <v/>
      </c>
      <c r="C24" s="666" t="str">
        <f>IF(※集計※障害学生情報入力シート!G42="","",INDEX(障害学生情報入力シート!F:F,※集計※障害学生情報入力シート!G42,1))</f>
        <v/>
      </c>
      <c r="D24" s="670" t="str">
        <f>IF(※集計※障害学生情報入力シート!G42="","",INDEX(障害学生情報入力シート!$I:$I,※集計※障害学生情報入力シート!G42,1))</f>
        <v/>
      </c>
      <c r="E24" s="668">
        <f t="shared" si="0"/>
        <v>0</v>
      </c>
      <c r="F24" s="104" t="str">
        <f>IF(※集計※障害学生情報入力シート!G42="","",INDEX(※集計※障害学生情報入力シート!T:T,※集計※障害学生情報入力シート!G42,1))</f>
        <v/>
      </c>
      <c r="G24" s="669" t="str">
        <f>IF(※集計※障害学生情報入力シート!G42="","",INDEX(障害学生情報入力シート!D:D,※集計※障害学生情報入力シート!G42,1))</f>
        <v/>
      </c>
    </row>
    <row r="25" spans="1:7" x14ac:dyDescent="0.4">
      <c r="A25" s="664">
        <v>19</v>
      </c>
      <c r="B25" s="665" t="str">
        <f>IF(※集計※障害学生情報入力シート!G43="","",INDEX(障害学生情報入力シート!E:E,※集計※障害学生情報入力シート!G43,1))</f>
        <v/>
      </c>
      <c r="C25" s="666" t="str">
        <f>IF(※集計※障害学生情報入力シート!G43="","",INDEX(障害学生情報入力シート!F:F,※集計※障害学生情報入力シート!G43,1))</f>
        <v/>
      </c>
      <c r="D25" s="670" t="str">
        <f>IF(※集計※障害学生情報入力シート!G43="","",INDEX(障害学生情報入力シート!$I:$I,※集計※障害学生情報入力シート!G43,1))</f>
        <v/>
      </c>
      <c r="E25" s="668">
        <f t="shared" si="0"/>
        <v>0</v>
      </c>
      <c r="F25" s="104" t="str">
        <f>IF(※集計※障害学生情報入力シート!G43="","",INDEX(※集計※障害学生情報入力シート!T:T,※集計※障害学生情報入力シート!G43,1))</f>
        <v/>
      </c>
      <c r="G25" s="669" t="str">
        <f>IF(※集計※障害学生情報入力シート!G43="","",INDEX(障害学生情報入力シート!D:D,※集計※障害学生情報入力シート!G43,1))</f>
        <v/>
      </c>
    </row>
    <row r="26" spans="1:7" x14ac:dyDescent="0.4">
      <c r="A26" s="664">
        <v>20</v>
      </c>
      <c r="B26" s="665" t="str">
        <f>IF(※集計※障害学生情報入力シート!G44="","",INDEX(障害学生情報入力シート!E:E,※集計※障害学生情報入力シート!G44,1))</f>
        <v/>
      </c>
      <c r="C26" s="666" t="str">
        <f>IF(※集計※障害学生情報入力シート!G44="","",INDEX(障害学生情報入力シート!F:F,※集計※障害学生情報入力シート!G44,1))</f>
        <v/>
      </c>
      <c r="D26" s="670" t="str">
        <f>IF(※集計※障害学生情報入力シート!G44="","",INDEX(障害学生情報入力シート!$I:$I,※集計※障害学生情報入力シート!G44,1))</f>
        <v/>
      </c>
      <c r="E26" s="668">
        <f t="shared" si="0"/>
        <v>0</v>
      </c>
      <c r="F26" s="104" t="str">
        <f>IF(※集計※障害学生情報入力シート!G44="","",INDEX(※集計※障害学生情報入力シート!T:T,※集計※障害学生情報入力シート!G44,1))</f>
        <v/>
      </c>
      <c r="G26" s="669" t="str">
        <f>IF(※集計※障害学生情報入力シート!G44="","",INDEX(障害学生情報入力シート!D:D,※集計※障害学生情報入力シート!G44,1))</f>
        <v/>
      </c>
    </row>
    <row r="27" spans="1:7" x14ac:dyDescent="0.4">
      <c r="A27" s="664">
        <v>21</v>
      </c>
      <c r="B27" s="665" t="str">
        <f>IF(※集計※障害学生情報入力シート!G45="","",INDEX(障害学生情報入力シート!E:E,※集計※障害学生情報入力シート!G45,1))</f>
        <v/>
      </c>
      <c r="C27" s="666" t="str">
        <f>IF(※集計※障害学生情報入力シート!G45="","",INDEX(障害学生情報入力シート!F:F,※集計※障害学生情報入力シート!G45,1))</f>
        <v/>
      </c>
      <c r="D27" s="670" t="str">
        <f>IF(※集計※障害学生情報入力シート!G45="","",INDEX(障害学生情報入力シート!$I:$I,※集計※障害学生情報入力シート!G45,1))</f>
        <v/>
      </c>
      <c r="E27" s="668">
        <f t="shared" si="0"/>
        <v>0</v>
      </c>
      <c r="F27" s="104" t="str">
        <f>IF(※集計※障害学生情報入力シート!G45="","",INDEX(※集計※障害学生情報入力シート!T:T,※集計※障害学生情報入力シート!G45,1))</f>
        <v/>
      </c>
      <c r="G27" s="669" t="str">
        <f>IF(※集計※障害学生情報入力シート!G45="","",INDEX(障害学生情報入力シート!D:D,※集計※障害学生情報入力シート!G45,1))</f>
        <v/>
      </c>
    </row>
    <row r="28" spans="1:7" x14ac:dyDescent="0.4">
      <c r="A28" s="664">
        <v>22</v>
      </c>
      <c r="B28" s="665" t="str">
        <f>IF(※集計※障害学生情報入力シート!G46="","",INDEX(障害学生情報入力シート!E:E,※集計※障害学生情報入力シート!G46,1))</f>
        <v/>
      </c>
      <c r="C28" s="666" t="str">
        <f>IF(※集計※障害学生情報入力シート!G46="","",INDEX(障害学生情報入力シート!F:F,※集計※障害学生情報入力シート!G46,1))</f>
        <v/>
      </c>
      <c r="D28" s="670" t="str">
        <f>IF(※集計※障害学生情報入力シート!G46="","",INDEX(障害学生情報入力シート!$I:$I,※集計※障害学生情報入力シート!G46,1))</f>
        <v/>
      </c>
      <c r="E28" s="668">
        <f t="shared" si="0"/>
        <v>0</v>
      </c>
      <c r="F28" s="104" t="str">
        <f>IF(※集計※障害学生情報入力シート!G46="","",INDEX(※集計※障害学生情報入力シート!T:T,※集計※障害学生情報入力シート!G46,1))</f>
        <v/>
      </c>
      <c r="G28" s="669" t="str">
        <f>IF(※集計※障害学生情報入力シート!G46="","",INDEX(障害学生情報入力シート!D:D,※集計※障害学生情報入力シート!G46,1))</f>
        <v/>
      </c>
    </row>
    <row r="29" spans="1:7" x14ac:dyDescent="0.4">
      <c r="A29" s="664">
        <v>23</v>
      </c>
      <c r="B29" s="665" t="str">
        <f>IF(※集計※障害学生情報入力シート!G47="","",INDEX(障害学生情報入力シート!E:E,※集計※障害学生情報入力シート!G47,1))</f>
        <v/>
      </c>
      <c r="C29" s="666" t="str">
        <f>IF(※集計※障害学生情報入力シート!G47="","",INDEX(障害学生情報入力シート!F:F,※集計※障害学生情報入力シート!G47,1))</f>
        <v/>
      </c>
      <c r="D29" s="670" t="str">
        <f>IF(※集計※障害学生情報入力シート!G47="","",INDEX(障害学生情報入力シート!$I:$I,※集計※障害学生情報入力シート!G47,1))</f>
        <v/>
      </c>
      <c r="E29" s="668">
        <f t="shared" si="0"/>
        <v>0</v>
      </c>
      <c r="F29" s="104" t="str">
        <f>IF(※集計※障害学生情報入力シート!G47="","",INDEX(※集計※障害学生情報入力シート!T:T,※集計※障害学生情報入力シート!G47,1))</f>
        <v/>
      </c>
      <c r="G29" s="669" t="str">
        <f>IF(※集計※障害学生情報入力シート!G47="","",INDEX(障害学生情報入力シート!D:D,※集計※障害学生情報入力シート!G47,1))</f>
        <v/>
      </c>
    </row>
    <row r="30" spans="1:7" x14ac:dyDescent="0.4">
      <c r="A30" s="664">
        <v>24</v>
      </c>
      <c r="B30" s="665" t="str">
        <f>IF(※集計※障害学生情報入力シート!G48="","",INDEX(障害学生情報入力シート!E:E,※集計※障害学生情報入力シート!G48,1))</f>
        <v/>
      </c>
      <c r="C30" s="666" t="str">
        <f>IF(※集計※障害学生情報入力シート!G48="","",INDEX(障害学生情報入力シート!F:F,※集計※障害学生情報入力シート!G48,1))</f>
        <v/>
      </c>
      <c r="D30" s="670" t="str">
        <f>IF(※集計※障害学生情報入力シート!G48="","",INDEX(障害学生情報入力シート!$I:$I,※集計※障害学生情報入力シート!G48,1))</f>
        <v/>
      </c>
      <c r="E30" s="668">
        <f t="shared" si="0"/>
        <v>0</v>
      </c>
      <c r="F30" s="104" t="str">
        <f>IF(※集計※障害学生情報入力シート!G48="","",INDEX(※集計※障害学生情報入力シート!T:T,※集計※障害学生情報入力シート!G48,1))</f>
        <v/>
      </c>
      <c r="G30" s="669" t="str">
        <f>IF(※集計※障害学生情報入力シート!G48="","",INDEX(障害学生情報入力シート!D:D,※集計※障害学生情報入力シート!G48,1))</f>
        <v/>
      </c>
    </row>
    <row r="31" spans="1:7" x14ac:dyDescent="0.4">
      <c r="A31" s="664">
        <v>25</v>
      </c>
      <c r="B31" s="665" t="str">
        <f>IF(※集計※障害学生情報入力シート!G49="","",INDEX(障害学生情報入力シート!E:E,※集計※障害学生情報入力シート!G49,1))</f>
        <v/>
      </c>
      <c r="C31" s="666" t="str">
        <f>IF(※集計※障害学生情報入力シート!G49="","",INDEX(障害学生情報入力シート!F:F,※集計※障害学生情報入力シート!G49,1))</f>
        <v/>
      </c>
      <c r="D31" s="670" t="str">
        <f>IF(※集計※障害学生情報入力シート!G49="","",INDEX(障害学生情報入力シート!$I:$I,※集計※障害学生情報入力シート!G49,1))</f>
        <v/>
      </c>
      <c r="E31" s="668">
        <f t="shared" si="0"/>
        <v>0</v>
      </c>
      <c r="F31" s="104" t="str">
        <f>IF(※集計※障害学生情報入力シート!G49="","",INDEX(※集計※障害学生情報入力シート!T:T,※集計※障害学生情報入力シート!G49,1))</f>
        <v/>
      </c>
      <c r="G31" s="669" t="str">
        <f>IF(※集計※障害学生情報入力シート!G49="","",INDEX(障害学生情報入力シート!D:D,※集計※障害学生情報入力シート!G49,1))</f>
        <v/>
      </c>
    </row>
    <row r="32" spans="1:7" x14ac:dyDescent="0.4">
      <c r="A32" s="664">
        <v>26</v>
      </c>
      <c r="B32" s="665" t="str">
        <f>IF(※集計※障害学生情報入力シート!G50="","",INDEX(障害学生情報入力シート!E:E,※集計※障害学生情報入力シート!G50,1))</f>
        <v/>
      </c>
      <c r="C32" s="666" t="str">
        <f>IF(※集計※障害学生情報入力シート!G50="","",INDEX(障害学生情報入力シート!F:F,※集計※障害学生情報入力シート!G50,1))</f>
        <v/>
      </c>
      <c r="D32" s="670" t="str">
        <f>IF(※集計※障害学生情報入力シート!G50="","",INDEX(障害学生情報入力シート!$I:$I,※集計※障害学生情報入力シート!G50,1))</f>
        <v/>
      </c>
      <c r="E32" s="668">
        <f t="shared" si="0"/>
        <v>0</v>
      </c>
      <c r="F32" s="104" t="str">
        <f>IF(※集計※障害学生情報入力シート!G50="","",INDEX(※集計※障害学生情報入力シート!T:T,※集計※障害学生情報入力シート!G50,1))</f>
        <v/>
      </c>
      <c r="G32" s="669" t="str">
        <f>IF(※集計※障害学生情報入力シート!G50="","",INDEX(障害学生情報入力シート!D:D,※集計※障害学生情報入力シート!G50,1))</f>
        <v/>
      </c>
    </row>
    <row r="33" spans="1:7" x14ac:dyDescent="0.4">
      <c r="A33" s="664">
        <v>27</v>
      </c>
      <c r="B33" s="665" t="str">
        <f>IF(※集計※障害学生情報入力シート!G51="","",INDEX(障害学生情報入力シート!E:E,※集計※障害学生情報入力シート!G51,1))</f>
        <v/>
      </c>
      <c r="C33" s="666" t="str">
        <f>IF(※集計※障害学生情報入力シート!G51="","",INDEX(障害学生情報入力シート!F:F,※集計※障害学生情報入力シート!G51,1))</f>
        <v/>
      </c>
      <c r="D33" s="670" t="str">
        <f>IF(※集計※障害学生情報入力シート!G51="","",INDEX(障害学生情報入力シート!$I:$I,※集計※障害学生情報入力シート!G51,1))</f>
        <v/>
      </c>
      <c r="E33" s="668">
        <f t="shared" si="0"/>
        <v>0</v>
      </c>
      <c r="F33" s="104" t="str">
        <f>IF(※集計※障害学生情報入力シート!G51="","",INDEX(※集計※障害学生情報入力シート!T:T,※集計※障害学生情報入力シート!G51,1))</f>
        <v/>
      </c>
      <c r="G33" s="669" t="str">
        <f>IF(※集計※障害学生情報入力シート!G51="","",INDEX(障害学生情報入力シート!D:D,※集計※障害学生情報入力シート!G51,1))</f>
        <v/>
      </c>
    </row>
    <row r="34" spans="1:7" x14ac:dyDescent="0.4">
      <c r="A34" s="664">
        <v>28</v>
      </c>
      <c r="B34" s="665" t="str">
        <f>IF(※集計※障害学生情報入力シート!G52="","",INDEX(障害学生情報入力シート!E:E,※集計※障害学生情報入力シート!G52,1))</f>
        <v/>
      </c>
      <c r="C34" s="666" t="str">
        <f>IF(※集計※障害学生情報入力シート!G52="","",INDEX(障害学生情報入力シート!F:F,※集計※障害学生情報入力シート!G52,1))</f>
        <v/>
      </c>
      <c r="D34" s="670" t="str">
        <f>IF(※集計※障害学生情報入力シート!G52="","",INDEX(障害学生情報入力シート!$I:$I,※集計※障害学生情報入力シート!G52,1))</f>
        <v/>
      </c>
      <c r="E34" s="668">
        <f t="shared" si="0"/>
        <v>0</v>
      </c>
      <c r="F34" s="104" t="str">
        <f>IF(※集計※障害学生情報入力シート!G52="","",INDEX(※集計※障害学生情報入力シート!T:T,※集計※障害学生情報入力シート!G52,1))</f>
        <v/>
      </c>
      <c r="G34" s="669" t="str">
        <f>IF(※集計※障害学生情報入力シート!G52="","",INDEX(障害学生情報入力シート!D:D,※集計※障害学生情報入力シート!G52,1))</f>
        <v/>
      </c>
    </row>
    <row r="35" spans="1:7" x14ac:dyDescent="0.4">
      <c r="A35" s="664">
        <v>29</v>
      </c>
      <c r="B35" s="665" t="str">
        <f>IF(※集計※障害学生情報入力シート!G53="","",INDEX(障害学生情報入力シート!E:E,※集計※障害学生情報入力シート!G53,1))</f>
        <v/>
      </c>
      <c r="C35" s="666" t="str">
        <f>IF(※集計※障害学生情報入力シート!G53="","",INDEX(障害学生情報入力シート!F:F,※集計※障害学生情報入力シート!G53,1))</f>
        <v/>
      </c>
      <c r="D35" s="670" t="str">
        <f>IF(※集計※障害学生情報入力シート!G53="","",INDEX(障害学生情報入力シート!$I:$I,※集計※障害学生情報入力シート!G53,1))</f>
        <v/>
      </c>
      <c r="E35" s="668">
        <f t="shared" si="0"/>
        <v>0</v>
      </c>
      <c r="F35" s="104" t="str">
        <f>IF(※集計※障害学生情報入力シート!G53="","",INDEX(※集計※障害学生情報入力シート!T:T,※集計※障害学生情報入力シート!G53,1))</f>
        <v/>
      </c>
      <c r="G35" s="669" t="str">
        <f>IF(※集計※障害学生情報入力シート!G53="","",INDEX(障害学生情報入力シート!D:D,※集計※障害学生情報入力シート!G53,1))</f>
        <v/>
      </c>
    </row>
    <row r="36" spans="1:7" x14ac:dyDescent="0.4">
      <c r="A36" s="664">
        <v>30</v>
      </c>
      <c r="B36" s="671" t="str">
        <f>IF(※集計※障害学生情報入力シート!G54="","",INDEX(障害学生情報入力シート!E:E,※集計※障害学生情報入力シート!G54,1))</f>
        <v/>
      </c>
      <c r="C36" s="672" t="str">
        <f>IF(※集計※障害学生情報入力シート!G54="","",INDEX(障害学生情報入力シート!F:F,※集計※障害学生情報入力シート!G54,1))</f>
        <v/>
      </c>
      <c r="D36" s="673" t="str">
        <f>IF(※集計※障害学生情報入力シート!G54="","",INDEX(障害学生情報入力シート!$I:$I,※集計※障害学生情報入力シート!G54,1))</f>
        <v/>
      </c>
      <c r="E36" s="674">
        <f t="shared" si="0"/>
        <v>0</v>
      </c>
      <c r="F36" s="675" t="str">
        <f>IF(※集計※障害学生情報入力シート!G54="","",INDEX(※集計※障害学生情報入力シート!T:T,※集計※障害学生情報入力シート!G54,1))</f>
        <v/>
      </c>
      <c r="G36" s="669" t="str">
        <f>IF(※集計※障害学生情報入力シート!G54="","",INDEX(障害学生情報入力シート!D:D,※集計※障害学生情報入力シート!G54,1))</f>
        <v/>
      </c>
    </row>
    <row r="37" spans="1:7" x14ac:dyDescent="0.4">
      <c r="A37" s="664">
        <v>31</v>
      </c>
      <c r="B37" s="671" t="str">
        <f>IF(※集計※障害学生情報入力シート!G55="","",INDEX(障害学生情報入力シート!E:E,※集計※障害学生情報入力シート!G55,1))</f>
        <v/>
      </c>
      <c r="C37" s="672" t="str">
        <f>IF(※集計※障害学生情報入力シート!G55="","",INDEX(障害学生情報入力シート!F:F,※集計※障害学生情報入力シート!G55,1))</f>
        <v/>
      </c>
      <c r="D37" s="673" t="str">
        <f>IF(※集計※障害学生情報入力シート!G55="","",INDEX(障害学生情報入力シート!$I:$I,※集計※障害学生情報入力シート!G55,1))</f>
        <v/>
      </c>
      <c r="E37" s="674">
        <f t="shared" si="0"/>
        <v>0</v>
      </c>
      <c r="F37" s="675" t="str">
        <f>IF(※集計※障害学生情報入力シート!G55="","",INDEX(※集計※障害学生情報入力シート!T:T,※集計※障害学生情報入力シート!G55,1))</f>
        <v/>
      </c>
      <c r="G37" s="669" t="str">
        <f>IF(※集計※障害学生情報入力シート!G55="","",INDEX(障害学生情報入力シート!D:D,※集計※障害学生情報入力シート!G55,1))</f>
        <v/>
      </c>
    </row>
    <row r="38" spans="1:7" x14ac:dyDescent="0.4">
      <c r="A38" s="664">
        <v>32</v>
      </c>
      <c r="B38" s="671" t="str">
        <f>IF(※集計※障害学生情報入力シート!G56="","",INDEX(障害学生情報入力シート!E:E,※集計※障害学生情報入力シート!G56,1))</f>
        <v/>
      </c>
      <c r="C38" s="672" t="str">
        <f>IF(※集計※障害学生情報入力シート!G56="","",INDEX(障害学生情報入力シート!F:F,※集計※障害学生情報入力シート!G56,1))</f>
        <v/>
      </c>
      <c r="D38" s="673" t="str">
        <f>IF(※集計※障害学生情報入力シート!G56="","",INDEX(障害学生情報入力シート!$I:$I,※集計※障害学生情報入力シート!G56,1))</f>
        <v/>
      </c>
      <c r="E38" s="674">
        <f t="shared" si="0"/>
        <v>0</v>
      </c>
      <c r="F38" s="675" t="str">
        <f>IF(※集計※障害学生情報入力シート!G56="","",INDEX(※集計※障害学生情報入力シート!T:T,※集計※障害学生情報入力シート!G56,1))</f>
        <v/>
      </c>
      <c r="G38" s="669" t="str">
        <f>IF(※集計※障害学生情報入力シート!G56="","",INDEX(障害学生情報入力シート!D:D,※集計※障害学生情報入力シート!G56,1))</f>
        <v/>
      </c>
    </row>
    <row r="39" spans="1:7" x14ac:dyDescent="0.4">
      <c r="A39" s="664">
        <v>33</v>
      </c>
      <c r="B39" s="671" t="str">
        <f>IF(※集計※障害学生情報入力シート!G57="","",INDEX(障害学生情報入力シート!E:E,※集計※障害学生情報入力シート!G57,1))</f>
        <v/>
      </c>
      <c r="C39" s="672" t="str">
        <f>IF(※集計※障害学生情報入力シート!G57="","",INDEX(障害学生情報入力シート!F:F,※集計※障害学生情報入力シート!G57,1))</f>
        <v/>
      </c>
      <c r="D39" s="673" t="str">
        <f>IF(※集計※障害学生情報入力シート!G57="","",INDEX(障害学生情報入力シート!$I:$I,※集計※障害学生情報入力シート!G57,1))</f>
        <v/>
      </c>
      <c r="E39" s="674">
        <f t="shared" si="0"/>
        <v>0</v>
      </c>
      <c r="F39" s="675" t="str">
        <f>IF(※集計※障害学生情報入力シート!G57="","",INDEX(※集計※障害学生情報入力シート!T:T,※集計※障害学生情報入力シート!G57,1))</f>
        <v/>
      </c>
      <c r="G39" s="669" t="str">
        <f>IF(※集計※障害学生情報入力シート!G57="","",INDEX(障害学生情報入力シート!D:D,※集計※障害学生情報入力シート!G57,1))</f>
        <v/>
      </c>
    </row>
    <row r="40" spans="1:7" x14ac:dyDescent="0.4">
      <c r="A40" s="664">
        <v>34</v>
      </c>
      <c r="B40" s="671" t="str">
        <f>IF(※集計※障害学生情報入力シート!G58="","",INDEX(障害学生情報入力シート!E:E,※集計※障害学生情報入力シート!G58,1))</f>
        <v/>
      </c>
      <c r="C40" s="672" t="str">
        <f>IF(※集計※障害学生情報入力シート!G58="","",INDEX(障害学生情報入力シート!F:F,※集計※障害学生情報入力シート!G58,1))</f>
        <v/>
      </c>
      <c r="D40" s="673" t="str">
        <f>IF(※集計※障害学生情報入力シート!G58="","",INDEX(障害学生情報入力シート!$I:$I,※集計※障害学生情報入力シート!G58,1))</f>
        <v/>
      </c>
      <c r="E40" s="674">
        <f t="shared" si="0"/>
        <v>0</v>
      </c>
      <c r="F40" s="675" t="str">
        <f>IF(※集計※障害学生情報入力シート!G58="","",INDEX(※集計※障害学生情報入力シート!T:T,※集計※障害学生情報入力シート!G58,1))</f>
        <v/>
      </c>
      <c r="G40" s="669" t="str">
        <f>IF(※集計※障害学生情報入力シート!G58="","",INDEX(障害学生情報入力シート!D:D,※集計※障害学生情報入力シート!G58,1))</f>
        <v/>
      </c>
    </row>
    <row r="41" spans="1:7" x14ac:dyDescent="0.4">
      <c r="A41" s="664">
        <v>35</v>
      </c>
      <c r="B41" s="671" t="str">
        <f>IF(※集計※障害学生情報入力シート!G59="","",INDEX(障害学生情報入力シート!E:E,※集計※障害学生情報入力シート!G59,1))</f>
        <v/>
      </c>
      <c r="C41" s="672" t="str">
        <f>IF(※集計※障害学生情報入力シート!G59="","",INDEX(障害学生情報入力シート!F:F,※集計※障害学生情報入力シート!G59,1))</f>
        <v/>
      </c>
      <c r="D41" s="673" t="str">
        <f>IF(※集計※障害学生情報入力シート!G59="","",INDEX(障害学生情報入力シート!$I:$I,※集計※障害学生情報入力シート!G59,1))</f>
        <v/>
      </c>
      <c r="E41" s="674">
        <f t="shared" si="0"/>
        <v>0</v>
      </c>
      <c r="F41" s="675" t="str">
        <f>IF(※集計※障害学生情報入力シート!G59="","",INDEX(※集計※障害学生情報入力シート!T:T,※集計※障害学生情報入力シート!G59,1))</f>
        <v/>
      </c>
      <c r="G41" s="669" t="str">
        <f>IF(※集計※障害学生情報入力シート!G59="","",INDEX(障害学生情報入力シート!D:D,※集計※障害学生情報入力シート!G59,1))</f>
        <v/>
      </c>
    </row>
    <row r="42" spans="1:7" x14ac:dyDescent="0.4">
      <c r="A42" s="664">
        <v>36</v>
      </c>
      <c r="B42" s="671" t="str">
        <f>IF(※集計※障害学生情報入力シート!G60="","",INDEX(障害学生情報入力シート!E:E,※集計※障害学生情報入力シート!G60,1))</f>
        <v/>
      </c>
      <c r="C42" s="672" t="str">
        <f>IF(※集計※障害学生情報入力シート!G60="","",INDEX(障害学生情報入力シート!F:F,※集計※障害学生情報入力シート!G60,1))</f>
        <v/>
      </c>
      <c r="D42" s="673" t="str">
        <f>IF(※集計※障害学生情報入力シート!G60="","",INDEX(障害学生情報入力シート!$I:$I,※集計※障害学生情報入力シート!G60,1))</f>
        <v/>
      </c>
      <c r="E42" s="674">
        <f t="shared" si="0"/>
        <v>0</v>
      </c>
      <c r="F42" s="675" t="str">
        <f>IF(※集計※障害学生情報入力シート!G60="","",INDEX(※集計※障害学生情報入力シート!T:T,※集計※障害学生情報入力シート!G60,1))</f>
        <v/>
      </c>
      <c r="G42" s="669" t="str">
        <f>IF(※集計※障害学生情報入力シート!G60="","",INDEX(障害学生情報入力シート!D:D,※集計※障害学生情報入力シート!G60,1))</f>
        <v/>
      </c>
    </row>
    <row r="43" spans="1:7" x14ac:dyDescent="0.4">
      <c r="A43" s="664">
        <v>37</v>
      </c>
      <c r="B43" s="671" t="str">
        <f>IF(※集計※障害学生情報入力シート!G61="","",INDEX(障害学生情報入力シート!E:E,※集計※障害学生情報入力シート!G61,1))</f>
        <v/>
      </c>
      <c r="C43" s="672" t="str">
        <f>IF(※集計※障害学生情報入力シート!G61="","",INDEX(障害学生情報入力シート!F:F,※集計※障害学生情報入力シート!G61,1))</f>
        <v/>
      </c>
      <c r="D43" s="673" t="str">
        <f>IF(※集計※障害学生情報入力シート!G61="","",INDEX(障害学生情報入力シート!$I:$I,※集計※障害学生情報入力シート!G61,1))</f>
        <v/>
      </c>
      <c r="E43" s="674">
        <f t="shared" si="0"/>
        <v>0</v>
      </c>
      <c r="F43" s="675" t="str">
        <f>IF(※集計※障害学生情報入力シート!G61="","",INDEX(※集計※障害学生情報入力シート!T:T,※集計※障害学生情報入力シート!G61,1))</f>
        <v/>
      </c>
      <c r="G43" s="669" t="str">
        <f>IF(※集計※障害学生情報入力シート!G61="","",INDEX(障害学生情報入力シート!D:D,※集計※障害学生情報入力シート!G61,1))</f>
        <v/>
      </c>
    </row>
    <row r="44" spans="1:7" x14ac:dyDescent="0.4">
      <c r="A44" s="664">
        <v>38</v>
      </c>
      <c r="B44" s="671" t="str">
        <f>IF(※集計※障害学生情報入力シート!G62="","",INDEX(障害学生情報入力シート!E:E,※集計※障害学生情報入力シート!G62,1))</f>
        <v/>
      </c>
      <c r="C44" s="672" t="str">
        <f>IF(※集計※障害学生情報入力シート!G62="","",INDEX(障害学生情報入力シート!F:F,※集計※障害学生情報入力シート!G62,1))</f>
        <v/>
      </c>
      <c r="D44" s="673" t="str">
        <f>IF(※集計※障害学生情報入力シート!G62="","",INDEX(障害学生情報入力シート!$I:$I,※集計※障害学生情報入力シート!G62,1))</f>
        <v/>
      </c>
      <c r="E44" s="674">
        <f t="shared" si="0"/>
        <v>0</v>
      </c>
      <c r="F44" s="675" t="str">
        <f>IF(※集計※障害学生情報入力シート!G62="","",INDEX(※集計※障害学生情報入力シート!T:T,※集計※障害学生情報入力シート!G62,1))</f>
        <v/>
      </c>
      <c r="G44" s="669" t="str">
        <f>IF(※集計※障害学生情報入力シート!G62="","",INDEX(障害学生情報入力シート!D:D,※集計※障害学生情報入力シート!G62,1))</f>
        <v/>
      </c>
    </row>
    <row r="45" spans="1:7" x14ac:dyDescent="0.4">
      <c r="A45" s="664">
        <v>39</v>
      </c>
      <c r="B45" s="671" t="str">
        <f>IF(※集計※障害学生情報入力シート!G63="","",INDEX(障害学生情報入力シート!E:E,※集計※障害学生情報入力シート!G63,1))</f>
        <v/>
      </c>
      <c r="C45" s="672" t="str">
        <f>IF(※集計※障害学生情報入力シート!G63="","",INDEX(障害学生情報入力シート!F:F,※集計※障害学生情報入力シート!G63,1))</f>
        <v/>
      </c>
      <c r="D45" s="673" t="str">
        <f>IF(※集計※障害学生情報入力シート!G63="","",INDEX(障害学生情報入力シート!$I:$I,※集計※障害学生情報入力シート!G63,1))</f>
        <v/>
      </c>
      <c r="E45" s="674">
        <f t="shared" si="0"/>
        <v>0</v>
      </c>
      <c r="F45" s="675" t="str">
        <f>IF(※集計※障害学生情報入力シート!G63="","",INDEX(※集計※障害学生情報入力シート!T:T,※集計※障害学生情報入力シート!G63,1))</f>
        <v/>
      </c>
      <c r="G45" s="669" t="str">
        <f>IF(※集計※障害学生情報入力シート!G63="","",INDEX(障害学生情報入力シート!D:D,※集計※障害学生情報入力シート!G63,1))</f>
        <v/>
      </c>
    </row>
    <row r="46" spans="1:7" x14ac:dyDescent="0.4">
      <c r="A46" s="664">
        <v>40</v>
      </c>
      <c r="B46" s="671" t="str">
        <f>IF(※集計※障害学生情報入力シート!G64="","",INDEX(障害学生情報入力シート!E:E,※集計※障害学生情報入力シート!G64,1))</f>
        <v/>
      </c>
      <c r="C46" s="672" t="str">
        <f>IF(※集計※障害学生情報入力シート!G64="","",INDEX(障害学生情報入力シート!F:F,※集計※障害学生情報入力シート!G64,1))</f>
        <v/>
      </c>
      <c r="D46" s="673" t="str">
        <f>IF(※集計※障害学生情報入力シート!G64="","",INDEX(障害学生情報入力シート!$I:$I,※集計※障害学生情報入力シート!G64,1))</f>
        <v/>
      </c>
      <c r="E46" s="674">
        <f t="shared" si="0"/>
        <v>0</v>
      </c>
      <c r="F46" s="675" t="str">
        <f>IF(※集計※障害学生情報入力シート!G64="","",INDEX(※集計※障害学生情報入力シート!T:T,※集計※障害学生情報入力シート!G64,1))</f>
        <v/>
      </c>
      <c r="G46" s="669" t="str">
        <f>IF(※集計※障害学生情報入力シート!G64="","",INDEX(障害学生情報入力シート!D:D,※集計※障害学生情報入力シート!G64,1))</f>
        <v/>
      </c>
    </row>
    <row r="47" spans="1:7" x14ac:dyDescent="0.4">
      <c r="A47" s="664">
        <v>41</v>
      </c>
      <c r="B47" s="671" t="str">
        <f>IF(※集計※障害学生情報入力シート!G65="","",INDEX(障害学生情報入力シート!E:E,※集計※障害学生情報入力シート!G65,1))</f>
        <v/>
      </c>
      <c r="C47" s="672" t="str">
        <f>IF(※集計※障害学生情報入力シート!G65="","",INDEX(障害学生情報入力シート!F:F,※集計※障害学生情報入力シート!G65,1))</f>
        <v/>
      </c>
      <c r="D47" s="673" t="str">
        <f>IF(※集計※障害学生情報入力シート!G65="","",INDEX(障害学生情報入力シート!$I:$I,※集計※障害学生情報入力シート!G65,1))</f>
        <v/>
      </c>
      <c r="E47" s="674">
        <f t="shared" si="0"/>
        <v>0</v>
      </c>
      <c r="F47" s="675" t="str">
        <f>IF(※集計※障害学生情報入力シート!G65="","",INDEX(※集計※障害学生情報入力シート!T:T,※集計※障害学生情報入力シート!G65,1))</f>
        <v/>
      </c>
      <c r="G47" s="669" t="str">
        <f>IF(※集計※障害学生情報入力シート!G65="","",INDEX(障害学生情報入力シート!D:D,※集計※障害学生情報入力シート!G65,1))</f>
        <v/>
      </c>
    </row>
    <row r="48" spans="1:7" x14ac:dyDescent="0.4">
      <c r="A48" s="664">
        <v>42</v>
      </c>
      <c r="B48" s="671" t="str">
        <f>IF(※集計※障害学生情報入力シート!G66="","",INDEX(障害学生情報入力シート!E:E,※集計※障害学生情報入力シート!G66,1))</f>
        <v/>
      </c>
      <c r="C48" s="672" t="str">
        <f>IF(※集計※障害学生情報入力シート!G66="","",INDEX(障害学生情報入力シート!F:F,※集計※障害学生情報入力シート!G66,1))</f>
        <v/>
      </c>
      <c r="D48" s="673" t="str">
        <f>IF(※集計※障害学生情報入力シート!G66="","",INDEX(障害学生情報入力シート!$I:$I,※集計※障害学生情報入力シート!G66,1))</f>
        <v/>
      </c>
      <c r="E48" s="674">
        <f t="shared" si="0"/>
        <v>0</v>
      </c>
      <c r="F48" s="675" t="str">
        <f>IF(※集計※障害学生情報入力シート!G66="","",INDEX(※集計※障害学生情報入力シート!T:T,※集計※障害学生情報入力シート!G66,1))</f>
        <v/>
      </c>
      <c r="G48" s="669" t="str">
        <f>IF(※集計※障害学生情報入力シート!G66="","",INDEX(障害学生情報入力シート!D:D,※集計※障害学生情報入力シート!G66,1))</f>
        <v/>
      </c>
    </row>
    <row r="49" spans="1:7" x14ac:dyDescent="0.4">
      <c r="A49" s="664">
        <v>43</v>
      </c>
      <c r="B49" s="671" t="str">
        <f>IF(※集計※障害学生情報入力シート!G67="","",INDEX(障害学生情報入力シート!E:E,※集計※障害学生情報入力シート!G67,1))</f>
        <v/>
      </c>
      <c r="C49" s="672" t="str">
        <f>IF(※集計※障害学生情報入力シート!G67="","",INDEX(障害学生情報入力シート!F:F,※集計※障害学生情報入力シート!G67,1))</f>
        <v/>
      </c>
      <c r="D49" s="673" t="str">
        <f>IF(※集計※障害学生情報入力シート!G67="","",INDEX(障害学生情報入力シート!$I:$I,※集計※障害学生情報入力シート!G67,1))</f>
        <v/>
      </c>
      <c r="E49" s="674">
        <f t="shared" si="0"/>
        <v>0</v>
      </c>
      <c r="F49" s="675" t="str">
        <f>IF(※集計※障害学生情報入力シート!G67="","",INDEX(※集計※障害学生情報入力シート!T:T,※集計※障害学生情報入力シート!G67,1))</f>
        <v/>
      </c>
      <c r="G49" s="669" t="str">
        <f>IF(※集計※障害学生情報入力シート!G67="","",INDEX(障害学生情報入力シート!D:D,※集計※障害学生情報入力シート!G67,1))</f>
        <v/>
      </c>
    </row>
    <row r="50" spans="1:7" x14ac:dyDescent="0.4">
      <c r="A50" s="664">
        <v>44</v>
      </c>
      <c r="B50" s="671" t="str">
        <f>IF(※集計※障害学生情報入力シート!G68="","",INDEX(障害学生情報入力シート!E:E,※集計※障害学生情報入力シート!G68,1))</f>
        <v/>
      </c>
      <c r="C50" s="672" t="str">
        <f>IF(※集計※障害学生情報入力シート!G68="","",INDEX(障害学生情報入力シート!F:F,※集計※障害学生情報入力シート!G68,1))</f>
        <v/>
      </c>
      <c r="D50" s="673" t="str">
        <f>IF(※集計※障害学生情報入力シート!G68="","",INDEX(障害学生情報入力シート!$I:$I,※集計※障害学生情報入力シート!G68,1))</f>
        <v/>
      </c>
      <c r="E50" s="674">
        <f t="shared" si="0"/>
        <v>0</v>
      </c>
      <c r="F50" s="675" t="str">
        <f>IF(※集計※障害学生情報入力シート!G68="","",INDEX(※集計※障害学生情報入力シート!T:T,※集計※障害学生情報入力シート!G68,1))</f>
        <v/>
      </c>
      <c r="G50" s="669" t="str">
        <f>IF(※集計※障害学生情報入力シート!G68="","",INDEX(障害学生情報入力シート!D:D,※集計※障害学生情報入力シート!G68,1))</f>
        <v/>
      </c>
    </row>
    <row r="51" spans="1:7" x14ac:dyDescent="0.4">
      <c r="A51" s="664">
        <v>45</v>
      </c>
      <c r="B51" s="671" t="str">
        <f>IF(※集計※障害学生情報入力シート!G69="","",INDEX(障害学生情報入力シート!E:E,※集計※障害学生情報入力シート!G69,1))</f>
        <v/>
      </c>
      <c r="C51" s="672" t="str">
        <f>IF(※集計※障害学生情報入力シート!G69="","",INDEX(障害学生情報入力シート!F:F,※集計※障害学生情報入力シート!G69,1))</f>
        <v/>
      </c>
      <c r="D51" s="673" t="str">
        <f>IF(※集計※障害学生情報入力シート!G69="","",INDEX(障害学生情報入力シート!$I:$I,※集計※障害学生情報入力シート!G69,1))</f>
        <v/>
      </c>
      <c r="E51" s="674">
        <f t="shared" si="0"/>
        <v>0</v>
      </c>
      <c r="F51" s="675" t="str">
        <f>IF(※集計※障害学生情報入力シート!G69="","",INDEX(※集計※障害学生情報入力シート!T:T,※集計※障害学生情報入力シート!G69,1))</f>
        <v/>
      </c>
      <c r="G51" s="669" t="str">
        <f>IF(※集計※障害学生情報入力シート!G69="","",INDEX(障害学生情報入力シート!D:D,※集計※障害学生情報入力シート!G69,1))</f>
        <v/>
      </c>
    </row>
    <row r="52" spans="1:7" x14ac:dyDescent="0.4">
      <c r="A52" s="664">
        <v>46</v>
      </c>
      <c r="B52" s="671" t="str">
        <f>IF(※集計※障害学生情報入力シート!G70="","",INDEX(障害学生情報入力シート!E:E,※集計※障害学生情報入力シート!G70,1))</f>
        <v/>
      </c>
      <c r="C52" s="672" t="str">
        <f>IF(※集計※障害学生情報入力シート!G70="","",INDEX(障害学生情報入力シート!F:F,※集計※障害学生情報入力シート!G70,1))</f>
        <v/>
      </c>
      <c r="D52" s="673" t="str">
        <f>IF(※集計※障害学生情報入力シート!G70="","",INDEX(障害学生情報入力シート!$I:$I,※集計※障害学生情報入力シート!G70,1))</f>
        <v/>
      </c>
      <c r="E52" s="674">
        <f t="shared" si="0"/>
        <v>0</v>
      </c>
      <c r="F52" s="675" t="str">
        <f>IF(※集計※障害学生情報入力シート!G70="","",INDEX(※集計※障害学生情報入力シート!T:T,※集計※障害学生情報入力シート!G70,1))</f>
        <v/>
      </c>
      <c r="G52" s="669" t="str">
        <f>IF(※集計※障害学生情報入力シート!G70="","",INDEX(障害学生情報入力シート!D:D,※集計※障害学生情報入力シート!G70,1))</f>
        <v/>
      </c>
    </row>
    <row r="53" spans="1:7" x14ac:dyDescent="0.4">
      <c r="A53" s="664">
        <v>47</v>
      </c>
      <c r="B53" s="671" t="str">
        <f>IF(※集計※障害学生情報入力シート!G71="","",INDEX(障害学生情報入力シート!E:E,※集計※障害学生情報入力シート!G71,1))</f>
        <v/>
      </c>
      <c r="C53" s="672" t="str">
        <f>IF(※集計※障害学生情報入力シート!G71="","",INDEX(障害学生情報入力シート!F:F,※集計※障害学生情報入力シート!G71,1))</f>
        <v/>
      </c>
      <c r="D53" s="673" t="str">
        <f>IF(※集計※障害学生情報入力シート!G71="","",INDEX(障害学生情報入力シート!$I:$I,※集計※障害学生情報入力シート!G71,1))</f>
        <v/>
      </c>
      <c r="E53" s="674">
        <f t="shared" si="0"/>
        <v>0</v>
      </c>
      <c r="F53" s="675" t="str">
        <f>IF(※集計※障害学生情報入力シート!G71="","",INDEX(※集計※障害学生情報入力シート!T:T,※集計※障害学生情報入力シート!G71,1))</f>
        <v/>
      </c>
      <c r="G53" s="669" t="str">
        <f>IF(※集計※障害学生情報入力シート!G71="","",INDEX(障害学生情報入力シート!D:D,※集計※障害学生情報入力シート!G71,1))</f>
        <v/>
      </c>
    </row>
    <row r="54" spans="1:7" x14ac:dyDescent="0.4">
      <c r="A54" s="664">
        <v>48</v>
      </c>
      <c r="B54" s="671" t="str">
        <f>IF(※集計※障害学生情報入力シート!G72="","",INDEX(障害学生情報入力シート!E:E,※集計※障害学生情報入力シート!G72,1))</f>
        <v/>
      </c>
      <c r="C54" s="672" t="str">
        <f>IF(※集計※障害学生情報入力シート!G72="","",INDEX(障害学生情報入力シート!F:F,※集計※障害学生情報入力シート!G72,1))</f>
        <v/>
      </c>
      <c r="D54" s="673" t="str">
        <f>IF(※集計※障害学生情報入力シート!G72="","",INDEX(障害学生情報入力シート!$I:$I,※集計※障害学生情報入力シート!G72,1))</f>
        <v/>
      </c>
      <c r="E54" s="674">
        <f t="shared" si="0"/>
        <v>0</v>
      </c>
      <c r="F54" s="675" t="str">
        <f>IF(※集計※障害学生情報入力シート!G72="","",INDEX(※集計※障害学生情報入力シート!T:T,※集計※障害学生情報入力シート!G72,1))</f>
        <v/>
      </c>
      <c r="G54" s="669" t="str">
        <f>IF(※集計※障害学生情報入力シート!G72="","",INDEX(障害学生情報入力シート!D:D,※集計※障害学生情報入力シート!G72,1))</f>
        <v/>
      </c>
    </row>
    <row r="55" spans="1:7" x14ac:dyDescent="0.4">
      <c r="A55" s="664">
        <v>49</v>
      </c>
      <c r="B55" s="671" t="str">
        <f>IF(※集計※障害学生情報入力シート!G73="","",INDEX(障害学生情報入力シート!E:E,※集計※障害学生情報入力シート!G73,1))</f>
        <v/>
      </c>
      <c r="C55" s="672" t="str">
        <f>IF(※集計※障害学生情報入力シート!G73="","",INDEX(障害学生情報入力シート!F:F,※集計※障害学生情報入力シート!G73,1))</f>
        <v/>
      </c>
      <c r="D55" s="673" t="str">
        <f>IF(※集計※障害学生情報入力シート!G73="","",INDEX(障害学生情報入力シート!$I:$I,※集計※障害学生情報入力シート!G73,1))</f>
        <v/>
      </c>
      <c r="E55" s="674">
        <f t="shared" si="0"/>
        <v>0</v>
      </c>
      <c r="F55" s="675" t="str">
        <f>IF(※集計※障害学生情報入力シート!G73="","",INDEX(※集計※障害学生情報入力シート!T:T,※集計※障害学生情報入力シート!G73,1))</f>
        <v/>
      </c>
      <c r="G55" s="669" t="str">
        <f>IF(※集計※障害学生情報入力シート!G73="","",INDEX(障害学生情報入力シート!D:D,※集計※障害学生情報入力シート!G73,1))</f>
        <v/>
      </c>
    </row>
    <row r="56" spans="1:7" x14ac:dyDescent="0.4">
      <c r="A56" s="664">
        <v>50</v>
      </c>
      <c r="B56" s="671" t="str">
        <f>IF(※集計※障害学生情報入力シート!G74="","",INDEX(障害学生情報入力シート!E:E,※集計※障害学生情報入力シート!G74,1))</f>
        <v/>
      </c>
      <c r="C56" s="672" t="str">
        <f>IF(※集計※障害学生情報入力シート!G74="","",INDEX(障害学生情報入力シート!F:F,※集計※障害学生情報入力シート!G74,1))</f>
        <v/>
      </c>
      <c r="D56" s="673" t="str">
        <f>IF(※集計※障害学生情報入力シート!G74="","",INDEX(障害学生情報入力シート!$I:$I,※集計※障害学生情報入力シート!G74,1))</f>
        <v/>
      </c>
      <c r="E56" s="674">
        <f t="shared" si="0"/>
        <v>0</v>
      </c>
      <c r="F56" s="675" t="str">
        <f>IF(※集計※障害学生情報入力シート!G74="","",INDEX(※集計※障害学生情報入力シート!T:T,※集計※障害学生情報入力シート!G74,1))</f>
        <v/>
      </c>
      <c r="G56" s="669" t="str">
        <f>IF(※集計※障害学生情報入力シート!G74="","",INDEX(障害学生情報入力シート!D:D,※集計※障害学生情報入力シート!G74,1))</f>
        <v/>
      </c>
    </row>
    <row r="57" spans="1:7" x14ac:dyDescent="0.4">
      <c r="A57" s="664">
        <v>51</v>
      </c>
      <c r="B57" s="671" t="str">
        <f>IF(※集計※障害学生情報入力シート!G75="","",INDEX(障害学生情報入力シート!E:E,※集計※障害学生情報入力シート!G75,1))</f>
        <v/>
      </c>
      <c r="C57" s="672" t="str">
        <f>IF(※集計※障害学生情報入力シート!G75="","",INDEX(障害学生情報入力シート!F:F,※集計※障害学生情報入力シート!G75,1))</f>
        <v/>
      </c>
      <c r="D57" s="673" t="str">
        <f>IF(※集計※障害学生情報入力シート!G75="","",INDEX(障害学生情報入力シート!$I:$I,※集計※障害学生情報入力シート!G75,1))</f>
        <v/>
      </c>
      <c r="E57" s="674">
        <f t="shared" si="0"/>
        <v>0</v>
      </c>
      <c r="F57" s="675" t="str">
        <f>IF(※集計※障害学生情報入力シート!G75="","",INDEX(※集計※障害学生情報入力シート!T:T,※集計※障害学生情報入力シート!G75,1))</f>
        <v/>
      </c>
      <c r="G57" s="669" t="str">
        <f>IF(※集計※障害学生情報入力シート!G75="","",INDEX(障害学生情報入力シート!D:D,※集計※障害学生情報入力シート!G75,1))</f>
        <v/>
      </c>
    </row>
    <row r="58" spans="1:7" x14ac:dyDescent="0.4">
      <c r="A58" s="664">
        <v>52</v>
      </c>
      <c r="B58" s="671" t="str">
        <f>IF(※集計※障害学生情報入力シート!G76="","",INDEX(障害学生情報入力シート!E:E,※集計※障害学生情報入力シート!G76,1))</f>
        <v/>
      </c>
      <c r="C58" s="672" t="str">
        <f>IF(※集計※障害学生情報入力シート!G76="","",INDEX(障害学生情報入力シート!F:F,※集計※障害学生情報入力シート!G76,1))</f>
        <v/>
      </c>
      <c r="D58" s="673" t="str">
        <f>IF(※集計※障害学生情報入力シート!G76="","",INDEX(障害学生情報入力シート!$I:$I,※集計※障害学生情報入力シート!G76,1))</f>
        <v/>
      </c>
      <c r="E58" s="674">
        <f t="shared" si="0"/>
        <v>0</v>
      </c>
      <c r="F58" s="675" t="str">
        <f>IF(※集計※障害学生情報入力シート!G76="","",INDEX(※集計※障害学生情報入力シート!T:T,※集計※障害学生情報入力シート!G76,1))</f>
        <v/>
      </c>
      <c r="G58" s="669" t="str">
        <f>IF(※集計※障害学生情報入力シート!G76="","",INDEX(障害学生情報入力シート!D:D,※集計※障害学生情報入力シート!G76,1))</f>
        <v/>
      </c>
    </row>
    <row r="59" spans="1:7" x14ac:dyDescent="0.4">
      <c r="A59" s="664">
        <v>53</v>
      </c>
      <c r="B59" s="671" t="str">
        <f>IF(※集計※障害学生情報入力シート!G77="","",INDEX(障害学生情報入力シート!E:E,※集計※障害学生情報入力シート!G77,1))</f>
        <v/>
      </c>
      <c r="C59" s="672" t="str">
        <f>IF(※集計※障害学生情報入力シート!G77="","",INDEX(障害学生情報入力シート!F:F,※集計※障害学生情報入力シート!G77,1))</f>
        <v/>
      </c>
      <c r="D59" s="673" t="str">
        <f>IF(※集計※障害学生情報入力シート!G77="","",INDEX(障害学生情報入力シート!$I:$I,※集計※障害学生情報入力シート!G77,1))</f>
        <v/>
      </c>
      <c r="E59" s="674">
        <f t="shared" si="0"/>
        <v>0</v>
      </c>
      <c r="F59" s="675" t="str">
        <f>IF(※集計※障害学生情報入力シート!G77="","",INDEX(※集計※障害学生情報入力シート!T:T,※集計※障害学生情報入力シート!G77,1))</f>
        <v/>
      </c>
      <c r="G59" s="669" t="str">
        <f>IF(※集計※障害学生情報入力シート!G77="","",INDEX(障害学生情報入力シート!D:D,※集計※障害学生情報入力シート!G77,1))</f>
        <v/>
      </c>
    </row>
    <row r="60" spans="1:7" x14ac:dyDescent="0.4">
      <c r="A60" s="664">
        <v>54</v>
      </c>
      <c r="B60" s="671" t="str">
        <f>IF(※集計※障害学生情報入力シート!G78="","",INDEX(障害学生情報入力シート!E:E,※集計※障害学生情報入力シート!G78,1))</f>
        <v/>
      </c>
      <c r="C60" s="672" t="str">
        <f>IF(※集計※障害学生情報入力シート!G78="","",INDEX(障害学生情報入力シート!F:F,※集計※障害学生情報入力シート!G78,1))</f>
        <v/>
      </c>
      <c r="D60" s="673" t="str">
        <f>IF(※集計※障害学生情報入力シート!G78="","",INDEX(障害学生情報入力シート!$I:$I,※集計※障害学生情報入力シート!G78,1))</f>
        <v/>
      </c>
      <c r="E60" s="674">
        <f t="shared" si="0"/>
        <v>0</v>
      </c>
      <c r="F60" s="675" t="str">
        <f>IF(※集計※障害学生情報入力シート!G78="","",INDEX(※集計※障害学生情報入力シート!T:T,※集計※障害学生情報入力シート!G78,1))</f>
        <v/>
      </c>
      <c r="G60" s="669" t="str">
        <f>IF(※集計※障害学生情報入力シート!G78="","",INDEX(障害学生情報入力シート!D:D,※集計※障害学生情報入力シート!G78,1))</f>
        <v/>
      </c>
    </row>
    <row r="61" spans="1:7" x14ac:dyDescent="0.4">
      <c r="A61" s="664">
        <v>55</v>
      </c>
      <c r="B61" s="671" t="str">
        <f>IF(※集計※障害学生情報入力シート!G79="","",INDEX(障害学生情報入力シート!E:E,※集計※障害学生情報入力シート!G79,1))</f>
        <v/>
      </c>
      <c r="C61" s="672" t="str">
        <f>IF(※集計※障害学生情報入力シート!G79="","",INDEX(障害学生情報入力シート!F:F,※集計※障害学生情報入力シート!G79,1))</f>
        <v/>
      </c>
      <c r="D61" s="673" t="str">
        <f>IF(※集計※障害学生情報入力シート!G79="","",INDEX(障害学生情報入力シート!$I:$I,※集計※障害学生情報入力シート!G79,1))</f>
        <v/>
      </c>
      <c r="E61" s="674">
        <f t="shared" si="0"/>
        <v>0</v>
      </c>
      <c r="F61" s="675" t="str">
        <f>IF(※集計※障害学生情報入力シート!G79="","",INDEX(※集計※障害学生情報入力シート!T:T,※集計※障害学生情報入力シート!G79,1))</f>
        <v/>
      </c>
      <c r="G61" s="669" t="str">
        <f>IF(※集計※障害学生情報入力シート!G79="","",INDEX(障害学生情報入力シート!D:D,※集計※障害学生情報入力シート!G79,1))</f>
        <v/>
      </c>
    </row>
    <row r="62" spans="1:7" x14ac:dyDescent="0.4">
      <c r="A62" s="664">
        <v>56</v>
      </c>
      <c r="B62" s="671" t="str">
        <f>IF(※集計※障害学生情報入力シート!G80="","",INDEX(障害学生情報入力シート!E:E,※集計※障害学生情報入力シート!G80,1))</f>
        <v/>
      </c>
      <c r="C62" s="672" t="str">
        <f>IF(※集計※障害学生情報入力シート!G80="","",INDEX(障害学生情報入力シート!F:F,※集計※障害学生情報入力シート!G80,1))</f>
        <v/>
      </c>
      <c r="D62" s="673" t="str">
        <f>IF(※集計※障害学生情報入力シート!G80="","",INDEX(障害学生情報入力シート!$I:$I,※集計※障害学生情報入力シート!G80,1))</f>
        <v/>
      </c>
      <c r="E62" s="674">
        <f t="shared" si="0"/>
        <v>0</v>
      </c>
      <c r="F62" s="675" t="str">
        <f>IF(※集計※障害学生情報入力シート!G80="","",INDEX(※集計※障害学生情報入力シート!T:T,※集計※障害学生情報入力シート!G80,1))</f>
        <v/>
      </c>
      <c r="G62" s="669" t="str">
        <f>IF(※集計※障害学生情報入力シート!G80="","",INDEX(障害学生情報入力シート!D:D,※集計※障害学生情報入力シート!G80,1))</f>
        <v/>
      </c>
    </row>
    <row r="63" spans="1:7" x14ac:dyDescent="0.4">
      <c r="A63" s="664">
        <v>57</v>
      </c>
      <c r="B63" s="671" t="str">
        <f>IF(※集計※障害学生情報入力シート!G81="","",INDEX(障害学生情報入力シート!E:E,※集計※障害学生情報入力シート!G81,1))</f>
        <v/>
      </c>
      <c r="C63" s="672" t="str">
        <f>IF(※集計※障害学生情報入力シート!G81="","",INDEX(障害学生情報入力シート!F:F,※集計※障害学生情報入力シート!G81,1))</f>
        <v/>
      </c>
      <c r="D63" s="673" t="str">
        <f>IF(※集計※障害学生情報入力シート!G81="","",INDEX(障害学生情報入力シート!$I:$I,※集計※障害学生情報入力シート!G81,1))</f>
        <v/>
      </c>
      <c r="E63" s="674">
        <f t="shared" si="0"/>
        <v>0</v>
      </c>
      <c r="F63" s="675" t="str">
        <f>IF(※集計※障害学生情報入力シート!G81="","",INDEX(※集計※障害学生情報入力シート!T:T,※集計※障害学生情報入力シート!G81,1))</f>
        <v/>
      </c>
      <c r="G63" s="669" t="str">
        <f>IF(※集計※障害学生情報入力シート!G81="","",INDEX(障害学生情報入力シート!D:D,※集計※障害学生情報入力シート!G81,1))</f>
        <v/>
      </c>
    </row>
    <row r="64" spans="1:7" x14ac:dyDescent="0.4">
      <c r="A64" s="664">
        <v>58</v>
      </c>
      <c r="B64" s="671" t="str">
        <f>IF(※集計※障害学生情報入力シート!G82="","",INDEX(障害学生情報入力シート!E:E,※集計※障害学生情報入力シート!G82,1))</f>
        <v/>
      </c>
      <c r="C64" s="672" t="str">
        <f>IF(※集計※障害学生情報入力シート!G82="","",INDEX(障害学生情報入力シート!F:F,※集計※障害学生情報入力シート!G82,1))</f>
        <v/>
      </c>
      <c r="D64" s="673" t="str">
        <f>IF(※集計※障害学生情報入力シート!G82="","",INDEX(障害学生情報入力シート!$I:$I,※集計※障害学生情報入力シート!G82,1))</f>
        <v/>
      </c>
      <c r="E64" s="674">
        <f t="shared" si="0"/>
        <v>0</v>
      </c>
      <c r="F64" s="675" t="str">
        <f>IF(※集計※障害学生情報入力シート!G82="","",INDEX(※集計※障害学生情報入力シート!T:T,※集計※障害学生情報入力シート!G82,1))</f>
        <v/>
      </c>
      <c r="G64" s="669" t="str">
        <f>IF(※集計※障害学生情報入力シート!G82="","",INDEX(障害学生情報入力シート!D:D,※集計※障害学生情報入力シート!G82,1))</f>
        <v/>
      </c>
    </row>
    <row r="65" spans="1:7" x14ac:dyDescent="0.4">
      <c r="A65" s="664">
        <v>59</v>
      </c>
      <c r="B65" s="671" t="str">
        <f>IF(※集計※障害学生情報入力シート!G83="","",INDEX(障害学生情報入力シート!E:E,※集計※障害学生情報入力シート!G83,1))</f>
        <v/>
      </c>
      <c r="C65" s="672" t="str">
        <f>IF(※集計※障害学生情報入力シート!G83="","",INDEX(障害学生情報入力シート!F:F,※集計※障害学生情報入力シート!G83,1))</f>
        <v/>
      </c>
      <c r="D65" s="673" t="str">
        <f>IF(※集計※障害学生情報入力シート!G83="","",INDEX(障害学生情報入力シート!$I:$I,※集計※障害学生情報入力シート!G83,1))</f>
        <v/>
      </c>
      <c r="E65" s="674">
        <f t="shared" si="0"/>
        <v>0</v>
      </c>
      <c r="F65" s="675" t="str">
        <f>IF(※集計※障害学生情報入力シート!G83="","",INDEX(※集計※障害学生情報入力シート!T:T,※集計※障害学生情報入力シート!G83,1))</f>
        <v/>
      </c>
      <c r="G65" s="669" t="str">
        <f>IF(※集計※障害学生情報入力シート!G83="","",INDEX(障害学生情報入力シート!D:D,※集計※障害学生情報入力シート!G83,1))</f>
        <v/>
      </c>
    </row>
    <row r="66" spans="1:7" x14ac:dyDescent="0.4">
      <c r="A66" s="664">
        <v>60</v>
      </c>
      <c r="B66" s="671" t="str">
        <f>IF(※集計※障害学生情報入力シート!G84="","",INDEX(障害学生情報入力シート!E:E,※集計※障害学生情報入力シート!G84,1))</f>
        <v/>
      </c>
      <c r="C66" s="672" t="str">
        <f>IF(※集計※障害学生情報入力シート!G84="","",INDEX(障害学生情報入力シート!F:F,※集計※障害学生情報入力シート!G84,1))</f>
        <v/>
      </c>
      <c r="D66" s="673" t="str">
        <f>IF(※集計※障害学生情報入力シート!G84="","",INDEX(障害学生情報入力シート!$I:$I,※集計※障害学生情報入力シート!G84,1))</f>
        <v/>
      </c>
      <c r="E66" s="674">
        <f t="shared" si="0"/>
        <v>0</v>
      </c>
      <c r="F66" s="675" t="str">
        <f>IF(※集計※障害学生情報入力シート!G84="","",INDEX(※集計※障害学生情報入力シート!T:T,※集計※障害学生情報入力シート!G84,1))</f>
        <v/>
      </c>
      <c r="G66" s="669" t="str">
        <f>IF(※集計※障害学生情報入力シート!G84="","",INDEX(障害学生情報入力シート!D:D,※集計※障害学生情報入力シート!G84,1))</f>
        <v/>
      </c>
    </row>
    <row r="67" spans="1:7" x14ac:dyDescent="0.4">
      <c r="A67" s="664">
        <v>61</v>
      </c>
      <c r="B67" s="671" t="str">
        <f>IF(※集計※障害学生情報入力シート!G85="","",INDEX(障害学生情報入力シート!E:E,※集計※障害学生情報入力シート!G85,1))</f>
        <v/>
      </c>
      <c r="C67" s="672" t="str">
        <f>IF(※集計※障害学生情報入力シート!G85="","",INDEX(障害学生情報入力シート!F:F,※集計※障害学生情報入力シート!G85,1))</f>
        <v/>
      </c>
      <c r="D67" s="673" t="str">
        <f>IF(※集計※障害学生情報入力シート!G85="","",INDEX(障害学生情報入力シート!$I:$I,※集計※障害学生情報入力シート!G85,1))</f>
        <v/>
      </c>
      <c r="E67" s="674">
        <f t="shared" si="0"/>
        <v>0</v>
      </c>
      <c r="F67" s="675" t="str">
        <f>IF(※集計※障害学生情報入力シート!G85="","",INDEX(※集計※障害学生情報入力シート!T:T,※集計※障害学生情報入力シート!G85,1))</f>
        <v/>
      </c>
      <c r="G67" s="669" t="str">
        <f>IF(※集計※障害学生情報入力シート!G85="","",INDEX(障害学生情報入力シート!D:D,※集計※障害学生情報入力シート!G85,1))</f>
        <v/>
      </c>
    </row>
    <row r="68" spans="1:7" x14ac:dyDescent="0.4">
      <c r="A68" s="664">
        <v>62</v>
      </c>
      <c r="B68" s="671" t="str">
        <f>IF(※集計※障害学生情報入力シート!G86="","",INDEX(障害学生情報入力シート!E:E,※集計※障害学生情報入力シート!G86,1))</f>
        <v/>
      </c>
      <c r="C68" s="672" t="str">
        <f>IF(※集計※障害学生情報入力シート!G86="","",INDEX(障害学生情報入力シート!F:F,※集計※障害学生情報入力シート!G86,1))</f>
        <v/>
      </c>
      <c r="D68" s="673" t="str">
        <f>IF(※集計※障害学生情報入力シート!G86="","",INDEX(障害学生情報入力シート!$I:$I,※集計※障害学生情報入力シート!G86,1))</f>
        <v/>
      </c>
      <c r="E68" s="674">
        <f t="shared" si="0"/>
        <v>0</v>
      </c>
      <c r="F68" s="675" t="str">
        <f>IF(※集計※障害学生情報入力シート!G86="","",INDEX(※集計※障害学生情報入力シート!T:T,※集計※障害学生情報入力シート!G86,1))</f>
        <v/>
      </c>
      <c r="G68" s="669" t="str">
        <f>IF(※集計※障害学生情報入力シート!G86="","",INDEX(障害学生情報入力シート!D:D,※集計※障害学生情報入力シート!G86,1))</f>
        <v/>
      </c>
    </row>
    <row r="69" spans="1:7" x14ac:dyDescent="0.4">
      <c r="A69" s="664">
        <v>63</v>
      </c>
      <c r="B69" s="671" t="str">
        <f>IF(※集計※障害学生情報入力シート!G87="","",INDEX(障害学生情報入力シート!E:E,※集計※障害学生情報入力シート!G87,1))</f>
        <v/>
      </c>
      <c r="C69" s="672" t="str">
        <f>IF(※集計※障害学生情報入力シート!G87="","",INDEX(障害学生情報入力シート!F:F,※集計※障害学生情報入力シート!G87,1))</f>
        <v/>
      </c>
      <c r="D69" s="673" t="str">
        <f>IF(※集計※障害学生情報入力シート!G87="","",INDEX(障害学生情報入力シート!$I:$I,※集計※障害学生情報入力シート!G87,1))</f>
        <v/>
      </c>
      <c r="E69" s="674">
        <f t="shared" si="0"/>
        <v>0</v>
      </c>
      <c r="F69" s="675" t="str">
        <f>IF(※集計※障害学生情報入力シート!G87="","",INDEX(※集計※障害学生情報入力シート!T:T,※集計※障害学生情報入力シート!G87,1))</f>
        <v/>
      </c>
      <c r="G69" s="669" t="str">
        <f>IF(※集計※障害学生情報入力シート!G87="","",INDEX(障害学生情報入力シート!D:D,※集計※障害学生情報入力シート!G87,1))</f>
        <v/>
      </c>
    </row>
    <row r="70" spans="1:7" x14ac:dyDescent="0.4">
      <c r="A70" s="664">
        <v>64</v>
      </c>
      <c r="B70" s="671" t="str">
        <f>IF(※集計※障害学生情報入力シート!G88="","",INDEX(障害学生情報入力シート!E:E,※集計※障害学生情報入力シート!G88,1))</f>
        <v/>
      </c>
      <c r="C70" s="672" t="str">
        <f>IF(※集計※障害学生情報入力シート!G88="","",INDEX(障害学生情報入力シート!F:F,※集計※障害学生情報入力シート!G88,1))</f>
        <v/>
      </c>
      <c r="D70" s="673" t="str">
        <f>IF(※集計※障害学生情報入力シート!G88="","",INDEX(障害学生情報入力シート!$I:$I,※集計※障害学生情報入力シート!G88,1))</f>
        <v/>
      </c>
      <c r="E70" s="674">
        <f t="shared" si="0"/>
        <v>0</v>
      </c>
      <c r="F70" s="675" t="str">
        <f>IF(※集計※障害学生情報入力シート!G88="","",INDEX(※集計※障害学生情報入力シート!T:T,※集計※障害学生情報入力シート!G88,1))</f>
        <v/>
      </c>
      <c r="G70" s="669" t="str">
        <f>IF(※集計※障害学生情報入力シート!G88="","",INDEX(障害学生情報入力シート!D:D,※集計※障害学生情報入力シート!G88,1))</f>
        <v/>
      </c>
    </row>
    <row r="71" spans="1:7" x14ac:dyDescent="0.4">
      <c r="A71" s="664">
        <v>65</v>
      </c>
      <c r="B71" s="671" t="str">
        <f>IF(※集計※障害学生情報入力シート!G89="","",INDEX(障害学生情報入力シート!E:E,※集計※障害学生情報入力シート!G89,1))</f>
        <v/>
      </c>
      <c r="C71" s="672" t="str">
        <f>IF(※集計※障害学生情報入力シート!G89="","",INDEX(障害学生情報入力シート!F:F,※集計※障害学生情報入力シート!G89,1))</f>
        <v/>
      </c>
      <c r="D71" s="673" t="str">
        <f>IF(※集計※障害学生情報入力シート!G89="","",INDEX(障害学生情報入力シート!$I:$I,※集計※障害学生情報入力シート!G89,1))</f>
        <v/>
      </c>
      <c r="E71" s="674">
        <f t="shared" si="0"/>
        <v>0</v>
      </c>
      <c r="F71" s="675" t="str">
        <f>IF(※集計※障害学生情報入力シート!G89="","",INDEX(※集計※障害学生情報入力シート!T:T,※集計※障害学生情報入力シート!G89,1))</f>
        <v/>
      </c>
      <c r="G71" s="669" t="str">
        <f>IF(※集計※障害学生情報入力シート!G89="","",INDEX(障害学生情報入力シート!D:D,※集計※障害学生情報入力シート!G89,1))</f>
        <v/>
      </c>
    </row>
    <row r="72" spans="1:7" x14ac:dyDescent="0.4">
      <c r="A72" s="664">
        <v>66</v>
      </c>
      <c r="B72" s="671" t="str">
        <f>IF(※集計※障害学生情報入力シート!G90="","",INDEX(障害学生情報入力シート!E:E,※集計※障害学生情報入力シート!G90,1))</f>
        <v/>
      </c>
      <c r="C72" s="672" t="str">
        <f>IF(※集計※障害学生情報入力シート!G90="","",INDEX(障害学生情報入力シート!F:F,※集計※障害学生情報入力シート!G90,1))</f>
        <v/>
      </c>
      <c r="D72" s="673" t="str">
        <f>IF(※集計※障害学生情報入力シート!G90="","",INDEX(障害学生情報入力シート!$I:$I,※集計※障害学生情報入力シート!G90,1))</f>
        <v/>
      </c>
      <c r="E72" s="674">
        <f t="shared" ref="E72:E106" si="1">IF(D72="",0,1)</f>
        <v>0</v>
      </c>
      <c r="F72" s="675" t="str">
        <f>IF(※集計※障害学生情報入力シート!G90="","",INDEX(※集計※障害学生情報入力シート!T:T,※集計※障害学生情報入力シート!G90,1))</f>
        <v/>
      </c>
      <c r="G72" s="669" t="str">
        <f>IF(※集計※障害学生情報入力シート!G90="","",INDEX(障害学生情報入力シート!D:D,※集計※障害学生情報入力シート!G90,1))</f>
        <v/>
      </c>
    </row>
    <row r="73" spans="1:7" x14ac:dyDescent="0.4">
      <c r="A73" s="664">
        <v>67</v>
      </c>
      <c r="B73" s="671" t="str">
        <f>IF(※集計※障害学生情報入力シート!G91="","",INDEX(障害学生情報入力シート!E:E,※集計※障害学生情報入力シート!G91,1))</f>
        <v/>
      </c>
      <c r="C73" s="672" t="str">
        <f>IF(※集計※障害学生情報入力シート!G91="","",INDEX(障害学生情報入力シート!F:F,※集計※障害学生情報入力シート!G91,1))</f>
        <v/>
      </c>
      <c r="D73" s="673" t="str">
        <f>IF(※集計※障害学生情報入力シート!G91="","",INDEX(障害学生情報入力シート!$I:$I,※集計※障害学生情報入力シート!G91,1))</f>
        <v/>
      </c>
      <c r="E73" s="674">
        <f t="shared" si="1"/>
        <v>0</v>
      </c>
      <c r="F73" s="675" t="str">
        <f>IF(※集計※障害学生情報入力シート!G91="","",INDEX(※集計※障害学生情報入力シート!T:T,※集計※障害学生情報入力シート!G91,1))</f>
        <v/>
      </c>
      <c r="G73" s="669" t="str">
        <f>IF(※集計※障害学生情報入力シート!G91="","",INDEX(障害学生情報入力シート!D:D,※集計※障害学生情報入力シート!G91,1))</f>
        <v/>
      </c>
    </row>
    <row r="74" spans="1:7" x14ac:dyDescent="0.4">
      <c r="A74" s="664">
        <v>68</v>
      </c>
      <c r="B74" s="671" t="str">
        <f>IF(※集計※障害学生情報入力シート!G92="","",INDEX(障害学生情報入力シート!E:E,※集計※障害学生情報入力シート!G92,1))</f>
        <v/>
      </c>
      <c r="C74" s="672" t="str">
        <f>IF(※集計※障害学生情報入力シート!G92="","",INDEX(障害学生情報入力シート!F:F,※集計※障害学生情報入力シート!G92,1))</f>
        <v/>
      </c>
      <c r="D74" s="673" t="str">
        <f>IF(※集計※障害学生情報入力シート!G92="","",INDEX(障害学生情報入力シート!$I:$I,※集計※障害学生情報入力シート!G92,1))</f>
        <v/>
      </c>
      <c r="E74" s="674">
        <f t="shared" si="1"/>
        <v>0</v>
      </c>
      <c r="F74" s="675" t="str">
        <f>IF(※集計※障害学生情報入力シート!G92="","",INDEX(※集計※障害学生情報入力シート!T:T,※集計※障害学生情報入力シート!G92,1))</f>
        <v/>
      </c>
      <c r="G74" s="669" t="str">
        <f>IF(※集計※障害学生情報入力シート!G92="","",INDEX(障害学生情報入力シート!D:D,※集計※障害学生情報入力シート!G92,1))</f>
        <v/>
      </c>
    </row>
    <row r="75" spans="1:7" x14ac:dyDescent="0.4">
      <c r="A75" s="664">
        <v>69</v>
      </c>
      <c r="B75" s="671" t="str">
        <f>IF(※集計※障害学生情報入力シート!G93="","",INDEX(障害学生情報入力シート!E:E,※集計※障害学生情報入力シート!G93,1))</f>
        <v/>
      </c>
      <c r="C75" s="672" t="str">
        <f>IF(※集計※障害学生情報入力シート!G93="","",INDEX(障害学生情報入力シート!F:F,※集計※障害学生情報入力シート!G93,1))</f>
        <v/>
      </c>
      <c r="D75" s="673" t="str">
        <f>IF(※集計※障害学生情報入力シート!G93="","",INDEX(障害学生情報入力シート!$I:$I,※集計※障害学生情報入力シート!G93,1))</f>
        <v/>
      </c>
      <c r="E75" s="674">
        <f t="shared" si="1"/>
        <v>0</v>
      </c>
      <c r="F75" s="675" t="str">
        <f>IF(※集計※障害学生情報入力シート!G93="","",INDEX(※集計※障害学生情報入力シート!T:T,※集計※障害学生情報入力シート!G93,1))</f>
        <v/>
      </c>
      <c r="G75" s="669" t="str">
        <f>IF(※集計※障害学生情報入力シート!G93="","",INDEX(障害学生情報入力シート!D:D,※集計※障害学生情報入力シート!G93,1))</f>
        <v/>
      </c>
    </row>
    <row r="76" spans="1:7" x14ac:dyDescent="0.4">
      <c r="A76" s="664">
        <v>70</v>
      </c>
      <c r="B76" s="671" t="str">
        <f>IF(※集計※障害学生情報入力シート!G94="","",INDEX(障害学生情報入力シート!E:E,※集計※障害学生情報入力シート!G94,1))</f>
        <v/>
      </c>
      <c r="C76" s="672" t="str">
        <f>IF(※集計※障害学生情報入力シート!G94="","",INDEX(障害学生情報入力シート!F:F,※集計※障害学生情報入力シート!G94,1))</f>
        <v/>
      </c>
      <c r="D76" s="673" t="str">
        <f>IF(※集計※障害学生情報入力シート!G94="","",INDEX(障害学生情報入力シート!$I:$I,※集計※障害学生情報入力シート!G94,1))</f>
        <v/>
      </c>
      <c r="E76" s="674">
        <f t="shared" si="1"/>
        <v>0</v>
      </c>
      <c r="F76" s="675" t="str">
        <f>IF(※集計※障害学生情報入力シート!G94="","",INDEX(※集計※障害学生情報入力シート!T:T,※集計※障害学生情報入力シート!G94,1))</f>
        <v/>
      </c>
      <c r="G76" s="669" t="str">
        <f>IF(※集計※障害学生情報入力シート!G94="","",INDEX(障害学生情報入力シート!D:D,※集計※障害学生情報入力シート!G94,1))</f>
        <v/>
      </c>
    </row>
    <row r="77" spans="1:7" x14ac:dyDescent="0.4">
      <c r="A77" s="664">
        <v>71</v>
      </c>
      <c r="B77" s="671" t="str">
        <f>IF(※集計※障害学生情報入力シート!G95="","",INDEX(障害学生情報入力シート!E:E,※集計※障害学生情報入力シート!G95,1))</f>
        <v/>
      </c>
      <c r="C77" s="672" t="str">
        <f>IF(※集計※障害学生情報入力シート!G95="","",INDEX(障害学生情報入力シート!F:F,※集計※障害学生情報入力シート!G95,1))</f>
        <v/>
      </c>
      <c r="D77" s="673" t="str">
        <f>IF(※集計※障害学生情報入力シート!G95="","",INDEX(障害学生情報入力シート!$I:$I,※集計※障害学生情報入力シート!G95,1))</f>
        <v/>
      </c>
      <c r="E77" s="674">
        <f t="shared" si="1"/>
        <v>0</v>
      </c>
      <c r="F77" s="675" t="str">
        <f>IF(※集計※障害学生情報入力シート!G95="","",INDEX(※集計※障害学生情報入力シート!T:T,※集計※障害学生情報入力シート!G95,1))</f>
        <v/>
      </c>
      <c r="G77" s="669" t="str">
        <f>IF(※集計※障害学生情報入力シート!G95="","",INDEX(障害学生情報入力シート!D:D,※集計※障害学生情報入力シート!G95,1))</f>
        <v/>
      </c>
    </row>
    <row r="78" spans="1:7" x14ac:dyDescent="0.4">
      <c r="A78" s="664">
        <v>72</v>
      </c>
      <c r="B78" s="671" t="str">
        <f>IF(※集計※障害学生情報入力シート!G96="","",INDEX(障害学生情報入力シート!E:E,※集計※障害学生情報入力シート!G96,1))</f>
        <v/>
      </c>
      <c r="C78" s="672" t="str">
        <f>IF(※集計※障害学生情報入力シート!G96="","",INDEX(障害学生情報入力シート!F:F,※集計※障害学生情報入力シート!G96,1))</f>
        <v/>
      </c>
      <c r="D78" s="673" t="str">
        <f>IF(※集計※障害学生情報入力シート!G96="","",INDEX(障害学生情報入力シート!$I:$I,※集計※障害学生情報入力シート!G96,1))</f>
        <v/>
      </c>
      <c r="E78" s="674">
        <f t="shared" si="1"/>
        <v>0</v>
      </c>
      <c r="F78" s="675" t="str">
        <f>IF(※集計※障害学生情報入力シート!G96="","",INDEX(※集計※障害学生情報入力シート!T:T,※集計※障害学生情報入力シート!G96,1))</f>
        <v/>
      </c>
      <c r="G78" s="669" t="str">
        <f>IF(※集計※障害学生情報入力シート!G96="","",INDEX(障害学生情報入力シート!D:D,※集計※障害学生情報入力シート!G96,1))</f>
        <v/>
      </c>
    </row>
    <row r="79" spans="1:7" x14ac:dyDescent="0.4">
      <c r="A79" s="664">
        <v>73</v>
      </c>
      <c r="B79" s="671" t="str">
        <f>IF(※集計※障害学生情報入力シート!G97="","",INDEX(障害学生情報入力シート!E:E,※集計※障害学生情報入力シート!G97,1))</f>
        <v/>
      </c>
      <c r="C79" s="672" t="str">
        <f>IF(※集計※障害学生情報入力シート!G97="","",INDEX(障害学生情報入力シート!F:F,※集計※障害学生情報入力シート!G97,1))</f>
        <v/>
      </c>
      <c r="D79" s="673" t="str">
        <f>IF(※集計※障害学生情報入力シート!G97="","",INDEX(障害学生情報入力シート!$I:$I,※集計※障害学生情報入力シート!G97,1))</f>
        <v/>
      </c>
      <c r="E79" s="674">
        <f t="shared" si="1"/>
        <v>0</v>
      </c>
      <c r="F79" s="675" t="str">
        <f>IF(※集計※障害学生情報入力シート!G97="","",INDEX(※集計※障害学生情報入力シート!T:T,※集計※障害学生情報入力シート!G97,1))</f>
        <v/>
      </c>
      <c r="G79" s="669" t="str">
        <f>IF(※集計※障害学生情報入力シート!G97="","",INDEX(障害学生情報入力シート!D:D,※集計※障害学生情報入力シート!G97,1))</f>
        <v/>
      </c>
    </row>
    <row r="80" spans="1:7" x14ac:dyDescent="0.4">
      <c r="A80" s="664">
        <v>74</v>
      </c>
      <c r="B80" s="671" t="str">
        <f>IF(※集計※障害学生情報入力シート!G98="","",INDEX(障害学生情報入力シート!E:E,※集計※障害学生情報入力シート!G98,1))</f>
        <v/>
      </c>
      <c r="C80" s="672" t="str">
        <f>IF(※集計※障害学生情報入力シート!G98="","",INDEX(障害学生情報入力シート!F:F,※集計※障害学生情報入力シート!G98,1))</f>
        <v/>
      </c>
      <c r="D80" s="673" t="str">
        <f>IF(※集計※障害学生情報入力シート!G98="","",INDEX(障害学生情報入力シート!$I:$I,※集計※障害学生情報入力シート!G98,1))</f>
        <v/>
      </c>
      <c r="E80" s="674">
        <f t="shared" si="1"/>
        <v>0</v>
      </c>
      <c r="F80" s="675" t="str">
        <f>IF(※集計※障害学生情報入力シート!G98="","",INDEX(※集計※障害学生情報入力シート!T:T,※集計※障害学生情報入力シート!G98,1))</f>
        <v/>
      </c>
      <c r="G80" s="669" t="str">
        <f>IF(※集計※障害学生情報入力シート!G98="","",INDEX(障害学生情報入力シート!D:D,※集計※障害学生情報入力シート!G98,1))</f>
        <v/>
      </c>
    </row>
    <row r="81" spans="1:7" x14ac:dyDescent="0.4">
      <c r="A81" s="664">
        <v>75</v>
      </c>
      <c r="B81" s="671" t="str">
        <f>IF(※集計※障害学生情報入力シート!G99="","",INDEX(障害学生情報入力シート!E:E,※集計※障害学生情報入力シート!G99,1))</f>
        <v/>
      </c>
      <c r="C81" s="672" t="str">
        <f>IF(※集計※障害学生情報入力シート!G99="","",INDEX(障害学生情報入力シート!F:F,※集計※障害学生情報入力シート!G99,1))</f>
        <v/>
      </c>
      <c r="D81" s="673" t="str">
        <f>IF(※集計※障害学生情報入力シート!G99="","",INDEX(障害学生情報入力シート!$I:$I,※集計※障害学生情報入力シート!G99,1))</f>
        <v/>
      </c>
      <c r="E81" s="674">
        <f t="shared" si="1"/>
        <v>0</v>
      </c>
      <c r="F81" s="675" t="str">
        <f>IF(※集計※障害学生情報入力シート!G99="","",INDEX(※集計※障害学生情報入力シート!T:T,※集計※障害学生情報入力シート!G99,1))</f>
        <v/>
      </c>
      <c r="G81" s="669" t="str">
        <f>IF(※集計※障害学生情報入力シート!G99="","",INDEX(障害学生情報入力シート!D:D,※集計※障害学生情報入力シート!G99,1))</f>
        <v/>
      </c>
    </row>
    <row r="82" spans="1:7" x14ac:dyDescent="0.4">
      <c r="A82" s="664">
        <v>76</v>
      </c>
      <c r="B82" s="671" t="str">
        <f>IF(※集計※障害学生情報入力シート!G100="","",INDEX(障害学生情報入力シート!E:E,※集計※障害学生情報入力シート!G100,1))</f>
        <v/>
      </c>
      <c r="C82" s="672" t="str">
        <f>IF(※集計※障害学生情報入力シート!G100="","",INDEX(障害学生情報入力シート!F:F,※集計※障害学生情報入力シート!G100,1))</f>
        <v/>
      </c>
      <c r="D82" s="673" t="str">
        <f>IF(※集計※障害学生情報入力シート!G100="","",INDEX(障害学生情報入力シート!$I:$I,※集計※障害学生情報入力シート!G100,1))</f>
        <v/>
      </c>
      <c r="E82" s="674">
        <f t="shared" si="1"/>
        <v>0</v>
      </c>
      <c r="F82" s="675" t="str">
        <f>IF(※集計※障害学生情報入力シート!G100="","",INDEX(※集計※障害学生情報入力シート!T:T,※集計※障害学生情報入力シート!G100,1))</f>
        <v/>
      </c>
      <c r="G82" s="669" t="str">
        <f>IF(※集計※障害学生情報入力シート!G100="","",INDEX(障害学生情報入力シート!D:D,※集計※障害学生情報入力シート!G100,1))</f>
        <v/>
      </c>
    </row>
    <row r="83" spans="1:7" x14ac:dyDescent="0.4">
      <c r="A83" s="664">
        <v>77</v>
      </c>
      <c r="B83" s="671" t="str">
        <f>IF(※集計※障害学生情報入力シート!G101="","",INDEX(障害学生情報入力シート!E:E,※集計※障害学生情報入力シート!G101,1))</f>
        <v/>
      </c>
      <c r="C83" s="672" t="str">
        <f>IF(※集計※障害学生情報入力シート!G101="","",INDEX(障害学生情報入力シート!F:F,※集計※障害学生情報入力シート!G101,1))</f>
        <v/>
      </c>
      <c r="D83" s="673" t="str">
        <f>IF(※集計※障害学生情報入力シート!G101="","",INDEX(障害学生情報入力シート!$I:$I,※集計※障害学生情報入力シート!G101,1))</f>
        <v/>
      </c>
      <c r="E83" s="674">
        <f t="shared" si="1"/>
        <v>0</v>
      </c>
      <c r="F83" s="675" t="str">
        <f>IF(※集計※障害学生情報入力シート!G101="","",INDEX(※集計※障害学生情報入力シート!T:T,※集計※障害学生情報入力シート!G101,1))</f>
        <v/>
      </c>
      <c r="G83" s="669" t="str">
        <f>IF(※集計※障害学生情報入力シート!G101="","",INDEX(障害学生情報入力シート!D:D,※集計※障害学生情報入力シート!G101,1))</f>
        <v/>
      </c>
    </row>
    <row r="84" spans="1:7" x14ac:dyDescent="0.4">
      <c r="A84" s="664">
        <v>78</v>
      </c>
      <c r="B84" s="671" t="str">
        <f>IF(※集計※障害学生情報入力シート!G102="","",INDEX(障害学生情報入力シート!E:E,※集計※障害学生情報入力シート!G102,1))</f>
        <v/>
      </c>
      <c r="C84" s="672" t="str">
        <f>IF(※集計※障害学生情報入力シート!G102="","",INDEX(障害学生情報入力シート!F:F,※集計※障害学生情報入力シート!G102,1))</f>
        <v/>
      </c>
      <c r="D84" s="673" t="str">
        <f>IF(※集計※障害学生情報入力シート!G102="","",INDEX(障害学生情報入力シート!$I:$I,※集計※障害学生情報入力シート!G102,1))</f>
        <v/>
      </c>
      <c r="E84" s="674">
        <f t="shared" si="1"/>
        <v>0</v>
      </c>
      <c r="F84" s="675" t="str">
        <f>IF(※集計※障害学生情報入力シート!G102="","",INDEX(※集計※障害学生情報入力シート!T:T,※集計※障害学生情報入力シート!G102,1))</f>
        <v/>
      </c>
      <c r="G84" s="669" t="str">
        <f>IF(※集計※障害学生情報入力シート!G102="","",INDEX(障害学生情報入力シート!D:D,※集計※障害学生情報入力シート!G102,1))</f>
        <v/>
      </c>
    </row>
    <row r="85" spans="1:7" x14ac:dyDescent="0.4">
      <c r="A85" s="664">
        <v>79</v>
      </c>
      <c r="B85" s="671" t="str">
        <f>IF(※集計※障害学生情報入力シート!G103="","",INDEX(障害学生情報入力シート!E:E,※集計※障害学生情報入力シート!G103,1))</f>
        <v/>
      </c>
      <c r="C85" s="672" t="str">
        <f>IF(※集計※障害学生情報入力シート!G103="","",INDEX(障害学生情報入力シート!F:F,※集計※障害学生情報入力シート!G103,1))</f>
        <v/>
      </c>
      <c r="D85" s="673" t="str">
        <f>IF(※集計※障害学生情報入力シート!G103="","",INDEX(障害学生情報入力シート!$I:$I,※集計※障害学生情報入力シート!G103,1))</f>
        <v/>
      </c>
      <c r="E85" s="674">
        <f t="shared" si="1"/>
        <v>0</v>
      </c>
      <c r="F85" s="675" t="str">
        <f>IF(※集計※障害学生情報入力シート!G103="","",INDEX(※集計※障害学生情報入力シート!T:T,※集計※障害学生情報入力シート!G103,1))</f>
        <v/>
      </c>
      <c r="G85" s="669" t="str">
        <f>IF(※集計※障害学生情報入力シート!G103="","",INDEX(障害学生情報入力シート!D:D,※集計※障害学生情報入力シート!G103,1))</f>
        <v/>
      </c>
    </row>
    <row r="86" spans="1:7" x14ac:dyDescent="0.4">
      <c r="A86" s="664">
        <v>80</v>
      </c>
      <c r="B86" s="671" t="str">
        <f>IF(※集計※障害学生情報入力シート!G104="","",INDEX(障害学生情報入力シート!E:E,※集計※障害学生情報入力シート!G104,1))</f>
        <v/>
      </c>
      <c r="C86" s="672" t="str">
        <f>IF(※集計※障害学生情報入力シート!G104="","",INDEX(障害学生情報入力シート!F:F,※集計※障害学生情報入力シート!G104,1))</f>
        <v/>
      </c>
      <c r="D86" s="673" t="str">
        <f>IF(※集計※障害学生情報入力シート!G104="","",INDEX(障害学生情報入力シート!$I:$I,※集計※障害学生情報入力シート!G104,1))</f>
        <v/>
      </c>
      <c r="E86" s="674">
        <f t="shared" si="1"/>
        <v>0</v>
      </c>
      <c r="F86" s="675" t="str">
        <f>IF(※集計※障害学生情報入力シート!G104="","",INDEX(※集計※障害学生情報入力シート!T:T,※集計※障害学生情報入力シート!G104,1))</f>
        <v/>
      </c>
      <c r="G86" s="669" t="str">
        <f>IF(※集計※障害学生情報入力シート!G104="","",INDEX(障害学生情報入力シート!D:D,※集計※障害学生情報入力シート!G104,1))</f>
        <v/>
      </c>
    </row>
    <row r="87" spans="1:7" x14ac:dyDescent="0.4">
      <c r="A87" s="664">
        <v>81</v>
      </c>
      <c r="B87" s="671" t="str">
        <f>IF(※集計※障害学生情報入力シート!G105="","",INDEX(障害学生情報入力シート!E:E,※集計※障害学生情報入力シート!G105,1))</f>
        <v/>
      </c>
      <c r="C87" s="672" t="str">
        <f>IF(※集計※障害学生情報入力シート!G105="","",INDEX(障害学生情報入力シート!F:F,※集計※障害学生情報入力シート!G105,1))</f>
        <v/>
      </c>
      <c r="D87" s="673" t="str">
        <f>IF(※集計※障害学生情報入力シート!G105="","",INDEX(障害学生情報入力シート!$I:$I,※集計※障害学生情報入力シート!G105,1))</f>
        <v/>
      </c>
      <c r="E87" s="674">
        <f t="shared" si="1"/>
        <v>0</v>
      </c>
      <c r="F87" s="675" t="str">
        <f>IF(※集計※障害学生情報入力シート!G105="","",INDEX(※集計※障害学生情報入力シート!T:T,※集計※障害学生情報入力シート!G105,1))</f>
        <v/>
      </c>
      <c r="G87" s="669" t="str">
        <f>IF(※集計※障害学生情報入力シート!G105="","",INDEX(障害学生情報入力シート!D:D,※集計※障害学生情報入力シート!G105,1))</f>
        <v/>
      </c>
    </row>
    <row r="88" spans="1:7" x14ac:dyDescent="0.4">
      <c r="A88" s="664">
        <v>82</v>
      </c>
      <c r="B88" s="671" t="str">
        <f>IF(※集計※障害学生情報入力シート!G106="","",INDEX(障害学生情報入力シート!E:E,※集計※障害学生情報入力シート!G106,1))</f>
        <v/>
      </c>
      <c r="C88" s="672" t="str">
        <f>IF(※集計※障害学生情報入力シート!G106="","",INDEX(障害学生情報入力シート!F:F,※集計※障害学生情報入力シート!G106,1))</f>
        <v/>
      </c>
      <c r="D88" s="673" t="str">
        <f>IF(※集計※障害学生情報入力シート!G106="","",INDEX(障害学生情報入力シート!$I:$I,※集計※障害学生情報入力シート!G106,1))</f>
        <v/>
      </c>
      <c r="E88" s="674">
        <f t="shared" si="1"/>
        <v>0</v>
      </c>
      <c r="F88" s="675" t="str">
        <f>IF(※集計※障害学生情報入力シート!G106="","",INDEX(※集計※障害学生情報入力シート!T:T,※集計※障害学生情報入力シート!G106,1))</f>
        <v/>
      </c>
      <c r="G88" s="669" t="str">
        <f>IF(※集計※障害学生情報入力シート!G106="","",INDEX(障害学生情報入力シート!D:D,※集計※障害学生情報入力シート!G106,1))</f>
        <v/>
      </c>
    </row>
    <row r="89" spans="1:7" x14ac:dyDescent="0.4">
      <c r="A89" s="664">
        <v>83</v>
      </c>
      <c r="B89" s="671" t="str">
        <f>IF(※集計※障害学生情報入力シート!G107="","",INDEX(障害学生情報入力シート!E:E,※集計※障害学生情報入力シート!G107,1))</f>
        <v/>
      </c>
      <c r="C89" s="672" t="str">
        <f>IF(※集計※障害学生情報入力シート!G107="","",INDEX(障害学生情報入力シート!F:F,※集計※障害学生情報入力シート!G107,1))</f>
        <v/>
      </c>
      <c r="D89" s="673" t="str">
        <f>IF(※集計※障害学生情報入力シート!G107="","",INDEX(障害学生情報入力シート!$I:$I,※集計※障害学生情報入力シート!G107,1))</f>
        <v/>
      </c>
      <c r="E89" s="674">
        <f t="shared" si="1"/>
        <v>0</v>
      </c>
      <c r="F89" s="675" t="str">
        <f>IF(※集計※障害学生情報入力シート!G107="","",INDEX(※集計※障害学生情報入力シート!T:T,※集計※障害学生情報入力シート!G107,1))</f>
        <v/>
      </c>
      <c r="G89" s="669" t="str">
        <f>IF(※集計※障害学生情報入力シート!G107="","",INDEX(障害学生情報入力シート!D:D,※集計※障害学生情報入力シート!G107,1))</f>
        <v/>
      </c>
    </row>
    <row r="90" spans="1:7" x14ac:dyDescent="0.4">
      <c r="A90" s="664">
        <v>84</v>
      </c>
      <c r="B90" s="671" t="str">
        <f>IF(※集計※障害学生情報入力シート!G108="","",INDEX(障害学生情報入力シート!E:E,※集計※障害学生情報入力シート!G108,1))</f>
        <v/>
      </c>
      <c r="C90" s="672" t="str">
        <f>IF(※集計※障害学生情報入力シート!G108="","",INDEX(障害学生情報入力シート!F:F,※集計※障害学生情報入力シート!G108,1))</f>
        <v/>
      </c>
      <c r="D90" s="673" t="str">
        <f>IF(※集計※障害学生情報入力シート!G108="","",INDEX(障害学生情報入力シート!$I:$I,※集計※障害学生情報入力シート!G108,1))</f>
        <v/>
      </c>
      <c r="E90" s="674">
        <f t="shared" si="1"/>
        <v>0</v>
      </c>
      <c r="F90" s="675" t="str">
        <f>IF(※集計※障害学生情報入力シート!G108="","",INDEX(※集計※障害学生情報入力シート!T:T,※集計※障害学生情報入力シート!G108,1))</f>
        <v/>
      </c>
      <c r="G90" s="669" t="str">
        <f>IF(※集計※障害学生情報入力シート!G108="","",INDEX(障害学生情報入力シート!D:D,※集計※障害学生情報入力シート!G108,1))</f>
        <v/>
      </c>
    </row>
    <row r="91" spans="1:7" x14ac:dyDescent="0.4">
      <c r="A91" s="664">
        <v>85</v>
      </c>
      <c r="B91" s="671" t="str">
        <f>IF(※集計※障害学生情報入力シート!G109="","",INDEX(障害学生情報入力シート!E:E,※集計※障害学生情報入力シート!G109,1))</f>
        <v/>
      </c>
      <c r="C91" s="672" t="str">
        <f>IF(※集計※障害学生情報入力シート!G109="","",INDEX(障害学生情報入力シート!F:F,※集計※障害学生情報入力シート!G109,1))</f>
        <v/>
      </c>
      <c r="D91" s="673" t="str">
        <f>IF(※集計※障害学生情報入力シート!G109="","",INDEX(障害学生情報入力シート!$I:$I,※集計※障害学生情報入力シート!G109,1))</f>
        <v/>
      </c>
      <c r="E91" s="674">
        <f t="shared" si="1"/>
        <v>0</v>
      </c>
      <c r="F91" s="675" t="str">
        <f>IF(※集計※障害学生情報入力シート!G109="","",INDEX(※集計※障害学生情報入力シート!T:T,※集計※障害学生情報入力シート!G109,1))</f>
        <v/>
      </c>
      <c r="G91" s="669" t="str">
        <f>IF(※集計※障害学生情報入力シート!G109="","",INDEX(障害学生情報入力シート!D:D,※集計※障害学生情報入力シート!G109,1))</f>
        <v/>
      </c>
    </row>
    <row r="92" spans="1:7" x14ac:dyDescent="0.4">
      <c r="A92" s="664">
        <v>86</v>
      </c>
      <c r="B92" s="671" t="str">
        <f>IF(※集計※障害学生情報入力シート!G110="","",INDEX(障害学生情報入力シート!E:E,※集計※障害学生情報入力シート!G110,1))</f>
        <v/>
      </c>
      <c r="C92" s="672" t="str">
        <f>IF(※集計※障害学生情報入力シート!G110="","",INDEX(障害学生情報入力シート!F:F,※集計※障害学生情報入力シート!G110,1))</f>
        <v/>
      </c>
      <c r="D92" s="673" t="str">
        <f>IF(※集計※障害学生情報入力シート!G110="","",INDEX(障害学生情報入力シート!$I:$I,※集計※障害学生情報入力シート!G110,1))</f>
        <v/>
      </c>
      <c r="E92" s="674">
        <f t="shared" si="1"/>
        <v>0</v>
      </c>
      <c r="F92" s="675" t="str">
        <f>IF(※集計※障害学生情報入力シート!G110="","",INDEX(※集計※障害学生情報入力シート!T:T,※集計※障害学生情報入力シート!G110,1))</f>
        <v/>
      </c>
      <c r="G92" s="669" t="str">
        <f>IF(※集計※障害学生情報入力シート!G110="","",INDEX(障害学生情報入力シート!D:D,※集計※障害学生情報入力シート!G110,1))</f>
        <v/>
      </c>
    </row>
    <row r="93" spans="1:7" x14ac:dyDescent="0.4">
      <c r="A93" s="664">
        <v>87</v>
      </c>
      <c r="B93" s="671" t="str">
        <f>IF(※集計※障害学生情報入力シート!G111="","",INDEX(障害学生情報入力シート!E:E,※集計※障害学生情報入力シート!G111,1))</f>
        <v/>
      </c>
      <c r="C93" s="672" t="str">
        <f>IF(※集計※障害学生情報入力シート!G111="","",INDEX(障害学生情報入力シート!F:F,※集計※障害学生情報入力シート!G111,1))</f>
        <v/>
      </c>
      <c r="D93" s="673" t="str">
        <f>IF(※集計※障害学生情報入力シート!G111="","",INDEX(障害学生情報入力シート!$I:$I,※集計※障害学生情報入力シート!G111,1))</f>
        <v/>
      </c>
      <c r="E93" s="674">
        <f t="shared" si="1"/>
        <v>0</v>
      </c>
      <c r="F93" s="675" t="str">
        <f>IF(※集計※障害学生情報入力シート!G111="","",INDEX(※集計※障害学生情報入力シート!T:T,※集計※障害学生情報入力シート!G111,1))</f>
        <v/>
      </c>
      <c r="G93" s="669" t="str">
        <f>IF(※集計※障害学生情報入力シート!G111="","",INDEX(障害学生情報入力シート!D:D,※集計※障害学生情報入力シート!G111,1))</f>
        <v/>
      </c>
    </row>
    <row r="94" spans="1:7" x14ac:dyDescent="0.4">
      <c r="A94" s="664">
        <v>88</v>
      </c>
      <c r="B94" s="671" t="str">
        <f>IF(※集計※障害学生情報入力シート!G112="","",INDEX(障害学生情報入力シート!E:E,※集計※障害学生情報入力シート!G112,1))</f>
        <v/>
      </c>
      <c r="C94" s="672" t="str">
        <f>IF(※集計※障害学生情報入力シート!G112="","",INDEX(障害学生情報入力シート!F:F,※集計※障害学生情報入力シート!G112,1))</f>
        <v/>
      </c>
      <c r="D94" s="673" t="str">
        <f>IF(※集計※障害学生情報入力シート!G112="","",INDEX(障害学生情報入力シート!$I:$I,※集計※障害学生情報入力シート!G112,1))</f>
        <v/>
      </c>
      <c r="E94" s="674">
        <f t="shared" si="1"/>
        <v>0</v>
      </c>
      <c r="F94" s="675" t="str">
        <f>IF(※集計※障害学生情報入力シート!G112="","",INDEX(※集計※障害学生情報入力シート!T:T,※集計※障害学生情報入力シート!G112,1))</f>
        <v/>
      </c>
      <c r="G94" s="669" t="str">
        <f>IF(※集計※障害学生情報入力シート!G112="","",INDEX(障害学生情報入力シート!D:D,※集計※障害学生情報入力シート!G112,1))</f>
        <v/>
      </c>
    </row>
    <row r="95" spans="1:7" x14ac:dyDescent="0.4">
      <c r="A95" s="664">
        <v>89</v>
      </c>
      <c r="B95" s="671" t="str">
        <f>IF(※集計※障害学生情報入力シート!G113="","",INDEX(障害学生情報入力シート!E:E,※集計※障害学生情報入力シート!G113,1))</f>
        <v/>
      </c>
      <c r="C95" s="672" t="str">
        <f>IF(※集計※障害学生情報入力シート!G113="","",INDEX(障害学生情報入力シート!F:F,※集計※障害学生情報入力シート!G113,1))</f>
        <v/>
      </c>
      <c r="D95" s="673" t="str">
        <f>IF(※集計※障害学生情報入力シート!G113="","",INDEX(障害学生情報入力シート!$I:$I,※集計※障害学生情報入力シート!G113,1))</f>
        <v/>
      </c>
      <c r="E95" s="674">
        <f t="shared" si="1"/>
        <v>0</v>
      </c>
      <c r="F95" s="675" t="str">
        <f>IF(※集計※障害学生情報入力シート!G113="","",INDEX(※集計※障害学生情報入力シート!T:T,※集計※障害学生情報入力シート!G113,1))</f>
        <v/>
      </c>
      <c r="G95" s="669" t="str">
        <f>IF(※集計※障害学生情報入力シート!G113="","",INDEX(障害学生情報入力シート!D:D,※集計※障害学生情報入力シート!G113,1))</f>
        <v/>
      </c>
    </row>
    <row r="96" spans="1:7" x14ac:dyDescent="0.4">
      <c r="A96" s="664">
        <v>90</v>
      </c>
      <c r="B96" s="671" t="str">
        <f>IF(※集計※障害学生情報入力シート!G114="","",INDEX(障害学生情報入力シート!E:E,※集計※障害学生情報入力シート!G114,1))</f>
        <v/>
      </c>
      <c r="C96" s="672" t="str">
        <f>IF(※集計※障害学生情報入力シート!G114="","",INDEX(障害学生情報入力シート!F:F,※集計※障害学生情報入力シート!G114,1))</f>
        <v/>
      </c>
      <c r="D96" s="673" t="str">
        <f>IF(※集計※障害学生情報入力シート!G114="","",INDEX(障害学生情報入力シート!$I:$I,※集計※障害学生情報入力シート!G114,1))</f>
        <v/>
      </c>
      <c r="E96" s="674">
        <f t="shared" si="1"/>
        <v>0</v>
      </c>
      <c r="F96" s="675" t="str">
        <f>IF(※集計※障害学生情報入力シート!G114="","",INDEX(※集計※障害学生情報入力シート!T:T,※集計※障害学生情報入力シート!G114,1))</f>
        <v/>
      </c>
      <c r="G96" s="669" t="str">
        <f>IF(※集計※障害学生情報入力シート!G114="","",INDEX(障害学生情報入力シート!D:D,※集計※障害学生情報入力シート!G114,1))</f>
        <v/>
      </c>
    </row>
    <row r="97" spans="1:7" x14ac:dyDescent="0.4">
      <c r="A97" s="664">
        <v>91</v>
      </c>
      <c r="B97" s="671" t="str">
        <f>IF(※集計※障害学生情報入力シート!G115="","",INDEX(障害学生情報入力シート!E:E,※集計※障害学生情報入力シート!G115,1))</f>
        <v/>
      </c>
      <c r="C97" s="672" t="str">
        <f>IF(※集計※障害学生情報入力シート!G115="","",INDEX(障害学生情報入力シート!F:F,※集計※障害学生情報入力シート!G115,1))</f>
        <v/>
      </c>
      <c r="D97" s="673" t="str">
        <f>IF(※集計※障害学生情報入力シート!G115="","",INDEX(障害学生情報入力シート!$I:$I,※集計※障害学生情報入力シート!G115,1))</f>
        <v/>
      </c>
      <c r="E97" s="674">
        <f t="shared" si="1"/>
        <v>0</v>
      </c>
      <c r="F97" s="675" t="str">
        <f>IF(※集計※障害学生情報入力シート!G115="","",INDEX(※集計※障害学生情報入力シート!T:T,※集計※障害学生情報入力シート!G115,1))</f>
        <v/>
      </c>
      <c r="G97" s="669" t="str">
        <f>IF(※集計※障害学生情報入力シート!G115="","",INDEX(障害学生情報入力シート!D:D,※集計※障害学生情報入力シート!G115,1))</f>
        <v/>
      </c>
    </row>
    <row r="98" spans="1:7" x14ac:dyDescent="0.4">
      <c r="A98" s="664">
        <v>92</v>
      </c>
      <c r="B98" s="671" t="str">
        <f>IF(※集計※障害学生情報入力シート!G116="","",INDEX(障害学生情報入力シート!E:E,※集計※障害学生情報入力シート!G116,1))</f>
        <v/>
      </c>
      <c r="C98" s="672" t="str">
        <f>IF(※集計※障害学生情報入力シート!G116="","",INDEX(障害学生情報入力シート!F:F,※集計※障害学生情報入力シート!G116,1))</f>
        <v/>
      </c>
      <c r="D98" s="673" t="str">
        <f>IF(※集計※障害学生情報入力シート!G116="","",INDEX(障害学生情報入力シート!$I:$I,※集計※障害学生情報入力シート!G116,1))</f>
        <v/>
      </c>
      <c r="E98" s="674">
        <f t="shared" si="1"/>
        <v>0</v>
      </c>
      <c r="F98" s="675" t="str">
        <f>IF(※集計※障害学生情報入力シート!G116="","",INDEX(※集計※障害学生情報入力シート!T:T,※集計※障害学生情報入力シート!G116,1))</f>
        <v/>
      </c>
      <c r="G98" s="669" t="str">
        <f>IF(※集計※障害学生情報入力シート!G116="","",INDEX(障害学生情報入力シート!D:D,※集計※障害学生情報入力シート!G116,1))</f>
        <v/>
      </c>
    </row>
    <row r="99" spans="1:7" x14ac:dyDescent="0.4">
      <c r="A99" s="664">
        <v>93</v>
      </c>
      <c r="B99" s="671" t="str">
        <f>IF(※集計※障害学生情報入力シート!G117="","",INDEX(障害学生情報入力シート!E:E,※集計※障害学生情報入力シート!G117,1))</f>
        <v/>
      </c>
      <c r="C99" s="672" t="str">
        <f>IF(※集計※障害学生情報入力シート!G117="","",INDEX(障害学生情報入力シート!F:F,※集計※障害学生情報入力シート!G117,1))</f>
        <v/>
      </c>
      <c r="D99" s="673" t="str">
        <f>IF(※集計※障害学生情報入力シート!G117="","",INDEX(障害学生情報入力シート!$I:$I,※集計※障害学生情報入力シート!G117,1))</f>
        <v/>
      </c>
      <c r="E99" s="674">
        <f t="shared" si="1"/>
        <v>0</v>
      </c>
      <c r="F99" s="675" t="str">
        <f>IF(※集計※障害学生情報入力シート!G117="","",INDEX(※集計※障害学生情報入力シート!T:T,※集計※障害学生情報入力シート!G117,1))</f>
        <v/>
      </c>
      <c r="G99" s="669" t="str">
        <f>IF(※集計※障害学生情報入力シート!G117="","",INDEX(障害学生情報入力シート!D:D,※集計※障害学生情報入力シート!G117,1))</f>
        <v/>
      </c>
    </row>
    <row r="100" spans="1:7" x14ac:dyDescent="0.4">
      <c r="A100" s="664">
        <v>94</v>
      </c>
      <c r="B100" s="671" t="str">
        <f>IF(※集計※障害学生情報入力シート!G118="","",INDEX(障害学生情報入力シート!E:E,※集計※障害学生情報入力シート!G118,1))</f>
        <v/>
      </c>
      <c r="C100" s="672" t="str">
        <f>IF(※集計※障害学生情報入力シート!G118="","",INDEX(障害学生情報入力シート!F:F,※集計※障害学生情報入力シート!G118,1))</f>
        <v/>
      </c>
      <c r="D100" s="673" t="str">
        <f>IF(※集計※障害学生情報入力シート!G118="","",INDEX(障害学生情報入力シート!$I:$I,※集計※障害学生情報入力シート!G118,1))</f>
        <v/>
      </c>
      <c r="E100" s="674">
        <f t="shared" si="1"/>
        <v>0</v>
      </c>
      <c r="F100" s="675" t="str">
        <f>IF(※集計※障害学生情報入力シート!G118="","",INDEX(※集計※障害学生情報入力シート!T:T,※集計※障害学生情報入力シート!G118,1))</f>
        <v/>
      </c>
      <c r="G100" s="669" t="str">
        <f>IF(※集計※障害学生情報入力シート!G118="","",INDEX(障害学生情報入力シート!D:D,※集計※障害学生情報入力シート!G118,1))</f>
        <v/>
      </c>
    </row>
    <row r="101" spans="1:7" x14ac:dyDescent="0.4">
      <c r="A101" s="664">
        <v>95</v>
      </c>
      <c r="B101" s="671" t="str">
        <f>IF(※集計※障害学生情報入力シート!G119="","",INDEX(障害学生情報入力シート!E:E,※集計※障害学生情報入力シート!G119,1))</f>
        <v/>
      </c>
      <c r="C101" s="672" t="str">
        <f>IF(※集計※障害学生情報入力シート!G119="","",INDEX(障害学生情報入力シート!F:F,※集計※障害学生情報入力シート!G119,1))</f>
        <v/>
      </c>
      <c r="D101" s="673" t="str">
        <f>IF(※集計※障害学生情報入力シート!G119="","",INDEX(障害学生情報入力シート!$I:$I,※集計※障害学生情報入力シート!G119,1))</f>
        <v/>
      </c>
      <c r="E101" s="674">
        <f t="shared" si="1"/>
        <v>0</v>
      </c>
      <c r="F101" s="675" t="str">
        <f>IF(※集計※障害学生情報入力シート!G119="","",INDEX(※集計※障害学生情報入力シート!T:T,※集計※障害学生情報入力シート!G119,1))</f>
        <v/>
      </c>
      <c r="G101" s="669" t="str">
        <f>IF(※集計※障害学生情報入力シート!G119="","",INDEX(障害学生情報入力シート!D:D,※集計※障害学生情報入力シート!G119,1))</f>
        <v/>
      </c>
    </row>
    <row r="102" spans="1:7" x14ac:dyDescent="0.4">
      <c r="A102" s="664">
        <v>96</v>
      </c>
      <c r="B102" s="671" t="str">
        <f>IF(※集計※障害学生情報入力シート!G120="","",INDEX(障害学生情報入力シート!E:E,※集計※障害学生情報入力シート!G120,1))</f>
        <v/>
      </c>
      <c r="C102" s="672" t="str">
        <f>IF(※集計※障害学生情報入力シート!G120="","",INDEX(障害学生情報入力シート!F:F,※集計※障害学生情報入力シート!G120,1))</f>
        <v/>
      </c>
      <c r="D102" s="673" t="str">
        <f>IF(※集計※障害学生情報入力シート!G120="","",INDEX(障害学生情報入力シート!$I:$I,※集計※障害学生情報入力シート!G120,1))</f>
        <v/>
      </c>
      <c r="E102" s="674">
        <f t="shared" si="1"/>
        <v>0</v>
      </c>
      <c r="F102" s="675" t="str">
        <f>IF(※集計※障害学生情報入力シート!G120="","",INDEX(※集計※障害学生情報入力シート!T:T,※集計※障害学生情報入力シート!G120,1))</f>
        <v/>
      </c>
      <c r="G102" s="669" t="str">
        <f>IF(※集計※障害学生情報入力シート!G120="","",INDEX(障害学生情報入力シート!D:D,※集計※障害学生情報入力シート!G120,1))</f>
        <v/>
      </c>
    </row>
    <row r="103" spans="1:7" x14ac:dyDescent="0.4">
      <c r="A103" s="664">
        <v>97</v>
      </c>
      <c r="B103" s="671" t="str">
        <f>IF(※集計※障害学生情報入力シート!G121="","",INDEX(障害学生情報入力シート!E:E,※集計※障害学生情報入力シート!G121,1))</f>
        <v/>
      </c>
      <c r="C103" s="672" t="str">
        <f>IF(※集計※障害学生情報入力シート!G121="","",INDEX(障害学生情報入力シート!F:F,※集計※障害学生情報入力シート!G121,1))</f>
        <v/>
      </c>
      <c r="D103" s="673" t="str">
        <f>IF(※集計※障害学生情報入力シート!G121="","",INDEX(障害学生情報入力シート!$I:$I,※集計※障害学生情報入力シート!G121,1))</f>
        <v/>
      </c>
      <c r="E103" s="674">
        <f t="shared" si="1"/>
        <v>0</v>
      </c>
      <c r="F103" s="675" t="str">
        <f>IF(※集計※障害学生情報入力シート!G121="","",INDEX(※集計※障害学生情報入力シート!T:T,※集計※障害学生情報入力シート!G121,1))</f>
        <v/>
      </c>
      <c r="G103" s="669" t="str">
        <f>IF(※集計※障害学生情報入力シート!G121="","",INDEX(障害学生情報入力シート!D:D,※集計※障害学生情報入力シート!G121,1))</f>
        <v/>
      </c>
    </row>
    <row r="104" spans="1:7" x14ac:dyDescent="0.4">
      <c r="A104" s="664">
        <v>98</v>
      </c>
      <c r="B104" s="671" t="str">
        <f>IF(※集計※障害学生情報入力シート!G122="","",INDEX(障害学生情報入力シート!E:E,※集計※障害学生情報入力シート!G122,1))</f>
        <v/>
      </c>
      <c r="C104" s="672" t="str">
        <f>IF(※集計※障害学生情報入力シート!G122="","",INDEX(障害学生情報入力シート!F:F,※集計※障害学生情報入力シート!G122,1))</f>
        <v/>
      </c>
      <c r="D104" s="673" t="str">
        <f>IF(※集計※障害学生情報入力シート!G122="","",INDEX(障害学生情報入力シート!$I:$I,※集計※障害学生情報入力シート!G122,1))</f>
        <v/>
      </c>
      <c r="E104" s="674">
        <f t="shared" si="1"/>
        <v>0</v>
      </c>
      <c r="F104" s="675" t="str">
        <f>IF(※集計※障害学生情報入力シート!G122="","",INDEX(※集計※障害学生情報入力シート!T:T,※集計※障害学生情報入力シート!G122,1))</f>
        <v/>
      </c>
      <c r="G104" s="669" t="str">
        <f>IF(※集計※障害学生情報入力シート!G122="","",INDEX(障害学生情報入力シート!D:D,※集計※障害学生情報入力シート!G122,1))</f>
        <v/>
      </c>
    </row>
    <row r="105" spans="1:7" x14ac:dyDescent="0.4">
      <c r="A105" s="664">
        <v>99</v>
      </c>
      <c r="B105" s="671" t="str">
        <f>IF(※集計※障害学生情報入力シート!G123="","",INDEX(障害学生情報入力シート!E:E,※集計※障害学生情報入力シート!G123,1))</f>
        <v/>
      </c>
      <c r="C105" s="672" t="str">
        <f>IF(※集計※障害学生情報入力シート!G123="","",INDEX(障害学生情報入力シート!F:F,※集計※障害学生情報入力シート!G123,1))</f>
        <v/>
      </c>
      <c r="D105" s="673" t="str">
        <f>IF(※集計※障害学生情報入力シート!G123="","",INDEX(障害学生情報入力シート!$I:$I,※集計※障害学生情報入力シート!G123,1))</f>
        <v/>
      </c>
      <c r="E105" s="674">
        <f t="shared" si="1"/>
        <v>0</v>
      </c>
      <c r="F105" s="675" t="str">
        <f>IF(※集計※障害学生情報入力シート!G123="","",INDEX(※集計※障害学生情報入力シート!T:T,※集計※障害学生情報入力シート!G123,1))</f>
        <v/>
      </c>
      <c r="G105" s="669" t="str">
        <f>IF(※集計※障害学生情報入力シート!G123="","",INDEX(障害学生情報入力シート!D:D,※集計※障害学生情報入力シート!G123,1))</f>
        <v/>
      </c>
    </row>
    <row r="106" spans="1:7" s="652" customFormat="1" ht="19.5" customHeight="1" thickBot="1" x14ac:dyDescent="0.45">
      <c r="A106" s="676">
        <v>100</v>
      </c>
      <c r="B106" s="677" t="str">
        <f>IF(※集計※障害学生情報入力シート!G124="","",INDEX(障害学生情報入力シート!E:E,※集計※障害学生情報入力シート!G124,1))</f>
        <v/>
      </c>
      <c r="C106" s="678" t="str">
        <f>IF(※集計※障害学生情報入力シート!G124="","",INDEX(障害学生情報入力シート!F:F,※集計※障害学生情報入力シート!G124,1))</f>
        <v/>
      </c>
      <c r="D106" s="679" t="str">
        <f>IF(※集計※障害学生情報入力シート!G124="","",INDEX(障害学生情報入力シート!$I:$I,※集計※障害学生情報入力シート!G124,1))</f>
        <v/>
      </c>
      <c r="E106" s="680">
        <f t="shared" si="1"/>
        <v>0</v>
      </c>
      <c r="F106" s="166" t="str">
        <f>IF(※集計※障害学生情報入力シート!G124="","",INDEX(※集計※障害学生情報入力シート!T:T,※集計※障害学生情報入力シート!G124,1))</f>
        <v/>
      </c>
      <c r="G106" s="681" t="str">
        <f>IF(※集計※障害学生情報入力シート!G124="","",INDEX(障害学生情報入力シート!D:D,※集計※障害学生情報入力シート!G124,1))</f>
        <v/>
      </c>
    </row>
    <row r="107" spans="1:7" s="652" customFormat="1" ht="30.75" customHeight="1" thickTop="1" thickBot="1" x14ac:dyDescent="0.45">
      <c r="A107" s="1745" t="s">
        <v>299</v>
      </c>
      <c r="B107" s="1746"/>
      <c r="C107" s="1746"/>
      <c r="D107" s="1747"/>
      <c r="E107" s="682">
        <f>SUM(E7:E106)</f>
        <v>0</v>
      </c>
      <c r="F107" s="683">
        <f>SUM(F7:F106)</f>
        <v>0</v>
      </c>
      <c r="G107" s="683"/>
    </row>
    <row r="108" spans="1:7" s="56" customFormat="1" ht="21" customHeight="1" x14ac:dyDescent="0.25">
      <c r="A108" s="44"/>
      <c r="B108" s="44"/>
      <c r="C108" s="44"/>
      <c r="D108" s="44"/>
      <c r="E108" s="44"/>
      <c r="F108" s="652"/>
    </row>
    <row r="109" spans="1:7" ht="14.25" customHeight="1" x14ac:dyDescent="0.4">
      <c r="C109" s="684" t="s">
        <v>40</v>
      </c>
      <c r="D109" s="685" t="s">
        <v>663</v>
      </c>
      <c r="E109" s="685">
        <f>SUMIFS($E$7:$E$106,$B$7:$B$106,$C$109,$C$7:$C$106,$D109)</f>
        <v>0</v>
      </c>
      <c r="F109" s="686">
        <f>SUMIFS($F$7:$F$106,$B$7:$B$106,$C$109,$C$7:$C$106,$D109)</f>
        <v>0</v>
      </c>
    </row>
    <row r="110" spans="1:7" x14ac:dyDescent="0.4">
      <c r="C110" s="684"/>
      <c r="D110" s="685" t="s">
        <v>664</v>
      </c>
      <c r="E110" s="685">
        <f t="shared" ref="E110:E120" si="2">SUMIFS($E$7:$E$106,$B$7:$B$106,$C$109,$C$7:$C$106,$D110)</f>
        <v>0</v>
      </c>
      <c r="F110" s="686">
        <f t="shared" ref="F110:F120" si="3">SUMIFS($F$7:$F$106,$B$7:$B$106,$C$109,$C$7:$C$106,$D110)</f>
        <v>0</v>
      </c>
    </row>
    <row r="111" spans="1:7" x14ac:dyDescent="0.4">
      <c r="C111" s="684"/>
      <c r="D111" s="685" t="s">
        <v>665</v>
      </c>
      <c r="E111" s="685">
        <f t="shared" si="2"/>
        <v>0</v>
      </c>
      <c r="F111" s="686">
        <f t="shared" si="3"/>
        <v>0</v>
      </c>
    </row>
    <row r="112" spans="1:7" x14ac:dyDescent="0.4">
      <c r="C112" s="684"/>
      <c r="D112" s="685" t="s">
        <v>666</v>
      </c>
      <c r="E112" s="685">
        <f t="shared" si="2"/>
        <v>0</v>
      </c>
      <c r="F112" s="686">
        <f t="shared" si="3"/>
        <v>0</v>
      </c>
    </row>
    <row r="113" spans="3:6" x14ac:dyDescent="0.4">
      <c r="C113" s="684"/>
      <c r="D113" s="685" t="s">
        <v>667</v>
      </c>
      <c r="E113" s="685">
        <f t="shared" si="2"/>
        <v>0</v>
      </c>
      <c r="F113" s="686">
        <f t="shared" si="3"/>
        <v>0</v>
      </c>
    </row>
    <row r="114" spans="3:6" ht="13.5" hidden="1" customHeight="1" x14ac:dyDescent="0.4">
      <c r="C114" s="684"/>
      <c r="D114" s="685" t="s">
        <v>55</v>
      </c>
      <c r="E114" s="685">
        <f t="shared" si="2"/>
        <v>0</v>
      </c>
      <c r="F114" s="686">
        <f t="shared" si="3"/>
        <v>0</v>
      </c>
    </row>
    <row r="115" spans="3:6" ht="13.5" customHeight="1" x14ac:dyDescent="0.4">
      <c r="C115" s="684"/>
      <c r="D115" s="685" t="s">
        <v>657</v>
      </c>
      <c r="E115" s="685">
        <f t="shared" si="2"/>
        <v>0</v>
      </c>
      <c r="F115" s="686">
        <f t="shared" si="3"/>
        <v>0</v>
      </c>
    </row>
    <row r="116" spans="3:6" ht="13.5" hidden="1" customHeight="1" x14ac:dyDescent="0.4">
      <c r="C116" s="684"/>
      <c r="D116" s="685" t="s">
        <v>57</v>
      </c>
      <c r="E116" s="685">
        <f t="shared" si="2"/>
        <v>0</v>
      </c>
      <c r="F116" s="686">
        <f t="shared" si="3"/>
        <v>0</v>
      </c>
    </row>
    <row r="117" spans="3:6" ht="13.5" customHeight="1" x14ac:dyDescent="0.4">
      <c r="C117" s="684"/>
      <c r="D117" s="685" t="s">
        <v>58</v>
      </c>
      <c r="E117" s="685">
        <f t="shared" si="2"/>
        <v>0</v>
      </c>
      <c r="F117" s="686">
        <f t="shared" si="3"/>
        <v>0</v>
      </c>
    </row>
    <row r="118" spans="3:6" ht="14.25" customHeight="1" x14ac:dyDescent="0.4">
      <c r="C118" s="684"/>
      <c r="D118" s="685" t="s">
        <v>60</v>
      </c>
      <c r="E118" s="685">
        <f t="shared" si="2"/>
        <v>0</v>
      </c>
      <c r="F118" s="686">
        <f t="shared" si="3"/>
        <v>0</v>
      </c>
    </row>
    <row r="119" spans="3:6" ht="15.75" customHeight="1" x14ac:dyDescent="0.4">
      <c r="C119" s="684"/>
      <c r="D119" s="685" t="s">
        <v>62</v>
      </c>
      <c r="E119" s="685">
        <f t="shared" si="2"/>
        <v>0</v>
      </c>
      <c r="F119" s="686">
        <f t="shared" si="3"/>
        <v>0</v>
      </c>
    </row>
    <row r="120" spans="3:6" ht="15" customHeight="1" x14ac:dyDescent="0.4">
      <c r="C120" s="684"/>
      <c r="D120" s="685" t="s">
        <v>64</v>
      </c>
      <c r="E120" s="685">
        <f t="shared" si="2"/>
        <v>0</v>
      </c>
      <c r="F120" s="686">
        <f t="shared" si="3"/>
        <v>0</v>
      </c>
    </row>
    <row r="121" spans="3:6" x14ac:dyDescent="0.4">
      <c r="C121" s="684" t="s">
        <v>43</v>
      </c>
      <c r="D121" s="685" t="s">
        <v>663</v>
      </c>
      <c r="E121" s="685">
        <f>SUMIFS($E$7:$E$106,$B$7:$B$106,$C$121,$C$7:$C$106,$D121)</f>
        <v>0</v>
      </c>
      <c r="F121" s="686">
        <f>SUMIFS($F$7:$F$106,$B$7:$B$106,$C$121,$C$7:$C$106,$D121)</f>
        <v>0</v>
      </c>
    </row>
    <row r="122" spans="3:6" x14ac:dyDescent="0.4">
      <c r="C122" s="684"/>
      <c r="D122" s="685" t="s">
        <v>664</v>
      </c>
      <c r="E122" s="685">
        <f t="shared" ref="E122:E132" si="4">SUMIFS($E$7:$E$106,$B$7:$B$106,$C$121,$C$7:$C$106,$D122)</f>
        <v>0</v>
      </c>
      <c r="F122" s="686">
        <f t="shared" ref="F122:F132" si="5">SUMIFS($F$7:$F$106,$B$7:$B$106,$C$121,$C$7:$C$106,$D122)</f>
        <v>0</v>
      </c>
    </row>
    <row r="123" spans="3:6" x14ac:dyDescent="0.4">
      <c r="C123" s="684"/>
      <c r="D123" s="685" t="s">
        <v>665</v>
      </c>
      <c r="E123" s="685">
        <f t="shared" si="4"/>
        <v>0</v>
      </c>
      <c r="F123" s="686">
        <f t="shared" si="5"/>
        <v>0</v>
      </c>
    </row>
    <row r="124" spans="3:6" x14ac:dyDescent="0.4">
      <c r="C124" s="684"/>
      <c r="D124" s="685" t="s">
        <v>666</v>
      </c>
      <c r="E124" s="685">
        <f t="shared" si="4"/>
        <v>0</v>
      </c>
      <c r="F124" s="686">
        <f t="shared" si="5"/>
        <v>0</v>
      </c>
    </row>
    <row r="125" spans="3:6" x14ac:dyDescent="0.4">
      <c r="C125" s="684"/>
      <c r="D125" s="685" t="s">
        <v>667</v>
      </c>
      <c r="E125" s="685">
        <f t="shared" si="4"/>
        <v>0</v>
      </c>
      <c r="F125" s="686">
        <f t="shared" si="5"/>
        <v>0</v>
      </c>
    </row>
    <row r="126" spans="3:6" ht="15.75" hidden="1" customHeight="1" x14ac:dyDescent="0.4">
      <c r="C126" s="684"/>
      <c r="D126" s="685" t="s">
        <v>55</v>
      </c>
      <c r="E126" s="685">
        <f t="shared" si="4"/>
        <v>0</v>
      </c>
      <c r="F126" s="686">
        <f t="shared" si="5"/>
        <v>0</v>
      </c>
    </row>
    <row r="127" spans="3:6" x14ac:dyDescent="0.4">
      <c r="C127" s="684"/>
      <c r="D127" s="685" t="s">
        <v>657</v>
      </c>
      <c r="E127" s="685">
        <f t="shared" si="4"/>
        <v>0</v>
      </c>
      <c r="F127" s="686">
        <f t="shared" si="5"/>
        <v>0</v>
      </c>
    </row>
    <row r="128" spans="3:6" hidden="1" x14ac:dyDescent="0.4">
      <c r="C128" s="684"/>
      <c r="D128" s="685" t="s">
        <v>57</v>
      </c>
      <c r="E128" s="685">
        <f t="shared" si="4"/>
        <v>0</v>
      </c>
      <c r="F128" s="686">
        <f t="shared" si="5"/>
        <v>0</v>
      </c>
    </row>
    <row r="129" spans="1:6" x14ac:dyDescent="0.4">
      <c r="C129" s="684"/>
      <c r="D129" s="685" t="s">
        <v>58</v>
      </c>
      <c r="E129" s="685">
        <f t="shared" si="4"/>
        <v>0</v>
      </c>
      <c r="F129" s="686">
        <f t="shared" si="5"/>
        <v>0</v>
      </c>
    </row>
    <row r="130" spans="1:6" x14ac:dyDescent="0.4">
      <c r="C130" s="684"/>
      <c r="D130" s="685" t="s">
        <v>60</v>
      </c>
      <c r="E130" s="685">
        <f t="shared" si="4"/>
        <v>0</v>
      </c>
      <c r="F130" s="686">
        <f t="shared" si="5"/>
        <v>0</v>
      </c>
    </row>
    <row r="131" spans="1:6" x14ac:dyDescent="0.4">
      <c r="C131" s="684"/>
      <c r="D131" s="685" t="s">
        <v>62</v>
      </c>
      <c r="E131" s="685">
        <f t="shared" si="4"/>
        <v>0</v>
      </c>
      <c r="F131" s="686">
        <f t="shared" si="5"/>
        <v>0</v>
      </c>
    </row>
    <row r="132" spans="1:6" x14ac:dyDescent="0.4">
      <c r="C132" s="684"/>
      <c r="D132" s="685" t="s">
        <v>64</v>
      </c>
      <c r="E132" s="685">
        <f t="shared" si="4"/>
        <v>0</v>
      </c>
      <c r="F132" s="686">
        <f t="shared" si="5"/>
        <v>0</v>
      </c>
    </row>
    <row r="133" spans="1:6" hidden="1" x14ac:dyDescent="0.4">
      <c r="C133" s="684" t="s">
        <v>46</v>
      </c>
      <c r="D133" s="685" t="s">
        <v>39</v>
      </c>
      <c r="E133" s="685">
        <f>SUMIFS($E$7:$E$106,$B$7:$B$106,$C$133,$C$7:$C$106,$D133)</f>
        <v>0</v>
      </c>
      <c r="F133" s="686">
        <f>SUMIFS($F$7:$F$106,$B$7:$B$106,$C$133,$C$7:$C$106,$D133)</f>
        <v>0</v>
      </c>
    </row>
    <row r="134" spans="1:6" hidden="1" x14ac:dyDescent="0.4">
      <c r="C134" s="684"/>
      <c r="D134" s="685" t="s">
        <v>42</v>
      </c>
      <c r="E134" s="685">
        <f t="shared" ref="E134:E144" si="6">SUMIFS($E$7:$E$106,$B$7:$B$106,$C$133,$C$7:$C$106,$D134)</f>
        <v>0</v>
      </c>
      <c r="F134" s="686">
        <f t="shared" ref="F134:F144" si="7">SUMIFS($F$7:$F$106,$B$7:$B$106,$C$133,$C$7:$C$106,$D134)</f>
        <v>0</v>
      </c>
    </row>
    <row r="135" spans="1:6" hidden="1" x14ac:dyDescent="0.4">
      <c r="C135" s="684"/>
      <c r="D135" s="685" t="s">
        <v>45</v>
      </c>
      <c r="E135" s="685">
        <f t="shared" si="6"/>
        <v>0</v>
      </c>
      <c r="F135" s="686">
        <f t="shared" si="7"/>
        <v>0</v>
      </c>
    </row>
    <row r="136" spans="1:6" hidden="1" x14ac:dyDescent="0.4">
      <c r="C136" s="684"/>
      <c r="D136" s="685" t="s">
        <v>47</v>
      </c>
      <c r="E136" s="685">
        <f t="shared" si="6"/>
        <v>0</v>
      </c>
      <c r="F136" s="686">
        <f t="shared" si="7"/>
        <v>0</v>
      </c>
    </row>
    <row r="137" spans="1:6" hidden="1" x14ac:dyDescent="0.4">
      <c r="C137" s="684"/>
      <c r="D137" s="685" t="s">
        <v>52</v>
      </c>
      <c r="E137" s="685">
        <f t="shared" si="6"/>
        <v>0</v>
      </c>
      <c r="F137" s="686">
        <f t="shared" si="7"/>
        <v>0</v>
      </c>
    </row>
    <row r="138" spans="1:6" hidden="1" x14ac:dyDescent="0.4">
      <c r="C138" s="684"/>
      <c r="D138" s="685" t="s">
        <v>55</v>
      </c>
      <c r="E138" s="685">
        <f t="shared" si="6"/>
        <v>0</v>
      </c>
      <c r="F138" s="686">
        <f t="shared" si="7"/>
        <v>0</v>
      </c>
    </row>
    <row r="139" spans="1:6" hidden="1" x14ac:dyDescent="0.4">
      <c r="C139" s="684"/>
      <c r="D139" s="685" t="s">
        <v>56</v>
      </c>
      <c r="E139" s="685">
        <f t="shared" si="6"/>
        <v>0</v>
      </c>
      <c r="F139" s="686">
        <f t="shared" si="7"/>
        <v>0</v>
      </c>
    </row>
    <row r="140" spans="1:6" hidden="1" x14ac:dyDescent="0.4">
      <c r="C140" s="684"/>
      <c r="D140" s="685" t="s">
        <v>57</v>
      </c>
      <c r="E140" s="685">
        <f t="shared" si="6"/>
        <v>0</v>
      </c>
      <c r="F140" s="686">
        <f t="shared" si="7"/>
        <v>0</v>
      </c>
    </row>
    <row r="141" spans="1:6" s="652" customFormat="1" ht="19.5" hidden="1" customHeight="1" x14ac:dyDescent="0.4">
      <c r="A141" s="44"/>
      <c r="B141" s="44"/>
      <c r="C141" s="684"/>
      <c r="D141" s="685" t="s">
        <v>58</v>
      </c>
      <c r="E141" s="685">
        <f t="shared" si="6"/>
        <v>0</v>
      </c>
      <c r="F141" s="686">
        <f t="shared" si="7"/>
        <v>0</v>
      </c>
    </row>
    <row r="142" spans="1:6" ht="18.75" hidden="1" customHeight="1" x14ac:dyDescent="0.4">
      <c r="C142" s="684"/>
      <c r="D142" s="685" t="s">
        <v>60</v>
      </c>
      <c r="E142" s="685">
        <f t="shared" si="6"/>
        <v>0</v>
      </c>
      <c r="F142" s="686">
        <f t="shared" si="7"/>
        <v>0</v>
      </c>
    </row>
    <row r="143" spans="1:6" s="56" customFormat="1" ht="20.25" hidden="1" customHeight="1" x14ac:dyDescent="0.25">
      <c r="A143" s="44"/>
      <c r="B143" s="44"/>
      <c r="C143" s="684"/>
      <c r="D143" s="685" t="s">
        <v>62</v>
      </c>
      <c r="E143" s="685">
        <f t="shared" si="6"/>
        <v>0</v>
      </c>
      <c r="F143" s="686">
        <f t="shared" si="7"/>
        <v>0</v>
      </c>
    </row>
    <row r="144" spans="1:6" ht="13.5" hidden="1" customHeight="1" x14ac:dyDescent="0.4">
      <c r="C144" s="684"/>
      <c r="D144" s="685" t="s">
        <v>64</v>
      </c>
      <c r="E144" s="685">
        <f t="shared" si="6"/>
        <v>0</v>
      </c>
      <c r="F144" s="686">
        <f t="shared" si="7"/>
        <v>0</v>
      </c>
    </row>
    <row r="145" spans="3:6" ht="72.75" hidden="1" customHeight="1" x14ac:dyDescent="0.4">
      <c r="C145" s="684" t="s">
        <v>48</v>
      </c>
      <c r="D145" s="685" t="s">
        <v>39</v>
      </c>
      <c r="E145" s="685">
        <f>SUMIFS($E$7:$E$106,$B$7:$B$106,$C$145,$C$7:$C$106,$D145)</f>
        <v>0</v>
      </c>
      <c r="F145" s="686">
        <f>SUMIFS($F$7:$F$106,$B$7:$B$106,$C$145,$C$7:$C$106,$D145)</f>
        <v>0</v>
      </c>
    </row>
    <row r="146" spans="3:6" hidden="1" x14ac:dyDescent="0.4">
      <c r="C146" s="684"/>
      <c r="D146" s="685" t="s">
        <v>42</v>
      </c>
      <c r="E146" s="685">
        <f t="shared" ref="E146:E156" si="8">SUMIFS($E$7:$E$106,$B$7:$B$106,$C$145,$C$7:$C$106,$D146)</f>
        <v>0</v>
      </c>
      <c r="F146" s="686">
        <f t="shared" ref="F146:F156" si="9">SUMIFS($F$7:$F$106,$B$7:$B$106,$C$145,$C$7:$C$106,$D146)</f>
        <v>0</v>
      </c>
    </row>
    <row r="147" spans="3:6" hidden="1" x14ac:dyDescent="0.4">
      <c r="C147" s="684"/>
      <c r="D147" s="685" t="s">
        <v>45</v>
      </c>
      <c r="E147" s="685">
        <f t="shared" si="8"/>
        <v>0</v>
      </c>
      <c r="F147" s="686">
        <f t="shared" si="9"/>
        <v>0</v>
      </c>
    </row>
    <row r="148" spans="3:6" hidden="1" x14ac:dyDescent="0.4">
      <c r="C148" s="684"/>
      <c r="D148" s="685" t="s">
        <v>47</v>
      </c>
      <c r="E148" s="685">
        <f t="shared" si="8"/>
        <v>0</v>
      </c>
      <c r="F148" s="686">
        <f t="shared" si="9"/>
        <v>0</v>
      </c>
    </row>
    <row r="149" spans="3:6" hidden="1" x14ac:dyDescent="0.4">
      <c r="C149" s="684"/>
      <c r="D149" s="685" t="s">
        <v>52</v>
      </c>
      <c r="E149" s="685">
        <f t="shared" si="8"/>
        <v>0</v>
      </c>
      <c r="F149" s="686">
        <f t="shared" si="9"/>
        <v>0</v>
      </c>
    </row>
    <row r="150" spans="3:6" hidden="1" x14ac:dyDescent="0.4">
      <c r="C150" s="684"/>
      <c r="D150" s="685" t="s">
        <v>55</v>
      </c>
      <c r="E150" s="685">
        <f t="shared" si="8"/>
        <v>0</v>
      </c>
      <c r="F150" s="686">
        <f t="shared" si="9"/>
        <v>0</v>
      </c>
    </row>
    <row r="151" spans="3:6" hidden="1" x14ac:dyDescent="0.4">
      <c r="C151" s="684"/>
      <c r="D151" s="685" t="s">
        <v>56</v>
      </c>
      <c r="E151" s="685">
        <f t="shared" si="8"/>
        <v>0</v>
      </c>
      <c r="F151" s="686">
        <f t="shared" si="9"/>
        <v>0</v>
      </c>
    </row>
    <row r="152" spans="3:6" hidden="1" x14ac:dyDescent="0.4">
      <c r="C152" s="684"/>
      <c r="D152" s="685" t="s">
        <v>57</v>
      </c>
      <c r="E152" s="685">
        <f t="shared" si="8"/>
        <v>0</v>
      </c>
      <c r="F152" s="686">
        <f t="shared" si="9"/>
        <v>0</v>
      </c>
    </row>
    <row r="153" spans="3:6" hidden="1" x14ac:dyDescent="0.4">
      <c r="C153" s="684"/>
      <c r="D153" s="685" t="s">
        <v>58</v>
      </c>
      <c r="E153" s="685">
        <f t="shared" si="8"/>
        <v>0</v>
      </c>
      <c r="F153" s="686">
        <f t="shared" si="9"/>
        <v>0</v>
      </c>
    </row>
    <row r="154" spans="3:6" hidden="1" x14ac:dyDescent="0.4">
      <c r="C154" s="684"/>
      <c r="D154" s="685" t="s">
        <v>60</v>
      </c>
      <c r="E154" s="685">
        <f t="shared" si="8"/>
        <v>0</v>
      </c>
      <c r="F154" s="686">
        <f t="shared" si="9"/>
        <v>0</v>
      </c>
    </row>
    <row r="155" spans="3:6" hidden="1" x14ac:dyDescent="0.4">
      <c r="C155" s="684"/>
      <c r="D155" s="685" t="s">
        <v>62</v>
      </c>
      <c r="E155" s="685">
        <f t="shared" si="8"/>
        <v>0</v>
      </c>
      <c r="F155" s="686">
        <f t="shared" si="9"/>
        <v>0</v>
      </c>
    </row>
    <row r="156" spans="3:6" hidden="1" x14ac:dyDescent="0.4">
      <c r="C156" s="684"/>
      <c r="D156" s="685" t="s">
        <v>64</v>
      </c>
      <c r="E156" s="685">
        <f t="shared" si="8"/>
        <v>0</v>
      </c>
      <c r="F156" s="686">
        <f t="shared" si="9"/>
        <v>0</v>
      </c>
    </row>
    <row r="157" spans="3:6" x14ac:dyDescent="0.4">
      <c r="C157" s="684" t="s">
        <v>53</v>
      </c>
      <c r="D157" s="685" t="s">
        <v>663</v>
      </c>
      <c r="E157" s="685">
        <f>SUMIFS($E$7:$E$106,$B$7:$B$106,$C$157,$C$7:$C$106,$D157)</f>
        <v>0</v>
      </c>
      <c r="F157" s="686">
        <f>SUMIFS($F$7:$F$106,$B$7:$B$106,$C$157,$C$7:$C$106,$D157)</f>
        <v>0</v>
      </c>
    </row>
    <row r="158" spans="3:6" x14ac:dyDescent="0.4">
      <c r="C158" s="684"/>
      <c r="D158" s="685" t="s">
        <v>664</v>
      </c>
      <c r="E158" s="685">
        <f t="shared" ref="E158:E168" si="10">SUMIFS($E$7:$E$106,$B$7:$B$106,$C$157,$C$7:$C$106,$D158)</f>
        <v>0</v>
      </c>
      <c r="F158" s="686">
        <f t="shared" ref="F158:F168" si="11">SUMIFS($F$7:$F$106,$B$7:$B$106,$C$157,$C$7:$C$106,$D158)</f>
        <v>0</v>
      </c>
    </row>
    <row r="159" spans="3:6" x14ac:dyDescent="0.4">
      <c r="C159" s="684"/>
      <c r="D159" s="685" t="s">
        <v>665</v>
      </c>
      <c r="E159" s="685">
        <f t="shared" si="10"/>
        <v>0</v>
      </c>
      <c r="F159" s="686">
        <f t="shared" si="11"/>
        <v>0</v>
      </c>
    </row>
    <row r="160" spans="3:6" x14ac:dyDescent="0.4">
      <c r="C160" s="684"/>
      <c r="D160" s="685" t="s">
        <v>666</v>
      </c>
      <c r="E160" s="685">
        <f t="shared" si="10"/>
        <v>0</v>
      </c>
      <c r="F160" s="686">
        <f t="shared" si="11"/>
        <v>0</v>
      </c>
    </row>
    <row r="161" spans="1:6" x14ac:dyDescent="0.4">
      <c r="C161" s="684"/>
      <c r="D161" s="685" t="s">
        <v>667</v>
      </c>
      <c r="E161" s="685">
        <f t="shared" si="10"/>
        <v>0</v>
      </c>
      <c r="F161" s="686">
        <f t="shared" si="11"/>
        <v>0</v>
      </c>
    </row>
    <row r="162" spans="1:6" hidden="1" x14ac:dyDescent="0.4">
      <c r="C162" s="684"/>
      <c r="D162" s="685" t="s">
        <v>55</v>
      </c>
      <c r="E162" s="685">
        <f t="shared" si="10"/>
        <v>0</v>
      </c>
      <c r="F162" s="686">
        <f t="shared" si="11"/>
        <v>0</v>
      </c>
    </row>
    <row r="163" spans="1:6" x14ac:dyDescent="0.4">
      <c r="C163" s="684"/>
      <c r="D163" s="685" t="s">
        <v>657</v>
      </c>
      <c r="E163" s="685">
        <f t="shared" si="10"/>
        <v>0</v>
      </c>
      <c r="F163" s="686">
        <f t="shared" si="11"/>
        <v>0</v>
      </c>
    </row>
    <row r="164" spans="1:6" hidden="1" x14ac:dyDescent="0.4">
      <c r="C164" s="684"/>
      <c r="D164" s="685" t="s">
        <v>57</v>
      </c>
      <c r="E164" s="685">
        <f t="shared" si="10"/>
        <v>0</v>
      </c>
      <c r="F164" s="686">
        <f t="shared" si="11"/>
        <v>0</v>
      </c>
    </row>
    <row r="165" spans="1:6" x14ac:dyDescent="0.4">
      <c r="C165" s="684"/>
      <c r="D165" s="685" t="s">
        <v>58</v>
      </c>
      <c r="E165" s="685">
        <f t="shared" si="10"/>
        <v>0</v>
      </c>
      <c r="F165" s="686">
        <f t="shared" si="11"/>
        <v>0</v>
      </c>
    </row>
    <row r="166" spans="1:6" x14ac:dyDescent="0.4">
      <c r="C166" s="684"/>
      <c r="D166" s="685" t="s">
        <v>60</v>
      </c>
      <c r="E166" s="685">
        <f t="shared" si="10"/>
        <v>0</v>
      </c>
      <c r="F166" s="686">
        <f t="shared" si="11"/>
        <v>0</v>
      </c>
    </row>
    <row r="167" spans="1:6" x14ac:dyDescent="0.4">
      <c r="C167" s="684"/>
      <c r="D167" s="685" t="s">
        <v>62</v>
      </c>
      <c r="E167" s="685">
        <f t="shared" si="10"/>
        <v>0</v>
      </c>
      <c r="F167" s="686">
        <f t="shared" si="11"/>
        <v>0</v>
      </c>
    </row>
    <row r="168" spans="1:6" x14ac:dyDescent="0.4">
      <c r="C168" s="684"/>
      <c r="D168" s="685" t="s">
        <v>64</v>
      </c>
      <c r="E168" s="685">
        <f t="shared" si="10"/>
        <v>0</v>
      </c>
      <c r="F168" s="686">
        <f t="shared" si="11"/>
        <v>0</v>
      </c>
    </row>
    <row r="176" spans="1:6" s="652" customFormat="1" ht="19.5" customHeight="1" x14ac:dyDescent="0.4">
      <c r="A176" s="44"/>
      <c r="B176" s="44"/>
      <c r="C176" s="44"/>
      <c r="D176" s="44"/>
      <c r="E176" s="44"/>
      <c r="F176" s="44"/>
    </row>
    <row r="177" spans="1:6" ht="15.75" customHeight="1" x14ac:dyDescent="0.4">
      <c r="F177" s="652"/>
    </row>
    <row r="178" spans="1:6" s="56" customFormat="1" ht="18.75" customHeight="1" x14ac:dyDescent="0.25">
      <c r="A178" s="44"/>
      <c r="B178" s="44"/>
      <c r="C178" s="44"/>
      <c r="D178" s="44"/>
      <c r="E178" s="44"/>
      <c r="F178" s="44"/>
    </row>
    <row r="179" spans="1:6" ht="13.5" customHeight="1" x14ac:dyDescent="0.25">
      <c r="F179" s="56"/>
    </row>
    <row r="180" spans="1:6" ht="78.75" customHeight="1" x14ac:dyDescent="0.4"/>
    <row r="210" spans="1:6" ht="13.5" customHeight="1" x14ac:dyDescent="0.4"/>
    <row r="211" spans="1:6" s="652" customFormat="1" ht="19.5" customHeight="1" x14ac:dyDescent="0.4">
      <c r="A211" s="44"/>
      <c r="B211" s="44"/>
      <c r="C211" s="44"/>
      <c r="D211" s="44"/>
      <c r="E211" s="44"/>
      <c r="F211" s="44"/>
    </row>
    <row r="212" spans="1:6" ht="14.25" customHeight="1" x14ac:dyDescent="0.4">
      <c r="F212" s="652"/>
    </row>
    <row r="213" spans="1:6" s="56" customFormat="1" ht="18.75" customHeight="1" x14ac:dyDescent="0.25">
      <c r="A213" s="44"/>
      <c r="B213" s="44"/>
      <c r="C213" s="44"/>
      <c r="D213" s="44"/>
      <c r="E213" s="44"/>
      <c r="F213" s="44"/>
    </row>
    <row r="214" spans="1:6" ht="13.5" customHeight="1" x14ac:dyDescent="0.25">
      <c r="F214" s="56"/>
    </row>
    <row r="215" spans="1:6" ht="81" customHeight="1" x14ac:dyDescent="0.4"/>
    <row r="228" spans="6:6" ht="13.5" customHeight="1" x14ac:dyDescent="0.4"/>
    <row r="229" spans="6:6" x14ac:dyDescent="0.4">
      <c r="F229" s="198"/>
    </row>
    <row r="230" spans="6:6" x14ac:dyDescent="0.4">
      <c r="F230" s="198"/>
    </row>
    <row r="245" spans="1:6" ht="13.5" customHeight="1" x14ac:dyDescent="0.4"/>
    <row r="246" spans="1:6" s="652" customFormat="1" ht="19.5" customHeight="1" x14ac:dyDescent="0.4">
      <c r="A246" s="44"/>
      <c r="B246" s="44"/>
      <c r="C246" s="44"/>
      <c r="D246" s="44"/>
      <c r="E246" s="44"/>
      <c r="F246" s="44"/>
    </row>
    <row r="247" spans="1:6" ht="21" customHeight="1" x14ac:dyDescent="0.4">
      <c r="F247" s="652"/>
    </row>
    <row r="248" spans="1:6" s="56" customFormat="1" ht="16.5" customHeight="1" x14ac:dyDescent="0.25">
      <c r="A248" s="44"/>
      <c r="B248" s="44"/>
      <c r="C248" s="44"/>
      <c r="D248" s="44"/>
      <c r="E248" s="44"/>
      <c r="F248" s="44"/>
    </row>
    <row r="249" spans="1:6" ht="13.5" customHeight="1" x14ac:dyDescent="0.25">
      <c r="F249" s="56"/>
    </row>
    <row r="250" spans="1:6" ht="75.75" customHeight="1" x14ac:dyDescent="0.4"/>
    <row r="280" spans="1:6" ht="13.5" customHeight="1" x14ac:dyDescent="0.4"/>
    <row r="282" spans="1:6" s="689" customFormat="1" ht="86.25" customHeight="1" x14ac:dyDescent="0.4">
      <c r="A282" s="44"/>
      <c r="B282" s="44"/>
      <c r="C282" s="44"/>
      <c r="D282" s="44"/>
      <c r="E282" s="44"/>
      <c r="F282" s="44"/>
    </row>
    <row r="283" spans="1:6" x14ac:dyDescent="0.4">
      <c r="F283" s="689"/>
    </row>
  </sheetData>
  <sheetProtection algorithmName="SHA-512" hashValue="v/QGFPWJ+pR+0Ap6lwdGoboGap/6svGX4uF0WnP482mivf2DY4/pYLK8hDeGY9tb9DCbFa8tdLIYQeCDvh876Q==" saltValue="5myGCeidMBIX0Lh6qFkd9Q==" spinCount="100000" sheet="1" formatRows="0"/>
  <mergeCells count="10">
    <mergeCell ref="A107:D107"/>
    <mergeCell ref="A1:G1"/>
    <mergeCell ref="A2:G2"/>
    <mergeCell ref="A3:G3"/>
    <mergeCell ref="A4:F4"/>
    <mergeCell ref="A5:A6"/>
    <mergeCell ref="B5:B6"/>
    <mergeCell ref="C5:C6"/>
    <mergeCell ref="D5:D6"/>
    <mergeCell ref="G5:G6"/>
  </mergeCells>
  <phoneticPr fontId="2"/>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1" manualBreakCount="1">
    <brk id="56" max="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B168"/>
  <sheetViews>
    <sheetView workbookViewId="0">
      <selection sqref="A1:G1"/>
    </sheetView>
  </sheetViews>
  <sheetFormatPr defaultRowHeight="15" x14ac:dyDescent="0.4"/>
  <cols>
    <col min="1" max="1" width="5.5" style="44" bestFit="1" customWidth="1"/>
    <col min="2" max="2" width="23.25" style="44" customWidth="1"/>
    <col min="3" max="3" width="33.375" style="44" customWidth="1"/>
    <col min="4" max="4" width="35.5" style="44" customWidth="1"/>
    <col min="5" max="6" width="7.5" style="44" customWidth="1"/>
    <col min="7" max="7" width="12.5" style="44" customWidth="1"/>
    <col min="8" max="16384" width="9" style="44"/>
  </cols>
  <sheetData>
    <row r="1" spans="1:28" ht="60" customHeight="1" x14ac:dyDescent="0.4">
      <c r="A1" s="1267" t="s">
        <v>334</v>
      </c>
      <c r="B1" s="1267"/>
      <c r="C1" s="1267"/>
      <c r="D1" s="1267"/>
      <c r="E1" s="1267"/>
      <c r="F1" s="1267"/>
      <c r="G1" s="1267"/>
      <c r="H1" s="54"/>
      <c r="I1" s="54"/>
      <c r="J1" s="54"/>
      <c r="K1" s="54"/>
      <c r="L1" s="54"/>
      <c r="M1" s="54"/>
      <c r="N1" s="54"/>
      <c r="O1" s="54"/>
      <c r="P1" s="54"/>
      <c r="Q1" s="54"/>
      <c r="R1" s="54"/>
      <c r="S1" s="54"/>
      <c r="T1" s="54"/>
      <c r="U1" s="54"/>
      <c r="V1" s="54"/>
      <c r="W1" s="54"/>
      <c r="X1" s="54"/>
      <c r="Y1" s="54"/>
      <c r="Z1" s="54"/>
      <c r="AA1" s="54"/>
      <c r="AB1" s="54"/>
    </row>
    <row r="2" spans="1:28" s="652" customFormat="1" ht="17.100000000000001" customHeight="1" x14ac:dyDescent="0.4">
      <c r="A2" s="1395" t="s">
        <v>585</v>
      </c>
      <c r="B2" s="1395"/>
      <c r="C2" s="1395"/>
      <c r="D2" s="1395"/>
      <c r="E2" s="1395"/>
      <c r="F2" s="1395"/>
      <c r="G2" s="1395"/>
    </row>
    <row r="3" spans="1:28" s="56" customFormat="1" ht="21" customHeight="1" x14ac:dyDescent="0.25">
      <c r="A3" s="1757" t="s">
        <v>417</v>
      </c>
      <c r="B3" s="1757"/>
      <c r="C3" s="1757"/>
      <c r="D3" s="1757"/>
      <c r="E3" s="1757"/>
      <c r="F3" s="1757"/>
      <c r="G3" s="1757"/>
    </row>
    <row r="4" spans="1:28" ht="14.25" customHeight="1" thickBot="1" x14ac:dyDescent="0.45">
      <c r="A4" s="1750"/>
      <c r="B4" s="1750"/>
      <c r="C4" s="1750"/>
      <c r="D4" s="1750"/>
      <c r="E4" s="1750"/>
      <c r="F4" s="1750"/>
    </row>
    <row r="5" spans="1:28" ht="51" customHeight="1" x14ac:dyDescent="0.4">
      <c r="A5" s="1751"/>
      <c r="B5" s="1751" t="s">
        <v>409</v>
      </c>
      <c r="C5" s="1754" t="s">
        <v>410</v>
      </c>
      <c r="D5" s="1754" t="s">
        <v>411</v>
      </c>
      <c r="E5" s="653" t="s">
        <v>322</v>
      </c>
      <c r="F5" s="654" t="s">
        <v>416</v>
      </c>
      <c r="G5" s="1754" t="s">
        <v>412</v>
      </c>
    </row>
    <row r="6" spans="1:28" ht="36.75" thickBot="1" x14ac:dyDescent="0.45">
      <c r="A6" s="1752"/>
      <c r="B6" s="1753"/>
      <c r="C6" s="1755"/>
      <c r="D6" s="1755"/>
      <c r="E6" s="655" t="s">
        <v>346</v>
      </c>
      <c r="F6" s="656" t="s">
        <v>413</v>
      </c>
      <c r="G6" s="1755"/>
    </row>
    <row r="7" spans="1:28" ht="13.5" customHeight="1" x14ac:dyDescent="0.4">
      <c r="A7" s="657">
        <v>1</v>
      </c>
      <c r="B7" s="658" t="str">
        <f>IF(※集計※障害学生情報入力シート!J25="","",INDEX(障害学生情報入力シート!E:E,※集計※障害学生情報入力シート!J25,1))</f>
        <v/>
      </c>
      <c r="C7" s="659" t="str">
        <f>IF(※集計※障害学生情報入力シート!J25="","",INDEX(障害学生情報入力シート!F:F,※集計※障害学生情報入力シート!J25,1))</f>
        <v/>
      </c>
      <c r="D7" s="660" t="str">
        <f>IF(※集計※障害学生情報入力シート!J25="","",INDEX(障害学生情報入力シート!$I:$I,※集計※障害学生情報入力シート!J25,1))</f>
        <v/>
      </c>
      <c r="E7" s="661">
        <f>IF(D7="",0,1)</f>
        <v>0</v>
      </c>
      <c r="F7" s="662" t="str">
        <f>IF(※集計※障害学生情報入力シート!J25="","",INDEX(※集計※障害学生情報入力シート!T:T,※集計※障害学生情報入力シート!J25,1))</f>
        <v/>
      </c>
      <c r="G7" s="687" t="str">
        <f>IF(※集計※障害学生情報入力シート!J25="","",INDEX(障害学生情報入力シート!D:D,※集計※障害学生情報入力シート!J25,1))</f>
        <v/>
      </c>
    </row>
    <row r="8" spans="1:28" ht="13.5" customHeight="1" x14ac:dyDescent="0.4">
      <c r="A8" s="664">
        <v>2</v>
      </c>
      <c r="B8" s="665" t="str">
        <f>IF(※集計※障害学生情報入力シート!J26="","",INDEX(障害学生情報入力シート!E:E,※集計※障害学生情報入力シート!J26,1))</f>
        <v/>
      </c>
      <c r="C8" s="666" t="str">
        <f>IF(※集計※障害学生情報入力シート!J26="","",INDEX(障害学生情報入力シート!F:F,※集計※障害学生情報入力シート!J26,1))</f>
        <v/>
      </c>
      <c r="D8" s="667" t="str">
        <f>IF(※集計※障害学生情報入力シート!J26="","",INDEX(障害学生情報入力シート!$I:$I,※集計※障害学生情報入力シート!J26,1))</f>
        <v/>
      </c>
      <c r="E8" s="668">
        <f t="shared" ref="E8:E71" si="0">IF(D8="",0,1)</f>
        <v>0</v>
      </c>
      <c r="F8" s="104" t="str">
        <f>IF(※集計※障害学生情報入力シート!J26="","",INDEX(※集計※障害学生情報入力シート!T:T,※集計※障害学生情報入力シート!J26,1))</f>
        <v/>
      </c>
      <c r="G8" s="688" t="str">
        <f>IF(※集計※障害学生情報入力シート!J26="","",INDEX(障害学生情報入力シート!D:D,※集計※障害学生情報入力シート!J26,1))</f>
        <v/>
      </c>
    </row>
    <row r="9" spans="1:28" ht="13.5" customHeight="1" x14ac:dyDescent="0.4">
      <c r="A9" s="664">
        <v>3</v>
      </c>
      <c r="B9" s="665" t="str">
        <f>IF(※集計※障害学生情報入力シート!J27="","",INDEX(障害学生情報入力シート!E:E,※集計※障害学生情報入力シート!J27,1))</f>
        <v/>
      </c>
      <c r="C9" s="666" t="str">
        <f>IF(※集計※障害学生情報入力シート!J27="","",INDEX(障害学生情報入力シート!F:F,※集計※障害学生情報入力シート!J27,1))</f>
        <v/>
      </c>
      <c r="D9" s="670" t="str">
        <f>IF(※集計※障害学生情報入力シート!J27="","",INDEX(障害学生情報入力シート!$I:$I,※集計※障害学生情報入力シート!J27,1))</f>
        <v/>
      </c>
      <c r="E9" s="668">
        <f t="shared" si="0"/>
        <v>0</v>
      </c>
      <c r="F9" s="104" t="str">
        <f>IF(※集計※障害学生情報入力シート!J27="","",INDEX(※集計※障害学生情報入力シート!T:T,※集計※障害学生情報入力シート!J27,1))</f>
        <v/>
      </c>
      <c r="G9" s="669" t="str">
        <f>IF(※集計※障害学生情報入力シート!J27="","",INDEX(障害学生情報入力シート!D:D,※集計※障害学生情報入力シート!J27,1))</f>
        <v/>
      </c>
    </row>
    <row r="10" spans="1:28" ht="13.5" customHeight="1" x14ac:dyDescent="0.4">
      <c r="A10" s="664">
        <v>4</v>
      </c>
      <c r="B10" s="665" t="str">
        <f>IF(※集計※障害学生情報入力シート!J28="","",INDEX(障害学生情報入力シート!E:E,※集計※障害学生情報入力シート!J28,1))</f>
        <v/>
      </c>
      <c r="C10" s="666" t="str">
        <f>IF(※集計※障害学生情報入力シート!J28="","",INDEX(障害学生情報入力シート!F:F,※集計※障害学生情報入力シート!J28,1))</f>
        <v/>
      </c>
      <c r="D10" s="670" t="str">
        <f>IF(※集計※障害学生情報入力シート!J28="","",INDEX(障害学生情報入力シート!$I:$I,※集計※障害学生情報入力シート!J28,1))</f>
        <v/>
      </c>
      <c r="E10" s="668">
        <f t="shared" si="0"/>
        <v>0</v>
      </c>
      <c r="F10" s="104" t="str">
        <f>IF(※集計※障害学生情報入力シート!J28="","",INDEX(※集計※障害学生情報入力シート!T:T,※集計※障害学生情報入力シート!J28,1))</f>
        <v/>
      </c>
      <c r="G10" s="669" t="str">
        <f>IF(※集計※障害学生情報入力シート!J28="","",INDEX(障害学生情報入力シート!D:D,※集計※障害学生情報入力シート!J28,1))</f>
        <v/>
      </c>
    </row>
    <row r="11" spans="1:28" ht="13.5" customHeight="1" x14ac:dyDescent="0.4">
      <c r="A11" s="664">
        <v>5</v>
      </c>
      <c r="B11" s="665" t="str">
        <f>IF(※集計※障害学生情報入力シート!J29="","",INDEX(障害学生情報入力シート!E:E,※集計※障害学生情報入力シート!J29,1))</f>
        <v/>
      </c>
      <c r="C11" s="666" t="str">
        <f>IF(※集計※障害学生情報入力シート!J29="","",INDEX(障害学生情報入力シート!F:F,※集計※障害学生情報入力シート!J29,1))</f>
        <v/>
      </c>
      <c r="D11" s="670" t="str">
        <f>IF(※集計※障害学生情報入力シート!J29="","",INDEX(障害学生情報入力シート!$I:$I,※集計※障害学生情報入力シート!J29,1))</f>
        <v/>
      </c>
      <c r="E11" s="668">
        <f t="shared" si="0"/>
        <v>0</v>
      </c>
      <c r="F11" s="104" t="str">
        <f>IF(※集計※障害学生情報入力シート!J29="","",INDEX(※集計※障害学生情報入力シート!T:T,※集計※障害学生情報入力シート!J29,1))</f>
        <v/>
      </c>
      <c r="G11" s="669" t="str">
        <f>IF(※集計※障害学生情報入力シート!J29="","",INDEX(障害学生情報入力シート!D:D,※集計※障害学生情報入力シート!J29,1))</f>
        <v/>
      </c>
    </row>
    <row r="12" spans="1:28" ht="13.5" customHeight="1" x14ac:dyDescent="0.4">
      <c r="A12" s="664">
        <v>6</v>
      </c>
      <c r="B12" s="665" t="str">
        <f>IF(※集計※障害学生情報入力シート!J30="","",INDEX(障害学生情報入力シート!E:E,※集計※障害学生情報入力シート!J30,1))</f>
        <v/>
      </c>
      <c r="C12" s="666" t="str">
        <f>IF(※集計※障害学生情報入力シート!J30="","",INDEX(障害学生情報入力シート!F:F,※集計※障害学生情報入力シート!J30,1))</f>
        <v/>
      </c>
      <c r="D12" s="670" t="str">
        <f>IF(※集計※障害学生情報入力シート!J30="","",INDEX(障害学生情報入力シート!$I:$I,※集計※障害学生情報入力シート!J30,1))</f>
        <v/>
      </c>
      <c r="E12" s="668">
        <f t="shared" si="0"/>
        <v>0</v>
      </c>
      <c r="F12" s="104" t="str">
        <f>IF(※集計※障害学生情報入力シート!J30="","",INDEX(※集計※障害学生情報入力シート!T:T,※集計※障害学生情報入力シート!J30,1))</f>
        <v/>
      </c>
      <c r="G12" s="669" t="str">
        <f>IF(※集計※障害学生情報入力シート!J30="","",INDEX(障害学生情報入力シート!D:D,※集計※障害学生情報入力シート!J30,1))</f>
        <v/>
      </c>
    </row>
    <row r="13" spans="1:28" ht="14.25" customHeight="1" x14ac:dyDescent="0.4">
      <c r="A13" s="664">
        <v>7</v>
      </c>
      <c r="B13" s="665" t="str">
        <f>IF(※集計※障害学生情報入力シート!J31="","",INDEX(障害学生情報入力シート!E:E,※集計※障害学生情報入力シート!J31,1))</f>
        <v/>
      </c>
      <c r="C13" s="666" t="str">
        <f>IF(※集計※障害学生情報入力シート!J31="","",INDEX(障害学生情報入力シート!F:F,※集計※障害学生情報入力シート!J31,1))</f>
        <v/>
      </c>
      <c r="D13" s="670" t="str">
        <f>IF(※集計※障害学生情報入力シート!J31="","",INDEX(障害学生情報入力シート!$I:$I,※集計※障害学生情報入力シート!J31,1))</f>
        <v/>
      </c>
      <c r="E13" s="668">
        <f t="shared" si="0"/>
        <v>0</v>
      </c>
      <c r="F13" s="104" t="str">
        <f>IF(※集計※障害学生情報入力シート!J31="","",INDEX(※集計※障害学生情報入力シート!T:T,※集計※障害学生情報入力シート!J31,1))</f>
        <v/>
      </c>
      <c r="G13" s="669" t="str">
        <f>IF(※集計※障害学生情報入力シート!J31="","",INDEX(障害学生情報入力シート!D:D,※集計※障害学生情報入力シート!J31,1))</f>
        <v/>
      </c>
    </row>
    <row r="14" spans="1:28" ht="15.75" customHeight="1" x14ac:dyDescent="0.4">
      <c r="A14" s="664">
        <v>8</v>
      </c>
      <c r="B14" s="665" t="str">
        <f>IF(※集計※障害学生情報入力シート!J32="","",INDEX(障害学生情報入力シート!E:E,※集計※障害学生情報入力シート!J32,1))</f>
        <v/>
      </c>
      <c r="C14" s="666" t="str">
        <f>IF(※集計※障害学生情報入力シート!J32="","",INDEX(障害学生情報入力シート!F:F,※集計※障害学生情報入力シート!J32,1))</f>
        <v/>
      </c>
      <c r="D14" s="670" t="str">
        <f>IF(※集計※障害学生情報入力シート!J32="","",INDEX(障害学生情報入力シート!$I:$I,※集計※障害学生情報入力シート!J32,1))</f>
        <v/>
      </c>
      <c r="E14" s="668">
        <f t="shared" si="0"/>
        <v>0</v>
      </c>
      <c r="F14" s="104" t="str">
        <f>IF(※集計※障害学生情報入力シート!J32="","",INDEX(※集計※障害学生情報入力シート!T:T,※集計※障害学生情報入力シート!J32,1))</f>
        <v/>
      </c>
      <c r="G14" s="669" t="str">
        <f>IF(※集計※障害学生情報入力シート!J32="","",INDEX(障害学生情報入力シート!D:D,※集計※障害学生情報入力シート!J32,1))</f>
        <v/>
      </c>
    </row>
    <row r="15" spans="1:28" ht="15" customHeight="1" x14ac:dyDescent="0.4">
      <c r="A15" s="664">
        <v>9</v>
      </c>
      <c r="B15" s="665" t="str">
        <f>IF(※集計※障害学生情報入力シート!J33="","",INDEX(障害学生情報入力シート!E:E,※集計※障害学生情報入力シート!J33,1))</f>
        <v/>
      </c>
      <c r="C15" s="666" t="str">
        <f>IF(※集計※障害学生情報入力シート!J33="","",INDEX(障害学生情報入力シート!F:F,※集計※障害学生情報入力シート!J33,1))</f>
        <v/>
      </c>
      <c r="D15" s="670" t="str">
        <f>IF(※集計※障害学生情報入力シート!J33="","",INDEX(障害学生情報入力シート!$I:$I,※集計※障害学生情報入力シート!J33,1))</f>
        <v/>
      </c>
      <c r="E15" s="668">
        <f t="shared" si="0"/>
        <v>0</v>
      </c>
      <c r="F15" s="104" t="str">
        <f>IF(※集計※障害学生情報入力シート!J33="","",INDEX(※集計※障害学生情報入力シート!T:T,※集計※障害学生情報入力シート!J33,1))</f>
        <v/>
      </c>
      <c r="G15" s="669" t="str">
        <f>IF(※集計※障害学生情報入力シート!J33="","",INDEX(障害学生情報入力シート!D:D,※集計※障害学生情報入力シート!J33,1))</f>
        <v/>
      </c>
    </row>
    <row r="16" spans="1:28" x14ac:dyDescent="0.4">
      <c r="A16" s="664">
        <v>10</v>
      </c>
      <c r="B16" s="665" t="str">
        <f>IF(※集計※障害学生情報入力シート!J34="","",INDEX(障害学生情報入力シート!E:E,※集計※障害学生情報入力シート!J34,1))</f>
        <v/>
      </c>
      <c r="C16" s="666" t="str">
        <f>IF(※集計※障害学生情報入力シート!J34="","",INDEX(障害学生情報入力シート!F:F,※集計※障害学生情報入力シート!J34,1))</f>
        <v/>
      </c>
      <c r="D16" s="670" t="str">
        <f>IF(※集計※障害学生情報入力シート!J34="","",INDEX(障害学生情報入力シート!$I:$I,※集計※障害学生情報入力シート!J34,1))</f>
        <v/>
      </c>
      <c r="E16" s="668">
        <f t="shared" si="0"/>
        <v>0</v>
      </c>
      <c r="F16" s="104" t="str">
        <f>IF(※集計※障害学生情報入力シート!J34="","",INDEX(※集計※障害学生情報入力シート!T:T,※集計※障害学生情報入力シート!J34,1))</f>
        <v/>
      </c>
      <c r="G16" s="669" t="str">
        <f>IF(※集計※障害学生情報入力シート!J34="","",INDEX(障害学生情報入力シート!D:D,※集計※障害学生情報入力シート!J34,1))</f>
        <v/>
      </c>
    </row>
    <row r="17" spans="1:7" x14ac:dyDescent="0.4">
      <c r="A17" s="664">
        <v>11</v>
      </c>
      <c r="B17" s="665" t="str">
        <f>IF(※集計※障害学生情報入力シート!J35="","",INDEX(障害学生情報入力シート!E:E,※集計※障害学生情報入力シート!J35,1))</f>
        <v/>
      </c>
      <c r="C17" s="666" t="str">
        <f>IF(※集計※障害学生情報入力シート!J35="","",INDEX(障害学生情報入力シート!F:F,※集計※障害学生情報入力シート!J35,1))</f>
        <v/>
      </c>
      <c r="D17" s="670" t="str">
        <f>IF(※集計※障害学生情報入力シート!J35="","",INDEX(障害学生情報入力シート!$I:$I,※集計※障害学生情報入力シート!J35,1))</f>
        <v/>
      </c>
      <c r="E17" s="668">
        <f t="shared" si="0"/>
        <v>0</v>
      </c>
      <c r="F17" s="104" t="str">
        <f>IF(※集計※障害学生情報入力シート!J35="","",INDEX(※集計※障害学生情報入力シート!T:T,※集計※障害学生情報入力シート!J35,1))</f>
        <v/>
      </c>
      <c r="G17" s="669" t="str">
        <f>IF(※集計※障害学生情報入力シート!J35="","",INDEX(障害学生情報入力シート!D:D,※集計※障害学生情報入力シート!J35,1))</f>
        <v/>
      </c>
    </row>
    <row r="18" spans="1:7" x14ac:dyDescent="0.4">
      <c r="A18" s="664">
        <v>12</v>
      </c>
      <c r="B18" s="665" t="str">
        <f>IF(※集計※障害学生情報入力シート!J36="","",INDEX(障害学生情報入力シート!E:E,※集計※障害学生情報入力シート!J36,1))</f>
        <v/>
      </c>
      <c r="C18" s="666" t="str">
        <f>IF(※集計※障害学生情報入力シート!J36="","",INDEX(障害学生情報入力シート!F:F,※集計※障害学生情報入力シート!J36,1))</f>
        <v/>
      </c>
      <c r="D18" s="670" t="str">
        <f>IF(※集計※障害学生情報入力シート!J36="","",INDEX(障害学生情報入力シート!$I:$I,※集計※障害学生情報入力シート!J36,1))</f>
        <v/>
      </c>
      <c r="E18" s="668">
        <f t="shared" si="0"/>
        <v>0</v>
      </c>
      <c r="F18" s="104" t="str">
        <f>IF(※集計※障害学生情報入力シート!J36="","",INDEX(※集計※障害学生情報入力シート!T:T,※集計※障害学生情報入力シート!J36,1))</f>
        <v/>
      </c>
      <c r="G18" s="669" t="str">
        <f>IF(※集計※障害学生情報入力シート!J36="","",INDEX(障害学生情報入力シート!D:D,※集計※障害学生情報入力シート!J36,1))</f>
        <v/>
      </c>
    </row>
    <row r="19" spans="1:7" x14ac:dyDescent="0.4">
      <c r="A19" s="664">
        <v>13</v>
      </c>
      <c r="B19" s="665" t="str">
        <f>IF(※集計※障害学生情報入力シート!J37="","",INDEX(障害学生情報入力シート!E:E,※集計※障害学生情報入力シート!J37,1))</f>
        <v/>
      </c>
      <c r="C19" s="666" t="str">
        <f>IF(※集計※障害学生情報入力シート!J37="","",INDEX(障害学生情報入力シート!F:F,※集計※障害学生情報入力シート!J37,1))</f>
        <v/>
      </c>
      <c r="D19" s="670" t="str">
        <f>IF(※集計※障害学生情報入力シート!J37="","",INDEX(障害学生情報入力シート!$I:$I,※集計※障害学生情報入力シート!J37,1))</f>
        <v/>
      </c>
      <c r="E19" s="668">
        <f t="shared" si="0"/>
        <v>0</v>
      </c>
      <c r="F19" s="104" t="str">
        <f>IF(※集計※障害学生情報入力シート!J37="","",INDEX(※集計※障害学生情報入力シート!T:T,※集計※障害学生情報入力シート!J37,1))</f>
        <v/>
      </c>
      <c r="G19" s="669" t="str">
        <f>IF(※集計※障害学生情報入力シート!J37="","",INDEX(障害学生情報入力シート!D:D,※集計※障害学生情報入力シート!J37,1))</f>
        <v/>
      </c>
    </row>
    <row r="20" spans="1:7" x14ac:dyDescent="0.4">
      <c r="A20" s="664">
        <v>14</v>
      </c>
      <c r="B20" s="665" t="str">
        <f>IF(※集計※障害学生情報入力シート!J38="","",INDEX(障害学生情報入力シート!E:E,※集計※障害学生情報入力シート!J38,1))</f>
        <v/>
      </c>
      <c r="C20" s="666" t="str">
        <f>IF(※集計※障害学生情報入力シート!J38="","",INDEX(障害学生情報入力シート!F:F,※集計※障害学生情報入力シート!J38,1))</f>
        <v/>
      </c>
      <c r="D20" s="670" t="str">
        <f>IF(※集計※障害学生情報入力シート!J38="","",INDEX(障害学生情報入力シート!$I:$I,※集計※障害学生情報入力シート!J38,1))</f>
        <v/>
      </c>
      <c r="E20" s="668">
        <f t="shared" si="0"/>
        <v>0</v>
      </c>
      <c r="F20" s="104" t="str">
        <f>IF(※集計※障害学生情報入力シート!J38="","",INDEX(※集計※障害学生情報入力シート!T:T,※集計※障害学生情報入力シート!J38,1))</f>
        <v/>
      </c>
      <c r="G20" s="669" t="str">
        <f>IF(※集計※障害学生情報入力シート!J38="","",INDEX(障害学生情報入力シート!D:D,※集計※障害学生情報入力シート!J38,1))</f>
        <v/>
      </c>
    </row>
    <row r="21" spans="1:7" x14ac:dyDescent="0.4">
      <c r="A21" s="664">
        <v>15</v>
      </c>
      <c r="B21" s="665" t="str">
        <f>IF(※集計※障害学生情報入力シート!J39="","",INDEX(障害学生情報入力シート!E:E,※集計※障害学生情報入力シート!J39,1))</f>
        <v/>
      </c>
      <c r="C21" s="666" t="str">
        <f>IF(※集計※障害学生情報入力シート!J39="","",INDEX(障害学生情報入力シート!F:F,※集計※障害学生情報入力シート!J39,1))</f>
        <v/>
      </c>
      <c r="D21" s="670" t="str">
        <f>IF(※集計※障害学生情報入力シート!J39="","",INDEX(障害学生情報入力シート!$I:$I,※集計※障害学生情報入力シート!J39,1))</f>
        <v/>
      </c>
      <c r="E21" s="668">
        <f t="shared" si="0"/>
        <v>0</v>
      </c>
      <c r="F21" s="104" t="str">
        <f>IF(※集計※障害学生情報入力シート!J39="","",INDEX(※集計※障害学生情報入力シート!T:T,※集計※障害学生情報入力シート!J39,1))</f>
        <v/>
      </c>
      <c r="G21" s="669" t="str">
        <f>IF(※集計※障害学生情報入力シート!J39="","",INDEX(障害学生情報入力シート!D:D,※集計※障害学生情報入力シート!J39,1))</f>
        <v/>
      </c>
    </row>
    <row r="22" spans="1:7" x14ac:dyDescent="0.4">
      <c r="A22" s="664">
        <v>16</v>
      </c>
      <c r="B22" s="665" t="str">
        <f>IF(※集計※障害学生情報入力シート!J40="","",INDEX(障害学生情報入力シート!E:E,※集計※障害学生情報入力シート!J40,1))</f>
        <v/>
      </c>
      <c r="C22" s="666" t="str">
        <f>IF(※集計※障害学生情報入力シート!J40="","",INDEX(障害学生情報入力シート!F:F,※集計※障害学生情報入力シート!J40,1))</f>
        <v/>
      </c>
      <c r="D22" s="670" t="str">
        <f>IF(※集計※障害学生情報入力シート!J40="","",INDEX(障害学生情報入力シート!$I:$I,※集計※障害学生情報入力シート!J40,1))</f>
        <v/>
      </c>
      <c r="E22" s="668">
        <f t="shared" si="0"/>
        <v>0</v>
      </c>
      <c r="F22" s="104" t="str">
        <f>IF(※集計※障害学生情報入力シート!J40="","",INDEX(※集計※障害学生情報入力シート!T:T,※集計※障害学生情報入力シート!J40,1))</f>
        <v/>
      </c>
      <c r="G22" s="669" t="str">
        <f>IF(※集計※障害学生情報入力シート!J40="","",INDEX(障害学生情報入力シート!D:D,※集計※障害学生情報入力シート!J40,1))</f>
        <v/>
      </c>
    </row>
    <row r="23" spans="1:7" x14ac:dyDescent="0.4">
      <c r="A23" s="664">
        <v>17</v>
      </c>
      <c r="B23" s="665" t="str">
        <f>IF(※集計※障害学生情報入力シート!J41="","",INDEX(障害学生情報入力シート!E:E,※集計※障害学生情報入力シート!J41,1))</f>
        <v/>
      </c>
      <c r="C23" s="666" t="str">
        <f>IF(※集計※障害学生情報入力シート!J41="","",INDEX(障害学生情報入力シート!F:F,※集計※障害学生情報入力シート!J41,1))</f>
        <v/>
      </c>
      <c r="D23" s="670" t="str">
        <f>IF(※集計※障害学生情報入力シート!J41="","",INDEX(障害学生情報入力シート!$I:$I,※集計※障害学生情報入力シート!J41,1))</f>
        <v/>
      </c>
      <c r="E23" s="668">
        <f t="shared" si="0"/>
        <v>0</v>
      </c>
      <c r="F23" s="104" t="str">
        <f>IF(※集計※障害学生情報入力シート!J41="","",INDEX(※集計※障害学生情報入力シート!T:T,※集計※障害学生情報入力シート!J41,1))</f>
        <v/>
      </c>
      <c r="G23" s="669" t="str">
        <f>IF(※集計※障害学生情報入力シート!J41="","",INDEX(障害学生情報入力シート!D:D,※集計※障害学生情報入力シート!J41,1))</f>
        <v/>
      </c>
    </row>
    <row r="24" spans="1:7" x14ac:dyDescent="0.4">
      <c r="A24" s="664">
        <v>18</v>
      </c>
      <c r="B24" s="665" t="str">
        <f>IF(※集計※障害学生情報入力シート!J42="","",INDEX(障害学生情報入力シート!E:E,※集計※障害学生情報入力シート!J42,1))</f>
        <v/>
      </c>
      <c r="C24" s="666" t="str">
        <f>IF(※集計※障害学生情報入力シート!J42="","",INDEX(障害学生情報入力シート!F:F,※集計※障害学生情報入力シート!J42,1))</f>
        <v/>
      </c>
      <c r="D24" s="670" t="str">
        <f>IF(※集計※障害学生情報入力シート!J42="","",INDEX(障害学生情報入力シート!$I:$I,※集計※障害学生情報入力シート!J42,1))</f>
        <v/>
      </c>
      <c r="E24" s="668">
        <f t="shared" si="0"/>
        <v>0</v>
      </c>
      <c r="F24" s="104" t="str">
        <f>IF(※集計※障害学生情報入力シート!J42="","",INDEX(※集計※障害学生情報入力シート!T:T,※集計※障害学生情報入力シート!J42,1))</f>
        <v/>
      </c>
      <c r="G24" s="669" t="str">
        <f>IF(※集計※障害学生情報入力シート!J42="","",INDEX(障害学生情報入力シート!D:D,※集計※障害学生情報入力シート!J42,1))</f>
        <v/>
      </c>
    </row>
    <row r="25" spans="1:7" x14ac:dyDescent="0.4">
      <c r="A25" s="664">
        <v>19</v>
      </c>
      <c r="B25" s="665" t="str">
        <f>IF(※集計※障害学生情報入力シート!J43="","",INDEX(障害学生情報入力シート!E:E,※集計※障害学生情報入力シート!J43,1))</f>
        <v/>
      </c>
      <c r="C25" s="666" t="str">
        <f>IF(※集計※障害学生情報入力シート!J43="","",INDEX(障害学生情報入力シート!F:F,※集計※障害学生情報入力シート!J43,1))</f>
        <v/>
      </c>
      <c r="D25" s="670" t="str">
        <f>IF(※集計※障害学生情報入力シート!J43="","",INDEX(障害学生情報入力シート!$I:$I,※集計※障害学生情報入力シート!J43,1))</f>
        <v/>
      </c>
      <c r="E25" s="668">
        <f t="shared" si="0"/>
        <v>0</v>
      </c>
      <c r="F25" s="104" t="str">
        <f>IF(※集計※障害学生情報入力シート!J43="","",INDEX(※集計※障害学生情報入力シート!T:T,※集計※障害学生情報入力シート!J43,1))</f>
        <v/>
      </c>
      <c r="G25" s="669" t="str">
        <f>IF(※集計※障害学生情報入力シート!J43="","",INDEX(障害学生情報入力シート!D:D,※集計※障害学生情報入力シート!J43,1))</f>
        <v/>
      </c>
    </row>
    <row r="26" spans="1:7" x14ac:dyDescent="0.4">
      <c r="A26" s="664">
        <v>20</v>
      </c>
      <c r="B26" s="665" t="str">
        <f>IF(※集計※障害学生情報入力シート!J44="","",INDEX(障害学生情報入力シート!E:E,※集計※障害学生情報入力シート!J44,1))</f>
        <v/>
      </c>
      <c r="C26" s="666" t="str">
        <f>IF(※集計※障害学生情報入力シート!J44="","",INDEX(障害学生情報入力シート!F:F,※集計※障害学生情報入力シート!J44,1))</f>
        <v/>
      </c>
      <c r="D26" s="670" t="str">
        <f>IF(※集計※障害学生情報入力シート!J44="","",INDEX(障害学生情報入力シート!$I:$I,※集計※障害学生情報入力シート!J44,1))</f>
        <v/>
      </c>
      <c r="E26" s="668">
        <f t="shared" si="0"/>
        <v>0</v>
      </c>
      <c r="F26" s="104" t="str">
        <f>IF(※集計※障害学生情報入力シート!J44="","",INDEX(※集計※障害学生情報入力シート!T:T,※集計※障害学生情報入力シート!J44,1))</f>
        <v/>
      </c>
      <c r="G26" s="669" t="str">
        <f>IF(※集計※障害学生情報入力シート!J44="","",INDEX(障害学生情報入力シート!D:D,※集計※障害学生情報入力シート!J44,1))</f>
        <v/>
      </c>
    </row>
    <row r="27" spans="1:7" x14ac:dyDescent="0.4">
      <c r="A27" s="664">
        <v>21</v>
      </c>
      <c r="B27" s="665" t="str">
        <f>IF(※集計※障害学生情報入力シート!J45="","",INDEX(障害学生情報入力シート!E:E,※集計※障害学生情報入力シート!J45,1))</f>
        <v/>
      </c>
      <c r="C27" s="666" t="str">
        <f>IF(※集計※障害学生情報入力シート!J45="","",INDEX(障害学生情報入力シート!F:F,※集計※障害学生情報入力シート!J45,1))</f>
        <v/>
      </c>
      <c r="D27" s="670" t="str">
        <f>IF(※集計※障害学生情報入力シート!J45="","",INDEX(障害学生情報入力シート!$I:$I,※集計※障害学生情報入力シート!J45,1))</f>
        <v/>
      </c>
      <c r="E27" s="668">
        <f t="shared" si="0"/>
        <v>0</v>
      </c>
      <c r="F27" s="104" t="str">
        <f>IF(※集計※障害学生情報入力シート!J45="","",INDEX(※集計※障害学生情報入力シート!T:T,※集計※障害学生情報入力シート!J45,1))</f>
        <v/>
      </c>
      <c r="G27" s="669" t="str">
        <f>IF(※集計※障害学生情報入力シート!J45="","",INDEX(障害学生情報入力シート!D:D,※集計※障害学生情報入力シート!J45,1))</f>
        <v/>
      </c>
    </row>
    <row r="28" spans="1:7" x14ac:dyDescent="0.4">
      <c r="A28" s="664">
        <v>22</v>
      </c>
      <c r="B28" s="665" t="str">
        <f>IF(※集計※障害学生情報入力シート!J46="","",INDEX(障害学生情報入力シート!E:E,※集計※障害学生情報入力シート!J46,1))</f>
        <v/>
      </c>
      <c r="C28" s="666" t="str">
        <f>IF(※集計※障害学生情報入力シート!J46="","",INDEX(障害学生情報入力シート!F:F,※集計※障害学生情報入力シート!J46,1))</f>
        <v/>
      </c>
      <c r="D28" s="670" t="str">
        <f>IF(※集計※障害学生情報入力シート!J46="","",INDEX(障害学生情報入力シート!$I:$I,※集計※障害学生情報入力シート!J46,1))</f>
        <v/>
      </c>
      <c r="E28" s="668">
        <f t="shared" si="0"/>
        <v>0</v>
      </c>
      <c r="F28" s="104" t="str">
        <f>IF(※集計※障害学生情報入力シート!J46="","",INDEX(※集計※障害学生情報入力シート!T:T,※集計※障害学生情報入力シート!J46,1))</f>
        <v/>
      </c>
      <c r="G28" s="669" t="str">
        <f>IF(※集計※障害学生情報入力シート!J46="","",INDEX(障害学生情報入力シート!D:D,※集計※障害学生情報入力シート!J46,1))</f>
        <v/>
      </c>
    </row>
    <row r="29" spans="1:7" x14ac:dyDescent="0.4">
      <c r="A29" s="664">
        <v>23</v>
      </c>
      <c r="B29" s="665" t="str">
        <f>IF(※集計※障害学生情報入力シート!J47="","",INDEX(障害学生情報入力シート!E:E,※集計※障害学生情報入力シート!J47,1))</f>
        <v/>
      </c>
      <c r="C29" s="666" t="str">
        <f>IF(※集計※障害学生情報入力シート!J47="","",INDEX(障害学生情報入力シート!F:F,※集計※障害学生情報入力シート!J47,1))</f>
        <v/>
      </c>
      <c r="D29" s="670" t="str">
        <f>IF(※集計※障害学生情報入力シート!J47="","",INDEX(障害学生情報入力シート!$I:$I,※集計※障害学生情報入力シート!J47,1))</f>
        <v/>
      </c>
      <c r="E29" s="668">
        <f t="shared" si="0"/>
        <v>0</v>
      </c>
      <c r="F29" s="104" t="str">
        <f>IF(※集計※障害学生情報入力シート!J47="","",INDEX(※集計※障害学生情報入力シート!T:T,※集計※障害学生情報入力シート!J47,1))</f>
        <v/>
      </c>
      <c r="G29" s="669" t="str">
        <f>IF(※集計※障害学生情報入力シート!J47="","",INDEX(障害学生情報入力シート!D:D,※集計※障害学生情報入力シート!J47,1))</f>
        <v/>
      </c>
    </row>
    <row r="30" spans="1:7" x14ac:dyDescent="0.4">
      <c r="A30" s="664">
        <v>24</v>
      </c>
      <c r="B30" s="665" t="str">
        <f>IF(※集計※障害学生情報入力シート!J48="","",INDEX(障害学生情報入力シート!E:E,※集計※障害学生情報入力シート!J48,1))</f>
        <v/>
      </c>
      <c r="C30" s="666" t="str">
        <f>IF(※集計※障害学生情報入力シート!J48="","",INDEX(障害学生情報入力シート!F:F,※集計※障害学生情報入力シート!J48,1))</f>
        <v/>
      </c>
      <c r="D30" s="670" t="str">
        <f>IF(※集計※障害学生情報入力シート!J48="","",INDEX(障害学生情報入力シート!$I:$I,※集計※障害学生情報入力シート!J48,1))</f>
        <v/>
      </c>
      <c r="E30" s="668">
        <f t="shared" si="0"/>
        <v>0</v>
      </c>
      <c r="F30" s="104" t="str">
        <f>IF(※集計※障害学生情報入力シート!J48="","",INDEX(※集計※障害学生情報入力シート!T:T,※集計※障害学生情報入力シート!J48,1))</f>
        <v/>
      </c>
      <c r="G30" s="669" t="str">
        <f>IF(※集計※障害学生情報入力シート!J48="","",INDEX(障害学生情報入力シート!D:D,※集計※障害学生情報入力シート!J48,1))</f>
        <v/>
      </c>
    </row>
    <row r="31" spans="1:7" x14ac:dyDescent="0.4">
      <c r="A31" s="664">
        <v>25</v>
      </c>
      <c r="B31" s="665" t="str">
        <f>IF(※集計※障害学生情報入力シート!J49="","",INDEX(障害学生情報入力シート!E:E,※集計※障害学生情報入力シート!J49,1))</f>
        <v/>
      </c>
      <c r="C31" s="666" t="str">
        <f>IF(※集計※障害学生情報入力シート!J49="","",INDEX(障害学生情報入力シート!F:F,※集計※障害学生情報入力シート!J49,1))</f>
        <v/>
      </c>
      <c r="D31" s="670" t="str">
        <f>IF(※集計※障害学生情報入力シート!J49="","",INDEX(障害学生情報入力シート!$I:$I,※集計※障害学生情報入力シート!J49,1))</f>
        <v/>
      </c>
      <c r="E31" s="668">
        <f t="shared" si="0"/>
        <v>0</v>
      </c>
      <c r="F31" s="104" t="str">
        <f>IF(※集計※障害学生情報入力シート!J49="","",INDEX(※集計※障害学生情報入力シート!T:T,※集計※障害学生情報入力シート!J49,1))</f>
        <v/>
      </c>
      <c r="G31" s="669" t="str">
        <f>IF(※集計※障害学生情報入力シート!J49="","",INDEX(障害学生情報入力シート!D:D,※集計※障害学生情報入力シート!J49,1))</f>
        <v/>
      </c>
    </row>
    <row r="32" spans="1:7" x14ac:dyDescent="0.4">
      <c r="A32" s="664">
        <v>26</v>
      </c>
      <c r="B32" s="665" t="str">
        <f>IF(※集計※障害学生情報入力シート!J50="","",INDEX(障害学生情報入力シート!E:E,※集計※障害学生情報入力シート!J50,1))</f>
        <v/>
      </c>
      <c r="C32" s="666" t="str">
        <f>IF(※集計※障害学生情報入力シート!J50="","",INDEX(障害学生情報入力シート!F:F,※集計※障害学生情報入力シート!J50,1))</f>
        <v/>
      </c>
      <c r="D32" s="670" t="str">
        <f>IF(※集計※障害学生情報入力シート!J50="","",INDEX(障害学生情報入力シート!$I:$I,※集計※障害学生情報入力シート!J50,1))</f>
        <v/>
      </c>
      <c r="E32" s="668">
        <f t="shared" si="0"/>
        <v>0</v>
      </c>
      <c r="F32" s="104" t="str">
        <f>IF(※集計※障害学生情報入力シート!J50="","",INDEX(※集計※障害学生情報入力シート!T:T,※集計※障害学生情報入力シート!J50,1))</f>
        <v/>
      </c>
      <c r="G32" s="669" t="str">
        <f>IF(※集計※障害学生情報入力シート!J50="","",INDEX(障害学生情報入力シート!D:D,※集計※障害学生情報入力シート!J50,1))</f>
        <v/>
      </c>
    </row>
    <row r="33" spans="1:7" x14ac:dyDescent="0.4">
      <c r="A33" s="664">
        <v>27</v>
      </c>
      <c r="B33" s="665" t="str">
        <f>IF(※集計※障害学生情報入力シート!J51="","",INDEX(障害学生情報入力シート!E:E,※集計※障害学生情報入力シート!J51,1))</f>
        <v/>
      </c>
      <c r="C33" s="666" t="str">
        <f>IF(※集計※障害学生情報入力シート!J51="","",INDEX(障害学生情報入力シート!F:F,※集計※障害学生情報入力シート!J51,1))</f>
        <v/>
      </c>
      <c r="D33" s="670" t="str">
        <f>IF(※集計※障害学生情報入力シート!J51="","",INDEX(障害学生情報入力シート!$I:$I,※集計※障害学生情報入力シート!J51,1))</f>
        <v/>
      </c>
      <c r="E33" s="668">
        <f t="shared" si="0"/>
        <v>0</v>
      </c>
      <c r="F33" s="104" t="str">
        <f>IF(※集計※障害学生情報入力シート!J51="","",INDEX(※集計※障害学生情報入力シート!T:T,※集計※障害学生情報入力シート!J51,1))</f>
        <v/>
      </c>
      <c r="G33" s="669" t="str">
        <f>IF(※集計※障害学生情報入力シート!J51="","",INDEX(障害学生情報入力シート!D:D,※集計※障害学生情報入力シート!J51,1))</f>
        <v/>
      </c>
    </row>
    <row r="34" spans="1:7" x14ac:dyDescent="0.4">
      <c r="A34" s="664">
        <v>28</v>
      </c>
      <c r="B34" s="665" t="str">
        <f>IF(※集計※障害学生情報入力シート!J52="","",INDEX(障害学生情報入力シート!E:E,※集計※障害学生情報入力シート!J52,1))</f>
        <v/>
      </c>
      <c r="C34" s="666" t="str">
        <f>IF(※集計※障害学生情報入力シート!J52="","",INDEX(障害学生情報入力シート!F:F,※集計※障害学生情報入力シート!J52,1))</f>
        <v/>
      </c>
      <c r="D34" s="670" t="str">
        <f>IF(※集計※障害学生情報入力シート!J52="","",INDEX(障害学生情報入力シート!$I:$I,※集計※障害学生情報入力シート!J52,1))</f>
        <v/>
      </c>
      <c r="E34" s="668">
        <f t="shared" si="0"/>
        <v>0</v>
      </c>
      <c r="F34" s="104" t="str">
        <f>IF(※集計※障害学生情報入力シート!J52="","",INDEX(※集計※障害学生情報入力シート!T:T,※集計※障害学生情報入力シート!J52,1))</f>
        <v/>
      </c>
      <c r="G34" s="669" t="str">
        <f>IF(※集計※障害学生情報入力シート!J52="","",INDEX(障害学生情報入力シート!D:D,※集計※障害学生情報入力シート!J52,1))</f>
        <v/>
      </c>
    </row>
    <row r="35" spans="1:7" x14ac:dyDescent="0.4">
      <c r="A35" s="664">
        <v>29</v>
      </c>
      <c r="B35" s="665" t="str">
        <f>IF(※集計※障害学生情報入力シート!J53="","",INDEX(障害学生情報入力シート!E:E,※集計※障害学生情報入力シート!J53,1))</f>
        <v/>
      </c>
      <c r="C35" s="666" t="str">
        <f>IF(※集計※障害学生情報入力シート!J53="","",INDEX(障害学生情報入力シート!F:F,※集計※障害学生情報入力シート!J53,1))</f>
        <v/>
      </c>
      <c r="D35" s="670" t="str">
        <f>IF(※集計※障害学生情報入力シート!J53="","",INDEX(障害学生情報入力シート!$I:$I,※集計※障害学生情報入力シート!J53,1))</f>
        <v/>
      </c>
      <c r="E35" s="668">
        <f t="shared" si="0"/>
        <v>0</v>
      </c>
      <c r="F35" s="104" t="str">
        <f>IF(※集計※障害学生情報入力シート!J53="","",INDEX(※集計※障害学生情報入力シート!T:T,※集計※障害学生情報入力シート!J53,1))</f>
        <v/>
      </c>
      <c r="G35" s="669" t="str">
        <f>IF(※集計※障害学生情報入力シート!J53="","",INDEX(障害学生情報入力シート!D:D,※集計※障害学生情報入力シート!J53,1))</f>
        <v/>
      </c>
    </row>
    <row r="36" spans="1:7" x14ac:dyDescent="0.4">
      <c r="A36" s="664">
        <v>30</v>
      </c>
      <c r="B36" s="671" t="str">
        <f>IF(※集計※障害学生情報入力シート!J54="","",INDEX(障害学生情報入力シート!E:E,※集計※障害学生情報入力シート!J54,1))</f>
        <v/>
      </c>
      <c r="C36" s="672" t="str">
        <f>IF(※集計※障害学生情報入力シート!J54="","",INDEX(障害学生情報入力シート!F:F,※集計※障害学生情報入力シート!J54,1))</f>
        <v/>
      </c>
      <c r="D36" s="673" t="str">
        <f>IF(※集計※障害学生情報入力シート!J54="","",INDEX(障害学生情報入力シート!$I:$I,※集計※障害学生情報入力シート!J54,1))</f>
        <v/>
      </c>
      <c r="E36" s="674">
        <f t="shared" si="0"/>
        <v>0</v>
      </c>
      <c r="F36" s="675" t="str">
        <f>IF(※集計※障害学生情報入力シート!J54="","",INDEX(※集計※障害学生情報入力シート!T:T,※集計※障害学生情報入力シート!J54,1))</f>
        <v/>
      </c>
      <c r="G36" s="669" t="str">
        <f>IF(※集計※障害学生情報入力シート!J54="","",INDEX(障害学生情報入力シート!D:D,※集計※障害学生情報入力シート!J54,1))</f>
        <v/>
      </c>
    </row>
    <row r="37" spans="1:7" x14ac:dyDescent="0.4">
      <c r="A37" s="664">
        <v>31</v>
      </c>
      <c r="B37" s="671" t="str">
        <f>IF(※集計※障害学生情報入力シート!J55="","",INDEX(障害学生情報入力シート!E:E,※集計※障害学生情報入力シート!J55,1))</f>
        <v/>
      </c>
      <c r="C37" s="672" t="str">
        <f>IF(※集計※障害学生情報入力シート!J55="","",INDEX(障害学生情報入力シート!F:F,※集計※障害学生情報入力シート!J55,1))</f>
        <v/>
      </c>
      <c r="D37" s="673" t="str">
        <f>IF(※集計※障害学生情報入力シート!J55="","",INDEX(障害学生情報入力シート!$I:$I,※集計※障害学生情報入力シート!J55,1))</f>
        <v/>
      </c>
      <c r="E37" s="674">
        <f t="shared" si="0"/>
        <v>0</v>
      </c>
      <c r="F37" s="675" t="str">
        <f>IF(※集計※障害学生情報入力シート!J55="","",INDEX(※集計※障害学生情報入力シート!T:T,※集計※障害学生情報入力シート!J55,1))</f>
        <v/>
      </c>
      <c r="G37" s="669" t="str">
        <f>IF(※集計※障害学生情報入力シート!J55="","",INDEX(障害学生情報入力シート!D:D,※集計※障害学生情報入力シート!J55,1))</f>
        <v/>
      </c>
    </row>
    <row r="38" spans="1:7" x14ac:dyDescent="0.4">
      <c r="A38" s="664">
        <v>32</v>
      </c>
      <c r="B38" s="671" t="str">
        <f>IF(※集計※障害学生情報入力シート!J56="","",INDEX(障害学生情報入力シート!E:E,※集計※障害学生情報入力シート!J56,1))</f>
        <v/>
      </c>
      <c r="C38" s="672" t="str">
        <f>IF(※集計※障害学生情報入力シート!J56="","",INDEX(障害学生情報入力シート!F:F,※集計※障害学生情報入力シート!J56,1))</f>
        <v/>
      </c>
      <c r="D38" s="673" t="str">
        <f>IF(※集計※障害学生情報入力シート!J56="","",INDEX(障害学生情報入力シート!$I:$I,※集計※障害学生情報入力シート!J56,1))</f>
        <v/>
      </c>
      <c r="E38" s="674">
        <f t="shared" si="0"/>
        <v>0</v>
      </c>
      <c r="F38" s="675" t="str">
        <f>IF(※集計※障害学生情報入力シート!J56="","",INDEX(※集計※障害学生情報入力シート!T:T,※集計※障害学生情報入力シート!J56,1))</f>
        <v/>
      </c>
      <c r="G38" s="669" t="str">
        <f>IF(※集計※障害学生情報入力シート!J56="","",INDEX(障害学生情報入力シート!D:D,※集計※障害学生情報入力シート!J56,1))</f>
        <v/>
      </c>
    </row>
    <row r="39" spans="1:7" x14ac:dyDescent="0.4">
      <c r="A39" s="664">
        <v>33</v>
      </c>
      <c r="B39" s="671" t="str">
        <f>IF(※集計※障害学生情報入力シート!J57="","",INDEX(障害学生情報入力シート!E:E,※集計※障害学生情報入力シート!J57,1))</f>
        <v/>
      </c>
      <c r="C39" s="672" t="str">
        <f>IF(※集計※障害学生情報入力シート!J57="","",INDEX(障害学生情報入力シート!F:F,※集計※障害学生情報入力シート!J57,1))</f>
        <v/>
      </c>
      <c r="D39" s="673" t="str">
        <f>IF(※集計※障害学生情報入力シート!J57="","",INDEX(障害学生情報入力シート!$I:$I,※集計※障害学生情報入力シート!J57,1))</f>
        <v/>
      </c>
      <c r="E39" s="674">
        <f t="shared" si="0"/>
        <v>0</v>
      </c>
      <c r="F39" s="675" t="str">
        <f>IF(※集計※障害学生情報入力シート!J57="","",INDEX(※集計※障害学生情報入力シート!T:T,※集計※障害学生情報入力シート!J57,1))</f>
        <v/>
      </c>
      <c r="G39" s="669" t="str">
        <f>IF(※集計※障害学生情報入力シート!J57="","",INDEX(障害学生情報入力シート!D:D,※集計※障害学生情報入力シート!J57,1))</f>
        <v/>
      </c>
    </row>
    <row r="40" spans="1:7" x14ac:dyDescent="0.4">
      <c r="A40" s="664">
        <v>34</v>
      </c>
      <c r="B40" s="671" t="str">
        <f>IF(※集計※障害学生情報入力シート!J58="","",INDEX(障害学生情報入力シート!E:E,※集計※障害学生情報入力シート!J58,1))</f>
        <v/>
      </c>
      <c r="C40" s="672" t="str">
        <f>IF(※集計※障害学生情報入力シート!J58="","",INDEX(障害学生情報入力シート!F:F,※集計※障害学生情報入力シート!J58,1))</f>
        <v/>
      </c>
      <c r="D40" s="673" t="str">
        <f>IF(※集計※障害学生情報入力シート!J58="","",INDEX(障害学生情報入力シート!$I:$I,※集計※障害学生情報入力シート!J58,1))</f>
        <v/>
      </c>
      <c r="E40" s="674">
        <f t="shared" si="0"/>
        <v>0</v>
      </c>
      <c r="F40" s="675" t="str">
        <f>IF(※集計※障害学生情報入力シート!J58="","",INDEX(※集計※障害学生情報入力シート!T:T,※集計※障害学生情報入力シート!J58,1))</f>
        <v/>
      </c>
      <c r="G40" s="669" t="str">
        <f>IF(※集計※障害学生情報入力シート!J58="","",INDEX(障害学生情報入力シート!D:D,※集計※障害学生情報入力シート!J58,1))</f>
        <v/>
      </c>
    </row>
    <row r="41" spans="1:7" x14ac:dyDescent="0.4">
      <c r="A41" s="664">
        <v>35</v>
      </c>
      <c r="B41" s="671" t="str">
        <f>IF(※集計※障害学生情報入力シート!J59="","",INDEX(障害学生情報入力シート!E:E,※集計※障害学生情報入力シート!J59,1))</f>
        <v/>
      </c>
      <c r="C41" s="672" t="str">
        <f>IF(※集計※障害学生情報入力シート!J59="","",INDEX(障害学生情報入力シート!F:F,※集計※障害学生情報入力シート!J59,1))</f>
        <v/>
      </c>
      <c r="D41" s="673" t="str">
        <f>IF(※集計※障害学生情報入力シート!J59="","",INDEX(障害学生情報入力シート!$I:$I,※集計※障害学生情報入力シート!J59,1))</f>
        <v/>
      </c>
      <c r="E41" s="674">
        <f t="shared" si="0"/>
        <v>0</v>
      </c>
      <c r="F41" s="675" t="str">
        <f>IF(※集計※障害学生情報入力シート!J59="","",INDEX(※集計※障害学生情報入力シート!T:T,※集計※障害学生情報入力シート!J59,1))</f>
        <v/>
      </c>
      <c r="G41" s="669" t="str">
        <f>IF(※集計※障害学生情報入力シート!J59="","",INDEX(障害学生情報入力シート!D:D,※集計※障害学生情報入力シート!J59,1))</f>
        <v/>
      </c>
    </row>
    <row r="42" spans="1:7" x14ac:dyDescent="0.4">
      <c r="A42" s="664">
        <v>36</v>
      </c>
      <c r="B42" s="671" t="str">
        <f>IF(※集計※障害学生情報入力シート!J60="","",INDEX(障害学生情報入力シート!E:E,※集計※障害学生情報入力シート!J60,1))</f>
        <v/>
      </c>
      <c r="C42" s="672" t="str">
        <f>IF(※集計※障害学生情報入力シート!J60="","",INDEX(障害学生情報入力シート!F:F,※集計※障害学生情報入力シート!J60,1))</f>
        <v/>
      </c>
      <c r="D42" s="673" t="str">
        <f>IF(※集計※障害学生情報入力シート!J60="","",INDEX(障害学生情報入力シート!$I:$I,※集計※障害学生情報入力シート!J60,1))</f>
        <v/>
      </c>
      <c r="E42" s="674">
        <f t="shared" si="0"/>
        <v>0</v>
      </c>
      <c r="F42" s="675" t="str">
        <f>IF(※集計※障害学生情報入力シート!J60="","",INDEX(※集計※障害学生情報入力シート!T:T,※集計※障害学生情報入力シート!J60,1))</f>
        <v/>
      </c>
      <c r="G42" s="669" t="str">
        <f>IF(※集計※障害学生情報入力シート!J60="","",INDEX(障害学生情報入力シート!D:D,※集計※障害学生情報入力シート!J60,1))</f>
        <v/>
      </c>
    </row>
    <row r="43" spans="1:7" x14ac:dyDescent="0.4">
      <c r="A43" s="664">
        <v>37</v>
      </c>
      <c r="B43" s="671" t="str">
        <f>IF(※集計※障害学生情報入力シート!J61="","",INDEX(障害学生情報入力シート!E:E,※集計※障害学生情報入力シート!J61,1))</f>
        <v/>
      </c>
      <c r="C43" s="672" t="str">
        <f>IF(※集計※障害学生情報入力シート!J61="","",INDEX(障害学生情報入力シート!F:F,※集計※障害学生情報入力シート!J61,1))</f>
        <v/>
      </c>
      <c r="D43" s="673" t="str">
        <f>IF(※集計※障害学生情報入力シート!J61="","",INDEX(障害学生情報入力シート!$I:$I,※集計※障害学生情報入力シート!J61,1))</f>
        <v/>
      </c>
      <c r="E43" s="674">
        <f t="shared" si="0"/>
        <v>0</v>
      </c>
      <c r="F43" s="675" t="str">
        <f>IF(※集計※障害学生情報入力シート!J61="","",INDEX(※集計※障害学生情報入力シート!T:T,※集計※障害学生情報入力シート!J61,1))</f>
        <v/>
      </c>
      <c r="G43" s="669" t="str">
        <f>IF(※集計※障害学生情報入力シート!J61="","",INDEX(障害学生情報入力シート!D:D,※集計※障害学生情報入力シート!J61,1))</f>
        <v/>
      </c>
    </row>
    <row r="44" spans="1:7" x14ac:dyDescent="0.4">
      <c r="A44" s="664">
        <v>38</v>
      </c>
      <c r="B44" s="671" t="str">
        <f>IF(※集計※障害学生情報入力シート!J62="","",INDEX(障害学生情報入力シート!E:E,※集計※障害学生情報入力シート!J62,1))</f>
        <v/>
      </c>
      <c r="C44" s="672" t="str">
        <f>IF(※集計※障害学生情報入力シート!J62="","",INDEX(障害学生情報入力シート!F:F,※集計※障害学生情報入力シート!J62,1))</f>
        <v/>
      </c>
      <c r="D44" s="673" t="str">
        <f>IF(※集計※障害学生情報入力シート!J62="","",INDEX(障害学生情報入力シート!$I:$I,※集計※障害学生情報入力シート!J62,1))</f>
        <v/>
      </c>
      <c r="E44" s="674">
        <f t="shared" si="0"/>
        <v>0</v>
      </c>
      <c r="F44" s="675" t="str">
        <f>IF(※集計※障害学生情報入力シート!J62="","",INDEX(※集計※障害学生情報入力シート!T:T,※集計※障害学生情報入力シート!J62,1))</f>
        <v/>
      </c>
      <c r="G44" s="669" t="str">
        <f>IF(※集計※障害学生情報入力シート!J62="","",INDEX(障害学生情報入力シート!D:D,※集計※障害学生情報入力シート!J62,1))</f>
        <v/>
      </c>
    </row>
    <row r="45" spans="1:7" x14ac:dyDescent="0.4">
      <c r="A45" s="664">
        <v>39</v>
      </c>
      <c r="B45" s="671" t="str">
        <f>IF(※集計※障害学生情報入力シート!J63="","",INDEX(障害学生情報入力シート!E:E,※集計※障害学生情報入力シート!J63,1))</f>
        <v/>
      </c>
      <c r="C45" s="672" t="str">
        <f>IF(※集計※障害学生情報入力シート!J63="","",INDEX(障害学生情報入力シート!F:F,※集計※障害学生情報入力シート!J63,1))</f>
        <v/>
      </c>
      <c r="D45" s="673" t="str">
        <f>IF(※集計※障害学生情報入力シート!J63="","",INDEX(障害学生情報入力シート!$I:$I,※集計※障害学生情報入力シート!J63,1))</f>
        <v/>
      </c>
      <c r="E45" s="674">
        <f t="shared" si="0"/>
        <v>0</v>
      </c>
      <c r="F45" s="675" t="str">
        <f>IF(※集計※障害学生情報入力シート!J63="","",INDEX(※集計※障害学生情報入力シート!T:T,※集計※障害学生情報入力シート!J63,1))</f>
        <v/>
      </c>
      <c r="G45" s="669" t="str">
        <f>IF(※集計※障害学生情報入力シート!J63="","",INDEX(障害学生情報入力シート!D:D,※集計※障害学生情報入力シート!J63,1))</f>
        <v/>
      </c>
    </row>
    <row r="46" spans="1:7" x14ac:dyDescent="0.4">
      <c r="A46" s="664">
        <v>40</v>
      </c>
      <c r="B46" s="671" t="str">
        <f>IF(※集計※障害学生情報入力シート!J64="","",INDEX(障害学生情報入力シート!E:E,※集計※障害学生情報入力シート!J64,1))</f>
        <v/>
      </c>
      <c r="C46" s="672" t="str">
        <f>IF(※集計※障害学生情報入力シート!J64="","",INDEX(障害学生情報入力シート!F:F,※集計※障害学生情報入力シート!J64,1))</f>
        <v/>
      </c>
      <c r="D46" s="673" t="str">
        <f>IF(※集計※障害学生情報入力シート!J64="","",INDEX(障害学生情報入力シート!$I:$I,※集計※障害学生情報入力シート!J64,1))</f>
        <v/>
      </c>
      <c r="E46" s="674">
        <f t="shared" si="0"/>
        <v>0</v>
      </c>
      <c r="F46" s="675" t="str">
        <f>IF(※集計※障害学生情報入力シート!J64="","",INDEX(※集計※障害学生情報入力シート!T:T,※集計※障害学生情報入力シート!J64,1))</f>
        <v/>
      </c>
      <c r="G46" s="669" t="str">
        <f>IF(※集計※障害学生情報入力シート!J64="","",INDEX(障害学生情報入力シート!D:D,※集計※障害学生情報入力シート!J64,1))</f>
        <v/>
      </c>
    </row>
    <row r="47" spans="1:7" x14ac:dyDescent="0.4">
      <c r="A47" s="664">
        <v>41</v>
      </c>
      <c r="B47" s="671" t="str">
        <f>IF(※集計※障害学生情報入力シート!J65="","",INDEX(障害学生情報入力シート!E:E,※集計※障害学生情報入力シート!J65,1))</f>
        <v/>
      </c>
      <c r="C47" s="672" t="str">
        <f>IF(※集計※障害学生情報入力シート!J65="","",INDEX(障害学生情報入力シート!F:F,※集計※障害学生情報入力シート!J65,1))</f>
        <v/>
      </c>
      <c r="D47" s="673" t="str">
        <f>IF(※集計※障害学生情報入力シート!J65="","",INDEX(障害学生情報入力シート!$I:$I,※集計※障害学生情報入力シート!J65,1))</f>
        <v/>
      </c>
      <c r="E47" s="674">
        <f t="shared" si="0"/>
        <v>0</v>
      </c>
      <c r="F47" s="675" t="str">
        <f>IF(※集計※障害学生情報入力シート!J65="","",INDEX(※集計※障害学生情報入力シート!T:T,※集計※障害学生情報入力シート!J65,1))</f>
        <v/>
      </c>
      <c r="G47" s="669" t="str">
        <f>IF(※集計※障害学生情報入力シート!J65="","",INDEX(障害学生情報入力シート!D:D,※集計※障害学生情報入力シート!J65,1))</f>
        <v/>
      </c>
    </row>
    <row r="48" spans="1:7" x14ac:dyDescent="0.4">
      <c r="A48" s="664">
        <v>42</v>
      </c>
      <c r="B48" s="671" t="str">
        <f>IF(※集計※障害学生情報入力シート!J66="","",INDEX(障害学生情報入力シート!E:E,※集計※障害学生情報入力シート!J66,1))</f>
        <v/>
      </c>
      <c r="C48" s="672" t="str">
        <f>IF(※集計※障害学生情報入力シート!J66="","",INDEX(障害学生情報入力シート!F:F,※集計※障害学生情報入力シート!J66,1))</f>
        <v/>
      </c>
      <c r="D48" s="673" t="str">
        <f>IF(※集計※障害学生情報入力シート!J66="","",INDEX(障害学生情報入力シート!$I:$I,※集計※障害学生情報入力シート!J66,1))</f>
        <v/>
      </c>
      <c r="E48" s="674">
        <f t="shared" si="0"/>
        <v>0</v>
      </c>
      <c r="F48" s="675" t="str">
        <f>IF(※集計※障害学生情報入力シート!J66="","",INDEX(※集計※障害学生情報入力シート!T:T,※集計※障害学生情報入力シート!J66,1))</f>
        <v/>
      </c>
      <c r="G48" s="669" t="str">
        <f>IF(※集計※障害学生情報入力シート!J66="","",INDEX(障害学生情報入力シート!D:D,※集計※障害学生情報入力シート!J66,1))</f>
        <v/>
      </c>
    </row>
    <row r="49" spans="1:7" x14ac:dyDescent="0.4">
      <c r="A49" s="664">
        <v>43</v>
      </c>
      <c r="B49" s="671" t="str">
        <f>IF(※集計※障害学生情報入力シート!J67="","",INDEX(障害学生情報入力シート!E:E,※集計※障害学生情報入力シート!J67,1))</f>
        <v/>
      </c>
      <c r="C49" s="672" t="str">
        <f>IF(※集計※障害学生情報入力シート!J67="","",INDEX(障害学生情報入力シート!F:F,※集計※障害学生情報入力シート!J67,1))</f>
        <v/>
      </c>
      <c r="D49" s="673" t="str">
        <f>IF(※集計※障害学生情報入力シート!J67="","",INDEX(障害学生情報入力シート!$I:$I,※集計※障害学生情報入力シート!J67,1))</f>
        <v/>
      </c>
      <c r="E49" s="674">
        <f t="shared" si="0"/>
        <v>0</v>
      </c>
      <c r="F49" s="675" t="str">
        <f>IF(※集計※障害学生情報入力シート!J67="","",INDEX(※集計※障害学生情報入力シート!T:T,※集計※障害学生情報入力シート!J67,1))</f>
        <v/>
      </c>
      <c r="G49" s="669" t="str">
        <f>IF(※集計※障害学生情報入力シート!J67="","",INDEX(障害学生情報入力シート!D:D,※集計※障害学生情報入力シート!J67,1))</f>
        <v/>
      </c>
    </row>
    <row r="50" spans="1:7" x14ac:dyDescent="0.4">
      <c r="A50" s="664">
        <v>44</v>
      </c>
      <c r="B50" s="671" t="str">
        <f>IF(※集計※障害学生情報入力シート!J68="","",INDEX(障害学生情報入力シート!E:E,※集計※障害学生情報入力シート!J68,1))</f>
        <v/>
      </c>
      <c r="C50" s="672" t="str">
        <f>IF(※集計※障害学生情報入力シート!J68="","",INDEX(障害学生情報入力シート!F:F,※集計※障害学生情報入力シート!J68,1))</f>
        <v/>
      </c>
      <c r="D50" s="673" t="str">
        <f>IF(※集計※障害学生情報入力シート!J68="","",INDEX(障害学生情報入力シート!$I:$I,※集計※障害学生情報入力シート!J68,1))</f>
        <v/>
      </c>
      <c r="E50" s="674">
        <f t="shared" si="0"/>
        <v>0</v>
      </c>
      <c r="F50" s="675" t="str">
        <f>IF(※集計※障害学生情報入力シート!J68="","",INDEX(※集計※障害学生情報入力シート!T:T,※集計※障害学生情報入力シート!J68,1))</f>
        <v/>
      </c>
      <c r="G50" s="669" t="str">
        <f>IF(※集計※障害学生情報入力シート!J68="","",INDEX(障害学生情報入力シート!D:D,※集計※障害学生情報入力シート!J68,1))</f>
        <v/>
      </c>
    </row>
    <row r="51" spans="1:7" x14ac:dyDescent="0.4">
      <c r="A51" s="664">
        <v>45</v>
      </c>
      <c r="B51" s="671" t="str">
        <f>IF(※集計※障害学生情報入力シート!J69="","",INDEX(障害学生情報入力シート!E:E,※集計※障害学生情報入力シート!J69,1))</f>
        <v/>
      </c>
      <c r="C51" s="672" t="str">
        <f>IF(※集計※障害学生情報入力シート!J69="","",INDEX(障害学生情報入力シート!F:F,※集計※障害学生情報入力シート!J69,1))</f>
        <v/>
      </c>
      <c r="D51" s="673" t="str">
        <f>IF(※集計※障害学生情報入力シート!J69="","",INDEX(障害学生情報入力シート!$I:$I,※集計※障害学生情報入力シート!J69,1))</f>
        <v/>
      </c>
      <c r="E51" s="674">
        <f t="shared" si="0"/>
        <v>0</v>
      </c>
      <c r="F51" s="675" t="str">
        <f>IF(※集計※障害学生情報入力シート!J69="","",INDEX(※集計※障害学生情報入力シート!T:T,※集計※障害学生情報入力シート!J69,1))</f>
        <v/>
      </c>
      <c r="G51" s="669" t="str">
        <f>IF(※集計※障害学生情報入力シート!J69="","",INDEX(障害学生情報入力シート!D:D,※集計※障害学生情報入力シート!J69,1))</f>
        <v/>
      </c>
    </row>
    <row r="52" spans="1:7" x14ac:dyDescent="0.4">
      <c r="A52" s="664">
        <v>46</v>
      </c>
      <c r="B52" s="671" t="str">
        <f>IF(※集計※障害学生情報入力シート!J70="","",INDEX(障害学生情報入力シート!E:E,※集計※障害学生情報入力シート!J70,1))</f>
        <v/>
      </c>
      <c r="C52" s="672" t="str">
        <f>IF(※集計※障害学生情報入力シート!J70="","",INDEX(障害学生情報入力シート!F:F,※集計※障害学生情報入力シート!J70,1))</f>
        <v/>
      </c>
      <c r="D52" s="673" t="str">
        <f>IF(※集計※障害学生情報入力シート!J70="","",INDEX(障害学生情報入力シート!$I:$I,※集計※障害学生情報入力シート!J70,1))</f>
        <v/>
      </c>
      <c r="E52" s="674">
        <f t="shared" si="0"/>
        <v>0</v>
      </c>
      <c r="F52" s="675" t="str">
        <f>IF(※集計※障害学生情報入力シート!J70="","",INDEX(※集計※障害学生情報入力シート!T:T,※集計※障害学生情報入力シート!J70,1))</f>
        <v/>
      </c>
      <c r="G52" s="669" t="str">
        <f>IF(※集計※障害学生情報入力シート!J70="","",INDEX(障害学生情報入力シート!D:D,※集計※障害学生情報入力シート!J70,1))</f>
        <v/>
      </c>
    </row>
    <row r="53" spans="1:7" x14ac:dyDescent="0.4">
      <c r="A53" s="664">
        <v>47</v>
      </c>
      <c r="B53" s="671" t="str">
        <f>IF(※集計※障害学生情報入力シート!J71="","",INDEX(障害学生情報入力シート!E:E,※集計※障害学生情報入力シート!J71,1))</f>
        <v/>
      </c>
      <c r="C53" s="672" t="str">
        <f>IF(※集計※障害学生情報入力シート!J71="","",INDEX(障害学生情報入力シート!F:F,※集計※障害学生情報入力シート!J71,1))</f>
        <v/>
      </c>
      <c r="D53" s="673" t="str">
        <f>IF(※集計※障害学生情報入力シート!J71="","",INDEX(障害学生情報入力シート!$I:$I,※集計※障害学生情報入力シート!J71,1))</f>
        <v/>
      </c>
      <c r="E53" s="674">
        <f t="shared" si="0"/>
        <v>0</v>
      </c>
      <c r="F53" s="675" t="str">
        <f>IF(※集計※障害学生情報入力シート!J71="","",INDEX(※集計※障害学生情報入力シート!T:T,※集計※障害学生情報入力シート!J71,1))</f>
        <v/>
      </c>
      <c r="G53" s="669" t="str">
        <f>IF(※集計※障害学生情報入力シート!J71="","",INDEX(障害学生情報入力シート!D:D,※集計※障害学生情報入力シート!J71,1))</f>
        <v/>
      </c>
    </row>
    <row r="54" spans="1:7" x14ac:dyDescent="0.4">
      <c r="A54" s="664">
        <v>48</v>
      </c>
      <c r="B54" s="671" t="str">
        <f>IF(※集計※障害学生情報入力シート!J72="","",INDEX(障害学生情報入力シート!E:E,※集計※障害学生情報入力シート!J72,1))</f>
        <v/>
      </c>
      <c r="C54" s="672" t="str">
        <f>IF(※集計※障害学生情報入力シート!J72="","",INDEX(障害学生情報入力シート!F:F,※集計※障害学生情報入力シート!J72,1))</f>
        <v/>
      </c>
      <c r="D54" s="673" t="str">
        <f>IF(※集計※障害学生情報入力シート!J72="","",INDEX(障害学生情報入力シート!$I:$I,※集計※障害学生情報入力シート!J72,1))</f>
        <v/>
      </c>
      <c r="E54" s="674">
        <f t="shared" si="0"/>
        <v>0</v>
      </c>
      <c r="F54" s="675" t="str">
        <f>IF(※集計※障害学生情報入力シート!J72="","",INDEX(※集計※障害学生情報入力シート!T:T,※集計※障害学生情報入力シート!J72,1))</f>
        <v/>
      </c>
      <c r="G54" s="669" t="str">
        <f>IF(※集計※障害学生情報入力シート!J72="","",INDEX(障害学生情報入力シート!D:D,※集計※障害学生情報入力シート!J72,1))</f>
        <v/>
      </c>
    </row>
    <row r="55" spans="1:7" x14ac:dyDescent="0.4">
      <c r="A55" s="664">
        <v>49</v>
      </c>
      <c r="B55" s="671" t="str">
        <f>IF(※集計※障害学生情報入力シート!J73="","",INDEX(障害学生情報入力シート!E:E,※集計※障害学生情報入力シート!J73,1))</f>
        <v/>
      </c>
      <c r="C55" s="672" t="str">
        <f>IF(※集計※障害学生情報入力シート!J73="","",INDEX(障害学生情報入力シート!F:F,※集計※障害学生情報入力シート!J73,1))</f>
        <v/>
      </c>
      <c r="D55" s="673" t="str">
        <f>IF(※集計※障害学生情報入力シート!J73="","",INDEX(障害学生情報入力シート!$I:$I,※集計※障害学生情報入力シート!J73,1))</f>
        <v/>
      </c>
      <c r="E55" s="674">
        <f t="shared" si="0"/>
        <v>0</v>
      </c>
      <c r="F55" s="675" t="str">
        <f>IF(※集計※障害学生情報入力シート!J73="","",INDEX(※集計※障害学生情報入力シート!T:T,※集計※障害学生情報入力シート!J73,1))</f>
        <v/>
      </c>
      <c r="G55" s="669" t="str">
        <f>IF(※集計※障害学生情報入力シート!J73="","",INDEX(障害学生情報入力シート!D:D,※集計※障害学生情報入力シート!J73,1))</f>
        <v/>
      </c>
    </row>
    <row r="56" spans="1:7" x14ac:dyDescent="0.4">
      <c r="A56" s="664">
        <v>50</v>
      </c>
      <c r="B56" s="671" t="str">
        <f>IF(※集計※障害学生情報入力シート!J74="","",INDEX(障害学生情報入力シート!E:E,※集計※障害学生情報入力シート!J74,1))</f>
        <v/>
      </c>
      <c r="C56" s="672" t="str">
        <f>IF(※集計※障害学生情報入力シート!J74="","",INDEX(障害学生情報入力シート!F:F,※集計※障害学生情報入力シート!J74,1))</f>
        <v/>
      </c>
      <c r="D56" s="673" t="str">
        <f>IF(※集計※障害学生情報入力シート!J74="","",INDEX(障害学生情報入力シート!$I:$I,※集計※障害学生情報入力シート!J74,1))</f>
        <v/>
      </c>
      <c r="E56" s="674">
        <f t="shared" si="0"/>
        <v>0</v>
      </c>
      <c r="F56" s="675" t="str">
        <f>IF(※集計※障害学生情報入力シート!J74="","",INDEX(※集計※障害学生情報入力シート!T:T,※集計※障害学生情報入力シート!J74,1))</f>
        <v/>
      </c>
      <c r="G56" s="669" t="str">
        <f>IF(※集計※障害学生情報入力シート!J74="","",INDEX(障害学生情報入力シート!D:D,※集計※障害学生情報入力シート!J74,1))</f>
        <v/>
      </c>
    </row>
    <row r="57" spans="1:7" x14ac:dyDescent="0.4">
      <c r="A57" s="664">
        <v>51</v>
      </c>
      <c r="B57" s="671" t="str">
        <f>IF(※集計※障害学生情報入力シート!J75="","",INDEX(障害学生情報入力シート!E:E,※集計※障害学生情報入力シート!J75,1))</f>
        <v/>
      </c>
      <c r="C57" s="672" t="str">
        <f>IF(※集計※障害学生情報入力シート!J75="","",INDEX(障害学生情報入力シート!F:F,※集計※障害学生情報入力シート!J75,1))</f>
        <v/>
      </c>
      <c r="D57" s="673" t="str">
        <f>IF(※集計※障害学生情報入力シート!J75="","",INDEX(障害学生情報入力シート!$I:$I,※集計※障害学生情報入力シート!J75,1))</f>
        <v/>
      </c>
      <c r="E57" s="674">
        <f t="shared" si="0"/>
        <v>0</v>
      </c>
      <c r="F57" s="675" t="str">
        <f>IF(※集計※障害学生情報入力シート!J75="","",INDEX(※集計※障害学生情報入力シート!T:T,※集計※障害学生情報入力シート!J75,1))</f>
        <v/>
      </c>
      <c r="G57" s="669" t="str">
        <f>IF(※集計※障害学生情報入力シート!J75="","",INDEX(障害学生情報入力シート!D:D,※集計※障害学生情報入力シート!J75,1))</f>
        <v/>
      </c>
    </row>
    <row r="58" spans="1:7" x14ac:dyDescent="0.4">
      <c r="A58" s="664">
        <v>52</v>
      </c>
      <c r="B58" s="671" t="str">
        <f>IF(※集計※障害学生情報入力シート!J76="","",INDEX(障害学生情報入力シート!E:E,※集計※障害学生情報入力シート!J76,1))</f>
        <v/>
      </c>
      <c r="C58" s="672" t="str">
        <f>IF(※集計※障害学生情報入力シート!J76="","",INDEX(障害学生情報入力シート!F:F,※集計※障害学生情報入力シート!J76,1))</f>
        <v/>
      </c>
      <c r="D58" s="673" t="str">
        <f>IF(※集計※障害学生情報入力シート!J76="","",INDEX(障害学生情報入力シート!$I:$I,※集計※障害学生情報入力シート!J76,1))</f>
        <v/>
      </c>
      <c r="E58" s="674">
        <f t="shared" si="0"/>
        <v>0</v>
      </c>
      <c r="F58" s="675" t="str">
        <f>IF(※集計※障害学生情報入力シート!J76="","",INDEX(※集計※障害学生情報入力シート!T:T,※集計※障害学生情報入力シート!J76,1))</f>
        <v/>
      </c>
      <c r="G58" s="669" t="str">
        <f>IF(※集計※障害学生情報入力シート!J76="","",INDEX(障害学生情報入力シート!D:D,※集計※障害学生情報入力シート!J76,1))</f>
        <v/>
      </c>
    </row>
    <row r="59" spans="1:7" x14ac:dyDescent="0.4">
      <c r="A59" s="664">
        <v>53</v>
      </c>
      <c r="B59" s="671" t="str">
        <f>IF(※集計※障害学生情報入力シート!J77="","",INDEX(障害学生情報入力シート!E:E,※集計※障害学生情報入力シート!J77,1))</f>
        <v/>
      </c>
      <c r="C59" s="672" t="str">
        <f>IF(※集計※障害学生情報入力シート!J77="","",INDEX(障害学生情報入力シート!F:F,※集計※障害学生情報入力シート!J77,1))</f>
        <v/>
      </c>
      <c r="D59" s="673" t="str">
        <f>IF(※集計※障害学生情報入力シート!J77="","",INDEX(障害学生情報入力シート!$I:$I,※集計※障害学生情報入力シート!J77,1))</f>
        <v/>
      </c>
      <c r="E59" s="674">
        <f t="shared" si="0"/>
        <v>0</v>
      </c>
      <c r="F59" s="675" t="str">
        <f>IF(※集計※障害学生情報入力シート!J77="","",INDEX(※集計※障害学生情報入力シート!T:T,※集計※障害学生情報入力シート!J77,1))</f>
        <v/>
      </c>
      <c r="G59" s="669" t="str">
        <f>IF(※集計※障害学生情報入力シート!J77="","",INDEX(障害学生情報入力シート!D:D,※集計※障害学生情報入力シート!J77,1))</f>
        <v/>
      </c>
    </row>
    <row r="60" spans="1:7" x14ac:dyDescent="0.4">
      <c r="A60" s="664">
        <v>54</v>
      </c>
      <c r="B60" s="671" t="str">
        <f>IF(※集計※障害学生情報入力シート!J78="","",INDEX(障害学生情報入力シート!E:E,※集計※障害学生情報入力シート!J78,1))</f>
        <v/>
      </c>
      <c r="C60" s="672" t="str">
        <f>IF(※集計※障害学生情報入力シート!J78="","",INDEX(障害学生情報入力シート!F:F,※集計※障害学生情報入力シート!J78,1))</f>
        <v/>
      </c>
      <c r="D60" s="673" t="str">
        <f>IF(※集計※障害学生情報入力シート!J78="","",INDEX(障害学生情報入力シート!$I:$I,※集計※障害学生情報入力シート!J78,1))</f>
        <v/>
      </c>
      <c r="E60" s="674">
        <f t="shared" si="0"/>
        <v>0</v>
      </c>
      <c r="F60" s="675" t="str">
        <f>IF(※集計※障害学生情報入力シート!J78="","",INDEX(※集計※障害学生情報入力シート!T:T,※集計※障害学生情報入力シート!J78,1))</f>
        <v/>
      </c>
      <c r="G60" s="669" t="str">
        <f>IF(※集計※障害学生情報入力シート!J78="","",INDEX(障害学生情報入力シート!D:D,※集計※障害学生情報入力シート!J78,1))</f>
        <v/>
      </c>
    </row>
    <row r="61" spans="1:7" x14ac:dyDescent="0.4">
      <c r="A61" s="664">
        <v>55</v>
      </c>
      <c r="B61" s="671" t="str">
        <f>IF(※集計※障害学生情報入力シート!J79="","",INDEX(障害学生情報入力シート!E:E,※集計※障害学生情報入力シート!J79,1))</f>
        <v/>
      </c>
      <c r="C61" s="672" t="str">
        <f>IF(※集計※障害学生情報入力シート!J79="","",INDEX(障害学生情報入力シート!F:F,※集計※障害学生情報入力シート!J79,1))</f>
        <v/>
      </c>
      <c r="D61" s="673" t="str">
        <f>IF(※集計※障害学生情報入力シート!J79="","",INDEX(障害学生情報入力シート!$I:$I,※集計※障害学生情報入力シート!J79,1))</f>
        <v/>
      </c>
      <c r="E61" s="674">
        <f t="shared" si="0"/>
        <v>0</v>
      </c>
      <c r="F61" s="675" t="str">
        <f>IF(※集計※障害学生情報入力シート!J79="","",INDEX(※集計※障害学生情報入力シート!T:T,※集計※障害学生情報入力シート!J79,1))</f>
        <v/>
      </c>
      <c r="G61" s="669" t="str">
        <f>IF(※集計※障害学生情報入力シート!J79="","",INDEX(障害学生情報入力シート!D:D,※集計※障害学生情報入力シート!J79,1))</f>
        <v/>
      </c>
    </row>
    <row r="62" spans="1:7" x14ac:dyDescent="0.4">
      <c r="A62" s="664">
        <v>56</v>
      </c>
      <c r="B62" s="671" t="str">
        <f>IF(※集計※障害学生情報入力シート!J80="","",INDEX(障害学生情報入力シート!E:E,※集計※障害学生情報入力シート!J80,1))</f>
        <v/>
      </c>
      <c r="C62" s="672" t="str">
        <f>IF(※集計※障害学生情報入力シート!J80="","",INDEX(障害学生情報入力シート!F:F,※集計※障害学生情報入力シート!J80,1))</f>
        <v/>
      </c>
      <c r="D62" s="673" t="str">
        <f>IF(※集計※障害学生情報入力シート!J80="","",INDEX(障害学生情報入力シート!$I:$I,※集計※障害学生情報入力シート!J80,1))</f>
        <v/>
      </c>
      <c r="E62" s="674">
        <f t="shared" si="0"/>
        <v>0</v>
      </c>
      <c r="F62" s="675" t="str">
        <f>IF(※集計※障害学生情報入力シート!J80="","",INDEX(※集計※障害学生情報入力シート!T:T,※集計※障害学生情報入力シート!J80,1))</f>
        <v/>
      </c>
      <c r="G62" s="669" t="str">
        <f>IF(※集計※障害学生情報入力シート!J80="","",INDEX(障害学生情報入力シート!D:D,※集計※障害学生情報入力シート!J80,1))</f>
        <v/>
      </c>
    </row>
    <row r="63" spans="1:7" x14ac:dyDescent="0.4">
      <c r="A63" s="664">
        <v>57</v>
      </c>
      <c r="B63" s="671" t="str">
        <f>IF(※集計※障害学生情報入力シート!J81="","",INDEX(障害学生情報入力シート!E:E,※集計※障害学生情報入力シート!J81,1))</f>
        <v/>
      </c>
      <c r="C63" s="672" t="str">
        <f>IF(※集計※障害学生情報入力シート!J81="","",INDEX(障害学生情報入力シート!F:F,※集計※障害学生情報入力シート!J81,1))</f>
        <v/>
      </c>
      <c r="D63" s="673" t="str">
        <f>IF(※集計※障害学生情報入力シート!J81="","",INDEX(障害学生情報入力シート!$I:$I,※集計※障害学生情報入力シート!J81,1))</f>
        <v/>
      </c>
      <c r="E63" s="674">
        <f t="shared" si="0"/>
        <v>0</v>
      </c>
      <c r="F63" s="675" t="str">
        <f>IF(※集計※障害学生情報入力シート!J81="","",INDEX(※集計※障害学生情報入力シート!T:T,※集計※障害学生情報入力シート!J81,1))</f>
        <v/>
      </c>
      <c r="G63" s="669" t="str">
        <f>IF(※集計※障害学生情報入力シート!J81="","",INDEX(障害学生情報入力シート!D:D,※集計※障害学生情報入力シート!J81,1))</f>
        <v/>
      </c>
    </row>
    <row r="64" spans="1:7" x14ac:dyDescent="0.4">
      <c r="A64" s="664">
        <v>58</v>
      </c>
      <c r="B64" s="671" t="str">
        <f>IF(※集計※障害学生情報入力シート!J82="","",INDEX(障害学生情報入力シート!E:E,※集計※障害学生情報入力シート!J82,1))</f>
        <v/>
      </c>
      <c r="C64" s="672" t="str">
        <f>IF(※集計※障害学生情報入力シート!J82="","",INDEX(障害学生情報入力シート!F:F,※集計※障害学生情報入力シート!J82,1))</f>
        <v/>
      </c>
      <c r="D64" s="673" t="str">
        <f>IF(※集計※障害学生情報入力シート!J82="","",INDEX(障害学生情報入力シート!$I:$I,※集計※障害学生情報入力シート!J82,1))</f>
        <v/>
      </c>
      <c r="E64" s="674">
        <f t="shared" si="0"/>
        <v>0</v>
      </c>
      <c r="F64" s="675" t="str">
        <f>IF(※集計※障害学生情報入力シート!J82="","",INDEX(※集計※障害学生情報入力シート!T:T,※集計※障害学生情報入力シート!J82,1))</f>
        <v/>
      </c>
      <c r="G64" s="669" t="str">
        <f>IF(※集計※障害学生情報入力シート!J82="","",INDEX(障害学生情報入力シート!D:D,※集計※障害学生情報入力シート!J82,1))</f>
        <v/>
      </c>
    </row>
    <row r="65" spans="1:7" x14ac:dyDescent="0.4">
      <c r="A65" s="664">
        <v>59</v>
      </c>
      <c r="B65" s="671" t="str">
        <f>IF(※集計※障害学生情報入力シート!J83="","",INDEX(障害学生情報入力シート!E:E,※集計※障害学生情報入力シート!J83,1))</f>
        <v/>
      </c>
      <c r="C65" s="672" t="str">
        <f>IF(※集計※障害学生情報入力シート!J83="","",INDEX(障害学生情報入力シート!F:F,※集計※障害学生情報入力シート!J83,1))</f>
        <v/>
      </c>
      <c r="D65" s="673" t="str">
        <f>IF(※集計※障害学生情報入力シート!J83="","",INDEX(障害学生情報入力シート!$I:$I,※集計※障害学生情報入力シート!J83,1))</f>
        <v/>
      </c>
      <c r="E65" s="674">
        <f t="shared" si="0"/>
        <v>0</v>
      </c>
      <c r="F65" s="675" t="str">
        <f>IF(※集計※障害学生情報入力シート!J83="","",INDEX(※集計※障害学生情報入力シート!T:T,※集計※障害学生情報入力シート!J83,1))</f>
        <v/>
      </c>
      <c r="G65" s="669" t="str">
        <f>IF(※集計※障害学生情報入力シート!J83="","",INDEX(障害学生情報入力シート!D:D,※集計※障害学生情報入力シート!J83,1))</f>
        <v/>
      </c>
    </row>
    <row r="66" spans="1:7" x14ac:dyDescent="0.4">
      <c r="A66" s="664">
        <v>60</v>
      </c>
      <c r="B66" s="671" t="str">
        <f>IF(※集計※障害学生情報入力シート!J84="","",INDEX(障害学生情報入力シート!E:E,※集計※障害学生情報入力シート!J84,1))</f>
        <v/>
      </c>
      <c r="C66" s="672" t="str">
        <f>IF(※集計※障害学生情報入力シート!J84="","",INDEX(障害学生情報入力シート!F:F,※集計※障害学生情報入力シート!J84,1))</f>
        <v/>
      </c>
      <c r="D66" s="673" t="str">
        <f>IF(※集計※障害学生情報入力シート!J84="","",INDEX(障害学生情報入力シート!$I:$I,※集計※障害学生情報入力シート!J84,1))</f>
        <v/>
      </c>
      <c r="E66" s="674">
        <f t="shared" si="0"/>
        <v>0</v>
      </c>
      <c r="F66" s="675" t="str">
        <f>IF(※集計※障害学生情報入力シート!J84="","",INDEX(※集計※障害学生情報入力シート!T:T,※集計※障害学生情報入力シート!J84,1))</f>
        <v/>
      </c>
      <c r="G66" s="669" t="str">
        <f>IF(※集計※障害学生情報入力シート!J84="","",INDEX(障害学生情報入力シート!D:D,※集計※障害学生情報入力シート!J84,1))</f>
        <v/>
      </c>
    </row>
    <row r="67" spans="1:7" x14ac:dyDescent="0.4">
      <c r="A67" s="664">
        <v>61</v>
      </c>
      <c r="B67" s="671" t="str">
        <f>IF(※集計※障害学生情報入力シート!J85="","",INDEX(障害学生情報入力シート!E:E,※集計※障害学生情報入力シート!J85,1))</f>
        <v/>
      </c>
      <c r="C67" s="672" t="str">
        <f>IF(※集計※障害学生情報入力シート!J85="","",INDEX(障害学生情報入力シート!F:F,※集計※障害学生情報入力シート!J85,1))</f>
        <v/>
      </c>
      <c r="D67" s="673" t="str">
        <f>IF(※集計※障害学生情報入力シート!J85="","",INDEX(障害学生情報入力シート!$I:$I,※集計※障害学生情報入力シート!J85,1))</f>
        <v/>
      </c>
      <c r="E67" s="674">
        <f t="shared" si="0"/>
        <v>0</v>
      </c>
      <c r="F67" s="675" t="str">
        <f>IF(※集計※障害学生情報入力シート!J85="","",INDEX(※集計※障害学生情報入力シート!T:T,※集計※障害学生情報入力シート!J85,1))</f>
        <v/>
      </c>
      <c r="G67" s="669" t="str">
        <f>IF(※集計※障害学生情報入力シート!J85="","",INDEX(障害学生情報入力シート!D:D,※集計※障害学生情報入力シート!J85,1))</f>
        <v/>
      </c>
    </row>
    <row r="68" spans="1:7" x14ac:dyDescent="0.4">
      <c r="A68" s="664">
        <v>62</v>
      </c>
      <c r="B68" s="671" t="str">
        <f>IF(※集計※障害学生情報入力シート!J86="","",INDEX(障害学生情報入力シート!E:E,※集計※障害学生情報入力シート!J86,1))</f>
        <v/>
      </c>
      <c r="C68" s="672" t="str">
        <f>IF(※集計※障害学生情報入力シート!J86="","",INDEX(障害学生情報入力シート!F:F,※集計※障害学生情報入力シート!J86,1))</f>
        <v/>
      </c>
      <c r="D68" s="673" t="str">
        <f>IF(※集計※障害学生情報入力シート!J86="","",INDEX(障害学生情報入力シート!$I:$I,※集計※障害学生情報入力シート!J86,1))</f>
        <v/>
      </c>
      <c r="E68" s="674">
        <f t="shared" si="0"/>
        <v>0</v>
      </c>
      <c r="F68" s="675" t="str">
        <f>IF(※集計※障害学生情報入力シート!J86="","",INDEX(※集計※障害学生情報入力シート!T:T,※集計※障害学生情報入力シート!J86,1))</f>
        <v/>
      </c>
      <c r="G68" s="669" t="str">
        <f>IF(※集計※障害学生情報入力シート!J86="","",INDEX(障害学生情報入力シート!D:D,※集計※障害学生情報入力シート!J86,1))</f>
        <v/>
      </c>
    </row>
    <row r="69" spans="1:7" x14ac:dyDescent="0.4">
      <c r="A69" s="664">
        <v>63</v>
      </c>
      <c r="B69" s="671" t="str">
        <f>IF(※集計※障害学生情報入力シート!J87="","",INDEX(障害学生情報入力シート!E:E,※集計※障害学生情報入力シート!J87,1))</f>
        <v/>
      </c>
      <c r="C69" s="672" t="str">
        <f>IF(※集計※障害学生情報入力シート!J87="","",INDEX(障害学生情報入力シート!F:F,※集計※障害学生情報入力シート!J87,1))</f>
        <v/>
      </c>
      <c r="D69" s="673" t="str">
        <f>IF(※集計※障害学生情報入力シート!J87="","",INDEX(障害学生情報入力シート!$I:$I,※集計※障害学生情報入力シート!J87,1))</f>
        <v/>
      </c>
      <c r="E69" s="674">
        <f t="shared" si="0"/>
        <v>0</v>
      </c>
      <c r="F69" s="675" t="str">
        <f>IF(※集計※障害学生情報入力シート!J87="","",INDEX(※集計※障害学生情報入力シート!T:T,※集計※障害学生情報入力シート!J87,1))</f>
        <v/>
      </c>
      <c r="G69" s="669" t="str">
        <f>IF(※集計※障害学生情報入力シート!J87="","",INDEX(障害学生情報入力シート!D:D,※集計※障害学生情報入力シート!J87,1))</f>
        <v/>
      </c>
    </row>
    <row r="70" spans="1:7" x14ac:dyDescent="0.4">
      <c r="A70" s="664">
        <v>64</v>
      </c>
      <c r="B70" s="671" t="str">
        <f>IF(※集計※障害学生情報入力シート!J88="","",INDEX(障害学生情報入力シート!E:E,※集計※障害学生情報入力シート!J88,1))</f>
        <v/>
      </c>
      <c r="C70" s="672" t="str">
        <f>IF(※集計※障害学生情報入力シート!J88="","",INDEX(障害学生情報入力シート!F:F,※集計※障害学生情報入力シート!J88,1))</f>
        <v/>
      </c>
      <c r="D70" s="673" t="str">
        <f>IF(※集計※障害学生情報入力シート!J88="","",INDEX(障害学生情報入力シート!$I:$I,※集計※障害学生情報入力シート!J88,1))</f>
        <v/>
      </c>
      <c r="E70" s="674">
        <f t="shared" si="0"/>
        <v>0</v>
      </c>
      <c r="F70" s="675" t="str">
        <f>IF(※集計※障害学生情報入力シート!J88="","",INDEX(※集計※障害学生情報入力シート!T:T,※集計※障害学生情報入力シート!J88,1))</f>
        <v/>
      </c>
      <c r="G70" s="669" t="str">
        <f>IF(※集計※障害学生情報入力シート!J88="","",INDEX(障害学生情報入力シート!D:D,※集計※障害学生情報入力シート!J88,1))</f>
        <v/>
      </c>
    </row>
    <row r="71" spans="1:7" x14ac:dyDescent="0.4">
      <c r="A71" s="664">
        <v>65</v>
      </c>
      <c r="B71" s="671" t="str">
        <f>IF(※集計※障害学生情報入力シート!J89="","",INDEX(障害学生情報入力シート!E:E,※集計※障害学生情報入力シート!J89,1))</f>
        <v/>
      </c>
      <c r="C71" s="672" t="str">
        <f>IF(※集計※障害学生情報入力シート!J89="","",INDEX(障害学生情報入力シート!F:F,※集計※障害学生情報入力シート!J89,1))</f>
        <v/>
      </c>
      <c r="D71" s="673" t="str">
        <f>IF(※集計※障害学生情報入力シート!J89="","",INDEX(障害学生情報入力シート!$I:$I,※集計※障害学生情報入力シート!J89,1))</f>
        <v/>
      </c>
      <c r="E71" s="674">
        <f t="shared" si="0"/>
        <v>0</v>
      </c>
      <c r="F71" s="675" t="str">
        <f>IF(※集計※障害学生情報入力シート!J89="","",INDEX(※集計※障害学生情報入力シート!T:T,※集計※障害学生情報入力シート!J89,1))</f>
        <v/>
      </c>
      <c r="G71" s="669" t="str">
        <f>IF(※集計※障害学生情報入力シート!J89="","",INDEX(障害学生情報入力シート!D:D,※集計※障害学生情報入力シート!J89,1))</f>
        <v/>
      </c>
    </row>
    <row r="72" spans="1:7" x14ac:dyDescent="0.4">
      <c r="A72" s="664">
        <v>66</v>
      </c>
      <c r="B72" s="671" t="str">
        <f>IF(※集計※障害学生情報入力シート!J90="","",INDEX(障害学生情報入力シート!E:E,※集計※障害学生情報入力シート!J90,1))</f>
        <v/>
      </c>
      <c r="C72" s="672" t="str">
        <f>IF(※集計※障害学生情報入力シート!J90="","",INDEX(障害学生情報入力シート!F:F,※集計※障害学生情報入力シート!J90,1))</f>
        <v/>
      </c>
      <c r="D72" s="673" t="str">
        <f>IF(※集計※障害学生情報入力シート!J90="","",INDEX(障害学生情報入力シート!$I:$I,※集計※障害学生情報入力シート!J90,1))</f>
        <v/>
      </c>
      <c r="E72" s="674">
        <f t="shared" ref="E72:E106" si="1">IF(D72="",0,1)</f>
        <v>0</v>
      </c>
      <c r="F72" s="675" t="str">
        <f>IF(※集計※障害学生情報入力シート!J90="","",INDEX(※集計※障害学生情報入力シート!T:T,※集計※障害学生情報入力シート!J90,1))</f>
        <v/>
      </c>
      <c r="G72" s="669" t="str">
        <f>IF(※集計※障害学生情報入力シート!J90="","",INDEX(障害学生情報入力シート!D:D,※集計※障害学生情報入力シート!J90,1))</f>
        <v/>
      </c>
    </row>
    <row r="73" spans="1:7" x14ac:dyDescent="0.4">
      <c r="A73" s="664">
        <v>67</v>
      </c>
      <c r="B73" s="671" t="str">
        <f>IF(※集計※障害学生情報入力シート!J91="","",INDEX(障害学生情報入力シート!E:E,※集計※障害学生情報入力シート!J91,1))</f>
        <v/>
      </c>
      <c r="C73" s="672" t="str">
        <f>IF(※集計※障害学生情報入力シート!J91="","",INDEX(障害学生情報入力シート!F:F,※集計※障害学生情報入力シート!J91,1))</f>
        <v/>
      </c>
      <c r="D73" s="673" t="str">
        <f>IF(※集計※障害学生情報入力シート!J91="","",INDEX(障害学生情報入力シート!$I:$I,※集計※障害学生情報入力シート!J91,1))</f>
        <v/>
      </c>
      <c r="E73" s="674">
        <f t="shared" si="1"/>
        <v>0</v>
      </c>
      <c r="F73" s="675" t="str">
        <f>IF(※集計※障害学生情報入力シート!J91="","",INDEX(※集計※障害学生情報入力シート!T:T,※集計※障害学生情報入力シート!J91,1))</f>
        <v/>
      </c>
      <c r="G73" s="669" t="str">
        <f>IF(※集計※障害学生情報入力シート!J91="","",INDEX(障害学生情報入力シート!D:D,※集計※障害学生情報入力シート!J91,1))</f>
        <v/>
      </c>
    </row>
    <row r="74" spans="1:7" x14ac:dyDescent="0.4">
      <c r="A74" s="664">
        <v>68</v>
      </c>
      <c r="B74" s="671" t="str">
        <f>IF(※集計※障害学生情報入力シート!J92="","",INDEX(障害学生情報入力シート!E:E,※集計※障害学生情報入力シート!J92,1))</f>
        <v/>
      </c>
      <c r="C74" s="672" t="str">
        <f>IF(※集計※障害学生情報入力シート!J92="","",INDEX(障害学生情報入力シート!F:F,※集計※障害学生情報入力シート!J92,1))</f>
        <v/>
      </c>
      <c r="D74" s="673" t="str">
        <f>IF(※集計※障害学生情報入力シート!J92="","",INDEX(障害学生情報入力シート!$I:$I,※集計※障害学生情報入力シート!J92,1))</f>
        <v/>
      </c>
      <c r="E74" s="674">
        <f t="shared" si="1"/>
        <v>0</v>
      </c>
      <c r="F74" s="675" t="str">
        <f>IF(※集計※障害学生情報入力シート!J92="","",INDEX(※集計※障害学生情報入力シート!T:T,※集計※障害学生情報入力シート!J92,1))</f>
        <v/>
      </c>
      <c r="G74" s="669" t="str">
        <f>IF(※集計※障害学生情報入力シート!J92="","",INDEX(障害学生情報入力シート!D:D,※集計※障害学生情報入力シート!J92,1))</f>
        <v/>
      </c>
    </row>
    <row r="75" spans="1:7" x14ac:dyDescent="0.4">
      <c r="A75" s="664">
        <v>69</v>
      </c>
      <c r="B75" s="671" t="str">
        <f>IF(※集計※障害学生情報入力シート!J93="","",INDEX(障害学生情報入力シート!E:E,※集計※障害学生情報入力シート!J93,1))</f>
        <v/>
      </c>
      <c r="C75" s="672" t="str">
        <f>IF(※集計※障害学生情報入力シート!J93="","",INDEX(障害学生情報入力シート!F:F,※集計※障害学生情報入力シート!J93,1))</f>
        <v/>
      </c>
      <c r="D75" s="673" t="str">
        <f>IF(※集計※障害学生情報入力シート!J93="","",INDEX(障害学生情報入力シート!$I:$I,※集計※障害学生情報入力シート!J93,1))</f>
        <v/>
      </c>
      <c r="E75" s="674">
        <f t="shared" si="1"/>
        <v>0</v>
      </c>
      <c r="F75" s="675" t="str">
        <f>IF(※集計※障害学生情報入力シート!J93="","",INDEX(※集計※障害学生情報入力シート!T:T,※集計※障害学生情報入力シート!J93,1))</f>
        <v/>
      </c>
      <c r="G75" s="669" t="str">
        <f>IF(※集計※障害学生情報入力シート!J93="","",INDEX(障害学生情報入力シート!D:D,※集計※障害学生情報入力シート!J93,1))</f>
        <v/>
      </c>
    </row>
    <row r="76" spans="1:7" x14ac:dyDescent="0.4">
      <c r="A76" s="664">
        <v>70</v>
      </c>
      <c r="B76" s="671" t="str">
        <f>IF(※集計※障害学生情報入力シート!J94="","",INDEX(障害学生情報入力シート!E:E,※集計※障害学生情報入力シート!J94,1))</f>
        <v/>
      </c>
      <c r="C76" s="672" t="str">
        <f>IF(※集計※障害学生情報入力シート!J94="","",INDEX(障害学生情報入力シート!F:F,※集計※障害学生情報入力シート!J94,1))</f>
        <v/>
      </c>
      <c r="D76" s="673" t="str">
        <f>IF(※集計※障害学生情報入力シート!J94="","",INDEX(障害学生情報入力シート!$I:$I,※集計※障害学生情報入力シート!J94,1))</f>
        <v/>
      </c>
      <c r="E76" s="674">
        <f t="shared" si="1"/>
        <v>0</v>
      </c>
      <c r="F76" s="675" t="str">
        <f>IF(※集計※障害学生情報入力シート!J94="","",INDEX(※集計※障害学生情報入力シート!T:T,※集計※障害学生情報入力シート!J94,1))</f>
        <v/>
      </c>
      <c r="G76" s="669" t="str">
        <f>IF(※集計※障害学生情報入力シート!J94="","",INDEX(障害学生情報入力シート!D:D,※集計※障害学生情報入力シート!J94,1))</f>
        <v/>
      </c>
    </row>
    <row r="77" spans="1:7" x14ac:dyDescent="0.4">
      <c r="A77" s="664">
        <v>71</v>
      </c>
      <c r="B77" s="671" t="str">
        <f>IF(※集計※障害学生情報入力シート!J95="","",INDEX(障害学生情報入力シート!E:E,※集計※障害学生情報入力シート!J95,1))</f>
        <v/>
      </c>
      <c r="C77" s="672" t="str">
        <f>IF(※集計※障害学生情報入力シート!J95="","",INDEX(障害学生情報入力シート!F:F,※集計※障害学生情報入力シート!J95,1))</f>
        <v/>
      </c>
      <c r="D77" s="673" t="str">
        <f>IF(※集計※障害学生情報入力シート!J95="","",INDEX(障害学生情報入力シート!$I:$I,※集計※障害学生情報入力シート!J95,1))</f>
        <v/>
      </c>
      <c r="E77" s="674">
        <f t="shared" si="1"/>
        <v>0</v>
      </c>
      <c r="F77" s="675" t="str">
        <f>IF(※集計※障害学生情報入力シート!J95="","",INDEX(※集計※障害学生情報入力シート!T:T,※集計※障害学生情報入力シート!J95,1))</f>
        <v/>
      </c>
      <c r="G77" s="669" t="str">
        <f>IF(※集計※障害学生情報入力シート!J95="","",INDEX(障害学生情報入力シート!D:D,※集計※障害学生情報入力シート!J95,1))</f>
        <v/>
      </c>
    </row>
    <row r="78" spans="1:7" x14ac:dyDescent="0.4">
      <c r="A78" s="664">
        <v>72</v>
      </c>
      <c r="B78" s="671" t="str">
        <f>IF(※集計※障害学生情報入力シート!J96="","",INDEX(障害学生情報入力シート!E:E,※集計※障害学生情報入力シート!J96,1))</f>
        <v/>
      </c>
      <c r="C78" s="672" t="str">
        <f>IF(※集計※障害学生情報入力シート!J96="","",INDEX(障害学生情報入力シート!F:F,※集計※障害学生情報入力シート!J96,1))</f>
        <v/>
      </c>
      <c r="D78" s="673" t="str">
        <f>IF(※集計※障害学生情報入力シート!J96="","",INDEX(障害学生情報入力シート!$I:$I,※集計※障害学生情報入力シート!J96,1))</f>
        <v/>
      </c>
      <c r="E78" s="674">
        <f t="shared" si="1"/>
        <v>0</v>
      </c>
      <c r="F78" s="675" t="str">
        <f>IF(※集計※障害学生情報入力シート!J96="","",INDEX(※集計※障害学生情報入力シート!T:T,※集計※障害学生情報入力シート!J96,1))</f>
        <v/>
      </c>
      <c r="G78" s="669" t="str">
        <f>IF(※集計※障害学生情報入力シート!J96="","",INDEX(障害学生情報入力シート!D:D,※集計※障害学生情報入力シート!J96,1))</f>
        <v/>
      </c>
    </row>
    <row r="79" spans="1:7" x14ac:dyDescent="0.4">
      <c r="A79" s="664">
        <v>73</v>
      </c>
      <c r="B79" s="671" t="str">
        <f>IF(※集計※障害学生情報入力シート!J97="","",INDEX(障害学生情報入力シート!E:E,※集計※障害学生情報入力シート!J97,1))</f>
        <v/>
      </c>
      <c r="C79" s="672" t="str">
        <f>IF(※集計※障害学生情報入力シート!J97="","",INDEX(障害学生情報入力シート!F:F,※集計※障害学生情報入力シート!J97,1))</f>
        <v/>
      </c>
      <c r="D79" s="673" t="str">
        <f>IF(※集計※障害学生情報入力シート!J97="","",INDEX(障害学生情報入力シート!$I:$I,※集計※障害学生情報入力シート!J97,1))</f>
        <v/>
      </c>
      <c r="E79" s="674">
        <f t="shared" si="1"/>
        <v>0</v>
      </c>
      <c r="F79" s="675" t="str">
        <f>IF(※集計※障害学生情報入力シート!J97="","",INDEX(※集計※障害学生情報入力シート!T:T,※集計※障害学生情報入力シート!J97,1))</f>
        <v/>
      </c>
      <c r="G79" s="669" t="str">
        <f>IF(※集計※障害学生情報入力シート!J97="","",INDEX(障害学生情報入力シート!D:D,※集計※障害学生情報入力シート!J97,1))</f>
        <v/>
      </c>
    </row>
    <row r="80" spans="1:7" x14ac:dyDescent="0.4">
      <c r="A80" s="664">
        <v>74</v>
      </c>
      <c r="B80" s="671" t="str">
        <f>IF(※集計※障害学生情報入力シート!J98="","",INDEX(障害学生情報入力シート!E:E,※集計※障害学生情報入力シート!J98,1))</f>
        <v/>
      </c>
      <c r="C80" s="672" t="str">
        <f>IF(※集計※障害学生情報入力シート!J98="","",INDEX(障害学生情報入力シート!F:F,※集計※障害学生情報入力シート!J98,1))</f>
        <v/>
      </c>
      <c r="D80" s="673" t="str">
        <f>IF(※集計※障害学生情報入力シート!J98="","",INDEX(障害学生情報入力シート!$I:$I,※集計※障害学生情報入力シート!J98,1))</f>
        <v/>
      </c>
      <c r="E80" s="674">
        <f t="shared" si="1"/>
        <v>0</v>
      </c>
      <c r="F80" s="675" t="str">
        <f>IF(※集計※障害学生情報入力シート!J98="","",INDEX(※集計※障害学生情報入力シート!T:T,※集計※障害学生情報入力シート!J98,1))</f>
        <v/>
      </c>
      <c r="G80" s="669" t="str">
        <f>IF(※集計※障害学生情報入力シート!J98="","",INDEX(障害学生情報入力シート!D:D,※集計※障害学生情報入力シート!J98,1))</f>
        <v/>
      </c>
    </row>
    <row r="81" spans="1:7" x14ac:dyDescent="0.4">
      <c r="A81" s="664">
        <v>75</v>
      </c>
      <c r="B81" s="671" t="str">
        <f>IF(※集計※障害学生情報入力シート!J99="","",INDEX(障害学生情報入力シート!E:E,※集計※障害学生情報入力シート!J99,1))</f>
        <v/>
      </c>
      <c r="C81" s="672" t="str">
        <f>IF(※集計※障害学生情報入力シート!J99="","",INDEX(障害学生情報入力シート!F:F,※集計※障害学生情報入力シート!J99,1))</f>
        <v/>
      </c>
      <c r="D81" s="673" t="str">
        <f>IF(※集計※障害学生情報入力シート!J99="","",INDEX(障害学生情報入力シート!$I:$I,※集計※障害学生情報入力シート!J99,1))</f>
        <v/>
      </c>
      <c r="E81" s="674">
        <f t="shared" si="1"/>
        <v>0</v>
      </c>
      <c r="F81" s="675" t="str">
        <f>IF(※集計※障害学生情報入力シート!J99="","",INDEX(※集計※障害学生情報入力シート!T:T,※集計※障害学生情報入力シート!J99,1))</f>
        <v/>
      </c>
      <c r="G81" s="669" t="str">
        <f>IF(※集計※障害学生情報入力シート!J99="","",INDEX(障害学生情報入力シート!D:D,※集計※障害学生情報入力シート!J99,1))</f>
        <v/>
      </c>
    </row>
    <row r="82" spans="1:7" x14ac:dyDescent="0.4">
      <c r="A82" s="664">
        <v>76</v>
      </c>
      <c r="B82" s="671" t="str">
        <f>IF(※集計※障害学生情報入力シート!J100="","",INDEX(障害学生情報入力シート!E:E,※集計※障害学生情報入力シート!J100,1))</f>
        <v/>
      </c>
      <c r="C82" s="672" t="str">
        <f>IF(※集計※障害学生情報入力シート!J100="","",INDEX(障害学生情報入力シート!F:F,※集計※障害学生情報入力シート!J100,1))</f>
        <v/>
      </c>
      <c r="D82" s="673" t="str">
        <f>IF(※集計※障害学生情報入力シート!J100="","",INDEX(障害学生情報入力シート!$I:$I,※集計※障害学生情報入力シート!J100,1))</f>
        <v/>
      </c>
      <c r="E82" s="674">
        <f t="shared" si="1"/>
        <v>0</v>
      </c>
      <c r="F82" s="675" t="str">
        <f>IF(※集計※障害学生情報入力シート!J100="","",INDEX(※集計※障害学生情報入力シート!T:T,※集計※障害学生情報入力シート!J100,1))</f>
        <v/>
      </c>
      <c r="G82" s="669" t="str">
        <f>IF(※集計※障害学生情報入力シート!J100="","",INDEX(障害学生情報入力シート!D:D,※集計※障害学生情報入力シート!J100,1))</f>
        <v/>
      </c>
    </row>
    <row r="83" spans="1:7" x14ac:dyDescent="0.4">
      <c r="A83" s="664">
        <v>77</v>
      </c>
      <c r="B83" s="671" t="str">
        <f>IF(※集計※障害学生情報入力シート!J101="","",INDEX(障害学生情報入力シート!E:E,※集計※障害学生情報入力シート!J101,1))</f>
        <v/>
      </c>
      <c r="C83" s="672" t="str">
        <f>IF(※集計※障害学生情報入力シート!J101="","",INDEX(障害学生情報入力シート!F:F,※集計※障害学生情報入力シート!J101,1))</f>
        <v/>
      </c>
      <c r="D83" s="673" t="str">
        <f>IF(※集計※障害学生情報入力シート!J101="","",INDEX(障害学生情報入力シート!$I:$I,※集計※障害学生情報入力シート!J101,1))</f>
        <v/>
      </c>
      <c r="E83" s="674">
        <f t="shared" si="1"/>
        <v>0</v>
      </c>
      <c r="F83" s="675" t="str">
        <f>IF(※集計※障害学生情報入力シート!J101="","",INDEX(※集計※障害学生情報入力シート!T:T,※集計※障害学生情報入力シート!J101,1))</f>
        <v/>
      </c>
      <c r="G83" s="669" t="str">
        <f>IF(※集計※障害学生情報入力シート!J101="","",INDEX(障害学生情報入力シート!D:D,※集計※障害学生情報入力シート!J101,1))</f>
        <v/>
      </c>
    </row>
    <row r="84" spans="1:7" x14ac:dyDescent="0.4">
      <c r="A84" s="664">
        <v>78</v>
      </c>
      <c r="B84" s="671" t="str">
        <f>IF(※集計※障害学生情報入力シート!J102="","",INDEX(障害学生情報入力シート!E:E,※集計※障害学生情報入力シート!J102,1))</f>
        <v/>
      </c>
      <c r="C84" s="672" t="str">
        <f>IF(※集計※障害学生情報入力シート!J102="","",INDEX(障害学生情報入力シート!F:F,※集計※障害学生情報入力シート!J102,1))</f>
        <v/>
      </c>
      <c r="D84" s="673" t="str">
        <f>IF(※集計※障害学生情報入力シート!J102="","",INDEX(障害学生情報入力シート!$I:$I,※集計※障害学生情報入力シート!J102,1))</f>
        <v/>
      </c>
      <c r="E84" s="674">
        <f t="shared" si="1"/>
        <v>0</v>
      </c>
      <c r="F84" s="675" t="str">
        <f>IF(※集計※障害学生情報入力シート!J102="","",INDEX(※集計※障害学生情報入力シート!T:T,※集計※障害学生情報入力シート!J102,1))</f>
        <v/>
      </c>
      <c r="G84" s="669" t="str">
        <f>IF(※集計※障害学生情報入力シート!J102="","",INDEX(障害学生情報入力シート!D:D,※集計※障害学生情報入力シート!J102,1))</f>
        <v/>
      </c>
    </row>
    <row r="85" spans="1:7" x14ac:dyDescent="0.4">
      <c r="A85" s="664">
        <v>79</v>
      </c>
      <c r="B85" s="671" t="str">
        <f>IF(※集計※障害学生情報入力シート!J103="","",INDEX(障害学生情報入力シート!E:E,※集計※障害学生情報入力シート!J103,1))</f>
        <v/>
      </c>
      <c r="C85" s="672" t="str">
        <f>IF(※集計※障害学生情報入力シート!J103="","",INDEX(障害学生情報入力シート!F:F,※集計※障害学生情報入力シート!J103,1))</f>
        <v/>
      </c>
      <c r="D85" s="673" t="str">
        <f>IF(※集計※障害学生情報入力シート!J103="","",INDEX(障害学生情報入力シート!$I:$I,※集計※障害学生情報入力シート!J103,1))</f>
        <v/>
      </c>
      <c r="E85" s="674">
        <f t="shared" si="1"/>
        <v>0</v>
      </c>
      <c r="F85" s="675" t="str">
        <f>IF(※集計※障害学生情報入力シート!J103="","",INDEX(※集計※障害学生情報入力シート!T:T,※集計※障害学生情報入力シート!J103,1))</f>
        <v/>
      </c>
      <c r="G85" s="669" t="str">
        <f>IF(※集計※障害学生情報入力シート!J103="","",INDEX(障害学生情報入力シート!D:D,※集計※障害学生情報入力シート!J103,1))</f>
        <v/>
      </c>
    </row>
    <row r="86" spans="1:7" x14ac:dyDescent="0.4">
      <c r="A86" s="664">
        <v>80</v>
      </c>
      <c r="B86" s="671" t="str">
        <f>IF(※集計※障害学生情報入力シート!J104="","",INDEX(障害学生情報入力シート!E:E,※集計※障害学生情報入力シート!J104,1))</f>
        <v/>
      </c>
      <c r="C86" s="672" t="str">
        <f>IF(※集計※障害学生情報入力シート!J104="","",INDEX(障害学生情報入力シート!F:F,※集計※障害学生情報入力シート!J104,1))</f>
        <v/>
      </c>
      <c r="D86" s="673" t="str">
        <f>IF(※集計※障害学生情報入力シート!J104="","",INDEX(障害学生情報入力シート!$I:$I,※集計※障害学生情報入力シート!J104,1))</f>
        <v/>
      </c>
      <c r="E86" s="674">
        <f t="shared" si="1"/>
        <v>0</v>
      </c>
      <c r="F86" s="675" t="str">
        <f>IF(※集計※障害学生情報入力シート!J104="","",INDEX(※集計※障害学生情報入力シート!T:T,※集計※障害学生情報入力シート!J104,1))</f>
        <v/>
      </c>
      <c r="G86" s="669" t="str">
        <f>IF(※集計※障害学生情報入力シート!J104="","",INDEX(障害学生情報入力シート!D:D,※集計※障害学生情報入力シート!J104,1))</f>
        <v/>
      </c>
    </row>
    <row r="87" spans="1:7" x14ac:dyDescent="0.4">
      <c r="A87" s="664">
        <v>81</v>
      </c>
      <c r="B87" s="671" t="str">
        <f>IF(※集計※障害学生情報入力シート!J105="","",INDEX(障害学生情報入力シート!E:E,※集計※障害学生情報入力シート!J105,1))</f>
        <v/>
      </c>
      <c r="C87" s="672" t="str">
        <f>IF(※集計※障害学生情報入力シート!J105="","",INDEX(障害学生情報入力シート!F:F,※集計※障害学生情報入力シート!J105,1))</f>
        <v/>
      </c>
      <c r="D87" s="673" t="str">
        <f>IF(※集計※障害学生情報入力シート!J105="","",INDEX(障害学生情報入力シート!$I:$I,※集計※障害学生情報入力シート!J105,1))</f>
        <v/>
      </c>
      <c r="E87" s="674">
        <f t="shared" si="1"/>
        <v>0</v>
      </c>
      <c r="F87" s="675" t="str">
        <f>IF(※集計※障害学生情報入力シート!J105="","",INDEX(※集計※障害学生情報入力シート!T:T,※集計※障害学生情報入力シート!J105,1))</f>
        <v/>
      </c>
      <c r="G87" s="669" t="str">
        <f>IF(※集計※障害学生情報入力シート!J105="","",INDEX(障害学生情報入力シート!D:D,※集計※障害学生情報入力シート!J105,1))</f>
        <v/>
      </c>
    </row>
    <row r="88" spans="1:7" x14ac:dyDescent="0.4">
      <c r="A88" s="664">
        <v>82</v>
      </c>
      <c r="B88" s="671" t="str">
        <f>IF(※集計※障害学生情報入力シート!J106="","",INDEX(障害学生情報入力シート!E:E,※集計※障害学生情報入力シート!J106,1))</f>
        <v/>
      </c>
      <c r="C88" s="672" t="str">
        <f>IF(※集計※障害学生情報入力シート!J106="","",INDEX(障害学生情報入力シート!F:F,※集計※障害学生情報入力シート!J106,1))</f>
        <v/>
      </c>
      <c r="D88" s="673" t="str">
        <f>IF(※集計※障害学生情報入力シート!J106="","",INDEX(障害学生情報入力シート!$I:$I,※集計※障害学生情報入力シート!J106,1))</f>
        <v/>
      </c>
      <c r="E88" s="674">
        <f t="shared" si="1"/>
        <v>0</v>
      </c>
      <c r="F88" s="675" t="str">
        <f>IF(※集計※障害学生情報入力シート!J106="","",INDEX(※集計※障害学生情報入力シート!T:T,※集計※障害学生情報入力シート!J106,1))</f>
        <v/>
      </c>
      <c r="G88" s="669" t="str">
        <f>IF(※集計※障害学生情報入力シート!J106="","",INDEX(障害学生情報入力シート!D:D,※集計※障害学生情報入力シート!J106,1))</f>
        <v/>
      </c>
    </row>
    <row r="89" spans="1:7" x14ac:dyDescent="0.4">
      <c r="A89" s="664">
        <v>83</v>
      </c>
      <c r="B89" s="671" t="str">
        <f>IF(※集計※障害学生情報入力シート!J107="","",INDEX(障害学生情報入力シート!E:E,※集計※障害学生情報入力シート!J107,1))</f>
        <v/>
      </c>
      <c r="C89" s="672" t="str">
        <f>IF(※集計※障害学生情報入力シート!J107="","",INDEX(障害学生情報入力シート!F:F,※集計※障害学生情報入力シート!J107,1))</f>
        <v/>
      </c>
      <c r="D89" s="673" t="str">
        <f>IF(※集計※障害学生情報入力シート!J107="","",INDEX(障害学生情報入力シート!$I:$I,※集計※障害学生情報入力シート!J107,1))</f>
        <v/>
      </c>
      <c r="E89" s="674">
        <f t="shared" si="1"/>
        <v>0</v>
      </c>
      <c r="F89" s="675" t="str">
        <f>IF(※集計※障害学生情報入力シート!J107="","",INDEX(※集計※障害学生情報入力シート!T:T,※集計※障害学生情報入力シート!J107,1))</f>
        <v/>
      </c>
      <c r="G89" s="669" t="str">
        <f>IF(※集計※障害学生情報入力シート!J107="","",INDEX(障害学生情報入力シート!D:D,※集計※障害学生情報入力シート!J107,1))</f>
        <v/>
      </c>
    </row>
    <row r="90" spans="1:7" x14ac:dyDescent="0.4">
      <c r="A90" s="664">
        <v>84</v>
      </c>
      <c r="B90" s="671" t="str">
        <f>IF(※集計※障害学生情報入力シート!J108="","",INDEX(障害学生情報入力シート!E:E,※集計※障害学生情報入力シート!J108,1))</f>
        <v/>
      </c>
      <c r="C90" s="672" t="str">
        <f>IF(※集計※障害学生情報入力シート!J108="","",INDEX(障害学生情報入力シート!F:F,※集計※障害学生情報入力シート!J108,1))</f>
        <v/>
      </c>
      <c r="D90" s="673" t="str">
        <f>IF(※集計※障害学生情報入力シート!J108="","",INDEX(障害学生情報入力シート!$I:$I,※集計※障害学生情報入力シート!J108,1))</f>
        <v/>
      </c>
      <c r="E90" s="674">
        <f t="shared" si="1"/>
        <v>0</v>
      </c>
      <c r="F90" s="675" t="str">
        <f>IF(※集計※障害学生情報入力シート!J108="","",INDEX(※集計※障害学生情報入力シート!T:T,※集計※障害学生情報入力シート!J108,1))</f>
        <v/>
      </c>
      <c r="G90" s="669" t="str">
        <f>IF(※集計※障害学生情報入力シート!J108="","",INDEX(障害学生情報入力シート!D:D,※集計※障害学生情報入力シート!J108,1))</f>
        <v/>
      </c>
    </row>
    <row r="91" spans="1:7" x14ac:dyDescent="0.4">
      <c r="A91" s="664">
        <v>85</v>
      </c>
      <c r="B91" s="671" t="str">
        <f>IF(※集計※障害学生情報入力シート!J109="","",INDEX(障害学生情報入力シート!E:E,※集計※障害学生情報入力シート!J109,1))</f>
        <v/>
      </c>
      <c r="C91" s="672" t="str">
        <f>IF(※集計※障害学生情報入力シート!J109="","",INDEX(障害学生情報入力シート!F:F,※集計※障害学生情報入力シート!J109,1))</f>
        <v/>
      </c>
      <c r="D91" s="673" t="str">
        <f>IF(※集計※障害学生情報入力シート!J109="","",INDEX(障害学生情報入力シート!$I:$I,※集計※障害学生情報入力シート!J109,1))</f>
        <v/>
      </c>
      <c r="E91" s="674">
        <f t="shared" si="1"/>
        <v>0</v>
      </c>
      <c r="F91" s="675" t="str">
        <f>IF(※集計※障害学生情報入力シート!J109="","",INDEX(※集計※障害学生情報入力シート!T:T,※集計※障害学生情報入力シート!J109,1))</f>
        <v/>
      </c>
      <c r="G91" s="669" t="str">
        <f>IF(※集計※障害学生情報入力シート!J109="","",INDEX(障害学生情報入力シート!D:D,※集計※障害学生情報入力シート!J109,1))</f>
        <v/>
      </c>
    </row>
    <row r="92" spans="1:7" x14ac:dyDescent="0.4">
      <c r="A92" s="664">
        <v>86</v>
      </c>
      <c r="B92" s="671" t="str">
        <f>IF(※集計※障害学生情報入力シート!J110="","",INDEX(障害学生情報入力シート!E:E,※集計※障害学生情報入力シート!J110,1))</f>
        <v/>
      </c>
      <c r="C92" s="672" t="str">
        <f>IF(※集計※障害学生情報入力シート!J110="","",INDEX(障害学生情報入力シート!F:F,※集計※障害学生情報入力シート!J110,1))</f>
        <v/>
      </c>
      <c r="D92" s="673" t="str">
        <f>IF(※集計※障害学生情報入力シート!J110="","",INDEX(障害学生情報入力シート!$I:$I,※集計※障害学生情報入力シート!J110,1))</f>
        <v/>
      </c>
      <c r="E92" s="674">
        <f t="shared" si="1"/>
        <v>0</v>
      </c>
      <c r="F92" s="675" t="str">
        <f>IF(※集計※障害学生情報入力シート!J110="","",INDEX(※集計※障害学生情報入力シート!T:T,※集計※障害学生情報入力シート!J110,1))</f>
        <v/>
      </c>
      <c r="G92" s="669" t="str">
        <f>IF(※集計※障害学生情報入力シート!J110="","",INDEX(障害学生情報入力シート!D:D,※集計※障害学生情報入力シート!J110,1))</f>
        <v/>
      </c>
    </row>
    <row r="93" spans="1:7" x14ac:dyDescent="0.4">
      <c r="A93" s="664">
        <v>87</v>
      </c>
      <c r="B93" s="671" t="str">
        <f>IF(※集計※障害学生情報入力シート!J111="","",INDEX(障害学生情報入力シート!E:E,※集計※障害学生情報入力シート!J111,1))</f>
        <v/>
      </c>
      <c r="C93" s="672" t="str">
        <f>IF(※集計※障害学生情報入力シート!J111="","",INDEX(障害学生情報入力シート!F:F,※集計※障害学生情報入力シート!J111,1))</f>
        <v/>
      </c>
      <c r="D93" s="673" t="str">
        <f>IF(※集計※障害学生情報入力シート!J111="","",INDEX(障害学生情報入力シート!$I:$I,※集計※障害学生情報入力シート!J111,1))</f>
        <v/>
      </c>
      <c r="E93" s="674">
        <f t="shared" si="1"/>
        <v>0</v>
      </c>
      <c r="F93" s="675" t="str">
        <f>IF(※集計※障害学生情報入力シート!J111="","",INDEX(※集計※障害学生情報入力シート!T:T,※集計※障害学生情報入力シート!J111,1))</f>
        <v/>
      </c>
      <c r="G93" s="669" t="str">
        <f>IF(※集計※障害学生情報入力シート!J111="","",INDEX(障害学生情報入力シート!D:D,※集計※障害学生情報入力シート!J111,1))</f>
        <v/>
      </c>
    </row>
    <row r="94" spans="1:7" x14ac:dyDescent="0.4">
      <c r="A94" s="664">
        <v>88</v>
      </c>
      <c r="B94" s="671" t="str">
        <f>IF(※集計※障害学生情報入力シート!J112="","",INDEX(障害学生情報入力シート!E:E,※集計※障害学生情報入力シート!J112,1))</f>
        <v/>
      </c>
      <c r="C94" s="672" t="str">
        <f>IF(※集計※障害学生情報入力シート!J112="","",INDEX(障害学生情報入力シート!F:F,※集計※障害学生情報入力シート!J112,1))</f>
        <v/>
      </c>
      <c r="D94" s="673" t="str">
        <f>IF(※集計※障害学生情報入力シート!J112="","",INDEX(障害学生情報入力シート!$I:$I,※集計※障害学生情報入力シート!J112,1))</f>
        <v/>
      </c>
      <c r="E94" s="674">
        <f t="shared" si="1"/>
        <v>0</v>
      </c>
      <c r="F94" s="675" t="str">
        <f>IF(※集計※障害学生情報入力シート!J112="","",INDEX(※集計※障害学生情報入力シート!T:T,※集計※障害学生情報入力シート!J112,1))</f>
        <v/>
      </c>
      <c r="G94" s="669" t="str">
        <f>IF(※集計※障害学生情報入力シート!J112="","",INDEX(障害学生情報入力シート!D:D,※集計※障害学生情報入力シート!J112,1))</f>
        <v/>
      </c>
    </row>
    <row r="95" spans="1:7" x14ac:dyDescent="0.4">
      <c r="A95" s="664">
        <v>89</v>
      </c>
      <c r="B95" s="671" t="str">
        <f>IF(※集計※障害学生情報入力シート!J113="","",INDEX(障害学生情報入力シート!E:E,※集計※障害学生情報入力シート!J113,1))</f>
        <v/>
      </c>
      <c r="C95" s="672" t="str">
        <f>IF(※集計※障害学生情報入力シート!J113="","",INDEX(障害学生情報入力シート!F:F,※集計※障害学生情報入力シート!J113,1))</f>
        <v/>
      </c>
      <c r="D95" s="673" t="str">
        <f>IF(※集計※障害学生情報入力シート!J113="","",INDEX(障害学生情報入力シート!$I:$I,※集計※障害学生情報入力シート!J113,1))</f>
        <v/>
      </c>
      <c r="E95" s="674">
        <f t="shared" si="1"/>
        <v>0</v>
      </c>
      <c r="F95" s="675" t="str">
        <f>IF(※集計※障害学生情報入力シート!J113="","",INDEX(※集計※障害学生情報入力シート!T:T,※集計※障害学生情報入力シート!J113,1))</f>
        <v/>
      </c>
      <c r="G95" s="669" t="str">
        <f>IF(※集計※障害学生情報入力シート!J113="","",INDEX(障害学生情報入力シート!D:D,※集計※障害学生情報入力シート!J113,1))</f>
        <v/>
      </c>
    </row>
    <row r="96" spans="1:7" x14ac:dyDescent="0.4">
      <c r="A96" s="664">
        <v>90</v>
      </c>
      <c r="B96" s="671" t="str">
        <f>IF(※集計※障害学生情報入力シート!J114="","",INDEX(障害学生情報入力シート!E:E,※集計※障害学生情報入力シート!J114,1))</f>
        <v/>
      </c>
      <c r="C96" s="672" t="str">
        <f>IF(※集計※障害学生情報入力シート!J114="","",INDEX(障害学生情報入力シート!F:F,※集計※障害学生情報入力シート!J114,1))</f>
        <v/>
      </c>
      <c r="D96" s="673" t="str">
        <f>IF(※集計※障害学生情報入力シート!J114="","",INDEX(障害学生情報入力シート!$I:$I,※集計※障害学生情報入力シート!J114,1))</f>
        <v/>
      </c>
      <c r="E96" s="674">
        <f t="shared" si="1"/>
        <v>0</v>
      </c>
      <c r="F96" s="675" t="str">
        <f>IF(※集計※障害学生情報入力シート!J114="","",INDEX(※集計※障害学生情報入力シート!T:T,※集計※障害学生情報入力シート!J114,1))</f>
        <v/>
      </c>
      <c r="G96" s="669" t="str">
        <f>IF(※集計※障害学生情報入力シート!J114="","",INDEX(障害学生情報入力シート!D:D,※集計※障害学生情報入力シート!J114,1))</f>
        <v/>
      </c>
    </row>
    <row r="97" spans="1:7" x14ac:dyDescent="0.4">
      <c r="A97" s="664">
        <v>91</v>
      </c>
      <c r="B97" s="671" t="str">
        <f>IF(※集計※障害学生情報入力シート!J115="","",INDEX(障害学生情報入力シート!E:E,※集計※障害学生情報入力シート!J115,1))</f>
        <v/>
      </c>
      <c r="C97" s="672" t="str">
        <f>IF(※集計※障害学生情報入力シート!J115="","",INDEX(障害学生情報入力シート!F:F,※集計※障害学生情報入力シート!J115,1))</f>
        <v/>
      </c>
      <c r="D97" s="673" t="str">
        <f>IF(※集計※障害学生情報入力シート!J115="","",INDEX(障害学生情報入力シート!$I:$I,※集計※障害学生情報入力シート!J115,1))</f>
        <v/>
      </c>
      <c r="E97" s="674">
        <f t="shared" si="1"/>
        <v>0</v>
      </c>
      <c r="F97" s="675" t="str">
        <f>IF(※集計※障害学生情報入力シート!J115="","",INDEX(※集計※障害学生情報入力シート!T:T,※集計※障害学生情報入力シート!J115,1))</f>
        <v/>
      </c>
      <c r="G97" s="669" t="str">
        <f>IF(※集計※障害学生情報入力シート!J115="","",INDEX(障害学生情報入力シート!D:D,※集計※障害学生情報入力シート!J115,1))</f>
        <v/>
      </c>
    </row>
    <row r="98" spans="1:7" x14ac:dyDescent="0.4">
      <c r="A98" s="664">
        <v>92</v>
      </c>
      <c r="B98" s="671" t="str">
        <f>IF(※集計※障害学生情報入力シート!J116="","",INDEX(障害学生情報入力シート!E:E,※集計※障害学生情報入力シート!J116,1))</f>
        <v/>
      </c>
      <c r="C98" s="672" t="str">
        <f>IF(※集計※障害学生情報入力シート!J116="","",INDEX(障害学生情報入力シート!F:F,※集計※障害学生情報入力シート!J116,1))</f>
        <v/>
      </c>
      <c r="D98" s="673" t="str">
        <f>IF(※集計※障害学生情報入力シート!J116="","",INDEX(障害学生情報入力シート!$I:$I,※集計※障害学生情報入力シート!J116,1))</f>
        <v/>
      </c>
      <c r="E98" s="674">
        <f t="shared" si="1"/>
        <v>0</v>
      </c>
      <c r="F98" s="675" t="str">
        <f>IF(※集計※障害学生情報入力シート!J116="","",INDEX(※集計※障害学生情報入力シート!T:T,※集計※障害学生情報入力シート!J116,1))</f>
        <v/>
      </c>
      <c r="G98" s="669" t="str">
        <f>IF(※集計※障害学生情報入力シート!J116="","",INDEX(障害学生情報入力シート!D:D,※集計※障害学生情報入力シート!J116,1))</f>
        <v/>
      </c>
    </row>
    <row r="99" spans="1:7" x14ac:dyDescent="0.4">
      <c r="A99" s="664">
        <v>93</v>
      </c>
      <c r="B99" s="671" t="str">
        <f>IF(※集計※障害学生情報入力シート!J117="","",INDEX(障害学生情報入力シート!E:E,※集計※障害学生情報入力シート!J117,1))</f>
        <v/>
      </c>
      <c r="C99" s="672" t="str">
        <f>IF(※集計※障害学生情報入力シート!J117="","",INDEX(障害学生情報入力シート!F:F,※集計※障害学生情報入力シート!J117,1))</f>
        <v/>
      </c>
      <c r="D99" s="673" t="str">
        <f>IF(※集計※障害学生情報入力シート!J117="","",INDEX(障害学生情報入力シート!$I:$I,※集計※障害学生情報入力シート!J117,1))</f>
        <v/>
      </c>
      <c r="E99" s="674">
        <f t="shared" si="1"/>
        <v>0</v>
      </c>
      <c r="F99" s="675" t="str">
        <f>IF(※集計※障害学生情報入力シート!J117="","",INDEX(※集計※障害学生情報入力シート!T:T,※集計※障害学生情報入力シート!J117,1))</f>
        <v/>
      </c>
      <c r="G99" s="669" t="str">
        <f>IF(※集計※障害学生情報入力シート!J117="","",INDEX(障害学生情報入力シート!D:D,※集計※障害学生情報入力シート!J117,1))</f>
        <v/>
      </c>
    </row>
    <row r="100" spans="1:7" x14ac:dyDescent="0.4">
      <c r="A100" s="664">
        <v>94</v>
      </c>
      <c r="B100" s="671" t="str">
        <f>IF(※集計※障害学生情報入力シート!J118="","",INDEX(障害学生情報入力シート!E:E,※集計※障害学生情報入力シート!J118,1))</f>
        <v/>
      </c>
      <c r="C100" s="672" t="str">
        <f>IF(※集計※障害学生情報入力シート!J118="","",INDEX(障害学生情報入力シート!F:F,※集計※障害学生情報入力シート!J118,1))</f>
        <v/>
      </c>
      <c r="D100" s="673" t="str">
        <f>IF(※集計※障害学生情報入力シート!J118="","",INDEX(障害学生情報入力シート!$I:$I,※集計※障害学生情報入力シート!J118,1))</f>
        <v/>
      </c>
      <c r="E100" s="674">
        <f t="shared" si="1"/>
        <v>0</v>
      </c>
      <c r="F100" s="675" t="str">
        <f>IF(※集計※障害学生情報入力シート!J118="","",INDEX(※集計※障害学生情報入力シート!T:T,※集計※障害学生情報入力シート!J118,1))</f>
        <v/>
      </c>
      <c r="G100" s="669" t="str">
        <f>IF(※集計※障害学生情報入力シート!J118="","",INDEX(障害学生情報入力シート!D:D,※集計※障害学生情報入力シート!J118,1))</f>
        <v/>
      </c>
    </row>
    <row r="101" spans="1:7" x14ac:dyDescent="0.4">
      <c r="A101" s="664">
        <v>95</v>
      </c>
      <c r="B101" s="671" t="str">
        <f>IF(※集計※障害学生情報入力シート!J119="","",INDEX(障害学生情報入力シート!E:E,※集計※障害学生情報入力シート!J119,1))</f>
        <v/>
      </c>
      <c r="C101" s="672" t="str">
        <f>IF(※集計※障害学生情報入力シート!J119="","",INDEX(障害学生情報入力シート!F:F,※集計※障害学生情報入力シート!J119,1))</f>
        <v/>
      </c>
      <c r="D101" s="673" t="str">
        <f>IF(※集計※障害学生情報入力シート!J119="","",INDEX(障害学生情報入力シート!$I:$I,※集計※障害学生情報入力シート!J119,1))</f>
        <v/>
      </c>
      <c r="E101" s="674">
        <f t="shared" si="1"/>
        <v>0</v>
      </c>
      <c r="F101" s="675" t="str">
        <f>IF(※集計※障害学生情報入力シート!J119="","",INDEX(※集計※障害学生情報入力シート!T:T,※集計※障害学生情報入力シート!J119,1))</f>
        <v/>
      </c>
      <c r="G101" s="669" t="str">
        <f>IF(※集計※障害学生情報入力シート!J119="","",INDEX(障害学生情報入力シート!D:D,※集計※障害学生情報入力シート!J119,1))</f>
        <v/>
      </c>
    </row>
    <row r="102" spans="1:7" x14ac:dyDescent="0.4">
      <c r="A102" s="664">
        <v>96</v>
      </c>
      <c r="B102" s="671" t="str">
        <f>IF(※集計※障害学生情報入力シート!J120="","",INDEX(障害学生情報入力シート!E:E,※集計※障害学生情報入力シート!J120,1))</f>
        <v/>
      </c>
      <c r="C102" s="672" t="str">
        <f>IF(※集計※障害学生情報入力シート!J120="","",INDEX(障害学生情報入力シート!F:F,※集計※障害学生情報入力シート!J120,1))</f>
        <v/>
      </c>
      <c r="D102" s="673" t="str">
        <f>IF(※集計※障害学生情報入力シート!J120="","",INDEX(障害学生情報入力シート!$I:$I,※集計※障害学生情報入力シート!J120,1))</f>
        <v/>
      </c>
      <c r="E102" s="674">
        <f t="shared" si="1"/>
        <v>0</v>
      </c>
      <c r="F102" s="675" t="str">
        <f>IF(※集計※障害学生情報入力シート!J120="","",INDEX(※集計※障害学生情報入力シート!T:T,※集計※障害学生情報入力シート!J120,1))</f>
        <v/>
      </c>
      <c r="G102" s="669" t="str">
        <f>IF(※集計※障害学生情報入力シート!J120="","",INDEX(障害学生情報入力シート!D:D,※集計※障害学生情報入力シート!J120,1))</f>
        <v/>
      </c>
    </row>
    <row r="103" spans="1:7" x14ac:dyDescent="0.4">
      <c r="A103" s="664">
        <v>97</v>
      </c>
      <c r="B103" s="671" t="str">
        <f>IF(※集計※障害学生情報入力シート!J121="","",INDEX(障害学生情報入力シート!E:E,※集計※障害学生情報入力シート!J121,1))</f>
        <v/>
      </c>
      <c r="C103" s="672" t="str">
        <f>IF(※集計※障害学生情報入力シート!J121="","",INDEX(障害学生情報入力シート!F:F,※集計※障害学生情報入力シート!J121,1))</f>
        <v/>
      </c>
      <c r="D103" s="673" t="str">
        <f>IF(※集計※障害学生情報入力シート!J121="","",INDEX(障害学生情報入力シート!$I:$I,※集計※障害学生情報入力シート!J121,1))</f>
        <v/>
      </c>
      <c r="E103" s="674">
        <f t="shared" si="1"/>
        <v>0</v>
      </c>
      <c r="F103" s="675" t="str">
        <f>IF(※集計※障害学生情報入力シート!J121="","",INDEX(※集計※障害学生情報入力シート!T:T,※集計※障害学生情報入力シート!J121,1))</f>
        <v/>
      </c>
      <c r="G103" s="669" t="str">
        <f>IF(※集計※障害学生情報入力シート!J121="","",INDEX(障害学生情報入力シート!D:D,※集計※障害学生情報入力シート!J121,1))</f>
        <v/>
      </c>
    </row>
    <row r="104" spans="1:7" x14ac:dyDescent="0.4">
      <c r="A104" s="664">
        <v>98</v>
      </c>
      <c r="B104" s="671" t="str">
        <f>IF(※集計※障害学生情報入力シート!J122="","",INDEX(障害学生情報入力シート!E:E,※集計※障害学生情報入力シート!J122,1))</f>
        <v/>
      </c>
      <c r="C104" s="672" t="str">
        <f>IF(※集計※障害学生情報入力シート!J122="","",INDEX(障害学生情報入力シート!F:F,※集計※障害学生情報入力シート!J122,1))</f>
        <v/>
      </c>
      <c r="D104" s="673" t="str">
        <f>IF(※集計※障害学生情報入力シート!J122="","",INDEX(障害学生情報入力シート!$I:$I,※集計※障害学生情報入力シート!J122,1))</f>
        <v/>
      </c>
      <c r="E104" s="674">
        <f t="shared" si="1"/>
        <v>0</v>
      </c>
      <c r="F104" s="675" t="str">
        <f>IF(※集計※障害学生情報入力シート!J122="","",INDEX(※集計※障害学生情報入力シート!T:T,※集計※障害学生情報入力シート!J122,1))</f>
        <v/>
      </c>
      <c r="G104" s="669" t="str">
        <f>IF(※集計※障害学生情報入力シート!J122="","",INDEX(障害学生情報入力シート!D:D,※集計※障害学生情報入力シート!J122,1))</f>
        <v/>
      </c>
    </row>
    <row r="105" spans="1:7" x14ac:dyDescent="0.4">
      <c r="A105" s="664">
        <v>99</v>
      </c>
      <c r="B105" s="671" t="str">
        <f>IF(※集計※障害学生情報入力シート!J123="","",INDEX(障害学生情報入力シート!E:E,※集計※障害学生情報入力シート!J123,1))</f>
        <v/>
      </c>
      <c r="C105" s="672" t="str">
        <f>IF(※集計※障害学生情報入力シート!J123="","",INDEX(障害学生情報入力シート!F:F,※集計※障害学生情報入力シート!J123,1))</f>
        <v/>
      </c>
      <c r="D105" s="673" t="str">
        <f>IF(※集計※障害学生情報入力シート!J123="","",INDEX(障害学生情報入力シート!$I:$I,※集計※障害学生情報入力シート!J123,1))</f>
        <v/>
      </c>
      <c r="E105" s="674">
        <f t="shared" si="1"/>
        <v>0</v>
      </c>
      <c r="F105" s="675" t="str">
        <f>IF(※集計※障害学生情報入力シート!J123="","",INDEX(※集計※障害学生情報入力シート!T:T,※集計※障害学生情報入力シート!J123,1))</f>
        <v/>
      </c>
      <c r="G105" s="669" t="str">
        <f>IF(※集計※障害学生情報入力シート!J123="","",INDEX(障害学生情報入力シート!D:D,※集計※障害学生情報入力シート!J123,1))</f>
        <v/>
      </c>
    </row>
    <row r="106" spans="1:7" s="652" customFormat="1" ht="19.5" customHeight="1" thickBot="1" x14ac:dyDescent="0.45">
      <c r="A106" s="676">
        <v>100</v>
      </c>
      <c r="B106" s="677" t="str">
        <f>IF(※集計※障害学生情報入力シート!J124="","",INDEX(障害学生情報入力シート!E:E,※集計※障害学生情報入力シート!J124,1))</f>
        <v/>
      </c>
      <c r="C106" s="678" t="str">
        <f>IF(※集計※障害学生情報入力シート!J124="","",INDEX(障害学生情報入力シート!F:F,※集計※障害学生情報入力シート!J124,1))</f>
        <v/>
      </c>
      <c r="D106" s="679" t="str">
        <f>IF(※集計※障害学生情報入力シート!J124="","",INDEX(障害学生情報入力シート!$I:$I,※集計※障害学生情報入力シート!J124,1))</f>
        <v/>
      </c>
      <c r="E106" s="680">
        <f t="shared" si="1"/>
        <v>0</v>
      </c>
      <c r="F106" s="166" t="str">
        <f>IF(※集計※障害学生情報入力シート!J124="","",INDEX(※集計※障害学生情報入力シート!T:T,※集計※障害学生情報入力シート!J124,1))</f>
        <v/>
      </c>
      <c r="G106" s="681" t="str">
        <f>IF(※集計※障害学生情報入力シート!J124="","",INDEX(障害学生情報入力シート!D:D,※集計※障害学生情報入力シート!J124,1))</f>
        <v/>
      </c>
    </row>
    <row r="107" spans="1:7" ht="16.5" thickTop="1" thickBot="1" x14ac:dyDescent="0.45">
      <c r="A107" s="1745" t="s">
        <v>299</v>
      </c>
      <c r="B107" s="1746"/>
      <c r="C107" s="1746"/>
      <c r="D107" s="1747"/>
      <c r="E107" s="682">
        <f>SUM(E7:E106)</f>
        <v>0</v>
      </c>
      <c r="F107" s="683">
        <f>SUM(F7:F106)</f>
        <v>0</v>
      </c>
      <c r="G107" s="683"/>
    </row>
    <row r="109" spans="1:7" x14ac:dyDescent="0.4">
      <c r="C109" s="684" t="s">
        <v>40</v>
      </c>
      <c r="D109" s="685" t="s">
        <v>663</v>
      </c>
      <c r="E109" s="685">
        <f>SUMIFS($E$7:$E$106,$B$7:$B$106,$C$109,$C$7:$C$106,$D109)</f>
        <v>0</v>
      </c>
      <c r="F109" s="686">
        <f>SUMIFS($F$7:$F$106,$B$7:$B$106,$C$109,$C$7:$C$106,$D109)</f>
        <v>0</v>
      </c>
    </row>
    <row r="110" spans="1:7" x14ac:dyDescent="0.4">
      <c r="C110" s="684"/>
      <c r="D110" s="685" t="s">
        <v>664</v>
      </c>
      <c r="E110" s="685">
        <f t="shared" ref="E110:E120" si="2">SUMIFS($E$7:$E$106,$B$7:$B$106,$C$109,$C$7:$C$106,$D110)</f>
        <v>0</v>
      </c>
      <c r="F110" s="686">
        <f t="shared" ref="F110:F120" si="3">SUMIFS($F$7:$F$106,$B$7:$B$106,$C$109,$C$7:$C$106,$D110)</f>
        <v>0</v>
      </c>
    </row>
    <row r="111" spans="1:7" x14ac:dyDescent="0.4">
      <c r="C111" s="684"/>
      <c r="D111" s="685" t="s">
        <v>665</v>
      </c>
      <c r="E111" s="685">
        <f t="shared" si="2"/>
        <v>0</v>
      </c>
      <c r="F111" s="686">
        <f t="shared" si="3"/>
        <v>0</v>
      </c>
    </row>
    <row r="112" spans="1:7" x14ac:dyDescent="0.4">
      <c r="C112" s="684"/>
      <c r="D112" s="685" t="s">
        <v>666</v>
      </c>
      <c r="E112" s="685">
        <f t="shared" si="2"/>
        <v>0</v>
      </c>
      <c r="F112" s="686">
        <f t="shared" si="3"/>
        <v>0</v>
      </c>
    </row>
    <row r="113" spans="3:6" x14ac:dyDescent="0.4">
      <c r="C113" s="684"/>
      <c r="D113" s="685" t="s">
        <v>667</v>
      </c>
      <c r="E113" s="685">
        <f t="shared" si="2"/>
        <v>0</v>
      </c>
      <c r="F113" s="686">
        <f t="shared" si="3"/>
        <v>0</v>
      </c>
    </row>
    <row r="114" spans="3:6" hidden="1" x14ac:dyDescent="0.4">
      <c r="C114" s="684"/>
      <c r="D114" s="685" t="s">
        <v>55</v>
      </c>
      <c r="E114" s="685">
        <f t="shared" si="2"/>
        <v>0</v>
      </c>
      <c r="F114" s="686">
        <f t="shared" si="3"/>
        <v>0</v>
      </c>
    </row>
    <row r="115" spans="3:6" x14ac:dyDescent="0.4">
      <c r="C115" s="684"/>
      <c r="D115" s="685" t="s">
        <v>657</v>
      </c>
      <c r="E115" s="685">
        <f t="shared" si="2"/>
        <v>0</v>
      </c>
      <c r="F115" s="686">
        <f t="shared" si="3"/>
        <v>0</v>
      </c>
    </row>
    <row r="116" spans="3:6" hidden="1" x14ac:dyDescent="0.4">
      <c r="C116" s="684"/>
      <c r="D116" s="685" t="s">
        <v>57</v>
      </c>
      <c r="E116" s="685">
        <f t="shared" si="2"/>
        <v>0</v>
      </c>
      <c r="F116" s="686">
        <f t="shared" si="3"/>
        <v>0</v>
      </c>
    </row>
    <row r="117" spans="3:6" x14ac:dyDescent="0.4">
      <c r="C117" s="684"/>
      <c r="D117" s="685" t="s">
        <v>58</v>
      </c>
      <c r="E117" s="685">
        <f t="shared" si="2"/>
        <v>0</v>
      </c>
      <c r="F117" s="686">
        <f t="shared" si="3"/>
        <v>0</v>
      </c>
    </row>
    <row r="118" spans="3:6" x14ac:dyDescent="0.4">
      <c r="C118" s="684"/>
      <c r="D118" s="685" t="s">
        <v>60</v>
      </c>
      <c r="E118" s="685">
        <f t="shared" si="2"/>
        <v>0</v>
      </c>
      <c r="F118" s="686">
        <f t="shared" si="3"/>
        <v>0</v>
      </c>
    </row>
    <row r="119" spans="3:6" x14ac:dyDescent="0.4">
      <c r="C119" s="684"/>
      <c r="D119" s="685" t="s">
        <v>62</v>
      </c>
      <c r="E119" s="685">
        <f t="shared" si="2"/>
        <v>0</v>
      </c>
      <c r="F119" s="686">
        <f t="shared" si="3"/>
        <v>0</v>
      </c>
    </row>
    <row r="120" spans="3:6" x14ac:dyDescent="0.4">
      <c r="C120" s="684"/>
      <c r="D120" s="685" t="s">
        <v>64</v>
      </c>
      <c r="E120" s="685">
        <f t="shared" si="2"/>
        <v>0</v>
      </c>
      <c r="F120" s="686">
        <f t="shared" si="3"/>
        <v>0</v>
      </c>
    </row>
    <row r="121" spans="3:6" x14ac:dyDescent="0.4">
      <c r="C121" s="684" t="s">
        <v>43</v>
      </c>
      <c r="D121" s="685" t="s">
        <v>663</v>
      </c>
      <c r="E121" s="685">
        <f>SUMIFS($E$7:$E$106,$B$7:$B$106,$C$121,$C$7:$C$106,$D121)</f>
        <v>0</v>
      </c>
      <c r="F121" s="686">
        <f>SUMIFS($F$7:$F$106,$B$7:$B$106,$C$121,$C$7:$C$106,$D121)</f>
        <v>0</v>
      </c>
    </row>
    <row r="122" spans="3:6" x14ac:dyDescent="0.4">
      <c r="C122" s="684"/>
      <c r="D122" s="685" t="s">
        <v>664</v>
      </c>
      <c r="E122" s="685">
        <f t="shared" ref="E122:E132" si="4">SUMIFS($E$7:$E$106,$B$7:$B$106,$C$121,$C$7:$C$106,$D122)</f>
        <v>0</v>
      </c>
      <c r="F122" s="686">
        <f t="shared" ref="F122:F132" si="5">SUMIFS($F$7:$F$106,$B$7:$B$106,$C$121,$C$7:$C$106,$D122)</f>
        <v>0</v>
      </c>
    </row>
    <row r="123" spans="3:6" x14ac:dyDescent="0.4">
      <c r="C123" s="684"/>
      <c r="D123" s="685" t="s">
        <v>665</v>
      </c>
      <c r="E123" s="685">
        <f t="shared" si="4"/>
        <v>0</v>
      </c>
      <c r="F123" s="686">
        <f t="shared" si="5"/>
        <v>0</v>
      </c>
    </row>
    <row r="124" spans="3:6" x14ac:dyDescent="0.4">
      <c r="C124" s="684"/>
      <c r="D124" s="685" t="s">
        <v>666</v>
      </c>
      <c r="E124" s="685">
        <f t="shared" si="4"/>
        <v>0</v>
      </c>
      <c r="F124" s="686">
        <f t="shared" si="5"/>
        <v>0</v>
      </c>
    </row>
    <row r="125" spans="3:6" x14ac:dyDescent="0.4">
      <c r="C125" s="684"/>
      <c r="D125" s="685" t="s">
        <v>667</v>
      </c>
      <c r="E125" s="685">
        <f t="shared" si="4"/>
        <v>0</v>
      </c>
      <c r="F125" s="686">
        <f t="shared" si="5"/>
        <v>0</v>
      </c>
    </row>
    <row r="126" spans="3:6" hidden="1" x14ac:dyDescent="0.4">
      <c r="C126" s="684"/>
      <c r="D126" s="685" t="s">
        <v>55</v>
      </c>
      <c r="E126" s="685">
        <f t="shared" si="4"/>
        <v>0</v>
      </c>
      <c r="F126" s="686">
        <f t="shared" si="5"/>
        <v>0</v>
      </c>
    </row>
    <row r="127" spans="3:6" x14ac:dyDescent="0.4">
      <c r="C127" s="684"/>
      <c r="D127" s="685" t="s">
        <v>657</v>
      </c>
      <c r="E127" s="685">
        <f t="shared" si="4"/>
        <v>0</v>
      </c>
      <c r="F127" s="686">
        <f t="shared" si="5"/>
        <v>0</v>
      </c>
    </row>
    <row r="128" spans="3:6" hidden="1" x14ac:dyDescent="0.4">
      <c r="C128" s="684"/>
      <c r="D128" s="685" t="s">
        <v>57</v>
      </c>
      <c r="E128" s="685">
        <f t="shared" si="4"/>
        <v>0</v>
      </c>
      <c r="F128" s="686">
        <f t="shared" si="5"/>
        <v>0</v>
      </c>
    </row>
    <row r="129" spans="3:6" x14ac:dyDescent="0.4">
      <c r="C129" s="684"/>
      <c r="D129" s="685" t="s">
        <v>58</v>
      </c>
      <c r="E129" s="685">
        <f t="shared" si="4"/>
        <v>0</v>
      </c>
      <c r="F129" s="686">
        <f t="shared" si="5"/>
        <v>0</v>
      </c>
    </row>
    <row r="130" spans="3:6" x14ac:dyDescent="0.4">
      <c r="C130" s="684"/>
      <c r="D130" s="685" t="s">
        <v>60</v>
      </c>
      <c r="E130" s="685">
        <f t="shared" si="4"/>
        <v>0</v>
      </c>
      <c r="F130" s="686">
        <f t="shared" si="5"/>
        <v>0</v>
      </c>
    </row>
    <row r="131" spans="3:6" x14ac:dyDescent="0.4">
      <c r="C131" s="684"/>
      <c r="D131" s="685" t="s">
        <v>62</v>
      </c>
      <c r="E131" s="685">
        <f t="shared" si="4"/>
        <v>0</v>
      </c>
      <c r="F131" s="686">
        <f t="shared" si="5"/>
        <v>0</v>
      </c>
    </row>
    <row r="132" spans="3:6" x14ac:dyDescent="0.4">
      <c r="C132" s="684"/>
      <c r="D132" s="685" t="s">
        <v>64</v>
      </c>
      <c r="E132" s="685">
        <f t="shared" si="4"/>
        <v>0</v>
      </c>
      <c r="F132" s="686">
        <f t="shared" si="5"/>
        <v>0</v>
      </c>
    </row>
    <row r="133" spans="3:6" hidden="1" x14ac:dyDescent="0.4">
      <c r="C133" s="684" t="s">
        <v>46</v>
      </c>
      <c r="D133" s="685" t="s">
        <v>39</v>
      </c>
      <c r="E133" s="685">
        <f>SUMIFS($E$7:$E$106,$B$7:$B$106,$C$133,$C$7:$C$106,$D133)</f>
        <v>0</v>
      </c>
      <c r="F133" s="686">
        <f>SUMIFS($F$7:$F$106,$B$7:$B$106,$C$133,$C$7:$C$106,$D133)</f>
        <v>0</v>
      </c>
    </row>
    <row r="134" spans="3:6" hidden="1" x14ac:dyDescent="0.4">
      <c r="C134" s="684"/>
      <c r="D134" s="685" t="s">
        <v>42</v>
      </c>
      <c r="E134" s="685">
        <f t="shared" ref="E134:E144" si="6">SUMIFS($E$7:$E$106,$B$7:$B$106,$C$133,$C$7:$C$106,$D134)</f>
        <v>0</v>
      </c>
      <c r="F134" s="686">
        <f t="shared" ref="F134:F144" si="7">SUMIFS($F$7:$F$106,$B$7:$B$106,$C$133,$C$7:$C$106,$D134)</f>
        <v>0</v>
      </c>
    </row>
    <row r="135" spans="3:6" hidden="1" x14ac:dyDescent="0.4">
      <c r="C135" s="684"/>
      <c r="D135" s="685" t="s">
        <v>45</v>
      </c>
      <c r="E135" s="685">
        <f t="shared" si="6"/>
        <v>0</v>
      </c>
      <c r="F135" s="686">
        <f t="shared" si="7"/>
        <v>0</v>
      </c>
    </row>
    <row r="136" spans="3:6" hidden="1" x14ac:dyDescent="0.4">
      <c r="C136" s="684"/>
      <c r="D136" s="685" t="s">
        <v>47</v>
      </c>
      <c r="E136" s="685">
        <f t="shared" si="6"/>
        <v>0</v>
      </c>
      <c r="F136" s="686">
        <f t="shared" si="7"/>
        <v>0</v>
      </c>
    </row>
    <row r="137" spans="3:6" hidden="1" x14ac:dyDescent="0.4">
      <c r="C137" s="684"/>
      <c r="D137" s="685" t="s">
        <v>52</v>
      </c>
      <c r="E137" s="685">
        <f t="shared" si="6"/>
        <v>0</v>
      </c>
      <c r="F137" s="686">
        <f t="shared" si="7"/>
        <v>0</v>
      </c>
    </row>
    <row r="138" spans="3:6" hidden="1" x14ac:dyDescent="0.4">
      <c r="C138" s="684"/>
      <c r="D138" s="685" t="s">
        <v>55</v>
      </c>
      <c r="E138" s="685">
        <f t="shared" si="6"/>
        <v>0</v>
      </c>
      <c r="F138" s="686">
        <f t="shared" si="7"/>
        <v>0</v>
      </c>
    </row>
    <row r="139" spans="3:6" hidden="1" x14ac:dyDescent="0.4">
      <c r="C139" s="684"/>
      <c r="D139" s="685" t="s">
        <v>56</v>
      </c>
      <c r="E139" s="685">
        <f t="shared" si="6"/>
        <v>0</v>
      </c>
      <c r="F139" s="686">
        <f t="shared" si="7"/>
        <v>0</v>
      </c>
    </row>
    <row r="140" spans="3:6" hidden="1" x14ac:dyDescent="0.4">
      <c r="C140" s="684"/>
      <c r="D140" s="685" t="s">
        <v>57</v>
      </c>
      <c r="E140" s="685">
        <f t="shared" si="6"/>
        <v>0</v>
      </c>
      <c r="F140" s="686">
        <f t="shared" si="7"/>
        <v>0</v>
      </c>
    </row>
    <row r="141" spans="3:6" hidden="1" x14ac:dyDescent="0.4">
      <c r="C141" s="684"/>
      <c r="D141" s="685" t="s">
        <v>58</v>
      </c>
      <c r="E141" s="685">
        <f t="shared" si="6"/>
        <v>0</v>
      </c>
      <c r="F141" s="686">
        <f t="shared" si="7"/>
        <v>0</v>
      </c>
    </row>
    <row r="142" spans="3:6" hidden="1" x14ac:dyDescent="0.4">
      <c r="C142" s="684"/>
      <c r="D142" s="685" t="s">
        <v>60</v>
      </c>
      <c r="E142" s="685">
        <f t="shared" si="6"/>
        <v>0</v>
      </c>
      <c r="F142" s="686">
        <f t="shared" si="7"/>
        <v>0</v>
      </c>
    </row>
    <row r="143" spans="3:6" hidden="1" x14ac:dyDescent="0.4">
      <c r="C143" s="684"/>
      <c r="D143" s="685" t="s">
        <v>62</v>
      </c>
      <c r="E143" s="685">
        <f t="shared" si="6"/>
        <v>0</v>
      </c>
      <c r="F143" s="686">
        <f t="shared" si="7"/>
        <v>0</v>
      </c>
    </row>
    <row r="144" spans="3:6" hidden="1" x14ac:dyDescent="0.4">
      <c r="C144" s="684"/>
      <c r="D144" s="685" t="s">
        <v>64</v>
      </c>
      <c r="E144" s="685">
        <f t="shared" si="6"/>
        <v>0</v>
      </c>
      <c r="F144" s="686">
        <f t="shared" si="7"/>
        <v>0</v>
      </c>
    </row>
    <row r="145" spans="3:6" hidden="1" x14ac:dyDescent="0.4">
      <c r="C145" s="684" t="s">
        <v>48</v>
      </c>
      <c r="D145" s="685" t="s">
        <v>39</v>
      </c>
      <c r="E145" s="685">
        <f>SUMIFS($E$7:$E$106,$B$7:$B$106,$C$145,$C$7:$C$106,$D145)</f>
        <v>0</v>
      </c>
      <c r="F145" s="686">
        <f>SUMIFS($F$7:$F$106,$B$7:$B$106,$C$145,$C$7:$C$106,$D145)</f>
        <v>0</v>
      </c>
    </row>
    <row r="146" spans="3:6" hidden="1" x14ac:dyDescent="0.4">
      <c r="C146" s="684"/>
      <c r="D146" s="685" t="s">
        <v>42</v>
      </c>
      <c r="E146" s="685">
        <f t="shared" ref="E146:E156" si="8">SUMIFS($E$7:$E$106,$B$7:$B$106,$C$145,$C$7:$C$106,$D146)</f>
        <v>0</v>
      </c>
      <c r="F146" s="686">
        <f t="shared" ref="F146:F156" si="9">SUMIFS($F$7:$F$106,$B$7:$B$106,$C$145,$C$7:$C$106,$D146)</f>
        <v>0</v>
      </c>
    </row>
    <row r="147" spans="3:6" hidden="1" x14ac:dyDescent="0.4">
      <c r="C147" s="684"/>
      <c r="D147" s="685" t="s">
        <v>45</v>
      </c>
      <c r="E147" s="685">
        <f t="shared" si="8"/>
        <v>0</v>
      </c>
      <c r="F147" s="686">
        <f t="shared" si="9"/>
        <v>0</v>
      </c>
    </row>
    <row r="148" spans="3:6" hidden="1" x14ac:dyDescent="0.4">
      <c r="C148" s="684"/>
      <c r="D148" s="685" t="s">
        <v>47</v>
      </c>
      <c r="E148" s="685">
        <f t="shared" si="8"/>
        <v>0</v>
      </c>
      <c r="F148" s="686">
        <f t="shared" si="9"/>
        <v>0</v>
      </c>
    </row>
    <row r="149" spans="3:6" hidden="1" x14ac:dyDescent="0.4">
      <c r="C149" s="684"/>
      <c r="D149" s="685" t="s">
        <v>52</v>
      </c>
      <c r="E149" s="685">
        <f t="shared" si="8"/>
        <v>0</v>
      </c>
      <c r="F149" s="686">
        <f t="shared" si="9"/>
        <v>0</v>
      </c>
    </row>
    <row r="150" spans="3:6" hidden="1" x14ac:dyDescent="0.4">
      <c r="C150" s="684"/>
      <c r="D150" s="685" t="s">
        <v>55</v>
      </c>
      <c r="E150" s="685">
        <f t="shared" si="8"/>
        <v>0</v>
      </c>
      <c r="F150" s="686">
        <f t="shared" si="9"/>
        <v>0</v>
      </c>
    </row>
    <row r="151" spans="3:6" hidden="1" x14ac:dyDescent="0.4">
      <c r="C151" s="684"/>
      <c r="D151" s="685" t="s">
        <v>56</v>
      </c>
      <c r="E151" s="685">
        <f t="shared" si="8"/>
        <v>0</v>
      </c>
      <c r="F151" s="686">
        <f t="shared" si="9"/>
        <v>0</v>
      </c>
    </row>
    <row r="152" spans="3:6" hidden="1" x14ac:dyDescent="0.4">
      <c r="C152" s="684"/>
      <c r="D152" s="685" t="s">
        <v>57</v>
      </c>
      <c r="E152" s="685">
        <f t="shared" si="8"/>
        <v>0</v>
      </c>
      <c r="F152" s="686">
        <f t="shared" si="9"/>
        <v>0</v>
      </c>
    </row>
    <row r="153" spans="3:6" hidden="1" x14ac:dyDescent="0.4">
      <c r="C153" s="684"/>
      <c r="D153" s="685" t="s">
        <v>58</v>
      </c>
      <c r="E153" s="685">
        <f t="shared" si="8"/>
        <v>0</v>
      </c>
      <c r="F153" s="686">
        <f t="shared" si="9"/>
        <v>0</v>
      </c>
    </row>
    <row r="154" spans="3:6" hidden="1" x14ac:dyDescent="0.4">
      <c r="C154" s="684"/>
      <c r="D154" s="685" t="s">
        <v>60</v>
      </c>
      <c r="E154" s="685">
        <f t="shared" si="8"/>
        <v>0</v>
      </c>
      <c r="F154" s="686">
        <f t="shared" si="9"/>
        <v>0</v>
      </c>
    </row>
    <row r="155" spans="3:6" hidden="1" x14ac:dyDescent="0.4">
      <c r="C155" s="684"/>
      <c r="D155" s="685" t="s">
        <v>62</v>
      </c>
      <c r="E155" s="685">
        <f t="shared" si="8"/>
        <v>0</v>
      </c>
      <c r="F155" s="686">
        <f t="shared" si="9"/>
        <v>0</v>
      </c>
    </row>
    <row r="156" spans="3:6" hidden="1" x14ac:dyDescent="0.4">
      <c r="C156" s="684"/>
      <c r="D156" s="685" t="s">
        <v>64</v>
      </c>
      <c r="E156" s="685">
        <f t="shared" si="8"/>
        <v>0</v>
      </c>
      <c r="F156" s="686">
        <f t="shared" si="9"/>
        <v>0</v>
      </c>
    </row>
    <row r="157" spans="3:6" x14ac:dyDescent="0.4">
      <c r="C157" s="684" t="s">
        <v>53</v>
      </c>
      <c r="D157" s="685" t="s">
        <v>663</v>
      </c>
      <c r="E157" s="685">
        <f>SUMIFS($E$7:$E$106,$B$7:$B$106,$C$157,$C$7:$C$106,$D157)</f>
        <v>0</v>
      </c>
      <c r="F157" s="686">
        <f>SUMIFS($F$7:$F$106,$B$7:$B$106,$C$157,$C$7:$C$106,$D157)</f>
        <v>0</v>
      </c>
    </row>
    <row r="158" spans="3:6" x14ac:dyDescent="0.4">
      <c r="C158" s="684"/>
      <c r="D158" s="685" t="s">
        <v>664</v>
      </c>
      <c r="E158" s="685">
        <f t="shared" ref="E158:E168" si="10">SUMIFS($E$7:$E$106,$B$7:$B$106,$C$157,$C$7:$C$106,$D158)</f>
        <v>0</v>
      </c>
      <c r="F158" s="686">
        <f t="shared" ref="F158:F168" si="11">SUMIFS($F$7:$F$106,$B$7:$B$106,$C$157,$C$7:$C$106,$D158)</f>
        <v>0</v>
      </c>
    </row>
    <row r="159" spans="3:6" x14ac:dyDescent="0.4">
      <c r="C159" s="684"/>
      <c r="D159" s="685" t="s">
        <v>665</v>
      </c>
      <c r="E159" s="685">
        <f t="shared" si="10"/>
        <v>0</v>
      </c>
      <c r="F159" s="686">
        <f t="shared" si="11"/>
        <v>0</v>
      </c>
    </row>
    <row r="160" spans="3:6" x14ac:dyDescent="0.4">
      <c r="C160" s="684"/>
      <c r="D160" s="685" t="s">
        <v>666</v>
      </c>
      <c r="E160" s="685">
        <f t="shared" si="10"/>
        <v>0</v>
      </c>
      <c r="F160" s="686">
        <f t="shared" si="11"/>
        <v>0</v>
      </c>
    </row>
    <row r="161" spans="3:6" x14ac:dyDescent="0.4">
      <c r="C161" s="684"/>
      <c r="D161" s="685" t="s">
        <v>667</v>
      </c>
      <c r="E161" s="685">
        <f t="shared" si="10"/>
        <v>0</v>
      </c>
      <c r="F161" s="686">
        <f t="shared" si="11"/>
        <v>0</v>
      </c>
    </row>
    <row r="162" spans="3:6" hidden="1" x14ac:dyDescent="0.4">
      <c r="C162" s="684"/>
      <c r="D162" s="685" t="s">
        <v>55</v>
      </c>
      <c r="E162" s="685">
        <f t="shared" si="10"/>
        <v>0</v>
      </c>
      <c r="F162" s="686">
        <f t="shared" si="11"/>
        <v>0</v>
      </c>
    </row>
    <row r="163" spans="3:6" x14ac:dyDescent="0.4">
      <c r="C163" s="684"/>
      <c r="D163" s="685" t="s">
        <v>657</v>
      </c>
      <c r="E163" s="685">
        <f t="shared" si="10"/>
        <v>0</v>
      </c>
      <c r="F163" s="686">
        <f t="shared" si="11"/>
        <v>0</v>
      </c>
    </row>
    <row r="164" spans="3:6" hidden="1" x14ac:dyDescent="0.4">
      <c r="C164" s="684"/>
      <c r="D164" s="685" t="s">
        <v>57</v>
      </c>
      <c r="E164" s="685">
        <f t="shared" si="10"/>
        <v>0</v>
      </c>
      <c r="F164" s="686">
        <f t="shared" si="11"/>
        <v>0</v>
      </c>
    </row>
    <row r="165" spans="3:6" hidden="1" x14ac:dyDescent="0.4">
      <c r="C165" s="684"/>
      <c r="D165" s="685" t="s">
        <v>58</v>
      </c>
      <c r="E165" s="685">
        <f t="shared" si="10"/>
        <v>0</v>
      </c>
      <c r="F165" s="686">
        <f t="shared" si="11"/>
        <v>0</v>
      </c>
    </row>
    <row r="166" spans="3:6" x14ac:dyDescent="0.4">
      <c r="C166" s="684"/>
      <c r="D166" s="685" t="s">
        <v>60</v>
      </c>
      <c r="E166" s="685">
        <f t="shared" si="10"/>
        <v>0</v>
      </c>
      <c r="F166" s="686">
        <f t="shared" si="11"/>
        <v>0</v>
      </c>
    </row>
    <row r="167" spans="3:6" x14ac:dyDescent="0.4">
      <c r="C167" s="684"/>
      <c r="D167" s="685" t="s">
        <v>62</v>
      </c>
      <c r="E167" s="685">
        <f t="shared" si="10"/>
        <v>0</v>
      </c>
      <c r="F167" s="686">
        <f t="shared" si="11"/>
        <v>0</v>
      </c>
    </row>
    <row r="168" spans="3:6" x14ac:dyDescent="0.4">
      <c r="C168" s="684"/>
      <c r="D168" s="685" t="s">
        <v>64</v>
      </c>
      <c r="E168" s="685">
        <f t="shared" si="10"/>
        <v>0</v>
      </c>
      <c r="F168" s="686">
        <f t="shared" si="11"/>
        <v>0</v>
      </c>
    </row>
  </sheetData>
  <sheetProtection algorithmName="SHA-512" hashValue="wXgUqx2QkVh/cAtoCNiRZvTBhdIOH8N3wF66HWnMo8PK2v8Nyvw4OStWeOAaNiydoEKE3eLguY5n7lwA3Pfajg==" saltValue="OuIo2YpCPZFcHEahav/9rg==" spinCount="100000" sheet="1" formatRows="0"/>
  <mergeCells count="10">
    <mergeCell ref="A107:D107"/>
    <mergeCell ref="A1:G1"/>
    <mergeCell ref="A2:G2"/>
    <mergeCell ref="A3:G3"/>
    <mergeCell ref="A4:F4"/>
    <mergeCell ref="A5:A6"/>
    <mergeCell ref="B5:B6"/>
    <mergeCell ref="C5:C6"/>
    <mergeCell ref="D5:D6"/>
    <mergeCell ref="G5:G6"/>
  </mergeCells>
  <phoneticPr fontId="2"/>
  <pageMargins left="0.74803149606299213" right="0.74803149606299213" top="0.98425196850393704" bottom="0.98425196850393704" header="0.51181102362204722" footer="0.51181102362204722"/>
  <pageSetup paperSize="9" scale="70" fitToHeight="0" orientation="portrait" r:id="rId1"/>
  <headerFooter alignWithMargins="0">
    <oddHeader>&amp;R&amp;A</oddHeader>
    <oddFooter>&amp;C&amp;P</oddFooter>
  </headerFooter>
  <rowBreaks count="1" manualBreakCount="1">
    <brk id="56"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622"/>
  <sheetViews>
    <sheetView zoomScaleNormal="100" workbookViewId="0">
      <selection sqref="A1:AB1"/>
    </sheetView>
  </sheetViews>
  <sheetFormatPr defaultRowHeight="18.75" x14ac:dyDescent="0.4"/>
  <cols>
    <col min="1" max="1" width="3.375" style="914" customWidth="1"/>
    <col min="2" max="2" width="3.5" style="155" customWidth="1"/>
    <col min="3" max="3" width="16.875" style="44" customWidth="1"/>
    <col min="4" max="4" width="32.375" style="44" customWidth="1"/>
    <col min="5" max="26" width="3" style="44" customWidth="1"/>
    <col min="27" max="27" width="4" style="44" customWidth="1"/>
    <col min="28" max="28" width="1.25" style="44" customWidth="1"/>
    <col min="29" max="16384" width="9" style="44"/>
  </cols>
  <sheetData>
    <row r="1" spans="1:28" ht="48" customHeight="1" x14ac:dyDescent="0.4">
      <c r="A1" s="1267" t="s">
        <v>418</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row>
    <row r="2" spans="1:28" s="652" customFormat="1" ht="17.100000000000001" customHeight="1" x14ac:dyDescent="0.4">
      <c r="A2" s="1395" t="s">
        <v>585</v>
      </c>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row>
    <row r="3" spans="1:28" ht="17.100000000000001" customHeight="1" x14ac:dyDescent="0.4">
      <c r="A3" s="1440" t="s">
        <v>419</v>
      </c>
      <c r="B3" s="1440"/>
      <c r="C3" s="1440"/>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row>
    <row r="4" spans="1:28" ht="17.25" customHeight="1" thickBot="1" x14ac:dyDescent="0.45">
      <c r="A4" s="1978" t="s">
        <v>420</v>
      </c>
      <c r="B4" s="1978"/>
      <c r="C4" s="1978"/>
      <c r="D4" s="1978"/>
      <c r="E4" s="1979" t="s">
        <v>585</v>
      </c>
      <c r="F4" s="1979"/>
      <c r="G4" s="1979"/>
      <c r="H4" s="1979"/>
      <c r="I4" s="1979"/>
      <c r="J4" s="1979"/>
      <c r="K4" s="1979"/>
      <c r="L4" s="1979"/>
      <c r="M4" s="1979"/>
      <c r="N4" s="1979"/>
      <c r="O4" s="1979"/>
      <c r="P4" s="1979"/>
      <c r="Q4" s="1979"/>
      <c r="R4" s="1979"/>
      <c r="S4" s="1979"/>
      <c r="T4" s="1979"/>
      <c r="U4" s="1979"/>
      <c r="V4" s="1979"/>
      <c r="W4" s="1979"/>
      <c r="X4" s="1979"/>
      <c r="Y4" s="1979"/>
      <c r="Z4" s="1979"/>
      <c r="AA4" s="1979"/>
    </row>
    <row r="5" spans="1:28" ht="59.85" customHeight="1" x14ac:dyDescent="0.4">
      <c r="A5" s="1733" t="s">
        <v>251</v>
      </c>
      <c r="B5" s="1734"/>
      <c r="C5" s="1734"/>
      <c r="D5" s="1961"/>
      <c r="E5" s="1820" t="s">
        <v>227</v>
      </c>
      <c r="F5" s="1821"/>
      <c r="G5" s="1822" t="s">
        <v>293</v>
      </c>
      <c r="H5" s="1823"/>
      <c r="I5" s="1824"/>
      <c r="J5" s="1825" t="s">
        <v>294</v>
      </c>
      <c r="K5" s="1826"/>
      <c r="L5" s="1826"/>
      <c r="M5" s="1827"/>
      <c r="N5" s="1828" t="s">
        <v>275</v>
      </c>
      <c r="O5" s="1829"/>
      <c r="P5" s="1795" t="s">
        <v>239</v>
      </c>
      <c r="Q5" s="1797" t="s">
        <v>2832</v>
      </c>
      <c r="R5" s="1798"/>
      <c r="S5" s="1798"/>
      <c r="T5" s="1799"/>
      <c r="U5" s="1800" t="s">
        <v>16</v>
      </c>
      <c r="V5" s="1801"/>
      <c r="W5" s="1801"/>
      <c r="X5" s="1801"/>
      <c r="Y5" s="1802"/>
      <c r="Z5" s="1805" t="s">
        <v>249</v>
      </c>
      <c r="AA5" s="1973" t="s">
        <v>421</v>
      </c>
    </row>
    <row r="6" spans="1:28" ht="124.5" customHeight="1" x14ac:dyDescent="0.4">
      <c r="A6" s="1716"/>
      <c r="B6" s="1717"/>
      <c r="C6" s="1717"/>
      <c r="D6" s="1980"/>
      <c r="E6" s="690" t="s">
        <v>228</v>
      </c>
      <c r="F6" s="691" t="s">
        <v>23</v>
      </c>
      <c r="G6" s="692" t="s">
        <v>230</v>
      </c>
      <c r="H6" s="693" t="s">
        <v>28</v>
      </c>
      <c r="I6" s="694" t="s">
        <v>231</v>
      </c>
      <c r="J6" s="695" t="s">
        <v>233</v>
      </c>
      <c r="K6" s="696" t="s">
        <v>234</v>
      </c>
      <c r="L6" s="696" t="s">
        <v>235</v>
      </c>
      <c r="M6" s="697" t="s">
        <v>236</v>
      </c>
      <c r="N6" s="698" t="s">
        <v>338</v>
      </c>
      <c r="O6" s="699" t="s">
        <v>63</v>
      </c>
      <c r="P6" s="1796"/>
      <c r="Q6" s="700" t="s">
        <v>295</v>
      </c>
      <c r="R6" s="701" t="s">
        <v>296</v>
      </c>
      <c r="S6" s="701" t="s">
        <v>297</v>
      </c>
      <c r="T6" s="702" t="s">
        <v>243</v>
      </c>
      <c r="U6" s="703" t="s">
        <v>31</v>
      </c>
      <c r="V6" s="704" t="s">
        <v>17</v>
      </c>
      <c r="W6" s="704" t="s">
        <v>22</v>
      </c>
      <c r="X6" s="704" t="s">
        <v>339</v>
      </c>
      <c r="Y6" s="705" t="s">
        <v>69</v>
      </c>
      <c r="Z6" s="1806"/>
      <c r="AA6" s="1974"/>
    </row>
    <row r="7" spans="1:28" ht="15.95" customHeight="1" thickBot="1" x14ac:dyDescent="0.25">
      <c r="A7" s="1975" t="s">
        <v>422</v>
      </c>
      <c r="B7" s="1976"/>
      <c r="C7" s="1976"/>
      <c r="D7" s="1977"/>
      <c r="E7" s="706">
        <f>'７．障害学生数'!F10</f>
        <v>0</v>
      </c>
      <c r="F7" s="707">
        <f>'７．障害学生数'!G10</f>
        <v>0</v>
      </c>
      <c r="G7" s="708">
        <f>'７．障害学生数'!H10</f>
        <v>0</v>
      </c>
      <c r="H7" s="709">
        <f>'７．障害学生数'!I10</f>
        <v>0</v>
      </c>
      <c r="I7" s="710">
        <f>'７．障害学生数'!J10</f>
        <v>0</v>
      </c>
      <c r="J7" s="711">
        <f>'７．障害学生数'!K10</f>
        <v>0</v>
      </c>
      <c r="K7" s="712">
        <f>'７．障害学生数'!L10</f>
        <v>0</v>
      </c>
      <c r="L7" s="712">
        <f>'７．障害学生数'!M10</f>
        <v>0</v>
      </c>
      <c r="M7" s="713">
        <f>'７．障害学生数'!N10</f>
        <v>0</v>
      </c>
      <c r="N7" s="714">
        <f>'７．障害学生数'!O10</f>
        <v>0</v>
      </c>
      <c r="O7" s="715">
        <f>'７．障害学生数'!P10</f>
        <v>0</v>
      </c>
      <c r="P7" s="716">
        <f>'７．障害学生数'!Q10</f>
        <v>0</v>
      </c>
      <c r="Q7" s="717">
        <f>'７．障害学生数'!R10</f>
        <v>0</v>
      </c>
      <c r="R7" s="718">
        <f>'７．障害学生数'!S10</f>
        <v>0</v>
      </c>
      <c r="S7" s="718">
        <f>'７．障害学生数'!T10</f>
        <v>0</v>
      </c>
      <c r="T7" s="719">
        <f>'７．障害学生数'!U10</f>
        <v>0</v>
      </c>
      <c r="U7" s="720">
        <f>'７．障害学生数'!V10</f>
        <v>0</v>
      </c>
      <c r="V7" s="721">
        <f>'７．障害学生数'!W10</f>
        <v>0</v>
      </c>
      <c r="W7" s="721">
        <f>'７．障害学生数'!X10</f>
        <v>0</v>
      </c>
      <c r="X7" s="721">
        <f>'７．障害学生数'!Y10</f>
        <v>0</v>
      </c>
      <c r="Y7" s="722">
        <f>'７．障害学生数'!Z10</f>
        <v>0</v>
      </c>
      <c r="Z7" s="723">
        <f>'７．障害学生数'!AA10</f>
        <v>0</v>
      </c>
      <c r="AA7" s="724">
        <f>'７．障害学生数'!AB10</f>
        <v>0</v>
      </c>
    </row>
    <row r="8" spans="1:28" ht="15" customHeight="1" thickBot="1" x14ac:dyDescent="0.45">
      <c r="A8" s="1947" t="s">
        <v>86</v>
      </c>
      <c r="B8" s="725">
        <v>1</v>
      </c>
      <c r="C8" s="1969" t="s">
        <v>148</v>
      </c>
      <c r="D8" s="1970"/>
      <c r="E8" s="726">
        <f>IF(SUMIFS(障害学生情報入力シート!$AY$25:$AY$1024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8" s="727">
        <f>IF(SUMIFS(障害学生情報入力シート!$AY$25:$AY$1024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8" s="728"/>
      <c r="H8" s="729"/>
      <c r="I8" s="729"/>
      <c r="J8" s="729"/>
      <c r="K8" s="729"/>
      <c r="L8" s="729"/>
      <c r="M8" s="729"/>
      <c r="N8" s="729"/>
      <c r="O8" s="730"/>
      <c r="P8" s="727">
        <f>IF(SUMIFS(障害学生情報入力シート!$AY$25:$AY$1024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8" s="728"/>
      <c r="R8" s="729"/>
      <c r="S8" s="729"/>
      <c r="T8" s="729"/>
      <c r="U8" s="729"/>
      <c r="V8" s="729"/>
      <c r="W8" s="729"/>
      <c r="X8" s="729"/>
      <c r="Y8" s="729"/>
      <c r="Z8" s="731"/>
      <c r="AA8" s="732">
        <f>IF(SUM(E8:Z8)&gt;=1,1,0)</f>
        <v>0</v>
      </c>
    </row>
    <row r="9" spans="1:28" ht="15" customHeight="1" thickTop="1" thickBot="1" x14ac:dyDescent="0.45">
      <c r="A9" s="1947"/>
      <c r="B9" s="733">
        <v>2</v>
      </c>
      <c r="C9" s="1955" t="s">
        <v>149</v>
      </c>
      <c r="D9" s="1956"/>
      <c r="E9" s="734">
        <f>IF(SUMIFS(障害学生情報入力シート!$AZ$25:$AZ$1024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9" s="735">
        <f>IF(SUMIFS(障害学生情報入力シート!$AZ$25:$AZ$1024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9" s="735">
        <f>IF(SUMIFS(障害学生情報入力シート!$AZ$25:$AZ$1024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9" s="735">
        <f>IF(SUMIFS(障害学生情報入力シート!$AZ$25:$AZ$1024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9" s="735">
        <f>IF(SUMIFS(障害学生情報入力シート!$AZ$25:$AZ$1024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9" s="735">
        <f>IF(SUMIFS(障害学生情報入力シート!$AZ$25:$AZ$1024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9" s="735">
        <f>IF(SUMIFS(障害学生情報入力シート!$AZ$25:$AZ$1024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9" s="735">
        <f>IF(SUMIFS(障害学生情報入力シート!$AZ$25:$AZ$1024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9" s="735">
        <f>IF(SUMIFS(障害学生情報入力シート!$AZ$25:$AZ$1024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9" s="735">
        <f>IF(SUMIFS(障害学生情報入力シート!$AZ$25:$AZ$1024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9" s="735">
        <f>IF(SUMIFS(障害学生情報入力シート!$AZ$25:$AZ$1024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9" s="735">
        <f>IF(SUMIFS(障害学生情報入力シート!$AZ$25:$AZ$1024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9" s="735">
        <f>IF(SUMIFS(障害学生情報入力シート!$AZ$25:$AZ$1024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9" s="735">
        <f>IF(SUMIFS(障害学生情報入力シート!$AZ$25:$AZ$1024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9" s="735">
        <f>IF(SUMIFS(障害学生情報入力シート!$AZ$25:$AZ$1024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9" s="735">
        <f>IF(SUMIFS(障害学生情報入力シート!$AZ$25:$AZ$1024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9" s="735">
        <f>IF(SUMIFS(障害学生情報入力シート!$AZ$25:$AZ$1024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9" s="735">
        <f>IF(SUMIFS(障害学生情報入力シート!$AZ$25:$AZ$1024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9" s="735">
        <f>IF(SUMIFS(障害学生情報入力シート!$AZ$25:$AZ$1024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9" s="735">
        <f>IF(SUMIFS(障害学生情報入力シート!$AZ$25:$AZ$1024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9" s="735">
        <f>IF(SUMIFS(障害学生情報入力シート!$AZ$25:$AZ$1024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9" s="736">
        <f>IF(SUMIFS(障害学生情報入力シート!$AZ$25:$AZ$1024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9" s="737">
        <f t="shared" ref="AA9:AA35" si="0">IF(SUM(E9:Z9)&gt;=1,1,0)</f>
        <v>0</v>
      </c>
    </row>
    <row r="10" spans="1:28" ht="15" customHeight="1" thickTop="1" thickBot="1" x14ac:dyDescent="0.45">
      <c r="A10" s="1947"/>
      <c r="B10" s="733">
        <v>3</v>
      </c>
      <c r="C10" s="1971" t="s">
        <v>150</v>
      </c>
      <c r="D10" s="1972"/>
      <c r="E10" s="734">
        <f>IF(SUMIFS(障害学生情報入力シート!$BA$25:$BA$1024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0" s="735">
        <f>IF(SUMIFS(障害学生情報入力シート!$BA$25:$BA$1024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0" s="735">
        <f>IF(SUMIFS(障害学生情報入力シート!$BA$25:$BA$1024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0" s="735">
        <f>IF(SUMIFS(障害学生情報入力シート!$BA$25:$BA$1024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0" s="735">
        <f>IF(SUMIFS(障害学生情報入力シート!$BA$25:$BA$1024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0" s="735">
        <f>IF(SUMIFS(障害学生情報入力シート!$BA$25:$BA$1024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0" s="735">
        <f>IF(SUMIFS(障害学生情報入力シート!$BA$25:$BA$1024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0" s="735">
        <f>IF(SUMIFS(障害学生情報入力シート!$BA$25:$BA$1024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0" s="735">
        <f>IF(SUMIFS(障害学生情報入力シート!$BA$25:$BA$1024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0" s="735">
        <f>IF(SUMIFS(障害学生情報入力シート!$BA$25:$BA$1024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0" s="735">
        <f>IF(SUMIFS(障害学生情報入力シート!$BA$25:$BA$1024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0" s="735">
        <f>IF(SUMIFS(障害学生情報入力シート!$BA$25:$BA$1024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0" s="735">
        <f>IF(SUMIFS(障害学生情報入力シート!$BA$25:$BA$1024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0" s="735">
        <f>IF(SUMIFS(障害学生情報入力シート!$BA$25:$BA$1024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0" s="735">
        <f>IF(SUMIFS(障害学生情報入力シート!$BA$25:$BA$1024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0" s="735">
        <f>IF(SUMIFS(障害学生情報入力シート!$BA$25:$BA$1024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0" s="735">
        <f>IF(SUMIFS(障害学生情報入力シート!$BA$25:$BA$1024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0" s="735">
        <f>IF(SUMIFS(障害学生情報入力シート!$BA$25:$BA$1024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0" s="735">
        <f>IF(SUMIFS(障害学生情報入力シート!$BA$25:$BA$1024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0" s="735">
        <f>IF(SUMIFS(障害学生情報入力シート!$BA$25:$BA$1024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0" s="735">
        <f>IF(SUMIFS(障害学生情報入力シート!$BA$25:$BA$1024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0" s="736">
        <f>IF(SUMIFS(障害学生情報入力シート!$BA$25:$BA$1024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0" s="737">
        <f t="shared" si="0"/>
        <v>0</v>
      </c>
    </row>
    <row r="11" spans="1:28" ht="15" customHeight="1" thickTop="1" thickBot="1" x14ac:dyDescent="0.45">
      <c r="A11" s="1947"/>
      <c r="B11" s="733">
        <v>4</v>
      </c>
      <c r="C11" s="1971" t="s">
        <v>423</v>
      </c>
      <c r="D11" s="1972"/>
      <c r="E11" s="734">
        <f>IF(SUMIFS(障害学生情報入力シート!$BB$25:$BB$1024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1" s="735">
        <f>IF(SUMIFS(障害学生情報入力シート!$BB$25:$BB$1024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1" s="735">
        <f>IF(SUMIFS(障害学生情報入力シート!$BB$25:$BB$1024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1" s="735">
        <f>IF(SUMIFS(障害学生情報入力シート!$BB$25:$BB$1024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1" s="735">
        <f>IF(SUMIFS(障害学生情報入力シート!$BB$25:$BB$1024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1" s="735">
        <f>IF(SUMIFS(障害学生情報入力シート!$BB$25:$BB$1024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1" s="735">
        <f>IF(SUMIFS(障害学生情報入力シート!$BB$25:$BB$1024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1" s="735">
        <f>IF(SUMIFS(障害学生情報入力シート!$BB$25:$BB$1024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1" s="735">
        <f>IF(SUMIFS(障害学生情報入力シート!$BB$25:$BB$1024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1" s="735">
        <f>IF(SUMIFS(障害学生情報入力シート!$BB$25:$BB$1024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1" s="735">
        <f>IF(SUMIFS(障害学生情報入力シート!$BB$25:$BB$1024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1" s="735">
        <f>IF(SUMIFS(障害学生情報入力シート!$BB$25:$BB$1024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1" s="735">
        <f>IF(SUMIFS(障害学生情報入力シート!$BB$25:$BB$1024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1" s="735">
        <f>IF(SUMIFS(障害学生情報入力シート!$BB$25:$BB$1024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1" s="735">
        <f>IF(SUMIFS(障害学生情報入力シート!$BB$25:$BB$1024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1" s="735">
        <f>IF(SUMIFS(障害学生情報入力シート!$BB$25:$BB$1024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1" s="735">
        <f>IF(SUMIFS(障害学生情報入力シート!$BB$25:$BB$1024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1" s="735">
        <f>IF(SUMIFS(障害学生情報入力シート!$BB$25:$BB$1024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1" s="735">
        <f>IF(SUMIFS(障害学生情報入力シート!$BB$25:$BB$1024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1" s="735">
        <f>IF(SUMIFS(障害学生情報入力シート!$BB$25:$BB$1024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1" s="735">
        <f>IF(SUMIFS(障害学生情報入力シート!$BB$25:$BB$1024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1" s="736">
        <f>IF(SUMIFS(障害学生情報入力シート!$BB$25:$BB$1024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1" s="737">
        <f t="shared" si="0"/>
        <v>0</v>
      </c>
    </row>
    <row r="12" spans="1:28" ht="15" customHeight="1" thickTop="1" thickBot="1" x14ac:dyDescent="0.45">
      <c r="A12" s="1947"/>
      <c r="B12" s="733">
        <v>5</v>
      </c>
      <c r="C12" s="1971" t="s">
        <v>424</v>
      </c>
      <c r="D12" s="1972"/>
      <c r="E12" s="734">
        <f>IF(SUMIFS(障害学生情報入力シート!$BC$25:$BC$1024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2" s="735">
        <f>IF(SUMIFS(障害学生情報入力シート!$BC$25:$BC$1024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2" s="735">
        <f>IF(SUMIFS(障害学生情報入力シート!$BC$25:$BC$1024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2" s="735">
        <f>IF(SUMIFS(障害学生情報入力シート!$BC$25:$BC$1024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2" s="735">
        <f>IF(SUMIFS(障害学生情報入力シート!$BC$25:$BC$1024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2" s="735">
        <f>IF(SUMIFS(障害学生情報入力シート!$BC$25:$BC$1024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2" s="735">
        <f>IF(SUMIFS(障害学生情報入力シート!$BC$25:$BC$1024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2" s="735">
        <f>IF(SUMIFS(障害学生情報入力シート!$BC$25:$BC$1024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2" s="735">
        <f>IF(SUMIFS(障害学生情報入力シート!$BC$25:$BC$1024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2" s="735">
        <f>IF(SUMIFS(障害学生情報入力シート!$BC$25:$BC$1024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2" s="735">
        <f>IF(SUMIFS(障害学生情報入力シート!$BC$25:$BC$1024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2" s="735">
        <f>IF(SUMIFS(障害学生情報入力シート!$BC$25:$BC$1024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2" s="735">
        <f>IF(SUMIFS(障害学生情報入力シート!$BC$25:$BC$1024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2" s="735">
        <f>IF(SUMIFS(障害学生情報入力シート!$BC$25:$BC$1024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2" s="735">
        <f>IF(SUMIFS(障害学生情報入力シート!$BC$25:$BC$1024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2" s="735">
        <f>IF(SUMIFS(障害学生情報入力シート!$BC$25:$BC$1024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2" s="735">
        <f>IF(SUMIFS(障害学生情報入力シート!$BC$25:$BC$1024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2" s="735">
        <f>IF(SUMIFS(障害学生情報入力シート!$BC$25:$BC$1024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2" s="735">
        <f>IF(SUMIFS(障害学生情報入力シート!$BC$25:$BC$1024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2" s="735">
        <f>IF(SUMIFS(障害学生情報入力シート!$BC$25:$BC$1024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2" s="735">
        <f>IF(SUMIFS(障害学生情報入力シート!$BC$25:$BC$1024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2" s="736">
        <f>IF(SUMIFS(障害学生情報入力シート!$BC$25:$BC$1024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2" s="737">
        <f t="shared" si="0"/>
        <v>0</v>
      </c>
    </row>
    <row r="13" spans="1:28" ht="15" customHeight="1" thickTop="1" thickBot="1" x14ac:dyDescent="0.45">
      <c r="A13" s="1947"/>
      <c r="B13" s="733">
        <v>6</v>
      </c>
      <c r="C13" s="1971" t="s">
        <v>153</v>
      </c>
      <c r="D13" s="1972"/>
      <c r="E13" s="734">
        <f>IF(SUMIFS(障害学生情報入力シート!$BD$25:$BD$1024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3" s="735">
        <f>IF(SUMIFS(障害学生情報入力シート!$BD$25:$BD$1024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3" s="735">
        <f>IF(SUMIFS(障害学生情報入力シート!$BD$25:$BD$1024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3" s="735">
        <f>IF(SUMIFS(障害学生情報入力シート!$BD$25:$BD$1024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3" s="735">
        <f>IF(SUMIFS(障害学生情報入力シート!$BD$25:$BD$1024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3" s="738"/>
      <c r="K13" s="739"/>
      <c r="L13" s="739"/>
      <c r="M13" s="739"/>
      <c r="N13" s="739"/>
      <c r="O13" s="740"/>
      <c r="P13" s="735">
        <f>IF(SUMIFS(障害学生情報入力シート!$BD$25:$BD$1024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3" s="738"/>
      <c r="R13" s="739"/>
      <c r="S13" s="739"/>
      <c r="T13" s="739"/>
      <c r="U13" s="739"/>
      <c r="V13" s="739"/>
      <c r="W13" s="739"/>
      <c r="X13" s="739"/>
      <c r="Y13" s="739"/>
      <c r="Z13" s="741"/>
      <c r="AA13" s="737">
        <f t="shared" si="0"/>
        <v>0</v>
      </c>
    </row>
    <row r="14" spans="1:28" ht="15" customHeight="1" thickTop="1" thickBot="1" x14ac:dyDescent="0.45">
      <c r="A14" s="1947"/>
      <c r="B14" s="733">
        <v>7</v>
      </c>
      <c r="C14" s="1971" t="s">
        <v>425</v>
      </c>
      <c r="D14" s="1972"/>
      <c r="E14" s="734">
        <f>IF(SUMIFS(障害学生情報入力シート!$BE$25:$BE$1024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4" s="735">
        <f>IF(SUMIFS(障害学生情報入力シート!$BE$25:$BE$1024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4" s="735">
        <f>IF(SUMIFS(障害学生情報入力シート!$BE$25:$BE$1024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4" s="735">
        <f>IF(SUMIFS(障害学生情報入力シート!$BE$25:$BE$1024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4" s="735">
        <f>IF(SUMIFS(障害学生情報入力シート!$BE$25:$BE$1024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4" s="735">
        <f>IF(SUMIFS(障害学生情報入力シート!$BE$25:$BE$1024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4" s="735">
        <f>IF(SUMIFS(障害学生情報入力シート!$BE$25:$BE$1024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4" s="735">
        <f>IF(SUMIFS(障害学生情報入力シート!$BE$25:$BE$1024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4" s="735">
        <f>IF(SUMIFS(障害学生情報入力シート!$BE$25:$BE$1024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4" s="735">
        <f>IF(SUMIFS(障害学生情報入力シート!$BE$25:$BE$1024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4" s="735">
        <f>IF(SUMIFS(障害学生情報入力シート!$BE$25:$BE$1024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4" s="735">
        <f>IF(SUMIFS(障害学生情報入力シート!$BE$25:$BE$1024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4" s="735">
        <f>IF(SUMIFS(障害学生情報入力シート!$BE$25:$BE$1024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4" s="735">
        <f>IF(SUMIFS(障害学生情報入力シート!$BE$25:$BE$1024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4" s="735">
        <f>IF(SUMIFS(障害学生情報入力シート!$BE$25:$BE$1024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4" s="735">
        <f>IF(SUMIFS(障害学生情報入力シート!$BE$25:$BE$1024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4" s="735">
        <f>IF(SUMIFS(障害学生情報入力シート!$BE$25:$BE$1024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4" s="735">
        <f>IF(SUMIFS(障害学生情報入力シート!$BE$25:$BE$1024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4" s="735">
        <f>IF(SUMIFS(障害学生情報入力シート!$BE$25:$BE$1024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4" s="735">
        <f>IF(SUMIFS(障害学生情報入力シート!$BE$25:$BE$1024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4" s="735">
        <f>IF(SUMIFS(障害学生情報入力シート!$BE$25:$BE$1024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4" s="736">
        <f>IF(SUMIFS(障害学生情報入力シート!$BE$25:$BE$1024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4" s="737">
        <f t="shared" si="0"/>
        <v>0</v>
      </c>
    </row>
    <row r="15" spans="1:28" ht="15" customHeight="1" thickTop="1" thickBot="1" x14ac:dyDescent="0.45">
      <c r="A15" s="1947"/>
      <c r="B15" s="733">
        <v>8</v>
      </c>
      <c r="C15" s="1971" t="s">
        <v>426</v>
      </c>
      <c r="D15" s="1972"/>
      <c r="E15" s="734">
        <f>IF(SUMIFS(障害学生情報入力シート!$BF$25:$BF$1024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5" s="735">
        <f>IF(SUMIFS(障害学生情報入力シート!$BF$25:$BF$1024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5" s="735">
        <f>IF(SUMIFS(障害学生情報入力シート!$BF$25:$BF$1024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5" s="735">
        <f>IF(SUMIFS(障害学生情報入力シート!$BF$25:$BF$1024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5" s="735">
        <f>IF(SUMIFS(障害学生情報入力シート!$BF$25:$BF$1024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5" s="735">
        <f>IF(SUMIFS(障害学生情報入力シート!$BF$25:$BF$1024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5" s="735">
        <f>IF(SUMIFS(障害学生情報入力シート!$BF$25:$BF$1024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5" s="735">
        <f>IF(SUMIFS(障害学生情報入力シート!$BF$25:$BF$1024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5" s="735">
        <f>IF(SUMIFS(障害学生情報入力シート!$BF$25:$BF$1024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5" s="735">
        <f>IF(SUMIFS(障害学生情報入力シート!$BF$25:$BF$1024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5" s="735">
        <f>IF(SUMIFS(障害学生情報入力シート!$BF$25:$BF$1024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5" s="735">
        <f>IF(SUMIFS(障害学生情報入力シート!$BF$25:$BF$1024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5" s="735">
        <f>IF(SUMIFS(障害学生情報入力シート!$BF$25:$BF$1024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5" s="735">
        <f>IF(SUMIFS(障害学生情報入力シート!$BF$25:$BF$1024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5" s="735">
        <f>IF(SUMIFS(障害学生情報入力シート!$BF$25:$BF$1024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5" s="735">
        <f>IF(SUMIFS(障害学生情報入力シート!$BF$25:$BF$1024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5" s="735">
        <f>IF(SUMIFS(障害学生情報入力シート!$BF$25:$BF$1024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5" s="735">
        <f>IF(SUMIFS(障害学生情報入力シート!$BF$25:$BF$1024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5" s="735">
        <f>IF(SUMIFS(障害学生情報入力シート!$BF$25:$BF$1024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5" s="735">
        <f>IF(SUMIFS(障害学生情報入力シート!$BF$25:$BF$1024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5" s="735">
        <f>IF(SUMIFS(障害学生情報入力シート!$BF$25:$BF$1024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5" s="736">
        <f>IF(SUMIFS(障害学生情報入力シート!$BF$25:$BF$1024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5" s="737">
        <f t="shared" si="0"/>
        <v>0</v>
      </c>
      <c r="AB15" s="742"/>
    </row>
    <row r="16" spans="1:28" ht="15" customHeight="1" thickTop="1" thickBot="1" x14ac:dyDescent="0.45">
      <c r="A16" s="1947"/>
      <c r="B16" s="733">
        <v>9</v>
      </c>
      <c r="C16" s="1971" t="s">
        <v>156</v>
      </c>
      <c r="D16" s="1972"/>
      <c r="E16" s="734">
        <f>IF(SUMIFS(障害学生情報入力シート!$BG$25:$BG$1024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6" s="735">
        <f>IF(SUMIFS(障害学生情報入力シート!$BG$25:$BG$1024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6" s="735">
        <f>IF(SUMIFS(障害学生情報入力シート!$BG$25:$BG$1024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6" s="735">
        <f>IF(SUMIFS(障害学生情報入力シート!$BG$25:$BG$1024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6" s="735">
        <f>IF(SUMIFS(障害学生情報入力シート!$BG$25:$BG$1024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6" s="735">
        <f>IF(SUMIFS(障害学生情報入力シート!$BG$25:$BG$1024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6" s="735">
        <f>IF(SUMIFS(障害学生情報入力シート!$BG$25:$BG$1024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6" s="735">
        <f>IF(SUMIFS(障害学生情報入力シート!$BG$25:$BG$1024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6" s="735">
        <f>IF(SUMIFS(障害学生情報入力シート!$BG$25:$BG$1024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6" s="735">
        <f>IF(SUMIFS(障害学生情報入力シート!$BG$25:$BG$1024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6" s="735">
        <f>IF(SUMIFS(障害学生情報入力シート!$BG$25:$BG$1024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6" s="735">
        <f>IF(SUMIFS(障害学生情報入力シート!$BG$25:$BG$1024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6" s="735">
        <f>IF(SUMIFS(障害学生情報入力シート!$BG$25:$BG$1024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6" s="735">
        <f>IF(SUMIFS(障害学生情報入力シート!$BG$25:$BG$1024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6" s="735">
        <f>IF(SUMIFS(障害学生情報入力シート!$BG$25:$BG$1024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6" s="735">
        <f>IF(SUMIFS(障害学生情報入力シート!$BG$25:$BG$1024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6" s="735">
        <f>IF(SUMIFS(障害学生情報入力シート!$BG$25:$BG$1024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6" s="735">
        <f>IF(SUMIFS(障害学生情報入力シート!$BG$25:$BG$1024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6" s="735">
        <f>IF(SUMIFS(障害学生情報入力シート!$BG$25:$BG$1024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6" s="735">
        <f>IF(SUMIFS(障害学生情報入力シート!$BG$25:$BG$1024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6" s="735">
        <f>IF(SUMIFS(障害学生情報入力シート!$BG$25:$BG$1024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6" s="736">
        <f>IF(SUMIFS(障害学生情報入力シート!$BG$25:$BG$1024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6" s="737">
        <f t="shared" si="0"/>
        <v>0</v>
      </c>
    </row>
    <row r="17" spans="1:27" ht="15" customHeight="1" thickTop="1" thickBot="1" x14ac:dyDescent="0.45">
      <c r="A17" s="1947"/>
      <c r="B17" s="743">
        <v>10</v>
      </c>
      <c r="C17" s="1955" t="s">
        <v>157</v>
      </c>
      <c r="D17" s="1956"/>
      <c r="E17" s="734">
        <f>IF(SUMIFS(障害学生情報入力シート!$BH$25:$BH$1024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7" s="735">
        <f>IF(SUMIFS(障害学生情報入力シート!$BH$25:$BH$1024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7" s="735">
        <f>IF(SUMIFS(障害学生情報入力シート!$BH$25:$BH$1024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7" s="735">
        <f>IF(SUMIFS(障害学生情報入力シート!$BH$25:$BH$1024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7" s="735">
        <f>IF(SUMIFS(障害学生情報入力シート!$BH$25:$BH$1024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7" s="735">
        <f>IF(SUMIFS(障害学生情報入力シート!$BH$25:$BH$1024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7" s="735">
        <f>IF(SUMIFS(障害学生情報入力シート!$BH$25:$BH$1024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7" s="735">
        <f>IF(SUMIFS(障害学生情報入力シート!$BH$25:$BH$1024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7" s="735">
        <f>IF(SUMIFS(障害学生情報入力シート!$BH$25:$BH$1024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7" s="735">
        <f>IF(SUMIFS(障害学生情報入力シート!$BH$25:$BH$1024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7" s="735">
        <f>IF(SUMIFS(障害学生情報入力シート!$BH$25:$BH$1024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7" s="735">
        <f>IF(SUMIFS(障害学生情報入力シート!$BH$25:$BH$1024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7" s="735">
        <f>IF(SUMIFS(障害学生情報入力シート!$BH$25:$BH$1024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7" s="735">
        <f>IF(SUMIFS(障害学生情報入力シート!$BH$25:$BH$1024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7" s="735">
        <f>IF(SUMIFS(障害学生情報入力シート!$BH$25:$BH$1024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7" s="735">
        <f>IF(SUMIFS(障害学生情報入力シート!$BH$25:$BH$1024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7" s="735">
        <f>IF(SUMIFS(障害学生情報入力シート!$BH$25:$BH$1024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7" s="735">
        <f>IF(SUMIFS(障害学生情報入力シート!$BH$25:$BH$1024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7" s="735">
        <f>IF(SUMIFS(障害学生情報入力シート!$BH$25:$BH$1024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7" s="735">
        <f>IF(SUMIFS(障害学生情報入力シート!$BH$25:$BH$1024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7" s="735">
        <f>IF(SUMIFS(障害学生情報入力シート!$BH$25:$BH$1024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7" s="736">
        <f>IF(SUMIFS(障害学生情報入力シート!$BH$25:$BH$1024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7" s="744">
        <f t="shared" si="0"/>
        <v>0</v>
      </c>
    </row>
    <row r="18" spans="1:27" ht="15" customHeight="1" thickTop="1" thickBot="1" x14ac:dyDescent="0.45">
      <c r="A18" s="1947"/>
      <c r="B18" s="745">
        <v>11</v>
      </c>
      <c r="C18" s="1967" t="s">
        <v>158</v>
      </c>
      <c r="D18" s="1968"/>
      <c r="E18" s="734">
        <f>IF(SUMIFS(障害学生情報入力シート!$BI$25:$BI$1024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8" s="735">
        <f>IF(SUMIFS(障害学生情報入力シート!$BI$25:$BI$1024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8" s="735">
        <f>IF(SUMIFS(障害学生情報入力シート!$BI$25:$BI$1024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8" s="735">
        <f>IF(SUMIFS(障害学生情報入力シート!$BI$25:$BI$1024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8" s="735">
        <f>IF(SUMIFS(障害学生情報入力シート!$BI$25:$BI$1024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8" s="735">
        <f>IF(SUMIFS(障害学生情報入力シート!$BI$25:$BI$1024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8" s="735">
        <f>IF(SUMIFS(障害学生情報入力シート!$BI$25:$BI$1024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8" s="735">
        <f>IF(SUMIFS(障害学生情報入力シート!$BI$25:$BI$1024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8" s="735">
        <f>IF(SUMIFS(障害学生情報入力シート!$BI$25:$BI$1024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8" s="735">
        <f>IF(SUMIFS(障害学生情報入力シート!$BI$25:$BI$1024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8" s="735">
        <f>IF(SUMIFS(障害学生情報入力シート!$BI$25:$BI$1024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8" s="735">
        <f>IF(SUMIFS(障害学生情報入力シート!$BI$25:$BI$1024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8" s="735">
        <f>IF(SUMIFS(障害学生情報入力シート!$BI$25:$BI$1024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8" s="735">
        <f>IF(SUMIFS(障害学生情報入力シート!$BI$25:$BI$1024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8" s="735">
        <f>IF(SUMIFS(障害学生情報入力シート!$BI$25:$BI$1024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8" s="735">
        <f>IF(SUMIFS(障害学生情報入力シート!$BI$25:$BI$1024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8" s="735">
        <f>IF(SUMIFS(障害学生情報入力シート!$BI$25:$BI$1024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8" s="735">
        <f>IF(SUMIFS(障害学生情報入力シート!$BI$25:$BI$1024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8" s="735">
        <f>IF(SUMIFS(障害学生情報入力シート!$BI$25:$BI$1024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8" s="735">
        <f>IF(SUMIFS(障害学生情報入力シート!$BI$25:$BI$1024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8" s="735">
        <f>IF(SUMIFS(障害学生情報入力シート!$BI$25:$BI$1024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8" s="736">
        <f>IF(SUMIFS(障害学生情報入力シート!$BI$25:$BI$1024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8" s="746">
        <f t="shared" si="0"/>
        <v>0</v>
      </c>
    </row>
    <row r="19" spans="1:27" ht="15" customHeight="1" thickTop="1" thickBot="1" x14ac:dyDescent="0.45">
      <c r="A19" s="1947"/>
      <c r="B19" s="747">
        <v>12</v>
      </c>
      <c r="C19" s="1955" t="s">
        <v>159</v>
      </c>
      <c r="D19" s="1956"/>
      <c r="E19" s="734">
        <f>IF(SUMIFS(障害学生情報入力シート!$BJ$25:$BJ$1024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9" s="735">
        <f>IF(SUMIFS(障害学生情報入力シート!$BJ$25:$BJ$1024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9" s="735">
        <f>IF(SUMIFS(障害学生情報入力シート!$BJ$25:$BJ$1024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9" s="735">
        <f>IF(SUMIFS(障害学生情報入力シート!$BJ$25:$BJ$1024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9" s="735">
        <f>IF(SUMIFS(障害学生情報入力シート!$BJ$25:$BJ$1024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9" s="735">
        <f>IF(SUMIFS(障害学生情報入力シート!$BJ$25:$BJ$1024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9" s="735">
        <f>IF(SUMIFS(障害学生情報入力シート!$BJ$25:$BJ$1024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9" s="735">
        <f>IF(SUMIFS(障害学生情報入力シート!$BJ$25:$BJ$1024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9" s="735">
        <f>IF(SUMIFS(障害学生情報入力シート!$BJ$25:$BJ$1024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9" s="735">
        <f>IF(SUMIFS(障害学生情報入力シート!$BJ$25:$BJ$1024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9" s="735">
        <f>IF(SUMIFS(障害学生情報入力シート!$BJ$25:$BJ$1024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9" s="735">
        <f>IF(SUMIFS(障害学生情報入力シート!$BJ$25:$BJ$1024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9" s="735">
        <f>IF(SUMIFS(障害学生情報入力シート!$BJ$25:$BJ$1024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9" s="735">
        <f>IF(SUMIFS(障害学生情報入力シート!$BJ$25:$BJ$1024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9" s="735">
        <f>IF(SUMIFS(障害学生情報入力シート!$BJ$25:$BJ$1024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9" s="735">
        <f>IF(SUMIFS(障害学生情報入力シート!$BJ$25:$BJ$1024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9" s="735">
        <f>IF(SUMIFS(障害学生情報入力シート!$BJ$25:$BJ$1024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9" s="735">
        <f>IF(SUMIFS(障害学生情報入力シート!$BJ$25:$BJ$1024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9" s="735">
        <f>IF(SUMIFS(障害学生情報入力シート!$BJ$25:$BJ$1024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9" s="735">
        <f>IF(SUMIFS(障害学生情報入力シート!$BJ$25:$BJ$1024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9" s="735">
        <f>IF(SUMIFS(障害学生情報入力シート!$BJ$25:$BJ$1024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9" s="736">
        <f>IF(SUMIFS(障害学生情報入力シート!$BJ$25:$BJ$1024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9" s="744">
        <f t="shared" si="0"/>
        <v>0</v>
      </c>
    </row>
    <row r="20" spans="1:27" ht="15" customHeight="1" thickTop="1" thickBot="1" x14ac:dyDescent="0.45">
      <c r="A20" s="1947"/>
      <c r="B20" s="747">
        <v>13</v>
      </c>
      <c r="C20" s="1955" t="s">
        <v>160</v>
      </c>
      <c r="D20" s="1956"/>
      <c r="E20" s="734">
        <f>IF(SUMIFS(障害学生情報入力シート!$BK$25:$BK$1024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0" s="735">
        <f>IF(SUMIFS(障害学生情報入力シート!$BK$25:$BK$1024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0" s="735">
        <f>IF(SUMIFS(障害学生情報入力シート!$BK$25:$BK$1024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0" s="735">
        <f>IF(SUMIFS(障害学生情報入力シート!$BK$25:$BK$1024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0" s="735">
        <f>IF(SUMIFS(障害学生情報入力シート!$BK$25:$BK$1024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0" s="735">
        <f>IF(SUMIFS(障害学生情報入力シート!$BK$25:$BK$1024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0" s="735">
        <f>IF(SUMIFS(障害学生情報入力シート!$BK$25:$BK$1024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0" s="735">
        <f>IF(SUMIFS(障害学生情報入力シート!$BK$25:$BK$1024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0" s="735">
        <f>IF(SUMIFS(障害学生情報入力シート!$BK$25:$BK$1024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0" s="735">
        <f>IF(SUMIFS(障害学生情報入力シート!$BK$25:$BK$1024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0" s="735">
        <f>IF(SUMIFS(障害学生情報入力シート!$BK$25:$BK$1024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0" s="735">
        <f>IF(SUMIFS(障害学生情報入力シート!$BK$25:$BK$1024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0" s="735">
        <f>IF(SUMIFS(障害学生情報入力シート!$BK$25:$BK$1024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0" s="735">
        <f>IF(SUMIFS(障害学生情報入力シート!$BK$25:$BK$1024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0" s="735">
        <f>IF(SUMIFS(障害学生情報入力シート!$BK$25:$BK$1024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0" s="735">
        <f>IF(SUMIFS(障害学生情報入力シート!$BK$25:$BK$1024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0" s="735">
        <f>IF(SUMIFS(障害学生情報入力シート!$BK$25:$BK$1024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0" s="735">
        <f>IF(SUMIFS(障害学生情報入力シート!$BK$25:$BK$1024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0" s="735">
        <f>IF(SUMIFS(障害学生情報入力シート!$BK$25:$BK$1024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0" s="735">
        <f>IF(SUMIFS(障害学生情報入力シート!$BK$25:$BK$1024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0" s="735">
        <f>IF(SUMIFS(障害学生情報入力シート!$BK$25:$BK$1024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0" s="736">
        <f>IF(SUMIFS(障害学生情報入力シート!$BK$25:$BK$1024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0" s="744">
        <f t="shared" si="0"/>
        <v>0</v>
      </c>
    </row>
    <row r="21" spans="1:27" ht="15" customHeight="1" thickTop="1" thickBot="1" x14ac:dyDescent="0.45">
      <c r="A21" s="1947"/>
      <c r="B21" s="747">
        <v>14</v>
      </c>
      <c r="C21" s="1955" t="s">
        <v>161</v>
      </c>
      <c r="D21" s="1956"/>
      <c r="E21" s="734">
        <f>IF(SUMIFS(障害学生情報入力シート!$BL$25:$BL$1024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1" s="735">
        <f>IF(SUMIFS(障害学生情報入力シート!$BL$25:$BL$1024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1" s="735">
        <f>IF(SUMIFS(障害学生情報入力シート!$BL$25:$BL$1024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1" s="735">
        <f>IF(SUMIFS(障害学生情報入力シート!$BL$25:$BL$1024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1" s="735">
        <f>IF(SUMIFS(障害学生情報入力シート!$BL$25:$BL$1024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1" s="735">
        <f>IF(SUMIFS(障害学生情報入力シート!$BL$25:$BL$1024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1" s="735">
        <f>IF(SUMIFS(障害学生情報入力シート!$BL$25:$BL$1024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1" s="735">
        <f>IF(SUMIFS(障害学生情報入力シート!$BL$25:$BL$1024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1" s="735">
        <f>IF(SUMIFS(障害学生情報入力シート!$BL$25:$BL$1024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1" s="735">
        <f>IF(SUMIFS(障害学生情報入力シート!$BL$25:$BL$1024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1" s="735">
        <f>IF(SUMIFS(障害学生情報入力シート!$BL$25:$BL$1024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1" s="735">
        <f>IF(SUMIFS(障害学生情報入力シート!$BL$25:$BL$1024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1" s="735">
        <f>IF(SUMIFS(障害学生情報入力シート!$BL$25:$BL$1024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1" s="735">
        <f>IF(SUMIFS(障害学生情報入力シート!$BL$25:$BL$1024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1" s="735">
        <f>IF(SUMIFS(障害学生情報入力シート!$BL$25:$BL$1024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1" s="735">
        <f>IF(SUMIFS(障害学生情報入力シート!$BL$25:$BL$1024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1" s="735">
        <f>IF(SUMIFS(障害学生情報入力シート!$BL$25:$BL$1024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1" s="735">
        <f>IF(SUMIFS(障害学生情報入力シート!$BL$25:$BL$1024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1" s="735">
        <f>IF(SUMIFS(障害学生情報入力シート!$BL$25:$BL$1024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1" s="735">
        <f>IF(SUMIFS(障害学生情報入力シート!$BL$25:$BL$1024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1" s="735">
        <f>IF(SUMIFS(障害学生情報入力シート!$BL$25:$BL$1024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1" s="736">
        <f>IF(SUMIFS(障害学生情報入力シート!$BL$25:$BL$1024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1" s="744">
        <f t="shared" si="0"/>
        <v>0</v>
      </c>
    </row>
    <row r="22" spans="1:27" ht="15" customHeight="1" thickTop="1" thickBot="1" x14ac:dyDescent="0.45">
      <c r="A22" s="1947"/>
      <c r="B22" s="747">
        <v>15</v>
      </c>
      <c r="C22" s="1955" t="s">
        <v>162</v>
      </c>
      <c r="D22" s="1956"/>
      <c r="E22" s="734">
        <f>IF(SUMIFS(障害学生情報入力シート!$BM$25:$BM$1024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2" s="735">
        <f>IF(SUMIFS(障害学生情報入力シート!$BM$25:$BM$1024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2" s="735">
        <f>IF(SUMIFS(障害学生情報入力シート!$BM$25:$BM$1024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2" s="735">
        <f>IF(SUMIFS(障害学生情報入力シート!$BM$25:$BM$1024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2" s="735">
        <f>IF(SUMIFS(障害学生情報入力シート!$BM$25:$BM$1024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2" s="735">
        <f>IF(SUMIFS(障害学生情報入力シート!$BM$25:$BM$1024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2" s="735">
        <f>IF(SUMIFS(障害学生情報入力シート!$BM$25:$BM$1024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2" s="735">
        <f>IF(SUMIFS(障害学生情報入力シート!$BM$25:$BM$1024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2" s="735">
        <f>IF(SUMIFS(障害学生情報入力シート!$BM$25:$BM$1024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2" s="735">
        <f>IF(SUMIFS(障害学生情報入力シート!$BM$25:$BM$1024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2" s="735">
        <f>IF(SUMIFS(障害学生情報入力シート!$BM$25:$BM$1024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2" s="735">
        <f>IF(SUMIFS(障害学生情報入力シート!$BM$25:$BM$1024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2" s="735">
        <f>IF(SUMIFS(障害学生情報入力シート!$BM$25:$BM$1024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2" s="735">
        <f>IF(SUMIFS(障害学生情報入力シート!$BM$25:$BM$1024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2" s="735">
        <f>IF(SUMIFS(障害学生情報入力シート!$BM$25:$BM$1024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2" s="735">
        <f>IF(SUMIFS(障害学生情報入力シート!$BM$25:$BM$1024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2" s="735">
        <f>IF(SUMIFS(障害学生情報入力シート!$BM$25:$BM$1024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2" s="735">
        <f>IF(SUMIFS(障害学生情報入力シート!$BM$25:$BM$1024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2" s="735">
        <f>IF(SUMIFS(障害学生情報入力シート!$BM$25:$BM$1024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2" s="735">
        <f>IF(SUMIFS(障害学生情報入力シート!$BM$25:$BM$1024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2" s="735">
        <f>IF(SUMIFS(障害学生情報入力シート!$BM$25:$BM$1024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2" s="736">
        <f>IF(SUMIFS(障害学生情報入力シート!$BM$25:$BM$1024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2" s="744">
        <f t="shared" si="0"/>
        <v>0</v>
      </c>
    </row>
    <row r="23" spans="1:27" ht="15" customHeight="1" thickTop="1" thickBot="1" x14ac:dyDescent="0.45">
      <c r="A23" s="1947"/>
      <c r="B23" s="748">
        <v>16</v>
      </c>
      <c r="C23" s="1955" t="s">
        <v>163</v>
      </c>
      <c r="D23" s="1956"/>
      <c r="E23" s="734">
        <f>IF(SUMIFS(障害学生情報入力シート!$BN$25:$BN$1024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3" s="735">
        <f>IF(SUMIFS(障害学生情報入力シート!$BN$25:$BN$1024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3" s="735">
        <f>IF(SUMIFS(障害学生情報入力シート!$BN$25:$BN$1024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3" s="735">
        <f>IF(SUMIFS(障害学生情報入力シート!$BN$25:$BN$1024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3" s="735">
        <f>IF(SUMIFS(障害学生情報入力シート!$BN$25:$BN$1024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3" s="735">
        <f>IF(SUMIFS(障害学生情報入力シート!$BN$25:$BN$1024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3" s="735">
        <f>IF(SUMIFS(障害学生情報入力シート!$BN$25:$BN$1024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3" s="735">
        <f>IF(SUMIFS(障害学生情報入力シート!$BN$25:$BN$1024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3" s="735">
        <f>IF(SUMIFS(障害学生情報入力シート!$BN$25:$BN$1024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3" s="735">
        <f>IF(SUMIFS(障害学生情報入力シート!$BN$25:$BN$1024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3" s="735">
        <f>IF(SUMIFS(障害学生情報入力シート!$BN$25:$BN$1024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3" s="735">
        <f>IF(SUMIFS(障害学生情報入力シート!$BN$25:$BN$1024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3" s="735">
        <f>IF(SUMIFS(障害学生情報入力シート!$BN$25:$BN$1024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3" s="735">
        <f>IF(SUMIFS(障害学生情報入力シート!$BN$25:$BN$1024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3" s="735">
        <f>IF(SUMIFS(障害学生情報入力シート!$BN$25:$BN$1024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3" s="735">
        <f>IF(SUMIFS(障害学生情報入力シート!$BN$25:$BN$1024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3" s="735">
        <f>IF(SUMIFS(障害学生情報入力シート!$BN$25:$BN$1024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3" s="735">
        <f>IF(SUMIFS(障害学生情報入力シート!$BN$25:$BN$1024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3" s="735">
        <f>IF(SUMIFS(障害学生情報入力シート!$BN$25:$BN$1024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3" s="735">
        <f>IF(SUMIFS(障害学生情報入力シート!$BN$25:$BN$1024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3" s="735">
        <f>IF(SUMIFS(障害学生情報入力シート!$BN$25:$BN$1024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3" s="736">
        <f>IF(SUMIFS(障害学生情報入力シート!$BN$25:$BN$1024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3" s="744">
        <f t="shared" si="0"/>
        <v>0</v>
      </c>
    </row>
    <row r="24" spans="1:27" ht="15" customHeight="1" thickTop="1" thickBot="1" x14ac:dyDescent="0.45">
      <c r="A24" s="1947"/>
      <c r="B24" s="747">
        <v>17</v>
      </c>
      <c r="C24" s="1955" t="s">
        <v>164</v>
      </c>
      <c r="D24" s="1956"/>
      <c r="E24" s="734">
        <f>IF(SUMIFS(障害学生情報入力シート!$BO$25:$BO$1024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4" s="735">
        <f>IF(SUMIFS(障害学生情報入力シート!$BO$25:$BO$1024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4" s="735">
        <f>IF(SUMIFS(障害学生情報入力シート!$BO$25:$BO$1024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4" s="735">
        <f>IF(SUMIFS(障害学生情報入力シート!$BO$25:$BO$1024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4" s="735">
        <f>IF(SUMIFS(障害学生情報入力シート!$BO$25:$BO$1024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4" s="735">
        <f>IF(SUMIFS(障害学生情報入力シート!$BO$25:$BO$1024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4" s="735">
        <f>IF(SUMIFS(障害学生情報入力シート!$BO$25:$BO$1024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4" s="735">
        <f>IF(SUMIFS(障害学生情報入力シート!$BO$25:$BO$1024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4" s="735">
        <f>IF(SUMIFS(障害学生情報入力シート!$BO$25:$BO$1024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4" s="735">
        <f>IF(SUMIFS(障害学生情報入力シート!$BO$25:$BO$1024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4" s="735">
        <f>IF(SUMIFS(障害学生情報入力シート!$BO$25:$BO$1024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4" s="735">
        <f>IF(SUMIFS(障害学生情報入力シート!$BO$25:$BO$1024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4" s="735">
        <f>IF(SUMIFS(障害学生情報入力シート!$BO$25:$BO$1024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4" s="735">
        <f>IF(SUMIFS(障害学生情報入力シート!$BO$25:$BO$1024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4" s="735">
        <f>IF(SUMIFS(障害学生情報入力シート!$BO$25:$BO$1024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4" s="735">
        <f>IF(SUMIFS(障害学生情報入力シート!$BO$25:$BO$1024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4" s="735">
        <f>IF(SUMIFS(障害学生情報入力シート!$BO$25:$BO$1024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4" s="735">
        <f>IF(SUMIFS(障害学生情報入力シート!$BO$25:$BO$1024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4" s="735">
        <f>IF(SUMIFS(障害学生情報入力シート!$BO$25:$BO$1024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4" s="735">
        <f>IF(SUMIFS(障害学生情報入力シート!$BO$25:$BO$1024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4" s="735">
        <f>IF(SUMIFS(障害学生情報入力シート!$BO$25:$BO$1024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4" s="736">
        <f>IF(SUMIFS(障害学生情報入力シート!$BO$25:$BO$1024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4" s="744">
        <f t="shared" si="0"/>
        <v>0</v>
      </c>
    </row>
    <row r="25" spans="1:27" ht="15" customHeight="1" thickTop="1" thickBot="1" x14ac:dyDescent="0.45">
      <c r="A25" s="1947"/>
      <c r="B25" s="747">
        <v>18</v>
      </c>
      <c r="C25" s="1955" t="s">
        <v>165</v>
      </c>
      <c r="D25" s="1956"/>
      <c r="E25" s="749"/>
      <c r="F25" s="750"/>
      <c r="G25" s="735">
        <f>IF(SUMIFS(障害学生情報入力シート!$BP$25:$BP$1024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5" s="735">
        <f>IF(SUMIFS(障害学生情報入力シート!$BP$25:$BP$1024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5" s="735">
        <f>IF(SUMIFS(障害学生情報入力シート!$BP$25:$BP$1024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5" s="751"/>
      <c r="K25" s="752"/>
      <c r="L25" s="752"/>
      <c r="M25" s="752"/>
      <c r="N25" s="752"/>
      <c r="O25" s="750"/>
      <c r="P25" s="735">
        <f>IF(SUMIFS(障害学生情報入力シート!$BP$25:$BP$1024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5" s="751"/>
      <c r="R25" s="752"/>
      <c r="S25" s="752"/>
      <c r="T25" s="752"/>
      <c r="U25" s="752"/>
      <c r="V25" s="752"/>
      <c r="W25" s="752"/>
      <c r="X25" s="752"/>
      <c r="Y25" s="752"/>
      <c r="Z25" s="753"/>
      <c r="AA25" s="744">
        <f t="shared" si="0"/>
        <v>0</v>
      </c>
    </row>
    <row r="26" spans="1:27" ht="15" customHeight="1" thickTop="1" thickBot="1" x14ac:dyDescent="0.45">
      <c r="A26" s="1947"/>
      <c r="B26" s="747">
        <v>19</v>
      </c>
      <c r="C26" s="1955" t="s">
        <v>166</v>
      </c>
      <c r="D26" s="1956"/>
      <c r="E26" s="734">
        <f>IF(SUMIFS(障害学生情報入力シート!$BQ$25:$BQ$1024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6" s="735">
        <f>IF(SUMIFS(障害学生情報入力シート!$BQ$25:$BQ$1024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6" s="735">
        <f>IF(SUMIFS(障害学生情報入力シート!$BQ$25:$BQ$1024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6" s="735">
        <f>IF(SUMIFS(障害学生情報入力シート!$BQ$25:$BQ$1024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6" s="735">
        <f>IF(SUMIFS(障害学生情報入力シート!$BQ$25:$BQ$1024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6" s="735">
        <f>IF(SUMIFS(障害学生情報入力シート!$BQ$25:$BQ$1024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6" s="735">
        <f>IF(SUMIFS(障害学生情報入力シート!$BQ$25:$BQ$1024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6" s="735">
        <f>IF(SUMIFS(障害学生情報入力シート!$BQ$25:$BQ$1024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6" s="735">
        <f>IF(SUMIFS(障害学生情報入力シート!$BQ$25:$BQ$1024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6" s="735">
        <f>IF(SUMIFS(障害学生情報入力シート!$BQ$25:$BQ$1024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6" s="735">
        <f>IF(SUMIFS(障害学生情報入力シート!$BQ$25:$BQ$1024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6" s="735">
        <f>IF(SUMIFS(障害学生情報入力シート!$BQ$25:$BQ$1024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6" s="735">
        <f>IF(SUMIFS(障害学生情報入力シート!$BQ$25:$BQ$1024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6" s="735">
        <f>IF(SUMIFS(障害学生情報入力シート!$BQ$25:$BQ$1024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6" s="735">
        <f>IF(SUMIFS(障害学生情報入力シート!$BQ$25:$BQ$1024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6" s="735">
        <f>IF(SUMIFS(障害学生情報入力シート!$BQ$25:$BQ$1024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6" s="735">
        <f>IF(SUMIFS(障害学生情報入力シート!$BQ$25:$BQ$1024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6" s="735">
        <f>IF(SUMIFS(障害学生情報入力シート!$BQ$25:$BQ$1024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6" s="735">
        <f>IF(SUMIFS(障害学生情報入力シート!$BQ$25:$BQ$1024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6" s="735">
        <f>IF(SUMIFS(障害学生情報入力シート!$BQ$25:$BQ$1024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6" s="735">
        <f>IF(SUMIFS(障害学生情報入力シート!$BQ$25:$BQ$1024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6" s="736">
        <f>IF(SUMIFS(障害学生情報入力シート!$BQ$25:$BQ$1024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6" s="744">
        <f t="shared" si="0"/>
        <v>0</v>
      </c>
    </row>
    <row r="27" spans="1:27" ht="15" customHeight="1" thickTop="1" thickBot="1" x14ac:dyDescent="0.45">
      <c r="A27" s="1947"/>
      <c r="B27" s="747">
        <v>20</v>
      </c>
      <c r="C27" s="1955" t="s">
        <v>167</v>
      </c>
      <c r="D27" s="1956"/>
      <c r="E27" s="734">
        <f>IF(SUMIFS(障害学生情報入力シート!$BR$25:$BR$1024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7" s="735">
        <f>IF(SUMIFS(障害学生情報入力シート!$BR$25:$BR$1024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7" s="735">
        <f>IF(SUMIFS(障害学生情報入力シート!$BR$25:$BR$1024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7" s="735">
        <f>IF(SUMIFS(障害学生情報入力シート!$BR$25:$BR$1024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7" s="735">
        <f>IF(SUMIFS(障害学生情報入力シート!$BR$25:$BR$1024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7" s="735">
        <f>IF(SUMIFS(障害学生情報入力シート!$BR$25:$BR$1024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7" s="735">
        <f>IF(SUMIFS(障害学生情報入力シート!$BR$25:$BR$1024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7" s="735">
        <f>IF(SUMIFS(障害学生情報入力シート!$BR$25:$BR$1024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7" s="735">
        <f>IF(SUMIFS(障害学生情報入力シート!$BR$25:$BR$1024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7" s="735">
        <f>IF(SUMIFS(障害学生情報入力シート!$BR$25:$BR$1024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7" s="735">
        <f>IF(SUMIFS(障害学生情報入力シート!$BR$25:$BR$1024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7" s="735">
        <f>IF(SUMIFS(障害学生情報入力シート!$BR$25:$BR$1024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7" s="735">
        <f>IF(SUMIFS(障害学生情報入力シート!$BR$25:$BR$1024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7" s="735">
        <f>IF(SUMIFS(障害学生情報入力シート!$BR$25:$BR$1024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7" s="735">
        <f>IF(SUMIFS(障害学生情報入力シート!$BR$25:$BR$1024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7" s="735">
        <f>IF(SUMIFS(障害学生情報入力シート!$BR$25:$BR$1024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7" s="735">
        <f>IF(SUMIFS(障害学生情報入力シート!$BR$25:$BR$1024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7" s="735">
        <f>IF(SUMIFS(障害学生情報入力シート!$BR$25:$BR$1024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7" s="735">
        <f>IF(SUMIFS(障害学生情報入力シート!$BR$25:$BR$1024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7" s="735">
        <f>IF(SUMIFS(障害学生情報入力シート!$BR$25:$BR$1024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7" s="735">
        <f>IF(SUMIFS(障害学生情報入力シート!$BR$25:$BR$1024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7" s="736">
        <f>IF(SUMIFS(障害学生情報入力シート!$BR$25:$BR$1024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7" s="744">
        <f t="shared" si="0"/>
        <v>0</v>
      </c>
    </row>
    <row r="28" spans="1:27" ht="15" customHeight="1" thickTop="1" thickBot="1" x14ac:dyDescent="0.45">
      <c r="A28" s="1947"/>
      <c r="B28" s="747">
        <v>21</v>
      </c>
      <c r="C28" s="1957" t="s">
        <v>168</v>
      </c>
      <c r="D28" s="1958"/>
      <c r="E28" s="734">
        <f>IF(SUMIFS(障害学生情報入力シート!$BS$25:$BS$1024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8" s="735">
        <f>IF(SUMIFS(障害学生情報入力シート!$BS$25:$BS$1024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8" s="735">
        <f>IF(SUMIFS(障害学生情報入力シート!$BS$25:$BS$1024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8" s="735">
        <f>IF(SUMIFS(障害学生情報入力シート!$BS$25:$BS$1024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8" s="735">
        <f>IF(SUMIFS(障害学生情報入力シート!$BS$25:$BS$1024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8" s="735">
        <f>IF(SUMIFS(障害学生情報入力シート!$BS$25:$BS$1024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8" s="735">
        <f>IF(SUMIFS(障害学生情報入力シート!$BS$25:$BS$1024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8" s="735">
        <f>IF(SUMIFS(障害学生情報入力シート!$BS$25:$BS$1024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8" s="735">
        <f>IF(SUMIFS(障害学生情報入力シート!$BS$25:$BS$1024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8" s="735">
        <f>IF(SUMIFS(障害学生情報入力シート!$BS$25:$BS$1024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8" s="735">
        <f>IF(SUMIFS(障害学生情報入力シート!$BS$25:$BS$1024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8" s="735">
        <f>IF(SUMIFS(障害学生情報入力シート!$BS$25:$BS$1024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8" s="735">
        <f>IF(SUMIFS(障害学生情報入力シート!$BS$25:$BS$1024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8" s="735">
        <f>IF(SUMIFS(障害学生情報入力シート!$BS$25:$BS$1024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8" s="735">
        <f>IF(SUMIFS(障害学生情報入力シート!$BS$25:$BS$1024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8" s="735">
        <f>IF(SUMIFS(障害学生情報入力シート!$BS$25:$BS$1024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8" s="735">
        <f>IF(SUMIFS(障害学生情報入力シート!$BS$25:$BS$1024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8" s="735">
        <f>IF(SUMIFS(障害学生情報入力シート!$BS$25:$BS$1024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8" s="735">
        <f>IF(SUMIFS(障害学生情報入力シート!$BS$25:$BS$1024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8" s="735">
        <f>IF(SUMIFS(障害学生情報入力シート!$BS$25:$BS$1024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8" s="735">
        <f>IF(SUMIFS(障害学生情報入力シート!$BS$25:$BS$1024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8" s="736">
        <f>IF(SUMIFS(障害学生情報入力シート!$BS$25:$BS$1024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8" s="744">
        <f t="shared" si="0"/>
        <v>0</v>
      </c>
    </row>
    <row r="29" spans="1:27" ht="15" customHeight="1" thickTop="1" thickBot="1" x14ac:dyDescent="0.45">
      <c r="A29" s="1947"/>
      <c r="B29" s="747">
        <v>22</v>
      </c>
      <c r="C29" s="1957" t="s">
        <v>169</v>
      </c>
      <c r="D29" s="1958"/>
      <c r="E29" s="734">
        <f>IF(SUMIFS(障害学生情報入力シート!$BT$25:$BT$1024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9" s="735">
        <f>IF(SUMIFS(障害学生情報入力シート!$BT$25:$BT$1024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9" s="735">
        <f>IF(SUMIFS(障害学生情報入力シート!$BT$25:$BT$1024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9" s="735">
        <f>IF(SUMIFS(障害学生情報入力シート!$BT$25:$BT$1024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9" s="735">
        <f>IF(SUMIFS(障害学生情報入力シート!$BT$25:$BT$1024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9" s="735">
        <f>IF(SUMIFS(障害学生情報入力シート!$BT$25:$BT$1024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9" s="735">
        <f>IF(SUMIFS(障害学生情報入力シート!$BT$25:$BT$1024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9" s="735">
        <f>IF(SUMIFS(障害学生情報入力シート!$BT$25:$BT$1024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9" s="735">
        <f>IF(SUMIFS(障害学生情報入力シート!$BT$25:$BT$1024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9" s="735">
        <f>IF(SUMIFS(障害学生情報入力シート!$BT$25:$BT$1024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9" s="735">
        <f>IF(SUMIFS(障害学生情報入力シート!$BT$25:$BT$1024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9" s="735">
        <f>IF(SUMIFS(障害学生情報入力シート!$BT$25:$BT$1024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9" s="735">
        <f>IF(SUMIFS(障害学生情報入力シート!$BT$25:$BT$1024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9" s="735">
        <f>IF(SUMIFS(障害学生情報入力シート!$BT$25:$BT$1024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9" s="735">
        <f>IF(SUMIFS(障害学生情報入力シート!$BT$25:$BT$1024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9" s="735">
        <f>IF(SUMIFS(障害学生情報入力シート!$BT$25:$BT$1024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9" s="735">
        <f>IF(SUMIFS(障害学生情報入力シート!$BT$25:$BT$1024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9" s="735">
        <f>IF(SUMIFS(障害学生情報入力シート!$BT$25:$BT$1024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9" s="735">
        <f>IF(SUMIFS(障害学生情報入力シート!$BT$25:$BT$1024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9" s="735">
        <f>IF(SUMIFS(障害学生情報入力シート!$BT$25:$BT$1024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9" s="735">
        <f>IF(SUMIFS(障害学生情報入力シート!$BT$25:$BT$1024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9" s="736">
        <f>IF(SUMIFS(障害学生情報入力シート!$BT$25:$BT$1024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9" s="744">
        <f t="shared" si="0"/>
        <v>0</v>
      </c>
    </row>
    <row r="30" spans="1:27" ht="15" customHeight="1" thickTop="1" thickBot="1" x14ac:dyDescent="0.45">
      <c r="A30" s="1947"/>
      <c r="B30" s="747">
        <v>23</v>
      </c>
      <c r="C30" s="1957" t="s">
        <v>170</v>
      </c>
      <c r="D30" s="1958"/>
      <c r="E30" s="734">
        <f>IF(SUMIFS(障害学生情報入力シート!$BU$25:$BU$1024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0" s="735">
        <f>IF(SUMIFS(障害学生情報入力シート!$BU$25:$BU$1024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0" s="735">
        <f>IF(SUMIFS(障害学生情報入力シート!$BU$25:$BU$1024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0" s="735">
        <f>IF(SUMIFS(障害学生情報入力シート!$BU$25:$BU$1024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0" s="735">
        <f>IF(SUMIFS(障害学生情報入力シート!$BU$25:$BU$1024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0" s="735">
        <f>IF(SUMIFS(障害学生情報入力シート!$BU$25:$BU$1024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0" s="735">
        <f>IF(SUMIFS(障害学生情報入力シート!$BU$25:$BU$1024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0" s="735">
        <f>IF(SUMIFS(障害学生情報入力シート!$BU$25:$BU$1024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0" s="735">
        <f>IF(SUMIFS(障害学生情報入力シート!$BU$25:$BU$1024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0" s="735">
        <f>IF(SUMIFS(障害学生情報入力シート!$BU$25:$BU$1024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0" s="735">
        <f>IF(SUMIFS(障害学生情報入力シート!$BU$25:$BU$1024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0" s="735">
        <f>IF(SUMIFS(障害学生情報入力シート!$BU$25:$BU$1024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0" s="735">
        <f>IF(SUMIFS(障害学生情報入力シート!$BU$25:$BU$1024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0" s="735">
        <f>IF(SUMIFS(障害学生情報入力シート!$BU$25:$BU$1024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0" s="735">
        <f>IF(SUMIFS(障害学生情報入力シート!$BU$25:$BU$1024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0" s="735">
        <f>IF(SUMIFS(障害学生情報入力シート!$BU$25:$BU$1024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0" s="735">
        <f>IF(SUMIFS(障害学生情報入力シート!$BU$25:$BU$1024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0" s="735">
        <f>IF(SUMIFS(障害学生情報入力シート!$BU$25:$BU$1024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0" s="735">
        <f>IF(SUMIFS(障害学生情報入力シート!$BU$25:$BU$1024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0" s="735">
        <f>IF(SUMIFS(障害学生情報入力シート!$BU$25:$BU$1024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0" s="735">
        <f>IF(SUMIFS(障害学生情報入力シート!$BU$25:$BU$1024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0" s="736">
        <f>IF(SUMIFS(障害学生情報入力シート!$BU$25:$BU$1024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0" s="744">
        <f t="shared" si="0"/>
        <v>0</v>
      </c>
    </row>
    <row r="31" spans="1:27" ht="15" customHeight="1" thickTop="1" thickBot="1" x14ac:dyDescent="0.45">
      <c r="A31" s="1947"/>
      <c r="B31" s="747">
        <v>24</v>
      </c>
      <c r="C31" s="1957" t="s">
        <v>171</v>
      </c>
      <c r="D31" s="1958"/>
      <c r="E31" s="734">
        <f>IF(SUMIFS(障害学生情報入力シート!$BV$25:$BV$1024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1" s="735">
        <f>IF(SUMIFS(障害学生情報入力シート!$BV$25:$BV$1024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1" s="735">
        <f>IF(SUMIFS(障害学生情報入力シート!$BV$25:$BV$1024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1" s="735">
        <f>IF(SUMIFS(障害学生情報入力シート!$BV$25:$BV$1024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1" s="735">
        <f>IF(SUMIFS(障害学生情報入力シート!$BV$25:$BV$1024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1" s="735">
        <f>IF(SUMIFS(障害学生情報入力シート!$BV$25:$BV$1024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1" s="735">
        <f>IF(SUMIFS(障害学生情報入力シート!$BV$25:$BV$1024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1" s="735">
        <f>IF(SUMIFS(障害学生情報入力シート!$BV$25:$BV$1024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1" s="735">
        <f>IF(SUMIFS(障害学生情報入力シート!$BV$25:$BV$1024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1" s="735">
        <f>IF(SUMIFS(障害学生情報入力シート!$BV$25:$BV$1024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1" s="735">
        <f>IF(SUMIFS(障害学生情報入力シート!$BV$25:$BV$1024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1" s="735">
        <f>IF(SUMIFS(障害学生情報入力シート!$BV$25:$BV$1024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1" s="735">
        <f>IF(SUMIFS(障害学生情報入力シート!$BV$25:$BV$1024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1" s="735">
        <f>IF(SUMIFS(障害学生情報入力シート!$BV$25:$BV$1024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1" s="735">
        <f>IF(SUMIFS(障害学生情報入力シート!$BV$25:$BV$1024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1" s="735">
        <f>IF(SUMIFS(障害学生情報入力シート!$BV$25:$BV$1024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1" s="735">
        <f>IF(SUMIFS(障害学生情報入力シート!$BV$25:$BV$1024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1" s="735">
        <f>IF(SUMIFS(障害学生情報入力シート!$BV$25:$BV$1024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1" s="735">
        <f>IF(SUMIFS(障害学生情報入力シート!$BV$25:$BV$1024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1" s="735">
        <f>IF(SUMIFS(障害学生情報入力シート!$BV$25:$BV$1024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1" s="735">
        <f>IF(SUMIFS(障害学生情報入力シート!$BV$25:$BV$1024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1" s="736">
        <f>IF(SUMIFS(障害学生情報入力シート!$BV$25:$BV$1024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1" s="744">
        <f t="shared" si="0"/>
        <v>0</v>
      </c>
    </row>
    <row r="32" spans="1:27" ht="15" customHeight="1" thickTop="1" thickBot="1" x14ac:dyDescent="0.45">
      <c r="A32" s="1947"/>
      <c r="B32" s="747">
        <v>25</v>
      </c>
      <c r="C32" s="1957" t="s">
        <v>172</v>
      </c>
      <c r="D32" s="1958"/>
      <c r="E32" s="734">
        <f>IF(SUMIFS(障害学生情報入力シート!$BW$25:$BW$1024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2" s="735">
        <f>IF(SUMIFS(障害学生情報入力シート!$BW$25:$BW$1024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2" s="735">
        <f>IF(SUMIFS(障害学生情報入力シート!$BW$25:$BW$1024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2" s="735">
        <f>IF(SUMIFS(障害学生情報入力シート!$BW$25:$BW$1024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2" s="735">
        <f>IF(SUMIFS(障害学生情報入力シート!$BW$25:$BW$1024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2" s="735">
        <f>IF(SUMIFS(障害学生情報入力シート!$BW$25:$BW$1024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2" s="735">
        <f>IF(SUMIFS(障害学生情報入力シート!$BW$25:$BW$1024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2" s="735">
        <f>IF(SUMIFS(障害学生情報入力シート!$BW$25:$BW$1024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2" s="735">
        <f>IF(SUMIFS(障害学生情報入力シート!$BW$25:$BW$1024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2" s="735">
        <f>IF(SUMIFS(障害学生情報入力シート!$BW$25:$BW$1024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2" s="735">
        <f>IF(SUMIFS(障害学生情報入力シート!$BW$25:$BW$1024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2" s="735">
        <f>IF(SUMIFS(障害学生情報入力シート!$BW$25:$BW$1024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2" s="735">
        <f>IF(SUMIFS(障害学生情報入力シート!$BW$25:$BW$1024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2" s="735">
        <f>IF(SUMIFS(障害学生情報入力シート!$BW$25:$BW$1024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2" s="735">
        <f>IF(SUMIFS(障害学生情報入力シート!$BW$25:$BW$1024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2" s="735">
        <f>IF(SUMIFS(障害学生情報入力シート!$BW$25:$BW$1024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2" s="735">
        <f>IF(SUMIFS(障害学生情報入力シート!$BW$25:$BW$1024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2" s="735">
        <f>IF(SUMIFS(障害学生情報入力シート!$BW$25:$BW$1024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2" s="735">
        <f>IF(SUMIFS(障害学生情報入力シート!$BW$25:$BW$1024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2" s="735">
        <f>IF(SUMIFS(障害学生情報入力シート!$BW$25:$BW$1024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2" s="735">
        <f>IF(SUMIFS(障害学生情報入力シート!$BW$25:$BW$1024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2" s="736">
        <f>IF(SUMIFS(障害学生情報入力シート!$BW$25:$BW$1024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2" s="744">
        <f t="shared" si="0"/>
        <v>0</v>
      </c>
    </row>
    <row r="33" spans="1:27" ht="15" customHeight="1" thickTop="1" thickBot="1" x14ac:dyDescent="0.45">
      <c r="A33" s="1947"/>
      <c r="B33" s="747">
        <v>26</v>
      </c>
      <c r="C33" s="1957" t="s">
        <v>173</v>
      </c>
      <c r="D33" s="1958"/>
      <c r="E33" s="734">
        <f>IF(SUMIFS(障害学生情報入力シート!$BX$25:$BX$1024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3" s="735">
        <f>IF(SUMIFS(障害学生情報入力シート!$BX$25:$BX$1024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3" s="735">
        <f>IF(SUMIFS(障害学生情報入力シート!$BX$25:$BX$1024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3" s="735">
        <f>IF(SUMIFS(障害学生情報入力シート!$BX$25:$BX$1024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3" s="735">
        <f>IF(SUMIFS(障害学生情報入力シート!$BX$25:$BX$1024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3" s="735">
        <f>IF(SUMIFS(障害学生情報入力シート!$BX$25:$BX$1024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3" s="735">
        <f>IF(SUMIFS(障害学生情報入力シート!$BX$25:$BX$1024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3" s="735">
        <f>IF(SUMIFS(障害学生情報入力シート!$BX$25:$BX$1024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3" s="735">
        <f>IF(SUMIFS(障害学生情報入力シート!$BX$25:$BX$1024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3" s="735">
        <f>IF(SUMIFS(障害学生情報入力シート!$BX$25:$BX$1024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3" s="735">
        <f>IF(SUMIFS(障害学生情報入力シート!$BX$25:$BX$1024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3" s="735">
        <f>IF(SUMIFS(障害学生情報入力シート!$BX$25:$BX$1024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3" s="735">
        <f>IF(SUMIFS(障害学生情報入力シート!$BX$25:$BX$1024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3" s="735">
        <f>IF(SUMIFS(障害学生情報入力シート!$BX$25:$BX$1024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3" s="735">
        <f>IF(SUMIFS(障害学生情報入力シート!$BX$25:$BX$1024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3" s="735">
        <f>IF(SUMIFS(障害学生情報入力シート!$BX$25:$BX$1024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3" s="735">
        <f>IF(SUMIFS(障害学生情報入力シート!$BX$25:$BX$1024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3" s="735">
        <f>IF(SUMIFS(障害学生情報入力シート!$BX$25:$BX$1024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3" s="735">
        <f>IF(SUMIFS(障害学生情報入力シート!$BX$25:$BX$1024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3" s="735">
        <f>IF(SUMIFS(障害学生情報入力シート!$BX$25:$BX$1024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3" s="735">
        <f>IF(SUMIFS(障害学生情報入力シート!$BX$25:$BX$1024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3" s="736">
        <f>IF(SUMIFS(障害学生情報入力シート!$BX$25:$BX$1024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3" s="744">
        <f t="shared" si="0"/>
        <v>0</v>
      </c>
    </row>
    <row r="34" spans="1:27" ht="15" customHeight="1" thickTop="1" thickBot="1" x14ac:dyDescent="0.45">
      <c r="A34" s="1947"/>
      <c r="B34" s="747">
        <v>27</v>
      </c>
      <c r="C34" s="1957" t="s">
        <v>174</v>
      </c>
      <c r="D34" s="1958"/>
      <c r="E34" s="734">
        <f>IF(SUMIFS(障害学生情報入力シート!$BY$25:$BY$1024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4" s="735">
        <f>IF(SUMIFS(障害学生情報入力シート!$BY$25:$BY$1024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4" s="735">
        <f>IF(SUMIFS(障害学生情報入力シート!$BY$25:$BY$1024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4" s="735">
        <f>IF(SUMIFS(障害学生情報入力シート!$BY$25:$BY$1024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4" s="735">
        <f>IF(SUMIFS(障害学生情報入力シート!$BY$25:$BY$1024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4" s="735">
        <f>IF(SUMIFS(障害学生情報入力シート!$BY$25:$BY$1024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4" s="735">
        <f>IF(SUMIFS(障害学生情報入力シート!$BY$25:$BY$1024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4" s="735">
        <f>IF(SUMIFS(障害学生情報入力シート!$BY$25:$BY$1024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4" s="735">
        <f>IF(SUMIFS(障害学生情報入力シート!$BY$25:$BY$1024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4" s="735">
        <f>IF(SUMIFS(障害学生情報入力シート!$BY$25:$BY$1024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4" s="735">
        <f>IF(SUMIFS(障害学生情報入力シート!$BY$25:$BY$1024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4" s="735">
        <f>IF(SUMIFS(障害学生情報入力シート!$BY$25:$BY$1024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4" s="735">
        <f>IF(SUMIFS(障害学生情報入力シート!$BY$25:$BY$1024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4" s="735">
        <f>IF(SUMIFS(障害学生情報入力シート!$BY$25:$BY$1024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4" s="735">
        <f>IF(SUMIFS(障害学生情報入力シート!$BY$25:$BY$1024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4" s="735">
        <f>IF(SUMIFS(障害学生情報入力シート!$BY$25:$BY$1024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4" s="735">
        <f>IF(SUMIFS(障害学生情報入力シート!$BY$25:$BY$1024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4" s="735">
        <f>IF(SUMIFS(障害学生情報入力シート!$BY$25:$BY$1024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4" s="735">
        <f>IF(SUMIFS(障害学生情報入力シート!$BY$25:$BY$1024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4" s="735">
        <f>IF(SUMIFS(障害学生情報入力シート!$BY$25:$BY$1024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4" s="735">
        <f>IF(SUMIFS(障害学生情報入力シート!$BY$25:$BY$1024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4" s="736">
        <f>IF(SUMIFS(障害学生情報入力シート!$BY$25:$BY$1024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4" s="744">
        <f t="shared" si="0"/>
        <v>0</v>
      </c>
    </row>
    <row r="35" spans="1:27" ht="15" customHeight="1" thickTop="1" thickBot="1" x14ac:dyDescent="0.45">
      <c r="A35" s="1948"/>
      <c r="B35" s="754">
        <v>28</v>
      </c>
      <c r="C35" s="1959" t="s">
        <v>175</v>
      </c>
      <c r="D35" s="1960"/>
      <c r="E35" s="755">
        <f>IF(SUMIFS(障害学生情報入力シート!$BZ$25:$BZ$1024,障害学生情報入力シート!$CA$25:$CA$1024,"&lt;&gt;"&amp;"",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5" s="756">
        <f>IF(SUMIFS(障害学生情報入力シート!$BZ$25:$BZ$1024,障害学生情報入力シート!$CA$25:$CA$1024,"&lt;&gt;"&amp;"",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5" s="756">
        <f>IF(SUMIFS(障害学生情報入力シート!$BZ$25:$BZ$1024,障害学生情報入力シート!$CA$25:$CA$1024,"&lt;&gt;"&amp;"",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5" s="756">
        <f>IF(SUMIFS(障害学生情報入力シート!$BZ$25:$BZ$1024,障害学生情報入力シート!$CA$25:$CA$1024,"&lt;&gt;"&amp;"",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5" s="756">
        <f>IF(SUMIFS(障害学生情報入力シート!$BZ$25:$BZ$1024,障害学生情報入力シート!$CA$25:$CA$1024,"&lt;&gt;"&amp;"",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5" s="756">
        <f>IF(SUMIFS(障害学生情報入力シート!$BZ$25:$BZ$1024,障害学生情報入力シート!$CA$25:$CA$1024,"&lt;&gt;"&amp;"",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5" s="756">
        <f>IF(SUMIFS(障害学生情報入力シート!$BZ$25:$BZ$1024,障害学生情報入力シート!$CA$25:$CA$1024,"&lt;&gt;"&amp;"",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5" s="756">
        <f>IF(SUMIFS(障害学生情報入力シート!$BZ$25:$BZ$1024,障害学生情報入力シート!$CA$25:$CA$1024,"&lt;&gt;"&amp;"",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5" s="756">
        <f>IF(SUMIFS(障害学生情報入力シート!$BZ$25:$BZ$1024,障害学生情報入力シート!$CA$25:$CA$1024,"&lt;&gt;"&amp;"",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5" s="756">
        <f>IF(SUMIFS(障害学生情報入力シート!$BZ$25:$BZ$1024,障害学生情報入力シート!$CA$25:$CA$1024,"&lt;&gt;"&amp;"",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5" s="756">
        <f>IF(SUMIFS(障害学生情報入力シート!$BZ$25:$BZ$1024,障害学生情報入力シート!$CA$25:$CA$1024,"&lt;&gt;"&amp;"",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5" s="756">
        <f>IF(SUMIFS(障害学生情報入力シート!$BZ$25:$BZ$1024,障害学生情報入力シート!$CA$25:$CA$1024,"&lt;&gt;"&amp;"",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5" s="756">
        <f>IF(SUMIFS(障害学生情報入力シート!$BZ$25:$BZ$1024,障害学生情報入力シート!$CA$25:$CA$1024,"&lt;&gt;"&amp;"",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5" s="756">
        <f>IF(SUMIFS(障害学生情報入力シート!$BZ$25:$BZ$1024,障害学生情報入力シート!$CA$25:$CA$1024,"&lt;&gt;"&amp;"",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5" s="756">
        <f>IF(SUMIFS(障害学生情報入力シート!$BZ$25:$BZ$1024,障害学生情報入力シート!$CA$25:$CA$1024,"&lt;&gt;"&amp;"",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5" s="756">
        <f>IF(SUMIFS(障害学生情報入力シート!$BZ$25:$BZ$1024,障害学生情報入力シート!$CA$25:$CA$1024,"&lt;&gt;"&amp;"",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5" s="756">
        <f>IF(SUMIFS(障害学生情報入力シート!$BZ$25:$BZ$1024,障害学生情報入力シート!$CA$25:$CA$1024,"&lt;&gt;"&amp;"",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5" s="756">
        <f>IF(SUMIFS(障害学生情報入力シート!$BZ$25:$BZ$1024,障害学生情報入力シート!$CA$25:$CA$1024,"&lt;&gt;"&amp;"",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5" s="756">
        <f>IF(SUMIFS(障害学生情報入力シート!$BZ$25:$BZ$1024,障害学生情報入力シート!$CA$25:$CA$1024,"&lt;&gt;"&amp;"",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5" s="756">
        <f>IF(SUMIFS(障害学生情報入力シート!$BZ$25:$BZ$1024,障害学生情報入力シート!$CA$25:$CA$1024,"&lt;&gt;"&amp;"",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5" s="756">
        <f>IF(SUMIFS(障害学生情報入力シート!$BZ$25:$BZ$1024,障害学生情報入力シート!$CA$25:$CA$1024,"&lt;&gt;"&amp;"",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5" s="757">
        <f>IF(SUMIFS(障害学生情報入力シート!$BZ$25:$BZ$1024,障害学生情報入力シート!$CA$25:$CA$1024,"&lt;&gt;"&amp;"",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5" s="758">
        <f t="shared" si="0"/>
        <v>0</v>
      </c>
    </row>
    <row r="36" spans="1:27" ht="22.5" customHeight="1" thickBot="1" x14ac:dyDescent="0.45">
      <c r="A36" s="1395" t="s">
        <v>585</v>
      </c>
      <c r="B36" s="1395"/>
      <c r="C36" s="1395"/>
      <c r="D36" s="1395"/>
      <c r="E36" s="1395"/>
      <c r="F36" s="1395"/>
      <c r="G36" s="1395"/>
      <c r="H36" s="1395"/>
      <c r="I36" s="1395"/>
      <c r="J36" s="1395"/>
      <c r="K36" s="1395"/>
      <c r="L36" s="1395"/>
      <c r="M36" s="1395"/>
      <c r="N36" s="1395"/>
      <c r="O36" s="1395"/>
      <c r="P36" s="1395"/>
      <c r="Q36" s="1395"/>
      <c r="R36" s="1395"/>
      <c r="S36" s="1395"/>
      <c r="T36" s="1395"/>
      <c r="U36" s="1395"/>
      <c r="V36" s="1395"/>
      <c r="W36" s="1395"/>
      <c r="X36" s="1395"/>
      <c r="Y36" s="1395"/>
      <c r="Z36" s="1395"/>
      <c r="AA36" s="1395"/>
    </row>
    <row r="37" spans="1:27" ht="59.85" customHeight="1" x14ac:dyDescent="0.4">
      <c r="A37" s="1733" t="s">
        <v>251</v>
      </c>
      <c r="B37" s="1734"/>
      <c r="C37" s="1734"/>
      <c r="D37" s="1961"/>
      <c r="E37" s="1820" t="s">
        <v>227</v>
      </c>
      <c r="F37" s="1821"/>
      <c r="G37" s="1822" t="s">
        <v>293</v>
      </c>
      <c r="H37" s="1823"/>
      <c r="I37" s="1824"/>
      <c r="J37" s="1825" t="s">
        <v>294</v>
      </c>
      <c r="K37" s="1826"/>
      <c r="L37" s="1826"/>
      <c r="M37" s="1827"/>
      <c r="N37" s="1828" t="s">
        <v>275</v>
      </c>
      <c r="O37" s="1829"/>
      <c r="P37" s="1795" t="s">
        <v>239</v>
      </c>
      <c r="Q37" s="1797" t="s">
        <v>2832</v>
      </c>
      <c r="R37" s="1798"/>
      <c r="S37" s="1798"/>
      <c r="T37" s="1799"/>
      <c r="U37" s="1800" t="s">
        <v>16</v>
      </c>
      <c r="V37" s="1801"/>
      <c r="W37" s="1801"/>
      <c r="X37" s="1801"/>
      <c r="Y37" s="1802"/>
      <c r="Z37" s="1805" t="s">
        <v>249</v>
      </c>
      <c r="AA37" s="1965" t="s">
        <v>421</v>
      </c>
    </row>
    <row r="38" spans="1:27" ht="126.75" customHeight="1" thickBot="1" x14ac:dyDescent="0.45">
      <c r="A38" s="1962"/>
      <c r="B38" s="1963"/>
      <c r="C38" s="1963"/>
      <c r="D38" s="1964"/>
      <c r="E38" s="690" t="s">
        <v>228</v>
      </c>
      <c r="F38" s="691" t="s">
        <v>23</v>
      </c>
      <c r="G38" s="692" t="s">
        <v>230</v>
      </c>
      <c r="H38" s="693" t="s">
        <v>28</v>
      </c>
      <c r="I38" s="694" t="s">
        <v>231</v>
      </c>
      <c r="J38" s="695" t="s">
        <v>233</v>
      </c>
      <c r="K38" s="696" t="s">
        <v>234</v>
      </c>
      <c r="L38" s="696" t="s">
        <v>235</v>
      </c>
      <c r="M38" s="697" t="s">
        <v>236</v>
      </c>
      <c r="N38" s="698" t="s">
        <v>338</v>
      </c>
      <c r="O38" s="699" t="s">
        <v>63</v>
      </c>
      <c r="P38" s="1796"/>
      <c r="Q38" s="700" t="s">
        <v>427</v>
      </c>
      <c r="R38" s="701" t="s">
        <v>428</v>
      </c>
      <c r="S38" s="701" t="s">
        <v>429</v>
      </c>
      <c r="T38" s="702" t="s">
        <v>243</v>
      </c>
      <c r="U38" s="703" t="s">
        <v>31</v>
      </c>
      <c r="V38" s="704" t="s">
        <v>17</v>
      </c>
      <c r="W38" s="704" t="s">
        <v>22</v>
      </c>
      <c r="X38" s="704" t="s">
        <v>430</v>
      </c>
      <c r="Y38" s="705" t="s">
        <v>69</v>
      </c>
      <c r="Z38" s="1806"/>
      <c r="AA38" s="1966"/>
    </row>
    <row r="39" spans="1:27" ht="15.95" customHeight="1" thickBot="1" x14ac:dyDescent="0.45">
      <c r="A39" s="1943" t="s">
        <v>422</v>
      </c>
      <c r="B39" s="1944"/>
      <c r="C39" s="1944"/>
      <c r="D39" s="1945"/>
      <c r="E39" s="759">
        <f t="shared" ref="E39:AA39" si="1">E7</f>
        <v>0</v>
      </c>
      <c r="F39" s="760">
        <f t="shared" si="1"/>
        <v>0</v>
      </c>
      <c r="G39" s="761">
        <f t="shared" si="1"/>
        <v>0</v>
      </c>
      <c r="H39" s="762">
        <f t="shared" si="1"/>
        <v>0</v>
      </c>
      <c r="I39" s="763">
        <f t="shared" si="1"/>
        <v>0</v>
      </c>
      <c r="J39" s="764">
        <f>J7</f>
        <v>0</v>
      </c>
      <c r="K39" s="765">
        <f t="shared" si="1"/>
        <v>0</v>
      </c>
      <c r="L39" s="765">
        <f t="shared" si="1"/>
        <v>0</v>
      </c>
      <c r="M39" s="766">
        <f t="shared" si="1"/>
        <v>0</v>
      </c>
      <c r="N39" s="767">
        <f t="shared" si="1"/>
        <v>0</v>
      </c>
      <c r="O39" s="768">
        <f t="shared" si="1"/>
        <v>0</v>
      </c>
      <c r="P39" s="769">
        <f t="shared" si="1"/>
        <v>0</v>
      </c>
      <c r="Q39" s="770">
        <f t="shared" si="1"/>
        <v>0</v>
      </c>
      <c r="R39" s="771">
        <f t="shared" si="1"/>
        <v>0</v>
      </c>
      <c r="S39" s="771">
        <f t="shared" si="1"/>
        <v>0</v>
      </c>
      <c r="T39" s="772">
        <f t="shared" si="1"/>
        <v>0</v>
      </c>
      <c r="U39" s="773">
        <f t="shared" si="1"/>
        <v>0</v>
      </c>
      <c r="V39" s="774">
        <f t="shared" si="1"/>
        <v>0</v>
      </c>
      <c r="W39" s="774">
        <f t="shared" si="1"/>
        <v>0</v>
      </c>
      <c r="X39" s="774">
        <f t="shared" si="1"/>
        <v>0</v>
      </c>
      <c r="Y39" s="775">
        <f t="shared" si="1"/>
        <v>0</v>
      </c>
      <c r="Z39" s="776">
        <f t="shared" si="1"/>
        <v>0</v>
      </c>
      <c r="AA39" s="777">
        <f t="shared" si="1"/>
        <v>0</v>
      </c>
    </row>
    <row r="40" spans="1:27" ht="13.5" customHeight="1" thickBot="1" x14ac:dyDescent="0.45">
      <c r="A40" s="1946" t="s">
        <v>431</v>
      </c>
      <c r="B40" s="778">
        <v>1</v>
      </c>
      <c r="C40" s="1949" t="s">
        <v>432</v>
      </c>
      <c r="D40" s="779" t="s">
        <v>177</v>
      </c>
      <c r="E40" s="726">
        <f>IF(SUMIFS(障害学生情報入力シート!$CB$25:$CB$1024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0" s="727">
        <f>IF(SUMIFS(障害学生情報入力シート!$CB$25:$CB$1024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0" s="727">
        <f>IF(SUMIFS(障害学生情報入力シート!$CB$25:$CB$1024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0" s="727">
        <f>IF(SUMIFS(障害学生情報入力シート!$CB$25:$CB$1024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0" s="727">
        <f>IF(SUMIFS(障害学生情報入力シート!$CB$25:$CB$1024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0" s="727">
        <f>IF(SUMIFS(障害学生情報入力シート!$CB$25:$CB$1024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0" s="727">
        <f>IF(SUMIFS(障害学生情報入力シート!$CB$25:$CB$1024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0" s="727">
        <f>IF(SUMIFS(障害学生情報入力シート!$CB$25:$CB$1024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0" s="727">
        <f>IF(SUMIFS(障害学生情報入力シート!$CB$25:$CB$1024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0" s="727">
        <f>IF(SUMIFS(障害学生情報入力シート!$CB$25:$CB$1024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0" s="727">
        <f>IF(SUMIFS(障害学生情報入力シート!$CB$25:$CB$1024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0" s="727">
        <f>IF(SUMIFS(障害学生情報入力シート!$CB$25:$CB$1024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0" s="727">
        <f>IF(SUMIFS(障害学生情報入力シート!$CB$25:$CB$1024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0" s="727">
        <f>IF(SUMIFS(障害学生情報入力シート!$CB$25:$CB$1024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0" s="727">
        <f>IF(SUMIFS(障害学生情報入力シート!$CB$25:$CB$1024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0" s="727">
        <f>IF(SUMIFS(障害学生情報入力シート!$CB$25:$CB$1024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0" s="727">
        <f>IF(SUMIFS(障害学生情報入力シート!$CB$25:$CB$1024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0" s="727">
        <f>IF(SUMIFS(障害学生情報入力シート!$CB$25:$CB$1024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0" s="727">
        <f>IF(SUMIFS(障害学生情報入力シート!$CB$25:$CB$1024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0" s="727">
        <f>IF(SUMIFS(障害学生情報入力シート!$CB$25:$CB$1024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0" s="727">
        <f>IF(SUMIFS(障害学生情報入力シート!$CB$25:$CB$1024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0" s="780">
        <f>IF(SUMIFS(障害学生情報入力シート!$CB$25:$CB$1024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0" s="746">
        <f t="shared" ref="AA40:AA58" si="2">IF(SUM(E40:Z40)&gt;=1,1,0)</f>
        <v>0</v>
      </c>
    </row>
    <row r="41" spans="1:27" ht="16.5" thickTop="1" thickBot="1" x14ac:dyDescent="0.45">
      <c r="A41" s="1947"/>
      <c r="B41" s="781">
        <v>2</v>
      </c>
      <c r="C41" s="1950"/>
      <c r="D41" s="779" t="s">
        <v>178</v>
      </c>
      <c r="E41" s="734">
        <f>IF(SUMIFS(障害学生情報入力シート!$CC$25:$CC$1024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1" s="735">
        <f>IF(SUMIFS(障害学生情報入力シート!$CC$25:$CC$1024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1" s="735">
        <f>IF(SUMIFS(障害学生情報入力シート!$CC$25:$CC$1024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1" s="735">
        <f>IF(SUMIFS(障害学生情報入力シート!$CC$25:$CC$1024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1" s="735">
        <f>IF(SUMIFS(障害学生情報入力シート!$CC$25:$CC$1024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1" s="735">
        <f>IF(SUMIFS(障害学生情報入力シート!$CC$25:$CC$1024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1" s="735">
        <f>IF(SUMIFS(障害学生情報入力シート!$CC$25:$CC$1024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1" s="735">
        <f>IF(SUMIFS(障害学生情報入力シート!$CC$25:$CC$1024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1" s="735">
        <f>IF(SUMIFS(障害学生情報入力シート!$CC$25:$CC$1024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1" s="735">
        <f>IF(SUMIFS(障害学生情報入力シート!$CC$25:$CC$1024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1" s="735">
        <f>IF(SUMIFS(障害学生情報入力シート!$CC$25:$CC$1024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1" s="735">
        <f>IF(SUMIFS(障害学生情報入力シート!$CC$25:$CC$1024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1" s="735">
        <f>IF(SUMIFS(障害学生情報入力シート!$CC$25:$CC$1024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1" s="735">
        <f>IF(SUMIFS(障害学生情報入力シート!$CC$25:$CC$1024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1" s="735">
        <f>IF(SUMIFS(障害学生情報入力シート!$CC$25:$CC$1024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1" s="735">
        <f>IF(SUMIFS(障害学生情報入力シート!$CC$25:$CC$1024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1" s="735">
        <f>IF(SUMIFS(障害学生情報入力シート!$CC$25:$CC$1024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1" s="735">
        <f>IF(SUMIFS(障害学生情報入力シート!$CC$25:$CC$1024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1" s="735">
        <f>IF(SUMIFS(障害学生情報入力シート!$CC$25:$CC$1024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1" s="735">
        <f>IF(SUMIFS(障害学生情報入力シート!$CC$25:$CC$1024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1" s="735">
        <f>IF(SUMIFS(障害学生情報入力シート!$CC$25:$CC$1024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1" s="736">
        <f>IF(SUMIFS(障害学生情報入力シート!$CC$25:$CC$1024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1" s="744">
        <f t="shared" si="2"/>
        <v>0</v>
      </c>
    </row>
    <row r="42" spans="1:27" ht="16.5" thickTop="1" thickBot="1" x14ac:dyDescent="0.45">
      <c r="A42" s="1947"/>
      <c r="B42" s="781">
        <v>3</v>
      </c>
      <c r="C42" s="1950"/>
      <c r="D42" s="779" t="s">
        <v>179</v>
      </c>
      <c r="E42" s="734">
        <f>IF(SUMIFS(障害学生情報入力シート!$CD$25:$CD$1024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2" s="735">
        <f>IF(SUMIFS(障害学生情報入力シート!$CD$25:$CD$1024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2" s="735">
        <f>IF(SUMIFS(障害学生情報入力シート!$CD$25:$CD$1024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2" s="735">
        <f>IF(SUMIFS(障害学生情報入力シート!$CD$25:$CD$1024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2" s="735">
        <f>IF(SUMIFS(障害学生情報入力シート!$CD$25:$CD$1024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2" s="735">
        <f>IF(SUMIFS(障害学生情報入力シート!$CD$25:$CD$1024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2" s="735">
        <f>IF(SUMIFS(障害学生情報入力シート!$CD$25:$CD$1024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2" s="735">
        <f>IF(SUMIFS(障害学生情報入力シート!$CD$25:$CD$1024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2" s="735">
        <f>IF(SUMIFS(障害学生情報入力シート!$CD$25:$CD$1024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2" s="735">
        <f>IF(SUMIFS(障害学生情報入力シート!$CD$25:$CD$1024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2" s="735">
        <f>IF(SUMIFS(障害学生情報入力シート!$CD$25:$CD$1024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2" s="735">
        <f>IF(SUMIFS(障害学生情報入力シート!$CD$25:$CD$1024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2" s="735">
        <f>IF(SUMIFS(障害学生情報入力シート!$CD$25:$CD$1024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2" s="735">
        <f>IF(SUMIFS(障害学生情報入力シート!$CD$25:$CD$1024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2" s="735">
        <f>IF(SUMIFS(障害学生情報入力シート!$CD$25:$CD$1024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2" s="735">
        <f>IF(SUMIFS(障害学生情報入力シート!$CD$25:$CD$1024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2" s="735">
        <f>IF(SUMIFS(障害学生情報入力シート!$CD$25:$CD$1024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2" s="735">
        <f>IF(SUMIFS(障害学生情報入力シート!$CD$25:$CD$1024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2" s="735">
        <f>IF(SUMIFS(障害学生情報入力シート!$CD$25:$CD$1024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2" s="735">
        <f>IF(SUMIFS(障害学生情報入力シート!$CD$25:$CD$1024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2" s="735">
        <f>IF(SUMIFS(障害学生情報入力シート!$CD$25:$CD$1024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2" s="736">
        <f>IF(SUMIFS(障害学生情報入力シート!$CD$25:$CD$1024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2" s="744">
        <f t="shared" si="2"/>
        <v>0</v>
      </c>
    </row>
    <row r="43" spans="1:27" ht="16.5" thickTop="1" thickBot="1" x14ac:dyDescent="0.45">
      <c r="A43" s="1947"/>
      <c r="B43" s="781">
        <v>4</v>
      </c>
      <c r="C43" s="1951"/>
      <c r="D43" s="779" t="s">
        <v>180</v>
      </c>
      <c r="E43" s="734">
        <f>IF(SUMIFS(障害学生情報入力シート!$CE$25:$CE$1024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3" s="735">
        <f>IF(SUMIFS(障害学生情報入力シート!$CE$25:$CE$1024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3" s="735">
        <f>IF(SUMIFS(障害学生情報入力シート!$CE$25:$CE$1024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3" s="735">
        <f>IF(SUMIFS(障害学生情報入力シート!$CE$25:$CE$1024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3" s="735">
        <f>IF(SUMIFS(障害学生情報入力シート!$CE$25:$CE$1024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3" s="735">
        <f>IF(SUMIFS(障害学生情報入力シート!$CE$25:$CE$1024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3" s="735">
        <f>IF(SUMIFS(障害学生情報入力シート!$CE$25:$CE$1024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3" s="735">
        <f>IF(SUMIFS(障害学生情報入力シート!$CE$25:$CE$1024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3" s="735">
        <f>IF(SUMIFS(障害学生情報入力シート!$CE$25:$CE$1024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3" s="735">
        <f>IF(SUMIFS(障害学生情報入力シート!$CE$25:$CE$1024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3" s="735">
        <f>IF(SUMIFS(障害学生情報入力シート!$CE$25:$CE$1024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3" s="735">
        <f>IF(SUMIFS(障害学生情報入力シート!$CE$25:$CE$1024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3" s="735">
        <f>IF(SUMIFS(障害学生情報入力シート!$CE$25:$CE$1024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3" s="735">
        <f>IF(SUMIFS(障害学生情報入力シート!$CE$25:$CE$1024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3" s="735">
        <f>IF(SUMIFS(障害学生情報入力シート!$CE$25:$CE$1024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3" s="735">
        <f>IF(SUMIFS(障害学生情報入力シート!$CE$25:$CE$1024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3" s="735">
        <f>IF(SUMIFS(障害学生情報入力シート!$CE$25:$CE$1024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3" s="735">
        <f>IF(SUMIFS(障害学生情報入力シート!$CE$25:$CE$1024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3" s="735">
        <f>IF(SUMIFS(障害学生情報入力シート!$CE$25:$CE$1024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3" s="735">
        <f>IF(SUMIFS(障害学生情報入力シート!$CE$25:$CE$1024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3" s="735">
        <f>IF(SUMIFS(障害学生情報入力シート!$CE$25:$CE$1024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3" s="736">
        <f>IF(SUMIFS(障害学生情報入力シート!$CE$25:$CE$1024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3" s="744">
        <f t="shared" si="2"/>
        <v>0</v>
      </c>
    </row>
    <row r="44" spans="1:27" ht="15" customHeight="1" thickTop="1" thickBot="1" x14ac:dyDescent="0.45">
      <c r="A44" s="1947"/>
      <c r="B44" s="781">
        <v>5</v>
      </c>
      <c r="C44" s="1952" t="s">
        <v>433</v>
      </c>
      <c r="D44" s="779" t="s">
        <v>181</v>
      </c>
      <c r="E44" s="734">
        <f>IF(SUMIFS(障害学生情報入力シート!$CF$25:$CF$1024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4" s="735">
        <f>IF(SUMIFS(障害学生情報入力シート!$CF$25:$CF$1024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4" s="735">
        <f>IF(SUMIFS(障害学生情報入力シート!$CF$25:$CF$1024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4" s="735">
        <f>IF(SUMIFS(障害学生情報入力シート!$CF$25:$CF$1024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4" s="735">
        <f>IF(SUMIFS(障害学生情報入力シート!$CF$25:$CF$1024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4" s="735">
        <f>IF(SUMIFS(障害学生情報入力シート!$CF$25:$CF$1024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4" s="735">
        <f>IF(SUMIFS(障害学生情報入力シート!$CF$25:$CF$1024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4" s="735">
        <f>IF(SUMIFS(障害学生情報入力シート!$CF$25:$CF$1024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4" s="735">
        <f>IF(SUMIFS(障害学生情報入力シート!$CF$25:$CF$1024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4" s="735">
        <f>IF(SUMIFS(障害学生情報入力シート!$CF$25:$CF$1024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4" s="735">
        <f>IF(SUMIFS(障害学生情報入力シート!$CF$25:$CF$1024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4" s="735">
        <f>IF(SUMIFS(障害学生情報入力シート!$CF$25:$CF$1024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4" s="735">
        <f>IF(SUMIFS(障害学生情報入力シート!$CF$25:$CF$1024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4" s="735">
        <f>IF(SUMIFS(障害学生情報入力シート!$CF$25:$CF$1024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4" s="735">
        <f>IF(SUMIFS(障害学生情報入力シート!$CF$25:$CF$1024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4" s="735">
        <f>IF(SUMIFS(障害学生情報入力シート!$CF$25:$CF$1024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4" s="735">
        <f>IF(SUMIFS(障害学生情報入力シート!$CF$25:$CF$1024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4" s="735">
        <f>IF(SUMIFS(障害学生情報入力シート!$CF$25:$CF$1024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4" s="735">
        <f>IF(SUMIFS(障害学生情報入力シート!$CF$25:$CF$1024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4" s="735">
        <f>IF(SUMIFS(障害学生情報入力シート!$CF$25:$CF$1024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4" s="735">
        <f>IF(SUMIFS(障害学生情報入力シート!$CF$25:$CF$1024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4" s="736">
        <f>IF(SUMIFS(障害学生情報入力シート!$CF$25:$CF$1024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4" s="744">
        <f t="shared" si="2"/>
        <v>0</v>
      </c>
    </row>
    <row r="45" spans="1:27" ht="16.5" thickTop="1" thickBot="1" x14ac:dyDescent="0.45">
      <c r="A45" s="1947"/>
      <c r="B45" s="781">
        <v>6</v>
      </c>
      <c r="C45" s="1950"/>
      <c r="D45" s="779" t="s">
        <v>182</v>
      </c>
      <c r="E45" s="734">
        <f>IF(SUMIFS(障害学生情報入力シート!$CG$25:$CG$1024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5" s="735">
        <f>IF(SUMIFS(障害学生情報入力シート!$CG$25:$CG$1024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5" s="735">
        <f>IF(SUMIFS(障害学生情報入力シート!$CG$25:$CG$1024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5" s="735">
        <f>IF(SUMIFS(障害学生情報入力シート!$CG$25:$CG$1024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5" s="735">
        <f>IF(SUMIFS(障害学生情報入力シート!$CG$25:$CG$1024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5" s="735">
        <f>IF(SUMIFS(障害学生情報入力シート!$CG$25:$CG$1024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5" s="735">
        <f>IF(SUMIFS(障害学生情報入力シート!$CG$25:$CG$1024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5" s="735">
        <f>IF(SUMIFS(障害学生情報入力シート!$CG$25:$CG$1024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5" s="735">
        <f>IF(SUMIFS(障害学生情報入力シート!$CG$25:$CG$1024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5" s="735">
        <f>IF(SUMIFS(障害学生情報入力シート!$CG$25:$CG$1024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5" s="735">
        <f>IF(SUMIFS(障害学生情報入力シート!$CG$25:$CG$1024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5" s="735">
        <f>IF(SUMIFS(障害学生情報入力シート!$CG$25:$CG$1024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5" s="735">
        <f>IF(SUMIFS(障害学生情報入力シート!$CG$25:$CG$1024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5" s="735">
        <f>IF(SUMIFS(障害学生情報入力シート!$CG$25:$CG$1024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5" s="735">
        <f>IF(SUMIFS(障害学生情報入力シート!$CG$25:$CG$1024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5" s="735">
        <f>IF(SUMIFS(障害学生情報入力シート!$CG$25:$CG$1024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5" s="735">
        <f>IF(SUMIFS(障害学生情報入力シート!$CG$25:$CG$1024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5" s="735">
        <f>IF(SUMIFS(障害学生情報入力シート!$CG$25:$CG$1024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5" s="735">
        <f>IF(SUMIFS(障害学生情報入力シート!$CG$25:$CG$1024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5" s="735">
        <f>IF(SUMIFS(障害学生情報入力シート!$CG$25:$CG$1024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5" s="735">
        <f>IF(SUMIFS(障害学生情報入力シート!$CG$25:$CG$1024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5" s="736">
        <f>IF(SUMIFS(障害学生情報入力シート!$CG$25:$CG$1024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5" s="744">
        <f t="shared" si="2"/>
        <v>0</v>
      </c>
    </row>
    <row r="46" spans="1:27" ht="16.5" thickTop="1" thickBot="1" x14ac:dyDescent="0.45">
      <c r="A46" s="1947"/>
      <c r="B46" s="781">
        <v>7</v>
      </c>
      <c r="C46" s="1951"/>
      <c r="D46" s="779" t="s">
        <v>183</v>
      </c>
      <c r="E46" s="734">
        <f>IF(SUMIFS(障害学生情報入力シート!$CH$25:$CH$1024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6" s="735">
        <f>IF(SUMIFS(障害学生情報入力シート!$CH$25:$CH$1024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6" s="735">
        <f>IF(SUMIFS(障害学生情報入力シート!$CH$25:$CH$1024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6" s="735">
        <f>IF(SUMIFS(障害学生情報入力シート!$CH$25:$CH$1024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6" s="735">
        <f>IF(SUMIFS(障害学生情報入力シート!$CH$25:$CH$1024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6" s="735">
        <f>IF(SUMIFS(障害学生情報入力シート!$CH$25:$CH$1024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6" s="735">
        <f>IF(SUMIFS(障害学生情報入力シート!$CH$25:$CH$1024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6" s="735">
        <f>IF(SUMIFS(障害学生情報入力シート!$CH$25:$CH$1024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6" s="735">
        <f>IF(SUMIFS(障害学生情報入力シート!$CH$25:$CH$1024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6" s="735">
        <f>IF(SUMIFS(障害学生情報入力シート!$CH$25:$CH$1024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6" s="735">
        <f>IF(SUMIFS(障害学生情報入力シート!$CH$25:$CH$1024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6" s="735">
        <f>IF(SUMIFS(障害学生情報入力シート!$CH$25:$CH$1024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6" s="735">
        <f>IF(SUMIFS(障害学生情報入力シート!$CH$25:$CH$1024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6" s="735">
        <f>IF(SUMIFS(障害学生情報入力シート!$CH$25:$CH$1024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6" s="735">
        <f>IF(SUMIFS(障害学生情報入力シート!$CH$25:$CH$1024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6" s="735">
        <f>IF(SUMIFS(障害学生情報入力シート!$CH$25:$CH$1024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6" s="735">
        <f>IF(SUMIFS(障害学生情報入力シート!$CH$25:$CH$1024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6" s="735">
        <f>IF(SUMIFS(障害学生情報入力シート!$CH$25:$CH$1024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6" s="735">
        <f>IF(SUMIFS(障害学生情報入力シート!$CH$25:$CH$1024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6" s="735">
        <f>IF(SUMIFS(障害学生情報入力シート!$CH$25:$CH$1024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6" s="735">
        <f>IF(SUMIFS(障害学生情報入力シート!$CH$25:$CH$1024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6" s="736">
        <f>IF(SUMIFS(障害学生情報入力シート!$CH$25:$CH$1024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6" s="744">
        <f t="shared" si="2"/>
        <v>0</v>
      </c>
    </row>
    <row r="47" spans="1:27" ht="15" customHeight="1" thickTop="1" thickBot="1" x14ac:dyDescent="0.45">
      <c r="A47" s="1947"/>
      <c r="B47" s="781">
        <v>8</v>
      </c>
      <c r="C47" s="1952" t="s">
        <v>434</v>
      </c>
      <c r="D47" s="779" t="s">
        <v>184</v>
      </c>
      <c r="E47" s="734">
        <f>IF(SUMIFS(障害学生情報入力シート!$CI$25:$CI$1024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7" s="735">
        <f>IF(SUMIFS(障害学生情報入力シート!$CI$25:$CI$1024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7" s="735">
        <f>IF(SUMIFS(障害学生情報入力シート!$CI$25:$CI$1024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7" s="735">
        <f>IF(SUMIFS(障害学生情報入力シート!$CI$25:$CI$1024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7" s="735">
        <f>IF(SUMIFS(障害学生情報入力シート!$CI$25:$CI$1024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7" s="735">
        <f>IF(SUMIFS(障害学生情報入力シート!$CI$25:$CI$1024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7" s="735">
        <f>IF(SUMIFS(障害学生情報入力シート!$CI$25:$CI$1024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7" s="735">
        <f>IF(SUMIFS(障害学生情報入力シート!$CI$25:$CI$1024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7" s="735">
        <f>IF(SUMIFS(障害学生情報入力シート!$CI$25:$CI$1024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7" s="735">
        <f>IF(SUMIFS(障害学生情報入力シート!$CI$25:$CI$1024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7" s="735">
        <f>IF(SUMIFS(障害学生情報入力シート!$CI$25:$CI$1024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7" s="735">
        <f>IF(SUMIFS(障害学生情報入力シート!$CI$25:$CI$1024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7" s="735">
        <f>IF(SUMIFS(障害学生情報入力シート!$CI$25:$CI$1024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7" s="735">
        <f>IF(SUMIFS(障害学生情報入力シート!$CI$25:$CI$1024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7" s="735">
        <f>IF(SUMIFS(障害学生情報入力シート!$CI$25:$CI$1024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7" s="735">
        <f>IF(SUMIFS(障害学生情報入力シート!$CI$25:$CI$1024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7" s="735">
        <f>IF(SUMIFS(障害学生情報入力シート!$CI$25:$CI$1024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7" s="735">
        <f>IF(SUMIFS(障害学生情報入力シート!$CI$25:$CI$1024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7" s="735">
        <f>IF(SUMIFS(障害学生情報入力シート!$CI$25:$CI$1024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7" s="735">
        <f>IF(SUMIFS(障害学生情報入力シート!$CI$25:$CI$1024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7" s="735">
        <f>IF(SUMIFS(障害学生情報入力シート!$CI$25:$CI$1024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7" s="736">
        <f>IF(SUMIFS(障害学生情報入力シート!$CI$25:$CI$1024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7" s="744">
        <f t="shared" si="2"/>
        <v>0</v>
      </c>
    </row>
    <row r="48" spans="1:27" ht="16.5" thickTop="1" thickBot="1" x14ac:dyDescent="0.45">
      <c r="A48" s="1947"/>
      <c r="B48" s="781">
        <v>9</v>
      </c>
      <c r="C48" s="1950"/>
      <c r="D48" s="779" t="s">
        <v>185</v>
      </c>
      <c r="E48" s="734">
        <f>IF(SUMIFS(障害学生情報入力シート!$CJ$25:$CJ$1024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8" s="735">
        <f>IF(SUMIFS(障害学生情報入力シート!$CJ$25:$CJ$1024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8" s="735">
        <f>IF(SUMIFS(障害学生情報入力シート!$CJ$25:$CJ$1024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8" s="735">
        <f>IF(SUMIFS(障害学生情報入力シート!$CJ$25:$CJ$1024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8" s="735">
        <f>IF(SUMIFS(障害学生情報入力シート!$CJ$25:$CJ$1024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8" s="735">
        <f>IF(SUMIFS(障害学生情報入力シート!$CJ$25:$CJ$1024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8" s="735">
        <f>IF(SUMIFS(障害学生情報入力シート!$CJ$25:$CJ$1024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8" s="735">
        <f>IF(SUMIFS(障害学生情報入力シート!$CJ$25:$CJ$1024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8" s="735">
        <f>IF(SUMIFS(障害学生情報入力シート!$CJ$25:$CJ$1024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8" s="735">
        <f>IF(SUMIFS(障害学生情報入力シート!$CJ$25:$CJ$1024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8" s="735">
        <f>IF(SUMIFS(障害学生情報入力シート!$CJ$25:$CJ$1024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8" s="735">
        <f>IF(SUMIFS(障害学生情報入力シート!$CJ$25:$CJ$1024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8" s="735">
        <f>IF(SUMIFS(障害学生情報入力シート!$CJ$25:$CJ$1024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8" s="735">
        <f>IF(SUMIFS(障害学生情報入力シート!$CJ$25:$CJ$1024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8" s="735">
        <f>IF(SUMIFS(障害学生情報入力シート!$CJ$25:$CJ$1024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8" s="735">
        <f>IF(SUMIFS(障害学生情報入力シート!$CJ$25:$CJ$1024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8" s="735">
        <f>IF(SUMIFS(障害学生情報入力シート!$CJ$25:$CJ$1024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8" s="735">
        <f>IF(SUMIFS(障害学生情報入力シート!$CJ$25:$CJ$1024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8" s="735">
        <f>IF(SUMIFS(障害学生情報入力シート!$CJ$25:$CJ$1024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8" s="735">
        <f>IF(SUMIFS(障害学生情報入力シート!$CJ$25:$CJ$1024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8" s="735">
        <f>IF(SUMIFS(障害学生情報入力シート!$CJ$25:$CJ$1024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8" s="736">
        <f>IF(SUMIFS(障害学生情報入力シート!$CJ$25:$CJ$1024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8" s="744">
        <f t="shared" si="2"/>
        <v>0</v>
      </c>
    </row>
    <row r="49" spans="1:27" ht="16.5" thickTop="1" thickBot="1" x14ac:dyDescent="0.45">
      <c r="A49" s="1947"/>
      <c r="B49" s="781">
        <v>10</v>
      </c>
      <c r="C49" s="1950"/>
      <c r="D49" s="779" t="s">
        <v>186</v>
      </c>
      <c r="E49" s="734">
        <f>IF(SUMIFS(障害学生情報入力シート!$CK$25:$CK$1024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9" s="735">
        <f>IF(SUMIFS(障害学生情報入力シート!$CK$25:$CK$1024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9" s="735">
        <f>IF(SUMIFS(障害学生情報入力シート!$CK$25:$CK$1024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9" s="735">
        <f>IF(SUMIFS(障害学生情報入力シート!$CK$25:$CK$1024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9" s="735">
        <f>IF(SUMIFS(障害学生情報入力シート!$CK$25:$CK$1024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9" s="735">
        <f>IF(SUMIFS(障害学生情報入力シート!$CK$25:$CK$1024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9" s="735">
        <f>IF(SUMIFS(障害学生情報入力シート!$CK$25:$CK$1024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9" s="735">
        <f>IF(SUMIFS(障害学生情報入力シート!$CK$25:$CK$1024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9" s="735">
        <f>IF(SUMIFS(障害学生情報入力シート!$CK$25:$CK$1024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9" s="735">
        <f>IF(SUMIFS(障害学生情報入力シート!$CK$25:$CK$1024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9" s="735">
        <f>IF(SUMIFS(障害学生情報入力シート!$CK$25:$CK$1024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9" s="735">
        <f>IF(SUMIFS(障害学生情報入力シート!$CK$25:$CK$1024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9" s="735">
        <f>IF(SUMIFS(障害学生情報入力シート!$CK$25:$CK$1024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9" s="735">
        <f>IF(SUMIFS(障害学生情報入力シート!$CK$25:$CK$1024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9" s="735">
        <f>IF(SUMIFS(障害学生情報入力シート!$CK$25:$CK$1024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9" s="735">
        <f>IF(SUMIFS(障害学生情報入力シート!$CK$25:$CK$1024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9" s="735">
        <f>IF(SUMIFS(障害学生情報入力シート!$CK$25:$CK$1024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9" s="735">
        <f>IF(SUMIFS(障害学生情報入力シート!$CK$25:$CK$1024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9" s="735">
        <f>IF(SUMIFS(障害学生情報入力シート!$CK$25:$CK$1024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9" s="735">
        <f>IF(SUMIFS(障害学生情報入力シート!$CK$25:$CK$1024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9" s="735">
        <f>IF(SUMIFS(障害学生情報入力シート!$CK$25:$CK$1024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9" s="736">
        <f>IF(SUMIFS(障害学生情報入力シート!$CK$25:$CK$1024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9" s="744">
        <f t="shared" si="2"/>
        <v>0</v>
      </c>
    </row>
    <row r="50" spans="1:27" ht="16.5" thickTop="1" thickBot="1" x14ac:dyDescent="0.45">
      <c r="A50" s="1947"/>
      <c r="B50" s="781">
        <v>11</v>
      </c>
      <c r="C50" s="1950"/>
      <c r="D50" s="779" t="s">
        <v>187</v>
      </c>
      <c r="E50" s="734">
        <f>IF(SUMIFS(障害学生情報入力シート!$CL$25:$CL$1024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0" s="735">
        <f>IF(SUMIFS(障害学生情報入力シート!$CL$25:$CL$1024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0" s="735">
        <f>IF(SUMIFS(障害学生情報入力シート!$CL$25:$CL$1024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0" s="735">
        <f>IF(SUMIFS(障害学生情報入力シート!$CL$25:$CL$1024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0" s="735">
        <f>IF(SUMIFS(障害学生情報入力シート!$CL$25:$CL$1024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0" s="735">
        <f>IF(SUMIFS(障害学生情報入力シート!$CL$25:$CL$1024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0" s="735">
        <f>IF(SUMIFS(障害学生情報入力シート!$CL$25:$CL$1024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0" s="735">
        <f>IF(SUMIFS(障害学生情報入力シート!$CL$25:$CL$1024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0" s="735">
        <f>IF(SUMIFS(障害学生情報入力シート!$CL$25:$CL$1024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0" s="735">
        <f>IF(SUMIFS(障害学生情報入力シート!$CL$25:$CL$1024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0" s="735">
        <f>IF(SUMIFS(障害学生情報入力シート!$CL$25:$CL$1024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0" s="735">
        <f>IF(SUMIFS(障害学生情報入力シート!$CL$25:$CL$1024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0" s="735">
        <f>IF(SUMIFS(障害学生情報入力シート!$CL$25:$CL$1024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0" s="735">
        <f>IF(SUMIFS(障害学生情報入力シート!$CL$25:$CL$1024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0" s="735">
        <f>IF(SUMIFS(障害学生情報入力シート!$CL$25:$CL$1024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0" s="735">
        <f>IF(SUMIFS(障害学生情報入力シート!$CL$25:$CL$1024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0" s="735">
        <f>IF(SUMIFS(障害学生情報入力シート!$CL$25:$CL$1024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0" s="735">
        <f>IF(SUMIFS(障害学生情報入力シート!$CL$25:$CL$1024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0" s="735">
        <f>IF(SUMIFS(障害学生情報入力シート!$CL$25:$CL$1024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0" s="735">
        <f>IF(SUMIFS(障害学生情報入力シート!$CL$25:$CL$1024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0" s="735">
        <f>IF(SUMIFS(障害学生情報入力シート!$CL$25:$CL$1024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0" s="736">
        <f>IF(SUMIFS(障害学生情報入力シート!$CL$25:$CL$1024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0" s="744">
        <f t="shared" si="2"/>
        <v>0</v>
      </c>
    </row>
    <row r="51" spans="1:27" ht="16.5" thickTop="1" thickBot="1" x14ac:dyDescent="0.45">
      <c r="A51" s="1947"/>
      <c r="B51" s="781">
        <v>12</v>
      </c>
      <c r="C51" s="1950"/>
      <c r="D51" s="779" t="s">
        <v>188</v>
      </c>
      <c r="E51" s="782"/>
      <c r="F51" s="739"/>
      <c r="G51" s="739"/>
      <c r="H51" s="739"/>
      <c r="I51" s="740"/>
      <c r="J51" s="735">
        <f>IF(SUMIFS(障害学生情報入力シート!$CM$25:$CM$1024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1" s="735">
        <f>IF(SUMIFS(障害学生情報入力シート!$CM$25:$CM$1024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1" s="735">
        <f>IF(SUMIFS(障害学生情報入力シート!$CM$25:$CM$1024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1" s="735">
        <f>IF(SUMIFS(障害学生情報入力シート!$CM$25:$CM$1024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1" s="735">
        <f>IF(SUMIFS(障害学生情報入力シート!$CM$25:$CM$1024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1" s="735">
        <f>IF(SUMIFS(障害学生情報入力シート!$CM$25:$CM$1024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1" s="735">
        <f>IF(SUMIFS(障害学生情報入力シート!$CM$25:$CM$1024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1" s="738"/>
      <c r="R51" s="739"/>
      <c r="S51" s="739"/>
      <c r="T51" s="739"/>
      <c r="U51" s="739"/>
      <c r="V51" s="739"/>
      <c r="W51" s="739"/>
      <c r="X51" s="739"/>
      <c r="Y51" s="740"/>
      <c r="Z51" s="736">
        <f>IF(SUMIFS(障害学生情報入力シート!$CM$25:$CM$1024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1" s="744">
        <f t="shared" si="2"/>
        <v>0</v>
      </c>
    </row>
    <row r="52" spans="1:27" ht="16.5" thickTop="1" thickBot="1" x14ac:dyDescent="0.45">
      <c r="A52" s="1947"/>
      <c r="B52" s="781">
        <v>13</v>
      </c>
      <c r="C52" s="1951"/>
      <c r="D52" s="779" t="s">
        <v>189</v>
      </c>
      <c r="E52" s="734">
        <f>IF(SUMIFS(障害学生情報入力シート!$CN$25:$CN$1024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2" s="735">
        <f>IF(SUMIFS(障害学生情報入力シート!$CN$25:$CN$1024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2" s="735">
        <f>IF(SUMIFS(障害学生情報入力シート!$CN$25:$CN$1024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2" s="735">
        <f>IF(SUMIFS(障害学生情報入力シート!$CN$25:$CN$1024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2" s="735">
        <f>IF(SUMIFS(障害学生情報入力シート!$CN$25:$CN$1024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2" s="735">
        <f>IF(SUMIFS(障害学生情報入力シート!$CN$25:$CN$1024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2" s="735">
        <f>IF(SUMIFS(障害学生情報入力シート!$CN$25:$CN$1024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2" s="735">
        <f>IF(SUMIFS(障害学生情報入力シート!$CN$25:$CN$1024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2" s="735">
        <f>IF(SUMIFS(障害学生情報入力シート!$CN$25:$CN$1024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2" s="735">
        <f>IF(SUMIFS(障害学生情報入力シート!$CN$25:$CN$1024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2" s="735">
        <f>IF(SUMIFS(障害学生情報入力シート!$CN$25:$CN$1024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2" s="735">
        <f>IF(SUMIFS(障害学生情報入力シート!$CN$25:$CN$1024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2" s="735">
        <f>IF(SUMIFS(障害学生情報入力シート!$CN$25:$CN$1024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2" s="735">
        <f>IF(SUMIFS(障害学生情報入力シート!$CN$25:$CN$1024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2" s="735">
        <f>IF(SUMIFS(障害学生情報入力シート!$CN$25:$CN$1024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2" s="735">
        <f>IF(SUMIFS(障害学生情報入力シート!$CN$25:$CN$1024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2" s="735">
        <f>IF(SUMIFS(障害学生情報入力シート!$CN$25:$CN$1024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2" s="735">
        <f>IF(SUMIFS(障害学生情報入力シート!$CN$25:$CN$1024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2" s="735">
        <f>IF(SUMIFS(障害学生情報入力シート!$CN$25:$CN$1024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2" s="735">
        <f>IF(SUMIFS(障害学生情報入力シート!$CN$25:$CN$1024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2" s="735">
        <f>IF(SUMIFS(障害学生情報入力シート!$CN$25:$CN$1024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2" s="736">
        <f>IF(SUMIFS(障害学生情報入力シート!$CN$25:$CN$1024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2" s="744">
        <f t="shared" si="2"/>
        <v>0</v>
      </c>
    </row>
    <row r="53" spans="1:27" ht="15" customHeight="1" thickTop="1" thickBot="1" x14ac:dyDescent="0.45">
      <c r="A53" s="1947"/>
      <c r="B53" s="781">
        <v>14</v>
      </c>
      <c r="C53" s="1952" t="s">
        <v>435</v>
      </c>
      <c r="D53" s="783" t="s">
        <v>190</v>
      </c>
      <c r="E53" s="734">
        <f>IF(SUMIFS(障害学生情報入力シート!$CO$25:$CO$1024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3" s="735">
        <f>IF(SUMIFS(障害学生情報入力シート!$CO$25:$CO$1024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3" s="735">
        <f>IF(SUMIFS(障害学生情報入力シート!$CO$25:$CO$1024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3" s="735">
        <f>IF(SUMIFS(障害学生情報入力シート!$CO$25:$CO$1024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3" s="735">
        <f>IF(SUMIFS(障害学生情報入力シート!$CO$25:$CO$1024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3" s="735">
        <f>IF(SUMIFS(障害学生情報入力シート!$CO$25:$CO$1024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3" s="735">
        <f>IF(SUMIFS(障害学生情報入力シート!$CO$25:$CO$1024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3" s="735">
        <f>IF(SUMIFS(障害学生情報入力シート!$CO$25:$CO$1024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3" s="735">
        <f>IF(SUMIFS(障害学生情報入力シート!$CO$25:$CO$1024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3" s="735">
        <f>IF(SUMIFS(障害学生情報入力シート!$CO$25:$CO$1024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3" s="735">
        <f>IF(SUMIFS(障害学生情報入力シート!$CO$25:$CO$1024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3" s="735">
        <f>IF(SUMIFS(障害学生情報入力シート!$CO$25:$CO$1024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3" s="735">
        <f>IF(SUMIFS(障害学生情報入力シート!$CO$25:$CO$1024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3" s="735">
        <f>IF(SUMIFS(障害学生情報入力シート!$CO$25:$CO$1024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3" s="735">
        <f>IF(SUMIFS(障害学生情報入力シート!$CO$25:$CO$1024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3" s="735">
        <f>IF(SUMIFS(障害学生情報入力シート!$CO$25:$CO$1024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3" s="735">
        <f>IF(SUMIFS(障害学生情報入力シート!$CO$25:$CO$1024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3" s="735">
        <f>IF(SUMIFS(障害学生情報入力シート!$CO$25:$CO$1024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3" s="735">
        <f>IF(SUMIFS(障害学生情報入力シート!$CO$25:$CO$1024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3" s="735">
        <f>IF(SUMIFS(障害学生情報入力シート!$CO$25:$CO$1024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3" s="735">
        <f>IF(SUMIFS(障害学生情報入力シート!$CO$25:$CO$1024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3" s="736">
        <f>IF(SUMIFS(障害学生情報入力シート!$CO$25:$CO$1024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3" s="744">
        <f t="shared" si="2"/>
        <v>0</v>
      </c>
    </row>
    <row r="54" spans="1:27" ht="16.5" thickTop="1" thickBot="1" x14ac:dyDescent="0.45">
      <c r="A54" s="1947"/>
      <c r="B54" s="781">
        <v>15</v>
      </c>
      <c r="C54" s="1950"/>
      <c r="D54" s="783" t="s">
        <v>191</v>
      </c>
      <c r="E54" s="734">
        <f>IF(SUMIFS(障害学生情報入力シート!$CP$25:$CP$1024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4" s="735">
        <f>IF(SUMIFS(障害学生情報入力シート!$CP$25:$CP$1024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4" s="735">
        <f>IF(SUMIFS(障害学生情報入力シート!$CP$25:$CP$1024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4" s="735">
        <f>IF(SUMIFS(障害学生情報入力シート!$CP$25:$CP$1024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4" s="735">
        <f>IF(SUMIFS(障害学生情報入力シート!$CP$25:$CP$1024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4" s="735">
        <f>IF(SUMIFS(障害学生情報入力シート!$CP$25:$CP$1024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4" s="735">
        <f>IF(SUMIFS(障害学生情報入力シート!$CP$25:$CP$1024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4" s="735">
        <f>IF(SUMIFS(障害学生情報入力シート!$CP$25:$CP$1024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4" s="735">
        <f>IF(SUMIFS(障害学生情報入力シート!$CP$25:$CP$1024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4" s="735">
        <f>IF(SUMIFS(障害学生情報入力シート!$CP$25:$CP$1024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4" s="735">
        <f>IF(SUMIFS(障害学生情報入力シート!$CP$25:$CP$1024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4" s="735">
        <f>IF(SUMIFS(障害学生情報入力シート!$CP$25:$CP$1024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4" s="735">
        <f>IF(SUMIFS(障害学生情報入力シート!$CP$25:$CP$1024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4" s="735">
        <f>IF(SUMIFS(障害学生情報入力シート!$CP$25:$CP$1024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4" s="735">
        <f>IF(SUMIFS(障害学生情報入力シート!$CP$25:$CP$1024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4" s="735">
        <f>IF(SUMIFS(障害学生情報入力シート!$CP$25:$CP$1024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4" s="735">
        <f>IF(SUMIFS(障害学生情報入力シート!$CP$25:$CP$1024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4" s="735">
        <f>IF(SUMIFS(障害学生情報入力シート!$CP$25:$CP$1024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4" s="735">
        <f>IF(SUMIFS(障害学生情報入力シート!$CP$25:$CP$1024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4" s="735">
        <f>IF(SUMIFS(障害学生情報入力シート!$CP$25:$CP$1024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4" s="735">
        <f>IF(SUMIFS(障害学生情報入力シート!$CP$25:$CP$1024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4" s="736">
        <f>IF(SUMIFS(障害学生情報入力シート!$CP$25:$CP$1024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4" s="744">
        <f t="shared" si="2"/>
        <v>0</v>
      </c>
    </row>
    <row r="55" spans="1:27" ht="16.5" thickTop="1" thickBot="1" x14ac:dyDescent="0.45">
      <c r="A55" s="1947"/>
      <c r="B55" s="781">
        <v>16</v>
      </c>
      <c r="C55" s="1950"/>
      <c r="D55" s="783" t="s">
        <v>192</v>
      </c>
      <c r="E55" s="734">
        <f>IF(SUMIFS(障害学生情報入力シート!$CQ$25:$CQ$1024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5" s="735">
        <f>IF(SUMIFS(障害学生情報入力シート!$CQ$25:$CQ$1024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5" s="735">
        <f>IF(SUMIFS(障害学生情報入力シート!$CQ$25:$CQ$1024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5" s="735">
        <f>IF(SUMIFS(障害学生情報入力シート!$CQ$25:$CQ$1024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5" s="735">
        <f>IF(SUMIFS(障害学生情報入力シート!$CQ$25:$CQ$1024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5" s="735">
        <f>IF(SUMIFS(障害学生情報入力シート!$CQ$25:$CQ$1024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5" s="735">
        <f>IF(SUMIFS(障害学生情報入力シート!$CQ$25:$CQ$1024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5" s="735">
        <f>IF(SUMIFS(障害学生情報入力シート!$CQ$25:$CQ$1024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5" s="735">
        <f>IF(SUMIFS(障害学生情報入力シート!$CQ$25:$CQ$1024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5" s="735">
        <f>IF(SUMIFS(障害学生情報入力シート!$CQ$25:$CQ$1024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5" s="735">
        <f>IF(SUMIFS(障害学生情報入力シート!$CQ$25:$CQ$1024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5" s="735">
        <f>IF(SUMIFS(障害学生情報入力シート!$CQ$25:$CQ$1024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5" s="735">
        <f>IF(SUMIFS(障害学生情報入力シート!$CQ$25:$CQ$1024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5" s="735">
        <f>IF(SUMIFS(障害学生情報入力シート!$CQ$25:$CQ$1024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5" s="735">
        <f>IF(SUMIFS(障害学生情報入力シート!$CQ$25:$CQ$1024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5" s="735">
        <f>IF(SUMIFS(障害学生情報入力シート!$CQ$25:$CQ$1024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5" s="735">
        <f>IF(SUMIFS(障害学生情報入力シート!$CQ$25:$CQ$1024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5" s="735">
        <f>IF(SUMIFS(障害学生情報入力シート!$CQ$25:$CQ$1024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5" s="735">
        <f>IF(SUMIFS(障害学生情報入力シート!$CQ$25:$CQ$1024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5" s="735">
        <f>IF(SUMIFS(障害学生情報入力シート!$CQ$25:$CQ$1024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5" s="735">
        <f>IF(SUMIFS(障害学生情報入力シート!$CQ$25:$CQ$1024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5" s="736">
        <f>IF(SUMIFS(障害学生情報入力シート!$CQ$25:$CQ$1024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5" s="744">
        <f t="shared" si="2"/>
        <v>0</v>
      </c>
    </row>
    <row r="56" spans="1:27" ht="16.5" thickTop="1" thickBot="1" x14ac:dyDescent="0.45">
      <c r="A56" s="1947"/>
      <c r="B56" s="781">
        <v>17</v>
      </c>
      <c r="C56" s="1950"/>
      <c r="D56" s="783" t="s">
        <v>2820</v>
      </c>
      <c r="E56" s="734">
        <f>IF(SUMIFS(障害学生情報入力シート!$CR$25:$CR$1024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6" s="735">
        <f>IF(SUMIFS(障害学生情報入力シート!$CR$25:$CR$1024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6" s="735">
        <f>IF(SUMIFS(障害学生情報入力シート!$CR$25:$CR$1024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6" s="735">
        <f>IF(SUMIFS(障害学生情報入力シート!$CR$25:$CR$1024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6" s="735">
        <f>IF(SUMIFS(障害学生情報入力シート!$CR$25:$CR$1024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6" s="735">
        <f>IF(SUMIFS(障害学生情報入力シート!$CR$25:$CR$1024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6" s="735">
        <f>IF(SUMIFS(障害学生情報入力シート!$CR$25:$CR$1024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6" s="735">
        <f>IF(SUMIFS(障害学生情報入力シート!$CR$25:$CR$1024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6" s="735">
        <f>IF(SUMIFS(障害学生情報入力シート!$CR$25:$CR$1024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6" s="735">
        <f>IF(SUMIFS(障害学生情報入力シート!$CR$25:$CR$1024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6" s="735">
        <f>IF(SUMIFS(障害学生情報入力シート!$CR$25:$CR$1024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6" s="735">
        <f>IF(SUMIFS(障害学生情報入力シート!$CR$25:$CR$1024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6" s="735">
        <f>IF(SUMIFS(障害学生情報入力シート!$CR$25:$CR$1024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6" s="735">
        <f>IF(SUMIFS(障害学生情報入力シート!$CR$25:$CR$1024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6" s="735">
        <f>IF(SUMIFS(障害学生情報入力シート!$CR$25:$CR$1024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6" s="735">
        <f>IF(SUMIFS(障害学生情報入力シート!$CR$25:$CR$1024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6" s="735">
        <f>IF(SUMIFS(障害学生情報入力シート!$CR$25:$CR$1024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6" s="735">
        <f>IF(SUMIFS(障害学生情報入力シート!$CR$25:$CR$1024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6" s="735">
        <f>IF(SUMIFS(障害学生情報入力シート!$CR$25:$CR$1024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6" s="735">
        <f>IF(SUMIFS(障害学生情報入力シート!$CR$25:$CR$1024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6" s="735">
        <f>IF(SUMIFS(障害学生情報入力シート!$CR$25:$CR$1024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6" s="736">
        <f>IF(SUMIFS(障害学生情報入力シート!$CR$25:$CR$1024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6" s="744">
        <f t="shared" si="2"/>
        <v>0</v>
      </c>
    </row>
    <row r="57" spans="1:27" ht="16.5" thickTop="1" thickBot="1" x14ac:dyDescent="0.45">
      <c r="A57" s="1947"/>
      <c r="B57" s="781">
        <v>18</v>
      </c>
      <c r="C57" s="1951"/>
      <c r="D57" s="779" t="s">
        <v>194</v>
      </c>
      <c r="E57" s="734">
        <f>IF(SUMIFS(障害学生情報入力シート!$CS$25:$CS$1024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7" s="735">
        <f>IF(SUMIFS(障害学生情報入力シート!$CS$25:$CS$1024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7" s="735">
        <f>IF(SUMIFS(障害学生情報入力シート!$CS$25:$CS$1024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7" s="735">
        <f>IF(SUMIFS(障害学生情報入力シート!$CS$25:$CS$1024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7" s="735">
        <f>IF(SUMIFS(障害学生情報入力シート!$CS$25:$CS$1024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7" s="735">
        <f>IF(SUMIFS(障害学生情報入力シート!$CS$25:$CS$1024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7" s="735">
        <f>IF(SUMIFS(障害学生情報入力シート!$CS$25:$CS$1024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7" s="735">
        <f>IF(SUMIFS(障害学生情報入力シート!$CS$25:$CS$1024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7" s="735">
        <f>IF(SUMIFS(障害学生情報入力シート!$CS$25:$CS$1024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7" s="735">
        <f>IF(SUMIFS(障害学生情報入力シート!$CS$25:$CS$1024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7" s="735">
        <f>IF(SUMIFS(障害学生情報入力シート!$CS$25:$CS$1024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7" s="735">
        <f>IF(SUMIFS(障害学生情報入力シート!$CS$25:$CS$1024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7" s="735">
        <f>IF(SUMIFS(障害学生情報入力シート!$CS$25:$CS$1024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7" s="735">
        <f>IF(SUMIFS(障害学生情報入力シート!$CS$25:$CS$1024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7" s="735">
        <f>IF(SUMIFS(障害学生情報入力シート!$CS$25:$CS$1024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7" s="735">
        <f>IF(SUMIFS(障害学生情報入力シート!$CS$25:$CS$1024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7" s="735">
        <f>IF(SUMIFS(障害学生情報入力シート!$CS$25:$CS$1024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7" s="735">
        <f>IF(SUMIFS(障害学生情報入力シート!$CS$25:$CS$1024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7" s="735">
        <f>IF(SUMIFS(障害学生情報入力シート!$CS$25:$CS$1024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7" s="735">
        <f>IF(SUMIFS(障害学生情報入力シート!$CS$25:$CS$1024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7" s="735">
        <f>IF(SUMIFS(障害学生情報入力シート!$CS$25:$CS$1024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7" s="736">
        <f>IF(SUMIFS(障害学生情報入力シート!$CS$25:$CS$1024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7" s="744">
        <f t="shared" si="2"/>
        <v>0</v>
      </c>
    </row>
    <row r="58" spans="1:27" ht="16.5" thickTop="1" thickBot="1" x14ac:dyDescent="0.45">
      <c r="A58" s="1948"/>
      <c r="B58" s="784">
        <v>19</v>
      </c>
      <c r="C58" s="1953" t="s">
        <v>195</v>
      </c>
      <c r="D58" s="1954"/>
      <c r="E58" s="755">
        <f>IF(SUMIFS(障害学生情報入力シート!$CT$25:$CT$1024,障害学生情報入力シート!$CU$25:$CU$1024,"&lt;&gt;"&amp;"",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8" s="756">
        <f>IF(SUMIFS(障害学生情報入力シート!$CT$25:$CT$1024,障害学生情報入力シート!$CU$25:$CU$1024,"&lt;&gt;"&amp;"",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8" s="756">
        <f>IF(SUMIFS(障害学生情報入力シート!$CT$25:$CT$1024,障害学生情報入力シート!$CU$25:$CU$1024,"&lt;&gt;"&amp;"",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8" s="756">
        <f>IF(SUMIFS(障害学生情報入力シート!$CT$25:$CT$1024,障害学生情報入力シート!$CU$25:$CU$1024,"&lt;&gt;"&amp;"",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8" s="756">
        <f>IF(SUMIFS(障害学生情報入力シート!$CT$25:$CT$1024,障害学生情報入力シート!$CU$25:$CU$1024,"&lt;&gt;"&amp;"",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8" s="756">
        <f>IF(SUMIFS(障害学生情報入力シート!$CT$25:$CT$1024,障害学生情報入力シート!$CU$25:$CU$1024,"&lt;&gt;"&amp;"",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8" s="756">
        <f>IF(SUMIFS(障害学生情報入力シート!$CT$25:$CT$1024,障害学生情報入力シート!$CU$25:$CU$1024,"&lt;&gt;"&amp;"",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8" s="756">
        <f>IF(SUMIFS(障害学生情報入力シート!$CT$25:$CT$1024,障害学生情報入力シート!$CU$25:$CU$1024,"&lt;&gt;"&amp;"",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8" s="756">
        <f>IF(SUMIFS(障害学生情報入力シート!$CT$25:$CT$1024,障害学生情報入力シート!$CU$25:$CU$1024,"&lt;&gt;"&amp;"",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8" s="756">
        <f>IF(SUMIFS(障害学生情報入力シート!$CT$25:$CT$1024,障害学生情報入力シート!$CU$25:$CU$1024,"&lt;&gt;"&amp;"",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8" s="756">
        <f>IF(SUMIFS(障害学生情報入力シート!$CT$25:$CT$1024,障害学生情報入力シート!$CU$25:$CU$1024,"&lt;&gt;"&amp;"",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8" s="756">
        <f>IF(SUMIFS(障害学生情報入力シート!$CT$25:$CT$1024,障害学生情報入力シート!$CU$25:$CU$1024,"&lt;&gt;"&amp;"",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8" s="756">
        <f>IF(SUMIFS(障害学生情報入力シート!$CT$25:$CT$1024,障害学生情報入力シート!$CU$25:$CU$1024,"&lt;&gt;"&amp;"",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8" s="756">
        <f>IF(SUMIFS(障害学生情報入力シート!$CT$25:$CT$1024,障害学生情報入力シート!$CU$25:$CU$1024,"&lt;&gt;"&amp;"",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8" s="756">
        <f>IF(SUMIFS(障害学生情報入力シート!$CT$25:$CT$1024,障害学生情報入力シート!$CU$25:$CU$1024,"&lt;&gt;"&amp;"",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8" s="756">
        <f>IF(SUMIFS(障害学生情報入力シート!$CT$25:$CT$1024,障害学生情報入力シート!$CU$25:$CU$1024,"&lt;&gt;"&amp;"",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8" s="756">
        <f>IF(SUMIFS(障害学生情報入力シート!$CT$25:$CT$1024,障害学生情報入力シート!$CU$25:$CU$1024,"&lt;&gt;"&amp;"",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8" s="756">
        <f>IF(SUMIFS(障害学生情報入力シート!$CT$25:$CT$1024,障害学生情報入力シート!$CU$25:$CU$1024,"&lt;&gt;"&amp;"",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8" s="756">
        <f>IF(SUMIFS(障害学生情報入力シート!$CT$25:$CT$1024,障害学生情報入力シート!$CU$25:$CU$1024,"&lt;&gt;"&amp;"",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8" s="756">
        <f>IF(SUMIFS(障害学生情報入力シート!$CT$25:$CT$1024,障害学生情報入力シート!$CU$25:$CU$1024,"&lt;&gt;"&amp;"",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8" s="756">
        <f>IF(SUMIFS(障害学生情報入力シート!$CT$25:$CT$1024,障害学生情報入力シート!$CU$25:$CU$1024,"&lt;&gt;"&amp;"",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8" s="757">
        <f>IF(SUMIFS(障害学生情報入力シート!$CT$25:$CT$1024,障害学生情報入力シート!$CU$25:$CU$1024,"&lt;&gt;"&amp;"",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8" s="758">
        <f t="shared" si="2"/>
        <v>0</v>
      </c>
    </row>
    <row r="59" spans="1:27" ht="22.5" customHeight="1" x14ac:dyDescent="0.4">
      <c r="A59" s="1395" t="s">
        <v>585</v>
      </c>
      <c r="B59" s="1395"/>
      <c r="C59" s="1395"/>
      <c r="D59" s="1395"/>
      <c r="E59" s="1395"/>
      <c r="F59" s="1395"/>
      <c r="G59" s="1395"/>
      <c r="H59" s="1395"/>
      <c r="I59" s="1395"/>
      <c r="J59" s="1395"/>
      <c r="K59" s="1395"/>
      <c r="L59" s="1395"/>
      <c r="M59" s="1395"/>
      <c r="N59" s="1395"/>
      <c r="O59" s="1395"/>
      <c r="P59" s="1395"/>
      <c r="Q59" s="1395"/>
      <c r="R59" s="1395"/>
      <c r="S59" s="1395"/>
      <c r="T59" s="1395"/>
      <c r="U59" s="1395"/>
      <c r="V59" s="1395"/>
      <c r="W59" s="1395"/>
      <c r="X59" s="1395"/>
      <c r="Y59" s="1395"/>
      <c r="Z59" s="1395"/>
      <c r="AA59" s="1395"/>
    </row>
    <row r="60" spans="1:27" ht="17.25" customHeight="1" thickBot="1" x14ac:dyDescent="0.45">
      <c r="A60" s="1839" t="s">
        <v>436</v>
      </c>
      <c r="B60" s="1839"/>
      <c r="C60" s="1839"/>
      <c r="D60" s="1839"/>
      <c r="E60" s="1839"/>
      <c r="F60" s="1839"/>
      <c r="G60" s="1839"/>
      <c r="H60" s="1839"/>
      <c r="I60" s="1839"/>
      <c r="J60" s="1839"/>
      <c r="K60" s="1839"/>
      <c r="L60" s="1839"/>
      <c r="M60" s="1839"/>
      <c r="N60" s="1839"/>
      <c r="O60" s="1839"/>
      <c r="P60" s="1839"/>
      <c r="Q60" s="1839"/>
      <c r="R60" s="1839"/>
      <c r="S60" s="1839"/>
      <c r="T60" s="1839"/>
    </row>
    <row r="61" spans="1:27" ht="59.85" customHeight="1" x14ac:dyDescent="0.4">
      <c r="A61" s="1710" t="s">
        <v>437</v>
      </c>
      <c r="B61" s="1711"/>
      <c r="C61" s="1711"/>
      <c r="D61" s="1929"/>
      <c r="E61" s="1820" t="s">
        <v>375</v>
      </c>
      <c r="F61" s="1821"/>
      <c r="G61" s="1822" t="s">
        <v>376</v>
      </c>
      <c r="H61" s="1823"/>
      <c r="I61" s="1824"/>
      <c r="J61" s="1825" t="s">
        <v>377</v>
      </c>
      <c r="K61" s="1826"/>
      <c r="L61" s="1826"/>
      <c r="M61" s="1827"/>
      <c r="N61" s="1828" t="s">
        <v>12</v>
      </c>
      <c r="O61" s="1829"/>
      <c r="P61" s="1795" t="s">
        <v>378</v>
      </c>
      <c r="Q61" s="1797" t="s">
        <v>2833</v>
      </c>
      <c r="R61" s="1798"/>
      <c r="S61" s="1798"/>
      <c r="T61" s="1799"/>
      <c r="U61" s="1800" t="s">
        <v>380</v>
      </c>
      <c r="V61" s="1801"/>
      <c r="W61" s="1801"/>
      <c r="X61" s="1801"/>
      <c r="Y61" s="1802"/>
      <c r="Z61" s="1805" t="s">
        <v>381</v>
      </c>
      <c r="AA61" s="1920" t="s">
        <v>438</v>
      </c>
    </row>
    <row r="62" spans="1:27" ht="124.5" customHeight="1" x14ac:dyDescent="0.4">
      <c r="A62" s="1700"/>
      <c r="B62" s="1701"/>
      <c r="C62" s="1701"/>
      <c r="D62" s="1942"/>
      <c r="E62" s="690" t="s">
        <v>32</v>
      </c>
      <c r="F62" s="691" t="s">
        <v>382</v>
      </c>
      <c r="G62" s="692" t="s">
        <v>383</v>
      </c>
      <c r="H62" s="693" t="s">
        <v>384</v>
      </c>
      <c r="I62" s="694" t="s">
        <v>385</v>
      </c>
      <c r="J62" s="695" t="s">
        <v>386</v>
      </c>
      <c r="K62" s="696" t="s">
        <v>387</v>
      </c>
      <c r="L62" s="696" t="s">
        <v>388</v>
      </c>
      <c r="M62" s="697" t="s">
        <v>389</v>
      </c>
      <c r="N62" s="698" t="s">
        <v>390</v>
      </c>
      <c r="O62" s="699" t="s">
        <v>13</v>
      </c>
      <c r="P62" s="1796"/>
      <c r="Q62" s="700" t="s">
        <v>439</v>
      </c>
      <c r="R62" s="701" t="s">
        <v>440</v>
      </c>
      <c r="S62" s="701" t="s">
        <v>441</v>
      </c>
      <c r="T62" s="702" t="s">
        <v>442</v>
      </c>
      <c r="U62" s="703" t="s">
        <v>392</v>
      </c>
      <c r="V62" s="704" t="s">
        <v>30</v>
      </c>
      <c r="W62" s="704" t="s">
        <v>393</v>
      </c>
      <c r="X62" s="704" t="s">
        <v>443</v>
      </c>
      <c r="Y62" s="705" t="s">
        <v>394</v>
      </c>
      <c r="Z62" s="1806"/>
      <c r="AA62" s="1921"/>
    </row>
    <row r="63" spans="1:27" ht="15.95" customHeight="1" thickBot="1" x14ac:dyDescent="0.25">
      <c r="A63" s="1937" t="s">
        <v>444</v>
      </c>
      <c r="B63" s="1938"/>
      <c r="C63" s="1938"/>
      <c r="D63" s="1939"/>
      <c r="E63" s="706">
        <f>'７．障害学生数'!F71</f>
        <v>0</v>
      </c>
      <c r="F63" s="707">
        <f>'７．障害学生数'!G71</f>
        <v>0</v>
      </c>
      <c r="G63" s="708">
        <f>'７．障害学生数'!H71</f>
        <v>0</v>
      </c>
      <c r="H63" s="709">
        <f>'７．障害学生数'!I71</f>
        <v>0</v>
      </c>
      <c r="I63" s="710">
        <f>'７．障害学生数'!J71</f>
        <v>0</v>
      </c>
      <c r="J63" s="711">
        <f>'７．障害学生数'!K71</f>
        <v>0</v>
      </c>
      <c r="K63" s="712">
        <f>'７．障害学生数'!L71</f>
        <v>0</v>
      </c>
      <c r="L63" s="712">
        <f>'７．障害学生数'!M71</f>
        <v>0</v>
      </c>
      <c r="M63" s="713">
        <f>'７．障害学生数'!N71</f>
        <v>0</v>
      </c>
      <c r="N63" s="714">
        <f>'７．障害学生数'!O71</f>
        <v>0</v>
      </c>
      <c r="O63" s="715">
        <f>'７．障害学生数'!P71</f>
        <v>0</v>
      </c>
      <c r="P63" s="716">
        <f>'７．障害学生数'!Q71</f>
        <v>0</v>
      </c>
      <c r="Q63" s="717">
        <f>'７．障害学生数'!R71</f>
        <v>0</v>
      </c>
      <c r="R63" s="718">
        <f>'７．障害学生数'!S71</f>
        <v>0</v>
      </c>
      <c r="S63" s="718">
        <f>'７．障害学生数'!T71</f>
        <v>0</v>
      </c>
      <c r="T63" s="719">
        <f>'７．障害学生数'!U71</f>
        <v>0</v>
      </c>
      <c r="U63" s="720">
        <f>'７．障害学生数'!V71</f>
        <v>0</v>
      </c>
      <c r="V63" s="721">
        <f>'７．障害学生数'!W71</f>
        <v>0</v>
      </c>
      <c r="W63" s="721">
        <f>'７．障害学生数'!X71</f>
        <v>0</v>
      </c>
      <c r="X63" s="721">
        <f>'７．障害学生数'!Y71</f>
        <v>0</v>
      </c>
      <c r="Y63" s="722">
        <f>'７．障害学生数'!Z71</f>
        <v>0</v>
      </c>
      <c r="Z63" s="723">
        <f>'７．障害学生数'!AA71</f>
        <v>0</v>
      </c>
      <c r="AA63" s="785">
        <f>'７．障害学生数'!AB71</f>
        <v>0</v>
      </c>
    </row>
    <row r="64" spans="1:27" ht="15" customHeight="1" thickBot="1" x14ac:dyDescent="0.45">
      <c r="A64" s="1910" t="s">
        <v>445</v>
      </c>
      <c r="B64" s="786">
        <v>1</v>
      </c>
      <c r="C64" s="1940" t="s">
        <v>446</v>
      </c>
      <c r="D64" s="1941"/>
      <c r="E64" s="787">
        <f>IF(SUMIFS(障害学生情報入力シート!$AY$25:$AY$1024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4" s="788">
        <f>IF(SUMIFS(障害学生情報入力シート!$AY$25:$AY$1024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4" s="789"/>
      <c r="H64" s="790"/>
      <c r="I64" s="790"/>
      <c r="J64" s="790"/>
      <c r="K64" s="790"/>
      <c r="L64" s="790"/>
      <c r="M64" s="790"/>
      <c r="N64" s="790"/>
      <c r="O64" s="790"/>
      <c r="P64" s="788">
        <f>IF(SUMIFS(障害学生情報入力シート!$AY$25:$AY$1024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4" s="789"/>
      <c r="R64" s="790"/>
      <c r="S64" s="790"/>
      <c r="T64" s="790"/>
      <c r="U64" s="790"/>
      <c r="V64" s="790"/>
      <c r="W64" s="790"/>
      <c r="X64" s="790"/>
      <c r="Y64" s="790"/>
      <c r="Z64" s="791"/>
      <c r="AA64" s="792">
        <f>IF(SUM(E64:Z64)&gt;=1,1,0)</f>
        <v>0</v>
      </c>
    </row>
    <row r="65" spans="1:28" ht="15" customHeight="1" thickTop="1" thickBot="1" x14ac:dyDescent="0.45">
      <c r="A65" s="1910"/>
      <c r="B65" s="793">
        <v>2</v>
      </c>
      <c r="C65" s="1918" t="s">
        <v>447</v>
      </c>
      <c r="D65" s="1919"/>
      <c r="E65" s="794">
        <f>IF(SUMIFS(障害学生情報入力シート!$AZ$25:$AZ$1024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5" s="795">
        <f>IF(SUMIFS(障害学生情報入力シート!$AZ$25:$AZ$1024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5" s="795">
        <f>IF(SUMIFS(障害学生情報入力シート!$AZ$25:$AZ$1024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5" s="795">
        <f>IF(SUMIFS(障害学生情報入力シート!$AZ$25:$AZ$1024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5" s="795">
        <f>IF(SUMIFS(障害学生情報入力シート!$AZ$25:$AZ$1024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5" s="795">
        <f>IF(SUMIFS(障害学生情報入力シート!$AZ$25:$AZ$1024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5" s="795">
        <f>IF(SUMIFS(障害学生情報入力シート!$AZ$25:$AZ$1024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5" s="795">
        <f>IF(SUMIFS(障害学生情報入力シート!$AZ$25:$AZ$1024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5" s="795">
        <f>IF(SUMIFS(障害学生情報入力シート!$AZ$25:$AZ$1024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5" s="795">
        <f>IF(SUMIFS(障害学生情報入力シート!$AZ$25:$AZ$1024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5" s="795">
        <f>IF(SUMIFS(障害学生情報入力シート!$AZ$25:$AZ$1024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5" s="795">
        <f>IF(SUMIFS(障害学生情報入力シート!$AZ$25:$AZ$1024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5" s="795">
        <f>IF(SUMIFS(障害学生情報入力シート!$AZ$25:$AZ$1024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5" s="795">
        <f>IF(SUMIFS(障害学生情報入力シート!$AZ$25:$AZ$1024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5" s="795">
        <f>IF(SUMIFS(障害学生情報入力シート!$AZ$25:$AZ$1024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5" s="795">
        <f>IF(SUMIFS(障害学生情報入力シート!$AZ$25:$AZ$1024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5" s="795">
        <f>IF(SUMIFS(障害学生情報入力シート!$AZ$25:$AZ$1024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5" s="795">
        <f>IF(SUMIFS(障害学生情報入力シート!$AZ$25:$AZ$1024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5" s="795">
        <f>IF(SUMIFS(障害学生情報入力シート!$AZ$25:$AZ$1024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5" s="795">
        <f>IF(SUMIFS(障害学生情報入力シート!$AZ$25:$AZ$1024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5" s="795">
        <f>IF(SUMIFS(障害学生情報入力シート!$AZ$25:$AZ$1024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5" s="796">
        <f>IF(SUMIFS(障害学生情報入力シート!$AZ$25:$AZ$1024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5" s="797">
        <f t="shared" ref="AA65:AA91" si="3">IF(SUM(E65:Z65)&gt;=1,1,0)</f>
        <v>0</v>
      </c>
    </row>
    <row r="66" spans="1:28" ht="15" customHeight="1" thickTop="1" thickBot="1" x14ac:dyDescent="0.45">
      <c r="A66" s="1910"/>
      <c r="B66" s="793">
        <v>3</v>
      </c>
      <c r="C66" s="1933" t="s">
        <v>448</v>
      </c>
      <c r="D66" s="1934"/>
      <c r="E66" s="794">
        <f>IF(SUMIFS(障害学生情報入力シート!$BA$25:$BA$1024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6" s="795">
        <f>IF(SUMIFS(障害学生情報入力シート!$BA$25:$BA$1024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6" s="795">
        <f>IF(SUMIFS(障害学生情報入力シート!$BA$25:$BA$1024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6" s="795">
        <f>IF(SUMIFS(障害学生情報入力シート!$BA$25:$BA$1024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6" s="795">
        <f>IF(SUMIFS(障害学生情報入力シート!$BA$25:$BA$1024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6" s="795">
        <f>IF(SUMIFS(障害学生情報入力シート!$BA$25:$BA$1024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6" s="795">
        <f>IF(SUMIFS(障害学生情報入力シート!$BA$25:$BA$1024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6" s="795">
        <f>IF(SUMIFS(障害学生情報入力シート!$BA$25:$BA$1024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6" s="795">
        <f>IF(SUMIFS(障害学生情報入力シート!$BA$25:$BA$1024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6" s="795">
        <f>IF(SUMIFS(障害学生情報入力シート!$BA$25:$BA$1024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6" s="795">
        <f>IF(SUMIFS(障害学生情報入力シート!$BA$25:$BA$1024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6" s="795">
        <f>IF(SUMIFS(障害学生情報入力シート!$BA$25:$BA$1024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6" s="795">
        <f>IF(SUMIFS(障害学生情報入力シート!$BA$25:$BA$1024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6" s="795">
        <f>IF(SUMIFS(障害学生情報入力シート!$BA$25:$BA$1024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6" s="795">
        <f>IF(SUMIFS(障害学生情報入力シート!$BA$25:$BA$1024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6" s="795">
        <f>IF(SUMIFS(障害学生情報入力シート!$BA$25:$BA$1024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6" s="795">
        <f>IF(SUMIFS(障害学生情報入力シート!$BA$25:$BA$1024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6" s="795">
        <f>IF(SUMIFS(障害学生情報入力シート!$BA$25:$BA$1024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6" s="795">
        <f>IF(SUMIFS(障害学生情報入力シート!$BA$25:$BA$1024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6" s="795">
        <f>IF(SUMIFS(障害学生情報入力シート!$BA$25:$BA$1024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6" s="795">
        <f>IF(SUMIFS(障害学生情報入力シート!$BA$25:$BA$1024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6" s="796">
        <f>IF(SUMIFS(障害学生情報入力シート!$BA$25:$BA$1024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6" s="797">
        <f t="shared" si="3"/>
        <v>0</v>
      </c>
    </row>
    <row r="67" spans="1:28" ht="15" customHeight="1" thickTop="1" thickBot="1" x14ac:dyDescent="0.45">
      <c r="A67" s="1910"/>
      <c r="B67" s="793">
        <v>4</v>
      </c>
      <c r="C67" s="1933" t="s">
        <v>151</v>
      </c>
      <c r="D67" s="1934"/>
      <c r="E67" s="794">
        <f>IF(SUMIFS(障害学生情報入力シート!$BB$25:$BB$1024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7" s="795">
        <f>IF(SUMIFS(障害学生情報入力シート!$BB$25:$BB$1024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7" s="795">
        <f>IF(SUMIFS(障害学生情報入力シート!$BB$25:$BB$1024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7" s="795">
        <f>IF(SUMIFS(障害学生情報入力シート!$BB$25:$BB$1024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7" s="795">
        <f>IF(SUMIFS(障害学生情報入力シート!$BB$25:$BB$1024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7" s="795">
        <f>IF(SUMIFS(障害学生情報入力シート!$BB$25:$BB$1024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7" s="795">
        <f>IF(SUMIFS(障害学生情報入力シート!$BB$25:$BB$1024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7" s="795">
        <f>IF(SUMIFS(障害学生情報入力シート!$BB$25:$BB$1024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7" s="795">
        <f>IF(SUMIFS(障害学生情報入力シート!$BB$25:$BB$1024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7" s="795">
        <f>IF(SUMIFS(障害学生情報入力シート!$BB$25:$BB$1024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7" s="795">
        <f>IF(SUMIFS(障害学生情報入力シート!$BB$25:$BB$1024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7" s="795">
        <f>IF(SUMIFS(障害学生情報入力シート!$BB$25:$BB$1024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7" s="795">
        <f>IF(SUMIFS(障害学生情報入力シート!$BB$25:$BB$1024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7" s="795">
        <f>IF(SUMIFS(障害学生情報入力シート!$BB$25:$BB$1024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7" s="795">
        <f>IF(SUMIFS(障害学生情報入力シート!$BB$25:$BB$1024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7" s="795">
        <f>IF(SUMIFS(障害学生情報入力シート!$BB$25:$BB$1024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7" s="795">
        <f>IF(SUMIFS(障害学生情報入力シート!$BB$25:$BB$1024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7" s="795">
        <f>IF(SUMIFS(障害学生情報入力シート!$BB$25:$BB$1024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7" s="795">
        <f>IF(SUMIFS(障害学生情報入力シート!$BB$25:$BB$1024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7" s="795">
        <f>IF(SUMIFS(障害学生情報入力シート!$BB$25:$BB$1024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7" s="795">
        <f>IF(SUMIFS(障害学生情報入力シート!$BB$25:$BB$1024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7" s="796">
        <f>IF(SUMIFS(障害学生情報入力シート!$BB$25:$BB$1024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7" s="797">
        <f t="shared" si="3"/>
        <v>0</v>
      </c>
    </row>
    <row r="68" spans="1:28" ht="15" customHeight="1" thickTop="1" thickBot="1" x14ac:dyDescent="0.45">
      <c r="A68" s="1910"/>
      <c r="B68" s="793">
        <v>5</v>
      </c>
      <c r="C68" s="1933" t="s">
        <v>152</v>
      </c>
      <c r="D68" s="1934"/>
      <c r="E68" s="794">
        <f>IF(SUMIFS(障害学生情報入力シート!$BC$25:$BC$1024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8" s="795">
        <f>IF(SUMIFS(障害学生情報入力シート!$BC$25:$BC$1024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8" s="795">
        <f>IF(SUMIFS(障害学生情報入力シート!$BC$25:$BC$1024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8" s="795">
        <f>IF(SUMIFS(障害学生情報入力シート!$BC$25:$BC$1024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8" s="795">
        <f>IF(SUMIFS(障害学生情報入力シート!$BC$25:$BC$1024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8" s="795">
        <f>IF(SUMIFS(障害学生情報入力シート!$BC$25:$BC$1024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8" s="795">
        <f>IF(SUMIFS(障害学生情報入力シート!$BC$25:$BC$1024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8" s="795">
        <f>IF(SUMIFS(障害学生情報入力シート!$BC$25:$BC$1024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8" s="795">
        <f>IF(SUMIFS(障害学生情報入力シート!$BC$25:$BC$1024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8" s="795">
        <f>IF(SUMIFS(障害学生情報入力シート!$BC$25:$BC$1024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8" s="795">
        <f>IF(SUMIFS(障害学生情報入力シート!$BC$25:$BC$1024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8" s="795">
        <f>IF(SUMIFS(障害学生情報入力シート!$BC$25:$BC$1024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8" s="795">
        <f>IF(SUMIFS(障害学生情報入力シート!$BC$25:$BC$1024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8" s="795">
        <f>IF(SUMIFS(障害学生情報入力シート!$BC$25:$BC$1024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8" s="795">
        <f>IF(SUMIFS(障害学生情報入力シート!$BC$25:$BC$1024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8" s="795">
        <f>IF(SUMIFS(障害学生情報入力シート!$BC$25:$BC$1024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8" s="795">
        <f>IF(SUMIFS(障害学生情報入力シート!$BC$25:$BC$1024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8" s="795">
        <f>IF(SUMIFS(障害学生情報入力シート!$BC$25:$BC$1024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8" s="795">
        <f>IF(SUMIFS(障害学生情報入力シート!$BC$25:$BC$1024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8" s="795">
        <f>IF(SUMIFS(障害学生情報入力シート!$BC$25:$BC$1024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8" s="795">
        <f>IF(SUMIFS(障害学生情報入力シート!$BC$25:$BC$1024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8" s="796">
        <f>IF(SUMIFS(障害学生情報入力シート!$BC$25:$BC$1024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8" s="797">
        <f t="shared" si="3"/>
        <v>0</v>
      </c>
    </row>
    <row r="69" spans="1:28" ht="15" customHeight="1" thickTop="1" thickBot="1" x14ac:dyDescent="0.45">
      <c r="A69" s="1910"/>
      <c r="B69" s="793">
        <v>6</v>
      </c>
      <c r="C69" s="1933" t="s">
        <v>449</v>
      </c>
      <c r="D69" s="1934"/>
      <c r="E69" s="794">
        <f>IF(SUMIFS(障害学生情報入力シート!$BD$25:$BD$1024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9" s="795">
        <f>IF(SUMIFS(障害学生情報入力シート!$BD$25:$BD$1024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9" s="795">
        <f>IF(SUMIFS(障害学生情報入力シート!$BD$25:$BD$1024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9" s="795">
        <f>IF(SUMIFS(障害学生情報入力シート!$BD$25:$BD$1024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9" s="795">
        <f>IF(SUMIFS(障害学生情報入力シート!$BD$25:$BD$1024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9" s="798"/>
      <c r="K69" s="799"/>
      <c r="L69" s="799"/>
      <c r="M69" s="799"/>
      <c r="N69" s="799"/>
      <c r="O69" s="800"/>
      <c r="P69" s="795">
        <f>IF(SUMIFS(障害学生情報入力シート!$BD$25:$BD$1024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9" s="798"/>
      <c r="R69" s="799"/>
      <c r="S69" s="799"/>
      <c r="T69" s="799"/>
      <c r="U69" s="799"/>
      <c r="V69" s="799"/>
      <c r="W69" s="799"/>
      <c r="X69" s="799"/>
      <c r="Y69" s="801"/>
      <c r="Z69" s="802"/>
      <c r="AA69" s="797">
        <f t="shared" si="3"/>
        <v>0</v>
      </c>
    </row>
    <row r="70" spans="1:28" ht="15" customHeight="1" thickTop="1" thickBot="1" x14ac:dyDescent="0.45">
      <c r="A70" s="1910"/>
      <c r="B70" s="793">
        <v>7</v>
      </c>
      <c r="C70" s="1933" t="s">
        <v>154</v>
      </c>
      <c r="D70" s="1934"/>
      <c r="E70" s="794">
        <f>IF(SUMIFS(障害学生情報入力シート!$BE$25:$BE$1024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0" s="795">
        <f>IF(SUMIFS(障害学生情報入力シート!$BE$25:$BE$1024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0" s="795">
        <f>IF(SUMIFS(障害学生情報入力シート!$BE$25:$BE$1024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0" s="795">
        <f>IF(SUMIFS(障害学生情報入力シート!$BE$25:$BE$1024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0" s="795">
        <f>IF(SUMIFS(障害学生情報入力シート!$BE$25:$BE$1024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0" s="795">
        <f>IF(SUMIFS(障害学生情報入力シート!$BE$25:$BE$1024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0" s="795">
        <f>IF(SUMIFS(障害学生情報入力シート!$BE$25:$BE$1024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0" s="795">
        <f>IF(SUMIFS(障害学生情報入力シート!$BE$25:$BE$1024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0" s="795">
        <f>IF(SUMIFS(障害学生情報入力シート!$BE$25:$BE$1024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0" s="795">
        <f>IF(SUMIFS(障害学生情報入力シート!$BE$25:$BE$1024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0" s="795">
        <f>IF(SUMIFS(障害学生情報入力シート!$BE$25:$BE$1024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0" s="795">
        <f>IF(SUMIFS(障害学生情報入力シート!$BE$25:$BE$1024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0" s="795">
        <f>IF(SUMIFS(障害学生情報入力シート!$BE$25:$BE$1024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0" s="795">
        <f>IF(SUMIFS(障害学生情報入力シート!$BE$25:$BE$1024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0" s="795">
        <f>IF(SUMIFS(障害学生情報入力シート!$BE$25:$BE$1024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0" s="795">
        <f>IF(SUMIFS(障害学生情報入力シート!$BE$25:$BE$1024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0" s="795">
        <f>IF(SUMIFS(障害学生情報入力シート!$BE$25:$BE$1024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0" s="795">
        <f>IF(SUMIFS(障害学生情報入力シート!$BE$25:$BE$1024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0" s="795">
        <f>IF(SUMIFS(障害学生情報入力シート!$BE$25:$BE$1024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0" s="795">
        <f>IF(SUMIFS(障害学生情報入力シート!$BE$25:$BE$1024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0" s="795">
        <f>IF(SUMIFS(障害学生情報入力シート!$BE$25:$BE$1024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0" s="796">
        <f>IF(SUMIFS(障害学生情報入力シート!$BE$25:$BE$1024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0" s="797">
        <f t="shared" si="3"/>
        <v>0</v>
      </c>
    </row>
    <row r="71" spans="1:28" ht="15" customHeight="1" thickTop="1" thickBot="1" x14ac:dyDescent="0.45">
      <c r="A71" s="1910"/>
      <c r="B71" s="793">
        <v>8</v>
      </c>
      <c r="C71" s="1933" t="s">
        <v>155</v>
      </c>
      <c r="D71" s="1934"/>
      <c r="E71" s="794">
        <f>IF(SUMIFS(障害学生情報入力シート!$BF$25:$BF$1024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1" s="795">
        <f>IF(SUMIFS(障害学生情報入力シート!$BF$25:$BF$1024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1" s="795">
        <f>IF(SUMIFS(障害学生情報入力シート!$BF$25:$BF$1024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1" s="795">
        <f>IF(SUMIFS(障害学生情報入力シート!$BF$25:$BF$1024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1" s="795">
        <f>IF(SUMIFS(障害学生情報入力シート!$BF$25:$BF$1024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1" s="795">
        <f>IF(SUMIFS(障害学生情報入力シート!$BF$25:$BF$1024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1" s="795">
        <f>IF(SUMIFS(障害学生情報入力シート!$BF$25:$BF$1024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1" s="795">
        <f>IF(SUMIFS(障害学生情報入力シート!$BF$25:$BF$1024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1" s="795">
        <f>IF(SUMIFS(障害学生情報入力シート!$BF$25:$BF$1024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1" s="795">
        <f>IF(SUMIFS(障害学生情報入力シート!$BF$25:$BF$1024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1" s="795">
        <f>IF(SUMIFS(障害学生情報入力シート!$BF$25:$BF$1024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1" s="795">
        <f>IF(SUMIFS(障害学生情報入力シート!$BF$25:$BF$1024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1" s="795">
        <f>IF(SUMIFS(障害学生情報入力シート!$BF$25:$BF$1024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1" s="795">
        <f>IF(SUMIFS(障害学生情報入力シート!$BF$25:$BF$1024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1" s="795">
        <f>IF(SUMIFS(障害学生情報入力シート!$BF$25:$BF$1024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1" s="795">
        <f>IF(SUMIFS(障害学生情報入力シート!$BF$25:$BF$1024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1" s="795">
        <f>IF(SUMIFS(障害学生情報入力シート!$BF$25:$BF$1024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1" s="795">
        <f>IF(SUMIFS(障害学生情報入力シート!$BF$25:$BF$1024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1" s="795">
        <f>IF(SUMIFS(障害学生情報入力シート!$BF$25:$BF$1024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1" s="795">
        <f>IF(SUMIFS(障害学生情報入力シート!$BF$25:$BF$1024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1" s="795">
        <f>IF(SUMIFS(障害学生情報入力シート!$BF$25:$BF$1024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1" s="796">
        <f>IF(SUMIFS(障害学生情報入力シート!$BF$25:$BF$1024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1" s="797">
        <f t="shared" si="3"/>
        <v>0</v>
      </c>
      <c r="AB71" s="742"/>
    </row>
    <row r="72" spans="1:28" ht="15" customHeight="1" thickTop="1" thickBot="1" x14ac:dyDescent="0.45">
      <c r="A72" s="1910"/>
      <c r="B72" s="793">
        <v>9</v>
      </c>
      <c r="C72" s="1933" t="s">
        <v>450</v>
      </c>
      <c r="D72" s="1934"/>
      <c r="E72" s="794">
        <f>IF(SUMIFS(障害学生情報入力シート!$BG$25:$BG$1024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2" s="795">
        <f>IF(SUMIFS(障害学生情報入力シート!$BG$25:$BG$1024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2" s="795">
        <f>IF(SUMIFS(障害学生情報入力シート!$BG$25:$BG$1024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2" s="795">
        <f>IF(SUMIFS(障害学生情報入力シート!$BG$25:$BG$1024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2" s="795">
        <f>IF(SUMIFS(障害学生情報入力シート!$BG$25:$BG$1024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2" s="795">
        <f>IF(SUMIFS(障害学生情報入力シート!$BG$25:$BG$1024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2" s="795">
        <f>IF(SUMIFS(障害学生情報入力シート!$BG$25:$BG$1024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2" s="795">
        <f>IF(SUMIFS(障害学生情報入力シート!$BG$25:$BG$1024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2" s="795">
        <f>IF(SUMIFS(障害学生情報入力シート!$BG$25:$BG$1024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2" s="795">
        <f>IF(SUMIFS(障害学生情報入力シート!$BG$25:$BG$1024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2" s="795">
        <f>IF(SUMIFS(障害学生情報入力シート!$BG$25:$BG$1024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2" s="795">
        <f>IF(SUMIFS(障害学生情報入力シート!$BG$25:$BG$1024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2" s="795">
        <f>IF(SUMIFS(障害学生情報入力シート!$BG$25:$BG$1024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2" s="795">
        <f>IF(SUMIFS(障害学生情報入力シート!$BG$25:$BG$1024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2" s="795">
        <f>IF(SUMIFS(障害学生情報入力シート!$BG$25:$BG$1024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2" s="795">
        <f>IF(SUMIFS(障害学生情報入力シート!$BG$25:$BG$1024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2" s="795">
        <f>IF(SUMIFS(障害学生情報入力シート!$BG$25:$BG$1024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2" s="795">
        <f>IF(SUMIFS(障害学生情報入力シート!$BG$25:$BG$1024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2" s="795">
        <f>IF(SUMIFS(障害学生情報入力シート!$BG$25:$BG$1024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2" s="795">
        <f>IF(SUMIFS(障害学生情報入力シート!$BG$25:$BG$1024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2" s="795">
        <f>IF(SUMIFS(障害学生情報入力シート!$BG$25:$BG$1024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2" s="796">
        <f>IF(SUMIFS(障害学生情報入力シート!$BG$25:$BG$1024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2" s="797">
        <f t="shared" si="3"/>
        <v>0</v>
      </c>
    </row>
    <row r="73" spans="1:28" ht="15" customHeight="1" thickTop="1" thickBot="1" x14ac:dyDescent="0.45">
      <c r="A73" s="1910"/>
      <c r="B73" s="803">
        <v>10</v>
      </c>
      <c r="C73" s="1918" t="s">
        <v>451</v>
      </c>
      <c r="D73" s="1919"/>
      <c r="E73" s="794">
        <f>IF(SUMIFS(障害学生情報入力シート!$BH$25:$BH$1024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3" s="795">
        <f>IF(SUMIFS(障害学生情報入力シート!$BH$25:$BH$1024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3" s="795">
        <f>IF(SUMIFS(障害学生情報入力シート!$BH$25:$BH$1024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3" s="795">
        <f>IF(SUMIFS(障害学生情報入力シート!$BH$25:$BH$1024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3" s="795">
        <f>IF(SUMIFS(障害学生情報入力シート!$BH$25:$BH$1024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3" s="795">
        <f>IF(SUMIFS(障害学生情報入力シート!$BH$25:$BH$1024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3" s="795">
        <f>IF(SUMIFS(障害学生情報入力シート!$BH$25:$BH$1024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3" s="795">
        <f>IF(SUMIFS(障害学生情報入力シート!$BH$25:$BH$1024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3" s="795">
        <f>IF(SUMIFS(障害学生情報入力シート!$BH$25:$BH$1024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3" s="795">
        <f>IF(SUMIFS(障害学生情報入力シート!$BH$25:$BH$1024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3" s="795">
        <f>IF(SUMIFS(障害学生情報入力シート!$BH$25:$BH$1024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3" s="795">
        <f>IF(SUMIFS(障害学生情報入力シート!$BH$25:$BH$1024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3" s="795">
        <f>IF(SUMIFS(障害学生情報入力シート!$BH$25:$BH$1024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3" s="795">
        <f>IF(SUMIFS(障害学生情報入力シート!$BH$25:$BH$1024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3" s="795">
        <f>IF(SUMIFS(障害学生情報入力シート!$BH$25:$BH$1024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3" s="795">
        <f>IF(SUMIFS(障害学生情報入力シート!$BH$25:$BH$1024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3" s="795">
        <f>IF(SUMIFS(障害学生情報入力シート!$BH$25:$BH$1024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3" s="795">
        <f>IF(SUMIFS(障害学生情報入力シート!$BH$25:$BH$1024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3" s="795">
        <f>IF(SUMIFS(障害学生情報入力シート!$BH$25:$BH$1024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3" s="795">
        <f>IF(SUMIFS(障害学生情報入力シート!$BH$25:$BH$1024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3" s="795">
        <f>IF(SUMIFS(障害学生情報入力シート!$BH$25:$BH$1024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3" s="796">
        <f>IF(SUMIFS(障害学生情報入力シート!$BH$25:$BH$1024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3" s="804">
        <f t="shared" si="3"/>
        <v>0</v>
      </c>
    </row>
    <row r="74" spans="1:28" ht="15" customHeight="1" thickTop="1" thickBot="1" x14ac:dyDescent="0.45">
      <c r="A74" s="1910"/>
      <c r="B74" s="805">
        <v>11</v>
      </c>
      <c r="C74" s="1935" t="s">
        <v>452</v>
      </c>
      <c r="D74" s="1936"/>
      <c r="E74" s="794">
        <f>IF(SUMIFS(障害学生情報入力シート!$BI$25:$BI$1024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4" s="795">
        <f>IF(SUMIFS(障害学生情報入力シート!$BI$25:$BI$1024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4" s="795">
        <f>IF(SUMIFS(障害学生情報入力シート!$BI$25:$BI$1024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4" s="795">
        <f>IF(SUMIFS(障害学生情報入力シート!$BI$25:$BI$1024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4" s="795">
        <f>IF(SUMIFS(障害学生情報入力シート!$BI$25:$BI$1024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4" s="795">
        <f>IF(SUMIFS(障害学生情報入力シート!$BI$25:$BI$1024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4" s="795">
        <f>IF(SUMIFS(障害学生情報入力シート!$BI$25:$BI$1024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4" s="795">
        <f>IF(SUMIFS(障害学生情報入力シート!$BI$25:$BI$1024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4" s="795">
        <f>IF(SUMIFS(障害学生情報入力シート!$BI$25:$BI$1024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4" s="795">
        <f>IF(SUMIFS(障害学生情報入力シート!$BI$25:$BI$1024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4" s="795">
        <f>IF(SUMIFS(障害学生情報入力シート!$BI$25:$BI$1024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4" s="795">
        <f>IF(SUMIFS(障害学生情報入力シート!$BI$25:$BI$1024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4" s="795">
        <f>IF(SUMIFS(障害学生情報入力シート!$BI$25:$BI$1024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4" s="795">
        <f>IF(SUMIFS(障害学生情報入力シート!$BI$25:$BI$1024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4" s="795">
        <f>IF(SUMIFS(障害学生情報入力シート!$BI$25:$BI$1024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4" s="795">
        <f>IF(SUMIFS(障害学生情報入力シート!$BI$25:$BI$1024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4" s="795">
        <f>IF(SUMIFS(障害学生情報入力シート!$BI$25:$BI$1024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4" s="795">
        <f>IF(SUMIFS(障害学生情報入力シート!$BI$25:$BI$1024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4" s="795">
        <f>IF(SUMIFS(障害学生情報入力シート!$BI$25:$BI$1024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4" s="795">
        <f>IF(SUMIFS(障害学生情報入力シート!$BI$25:$BI$1024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4" s="795">
        <f>IF(SUMIFS(障害学生情報入力シート!$BI$25:$BI$1024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4" s="796">
        <f>IF(SUMIFS(障害学生情報入力シート!$BI$25:$BI$1024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4" s="806">
        <f t="shared" si="3"/>
        <v>0</v>
      </c>
    </row>
    <row r="75" spans="1:28" ht="15" customHeight="1" thickTop="1" thickBot="1" x14ac:dyDescent="0.45">
      <c r="A75" s="1910"/>
      <c r="B75" s="807">
        <v>12</v>
      </c>
      <c r="C75" s="1918" t="s">
        <v>453</v>
      </c>
      <c r="D75" s="1919"/>
      <c r="E75" s="794">
        <f>IF(SUMIFS(障害学生情報入力シート!$BJ$25:$BJ$1024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5" s="795">
        <f>IF(SUMIFS(障害学生情報入力シート!$BJ$25:$BJ$1024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5" s="795">
        <f>IF(SUMIFS(障害学生情報入力シート!$BJ$25:$BJ$1024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5" s="795">
        <f>IF(SUMIFS(障害学生情報入力シート!$BJ$25:$BJ$1024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5" s="795">
        <f>IF(SUMIFS(障害学生情報入力シート!$BJ$25:$BJ$1024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5" s="795">
        <f>IF(SUMIFS(障害学生情報入力シート!$BJ$25:$BJ$1024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5" s="795">
        <f>IF(SUMIFS(障害学生情報入力シート!$BJ$25:$BJ$1024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5" s="795">
        <f>IF(SUMIFS(障害学生情報入力シート!$BJ$25:$BJ$1024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5" s="795">
        <f>IF(SUMIFS(障害学生情報入力シート!$BJ$25:$BJ$1024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5" s="795">
        <f>IF(SUMIFS(障害学生情報入力シート!$BJ$25:$BJ$1024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5" s="795">
        <f>IF(SUMIFS(障害学生情報入力シート!$BJ$25:$BJ$1024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5" s="795">
        <f>IF(SUMIFS(障害学生情報入力シート!$BJ$25:$BJ$1024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5" s="795">
        <f>IF(SUMIFS(障害学生情報入力シート!$BJ$25:$BJ$1024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5" s="795">
        <f>IF(SUMIFS(障害学生情報入力シート!$BJ$25:$BJ$1024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5" s="795">
        <f>IF(SUMIFS(障害学生情報入力シート!$BJ$25:$BJ$1024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5" s="795">
        <f>IF(SUMIFS(障害学生情報入力シート!$BJ$25:$BJ$1024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5" s="795">
        <f>IF(SUMIFS(障害学生情報入力シート!$BJ$25:$BJ$1024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5" s="795">
        <f>IF(SUMIFS(障害学生情報入力シート!$BJ$25:$BJ$1024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5" s="795">
        <f>IF(SUMIFS(障害学生情報入力シート!$BJ$25:$BJ$1024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5" s="795">
        <f>IF(SUMIFS(障害学生情報入力シート!$BJ$25:$BJ$1024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5" s="795">
        <f>IF(SUMIFS(障害学生情報入力シート!$BJ$25:$BJ$1024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5" s="796">
        <f>IF(SUMIFS(障害学生情報入力シート!$BJ$25:$BJ$1024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5" s="804">
        <f t="shared" si="3"/>
        <v>0</v>
      </c>
    </row>
    <row r="76" spans="1:28" ht="15" customHeight="1" thickTop="1" thickBot="1" x14ac:dyDescent="0.45">
      <c r="A76" s="1910"/>
      <c r="B76" s="807">
        <v>13</v>
      </c>
      <c r="C76" s="1918" t="s">
        <v>454</v>
      </c>
      <c r="D76" s="1919"/>
      <c r="E76" s="794">
        <f>IF(SUMIFS(障害学生情報入力シート!$BK$25:$BK$1024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6" s="795">
        <f>IF(SUMIFS(障害学生情報入力シート!$BK$25:$BK$1024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6" s="795">
        <f>IF(SUMIFS(障害学生情報入力シート!$BK$25:$BK$1024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6" s="795">
        <f>IF(SUMIFS(障害学生情報入力シート!$BK$25:$BK$1024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6" s="795">
        <f>IF(SUMIFS(障害学生情報入力シート!$BK$25:$BK$1024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6" s="795">
        <f>IF(SUMIFS(障害学生情報入力シート!$BK$25:$BK$1024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6" s="795">
        <f>IF(SUMIFS(障害学生情報入力シート!$BK$25:$BK$1024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6" s="795">
        <f>IF(SUMIFS(障害学生情報入力シート!$BK$25:$BK$1024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6" s="795">
        <f>IF(SUMIFS(障害学生情報入力シート!$BK$25:$BK$1024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6" s="795">
        <f>IF(SUMIFS(障害学生情報入力シート!$BK$25:$BK$1024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6" s="795">
        <f>IF(SUMIFS(障害学生情報入力シート!$BK$25:$BK$1024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6" s="795">
        <f>IF(SUMIFS(障害学生情報入力シート!$BK$25:$BK$1024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6" s="795">
        <f>IF(SUMIFS(障害学生情報入力シート!$BK$25:$BK$1024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6" s="795">
        <f>IF(SUMIFS(障害学生情報入力シート!$BK$25:$BK$1024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6" s="795">
        <f>IF(SUMIFS(障害学生情報入力シート!$BK$25:$BK$1024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6" s="795">
        <f>IF(SUMIFS(障害学生情報入力シート!$BK$25:$BK$1024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6" s="795">
        <f>IF(SUMIFS(障害学生情報入力シート!$BK$25:$BK$1024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6" s="795">
        <f>IF(SUMIFS(障害学生情報入力シート!$BK$25:$BK$1024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6" s="795">
        <f>IF(SUMIFS(障害学生情報入力シート!$BK$25:$BK$1024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6" s="795">
        <f>IF(SUMIFS(障害学生情報入力シート!$BK$25:$BK$1024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6" s="795">
        <f>IF(SUMIFS(障害学生情報入力シート!$BK$25:$BK$1024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6" s="796">
        <f>IF(SUMIFS(障害学生情報入力シート!$BK$25:$BK$1024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6" s="804">
        <f t="shared" si="3"/>
        <v>0</v>
      </c>
    </row>
    <row r="77" spans="1:28" ht="15" customHeight="1" thickTop="1" thickBot="1" x14ac:dyDescent="0.45">
      <c r="A77" s="1910"/>
      <c r="B77" s="807">
        <v>14</v>
      </c>
      <c r="C77" s="1918" t="s">
        <v>455</v>
      </c>
      <c r="D77" s="1919"/>
      <c r="E77" s="794">
        <f>IF(SUMIFS(障害学生情報入力シート!$BL$25:$BL$1024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7" s="795">
        <f>IF(SUMIFS(障害学生情報入力シート!$BL$25:$BL$1024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7" s="795">
        <f>IF(SUMIFS(障害学生情報入力シート!$BL$25:$BL$1024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7" s="795">
        <f>IF(SUMIFS(障害学生情報入力シート!$BL$25:$BL$1024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7" s="795">
        <f>IF(SUMIFS(障害学生情報入力シート!$BL$25:$BL$1024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7" s="795">
        <f>IF(SUMIFS(障害学生情報入力シート!$BL$25:$BL$1024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7" s="795">
        <f>IF(SUMIFS(障害学生情報入力シート!$BL$25:$BL$1024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7" s="795">
        <f>IF(SUMIFS(障害学生情報入力シート!$BL$25:$BL$1024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7" s="795">
        <f>IF(SUMIFS(障害学生情報入力シート!$BL$25:$BL$1024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7" s="795">
        <f>IF(SUMIFS(障害学生情報入力シート!$BL$25:$BL$1024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7" s="795">
        <f>IF(SUMIFS(障害学生情報入力シート!$BL$25:$BL$1024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7" s="795">
        <f>IF(SUMIFS(障害学生情報入力シート!$BL$25:$BL$1024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7" s="795">
        <f>IF(SUMIFS(障害学生情報入力シート!$BL$25:$BL$1024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7" s="795">
        <f>IF(SUMIFS(障害学生情報入力シート!$BL$25:$BL$1024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7" s="795">
        <f>IF(SUMIFS(障害学生情報入力シート!$BL$25:$BL$1024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7" s="795">
        <f>IF(SUMIFS(障害学生情報入力シート!$BL$25:$BL$1024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7" s="795">
        <f>IF(SUMIFS(障害学生情報入力シート!$BL$25:$BL$1024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7" s="795">
        <f>IF(SUMIFS(障害学生情報入力シート!$BL$25:$BL$1024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7" s="795">
        <f>IF(SUMIFS(障害学生情報入力シート!$BL$25:$BL$1024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7" s="795">
        <f>IF(SUMIFS(障害学生情報入力シート!$BL$25:$BL$1024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7" s="795">
        <f>IF(SUMIFS(障害学生情報入力シート!$BL$25:$BL$1024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7" s="796">
        <f>IF(SUMIFS(障害学生情報入力シート!$BL$25:$BL$1024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7" s="804">
        <f t="shared" si="3"/>
        <v>0</v>
      </c>
    </row>
    <row r="78" spans="1:28" ht="15" customHeight="1" thickTop="1" thickBot="1" x14ac:dyDescent="0.45">
      <c r="A78" s="1910"/>
      <c r="B78" s="807">
        <v>15</v>
      </c>
      <c r="C78" s="1918" t="s">
        <v>456</v>
      </c>
      <c r="D78" s="1919"/>
      <c r="E78" s="794">
        <f>IF(SUMIFS(障害学生情報入力シート!$BM$25:$BM$1024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8" s="795">
        <f>IF(SUMIFS(障害学生情報入力シート!$BM$25:$BM$1024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8" s="795">
        <f>IF(SUMIFS(障害学生情報入力シート!$BM$25:$BM$1024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8" s="795">
        <f>IF(SUMIFS(障害学生情報入力シート!$BM$25:$BM$1024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8" s="795">
        <f>IF(SUMIFS(障害学生情報入力シート!$BM$25:$BM$1024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8" s="795">
        <f>IF(SUMIFS(障害学生情報入力シート!$BM$25:$BM$1024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8" s="795">
        <f>IF(SUMIFS(障害学生情報入力シート!$BM$25:$BM$1024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8" s="795">
        <f>IF(SUMIFS(障害学生情報入力シート!$BM$25:$BM$1024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8" s="795">
        <f>IF(SUMIFS(障害学生情報入力シート!$BM$25:$BM$1024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8" s="795">
        <f>IF(SUMIFS(障害学生情報入力シート!$BM$25:$BM$1024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8" s="795">
        <f>IF(SUMIFS(障害学生情報入力シート!$BM$25:$BM$1024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8" s="795">
        <f>IF(SUMIFS(障害学生情報入力シート!$BM$25:$BM$1024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8" s="795">
        <f>IF(SUMIFS(障害学生情報入力シート!$BM$25:$BM$1024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8" s="795">
        <f>IF(SUMIFS(障害学生情報入力シート!$BM$25:$BM$1024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8" s="795">
        <f>IF(SUMIFS(障害学生情報入力シート!$BM$25:$BM$1024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8" s="795">
        <f>IF(SUMIFS(障害学生情報入力シート!$BM$25:$BM$1024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8" s="795">
        <f>IF(SUMIFS(障害学生情報入力シート!$BM$25:$BM$1024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8" s="795">
        <f>IF(SUMIFS(障害学生情報入力シート!$BM$25:$BM$1024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8" s="795">
        <f>IF(SUMIFS(障害学生情報入力シート!$BM$25:$BM$1024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8" s="795">
        <f>IF(SUMIFS(障害学生情報入力シート!$BM$25:$BM$1024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8" s="795">
        <f>IF(SUMIFS(障害学生情報入力シート!$BM$25:$BM$1024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8" s="796">
        <f>IF(SUMIFS(障害学生情報入力シート!$BM$25:$BM$1024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8" s="804">
        <f t="shared" si="3"/>
        <v>0</v>
      </c>
    </row>
    <row r="79" spans="1:28" ht="15" customHeight="1" thickTop="1" thickBot="1" x14ac:dyDescent="0.45">
      <c r="A79" s="1910"/>
      <c r="B79" s="808">
        <v>16</v>
      </c>
      <c r="C79" s="1918" t="s">
        <v>457</v>
      </c>
      <c r="D79" s="1919"/>
      <c r="E79" s="794">
        <f>IF(SUMIFS(障害学生情報入力シート!$BN$25:$BN$1024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9" s="795">
        <f>IF(SUMIFS(障害学生情報入力シート!$BN$25:$BN$1024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9" s="795">
        <f>IF(SUMIFS(障害学生情報入力シート!$BN$25:$BN$1024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9" s="795">
        <f>IF(SUMIFS(障害学生情報入力シート!$BN$25:$BN$1024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9" s="795">
        <f>IF(SUMIFS(障害学生情報入力シート!$BN$25:$BN$1024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9" s="795">
        <f>IF(SUMIFS(障害学生情報入力シート!$BN$25:$BN$1024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9" s="795">
        <f>IF(SUMIFS(障害学生情報入力シート!$BN$25:$BN$1024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9" s="795">
        <f>IF(SUMIFS(障害学生情報入力シート!$BN$25:$BN$1024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9" s="795">
        <f>IF(SUMIFS(障害学生情報入力シート!$BN$25:$BN$1024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9" s="795">
        <f>IF(SUMIFS(障害学生情報入力シート!$BN$25:$BN$1024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9" s="795">
        <f>IF(SUMIFS(障害学生情報入力シート!$BN$25:$BN$1024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9" s="795">
        <f>IF(SUMIFS(障害学生情報入力シート!$BN$25:$BN$1024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9" s="795">
        <f>IF(SUMIFS(障害学生情報入力シート!$BN$25:$BN$1024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9" s="795">
        <f>IF(SUMIFS(障害学生情報入力シート!$BN$25:$BN$1024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9" s="795">
        <f>IF(SUMIFS(障害学生情報入力シート!$BN$25:$BN$1024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9" s="795">
        <f>IF(SUMIFS(障害学生情報入力シート!$BN$25:$BN$1024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9" s="795">
        <f>IF(SUMIFS(障害学生情報入力シート!$BN$25:$BN$1024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9" s="795">
        <f>IF(SUMIFS(障害学生情報入力シート!$BN$25:$BN$1024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9" s="795">
        <f>IF(SUMIFS(障害学生情報入力シート!$BN$25:$BN$1024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9" s="795">
        <f>IF(SUMIFS(障害学生情報入力シート!$BN$25:$BN$1024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9" s="795">
        <f>IF(SUMIFS(障害学生情報入力シート!$BN$25:$BN$1024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9" s="796">
        <f>IF(SUMIFS(障害学生情報入力シート!$BN$25:$BN$1024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9" s="804">
        <f t="shared" si="3"/>
        <v>0</v>
      </c>
    </row>
    <row r="80" spans="1:28" ht="15" customHeight="1" thickTop="1" thickBot="1" x14ac:dyDescent="0.45">
      <c r="A80" s="1910"/>
      <c r="B80" s="807">
        <v>17</v>
      </c>
      <c r="C80" s="1918" t="s">
        <v>458</v>
      </c>
      <c r="D80" s="1919"/>
      <c r="E80" s="794">
        <f>IF(SUMIFS(障害学生情報入力シート!$BO$25:$BO$1024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0" s="795">
        <f>IF(SUMIFS(障害学生情報入力シート!$BO$25:$BO$1024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0" s="795">
        <f>IF(SUMIFS(障害学生情報入力シート!$BO$25:$BO$1024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0" s="795">
        <f>IF(SUMIFS(障害学生情報入力シート!$BO$25:$BO$1024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0" s="795">
        <f>IF(SUMIFS(障害学生情報入力シート!$BO$25:$BO$1024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0" s="795">
        <f>IF(SUMIFS(障害学生情報入力シート!$BO$25:$BO$1024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0" s="795">
        <f>IF(SUMIFS(障害学生情報入力シート!$BO$25:$BO$1024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0" s="795">
        <f>IF(SUMIFS(障害学生情報入力シート!$BO$25:$BO$1024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0" s="795">
        <f>IF(SUMIFS(障害学生情報入力シート!$BO$25:$BO$1024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0" s="795">
        <f>IF(SUMIFS(障害学生情報入力シート!$BO$25:$BO$1024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0" s="795">
        <f>IF(SUMIFS(障害学生情報入力シート!$BO$25:$BO$1024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0" s="795">
        <f>IF(SUMIFS(障害学生情報入力シート!$BO$25:$BO$1024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0" s="795">
        <f>IF(SUMIFS(障害学生情報入力シート!$BO$25:$BO$1024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0" s="795">
        <f>IF(SUMIFS(障害学生情報入力シート!$BO$25:$BO$1024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0" s="795">
        <f>IF(SUMIFS(障害学生情報入力シート!$BO$25:$BO$1024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0" s="795">
        <f>IF(SUMIFS(障害学生情報入力シート!$BO$25:$BO$1024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0" s="795">
        <f>IF(SUMIFS(障害学生情報入力シート!$BO$25:$BO$1024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0" s="795">
        <f>IF(SUMIFS(障害学生情報入力シート!$BO$25:$BO$1024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0" s="795">
        <f>IF(SUMIFS(障害学生情報入力シート!$BO$25:$BO$1024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0" s="795">
        <f>IF(SUMIFS(障害学生情報入力シート!$BO$25:$BO$1024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0" s="795">
        <f>IF(SUMIFS(障害学生情報入力シート!$BO$25:$BO$1024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0" s="796">
        <f>IF(SUMIFS(障害学生情報入力シート!$BO$25:$BO$1024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0" s="804">
        <f t="shared" si="3"/>
        <v>0</v>
      </c>
    </row>
    <row r="81" spans="1:27" ht="15" customHeight="1" thickTop="1" thickBot="1" x14ac:dyDescent="0.45">
      <c r="A81" s="1910"/>
      <c r="B81" s="807">
        <v>18</v>
      </c>
      <c r="C81" s="1918" t="s">
        <v>459</v>
      </c>
      <c r="D81" s="1919"/>
      <c r="E81" s="809"/>
      <c r="F81" s="800"/>
      <c r="G81" s="795">
        <f>IF(SUMIFS(障害学生情報入力シート!$BP$25:$BP$1024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1" s="795">
        <f>IF(SUMIFS(障害学生情報入力シート!$BP$25:$BP$1024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1" s="795">
        <f>IF(SUMIFS(障害学生情報入力シート!$BP$25:$BP$1024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1" s="798"/>
      <c r="K81" s="799"/>
      <c r="L81" s="799"/>
      <c r="M81" s="799"/>
      <c r="N81" s="799"/>
      <c r="O81" s="800"/>
      <c r="P81" s="795">
        <f>IF(SUMIFS(障害学生情報入力シート!$BP$25:$BP$1024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1" s="798"/>
      <c r="R81" s="799"/>
      <c r="S81" s="799"/>
      <c r="T81" s="799"/>
      <c r="U81" s="799"/>
      <c r="V81" s="799"/>
      <c r="W81" s="799"/>
      <c r="X81" s="799"/>
      <c r="Y81" s="799"/>
      <c r="Z81" s="802"/>
      <c r="AA81" s="804">
        <f t="shared" si="3"/>
        <v>0</v>
      </c>
    </row>
    <row r="82" spans="1:27" ht="15" customHeight="1" thickTop="1" thickBot="1" x14ac:dyDescent="0.45">
      <c r="A82" s="1910"/>
      <c r="B82" s="807">
        <v>19</v>
      </c>
      <c r="C82" s="1918" t="s">
        <v>460</v>
      </c>
      <c r="D82" s="1919"/>
      <c r="E82" s="794">
        <f>IF(SUMIFS(障害学生情報入力シート!$BQ$25:$BQ$1024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2" s="795">
        <f>IF(SUMIFS(障害学生情報入力シート!$BQ$25:$BQ$1024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2" s="795">
        <f>IF(SUMIFS(障害学生情報入力シート!$BQ$25:$BQ$1024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2" s="795">
        <f>IF(SUMIFS(障害学生情報入力シート!$BQ$25:$BQ$1024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2" s="795">
        <f>IF(SUMIFS(障害学生情報入力シート!$BQ$25:$BQ$1024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2" s="795">
        <f>IF(SUMIFS(障害学生情報入力シート!$BQ$25:$BQ$1024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2" s="795">
        <f>IF(SUMIFS(障害学生情報入力シート!$BQ$25:$BQ$1024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2" s="795">
        <f>IF(SUMIFS(障害学生情報入力シート!$BQ$25:$BQ$1024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2" s="795">
        <f>IF(SUMIFS(障害学生情報入力シート!$BQ$25:$BQ$1024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2" s="795">
        <f>IF(SUMIFS(障害学生情報入力シート!$BQ$25:$BQ$1024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2" s="795">
        <f>IF(SUMIFS(障害学生情報入力シート!$BQ$25:$BQ$1024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2" s="795">
        <f>IF(SUMIFS(障害学生情報入力シート!$BQ$25:$BQ$1024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2" s="795">
        <f>IF(SUMIFS(障害学生情報入力シート!$BQ$25:$BQ$1024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2" s="795">
        <f>IF(SUMIFS(障害学生情報入力シート!$BQ$25:$BQ$1024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2" s="795">
        <f>IF(SUMIFS(障害学生情報入力シート!$BQ$25:$BQ$1024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2" s="795">
        <f>IF(SUMIFS(障害学生情報入力シート!$BQ$25:$BQ$1024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2" s="795">
        <f>IF(SUMIFS(障害学生情報入力シート!$BQ$25:$BQ$1024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2" s="795">
        <f>IF(SUMIFS(障害学生情報入力シート!$BQ$25:$BQ$1024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2" s="795">
        <f>IF(SUMIFS(障害学生情報入力シート!$BQ$25:$BQ$1024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2" s="795">
        <f>IF(SUMIFS(障害学生情報入力シート!$BQ$25:$BQ$1024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2" s="795">
        <f>IF(SUMIFS(障害学生情報入力シート!$BQ$25:$BQ$1024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2" s="796">
        <f>IF(SUMIFS(障害学生情報入力シート!$BQ$25:$BQ$1024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2" s="804">
        <f t="shared" si="3"/>
        <v>0</v>
      </c>
    </row>
    <row r="83" spans="1:27" ht="15" customHeight="1" thickTop="1" thickBot="1" x14ac:dyDescent="0.45">
      <c r="A83" s="1910"/>
      <c r="B83" s="807">
        <v>20</v>
      </c>
      <c r="C83" s="1918" t="s">
        <v>461</v>
      </c>
      <c r="D83" s="1919"/>
      <c r="E83" s="794">
        <f>IF(SUMIFS(障害学生情報入力シート!$BR$25:$BR$1024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3" s="795">
        <f>IF(SUMIFS(障害学生情報入力シート!$BR$25:$BR$1024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3" s="795">
        <f>IF(SUMIFS(障害学生情報入力シート!$BR$25:$BR$1024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3" s="795">
        <f>IF(SUMIFS(障害学生情報入力シート!$BR$25:$BR$1024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3" s="795">
        <f>IF(SUMIFS(障害学生情報入力シート!$BR$25:$BR$1024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3" s="795">
        <f>IF(SUMIFS(障害学生情報入力シート!$BR$25:$BR$1024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3" s="795">
        <f>IF(SUMIFS(障害学生情報入力シート!$BR$25:$BR$1024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3" s="795">
        <f>IF(SUMIFS(障害学生情報入力シート!$BR$25:$BR$1024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3" s="795">
        <f>IF(SUMIFS(障害学生情報入力シート!$BR$25:$BR$1024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3" s="795">
        <f>IF(SUMIFS(障害学生情報入力シート!$BR$25:$BR$1024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3" s="795">
        <f>IF(SUMIFS(障害学生情報入力シート!$BR$25:$BR$1024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3" s="795">
        <f>IF(SUMIFS(障害学生情報入力シート!$BR$25:$BR$1024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3" s="795">
        <f>IF(SUMIFS(障害学生情報入力シート!$BR$25:$BR$1024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3" s="795">
        <f>IF(SUMIFS(障害学生情報入力シート!$BR$25:$BR$1024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3" s="795">
        <f>IF(SUMIFS(障害学生情報入力シート!$BR$25:$BR$1024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3" s="795">
        <f>IF(SUMIFS(障害学生情報入力シート!$BR$25:$BR$1024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3" s="795">
        <f>IF(SUMIFS(障害学生情報入力シート!$BR$25:$BR$1024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3" s="795">
        <f>IF(SUMIFS(障害学生情報入力シート!$BR$25:$BR$1024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3" s="795">
        <f>IF(SUMIFS(障害学生情報入力シート!$BR$25:$BR$1024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3" s="795">
        <f>IF(SUMIFS(障害学生情報入力シート!$BR$25:$BR$1024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3" s="795">
        <f>IF(SUMIFS(障害学生情報入力シート!$BR$25:$BR$1024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3" s="796">
        <f>IF(SUMIFS(障害学生情報入力シート!$BR$25:$BR$1024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3" s="804">
        <f t="shared" si="3"/>
        <v>0</v>
      </c>
    </row>
    <row r="84" spans="1:27" ht="15" customHeight="1" thickTop="1" thickBot="1" x14ac:dyDescent="0.45">
      <c r="A84" s="1910"/>
      <c r="B84" s="807">
        <v>21</v>
      </c>
      <c r="C84" s="1925" t="s">
        <v>462</v>
      </c>
      <c r="D84" s="1926"/>
      <c r="E84" s="794">
        <f>IF(SUMIFS(障害学生情報入力シート!$BS$25:$BS$1024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4" s="795">
        <f>IF(SUMIFS(障害学生情報入力シート!$BS$25:$BS$1024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4" s="795">
        <f>IF(SUMIFS(障害学生情報入力シート!$BS$25:$BS$1024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4" s="795">
        <f>IF(SUMIFS(障害学生情報入力シート!$BS$25:$BS$1024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4" s="795">
        <f>IF(SUMIFS(障害学生情報入力シート!$BS$25:$BS$1024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4" s="795">
        <f>IF(SUMIFS(障害学生情報入力シート!$BS$25:$BS$1024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4" s="795">
        <f>IF(SUMIFS(障害学生情報入力シート!$BS$25:$BS$1024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4" s="795">
        <f>IF(SUMIFS(障害学生情報入力シート!$BS$25:$BS$1024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4" s="795">
        <f>IF(SUMIFS(障害学生情報入力シート!$BS$25:$BS$1024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4" s="795">
        <f>IF(SUMIFS(障害学生情報入力シート!$BS$25:$BS$1024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4" s="795">
        <f>IF(SUMIFS(障害学生情報入力シート!$BS$25:$BS$1024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4" s="795">
        <f>IF(SUMIFS(障害学生情報入力シート!$BS$25:$BS$1024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4" s="795">
        <f>IF(SUMIFS(障害学生情報入力シート!$BS$25:$BS$1024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4" s="795">
        <f>IF(SUMIFS(障害学生情報入力シート!$BS$25:$BS$1024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4" s="795">
        <f>IF(SUMIFS(障害学生情報入力シート!$BS$25:$BS$1024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4" s="795">
        <f>IF(SUMIFS(障害学生情報入力シート!$BS$25:$BS$1024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4" s="795">
        <f>IF(SUMIFS(障害学生情報入力シート!$BS$25:$BS$1024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4" s="795">
        <f>IF(SUMIFS(障害学生情報入力シート!$BS$25:$BS$1024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4" s="795">
        <f>IF(SUMIFS(障害学生情報入力シート!$BS$25:$BS$1024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4" s="795">
        <f>IF(SUMIFS(障害学生情報入力シート!$BS$25:$BS$1024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4" s="795">
        <f>IF(SUMIFS(障害学生情報入力シート!$BS$25:$BS$1024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4" s="796">
        <f>IF(SUMIFS(障害学生情報入力シート!$BS$25:$BS$1024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4" s="804">
        <f t="shared" si="3"/>
        <v>0</v>
      </c>
    </row>
    <row r="85" spans="1:27" ht="15" customHeight="1" thickTop="1" thickBot="1" x14ac:dyDescent="0.45">
      <c r="A85" s="1910"/>
      <c r="B85" s="807">
        <v>22</v>
      </c>
      <c r="C85" s="1925" t="s">
        <v>463</v>
      </c>
      <c r="D85" s="1926"/>
      <c r="E85" s="794">
        <f>IF(SUMIFS(障害学生情報入力シート!$BT$25:$BT$1024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5" s="795">
        <f>IF(SUMIFS(障害学生情報入力シート!$BT$25:$BT$1024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5" s="795">
        <f>IF(SUMIFS(障害学生情報入力シート!$BT$25:$BT$1024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5" s="795">
        <f>IF(SUMIFS(障害学生情報入力シート!$BT$25:$BT$1024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5" s="795">
        <f>IF(SUMIFS(障害学生情報入力シート!$BT$25:$BT$1024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5" s="795">
        <f>IF(SUMIFS(障害学生情報入力シート!$BT$25:$BT$1024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5" s="795">
        <f>IF(SUMIFS(障害学生情報入力シート!$BT$25:$BT$1024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5" s="795">
        <f>IF(SUMIFS(障害学生情報入力シート!$BT$25:$BT$1024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5" s="795">
        <f>IF(SUMIFS(障害学生情報入力シート!$BT$25:$BT$1024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5" s="795">
        <f>IF(SUMIFS(障害学生情報入力シート!$BT$25:$BT$1024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5" s="795">
        <f>IF(SUMIFS(障害学生情報入力シート!$BT$25:$BT$1024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5" s="795">
        <f>IF(SUMIFS(障害学生情報入力シート!$BT$25:$BT$1024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5" s="795">
        <f>IF(SUMIFS(障害学生情報入力シート!$BT$25:$BT$1024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5" s="795">
        <f>IF(SUMIFS(障害学生情報入力シート!$BT$25:$BT$1024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5" s="795">
        <f>IF(SUMIFS(障害学生情報入力シート!$BT$25:$BT$1024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5" s="795">
        <f>IF(SUMIFS(障害学生情報入力シート!$BT$25:$BT$1024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5" s="795">
        <f>IF(SUMIFS(障害学生情報入力シート!$BT$25:$BT$1024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5" s="795">
        <f>IF(SUMIFS(障害学生情報入力シート!$BT$25:$BT$1024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5" s="795">
        <f>IF(SUMIFS(障害学生情報入力シート!$BT$25:$BT$1024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5" s="795">
        <f>IF(SUMIFS(障害学生情報入力シート!$BT$25:$BT$1024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5" s="795">
        <f>IF(SUMIFS(障害学生情報入力シート!$BT$25:$BT$1024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5" s="796">
        <f>IF(SUMIFS(障害学生情報入力シート!$BT$25:$BT$1024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5" s="804">
        <f t="shared" si="3"/>
        <v>0</v>
      </c>
    </row>
    <row r="86" spans="1:27" ht="15" customHeight="1" thickTop="1" thickBot="1" x14ac:dyDescent="0.45">
      <c r="A86" s="1910"/>
      <c r="B86" s="807">
        <v>23</v>
      </c>
      <c r="C86" s="1925" t="s">
        <v>464</v>
      </c>
      <c r="D86" s="1926"/>
      <c r="E86" s="794">
        <f>IF(SUMIFS(障害学生情報入力シート!$BU$25:$BU$1024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6" s="795">
        <f>IF(SUMIFS(障害学生情報入力シート!$BU$25:$BU$1024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6" s="795">
        <f>IF(SUMIFS(障害学生情報入力シート!$BU$25:$BU$1024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6" s="795">
        <f>IF(SUMIFS(障害学生情報入力シート!$BU$25:$BU$1024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6" s="795">
        <f>IF(SUMIFS(障害学生情報入力シート!$BU$25:$BU$1024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6" s="795">
        <f>IF(SUMIFS(障害学生情報入力シート!$BU$25:$BU$1024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6" s="795">
        <f>IF(SUMIFS(障害学生情報入力シート!$BU$25:$BU$1024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6" s="795">
        <f>IF(SUMIFS(障害学生情報入力シート!$BU$25:$BU$1024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6" s="795">
        <f>IF(SUMIFS(障害学生情報入力シート!$BU$25:$BU$1024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6" s="795">
        <f>IF(SUMIFS(障害学生情報入力シート!$BU$25:$BU$1024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6" s="795">
        <f>IF(SUMIFS(障害学生情報入力シート!$BU$25:$BU$1024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6" s="795">
        <f>IF(SUMIFS(障害学生情報入力シート!$BU$25:$BU$1024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6" s="795">
        <f>IF(SUMIFS(障害学生情報入力シート!$BU$25:$BU$1024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6" s="795">
        <f>IF(SUMIFS(障害学生情報入力シート!$BU$25:$BU$1024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6" s="795">
        <f>IF(SUMIFS(障害学生情報入力シート!$BU$25:$BU$1024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6" s="795">
        <f>IF(SUMIFS(障害学生情報入力シート!$BU$25:$BU$1024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6" s="795">
        <f>IF(SUMIFS(障害学生情報入力シート!$BU$25:$BU$1024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6" s="795">
        <f>IF(SUMIFS(障害学生情報入力シート!$BU$25:$BU$1024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6" s="795">
        <f>IF(SUMIFS(障害学生情報入力シート!$BU$25:$BU$1024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6" s="795">
        <f>IF(SUMIFS(障害学生情報入力シート!$BU$25:$BU$1024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6" s="795">
        <f>IF(SUMIFS(障害学生情報入力シート!$BU$25:$BU$1024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6" s="796">
        <f>IF(SUMIFS(障害学生情報入力シート!$BU$25:$BU$1024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6" s="804">
        <f t="shared" si="3"/>
        <v>0</v>
      </c>
    </row>
    <row r="87" spans="1:27" ht="15" customHeight="1" thickTop="1" thickBot="1" x14ac:dyDescent="0.45">
      <c r="A87" s="1910"/>
      <c r="B87" s="807">
        <v>24</v>
      </c>
      <c r="C87" s="1925" t="s">
        <v>465</v>
      </c>
      <c r="D87" s="1926"/>
      <c r="E87" s="794">
        <f>IF(SUMIFS(障害学生情報入力シート!$BV$25:$BV$1024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7" s="795">
        <f>IF(SUMIFS(障害学生情報入力シート!$BV$25:$BV$1024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7" s="795">
        <f>IF(SUMIFS(障害学生情報入力シート!$BV$25:$BV$1024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7" s="795">
        <f>IF(SUMIFS(障害学生情報入力シート!$BV$25:$BV$1024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7" s="795">
        <f>IF(SUMIFS(障害学生情報入力シート!$BV$25:$BV$1024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7" s="795">
        <f>IF(SUMIFS(障害学生情報入力シート!$BV$25:$BV$1024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7" s="795">
        <f>IF(SUMIFS(障害学生情報入力シート!$BV$25:$BV$1024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7" s="795">
        <f>IF(SUMIFS(障害学生情報入力シート!$BV$25:$BV$1024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7" s="795">
        <f>IF(SUMIFS(障害学生情報入力シート!$BV$25:$BV$1024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7" s="795">
        <f>IF(SUMIFS(障害学生情報入力シート!$BV$25:$BV$1024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7" s="795">
        <f>IF(SUMIFS(障害学生情報入力シート!$BV$25:$BV$1024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7" s="795">
        <f>IF(SUMIFS(障害学生情報入力シート!$BV$25:$BV$1024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7" s="795">
        <f>IF(SUMIFS(障害学生情報入力シート!$BV$25:$BV$1024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7" s="795">
        <f>IF(SUMIFS(障害学生情報入力シート!$BV$25:$BV$1024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7" s="795">
        <f>IF(SUMIFS(障害学生情報入力シート!$BV$25:$BV$1024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7" s="795">
        <f>IF(SUMIFS(障害学生情報入力シート!$BV$25:$BV$1024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7" s="795">
        <f>IF(SUMIFS(障害学生情報入力シート!$BV$25:$BV$1024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7" s="795">
        <f>IF(SUMIFS(障害学生情報入力シート!$BV$25:$BV$1024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7" s="795">
        <f>IF(SUMIFS(障害学生情報入力シート!$BV$25:$BV$1024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7" s="795">
        <f>IF(SUMIFS(障害学生情報入力シート!$BV$25:$BV$1024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7" s="795">
        <f>IF(SUMIFS(障害学生情報入力シート!$BV$25:$BV$1024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7" s="796">
        <f>IF(SUMIFS(障害学生情報入力シート!$BV$25:$BV$1024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7" s="804">
        <f t="shared" si="3"/>
        <v>0</v>
      </c>
    </row>
    <row r="88" spans="1:27" ht="15" customHeight="1" thickTop="1" thickBot="1" x14ac:dyDescent="0.45">
      <c r="A88" s="1910"/>
      <c r="B88" s="807">
        <v>25</v>
      </c>
      <c r="C88" s="1925" t="s">
        <v>466</v>
      </c>
      <c r="D88" s="1926"/>
      <c r="E88" s="794">
        <f>IF(SUMIFS(障害学生情報入力シート!$BW$25:$BW$1024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8" s="795">
        <f>IF(SUMIFS(障害学生情報入力シート!$BW$25:$BW$1024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8" s="795">
        <f>IF(SUMIFS(障害学生情報入力シート!$BW$25:$BW$1024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8" s="795">
        <f>IF(SUMIFS(障害学生情報入力シート!$BW$25:$BW$1024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8" s="795">
        <f>IF(SUMIFS(障害学生情報入力シート!$BW$25:$BW$1024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8" s="795">
        <f>IF(SUMIFS(障害学生情報入力シート!$BW$25:$BW$1024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8" s="795">
        <f>IF(SUMIFS(障害学生情報入力シート!$BW$25:$BW$1024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8" s="795">
        <f>IF(SUMIFS(障害学生情報入力シート!$BW$25:$BW$1024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8" s="795">
        <f>IF(SUMIFS(障害学生情報入力シート!$BW$25:$BW$1024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8" s="795">
        <f>IF(SUMIFS(障害学生情報入力シート!$BW$25:$BW$1024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8" s="795">
        <f>IF(SUMIFS(障害学生情報入力シート!$BW$25:$BW$1024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8" s="795">
        <f>IF(SUMIFS(障害学生情報入力シート!$BW$25:$BW$1024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8" s="795">
        <f>IF(SUMIFS(障害学生情報入力シート!$BW$25:$BW$1024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8" s="795">
        <f>IF(SUMIFS(障害学生情報入力シート!$BW$25:$BW$1024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8" s="795">
        <f>IF(SUMIFS(障害学生情報入力シート!$BW$25:$BW$1024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8" s="795">
        <f>IF(SUMIFS(障害学生情報入力シート!$BW$25:$BW$1024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8" s="795">
        <f>IF(SUMIFS(障害学生情報入力シート!$BW$25:$BW$1024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8" s="795">
        <f>IF(SUMIFS(障害学生情報入力シート!$BW$25:$BW$1024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8" s="795">
        <f>IF(SUMIFS(障害学生情報入力シート!$BW$25:$BW$1024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8" s="795">
        <f>IF(SUMIFS(障害学生情報入力シート!$BW$25:$BW$1024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8" s="795">
        <f>IF(SUMIFS(障害学生情報入力シート!$BW$25:$BW$1024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8" s="796">
        <f>IF(SUMIFS(障害学生情報入力シート!$BW$25:$BW$1024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8" s="804">
        <f t="shared" si="3"/>
        <v>0</v>
      </c>
    </row>
    <row r="89" spans="1:27" ht="15" customHeight="1" thickTop="1" thickBot="1" x14ac:dyDescent="0.45">
      <c r="A89" s="1910"/>
      <c r="B89" s="807">
        <v>26</v>
      </c>
      <c r="C89" s="1925" t="s">
        <v>467</v>
      </c>
      <c r="D89" s="1926"/>
      <c r="E89" s="794">
        <f>IF(SUMIFS(障害学生情報入力シート!$BX$25:$BX$1024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9" s="795">
        <f>IF(SUMIFS(障害学生情報入力シート!$BX$25:$BX$1024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9" s="795">
        <f>IF(SUMIFS(障害学生情報入力シート!$BX$25:$BX$1024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9" s="795">
        <f>IF(SUMIFS(障害学生情報入力シート!$BX$25:$BX$1024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9" s="795">
        <f>IF(SUMIFS(障害学生情報入力シート!$BX$25:$BX$1024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9" s="795">
        <f>IF(SUMIFS(障害学生情報入力シート!$BX$25:$BX$1024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9" s="795">
        <f>IF(SUMIFS(障害学生情報入力シート!$BX$25:$BX$1024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9" s="795">
        <f>IF(SUMIFS(障害学生情報入力シート!$BX$25:$BX$1024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9" s="795">
        <f>IF(SUMIFS(障害学生情報入力シート!$BX$25:$BX$1024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9" s="795">
        <f>IF(SUMIFS(障害学生情報入力シート!$BX$25:$BX$1024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9" s="795">
        <f>IF(SUMIFS(障害学生情報入力シート!$BX$25:$BX$1024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9" s="795">
        <f>IF(SUMIFS(障害学生情報入力シート!$BX$25:$BX$1024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9" s="795">
        <f>IF(SUMIFS(障害学生情報入力シート!$BX$25:$BX$1024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9" s="795">
        <f>IF(SUMIFS(障害学生情報入力シート!$BX$25:$BX$1024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9" s="795">
        <f>IF(SUMIFS(障害学生情報入力シート!$BX$25:$BX$1024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9" s="795">
        <f>IF(SUMIFS(障害学生情報入力シート!$BX$25:$BX$1024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9" s="795">
        <f>IF(SUMIFS(障害学生情報入力シート!$BX$25:$BX$1024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9" s="795">
        <f>IF(SUMIFS(障害学生情報入力シート!$BX$25:$BX$1024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9" s="795">
        <f>IF(SUMIFS(障害学生情報入力シート!$BX$25:$BX$1024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9" s="795">
        <f>IF(SUMIFS(障害学生情報入力シート!$BX$25:$BX$1024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9" s="795">
        <f>IF(SUMIFS(障害学生情報入力シート!$BX$25:$BX$1024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9" s="796">
        <f>IF(SUMIFS(障害学生情報入力シート!$BX$25:$BX$1024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9" s="804">
        <f t="shared" si="3"/>
        <v>0</v>
      </c>
    </row>
    <row r="90" spans="1:27" ht="15" customHeight="1" thickTop="1" thickBot="1" x14ac:dyDescent="0.45">
      <c r="A90" s="1910"/>
      <c r="B90" s="807">
        <v>27</v>
      </c>
      <c r="C90" s="1925" t="s">
        <v>468</v>
      </c>
      <c r="D90" s="1926"/>
      <c r="E90" s="794">
        <f>IF(SUMIFS(障害学生情報入力シート!$BY$25:$BY$1024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0" s="795">
        <f>IF(SUMIFS(障害学生情報入力シート!$BY$25:$BY$1024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0" s="795">
        <f>IF(SUMIFS(障害学生情報入力シート!$BY$25:$BY$1024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0" s="795">
        <f>IF(SUMIFS(障害学生情報入力シート!$BY$25:$BY$1024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0" s="795">
        <f>IF(SUMIFS(障害学生情報入力シート!$BY$25:$BY$1024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0" s="795">
        <f>IF(SUMIFS(障害学生情報入力シート!$BY$25:$BY$1024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0" s="795">
        <f>IF(SUMIFS(障害学生情報入力シート!$BY$25:$BY$1024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0" s="795">
        <f>IF(SUMIFS(障害学生情報入力シート!$BY$25:$BY$1024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0" s="795">
        <f>IF(SUMIFS(障害学生情報入力シート!$BY$25:$BY$1024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0" s="795">
        <f>IF(SUMIFS(障害学生情報入力シート!$BY$25:$BY$1024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0" s="795">
        <f>IF(SUMIFS(障害学生情報入力シート!$BY$25:$BY$1024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0" s="795">
        <f>IF(SUMIFS(障害学生情報入力シート!$BY$25:$BY$1024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0" s="795">
        <f>IF(SUMIFS(障害学生情報入力シート!$BY$25:$BY$1024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0" s="795">
        <f>IF(SUMIFS(障害学生情報入力シート!$BY$25:$BY$1024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0" s="795">
        <f>IF(SUMIFS(障害学生情報入力シート!$BY$25:$BY$1024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0" s="795">
        <f>IF(SUMIFS(障害学生情報入力シート!$BY$25:$BY$1024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0" s="795">
        <f>IF(SUMIFS(障害学生情報入力シート!$BY$25:$BY$1024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0" s="795">
        <f>IF(SUMIFS(障害学生情報入力シート!$BY$25:$BY$1024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0" s="795">
        <f>IF(SUMIFS(障害学生情報入力シート!$BY$25:$BY$1024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0" s="795">
        <f>IF(SUMIFS(障害学生情報入力シート!$BY$25:$BY$1024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0" s="795">
        <f>IF(SUMIFS(障害学生情報入力シート!$BY$25:$BY$1024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0" s="796">
        <f>IF(SUMIFS(障害学生情報入力シート!$BY$25:$BY$1024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0" s="804">
        <f t="shared" si="3"/>
        <v>0</v>
      </c>
    </row>
    <row r="91" spans="1:27" ht="15" customHeight="1" thickTop="1" thickBot="1" x14ac:dyDescent="0.45">
      <c r="A91" s="1911"/>
      <c r="B91" s="810">
        <v>28</v>
      </c>
      <c r="C91" s="1927" t="s">
        <v>469</v>
      </c>
      <c r="D91" s="1928"/>
      <c r="E91" s="811">
        <f>IF(SUMIFS(障害学生情報入力シート!$BZ$25:$BZ$1024,障害学生情報入力シート!$CA$25:$CA$1024,"&lt;&gt;"&amp;"",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1" s="812">
        <f>IF(SUMIFS(障害学生情報入力シート!$BZ$25:$BZ$1024,障害学生情報入力シート!$CA$25:$CA$1024,"&lt;&gt;"&amp;"",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1" s="812">
        <f>IF(SUMIFS(障害学生情報入力シート!$BZ$25:$BZ$1024,障害学生情報入力シート!$CA$25:$CA$1024,"&lt;&gt;"&amp;"",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1" s="812">
        <f>IF(SUMIFS(障害学生情報入力シート!$BZ$25:$BZ$1024,障害学生情報入力シート!$CA$25:$CA$1024,"&lt;&gt;"&amp;"",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1" s="812">
        <f>IF(SUMIFS(障害学生情報入力シート!$BZ$25:$BZ$1024,障害学生情報入力シート!$CA$25:$CA$1024,"&lt;&gt;"&amp;"",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1" s="812">
        <f>IF(SUMIFS(障害学生情報入力シート!$BZ$25:$BZ$1024,障害学生情報入力シート!$CA$25:$CA$1024,"&lt;&gt;"&amp;"",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1" s="812">
        <f>IF(SUMIFS(障害学生情報入力シート!$BZ$25:$BZ$1024,障害学生情報入力シート!$CA$25:$CA$1024,"&lt;&gt;"&amp;"",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1" s="812">
        <f>IF(SUMIFS(障害学生情報入力シート!$BZ$25:$BZ$1024,障害学生情報入力シート!$CA$25:$CA$1024,"&lt;&gt;"&amp;"",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1" s="812">
        <f>IF(SUMIFS(障害学生情報入力シート!$BZ$25:$BZ$1024,障害学生情報入力シート!$CA$25:$CA$1024,"&lt;&gt;"&amp;"",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1" s="812">
        <f>IF(SUMIFS(障害学生情報入力シート!$BZ$25:$BZ$1024,障害学生情報入力シート!$CA$25:$CA$1024,"&lt;&gt;"&amp;"",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1" s="812">
        <f>IF(SUMIFS(障害学生情報入力シート!$BZ$25:$BZ$1024,障害学生情報入力シート!$CA$25:$CA$1024,"&lt;&gt;"&amp;"",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1" s="812">
        <f>IF(SUMIFS(障害学生情報入力シート!$BZ$25:$BZ$1024,障害学生情報入力シート!$CA$25:$CA$1024,"&lt;&gt;"&amp;"",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1" s="812">
        <f>IF(SUMIFS(障害学生情報入力シート!$BZ$25:$BZ$1024,障害学生情報入力シート!$CA$25:$CA$1024,"&lt;&gt;"&amp;"",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1" s="812">
        <f>IF(SUMIFS(障害学生情報入力シート!$BZ$25:$BZ$1024,障害学生情報入力シート!$CA$25:$CA$1024,"&lt;&gt;"&amp;"",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1" s="812">
        <f>IF(SUMIFS(障害学生情報入力シート!$BZ$25:$BZ$1024,障害学生情報入力シート!$CA$25:$CA$1024,"&lt;&gt;"&amp;"",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1" s="812">
        <f>IF(SUMIFS(障害学生情報入力シート!$BZ$25:$BZ$1024,障害学生情報入力シート!$CA$25:$CA$1024,"&lt;&gt;"&amp;"",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1" s="812">
        <f>IF(SUMIFS(障害学生情報入力シート!$BZ$25:$BZ$1024,障害学生情報入力シート!$CA$25:$CA$1024,"&lt;&gt;"&amp;"",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1" s="812">
        <f>IF(SUMIFS(障害学生情報入力シート!$BZ$25:$BZ$1024,障害学生情報入力シート!$CA$25:$CA$1024,"&lt;&gt;"&amp;"",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1" s="812">
        <f>IF(SUMIFS(障害学生情報入力シート!$BZ$25:$BZ$1024,障害学生情報入力シート!$CA$25:$CA$1024,"&lt;&gt;"&amp;"",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1" s="812">
        <f>IF(SUMIFS(障害学生情報入力シート!$BZ$25:$BZ$1024,障害学生情報入力シート!$CA$25:$CA$1024,"&lt;&gt;"&amp;"",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1" s="812">
        <f>IF(SUMIFS(障害学生情報入力シート!$BZ$25:$BZ$1024,障害学生情報入力シート!$CA$25:$CA$1024,"&lt;&gt;"&amp;"",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1" s="813">
        <f>IF(SUMIFS(障害学生情報入力シート!$BZ$25:$BZ$1024,障害学生情報入力シート!$CA$25:$CA$1024,"&lt;&gt;"&amp;"",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1" s="814">
        <f t="shared" si="3"/>
        <v>0</v>
      </c>
    </row>
    <row r="92" spans="1:27" ht="18.75" customHeight="1" thickBot="1" x14ac:dyDescent="0.45">
      <c r="A92" s="1395" t="s">
        <v>585</v>
      </c>
      <c r="B92" s="1395"/>
      <c r="C92" s="1395"/>
      <c r="D92" s="1395"/>
      <c r="E92" s="1395"/>
      <c r="F92" s="1395"/>
      <c r="G92" s="1395"/>
      <c r="H92" s="1395"/>
      <c r="I92" s="1395"/>
      <c r="J92" s="1395"/>
      <c r="K92" s="1395"/>
      <c r="L92" s="1395"/>
      <c r="M92" s="1395"/>
      <c r="N92" s="1395"/>
      <c r="O92" s="1395"/>
      <c r="P92" s="1395"/>
      <c r="Q92" s="1395"/>
      <c r="R92" s="1395"/>
      <c r="S92" s="1395"/>
      <c r="T92" s="1395"/>
      <c r="U92" s="1395"/>
      <c r="V92" s="1395"/>
      <c r="W92" s="1395"/>
      <c r="X92" s="1395"/>
      <c r="Y92" s="1395"/>
      <c r="Z92" s="1395"/>
      <c r="AA92" s="1395"/>
    </row>
    <row r="93" spans="1:27" ht="59.85" customHeight="1" x14ac:dyDescent="0.4">
      <c r="A93" s="1710" t="s">
        <v>437</v>
      </c>
      <c r="B93" s="1711"/>
      <c r="C93" s="1711"/>
      <c r="D93" s="1929"/>
      <c r="E93" s="1820" t="s">
        <v>375</v>
      </c>
      <c r="F93" s="1821"/>
      <c r="G93" s="1822" t="s">
        <v>376</v>
      </c>
      <c r="H93" s="1823"/>
      <c r="I93" s="1824"/>
      <c r="J93" s="1825" t="s">
        <v>377</v>
      </c>
      <c r="K93" s="1826"/>
      <c r="L93" s="1826"/>
      <c r="M93" s="1827"/>
      <c r="N93" s="1828" t="s">
        <v>12</v>
      </c>
      <c r="O93" s="1829"/>
      <c r="P93" s="1795" t="s">
        <v>378</v>
      </c>
      <c r="Q93" s="1797" t="s">
        <v>2833</v>
      </c>
      <c r="R93" s="1798"/>
      <c r="S93" s="1798"/>
      <c r="T93" s="1799"/>
      <c r="U93" s="1800" t="s">
        <v>380</v>
      </c>
      <c r="V93" s="1801"/>
      <c r="W93" s="1801"/>
      <c r="X93" s="1801"/>
      <c r="Y93" s="1802"/>
      <c r="Z93" s="1805" t="s">
        <v>381</v>
      </c>
      <c r="AA93" s="1920" t="s">
        <v>438</v>
      </c>
    </row>
    <row r="94" spans="1:27" ht="126.75" customHeight="1" thickBot="1" x14ac:dyDescent="0.45">
      <c r="A94" s="1930"/>
      <c r="B94" s="1931"/>
      <c r="C94" s="1931"/>
      <c r="D94" s="1932"/>
      <c r="E94" s="690" t="s">
        <v>32</v>
      </c>
      <c r="F94" s="691" t="s">
        <v>382</v>
      </c>
      <c r="G94" s="692" t="s">
        <v>383</v>
      </c>
      <c r="H94" s="693" t="s">
        <v>384</v>
      </c>
      <c r="I94" s="694" t="s">
        <v>385</v>
      </c>
      <c r="J94" s="695" t="s">
        <v>386</v>
      </c>
      <c r="K94" s="696" t="s">
        <v>387</v>
      </c>
      <c r="L94" s="696" t="s">
        <v>388</v>
      </c>
      <c r="M94" s="697" t="s">
        <v>389</v>
      </c>
      <c r="N94" s="698" t="s">
        <v>390</v>
      </c>
      <c r="O94" s="699" t="s">
        <v>13</v>
      </c>
      <c r="P94" s="1796"/>
      <c r="Q94" s="700" t="s">
        <v>439</v>
      </c>
      <c r="R94" s="701" t="s">
        <v>440</v>
      </c>
      <c r="S94" s="701" t="s">
        <v>441</v>
      </c>
      <c r="T94" s="702" t="s">
        <v>442</v>
      </c>
      <c r="U94" s="703" t="s">
        <v>392</v>
      </c>
      <c r="V94" s="704" t="s">
        <v>30</v>
      </c>
      <c r="W94" s="704" t="s">
        <v>393</v>
      </c>
      <c r="X94" s="704" t="s">
        <v>443</v>
      </c>
      <c r="Y94" s="705" t="s">
        <v>394</v>
      </c>
      <c r="Z94" s="1806"/>
      <c r="AA94" s="1921"/>
    </row>
    <row r="95" spans="1:27" ht="15.95" customHeight="1" thickBot="1" x14ac:dyDescent="0.45">
      <c r="A95" s="1922" t="s">
        <v>444</v>
      </c>
      <c r="B95" s="1923"/>
      <c r="C95" s="1923"/>
      <c r="D95" s="1924"/>
      <c r="E95" s="759">
        <f t="shared" ref="E95:AA95" si="4">E63</f>
        <v>0</v>
      </c>
      <c r="F95" s="760">
        <f t="shared" si="4"/>
        <v>0</v>
      </c>
      <c r="G95" s="761">
        <f t="shared" si="4"/>
        <v>0</v>
      </c>
      <c r="H95" s="762">
        <f t="shared" si="4"/>
        <v>0</v>
      </c>
      <c r="I95" s="763">
        <f t="shared" si="4"/>
        <v>0</v>
      </c>
      <c r="J95" s="764">
        <f>J63</f>
        <v>0</v>
      </c>
      <c r="K95" s="765">
        <f t="shared" si="4"/>
        <v>0</v>
      </c>
      <c r="L95" s="765">
        <f t="shared" si="4"/>
        <v>0</v>
      </c>
      <c r="M95" s="766">
        <f t="shared" si="4"/>
        <v>0</v>
      </c>
      <c r="N95" s="767">
        <f t="shared" si="4"/>
        <v>0</v>
      </c>
      <c r="O95" s="768">
        <f t="shared" si="4"/>
        <v>0</v>
      </c>
      <c r="P95" s="769">
        <f t="shared" si="4"/>
        <v>0</v>
      </c>
      <c r="Q95" s="770">
        <f t="shared" si="4"/>
        <v>0</v>
      </c>
      <c r="R95" s="771">
        <f t="shared" si="4"/>
        <v>0</v>
      </c>
      <c r="S95" s="771">
        <f t="shared" si="4"/>
        <v>0</v>
      </c>
      <c r="T95" s="772">
        <f t="shared" si="4"/>
        <v>0</v>
      </c>
      <c r="U95" s="773">
        <f t="shared" si="4"/>
        <v>0</v>
      </c>
      <c r="V95" s="774">
        <f t="shared" si="4"/>
        <v>0</v>
      </c>
      <c r="W95" s="774">
        <f t="shared" si="4"/>
        <v>0</v>
      </c>
      <c r="X95" s="774">
        <f t="shared" si="4"/>
        <v>0</v>
      </c>
      <c r="Y95" s="775">
        <f t="shared" si="4"/>
        <v>0</v>
      </c>
      <c r="Z95" s="776">
        <f t="shared" si="4"/>
        <v>0</v>
      </c>
      <c r="AA95" s="815">
        <f t="shared" si="4"/>
        <v>0</v>
      </c>
    </row>
    <row r="96" spans="1:27" ht="13.5" customHeight="1" thickBot="1" x14ac:dyDescent="0.45">
      <c r="A96" s="1909" t="s">
        <v>470</v>
      </c>
      <c r="B96" s="816">
        <v>1</v>
      </c>
      <c r="C96" s="1912" t="s">
        <v>471</v>
      </c>
      <c r="D96" s="817" t="s">
        <v>472</v>
      </c>
      <c r="E96" s="787">
        <f>IF(SUMIFS(障害学生情報入力シート!$CB$25:$CB$1024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6" s="788">
        <f>IF(SUMIFS(障害学生情報入力シート!$CB$25:$CB$1024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6" s="788">
        <f>IF(SUMIFS(障害学生情報入力シート!$CB$25:$CB$1024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6" s="788">
        <f>IF(SUMIFS(障害学生情報入力シート!$CB$25:$CB$1024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6" s="788">
        <f>IF(SUMIFS(障害学生情報入力シート!$CB$25:$CB$1024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6" s="788">
        <f>IF(SUMIFS(障害学生情報入力シート!$CB$25:$CB$1024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6" s="788">
        <f>IF(SUMIFS(障害学生情報入力シート!$CB$25:$CB$1024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6" s="788">
        <f>IF(SUMIFS(障害学生情報入力シート!$CB$25:$CB$1024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6" s="788">
        <f>IF(SUMIFS(障害学生情報入力シート!$CB$25:$CB$1024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6" s="788">
        <f>IF(SUMIFS(障害学生情報入力シート!$CB$25:$CB$1024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6" s="788">
        <f>IF(SUMIFS(障害学生情報入力シート!$CB$25:$CB$1024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6" s="788">
        <f>IF(SUMIFS(障害学生情報入力シート!$CB$25:$CB$1024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6" s="788">
        <f>IF(SUMIFS(障害学生情報入力シート!$CB$25:$CB$1024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6" s="788">
        <f>IF(SUMIFS(障害学生情報入力シート!$CB$25:$CB$1024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6" s="788">
        <f>IF(SUMIFS(障害学生情報入力シート!$CB$25:$CB$1024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6" s="788">
        <f>IF(SUMIFS(障害学生情報入力シート!$CB$25:$CB$1024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6" s="788">
        <f>IF(SUMIFS(障害学生情報入力シート!$CB$25:$CB$1024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6" s="788">
        <f>IF(SUMIFS(障害学生情報入力シート!$CB$25:$CB$1024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6" s="788">
        <f>IF(SUMIFS(障害学生情報入力シート!$CB$25:$CB$1024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6" s="788">
        <f>IF(SUMIFS(障害学生情報入力シート!$CB$25:$CB$1024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6" s="788">
        <f>IF(SUMIFS(障害学生情報入力シート!$CB$25:$CB$1024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6" s="818">
        <f>IF(SUMIFS(障害学生情報入力シート!$CB$25:$CB$1024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6" s="806">
        <f t="shared" ref="AA96:AA114" si="5">IF(SUM(E96:Z96)&gt;=1,1,0)</f>
        <v>0</v>
      </c>
    </row>
    <row r="97" spans="1:27" ht="16.5" thickTop="1" thickBot="1" x14ac:dyDescent="0.45">
      <c r="A97" s="1910"/>
      <c r="B97" s="819">
        <v>2</v>
      </c>
      <c r="C97" s="1913"/>
      <c r="D97" s="817" t="s">
        <v>473</v>
      </c>
      <c r="E97" s="794">
        <f>IF(SUMIFS(障害学生情報入力シート!$CC$25:$CC$1024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7" s="795">
        <f>IF(SUMIFS(障害学生情報入力シート!$CC$25:$CC$1024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7" s="795">
        <f>IF(SUMIFS(障害学生情報入力シート!$CC$25:$CC$1024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7" s="795">
        <f>IF(SUMIFS(障害学生情報入力シート!$CC$25:$CC$1024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7" s="795">
        <f>IF(SUMIFS(障害学生情報入力シート!$CC$25:$CC$1024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7" s="795">
        <f>IF(SUMIFS(障害学生情報入力シート!$CC$25:$CC$1024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7" s="795">
        <f>IF(SUMIFS(障害学生情報入力シート!$CC$25:$CC$1024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7" s="795">
        <f>IF(SUMIFS(障害学生情報入力シート!$CC$25:$CC$1024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7" s="795">
        <f>IF(SUMIFS(障害学生情報入力シート!$CC$25:$CC$1024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7" s="795">
        <f>IF(SUMIFS(障害学生情報入力シート!$CC$25:$CC$1024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7" s="795">
        <f>IF(SUMIFS(障害学生情報入力シート!$CC$25:$CC$1024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7" s="795">
        <f>IF(SUMIFS(障害学生情報入力シート!$CC$25:$CC$1024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7" s="795">
        <f>IF(SUMIFS(障害学生情報入力シート!$CC$25:$CC$1024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7" s="795">
        <f>IF(SUMIFS(障害学生情報入力シート!$CC$25:$CC$1024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7" s="795">
        <f>IF(SUMIFS(障害学生情報入力シート!$CC$25:$CC$1024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7" s="795">
        <f>IF(SUMIFS(障害学生情報入力シート!$CC$25:$CC$1024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7" s="795">
        <f>IF(SUMIFS(障害学生情報入力シート!$CC$25:$CC$1024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7" s="795">
        <f>IF(SUMIFS(障害学生情報入力シート!$CC$25:$CC$1024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7" s="795">
        <f>IF(SUMIFS(障害学生情報入力シート!$CC$25:$CC$1024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7" s="795">
        <f>IF(SUMIFS(障害学生情報入力シート!$CC$25:$CC$1024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7" s="795">
        <f>IF(SUMIFS(障害学生情報入力シート!$CC$25:$CC$1024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7" s="796">
        <f>IF(SUMIFS(障害学生情報入力シート!$CC$25:$CC$1024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7" s="804">
        <f t="shared" si="5"/>
        <v>0</v>
      </c>
    </row>
    <row r="98" spans="1:27" ht="16.5" thickTop="1" thickBot="1" x14ac:dyDescent="0.45">
      <c r="A98" s="1910"/>
      <c r="B98" s="819">
        <v>3</v>
      </c>
      <c r="C98" s="1913"/>
      <c r="D98" s="817" t="s">
        <v>474</v>
      </c>
      <c r="E98" s="794">
        <f>IF(SUMIFS(障害学生情報入力シート!$CD$25:$CD$1024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8" s="795">
        <f>IF(SUMIFS(障害学生情報入力シート!$CD$25:$CD$1024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8" s="795">
        <f>IF(SUMIFS(障害学生情報入力シート!$CD$25:$CD$1024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8" s="795">
        <f>IF(SUMIFS(障害学生情報入力シート!$CD$25:$CD$1024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8" s="795">
        <f>IF(SUMIFS(障害学生情報入力シート!$CD$25:$CD$1024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8" s="795">
        <f>IF(SUMIFS(障害学生情報入力シート!$CD$25:$CD$1024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8" s="795">
        <f>IF(SUMIFS(障害学生情報入力シート!$CD$25:$CD$1024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8" s="795">
        <f>IF(SUMIFS(障害学生情報入力シート!$CD$25:$CD$1024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8" s="795">
        <f>IF(SUMIFS(障害学生情報入力シート!$CD$25:$CD$1024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8" s="795">
        <f>IF(SUMIFS(障害学生情報入力シート!$CD$25:$CD$1024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8" s="795">
        <f>IF(SUMIFS(障害学生情報入力シート!$CD$25:$CD$1024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8" s="795">
        <f>IF(SUMIFS(障害学生情報入力シート!$CD$25:$CD$1024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8" s="795">
        <f>IF(SUMIFS(障害学生情報入力シート!$CD$25:$CD$1024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8" s="795">
        <f>IF(SUMIFS(障害学生情報入力シート!$CD$25:$CD$1024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8" s="795">
        <f>IF(SUMIFS(障害学生情報入力シート!$CD$25:$CD$1024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8" s="795">
        <f>IF(SUMIFS(障害学生情報入力シート!$CD$25:$CD$1024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8" s="795">
        <f>IF(SUMIFS(障害学生情報入力シート!$CD$25:$CD$1024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8" s="795">
        <f>IF(SUMIFS(障害学生情報入力シート!$CD$25:$CD$1024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8" s="795">
        <f>IF(SUMIFS(障害学生情報入力シート!$CD$25:$CD$1024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8" s="795">
        <f>IF(SUMIFS(障害学生情報入力シート!$CD$25:$CD$1024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8" s="795">
        <f>IF(SUMIFS(障害学生情報入力シート!$CD$25:$CD$1024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8" s="796">
        <f>IF(SUMIFS(障害学生情報入力シート!$CD$25:$CD$1024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8" s="804">
        <f t="shared" si="5"/>
        <v>0</v>
      </c>
    </row>
    <row r="99" spans="1:27" ht="16.5" thickTop="1" thickBot="1" x14ac:dyDescent="0.45">
      <c r="A99" s="1910"/>
      <c r="B99" s="819">
        <v>4</v>
      </c>
      <c r="C99" s="1914"/>
      <c r="D99" s="817" t="s">
        <v>475</v>
      </c>
      <c r="E99" s="794">
        <f>IF(SUMIFS(障害学生情報入力シート!$CE$25:$CE$1024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9" s="795">
        <f>IF(SUMIFS(障害学生情報入力シート!$CE$25:$CE$1024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9" s="795">
        <f>IF(SUMIFS(障害学生情報入力シート!$CE$25:$CE$1024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9" s="795">
        <f>IF(SUMIFS(障害学生情報入力シート!$CE$25:$CE$1024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9" s="795">
        <f>IF(SUMIFS(障害学生情報入力シート!$CE$25:$CE$1024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9" s="795">
        <f>IF(SUMIFS(障害学生情報入力シート!$CE$25:$CE$1024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9" s="795">
        <f>IF(SUMIFS(障害学生情報入力シート!$CE$25:$CE$1024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9" s="795">
        <f>IF(SUMIFS(障害学生情報入力シート!$CE$25:$CE$1024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9" s="795">
        <f>IF(SUMIFS(障害学生情報入力シート!$CE$25:$CE$1024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9" s="795">
        <f>IF(SUMIFS(障害学生情報入力シート!$CE$25:$CE$1024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9" s="795">
        <f>IF(SUMIFS(障害学生情報入力シート!$CE$25:$CE$1024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9" s="795">
        <f>IF(SUMIFS(障害学生情報入力シート!$CE$25:$CE$1024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9" s="795">
        <f>IF(SUMIFS(障害学生情報入力シート!$CE$25:$CE$1024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9" s="795">
        <f>IF(SUMIFS(障害学生情報入力シート!$CE$25:$CE$1024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9" s="795">
        <f>IF(SUMIFS(障害学生情報入力シート!$CE$25:$CE$1024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9" s="795">
        <f>IF(SUMIFS(障害学生情報入力シート!$CE$25:$CE$1024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9" s="795">
        <f>IF(SUMIFS(障害学生情報入力シート!$CE$25:$CE$1024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9" s="795">
        <f>IF(SUMIFS(障害学生情報入力シート!$CE$25:$CE$1024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9" s="795">
        <f>IF(SUMIFS(障害学生情報入力シート!$CE$25:$CE$1024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9" s="795">
        <f>IF(SUMIFS(障害学生情報入力シート!$CE$25:$CE$1024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9" s="795">
        <f>IF(SUMIFS(障害学生情報入力シート!$CE$25:$CE$1024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9" s="796">
        <f>IF(SUMIFS(障害学生情報入力シート!$CE$25:$CE$1024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9" s="804">
        <f t="shared" si="5"/>
        <v>0</v>
      </c>
    </row>
    <row r="100" spans="1:27" ht="15" customHeight="1" thickTop="1" thickBot="1" x14ac:dyDescent="0.45">
      <c r="A100" s="1910"/>
      <c r="B100" s="819">
        <v>5</v>
      </c>
      <c r="C100" s="1915" t="s">
        <v>476</v>
      </c>
      <c r="D100" s="817" t="s">
        <v>477</v>
      </c>
      <c r="E100" s="794">
        <f>IF(SUMIFS(障害学生情報入力シート!$CF$25:$CF$1024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0" s="795">
        <f>IF(SUMIFS(障害学生情報入力シート!$CF$25:$CF$1024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0" s="795">
        <f>IF(SUMIFS(障害学生情報入力シート!$CF$25:$CF$1024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0" s="795">
        <f>IF(SUMIFS(障害学生情報入力シート!$CF$25:$CF$1024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0" s="795">
        <f>IF(SUMIFS(障害学生情報入力シート!$CF$25:$CF$1024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0" s="795">
        <f>IF(SUMIFS(障害学生情報入力シート!$CF$25:$CF$1024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0" s="795">
        <f>IF(SUMIFS(障害学生情報入力シート!$CF$25:$CF$1024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0" s="795">
        <f>IF(SUMIFS(障害学生情報入力シート!$CF$25:$CF$1024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0" s="795">
        <f>IF(SUMIFS(障害学生情報入力シート!$CF$25:$CF$1024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0" s="795">
        <f>IF(SUMIFS(障害学生情報入力シート!$CF$25:$CF$1024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0" s="795">
        <f>IF(SUMIFS(障害学生情報入力シート!$CF$25:$CF$1024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0" s="795">
        <f>IF(SUMIFS(障害学生情報入力シート!$CF$25:$CF$1024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0" s="795">
        <f>IF(SUMIFS(障害学生情報入力シート!$CF$25:$CF$1024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0" s="795">
        <f>IF(SUMIFS(障害学生情報入力シート!$CF$25:$CF$1024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0" s="795">
        <f>IF(SUMIFS(障害学生情報入力シート!$CF$25:$CF$1024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0" s="795">
        <f>IF(SUMIFS(障害学生情報入力シート!$CF$25:$CF$1024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0" s="795">
        <f>IF(SUMIFS(障害学生情報入力シート!$CF$25:$CF$1024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0" s="795">
        <f>IF(SUMIFS(障害学生情報入力シート!$CF$25:$CF$1024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0" s="795">
        <f>IF(SUMIFS(障害学生情報入力シート!$CF$25:$CF$1024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0" s="795">
        <f>IF(SUMIFS(障害学生情報入力シート!$CF$25:$CF$1024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0" s="795">
        <f>IF(SUMIFS(障害学生情報入力シート!$CF$25:$CF$1024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0" s="796">
        <f>IF(SUMIFS(障害学生情報入力シート!$CF$25:$CF$1024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0" s="804">
        <f t="shared" si="5"/>
        <v>0</v>
      </c>
    </row>
    <row r="101" spans="1:27" ht="16.5" thickTop="1" thickBot="1" x14ac:dyDescent="0.45">
      <c r="A101" s="1910"/>
      <c r="B101" s="819">
        <v>6</v>
      </c>
      <c r="C101" s="1913"/>
      <c r="D101" s="817" t="s">
        <v>478</v>
      </c>
      <c r="E101" s="794">
        <f>IF(SUMIFS(障害学生情報入力シート!$CG$25:$CG$1024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1" s="795">
        <f>IF(SUMIFS(障害学生情報入力シート!$CG$25:$CG$1024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1" s="795">
        <f>IF(SUMIFS(障害学生情報入力シート!$CG$25:$CG$1024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1" s="795">
        <f>IF(SUMIFS(障害学生情報入力シート!$CG$25:$CG$1024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1" s="795">
        <f>IF(SUMIFS(障害学生情報入力シート!$CG$25:$CG$1024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1" s="795">
        <f>IF(SUMIFS(障害学生情報入力シート!$CG$25:$CG$1024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1" s="795">
        <f>IF(SUMIFS(障害学生情報入力シート!$CG$25:$CG$1024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1" s="795">
        <f>IF(SUMIFS(障害学生情報入力シート!$CG$25:$CG$1024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1" s="795">
        <f>IF(SUMIFS(障害学生情報入力シート!$CG$25:$CG$1024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1" s="795">
        <f>IF(SUMIFS(障害学生情報入力シート!$CG$25:$CG$1024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1" s="795">
        <f>IF(SUMIFS(障害学生情報入力シート!$CG$25:$CG$1024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1" s="795">
        <f>IF(SUMIFS(障害学生情報入力シート!$CG$25:$CG$1024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1" s="795">
        <f>IF(SUMIFS(障害学生情報入力シート!$CG$25:$CG$1024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1" s="795">
        <f>IF(SUMIFS(障害学生情報入力シート!$CG$25:$CG$1024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1" s="795">
        <f>IF(SUMIFS(障害学生情報入力シート!$CG$25:$CG$1024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1" s="795">
        <f>IF(SUMIFS(障害学生情報入力シート!$CG$25:$CG$1024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1" s="795">
        <f>IF(SUMIFS(障害学生情報入力シート!$CG$25:$CG$1024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1" s="795">
        <f>IF(SUMIFS(障害学生情報入力シート!$CG$25:$CG$1024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1" s="795">
        <f>IF(SUMIFS(障害学生情報入力シート!$CG$25:$CG$1024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1" s="795">
        <f>IF(SUMIFS(障害学生情報入力シート!$CG$25:$CG$1024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1" s="795">
        <f>IF(SUMIFS(障害学生情報入力シート!$CG$25:$CG$1024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1" s="796">
        <f>IF(SUMIFS(障害学生情報入力シート!$CG$25:$CG$1024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1" s="804">
        <f t="shared" si="5"/>
        <v>0</v>
      </c>
    </row>
    <row r="102" spans="1:27" ht="16.5" thickTop="1" thickBot="1" x14ac:dyDescent="0.45">
      <c r="A102" s="1910"/>
      <c r="B102" s="819">
        <v>7</v>
      </c>
      <c r="C102" s="1914"/>
      <c r="D102" s="817" t="s">
        <v>479</v>
      </c>
      <c r="E102" s="794">
        <f>IF(SUMIFS(障害学生情報入力シート!$CH$25:$CH$1024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2" s="795">
        <f>IF(SUMIFS(障害学生情報入力シート!$CH$25:$CH$1024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2" s="795">
        <f>IF(SUMIFS(障害学生情報入力シート!$CH$25:$CH$1024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2" s="795">
        <f>IF(SUMIFS(障害学生情報入力シート!$CH$25:$CH$1024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2" s="795">
        <f>IF(SUMIFS(障害学生情報入力シート!$CH$25:$CH$1024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2" s="795">
        <f>IF(SUMIFS(障害学生情報入力シート!$CH$25:$CH$1024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2" s="795">
        <f>IF(SUMIFS(障害学生情報入力シート!$CH$25:$CH$1024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2" s="795">
        <f>IF(SUMIFS(障害学生情報入力シート!$CH$25:$CH$1024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2" s="795">
        <f>IF(SUMIFS(障害学生情報入力シート!$CH$25:$CH$1024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2" s="795">
        <f>IF(SUMIFS(障害学生情報入力シート!$CH$25:$CH$1024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2" s="795">
        <f>IF(SUMIFS(障害学生情報入力シート!$CH$25:$CH$1024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2" s="795">
        <f>IF(SUMIFS(障害学生情報入力シート!$CH$25:$CH$1024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2" s="795">
        <f>IF(SUMIFS(障害学生情報入力シート!$CH$25:$CH$1024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2" s="795">
        <f>IF(SUMIFS(障害学生情報入力シート!$CH$25:$CH$1024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2" s="795">
        <f>IF(SUMIFS(障害学生情報入力シート!$CH$25:$CH$1024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2" s="795">
        <f>IF(SUMIFS(障害学生情報入力シート!$CH$25:$CH$1024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2" s="795">
        <f>IF(SUMIFS(障害学生情報入力シート!$CH$25:$CH$1024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2" s="795">
        <f>IF(SUMIFS(障害学生情報入力シート!$CH$25:$CH$1024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2" s="795">
        <f>IF(SUMIFS(障害学生情報入力シート!$CH$25:$CH$1024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2" s="795">
        <f>IF(SUMIFS(障害学生情報入力シート!$CH$25:$CH$1024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2" s="795">
        <f>IF(SUMIFS(障害学生情報入力シート!$CH$25:$CH$1024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2" s="796">
        <f>IF(SUMIFS(障害学生情報入力シート!$CH$25:$CH$1024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2" s="804">
        <f t="shared" si="5"/>
        <v>0</v>
      </c>
    </row>
    <row r="103" spans="1:27" ht="15" customHeight="1" thickTop="1" thickBot="1" x14ac:dyDescent="0.45">
      <c r="A103" s="1910"/>
      <c r="B103" s="819">
        <v>8</v>
      </c>
      <c r="C103" s="1915" t="s">
        <v>480</v>
      </c>
      <c r="D103" s="817" t="s">
        <v>481</v>
      </c>
      <c r="E103" s="794">
        <f>IF(SUMIFS(障害学生情報入力シート!$CI$25:$CI$1024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3" s="795">
        <f>IF(SUMIFS(障害学生情報入力シート!$CI$25:$CI$1024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3" s="795">
        <f>IF(SUMIFS(障害学生情報入力シート!$CI$25:$CI$1024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3" s="795">
        <f>IF(SUMIFS(障害学生情報入力シート!$CI$25:$CI$1024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3" s="795">
        <f>IF(SUMIFS(障害学生情報入力シート!$CI$25:$CI$1024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3" s="795">
        <f>IF(SUMIFS(障害学生情報入力シート!$CI$25:$CI$1024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3" s="795">
        <f>IF(SUMIFS(障害学生情報入力シート!$CI$25:$CI$1024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3" s="795">
        <f>IF(SUMIFS(障害学生情報入力シート!$CI$25:$CI$1024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3" s="795">
        <f>IF(SUMIFS(障害学生情報入力シート!$CI$25:$CI$1024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3" s="795">
        <f>IF(SUMIFS(障害学生情報入力シート!$CI$25:$CI$1024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3" s="795">
        <f>IF(SUMIFS(障害学生情報入力シート!$CI$25:$CI$1024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3" s="795">
        <f>IF(SUMIFS(障害学生情報入力シート!$CI$25:$CI$1024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3" s="795">
        <f>IF(SUMIFS(障害学生情報入力シート!$CI$25:$CI$1024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3" s="795">
        <f>IF(SUMIFS(障害学生情報入力シート!$CI$25:$CI$1024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3" s="795">
        <f>IF(SUMIFS(障害学生情報入力シート!$CI$25:$CI$1024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3" s="795">
        <f>IF(SUMIFS(障害学生情報入力シート!$CI$25:$CI$1024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3" s="795">
        <f>IF(SUMIFS(障害学生情報入力シート!$CI$25:$CI$1024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3" s="795">
        <f>IF(SUMIFS(障害学生情報入力シート!$CI$25:$CI$1024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3" s="795">
        <f>IF(SUMIFS(障害学生情報入力シート!$CI$25:$CI$1024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3" s="795">
        <f>IF(SUMIFS(障害学生情報入力シート!$CI$25:$CI$1024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3" s="795">
        <f>IF(SUMIFS(障害学生情報入力シート!$CI$25:$CI$1024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3" s="796">
        <f>IF(SUMIFS(障害学生情報入力シート!$CI$25:$CI$1024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3" s="804">
        <f t="shared" si="5"/>
        <v>0</v>
      </c>
    </row>
    <row r="104" spans="1:27" ht="16.5" thickTop="1" thickBot="1" x14ac:dyDescent="0.45">
      <c r="A104" s="1910"/>
      <c r="B104" s="819">
        <v>9</v>
      </c>
      <c r="C104" s="1913"/>
      <c r="D104" s="817" t="s">
        <v>482</v>
      </c>
      <c r="E104" s="794">
        <f>IF(SUMIFS(障害学生情報入力シート!$CJ$25:$CJ$1024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4" s="795">
        <f>IF(SUMIFS(障害学生情報入力シート!$CJ$25:$CJ$1024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4" s="795">
        <f>IF(SUMIFS(障害学生情報入力シート!$CJ$25:$CJ$1024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4" s="795">
        <f>IF(SUMIFS(障害学生情報入力シート!$CJ$25:$CJ$1024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4" s="795">
        <f>IF(SUMIFS(障害学生情報入力シート!$CJ$25:$CJ$1024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4" s="795">
        <f>IF(SUMIFS(障害学生情報入力シート!$CJ$25:$CJ$1024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4" s="795">
        <f>IF(SUMIFS(障害学生情報入力シート!$CJ$25:$CJ$1024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4" s="795">
        <f>IF(SUMIFS(障害学生情報入力シート!$CJ$25:$CJ$1024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4" s="795">
        <f>IF(SUMIFS(障害学生情報入力シート!$CJ$25:$CJ$1024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4" s="795">
        <f>IF(SUMIFS(障害学生情報入力シート!$CJ$25:$CJ$1024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4" s="795">
        <f>IF(SUMIFS(障害学生情報入力シート!$CJ$25:$CJ$1024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4" s="795">
        <f>IF(SUMIFS(障害学生情報入力シート!$CJ$25:$CJ$1024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4" s="795">
        <f>IF(SUMIFS(障害学生情報入力シート!$CJ$25:$CJ$1024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4" s="795">
        <f>IF(SUMIFS(障害学生情報入力シート!$CJ$25:$CJ$1024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4" s="795">
        <f>IF(SUMIFS(障害学生情報入力シート!$CJ$25:$CJ$1024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4" s="795">
        <f>IF(SUMIFS(障害学生情報入力シート!$CJ$25:$CJ$1024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4" s="795">
        <f>IF(SUMIFS(障害学生情報入力シート!$CJ$25:$CJ$1024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4" s="795">
        <f>IF(SUMIFS(障害学生情報入力シート!$CJ$25:$CJ$1024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4" s="795">
        <f>IF(SUMIFS(障害学生情報入力シート!$CJ$25:$CJ$1024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4" s="795">
        <f>IF(SUMIFS(障害学生情報入力シート!$CJ$25:$CJ$1024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4" s="795">
        <f>IF(SUMIFS(障害学生情報入力シート!$CJ$25:$CJ$1024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4" s="796">
        <f>IF(SUMIFS(障害学生情報入力シート!$CJ$25:$CJ$1024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4" s="804">
        <f t="shared" si="5"/>
        <v>0</v>
      </c>
    </row>
    <row r="105" spans="1:27" ht="16.5" thickTop="1" thickBot="1" x14ac:dyDescent="0.45">
      <c r="A105" s="1910"/>
      <c r="B105" s="819">
        <v>10</v>
      </c>
      <c r="C105" s="1913"/>
      <c r="D105" s="817" t="s">
        <v>483</v>
      </c>
      <c r="E105" s="794">
        <f>IF(SUMIFS(障害学生情報入力シート!$CK$25:$CK$1024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5" s="795">
        <f>IF(SUMIFS(障害学生情報入力シート!$CK$25:$CK$1024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5" s="795">
        <f>IF(SUMIFS(障害学生情報入力シート!$CK$25:$CK$1024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5" s="795">
        <f>IF(SUMIFS(障害学生情報入力シート!$CK$25:$CK$1024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5" s="795">
        <f>IF(SUMIFS(障害学生情報入力シート!$CK$25:$CK$1024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5" s="795">
        <f>IF(SUMIFS(障害学生情報入力シート!$CK$25:$CK$1024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5" s="795">
        <f>IF(SUMIFS(障害学生情報入力シート!$CK$25:$CK$1024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5" s="795">
        <f>IF(SUMIFS(障害学生情報入力シート!$CK$25:$CK$1024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5" s="795">
        <f>IF(SUMIFS(障害学生情報入力シート!$CK$25:$CK$1024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5" s="795">
        <f>IF(SUMIFS(障害学生情報入力シート!$CK$25:$CK$1024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5" s="795">
        <f>IF(SUMIFS(障害学生情報入力シート!$CK$25:$CK$1024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5" s="795">
        <f>IF(SUMIFS(障害学生情報入力シート!$CK$25:$CK$1024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5" s="795">
        <f>IF(SUMIFS(障害学生情報入力シート!$CK$25:$CK$1024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5" s="795">
        <f>IF(SUMIFS(障害学生情報入力シート!$CK$25:$CK$1024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5" s="795">
        <f>IF(SUMIFS(障害学生情報入力シート!$CK$25:$CK$1024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5" s="795">
        <f>IF(SUMIFS(障害学生情報入力シート!$CK$25:$CK$1024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5" s="795">
        <f>IF(SUMIFS(障害学生情報入力シート!$CK$25:$CK$1024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5" s="795">
        <f>IF(SUMIFS(障害学生情報入力シート!$CK$25:$CK$1024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5" s="795">
        <f>IF(SUMIFS(障害学生情報入力シート!$CK$25:$CK$1024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5" s="795">
        <f>IF(SUMIFS(障害学生情報入力シート!$CK$25:$CK$1024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5" s="795">
        <f>IF(SUMIFS(障害学生情報入力シート!$CK$25:$CK$1024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5" s="796">
        <f>IF(SUMIFS(障害学生情報入力シート!$CK$25:$CK$1024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5" s="804">
        <f t="shared" si="5"/>
        <v>0</v>
      </c>
    </row>
    <row r="106" spans="1:27" ht="16.5" thickTop="1" thickBot="1" x14ac:dyDescent="0.45">
      <c r="A106" s="1910"/>
      <c r="B106" s="819">
        <v>11</v>
      </c>
      <c r="C106" s="1913"/>
      <c r="D106" s="817" t="s">
        <v>484</v>
      </c>
      <c r="E106" s="794">
        <f>IF(SUMIFS(障害学生情報入力シート!$CL$25:$CL$1024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6" s="795">
        <f>IF(SUMIFS(障害学生情報入力シート!$CL$25:$CL$1024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6" s="795">
        <f>IF(SUMIFS(障害学生情報入力シート!$CL$25:$CL$1024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6" s="795">
        <f>IF(SUMIFS(障害学生情報入力シート!$CL$25:$CL$1024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6" s="795">
        <f>IF(SUMIFS(障害学生情報入力シート!$CL$25:$CL$1024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6" s="795">
        <f>IF(SUMIFS(障害学生情報入力シート!$CL$25:$CL$1024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6" s="795">
        <f>IF(SUMIFS(障害学生情報入力シート!$CL$25:$CL$1024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6" s="795">
        <f>IF(SUMIFS(障害学生情報入力シート!$CL$25:$CL$1024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6" s="795">
        <f>IF(SUMIFS(障害学生情報入力シート!$CL$25:$CL$1024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6" s="795">
        <f>IF(SUMIFS(障害学生情報入力シート!$CL$25:$CL$1024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6" s="795">
        <f>IF(SUMIFS(障害学生情報入力シート!$CL$25:$CL$1024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6" s="795">
        <f>IF(SUMIFS(障害学生情報入力シート!$CL$25:$CL$1024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6" s="795">
        <f>IF(SUMIFS(障害学生情報入力シート!$CL$25:$CL$1024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6" s="795">
        <f>IF(SUMIFS(障害学生情報入力シート!$CL$25:$CL$1024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6" s="795">
        <f>IF(SUMIFS(障害学生情報入力シート!$CL$25:$CL$1024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6" s="795">
        <f>IF(SUMIFS(障害学生情報入力シート!$CL$25:$CL$1024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6" s="795">
        <f>IF(SUMIFS(障害学生情報入力シート!$CL$25:$CL$1024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6" s="795">
        <f>IF(SUMIFS(障害学生情報入力シート!$CL$25:$CL$1024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6" s="795">
        <f>IF(SUMIFS(障害学生情報入力シート!$CL$25:$CL$1024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6" s="795">
        <f>IF(SUMIFS(障害学生情報入力シート!$CL$25:$CL$1024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6" s="795">
        <f>IF(SUMIFS(障害学生情報入力シート!$CL$25:$CL$1024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6" s="796">
        <f>IF(SUMIFS(障害学生情報入力シート!$CL$25:$CL$1024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6" s="804">
        <f t="shared" si="5"/>
        <v>0</v>
      </c>
    </row>
    <row r="107" spans="1:27" ht="16.5" thickTop="1" thickBot="1" x14ac:dyDescent="0.45">
      <c r="A107" s="1910"/>
      <c r="B107" s="819">
        <v>12</v>
      </c>
      <c r="C107" s="1913"/>
      <c r="D107" s="817" t="s">
        <v>485</v>
      </c>
      <c r="E107" s="809"/>
      <c r="F107" s="799"/>
      <c r="G107" s="799"/>
      <c r="H107" s="799"/>
      <c r="I107" s="800"/>
      <c r="J107" s="795">
        <f>IF(SUMIFS(障害学生情報入力シート!$CM$25:$CM$1024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7" s="795">
        <f>IF(SUMIFS(障害学生情報入力シート!$CM$25:$CM$1024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7" s="795">
        <f>IF(SUMIFS(障害学生情報入力シート!$CM$25:$CM$1024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7" s="795">
        <f>IF(SUMIFS(障害学生情報入力シート!$CM$25:$CM$1024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7" s="795">
        <f>IF(SUMIFS(障害学生情報入力シート!$CM$25:$CM$1024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7" s="795">
        <f>IF(SUMIFS(障害学生情報入力シート!$CM$25:$CM$1024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7" s="795">
        <f>IF(SUMIFS(障害学生情報入力シート!$CM$25:$CM$1024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7" s="798"/>
      <c r="R107" s="799"/>
      <c r="S107" s="799"/>
      <c r="T107" s="799"/>
      <c r="U107" s="799"/>
      <c r="V107" s="799"/>
      <c r="W107" s="799"/>
      <c r="X107" s="799"/>
      <c r="Y107" s="800"/>
      <c r="Z107" s="796">
        <f>IF(SUMIFS(障害学生情報入力シート!$CM$25:$CM$1024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7" s="804">
        <f t="shared" si="5"/>
        <v>0</v>
      </c>
    </row>
    <row r="108" spans="1:27" ht="16.5" thickTop="1" thickBot="1" x14ac:dyDescent="0.45">
      <c r="A108" s="1910"/>
      <c r="B108" s="819">
        <v>13</v>
      </c>
      <c r="C108" s="1914"/>
      <c r="D108" s="817" t="s">
        <v>486</v>
      </c>
      <c r="E108" s="794">
        <f>IF(SUMIFS(障害学生情報入力シート!$CN$25:$CN$1024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8" s="795">
        <f>IF(SUMIFS(障害学生情報入力シート!$CN$25:$CN$1024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8" s="795">
        <f>IF(SUMIFS(障害学生情報入力シート!$CN$25:$CN$1024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8" s="795">
        <f>IF(SUMIFS(障害学生情報入力シート!$CN$25:$CN$1024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8" s="795">
        <f>IF(SUMIFS(障害学生情報入力シート!$CN$25:$CN$1024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8" s="795">
        <f>IF(SUMIFS(障害学生情報入力シート!$CN$25:$CN$1024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8" s="795">
        <f>IF(SUMIFS(障害学生情報入力シート!$CN$25:$CN$1024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8" s="795">
        <f>IF(SUMIFS(障害学生情報入力シート!$CN$25:$CN$1024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8" s="795">
        <f>IF(SUMIFS(障害学生情報入力シート!$CN$25:$CN$1024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8" s="795">
        <f>IF(SUMIFS(障害学生情報入力シート!$CN$25:$CN$1024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8" s="795">
        <f>IF(SUMIFS(障害学生情報入力シート!$CN$25:$CN$1024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8" s="795">
        <f>IF(SUMIFS(障害学生情報入力シート!$CN$25:$CN$1024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8" s="795">
        <f>IF(SUMIFS(障害学生情報入力シート!$CN$25:$CN$1024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8" s="795">
        <f>IF(SUMIFS(障害学生情報入力シート!$CN$25:$CN$1024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8" s="795">
        <f>IF(SUMIFS(障害学生情報入力シート!$CN$25:$CN$1024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8" s="795">
        <f>IF(SUMIFS(障害学生情報入力シート!$CN$25:$CN$1024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8" s="795">
        <f>IF(SUMIFS(障害学生情報入力シート!$CN$25:$CN$1024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8" s="795">
        <f>IF(SUMIFS(障害学生情報入力シート!$CN$25:$CN$1024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8" s="795">
        <f>IF(SUMIFS(障害学生情報入力シート!$CN$25:$CN$1024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8" s="795">
        <f>IF(SUMIFS(障害学生情報入力シート!$CN$25:$CN$1024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8" s="795">
        <f>IF(SUMIFS(障害学生情報入力シート!$CN$25:$CN$1024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8" s="796">
        <f>IF(SUMIFS(障害学生情報入力シート!$CN$25:$CN$1024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8" s="804">
        <f t="shared" si="5"/>
        <v>0</v>
      </c>
    </row>
    <row r="109" spans="1:27" ht="15" customHeight="1" thickTop="1" thickBot="1" x14ac:dyDescent="0.45">
      <c r="A109" s="1910"/>
      <c r="B109" s="819">
        <v>14</v>
      </c>
      <c r="C109" s="1915" t="s">
        <v>487</v>
      </c>
      <c r="D109" s="820" t="s">
        <v>488</v>
      </c>
      <c r="E109" s="794">
        <f>IF(SUMIFS(障害学生情報入力シート!$CO$25:$CO$1024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9" s="795">
        <f>IF(SUMIFS(障害学生情報入力シート!$CO$25:$CO$1024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9" s="795">
        <f>IF(SUMIFS(障害学生情報入力シート!$CO$25:$CO$1024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9" s="795">
        <f>IF(SUMIFS(障害学生情報入力シート!$CO$25:$CO$1024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9" s="795">
        <f>IF(SUMIFS(障害学生情報入力シート!$CO$25:$CO$1024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9" s="795">
        <f>IF(SUMIFS(障害学生情報入力シート!$CO$25:$CO$1024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9" s="795">
        <f>IF(SUMIFS(障害学生情報入力シート!$CO$25:$CO$1024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9" s="795">
        <f>IF(SUMIFS(障害学生情報入力シート!$CO$25:$CO$1024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9" s="795">
        <f>IF(SUMIFS(障害学生情報入力シート!$CO$25:$CO$1024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9" s="795">
        <f>IF(SUMIFS(障害学生情報入力シート!$CO$25:$CO$1024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9" s="795">
        <f>IF(SUMIFS(障害学生情報入力シート!$CO$25:$CO$1024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9" s="795">
        <f>IF(SUMIFS(障害学生情報入力シート!$CO$25:$CO$1024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9" s="795">
        <f>IF(SUMIFS(障害学生情報入力シート!$CO$25:$CO$1024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9" s="795">
        <f>IF(SUMIFS(障害学生情報入力シート!$CO$25:$CO$1024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9" s="795">
        <f>IF(SUMIFS(障害学生情報入力シート!$CO$25:$CO$1024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9" s="795">
        <f>IF(SUMIFS(障害学生情報入力シート!$CO$25:$CO$1024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9" s="795">
        <f>IF(SUMIFS(障害学生情報入力シート!$CO$25:$CO$1024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9" s="795">
        <f>IF(SUMIFS(障害学生情報入力シート!$CO$25:$CO$1024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9" s="795">
        <f>IF(SUMIFS(障害学生情報入力シート!$CO$25:$CO$1024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9" s="795">
        <f>IF(SUMIFS(障害学生情報入力シート!$CO$25:$CO$1024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9" s="795">
        <f>IF(SUMIFS(障害学生情報入力シート!$CO$25:$CO$1024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9" s="796">
        <f>IF(SUMIFS(障害学生情報入力シート!$CO$25:$CO$1024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9" s="804">
        <f t="shared" si="5"/>
        <v>0</v>
      </c>
    </row>
    <row r="110" spans="1:27" ht="16.5" thickTop="1" thickBot="1" x14ac:dyDescent="0.45">
      <c r="A110" s="1910"/>
      <c r="B110" s="819">
        <v>15</v>
      </c>
      <c r="C110" s="1913"/>
      <c r="D110" s="820" t="s">
        <v>489</v>
      </c>
      <c r="E110" s="794">
        <f>IF(SUMIFS(障害学生情報入力シート!$CP$25:$CP$1024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0" s="795">
        <f>IF(SUMIFS(障害学生情報入力シート!$CP$25:$CP$1024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0" s="795">
        <f>IF(SUMIFS(障害学生情報入力シート!$CP$25:$CP$1024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0" s="795">
        <f>IF(SUMIFS(障害学生情報入力シート!$CP$25:$CP$1024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0" s="795">
        <f>IF(SUMIFS(障害学生情報入力シート!$CP$25:$CP$1024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0" s="795">
        <f>IF(SUMIFS(障害学生情報入力シート!$CP$25:$CP$1024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0" s="795">
        <f>IF(SUMIFS(障害学生情報入力シート!$CP$25:$CP$1024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0" s="795">
        <f>IF(SUMIFS(障害学生情報入力シート!$CP$25:$CP$1024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0" s="795">
        <f>IF(SUMIFS(障害学生情報入力シート!$CP$25:$CP$1024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0" s="795">
        <f>IF(SUMIFS(障害学生情報入力シート!$CP$25:$CP$1024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0" s="795">
        <f>IF(SUMIFS(障害学生情報入力シート!$CP$25:$CP$1024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0" s="795">
        <f>IF(SUMIFS(障害学生情報入力シート!$CP$25:$CP$1024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0" s="795">
        <f>IF(SUMIFS(障害学生情報入力シート!$CP$25:$CP$1024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0" s="795">
        <f>IF(SUMIFS(障害学生情報入力シート!$CP$25:$CP$1024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0" s="795">
        <f>IF(SUMIFS(障害学生情報入力シート!$CP$25:$CP$1024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0" s="795">
        <f>IF(SUMIFS(障害学生情報入力シート!$CP$25:$CP$1024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0" s="795">
        <f>IF(SUMIFS(障害学生情報入力シート!$CP$25:$CP$1024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0" s="795">
        <f>IF(SUMIFS(障害学生情報入力シート!$CP$25:$CP$1024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0" s="795">
        <f>IF(SUMIFS(障害学生情報入力シート!$CP$25:$CP$1024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0" s="795">
        <f>IF(SUMIFS(障害学生情報入力シート!$CP$25:$CP$1024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0" s="795">
        <f>IF(SUMIFS(障害学生情報入力シート!$CP$25:$CP$1024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0" s="796">
        <f>IF(SUMIFS(障害学生情報入力シート!$CP$25:$CP$1024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0" s="804">
        <f t="shared" si="5"/>
        <v>0</v>
      </c>
    </row>
    <row r="111" spans="1:27" ht="16.5" thickTop="1" thickBot="1" x14ac:dyDescent="0.45">
      <c r="A111" s="1910"/>
      <c r="B111" s="819">
        <v>16</v>
      </c>
      <c r="C111" s="1913"/>
      <c r="D111" s="820" t="s">
        <v>490</v>
      </c>
      <c r="E111" s="794">
        <f>IF(SUMIFS(障害学生情報入力シート!$CQ$25:$CQ$1024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1" s="795">
        <f>IF(SUMIFS(障害学生情報入力シート!$CQ$25:$CQ$1024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1" s="795">
        <f>IF(SUMIFS(障害学生情報入力シート!$CQ$25:$CQ$1024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1" s="795">
        <f>IF(SUMIFS(障害学生情報入力シート!$CQ$25:$CQ$1024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1" s="795">
        <f>IF(SUMIFS(障害学生情報入力シート!$CQ$25:$CQ$1024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1" s="795">
        <f>IF(SUMIFS(障害学生情報入力シート!$CQ$25:$CQ$1024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1" s="795">
        <f>IF(SUMIFS(障害学生情報入力シート!$CQ$25:$CQ$1024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1" s="795">
        <f>IF(SUMIFS(障害学生情報入力シート!$CQ$25:$CQ$1024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1" s="795">
        <f>IF(SUMIFS(障害学生情報入力シート!$CQ$25:$CQ$1024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1" s="795">
        <f>IF(SUMIFS(障害学生情報入力シート!$CQ$25:$CQ$1024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1" s="795">
        <f>IF(SUMIFS(障害学生情報入力シート!$CQ$25:$CQ$1024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1" s="795">
        <f>IF(SUMIFS(障害学生情報入力シート!$CQ$25:$CQ$1024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1" s="795">
        <f>IF(SUMIFS(障害学生情報入力シート!$CQ$25:$CQ$1024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1" s="795">
        <f>IF(SUMIFS(障害学生情報入力シート!$CQ$25:$CQ$1024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1" s="795">
        <f>IF(SUMIFS(障害学生情報入力シート!$CQ$25:$CQ$1024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1" s="795">
        <f>IF(SUMIFS(障害学生情報入力シート!$CQ$25:$CQ$1024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1" s="795">
        <f>IF(SUMIFS(障害学生情報入力シート!$CQ$25:$CQ$1024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1" s="795">
        <f>IF(SUMIFS(障害学生情報入力シート!$CQ$25:$CQ$1024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1" s="795">
        <f>IF(SUMIFS(障害学生情報入力シート!$CQ$25:$CQ$1024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1" s="795">
        <f>IF(SUMIFS(障害学生情報入力シート!$CQ$25:$CQ$1024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1" s="795">
        <f>IF(SUMIFS(障害学生情報入力シート!$CQ$25:$CQ$1024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1" s="796">
        <f>IF(SUMIFS(障害学生情報入力シート!$CQ$25:$CQ$1024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1" s="804">
        <f t="shared" si="5"/>
        <v>0</v>
      </c>
    </row>
    <row r="112" spans="1:27" ht="16.5" thickTop="1" thickBot="1" x14ac:dyDescent="0.45">
      <c r="A112" s="1910"/>
      <c r="B112" s="819">
        <v>17</v>
      </c>
      <c r="C112" s="1913"/>
      <c r="D112" s="820" t="s">
        <v>2834</v>
      </c>
      <c r="E112" s="794">
        <f>IF(SUMIFS(障害学生情報入力シート!$CR$25:$CR$1024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2" s="795">
        <f>IF(SUMIFS(障害学生情報入力シート!$CR$25:$CR$1024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2" s="795">
        <f>IF(SUMIFS(障害学生情報入力シート!$CR$25:$CR$1024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2" s="795">
        <f>IF(SUMIFS(障害学生情報入力シート!$CR$25:$CR$1024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2" s="795">
        <f>IF(SUMIFS(障害学生情報入力シート!$CR$25:$CR$1024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2" s="795">
        <f>IF(SUMIFS(障害学生情報入力シート!$CR$25:$CR$1024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2" s="795">
        <f>IF(SUMIFS(障害学生情報入力シート!$CR$25:$CR$1024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2" s="795">
        <f>IF(SUMIFS(障害学生情報入力シート!$CR$25:$CR$1024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2" s="795">
        <f>IF(SUMIFS(障害学生情報入力シート!$CR$25:$CR$1024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2" s="795">
        <f>IF(SUMIFS(障害学生情報入力シート!$CR$25:$CR$1024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2" s="795">
        <f>IF(SUMIFS(障害学生情報入力シート!$CR$25:$CR$1024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2" s="795">
        <f>IF(SUMIFS(障害学生情報入力シート!$CR$25:$CR$1024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2" s="795">
        <f>IF(SUMIFS(障害学生情報入力シート!$CR$25:$CR$1024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2" s="795">
        <f>IF(SUMIFS(障害学生情報入力シート!$CR$25:$CR$1024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2" s="795">
        <f>IF(SUMIFS(障害学生情報入力シート!$CR$25:$CR$1024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2" s="795">
        <f>IF(SUMIFS(障害学生情報入力シート!$CR$25:$CR$1024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2" s="795">
        <f>IF(SUMIFS(障害学生情報入力シート!$CR$25:$CR$1024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2" s="795">
        <f>IF(SUMIFS(障害学生情報入力シート!$CR$25:$CR$1024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2" s="795">
        <f>IF(SUMIFS(障害学生情報入力シート!$CR$25:$CR$1024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2" s="795">
        <f>IF(SUMIFS(障害学生情報入力シート!$CR$25:$CR$1024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2" s="795">
        <f>IF(SUMIFS(障害学生情報入力シート!$CR$25:$CR$1024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2" s="796">
        <f>IF(SUMIFS(障害学生情報入力シート!$CR$25:$CR$1024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2" s="804">
        <f t="shared" si="5"/>
        <v>0</v>
      </c>
    </row>
    <row r="113" spans="1:28" ht="16.5" thickTop="1" thickBot="1" x14ac:dyDescent="0.45">
      <c r="A113" s="1910"/>
      <c r="B113" s="819">
        <v>18</v>
      </c>
      <c r="C113" s="1914"/>
      <c r="D113" s="817" t="s">
        <v>492</v>
      </c>
      <c r="E113" s="794">
        <f>IF(SUMIFS(障害学生情報入力シート!$CS$25:$CS$1024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3" s="795">
        <f>IF(SUMIFS(障害学生情報入力シート!$CS$25:$CS$1024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3" s="795">
        <f>IF(SUMIFS(障害学生情報入力シート!$CS$25:$CS$1024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3" s="795">
        <f>IF(SUMIFS(障害学生情報入力シート!$CS$25:$CS$1024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3" s="795">
        <f>IF(SUMIFS(障害学生情報入力シート!$CS$25:$CS$1024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3" s="795">
        <f>IF(SUMIFS(障害学生情報入力シート!$CS$25:$CS$1024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3" s="795">
        <f>IF(SUMIFS(障害学生情報入力シート!$CS$25:$CS$1024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3" s="795">
        <f>IF(SUMIFS(障害学生情報入力シート!$CS$25:$CS$1024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3" s="795">
        <f>IF(SUMIFS(障害学生情報入力シート!$CS$25:$CS$1024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3" s="795">
        <f>IF(SUMIFS(障害学生情報入力シート!$CS$25:$CS$1024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3" s="795">
        <f>IF(SUMIFS(障害学生情報入力シート!$CS$25:$CS$1024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3" s="795">
        <f>IF(SUMIFS(障害学生情報入力シート!$CS$25:$CS$1024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3" s="795">
        <f>IF(SUMIFS(障害学生情報入力シート!$CS$25:$CS$1024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3" s="795">
        <f>IF(SUMIFS(障害学生情報入力シート!$CS$25:$CS$1024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3" s="795">
        <f>IF(SUMIFS(障害学生情報入力シート!$CS$25:$CS$1024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3" s="795">
        <f>IF(SUMIFS(障害学生情報入力シート!$CS$25:$CS$1024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3" s="795">
        <f>IF(SUMIFS(障害学生情報入力シート!$CS$25:$CS$1024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3" s="795">
        <f>IF(SUMIFS(障害学生情報入力シート!$CS$25:$CS$1024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3" s="795">
        <f>IF(SUMIFS(障害学生情報入力シート!$CS$25:$CS$1024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3" s="795">
        <f>IF(SUMIFS(障害学生情報入力シート!$CS$25:$CS$1024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3" s="795">
        <f>IF(SUMIFS(障害学生情報入力シート!$CS$25:$CS$1024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3" s="796">
        <f>IF(SUMIFS(障害学生情報入力シート!$CS$25:$CS$1024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3" s="804">
        <f t="shared" si="5"/>
        <v>0</v>
      </c>
    </row>
    <row r="114" spans="1:28" ht="16.5" thickTop="1" thickBot="1" x14ac:dyDescent="0.45">
      <c r="A114" s="1911"/>
      <c r="B114" s="821">
        <v>19</v>
      </c>
      <c r="C114" s="1916" t="s">
        <v>493</v>
      </c>
      <c r="D114" s="1917"/>
      <c r="E114" s="811">
        <f>IF(SUMIFS(障害学生情報入力シート!$CT$25:$CT$1024,障害学生情報入力シート!$CU$25:$CU$1024,"&lt;&gt;"&amp;"",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4" s="812">
        <f>IF(SUMIFS(障害学生情報入力シート!$CT$25:$CT$1024,障害学生情報入力シート!$CU$25:$CU$1024,"&lt;&gt;"&amp;"",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4" s="812">
        <f>IF(SUMIFS(障害学生情報入力シート!$CT$25:$CT$1024,障害学生情報入力シート!$CU$25:$CU$1024,"&lt;&gt;"&amp;"",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4" s="812">
        <f>IF(SUMIFS(障害学生情報入力シート!$CT$25:$CT$1024,障害学生情報入力シート!$CU$25:$CU$1024,"&lt;&gt;"&amp;"",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4" s="812">
        <f>IF(SUMIFS(障害学生情報入力シート!$CT$25:$CT$1024,障害学生情報入力シート!$CU$25:$CU$1024,"&lt;&gt;"&amp;"",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4" s="812">
        <f>IF(SUMIFS(障害学生情報入力シート!$CT$25:$CT$1024,障害学生情報入力シート!$CU$25:$CU$1024,"&lt;&gt;"&amp;"",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4" s="812">
        <f>IF(SUMIFS(障害学生情報入力シート!$CT$25:$CT$1024,障害学生情報入力シート!$CU$25:$CU$1024,"&lt;&gt;"&amp;"",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4" s="812">
        <f>IF(SUMIFS(障害学生情報入力シート!$CT$25:$CT$1024,障害学生情報入力シート!$CU$25:$CU$1024,"&lt;&gt;"&amp;"",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4" s="812">
        <f>IF(SUMIFS(障害学生情報入力シート!$CT$25:$CT$1024,障害学生情報入力シート!$CU$25:$CU$1024,"&lt;&gt;"&amp;"",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4" s="812">
        <f>IF(SUMIFS(障害学生情報入力シート!$CT$25:$CT$1024,障害学生情報入力シート!$CU$25:$CU$1024,"&lt;&gt;"&amp;"",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4" s="812">
        <f>IF(SUMIFS(障害学生情報入力シート!$CT$25:$CT$1024,障害学生情報入力シート!$CU$25:$CU$1024,"&lt;&gt;"&amp;"",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4" s="812">
        <f>IF(SUMIFS(障害学生情報入力シート!$CT$25:$CT$1024,障害学生情報入力シート!$CU$25:$CU$1024,"&lt;&gt;"&amp;"",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4" s="812">
        <f>IF(SUMIFS(障害学生情報入力シート!$CT$25:$CT$1024,障害学生情報入力シート!$CU$25:$CU$1024,"&lt;&gt;"&amp;"",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4" s="812">
        <f>IF(SUMIFS(障害学生情報入力シート!$CT$25:$CT$1024,障害学生情報入力シート!$CU$25:$CU$1024,"&lt;&gt;"&amp;"",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4" s="812">
        <f>IF(SUMIFS(障害学生情報入力シート!$CT$25:$CT$1024,障害学生情報入力シート!$CU$25:$CU$1024,"&lt;&gt;"&amp;"",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4" s="812">
        <f>IF(SUMIFS(障害学生情報入力シート!$CT$25:$CT$1024,障害学生情報入力シート!$CU$25:$CU$1024,"&lt;&gt;"&amp;"",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4" s="812">
        <f>IF(SUMIFS(障害学生情報入力シート!$CT$25:$CT$1024,障害学生情報入力シート!$CU$25:$CU$1024,"&lt;&gt;"&amp;"",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4" s="812">
        <f>IF(SUMIFS(障害学生情報入力シート!$CT$25:$CT$1024,障害学生情報入力シート!$CU$25:$CU$1024,"&lt;&gt;"&amp;"",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4" s="812">
        <f>IF(SUMIFS(障害学生情報入力シート!$CT$25:$CT$1024,障害学生情報入力シート!$CU$25:$CU$1024,"&lt;&gt;"&amp;"",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4" s="812">
        <f>IF(SUMIFS(障害学生情報入力シート!$CT$25:$CT$1024,障害学生情報入力シート!$CU$25:$CU$1024,"&lt;&gt;"&amp;"",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4" s="812">
        <f>IF(SUMIFS(障害学生情報入力シート!$CT$25:$CT$1024,障害学生情報入力シート!$CU$25:$CU$1024,"&lt;&gt;"&amp;"",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4" s="813">
        <f>IF(SUMIFS(障害学生情報入力シート!$CT$25:$CT$1024,障害学生情報入力シート!$CU$25:$CU$1024,"&lt;&gt;"&amp;"",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4" s="814">
        <f t="shared" si="5"/>
        <v>0</v>
      </c>
    </row>
    <row r="115" spans="1:28" ht="17.25" hidden="1" customHeight="1" x14ac:dyDescent="0.4">
      <c r="A115" s="1395" t="s">
        <v>585</v>
      </c>
      <c r="B115" s="1395"/>
      <c r="C115" s="1395"/>
      <c r="D115" s="1395"/>
      <c r="E115" s="1395"/>
      <c r="F115" s="1395"/>
      <c r="G115" s="1395"/>
      <c r="H115" s="1395"/>
      <c r="I115" s="1395"/>
      <c r="J115" s="1395"/>
      <c r="K115" s="1395"/>
      <c r="L115" s="1395"/>
      <c r="M115" s="1395"/>
      <c r="N115" s="1395"/>
      <c r="O115" s="1395"/>
      <c r="P115" s="1395"/>
      <c r="Q115" s="1395"/>
      <c r="R115" s="1395"/>
      <c r="S115" s="1395"/>
      <c r="T115" s="1395"/>
      <c r="U115" s="1395"/>
      <c r="V115" s="1395"/>
      <c r="W115" s="1395"/>
      <c r="X115" s="1395"/>
      <c r="Y115" s="1395"/>
      <c r="Z115" s="1395"/>
      <c r="AA115" s="1395"/>
    </row>
    <row r="116" spans="1:28" ht="17.25" hidden="1" customHeight="1" thickBot="1" x14ac:dyDescent="0.45">
      <c r="A116" s="1839" t="s">
        <v>494</v>
      </c>
      <c r="B116" s="1839"/>
      <c r="C116" s="1839"/>
      <c r="D116" s="1839"/>
      <c r="E116" s="1839"/>
      <c r="F116" s="1839"/>
      <c r="G116" s="1839"/>
      <c r="H116" s="1839"/>
      <c r="I116" s="1839"/>
      <c r="J116" s="1839"/>
      <c r="K116" s="1839"/>
      <c r="L116" s="1839"/>
      <c r="M116" s="1839"/>
      <c r="N116" s="1839"/>
      <c r="O116" s="1839"/>
      <c r="P116" s="1839"/>
      <c r="Q116" s="1839"/>
      <c r="R116" s="1839"/>
      <c r="S116" s="1839"/>
      <c r="T116" s="1839"/>
    </row>
    <row r="117" spans="1:28" ht="59.85" hidden="1" customHeight="1" x14ac:dyDescent="0.4">
      <c r="A117" s="1687" t="s">
        <v>437</v>
      </c>
      <c r="B117" s="1688"/>
      <c r="C117" s="1688"/>
      <c r="D117" s="1895"/>
      <c r="E117" s="1820" t="s">
        <v>375</v>
      </c>
      <c r="F117" s="1821"/>
      <c r="G117" s="1822" t="s">
        <v>376</v>
      </c>
      <c r="H117" s="1823"/>
      <c r="I117" s="1824"/>
      <c r="J117" s="1825" t="s">
        <v>377</v>
      </c>
      <c r="K117" s="1826"/>
      <c r="L117" s="1826"/>
      <c r="M117" s="1827"/>
      <c r="N117" s="1828" t="s">
        <v>12</v>
      </c>
      <c r="O117" s="1829"/>
      <c r="P117" s="1795" t="s">
        <v>378</v>
      </c>
      <c r="Q117" s="1797" t="s">
        <v>379</v>
      </c>
      <c r="R117" s="1798"/>
      <c r="S117" s="1798"/>
      <c r="T117" s="1799"/>
      <c r="U117" s="1800" t="s">
        <v>380</v>
      </c>
      <c r="V117" s="1801"/>
      <c r="W117" s="1801"/>
      <c r="X117" s="1801"/>
      <c r="Y117" s="1802"/>
      <c r="Z117" s="1805" t="s">
        <v>381</v>
      </c>
      <c r="AA117" s="1886" t="s">
        <v>438</v>
      </c>
    </row>
    <row r="118" spans="1:28" ht="124.5" hidden="1" customHeight="1" x14ac:dyDescent="0.4">
      <c r="A118" s="1674"/>
      <c r="B118" s="1675"/>
      <c r="C118" s="1675"/>
      <c r="D118" s="1908"/>
      <c r="E118" s="690" t="s">
        <v>32</v>
      </c>
      <c r="F118" s="691" t="s">
        <v>382</v>
      </c>
      <c r="G118" s="692" t="s">
        <v>383</v>
      </c>
      <c r="H118" s="693" t="s">
        <v>384</v>
      </c>
      <c r="I118" s="694" t="s">
        <v>385</v>
      </c>
      <c r="J118" s="695" t="s">
        <v>386</v>
      </c>
      <c r="K118" s="696" t="s">
        <v>387</v>
      </c>
      <c r="L118" s="696" t="s">
        <v>388</v>
      </c>
      <c r="M118" s="697" t="s">
        <v>389</v>
      </c>
      <c r="N118" s="698" t="s">
        <v>390</v>
      </c>
      <c r="O118" s="699" t="s">
        <v>13</v>
      </c>
      <c r="P118" s="1796"/>
      <c r="Q118" s="700" t="s">
        <v>439</v>
      </c>
      <c r="R118" s="701" t="s">
        <v>440</v>
      </c>
      <c r="S118" s="701" t="s">
        <v>441</v>
      </c>
      <c r="T118" s="702" t="s">
        <v>442</v>
      </c>
      <c r="U118" s="703" t="s">
        <v>392</v>
      </c>
      <c r="V118" s="704" t="s">
        <v>30</v>
      </c>
      <c r="W118" s="704" t="s">
        <v>393</v>
      </c>
      <c r="X118" s="704" t="s">
        <v>443</v>
      </c>
      <c r="Y118" s="705" t="s">
        <v>394</v>
      </c>
      <c r="Z118" s="1806"/>
      <c r="AA118" s="1887"/>
    </row>
    <row r="119" spans="1:28" ht="15.95" hidden="1" customHeight="1" thickBot="1" x14ac:dyDescent="0.25">
      <c r="A119" s="1903" t="s">
        <v>444</v>
      </c>
      <c r="B119" s="1904"/>
      <c r="C119" s="1904"/>
      <c r="D119" s="1905"/>
      <c r="E119" s="706">
        <f>'７．障害学生数'!F132</f>
        <v>0</v>
      </c>
      <c r="F119" s="707">
        <f>'７．障害学生数'!G132</f>
        <v>0</v>
      </c>
      <c r="G119" s="708">
        <f>'７．障害学生数'!H132</f>
        <v>0</v>
      </c>
      <c r="H119" s="709">
        <f>'７．障害学生数'!I132</f>
        <v>0</v>
      </c>
      <c r="I119" s="710">
        <f>'７．障害学生数'!J132</f>
        <v>0</v>
      </c>
      <c r="J119" s="711">
        <f>'７．障害学生数'!K132</f>
        <v>0</v>
      </c>
      <c r="K119" s="712">
        <f>'７．障害学生数'!L132</f>
        <v>0</v>
      </c>
      <c r="L119" s="712">
        <f>'７．障害学生数'!M132</f>
        <v>0</v>
      </c>
      <c r="M119" s="713">
        <f>'７．障害学生数'!N132</f>
        <v>0</v>
      </c>
      <c r="N119" s="714">
        <f>'７．障害学生数'!O132</f>
        <v>0</v>
      </c>
      <c r="O119" s="715">
        <f>'７．障害学生数'!P132</f>
        <v>0</v>
      </c>
      <c r="P119" s="716">
        <f>'７．障害学生数'!Q132</f>
        <v>0</v>
      </c>
      <c r="Q119" s="717">
        <f>'７．障害学生数'!R132</f>
        <v>0</v>
      </c>
      <c r="R119" s="718">
        <f>'７．障害学生数'!S132</f>
        <v>0</v>
      </c>
      <c r="S119" s="718">
        <f>'７．障害学生数'!T132</f>
        <v>0</v>
      </c>
      <c r="T119" s="719">
        <f>'７．障害学生数'!U132</f>
        <v>0</v>
      </c>
      <c r="U119" s="720">
        <f>'７．障害学生数'!V132</f>
        <v>0</v>
      </c>
      <c r="V119" s="721">
        <f>'７．障害学生数'!W132</f>
        <v>0</v>
      </c>
      <c r="W119" s="721">
        <f>'７．障害学生数'!X132</f>
        <v>0</v>
      </c>
      <c r="X119" s="721">
        <f>'７．障害学生数'!Y132</f>
        <v>0</v>
      </c>
      <c r="Y119" s="722">
        <f>'７．障害学生数'!Z132</f>
        <v>0</v>
      </c>
      <c r="Z119" s="723">
        <f>'７．障害学生数'!AA132</f>
        <v>0</v>
      </c>
      <c r="AA119" s="822">
        <f>'７．障害学生数'!AB132</f>
        <v>0</v>
      </c>
    </row>
    <row r="120" spans="1:28" ht="15" hidden="1" customHeight="1" thickBot="1" x14ac:dyDescent="0.45">
      <c r="A120" s="1876" t="s">
        <v>445</v>
      </c>
      <c r="B120" s="823">
        <v>1</v>
      </c>
      <c r="C120" s="1906" t="s">
        <v>446</v>
      </c>
      <c r="D120" s="1907"/>
      <c r="E120" s="787">
        <f>IF(SUMIFS(障害学生情報入力シート!$AY$25:$AY$1024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0" s="788">
        <f>IF(SUMIFS(障害学生情報入力シート!$AY$25:$AY$1024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0" s="824"/>
      <c r="H120" s="825"/>
      <c r="I120" s="825"/>
      <c r="J120" s="825"/>
      <c r="K120" s="825"/>
      <c r="L120" s="825"/>
      <c r="M120" s="825"/>
      <c r="N120" s="825"/>
      <c r="O120" s="826"/>
      <c r="P120" s="788">
        <f>IF(SUMIFS(障害学生情報入力シート!$AY$25:$AY$1024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0" s="824"/>
      <c r="R120" s="825"/>
      <c r="S120" s="825"/>
      <c r="T120" s="825"/>
      <c r="U120" s="825"/>
      <c r="V120" s="825"/>
      <c r="W120" s="825"/>
      <c r="X120" s="825"/>
      <c r="Y120" s="825"/>
      <c r="Z120" s="827"/>
      <c r="AA120" s="828">
        <f>IF(SUM(E120:Z120)&gt;=1,1,0)</f>
        <v>0</v>
      </c>
    </row>
    <row r="121" spans="1:28" ht="15" hidden="1" customHeight="1" thickTop="1" thickBot="1" x14ac:dyDescent="0.45">
      <c r="A121" s="1876"/>
      <c r="B121" s="829">
        <v>2</v>
      </c>
      <c r="C121" s="1884" t="s">
        <v>447</v>
      </c>
      <c r="D121" s="1885"/>
      <c r="E121" s="794">
        <f>IF(SUMIFS(障害学生情報入力シート!$AZ$25:$AZ$1024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1" s="795">
        <f>IF(SUMIFS(障害学生情報入力シート!$AZ$25:$AZ$1024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1" s="795">
        <f>IF(SUMIFS(障害学生情報入力シート!$AZ$25:$AZ$1024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1" s="795">
        <f>IF(SUMIFS(障害学生情報入力シート!$AZ$25:$AZ$1024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1" s="795">
        <f>IF(SUMIFS(障害学生情報入力シート!$AZ$25:$AZ$1024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1" s="795">
        <f>IF(SUMIFS(障害学生情報入力シート!$AZ$25:$AZ$1024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1" s="795">
        <f>IF(SUMIFS(障害学生情報入力シート!$AZ$25:$AZ$1024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1" s="795">
        <f>IF(SUMIFS(障害学生情報入力シート!$AZ$25:$AZ$1024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1" s="795">
        <f>IF(SUMIFS(障害学生情報入力シート!$AZ$25:$AZ$1024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1" s="795">
        <f>IF(SUMIFS(障害学生情報入力シート!$AZ$25:$AZ$1024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1" s="795">
        <f>IF(SUMIFS(障害学生情報入力シート!$AZ$25:$AZ$1024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1" s="795">
        <f>IF(SUMIFS(障害学生情報入力シート!$AZ$25:$AZ$1024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1" s="795">
        <f>IF(SUMIFS(障害学生情報入力シート!$AZ$25:$AZ$1024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1" s="795">
        <f>IF(SUMIFS(障害学生情報入力シート!$AZ$25:$AZ$1024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1" s="795">
        <f>IF(SUMIFS(障害学生情報入力シート!$AZ$25:$AZ$1024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1" s="795">
        <f>IF(SUMIFS(障害学生情報入力シート!$AZ$25:$AZ$1024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1" s="795">
        <f>IF(SUMIFS(障害学生情報入力シート!$AZ$25:$AZ$1024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1" s="795">
        <f>IF(SUMIFS(障害学生情報入力シート!$AZ$25:$AZ$1024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1" s="795">
        <f>IF(SUMIFS(障害学生情報入力シート!$AZ$25:$AZ$1024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1" s="795">
        <f>IF(SUMIFS(障害学生情報入力シート!$AZ$25:$AZ$1024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1" s="795">
        <f>IF(SUMIFS(障害学生情報入力シート!$AZ$25:$AZ$1024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1" s="796">
        <f>IF(SUMIFS(障害学生情報入力シート!$AZ$25:$AZ$1024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1" s="830">
        <f t="shared" ref="AA121:AA147" si="6">IF(SUM(E121:Z121)&gt;=1,1,0)</f>
        <v>0</v>
      </c>
    </row>
    <row r="122" spans="1:28" ht="15" hidden="1" customHeight="1" thickTop="1" thickBot="1" x14ac:dyDescent="0.45">
      <c r="A122" s="1876"/>
      <c r="B122" s="829">
        <v>3</v>
      </c>
      <c r="C122" s="1899" t="s">
        <v>448</v>
      </c>
      <c r="D122" s="1900"/>
      <c r="E122" s="794">
        <f>IF(SUMIFS(障害学生情報入力シート!$BA$25:$BA$1024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2" s="795">
        <f>IF(SUMIFS(障害学生情報入力シート!$BA$25:$BA$1024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2" s="795">
        <f>IF(SUMIFS(障害学生情報入力シート!$BA$25:$BA$1024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2" s="795">
        <f>IF(SUMIFS(障害学生情報入力シート!$BA$25:$BA$1024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2" s="795">
        <f>IF(SUMIFS(障害学生情報入力シート!$BA$25:$BA$1024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2" s="795">
        <f>IF(SUMIFS(障害学生情報入力シート!$BA$25:$BA$1024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2" s="795">
        <f>IF(SUMIFS(障害学生情報入力シート!$BA$25:$BA$1024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2" s="795">
        <f>IF(SUMIFS(障害学生情報入力シート!$BA$25:$BA$1024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2" s="795">
        <f>IF(SUMIFS(障害学生情報入力シート!$BA$25:$BA$1024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2" s="795">
        <f>IF(SUMIFS(障害学生情報入力シート!$BA$25:$BA$1024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2" s="795">
        <f>IF(SUMIFS(障害学生情報入力シート!$BA$25:$BA$1024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2" s="795">
        <f>IF(SUMIFS(障害学生情報入力シート!$BA$25:$BA$1024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2" s="795">
        <f>IF(SUMIFS(障害学生情報入力シート!$BA$25:$BA$1024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2" s="795">
        <f>IF(SUMIFS(障害学生情報入力シート!$BA$25:$BA$1024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2" s="795">
        <f>IF(SUMIFS(障害学生情報入力シート!$BA$25:$BA$1024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2" s="795">
        <f>IF(SUMIFS(障害学生情報入力シート!$BA$25:$BA$1024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2" s="795">
        <f>IF(SUMIFS(障害学生情報入力シート!$BA$25:$BA$1024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2" s="795">
        <f>IF(SUMIFS(障害学生情報入力シート!$BA$25:$BA$1024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2" s="795">
        <f>IF(SUMIFS(障害学生情報入力シート!$BA$25:$BA$1024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2" s="795">
        <f>IF(SUMIFS(障害学生情報入力シート!$BA$25:$BA$1024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2" s="795">
        <f>IF(SUMIFS(障害学生情報入力シート!$BA$25:$BA$1024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2" s="796">
        <f>IF(SUMIFS(障害学生情報入力シート!$BA$25:$BA$1024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2" s="830">
        <f t="shared" si="6"/>
        <v>0</v>
      </c>
    </row>
    <row r="123" spans="1:28" ht="15" hidden="1" customHeight="1" thickTop="1" thickBot="1" x14ac:dyDescent="0.45">
      <c r="A123" s="1876"/>
      <c r="B123" s="829">
        <v>4</v>
      </c>
      <c r="C123" s="1899" t="s">
        <v>151</v>
      </c>
      <c r="D123" s="1900"/>
      <c r="E123" s="794">
        <f>IF(SUMIFS(障害学生情報入力シート!$BB$25:$BB$1024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3" s="795">
        <f>IF(SUMIFS(障害学生情報入力シート!$BB$25:$BB$1024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3" s="795">
        <f>IF(SUMIFS(障害学生情報入力シート!$BB$25:$BB$1024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3" s="795">
        <f>IF(SUMIFS(障害学生情報入力シート!$BB$25:$BB$1024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3" s="795">
        <f>IF(SUMIFS(障害学生情報入力シート!$BB$25:$BB$1024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3" s="795">
        <f>IF(SUMIFS(障害学生情報入力シート!$BB$25:$BB$1024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3" s="795">
        <f>IF(SUMIFS(障害学生情報入力シート!$BB$25:$BB$1024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3" s="795">
        <f>IF(SUMIFS(障害学生情報入力シート!$BB$25:$BB$1024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3" s="795">
        <f>IF(SUMIFS(障害学生情報入力シート!$BB$25:$BB$1024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3" s="795">
        <f>IF(SUMIFS(障害学生情報入力シート!$BB$25:$BB$1024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3" s="795">
        <f>IF(SUMIFS(障害学生情報入力シート!$BB$25:$BB$1024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3" s="795">
        <f>IF(SUMIFS(障害学生情報入力シート!$BB$25:$BB$1024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3" s="795">
        <f>IF(SUMIFS(障害学生情報入力シート!$BB$25:$BB$1024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3" s="795">
        <f>IF(SUMIFS(障害学生情報入力シート!$BB$25:$BB$1024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3" s="795">
        <f>IF(SUMIFS(障害学生情報入力シート!$BB$25:$BB$1024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3" s="795">
        <f>IF(SUMIFS(障害学生情報入力シート!$BB$25:$BB$1024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3" s="795">
        <f>IF(SUMIFS(障害学生情報入力シート!$BB$25:$BB$1024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3" s="795">
        <f>IF(SUMIFS(障害学生情報入力シート!$BB$25:$BB$1024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3" s="795">
        <f>IF(SUMIFS(障害学生情報入力シート!$BB$25:$BB$1024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3" s="795">
        <f>IF(SUMIFS(障害学生情報入力シート!$BB$25:$BB$1024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3" s="795">
        <f>IF(SUMIFS(障害学生情報入力シート!$BB$25:$BB$1024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3" s="796">
        <f>IF(SUMIFS(障害学生情報入力シート!$BB$25:$BB$1024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3" s="830">
        <f t="shared" si="6"/>
        <v>0</v>
      </c>
    </row>
    <row r="124" spans="1:28" ht="15" hidden="1" customHeight="1" thickTop="1" thickBot="1" x14ac:dyDescent="0.45">
      <c r="A124" s="1876"/>
      <c r="B124" s="829">
        <v>5</v>
      </c>
      <c r="C124" s="1899" t="s">
        <v>152</v>
      </c>
      <c r="D124" s="1900"/>
      <c r="E124" s="794">
        <f>IF(SUMIFS(障害学生情報入力シート!$BC$25:$BC$1024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4" s="795">
        <f>IF(SUMIFS(障害学生情報入力シート!$BC$25:$BC$1024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4" s="795">
        <f>IF(SUMIFS(障害学生情報入力シート!$BC$25:$BC$1024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4" s="795">
        <f>IF(SUMIFS(障害学生情報入力シート!$BC$25:$BC$1024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4" s="795">
        <f>IF(SUMIFS(障害学生情報入力シート!$BC$25:$BC$1024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4" s="795">
        <f>IF(SUMIFS(障害学生情報入力シート!$BC$25:$BC$1024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4" s="795">
        <f>IF(SUMIFS(障害学生情報入力シート!$BC$25:$BC$1024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4" s="795">
        <f>IF(SUMIFS(障害学生情報入力シート!$BC$25:$BC$1024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4" s="795">
        <f>IF(SUMIFS(障害学生情報入力シート!$BC$25:$BC$1024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4" s="795">
        <f>IF(SUMIFS(障害学生情報入力シート!$BC$25:$BC$1024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4" s="795">
        <f>IF(SUMIFS(障害学生情報入力シート!$BC$25:$BC$1024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4" s="795">
        <f>IF(SUMIFS(障害学生情報入力シート!$BC$25:$BC$1024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4" s="795">
        <f>IF(SUMIFS(障害学生情報入力シート!$BC$25:$BC$1024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4" s="795">
        <f>IF(SUMIFS(障害学生情報入力シート!$BC$25:$BC$1024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4" s="795">
        <f>IF(SUMIFS(障害学生情報入力シート!$BC$25:$BC$1024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4" s="795">
        <f>IF(SUMIFS(障害学生情報入力シート!$BC$25:$BC$1024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4" s="795">
        <f>IF(SUMIFS(障害学生情報入力シート!$BC$25:$BC$1024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4" s="795">
        <f>IF(SUMIFS(障害学生情報入力シート!$BC$25:$BC$1024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4" s="795">
        <f>IF(SUMIFS(障害学生情報入力シート!$BC$25:$BC$1024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4" s="795">
        <f>IF(SUMIFS(障害学生情報入力シート!$BC$25:$BC$1024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4" s="795">
        <f>IF(SUMIFS(障害学生情報入力シート!$BC$25:$BC$1024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4" s="796">
        <f>IF(SUMIFS(障害学生情報入力シート!$BC$25:$BC$1024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4" s="830">
        <f t="shared" si="6"/>
        <v>0</v>
      </c>
    </row>
    <row r="125" spans="1:28" ht="15" hidden="1" customHeight="1" thickTop="1" thickBot="1" x14ac:dyDescent="0.45">
      <c r="A125" s="1876"/>
      <c r="B125" s="829">
        <v>6</v>
      </c>
      <c r="C125" s="1899" t="s">
        <v>449</v>
      </c>
      <c r="D125" s="1900"/>
      <c r="E125" s="794">
        <f>IF(SUMIFS(障害学生情報入力シート!$BD$25:$BD$1024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5" s="795">
        <f>IF(SUMIFS(障害学生情報入力シート!$BD$25:$BD$1024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5" s="795">
        <f>IF(SUMIFS(障害学生情報入力シート!$BD$25:$BD$1024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5" s="795">
        <f>IF(SUMIFS(障害学生情報入力シート!$BD$25:$BD$1024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5" s="795">
        <f>IF(SUMIFS(障害学生情報入力シート!$BD$25:$BD$1024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5" s="831"/>
      <c r="K125" s="832"/>
      <c r="L125" s="832"/>
      <c r="M125" s="832"/>
      <c r="N125" s="832"/>
      <c r="O125" s="833"/>
      <c r="P125" s="795">
        <f>IF(SUMIFS(障害学生情報入力シート!$BD$25:$BD$1024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5" s="831"/>
      <c r="R125" s="832"/>
      <c r="S125" s="832"/>
      <c r="T125" s="832"/>
      <c r="U125" s="832"/>
      <c r="V125" s="832"/>
      <c r="W125" s="832"/>
      <c r="X125" s="832"/>
      <c r="Y125" s="832"/>
      <c r="Z125" s="834"/>
      <c r="AA125" s="830">
        <f t="shared" si="6"/>
        <v>0</v>
      </c>
    </row>
    <row r="126" spans="1:28" ht="15" hidden="1" customHeight="1" thickTop="1" thickBot="1" x14ac:dyDescent="0.45">
      <c r="A126" s="1876"/>
      <c r="B126" s="829">
        <v>7</v>
      </c>
      <c r="C126" s="1899" t="s">
        <v>154</v>
      </c>
      <c r="D126" s="1900"/>
      <c r="E126" s="794">
        <f>IF(SUMIFS(障害学生情報入力シート!$BE$25:$BE$1024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6" s="795">
        <f>IF(SUMIFS(障害学生情報入力シート!$BE$25:$BE$1024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6" s="795">
        <f>IF(SUMIFS(障害学生情報入力シート!$BE$25:$BE$1024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6" s="795">
        <f>IF(SUMIFS(障害学生情報入力シート!$BE$25:$BE$1024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6" s="795">
        <f>IF(SUMIFS(障害学生情報入力シート!$BE$25:$BE$1024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6" s="795">
        <f>IF(SUMIFS(障害学生情報入力シート!$BE$25:$BE$1024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6" s="795">
        <f>IF(SUMIFS(障害学生情報入力シート!$BE$25:$BE$1024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6" s="795">
        <f>IF(SUMIFS(障害学生情報入力シート!$BE$25:$BE$1024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6" s="795">
        <f>IF(SUMIFS(障害学生情報入力シート!$BE$25:$BE$1024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6" s="795">
        <f>IF(SUMIFS(障害学生情報入力シート!$BE$25:$BE$1024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6" s="795">
        <f>IF(SUMIFS(障害学生情報入力シート!$BE$25:$BE$1024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6" s="795">
        <f>IF(SUMIFS(障害学生情報入力シート!$BE$25:$BE$1024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6" s="795">
        <f>IF(SUMIFS(障害学生情報入力シート!$BE$25:$BE$1024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6" s="795">
        <f>IF(SUMIFS(障害学生情報入力シート!$BE$25:$BE$1024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6" s="795">
        <f>IF(SUMIFS(障害学生情報入力シート!$BE$25:$BE$1024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6" s="795">
        <f>IF(SUMIFS(障害学生情報入力シート!$BE$25:$BE$1024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6" s="795">
        <f>IF(SUMIFS(障害学生情報入力シート!$BE$25:$BE$1024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6" s="795">
        <f>IF(SUMIFS(障害学生情報入力シート!$BE$25:$BE$1024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6" s="795">
        <f>IF(SUMIFS(障害学生情報入力シート!$BE$25:$BE$1024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6" s="795">
        <f>IF(SUMIFS(障害学生情報入力シート!$BE$25:$BE$1024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6" s="795">
        <f>IF(SUMIFS(障害学生情報入力シート!$BE$25:$BE$1024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6" s="796">
        <f>IF(SUMIFS(障害学生情報入力シート!$BE$25:$BE$1024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6" s="830">
        <f t="shared" si="6"/>
        <v>0</v>
      </c>
    </row>
    <row r="127" spans="1:28" ht="15" hidden="1" customHeight="1" thickTop="1" thickBot="1" x14ac:dyDescent="0.45">
      <c r="A127" s="1876"/>
      <c r="B127" s="829">
        <v>8</v>
      </c>
      <c r="C127" s="1899" t="s">
        <v>155</v>
      </c>
      <c r="D127" s="1900"/>
      <c r="E127" s="794">
        <f>IF(SUMIFS(障害学生情報入力シート!$BF$25:$BF$1024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7" s="795">
        <f>IF(SUMIFS(障害学生情報入力シート!$BF$25:$BF$1024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7" s="795">
        <f>IF(SUMIFS(障害学生情報入力シート!$BF$25:$BF$1024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7" s="795">
        <f>IF(SUMIFS(障害学生情報入力シート!$BF$25:$BF$1024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7" s="795">
        <f>IF(SUMIFS(障害学生情報入力シート!$BF$25:$BF$1024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7" s="795">
        <f>IF(SUMIFS(障害学生情報入力シート!$BF$25:$BF$1024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7" s="795">
        <f>IF(SUMIFS(障害学生情報入力シート!$BF$25:$BF$1024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7" s="795">
        <f>IF(SUMIFS(障害学生情報入力シート!$BF$25:$BF$1024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7" s="795">
        <f>IF(SUMIFS(障害学生情報入力シート!$BF$25:$BF$1024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7" s="795">
        <f>IF(SUMIFS(障害学生情報入力シート!$BF$25:$BF$1024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7" s="795">
        <f>IF(SUMIFS(障害学生情報入力シート!$BF$25:$BF$1024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7" s="795">
        <f>IF(SUMIFS(障害学生情報入力シート!$BF$25:$BF$1024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7" s="795">
        <f>IF(SUMIFS(障害学生情報入力シート!$BF$25:$BF$1024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7" s="795">
        <f>IF(SUMIFS(障害学生情報入力シート!$BF$25:$BF$1024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7" s="795">
        <f>IF(SUMIFS(障害学生情報入力シート!$BF$25:$BF$1024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7" s="795">
        <f>IF(SUMIFS(障害学生情報入力シート!$BF$25:$BF$1024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7" s="795">
        <f>IF(SUMIFS(障害学生情報入力シート!$BF$25:$BF$1024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7" s="795">
        <f>IF(SUMIFS(障害学生情報入力シート!$BF$25:$BF$1024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7" s="795">
        <f>IF(SUMIFS(障害学生情報入力シート!$BF$25:$BF$1024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7" s="795">
        <f>IF(SUMIFS(障害学生情報入力シート!$BF$25:$BF$1024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7" s="795">
        <f>IF(SUMIFS(障害学生情報入力シート!$BF$25:$BF$1024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7" s="796">
        <f>IF(SUMIFS(障害学生情報入力シート!$BF$25:$BF$1024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7" s="830">
        <f t="shared" si="6"/>
        <v>0</v>
      </c>
      <c r="AB127" s="742"/>
    </row>
    <row r="128" spans="1:28" ht="15" hidden="1" customHeight="1" thickTop="1" thickBot="1" x14ac:dyDescent="0.45">
      <c r="A128" s="1876"/>
      <c r="B128" s="829">
        <v>9</v>
      </c>
      <c r="C128" s="1899" t="s">
        <v>450</v>
      </c>
      <c r="D128" s="1900"/>
      <c r="E128" s="794">
        <f>IF(SUMIFS(障害学生情報入力シート!$BG$25:$BG$1024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8" s="795">
        <f>IF(SUMIFS(障害学生情報入力シート!$BG$25:$BG$1024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8" s="795">
        <f>IF(SUMIFS(障害学生情報入力シート!$BG$25:$BG$1024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8" s="795">
        <f>IF(SUMIFS(障害学生情報入力シート!$BG$25:$BG$1024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8" s="795">
        <f>IF(SUMIFS(障害学生情報入力シート!$BG$25:$BG$1024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8" s="795">
        <f>IF(SUMIFS(障害学生情報入力シート!$BG$25:$BG$1024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8" s="795">
        <f>IF(SUMIFS(障害学生情報入力シート!$BG$25:$BG$1024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8" s="795">
        <f>IF(SUMIFS(障害学生情報入力シート!$BG$25:$BG$1024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8" s="795">
        <f>IF(SUMIFS(障害学生情報入力シート!$BG$25:$BG$1024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8" s="795">
        <f>IF(SUMIFS(障害学生情報入力シート!$BG$25:$BG$1024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8" s="795">
        <f>IF(SUMIFS(障害学生情報入力シート!$BG$25:$BG$1024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8" s="795">
        <f>IF(SUMIFS(障害学生情報入力シート!$BG$25:$BG$1024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8" s="795">
        <f>IF(SUMIFS(障害学生情報入力シート!$BG$25:$BG$1024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8" s="795">
        <f>IF(SUMIFS(障害学生情報入力シート!$BG$25:$BG$1024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8" s="795">
        <f>IF(SUMIFS(障害学生情報入力シート!$BG$25:$BG$1024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8" s="795">
        <f>IF(SUMIFS(障害学生情報入力シート!$BG$25:$BG$1024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8" s="795">
        <f>IF(SUMIFS(障害学生情報入力シート!$BG$25:$BG$1024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8" s="795">
        <f>IF(SUMIFS(障害学生情報入力シート!$BG$25:$BG$1024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8" s="795">
        <f>IF(SUMIFS(障害学生情報入力シート!$BG$25:$BG$1024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8" s="795">
        <f>IF(SUMIFS(障害学生情報入力シート!$BG$25:$BG$1024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8" s="795">
        <f>IF(SUMIFS(障害学生情報入力シート!$BG$25:$BG$1024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8" s="796">
        <f>IF(SUMIFS(障害学生情報入力シート!$BG$25:$BG$1024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8" s="830">
        <f t="shared" si="6"/>
        <v>0</v>
      </c>
    </row>
    <row r="129" spans="1:27" ht="15" hidden="1" customHeight="1" thickTop="1" thickBot="1" x14ac:dyDescent="0.45">
      <c r="A129" s="1876"/>
      <c r="B129" s="835">
        <v>10</v>
      </c>
      <c r="C129" s="1884" t="s">
        <v>451</v>
      </c>
      <c r="D129" s="1885"/>
      <c r="E129" s="794">
        <f>IF(SUMIFS(障害学生情報入力シート!$BH$25:$BH$1024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9" s="795">
        <f>IF(SUMIFS(障害学生情報入力シート!$BH$25:$BH$1024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9" s="795">
        <f>IF(SUMIFS(障害学生情報入力シート!$BH$25:$BH$1024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9" s="795">
        <f>IF(SUMIFS(障害学生情報入力シート!$BH$25:$BH$1024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9" s="795">
        <f>IF(SUMIFS(障害学生情報入力シート!$BH$25:$BH$1024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9" s="795">
        <f>IF(SUMIFS(障害学生情報入力シート!$BH$25:$BH$1024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9" s="795">
        <f>IF(SUMIFS(障害学生情報入力シート!$BH$25:$BH$1024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9" s="795">
        <f>IF(SUMIFS(障害学生情報入力シート!$BH$25:$BH$1024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9" s="795">
        <f>IF(SUMIFS(障害学生情報入力シート!$BH$25:$BH$1024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9" s="795">
        <f>IF(SUMIFS(障害学生情報入力シート!$BH$25:$BH$1024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9" s="795">
        <f>IF(SUMIFS(障害学生情報入力シート!$BH$25:$BH$1024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9" s="795">
        <f>IF(SUMIFS(障害学生情報入力シート!$BH$25:$BH$1024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9" s="795">
        <f>IF(SUMIFS(障害学生情報入力シート!$BH$25:$BH$1024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9" s="795">
        <f>IF(SUMIFS(障害学生情報入力シート!$BH$25:$BH$1024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9" s="795">
        <f>IF(SUMIFS(障害学生情報入力シート!$BH$25:$BH$1024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9" s="795">
        <f>IF(SUMIFS(障害学生情報入力シート!$BH$25:$BH$1024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9" s="795">
        <f>IF(SUMIFS(障害学生情報入力シート!$BH$25:$BH$1024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9" s="795">
        <f>IF(SUMIFS(障害学生情報入力シート!$BH$25:$BH$1024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9" s="795">
        <f>IF(SUMIFS(障害学生情報入力シート!$BH$25:$BH$1024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9" s="795">
        <f>IF(SUMIFS(障害学生情報入力シート!$BH$25:$BH$1024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9" s="795">
        <f>IF(SUMIFS(障害学生情報入力シート!$BH$25:$BH$1024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9" s="796">
        <f>IF(SUMIFS(障害学生情報入力シート!$BH$25:$BH$1024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9" s="836">
        <f t="shared" si="6"/>
        <v>0</v>
      </c>
    </row>
    <row r="130" spans="1:27" ht="15" hidden="1" customHeight="1" thickTop="1" thickBot="1" x14ac:dyDescent="0.45">
      <c r="A130" s="1876"/>
      <c r="B130" s="837">
        <v>11</v>
      </c>
      <c r="C130" s="1901" t="s">
        <v>452</v>
      </c>
      <c r="D130" s="1902"/>
      <c r="E130" s="794">
        <f>IF(SUMIFS(障害学生情報入力シート!$BI$25:$BI$1024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0" s="795">
        <f>IF(SUMIFS(障害学生情報入力シート!$BI$25:$BI$1024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0" s="795">
        <f>IF(SUMIFS(障害学生情報入力シート!$BI$25:$BI$1024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0" s="795">
        <f>IF(SUMIFS(障害学生情報入力シート!$BI$25:$BI$1024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0" s="795">
        <f>IF(SUMIFS(障害学生情報入力シート!$BI$25:$BI$1024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0" s="795">
        <f>IF(SUMIFS(障害学生情報入力シート!$BI$25:$BI$1024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0" s="795">
        <f>IF(SUMIFS(障害学生情報入力シート!$BI$25:$BI$1024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0" s="795">
        <f>IF(SUMIFS(障害学生情報入力シート!$BI$25:$BI$1024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0" s="795">
        <f>IF(SUMIFS(障害学生情報入力シート!$BI$25:$BI$1024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0" s="795">
        <f>IF(SUMIFS(障害学生情報入力シート!$BI$25:$BI$1024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0" s="795">
        <f>IF(SUMIFS(障害学生情報入力シート!$BI$25:$BI$1024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0" s="795">
        <f>IF(SUMIFS(障害学生情報入力シート!$BI$25:$BI$1024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0" s="795">
        <f>IF(SUMIFS(障害学生情報入力シート!$BI$25:$BI$1024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0" s="795">
        <f>IF(SUMIFS(障害学生情報入力シート!$BI$25:$BI$1024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0" s="795">
        <f>IF(SUMIFS(障害学生情報入力シート!$BI$25:$BI$1024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0" s="795">
        <f>IF(SUMIFS(障害学生情報入力シート!$BI$25:$BI$1024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0" s="795">
        <f>IF(SUMIFS(障害学生情報入力シート!$BI$25:$BI$1024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0" s="795">
        <f>IF(SUMIFS(障害学生情報入力シート!$BI$25:$BI$1024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0" s="795">
        <f>IF(SUMIFS(障害学生情報入力シート!$BI$25:$BI$1024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0" s="795">
        <f>IF(SUMIFS(障害学生情報入力シート!$BI$25:$BI$1024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0" s="795">
        <f>IF(SUMIFS(障害学生情報入力シート!$BI$25:$BI$1024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0" s="796">
        <f>IF(SUMIFS(障害学生情報入力シート!$BI$25:$BI$1024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0" s="838">
        <f t="shared" si="6"/>
        <v>0</v>
      </c>
    </row>
    <row r="131" spans="1:27" ht="15" hidden="1" customHeight="1" thickTop="1" thickBot="1" x14ac:dyDescent="0.45">
      <c r="A131" s="1876"/>
      <c r="B131" s="839">
        <v>12</v>
      </c>
      <c r="C131" s="1884" t="s">
        <v>453</v>
      </c>
      <c r="D131" s="1885"/>
      <c r="E131" s="794">
        <f>IF(SUMIFS(障害学生情報入力シート!$BJ$25:$BJ$1024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1" s="795">
        <f>IF(SUMIFS(障害学生情報入力シート!$BJ$25:$BJ$1024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1" s="795">
        <f>IF(SUMIFS(障害学生情報入力シート!$BJ$25:$BJ$1024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1" s="795">
        <f>IF(SUMIFS(障害学生情報入力シート!$BJ$25:$BJ$1024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1" s="795">
        <f>IF(SUMIFS(障害学生情報入力シート!$BJ$25:$BJ$1024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1" s="795">
        <f>IF(SUMIFS(障害学生情報入力シート!$BJ$25:$BJ$1024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1" s="795">
        <f>IF(SUMIFS(障害学生情報入力シート!$BJ$25:$BJ$1024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1" s="795">
        <f>IF(SUMIFS(障害学生情報入力シート!$BJ$25:$BJ$1024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1" s="795">
        <f>IF(SUMIFS(障害学生情報入力シート!$BJ$25:$BJ$1024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1" s="795">
        <f>IF(SUMIFS(障害学生情報入力シート!$BJ$25:$BJ$1024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1" s="795">
        <f>IF(SUMIFS(障害学生情報入力シート!$BJ$25:$BJ$1024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1" s="795">
        <f>IF(SUMIFS(障害学生情報入力シート!$BJ$25:$BJ$1024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1" s="795">
        <f>IF(SUMIFS(障害学生情報入力シート!$BJ$25:$BJ$1024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1" s="795">
        <f>IF(SUMIFS(障害学生情報入力シート!$BJ$25:$BJ$1024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1" s="795">
        <f>IF(SUMIFS(障害学生情報入力シート!$BJ$25:$BJ$1024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1" s="795">
        <f>IF(SUMIFS(障害学生情報入力シート!$BJ$25:$BJ$1024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1" s="795">
        <f>IF(SUMIFS(障害学生情報入力シート!$BJ$25:$BJ$1024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1" s="795">
        <f>IF(SUMIFS(障害学生情報入力シート!$BJ$25:$BJ$1024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1" s="795">
        <f>IF(SUMIFS(障害学生情報入力シート!$BJ$25:$BJ$1024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1" s="795">
        <f>IF(SUMIFS(障害学生情報入力シート!$BJ$25:$BJ$1024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1" s="795">
        <f>IF(SUMIFS(障害学生情報入力シート!$BJ$25:$BJ$1024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1" s="796">
        <f>IF(SUMIFS(障害学生情報入力シート!$BJ$25:$BJ$1024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1" s="836">
        <f t="shared" si="6"/>
        <v>0</v>
      </c>
    </row>
    <row r="132" spans="1:27" ht="15" hidden="1" customHeight="1" thickTop="1" thickBot="1" x14ac:dyDescent="0.45">
      <c r="A132" s="1876"/>
      <c r="B132" s="839">
        <v>13</v>
      </c>
      <c r="C132" s="1884" t="s">
        <v>454</v>
      </c>
      <c r="D132" s="1885"/>
      <c r="E132" s="794">
        <f>IF(SUMIFS(障害学生情報入力シート!$BK$25:$BK$1024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2" s="795">
        <f>IF(SUMIFS(障害学生情報入力シート!$BK$25:$BK$1024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2" s="795">
        <f>IF(SUMIFS(障害学生情報入力シート!$BK$25:$BK$1024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2" s="795">
        <f>IF(SUMIFS(障害学生情報入力シート!$BK$25:$BK$1024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2" s="795">
        <f>IF(SUMIFS(障害学生情報入力シート!$BK$25:$BK$1024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2" s="795">
        <f>IF(SUMIFS(障害学生情報入力シート!$BK$25:$BK$1024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2" s="795">
        <f>IF(SUMIFS(障害学生情報入力シート!$BK$25:$BK$1024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2" s="795">
        <f>IF(SUMIFS(障害学生情報入力シート!$BK$25:$BK$1024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2" s="795">
        <f>IF(SUMIFS(障害学生情報入力シート!$BK$25:$BK$1024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2" s="795">
        <f>IF(SUMIFS(障害学生情報入力シート!$BK$25:$BK$1024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2" s="795">
        <f>IF(SUMIFS(障害学生情報入力シート!$BK$25:$BK$1024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2" s="795">
        <f>IF(SUMIFS(障害学生情報入力シート!$BK$25:$BK$1024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2" s="795">
        <f>IF(SUMIFS(障害学生情報入力シート!$BK$25:$BK$1024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2" s="795">
        <f>IF(SUMIFS(障害学生情報入力シート!$BK$25:$BK$1024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2" s="795">
        <f>IF(SUMIFS(障害学生情報入力シート!$BK$25:$BK$1024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2" s="795">
        <f>IF(SUMIFS(障害学生情報入力シート!$BK$25:$BK$1024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2" s="795">
        <f>IF(SUMIFS(障害学生情報入力シート!$BK$25:$BK$1024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2" s="795">
        <f>IF(SUMIFS(障害学生情報入力シート!$BK$25:$BK$1024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2" s="795">
        <f>IF(SUMIFS(障害学生情報入力シート!$BK$25:$BK$1024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2" s="795">
        <f>IF(SUMIFS(障害学生情報入力シート!$BK$25:$BK$1024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2" s="795">
        <f>IF(SUMIFS(障害学生情報入力シート!$BK$25:$BK$1024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2" s="796">
        <f>IF(SUMIFS(障害学生情報入力シート!$BK$25:$BK$1024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2" s="836">
        <f t="shared" si="6"/>
        <v>0</v>
      </c>
    </row>
    <row r="133" spans="1:27" ht="15" hidden="1" customHeight="1" thickTop="1" thickBot="1" x14ac:dyDescent="0.45">
      <c r="A133" s="1876"/>
      <c r="B133" s="839">
        <v>14</v>
      </c>
      <c r="C133" s="1884" t="s">
        <v>455</v>
      </c>
      <c r="D133" s="1885"/>
      <c r="E133" s="794">
        <f>IF(SUMIFS(障害学生情報入力シート!$BL$25:$BL$1024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3" s="795">
        <f>IF(SUMIFS(障害学生情報入力シート!$BL$25:$BL$1024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3" s="795">
        <f>IF(SUMIFS(障害学生情報入力シート!$BL$25:$BL$1024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3" s="795">
        <f>IF(SUMIFS(障害学生情報入力シート!$BL$25:$BL$1024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3" s="795">
        <f>IF(SUMIFS(障害学生情報入力シート!$BL$25:$BL$1024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3" s="795">
        <f>IF(SUMIFS(障害学生情報入力シート!$BL$25:$BL$1024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3" s="795">
        <f>IF(SUMIFS(障害学生情報入力シート!$BL$25:$BL$1024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3" s="795">
        <f>IF(SUMIFS(障害学生情報入力シート!$BL$25:$BL$1024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3" s="795">
        <f>IF(SUMIFS(障害学生情報入力シート!$BL$25:$BL$1024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3" s="795">
        <f>IF(SUMIFS(障害学生情報入力シート!$BL$25:$BL$1024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3" s="795">
        <f>IF(SUMIFS(障害学生情報入力シート!$BL$25:$BL$1024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3" s="795">
        <f>IF(SUMIFS(障害学生情報入力シート!$BL$25:$BL$1024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3" s="795">
        <f>IF(SUMIFS(障害学生情報入力シート!$BL$25:$BL$1024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3" s="795">
        <f>IF(SUMIFS(障害学生情報入力シート!$BL$25:$BL$1024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3" s="795">
        <f>IF(SUMIFS(障害学生情報入力シート!$BL$25:$BL$1024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3" s="795">
        <f>IF(SUMIFS(障害学生情報入力シート!$BL$25:$BL$1024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3" s="795">
        <f>IF(SUMIFS(障害学生情報入力シート!$BL$25:$BL$1024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3" s="795">
        <f>IF(SUMIFS(障害学生情報入力シート!$BL$25:$BL$1024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3" s="795">
        <f>IF(SUMIFS(障害学生情報入力シート!$BL$25:$BL$1024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3" s="795">
        <f>IF(SUMIFS(障害学生情報入力シート!$BL$25:$BL$1024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3" s="795">
        <f>IF(SUMIFS(障害学生情報入力シート!$BL$25:$BL$1024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3" s="796">
        <f>IF(SUMIFS(障害学生情報入力シート!$BL$25:$BL$1024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3" s="836">
        <f t="shared" si="6"/>
        <v>0</v>
      </c>
    </row>
    <row r="134" spans="1:27" ht="15" hidden="1" customHeight="1" thickTop="1" thickBot="1" x14ac:dyDescent="0.45">
      <c r="A134" s="1876"/>
      <c r="B134" s="839">
        <v>15</v>
      </c>
      <c r="C134" s="1884" t="s">
        <v>456</v>
      </c>
      <c r="D134" s="1885"/>
      <c r="E134" s="794">
        <f>IF(SUMIFS(障害学生情報入力シート!$BM$25:$BM$1024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4" s="795">
        <f>IF(SUMIFS(障害学生情報入力シート!$BM$25:$BM$1024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4" s="795">
        <f>IF(SUMIFS(障害学生情報入力シート!$BM$25:$BM$1024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4" s="795">
        <f>IF(SUMIFS(障害学生情報入力シート!$BM$25:$BM$1024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4" s="795">
        <f>IF(SUMIFS(障害学生情報入力シート!$BM$25:$BM$1024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4" s="795">
        <f>IF(SUMIFS(障害学生情報入力シート!$BM$25:$BM$1024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4" s="795">
        <f>IF(SUMIFS(障害学生情報入力シート!$BM$25:$BM$1024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4" s="795">
        <f>IF(SUMIFS(障害学生情報入力シート!$BM$25:$BM$1024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4" s="795">
        <f>IF(SUMIFS(障害学生情報入力シート!$BM$25:$BM$1024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4" s="795">
        <f>IF(SUMIFS(障害学生情報入力シート!$BM$25:$BM$1024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4" s="795">
        <f>IF(SUMIFS(障害学生情報入力シート!$BM$25:$BM$1024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4" s="795">
        <f>IF(SUMIFS(障害学生情報入力シート!$BM$25:$BM$1024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4" s="795">
        <f>IF(SUMIFS(障害学生情報入力シート!$BM$25:$BM$1024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4" s="795">
        <f>IF(SUMIFS(障害学生情報入力シート!$BM$25:$BM$1024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4" s="795">
        <f>IF(SUMIFS(障害学生情報入力シート!$BM$25:$BM$1024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4" s="795">
        <f>IF(SUMIFS(障害学生情報入力シート!$BM$25:$BM$1024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4" s="795">
        <f>IF(SUMIFS(障害学生情報入力シート!$BM$25:$BM$1024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4" s="795">
        <f>IF(SUMIFS(障害学生情報入力シート!$BM$25:$BM$1024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4" s="795">
        <f>IF(SUMIFS(障害学生情報入力シート!$BM$25:$BM$1024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4" s="795">
        <f>IF(SUMIFS(障害学生情報入力シート!$BM$25:$BM$1024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4" s="795">
        <f>IF(SUMIFS(障害学生情報入力シート!$BM$25:$BM$1024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4" s="796">
        <f>IF(SUMIFS(障害学生情報入力シート!$BM$25:$BM$1024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4" s="836">
        <f t="shared" si="6"/>
        <v>0</v>
      </c>
    </row>
    <row r="135" spans="1:27" ht="15" hidden="1" customHeight="1" thickTop="1" thickBot="1" x14ac:dyDescent="0.45">
      <c r="A135" s="1876"/>
      <c r="B135" s="840">
        <v>16</v>
      </c>
      <c r="C135" s="1884" t="s">
        <v>457</v>
      </c>
      <c r="D135" s="1885"/>
      <c r="E135" s="794">
        <f>IF(SUMIFS(障害学生情報入力シート!$BN$25:$BN$1024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5" s="795">
        <f>IF(SUMIFS(障害学生情報入力シート!$BN$25:$BN$1024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5" s="795">
        <f>IF(SUMIFS(障害学生情報入力シート!$BN$25:$BN$1024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5" s="795">
        <f>IF(SUMIFS(障害学生情報入力シート!$BN$25:$BN$1024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5" s="795">
        <f>IF(SUMIFS(障害学生情報入力シート!$BN$25:$BN$1024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5" s="795">
        <f>IF(SUMIFS(障害学生情報入力シート!$BN$25:$BN$1024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5" s="795">
        <f>IF(SUMIFS(障害学生情報入力シート!$BN$25:$BN$1024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5" s="795">
        <f>IF(SUMIFS(障害学生情報入力シート!$BN$25:$BN$1024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5" s="795">
        <f>IF(SUMIFS(障害学生情報入力シート!$BN$25:$BN$1024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5" s="795">
        <f>IF(SUMIFS(障害学生情報入力シート!$BN$25:$BN$1024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5" s="795">
        <f>IF(SUMIFS(障害学生情報入力シート!$BN$25:$BN$1024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5" s="795">
        <f>IF(SUMIFS(障害学生情報入力シート!$BN$25:$BN$1024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5" s="795">
        <f>IF(SUMIFS(障害学生情報入力シート!$BN$25:$BN$1024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5" s="795">
        <f>IF(SUMIFS(障害学生情報入力シート!$BN$25:$BN$1024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5" s="795">
        <f>IF(SUMIFS(障害学生情報入力シート!$BN$25:$BN$1024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5" s="795">
        <f>IF(SUMIFS(障害学生情報入力シート!$BN$25:$BN$1024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5" s="795">
        <f>IF(SUMIFS(障害学生情報入力シート!$BN$25:$BN$1024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5" s="795">
        <f>IF(SUMIFS(障害学生情報入力シート!$BN$25:$BN$1024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5" s="795">
        <f>IF(SUMIFS(障害学生情報入力シート!$BN$25:$BN$1024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5" s="795">
        <f>IF(SUMIFS(障害学生情報入力シート!$BN$25:$BN$1024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5" s="795">
        <f>IF(SUMIFS(障害学生情報入力シート!$BN$25:$BN$1024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5" s="796">
        <f>IF(SUMIFS(障害学生情報入力シート!$BN$25:$BN$1024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5" s="836">
        <f t="shared" si="6"/>
        <v>0</v>
      </c>
    </row>
    <row r="136" spans="1:27" ht="15" hidden="1" customHeight="1" thickTop="1" thickBot="1" x14ac:dyDescent="0.45">
      <c r="A136" s="1876"/>
      <c r="B136" s="839">
        <v>17</v>
      </c>
      <c r="C136" s="1884" t="s">
        <v>458</v>
      </c>
      <c r="D136" s="1885"/>
      <c r="E136" s="794">
        <f>IF(SUMIFS(障害学生情報入力シート!$BO$25:$BO$1024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6" s="795">
        <f>IF(SUMIFS(障害学生情報入力シート!$BO$25:$BO$1024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6" s="795">
        <f>IF(SUMIFS(障害学生情報入力シート!$BO$25:$BO$1024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6" s="795">
        <f>IF(SUMIFS(障害学生情報入力シート!$BO$25:$BO$1024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6" s="795">
        <f>IF(SUMIFS(障害学生情報入力シート!$BO$25:$BO$1024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6" s="795">
        <f>IF(SUMIFS(障害学生情報入力シート!$BO$25:$BO$1024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6" s="795">
        <f>IF(SUMIFS(障害学生情報入力シート!$BO$25:$BO$1024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6" s="795">
        <f>IF(SUMIFS(障害学生情報入力シート!$BO$25:$BO$1024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6" s="795">
        <f>IF(SUMIFS(障害学生情報入力シート!$BO$25:$BO$1024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6" s="795">
        <f>IF(SUMIFS(障害学生情報入力シート!$BO$25:$BO$1024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6" s="795">
        <f>IF(SUMIFS(障害学生情報入力シート!$BO$25:$BO$1024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6" s="795">
        <f>IF(SUMIFS(障害学生情報入力シート!$BO$25:$BO$1024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6" s="795">
        <f>IF(SUMIFS(障害学生情報入力シート!$BO$25:$BO$1024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6" s="795">
        <f>IF(SUMIFS(障害学生情報入力シート!$BO$25:$BO$1024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6" s="795">
        <f>IF(SUMIFS(障害学生情報入力シート!$BO$25:$BO$1024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6" s="795">
        <f>IF(SUMIFS(障害学生情報入力シート!$BO$25:$BO$1024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6" s="795">
        <f>IF(SUMIFS(障害学生情報入力シート!$BO$25:$BO$1024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6" s="795">
        <f>IF(SUMIFS(障害学生情報入力シート!$BO$25:$BO$1024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6" s="795">
        <f>IF(SUMIFS(障害学生情報入力シート!$BO$25:$BO$1024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6" s="795">
        <f>IF(SUMIFS(障害学生情報入力シート!$BO$25:$BO$1024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6" s="795">
        <f>IF(SUMIFS(障害学生情報入力シート!$BO$25:$BO$1024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6" s="796">
        <f>IF(SUMIFS(障害学生情報入力シート!$BO$25:$BO$1024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6" s="836">
        <f t="shared" si="6"/>
        <v>0</v>
      </c>
    </row>
    <row r="137" spans="1:27" ht="15" hidden="1" customHeight="1" thickTop="1" thickBot="1" x14ac:dyDescent="0.45">
      <c r="A137" s="1876"/>
      <c r="B137" s="839">
        <v>18</v>
      </c>
      <c r="C137" s="1884" t="s">
        <v>459</v>
      </c>
      <c r="D137" s="1885"/>
      <c r="E137" s="841"/>
      <c r="F137" s="833"/>
      <c r="G137" s="795">
        <f>IF(SUMIFS(障害学生情報入力シート!$BP$25:$BP$1024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7" s="795">
        <f>IF(SUMIFS(障害学生情報入力シート!$BP$25:$BP$1024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7" s="795">
        <f>IF(SUMIFS(障害学生情報入力シート!$BP$25:$BP$1024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7" s="831"/>
      <c r="K137" s="832"/>
      <c r="L137" s="832"/>
      <c r="M137" s="832"/>
      <c r="N137" s="832"/>
      <c r="O137" s="833"/>
      <c r="P137" s="795">
        <f>IF(SUMIFS(障害学生情報入力シート!$BP$25:$BP$1024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7" s="831"/>
      <c r="R137" s="832"/>
      <c r="S137" s="832"/>
      <c r="T137" s="832"/>
      <c r="U137" s="832"/>
      <c r="V137" s="832"/>
      <c r="W137" s="832"/>
      <c r="X137" s="832"/>
      <c r="Y137" s="832"/>
      <c r="Z137" s="834"/>
      <c r="AA137" s="836">
        <f t="shared" si="6"/>
        <v>0</v>
      </c>
    </row>
    <row r="138" spans="1:27" ht="15" hidden="1" customHeight="1" thickTop="1" thickBot="1" x14ac:dyDescent="0.45">
      <c r="A138" s="1876"/>
      <c r="B138" s="839">
        <v>19</v>
      </c>
      <c r="C138" s="1884" t="s">
        <v>460</v>
      </c>
      <c r="D138" s="1885"/>
      <c r="E138" s="794">
        <f>IF(SUMIFS(障害学生情報入力シート!$BQ$25:$BQ$1024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8" s="795">
        <f>IF(SUMIFS(障害学生情報入力シート!$BQ$25:$BQ$1024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8" s="795">
        <f>IF(SUMIFS(障害学生情報入力シート!$BQ$25:$BQ$1024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8" s="795">
        <f>IF(SUMIFS(障害学生情報入力シート!$BQ$25:$BQ$1024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8" s="795">
        <f>IF(SUMIFS(障害学生情報入力シート!$BQ$25:$BQ$1024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8" s="795">
        <f>IF(SUMIFS(障害学生情報入力シート!$BQ$25:$BQ$1024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8" s="795">
        <f>IF(SUMIFS(障害学生情報入力シート!$BQ$25:$BQ$1024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8" s="795">
        <f>IF(SUMIFS(障害学生情報入力シート!$BQ$25:$BQ$1024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8" s="795">
        <f>IF(SUMIFS(障害学生情報入力シート!$BQ$25:$BQ$1024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8" s="795">
        <f>IF(SUMIFS(障害学生情報入力シート!$BQ$25:$BQ$1024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8" s="795">
        <f>IF(SUMIFS(障害学生情報入力シート!$BQ$25:$BQ$1024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8" s="795">
        <f>IF(SUMIFS(障害学生情報入力シート!$BQ$25:$BQ$1024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8" s="795">
        <f>IF(SUMIFS(障害学生情報入力シート!$BQ$25:$BQ$1024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8" s="795">
        <f>IF(SUMIFS(障害学生情報入力シート!$BQ$25:$BQ$1024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8" s="795">
        <f>IF(SUMIFS(障害学生情報入力シート!$BQ$25:$BQ$1024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8" s="795">
        <f>IF(SUMIFS(障害学生情報入力シート!$BQ$25:$BQ$1024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8" s="795">
        <f>IF(SUMIFS(障害学生情報入力シート!$BQ$25:$BQ$1024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8" s="795">
        <f>IF(SUMIFS(障害学生情報入力シート!$BQ$25:$BQ$1024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8" s="795">
        <f>IF(SUMIFS(障害学生情報入力シート!$BQ$25:$BQ$1024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8" s="795">
        <f>IF(SUMIFS(障害学生情報入力シート!$BQ$25:$BQ$1024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8" s="795">
        <f>IF(SUMIFS(障害学生情報入力シート!$BQ$25:$BQ$1024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8" s="796">
        <f>IF(SUMIFS(障害学生情報入力シート!$BQ$25:$BQ$1024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8" s="836">
        <f t="shared" si="6"/>
        <v>0</v>
      </c>
    </row>
    <row r="139" spans="1:27" ht="15" hidden="1" customHeight="1" thickTop="1" thickBot="1" x14ac:dyDescent="0.45">
      <c r="A139" s="1876"/>
      <c r="B139" s="839">
        <v>20</v>
      </c>
      <c r="C139" s="1884" t="s">
        <v>461</v>
      </c>
      <c r="D139" s="1885"/>
      <c r="E139" s="794">
        <f>IF(SUMIFS(障害学生情報入力シート!$BR$25:$BR$1024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9" s="795">
        <f>IF(SUMIFS(障害学生情報入力シート!$BR$25:$BR$1024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9" s="795">
        <f>IF(SUMIFS(障害学生情報入力シート!$BR$25:$BR$1024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9" s="795">
        <f>IF(SUMIFS(障害学生情報入力シート!$BR$25:$BR$1024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9" s="795">
        <f>IF(SUMIFS(障害学生情報入力シート!$BR$25:$BR$1024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9" s="795">
        <f>IF(SUMIFS(障害学生情報入力シート!$BR$25:$BR$1024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9" s="795">
        <f>IF(SUMIFS(障害学生情報入力シート!$BR$25:$BR$1024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9" s="795">
        <f>IF(SUMIFS(障害学生情報入力シート!$BR$25:$BR$1024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9" s="795">
        <f>IF(SUMIFS(障害学生情報入力シート!$BR$25:$BR$1024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9" s="795">
        <f>IF(SUMIFS(障害学生情報入力シート!$BR$25:$BR$1024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9" s="795">
        <f>IF(SUMIFS(障害学生情報入力シート!$BR$25:$BR$1024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9" s="795">
        <f>IF(SUMIFS(障害学生情報入力シート!$BR$25:$BR$1024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9" s="795">
        <f>IF(SUMIFS(障害学生情報入力シート!$BR$25:$BR$1024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9" s="795">
        <f>IF(SUMIFS(障害学生情報入力シート!$BR$25:$BR$1024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9" s="795">
        <f>IF(SUMIFS(障害学生情報入力シート!$BR$25:$BR$1024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9" s="795">
        <f>IF(SUMIFS(障害学生情報入力シート!$BR$25:$BR$1024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9" s="795">
        <f>IF(SUMIFS(障害学生情報入力シート!$BR$25:$BR$1024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9" s="795">
        <f>IF(SUMIFS(障害学生情報入力シート!$BR$25:$BR$1024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9" s="795">
        <f>IF(SUMIFS(障害学生情報入力シート!$BR$25:$BR$1024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9" s="795">
        <f>IF(SUMIFS(障害学生情報入力シート!$BR$25:$BR$1024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9" s="795">
        <f>IF(SUMIFS(障害学生情報入力シート!$BR$25:$BR$1024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9" s="796">
        <f>IF(SUMIFS(障害学生情報入力シート!$BR$25:$BR$1024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9" s="836">
        <f t="shared" si="6"/>
        <v>0</v>
      </c>
    </row>
    <row r="140" spans="1:27" ht="15" hidden="1" customHeight="1" thickTop="1" thickBot="1" x14ac:dyDescent="0.45">
      <c r="A140" s="1876"/>
      <c r="B140" s="839">
        <v>21</v>
      </c>
      <c r="C140" s="1891" t="s">
        <v>462</v>
      </c>
      <c r="D140" s="1892"/>
      <c r="E140" s="794">
        <f>IF(SUMIFS(障害学生情報入力シート!$BS$25:$BS$1024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0" s="795">
        <f>IF(SUMIFS(障害学生情報入力シート!$BS$25:$BS$1024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0" s="795">
        <f>IF(SUMIFS(障害学生情報入力シート!$BS$25:$BS$1024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0" s="795">
        <f>IF(SUMIFS(障害学生情報入力シート!$BS$25:$BS$1024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0" s="795">
        <f>IF(SUMIFS(障害学生情報入力シート!$BS$25:$BS$1024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0" s="795">
        <f>IF(SUMIFS(障害学生情報入力シート!$BS$25:$BS$1024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0" s="795">
        <f>IF(SUMIFS(障害学生情報入力シート!$BS$25:$BS$1024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0" s="795">
        <f>IF(SUMIFS(障害学生情報入力シート!$BS$25:$BS$1024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0" s="795">
        <f>IF(SUMIFS(障害学生情報入力シート!$BS$25:$BS$1024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0" s="795">
        <f>IF(SUMIFS(障害学生情報入力シート!$BS$25:$BS$1024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0" s="795">
        <f>IF(SUMIFS(障害学生情報入力シート!$BS$25:$BS$1024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0" s="795">
        <f>IF(SUMIFS(障害学生情報入力シート!$BS$25:$BS$1024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0" s="795">
        <f>IF(SUMIFS(障害学生情報入力シート!$BS$25:$BS$1024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0" s="795">
        <f>IF(SUMIFS(障害学生情報入力シート!$BS$25:$BS$1024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0" s="795">
        <f>IF(SUMIFS(障害学生情報入力シート!$BS$25:$BS$1024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0" s="795">
        <f>IF(SUMIFS(障害学生情報入力シート!$BS$25:$BS$1024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0" s="795">
        <f>IF(SUMIFS(障害学生情報入力シート!$BS$25:$BS$1024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0" s="795">
        <f>IF(SUMIFS(障害学生情報入力シート!$BS$25:$BS$1024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0" s="795">
        <f>IF(SUMIFS(障害学生情報入力シート!$BS$25:$BS$1024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0" s="795">
        <f>IF(SUMIFS(障害学生情報入力シート!$BS$25:$BS$1024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0" s="795">
        <f>IF(SUMIFS(障害学生情報入力シート!$BS$25:$BS$1024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0" s="796">
        <f>IF(SUMIFS(障害学生情報入力シート!$BS$25:$BS$1024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0" s="836">
        <f t="shared" si="6"/>
        <v>0</v>
      </c>
    </row>
    <row r="141" spans="1:27" ht="15" hidden="1" customHeight="1" thickTop="1" thickBot="1" x14ac:dyDescent="0.45">
      <c r="A141" s="1876"/>
      <c r="B141" s="839">
        <v>22</v>
      </c>
      <c r="C141" s="1891" t="s">
        <v>463</v>
      </c>
      <c r="D141" s="1892"/>
      <c r="E141" s="794">
        <f>IF(SUMIFS(障害学生情報入力シート!$BT$25:$BT$1024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1" s="795">
        <f>IF(SUMIFS(障害学生情報入力シート!$BT$25:$BT$1024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1" s="795">
        <f>IF(SUMIFS(障害学生情報入力シート!$BT$25:$BT$1024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1" s="795">
        <f>IF(SUMIFS(障害学生情報入力シート!$BT$25:$BT$1024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1" s="795">
        <f>IF(SUMIFS(障害学生情報入力シート!$BT$25:$BT$1024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1" s="795">
        <f>IF(SUMIFS(障害学生情報入力シート!$BT$25:$BT$1024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1" s="795">
        <f>IF(SUMIFS(障害学生情報入力シート!$BT$25:$BT$1024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1" s="795">
        <f>IF(SUMIFS(障害学生情報入力シート!$BT$25:$BT$1024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1" s="795">
        <f>IF(SUMIFS(障害学生情報入力シート!$BT$25:$BT$1024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1" s="795">
        <f>IF(SUMIFS(障害学生情報入力シート!$BT$25:$BT$1024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1" s="795">
        <f>IF(SUMIFS(障害学生情報入力シート!$BT$25:$BT$1024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1" s="795">
        <f>IF(SUMIFS(障害学生情報入力シート!$BT$25:$BT$1024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1" s="795">
        <f>IF(SUMIFS(障害学生情報入力シート!$BT$25:$BT$1024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1" s="795">
        <f>IF(SUMIFS(障害学生情報入力シート!$BT$25:$BT$1024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1" s="795">
        <f>IF(SUMIFS(障害学生情報入力シート!$BT$25:$BT$1024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1" s="795">
        <f>IF(SUMIFS(障害学生情報入力シート!$BT$25:$BT$1024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1" s="795">
        <f>IF(SUMIFS(障害学生情報入力シート!$BT$25:$BT$1024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1" s="795">
        <f>IF(SUMIFS(障害学生情報入力シート!$BT$25:$BT$1024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1" s="795">
        <f>IF(SUMIFS(障害学生情報入力シート!$BT$25:$BT$1024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1" s="795">
        <f>IF(SUMIFS(障害学生情報入力シート!$BT$25:$BT$1024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1" s="795">
        <f>IF(SUMIFS(障害学生情報入力シート!$BT$25:$BT$1024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1" s="796">
        <f>IF(SUMIFS(障害学生情報入力シート!$BT$25:$BT$1024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1" s="836">
        <f t="shared" si="6"/>
        <v>0</v>
      </c>
    </row>
    <row r="142" spans="1:27" ht="15" hidden="1" customHeight="1" thickTop="1" thickBot="1" x14ac:dyDescent="0.45">
      <c r="A142" s="1876"/>
      <c r="B142" s="839">
        <v>23</v>
      </c>
      <c r="C142" s="1891" t="s">
        <v>464</v>
      </c>
      <c r="D142" s="1892"/>
      <c r="E142" s="794">
        <f>IF(SUMIFS(障害学生情報入力シート!$BU$25:$BU$1024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2" s="795">
        <f>IF(SUMIFS(障害学生情報入力シート!$BU$25:$BU$1024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2" s="795">
        <f>IF(SUMIFS(障害学生情報入力シート!$BU$25:$BU$1024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2" s="795">
        <f>IF(SUMIFS(障害学生情報入力シート!$BU$25:$BU$1024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2" s="795">
        <f>IF(SUMIFS(障害学生情報入力シート!$BU$25:$BU$1024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2" s="795">
        <f>IF(SUMIFS(障害学生情報入力シート!$BU$25:$BU$1024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2" s="795">
        <f>IF(SUMIFS(障害学生情報入力シート!$BU$25:$BU$1024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2" s="795">
        <f>IF(SUMIFS(障害学生情報入力シート!$BU$25:$BU$1024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2" s="795">
        <f>IF(SUMIFS(障害学生情報入力シート!$BU$25:$BU$1024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2" s="795">
        <f>IF(SUMIFS(障害学生情報入力シート!$BU$25:$BU$1024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2" s="795">
        <f>IF(SUMIFS(障害学生情報入力シート!$BU$25:$BU$1024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2" s="795">
        <f>IF(SUMIFS(障害学生情報入力シート!$BU$25:$BU$1024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2" s="795">
        <f>IF(SUMIFS(障害学生情報入力シート!$BU$25:$BU$1024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2" s="795">
        <f>IF(SUMIFS(障害学生情報入力シート!$BU$25:$BU$1024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2" s="795">
        <f>IF(SUMIFS(障害学生情報入力シート!$BU$25:$BU$1024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2" s="795">
        <f>IF(SUMIFS(障害学生情報入力シート!$BU$25:$BU$1024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2" s="795">
        <f>IF(SUMIFS(障害学生情報入力シート!$BU$25:$BU$1024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2" s="795">
        <f>IF(SUMIFS(障害学生情報入力シート!$BU$25:$BU$1024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2" s="795">
        <f>IF(SUMIFS(障害学生情報入力シート!$BU$25:$BU$1024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2" s="795">
        <f>IF(SUMIFS(障害学生情報入力シート!$BU$25:$BU$1024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2" s="795">
        <f>IF(SUMIFS(障害学生情報入力シート!$BU$25:$BU$1024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2" s="796">
        <f>IF(SUMIFS(障害学生情報入力シート!$BU$25:$BU$1024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2" s="836">
        <f t="shared" si="6"/>
        <v>0</v>
      </c>
    </row>
    <row r="143" spans="1:27" ht="15" hidden="1" customHeight="1" thickTop="1" thickBot="1" x14ac:dyDescent="0.45">
      <c r="A143" s="1876"/>
      <c r="B143" s="839">
        <v>24</v>
      </c>
      <c r="C143" s="1891" t="s">
        <v>465</v>
      </c>
      <c r="D143" s="1892"/>
      <c r="E143" s="794">
        <f>IF(SUMIFS(障害学生情報入力シート!$BV$25:$BV$1024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3" s="795">
        <f>IF(SUMIFS(障害学生情報入力シート!$BV$25:$BV$1024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3" s="795">
        <f>IF(SUMIFS(障害学生情報入力シート!$BV$25:$BV$1024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3" s="795">
        <f>IF(SUMIFS(障害学生情報入力シート!$BV$25:$BV$1024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3" s="795">
        <f>IF(SUMIFS(障害学生情報入力シート!$BV$25:$BV$1024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3" s="795">
        <f>IF(SUMIFS(障害学生情報入力シート!$BV$25:$BV$1024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3" s="795">
        <f>IF(SUMIFS(障害学生情報入力シート!$BV$25:$BV$1024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3" s="795">
        <f>IF(SUMIFS(障害学生情報入力シート!$BV$25:$BV$1024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3" s="795">
        <f>IF(SUMIFS(障害学生情報入力シート!$BV$25:$BV$1024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3" s="795">
        <f>IF(SUMIFS(障害学生情報入力シート!$BV$25:$BV$1024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3" s="795">
        <f>IF(SUMIFS(障害学生情報入力シート!$BV$25:$BV$1024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3" s="795">
        <f>IF(SUMIFS(障害学生情報入力シート!$BV$25:$BV$1024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3" s="795">
        <f>IF(SUMIFS(障害学生情報入力シート!$BV$25:$BV$1024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3" s="795">
        <f>IF(SUMIFS(障害学生情報入力シート!$BV$25:$BV$1024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3" s="795">
        <f>IF(SUMIFS(障害学生情報入力シート!$BV$25:$BV$1024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3" s="795">
        <f>IF(SUMIFS(障害学生情報入力シート!$BV$25:$BV$1024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3" s="795">
        <f>IF(SUMIFS(障害学生情報入力シート!$BV$25:$BV$1024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3" s="795">
        <f>IF(SUMIFS(障害学生情報入力シート!$BV$25:$BV$1024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3" s="795">
        <f>IF(SUMIFS(障害学生情報入力シート!$BV$25:$BV$1024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3" s="795">
        <f>IF(SUMIFS(障害学生情報入力シート!$BV$25:$BV$1024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3" s="795">
        <f>IF(SUMIFS(障害学生情報入力シート!$BV$25:$BV$1024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3" s="796">
        <f>IF(SUMIFS(障害学生情報入力シート!$BV$25:$BV$1024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3" s="836">
        <f t="shared" si="6"/>
        <v>0</v>
      </c>
    </row>
    <row r="144" spans="1:27" ht="15" hidden="1" customHeight="1" thickTop="1" thickBot="1" x14ac:dyDescent="0.45">
      <c r="A144" s="1876"/>
      <c r="B144" s="839">
        <v>25</v>
      </c>
      <c r="C144" s="1891" t="s">
        <v>466</v>
      </c>
      <c r="D144" s="1892"/>
      <c r="E144" s="794">
        <f>IF(SUMIFS(障害学生情報入力シート!$BW$25:$BW$1024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4" s="795">
        <f>IF(SUMIFS(障害学生情報入力シート!$BW$25:$BW$1024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4" s="795">
        <f>IF(SUMIFS(障害学生情報入力シート!$BW$25:$BW$1024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4" s="795">
        <f>IF(SUMIFS(障害学生情報入力シート!$BW$25:$BW$1024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4" s="795">
        <f>IF(SUMIFS(障害学生情報入力シート!$BW$25:$BW$1024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4" s="795">
        <f>IF(SUMIFS(障害学生情報入力シート!$BW$25:$BW$1024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4" s="795">
        <f>IF(SUMIFS(障害学生情報入力シート!$BW$25:$BW$1024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4" s="795">
        <f>IF(SUMIFS(障害学生情報入力シート!$BW$25:$BW$1024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4" s="795">
        <f>IF(SUMIFS(障害学生情報入力シート!$BW$25:$BW$1024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4" s="795">
        <f>IF(SUMIFS(障害学生情報入力シート!$BW$25:$BW$1024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4" s="795">
        <f>IF(SUMIFS(障害学生情報入力シート!$BW$25:$BW$1024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4" s="795">
        <f>IF(SUMIFS(障害学生情報入力シート!$BW$25:$BW$1024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4" s="795">
        <f>IF(SUMIFS(障害学生情報入力シート!$BW$25:$BW$1024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4" s="795">
        <f>IF(SUMIFS(障害学生情報入力シート!$BW$25:$BW$1024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4" s="795">
        <f>IF(SUMIFS(障害学生情報入力シート!$BW$25:$BW$1024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4" s="795">
        <f>IF(SUMIFS(障害学生情報入力シート!$BW$25:$BW$1024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4" s="795">
        <f>IF(SUMIFS(障害学生情報入力シート!$BW$25:$BW$1024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4" s="795">
        <f>IF(SUMIFS(障害学生情報入力シート!$BW$25:$BW$1024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4" s="795">
        <f>IF(SUMIFS(障害学生情報入力シート!$BW$25:$BW$1024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4" s="795">
        <f>IF(SUMIFS(障害学生情報入力シート!$BW$25:$BW$1024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4" s="795">
        <f>IF(SUMIFS(障害学生情報入力シート!$BW$25:$BW$1024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4" s="796">
        <f>IF(SUMIFS(障害学生情報入力シート!$BW$25:$BW$1024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4" s="836">
        <f t="shared" si="6"/>
        <v>0</v>
      </c>
    </row>
    <row r="145" spans="1:27" ht="15" hidden="1" customHeight="1" thickTop="1" thickBot="1" x14ac:dyDescent="0.45">
      <c r="A145" s="1876"/>
      <c r="B145" s="839">
        <v>26</v>
      </c>
      <c r="C145" s="1891" t="s">
        <v>467</v>
      </c>
      <c r="D145" s="1892"/>
      <c r="E145" s="794">
        <f>IF(SUMIFS(障害学生情報入力シート!$BX$25:$BX$1024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5" s="795">
        <f>IF(SUMIFS(障害学生情報入力シート!$BX$25:$BX$1024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5" s="795">
        <f>IF(SUMIFS(障害学生情報入力シート!$BX$25:$BX$1024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5" s="795">
        <f>IF(SUMIFS(障害学生情報入力シート!$BX$25:$BX$1024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5" s="795">
        <f>IF(SUMIFS(障害学生情報入力シート!$BX$25:$BX$1024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5" s="795">
        <f>IF(SUMIFS(障害学生情報入力シート!$BX$25:$BX$1024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5" s="795">
        <f>IF(SUMIFS(障害学生情報入力シート!$BX$25:$BX$1024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5" s="795">
        <f>IF(SUMIFS(障害学生情報入力シート!$BX$25:$BX$1024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5" s="795">
        <f>IF(SUMIFS(障害学生情報入力シート!$BX$25:$BX$1024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5" s="795">
        <f>IF(SUMIFS(障害学生情報入力シート!$BX$25:$BX$1024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5" s="795">
        <f>IF(SUMIFS(障害学生情報入力シート!$BX$25:$BX$1024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5" s="795">
        <f>IF(SUMIFS(障害学生情報入力シート!$BX$25:$BX$1024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5" s="795">
        <f>IF(SUMIFS(障害学生情報入力シート!$BX$25:$BX$1024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5" s="795">
        <f>IF(SUMIFS(障害学生情報入力シート!$BX$25:$BX$1024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5" s="795">
        <f>IF(SUMIFS(障害学生情報入力シート!$BX$25:$BX$1024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5" s="795">
        <f>IF(SUMIFS(障害学生情報入力シート!$BX$25:$BX$1024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5" s="795">
        <f>IF(SUMIFS(障害学生情報入力シート!$BX$25:$BX$1024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5" s="795">
        <f>IF(SUMIFS(障害学生情報入力シート!$BX$25:$BX$1024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5" s="795">
        <f>IF(SUMIFS(障害学生情報入力シート!$BX$25:$BX$1024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5" s="795">
        <f>IF(SUMIFS(障害学生情報入力シート!$BX$25:$BX$1024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5" s="795">
        <f>IF(SUMIFS(障害学生情報入力シート!$BX$25:$BX$1024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5" s="796">
        <f>IF(SUMIFS(障害学生情報入力シート!$BX$25:$BX$1024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5" s="836">
        <f t="shared" si="6"/>
        <v>0</v>
      </c>
    </row>
    <row r="146" spans="1:27" ht="15" hidden="1" customHeight="1" thickTop="1" thickBot="1" x14ac:dyDescent="0.45">
      <c r="A146" s="1876"/>
      <c r="B146" s="839">
        <v>27</v>
      </c>
      <c r="C146" s="1891" t="s">
        <v>468</v>
      </c>
      <c r="D146" s="1892"/>
      <c r="E146" s="794">
        <f>IF(SUMIFS(障害学生情報入力シート!$BY$25:$BY$1024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6" s="795">
        <f>IF(SUMIFS(障害学生情報入力シート!$BY$25:$BY$1024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6" s="795">
        <f>IF(SUMIFS(障害学生情報入力シート!$BY$25:$BY$1024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6" s="795">
        <f>IF(SUMIFS(障害学生情報入力シート!$BY$25:$BY$1024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6" s="795">
        <f>IF(SUMIFS(障害学生情報入力シート!$BY$25:$BY$1024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6" s="795">
        <f>IF(SUMIFS(障害学生情報入力シート!$BY$25:$BY$1024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6" s="795">
        <f>IF(SUMIFS(障害学生情報入力シート!$BY$25:$BY$1024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6" s="795">
        <f>IF(SUMIFS(障害学生情報入力シート!$BY$25:$BY$1024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6" s="795">
        <f>IF(SUMIFS(障害学生情報入力シート!$BY$25:$BY$1024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6" s="795">
        <f>IF(SUMIFS(障害学生情報入力シート!$BY$25:$BY$1024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6" s="795">
        <f>IF(SUMIFS(障害学生情報入力シート!$BY$25:$BY$1024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6" s="795">
        <f>IF(SUMIFS(障害学生情報入力シート!$BY$25:$BY$1024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6" s="795">
        <f>IF(SUMIFS(障害学生情報入力シート!$BY$25:$BY$1024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6" s="795">
        <f>IF(SUMIFS(障害学生情報入力シート!$BY$25:$BY$1024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6" s="795">
        <f>IF(SUMIFS(障害学生情報入力シート!$BY$25:$BY$1024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6" s="795">
        <f>IF(SUMIFS(障害学生情報入力シート!$BY$25:$BY$1024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6" s="795">
        <f>IF(SUMIFS(障害学生情報入力シート!$BY$25:$BY$1024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6" s="795">
        <f>IF(SUMIFS(障害学生情報入力シート!$BY$25:$BY$1024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6" s="795">
        <f>IF(SUMIFS(障害学生情報入力シート!$BY$25:$BY$1024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6" s="795">
        <f>IF(SUMIFS(障害学生情報入力シート!$BY$25:$BY$1024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6" s="795">
        <f>IF(SUMIFS(障害学生情報入力シート!$BY$25:$BY$1024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6" s="796">
        <f>IF(SUMIFS(障害学生情報入力シート!$BY$25:$BY$1024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6" s="836">
        <f t="shared" si="6"/>
        <v>0</v>
      </c>
    </row>
    <row r="147" spans="1:27" ht="15" hidden="1" customHeight="1" thickTop="1" thickBot="1" x14ac:dyDescent="0.45">
      <c r="A147" s="1877"/>
      <c r="B147" s="842">
        <v>28</v>
      </c>
      <c r="C147" s="1893" t="s">
        <v>469</v>
      </c>
      <c r="D147" s="1894"/>
      <c r="E147" s="811">
        <f>IF(SUMIFS(障害学生情報入力シート!$BZ$25:$BZ$1024,障害学生情報入力シート!$CA$25:$CA$1024,"&lt;&gt;"&amp;"",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7" s="812">
        <f>IF(SUMIFS(障害学生情報入力シート!$BZ$25:$BZ$1024,障害学生情報入力シート!$CA$25:$CA$1024,"&lt;&gt;"&amp;"",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7" s="812">
        <f>IF(SUMIFS(障害学生情報入力シート!$BZ$25:$BZ$1024,障害学生情報入力シート!$CA$25:$CA$1024,"&lt;&gt;"&amp;"",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7" s="812">
        <f>IF(SUMIFS(障害学生情報入力シート!$BZ$25:$BZ$1024,障害学生情報入力シート!$CA$25:$CA$1024,"&lt;&gt;"&amp;"",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7" s="812">
        <f>IF(SUMIFS(障害学生情報入力シート!$BZ$25:$BZ$1024,障害学生情報入力シート!$CA$25:$CA$1024,"&lt;&gt;"&amp;"",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7" s="812">
        <f>IF(SUMIFS(障害学生情報入力シート!$BZ$25:$BZ$1024,障害学生情報入力シート!$CA$25:$CA$1024,"&lt;&gt;"&amp;"",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7" s="812">
        <f>IF(SUMIFS(障害学生情報入力シート!$BZ$25:$BZ$1024,障害学生情報入力シート!$CA$25:$CA$1024,"&lt;&gt;"&amp;"",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7" s="812">
        <f>IF(SUMIFS(障害学生情報入力シート!$BZ$25:$BZ$1024,障害学生情報入力シート!$CA$25:$CA$1024,"&lt;&gt;"&amp;"",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7" s="812">
        <f>IF(SUMIFS(障害学生情報入力シート!$BZ$25:$BZ$1024,障害学生情報入力シート!$CA$25:$CA$1024,"&lt;&gt;"&amp;"",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7" s="812">
        <f>IF(SUMIFS(障害学生情報入力シート!$BZ$25:$BZ$1024,障害学生情報入力シート!$CA$25:$CA$1024,"&lt;&gt;"&amp;"",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7" s="812">
        <f>IF(SUMIFS(障害学生情報入力シート!$BZ$25:$BZ$1024,障害学生情報入力シート!$CA$25:$CA$1024,"&lt;&gt;"&amp;"",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7" s="812">
        <f>IF(SUMIFS(障害学生情報入力シート!$BZ$25:$BZ$1024,障害学生情報入力シート!$CA$25:$CA$1024,"&lt;&gt;"&amp;"",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7" s="812">
        <f>IF(SUMIFS(障害学生情報入力シート!$BZ$25:$BZ$1024,障害学生情報入力シート!$CA$25:$CA$1024,"&lt;&gt;"&amp;"",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7" s="812">
        <f>IF(SUMIFS(障害学生情報入力シート!$BZ$25:$BZ$1024,障害学生情報入力シート!$CA$25:$CA$1024,"&lt;&gt;"&amp;"",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7" s="812">
        <f>IF(SUMIFS(障害学生情報入力シート!$BZ$25:$BZ$1024,障害学生情報入力シート!$CA$25:$CA$1024,"&lt;&gt;"&amp;"",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7" s="812">
        <f>IF(SUMIFS(障害学生情報入力シート!$BZ$25:$BZ$1024,障害学生情報入力シート!$CA$25:$CA$1024,"&lt;&gt;"&amp;"",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7" s="812">
        <f>IF(SUMIFS(障害学生情報入力シート!$BZ$25:$BZ$1024,障害学生情報入力シート!$CA$25:$CA$1024,"&lt;&gt;"&amp;"",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7" s="812">
        <f>IF(SUMIFS(障害学生情報入力シート!$BZ$25:$BZ$1024,障害学生情報入力シート!$CA$25:$CA$1024,"&lt;&gt;"&amp;"",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7" s="812">
        <f>IF(SUMIFS(障害学生情報入力シート!$BZ$25:$BZ$1024,障害学生情報入力シート!$CA$25:$CA$1024,"&lt;&gt;"&amp;"",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7" s="812">
        <f>IF(SUMIFS(障害学生情報入力シート!$BZ$25:$BZ$1024,障害学生情報入力シート!$CA$25:$CA$1024,"&lt;&gt;"&amp;"",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7" s="812">
        <f>IF(SUMIFS(障害学生情報入力シート!$BZ$25:$BZ$1024,障害学生情報入力シート!$CA$25:$CA$1024,"&lt;&gt;"&amp;"",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7" s="813">
        <f>IF(SUMIFS(障害学生情報入力シート!$BZ$25:$BZ$1024,障害学生情報入力シート!$CA$25:$CA$1024,"&lt;&gt;"&amp;"",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7" s="843">
        <f t="shared" si="6"/>
        <v>0</v>
      </c>
    </row>
    <row r="148" spans="1:27" ht="19.5" hidden="1" customHeight="1" thickBot="1" x14ac:dyDescent="0.45">
      <c r="A148" s="1395" t="s">
        <v>585</v>
      </c>
      <c r="B148" s="1395"/>
      <c r="C148" s="1395"/>
      <c r="D148" s="1395"/>
      <c r="E148" s="1395"/>
      <c r="F148" s="1395"/>
      <c r="G148" s="1395"/>
      <c r="H148" s="1395"/>
      <c r="I148" s="1395"/>
      <c r="J148" s="1395"/>
      <c r="K148" s="1395"/>
      <c r="L148" s="1395"/>
      <c r="M148" s="1395"/>
      <c r="N148" s="1395"/>
      <c r="O148" s="1395"/>
      <c r="P148" s="1395"/>
      <c r="Q148" s="1395"/>
      <c r="R148" s="1395"/>
      <c r="S148" s="1395"/>
      <c r="T148" s="1395"/>
      <c r="U148" s="1395"/>
      <c r="V148" s="1395"/>
      <c r="W148" s="1395"/>
      <c r="X148" s="1395"/>
      <c r="Y148" s="1395"/>
      <c r="Z148" s="1395"/>
      <c r="AA148" s="1395"/>
    </row>
    <row r="149" spans="1:27" ht="59.85" hidden="1" customHeight="1" x14ac:dyDescent="0.4">
      <c r="A149" s="1687" t="s">
        <v>437</v>
      </c>
      <c r="B149" s="1688"/>
      <c r="C149" s="1688"/>
      <c r="D149" s="1895"/>
      <c r="E149" s="1820" t="s">
        <v>375</v>
      </c>
      <c r="F149" s="1821"/>
      <c r="G149" s="1822" t="s">
        <v>376</v>
      </c>
      <c r="H149" s="1823"/>
      <c r="I149" s="1824"/>
      <c r="J149" s="1825" t="s">
        <v>377</v>
      </c>
      <c r="K149" s="1826"/>
      <c r="L149" s="1826"/>
      <c r="M149" s="1827"/>
      <c r="N149" s="1828" t="s">
        <v>12</v>
      </c>
      <c r="O149" s="1829"/>
      <c r="P149" s="1795" t="s">
        <v>378</v>
      </c>
      <c r="Q149" s="1797" t="s">
        <v>379</v>
      </c>
      <c r="R149" s="1798"/>
      <c r="S149" s="1798"/>
      <c r="T149" s="1799"/>
      <c r="U149" s="1800" t="s">
        <v>380</v>
      </c>
      <c r="V149" s="1801"/>
      <c r="W149" s="1801"/>
      <c r="X149" s="1801"/>
      <c r="Y149" s="1802"/>
      <c r="Z149" s="1805" t="s">
        <v>381</v>
      </c>
      <c r="AA149" s="1886" t="s">
        <v>438</v>
      </c>
    </row>
    <row r="150" spans="1:27" ht="126.75" hidden="1" customHeight="1" thickBot="1" x14ac:dyDescent="0.45">
      <c r="A150" s="1896"/>
      <c r="B150" s="1897"/>
      <c r="C150" s="1897"/>
      <c r="D150" s="1898"/>
      <c r="E150" s="690" t="s">
        <v>32</v>
      </c>
      <c r="F150" s="691" t="s">
        <v>382</v>
      </c>
      <c r="G150" s="692" t="s">
        <v>383</v>
      </c>
      <c r="H150" s="693" t="s">
        <v>384</v>
      </c>
      <c r="I150" s="694" t="s">
        <v>385</v>
      </c>
      <c r="J150" s="695" t="s">
        <v>386</v>
      </c>
      <c r="K150" s="696" t="s">
        <v>387</v>
      </c>
      <c r="L150" s="696" t="s">
        <v>388</v>
      </c>
      <c r="M150" s="697" t="s">
        <v>389</v>
      </c>
      <c r="N150" s="698" t="s">
        <v>390</v>
      </c>
      <c r="O150" s="699" t="s">
        <v>13</v>
      </c>
      <c r="P150" s="1796"/>
      <c r="Q150" s="700" t="s">
        <v>439</v>
      </c>
      <c r="R150" s="701" t="s">
        <v>440</v>
      </c>
      <c r="S150" s="701" t="s">
        <v>441</v>
      </c>
      <c r="T150" s="702" t="s">
        <v>442</v>
      </c>
      <c r="U150" s="703" t="s">
        <v>392</v>
      </c>
      <c r="V150" s="704" t="s">
        <v>30</v>
      </c>
      <c r="W150" s="704" t="s">
        <v>393</v>
      </c>
      <c r="X150" s="704" t="s">
        <v>443</v>
      </c>
      <c r="Y150" s="705" t="s">
        <v>394</v>
      </c>
      <c r="Z150" s="1806"/>
      <c r="AA150" s="1887"/>
    </row>
    <row r="151" spans="1:27" ht="15.95" hidden="1" customHeight="1" thickBot="1" x14ac:dyDescent="0.45">
      <c r="A151" s="1888" t="s">
        <v>444</v>
      </c>
      <c r="B151" s="1889"/>
      <c r="C151" s="1889"/>
      <c r="D151" s="1890"/>
      <c r="E151" s="759">
        <f t="shared" ref="E151:AA151" si="7">E119</f>
        <v>0</v>
      </c>
      <c r="F151" s="760">
        <f t="shared" si="7"/>
        <v>0</v>
      </c>
      <c r="G151" s="761">
        <f t="shared" si="7"/>
        <v>0</v>
      </c>
      <c r="H151" s="762">
        <f t="shared" si="7"/>
        <v>0</v>
      </c>
      <c r="I151" s="763">
        <f t="shared" si="7"/>
        <v>0</v>
      </c>
      <c r="J151" s="764">
        <f>J119</f>
        <v>0</v>
      </c>
      <c r="K151" s="765">
        <f t="shared" si="7"/>
        <v>0</v>
      </c>
      <c r="L151" s="765">
        <f t="shared" si="7"/>
        <v>0</v>
      </c>
      <c r="M151" s="766">
        <f t="shared" si="7"/>
        <v>0</v>
      </c>
      <c r="N151" s="767">
        <f t="shared" si="7"/>
        <v>0</v>
      </c>
      <c r="O151" s="768">
        <f t="shared" si="7"/>
        <v>0</v>
      </c>
      <c r="P151" s="769">
        <f t="shared" si="7"/>
        <v>0</v>
      </c>
      <c r="Q151" s="770">
        <f t="shared" si="7"/>
        <v>0</v>
      </c>
      <c r="R151" s="771">
        <f t="shared" si="7"/>
        <v>0</v>
      </c>
      <c r="S151" s="771">
        <f t="shared" si="7"/>
        <v>0</v>
      </c>
      <c r="T151" s="772">
        <f t="shared" si="7"/>
        <v>0</v>
      </c>
      <c r="U151" s="773">
        <f t="shared" si="7"/>
        <v>0</v>
      </c>
      <c r="V151" s="774">
        <f t="shared" si="7"/>
        <v>0</v>
      </c>
      <c r="W151" s="774">
        <f t="shared" si="7"/>
        <v>0</v>
      </c>
      <c r="X151" s="774">
        <f t="shared" si="7"/>
        <v>0</v>
      </c>
      <c r="Y151" s="775">
        <f t="shared" si="7"/>
        <v>0</v>
      </c>
      <c r="Z151" s="776">
        <f t="shared" si="7"/>
        <v>0</v>
      </c>
      <c r="AA151" s="844">
        <f t="shared" si="7"/>
        <v>0</v>
      </c>
    </row>
    <row r="152" spans="1:27" ht="13.5" hidden="1" customHeight="1" thickBot="1" x14ac:dyDescent="0.45">
      <c r="A152" s="1875" t="s">
        <v>470</v>
      </c>
      <c r="B152" s="845">
        <v>1</v>
      </c>
      <c r="C152" s="1878" t="s">
        <v>471</v>
      </c>
      <c r="D152" s="846" t="s">
        <v>472</v>
      </c>
      <c r="E152" s="787">
        <f>IF(SUMIFS(障害学生情報入力シート!$CB$25:$CB$1024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2" s="788">
        <f>IF(SUMIFS(障害学生情報入力シート!$CB$25:$CB$1024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2" s="788">
        <f>IF(SUMIFS(障害学生情報入力シート!$CB$25:$CB$1024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2" s="788">
        <f>IF(SUMIFS(障害学生情報入力シート!$CB$25:$CB$1024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2" s="788">
        <f>IF(SUMIFS(障害学生情報入力シート!$CB$25:$CB$1024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2" s="788">
        <f>IF(SUMIFS(障害学生情報入力シート!$CB$25:$CB$1024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2" s="788">
        <f>IF(SUMIFS(障害学生情報入力シート!$CB$25:$CB$1024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2" s="788">
        <f>IF(SUMIFS(障害学生情報入力シート!$CB$25:$CB$1024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2" s="788">
        <f>IF(SUMIFS(障害学生情報入力シート!$CB$25:$CB$1024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2" s="788">
        <f>IF(SUMIFS(障害学生情報入力シート!$CB$25:$CB$1024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2" s="788">
        <f>IF(SUMIFS(障害学生情報入力シート!$CB$25:$CB$1024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2" s="788">
        <f>IF(SUMIFS(障害学生情報入力シート!$CB$25:$CB$1024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2" s="788">
        <f>IF(SUMIFS(障害学生情報入力シート!$CB$25:$CB$1024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2" s="788">
        <f>IF(SUMIFS(障害学生情報入力シート!$CB$25:$CB$1024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2" s="788">
        <f>IF(SUMIFS(障害学生情報入力シート!$CB$25:$CB$1024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2" s="788">
        <f>IF(SUMIFS(障害学生情報入力シート!$CB$25:$CB$1024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2" s="788">
        <f>IF(SUMIFS(障害学生情報入力シート!$CB$25:$CB$1024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2" s="788">
        <f>IF(SUMIFS(障害学生情報入力シート!$CB$25:$CB$1024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2" s="788">
        <f>IF(SUMIFS(障害学生情報入力シート!$CB$25:$CB$1024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2" s="788">
        <f>IF(SUMIFS(障害学生情報入力シート!$CB$25:$CB$1024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2" s="788">
        <f>IF(SUMIFS(障害学生情報入力シート!$CB$25:$CB$1024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2" s="818">
        <f>IF(SUMIFS(障害学生情報入力シート!$CB$25:$CB$1024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2" s="838">
        <f t="shared" ref="AA152:AA170" si="8">IF(SUM(E152:Z152)&gt;=1,1,0)</f>
        <v>0</v>
      </c>
    </row>
    <row r="153" spans="1:27" ht="16.5" hidden="1" thickTop="1" thickBot="1" x14ac:dyDescent="0.45">
      <c r="A153" s="1876"/>
      <c r="B153" s="847">
        <v>2</v>
      </c>
      <c r="C153" s="1879"/>
      <c r="D153" s="846" t="s">
        <v>473</v>
      </c>
      <c r="E153" s="794">
        <f>IF(SUMIFS(障害学生情報入力シート!$CC$25:$CC$1024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3" s="795">
        <f>IF(SUMIFS(障害学生情報入力シート!$CC$25:$CC$1024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3" s="795">
        <f>IF(SUMIFS(障害学生情報入力シート!$CC$25:$CC$1024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3" s="795">
        <f>IF(SUMIFS(障害学生情報入力シート!$CC$25:$CC$1024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3" s="795">
        <f>IF(SUMIFS(障害学生情報入力シート!$CC$25:$CC$1024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3" s="795">
        <f>IF(SUMIFS(障害学生情報入力シート!$CC$25:$CC$1024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3" s="795">
        <f>IF(SUMIFS(障害学生情報入力シート!$CC$25:$CC$1024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3" s="795">
        <f>IF(SUMIFS(障害学生情報入力シート!$CC$25:$CC$1024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3" s="795">
        <f>IF(SUMIFS(障害学生情報入力シート!$CC$25:$CC$1024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3" s="795">
        <f>IF(SUMIFS(障害学生情報入力シート!$CC$25:$CC$1024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3" s="795">
        <f>IF(SUMIFS(障害学生情報入力シート!$CC$25:$CC$1024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3" s="795">
        <f>IF(SUMIFS(障害学生情報入力シート!$CC$25:$CC$1024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3" s="795">
        <f>IF(SUMIFS(障害学生情報入力シート!$CC$25:$CC$1024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3" s="795">
        <f>IF(SUMIFS(障害学生情報入力シート!$CC$25:$CC$1024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3" s="795">
        <f>IF(SUMIFS(障害学生情報入力シート!$CC$25:$CC$1024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3" s="795">
        <f>IF(SUMIFS(障害学生情報入力シート!$CC$25:$CC$1024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3" s="795">
        <f>IF(SUMIFS(障害学生情報入力シート!$CC$25:$CC$1024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3" s="795">
        <f>IF(SUMIFS(障害学生情報入力シート!$CC$25:$CC$1024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3" s="795">
        <f>IF(SUMIFS(障害学生情報入力シート!$CC$25:$CC$1024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3" s="795">
        <f>IF(SUMIFS(障害学生情報入力シート!$CC$25:$CC$1024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3" s="795">
        <f>IF(SUMIFS(障害学生情報入力シート!$CC$25:$CC$1024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3" s="796">
        <f>IF(SUMIFS(障害学生情報入力シート!$CC$25:$CC$1024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3" s="836">
        <f t="shared" si="8"/>
        <v>0</v>
      </c>
    </row>
    <row r="154" spans="1:27" ht="16.5" hidden="1" thickTop="1" thickBot="1" x14ac:dyDescent="0.45">
      <c r="A154" s="1876"/>
      <c r="B154" s="847">
        <v>3</v>
      </c>
      <c r="C154" s="1879"/>
      <c r="D154" s="846" t="s">
        <v>474</v>
      </c>
      <c r="E154" s="794">
        <f>IF(SUMIFS(障害学生情報入力シート!$CD$25:$CD$1024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4" s="795">
        <f>IF(SUMIFS(障害学生情報入力シート!$CD$25:$CD$1024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4" s="795">
        <f>IF(SUMIFS(障害学生情報入力シート!$CD$25:$CD$1024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4" s="795">
        <f>IF(SUMIFS(障害学生情報入力シート!$CD$25:$CD$1024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4" s="795">
        <f>IF(SUMIFS(障害学生情報入力シート!$CD$25:$CD$1024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4" s="795">
        <f>IF(SUMIFS(障害学生情報入力シート!$CD$25:$CD$1024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4" s="795">
        <f>IF(SUMIFS(障害学生情報入力シート!$CD$25:$CD$1024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4" s="795">
        <f>IF(SUMIFS(障害学生情報入力シート!$CD$25:$CD$1024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4" s="795">
        <f>IF(SUMIFS(障害学生情報入力シート!$CD$25:$CD$1024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4" s="795">
        <f>IF(SUMIFS(障害学生情報入力シート!$CD$25:$CD$1024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4" s="795">
        <f>IF(SUMIFS(障害学生情報入力シート!$CD$25:$CD$1024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4" s="795">
        <f>IF(SUMIFS(障害学生情報入力シート!$CD$25:$CD$1024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4" s="795">
        <f>IF(SUMIFS(障害学生情報入力シート!$CD$25:$CD$1024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4" s="795">
        <f>IF(SUMIFS(障害学生情報入力シート!$CD$25:$CD$1024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4" s="795">
        <f>IF(SUMIFS(障害学生情報入力シート!$CD$25:$CD$1024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4" s="795">
        <f>IF(SUMIFS(障害学生情報入力シート!$CD$25:$CD$1024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4" s="795">
        <f>IF(SUMIFS(障害学生情報入力シート!$CD$25:$CD$1024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4" s="795">
        <f>IF(SUMIFS(障害学生情報入力シート!$CD$25:$CD$1024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4" s="795">
        <f>IF(SUMIFS(障害学生情報入力シート!$CD$25:$CD$1024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4" s="795">
        <f>IF(SUMIFS(障害学生情報入力シート!$CD$25:$CD$1024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4" s="795">
        <f>IF(SUMIFS(障害学生情報入力シート!$CD$25:$CD$1024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4" s="796">
        <f>IF(SUMIFS(障害学生情報入力シート!$CD$25:$CD$1024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4" s="836">
        <f t="shared" si="8"/>
        <v>0</v>
      </c>
    </row>
    <row r="155" spans="1:27" ht="16.5" hidden="1" thickTop="1" thickBot="1" x14ac:dyDescent="0.45">
      <c r="A155" s="1876"/>
      <c r="B155" s="847">
        <v>4</v>
      </c>
      <c r="C155" s="1880"/>
      <c r="D155" s="846" t="s">
        <v>475</v>
      </c>
      <c r="E155" s="794">
        <f>IF(SUMIFS(障害学生情報入力シート!$CE$25:$CE$1024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5" s="795">
        <f>IF(SUMIFS(障害学生情報入力シート!$CE$25:$CE$1024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5" s="795">
        <f>IF(SUMIFS(障害学生情報入力シート!$CE$25:$CE$1024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5" s="795">
        <f>IF(SUMIFS(障害学生情報入力シート!$CE$25:$CE$1024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5" s="795">
        <f>IF(SUMIFS(障害学生情報入力シート!$CE$25:$CE$1024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5" s="795">
        <f>IF(SUMIFS(障害学生情報入力シート!$CE$25:$CE$1024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5" s="795">
        <f>IF(SUMIFS(障害学生情報入力シート!$CE$25:$CE$1024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5" s="795">
        <f>IF(SUMIFS(障害学生情報入力シート!$CE$25:$CE$1024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5" s="795">
        <f>IF(SUMIFS(障害学生情報入力シート!$CE$25:$CE$1024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5" s="795">
        <f>IF(SUMIFS(障害学生情報入力シート!$CE$25:$CE$1024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5" s="795">
        <f>IF(SUMIFS(障害学生情報入力シート!$CE$25:$CE$1024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5" s="795">
        <f>IF(SUMIFS(障害学生情報入力シート!$CE$25:$CE$1024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5" s="795">
        <f>IF(SUMIFS(障害学生情報入力シート!$CE$25:$CE$1024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5" s="795">
        <f>IF(SUMIFS(障害学生情報入力シート!$CE$25:$CE$1024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5" s="795">
        <f>IF(SUMIFS(障害学生情報入力シート!$CE$25:$CE$1024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5" s="795">
        <f>IF(SUMIFS(障害学生情報入力シート!$CE$25:$CE$1024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5" s="795">
        <f>IF(SUMIFS(障害学生情報入力シート!$CE$25:$CE$1024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5" s="795">
        <f>IF(SUMIFS(障害学生情報入力シート!$CE$25:$CE$1024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5" s="795">
        <f>IF(SUMIFS(障害学生情報入力シート!$CE$25:$CE$1024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5" s="795">
        <f>IF(SUMIFS(障害学生情報入力シート!$CE$25:$CE$1024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5" s="795">
        <f>IF(SUMIFS(障害学生情報入力シート!$CE$25:$CE$1024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5" s="796">
        <f>IF(SUMIFS(障害学生情報入力シート!$CE$25:$CE$1024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5" s="836">
        <f t="shared" si="8"/>
        <v>0</v>
      </c>
    </row>
    <row r="156" spans="1:27" ht="15" hidden="1" customHeight="1" thickTop="1" thickBot="1" x14ac:dyDescent="0.45">
      <c r="A156" s="1876"/>
      <c r="B156" s="847">
        <v>5</v>
      </c>
      <c r="C156" s="1881" t="s">
        <v>476</v>
      </c>
      <c r="D156" s="846" t="s">
        <v>477</v>
      </c>
      <c r="E156" s="794">
        <f>IF(SUMIFS(障害学生情報入力シート!$CF$25:$CF$1024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6" s="795">
        <f>IF(SUMIFS(障害学生情報入力シート!$CF$25:$CF$1024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6" s="795">
        <f>IF(SUMIFS(障害学生情報入力シート!$CF$25:$CF$1024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6" s="795">
        <f>IF(SUMIFS(障害学生情報入力シート!$CF$25:$CF$1024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6" s="795">
        <f>IF(SUMIFS(障害学生情報入力シート!$CF$25:$CF$1024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6" s="795">
        <f>IF(SUMIFS(障害学生情報入力シート!$CF$25:$CF$1024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6" s="795">
        <f>IF(SUMIFS(障害学生情報入力シート!$CF$25:$CF$1024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6" s="795">
        <f>IF(SUMIFS(障害学生情報入力シート!$CF$25:$CF$1024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6" s="795">
        <f>IF(SUMIFS(障害学生情報入力シート!$CF$25:$CF$1024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6" s="795">
        <f>IF(SUMIFS(障害学生情報入力シート!$CF$25:$CF$1024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6" s="795">
        <f>IF(SUMIFS(障害学生情報入力シート!$CF$25:$CF$1024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6" s="795">
        <f>IF(SUMIFS(障害学生情報入力シート!$CF$25:$CF$1024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6" s="795">
        <f>IF(SUMIFS(障害学生情報入力シート!$CF$25:$CF$1024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6" s="795">
        <f>IF(SUMIFS(障害学生情報入力シート!$CF$25:$CF$1024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6" s="795">
        <f>IF(SUMIFS(障害学生情報入力シート!$CF$25:$CF$1024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6" s="795">
        <f>IF(SUMIFS(障害学生情報入力シート!$CF$25:$CF$1024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6" s="795">
        <f>IF(SUMIFS(障害学生情報入力シート!$CF$25:$CF$1024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6" s="795">
        <f>IF(SUMIFS(障害学生情報入力シート!$CF$25:$CF$1024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6" s="795">
        <f>IF(SUMIFS(障害学生情報入力シート!$CF$25:$CF$1024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6" s="795">
        <f>IF(SUMIFS(障害学生情報入力シート!$CF$25:$CF$1024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6" s="795">
        <f>IF(SUMIFS(障害学生情報入力シート!$CF$25:$CF$1024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6" s="796">
        <f>IF(SUMIFS(障害学生情報入力シート!$CF$25:$CF$1024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6" s="836">
        <f t="shared" si="8"/>
        <v>0</v>
      </c>
    </row>
    <row r="157" spans="1:27" ht="16.5" hidden="1" thickTop="1" thickBot="1" x14ac:dyDescent="0.45">
      <c r="A157" s="1876"/>
      <c r="B157" s="847">
        <v>6</v>
      </c>
      <c r="C157" s="1879"/>
      <c r="D157" s="846" t="s">
        <v>478</v>
      </c>
      <c r="E157" s="794">
        <f>IF(SUMIFS(障害学生情報入力シート!$CG$25:$CG$1024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7" s="795">
        <f>IF(SUMIFS(障害学生情報入力シート!$CG$25:$CG$1024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7" s="795">
        <f>IF(SUMIFS(障害学生情報入力シート!$CG$25:$CG$1024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7" s="795">
        <f>IF(SUMIFS(障害学生情報入力シート!$CG$25:$CG$1024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7" s="795">
        <f>IF(SUMIFS(障害学生情報入力シート!$CG$25:$CG$1024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7" s="795">
        <f>IF(SUMIFS(障害学生情報入力シート!$CG$25:$CG$1024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7" s="795">
        <f>IF(SUMIFS(障害学生情報入力シート!$CG$25:$CG$1024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7" s="795">
        <f>IF(SUMIFS(障害学生情報入力シート!$CG$25:$CG$1024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7" s="795">
        <f>IF(SUMIFS(障害学生情報入力シート!$CG$25:$CG$1024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7" s="795">
        <f>IF(SUMIFS(障害学生情報入力シート!$CG$25:$CG$1024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7" s="795">
        <f>IF(SUMIFS(障害学生情報入力シート!$CG$25:$CG$1024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7" s="795">
        <f>IF(SUMIFS(障害学生情報入力シート!$CG$25:$CG$1024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7" s="795">
        <f>IF(SUMIFS(障害学生情報入力シート!$CG$25:$CG$1024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7" s="795">
        <f>IF(SUMIFS(障害学生情報入力シート!$CG$25:$CG$1024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7" s="795">
        <f>IF(SUMIFS(障害学生情報入力シート!$CG$25:$CG$1024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7" s="795">
        <f>IF(SUMIFS(障害学生情報入力シート!$CG$25:$CG$1024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7" s="795">
        <f>IF(SUMIFS(障害学生情報入力シート!$CG$25:$CG$1024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7" s="795">
        <f>IF(SUMIFS(障害学生情報入力シート!$CG$25:$CG$1024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7" s="795">
        <f>IF(SUMIFS(障害学生情報入力シート!$CG$25:$CG$1024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7" s="795">
        <f>IF(SUMIFS(障害学生情報入力シート!$CG$25:$CG$1024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7" s="795">
        <f>IF(SUMIFS(障害学生情報入力シート!$CG$25:$CG$1024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7" s="796">
        <f>IF(SUMIFS(障害学生情報入力シート!$CG$25:$CG$1024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7" s="836">
        <f t="shared" si="8"/>
        <v>0</v>
      </c>
    </row>
    <row r="158" spans="1:27" ht="16.5" hidden="1" thickTop="1" thickBot="1" x14ac:dyDescent="0.45">
      <c r="A158" s="1876"/>
      <c r="B158" s="847">
        <v>7</v>
      </c>
      <c r="C158" s="1880"/>
      <c r="D158" s="846" t="s">
        <v>479</v>
      </c>
      <c r="E158" s="794">
        <f>IF(SUMIFS(障害学生情報入力シート!$CH$25:$CH$1024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8" s="795">
        <f>IF(SUMIFS(障害学生情報入力シート!$CH$25:$CH$1024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8" s="795">
        <f>IF(SUMIFS(障害学生情報入力シート!$CH$25:$CH$1024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8" s="795">
        <f>IF(SUMIFS(障害学生情報入力シート!$CH$25:$CH$1024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8" s="795">
        <f>IF(SUMIFS(障害学生情報入力シート!$CH$25:$CH$1024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8" s="795">
        <f>IF(SUMIFS(障害学生情報入力シート!$CH$25:$CH$1024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8" s="795">
        <f>IF(SUMIFS(障害学生情報入力シート!$CH$25:$CH$1024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8" s="795">
        <f>IF(SUMIFS(障害学生情報入力シート!$CH$25:$CH$1024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8" s="795">
        <f>IF(SUMIFS(障害学生情報入力シート!$CH$25:$CH$1024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8" s="795">
        <f>IF(SUMIFS(障害学生情報入力シート!$CH$25:$CH$1024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8" s="795">
        <f>IF(SUMIFS(障害学生情報入力シート!$CH$25:$CH$1024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8" s="795">
        <f>IF(SUMIFS(障害学生情報入力シート!$CH$25:$CH$1024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8" s="795">
        <f>IF(SUMIFS(障害学生情報入力シート!$CH$25:$CH$1024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8" s="795">
        <f>IF(SUMIFS(障害学生情報入力シート!$CH$25:$CH$1024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8" s="795">
        <f>IF(SUMIFS(障害学生情報入力シート!$CH$25:$CH$1024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8" s="795">
        <f>IF(SUMIFS(障害学生情報入力シート!$CH$25:$CH$1024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8" s="795">
        <f>IF(SUMIFS(障害学生情報入力シート!$CH$25:$CH$1024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8" s="795">
        <f>IF(SUMIFS(障害学生情報入力シート!$CH$25:$CH$1024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8" s="795">
        <f>IF(SUMIFS(障害学生情報入力シート!$CH$25:$CH$1024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8" s="795">
        <f>IF(SUMIFS(障害学生情報入力シート!$CH$25:$CH$1024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8" s="795">
        <f>IF(SUMIFS(障害学生情報入力シート!$CH$25:$CH$1024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8" s="796">
        <f>IF(SUMIFS(障害学生情報入力シート!$CH$25:$CH$1024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8" s="836">
        <f t="shared" si="8"/>
        <v>0</v>
      </c>
    </row>
    <row r="159" spans="1:27" ht="15" hidden="1" customHeight="1" thickTop="1" thickBot="1" x14ac:dyDescent="0.45">
      <c r="A159" s="1876"/>
      <c r="B159" s="847">
        <v>8</v>
      </c>
      <c r="C159" s="1881" t="s">
        <v>480</v>
      </c>
      <c r="D159" s="846" t="s">
        <v>481</v>
      </c>
      <c r="E159" s="794">
        <f>IF(SUMIFS(障害学生情報入力シート!$CI$25:$CI$1024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9" s="795">
        <f>IF(SUMIFS(障害学生情報入力シート!$CI$25:$CI$1024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9" s="795">
        <f>IF(SUMIFS(障害学生情報入力シート!$CI$25:$CI$1024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9" s="795">
        <f>IF(SUMIFS(障害学生情報入力シート!$CI$25:$CI$1024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9" s="795">
        <f>IF(SUMIFS(障害学生情報入力シート!$CI$25:$CI$1024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9" s="795">
        <f>IF(SUMIFS(障害学生情報入力シート!$CI$25:$CI$1024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9" s="795">
        <f>IF(SUMIFS(障害学生情報入力シート!$CI$25:$CI$1024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9" s="795">
        <f>IF(SUMIFS(障害学生情報入力シート!$CI$25:$CI$1024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9" s="795">
        <f>IF(SUMIFS(障害学生情報入力シート!$CI$25:$CI$1024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9" s="795">
        <f>IF(SUMIFS(障害学生情報入力シート!$CI$25:$CI$1024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9" s="795">
        <f>IF(SUMIFS(障害学生情報入力シート!$CI$25:$CI$1024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9" s="795">
        <f>IF(SUMIFS(障害学生情報入力シート!$CI$25:$CI$1024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9" s="795">
        <f>IF(SUMIFS(障害学生情報入力シート!$CI$25:$CI$1024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9" s="795">
        <f>IF(SUMIFS(障害学生情報入力シート!$CI$25:$CI$1024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9" s="795">
        <f>IF(SUMIFS(障害学生情報入力シート!$CI$25:$CI$1024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9" s="795">
        <f>IF(SUMIFS(障害学生情報入力シート!$CI$25:$CI$1024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9" s="795">
        <f>IF(SUMIFS(障害学生情報入力シート!$CI$25:$CI$1024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9" s="795">
        <f>IF(SUMIFS(障害学生情報入力シート!$CI$25:$CI$1024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9" s="795">
        <f>IF(SUMIFS(障害学生情報入力シート!$CI$25:$CI$1024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9" s="795">
        <f>IF(SUMIFS(障害学生情報入力シート!$CI$25:$CI$1024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9" s="795">
        <f>IF(SUMIFS(障害学生情報入力シート!$CI$25:$CI$1024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9" s="796">
        <f>IF(SUMIFS(障害学生情報入力シート!$CI$25:$CI$1024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9" s="836">
        <f t="shared" si="8"/>
        <v>0</v>
      </c>
    </row>
    <row r="160" spans="1:27" ht="16.5" hidden="1" thickTop="1" thickBot="1" x14ac:dyDescent="0.45">
      <c r="A160" s="1876"/>
      <c r="B160" s="847">
        <v>9</v>
      </c>
      <c r="C160" s="1879"/>
      <c r="D160" s="846" t="s">
        <v>482</v>
      </c>
      <c r="E160" s="794">
        <f>IF(SUMIFS(障害学生情報入力シート!$CJ$25:$CJ$1024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0" s="795">
        <f>IF(SUMIFS(障害学生情報入力シート!$CJ$25:$CJ$1024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0" s="795">
        <f>IF(SUMIFS(障害学生情報入力シート!$CJ$25:$CJ$1024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0" s="795">
        <f>IF(SUMIFS(障害学生情報入力シート!$CJ$25:$CJ$1024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0" s="795">
        <f>IF(SUMIFS(障害学生情報入力シート!$CJ$25:$CJ$1024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0" s="795">
        <f>IF(SUMIFS(障害学生情報入力シート!$CJ$25:$CJ$1024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0" s="795">
        <f>IF(SUMIFS(障害学生情報入力シート!$CJ$25:$CJ$1024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0" s="795">
        <f>IF(SUMIFS(障害学生情報入力シート!$CJ$25:$CJ$1024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0" s="795">
        <f>IF(SUMIFS(障害学生情報入力シート!$CJ$25:$CJ$1024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0" s="795">
        <f>IF(SUMIFS(障害学生情報入力シート!$CJ$25:$CJ$1024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0" s="795">
        <f>IF(SUMIFS(障害学生情報入力シート!$CJ$25:$CJ$1024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0" s="795">
        <f>IF(SUMIFS(障害学生情報入力シート!$CJ$25:$CJ$1024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0" s="795">
        <f>IF(SUMIFS(障害学生情報入力シート!$CJ$25:$CJ$1024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0" s="795">
        <f>IF(SUMIFS(障害学生情報入力シート!$CJ$25:$CJ$1024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0" s="795">
        <f>IF(SUMIFS(障害学生情報入力シート!$CJ$25:$CJ$1024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0" s="795">
        <f>IF(SUMIFS(障害学生情報入力シート!$CJ$25:$CJ$1024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0" s="795">
        <f>IF(SUMIFS(障害学生情報入力シート!$CJ$25:$CJ$1024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0" s="795">
        <f>IF(SUMIFS(障害学生情報入力シート!$CJ$25:$CJ$1024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0" s="795">
        <f>IF(SUMIFS(障害学生情報入力シート!$CJ$25:$CJ$1024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0" s="795">
        <f>IF(SUMIFS(障害学生情報入力シート!$CJ$25:$CJ$1024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0" s="795">
        <f>IF(SUMIFS(障害学生情報入力シート!$CJ$25:$CJ$1024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0" s="796">
        <f>IF(SUMIFS(障害学生情報入力シート!$CJ$25:$CJ$1024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0" s="836">
        <f t="shared" si="8"/>
        <v>0</v>
      </c>
    </row>
    <row r="161" spans="1:27" ht="16.5" hidden="1" thickTop="1" thickBot="1" x14ac:dyDescent="0.45">
      <c r="A161" s="1876"/>
      <c r="B161" s="847">
        <v>10</v>
      </c>
      <c r="C161" s="1879"/>
      <c r="D161" s="846" t="s">
        <v>483</v>
      </c>
      <c r="E161" s="794">
        <f>IF(SUMIFS(障害学生情報入力シート!$CK$25:$CK$1024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1" s="795">
        <f>IF(SUMIFS(障害学生情報入力シート!$CK$25:$CK$1024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1" s="795">
        <f>IF(SUMIFS(障害学生情報入力シート!$CK$25:$CK$1024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1" s="795">
        <f>IF(SUMIFS(障害学生情報入力シート!$CK$25:$CK$1024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1" s="795">
        <f>IF(SUMIFS(障害学生情報入力シート!$CK$25:$CK$1024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1" s="795">
        <f>IF(SUMIFS(障害学生情報入力シート!$CK$25:$CK$1024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1" s="795">
        <f>IF(SUMIFS(障害学生情報入力シート!$CK$25:$CK$1024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1" s="795">
        <f>IF(SUMIFS(障害学生情報入力シート!$CK$25:$CK$1024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1" s="795">
        <f>IF(SUMIFS(障害学生情報入力シート!$CK$25:$CK$1024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1" s="795">
        <f>IF(SUMIFS(障害学生情報入力シート!$CK$25:$CK$1024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1" s="795">
        <f>IF(SUMIFS(障害学生情報入力シート!$CK$25:$CK$1024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1" s="795">
        <f>IF(SUMIFS(障害学生情報入力シート!$CK$25:$CK$1024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1" s="795">
        <f>IF(SUMIFS(障害学生情報入力シート!$CK$25:$CK$1024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1" s="795">
        <f>IF(SUMIFS(障害学生情報入力シート!$CK$25:$CK$1024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1" s="795">
        <f>IF(SUMIFS(障害学生情報入力シート!$CK$25:$CK$1024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1" s="795">
        <f>IF(SUMIFS(障害学生情報入力シート!$CK$25:$CK$1024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1" s="795">
        <f>IF(SUMIFS(障害学生情報入力シート!$CK$25:$CK$1024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1" s="795">
        <f>IF(SUMIFS(障害学生情報入力シート!$CK$25:$CK$1024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1" s="795">
        <f>IF(SUMIFS(障害学生情報入力シート!$CK$25:$CK$1024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1" s="795">
        <f>IF(SUMIFS(障害学生情報入力シート!$CK$25:$CK$1024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1" s="795">
        <f>IF(SUMIFS(障害学生情報入力シート!$CK$25:$CK$1024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1" s="796">
        <f>IF(SUMIFS(障害学生情報入力シート!$CK$25:$CK$1024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1" s="836">
        <f t="shared" si="8"/>
        <v>0</v>
      </c>
    </row>
    <row r="162" spans="1:27" ht="16.5" hidden="1" thickTop="1" thickBot="1" x14ac:dyDescent="0.45">
      <c r="A162" s="1876"/>
      <c r="B162" s="847">
        <v>11</v>
      </c>
      <c r="C162" s="1879"/>
      <c r="D162" s="846" t="s">
        <v>484</v>
      </c>
      <c r="E162" s="794">
        <f>IF(SUMIFS(障害学生情報入力シート!$CL$25:$CL$1024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2" s="795">
        <f>IF(SUMIFS(障害学生情報入力シート!$CL$25:$CL$1024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2" s="795">
        <f>IF(SUMIFS(障害学生情報入力シート!$CL$25:$CL$1024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2" s="795">
        <f>IF(SUMIFS(障害学生情報入力シート!$CL$25:$CL$1024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2" s="795">
        <f>IF(SUMIFS(障害学生情報入力シート!$CL$25:$CL$1024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2" s="795">
        <f>IF(SUMIFS(障害学生情報入力シート!$CL$25:$CL$1024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2" s="795">
        <f>IF(SUMIFS(障害学生情報入力シート!$CL$25:$CL$1024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2" s="795">
        <f>IF(SUMIFS(障害学生情報入力シート!$CL$25:$CL$1024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2" s="795">
        <f>IF(SUMIFS(障害学生情報入力シート!$CL$25:$CL$1024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2" s="795">
        <f>IF(SUMIFS(障害学生情報入力シート!$CL$25:$CL$1024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2" s="795">
        <f>IF(SUMIFS(障害学生情報入力シート!$CL$25:$CL$1024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2" s="795">
        <f>IF(SUMIFS(障害学生情報入力シート!$CL$25:$CL$1024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2" s="795">
        <f>IF(SUMIFS(障害学生情報入力シート!$CL$25:$CL$1024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2" s="795">
        <f>IF(SUMIFS(障害学生情報入力シート!$CL$25:$CL$1024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2" s="795">
        <f>IF(SUMIFS(障害学生情報入力シート!$CL$25:$CL$1024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2" s="795">
        <f>IF(SUMIFS(障害学生情報入力シート!$CL$25:$CL$1024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2" s="795">
        <f>IF(SUMIFS(障害学生情報入力シート!$CL$25:$CL$1024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2" s="795">
        <f>IF(SUMIFS(障害学生情報入力シート!$CL$25:$CL$1024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2" s="795">
        <f>IF(SUMIFS(障害学生情報入力シート!$CL$25:$CL$1024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2" s="795">
        <f>IF(SUMIFS(障害学生情報入力シート!$CL$25:$CL$1024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2" s="795">
        <f>IF(SUMIFS(障害学生情報入力シート!$CL$25:$CL$1024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2" s="796">
        <f>IF(SUMIFS(障害学生情報入力シート!$CL$25:$CL$1024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2" s="836">
        <f t="shared" si="8"/>
        <v>0</v>
      </c>
    </row>
    <row r="163" spans="1:27" ht="16.5" hidden="1" thickTop="1" thickBot="1" x14ac:dyDescent="0.45">
      <c r="A163" s="1876"/>
      <c r="B163" s="847">
        <v>12</v>
      </c>
      <c r="C163" s="1879"/>
      <c r="D163" s="846" t="s">
        <v>485</v>
      </c>
      <c r="E163" s="841"/>
      <c r="F163" s="832"/>
      <c r="G163" s="832"/>
      <c r="H163" s="832"/>
      <c r="I163" s="833"/>
      <c r="J163" s="795">
        <f>IF(SUMIFS(障害学生情報入力シート!$CM$25:$CM$1024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3" s="795">
        <f>IF(SUMIFS(障害学生情報入力シート!$CM$25:$CM$1024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3" s="795">
        <f>IF(SUMIFS(障害学生情報入力シート!$CM$25:$CM$1024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3" s="795">
        <f>IF(SUMIFS(障害学生情報入力シート!$CM$25:$CM$1024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3" s="795">
        <f>IF(SUMIFS(障害学生情報入力シート!$CM$25:$CM$1024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3" s="795">
        <f>IF(SUMIFS(障害学生情報入力シート!$CM$25:$CM$1024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3" s="795">
        <f>IF(SUMIFS(障害学生情報入力シート!$CM$25:$CM$1024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3" s="831"/>
      <c r="R163" s="832"/>
      <c r="S163" s="832"/>
      <c r="T163" s="832"/>
      <c r="U163" s="832"/>
      <c r="V163" s="832"/>
      <c r="W163" s="832"/>
      <c r="X163" s="832"/>
      <c r="Y163" s="833"/>
      <c r="Z163" s="796">
        <f>IF(SUMIFS(障害学生情報入力シート!$CM$25:$CM$1024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3" s="836">
        <f t="shared" si="8"/>
        <v>0</v>
      </c>
    </row>
    <row r="164" spans="1:27" ht="16.5" hidden="1" thickTop="1" thickBot="1" x14ac:dyDescent="0.45">
      <c r="A164" s="1876"/>
      <c r="B164" s="847">
        <v>13</v>
      </c>
      <c r="C164" s="1880"/>
      <c r="D164" s="846" t="s">
        <v>486</v>
      </c>
      <c r="E164" s="794">
        <f>IF(SUMIFS(障害学生情報入力シート!$CN$25:$CN$1024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4" s="795">
        <f>IF(SUMIFS(障害学生情報入力シート!$CN$25:$CN$1024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4" s="795">
        <f>IF(SUMIFS(障害学生情報入力シート!$CN$25:$CN$1024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4" s="795">
        <f>IF(SUMIFS(障害学生情報入力シート!$CN$25:$CN$1024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4" s="795">
        <f>IF(SUMIFS(障害学生情報入力シート!$CN$25:$CN$1024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4" s="795">
        <f>IF(SUMIFS(障害学生情報入力シート!$CN$25:$CN$1024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4" s="795">
        <f>IF(SUMIFS(障害学生情報入力シート!$CN$25:$CN$1024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4" s="795">
        <f>IF(SUMIFS(障害学生情報入力シート!$CN$25:$CN$1024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4" s="795">
        <f>IF(SUMIFS(障害学生情報入力シート!$CN$25:$CN$1024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4" s="795">
        <f>IF(SUMIFS(障害学生情報入力シート!$CN$25:$CN$1024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4" s="795">
        <f>IF(SUMIFS(障害学生情報入力シート!$CN$25:$CN$1024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4" s="795">
        <f>IF(SUMIFS(障害学生情報入力シート!$CN$25:$CN$1024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4" s="795">
        <f>IF(SUMIFS(障害学生情報入力シート!$CN$25:$CN$1024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4" s="795">
        <f>IF(SUMIFS(障害学生情報入力シート!$CN$25:$CN$1024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4" s="795">
        <f>IF(SUMIFS(障害学生情報入力シート!$CN$25:$CN$1024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4" s="795">
        <f>IF(SUMIFS(障害学生情報入力シート!$CN$25:$CN$1024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4" s="795">
        <f>IF(SUMIFS(障害学生情報入力シート!$CN$25:$CN$1024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4" s="795">
        <f>IF(SUMIFS(障害学生情報入力シート!$CN$25:$CN$1024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4" s="795">
        <f>IF(SUMIFS(障害学生情報入力シート!$CN$25:$CN$1024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4" s="795">
        <f>IF(SUMIFS(障害学生情報入力シート!$CN$25:$CN$1024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4" s="795">
        <f>IF(SUMIFS(障害学生情報入力シート!$CN$25:$CN$1024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4" s="796">
        <f>IF(SUMIFS(障害学生情報入力シート!$CN$25:$CN$1024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4" s="836">
        <f t="shared" si="8"/>
        <v>0</v>
      </c>
    </row>
    <row r="165" spans="1:27" ht="15" hidden="1" customHeight="1" thickTop="1" thickBot="1" x14ac:dyDescent="0.45">
      <c r="A165" s="1876"/>
      <c r="B165" s="847">
        <v>14</v>
      </c>
      <c r="C165" s="1881" t="s">
        <v>487</v>
      </c>
      <c r="D165" s="848" t="s">
        <v>488</v>
      </c>
      <c r="E165" s="794">
        <f>IF(SUMIFS(障害学生情報入力シート!$CO$25:$CO$1024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5" s="795">
        <f>IF(SUMIFS(障害学生情報入力シート!$CO$25:$CO$1024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5" s="795">
        <f>IF(SUMIFS(障害学生情報入力シート!$CO$25:$CO$1024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5" s="795">
        <f>IF(SUMIFS(障害学生情報入力シート!$CO$25:$CO$1024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5" s="795">
        <f>IF(SUMIFS(障害学生情報入力シート!$CO$25:$CO$1024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5" s="795">
        <f>IF(SUMIFS(障害学生情報入力シート!$CO$25:$CO$1024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5" s="795">
        <f>IF(SUMIFS(障害学生情報入力シート!$CO$25:$CO$1024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5" s="795">
        <f>IF(SUMIFS(障害学生情報入力シート!$CO$25:$CO$1024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5" s="795">
        <f>IF(SUMIFS(障害学生情報入力シート!$CO$25:$CO$1024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5" s="795">
        <f>IF(SUMIFS(障害学生情報入力シート!$CO$25:$CO$1024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5" s="795">
        <f>IF(SUMIFS(障害学生情報入力シート!$CO$25:$CO$1024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5" s="795">
        <f>IF(SUMIFS(障害学生情報入力シート!$CO$25:$CO$1024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5" s="795">
        <f>IF(SUMIFS(障害学生情報入力シート!$CO$25:$CO$1024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5" s="795">
        <f>IF(SUMIFS(障害学生情報入力シート!$CO$25:$CO$1024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5" s="795">
        <f>IF(SUMIFS(障害学生情報入力シート!$CO$25:$CO$1024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5" s="795">
        <f>IF(SUMIFS(障害学生情報入力シート!$CO$25:$CO$1024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5" s="795">
        <f>IF(SUMIFS(障害学生情報入力シート!$CO$25:$CO$1024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5" s="795">
        <f>IF(SUMIFS(障害学生情報入力シート!$CO$25:$CO$1024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5" s="795">
        <f>IF(SUMIFS(障害学生情報入力シート!$CO$25:$CO$1024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5" s="795">
        <f>IF(SUMIFS(障害学生情報入力シート!$CO$25:$CO$1024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5" s="795">
        <f>IF(SUMIFS(障害学生情報入力シート!$CO$25:$CO$1024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5" s="796">
        <f>IF(SUMIFS(障害学生情報入力シート!$CO$25:$CO$1024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5" s="836">
        <f t="shared" si="8"/>
        <v>0</v>
      </c>
    </row>
    <row r="166" spans="1:27" ht="16.5" hidden="1" thickTop="1" thickBot="1" x14ac:dyDescent="0.45">
      <c r="A166" s="1876"/>
      <c r="B166" s="847">
        <v>15</v>
      </c>
      <c r="C166" s="1879"/>
      <c r="D166" s="848" t="s">
        <v>489</v>
      </c>
      <c r="E166" s="794">
        <f>IF(SUMIFS(障害学生情報入力シート!$CP$25:$CP$1024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6" s="795">
        <f>IF(SUMIFS(障害学生情報入力シート!$CP$25:$CP$1024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6" s="795">
        <f>IF(SUMIFS(障害学生情報入力シート!$CP$25:$CP$1024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6" s="795">
        <f>IF(SUMIFS(障害学生情報入力シート!$CP$25:$CP$1024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6" s="795">
        <f>IF(SUMIFS(障害学生情報入力シート!$CP$25:$CP$1024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6" s="795">
        <f>IF(SUMIFS(障害学生情報入力シート!$CP$25:$CP$1024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6" s="795">
        <f>IF(SUMIFS(障害学生情報入力シート!$CP$25:$CP$1024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6" s="795">
        <f>IF(SUMIFS(障害学生情報入力シート!$CP$25:$CP$1024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6" s="795">
        <f>IF(SUMIFS(障害学生情報入力シート!$CP$25:$CP$1024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6" s="795">
        <f>IF(SUMIFS(障害学生情報入力シート!$CP$25:$CP$1024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6" s="795">
        <f>IF(SUMIFS(障害学生情報入力シート!$CP$25:$CP$1024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6" s="795">
        <f>IF(SUMIFS(障害学生情報入力シート!$CP$25:$CP$1024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6" s="795">
        <f>IF(SUMIFS(障害学生情報入力シート!$CP$25:$CP$1024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6" s="795">
        <f>IF(SUMIFS(障害学生情報入力シート!$CP$25:$CP$1024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6" s="795">
        <f>IF(SUMIFS(障害学生情報入力シート!$CP$25:$CP$1024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6" s="795">
        <f>IF(SUMIFS(障害学生情報入力シート!$CP$25:$CP$1024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6" s="795">
        <f>IF(SUMIFS(障害学生情報入力シート!$CP$25:$CP$1024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6" s="795">
        <f>IF(SUMIFS(障害学生情報入力シート!$CP$25:$CP$1024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6" s="795">
        <f>IF(SUMIFS(障害学生情報入力シート!$CP$25:$CP$1024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6" s="795">
        <f>IF(SUMIFS(障害学生情報入力シート!$CP$25:$CP$1024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6" s="795">
        <f>IF(SUMIFS(障害学生情報入力シート!$CP$25:$CP$1024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6" s="796">
        <f>IF(SUMIFS(障害学生情報入力シート!$CP$25:$CP$1024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6" s="836">
        <f t="shared" si="8"/>
        <v>0</v>
      </c>
    </row>
    <row r="167" spans="1:27" ht="16.5" hidden="1" thickTop="1" thickBot="1" x14ac:dyDescent="0.45">
      <c r="A167" s="1876"/>
      <c r="B167" s="847">
        <v>16</v>
      </c>
      <c r="C167" s="1879"/>
      <c r="D167" s="848" t="s">
        <v>490</v>
      </c>
      <c r="E167" s="794">
        <f>IF(SUMIFS(障害学生情報入力シート!$CQ$25:$CQ$1024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7" s="795">
        <f>IF(SUMIFS(障害学生情報入力シート!$CQ$25:$CQ$1024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7" s="795">
        <f>IF(SUMIFS(障害学生情報入力シート!$CQ$25:$CQ$1024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7" s="795">
        <f>IF(SUMIFS(障害学生情報入力シート!$CQ$25:$CQ$1024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7" s="795">
        <f>IF(SUMIFS(障害学生情報入力シート!$CQ$25:$CQ$1024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7" s="795">
        <f>IF(SUMIFS(障害学生情報入力シート!$CQ$25:$CQ$1024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7" s="795">
        <f>IF(SUMIFS(障害学生情報入力シート!$CQ$25:$CQ$1024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7" s="795">
        <f>IF(SUMIFS(障害学生情報入力シート!$CQ$25:$CQ$1024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7" s="795">
        <f>IF(SUMIFS(障害学生情報入力シート!$CQ$25:$CQ$1024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7" s="795">
        <f>IF(SUMIFS(障害学生情報入力シート!$CQ$25:$CQ$1024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7" s="795">
        <f>IF(SUMIFS(障害学生情報入力シート!$CQ$25:$CQ$1024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7" s="795">
        <f>IF(SUMIFS(障害学生情報入力シート!$CQ$25:$CQ$1024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7" s="795">
        <f>IF(SUMIFS(障害学生情報入力シート!$CQ$25:$CQ$1024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7" s="795">
        <f>IF(SUMIFS(障害学生情報入力シート!$CQ$25:$CQ$1024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7" s="795">
        <f>IF(SUMIFS(障害学生情報入力シート!$CQ$25:$CQ$1024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7" s="795">
        <f>IF(SUMIFS(障害学生情報入力シート!$CQ$25:$CQ$1024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7" s="795">
        <f>IF(SUMIFS(障害学生情報入力シート!$CQ$25:$CQ$1024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7" s="795">
        <f>IF(SUMIFS(障害学生情報入力シート!$CQ$25:$CQ$1024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7" s="795">
        <f>IF(SUMIFS(障害学生情報入力シート!$CQ$25:$CQ$1024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7" s="795">
        <f>IF(SUMIFS(障害学生情報入力シート!$CQ$25:$CQ$1024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7" s="795">
        <f>IF(SUMIFS(障害学生情報入力シート!$CQ$25:$CQ$1024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7" s="796">
        <f>IF(SUMIFS(障害学生情報入力シート!$CQ$25:$CQ$1024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7" s="836">
        <f t="shared" si="8"/>
        <v>0</v>
      </c>
    </row>
    <row r="168" spans="1:27" ht="16.5" hidden="1" thickTop="1" thickBot="1" x14ac:dyDescent="0.45">
      <c r="A168" s="1876"/>
      <c r="B168" s="847">
        <v>17</v>
      </c>
      <c r="C168" s="1879"/>
      <c r="D168" s="848" t="s">
        <v>491</v>
      </c>
      <c r="E168" s="794">
        <f>IF(SUMIFS(障害学生情報入力シート!$CR$25:$CR$1024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8" s="795">
        <f>IF(SUMIFS(障害学生情報入力シート!$CR$25:$CR$1024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8" s="795">
        <f>IF(SUMIFS(障害学生情報入力シート!$CR$25:$CR$1024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8" s="795">
        <f>IF(SUMIFS(障害学生情報入力シート!$CR$25:$CR$1024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8" s="795">
        <f>IF(SUMIFS(障害学生情報入力シート!$CR$25:$CR$1024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8" s="795">
        <f>IF(SUMIFS(障害学生情報入力シート!$CR$25:$CR$1024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8" s="795">
        <f>IF(SUMIFS(障害学生情報入力シート!$CR$25:$CR$1024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8" s="795">
        <f>IF(SUMIFS(障害学生情報入力シート!$CR$25:$CR$1024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8" s="795">
        <f>IF(SUMIFS(障害学生情報入力シート!$CR$25:$CR$1024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8" s="795">
        <f>IF(SUMIFS(障害学生情報入力シート!$CR$25:$CR$1024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8" s="795">
        <f>IF(SUMIFS(障害学生情報入力シート!$CR$25:$CR$1024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8" s="795">
        <f>IF(SUMIFS(障害学生情報入力シート!$CR$25:$CR$1024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8" s="795">
        <f>IF(SUMIFS(障害学生情報入力シート!$CR$25:$CR$1024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8" s="795">
        <f>IF(SUMIFS(障害学生情報入力シート!$CR$25:$CR$1024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8" s="795">
        <f>IF(SUMIFS(障害学生情報入力シート!$CR$25:$CR$1024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8" s="795">
        <f>IF(SUMIFS(障害学生情報入力シート!$CR$25:$CR$1024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8" s="795">
        <f>IF(SUMIFS(障害学生情報入力シート!$CR$25:$CR$1024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8" s="795">
        <f>IF(SUMIFS(障害学生情報入力シート!$CR$25:$CR$1024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8" s="795">
        <f>IF(SUMIFS(障害学生情報入力シート!$CR$25:$CR$1024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8" s="795">
        <f>IF(SUMIFS(障害学生情報入力シート!$CR$25:$CR$1024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8" s="795">
        <f>IF(SUMIFS(障害学生情報入力シート!$CR$25:$CR$1024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8" s="796">
        <f>IF(SUMIFS(障害学生情報入力シート!$CR$25:$CR$1024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8" s="836">
        <f t="shared" si="8"/>
        <v>0</v>
      </c>
    </row>
    <row r="169" spans="1:27" ht="16.5" hidden="1" thickTop="1" thickBot="1" x14ac:dyDescent="0.45">
      <c r="A169" s="1876"/>
      <c r="B169" s="847">
        <v>18</v>
      </c>
      <c r="C169" s="1880"/>
      <c r="D169" s="846" t="s">
        <v>492</v>
      </c>
      <c r="E169" s="794">
        <f>IF(SUMIFS(障害学生情報入力シート!$CS$25:$CS$1024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9" s="795">
        <f>IF(SUMIFS(障害学生情報入力シート!$CS$25:$CS$1024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9" s="795">
        <f>IF(SUMIFS(障害学生情報入力シート!$CS$25:$CS$1024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9" s="795">
        <f>IF(SUMIFS(障害学生情報入力シート!$CS$25:$CS$1024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9" s="795">
        <f>IF(SUMIFS(障害学生情報入力シート!$CS$25:$CS$1024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9" s="795">
        <f>IF(SUMIFS(障害学生情報入力シート!$CS$25:$CS$1024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9" s="795">
        <f>IF(SUMIFS(障害学生情報入力シート!$CS$25:$CS$1024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9" s="795">
        <f>IF(SUMIFS(障害学生情報入力シート!$CS$25:$CS$1024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9" s="795">
        <f>IF(SUMIFS(障害学生情報入力シート!$CS$25:$CS$1024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9" s="795">
        <f>IF(SUMIFS(障害学生情報入力シート!$CS$25:$CS$1024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9" s="795">
        <f>IF(SUMIFS(障害学生情報入力シート!$CS$25:$CS$1024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9" s="795">
        <f>IF(SUMIFS(障害学生情報入力シート!$CS$25:$CS$1024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9" s="795">
        <f>IF(SUMIFS(障害学生情報入力シート!$CS$25:$CS$1024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9" s="795">
        <f>IF(SUMIFS(障害学生情報入力シート!$CS$25:$CS$1024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9" s="795">
        <f>IF(SUMIFS(障害学生情報入力シート!$CS$25:$CS$1024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9" s="795">
        <f>IF(SUMIFS(障害学生情報入力シート!$CS$25:$CS$1024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9" s="795">
        <f>IF(SUMIFS(障害学生情報入力シート!$CS$25:$CS$1024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9" s="795">
        <f>IF(SUMIFS(障害学生情報入力シート!$CS$25:$CS$1024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9" s="795">
        <f>IF(SUMIFS(障害学生情報入力シート!$CS$25:$CS$1024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9" s="795">
        <f>IF(SUMIFS(障害学生情報入力シート!$CS$25:$CS$1024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9" s="795">
        <f>IF(SUMIFS(障害学生情報入力シート!$CS$25:$CS$1024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9" s="796">
        <f>IF(SUMIFS(障害学生情報入力シート!$CS$25:$CS$1024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9" s="836">
        <f t="shared" si="8"/>
        <v>0</v>
      </c>
    </row>
    <row r="170" spans="1:27" ht="16.5" hidden="1" thickTop="1" thickBot="1" x14ac:dyDescent="0.45">
      <c r="A170" s="1877"/>
      <c r="B170" s="849">
        <v>19</v>
      </c>
      <c r="C170" s="1882" t="s">
        <v>493</v>
      </c>
      <c r="D170" s="1883"/>
      <c r="E170" s="811">
        <f>IF(SUMIFS(障害学生情報入力シート!$CT$25:$CT$1024,障害学生情報入力シート!$CU$25:$CU$1024,"&lt;&gt;"&amp;"",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70" s="812">
        <f>IF(SUMIFS(障害学生情報入力シート!$CT$25:$CT$1024,障害学生情報入力シート!$CU$25:$CU$1024,"&lt;&gt;"&amp;"",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70" s="812">
        <f>IF(SUMIFS(障害学生情報入力シート!$CT$25:$CT$1024,障害学生情報入力シート!$CU$25:$CU$1024,"&lt;&gt;"&amp;"",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70" s="812">
        <f>IF(SUMIFS(障害学生情報入力シート!$CT$25:$CT$1024,障害学生情報入力シート!$CU$25:$CU$1024,"&lt;&gt;"&amp;"",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70" s="812">
        <f>IF(SUMIFS(障害学生情報入力シート!$CT$25:$CT$1024,障害学生情報入力シート!$CU$25:$CU$1024,"&lt;&gt;"&amp;"",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70" s="812">
        <f>IF(SUMIFS(障害学生情報入力シート!$CT$25:$CT$1024,障害学生情報入力シート!$CU$25:$CU$1024,"&lt;&gt;"&amp;"",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70" s="812">
        <f>IF(SUMIFS(障害学生情報入力シート!$CT$25:$CT$1024,障害学生情報入力シート!$CU$25:$CU$1024,"&lt;&gt;"&amp;"",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70" s="812">
        <f>IF(SUMIFS(障害学生情報入力シート!$CT$25:$CT$1024,障害学生情報入力シート!$CU$25:$CU$1024,"&lt;&gt;"&amp;"",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70" s="812">
        <f>IF(SUMIFS(障害学生情報入力シート!$CT$25:$CT$1024,障害学生情報入力シート!$CU$25:$CU$1024,"&lt;&gt;"&amp;"",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70" s="812">
        <f>IF(SUMIFS(障害学生情報入力シート!$CT$25:$CT$1024,障害学生情報入力シート!$CU$25:$CU$1024,"&lt;&gt;"&amp;"",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70" s="812">
        <f>IF(SUMIFS(障害学生情報入力シート!$CT$25:$CT$1024,障害学生情報入力シート!$CU$25:$CU$1024,"&lt;&gt;"&amp;"",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70" s="812">
        <f>IF(SUMIFS(障害学生情報入力シート!$CT$25:$CT$1024,障害学生情報入力シート!$CU$25:$CU$1024,"&lt;&gt;"&amp;"",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70" s="812">
        <f>IF(SUMIFS(障害学生情報入力シート!$CT$25:$CT$1024,障害学生情報入力シート!$CU$25:$CU$1024,"&lt;&gt;"&amp;"",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70" s="812">
        <f>IF(SUMIFS(障害学生情報入力シート!$CT$25:$CT$1024,障害学生情報入力シート!$CU$25:$CU$1024,"&lt;&gt;"&amp;"",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70" s="812">
        <f>IF(SUMIFS(障害学生情報入力シート!$CT$25:$CT$1024,障害学生情報入力シート!$CU$25:$CU$1024,"&lt;&gt;"&amp;"",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70" s="812">
        <f>IF(SUMIFS(障害学生情報入力シート!$CT$25:$CT$1024,障害学生情報入力シート!$CU$25:$CU$1024,"&lt;&gt;"&amp;"",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70" s="812">
        <f>IF(SUMIFS(障害学生情報入力シート!$CT$25:$CT$1024,障害学生情報入力シート!$CU$25:$CU$1024,"&lt;&gt;"&amp;"",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70" s="812">
        <f>IF(SUMIFS(障害学生情報入力シート!$CT$25:$CT$1024,障害学生情報入力シート!$CU$25:$CU$1024,"&lt;&gt;"&amp;"",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70" s="812">
        <f>IF(SUMIFS(障害学生情報入力シート!$CT$25:$CT$1024,障害学生情報入力シート!$CU$25:$CU$1024,"&lt;&gt;"&amp;"",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70" s="812">
        <f>IF(SUMIFS(障害学生情報入力シート!$CT$25:$CT$1024,障害学生情報入力シート!$CU$25:$CU$1024,"&lt;&gt;"&amp;"",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70" s="812">
        <f>IF(SUMIFS(障害学生情報入力シート!$CT$25:$CT$1024,障害学生情報入力シート!$CU$25:$CU$1024,"&lt;&gt;"&amp;"",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70" s="813">
        <f>IF(SUMIFS(障害学生情報入力シート!$CT$25:$CT$1024,障害学生情報入力シート!$CU$25:$CU$1024,"&lt;&gt;"&amp;"",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70" s="843">
        <f t="shared" si="8"/>
        <v>0</v>
      </c>
    </row>
    <row r="171" spans="1:27" ht="17.25" hidden="1" customHeight="1" x14ac:dyDescent="0.4">
      <c r="A171" s="1395" t="s">
        <v>585</v>
      </c>
      <c r="B171" s="1395"/>
      <c r="C171" s="1395"/>
      <c r="D171" s="1395"/>
      <c r="E171" s="1395"/>
      <c r="F171" s="1395"/>
      <c r="G171" s="1395"/>
      <c r="H171" s="1395"/>
      <c r="I171" s="1395"/>
      <c r="J171" s="1395"/>
      <c r="K171" s="1395"/>
      <c r="L171" s="1395"/>
      <c r="M171" s="1395"/>
      <c r="N171" s="1395"/>
      <c r="O171" s="1395"/>
      <c r="P171" s="1395"/>
      <c r="Q171" s="1395"/>
      <c r="R171" s="1395"/>
      <c r="S171" s="1395"/>
      <c r="T171" s="1395"/>
      <c r="U171" s="1395"/>
      <c r="V171" s="1395"/>
      <c r="W171" s="1395"/>
      <c r="X171" s="1395"/>
      <c r="Y171" s="1395"/>
      <c r="Z171" s="1395"/>
      <c r="AA171" s="1395"/>
    </row>
    <row r="172" spans="1:27" ht="17.25" hidden="1" customHeight="1" thickBot="1" x14ac:dyDescent="0.45">
      <c r="A172" s="1839" t="s">
        <v>495</v>
      </c>
      <c r="B172" s="1839"/>
      <c r="C172" s="1839"/>
      <c r="D172" s="1839"/>
      <c r="E172" s="1839"/>
      <c r="F172" s="1839"/>
      <c r="G172" s="1839"/>
      <c r="H172" s="1839"/>
      <c r="I172" s="1839"/>
      <c r="J172" s="1839"/>
      <c r="K172" s="1839"/>
      <c r="L172" s="1839"/>
      <c r="M172" s="1839"/>
      <c r="N172" s="1839"/>
      <c r="O172" s="1839"/>
      <c r="P172" s="1839"/>
      <c r="Q172" s="1839"/>
      <c r="R172" s="1839"/>
      <c r="S172" s="1839"/>
      <c r="T172" s="1839"/>
    </row>
    <row r="173" spans="1:27" ht="59.85" hidden="1" customHeight="1" x14ac:dyDescent="0.4">
      <c r="A173" s="1661" t="s">
        <v>437</v>
      </c>
      <c r="B173" s="1662"/>
      <c r="C173" s="1662"/>
      <c r="D173" s="1861"/>
      <c r="E173" s="1820" t="s">
        <v>375</v>
      </c>
      <c r="F173" s="1821"/>
      <c r="G173" s="1822" t="s">
        <v>376</v>
      </c>
      <c r="H173" s="1823"/>
      <c r="I173" s="1824"/>
      <c r="J173" s="1825" t="s">
        <v>377</v>
      </c>
      <c r="K173" s="1826"/>
      <c r="L173" s="1826"/>
      <c r="M173" s="1827"/>
      <c r="N173" s="1828" t="s">
        <v>12</v>
      </c>
      <c r="O173" s="1829"/>
      <c r="P173" s="1795" t="s">
        <v>378</v>
      </c>
      <c r="Q173" s="1797" t="s">
        <v>379</v>
      </c>
      <c r="R173" s="1798"/>
      <c r="S173" s="1798"/>
      <c r="T173" s="1799"/>
      <c r="U173" s="1800" t="s">
        <v>380</v>
      </c>
      <c r="V173" s="1801"/>
      <c r="W173" s="1801"/>
      <c r="X173" s="1801"/>
      <c r="Y173" s="1802"/>
      <c r="Z173" s="1805" t="s">
        <v>381</v>
      </c>
      <c r="AA173" s="1852" t="s">
        <v>438</v>
      </c>
    </row>
    <row r="174" spans="1:27" ht="124.5" hidden="1" customHeight="1" x14ac:dyDescent="0.4">
      <c r="A174" s="1648"/>
      <c r="B174" s="1649"/>
      <c r="C174" s="1649"/>
      <c r="D174" s="1874"/>
      <c r="E174" s="690" t="s">
        <v>32</v>
      </c>
      <c r="F174" s="691" t="s">
        <v>382</v>
      </c>
      <c r="G174" s="692" t="s">
        <v>383</v>
      </c>
      <c r="H174" s="693" t="s">
        <v>384</v>
      </c>
      <c r="I174" s="694" t="s">
        <v>385</v>
      </c>
      <c r="J174" s="695" t="s">
        <v>386</v>
      </c>
      <c r="K174" s="696" t="s">
        <v>387</v>
      </c>
      <c r="L174" s="696" t="s">
        <v>388</v>
      </c>
      <c r="M174" s="697" t="s">
        <v>389</v>
      </c>
      <c r="N174" s="698" t="s">
        <v>390</v>
      </c>
      <c r="O174" s="699" t="s">
        <v>13</v>
      </c>
      <c r="P174" s="1796"/>
      <c r="Q174" s="700" t="s">
        <v>439</v>
      </c>
      <c r="R174" s="701" t="s">
        <v>440</v>
      </c>
      <c r="S174" s="701" t="s">
        <v>441</v>
      </c>
      <c r="T174" s="702" t="s">
        <v>442</v>
      </c>
      <c r="U174" s="703" t="s">
        <v>392</v>
      </c>
      <c r="V174" s="704" t="s">
        <v>30</v>
      </c>
      <c r="W174" s="704" t="s">
        <v>393</v>
      </c>
      <c r="X174" s="704" t="s">
        <v>443</v>
      </c>
      <c r="Y174" s="705" t="s">
        <v>394</v>
      </c>
      <c r="Z174" s="1806"/>
      <c r="AA174" s="1853"/>
    </row>
    <row r="175" spans="1:27" ht="15.95" hidden="1" customHeight="1" thickBot="1" x14ac:dyDescent="0.25">
      <c r="A175" s="1869" t="s">
        <v>444</v>
      </c>
      <c r="B175" s="1870"/>
      <c r="C175" s="1870"/>
      <c r="D175" s="1871"/>
      <c r="E175" s="706">
        <f>'７．障害学生数'!F193</f>
        <v>0</v>
      </c>
      <c r="F175" s="707">
        <f>'７．障害学生数'!G193</f>
        <v>0</v>
      </c>
      <c r="G175" s="708">
        <f>'７．障害学生数'!H193</f>
        <v>0</v>
      </c>
      <c r="H175" s="709">
        <f>'７．障害学生数'!I193</f>
        <v>0</v>
      </c>
      <c r="I175" s="710">
        <f>'７．障害学生数'!J193</f>
        <v>0</v>
      </c>
      <c r="J175" s="711">
        <f>'７．障害学生数'!K193</f>
        <v>0</v>
      </c>
      <c r="K175" s="712">
        <f>'７．障害学生数'!L193</f>
        <v>0</v>
      </c>
      <c r="L175" s="712">
        <f>'７．障害学生数'!M193</f>
        <v>0</v>
      </c>
      <c r="M175" s="713">
        <f>'７．障害学生数'!N193</f>
        <v>0</v>
      </c>
      <c r="N175" s="714">
        <f>'７．障害学生数'!O193</f>
        <v>0</v>
      </c>
      <c r="O175" s="715">
        <f>'７．障害学生数'!P193</f>
        <v>0</v>
      </c>
      <c r="P175" s="716">
        <f>'７．障害学生数'!Q193</f>
        <v>0</v>
      </c>
      <c r="Q175" s="717">
        <f>'７．障害学生数'!R193</f>
        <v>0</v>
      </c>
      <c r="R175" s="718">
        <f>'７．障害学生数'!S193</f>
        <v>0</v>
      </c>
      <c r="S175" s="718">
        <f>'７．障害学生数'!T193</f>
        <v>0</v>
      </c>
      <c r="T175" s="719">
        <f>'７．障害学生数'!U193</f>
        <v>0</v>
      </c>
      <c r="U175" s="720">
        <f>'７．障害学生数'!V193</f>
        <v>0</v>
      </c>
      <c r="V175" s="721">
        <f>'７．障害学生数'!W193</f>
        <v>0</v>
      </c>
      <c r="W175" s="721">
        <f>'７．障害学生数'!X193</f>
        <v>0</v>
      </c>
      <c r="X175" s="721">
        <f>'７．障害学生数'!Y193</f>
        <v>0</v>
      </c>
      <c r="Y175" s="722">
        <f>'７．障害学生数'!Z193</f>
        <v>0</v>
      </c>
      <c r="Z175" s="723">
        <f>'７．障害学生数'!AA193</f>
        <v>0</v>
      </c>
      <c r="AA175" s="850">
        <f>'７．障害学生数'!AB193</f>
        <v>0</v>
      </c>
    </row>
    <row r="176" spans="1:27" ht="15" hidden="1" customHeight="1" thickBot="1" x14ac:dyDescent="0.45">
      <c r="A176" s="1842" t="s">
        <v>445</v>
      </c>
      <c r="B176" s="851">
        <v>1</v>
      </c>
      <c r="C176" s="1872" t="s">
        <v>446</v>
      </c>
      <c r="D176" s="1873"/>
      <c r="E176" s="787">
        <f>IF(SUMIFS(障害学生情報入力シート!$AY$25:$AY$1024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6" s="788">
        <f>IF(SUMIFS(障害学生情報入力シート!$AY$25:$AY$1024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6" s="852"/>
      <c r="H176" s="853"/>
      <c r="I176" s="853"/>
      <c r="J176" s="853"/>
      <c r="K176" s="853"/>
      <c r="L176" s="853"/>
      <c r="M176" s="853"/>
      <c r="N176" s="853"/>
      <c r="O176" s="854"/>
      <c r="P176" s="788">
        <f>IF(SUMIFS(障害学生情報入力シート!$AY$25:$AY$1024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6" s="852"/>
      <c r="R176" s="853"/>
      <c r="S176" s="853"/>
      <c r="T176" s="853"/>
      <c r="U176" s="853"/>
      <c r="V176" s="853"/>
      <c r="W176" s="853"/>
      <c r="X176" s="853"/>
      <c r="Y176" s="853"/>
      <c r="Z176" s="855"/>
      <c r="AA176" s="856">
        <f>IF(SUM(E176:Z176)&gt;=1,1,0)</f>
        <v>0</v>
      </c>
    </row>
    <row r="177" spans="1:28" ht="15" hidden="1" customHeight="1" thickTop="1" thickBot="1" x14ac:dyDescent="0.45">
      <c r="A177" s="1842"/>
      <c r="B177" s="857">
        <v>2</v>
      </c>
      <c r="C177" s="1850" t="s">
        <v>447</v>
      </c>
      <c r="D177" s="1851"/>
      <c r="E177" s="794">
        <f>IF(SUMIFS(障害学生情報入力シート!$AZ$25:$AZ$1024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7" s="795">
        <f>IF(SUMIFS(障害学生情報入力シート!$AZ$25:$AZ$1024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7" s="795">
        <f>IF(SUMIFS(障害学生情報入力シート!$AZ$25:$AZ$1024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77" s="795">
        <f>IF(SUMIFS(障害学生情報入力シート!$AZ$25:$AZ$1024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77" s="795">
        <f>IF(SUMIFS(障害学生情報入力シート!$AZ$25:$AZ$1024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77" s="795">
        <f>IF(SUMIFS(障害学生情報入力シート!$AZ$25:$AZ$1024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77" s="795">
        <f>IF(SUMIFS(障害学生情報入力シート!$AZ$25:$AZ$1024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77" s="795">
        <f>IF(SUMIFS(障害学生情報入力シート!$AZ$25:$AZ$1024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77" s="795">
        <f>IF(SUMIFS(障害学生情報入力シート!$AZ$25:$AZ$1024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77" s="795">
        <f>IF(SUMIFS(障害学生情報入力シート!$AZ$25:$AZ$1024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77" s="795">
        <f>IF(SUMIFS(障害学生情報入力シート!$AZ$25:$AZ$1024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77" s="795">
        <f>IF(SUMIFS(障害学生情報入力シート!$AZ$25:$AZ$1024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7" s="795">
        <f>IF(SUMIFS(障害学生情報入力シート!$AZ$25:$AZ$1024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77" s="795">
        <f>IF(SUMIFS(障害学生情報入力シート!$AZ$25:$AZ$1024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77" s="795">
        <f>IF(SUMIFS(障害学生情報入力シート!$AZ$25:$AZ$1024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77" s="795">
        <f>IF(SUMIFS(障害学生情報入力シート!$AZ$25:$AZ$1024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77" s="795">
        <f>IF(SUMIFS(障害学生情報入力シート!$AZ$25:$AZ$1024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77" s="795">
        <f>IF(SUMIFS(障害学生情報入力シート!$AZ$25:$AZ$1024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77" s="795">
        <f>IF(SUMIFS(障害学生情報入力シート!$AZ$25:$AZ$1024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77" s="795">
        <f>IF(SUMIFS(障害学生情報入力シート!$AZ$25:$AZ$1024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77" s="795">
        <f>IF(SUMIFS(障害学生情報入力シート!$AZ$25:$AZ$1024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77" s="796">
        <f>IF(SUMIFS(障害学生情報入力シート!$AZ$25:$AZ$1024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77" s="858">
        <f t="shared" ref="AA177:AA203" si="9">IF(SUM(E177:Z177)&gt;=1,1,0)</f>
        <v>0</v>
      </c>
    </row>
    <row r="178" spans="1:28" ht="15" hidden="1" customHeight="1" thickTop="1" thickBot="1" x14ac:dyDescent="0.45">
      <c r="A178" s="1842"/>
      <c r="B178" s="857">
        <v>3</v>
      </c>
      <c r="C178" s="1865" t="s">
        <v>448</v>
      </c>
      <c r="D178" s="1866"/>
      <c r="E178" s="794">
        <f>IF(SUMIFS(障害学生情報入力シート!$BA$25:$BA$1024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8" s="795">
        <f>IF(SUMIFS(障害学生情報入力シート!$BA$25:$BA$1024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8" s="795">
        <f>IF(SUMIFS(障害学生情報入力シート!$BA$25:$BA$1024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78" s="795">
        <f>IF(SUMIFS(障害学生情報入力シート!$BA$25:$BA$1024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78" s="795">
        <f>IF(SUMIFS(障害学生情報入力シート!$BA$25:$BA$1024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78" s="795">
        <f>IF(SUMIFS(障害学生情報入力シート!$BA$25:$BA$1024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78" s="795">
        <f>IF(SUMIFS(障害学生情報入力シート!$BA$25:$BA$1024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78" s="795">
        <f>IF(SUMIFS(障害学生情報入力シート!$BA$25:$BA$1024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78" s="795">
        <f>IF(SUMIFS(障害学生情報入力シート!$BA$25:$BA$1024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78" s="795">
        <f>IF(SUMIFS(障害学生情報入力シート!$BA$25:$BA$1024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78" s="795">
        <f>IF(SUMIFS(障害学生情報入力シート!$BA$25:$BA$1024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78" s="795">
        <f>IF(SUMIFS(障害学生情報入力シート!$BA$25:$BA$1024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8" s="795">
        <f>IF(SUMIFS(障害学生情報入力シート!$BA$25:$BA$1024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78" s="795">
        <f>IF(SUMIFS(障害学生情報入力シート!$BA$25:$BA$1024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78" s="795">
        <f>IF(SUMIFS(障害学生情報入力シート!$BA$25:$BA$1024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78" s="795">
        <f>IF(SUMIFS(障害学生情報入力シート!$BA$25:$BA$1024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78" s="795">
        <f>IF(SUMIFS(障害学生情報入力シート!$BA$25:$BA$1024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78" s="795">
        <f>IF(SUMIFS(障害学生情報入力シート!$BA$25:$BA$1024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78" s="795">
        <f>IF(SUMIFS(障害学生情報入力シート!$BA$25:$BA$1024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78" s="795">
        <f>IF(SUMIFS(障害学生情報入力シート!$BA$25:$BA$1024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78" s="795">
        <f>IF(SUMIFS(障害学生情報入力シート!$BA$25:$BA$1024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78" s="796">
        <f>IF(SUMIFS(障害学生情報入力シート!$BA$25:$BA$1024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78" s="858">
        <f t="shared" si="9"/>
        <v>0</v>
      </c>
    </row>
    <row r="179" spans="1:28" ht="15" hidden="1" customHeight="1" thickTop="1" thickBot="1" x14ac:dyDescent="0.45">
      <c r="A179" s="1842"/>
      <c r="B179" s="857">
        <v>4</v>
      </c>
      <c r="C179" s="1865" t="s">
        <v>151</v>
      </c>
      <c r="D179" s="1866"/>
      <c r="E179" s="794">
        <f>IF(SUMIFS(障害学生情報入力シート!$BB$25:$BB$1024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9" s="795">
        <f>IF(SUMIFS(障害学生情報入力シート!$BB$25:$BB$1024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9" s="795">
        <f>IF(SUMIFS(障害学生情報入力シート!$BB$25:$BB$1024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79" s="795">
        <f>IF(SUMIFS(障害学生情報入力シート!$BB$25:$BB$1024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79" s="795">
        <f>IF(SUMIFS(障害学生情報入力シート!$BB$25:$BB$1024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79" s="795">
        <f>IF(SUMIFS(障害学生情報入力シート!$BB$25:$BB$1024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79" s="795">
        <f>IF(SUMIFS(障害学生情報入力シート!$BB$25:$BB$1024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79" s="795">
        <f>IF(SUMIFS(障害学生情報入力シート!$BB$25:$BB$1024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79" s="795">
        <f>IF(SUMIFS(障害学生情報入力シート!$BB$25:$BB$1024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79" s="795">
        <f>IF(SUMIFS(障害学生情報入力シート!$BB$25:$BB$1024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79" s="795">
        <f>IF(SUMIFS(障害学生情報入力シート!$BB$25:$BB$1024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79" s="795">
        <f>IF(SUMIFS(障害学生情報入力シート!$BB$25:$BB$1024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9" s="795">
        <f>IF(SUMIFS(障害学生情報入力シート!$BB$25:$BB$1024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79" s="795">
        <f>IF(SUMIFS(障害学生情報入力シート!$BB$25:$BB$1024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79" s="795">
        <f>IF(SUMIFS(障害学生情報入力シート!$BB$25:$BB$1024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79" s="795">
        <f>IF(SUMIFS(障害学生情報入力シート!$BB$25:$BB$1024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79" s="795">
        <f>IF(SUMIFS(障害学生情報入力シート!$BB$25:$BB$1024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79" s="795">
        <f>IF(SUMIFS(障害学生情報入力シート!$BB$25:$BB$1024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79" s="795">
        <f>IF(SUMIFS(障害学生情報入力シート!$BB$25:$BB$1024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79" s="795">
        <f>IF(SUMIFS(障害学生情報入力シート!$BB$25:$BB$1024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79" s="795">
        <f>IF(SUMIFS(障害学生情報入力シート!$BB$25:$BB$1024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79" s="796">
        <f>IF(SUMIFS(障害学生情報入力シート!$BB$25:$BB$1024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79" s="858">
        <f t="shared" si="9"/>
        <v>0</v>
      </c>
    </row>
    <row r="180" spans="1:28" ht="15" hidden="1" customHeight="1" thickTop="1" thickBot="1" x14ac:dyDescent="0.45">
      <c r="A180" s="1842"/>
      <c r="B180" s="857">
        <v>5</v>
      </c>
      <c r="C180" s="1865" t="s">
        <v>152</v>
      </c>
      <c r="D180" s="1866"/>
      <c r="E180" s="794">
        <f>IF(SUMIFS(障害学生情報入力シート!$BC$25:$BC$1024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0" s="795">
        <f>IF(SUMIFS(障害学生情報入力シート!$BC$25:$BC$1024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0" s="795">
        <f>IF(SUMIFS(障害学生情報入力シート!$BC$25:$BC$1024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0" s="795">
        <f>IF(SUMIFS(障害学生情報入力シート!$BC$25:$BC$1024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0" s="795">
        <f>IF(SUMIFS(障害学生情報入力シート!$BC$25:$BC$1024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0" s="795">
        <f>IF(SUMIFS(障害学生情報入力シート!$BC$25:$BC$1024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0" s="795">
        <f>IF(SUMIFS(障害学生情報入力シート!$BC$25:$BC$1024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0" s="795">
        <f>IF(SUMIFS(障害学生情報入力シート!$BC$25:$BC$1024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0" s="795">
        <f>IF(SUMIFS(障害学生情報入力シート!$BC$25:$BC$1024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0" s="795">
        <f>IF(SUMIFS(障害学生情報入力シート!$BC$25:$BC$1024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0" s="795">
        <f>IF(SUMIFS(障害学生情報入力シート!$BC$25:$BC$1024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0" s="795">
        <f>IF(SUMIFS(障害学生情報入力シート!$BC$25:$BC$1024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0" s="795">
        <f>IF(SUMIFS(障害学生情報入力シート!$BC$25:$BC$1024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0" s="795">
        <f>IF(SUMIFS(障害学生情報入力シート!$BC$25:$BC$1024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0" s="795">
        <f>IF(SUMIFS(障害学生情報入力シート!$BC$25:$BC$1024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0" s="795">
        <f>IF(SUMIFS(障害学生情報入力シート!$BC$25:$BC$1024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0" s="795">
        <f>IF(SUMIFS(障害学生情報入力シート!$BC$25:$BC$1024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0" s="795">
        <f>IF(SUMIFS(障害学生情報入力シート!$BC$25:$BC$1024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0" s="795">
        <f>IF(SUMIFS(障害学生情報入力シート!$BC$25:$BC$1024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0" s="795">
        <f>IF(SUMIFS(障害学生情報入力シート!$BC$25:$BC$1024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0" s="795">
        <f>IF(SUMIFS(障害学生情報入力シート!$BC$25:$BC$1024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0" s="796">
        <f>IF(SUMIFS(障害学生情報入力シート!$BC$25:$BC$1024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0" s="858">
        <f t="shared" si="9"/>
        <v>0</v>
      </c>
    </row>
    <row r="181" spans="1:28" ht="15" hidden="1" customHeight="1" thickTop="1" thickBot="1" x14ac:dyDescent="0.45">
      <c r="A181" s="1842"/>
      <c r="B181" s="857">
        <v>6</v>
      </c>
      <c r="C181" s="1865" t="s">
        <v>449</v>
      </c>
      <c r="D181" s="1866"/>
      <c r="E181" s="794">
        <f>IF(SUMIFS(障害学生情報入力シート!$BD$25:$BD$1024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1" s="795">
        <f>IF(SUMIFS(障害学生情報入力シート!$BD$25:$BD$1024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1" s="795">
        <f>IF(SUMIFS(障害学生情報入力シート!$BD$25:$BD$1024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1" s="795">
        <f>IF(SUMIFS(障害学生情報入力シート!$BD$25:$BD$1024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1" s="795">
        <f>IF(SUMIFS(障害学生情報入力シート!$BD$25:$BD$1024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1" s="859"/>
      <c r="K181" s="860"/>
      <c r="L181" s="860"/>
      <c r="M181" s="860"/>
      <c r="N181" s="860"/>
      <c r="O181" s="861"/>
      <c r="P181" s="795">
        <f>IF(SUMIFS(障害学生情報入力シート!$BD$25:$BD$1024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1" s="859"/>
      <c r="R181" s="860"/>
      <c r="S181" s="860"/>
      <c r="T181" s="860"/>
      <c r="U181" s="860"/>
      <c r="V181" s="860"/>
      <c r="W181" s="860"/>
      <c r="X181" s="860"/>
      <c r="Y181" s="860"/>
      <c r="Z181" s="862"/>
      <c r="AA181" s="858">
        <f t="shared" si="9"/>
        <v>0</v>
      </c>
    </row>
    <row r="182" spans="1:28" ht="15" hidden="1" customHeight="1" thickTop="1" thickBot="1" x14ac:dyDescent="0.45">
      <c r="A182" s="1842"/>
      <c r="B182" s="857">
        <v>7</v>
      </c>
      <c r="C182" s="1865" t="s">
        <v>154</v>
      </c>
      <c r="D182" s="1866"/>
      <c r="E182" s="794">
        <f>IF(SUMIFS(障害学生情報入力シート!$BE$25:$BE$1024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2" s="795">
        <f>IF(SUMIFS(障害学生情報入力シート!$BE$25:$BE$1024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2" s="795">
        <f>IF(SUMIFS(障害学生情報入力シート!$BE$25:$BE$1024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2" s="795">
        <f>IF(SUMIFS(障害学生情報入力シート!$BE$25:$BE$1024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2" s="795">
        <f>IF(SUMIFS(障害学生情報入力シート!$BE$25:$BE$1024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2" s="795">
        <f>IF(SUMIFS(障害学生情報入力シート!$BE$25:$BE$1024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2" s="795">
        <f>IF(SUMIFS(障害学生情報入力シート!$BE$25:$BE$1024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2" s="795">
        <f>IF(SUMIFS(障害学生情報入力シート!$BE$25:$BE$1024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2" s="795">
        <f>IF(SUMIFS(障害学生情報入力シート!$BE$25:$BE$1024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2" s="795">
        <f>IF(SUMIFS(障害学生情報入力シート!$BE$25:$BE$1024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2" s="795">
        <f>IF(SUMIFS(障害学生情報入力シート!$BE$25:$BE$1024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2" s="795">
        <f>IF(SUMIFS(障害学生情報入力シート!$BE$25:$BE$1024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2" s="795">
        <f>IF(SUMIFS(障害学生情報入力シート!$BE$25:$BE$1024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2" s="795">
        <f>IF(SUMIFS(障害学生情報入力シート!$BE$25:$BE$1024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2" s="795">
        <f>IF(SUMIFS(障害学生情報入力シート!$BE$25:$BE$1024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2" s="795">
        <f>IF(SUMIFS(障害学生情報入力シート!$BE$25:$BE$1024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2" s="795">
        <f>IF(SUMIFS(障害学生情報入力シート!$BE$25:$BE$1024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2" s="795">
        <f>IF(SUMIFS(障害学生情報入力シート!$BE$25:$BE$1024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2" s="795">
        <f>IF(SUMIFS(障害学生情報入力シート!$BE$25:$BE$1024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2" s="795">
        <f>IF(SUMIFS(障害学生情報入力シート!$BE$25:$BE$1024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2" s="795">
        <f>IF(SUMIFS(障害学生情報入力シート!$BE$25:$BE$1024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2" s="796">
        <f>IF(SUMIFS(障害学生情報入力シート!$BE$25:$BE$1024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2" s="858">
        <f t="shared" si="9"/>
        <v>0</v>
      </c>
    </row>
    <row r="183" spans="1:28" ht="15" hidden="1" customHeight="1" thickTop="1" thickBot="1" x14ac:dyDescent="0.45">
      <c r="A183" s="1842"/>
      <c r="B183" s="857">
        <v>8</v>
      </c>
      <c r="C183" s="1865" t="s">
        <v>155</v>
      </c>
      <c r="D183" s="1866"/>
      <c r="E183" s="794">
        <f>IF(SUMIFS(障害学生情報入力シート!$BF$25:$BF$1024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3" s="795">
        <f>IF(SUMIFS(障害学生情報入力シート!$BF$25:$BF$1024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3" s="795">
        <f>IF(SUMIFS(障害学生情報入力シート!$BF$25:$BF$1024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3" s="795">
        <f>IF(SUMIFS(障害学生情報入力シート!$BF$25:$BF$1024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3" s="795">
        <f>IF(SUMIFS(障害学生情報入力シート!$BF$25:$BF$1024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3" s="795">
        <f>IF(SUMIFS(障害学生情報入力シート!$BF$25:$BF$1024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3" s="795">
        <f>IF(SUMIFS(障害学生情報入力シート!$BF$25:$BF$1024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3" s="795">
        <f>IF(SUMIFS(障害学生情報入力シート!$BF$25:$BF$1024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3" s="795">
        <f>IF(SUMIFS(障害学生情報入力シート!$BF$25:$BF$1024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3" s="795">
        <f>IF(SUMIFS(障害学生情報入力シート!$BF$25:$BF$1024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3" s="795">
        <f>IF(SUMIFS(障害学生情報入力シート!$BF$25:$BF$1024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3" s="795">
        <f>IF(SUMIFS(障害学生情報入力シート!$BF$25:$BF$1024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3" s="795">
        <f>IF(SUMIFS(障害学生情報入力シート!$BF$25:$BF$1024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3" s="795">
        <f>IF(SUMIFS(障害学生情報入力シート!$BF$25:$BF$1024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3" s="795">
        <f>IF(SUMIFS(障害学生情報入力シート!$BF$25:$BF$1024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3" s="795">
        <f>IF(SUMIFS(障害学生情報入力シート!$BF$25:$BF$1024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3" s="795">
        <f>IF(SUMIFS(障害学生情報入力シート!$BF$25:$BF$1024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3" s="795">
        <f>IF(SUMIFS(障害学生情報入力シート!$BF$25:$BF$1024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3" s="795">
        <f>IF(SUMIFS(障害学生情報入力シート!$BF$25:$BF$1024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3" s="795">
        <f>IF(SUMIFS(障害学生情報入力シート!$BF$25:$BF$1024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3" s="795">
        <f>IF(SUMIFS(障害学生情報入力シート!$BF$25:$BF$1024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3" s="796">
        <f>IF(SUMIFS(障害学生情報入力シート!$BF$25:$BF$1024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3" s="858">
        <f t="shared" si="9"/>
        <v>0</v>
      </c>
      <c r="AB183" s="742"/>
    </row>
    <row r="184" spans="1:28" ht="15" hidden="1" customHeight="1" thickTop="1" thickBot="1" x14ac:dyDescent="0.45">
      <c r="A184" s="1842"/>
      <c r="B184" s="857">
        <v>9</v>
      </c>
      <c r="C184" s="1865" t="s">
        <v>450</v>
      </c>
      <c r="D184" s="1866"/>
      <c r="E184" s="794">
        <f>IF(SUMIFS(障害学生情報入力シート!$BG$25:$BG$1024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4" s="795">
        <f>IF(SUMIFS(障害学生情報入力シート!$BG$25:$BG$1024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4" s="795">
        <f>IF(SUMIFS(障害学生情報入力シート!$BG$25:$BG$1024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4" s="795">
        <f>IF(SUMIFS(障害学生情報入力シート!$BG$25:$BG$1024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4" s="795">
        <f>IF(SUMIFS(障害学生情報入力シート!$BG$25:$BG$1024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4" s="795">
        <f>IF(SUMIFS(障害学生情報入力シート!$BG$25:$BG$1024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4" s="795">
        <f>IF(SUMIFS(障害学生情報入力シート!$BG$25:$BG$1024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4" s="795">
        <f>IF(SUMIFS(障害学生情報入力シート!$BG$25:$BG$1024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4" s="795">
        <f>IF(SUMIFS(障害学生情報入力シート!$BG$25:$BG$1024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4" s="795">
        <f>IF(SUMIFS(障害学生情報入力シート!$BG$25:$BG$1024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4" s="795">
        <f>IF(SUMIFS(障害学生情報入力シート!$BG$25:$BG$1024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4" s="795">
        <f>IF(SUMIFS(障害学生情報入力シート!$BG$25:$BG$1024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4" s="795">
        <f>IF(SUMIFS(障害学生情報入力シート!$BG$25:$BG$1024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4" s="795">
        <f>IF(SUMIFS(障害学生情報入力シート!$BG$25:$BG$1024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4" s="795">
        <f>IF(SUMIFS(障害学生情報入力シート!$BG$25:$BG$1024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4" s="795">
        <f>IF(SUMIFS(障害学生情報入力シート!$BG$25:$BG$1024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4" s="795">
        <f>IF(SUMIFS(障害学生情報入力シート!$BG$25:$BG$1024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4" s="795">
        <f>IF(SUMIFS(障害学生情報入力シート!$BG$25:$BG$1024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4" s="795">
        <f>IF(SUMIFS(障害学生情報入力シート!$BG$25:$BG$1024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4" s="795">
        <f>IF(SUMIFS(障害学生情報入力シート!$BG$25:$BG$1024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4" s="795">
        <f>IF(SUMIFS(障害学生情報入力シート!$BG$25:$BG$1024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4" s="796">
        <f>IF(SUMIFS(障害学生情報入力シート!$BG$25:$BG$1024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4" s="858">
        <f t="shared" si="9"/>
        <v>0</v>
      </c>
    </row>
    <row r="185" spans="1:28" ht="15" hidden="1" customHeight="1" thickTop="1" thickBot="1" x14ac:dyDescent="0.45">
      <c r="A185" s="1842"/>
      <c r="B185" s="863">
        <v>10</v>
      </c>
      <c r="C185" s="1850" t="s">
        <v>451</v>
      </c>
      <c r="D185" s="1851"/>
      <c r="E185" s="794">
        <f>IF(SUMIFS(障害学生情報入力シート!$BH$25:$BH$1024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5" s="795">
        <f>IF(SUMIFS(障害学生情報入力シート!$BH$25:$BH$1024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5" s="795">
        <f>IF(SUMIFS(障害学生情報入力シート!$BH$25:$BH$1024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5" s="795">
        <f>IF(SUMIFS(障害学生情報入力シート!$BH$25:$BH$1024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5" s="795">
        <f>IF(SUMIFS(障害学生情報入力シート!$BH$25:$BH$1024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5" s="795">
        <f>IF(SUMIFS(障害学生情報入力シート!$BH$25:$BH$1024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5" s="795">
        <f>IF(SUMIFS(障害学生情報入力シート!$BH$25:$BH$1024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5" s="795">
        <f>IF(SUMIFS(障害学生情報入力シート!$BH$25:$BH$1024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5" s="795">
        <f>IF(SUMIFS(障害学生情報入力シート!$BH$25:$BH$1024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5" s="795">
        <f>IF(SUMIFS(障害学生情報入力シート!$BH$25:$BH$1024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5" s="795">
        <f>IF(SUMIFS(障害学生情報入力シート!$BH$25:$BH$1024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5" s="795">
        <f>IF(SUMIFS(障害学生情報入力シート!$BH$25:$BH$1024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5" s="795">
        <f>IF(SUMIFS(障害学生情報入力シート!$BH$25:$BH$1024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5" s="795">
        <f>IF(SUMIFS(障害学生情報入力シート!$BH$25:$BH$1024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5" s="795">
        <f>IF(SUMIFS(障害学生情報入力シート!$BH$25:$BH$1024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5" s="795">
        <f>IF(SUMIFS(障害学生情報入力シート!$BH$25:$BH$1024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5" s="795">
        <f>IF(SUMIFS(障害学生情報入力シート!$BH$25:$BH$1024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5" s="795">
        <f>IF(SUMIFS(障害学生情報入力シート!$BH$25:$BH$1024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5" s="795">
        <f>IF(SUMIFS(障害学生情報入力シート!$BH$25:$BH$1024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5" s="795">
        <f>IF(SUMIFS(障害学生情報入力シート!$BH$25:$BH$1024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5" s="795">
        <f>IF(SUMIFS(障害学生情報入力シート!$BH$25:$BH$1024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5" s="796">
        <f>IF(SUMIFS(障害学生情報入力シート!$BH$25:$BH$1024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5" s="864">
        <f t="shared" si="9"/>
        <v>0</v>
      </c>
    </row>
    <row r="186" spans="1:28" ht="15" hidden="1" customHeight="1" thickTop="1" thickBot="1" x14ac:dyDescent="0.45">
      <c r="A186" s="1842"/>
      <c r="B186" s="865">
        <v>11</v>
      </c>
      <c r="C186" s="1867" t="s">
        <v>452</v>
      </c>
      <c r="D186" s="1868"/>
      <c r="E186" s="794">
        <f>IF(SUMIFS(障害学生情報入力シート!$BI$25:$BI$1024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6" s="795">
        <f>IF(SUMIFS(障害学生情報入力シート!$BI$25:$BI$1024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6" s="795">
        <f>IF(SUMIFS(障害学生情報入力シート!$BI$25:$BI$1024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6" s="795">
        <f>IF(SUMIFS(障害学生情報入力シート!$BI$25:$BI$1024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6" s="795">
        <f>IF(SUMIFS(障害学生情報入力シート!$BI$25:$BI$1024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6" s="795">
        <f>IF(SUMIFS(障害学生情報入力シート!$BI$25:$BI$1024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6" s="795">
        <f>IF(SUMIFS(障害学生情報入力シート!$BI$25:$BI$1024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6" s="795">
        <f>IF(SUMIFS(障害学生情報入力シート!$BI$25:$BI$1024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6" s="795">
        <f>IF(SUMIFS(障害学生情報入力シート!$BI$25:$BI$1024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6" s="795">
        <f>IF(SUMIFS(障害学生情報入力シート!$BI$25:$BI$1024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6" s="795">
        <f>IF(SUMIFS(障害学生情報入力シート!$BI$25:$BI$1024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6" s="795">
        <f>IF(SUMIFS(障害学生情報入力シート!$BI$25:$BI$1024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6" s="795">
        <f>IF(SUMIFS(障害学生情報入力シート!$BI$25:$BI$1024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6" s="795">
        <f>IF(SUMIFS(障害学生情報入力シート!$BI$25:$BI$1024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6" s="795">
        <f>IF(SUMIFS(障害学生情報入力シート!$BI$25:$BI$1024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6" s="795">
        <f>IF(SUMIFS(障害学生情報入力シート!$BI$25:$BI$1024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6" s="795">
        <f>IF(SUMIFS(障害学生情報入力シート!$BI$25:$BI$1024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6" s="795">
        <f>IF(SUMIFS(障害学生情報入力シート!$BI$25:$BI$1024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6" s="795">
        <f>IF(SUMIFS(障害学生情報入力シート!$BI$25:$BI$1024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6" s="795">
        <f>IF(SUMIFS(障害学生情報入力シート!$BI$25:$BI$1024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6" s="795">
        <f>IF(SUMIFS(障害学生情報入力シート!$BI$25:$BI$1024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6" s="796">
        <f>IF(SUMIFS(障害学生情報入力シート!$BI$25:$BI$1024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6" s="866">
        <f t="shared" si="9"/>
        <v>0</v>
      </c>
    </row>
    <row r="187" spans="1:28" ht="15" hidden="1" customHeight="1" thickTop="1" thickBot="1" x14ac:dyDescent="0.45">
      <c r="A187" s="1842"/>
      <c r="B187" s="867">
        <v>12</v>
      </c>
      <c r="C187" s="1850" t="s">
        <v>453</v>
      </c>
      <c r="D187" s="1851"/>
      <c r="E187" s="794">
        <f>IF(SUMIFS(障害学生情報入力シート!$BJ$25:$BJ$1024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7" s="795">
        <f>IF(SUMIFS(障害学生情報入力シート!$BJ$25:$BJ$1024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7" s="795">
        <f>IF(SUMIFS(障害学生情報入力シート!$BJ$25:$BJ$1024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7" s="795">
        <f>IF(SUMIFS(障害学生情報入力シート!$BJ$25:$BJ$1024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7" s="795">
        <f>IF(SUMIFS(障害学生情報入力シート!$BJ$25:$BJ$1024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7" s="795">
        <f>IF(SUMIFS(障害学生情報入力シート!$BJ$25:$BJ$1024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7" s="795">
        <f>IF(SUMIFS(障害学生情報入力シート!$BJ$25:$BJ$1024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7" s="795">
        <f>IF(SUMIFS(障害学生情報入力シート!$BJ$25:$BJ$1024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7" s="795">
        <f>IF(SUMIFS(障害学生情報入力シート!$BJ$25:$BJ$1024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7" s="795">
        <f>IF(SUMIFS(障害学生情報入力シート!$BJ$25:$BJ$1024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7" s="795">
        <f>IF(SUMIFS(障害学生情報入力シート!$BJ$25:$BJ$1024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7" s="795">
        <f>IF(SUMIFS(障害学生情報入力シート!$BJ$25:$BJ$1024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7" s="795">
        <f>IF(SUMIFS(障害学生情報入力シート!$BJ$25:$BJ$1024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7" s="795">
        <f>IF(SUMIFS(障害学生情報入力シート!$BJ$25:$BJ$1024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7" s="795">
        <f>IF(SUMIFS(障害学生情報入力シート!$BJ$25:$BJ$1024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7" s="795">
        <f>IF(SUMIFS(障害学生情報入力シート!$BJ$25:$BJ$1024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7" s="795">
        <f>IF(SUMIFS(障害学生情報入力シート!$BJ$25:$BJ$1024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7" s="795">
        <f>IF(SUMIFS(障害学生情報入力シート!$BJ$25:$BJ$1024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7" s="795">
        <f>IF(SUMIFS(障害学生情報入力シート!$BJ$25:$BJ$1024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7" s="795">
        <f>IF(SUMIFS(障害学生情報入力シート!$BJ$25:$BJ$1024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7" s="795">
        <f>IF(SUMIFS(障害学生情報入力シート!$BJ$25:$BJ$1024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7" s="796">
        <f>IF(SUMIFS(障害学生情報入力シート!$BJ$25:$BJ$1024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7" s="864">
        <f t="shared" si="9"/>
        <v>0</v>
      </c>
    </row>
    <row r="188" spans="1:28" ht="15" hidden="1" customHeight="1" thickTop="1" thickBot="1" x14ac:dyDescent="0.45">
      <c r="A188" s="1842"/>
      <c r="B188" s="867">
        <v>13</v>
      </c>
      <c r="C188" s="1850" t="s">
        <v>454</v>
      </c>
      <c r="D188" s="1851"/>
      <c r="E188" s="794">
        <f>IF(SUMIFS(障害学生情報入力シート!$BK$25:$BK$1024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8" s="795">
        <f>IF(SUMIFS(障害学生情報入力シート!$BK$25:$BK$1024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8" s="795">
        <f>IF(SUMIFS(障害学生情報入力シート!$BK$25:$BK$1024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8" s="795">
        <f>IF(SUMIFS(障害学生情報入力シート!$BK$25:$BK$1024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8" s="795">
        <f>IF(SUMIFS(障害学生情報入力シート!$BK$25:$BK$1024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8" s="795">
        <f>IF(SUMIFS(障害学生情報入力シート!$BK$25:$BK$1024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8" s="795">
        <f>IF(SUMIFS(障害学生情報入力シート!$BK$25:$BK$1024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8" s="795">
        <f>IF(SUMIFS(障害学生情報入力シート!$BK$25:$BK$1024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8" s="795">
        <f>IF(SUMIFS(障害学生情報入力シート!$BK$25:$BK$1024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8" s="795">
        <f>IF(SUMIFS(障害学生情報入力シート!$BK$25:$BK$1024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8" s="795">
        <f>IF(SUMIFS(障害学生情報入力シート!$BK$25:$BK$1024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8" s="795">
        <f>IF(SUMIFS(障害学生情報入力シート!$BK$25:$BK$1024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8" s="795">
        <f>IF(SUMIFS(障害学生情報入力シート!$BK$25:$BK$1024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8" s="795">
        <f>IF(SUMIFS(障害学生情報入力シート!$BK$25:$BK$1024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8" s="795">
        <f>IF(SUMIFS(障害学生情報入力シート!$BK$25:$BK$1024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8" s="795">
        <f>IF(SUMIFS(障害学生情報入力シート!$BK$25:$BK$1024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8" s="795">
        <f>IF(SUMIFS(障害学生情報入力シート!$BK$25:$BK$1024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8" s="795">
        <f>IF(SUMIFS(障害学生情報入力シート!$BK$25:$BK$1024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8" s="795">
        <f>IF(SUMIFS(障害学生情報入力シート!$BK$25:$BK$1024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8" s="795">
        <f>IF(SUMIFS(障害学生情報入力シート!$BK$25:$BK$1024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8" s="795">
        <f>IF(SUMIFS(障害学生情報入力シート!$BK$25:$BK$1024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8" s="796">
        <f>IF(SUMIFS(障害学生情報入力シート!$BK$25:$BK$1024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8" s="864">
        <f t="shared" si="9"/>
        <v>0</v>
      </c>
    </row>
    <row r="189" spans="1:28" ht="15" hidden="1" customHeight="1" thickTop="1" thickBot="1" x14ac:dyDescent="0.45">
      <c r="A189" s="1842"/>
      <c r="B189" s="867">
        <v>14</v>
      </c>
      <c r="C189" s="1850" t="s">
        <v>455</v>
      </c>
      <c r="D189" s="1851"/>
      <c r="E189" s="794">
        <f>IF(SUMIFS(障害学生情報入力シート!$BL$25:$BL$1024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9" s="795">
        <f>IF(SUMIFS(障害学生情報入力シート!$BL$25:$BL$1024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9" s="795">
        <f>IF(SUMIFS(障害学生情報入力シート!$BL$25:$BL$1024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9" s="795">
        <f>IF(SUMIFS(障害学生情報入力シート!$BL$25:$BL$1024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9" s="795">
        <f>IF(SUMIFS(障害学生情報入力シート!$BL$25:$BL$1024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9" s="795">
        <f>IF(SUMIFS(障害学生情報入力シート!$BL$25:$BL$1024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9" s="795">
        <f>IF(SUMIFS(障害学生情報入力シート!$BL$25:$BL$1024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9" s="795">
        <f>IF(SUMIFS(障害学生情報入力シート!$BL$25:$BL$1024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9" s="795">
        <f>IF(SUMIFS(障害学生情報入力シート!$BL$25:$BL$1024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9" s="795">
        <f>IF(SUMIFS(障害学生情報入力シート!$BL$25:$BL$1024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9" s="795">
        <f>IF(SUMIFS(障害学生情報入力シート!$BL$25:$BL$1024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9" s="795">
        <f>IF(SUMIFS(障害学生情報入力シート!$BL$25:$BL$1024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9" s="795">
        <f>IF(SUMIFS(障害学生情報入力シート!$BL$25:$BL$1024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9" s="795">
        <f>IF(SUMIFS(障害学生情報入力シート!$BL$25:$BL$1024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9" s="795">
        <f>IF(SUMIFS(障害学生情報入力シート!$BL$25:$BL$1024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9" s="795">
        <f>IF(SUMIFS(障害学生情報入力シート!$BL$25:$BL$1024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9" s="795">
        <f>IF(SUMIFS(障害学生情報入力シート!$BL$25:$BL$1024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9" s="795">
        <f>IF(SUMIFS(障害学生情報入力シート!$BL$25:$BL$1024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9" s="795">
        <f>IF(SUMIFS(障害学生情報入力シート!$BL$25:$BL$1024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9" s="795">
        <f>IF(SUMIFS(障害学生情報入力シート!$BL$25:$BL$1024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9" s="795">
        <f>IF(SUMIFS(障害学生情報入力シート!$BL$25:$BL$1024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9" s="796">
        <f>IF(SUMIFS(障害学生情報入力シート!$BL$25:$BL$1024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9" s="864">
        <f t="shared" si="9"/>
        <v>0</v>
      </c>
    </row>
    <row r="190" spans="1:28" ht="15" hidden="1" customHeight="1" thickTop="1" thickBot="1" x14ac:dyDescent="0.45">
      <c r="A190" s="1842"/>
      <c r="B190" s="867">
        <v>15</v>
      </c>
      <c r="C190" s="1850" t="s">
        <v>456</v>
      </c>
      <c r="D190" s="1851"/>
      <c r="E190" s="794">
        <f>IF(SUMIFS(障害学生情報入力シート!$BM$25:$BM$1024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0" s="795">
        <f>IF(SUMIFS(障害学生情報入力シート!$BM$25:$BM$1024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0" s="795">
        <f>IF(SUMIFS(障害学生情報入力シート!$BM$25:$BM$1024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0" s="795">
        <f>IF(SUMIFS(障害学生情報入力シート!$BM$25:$BM$1024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0" s="795">
        <f>IF(SUMIFS(障害学生情報入力シート!$BM$25:$BM$1024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0" s="795">
        <f>IF(SUMIFS(障害学生情報入力シート!$BM$25:$BM$1024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0" s="795">
        <f>IF(SUMIFS(障害学生情報入力シート!$BM$25:$BM$1024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0" s="795">
        <f>IF(SUMIFS(障害学生情報入力シート!$BM$25:$BM$1024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0" s="795">
        <f>IF(SUMIFS(障害学生情報入力シート!$BM$25:$BM$1024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0" s="795">
        <f>IF(SUMIFS(障害学生情報入力シート!$BM$25:$BM$1024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0" s="795">
        <f>IF(SUMIFS(障害学生情報入力シート!$BM$25:$BM$1024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0" s="795">
        <f>IF(SUMIFS(障害学生情報入力シート!$BM$25:$BM$1024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0" s="795">
        <f>IF(SUMIFS(障害学生情報入力シート!$BM$25:$BM$1024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0" s="795">
        <f>IF(SUMIFS(障害学生情報入力シート!$BM$25:$BM$1024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0" s="795">
        <f>IF(SUMIFS(障害学生情報入力シート!$BM$25:$BM$1024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0" s="795">
        <f>IF(SUMIFS(障害学生情報入力シート!$BM$25:$BM$1024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0" s="795">
        <f>IF(SUMIFS(障害学生情報入力シート!$BM$25:$BM$1024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0" s="795">
        <f>IF(SUMIFS(障害学生情報入力シート!$BM$25:$BM$1024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0" s="795">
        <f>IF(SUMIFS(障害学生情報入力シート!$BM$25:$BM$1024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0" s="795">
        <f>IF(SUMIFS(障害学生情報入力シート!$BM$25:$BM$1024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0" s="795">
        <f>IF(SUMIFS(障害学生情報入力シート!$BM$25:$BM$1024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0" s="796">
        <f>IF(SUMIFS(障害学生情報入力シート!$BM$25:$BM$1024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0" s="864">
        <f t="shared" si="9"/>
        <v>0</v>
      </c>
    </row>
    <row r="191" spans="1:28" ht="15" hidden="1" customHeight="1" thickTop="1" thickBot="1" x14ac:dyDescent="0.45">
      <c r="A191" s="1842"/>
      <c r="B191" s="868">
        <v>16</v>
      </c>
      <c r="C191" s="1850" t="s">
        <v>457</v>
      </c>
      <c r="D191" s="1851"/>
      <c r="E191" s="794">
        <f>IF(SUMIFS(障害学生情報入力シート!$BN$25:$BN$1024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1" s="795">
        <f>IF(SUMIFS(障害学生情報入力シート!$BN$25:$BN$1024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1" s="795">
        <f>IF(SUMIFS(障害学生情報入力シート!$BN$25:$BN$1024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1" s="795">
        <f>IF(SUMIFS(障害学生情報入力シート!$BN$25:$BN$1024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1" s="795">
        <f>IF(SUMIFS(障害学生情報入力シート!$BN$25:$BN$1024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1" s="795">
        <f>IF(SUMIFS(障害学生情報入力シート!$BN$25:$BN$1024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1" s="795">
        <f>IF(SUMIFS(障害学生情報入力シート!$BN$25:$BN$1024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1" s="795">
        <f>IF(SUMIFS(障害学生情報入力シート!$BN$25:$BN$1024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1" s="795">
        <f>IF(SUMIFS(障害学生情報入力シート!$BN$25:$BN$1024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1" s="795">
        <f>IF(SUMIFS(障害学生情報入力シート!$BN$25:$BN$1024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1" s="795">
        <f>IF(SUMIFS(障害学生情報入力シート!$BN$25:$BN$1024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1" s="795">
        <f>IF(SUMIFS(障害学生情報入力シート!$BN$25:$BN$1024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1" s="795">
        <f>IF(SUMIFS(障害学生情報入力シート!$BN$25:$BN$1024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1" s="795">
        <f>IF(SUMIFS(障害学生情報入力シート!$BN$25:$BN$1024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1" s="795">
        <f>IF(SUMIFS(障害学生情報入力シート!$BN$25:$BN$1024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1" s="795">
        <f>IF(SUMIFS(障害学生情報入力シート!$BN$25:$BN$1024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1" s="795">
        <f>IF(SUMIFS(障害学生情報入力シート!$BN$25:$BN$1024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1" s="795">
        <f>IF(SUMIFS(障害学生情報入力シート!$BN$25:$BN$1024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1" s="795">
        <f>IF(SUMIFS(障害学生情報入力シート!$BN$25:$BN$1024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1" s="795">
        <f>IF(SUMIFS(障害学生情報入力シート!$BN$25:$BN$1024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1" s="795">
        <f>IF(SUMIFS(障害学生情報入力シート!$BN$25:$BN$1024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1" s="796">
        <f>IF(SUMIFS(障害学生情報入力シート!$BN$25:$BN$1024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1" s="864">
        <f t="shared" si="9"/>
        <v>0</v>
      </c>
    </row>
    <row r="192" spans="1:28" ht="15" hidden="1" customHeight="1" thickTop="1" thickBot="1" x14ac:dyDescent="0.45">
      <c r="A192" s="1842"/>
      <c r="B192" s="867">
        <v>17</v>
      </c>
      <c r="C192" s="1850" t="s">
        <v>458</v>
      </c>
      <c r="D192" s="1851"/>
      <c r="E192" s="794">
        <f>IF(SUMIFS(障害学生情報入力シート!$BO$25:$BO$1024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2" s="795">
        <f>IF(SUMIFS(障害学生情報入力シート!$BO$25:$BO$1024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2" s="795">
        <f>IF(SUMIFS(障害学生情報入力シート!$BO$25:$BO$1024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2" s="795">
        <f>IF(SUMIFS(障害学生情報入力シート!$BO$25:$BO$1024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2" s="795">
        <f>IF(SUMIFS(障害学生情報入力シート!$BO$25:$BO$1024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2" s="795">
        <f>IF(SUMIFS(障害学生情報入力シート!$BO$25:$BO$1024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2" s="795">
        <f>IF(SUMIFS(障害学生情報入力シート!$BO$25:$BO$1024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2" s="795">
        <f>IF(SUMIFS(障害学生情報入力シート!$BO$25:$BO$1024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2" s="795">
        <f>IF(SUMIFS(障害学生情報入力シート!$BO$25:$BO$1024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2" s="795">
        <f>IF(SUMIFS(障害学生情報入力シート!$BO$25:$BO$1024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2" s="795">
        <f>IF(SUMIFS(障害学生情報入力シート!$BO$25:$BO$1024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2" s="795">
        <f>IF(SUMIFS(障害学生情報入力シート!$BO$25:$BO$1024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2" s="795">
        <f>IF(SUMIFS(障害学生情報入力シート!$BO$25:$BO$1024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2" s="795">
        <f>IF(SUMIFS(障害学生情報入力シート!$BO$25:$BO$1024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2" s="795">
        <f>IF(SUMIFS(障害学生情報入力シート!$BO$25:$BO$1024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2" s="795">
        <f>IF(SUMIFS(障害学生情報入力シート!$BO$25:$BO$1024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2" s="795">
        <f>IF(SUMIFS(障害学生情報入力シート!$BO$25:$BO$1024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2" s="795">
        <f>IF(SUMIFS(障害学生情報入力シート!$BO$25:$BO$1024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2" s="795">
        <f>IF(SUMIFS(障害学生情報入力シート!$BO$25:$BO$1024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2" s="795">
        <f>IF(SUMIFS(障害学生情報入力シート!$BO$25:$BO$1024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2" s="795">
        <f>IF(SUMIFS(障害学生情報入力シート!$BO$25:$BO$1024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2" s="796">
        <f>IF(SUMIFS(障害学生情報入力シート!$BO$25:$BO$1024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2" s="864">
        <f t="shared" si="9"/>
        <v>0</v>
      </c>
    </row>
    <row r="193" spans="1:27" ht="15" hidden="1" customHeight="1" thickTop="1" thickBot="1" x14ac:dyDescent="0.45">
      <c r="A193" s="1842"/>
      <c r="B193" s="867">
        <v>18</v>
      </c>
      <c r="C193" s="1850" t="s">
        <v>459</v>
      </c>
      <c r="D193" s="1851"/>
      <c r="E193" s="869"/>
      <c r="F193" s="861"/>
      <c r="G193" s="795">
        <f>IF(SUMIFS(障害学生情報入力シート!$BP$25:$BP$1024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3" s="795">
        <f>IF(SUMIFS(障害学生情報入力シート!$BP$25:$BP$1024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3" s="795">
        <f>IF(SUMIFS(障害学生情報入力シート!$BP$25:$BP$1024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3" s="859"/>
      <c r="K193" s="860"/>
      <c r="L193" s="860"/>
      <c r="M193" s="860"/>
      <c r="N193" s="860"/>
      <c r="O193" s="861"/>
      <c r="P193" s="795">
        <f>IF(SUMIFS(障害学生情報入力シート!$BP$25:$BP$1024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3" s="859"/>
      <c r="R193" s="860"/>
      <c r="S193" s="860"/>
      <c r="T193" s="860"/>
      <c r="U193" s="860"/>
      <c r="V193" s="860"/>
      <c r="W193" s="860"/>
      <c r="X193" s="860"/>
      <c r="Y193" s="860"/>
      <c r="Z193" s="862"/>
      <c r="AA193" s="864">
        <f t="shared" si="9"/>
        <v>0</v>
      </c>
    </row>
    <row r="194" spans="1:27" ht="15" hidden="1" customHeight="1" thickTop="1" thickBot="1" x14ac:dyDescent="0.45">
      <c r="A194" s="1842"/>
      <c r="B194" s="867">
        <v>19</v>
      </c>
      <c r="C194" s="1850" t="s">
        <v>460</v>
      </c>
      <c r="D194" s="1851"/>
      <c r="E194" s="794">
        <f>IF(SUMIFS(障害学生情報入力シート!$BQ$25:$BQ$1024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4" s="795">
        <f>IF(SUMIFS(障害学生情報入力シート!$BQ$25:$BQ$1024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4" s="795">
        <f>IF(SUMIFS(障害学生情報入力シート!$BQ$25:$BQ$1024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4" s="795">
        <f>IF(SUMIFS(障害学生情報入力シート!$BQ$25:$BQ$1024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4" s="795">
        <f>IF(SUMIFS(障害学生情報入力シート!$BQ$25:$BQ$1024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4" s="795">
        <f>IF(SUMIFS(障害学生情報入力シート!$BQ$25:$BQ$1024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4" s="795">
        <f>IF(SUMIFS(障害学生情報入力シート!$BQ$25:$BQ$1024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4" s="795">
        <f>IF(SUMIFS(障害学生情報入力シート!$BQ$25:$BQ$1024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4" s="795">
        <f>IF(SUMIFS(障害学生情報入力シート!$BQ$25:$BQ$1024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4" s="795">
        <f>IF(SUMIFS(障害学生情報入力シート!$BQ$25:$BQ$1024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4" s="795">
        <f>IF(SUMIFS(障害学生情報入力シート!$BQ$25:$BQ$1024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4" s="795">
        <f>IF(SUMIFS(障害学生情報入力シート!$BQ$25:$BQ$1024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4" s="795">
        <f>IF(SUMIFS(障害学生情報入力シート!$BQ$25:$BQ$1024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4" s="795">
        <f>IF(SUMIFS(障害学生情報入力シート!$BQ$25:$BQ$1024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4" s="795">
        <f>IF(SUMIFS(障害学生情報入力シート!$BQ$25:$BQ$1024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4" s="795">
        <f>IF(SUMIFS(障害学生情報入力シート!$BQ$25:$BQ$1024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4" s="795">
        <f>IF(SUMIFS(障害学生情報入力シート!$BQ$25:$BQ$1024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4" s="795">
        <f>IF(SUMIFS(障害学生情報入力シート!$BQ$25:$BQ$1024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4" s="795">
        <f>IF(SUMIFS(障害学生情報入力シート!$BQ$25:$BQ$1024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4" s="795">
        <f>IF(SUMIFS(障害学生情報入力シート!$BQ$25:$BQ$1024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4" s="795">
        <f>IF(SUMIFS(障害学生情報入力シート!$BQ$25:$BQ$1024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4" s="796">
        <f>IF(SUMIFS(障害学生情報入力シート!$BQ$25:$BQ$1024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4" s="864">
        <f t="shared" si="9"/>
        <v>0</v>
      </c>
    </row>
    <row r="195" spans="1:27" ht="15" hidden="1" customHeight="1" thickTop="1" thickBot="1" x14ac:dyDescent="0.45">
      <c r="A195" s="1842"/>
      <c r="B195" s="867">
        <v>20</v>
      </c>
      <c r="C195" s="1850" t="s">
        <v>461</v>
      </c>
      <c r="D195" s="1851"/>
      <c r="E195" s="794">
        <f>IF(SUMIFS(障害学生情報入力シート!$BR$25:$BR$1024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5" s="795">
        <f>IF(SUMIFS(障害学生情報入力シート!$BR$25:$BR$1024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5" s="795">
        <f>IF(SUMIFS(障害学生情報入力シート!$BR$25:$BR$1024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5" s="795">
        <f>IF(SUMIFS(障害学生情報入力シート!$BR$25:$BR$1024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5" s="795">
        <f>IF(SUMIFS(障害学生情報入力シート!$BR$25:$BR$1024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5" s="795">
        <f>IF(SUMIFS(障害学生情報入力シート!$BR$25:$BR$1024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5" s="795">
        <f>IF(SUMIFS(障害学生情報入力シート!$BR$25:$BR$1024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5" s="795">
        <f>IF(SUMIFS(障害学生情報入力シート!$BR$25:$BR$1024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5" s="795">
        <f>IF(SUMIFS(障害学生情報入力シート!$BR$25:$BR$1024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5" s="795">
        <f>IF(SUMIFS(障害学生情報入力シート!$BR$25:$BR$1024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5" s="795">
        <f>IF(SUMIFS(障害学生情報入力シート!$BR$25:$BR$1024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5" s="795">
        <f>IF(SUMIFS(障害学生情報入力シート!$BR$25:$BR$1024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5" s="795">
        <f>IF(SUMIFS(障害学生情報入力シート!$BR$25:$BR$1024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5" s="795">
        <f>IF(SUMIFS(障害学生情報入力シート!$BR$25:$BR$1024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5" s="795">
        <f>IF(SUMIFS(障害学生情報入力シート!$BR$25:$BR$1024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5" s="795">
        <f>IF(SUMIFS(障害学生情報入力シート!$BR$25:$BR$1024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5" s="795">
        <f>IF(SUMIFS(障害学生情報入力シート!$BR$25:$BR$1024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5" s="795">
        <f>IF(SUMIFS(障害学生情報入力シート!$BR$25:$BR$1024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5" s="795">
        <f>IF(SUMIFS(障害学生情報入力シート!$BR$25:$BR$1024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5" s="795">
        <f>IF(SUMIFS(障害学生情報入力シート!$BR$25:$BR$1024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5" s="795">
        <f>IF(SUMIFS(障害学生情報入力シート!$BR$25:$BR$1024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5" s="796">
        <f>IF(SUMIFS(障害学生情報入力シート!$BR$25:$BR$1024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5" s="864">
        <f t="shared" si="9"/>
        <v>0</v>
      </c>
    </row>
    <row r="196" spans="1:27" ht="15" hidden="1" customHeight="1" thickTop="1" thickBot="1" x14ac:dyDescent="0.45">
      <c r="A196" s="1842"/>
      <c r="B196" s="867">
        <v>21</v>
      </c>
      <c r="C196" s="1857" t="s">
        <v>462</v>
      </c>
      <c r="D196" s="1858"/>
      <c r="E196" s="794">
        <f>IF(SUMIFS(障害学生情報入力シート!$BS$25:$BS$1024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6" s="795">
        <f>IF(SUMIFS(障害学生情報入力シート!$BS$25:$BS$1024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6" s="795">
        <f>IF(SUMIFS(障害学生情報入力シート!$BS$25:$BS$1024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6" s="795">
        <f>IF(SUMIFS(障害学生情報入力シート!$BS$25:$BS$1024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6" s="795">
        <f>IF(SUMIFS(障害学生情報入力シート!$BS$25:$BS$1024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6" s="795">
        <f>IF(SUMIFS(障害学生情報入力シート!$BS$25:$BS$1024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6" s="795">
        <f>IF(SUMIFS(障害学生情報入力シート!$BS$25:$BS$1024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6" s="795">
        <f>IF(SUMIFS(障害学生情報入力シート!$BS$25:$BS$1024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6" s="795">
        <f>IF(SUMIFS(障害学生情報入力シート!$BS$25:$BS$1024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6" s="795">
        <f>IF(SUMIFS(障害学生情報入力シート!$BS$25:$BS$1024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6" s="795">
        <f>IF(SUMIFS(障害学生情報入力シート!$BS$25:$BS$1024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6" s="795">
        <f>IF(SUMIFS(障害学生情報入力シート!$BS$25:$BS$1024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6" s="795">
        <f>IF(SUMIFS(障害学生情報入力シート!$BS$25:$BS$1024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6" s="795">
        <f>IF(SUMIFS(障害学生情報入力シート!$BS$25:$BS$1024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6" s="795">
        <f>IF(SUMIFS(障害学生情報入力シート!$BS$25:$BS$1024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6" s="795">
        <f>IF(SUMIFS(障害学生情報入力シート!$BS$25:$BS$1024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6" s="795">
        <f>IF(SUMIFS(障害学生情報入力シート!$BS$25:$BS$1024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6" s="795">
        <f>IF(SUMIFS(障害学生情報入力シート!$BS$25:$BS$1024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6" s="795">
        <f>IF(SUMIFS(障害学生情報入力シート!$BS$25:$BS$1024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6" s="795">
        <f>IF(SUMIFS(障害学生情報入力シート!$BS$25:$BS$1024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6" s="795">
        <f>IF(SUMIFS(障害学生情報入力シート!$BS$25:$BS$1024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6" s="796">
        <f>IF(SUMIFS(障害学生情報入力シート!$BS$25:$BS$1024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6" s="864">
        <f t="shared" si="9"/>
        <v>0</v>
      </c>
    </row>
    <row r="197" spans="1:27" ht="15" hidden="1" customHeight="1" thickTop="1" thickBot="1" x14ac:dyDescent="0.45">
      <c r="A197" s="1842"/>
      <c r="B197" s="867">
        <v>22</v>
      </c>
      <c r="C197" s="1857" t="s">
        <v>463</v>
      </c>
      <c r="D197" s="1858"/>
      <c r="E197" s="794">
        <f>IF(SUMIFS(障害学生情報入力シート!$BT$25:$BT$1024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7" s="795">
        <f>IF(SUMIFS(障害学生情報入力シート!$BT$25:$BT$1024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7" s="795">
        <f>IF(SUMIFS(障害学生情報入力シート!$BT$25:$BT$1024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7" s="795">
        <f>IF(SUMIFS(障害学生情報入力シート!$BT$25:$BT$1024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7" s="795">
        <f>IF(SUMIFS(障害学生情報入力シート!$BT$25:$BT$1024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7" s="795">
        <f>IF(SUMIFS(障害学生情報入力シート!$BT$25:$BT$1024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7" s="795">
        <f>IF(SUMIFS(障害学生情報入力シート!$BT$25:$BT$1024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7" s="795">
        <f>IF(SUMIFS(障害学生情報入力シート!$BT$25:$BT$1024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7" s="795">
        <f>IF(SUMIFS(障害学生情報入力シート!$BT$25:$BT$1024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7" s="795">
        <f>IF(SUMIFS(障害学生情報入力シート!$BT$25:$BT$1024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7" s="795">
        <f>IF(SUMIFS(障害学生情報入力シート!$BT$25:$BT$1024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7" s="795">
        <f>IF(SUMIFS(障害学生情報入力シート!$BT$25:$BT$1024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7" s="795">
        <f>IF(SUMIFS(障害学生情報入力シート!$BT$25:$BT$1024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7" s="795">
        <f>IF(SUMIFS(障害学生情報入力シート!$BT$25:$BT$1024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7" s="795">
        <f>IF(SUMIFS(障害学生情報入力シート!$BT$25:$BT$1024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7" s="795">
        <f>IF(SUMIFS(障害学生情報入力シート!$BT$25:$BT$1024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7" s="795">
        <f>IF(SUMIFS(障害学生情報入力シート!$BT$25:$BT$1024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7" s="795">
        <f>IF(SUMIFS(障害学生情報入力シート!$BT$25:$BT$1024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7" s="795">
        <f>IF(SUMIFS(障害学生情報入力シート!$BT$25:$BT$1024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7" s="795">
        <f>IF(SUMIFS(障害学生情報入力シート!$BT$25:$BT$1024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7" s="795">
        <f>IF(SUMIFS(障害学生情報入力シート!$BT$25:$BT$1024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7" s="796">
        <f>IF(SUMIFS(障害学生情報入力シート!$BT$25:$BT$1024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7" s="864">
        <f t="shared" si="9"/>
        <v>0</v>
      </c>
    </row>
    <row r="198" spans="1:27" ht="15" hidden="1" customHeight="1" thickTop="1" thickBot="1" x14ac:dyDescent="0.45">
      <c r="A198" s="1842"/>
      <c r="B198" s="867">
        <v>23</v>
      </c>
      <c r="C198" s="1857" t="s">
        <v>464</v>
      </c>
      <c r="D198" s="1858"/>
      <c r="E198" s="794">
        <f>IF(SUMIFS(障害学生情報入力シート!$BU$25:$BU$1024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8" s="795">
        <f>IF(SUMIFS(障害学生情報入力シート!$BU$25:$BU$1024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8" s="795">
        <f>IF(SUMIFS(障害学生情報入力シート!$BU$25:$BU$1024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8" s="795">
        <f>IF(SUMIFS(障害学生情報入力シート!$BU$25:$BU$1024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8" s="795">
        <f>IF(SUMIFS(障害学生情報入力シート!$BU$25:$BU$1024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8" s="795">
        <f>IF(SUMIFS(障害学生情報入力シート!$BU$25:$BU$1024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8" s="795">
        <f>IF(SUMIFS(障害学生情報入力シート!$BU$25:$BU$1024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8" s="795">
        <f>IF(SUMIFS(障害学生情報入力シート!$BU$25:$BU$1024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8" s="795">
        <f>IF(SUMIFS(障害学生情報入力シート!$BU$25:$BU$1024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8" s="795">
        <f>IF(SUMIFS(障害学生情報入力シート!$BU$25:$BU$1024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8" s="795">
        <f>IF(SUMIFS(障害学生情報入力シート!$BU$25:$BU$1024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8" s="795">
        <f>IF(SUMIFS(障害学生情報入力シート!$BU$25:$BU$1024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8" s="795">
        <f>IF(SUMIFS(障害学生情報入力シート!$BU$25:$BU$1024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8" s="795">
        <f>IF(SUMIFS(障害学生情報入力シート!$BU$25:$BU$1024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8" s="795">
        <f>IF(SUMIFS(障害学生情報入力シート!$BU$25:$BU$1024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8" s="795">
        <f>IF(SUMIFS(障害学生情報入力シート!$BU$25:$BU$1024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8" s="795">
        <f>IF(SUMIFS(障害学生情報入力シート!$BU$25:$BU$1024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8" s="795">
        <f>IF(SUMIFS(障害学生情報入力シート!$BU$25:$BU$1024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8" s="795">
        <f>IF(SUMIFS(障害学生情報入力シート!$BU$25:$BU$1024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8" s="795">
        <f>IF(SUMIFS(障害学生情報入力シート!$BU$25:$BU$1024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8" s="795">
        <f>IF(SUMIFS(障害学生情報入力シート!$BU$25:$BU$1024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8" s="796">
        <f>IF(SUMIFS(障害学生情報入力シート!$BU$25:$BU$1024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8" s="864">
        <f t="shared" si="9"/>
        <v>0</v>
      </c>
    </row>
    <row r="199" spans="1:27" ht="15" hidden="1" customHeight="1" thickTop="1" thickBot="1" x14ac:dyDescent="0.45">
      <c r="A199" s="1842"/>
      <c r="B199" s="867">
        <v>24</v>
      </c>
      <c r="C199" s="1857" t="s">
        <v>465</v>
      </c>
      <c r="D199" s="1858"/>
      <c r="E199" s="794">
        <f>IF(SUMIFS(障害学生情報入力シート!$BV$25:$BV$1024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9" s="795">
        <f>IF(SUMIFS(障害学生情報入力シート!$BV$25:$BV$1024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9" s="795">
        <f>IF(SUMIFS(障害学生情報入力シート!$BV$25:$BV$1024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9" s="795">
        <f>IF(SUMIFS(障害学生情報入力シート!$BV$25:$BV$1024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9" s="795">
        <f>IF(SUMIFS(障害学生情報入力シート!$BV$25:$BV$1024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9" s="795">
        <f>IF(SUMIFS(障害学生情報入力シート!$BV$25:$BV$1024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9" s="795">
        <f>IF(SUMIFS(障害学生情報入力シート!$BV$25:$BV$1024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9" s="795">
        <f>IF(SUMIFS(障害学生情報入力シート!$BV$25:$BV$1024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9" s="795">
        <f>IF(SUMIFS(障害学生情報入力シート!$BV$25:$BV$1024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9" s="795">
        <f>IF(SUMIFS(障害学生情報入力シート!$BV$25:$BV$1024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9" s="795">
        <f>IF(SUMIFS(障害学生情報入力シート!$BV$25:$BV$1024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9" s="795">
        <f>IF(SUMIFS(障害学生情報入力シート!$BV$25:$BV$1024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9" s="795">
        <f>IF(SUMIFS(障害学生情報入力シート!$BV$25:$BV$1024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9" s="795">
        <f>IF(SUMIFS(障害学生情報入力シート!$BV$25:$BV$1024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9" s="795">
        <f>IF(SUMIFS(障害学生情報入力シート!$BV$25:$BV$1024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9" s="795">
        <f>IF(SUMIFS(障害学生情報入力シート!$BV$25:$BV$1024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9" s="795">
        <f>IF(SUMIFS(障害学生情報入力シート!$BV$25:$BV$1024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9" s="795">
        <f>IF(SUMIFS(障害学生情報入力シート!$BV$25:$BV$1024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9" s="795">
        <f>IF(SUMIFS(障害学生情報入力シート!$BV$25:$BV$1024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9" s="795">
        <f>IF(SUMIFS(障害学生情報入力シート!$BV$25:$BV$1024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9" s="795">
        <f>IF(SUMIFS(障害学生情報入力シート!$BV$25:$BV$1024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9" s="796">
        <f>IF(SUMIFS(障害学生情報入力シート!$BV$25:$BV$1024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9" s="864">
        <f t="shared" si="9"/>
        <v>0</v>
      </c>
    </row>
    <row r="200" spans="1:27" ht="15" hidden="1" customHeight="1" thickTop="1" thickBot="1" x14ac:dyDescent="0.45">
      <c r="A200" s="1842"/>
      <c r="B200" s="867">
        <v>25</v>
      </c>
      <c r="C200" s="1857" t="s">
        <v>466</v>
      </c>
      <c r="D200" s="1858"/>
      <c r="E200" s="794">
        <f>IF(SUMIFS(障害学生情報入力シート!$BW$25:$BW$1024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0" s="795">
        <f>IF(SUMIFS(障害学生情報入力シート!$BW$25:$BW$1024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0" s="795">
        <f>IF(SUMIFS(障害学生情報入力シート!$BW$25:$BW$1024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0" s="795">
        <f>IF(SUMIFS(障害学生情報入力シート!$BW$25:$BW$1024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0" s="795">
        <f>IF(SUMIFS(障害学生情報入力シート!$BW$25:$BW$1024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0" s="795">
        <f>IF(SUMIFS(障害学生情報入力シート!$BW$25:$BW$1024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0" s="795">
        <f>IF(SUMIFS(障害学生情報入力シート!$BW$25:$BW$1024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0" s="795">
        <f>IF(SUMIFS(障害学生情報入力シート!$BW$25:$BW$1024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0" s="795">
        <f>IF(SUMIFS(障害学生情報入力シート!$BW$25:$BW$1024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0" s="795">
        <f>IF(SUMIFS(障害学生情報入力シート!$BW$25:$BW$1024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0" s="795">
        <f>IF(SUMIFS(障害学生情報入力シート!$BW$25:$BW$1024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0" s="795">
        <f>IF(SUMIFS(障害学生情報入力シート!$BW$25:$BW$1024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0" s="795">
        <f>IF(SUMIFS(障害学生情報入力シート!$BW$25:$BW$1024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0" s="795">
        <f>IF(SUMIFS(障害学生情報入力シート!$BW$25:$BW$1024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0" s="795">
        <f>IF(SUMIFS(障害学生情報入力シート!$BW$25:$BW$1024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0" s="795">
        <f>IF(SUMIFS(障害学生情報入力シート!$BW$25:$BW$1024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0" s="795">
        <f>IF(SUMIFS(障害学生情報入力シート!$BW$25:$BW$1024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0" s="795">
        <f>IF(SUMIFS(障害学生情報入力シート!$BW$25:$BW$1024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0" s="795">
        <f>IF(SUMIFS(障害学生情報入力シート!$BW$25:$BW$1024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0" s="795">
        <f>IF(SUMIFS(障害学生情報入力シート!$BW$25:$BW$1024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0" s="795">
        <f>IF(SUMIFS(障害学生情報入力シート!$BW$25:$BW$1024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0" s="796">
        <f>IF(SUMIFS(障害学生情報入力シート!$BW$25:$BW$1024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0" s="864">
        <f t="shared" si="9"/>
        <v>0</v>
      </c>
    </row>
    <row r="201" spans="1:27" ht="15" hidden="1" customHeight="1" thickTop="1" thickBot="1" x14ac:dyDescent="0.45">
      <c r="A201" s="1842"/>
      <c r="B201" s="867">
        <v>26</v>
      </c>
      <c r="C201" s="1857" t="s">
        <v>467</v>
      </c>
      <c r="D201" s="1858"/>
      <c r="E201" s="794">
        <f>IF(SUMIFS(障害学生情報入力シート!$BX$25:$BX$1024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1" s="795">
        <f>IF(SUMIFS(障害学生情報入力シート!$BX$25:$BX$1024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1" s="795">
        <f>IF(SUMIFS(障害学生情報入力シート!$BX$25:$BX$1024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1" s="795">
        <f>IF(SUMIFS(障害学生情報入力シート!$BX$25:$BX$1024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1" s="795">
        <f>IF(SUMIFS(障害学生情報入力シート!$BX$25:$BX$1024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1" s="795">
        <f>IF(SUMIFS(障害学生情報入力シート!$BX$25:$BX$1024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1" s="795">
        <f>IF(SUMIFS(障害学生情報入力シート!$BX$25:$BX$1024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1" s="795">
        <f>IF(SUMIFS(障害学生情報入力シート!$BX$25:$BX$1024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1" s="795">
        <f>IF(SUMIFS(障害学生情報入力シート!$BX$25:$BX$1024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1" s="795">
        <f>IF(SUMIFS(障害学生情報入力シート!$BX$25:$BX$1024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1" s="795">
        <f>IF(SUMIFS(障害学生情報入力シート!$BX$25:$BX$1024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1" s="795">
        <f>IF(SUMIFS(障害学生情報入力シート!$BX$25:$BX$1024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1" s="795">
        <f>IF(SUMIFS(障害学生情報入力シート!$BX$25:$BX$1024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1" s="795">
        <f>IF(SUMIFS(障害学生情報入力シート!$BX$25:$BX$1024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1" s="795">
        <f>IF(SUMIFS(障害学生情報入力シート!$BX$25:$BX$1024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1" s="795">
        <f>IF(SUMIFS(障害学生情報入力シート!$BX$25:$BX$1024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1" s="795">
        <f>IF(SUMIFS(障害学生情報入力シート!$BX$25:$BX$1024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1" s="795">
        <f>IF(SUMIFS(障害学生情報入力シート!$BX$25:$BX$1024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1" s="795">
        <f>IF(SUMIFS(障害学生情報入力シート!$BX$25:$BX$1024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1" s="795">
        <f>IF(SUMIFS(障害学生情報入力シート!$BX$25:$BX$1024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1" s="795">
        <f>IF(SUMIFS(障害学生情報入力シート!$BX$25:$BX$1024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1" s="796">
        <f>IF(SUMIFS(障害学生情報入力シート!$BX$25:$BX$1024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1" s="864">
        <f t="shared" si="9"/>
        <v>0</v>
      </c>
    </row>
    <row r="202" spans="1:27" ht="15" hidden="1" customHeight="1" thickTop="1" thickBot="1" x14ac:dyDescent="0.45">
      <c r="A202" s="1842"/>
      <c r="B202" s="867">
        <v>27</v>
      </c>
      <c r="C202" s="1857" t="s">
        <v>468</v>
      </c>
      <c r="D202" s="1858"/>
      <c r="E202" s="794">
        <f>IF(SUMIFS(障害学生情報入力シート!$BY$25:$BY$1024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2" s="795">
        <f>IF(SUMIFS(障害学生情報入力シート!$BY$25:$BY$1024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2" s="795">
        <f>IF(SUMIFS(障害学生情報入力シート!$BY$25:$BY$1024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2" s="795">
        <f>IF(SUMIFS(障害学生情報入力シート!$BY$25:$BY$1024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2" s="795">
        <f>IF(SUMIFS(障害学生情報入力シート!$BY$25:$BY$1024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2" s="795">
        <f>IF(SUMIFS(障害学生情報入力シート!$BY$25:$BY$1024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2" s="795">
        <f>IF(SUMIFS(障害学生情報入力シート!$BY$25:$BY$1024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2" s="795">
        <f>IF(SUMIFS(障害学生情報入力シート!$BY$25:$BY$1024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2" s="795">
        <f>IF(SUMIFS(障害学生情報入力シート!$BY$25:$BY$1024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2" s="795">
        <f>IF(SUMIFS(障害学生情報入力シート!$BY$25:$BY$1024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2" s="795">
        <f>IF(SUMIFS(障害学生情報入力シート!$BY$25:$BY$1024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2" s="795">
        <f>IF(SUMIFS(障害学生情報入力シート!$BY$25:$BY$1024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2" s="795">
        <f>IF(SUMIFS(障害学生情報入力シート!$BY$25:$BY$1024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2" s="795">
        <f>IF(SUMIFS(障害学生情報入力シート!$BY$25:$BY$1024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2" s="795">
        <f>IF(SUMIFS(障害学生情報入力シート!$BY$25:$BY$1024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2" s="795">
        <f>IF(SUMIFS(障害学生情報入力シート!$BY$25:$BY$1024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2" s="795">
        <f>IF(SUMIFS(障害学生情報入力シート!$BY$25:$BY$1024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2" s="795">
        <f>IF(SUMIFS(障害学生情報入力シート!$BY$25:$BY$1024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2" s="795">
        <f>IF(SUMIFS(障害学生情報入力シート!$BY$25:$BY$1024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2" s="795">
        <f>IF(SUMIFS(障害学生情報入力シート!$BY$25:$BY$1024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2" s="795">
        <f>IF(SUMIFS(障害学生情報入力シート!$BY$25:$BY$1024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2" s="796">
        <f>IF(SUMIFS(障害学生情報入力シート!$BY$25:$BY$1024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2" s="864">
        <f t="shared" si="9"/>
        <v>0</v>
      </c>
    </row>
    <row r="203" spans="1:27" ht="15" hidden="1" customHeight="1" thickTop="1" thickBot="1" x14ac:dyDescent="0.45">
      <c r="A203" s="1843"/>
      <c r="B203" s="870">
        <v>28</v>
      </c>
      <c r="C203" s="1859" t="s">
        <v>469</v>
      </c>
      <c r="D203" s="1860"/>
      <c r="E203" s="811">
        <f>IF(SUMIFS(障害学生情報入力シート!$BZ$25:$BZ$1024,障害学生情報入力シート!$CA$25:$CA$1024,"&lt;&gt;"&amp;"",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3" s="812">
        <f>IF(SUMIFS(障害学生情報入力シート!$BZ$25:$BZ$1024,障害学生情報入力シート!$CA$25:$CA$1024,"&lt;&gt;"&amp;"",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3" s="812">
        <f>IF(SUMIFS(障害学生情報入力シート!$BZ$25:$BZ$1024,障害学生情報入力シート!$CA$25:$CA$1024,"&lt;&gt;"&amp;"",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3" s="812">
        <f>IF(SUMIFS(障害学生情報入力シート!$BZ$25:$BZ$1024,障害学生情報入力シート!$CA$25:$CA$1024,"&lt;&gt;"&amp;"",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3" s="812">
        <f>IF(SUMIFS(障害学生情報入力シート!$BZ$25:$BZ$1024,障害学生情報入力シート!$CA$25:$CA$1024,"&lt;&gt;"&amp;"",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3" s="812">
        <f>IF(SUMIFS(障害学生情報入力シート!$BZ$25:$BZ$1024,障害学生情報入力シート!$CA$25:$CA$1024,"&lt;&gt;"&amp;"",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3" s="812">
        <f>IF(SUMIFS(障害学生情報入力シート!$BZ$25:$BZ$1024,障害学生情報入力シート!$CA$25:$CA$1024,"&lt;&gt;"&amp;"",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3" s="812">
        <f>IF(SUMIFS(障害学生情報入力シート!$BZ$25:$BZ$1024,障害学生情報入力シート!$CA$25:$CA$1024,"&lt;&gt;"&amp;"",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3" s="812">
        <f>IF(SUMIFS(障害学生情報入力シート!$BZ$25:$BZ$1024,障害学生情報入力シート!$CA$25:$CA$1024,"&lt;&gt;"&amp;"",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3" s="812">
        <f>IF(SUMIFS(障害学生情報入力シート!$BZ$25:$BZ$1024,障害学生情報入力シート!$CA$25:$CA$1024,"&lt;&gt;"&amp;"",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3" s="812">
        <f>IF(SUMIFS(障害学生情報入力シート!$BZ$25:$BZ$1024,障害学生情報入力シート!$CA$25:$CA$1024,"&lt;&gt;"&amp;"",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3" s="812">
        <f>IF(SUMIFS(障害学生情報入力シート!$BZ$25:$BZ$1024,障害学生情報入力シート!$CA$25:$CA$1024,"&lt;&gt;"&amp;"",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3" s="812">
        <f>IF(SUMIFS(障害学生情報入力シート!$BZ$25:$BZ$1024,障害学生情報入力シート!$CA$25:$CA$1024,"&lt;&gt;"&amp;"",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3" s="812">
        <f>IF(SUMIFS(障害学生情報入力シート!$BZ$25:$BZ$1024,障害学生情報入力シート!$CA$25:$CA$1024,"&lt;&gt;"&amp;"",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3" s="812">
        <f>IF(SUMIFS(障害学生情報入力シート!$BZ$25:$BZ$1024,障害学生情報入力シート!$CA$25:$CA$1024,"&lt;&gt;"&amp;"",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3" s="812">
        <f>IF(SUMIFS(障害学生情報入力シート!$BZ$25:$BZ$1024,障害学生情報入力シート!$CA$25:$CA$1024,"&lt;&gt;"&amp;"",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3" s="812">
        <f>IF(SUMIFS(障害学生情報入力シート!$BZ$25:$BZ$1024,障害学生情報入力シート!$CA$25:$CA$1024,"&lt;&gt;"&amp;"",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3" s="812">
        <f>IF(SUMIFS(障害学生情報入力シート!$BZ$25:$BZ$1024,障害学生情報入力シート!$CA$25:$CA$1024,"&lt;&gt;"&amp;"",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3" s="812">
        <f>IF(SUMIFS(障害学生情報入力シート!$BZ$25:$BZ$1024,障害学生情報入力シート!$CA$25:$CA$1024,"&lt;&gt;"&amp;"",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3" s="812">
        <f>IF(SUMIFS(障害学生情報入力シート!$BZ$25:$BZ$1024,障害学生情報入力シート!$CA$25:$CA$1024,"&lt;&gt;"&amp;"",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3" s="812">
        <f>IF(SUMIFS(障害学生情報入力シート!$BZ$25:$BZ$1024,障害学生情報入力シート!$CA$25:$CA$1024,"&lt;&gt;"&amp;"",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3" s="813">
        <f>IF(SUMIFS(障害学生情報入力シート!$BZ$25:$BZ$1024,障害学生情報入力シート!$CA$25:$CA$1024,"&lt;&gt;"&amp;"",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3" s="871">
        <f t="shared" si="9"/>
        <v>0</v>
      </c>
    </row>
    <row r="204" spans="1:27" ht="18.75" hidden="1" customHeight="1" thickBot="1" x14ac:dyDescent="0.45">
      <c r="A204" s="1395" t="s">
        <v>585</v>
      </c>
      <c r="B204" s="1395"/>
      <c r="C204" s="1395"/>
      <c r="D204" s="1395"/>
      <c r="E204" s="1395"/>
      <c r="F204" s="1395"/>
      <c r="G204" s="1395"/>
      <c r="H204" s="1395"/>
      <c r="I204" s="1395"/>
      <c r="J204" s="1395"/>
      <c r="K204" s="1395"/>
      <c r="L204" s="1395"/>
      <c r="M204" s="1395"/>
      <c r="N204" s="1395"/>
      <c r="O204" s="1395"/>
      <c r="P204" s="1395"/>
      <c r="Q204" s="1395"/>
      <c r="R204" s="1395"/>
      <c r="S204" s="1395"/>
      <c r="T204" s="1395"/>
      <c r="U204" s="1395"/>
      <c r="V204" s="1395"/>
      <c r="W204" s="1395"/>
      <c r="X204" s="1395"/>
      <c r="Y204" s="1395"/>
      <c r="Z204" s="1395"/>
      <c r="AA204" s="1395"/>
    </row>
    <row r="205" spans="1:27" ht="59.85" hidden="1" customHeight="1" x14ac:dyDescent="0.4">
      <c r="A205" s="1661" t="s">
        <v>437</v>
      </c>
      <c r="B205" s="1662"/>
      <c r="C205" s="1662"/>
      <c r="D205" s="1861"/>
      <c r="E205" s="1820" t="s">
        <v>375</v>
      </c>
      <c r="F205" s="1821"/>
      <c r="G205" s="1822" t="s">
        <v>376</v>
      </c>
      <c r="H205" s="1823"/>
      <c r="I205" s="1824"/>
      <c r="J205" s="1825" t="s">
        <v>377</v>
      </c>
      <c r="K205" s="1826"/>
      <c r="L205" s="1826"/>
      <c r="M205" s="1827"/>
      <c r="N205" s="1828" t="s">
        <v>12</v>
      </c>
      <c r="O205" s="1829"/>
      <c r="P205" s="1795" t="s">
        <v>378</v>
      </c>
      <c r="Q205" s="1797" t="s">
        <v>379</v>
      </c>
      <c r="R205" s="1798"/>
      <c r="S205" s="1798"/>
      <c r="T205" s="1799"/>
      <c r="U205" s="1800" t="s">
        <v>380</v>
      </c>
      <c r="V205" s="1801"/>
      <c r="W205" s="1801"/>
      <c r="X205" s="1801"/>
      <c r="Y205" s="1802"/>
      <c r="Z205" s="1805" t="s">
        <v>381</v>
      </c>
      <c r="AA205" s="1852" t="s">
        <v>438</v>
      </c>
    </row>
    <row r="206" spans="1:27" ht="126.75" hidden="1" customHeight="1" thickBot="1" x14ac:dyDescent="0.45">
      <c r="A206" s="1862"/>
      <c r="B206" s="1863"/>
      <c r="C206" s="1863"/>
      <c r="D206" s="1864"/>
      <c r="E206" s="690" t="s">
        <v>32</v>
      </c>
      <c r="F206" s="691" t="s">
        <v>382</v>
      </c>
      <c r="G206" s="692" t="s">
        <v>383</v>
      </c>
      <c r="H206" s="693" t="s">
        <v>384</v>
      </c>
      <c r="I206" s="694" t="s">
        <v>385</v>
      </c>
      <c r="J206" s="695" t="s">
        <v>386</v>
      </c>
      <c r="K206" s="696" t="s">
        <v>387</v>
      </c>
      <c r="L206" s="696" t="s">
        <v>388</v>
      </c>
      <c r="M206" s="697" t="s">
        <v>389</v>
      </c>
      <c r="N206" s="698" t="s">
        <v>390</v>
      </c>
      <c r="O206" s="699" t="s">
        <v>13</v>
      </c>
      <c r="P206" s="1796"/>
      <c r="Q206" s="700" t="s">
        <v>439</v>
      </c>
      <c r="R206" s="701" t="s">
        <v>440</v>
      </c>
      <c r="S206" s="701" t="s">
        <v>441</v>
      </c>
      <c r="T206" s="702" t="s">
        <v>442</v>
      </c>
      <c r="U206" s="703" t="s">
        <v>392</v>
      </c>
      <c r="V206" s="704" t="s">
        <v>30</v>
      </c>
      <c r="W206" s="704" t="s">
        <v>393</v>
      </c>
      <c r="X206" s="704" t="s">
        <v>443</v>
      </c>
      <c r="Y206" s="705" t="s">
        <v>394</v>
      </c>
      <c r="Z206" s="1806"/>
      <c r="AA206" s="1853"/>
    </row>
    <row r="207" spans="1:27" ht="15.95" hidden="1" customHeight="1" thickBot="1" x14ac:dyDescent="0.45">
      <c r="A207" s="1854" t="s">
        <v>444</v>
      </c>
      <c r="B207" s="1855"/>
      <c r="C207" s="1855"/>
      <c r="D207" s="1856"/>
      <c r="E207" s="759">
        <f t="shared" ref="E207:AA207" si="10">E175</f>
        <v>0</v>
      </c>
      <c r="F207" s="760">
        <f t="shared" si="10"/>
        <v>0</v>
      </c>
      <c r="G207" s="761">
        <f t="shared" si="10"/>
        <v>0</v>
      </c>
      <c r="H207" s="762">
        <f t="shared" si="10"/>
        <v>0</v>
      </c>
      <c r="I207" s="763">
        <f t="shared" si="10"/>
        <v>0</v>
      </c>
      <c r="J207" s="764">
        <f>J175</f>
        <v>0</v>
      </c>
      <c r="K207" s="765">
        <f t="shared" si="10"/>
        <v>0</v>
      </c>
      <c r="L207" s="765">
        <f t="shared" si="10"/>
        <v>0</v>
      </c>
      <c r="M207" s="766">
        <f t="shared" si="10"/>
        <v>0</v>
      </c>
      <c r="N207" s="767">
        <f t="shared" si="10"/>
        <v>0</v>
      </c>
      <c r="O207" s="768">
        <f t="shared" si="10"/>
        <v>0</v>
      </c>
      <c r="P207" s="769">
        <f t="shared" si="10"/>
        <v>0</v>
      </c>
      <c r="Q207" s="770">
        <f t="shared" si="10"/>
        <v>0</v>
      </c>
      <c r="R207" s="771">
        <f t="shared" si="10"/>
        <v>0</v>
      </c>
      <c r="S207" s="771">
        <f t="shared" si="10"/>
        <v>0</v>
      </c>
      <c r="T207" s="772">
        <f t="shared" si="10"/>
        <v>0</v>
      </c>
      <c r="U207" s="773">
        <f t="shared" si="10"/>
        <v>0</v>
      </c>
      <c r="V207" s="774">
        <f t="shared" si="10"/>
        <v>0</v>
      </c>
      <c r="W207" s="774">
        <f t="shared" si="10"/>
        <v>0</v>
      </c>
      <c r="X207" s="774">
        <f t="shared" si="10"/>
        <v>0</v>
      </c>
      <c r="Y207" s="775">
        <f t="shared" si="10"/>
        <v>0</v>
      </c>
      <c r="Z207" s="776">
        <f t="shared" si="10"/>
        <v>0</v>
      </c>
      <c r="AA207" s="872">
        <f t="shared" si="10"/>
        <v>0</v>
      </c>
    </row>
    <row r="208" spans="1:27" ht="13.5" hidden="1" customHeight="1" thickBot="1" x14ac:dyDescent="0.45">
      <c r="A208" s="1841" t="s">
        <v>470</v>
      </c>
      <c r="B208" s="873">
        <v>1</v>
      </c>
      <c r="C208" s="1844" t="s">
        <v>471</v>
      </c>
      <c r="D208" s="874" t="s">
        <v>472</v>
      </c>
      <c r="E208" s="787">
        <f>IF(SUMIFS(障害学生情報入力シート!$CB$25:$CB$1024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8" s="788">
        <f>IF(SUMIFS(障害学生情報入力シート!$CB$25:$CB$1024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8" s="788">
        <f>IF(SUMIFS(障害学生情報入力シート!$CB$25:$CB$1024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8" s="788">
        <f>IF(SUMIFS(障害学生情報入力シート!$CB$25:$CB$1024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8" s="788">
        <f>IF(SUMIFS(障害学生情報入力シート!$CB$25:$CB$1024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8" s="788">
        <f>IF(SUMIFS(障害学生情報入力シート!$CB$25:$CB$1024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8" s="788">
        <f>IF(SUMIFS(障害学生情報入力シート!$CB$25:$CB$1024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8" s="788">
        <f>IF(SUMIFS(障害学生情報入力シート!$CB$25:$CB$1024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8" s="788">
        <f>IF(SUMIFS(障害学生情報入力シート!$CB$25:$CB$1024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8" s="788">
        <f>IF(SUMIFS(障害学生情報入力シート!$CB$25:$CB$1024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8" s="788">
        <f>IF(SUMIFS(障害学生情報入力シート!$CB$25:$CB$1024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8" s="788">
        <f>IF(SUMIFS(障害学生情報入力シート!$CB$25:$CB$1024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8" s="788">
        <f>IF(SUMIFS(障害学生情報入力シート!$CB$25:$CB$1024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8" s="788">
        <f>IF(SUMIFS(障害学生情報入力シート!$CB$25:$CB$1024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8" s="788">
        <f>IF(SUMIFS(障害学生情報入力シート!$CB$25:$CB$1024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8" s="788">
        <f>IF(SUMIFS(障害学生情報入力シート!$CB$25:$CB$1024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8" s="788">
        <f>IF(SUMIFS(障害学生情報入力シート!$CB$25:$CB$1024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8" s="788">
        <f>IF(SUMIFS(障害学生情報入力シート!$CB$25:$CB$1024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8" s="788">
        <f>IF(SUMIFS(障害学生情報入力シート!$CB$25:$CB$1024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8" s="788">
        <f>IF(SUMIFS(障害学生情報入力シート!$CB$25:$CB$1024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8" s="788">
        <f>IF(SUMIFS(障害学生情報入力シート!$CB$25:$CB$1024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8" s="818">
        <f>IF(SUMIFS(障害学生情報入力シート!$CB$25:$CB$1024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8" s="866">
        <f t="shared" ref="AA208:AA226" si="11">IF(SUM(E208:Z208)&gt;=1,1,0)</f>
        <v>0</v>
      </c>
    </row>
    <row r="209" spans="1:27" ht="16.5" hidden="1" thickTop="1" thickBot="1" x14ac:dyDescent="0.45">
      <c r="A209" s="1842"/>
      <c r="B209" s="875">
        <v>2</v>
      </c>
      <c r="C209" s="1845"/>
      <c r="D209" s="874" t="s">
        <v>473</v>
      </c>
      <c r="E209" s="794">
        <f>IF(SUMIFS(障害学生情報入力シート!$CC$25:$CC$1024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9" s="795">
        <f>IF(SUMIFS(障害学生情報入力シート!$CC$25:$CC$1024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9" s="795">
        <f>IF(SUMIFS(障害学生情報入力シート!$CC$25:$CC$1024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9" s="795">
        <f>IF(SUMIFS(障害学生情報入力シート!$CC$25:$CC$1024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9" s="795">
        <f>IF(SUMIFS(障害学生情報入力シート!$CC$25:$CC$1024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9" s="795">
        <f>IF(SUMIFS(障害学生情報入力シート!$CC$25:$CC$1024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9" s="795">
        <f>IF(SUMIFS(障害学生情報入力シート!$CC$25:$CC$1024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9" s="795">
        <f>IF(SUMIFS(障害学生情報入力シート!$CC$25:$CC$1024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9" s="795">
        <f>IF(SUMIFS(障害学生情報入力シート!$CC$25:$CC$1024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9" s="795">
        <f>IF(SUMIFS(障害学生情報入力シート!$CC$25:$CC$1024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9" s="795">
        <f>IF(SUMIFS(障害学生情報入力シート!$CC$25:$CC$1024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9" s="795">
        <f>IF(SUMIFS(障害学生情報入力シート!$CC$25:$CC$1024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9" s="795">
        <f>IF(SUMIFS(障害学生情報入力シート!$CC$25:$CC$1024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9" s="795">
        <f>IF(SUMIFS(障害学生情報入力シート!$CC$25:$CC$1024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9" s="795">
        <f>IF(SUMIFS(障害学生情報入力シート!$CC$25:$CC$1024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9" s="795">
        <f>IF(SUMIFS(障害学生情報入力シート!$CC$25:$CC$1024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9" s="795">
        <f>IF(SUMIFS(障害学生情報入力シート!$CC$25:$CC$1024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9" s="795">
        <f>IF(SUMIFS(障害学生情報入力シート!$CC$25:$CC$1024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9" s="795">
        <f>IF(SUMIFS(障害学生情報入力シート!$CC$25:$CC$1024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9" s="795">
        <f>IF(SUMIFS(障害学生情報入力シート!$CC$25:$CC$1024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9" s="795">
        <f>IF(SUMIFS(障害学生情報入力シート!$CC$25:$CC$1024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9" s="796">
        <f>IF(SUMIFS(障害学生情報入力シート!$CC$25:$CC$1024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9" s="864">
        <f t="shared" si="11"/>
        <v>0</v>
      </c>
    </row>
    <row r="210" spans="1:27" ht="16.5" hidden="1" thickTop="1" thickBot="1" x14ac:dyDescent="0.45">
      <c r="A210" s="1842"/>
      <c r="B210" s="875">
        <v>3</v>
      </c>
      <c r="C210" s="1845"/>
      <c r="D210" s="874" t="s">
        <v>474</v>
      </c>
      <c r="E210" s="794">
        <f>IF(SUMIFS(障害学生情報入力シート!$CD$25:$CD$1024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0" s="795">
        <f>IF(SUMIFS(障害学生情報入力シート!$CD$25:$CD$1024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0" s="795">
        <f>IF(SUMIFS(障害学生情報入力シート!$CD$25:$CD$1024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0" s="795">
        <f>IF(SUMIFS(障害学生情報入力シート!$CD$25:$CD$1024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0" s="795">
        <f>IF(SUMIFS(障害学生情報入力シート!$CD$25:$CD$1024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0" s="795">
        <f>IF(SUMIFS(障害学生情報入力シート!$CD$25:$CD$1024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0" s="795">
        <f>IF(SUMIFS(障害学生情報入力シート!$CD$25:$CD$1024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0" s="795">
        <f>IF(SUMIFS(障害学生情報入力シート!$CD$25:$CD$1024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0" s="795">
        <f>IF(SUMIFS(障害学生情報入力シート!$CD$25:$CD$1024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0" s="795">
        <f>IF(SUMIFS(障害学生情報入力シート!$CD$25:$CD$1024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0" s="795">
        <f>IF(SUMIFS(障害学生情報入力シート!$CD$25:$CD$1024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0" s="795">
        <f>IF(SUMIFS(障害学生情報入力シート!$CD$25:$CD$1024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0" s="795">
        <f>IF(SUMIFS(障害学生情報入力シート!$CD$25:$CD$1024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0" s="795">
        <f>IF(SUMIFS(障害学生情報入力シート!$CD$25:$CD$1024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0" s="795">
        <f>IF(SUMIFS(障害学生情報入力シート!$CD$25:$CD$1024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0" s="795">
        <f>IF(SUMIFS(障害学生情報入力シート!$CD$25:$CD$1024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0" s="795">
        <f>IF(SUMIFS(障害学生情報入力シート!$CD$25:$CD$1024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0" s="795">
        <f>IF(SUMIFS(障害学生情報入力シート!$CD$25:$CD$1024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0" s="795">
        <f>IF(SUMIFS(障害学生情報入力シート!$CD$25:$CD$1024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0" s="795">
        <f>IF(SUMIFS(障害学生情報入力シート!$CD$25:$CD$1024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0" s="795">
        <f>IF(SUMIFS(障害学生情報入力シート!$CD$25:$CD$1024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0" s="796">
        <f>IF(SUMIFS(障害学生情報入力シート!$CD$25:$CD$1024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0" s="864">
        <f t="shared" si="11"/>
        <v>0</v>
      </c>
    </row>
    <row r="211" spans="1:27" ht="16.5" hidden="1" thickTop="1" thickBot="1" x14ac:dyDescent="0.45">
      <c r="A211" s="1842"/>
      <c r="B211" s="875">
        <v>4</v>
      </c>
      <c r="C211" s="1846"/>
      <c r="D211" s="874" t="s">
        <v>475</v>
      </c>
      <c r="E211" s="794">
        <f>IF(SUMIFS(障害学生情報入力シート!$CE$25:$CE$1024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1" s="795">
        <f>IF(SUMIFS(障害学生情報入力シート!$CE$25:$CE$1024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1" s="795">
        <f>IF(SUMIFS(障害学生情報入力シート!$CE$25:$CE$1024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1" s="795">
        <f>IF(SUMIFS(障害学生情報入力シート!$CE$25:$CE$1024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1" s="795">
        <f>IF(SUMIFS(障害学生情報入力シート!$CE$25:$CE$1024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1" s="795">
        <f>IF(SUMIFS(障害学生情報入力シート!$CE$25:$CE$1024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1" s="795">
        <f>IF(SUMIFS(障害学生情報入力シート!$CE$25:$CE$1024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1" s="795">
        <f>IF(SUMIFS(障害学生情報入力シート!$CE$25:$CE$1024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1" s="795">
        <f>IF(SUMIFS(障害学生情報入力シート!$CE$25:$CE$1024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1" s="795">
        <f>IF(SUMIFS(障害学生情報入力シート!$CE$25:$CE$1024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1" s="795">
        <f>IF(SUMIFS(障害学生情報入力シート!$CE$25:$CE$1024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1" s="795">
        <f>IF(SUMIFS(障害学生情報入力シート!$CE$25:$CE$1024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1" s="795">
        <f>IF(SUMIFS(障害学生情報入力シート!$CE$25:$CE$1024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1" s="795">
        <f>IF(SUMIFS(障害学生情報入力シート!$CE$25:$CE$1024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1" s="795">
        <f>IF(SUMIFS(障害学生情報入力シート!$CE$25:$CE$1024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1" s="795">
        <f>IF(SUMIFS(障害学生情報入力シート!$CE$25:$CE$1024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1" s="795">
        <f>IF(SUMIFS(障害学生情報入力シート!$CE$25:$CE$1024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1" s="795">
        <f>IF(SUMIFS(障害学生情報入力シート!$CE$25:$CE$1024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1" s="795">
        <f>IF(SUMIFS(障害学生情報入力シート!$CE$25:$CE$1024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1" s="795">
        <f>IF(SUMIFS(障害学生情報入力シート!$CE$25:$CE$1024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1" s="795">
        <f>IF(SUMIFS(障害学生情報入力シート!$CE$25:$CE$1024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1" s="796">
        <f>IF(SUMIFS(障害学生情報入力シート!$CE$25:$CE$1024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1" s="864">
        <f t="shared" si="11"/>
        <v>0</v>
      </c>
    </row>
    <row r="212" spans="1:27" ht="15" hidden="1" customHeight="1" thickTop="1" thickBot="1" x14ac:dyDescent="0.45">
      <c r="A212" s="1842"/>
      <c r="B212" s="875">
        <v>5</v>
      </c>
      <c r="C212" s="1847" t="s">
        <v>476</v>
      </c>
      <c r="D212" s="874" t="s">
        <v>477</v>
      </c>
      <c r="E212" s="794">
        <f>IF(SUMIFS(障害学生情報入力シート!$CF$25:$CF$1024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2" s="795">
        <f>IF(SUMIFS(障害学生情報入力シート!$CF$25:$CF$1024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2" s="795">
        <f>IF(SUMIFS(障害学生情報入力シート!$CF$25:$CF$1024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2" s="795">
        <f>IF(SUMIFS(障害学生情報入力シート!$CF$25:$CF$1024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2" s="795">
        <f>IF(SUMIFS(障害学生情報入力シート!$CF$25:$CF$1024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2" s="795">
        <f>IF(SUMIFS(障害学生情報入力シート!$CF$25:$CF$1024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2" s="795">
        <f>IF(SUMIFS(障害学生情報入力シート!$CF$25:$CF$1024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2" s="795">
        <f>IF(SUMIFS(障害学生情報入力シート!$CF$25:$CF$1024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2" s="795">
        <f>IF(SUMIFS(障害学生情報入力シート!$CF$25:$CF$1024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2" s="795">
        <f>IF(SUMIFS(障害学生情報入力シート!$CF$25:$CF$1024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2" s="795">
        <f>IF(SUMIFS(障害学生情報入力シート!$CF$25:$CF$1024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2" s="795">
        <f>IF(SUMIFS(障害学生情報入力シート!$CF$25:$CF$1024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2" s="795">
        <f>IF(SUMIFS(障害学生情報入力シート!$CF$25:$CF$1024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2" s="795">
        <f>IF(SUMIFS(障害学生情報入力シート!$CF$25:$CF$1024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2" s="795">
        <f>IF(SUMIFS(障害学生情報入力シート!$CF$25:$CF$1024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2" s="795">
        <f>IF(SUMIFS(障害学生情報入力シート!$CF$25:$CF$1024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2" s="795">
        <f>IF(SUMIFS(障害学生情報入力シート!$CF$25:$CF$1024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2" s="795">
        <f>IF(SUMIFS(障害学生情報入力シート!$CF$25:$CF$1024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2" s="795">
        <f>IF(SUMIFS(障害学生情報入力シート!$CF$25:$CF$1024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2" s="795">
        <f>IF(SUMIFS(障害学生情報入力シート!$CF$25:$CF$1024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2" s="795">
        <f>IF(SUMIFS(障害学生情報入力シート!$CF$25:$CF$1024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2" s="796">
        <f>IF(SUMIFS(障害学生情報入力シート!$CF$25:$CF$1024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2" s="864">
        <f t="shared" si="11"/>
        <v>0</v>
      </c>
    </row>
    <row r="213" spans="1:27" ht="16.5" hidden="1" thickTop="1" thickBot="1" x14ac:dyDescent="0.45">
      <c r="A213" s="1842"/>
      <c r="B213" s="875">
        <v>6</v>
      </c>
      <c r="C213" s="1845"/>
      <c r="D213" s="874" t="s">
        <v>478</v>
      </c>
      <c r="E213" s="794">
        <f>IF(SUMIFS(障害学生情報入力シート!$CG$25:$CG$1024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3" s="795">
        <f>IF(SUMIFS(障害学生情報入力シート!$CG$25:$CG$1024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3" s="795">
        <f>IF(SUMIFS(障害学生情報入力シート!$CG$25:$CG$1024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3" s="795">
        <f>IF(SUMIFS(障害学生情報入力シート!$CG$25:$CG$1024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3" s="795">
        <f>IF(SUMIFS(障害学生情報入力シート!$CG$25:$CG$1024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3" s="795">
        <f>IF(SUMIFS(障害学生情報入力シート!$CG$25:$CG$1024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3" s="795">
        <f>IF(SUMIFS(障害学生情報入力シート!$CG$25:$CG$1024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3" s="795">
        <f>IF(SUMIFS(障害学生情報入力シート!$CG$25:$CG$1024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3" s="795">
        <f>IF(SUMIFS(障害学生情報入力シート!$CG$25:$CG$1024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3" s="795">
        <f>IF(SUMIFS(障害学生情報入力シート!$CG$25:$CG$1024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3" s="795">
        <f>IF(SUMIFS(障害学生情報入力シート!$CG$25:$CG$1024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3" s="795">
        <f>IF(SUMIFS(障害学生情報入力シート!$CG$25:$CG$1024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3" s="795">
        <f>IF(SUMIFS(障害学生情報入力シート!$CG$25:$CG$1024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3" s="795">
        <f>IF(SUMIFS(障害学生情報入力シート!$CG$25:$CG$1024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3" s="795">
        <f>IF(SUMIFS(障害学生情報入力シート!$CG$25:$CG$1024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3" s="795">
        <f>IF(SUMIFS(障害学生情報入力シート!$CG$25:$CG$1024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3" s="795">
        <f>IF(SUMIFS(障害学生情報入力シート!$CG$25:$CG$1024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3" s="795">
        <f>IF(SUMIFS(障害学生情報入力シート!$CG$25:$CG$1024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3" s="795">
        <f>IF(SUMIFS(障害学生情報入力シート!$CG$25:$CG$1024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3" s="795">
        <f>IF(SUMIFS(障害学生情報入力シート!$CG$25:$CG$1024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3" s="795">
        <f>IF(SUMIFS(障害学生情報入力シート!$CG$25:$CG$1024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3" s="796">
        <f>IF(SUMIFS(障害学生情報入力シート!$CG$25:$CG$1024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3" s="864">
        <f t="shared" si="11"/>
        <v>0</v>
      </c>
    </row>
    <row r="214" spans="1:27" ht="16.5" hidden="1" thickTop="1" thickBot="1" x14ac:dyDescent="0.45">
      <c r="A214" s="1842"/>
      <c r="B214" s="875">
        <v>7</v>
      </c>
      <c r="C214" s="1846"/>
      <c r="D214" s="874" t="s">
        <v>479</v>
      </c>
      <c r="E214" s="794">
        <f>IF(SUMIFS(障害学生情報入力シート!$CH$25:$CH$1024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4" s="795">
        <f>IF(SUMIFS(障害学生情報入力シート!$CH$25:$CH$1024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4" s="795">
        <f>IF(SUMIFS(障害学生情報入力シート!$CH$25:$CH$1024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4" s="795">
        <f>IF(SUMIFS(障害学生情報入力シート!$CH$25:$CH$1024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4" s="795">
        <f>IF(SUMIFS(障害学生情報入力シート!$CH$25:$CH$1024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4" s="795">
        <f>IF(SUMIFS(障害学生情報入力シート!$CH$25:$CH$1024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4" s="795">
        <f>IF(SUMIFS(障害学生情報入力シート!$CH$25:$CH$1024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4" s="795">
        <f>IF(SUMIFS(障害学生情報入力シート!$CH$25:$CH$1024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4" s="795">
        <f>IF(SUMIFS(障害学生情報入力シート!$CH$25:$CH$1024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4" s="795">
        <f>IF(SUMIFS(障害学生情報入力シート!$CH$25:$CH$1024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4" s="795">
        <f>IF(SUMIFS(障害学生情報入力シート!$CH$25:$CH$1024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4" s="795">
        <f>IF(SUMIFS(障害学生情報入力シート!$CH$25:$CH$1024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4" s="795">
        <f>IF(SUMIFS(障害学生情報入力シート!$CH$25:$CH$1024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4" s="795">
        <f>IF(SUMIFS(障害学生情報入力シート!$CH$25:$CH$1024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4" s="795">
        <f>IF(SUMIFS(障害学生情報入力シート!$CH$25:$CH$1024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4" s="795">
        <f>IF(SUMIFS(障害学生情報入力シート!$CH$25:$CH$1024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4" s="795">
        <f>IF(SUMIFS(障害学生情報入力シート!$CH$25:$CH$1024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4" s="795">
        <f>IF(SUMIFS(障害学生情報入力シート!$CH$25:$CH$1024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4" s="795">
        <f>IF(SUMIFS(障害学生情報入力シート!$CH$25:$CH$1024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4" s="795">
        <f>IF(SUMIFS(障害学生情報入力シート!$CH$25:$CH$1024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4" s="795">
        <f>IF(SUMIFS(障害学生情報入力シート!$CH$25:$CH$1024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4" s="796">
        <f>IF(SUMIFS(障害学生情報入力シート!$CH$25:$CH$1024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4" s="864">
        <f t="shared" si="11"/>
        <v>0</v>
      </c>
    </row>
    <row r="215" spans="1:27" ht="15" hidden="1" customHeight="1" thickTop="1" thickBot="1" x14ac:dyDescent="0.45">
      <c r="A215" s="1842"/>
      <c r="B215" s="875">
        <v>8</v>
      </c>
      <c r="C215" s="1847" t="s">
        <v>480</v>
      </c>
      <c r="D215" s="874" t="s">
        <v>481</v>
      </c>
      <c r="E215" s="794">
        <f>IF(SUMIFS(障害学生情報入力シート!$CI$25:$CI$1024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5" s="795">
        <f>IF(SUMIFS(障害学生情報入力シート!$CI$25:$CI$1024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5" s="795">
        <f>IF(SUMIFS(障害学生情報入力シート!$CI$25:$CI$1024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5" s="795">
        <f>IF(SUMIFS(障害学生情報入力シート!$CI$25:$CI$1024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5" s="795">
        <f>IF(SUMIFS(障害学生情報入力シート!$CI$25:$CI$1024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5" s="795">
        <f>IF(SUMIFS(障害学生情報入力シート!$CI$25:$CI$1024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5" s="795">
        <f>IF(SUMIFS(障害学生情報入力シート!$CI$25:$CI$1024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5" s="795">
        <f>IF(SUMIFS(障害学生情報入力シート!$CI$25:$CI$1024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5" s="795">
        <f>IF(SUMIFS(障害学生情報入力シート!$CI$25:$CI$1024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5" s="795">
        <f>IF(SUMIFS(障害学生情報入力シート!$CI$25:$CI$1024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5" s="795">
        <f>IF(SUMIFS(障害学生情報入力シート!$CI$25:$CI$1024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5" s="795">
        <f>IF(SUMIFS(障害学生情報入力シート!$CI$25:$CI$1024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5" s="795">
        <f>IF(SUMIFS(障害学生情報入力シート!$CI$25:$CI$1024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5" s="795">
        <f>IF(SUMIFS(障害学生情報入力シート!$CI$25:$CI$1024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5" s="795">
        <f>IF(SUMIFS(障害学生情報入力シート!$CI$25:$CI$1024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5" s="795">
        <f>IF(SUMIFS(障害学生情報入力シート!$CI$25:$CI$1024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5" s="795">
        <f>IF(SUMIFS(障害学生情報入力シート!$CI$25:$CI$1024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5" s="795">
        <f>IF(SUMIFS(障害学生情報入力シート!$CI$25:$CI$1024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5" s="795">
        <f>IF(SUMIFS(障害学生情報入力シート!$CI$25:$CI$1024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5" s="795">
        <f>IF(SUMIFS(障害学生情報入力シート!$CI$25:$CI$1024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5" s="795">
        <f>IF(SUMIFS(障害学生情報入力シート!$CI$25:$CI$1024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5" s="796">
        <f>IF(SUMIFS(障害学生情報入力シート!$CI$25:$CI$1024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5" s="864">
        <f t="shared" si="11"/>
        <v>0</v>
      </c>
    </row>
    <row r="216" spans="1:27" ht="16.5" hidden="1" thickTop="1" thickBot="1" x14ac:dyDescent="0.45">
      <c r="A216" s="1842"/>
      <c r="B216" s="875">
        <v>9</v>
      </c>
      <c r="C216" s="1845"/>
      <c r="D216" s="874" t="s">
        <v>482</v>
      </c>
      <c r="E216" s="794">
        <f>IF(SUMIFS(障害学生情報入力シート!$CJ$25:$CJ$1024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6" s="795">
        <f>IF(SUMIFS(障害学生情報入力シート!$CJ$25:$CJ$1024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6" s="795">
        <f>IF(SUMIFS(障害学生情報入力シート!$CJ$25:$CJ$1024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6" s="795">
        <f>IF(SUMIFS(障害学生情報入力シート!$CJ$25:$CJ$1024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6" s="795">
        <f>IF(SUMIFS(障害学生情報入力シート!$CJ$25:$CJ$1024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6" s="795">
        <f>IF(SUMIFS(障害学生情報入力シート!$CJ$25:$CJ$1024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6" s="795">
        <f>IF(SUMIFS(障害学生情報入力シート!$CJ$25:$CJ$1024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6" s="795">
        <f>IF(SUMIFS(障害学生情報入力シート!$CJ$25:$CJ$1024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6" s="795">
        <f>IF(SUMIFS(障害学生情報入力シート!$CJ$25:$CJ$1024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6" s="795">
        <f>IF(SUMIFS(障害学生情報入力シート!$CJ$25:$CJ$1024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6" s="795">
        <f>IF(SUMIFS(障害学生情報入力シート!$CJ$25:$CJ$1024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6" s="795">
        <f>IF(SUMIFS(障害学生情報入力シート!$CJ$25:$CJ$1024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6" s="795">
        <f>IF(SUMIFS(障害学生情報入力シート!$CJ$25:$CJ$1024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6" s="795">
        <f>IF(SUMIFS(障害学生情報入力シート!$CJ$25:$CJ$1024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6" s="795">
        <f>IF(SUMIFS(障害学生情報入力シート!$CJ$25:$CJ$1024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6" s="795">
        <f>IF(SUMIFS(障害学生情報入力シート!$CJ$25:$CJ$1024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6" s="795">
        <f>IF(SUMIFS(障害学生情報入力シート!$CJ$25:$CJ$1024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6" s="795">
        <f>IF(SUMIFS(障害学生情報入力シート!$CJ$25:$CJ$1024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6" s="795">
        <f>IF(SUMIFS(障害学生情報入力シート!$CJ$25:$CJ$1024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6" s="795">
        <f>IF(SUMIFS(障害学生情報入力シート!$CJ$25:$CJ$1024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6" s="795">
        <f>IF(SUMIFS(障害学生情報入力シート!$CJ$25:$CJ$1024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6" s="796">
        <f>IF(SUMIFS(障害学生情報入力シート!$CJ$25:$CJ$1024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6" s="864">
        <f t="shared" si="11"/>
        <v>0</v>
      </c>
    </row>
    <row r="217" spans="1:27" ht="16.5" hidden="1" thickTop="1" thickBot="1" x14ac:dyDescent="0.45">
      <c r="A217" s="1842"/>
      <c r="B217" s="875">
        <v>10</v>
      </c>
      <c r="C217" s="1845"/>
      <c r="D217" s="874" t="s">
        <v>483</v>
      </c>
      <c r="E217" s="794">
        <f>IF(SUMIFS(障害学生情報入力シート!$CK$25:$CK$1024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7" s="795">
        <f>IF(SUMIFS(障害学生情報入力シート!$CK$25:$CK$1024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7" s="795">
        <f>IF(SUMIFS(障害学生情報入力シート!$CK$25:$CK$1024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7" s="795">
        <f>IF(SUMIFS(障害学生情報入力シート!$CK$25:$CK$1024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7" s="795">
        <f>IF(SUMIFS(障害学生情報入力シート!$CK$25:$CK$1024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7" s="795">
        <f>IF(SUMIFS(障害学生情報入力シート!$CK$25:$CK$1024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7" s="795">
        <f>IF(SUMIFS(障害学生情報入力シート!$CK$25:$CK$1024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7" s="795">
        <f>IF(SUMIFS(障害学生情報入力シート!$CK$25:$CK$1024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7" s="795">
        <f>IF(SUMIFS(障害学生情報入力シート!$CK$25:$CK$1024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7" s="795">
        <f>IF(SUMIFS(障害学生情報入力シート!$CK$25:$CK$1024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7" s="795">
        <f>IF(SUMIFS(障害学生情報入力シート!$CK$25:$CK$1024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7" s="795">
        <f>IF(SUMIFS(障害学生情報入力シート!$CK$25:$CK$1024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7" s="795">
        <f>IF(SUMIFS(障害学生情報入力シート!$CK$25:$CK$1024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7" s="795">
        <f>IF(SUMIFS(障害学生情報入力シート!$CK$25:$CK$1024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7" s="795">
        <f>IF(SUMIFS(障害学生情報入力シート!$CK$25:$CK$1024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7" s="795">
        <f>IF(SUMIFS(障害学生情報入力シート!$CK$25:$CK$1024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7" s="795">
        <f>IF(SUMIFS(障害学生情報入力シート!$CK$25:$CK$1024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7" s="795">
        <f>IF(SUMIFS(障害学生情報入力シート!$CK$25:$CK$1024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7" s="795">
        <f>IF(SUMIFS(障害学生情報入力シート!$CK$25:$CK$1024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7" s="795">
        <f>IF(SUMIFS(障害学生情報入力シート!$CK$25:$CK$1024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7" s="795">
        <f>IF(SUMIFS(障害学生情報入力シート!$CK$25:$CK$1024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7" s="796">
        <f>IF(SUMIFS(障害学生情報入力シート!$CK$25:$CK$1024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7" s="864">
        <f t="shared" si="11"/>
        <v>0</v>
      </c>
    </row>
    <row r="218" spans="1:27" ht="16.5" hidden="1" thickTop="1" thickBot="1" x14ac:dyDescent="0.45">
      <c r="A218" s="1842"/>
      <c r="B218" s="875">
        <v>11</v>
      </c>
      <c r="C218" s="1845"/>
      <c r="D218" s="874" t="s">
        <v>484</v>
      </c>
      <c r="E218" s="794">
        <f>IF(SUMIFS(障害学生情報入力シート!$CL$25:$CL$1024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8" s="795">
        <f>IF(SUMIFS(障害学生情報入力シート!$CL$25:$CL$1024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8" s="795">
        <f>IF(SUMIFS(障害学生情報入力シート!$CL$25:$CL$1024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8" s="795">
        <f>IF(SUMIFS(障害学生情報入力シート!$CL$25:$CL$1024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8" s="795">
        <f>IF(SUMIFS(障害学生情報入力シート!$CL$25:$CL$1024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8" s="795">
        <f>IF(SUMIFS(障害学生情報入力シート!$CL$25:$CL$1024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8" s="795">
        <f>IF(SUMIFS(障害学生情報入力シート!$CL$25:$CL$1024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8" s="795">
        <f>IF(SUMIFS(障害学生情報入力シート!$CL$25:$CL$1024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8" s="795">
        <f>IF(SUMIFS(障害学生情報入力シート!$CL$25:$CL$1024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8" s="795">
        <f>IF(SUMIFS(障害学生情報入力シート!$CL$25:$CL$1024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8" s="795">
        <f>IF(SUMIFS(障害学生情報入力シート!$CL$25:$CL$1024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8" s="795">
        <f>IF(SUMIFS(障害学生情報入力シート!$CL$25:$CL$1024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8" s="795">
        <f>IF(SUMIFS(障害学生情報入力シート!$CL$25:$CL$1024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8" s="795">
        <f>IF(SUMIFS(障害学生情報入力シート!$CL$25:$CL$1024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8" s="795">
        <f>IF(SUMIFS(障害学生情報入力シート!$CL$25:$CL$1024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8" s="795">
        <f>IF(SUMIFS(障害学生情報入力シート!$CL$25:$CL$1024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8" s="795">
        <f>IF(SUMIFS(障害学生情報入力シート!$CL$25:$CL$1024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8" s="795">
        <f>IF(SUMIFS(障害学生情報入力シート!$CL$25:$CL$1024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8" s="795">
        <f>IF(SUMIFS(障害学生情報入力シート!$CL$25:$CL$1024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8" s="795">
        <f>IF(SUMIFS(障害学生情報入力シート!$CL$25:$CL$1024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8" s="795">
        <f>IF(SUMIFS(障害学生情報入力シート!$CL$25:$CL$1024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8" s="796">
        <f>IF(SUMIFS(障害学生情報入力シート!$CL$25:$CL$1024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8" s="864">
        <f t="shared" si="11"/>
        <v>0</v>
      </c>
    </row>
    <row r="219" spans="1:27" ht="16.5" hidden="1" thickTop="1" thickBot="1" x14ac:dyDescent="0.45">
      <c r="A219" s="1842"/>
      <c r="B219" s="875">
        <v>12</v>
      </c>
      <c r="C219" s="1845"/>
      <c r="D219" s="874" t="s">
        <v>485</v>
      </c>
      <c r="E219" s="869"/>
      <c r="F219" s="860"/>
      <c r="G219" s="860"/>
      <c r="H219" s="860"/>
      <c r="I219" s="861"/>
      <c r="J219" s="795">
        <f>IF(SUMIFS(障害学生情報入力シート!$CM$25:$CM$1024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9" s="795">
        <f>IF(SUMIFS(障害学生情報入力シート!$CM$25:$CM$1024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9" s="795">
        <f>IF(SUMIFS(障害学生情報入力シート!$CM$25:$CM$1024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9" s="795">
        <f>IF(SUMIFS(障害学生情報入力シート!$CM$25:$CM$1024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9" s="795">
        <f>IF(SUMIFS(障害学生情報入力シート!$CM$25:$CM$1024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9" s="795">
        <f>IF(SUMIFS(障害学生情報入力シート!$CM$25:$CM$1024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9" s="795">
        <f>IF(SUMIFS(障害学生情報入力シート!$CM$25:$CM$1024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9" s="859"/>
      <c r="R219" s="860"/>
      <c r="S219" s="860"/>
      <c r="T219" s="860"/>
      <c r="U219" s="860"/>
      <c r="V219" s="860"/>
      <c r="W219" s="860"/>
      <c r="X219" s="860"/>
      <c r="Y219" s="861"/>
      <c r="Z219" s="796">
        <f>IF(SUMIFS(障害学生情報入力シート!$CM$25:$CM$1024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9" s="864">
        <f t="shared" si="11"/>
        <v>0</v>
      </c>
    </row>
    <row r="220" spans="1:27" ht="16.5" hidden="1" thickTop="1" thickBot="1" x14ac:dyDescent="0.45">
      <c r="A220" s="1842"/>
      <c r="B220" s="875">
        <v>13</v>
      </c>
      <c r="C220" s="1846"/>
      <c r="D220" s="874" t="s">
        <v>486</v>
      </c>
      <c r="E220" s="794">
        <f>IF(SUMIFS(障害学生情報入力シート!$CN$25:$CN$1024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0" s="795">
        <f>IF(SUMIFS(障害学生情報入力シート!$CN$25:$CN$1024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0" s="795">
        <f>IF(SUMIFS(障害学生情報入力シート!$CN$25:$CN$1024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0" s="795">
        <f>IF(SUMIFS(障害学生情報入力シート!$CN$25:$CN$1024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0" s="795">
        <f>IF(SUMIFS(障害学生情報入力シート!$CN$25:$CN$1024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0" s="795">
        <f>IF(SUMIFS(障害学生情報入力シート!$CN$25:$CN$1024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0" s="795">
        <f>IF(SUMIFS(障害学生情報入力シート!$CN$25:$CN$1024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0" s="795">
        <f>IF(SUMIFS(障害学生情報入力シート!$CN$25:$CN$1024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0" s="795">
        <f>IF(SUMIFS(障害学生情報入力シート!$CN$25:$CN$1024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0" s="795">
        <f>IF(SUMIFS(障害学生情報入力シート!$CN$25:$CN$1024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0" s="795">
        <f>IF(SUMIFS(障害学生情報入力シート!$CN$25:$CN$1024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0" s="795">
        <f>IF(SUMIFS(障害学生情報入力シート!$CN$25:$CN$1024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0" s="795">
        <f>IF(SUMIFS(障害学生情報入力シート!$CN$25:$CN$1024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0" s="795">
        <f>IF(SUMIFS(障害学生情報入力シート!$CN$25:$CN$1024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0" s="795">
        <f>IF(SUMIFS(障害学生情報入力シート!$CN$25:$CN$1024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0" s="795">
        <f>IF(SUMIFS(障害学生情報入力シート!$CN$25:$CN$1024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0" s="795">
        <f>IF(SUMIFS(障害学生情報入力シート!$CN$25:$CN$1024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0" s="795">
        <f>IF(SUMIFS(障害学生情報入力シート!$CN$25:$CN$1024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0" s="795">
        <f>IF(SUMIFS(障害学生情報入力シート!$CN$25:$CN$1024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0" s="795">
        <f>IF(SUMIFS(障害学生情報入力シート!$CN$25:$CN$1024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0" s="795">
        <f>IF(SUMIFS(障害学生情報入力シート!$CN$25:$CN$1024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0" s="796">
        <f>IF(SUMIFS(障害学生情報入力シート!$CN$25:$CN$1024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0" s="864">
        <f t="shared" si="11"/>
        <v>0</v>
      </c>
    </row>
    <row r="221" spans="1:27" ht="15" hidden="1" customHeight="1" thickTop="1" thickBot="1" x14ac:dyDescent="0.45">
      <c r="A221" s="1842"/>
      <c r="B221" s="875">
        <v>14</v>
      </c>
      <c r="C221" s="1847" t="s">
        <v>487</v>
      </c>
      <c r="D221" s="876" t="s">
        <v>488</v>
      </c>
      <c r="E221" s="794">
        <f>IF(SUMIFS(障害学生情報入力シート!$CO$25:$CO$1024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1" s="795">
        <f>IF(SUMIFS(障害学生情報入力シート!$CO$25:$CO$1024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1" s="795">
        <f>IF(SUMIFS(障害学生情報入力シート!$CO$25:$CO$1024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1" s="795">
        <f>IF(SUMIFS(障害学生情報入力シート!$CO$25:$CO$1024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1" s="795">
        <f>IF(SUMIFS(障害学生情報入力シート!$CO$25:$CO$1024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1" s="795">
        <f>IF(SUMIFS(障害学生情報入力シート!$CO$25:$CO$1024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1" s="795">
        <f>IF(SUMIFS(障害学生情報入力シート!$CO$25:$CO$1024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1" s="795">
        <f>IF(SUMIFS(障害学生情報入力シート!$CO$25:$CO$1024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1" s="795">
        <f>IF(SUMIFS(障害学生情報入力シート!$CO$25:$CO$1024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1" s="795">
        <f>IF(SUMIFS(障害学生情報入力シート!$CO$25:$CO$1024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1" s="795">
        <f>IF(SUMIFS(障害学生情報入力シート!$CO$25:$CO$1024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1" s="795">
        <f>IF(SUMIFS(障害学生情報入力シート!$CO$25:$CO$1024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1" s="795">
        <f>IF(SUMIFS(障害学生情報入力シート!$CO$25:$CO$1024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1" s="795">
        <f>IF(SUMIFS(障害学生情報入力シート!$CO$25:$CO$1024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1" s="795">
        <f>IF(SUMIFS(障害学生情報入力シート!$CO$25:$CO$1024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1" s="795">
        <f>IF(SUMIFS(障害学生情報入力シート!$CO$25:$CO$1024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1" s="795">
        <f>IF(SUMIFS(障害学生情報入力シート!$CO$25:$CO$1024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1" s="795">
        <f>IF(SUMIFS(障害学生情報入力シート!$CO$25:$CO$1024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1" s="795">
        <f>IF(SUMIFS(障害学生情報入力シート!$CO$25:$CO$1024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1" s="795">
        <f>IF(SUMIFS(障害学生情報入力シート!$CO$25:$CO$1024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1" s="795">
        <f>IF(SUMIFS(障害学生情報入力シート!$CO$25:$CO$1024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1" s="796">
        <f>IF(SUMIFS(障害学生情報入力シート!$CO$25:$CO$1024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1" s="864">
        <f t="shared" si="11"/>
        <v>0</v>
      </c>
    </row>
    <row r="222" spans="1:27" ht="16.5" hidden="1" thickTop="1" thickBot="1" x14ac:dyDescent="0.45">
      <c r="A222" s="1842"/>
      <c r="B222" s="875">
        <v>15</v>
      </c>
      <c r="C222" s="1845"/>
      <c r="D222" s="876" t="s">
        <v>489</v>
      </c>
      <c r="E222" s="794">
        <f>IF(SUMIFS(障害学生情報入力シート!$CP$25:$CP$1024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2" s="795">
        <f>IF(SUMIFS(障害学生情報入力シート!$CP$25:$CP$1024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2" s="795">
        <f>IF(SUMIFS(障害学生情報入力シート!$CP$25:$CP$1024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2" s="795">
        <f>IF(SUMIFS(障害学生情報入力シート!$CP$25:$CP$1024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2" s="795">
        <f>IF(SUMIFS(障害学生情報入力シート!$CP$25:$CP$1024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2" s="795">
        <f>IF(SUMIFS(障害学生情報入力シート!$CP$25:$CP$1024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2" s="795">
        <f>IF(SUMIFS(障害学生情報入力シート!$CP$25:$CP$1024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2" s="795">
        <f>IF(SUMIFS(障害学生情報入力シート!$CP$25:$CP$1024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2" s="795">
        <f>IF(SUMIFS(障害学生情報入力シート!$CP$25:$CP$1024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2" s="795">
        <f>IF(SUMIFS(障害学生情報入力シート!$CP$25:$CP$1024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2" s="795">
        <f>IF(SUMIFS(障害学生情報入力シート!$CP$25:$CP$1024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2" s="795">
        <f>IF(SUMIFS(障害学生情報入力シート!$CP$25:$CP$1024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2" s="795">
        <f>IF(SUMIFS(障害学生情報入力シート!$CP$25:$CP$1024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2" s="795">
        <f>IF(SUMIFS(障害学生情報入力シート!$CP$25:$CP$1024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2" s="795">
        <f>IF(SUMIFS(障害学生情報入力シート!$CP$25:$CP$1024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2" s="795">
        <f>IF(SUMIFS(障害学生情報入力シート!$CP$25:$CP$1024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2" s="795">
        <f>IF(SUMIFS(障害学生情報入力シート!$CP$25:$CP$1024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2" s="795">
        <f>IF(SUMIFS(障害学生情報入力シート!$CP$25:$CP$1024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2" s="795">
        <f>IF(SUMIFS(障害学生情報入力シート!$CP$25:$CP$1024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2" s="795">
        <f>IF(SUMIFS(障害学生情報入力シート!$CP$25:$CP$1024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2" s="795">
        <f>IF(SUMIFS(障害学生情報入力シート!$CP$25:$CP$1024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2" s="796">
        <f>IF(SUMIFS(障害学生情報入力シート!$CP$25:$CP$1024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2" s="864">
        <f t="shared" si="11"/>
        <v>0</v>
      </c>
    </row>
    <row r="223" spans="1:27" ht="16.5" hidden="1" thickTop="1" thickBot="1" x14ac:dyDescent="0.45">
      <c r="A223" s="1842"/>
      <c r="B223" s="875">
        <v>16</v>
      </c>
      <c r="C223" s="1845"/>
      <c r="D223" s="876" t="s">
        <v>490</v>
      </c>
      <c r="E223" s="794">
        <f>IF(SUMIFS(障害学生情報入力シート!$CQ$25:$CQ$1024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3" s="795">
        <f>IF(SUMIFS(障害学生情報入力シート!$CQ$25:$CQ$1024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3" s="795">
        <f>IF(SUMIFS(障害学生情報入力シート!$CQ$25:$CQ$1024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3" s="795">
        <f>IF(SUMIFS(障害学生情報入力シート!$CQ$25:$CQ$1024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3" s="795">
        <f>IF(SUMIFS(障害学生情報入力シート!$CQ$25:$CQ$1024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3" s="795">
        <f>IF(SUMIFS(障害学生情報入力シート!$CQ$25:$CQ$1024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3" s="795">
        <f>IF(SUMIFS(障害学生情報入力シート!$CQ$25:$CQ$1024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3" s="795">
        <f>IF(SUMIFS(障害学生情報入力シート!$CQ$25:$CQ$1024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3" s="795">
        <f>IF(SUMIFS(障害学生情報入力シート!$CQ$25:$CQ$1024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3" s="795">
        <f>IF(SUMIFS(障害学生情報入力シート!$CQ$25:$CQ$1024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3" s="795">
        <f>IF(SUMIFS(障害学生情報入力シート!$CQ$25:$CQ$1024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3" s="795">
        <f>IF(SUMIFS(障害学生情報入力シート!$CQ$25:$CQ$1024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3" s="795">
        <f>IF(SUMIFS(障害学生情報入力シート!$CQ$25:$CQ$1024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3" s="795">
        <f>IF(SUMIFS(障害学生情報入力シート!$CQ$25:$CQ$1024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3" s="795">
        <f>IF(SUMIFS(障害学生情報入力シート!$CQ$25:$CQ$1024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3" s="795">
        <f>IF(SUMIFS(障害学生情報入力シート!$CQ$25:$CQ$1024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3" s="795">
        <f>IF(SUMIFS(障害学生情報入力シート!$CQ$25:$CQ$1024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3" s="795">
        <f>IF(SUMIFS(障害学生情報入力シート!$CQ$25:$CQ$1024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3" s="795">
        <f>IF(SUMIFS(障害学生情報入力シート!$CQ$25:$CQ$1024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3" s="795">
        <f>IF(SUMIFS(障害学生情報入力シート!$CQ$25:$CQ$1024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3" s="795">
        <f>IF(SUMIFS(障害学生情報入力シート!$CQ$25:$CQ$1024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3" s="796">
        <f>IF(SUMIFS(障害学生情報入力シート!$CQ$25:$CQ$1024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3" s="864">
        <f t="shared" si="11"/>
        <v>0</v>
      </c>
    </row>
    <row r="224" spans="1:27" ht="16.5" hidden="1" thickTop="1" thickBot="1" x14ac:dyDescent="0.45">
      <c r="A224" s="1842"/>
      <c r="B224" s="875">
        <v>17</v>
      </c>
      <c r="C224" s="1845"/>
      <c r="D224" s="876" t="s">
        <v>491</v>
      </c>
      <c r="E224" s="794">
        <f>IF(SUMIFS(障害学生情報入力シート!$CR$25:$CR$1024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4" s="795">
        <f>IF(SUMIFS(障害学生情報入力シート!$CR$25:$CR$1024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4" s="795">
        <f>IF(SUMIFS(障害学生情報入力シート!$CR$25:$CR$1024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4" s="795">
        <f>IF(SUMIFS(障害学生情報入力シート!$CR$25:$CR$1024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4" s="795">
        <f>IF(SUMIFS(障害学生情報入力シート!$CR$25:$CR$1024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4" s="795">
        <f>IF(SUMIFS(障害学生情報入力シート!$CR$25:$CR$1024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4" s="795">
        <f>IF(SUMIFS(障害学生情報入力シート!$CR$25:$CR$1024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4" s="795">
        <f>IF(SUMIFS(障害学生情報入力シート!$CR$25:$CR$1024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4" s="795">
        <f>IF(SUMIFS(障害学生情報入力シート!$CR$25:$CR$1024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4" s="795">
        <f>IF(SUMIFS(障害学生情報入力シート!$CR$25:$CR$1024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4" s="795">
        <f>IF(SUMIFS(障害学生情報入力シート!$CR$25:$CR$1024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4" s="795">
        <f>IF(SUMIFS(障害学生情報入力シート!$CR$25:$CR$1024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4" s="795">
        <f>IF(SUMIFS(障害学生情報入力シート!$CR$25:$CR$1024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4" s="795">
        <f>IF(SUMIFS(障害学生情報入力シート!$CR$25:$CR$1024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4" s="795">
        <f>IF(SUMIFS(障害学生情報入力シート!$CR$25:$CR$1024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4" s="795">
        <f>IF(SUMIFS(障害学生情報入力シート!$CR$25:$CR$1024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4" s="795">
        <f>IF(SUMIFS(障害学生情報入力シート!$CR$25:$CR$1024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4" s="795">
        <f>IF(SUMIFS(障害学生情報入力シート!$CR$25:$CR$1024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4" s="795">
        <f>IF(SUMIFS(障害学生情報入力シート!$CR$25:$CR$1024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4" s="795">
        <f>IF(SUMIFS(障害学生情報入力シート!$CR$25:$CR$1024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4" s="795">
        <f>IF(SUMIFS(障害学生情報入力シート!$CR$25:$CR$1024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4" s="796">
        <f>IF(SUMIFS(障害学生情報入力シート!$CR$25:$CR$1024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4" s="864">
        <f t="shared" si="11"/>
        <v>0</v>
      </c>
    </row>
    <row r="225" spans="1:28" ht="16.5" hidden="1" thickTop="1" thickBot="1" x14ac:dyDescent="0.45">
      <c r="A225" s="1842"/>
      <c r="B225" s="875">
        <v>18</v>
      </c>
      <c r="C225" s="1846"/>
      <c r="D225" s="874" t="s">
        <v>492</v>
      </c>
      <c r="E225" s="794">
        <f>IF(SUMIFS(障害学生情報入力シート!$CS$25:$CS$1024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5" s="795">
        <f>IF(SUMIFS(障害学生情報入力シート!$CS$25:$CS$1024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5" s="795">
        <f>IF(SUMIFS(障害学生情報入力シート!$CS$25:$CS$1024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5" s="795">
        <f>IF(SUMIFS(障害学生情報入力シート!$CS$25:$CS$1024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5" s="795">
        <f>IF(SUMIFS(障害学生情報入力シート!$CS$25:$CS$1024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5" s="795">
        <f>IF(SUMIFS(障害学生情報入力シート!$CS$25:$CS$1024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5" s="795">
        <f>IF(SUMIFS(障害学生情報入力シート!$CS$25:$CS$1024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5" s="795">
        <f>IF(SUMIFS(障害学生情報入力シート!$CS$25:$CS$1024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5" s="795">
        <f>IF(SUMIFS(障害学生情報入力シート!$CS$25:$CS$1024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5" s="795">
        <f>IF(SUMIFS(障害学生情報入力シート!$CS$25:$CS$1024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5" s="795">
        <f>IF(SUMIFS(障害学生情報入力シート!$CS$25:$CS$1024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5" s="795">
        <f>IF(SUMIFS(障害学生情報入力シート!$CS$25:$CS$1024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5" s="795">
        <f>IF(SUMIFS(障害学生情報入力シート!$CS$25:$CS$1024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5" s="795">
        <f>IF(SUMIFS(障害学生情報入力シート!$CS$25:$CS$1024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5" s="795">
        <f>IF(SUMIFS(障害学生情報入力シート!$CS$25:$CS$1024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5" s="795">
        <f>IF(SUMIFS(障害学生情報入力シート!$CS$25:$CS$1024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5" s="795">
        <f>IF(SUMIFS(障害学生情報入力シート!$CS$25:$CS$1024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5" s="795">
        <f>IF(SUMIFS(障害学生情報入力シート!$CS$25:$CS$1024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5" s="795">
        <f>IF(SUMIFS(障害学生情報入力シート!$CS$25:$CS$1024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5" s="795">
        <f>IF(SUMIFS(障害学生情報入力シート!$CS$25:$CS$1024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5" s="795">
        <f>IF(SUMIFS(障害学生情報入力シート!$CS$25:$CS$1024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5" s="796">
        <f>IF(SUMIFS(障害学生情報入力シート!$CS$25:$CS$1024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5" s="864">
        <f t="shared" si="11"/>
        <v>0</v>
      </c>
    </row>
    <row r="226" spans="1:28" ht="16.5" hidden="1" thickTop="1" thickBot="1" x14ac:dyDescent="0.45">
      <c r="A226" s="1843"/>
      <c r="B226" s="877">
        <v>19</v>
      </c>
      <c r="C226" s="1848" t="s">
        <v>493</v>
      </c>
      <c r="D226" s="1849"/>
      <c r="E226" s="811">
        <f>IF(SUMIFS(障害学生情報入力シート!$CT$25:$CT$1024,障害学生情報入力シート!$CU$25:$CU$1024,"&lt;&gt;"&amp;"",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6" s="812">
        <f>IF(SUMIFS(障害学生情報入力シート!$CT$25:$CT$1024,障害学生情報入力シート!$CU$25:$CU$1024,"&lt;&gt;"&amp;"",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6" s="812">
        <f>IF(SUMIFS(障害学生情報入力シート!$CT$25:$CT$1024,障害学生情報入力シート!$CU$25:$CU$1024,"&lt;&gt;"&amp;"",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6" s="812">
        <f>IF(SUMIFS(障害学生情報入力シート!$CT$25:$CT$1024,障害学生情報入力シート!$CU$25:$CU$1024,"&lt;&gt;"&amp;"",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6" s="812">
        <f>IF(SUMIFS(障害学生情報入力シート!$CT$25:$CT$1024,障害学生情報入力シート!$CU$25:$CU$1024,"&lt;&gt;"&amp;"",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6" s="812">
        <f>IF(SUMIFS(障害学生情報入力シート!$CT$25:$CT$1024,障害学生情報入力シート!$CU$25:$CU$1024,"&lt;&gt;"&amp;"",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6" s="812">
        <f>IF(SUMIFS(障害学生情報入力シート!$CT$25:$CT$1024,障害学生情報入力シート!$CU$25:$CU$1024,"&lt;&gt;"&amp;"",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6" s="812">
        <f>IF(SUMIFS(障害学生情報入力シート!$CT$25:$CT$1024,障害学生情報入力シート!$CU$25:$CU$1024,"&lt;&gt;"&amp;"",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6" s="812">
        <f>IF(SUMIFS(障害学生情報入力シート!$CT$25:$CT$1024,障害学生情報入力シート!$CU$25:$CU$1024,"&lt;&gt;"&amp;"",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6" s="812">
        <f>IF(SUMIFS(障害学生情報入力シート!$CT$25:$CT$1024,障害学生情報入力シート!$CU$25:$CU$1024,"&lt;&gt;"&amp;"",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6" s="812">
        <f>IF(SUMIFS(障害学生情報入力シート!$CT$25:$CT$1024,障害学生情報入力シート!$CU$25:$CU$1024,"&lt;&gt;"&amp;"",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6" s="812">
        <f>IF(SUMIFS(障害学生情報入力シート!$CT$25:$CT$1024,障害学生情報入力シート!$CU$25:$CU$1024,"&lt;&gt;"&amp;"",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6" s="812">
        <f>IF(SUMIFS(障害学生情報入力シート!$CT$25:$CT$1024,障害学生情報入力シート!$CU$25:$CU$1024,"&lt;&gt;"&amp;"",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6" s="812">
        <f>IF(SUMIFS(障害学生情報入力シート!$CT$25:$CT$1024,障害学生情報入力シート!$CU$25:$CU$1024,"&lt;&gt;"&amp;"",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6" s="812">
        <f>IF(SUMIFS(障害学生情報入力シート!$CT$25:$CT$1024,障害学生情報入力シート!$CU$25:$CU$1024,"&lt;&gt;"&amp;"",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6" s="812">
        <f>IF(SUMIFS(障害学生情報入力シート!$CT$25:$CT$1024,障害学生情報入力シート!$CU$25:$CU$1024,"&lt;&gt;"&amp;"",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6" s="812">
        <f>IF(SUMIFS(障害学生情報入力シート!$CT$25:$CT$1024,障害学生情報入力シート!$CU$25:$CU$1024,"&lt;&gt;"&amp;"",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6" s="812">
        <f>IF(SUMIFS(障害学生情報入力シート!$CT$25:$CT$1024,障害学生情報入力シート!$CU$25:$CU$1024,"&lt;&gt;"&amp;"",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6" s="812">
        <f>IF(SUMIFS(障害学生情報入力シート!$CT$25:$CT$1024,障害学生情報入力シート!$CU$25:$CU$1024,"&lt;&gt;"&amp;"",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6" s="812">
        <f>IF(SUMIFS(障害学生情報入力シート!$CT$25:$CT$1024,障害学生情報入力シート!$CU$25:$CU$1024,"&lt;&gt;"&amp;"",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6" s="812">
        <f>IF(SUMIFS(障害学生情報入力シート!$CT$25:$CT$1024,障害学生情報入力シート!$CU$25:$CU$1024,"&lt;&gt;"&amp;"",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6" s="813">
        <f>IF(SUMIFS(障害学生情報入力シート!$CT$25:$CT$1024,障害学生情報入力シート!$CU$25:$CU$1024,"&lt;&gt;"&amp;"",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6" s="871">
        <f t="shared" si="11"/>
        <v>0</v>
      </c>
    </row>
    <row r="227" spans="1:28" ht="13.5" customHeight="1" x14ac:dyDescent="0.4">
      <c r="A227" s="1395" t="s">
        <v>585</v>
      </c>
      <c r="B227" s="1395"/>
      <c r="C227" s="1395"/>
      <c r="D227" s="1395"/>
      <c r="E227" s="1395"/>
      <c r="F227" s="1395"/>
      <c r="G227" s="1395"/>
      <c r="H227" s="1395"/>
      <c r="I227" s="1395"/>
      <c r="J227" s="1395"/>
      <c r="K227" s="1395"/>
      <c r="L227" s="1395"/>
      <c r="M227" s="1395"/>
      <c r="N227" s="1395"/>
      <c r="O227" s="1395"/>
      <c r="P227" s="1395"/>
      <c r="Q227" s="1395"/>
      <c r="R227" s="1395"/>
      <c r="S227" s="1395"/>
      <c r="T227" s="1395"/>
      <c r="U227" s="1395"/>
      <c r="V227" s="1395"/>
      <c r="W227" s="1395"/>
      <c r="X227" s="1395"/>
      <c r="Y227" s="1395"/>
      <c r="Z227" s="1395"/>
      <c r="AA227" s="1395"/>
    </row>
    <row r="228" spans="1:28" ht="17.25" customHeight="1" thickBot="1" x14ac:dyDescent="0.45">
      <c r="A228" s="1839" t="s">
        <v>496</v>
      </c>
      <c r="B228" s="1839"/>
      <c r="C228" s="1839"/>
      <c r="D228" s="1839"/>
      <c r="E228" s="1839"/>
      <c r="F228" s="1839"/>
      <c r="G228" s="1839"/>
      <c r="H228" s="1839"/>
      <c r="I228" s="1839"/>
      <c r="J228" s="1839"/>
      <c r="K228" s="1839"/>
      <c r="L228" s="1839"/>
      <c r="M228" s="1839"/>
      <c r="N228" s="1839"/>
      <c r="O228" s="1839"/>
      <c r="P228" s="1839"/>
      <c r="Q228" s="1839"/>
      <c r="R228" s="1839"/>
      <c r="S228" s="1839"/>
      <c r="T228" s="1839"/>
    </row>
    <row r="229" spans="1:28" ht="59.85" customHeight="1" x14ac:dyDescent="0.4">
      <c r="A229" s="1620" t="s">
        <v>437</v>
      </c>
      <c r="B229" s="1621"/>
      <c r="C229" s="1621"/>
      <c r="D229" s="1816"/>
      <c r="E229" s="1820" t="s">
        <v>375</v>
      </c>
      <c r="F229" s="1821"/>
      <c r="G229" s="1822" t="s">
        <v>376</v>
      </c>
      <c r="H229" s="1823"/>
      <c r="I229" s="1824"/>
      <c r="J229" s="1825" t="s">
        <v>377</v>
      </c>
      <c r="K229" s="1826"/>
      <c r="L229" s="1826"/>
      <c r="M229" s="1827"/>
      <c r="N229" s="1828" t="s">
        <v>12</v>
      </c>
      <c r="O229" s="1829"/>
      <c r="P229" s="1795" t="s">
        <v>378</v>
      </c>
      <c r="Q229" s="1797" t="s">
        <v>2833</v>
      </c>
      <c r="R229" s="1798"/>
      <c r="S229" s="1798"/>
      <c r="T229" s="1799"/>
      <c r="U229" s="1800" t="s">
        <v>380</v>
      </c>
      <c r="V229" s="1801"/>
      <c r="W229" s="1801"/>
      <c r="X229" s="1801"/>
      <c r="Y229" s="1802"/>
      <c r="Z229" s="1805" t="s">
        <v>381</v>
      </c>
      <c r="AA229" s="1807" t="s">
        <v>438</v>
      </c>
    </row>
    <row r="230" spans="1:28" ht="124.5" customHeight="1" x14ac:dyDescent="0.4">
      <c r="A230" s="1586"/>
      <c r="B230" s="1587"/>
      <c r="C230" s="1587"/>
      <c r="D230" s="1840"/>
      <c r="E230" s="690" t="s">
        <v>32</v>
      </c>
      <c r="F230" s="691" t="s">
        <v>382</v>
      </c>
      <c r="G230" s="692" t="s">
        <v>383</v>
      </c>
      <c r="H230" s="693" t="s">
        <v>384</v>
      </c>
      <c r="I230" s="694" t="s">
        <v>385</v>
      </c>
      <c r="J230" s="695" t="s">
        <v>386</v>
      </c>
      <c r="K230" s="696" t="s">
        <v>387</v>
      </c>
      <c r="L230" s="696" t="s">
        <v>388</v>
      </c>
      <c r="M230" s="697" t="s">
        <v>389</v>
      </c>
      <c r="N230" s="698" t="s">
        <v>390</v>
      </c>
      <c r="O230" s="699" t="s">
        <v>13</v>
      </c>
      <c r="P230" s="1796"/>
      <c r="Q230" s="700" t="s">
        <v>439</v>
      </c>
      <c r="R230" s="701" t="s">
        <v>440</v>
      </c>
      <c r="S230" s="701" t="s">
        <v>441</v>
      </c>
      <c r="T230" s="702" t="s">
        <v>442</v>
      </c>
      <c r="U230" s="703" t="s">
        <v>392</v>
      </c>
      <c r="V230" s="704" t="s">
        <v>30</v>
      </c>
      <c r="W230" s="704" t="s">
        <v>393</v>
      </c>
      <c r="X230" s="704" t="s">
        <v>443</v>
      </c>
      <c r="Y230" s="705" t="s">
        <v>394</v>
      </c>
      <c r="Z230" s="1806"/>
      <c r="AA230" s="1808"/>
    </row>
    <row r="231" spans="1:28" ht="15.95" customHeight="1" thickBot="1" x14ac:dyDescent="0.25">
      <c r="A231" s="1834" t="s">
        <v>444</v>
      </c>
      <c r="B231" s="1835"/>
      <c r="C231" s="1835"/>
      <c r="D231" s="1836"/>
      <c r="E231" s="706">
        <f>'７．障害学生数'!F254</f>
        <v>0</v>
      </c>
      <c r="F231" s="707">
        <f>'７．障害学生数'!G254</f>
        <v>0</v>
      </c>
      <c r="G231" s="708">
        <f>'７．障害学生数'!H254</f>
        <v>0</v>
      </c>
      <c r="H231" s="709">
        <f>'７．障害学生数'!I254</f>
        <v>0</v>
      </c>
      <c r="I231" s="710">
        <f>'７．障害学生数'!J254</f>
        <v>0</v>
      </c>
      <c r="J231" s="711">
        <f>'７．障害学生数'!K254</f>
        <v>0</v>
      </c>
      <c r="K231" s="712">
        <f>'７．障害学生数'!L254</f>
        <v>0</v>
      </c>
      <c r="L231" s="712">
        <f>'７．障害学生数'!M254</f>
        <v>0</v>
      </c>
      <c r="M231" s="713">
        <f>'７．障害学生数'!N254</f>
        <v>0</v>
      </c>
      <c r="N231" s="714">
        <f>'７．障害学生数'!O254</f>
        <v>0</v>
      </c>
      <c r="O231" s="715">
        <f>'７．障害学生数'!P254</f>
        <v>0</v>
      </c>
      <c r="P231" s="716">
        <f>'７．障害学生数'!Q254</f>
        <v>0</v>
      </c>
      <c r="Q231" s="717">
        <f>'７．障害学生数'!R254</f>
        <v>0</v>
      </c>
      <c r="R231" s="718">
        <f>'７．障害学生数'!S254</f>
        <v>0</v>
      </c>
      <c r="S231" s="718">
        <f>'７．障害学生数'!T254</f>
        <v>0</v>
      </c>
      <c r="T231" s="719">
        <f>'７．障害学生数'!U254</f>
        <v>0</v>
      </c>
      <c r="U231" s="720">
        <f>'７．障害学生数'!V254</f>
        <v>0</v>
      </c>
      <c r="V231" s="721">
        <f>'７．障害学生数'!W254</f>
        <v>0</v>
      </c>
      <c r="W231" s="721">
        <f>'７．障害学生数'!X254</f>
        <v>0</v>
      </c>
      <c r="X231" s="721">
        <f>'７．障害学生数'!Y254</f>
        <v>0</v>
      </c>
      <c r="Y231" s="722">
        <f>'７．障害学生数'!Z254</f>
        <v>0</v>
      </c>
      <c r="Z231" s="723">
        <f>'７．障害学生数'!AA254</f>
        <v>0</v>
      </c>
      <c r="AA231" s="878">
        <f>'７．障害学生数'!AB254</f>
        <v>0</v>
      </c>
    </row>
    <row r="232" spans="1:28" ht="15" customHeight="1" thickBot="1" x14ac:dyDescent="0.45">
      <c r="A232" s="1787" t="s">
        <v>445</v>
      </c>
      <c r="B232" s="879">
        <v>1</v>
      </c>
      <c r="C232" s="1837" t="s">
        <v>446</v>
      </c>
      <c r="D232" s="1838"/>
      <c r="E232" s="787">
        <f>IF(SUMIFS(障害学生情報入力シート!$AY$25:$AY$1024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2" s="788">
        <f>IF(SUMIFS(障害学生情報入力シート!$AY$25:$AY$1024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2" s="880"/>
      <c r="H232" s="881"/>
      <c r="I232" s="881"/>
      <c r="J232" s="881"/>
      <c r="K232" s="881"/>
      <c r="L232" s="881"/>
      <c r="M232" s="881"/>
      <c r="N232" s="881"/>
      <c r="O232" s="882"/>
      <c r="P232" s="788">
        <f>IF(SUMIFS(障害学生情報入力シート!$AY$25:$AY$1024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2" s="880"/>
      <c r="R232" s="881"/>
      <c r="S232" s="881"/>
      <c r="T232" s="881"/>
      <c r="U232" s="881"/>
      <c r="V232" s="881"/>
      <c r="W232" s="881"/>
      <c r="X232" s="881"/>
      <c r="Y232" s="881"/>
      <c r="Z232" s="883"/>
      <c r="AA232" s="884">
        <f>IF(SUM(E232:Z232)&gt;=1,1,0)</f>
        <v>0</v>
      </c>
    </row>
    <row r="233" spans="1:28" ht="15" customHeight="1" thickTop="1" thickBot="1" x14ac:dyDescent="0.45">
      <c r="A233" s="1787"/>
      <c r="B233" s="885">
        <v>2</v>
      </c>
      <c r="C233" s="1803" t="s">
        <v>447</v>
      </c>
      <c r="D233" s="1804"/>
      <c r="E233" s="794">
        <f>IF(SUMIFS(障害学生情報入力シート!$AZ$25:$AZ$1024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3" s="795">
        <f>IF(SUMIFS(障害学生情報入力シート!$AZ$25:$AZ$1024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3" s="795">
        <f>IF(SUMIFS(障害学生情報入力シート!$AZ$25:$AZ$1024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3" s="795">
        <f>IF(SUMIFS(障害学生情報入力シート!$AZ$25:$AZ$1024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3" s="795">
        <f>IF(SUMIFS(障害学生情報入力シート!$AZ$25:$AZ$1024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3" s="795">
        <f>IF(SUMIFS(障害学生情報入力シート!$AZ$25:$AZ$1024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3" s="795">
        <f>IF(SUMIFS(障害学生情報入力シート!$AZ$25:$AZ$1024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3" s="795">
        <f>IF(SUMIFS(障害学生情報入力シート!$AZ$25:$AZ$1024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3" s="795">
        <f>IF(SUMIFS(障害学生情報入力シート!$AZ$25:$AZ$1024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3" s="795">
        <f>IF(SUMIFS(障害学生情報入力シート!$AZ$25:$AZ$1024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3" s="795">
        <f>IF(SUMIFS(障害学生情報入力シート!$AZ$25:$AZ$1024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3" s="795">
        <f>IF(SUMIFS(障害学生情報入力シート!$AZ$25:$AZ$1024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3" s="795">
        <f>IF(SUMIFS(障害学生情報入力シート!$AZ$25:$AZ$1024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3" s="795">
        <f>IF(SUMIFS(障害学生情報入力シート!$AZ$25:$AZ$1024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3" s="795">
        <f>IF(SUMIFS(障害学生情報入力シート!$AZ$25:$AZ$1024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3" s="795">
        <f>IF(SUMIFS(障害学生情報入力シート!$AZ$25:$AZ$1024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3" s="795">
        <f>IF(SUMIFS(障害学生情報入力シート!$AZ$25:$AZ$1024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3" s="795">
        <f>IF(SUMIFS(障害学生情報入力シート!$AZ$25:$AZ$1024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3" s="795">
        <f>IF(SUMIFS(障害学生情報入力シート!$AZ$25:$AZ$1024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3" s="795">
        <f>IF(SUMIFS(障害学生情報入力シート!$AZ$25:$AZ$1024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3" s="795">
        <f>IF(SUMIFS(障害学生情報入力シート!$AZ$25:$AZ$1024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3" s="796">
        <f>IF(SUMIFS(障害学生情報入力シート!$AZ$25:$AZ$1024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3" s="886">
        <f t="shared" ref="AA233:AA259" si="12">IF(SUM(E233:Z233)&gt;=1,1,0)</f>
        <v>0</v>
      </c>
    </row>
    <row r="234" spans="1:28" ht="15" customHeight="1" thickTop="1" thickBot="1" x14ac:dyDescent="0.45">
      <c r="A234" s="1787"/>
      <c r="B234" s="885">
        <v>3</v>
      </c>
      <c r="C234" s="1830" t="s">
        <v>448</v>
      </c>
      <c r="D234" s="1831"/>
      <c r="E234" s="794">
        <f>IF(SUMIFS(障害学生情報入力シート!$BA$25:$BA$1024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4" s="795">
        <f>IF(SUMIFS(障害学生情報入力シート!$BA$25:$BA$1024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4" s="795">
        <f>IF(SUMIFS(障害学生情報入力シート!$BA$25:$BA$1024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4" s="795">
        <f>IF(SUMIFS(障害学生情報入力シート!$BA$25:$BA$1024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4" s="795">
        <f>IF(SUMIFS(障害学生情報入力シート!$BA$25:$BA$1024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4" s="795">
        <f>IF(SUMIFS(障害学生情報入力シート!$BA$25:$BA$1024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4" s="795">
        <f>IF(SUMIFS(障害学生情報入力シート!$BA$25:$BA$1024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4" s="795">
        <f>IF(SUMIFS(障害学生情報入力シート!$BA$25:$BA$1024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4" s="795">
        <f>IF(SUMIFS(障害学生情報入力シート!$BA$25:$BA$1024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4" s="795">
        <f>IF(SUMIFS(障害学生情報入力シート!$BA$25:$BA$1024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4" s="795">
        <f>IF(SUMIFS(障害学生情報入力シート!$BA$25:$BA$1024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4" s="795">
        <f>IF(SUMIFS(障害学生情報入力シート!$BA$25:$BA$1024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4" s="795">
        <f>IF(SUMIFS(障害学生情報入力シート!$BA$25:$BA$1024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4" s="795">
        <f>IF(SUMIFS(障害学生情報入力シート!$BA$25:$BA$1024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4" s="795">
        <f>IF(SUMIFS(障害学生情報入力シート!$BA$25:$BA$1024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4" s="795">
        <f>IF(SUMIFS(障害学生情報入力シート!$BA$25:$BA$1024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4" s="795">
        <f>IF(SUMIFS(障害学生情報入力シート!$BA$25:$BA$1024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4" s="795">
        <f>IF(SUMIFS(障害学生情報入力シート!$BA$25:$BA$1024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4" s="795">
        <f>IF(SUMIFS(障害学生情報入力シート!$BA$25:$BA$1024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4" s="795">
        <f>IF(SUMIFS(障害学生情報入力シート!$BA$25:$BA$1024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4" s="795">
        <f>IF(SUMIFS(障害学生情報入力シート!$BA$25:$BA$1024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4" s="796">
        <f>IF(SUMIFS(障害学生情報入力シート!$BA$25:$BA$1024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4" s="886">
        <f t="shared" si="12"/>
        <v>0</v>
      </c>
    </row>
    <row r="235" spans="1:28" ht="15" customHeight="1" thickTop="1" thickBot="1" x14ac:dyDescent="0.45">
      <c r="A235" s="1787"/>
      <c r="B235" s="885">
        <v>4</v>
      </c>
      <c r="C235" s="1830" t="s">
        <v>151</v>
      </c>
      <c r="D235" s="1831"/>
      <c r="E235" s="794">
        <f>IF(SUMIFS(障害学生情報入力シート!$BB$25:$BB$1024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5" s="795">
        <f>IF(SUMIFS(障害学生情報入力シート!$BB$25:$BB$1024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5" s="795">
        <f>IF(SUMIFS(障害学生情報入力シート!$BB$25:$BB$1024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5" s="795">
        <f>IF(SUMIFS(障害学生情報入力シート!$BB$25:$BB$1024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5" s="795">
        <f>IF(SUMIFS(障害学生情報入力シート!$BB$25:$BB$1024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5" s="795">
        <f>IF(SUMIFS(障害学生情報入力シート!$BB$25:$BB$1024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5" s="795">
        <f>IF(SUMIFS(障害学生情報入力シート!$BB$25:$BB$1024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5" s="795">
        <f>IF(SUMIFS(障害学生情報入力シート!$BB$25:$BB$1024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5" s="795">
        <f>IF(SUMIFS(障害学生情報入力シート!$BB$25:$BB$1024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5" s="795">
        <f>IF(SUMIFS(障害学生情報入力シート!$BB$25:$BB$1024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5" s="795">
        <f>IF(SUMIFS(障害学生情報入力シート!$BB$25:$BB$1024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5" s="795">
        <f>IF(SUMIFS(障害学生情報入力シート!$BB$25:$BB$1024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5" s="795">
        <f>IF(SUMIFS(障害学生情報入力シート!$BB$25:$BB$1024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5" s="795">
        <f>IF(SUMIFS(障害学生情報入力シート!$BB$25:$BB$1024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5" s="795">
        <f>IF(SUMIFS(障害学生情報入力シート!$BB$25:$BB$1024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5" s="795">
        <f>IF(SUMIFS(障害学生情報入力シート!$BB$25:$BB$1024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5" s="795">
        <f>IF(SUMIFS(障害学生情報入力シート!$BB$25:$BB$1024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5" s="795">
        <f>IF(SUMIFS(障害学生情報入力シート!$BB$25:$BB$1024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5" s="795">
        <f>IF(SUMIFS(障害学生情報入力シート!$BB$25:$BB$1024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5" s="795">
        <f>IF(SUMIFS(障害学生情報入力シート!$BB$25:$BB$1024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5" s="795">
        <f>IF(SUMIFS(障害学生情報入力シート!$BB$25:$BB$1024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5" s="796">
        <f>IF(SUMIFS(障害学生情報入力シート!$BB$25:$BB$1024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5" s="886">
        <f t="shared" si="12"/>
        <v>0</v>
      </c>
    </row>
    <row r="236" spans="1:28" ht="15" customHeight="1" thickTop="1" thickBot="1" x14ac:dyDescent="0.45">
      <c r="A236" s="1787"/>
      <c r="B236" s="885">
        <v>5</v>
      </c>
      <c r="C236" s="1830" t="s">
        <v>152</v>
      </c>
      <c r="D236" s="1831"/>
      <c r="E236" s="794">
        <f>IF(SUMIFS(障害学生情報入力シート!$BC$25:$BC$1024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6" s="795">
        <f>IF(SUMIFS(障害学生情報入力シート!$BC$25:$BC$1024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6" s="795">
        <f>IF(SUMIFS(障害学生情報入力シート!$BC$25:$BC$1024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6" s="795">
        <f>IF(SUMIFS(障害学生情報入力シート!$BC$25:$BC$1024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6" s="795">
        <f>IF(SUMIFS(障害学生情報入力シート!$BC$25:$BC$1024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6" s="795">
        <f>IF(SUMIFS(障害学生情報入力シート!$BC$25:$BC$1024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6" s="795">
        <f>IF(SUMIFS(障害学生情報入力シート!$BC$25:$BC$1024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6" s="795">
        <f>IF(SUMIFS(障害学生情報入力シート!$BC$25:$BC$1024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6" s="795">
        <f>IF(SUMIFS(障害学生情報入力シート!$BC$25:$BC$1024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6" s="795">
        <f>IF(SUMIFS(障害学生情報入力シート!$BC$25:$BC$1024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6" s="795">
        <f>IF(SUMIFS(障害学生情報入力シート!$BC$25:$BC$1024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6" s="795">
        <f>IF(SUMIFS(障害学生情報入力シート!$BC$25:$BC$1024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6" s="795">
        <f>IF(SUMIFS(障害学生情報入力シート!$BC$25:$BC$1024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6" s="795">
        <f>IF(SUMIFS(障害学生情報入力シート!$BC$25:$BC$1024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6" s="795">
        <f>IF(SUMIFS(障害学生情報入力シート!$BC$25:$BC$1024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6" s="795">
        <f>IF(SUMIFS(障害学生情報入力シート!$BC$25:$BC$1024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6" s="795">
        <f>IF(SUMIFS(障害学生情報入力シート!$BC$25:$BC$1024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6" s="795">
        <f>IF(SUMIFS(障害学生情報入力シート!$BC$25:$BC$1024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6" s="795">
        <f>IF(SUMIFS(障害学生情報入力シート!$BC$25:$BC$1024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6" s="795">
        <f>IF(SUMIFS(障害学生情報入力シート!$BC$25:$BC$1024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6" s="795">
        <f>IF(SUMIFS(障害学生情報入力シート!$BC$25:$BC$1024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6" s="796">
        <f>IF(SUMIFS(障害学生情報入力シート!$BC$25:$BC$1024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6" s="886">
        <f t="shared" si="12"/>
        <v>0</v>
      </c>
    </row>
    <row r="237" spans="1:28" ht="15" customHeight="1" thickTop="1" thickBot="1" x14ac:dyDescent="0.45">
      <c r="A237" s="1787"/>
      <c r="B237" s="885">
        <v>6</v>
      </c>
      <c r="C237" s="1830" t="s">
        <v>449</v>
      </c>
      <c r="D237" s="1831"/>
      <c r="E237" s="794">
        <f>IF(SUMIFS(障害学生情報入力シート!$BD$25:$BD$1024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7" s="795">
        <f>IF(SUMIFS(障害学生情報入力シート!$BD$25:$BD$1024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7" s="795">
        <f>IF(SUMIFS(障害学生情報入力シート!$BD$25:$BD$1024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7" s="795">
        <f>IF(SUMIFS(障害学生情報入力シート!$BD$25:$BD$1024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7" s="795">
        <f>IF(SUMIFS(障害学生情報入力シート!$BD$25:$BD$1024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7" s="887"/>
      <c r="K237" s="888"/>
      <c r="L237" s="888"/>
      <c r="M237" s="888"/>
      <c r="N237" s="888"/>
      <c r="O237" s="889"/>
      <c r="P237" s="795">
        <f>IF(SUMIFS(障害学生情報入力シート!$BD$25:$BD$1024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7" s="887"/>
      <c r="R237" s="888"/>
      <c r="S237" s="888"/>
      <c r="T237" s="888"/>
      <c r="U237" s="888"/>
      <c r="V237" s="888"/>
      <c r="W237" s="888"/>
      <c r="X237" s="888"/>
      <c r="Y237" s="888"/>
      <c r="Z237" s="890"/>
      <c r="AA237" s="886">
        <f t="shared" si="12"/>
        <v>0</v>
      </c>
    </row>
    <row r="238" spans="1:28" ht="15" customHeight="1" thickTop="1" thickBot="1" x14ac:dyDescent="0.45">
      <c r="A238" s="1787"/>
      <c r="B238" s="885">
        <v>7</v>
      </c>
      <c r="C238" s="1830" t="s">
        <v>154</v>
      </c>
      <c r="D238" s="1831"/>
      <c r="E238" s="794">
        <f>IF(SUMIFS(障害学生情報入力シート!$BE$25:$BE$1024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8" s="795">
        <f>IF(SUMIFS(障害学生情報入力シート!$BE$25:$BE$1024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8" s="795">
        <f>IF(SUMIFS(障害学生情報入力シート!$BE$25:$BE$1024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8" s="795">
        <f>IF(SUMIFS(障害学生情報入力シート!$BE$25:$BE$1024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8" s="795">
        <f>IF(SUMIFS(障害学生情報入力シート!$BE$25:$BE$1024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8" s="795">
        <f>IF(SUMIFS(障害学生情報入力シート!$BE$25:$BE$1024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8" s="795">
        <f>IF(SUMIFS(障害学生情報入力シート!$BE$25:$BE$1024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8" s="795">
        <f>IF(SUMIFS(障害学生情報入力シート!$BE$25:$BE$1024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8" s="795">
        <f>IF(SUMIFS(障害学生情報入力シート!$BE$25:$BE$1024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8" s="795">
        <f>IF(SUMIFS(障害学生情報入力シート!$BE$25:$BE$1024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8" s="795">
        <f>IF(SUMIFS(障害学生情報入力シート!$BE$25:$BE$1024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8" s="795">
        <f>IF(SUMIFS(障害学生情報入力シート!$BE$25:$BE$1024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8" s="795">
        <f>IF(SUMIFS(障害学生情報入力シート!$BE$25:$BE$1024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8" s="795">
        <f>IF(SUMIFS(障害学生情報入力シート!$BE$25:$BE$1024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8" s="795">
        <f>IF(SUMIFS(障害学生情報入力シート!$BE$25:$BE$1024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8" s="795">
        <f>IF(SUMIFS(障害学生情報入力シート!$BE$25:$BE$1024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8" s="795">
        <f>IF(SUMIFS(障害学生情報入力シート!$BE$25:$BE$1024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8" s="795">
        <f>IF(SUMIFS(障害学生情報入力シート!$BE$25:$BE$1024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8" s="795">
        <f>IF(SUMIFS(障害学生情報入力シート!$BE$25:$BE$1024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8" s="795">
        <f>IF(SUMIFS(障害学生情報入力シート!$BE$25:$BE$1024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8" s="795">
        <f>IF(SUMIFS(障害学生情報入力シート!$BE$25:$BE$1024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8" s="796">
        <f>IF(SUMIFS(障害学生情報入力シート!$BE$25:$BE$1024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8" s="886">
        <f t="shared" si="12"/>
        <v>0</v>
      </c>
    </row>
    <row r="239" spans="1:28" ht="15" customHeight="1" thickTop="1" thickBot="1" x14ac:dyDescent="0.45">
      <c r="A239" s="1787"/>
      <c r="B239" s="885">
        <v>8</v>
      </c>
      <c r="C239" s="1830" t="s">
        <v>155</v>
      </c>
      <c r="D239" s="1831"/>
      <c r="E239" s="794">
        <f>IF(SUMIFS(障害学生情報入力シート!$BF$25:$BF$1024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9" s="795">
        <f>IF(SUMIFS(障害学生情報入力シート!$BF$25:$BF$1024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9" s="795">
        <f>IF(SUMIFS(障害学生情報入力シート!$BF$25:$BF$1024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9" s="795">
        <f>IF(SUMIFS(障害学生情報入力シート!$BF$25:$BF$1024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9" s="795">
        <f>IF(SUMIFS(障害学生情報入力シート!$BF$25:$BF$1024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9" s="795">
        <f>IF(SUMIFS(障害学生情報入力シート!$BF$25:$BF$1024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9" s="795">
        <f>IF(SUMIFS(障害学生情報入力シート!$BF$25:$BF$1024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9" s="795">
        <f>IF(SUMIFS(障害学生情報入力シート!$BF$25:$BF$1024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9" s="795">
        <f>IF(SUMIFS(障害学生情報入力シート!$BF$25:$BF$1024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9" s="795">
        <f>IF(SUMIFS(障害学生情報入力シート!$BF$25:$BF$1024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9" s="795">
        <f>IF(SUMIFS(障害学生情報入力シート!$BF$25:$BF$1024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9" s="795">
        <f>IF(SUMIFS(障害学生情報入力シート!$BF$25:$BF$1024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9" s="795">
        <f>IF(SUMIFS(障害学生情報入力シート!$BF$25:$BF$1024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9" s="795">
        <f>IF(SUMIFS(障害学生情報入力シート!$BF$25:$BF$1024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9" s="795">
        <f>IF(SUMIFS(障害学生情報入力シート!$BF$25:$BF$1024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9" s="795">
        <f>IF(SUMIFS(障害学生情報入力シート!$BF$25:$BF$1024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9" s="795">
        <f>IF(SUMIFS(障害学生情報入力シート!$BF$25:$BF$1024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9" s="795">
        <f>IF(SUMIFS(障害学生情報入力シート!$BF$25:$BF$1024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9" s="795">
        <f>IF(SUMIFS(障害学生情報入力シート!$BF$25:$BF$1024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9" s="795">
        <f>IF(SUMIFS(障害学生情報入力シート!$BF$25:$BF$1024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9" s="795">
        <f>IF(SUMIFS(障害学生情報入力シート!$BF$25:$BF$1024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9" s="796">
        <f>IF(SUMIFS(障害学生情報入力シート!$BF$25:$BF$1024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9" s="886">
        <f t="shared" si="12"/>
        <v>0</v>
      </c>
      <c r="AB239" s="742"/>
    </row>
    <row r="240" spans="1:28" ht="15" customHeight="1" thickTop="1" thickBot="1" x14ac:dyDescent="0.45">
      <c r="A240" s="1787"/>
      <c r="B240" s="885">
        <v>9</v>
      </c>
      <c r="C240" s="1830" t="s">
        <v>450</v>
      </c>
      <c r="D240" s="1831"/>
      <c r="E240" s="794">
        <f>IF(SUMIFS(障害学生情報入力シート!$BG$25:$BG$1024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0" s="795">
        <f>IF(SUMIFS(障害学生情報入力シート!$BG$25:$BG$1024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0" s="795">
        <f>IF(SUMIFS(障害学生情報入力シート!$BG$25:$BG$1024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0" s="795">
        <f>IF(SUMIFS(障害学生情報入力シート!$BG$25:$BG$1024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0" s="795">
        <f>IF(SUMIFS(障害学生情報入力シート!$BG$25:$BG$1024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0" s="795">
        <f>IF(SUMIFS(障害学生情報入力シート!$BG$25:$BG$1024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0" s="795">
        <f>IF(SUMIFS(障害学生情報入力シート!$BG$25:$BG$1024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0" s="795">
        <f>IF(SUMIFS(障害学生情報入力シート!$BG$25:$BG$1024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0" s="795">
        <f>IF(SUMIFS(障害学生情報入力シート!$BG$25:$BG$1024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0" s="795">
        <f>IF(SUMIFS(障害学生情報入力シート!$BG$25:$BG$1024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0" s="795">
        <f>IF(SUMIFS(障害学生情報入力シート!$BG$25:$BG$1024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0" s="795">
        <f>IF(SUMIFS(障害学生情報入力シート!$BG$25:$BG$1024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0" s="795">
        <f>IF(SUMIFS(障害学生情報入力シート!$BG$25:$BG$1024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0" s="795">
        <f>IF(SUMIFS(障害学生情報入力シート!$BG$25:$BG$1024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0" s="795">
        <f>IF(SUMIFS(障害学生情報入力シート!$BG$25:$BG$1024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0" s="795">
        <f>IF(SUMIFS(障害学生情報入力シート!$BG$25:$BG$1024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0" s="795">
        <f>IF(SUMIFS(障害学生情報入力シート!$BG$25:$BG$1024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0" s="795">
        <f>IF(SUMIFS(障害学生情報入力シート!$BG$25:$BG$1024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0" s="795">
        <f>IF(SUMIFS(障害学生情報入力シート!$BG$25:$BG$1024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0" s="795">
        <f>IF(SUMIFS(障害学生情報入力シート!$BG$25:$BG$1024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0" s="795">
        <f>IF(SUMIFS(障害学生情報入力シート!$BG$25:$BG$1024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0" s="796">
        <f>IF(SUMIFS(障害学生情報入力シート!$BG$25:$BG$1024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0" s="886">
        <f t="shared" si="12"/>
        <v>0</v>
      </c>
    </row>
    <row r="241" spans="1:27" ht="15" customHeight="1" thickTop="1" thickBot="1" x14ac:dyDescent="0.45">
      <c r="A241" s="1787"/>
      <c r="B241" s="891">
        <v>10</v>
      </c>
      <c r="C241" s="1803" t="s">
        <v>451</v>
      </c>
      <c r="D241" s="1804"/>
      <c r="E241" s="794">
        <f>IF(SUMIFS(障害学生情報入力シート!$BH$25:$BH$1024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1" s="795">
        <f>IF(SUMIFS(障害学生情報入力シート!$BH$25:$BH$1024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1" s="795">
        <f>IF(SUMIFS(障害学生情報入力シート!$BH$25:$BH$1024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1" s="795">
        <f>IF(SUMIFS(障害学生情報入力シート!$BH$25:$BH$1024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1" s="795">
        <f>IF(SUMIFS(障害学生情報入力シート!$BH$25:$BH$1024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1" s="795">
        <f>IF(SUMIFS(障害学生情報入力シート!$BH$25:$BH$1024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1" s="795">
        <f>IF(SUMIFS(障害学生情報入力シート!$BH$25:$BH$1024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1" s="795">
        <f>IF(SUMIFS(障害学生情報入力シート!$BH$25:$BH$1024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1" s="795">
        <f>IF(SUMIFS(障害学生情報入力シート!$BH$25:$BH$1024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1" s="795">
        <f>IF(SUMIFS(障害学生情報入力シート!$BH$25:$BH$1024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1" s="795">
        <f>IF(SUMIFS(障害学生情報入力シート!$BH$25:$BH$1024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1" s="795">
        <f>IF(SUMIFS(障害学生情報入力シート!$BH$25:$BH$1024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1" s="795">
        <f>IF(SUMIFS(障害学生情報入力シート!$BH$25:$BH$1024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1" s="795">
        <f>IF(SUMIFS(障害学生情報入力シート!$BH$25:$BH$1024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1" s="795">
        <f>IF(SUMIFS(障害学生情報入力シート!$BH$25:$BH$1024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1" s="795">
        <f>IF(SUMIFS(障害学生情報入力シート!$BH$25:$BH$1024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1" s="795">
        <f>IF(SUMIFS(障害学生情報入力シート!$BH$25:$BH$1024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1" s="795">
        <f>IF(SUMIFS(障害学生情報入力シート!$BH$25:$BH$1024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1" s="795">
        <f>IF(SUMIFS(障害学生情報入力シート!$BH$25:$BH$1024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1" s="795">
        <f>IF(SUMIFS(障害学生情報入力シート!$BH$25:$BH$1024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1" s="795">
        <f>IF(SUMIFS(障害学生情報入力シート!$BH$25:$BH$1024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1" s="796">
        <f>IF(SUMIFS(障害学生情報入力シート!$BH$25:$BH$1024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1" s="892">
        <f t="shared" si="12"/>
        <v>0</v>
      </c>
    </row>
    <row r="242" spans="1:27" ht="15" customHeight="1" thickTop="1" thickBot="1" x14ac:dyDescent="0.45">
      <c r="A242" s="1787"/>
      <c r="B242" s="893">
        <v>11</v>
      </c>
      <c r="C242" s="1832" t="s">
        <v>452</v>
      </c>
      <c r="D242" s="1833"/>
      <c r="E242" s="794">
        <f>IF(SUMIFS(障害学生情報入力シート!$BI$25:$BI$1024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2" s="795">
        <f>IF(SUMIFS(障害学生情報入力シート!$BI$25:$BI$1024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2" s="795">
        <f>IF(SUMIFS(障害学生情報入力シート!$BI$25:$BI$1024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2" s="795">
        <f>IF(SUMIFS(障害学生情報入力シート!$BI$25:$BI$1024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2" s="795">
        <f>IF(SUMIFS(障害学生情報入力シート!$BI$25:$BI$1024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2" s="795">
        <f>IF(SUMIFS(障害学生情報入力シート!$BI$25:$BI$1024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2" s="795">
        <f>IF(SUMIFS(障害学生情報入力シート!$BI$25:$BI$1024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2" s="795">
        <f>IF(SUMIFS(障害学生情報入力シート!$BI$25:$BI$1024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2" s="795">
        <f>IF(SUMIFS(障害学生情報入力シート!$BI$25:$BI$1024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2" s="795">
        <f>IF(SUMIFS(障害学生情報入力シート!$BI$25:$BI$1024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2" s="795">
        <f>IF(SUMIFS(障害学生情報入力シート!$BI$25:$BI$1024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2" s="795">
        <f>IF(SUMIFS(障害学生情報入力シート!$BI$25:$BI$1024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2" s="795">
        <f>IF(SUMIFS(障害学生情報入力シート!$BI$25:$BI$1024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2" s="795">
        <f>IF(SUMIFS(障害学生情報入力シート!$BI$25:$BI$1024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2" s="795">
        <f>IF(SUMIFS(障害学生情報入力シート!$BI$25:$BI$1024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2" s="795">
        <f>IF(SUMIFS(障害学生情報入力シート!$BI$25:$BI$1024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2" s="795">
        <f>IF(SUMIFS(障害学生情報入力シート!$BI$25:$BI$1024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2" s="795">
        <f>IF(SUMIFS(障害学生情報入力シート!$BI$25:$BI$1024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2" s="795">
        <f>IF(SUMIFS(障害学生情報入力シート!$BI$25:$BI$1024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2" s="795">
        <f>IF(SUMIFS(障害学生情報入力シート!$BI$25:$BI$1024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2" s="795">
        <f>IF(SUMIFS(障害学生情報入力シート!$BI$25:$BI$1024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2" s="796">
        <f>IF(SUMIFS(障害学生情報入力シート!$BI$25:$BI$1024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2" s="894">
        <f t="shared" si="12"/>
        <v>0</v>
      </c>
    </row>
    <row r="243" spans="1:27" ht="15" customHeight="1" thickTop="1" thickBot="1" x14ac:dyDescent="0.45">
      <c r="A243" s="1787"/>
      <c r="B243" s="895">
        <v>12</v>
      </c>
      <c r="C243" s="1803" t="s">
        <v>453</v>
      </c>
      <c r="D243" s="1804"/>
      <c r="E243" s="794">
        <f>IF(SUMIFS(障害学生情報入力シート!$BJ$25:$BJ$1024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3" s="795">
        <f>IF(SUMIFS(障害学生情報入力シート!$BJ$25:$BJ$1024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3" s="795">
        <f>IF(SUMIFS(障害学生情報入力シート!$BJ$25:$BJ$1024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3" s="795">
        <f>IF(SUMIFS(障害学生情報入力シート!$BJ$25:$BJ$1024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3" s="795">
        <f>IF(SUMIFS(障害学生情報入力シート!$BJ$25:$BJ$1024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3" s="795">
        <f>IF(SUMIFS(障害学生情報入力シート!$BJ$25:$BJ$1024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3" s="795">
        <f>IF(SUMIFS(障害学生情報入力シート!$BJ$25:$BJ$1024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3" s="795">
        <f>IF(SUMIFS(障害学生情報入力シート!$BJ$25:$BJ$1024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3" s="795">
        <f>IF(SUMIFS(障害学生情報入力シート!$BJ$25:$BJ$1024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3" s="795">
        <f>IF(SUMIFS(障害学生情報入力シート!$BJ$25:$BJ$1024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3" s="795">
        <f>IF(SUMIFS(障害学生情報入力シート!$BJ$25:$BJ$1024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3" s="795">
        <f>IF(SUMIFS(障害学生情報入力シート!$BJ$25:$BJ$1024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3" s="795">
        <f>IF(SUMIFS(障害学生情報入力シート!$BJ$25:$BJ$1024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3" s="795">
        <f>IF(SUMIFS(障害学生情報入力シート!$BJ$25:$BJ$1024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3" s="795">
        <f>IF(SUMIFS(障害学生情報入力シート!$BJ$25:$BJ$1024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3" s="795">
        <f>IF(SUMIFS(障害学生情報入力シート!$BJ$25:$BJ$1024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3" s="795">
        <f>IF(SUMIFS(障害学生情報入力シート!$BJ$25:$BJ$1024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3" s="795">
        <f>IF(SUMIFS(障害学生情報入力シート!$BJ$25:$BJ$1024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3" s="795">
        <f>IF(SUMIFS(障害学生情報入力シート!$BJ$25:$BJ$1024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3" s="795">
        <f>IF(SUMIFS(障害学生情報入力シート!$BJ$25:$BJ$1024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3" s="795">
        <f>IF(SUMIFS(障害学生情報入力シート!$BJ$25:$BJ$1024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3" s="796">
        <f>IF(SUMIFS(障害学生情報入力シート!$BJ$25:$BJ$1024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3" s="892">
        <f t="shared" si="12"/>
        <v>0</v>
      </c>
    </row>
    <row r="244" spans="1:27" ht="15" customHeight="1" thickTop="1" thickBot="1" x14ac:dyDescent="0.45">
      <c r="A244" s="1787"/>
      <c r="B244" s="895">
        <v>13</v>
      </c>
      <c r="C244" s="1803" t="s">
        <v>454</v>
      </c>
      <c r="D244" s="1804"/>
      <c r="E244" s="794">
        <f>IF(SUMIFS(障害学生情報入力シート!$BK$25:$BK$1024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4" s="795">
        <f>IF(SUMIFS(障害学生情報入力シート!$BK$25:$BK$1024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4" s="795">
        <f>IF(SUMIFS(障害学生情報入力シート!$BK$25:$BK$1024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4" s="795">
        <f>IF(SUMIFS(障害学生情報入力シート!$BK$25:$BK$1024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4" s="795">
        <f>IF(SUMIFS(障害学生情報入力シート!$BK$25:$BK$1024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4" s="795">
        <f>IF(SUMIFS(障害学生情報入力シート!$BK$25:$BK$1024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4" s="795">
        <f>IF(SUMIFS(障害学生情報入力シート!$BK$25:$BK$1024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4" s="795">
        <f>IF(SUMIFS(障害学生情報入力シート!$BK$25:$BK$1024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4" s="795">
        <f>IF(SUMIFS(障害学生情報入力シート!$BK$25:$BK$1024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4" s="795">
        <f>IF(SUMIFS(障害学生情報入力シート!$BK$25:$BK$1024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4" s="795">
        <f>IF(SUMIFS(障害学生情報入力シート!$BK$25:$BK$1024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4" s="795">
        <f>IF(SUMIFS(障害学生情報入力シート!$BK$25:$BK$1024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4" s="795">
        <f>IF(SUMIFS(障害学生情報入力シート!$BK$25:$BK$1024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4" s="795">
        <f>IF(SUMIFS(障害学生情報入力シート!$BK$25:$BK$1024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4" s="795">
        <f>IF(SUMIFS(障害学生情報入力シート!$BK$25:$BK$1024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4" s="795">
        <f>IF(SUMIFS(障害学生情報入力シート!$BK$25:$BK$1024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4" s="795">
        <f>IF(SUMIFS(障害学生情報入力シート!$BK$25:$BK$1024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4" s="795">
        <f>IF(SUMIFS(障害学生情報入力シート!$BK$25:$BK$1024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4" s="795">
        <f>IF(SUMIFS(障害学生情報入力シート!$BK$25:$BK$1024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4" s="795">
        <f>IF(SUMIFS(障害学生情報入力シート!$BK$25:$BK$1024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4" s="795">
        <f>IF(SUMIFS(障害学生情報入力シート!$BK$25:$BK$1024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4" s="796">
        <f>IF(SUMIFS(障害学生情報入力シート!$BK$25:$BK$1024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4" s="892">
        <f t="shared" si="12"/>
        <v>0</v>
      </c>
    </row>
    <row r="245" spans="1:27" ht="15" customHeight="1" thickTop="1" thickBot="1" x14ac:dyDescent="0.45">
      <c r="A245" s="1787"/>
      <c r="B245" s="895">
        <v>14</v>
      </c>
      <c r="C245" s="1803" t="s">
        <v>455</v>
      </c>
      <c r="D245" s="1804"/>
      <c r="E245" s="794">
        <f>IF(SUMIFS(障害学生情報入力シート!$BL$25:$BL$1024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5" s="795">
        <f>IF(SUMIFS(障害学生情報入力シート!$BL$25:$BL$1024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5" s="795">
        <f>IF(SUMIFS(障害学生情報入力シート!$BL$25:$BL$1024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5" s="795">
        <f>IF(SUMIFS(障害学生情報入力シート!$BL$25:$BL$1024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5" s="795">
        <f>IF(SUMIFS(障害学生情報入力シート!$BL$25:$BL$1024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5" s="795">
        <f>IF(SUMIFS(障害学生情報入力シート!$BL$25:$BL$1024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5" s="795">
        <f>IF(SUMIFS(障害学生情報入力シート!$BL$25:$BL$1024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5" s="795">
        <f>IF(SUMIFS(障害学生情報入力シート!$BL$25:$BL$1024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5" s="795">
        <f>IF(SUMIFS(障害学生情報入力シート!$BL$25:$BL$1024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5" s="795">
        <f>IF(SUMIFS(障害学生情報入力シート!$BL$25:$BL$1024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5" s="795">
        <f>IF(SUMIFS(障害学生情報入力シート!$BL$25:$BL$1024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5" s="795">
        <f>IF(SUMIFS(障害学生情報入力シート!$BL$25:$BL$1024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5" s="795">
        <f>IF(SUMIFS(障害学生情報入力シート!$BL$25:$BL$1024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5" s="795">
        <f>IF(SUMIFS(障害学生情報入力シート!$BL$25:$BL$1024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5" s="795">
        <f>IF(SUMIFS(障害学生情報入力シート!$BL$25:$BL$1024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5" s="795">
        <f>IF(SUMIFS(障害学生情報入力シート!$BL$25:$BL$1024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5" s="795">
        <f>IF(SUMIFS(障害学生情報入力シート!$BL$25:$BL$1024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5" s="795">
        <f>IF(SUMIFS(障害学生情報入力シート!$BL$25:$BL$1024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5" s="795">
        <f>IF(SUMIFS(障害学生情報入力シート!$BL$25:$BL$1024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5" s="795">
        <f>IF(SUMIFS(障害学生情報入力シート!$BL$25:$BL$1024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5" s="795">
        <f>IF(SUMIFS(障害学生情報入力シート!$BL$25:$BL$1024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5" s="796">
        <f>IF(SUMIFS(障害学生情報入力シート!$BL$25:$BL$1024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5" s="892">
        <f t="shared" si="12"/>
        <v>0</v>
      </c>
    </row>
    <row r="246" spans="1:27" ht="15" customHeight="1" thickTop="1" thickBot="1" x14ac:dyDescent="0.45">
      <c r="A246" s="1787"/>
      <c r="B246" s="895">
        <v>15</v>
      </c>
      <c r="C246" s="1803" t="s">
        <v>456</v>
      </c>
      <c r="D246" s="1804"/>
      <c r="E246" s="794">
        <f>IF(SUMIFS(障害学生情報入力シート!$BM$25:$BM$1024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6" s="795">
        <f>IF(SUMIFS(障害学生情報入力シート!$BM$25:$BM$1024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6" s="795">
        <f>IF(SUMIFS(障害学生情報入力シート!$BM$25:$BM$1024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6" s="795">
        <f>IF(SUMIFS(障害学生情報入力シート!$BM$25:$BM$1024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6" s="795">
        <f>IF(SUMIFS(障害学生情報入力シート!$BM$25:$BM$1024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6" s="795">
        <f>IF(SUMIFS(障害学生情報入力シート!$BM$25:$BM$1024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6" s="795">
        <f>IF(SUMIFS(障害学生情報入力シート!$BM$25:$BM$1024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6" s="795">
        <f>IF(SUMIFS(障害学生情報入力シート!$BM$25:$BM$1024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6" s="795">
        <f>IF(SUMIFS(障害学生情報入力シート!$BM$25:$BM$1024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6" s="795">
        <f>IF(SUMIFS(障害学生情報入力シート!$BM$25:$BM$1024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6" s="795">
        <f>IF(SUMIFS(障害学生情報入力シート!$BM$25:$BM$1024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6" s="795">
        <f>IF(SUMIFS(障害学生情報入力シート!$BM$25:$BM$1024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6" s="795">
        <f>IF(SUMIFS(障害学生情報入力シート!$BM$25:$BM$1024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6" s="795">
        <f>IF(SUMIFS(障害学生情報入力シート!$BM$25:$BM$1024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6" s="795">
        <f>IF(SUMIFS(障害学生情報入力シート!$BM$25:$BM$1024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6" s="795">
        <f>IF(SUMIFS(障害学生情報入力シート!$BM$25:$BM$1024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6" s="795">
        <f>IF(SUMIFS(障害学生情報入力シート!$BM$25:$BM$1024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6" s="795">
        <f>IF(SUMIFS(障害学生情報入力シート!$BM$25:$BM$1024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6" s="795">
        <f>IF(SUMIFS(障害学生情報入力シート!$BM$25:$BM$1024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6" s="795">
        <f>IF(SUMIFS(障害学生情報入力シート!$BM$25:$BM$1024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6" s="795">
        <f>IF(SUMIFS(障害学生情報入力シート!$BM$25:$BM$1024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6" s="796">
        <f>IF(SUMIFS(障害学生情報入力シート!$BM$25:$BM$1024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6" s="892">
        <f t="shared" si="12"/>
        <v>0</v>
      </c>
    </row>
    <row r="247" spans="1:27" ht="15" customHeight="1" thickTop="1" thickBot="1" x14ac:dyDescent="0.45">
      <c r="A247" s="1787"/>
      <c r="B247" s="896">
        <v>16</v>
      </c>
      <c r="C247" s="1803" t="s">
        <v>457</v>
      </c>
      <c r="D247" s="1804"/>
      <c r="E247" s="794">
        <f>IF(SUMIFS(障害学生情報入力シート!$BN$25:$BN$1024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7" s="795">
        <f>IF(SUMIFS(障害学生情報入力シート!$BN$25:$BN$1024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7" s="795">
        <f>IF(SUMIFS(障害学生情報入力シート!$BN$25:$BN$1024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7" s="795">
        <f>IF(SUMIFS(障害学生情報入力シート!$BN$25:$BN$1024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7" s="795">
        <f>IF(SUMIFS(障害学生情報入力シート!$BN$25:$BN$1024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7" s="795">
        <f>IF(SUMIFS(障害学生情報入力シート!$BN$25:$BN$1024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7" s="795">
        <f>IF(SUMIFS(障害学生情報入力シート!$BN$25:$BN$1024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7" s="795">
        <f>IF(SUMIFS(障害学生情報入力シート!$BN$25:$BN$1024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7" s="795">
        <f>IF(SUMIFS(障害学生情報入力シート!$BN$25:$BN$1024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7" s="795">
        <f>IF(SUMIFS(障害学生情報入力シート!$BN$25:$BN$1024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7" s="795">
        <f>IF(SUMIFS(障害学生情報入力シート!$BN$25:$BN$1024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7" s="795">
        <f>IF(SUMIFS(障害学生情報入力シート!$BN$25:$BN$1024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7" s="795">
        <f>IF(SUMIFS(障害学生情報入力シート!$BN$25:$BN$1024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7" s="795">
        <f>IF(SUMIFS(障害学生情報入力シート!$BN$25:$BN$1024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7" s="795">
        <f>IF(SUMIFS(障害学生情報入力シート!$BN$25:$BN$1024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7" s="795">
        <f>IF(SUMIFS(障害学生情報入力シート!$BN$25:$BN$1024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7" s="795">
        <f>IF(SUMIFS(障害学生情報入力シート!$BN$25:$BN$1024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7" s="795">
        <f>IF(SUMIFS(障害学生情報入力シート!$BN$25:$BN$1024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7" s="795">
        <f>IF(SUMIFS(障害学生情報入力シート!$BN$25:$BN$1024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7" s="795">
        <f>IF(SUMIFS(障害学生情報入力シート!$BN$25:$BN$1024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7" s="795">
        <f>IF(SUMIFS(障害学生情報入力シート!$BN$25:$BN$1024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7" s="796">
        <f>IF(SUMIFS(障害学生情報入力シート!$BN$25:$BN$1024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7" s="892">
        <f t="shared" si="12"/>
        <v>0</v>
      </c>
    </row>
    <row r="248" spans="1:27" ht="15" customHeight="1" thickTop="1" thickBot="1" x14ac:dyDescent="0.45">
      <c r="A248" s="1787"/>
      <c r="B248" s="895">
        <v>17</v>
      </c>
      <c r="C248" s="1803" t="s">
        <v>458</v>
      </c>
      <c r="D248" s="1804"/>
      <c r="E248" s="794">
        <f>IF(SUMIFS(障害学生情報入力シート!$BO$25:$BO$1024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8" s="795">
        <f>IF(SUMIFS(障害学生情報入力シート!$BO$25:$BO$1024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8" s="795">
        <f>IF(SUMIFS(障害学生情報入力シート!$BO$25:$BO$1024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8" s="795">
        <f>IF(SUMIFS(障害学生情報入力シート!$BO$25:$BO$1024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8" s="795">
        <f>IF(SUMIFS(障害学生情報入力シート!$BO$25:$BO$1024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8" s="795">
        <f>IF(SUMIFS(障害学生情報入力シート!$BO$25:$BO$1024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8" s="795">
        <f>IF(SUMIFS(障害学生情報入力シート!$BO$25:$BO$1024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8" s="795">
        <f>IF(SUMIFS(障害学生情報入力シート!$BO$25:$BO$1024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8" s="795">
        <f>IF(SUMIFS(障害学生情報入力シート!$BO$25:$BO$1024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8" s="795">
        <f>IF(SUMIFS(障害学生情報入力シート!$BO$25:$BO$1024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8" s="795">
        <f>IF(SUMIFS(障害学生情報入力シート!$BO$25:$BO$1024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8" s="795">
        <f>IF(SUMIFS(障害学生情報入力シート!$BO$25:$BO$1024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8" s="795">
        <f>IF(SUMIFS(障害学生情報入力シート!$BO$25:$BO$1024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8" s="795">
        <f>IF(SUMIFS(障害学生情報入力シート!$BO$25:$BO$1024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8" s="795">
        <f>IF(SUMIFS(障害学生情報入力シート!$BO$25:$BO$1024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8" s="795">
        <f>IF(SUMIFS(障害学生情報入力シート!$BO$25:$BO$1024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8" s="795">
        <f>IF(SUMIFS(障害学生情報入力シート!$BO$25:$BO$1024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8" s="795">
        <f>IF(SUMIFS(障害学生情報入力シート!$BO$25:$BO$1024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8" s="795">
        <f>IF(SUMIFS(障害学生情報入力シート!$BO$25:$BO$1024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8" s="795">
        <f>IF(SUMIFS(障害学生情報入力シート!$BO$25:$BO$1024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8" s="795">
        <f>IF(SUMIFS(障害学生情報入力シート!$BO$25:$BO$1024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8" s="796">
        <f>IF(SUMIFS(障害学生情報入力シート!$BO$25:$BO$1024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8" s="892">
        <f t="shared" si="12"/>
        <v>0</v>
      </c>
    </row>
    <row r="249" spans="1:27" ht="15" customHeight="1" thickTop="1" thickBot="1" x14ac:dyDescent="0.45">
      <c r="A249" s="1787"/>
      <c r="B249" s="895">
        <v>18</v>
      </c>
      <c r="C249" s="1803" t="s">
        <v>459</v>
      </c>
      <c r="D249" s="1804"/>
      <c r="E249" s="897"/>
      <c r="F249" s="889"/>
      <c r="G249" s="795">
        <f>IF(SUMIFS(障害学生情報入力シート!$BP$25:$BP$1024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9" s="795">
        <f>IF(SUMIFS(障害学生情報入力シート!$BP$25:$BP$1024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9" s="795">
        <f>IF(SUMIFS(障害学生情報入力シート!$BP$25:$BP$1024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9" s="887"/>
      <c r="K249" s="888"/>
      <c r="L249" s="888"/>
      <c r="M249" s="888"/>
      <c r="N249" s="888"/>
      <c r="O249" s="889"/>
      <c r="P249" s="795">
        <f>IF(SUMIFS(障害学生情報入力シート!$BP$25:$BP$1024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9" s="887"/>
      <c r="R249" s="888"/>
      <c r="S249" s="888"/>
      <c r="T249" s="888"/>
      <c r="U249" s="888"/>
      <c r="V249" s="888"/>
      <c r="W249" s="888"/>
      <c r="X249" s="888"/>
      <c r="Y249" s="888"/>
      <c r="Z249" s="890"/>
      <c r="AA249" s="892">
        <f t="shared" si="12"/>
        <v>0</v>
      </c>
    </row>
    <row r="250" spans="1:27" ht="15" customHeight="1" thickTop="1" thickBot="1" x14ac:dyDescent="0.45">
      <c r="A250" s="1787"/>
      <c r="B250" s="895">
        <v>19</v>
      </c>
      <c r="C250" s="1803" t="s">
        <v>460</v>
      </c>
      <c r="D250" s="1804"/>
      <c r="E250" s="794">
        <f>IF(SUMIFS(障害学生情報入力シート!$BQ$25:$BQ$1024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0" s="795">
        <f>IF(SUMIFS(障害学生情報入力シート!$BQ$25:$BQ$1024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0" s="795">
        <f>IF(SUMIFS(障害学生情報入力シート!$BQ$25:$BQ$1024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0" s="795">
        <f>IF(SUMIFS(障害学生情報入力シート!$BQ$25:$BQ$1024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0" s="795">
        <f>IF(SUMIFS(障害学生情報入力シート!$BQ$25:$BQ$1024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0" s="795">
        <f>IF(SUMIFS(障害学生情報入力シート!$BQ$25:$BQ$1024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0" s="795">
        <f>IF(SUMIFS(障害学生情報入力シート!$BQ$25:$BQ$1024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0" s="795">
        <f>IF(SUMIFS(障害学生情報入力シート!$BQ$25:$BQ$1024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0" s="795">
        <f>IF(SUMIFS(障害学生情報入力シート!$BQ$25:$BQ$1024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0" s="795">
        <f>IF(SUMIFS(障害学生情報入力シート!$BQ$25:$BQ$1024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0" s="795">
        <f>IF(SUMIFS(障害学生情報入力シート!$BQ$25:$BQ$1024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0" s="795">
        <f>IF(SUMIFS(障害学生情報入力シート!$BQ$25:$BQ$1024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0" s="795">
        <f>IF(SUMIFS(障害学生情報入力シート!$BQ$25:$BQ$1024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0" s="795">
        <f>IF(SUMIFS(障害学生情報入力シート!$BQ$25:$BQ$1024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0" s="795">
        <f>IF(SUMIFS(障害学生情報入力シート!$BQ$25:$BQ$1024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0" s="795">
        <f>IF(SUMIFS(障害学生情報入力シート!$BQ$25:$BQ$1024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0" s="795">
        <f>IF(SUMIFS(障害学生情報入力シート!$BQ$25:$BQ$1024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0" s="795">
        <f>IF(SUMIFS(障害学生情報入力シート!$BQ$25:$BQ$1024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0" s="795">
        <f>IF(SUMIFS(障害学生情報入力シート!$BQ$25:$BQ$1024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0" s="795">
        <f>IF(SUMIFS(障害学生情報入力シート!$BQ$25:$BQ$1024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0" s="795">
        <f>IF(SUMIFS(障害学生情報入力シート!$BQ$25:$BQ$1024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0" s="796">
        <f>IF(SUMIFS(障害学生情報入力シート!$BQ$25:$BQ$1024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0" s="892">
        <f t="shared" si="12"/>
        <v>0</v>
      </c>
    </row>
    <row r="251" spans="1:27" ht="15" customHeight="1" thickTop="1" thickBot="1" x14ac:dyDescent="0.45">
      <c r="A251" s="1787"/>
      <c r="B251" s="895">
        <v>20</v>
      </c>
      <c r="C251" s="1803" t="s">
        <v>461</v>
      </c>
      <c r="D251" s="1804"/>
      <c r="E251" s="794">
        <f>IF(SUMIFS(障害学生情報入力シート!$BR$25:$BR$1024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1" s="795">
        <f>IF(SUMIFS(障害学生情報入力シート!$BR$25:$BR$1024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1" s="795">
        <f>IF(SUMIFS(障害学生情報入力シート!$BR$25:$BR$1024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1" s="795">
        <f>IF(SUMIFS(障害学生情報入力シート!$BR$25:$BR$1024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1" s="795">
        <f>IF(SUMIFS(障害学生情報入力シート!$BR$25:$BR$1024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1" s="795">
        <f>IF(SUMIFS(障害学生情報入力シート!$BR$25:$BR$1024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1" s="795">
        <f>IF(SUMIFS(障害学生情報入力シート!$BR$25:$BR$1024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1" s="795">
        <f>IF(SUMIFS(障害学生情報入力シート!$BR$25:$BR$1024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1" s="795">
        <f>IF(SUMIFS(障害学生情報入力シート!$BR$25:$BR$1024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1" s="795">
        <f>IF(SUMIFS(障害学生情報入力シート!$BR$25:$BR$1024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1" s="795">
        <f>IF(SUMIFS(障害学生情報入力シート!$BR$25:$BR$1024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1" s="795">
        <f>IF(SUMIFS(障害学生情報入力シート!$BR$25:$BR$1024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1" s="795">
        <f>IF(SUMIFS(障害学生情報入力シート!$BR$25:$BR$1024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1" s="795">
        <f>IF(SUMIFS(障害学生情報入力シート!$BR$25:$BR$1024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1" s="795">
        <f>IF(SUMIFS(障害学生情報入力シート!$BR$25:$BR$1024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1" s="795">
        <f>IF(SUMIFS(障害学生情報入力シート!$BR$25:$BR$1024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1" s="795">
        <f>IF(SUMIFS(障害学生情報入力シート!$BR$25:$BR$1024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1" s="795">
        <f>IF(SUMIFS(障害学生情報入力シート!$BR$25:$BR$1024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1" s="795">
        <f>IF(SUMIFS(障害学生情報入力シート!$BR$25:$BR$1024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1" s="795">
        <f>IF(SUMIFS(障害学生情報入力シート!$BR$25:$BR$1024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1" s="795">
        <f>IF(SUMIFS(障害学生情報入力シート!$BR$25:$BR$1024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1" s="796">
        <f>IF(SUMIFS(障害学生情報入力シート!$BR$25:$BR$1024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1" s="892">
        <f t="shared" si="12"/>
        <v>0</v>
      </c>
    </row>
    <row r="252" spans="1:27" ht="15" customHeight="1" thickTop="1" thickBot="1" x14ac:dyDescent="0.45">
      <c r="A252" s="1787"/>
      <c r="B252" s="895">
        <v>21</v>
      </c>
      <c r="C252" s="1812" t="s">
        <v>462</v>
      </c>
      <c r="D252" s="1813"/>
      <c r="E252" s="794">
        <f>IF(SUMIFS(障害学生情報入力シート!$BS$25:$BS$1024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2" s="795">
        <f>IF(SUMIFS(障害学生情報入力シート!$BS$25:$BS$1024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2" s="795">
        <f>IF(SUMIFS(障害学生情報入力シート!$BS$25:$BS$1024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2" s="795">
        <f>IF(SUMIFS(障害学生情報入力シート!$BS$25:$BS$1024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2" s="795">
        <f>IF(SUMIFS(障害学生情報入力シート!$BS$25:$BS$1024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2" s="795">
        <f>IF(SUMIFS(障害学生情報入力シート!$BS$25:$BS$1024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2" s="795">
        <f>IF(SUMIFS(障害学生情報入力シート!$BS$25:$BS$1024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2" s="795">
        <f>IF(SUMIFS(障害学生情報入力シート!$BS$25:$BS$1024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2" s="795">
        <f>IF(SUMIFS(障害学生情報入力シート!$BS$25:$BS$1024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2" s="795">
        <f>IF(SUMIFS(障害学生情報入力シート!$BS$25:$BS$1024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2" s="795">
        <f>IF(SUMIFS(障害学生情報入力シート!$BS$25:$BS$1024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2" s="795">
        <f>IF(SUMIFS(障害学生情報入力シート!$BS$25:$BS$1024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2" s="795">
        <f>IF(SUMIFS(障害学生情報入力シート!$BS$25:$BS$1024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2" s="795">
        <f>IF(SUMIFS(障害学生情報入力シート!$BS$25:$BS$1024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2" s="795">
        <f>IF(SUMIFS(障害学生情報入力シート!$BS$25:$BS$1024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2" s="795">
        <f>IF(SUMIFS(障害学生情報入力シート!$BS$25:$BS$1024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2" s="795">
        <f>IF(SUMIFS(障害学生情報入力シート!$BS$25:$BS$1024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2" s="795">
        <f>IF(SUMIFS(障害学生情報入力シート!$BS$25:$BS$1024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2" s="795">
        <f>IF(SUMIFS(障害学生情報入力シート!$BS$25:$BS$1024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2" s="795">
        <f>IF(SUMIFS(障害学生情報入力シート!$BS$25:$BS$1024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2" s="795">
        <f>IF(SUMIFS(障害学生情報入力シート!$BS$25:$BS$1024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2" s="796">
        <f>IF(SUMIFS(障害学生情報入力シート!$BS$25:$BS$1024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2" s="892">
        <f t="shared" si="12"/>
        <v>0</v>
      </c>
    </row>
    <row r="253" spans="1:27" ht="15" customHeight="1" thickTop="1" thickBot="1" x14ac:dyDescent="0.45">
      <c r="A253" s="1787"/>
      <c r="B253" s="895">
        <v>22</v>
      </c>
      <c r="C253" s="1812" t="s">
        <v>463</v>
      </c>
      <c r="D253" s="1813"/>
      <c r="E253" s="794">
        <f>IF(SUMIFS(障害学生情報入力シート!$BT$25:$BT$1024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3" s="795">
        <f>IF(SUMIFS(障害学生情報入力シート!$BT$25:$BT$1024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3" s="795">
        <f>IF(SUMIFS(障害学生情報入力シート!$BT$25:$BT$1024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3" s="795">
        <f>IF(SUMIFS(障害学生情報入力シート!$BT$25:$BT$1024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3" s="795">
        <f>IF(SUMIFS(障害学生情報入力シート!$BT$25:$BT$1024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3" s="795">
        <f>IF(SUMIFS(障害学生情報入力シート!$BT$25:$BT$1024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3" s="795">
        <f>IF(SUMIFS(障害学生情報入力シート!$BT$25:$BT$1024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3" s="795">
        <f>IF(SUMIFS(障害学生情報入力シート!$BT$25:$BT$1024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3" s="795">
        <f>IF(SUMIFS(障害学生情報入力シート!$BT$25:$BT$1024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3" s="795">
        <f>IF(SUMIFS(障害学生情報入力シート!$BT$25:$BT$1024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3" s="795">
        <f>IF(SUMIFS(障害学生情報入力シート!$BT$25:$BT$1024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3" s="795">
        <f>IF(SUMIFS(障害学生情報入力シート!$BT$25:$BT$1024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3" s="795">
        <f>IF(SUMIFS(障害学生情報入力シート!$BT$25:$BT$1024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3" s="795">
        <f>IF(SUMIFS(障害学生情報入力シート!$BT$25:$BT$1024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3" s="795">
        <f>IF(SUMIFS(障害学生情報入力シート!$BT$25:$BT$1024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3" s="795">
        <f>IF(SUMIFS(障害学生情報入力シート!$BT$25:$BT$1024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3" s="795">
        <f>IF(SUMIFS(障害学生情報入力シート!$BT$25:$BT$1024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3" s="795">
        <f>IF(SUMIFS(障害学生情報入力シート!$BT$25:$BT$1024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3" s="795">
        <f>IF(SUMIFS(障害学生情報入力シート!$BT$25:$BT$1024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3" s="795">
        <f>IF(SUMIFS(障害学生情報入力シート!$BT$25:$BT$1024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3" s="795">
        <f>IF(SUMIFS(障害学生情報入力シート!$BT$25:$BT$1024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3" s="796">
        <f>IF(SUMIFS(障害学生情報入力シート!$BT$25:$BT$1024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3" s="892">
        <f t="shared" si="12"/>
        <v>0</v>
      </c>
    </row>
    <row r="254" spans="1:27" ht="15" customHeight="1" thickTop="1" thickBot="1" x14ac:dyDescent="0.45">
      <c r="A254" s="1787"/>
      <c r="B254" s="895">
        <v>23</v>
      </c>
      <c r="C254" s="1812" t="s">
        <v>464</v>
      </c>
      <c r="D254" s="1813"/>
      <c r="E254" s="794">
        <f>IF(SUMIFS(障害学生情報入力シート!$BU$25:$BU$1024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4" s="795">
        <f>IF(SUMIFS(障害学生情報入力シート!$BU$25:$BU$1024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4" s="795">
        <f>IF(SUMIFS(障害学生情報入力シート!$BU$25:$BU$1024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4" s="795">
        <f>IF(SUMIFS(障害学生情報入力シート!$BU$25:$BU$1024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4" s="795">
        <f>IF(SUMIFS(障害学生情報入力シート!$BU$25:$BU$1024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4" s="795">
        <f>IF(SUMIFS(障害学生情報入力シート!$BU$25:$BU$1024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4" s="795">
        <f>IF(SUMIFS(障害学生情報入力シート!$BU$25:$BU$1024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4" s="795">
        <f>IF(SUMIFS(障害学生情報入力シート!$BU$25:$BU$1024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4" s="795">
        <f>IF(SUMIFS(障害学生情報入力シート!$BU$25:$BU$1024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4" s="795">
        <f>IF(SUMIFS(障害学生情報入力シート!$BU$25:$BU$1024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4" s="795">
        <f>IF(SUMIFS(障害学生情報入力シート!$BU$25:$BU$1024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4" s="795">
        <f>IF(SUMIFS(障害学生情報入力シート!$BU$25:$BU$1024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4" s="795">
        <f>IF(SUMIFS(障害学生情報入力シート!$BU$25:$BU$1024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4" s="795">
        <f>IF(SUMIFS(障害学生情報入力シート!$BU$25:$BU$1024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4" s="795">
        <f>IF(SUMIFS(障害学生情報入力シート!$BU$25:$BU$1024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4" s="795">
        <f>IF(SUMIFS(障害学生情報入力シート!$BU$25:$BU$1024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4" s="795">
        <f>IF(SUMIFS(障害学生情報入力シート!$BU$25:$BU$1024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4" s="795">
        <f>IF(SUMIFS(障害学生情報入力シート!$BU$25:$BU$1024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4" s="795">
        <f>IF(SUMIFS(障害学生情報入力シート!$BU$25:$BU$1024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4" s="795">
        <f>IF(SUMIFS(障害学生情報入力シート!$BU$25:$BU$1024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4" s="795">
        <f>IF(SUMIFS(障害学生情報入力シート!$BU$25:$BU$1024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4" s="796">
        <f>IF(SUMIFS(障害学生情報入力シート!$BU$25:$BU$1024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4" s="892">
        <f t="shared" si="12"/>
        <v>0</v>
      </c>
    </row>
    <row r="255" spans="1:27" ht="15" customHeight="1" thickTop="1" thickBot="1" x14ac:dyDescent="0.45">
      <c r="A255" s="1787"/>
      <c r="B255" s="895">
        <v>24</v>
      </c>
      <c r="C255" s="1812" t="s">
        <v>465</v>
      </c>
      <c r="D255" s="1813"/>
      <c r="E255" s="794">
        <f>IF(SUMIFS(障害学生情報入力シート!$BV$25:$BV$1024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5" s="795">
        <f>IF(SUMIFS(障害学生情報入力シート!$BV$25:$BV$1024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5" s="795">
        <f>IF(SUMIFS(障害学生情報入力シート!$BV$25:$BV$1024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5" s="795">
        <f>IF(SUMIFS(障害学生情報入力シート!$BV$25:$BV$1024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5" s="795">
        <f>IF(SUMIFS(障害学生情報入力シート!$BV$25:$BV$1024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5" s="795">
        <f>IF(SUMIFS(障害学生情報入力シート!$BV$25:$BV$1024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5" s="795">
        <f>IF(SUMIFS(障害学生情報入力シート!$BV$25:$BV$1024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5" s="795">
        <f>IF(SUMIFS(障害学生情報入力シート!$BV$25:$BV$1024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5" s="795">
        <f>IF(SUMIFS(障害学生情報入力シート!$BV$25:$BV$1024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5" s="795">
        <f>IF(SUMIFS(障害学生情報入力シート!$BV$25:$BV$1024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5" s="795">
        <f>IF(SUMIFS(障害学生情報入力シート!$BV$25:$BV$1024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5" s="795">
        <f>IF(SUMIFS(障害学生情報入力シート!$BV$25:$BV$1024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5" s="795">
        <f>IF(SUMIFS(障害学生情報入力シート!$BV$25:$BV$1024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5" s="795">
        <f>IF(SUMIFS(障害学生情報入力シート!$BV$25:$BV$1024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5" s="795">
        <f>IF(SUMIFS(障害学生情報入力シート!$BV$25:$BV$1024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5" s="795">
        <f>IF(SUMIFS(障害学生情報入力シート!$BV$25:$BV$1024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5" s="795">
        <f>IF(SUMIFS(障害学生情報入力シート!$BV$25:$BV$1024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5" s="795">
        <f>IF(SUMIFS(障害学生情報入力シート!$BV$25:$BV$1024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5" s="795">
        <f>IF(SUMIFS(障害学生情報入力シート!$BV$25:$BV$1024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5" s="795">
        <f>IF(SUMIFS(障害学生情報入力シート!$BV$25:$BV$1024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5" s="795">
        <f>IF(SUMIFS(障害学生情報入力シート!$BV$25:$BV$1024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5" s="796">
        <f>IF(SUMIFS(障害学生情報入力シート!$BV$25:$BV$1024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5" s="892">
        <f t="shared" si="12"/>
        <v>0</v>
      </c>
    </row>
    <row r="256" spans="1:27" ht="15" customHeight="1" thickTop="1" thickBot="1" x14ac:dyDescent="0.45">
      <c r="A256" s="1787"/>
      <c r="B256" s="895">
        <v>25</v>
      </c>
      <c r="C256" s="1812" t="s">
        <v>466</v>
      </c>
      <c r="D256" s="1813"/>
      <c r="E256" s="794">
        <f>IF(SUMIFS(障害学生情報入力シート!$BW$25:$BW$1024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6" s="795">
        <f>IF(SUMIFS(障害学生情報入力シート!$BW$25:$BW$1024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6" s="795">
        <f>IF(SUMIFS(障害学生情報入力シート!$BW$25:$BW$1024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6" s="795">
        <f>IF(SUMIFS(障害学生情報入力シート!$BW$25:$BW$1024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6" s="795">
        <f>IF(SUMIFS(障害学生情報入力シート!$BW$25:$BW$1024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6" s="795">
        <f>IF(SUMIFS(障害学生情報入力シート!$BW$25:$BW$1024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6" s="795">
        <f>IF(SUMIFS(障害学生情報入力シート!$BW$25:$BW$1024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6" s="795">
        <f>IF(SUMIFS(障害学生情報入力シート!$BW$25:$BW$1024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6" s="795">
        <f>IF(SUMIFS(障害学生情報入力シート!$BW$25:$BW$1024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6" s="795">
        <f>IF(SUMIFS(障害学生情報入力シート!$BW$25:$BW$1024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6" s="795">
        <f>IF(SUMIFS(障害学生情報入力シート!$BW$25:$BW$1024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6" s="795">
        <f>IF(SUMIFS(障害学生情報入力シート!$BW$25:$BW$1024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6" s="795">
        <f>IF(SUMIFS(障害学生情報入力シート!$BW$25:$BW$1024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6" s="795">
        <f>IF(SUMIFS(障害学生情報入力シート!$BW$25:$BW$1024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6" s="795">
        <f>IF(SUMIFS(障害学生情報入力シート!$BW$25:$BW$1024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6" s="795">
        <f>IF(SUMIFS(障害学生情報入力シート!$BW$25:$BW$1024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6" s="795">
        <f>IF(SUMIFS(障害学生情報入力シート!$BW$25:$BW$1024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6" s="795">
        <f>IF(SUMIFS(障害学生情報入力シート!$BW$25:$BW$1024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6" s="795">
        <f>IF(SUMIFS(障害学生情報入力シート!$BW$25:$BW$1024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6" s="795">
        <f>IF(SUMIFS(障害学生情報入力シート!$BW$25:$BW$1024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6" s="795">
        <f>IF(SUMIFS(障害学生情報入力シート!$BW$25:$BW$1024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6" s="796">
        <f>IF(SUMIFS(障害学生情報入力シート!$BW$25:$BW$1024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6" s="892">
        <f t="shared" si="12"/>
        <v>0</v>
      </c>
    </row>
    <row r="257" spans="1:27" ht="15" customHeight="1" thickTop="1" thickBot="1" x14ac:dyDescent="0.45">
      <c r="A257" s="1787"/>
      <c r="B257" s="895">
        <v>26</v>
      </c>
      <c r="C257" s="1812" t="s">
        <v>467</v>
      </c>
      <c r="D257" s="1813"/>
      <c r="E257" s="794">
        <f>IF(SUMIFS(障害学生情報入力シート!$BX$25:$BX$1024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7" s="795">
        <f>IF(SUMIFS(障害学生情報入力シート!$BX$25:$BX$1024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7" s="795">
        <f>IF(SUMIFS(障害学生情報入力シート!$BX$25:$BX$1024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7" s="795">
        <f>IF(SUMIFS(障害学生情報入力シート!$BX$25:$BX$1024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7" s="795">
        <f>IF(SUMIFS(障害学生情報入力シート!$BX$25:$BX$1024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7" s="795">
        <f>IF(SUMIFS(障害学生情報入力シート!$BX$25:$BX$1024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7" s="795">
        <f>IF(SUMIFS(障害学生情報入力シート!$BX$25:$BX$1024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7" s="795">
        <f>IF(SUMIFS(障害学生情報入力シート!$BX$25:$BX$1024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7" s="795">
        <f>IF(SUMIFS(障害学生情報入力シート!$BX$25:$BX$1024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7" s="795">
        <f>IF(SUMIFS(障害学生情報入力シート!$BX$25:$BX$1024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7" s="795">
        <f>IF(SUMIFS(障害学生情報入力シート!$BX$25:$BX$1024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7" s="795">
        <f>IF(SUMIFS(障害学生情報入力シート!$BX$25:$BX$1024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7" s="795">
        <f>IF(SUMIFS(障害学生情報入力シート!$BX$25:$BX$1024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7" s="795">
        <f>IF(SUMIFS(障害学生情報入力シート!$BX$25:$BX$1024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7" s="795">
        <f>IF(SUMIFS(障害学生情報入力シート!$BX$25:$BX$1024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7" s="795">
        <f>IF(SUMIFS(障害学生情報入力シート!$BX$25:$BX$1024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7" s="795">
        <f>IF(SUMIFS(障害学生情報入力シート!$BX$25:$BX$1024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7" s="795">
        <f>IF(SUMIFS(障害学生情報入力シート!$BX$25:$BX$1024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7" s="795">
        <f>IF(SUMIFS(障害学生情報入力シート!$BX$25:$BX$1024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7" s="795">
        <f>IF(SUMIFS(障害学生情報入力シート!$BX$25:$BX$1024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7" s="795">
        <f>IF(SUMIFS(障害学生情報入力シート!$BX$25:$BX$1024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7" s="796">
        <f>IF(SUMIFS(障害学生情報入力シート!$BX$25:$BX$1024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7" s="892">
        <f t="shared" si="12"/>
        <v>0</v>
      </c>
    </row>
    <row r="258" spans="1:27" ht="15" customHeight="1" thickTop="1" thickBot="1" x14ac:dyDescent="0.45">
      <c r="A258" s="1787"/>
      <c r="B258" s="895">
        <v>27</v>
      </c>
      <c r="C258" s="1812" t="s">
        <v>468</v>
      </c>
      <c r="D258" s="1813"/>
      <c r="E258" s="794">
        <f>IF(SUMIFS(障害学生情報入力シート!$BY$25:$BY$1024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8" s="795">
        <f>IF(SUMIFS(障害学生情報入力シート!$BY$25:$BY$1024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8" s="795">
        <f>IF(SUMIFS(障害学生情報入力シート!$BY$25:$BY$1024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8" s="795">
        <f>IF(SUMIFS(障害学生情報入力シート!$BY$25:$BY$1024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8" s="795">
        <f>IF(SUMIFS(障害学生情報入力シート!$BY$25:$BY$1024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8" s="795">
        <f>IF(SUMIFS(障害学生情報入力シート!$BY$25:$BY$1024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8" s="795">
        <f>IF(SUMIFS(障害学生情報入力シート!$BY$25:$BY$1024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8" s="795">
        <f>IF(SUMIFS(障害学生情報入力シート!$BY$25:$BY$1024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8" s="795">
        <f>IF(SUMIFS(障害学生情報入力シート!$BY$25:$BY$1024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8" s="795">
        <f>IF(SUMIFS(障害学生情報入力シート!$BY$25:$BY$1024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8" s="795">
        <f>IF(SUMIFS(障害学生情報入力シート!$BY$25:$BY$1024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8" s="795">
        <f>IF(SUMIFS(障害学生情報入力シート!$BY$25:$BY$1024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8" s="795">
        <f>IF(SUMIFS(障害学生情報入力シート!$BY$25:$BY$1024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8" s="795">
        <f>IF(SUMIFS(障害学生情報入力シート!$BY$25:$BY$1024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8" s="795">
        <f>IF(SUMIFS(障害学生情報入力シート!$BY$25:$BY$1024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8" s="795">
        <f>IF(SUMIFS(障害学生情報入力シート!$BY$25:$BY$1024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8" s="795">
        <f>IF(SUMIFS(障害学生情報入力シート!$BY$25:$BY$1024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8" s="795">
        <f>IF(SUMIFS(障害学生情報入力シート!$BY$25:$BY$1024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8" s="795">
        <f>IF(SUMIFS(障害学生情報入力シート!$BY$25:$BY$1024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8" s="795">
        <f>IF(SUMIFS(障害学生情報入力シート!$BY$25:$BY$1024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8" s="795">
        <f>IF(SUMIFS(障害学生情報入力シート!$BY$25:$BY$1024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8" s="796">
        <f>IF(SUMIFS(障害学生情報入力シート!$BY$25:$BY$1024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8" s="892">
        <f t="shared" si="12"/>
        <v>0</v>
      </c>
    </row>
    <row r="259" spans="1:27" ht="15" customHeight="1" thickTop="1" thickBot="1" x14ac:dyDescent="0.45">
      <c r="A259" s="1788"/>
      <c r="B259" s="898">
        <v>28</v>
      </c>
      <c r="C259" s="1814" t="s">
        <v>469</v>
      </c>
      <c r="D259" s="1815"/>
      <c r="E259" s="811">
        <f>IF(SUMIFS(障害学生情報入力シート!$BZ$25:$BZ$1024,障害学生情報入力シート!$CA$25:$CA$1024,"&lt;&gt;"&amp;"",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9" s="812">
        <f>IF(SUMIFS(障害学生情報入力シート!$BZ$25:$BZ$1024,障害学生情報入力シート!$CA$25:$CA$1024,"&lt;&gt;"&amp;"",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9" s="812">
        <f>IF(SUMIFS(障害学生情報入力シート!$BZ$25:$BZ$1024,障害学生情報入力シート!$CA$25:$CA$1024,"&lt;&gt;"&amp;"",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9" s="812">
        <f>IF(SUMIFS(障害学生情報入力シート!$BZ$25:$BZ$1024,障害学生情報入力シート!$CA$25:$CA$1024,"&lt;&gt;"&amp;"",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9" s="812">
        <f>IF(SUMIFS(障害学生情報入力シート!$BZ$25:$BZ$1024,障害学生情報入力シート!$CA$25:$CA$1024,"&lt;&gt;"&amp;"",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9" s="812">
        <f>IF(SUMIFS(障害学生情報入力シート!$BZ$25:$BZ$1024,障害学生情報入力シート!$CA$25:$CA$1024,"&lt;&gt;"&amp;"",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9" s="812">
        <f>IF(SUMIFS(障害学生情報入力シート!$BZ$25:$BZ$1024,障害学生情報入力シート!$CA$25:$CA$1024,"&lt;&gt;"&amp;"",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9" s="812">
        <f>IF(SUMIFS(障害学生情報入力シート!$BZ$25:$BZ$1024,障害学生情報入力シート!$CA$25:$CA$1024,"&lt;&gt;"&amp;"",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9" s="812">
        <f>IF(SUMIFS(障害学生情報入力シート!$BZ$25:$BZ$1024,障害学生情報入力シート!$CA$25:$CA$1024,"&lt;&gt;"&amp;"",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9" s="812">
        <f>IF(SUMIFS(障害学生情報入力シート!$BZ$25:$BZ$1024,障害学生情報入力シート!$CA$25:$CA$1024,"&lt;&gt;"&amp;"",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9" s="812">
        <f>IF(SUMIFS(障害学生情報入力シート!$BZ$25:$BZ$1024,障害学生情報入力シート!$CA$25:$CA$1024,"&lt;&gt;"&amp;"",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9" s="812">
        <f>IF(SUMIFS(障害学生情報入力シート!$BZ$25:$BZ$1024,障害学生情報入力シート!$CA$25:$CA$1024,"&lt;&gt;"&amp;"",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9" s="812">
        <f>IF(SUMIFS(障害学生情報入力シート!$BZ$25:$BZ$1024,障害学生情報入力シート!$CA$25:$CA$1024,"&lt;&gt;"&amp;"",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9" s="812">
        <f>IF(SUMIFS(障害学生情報入力シート!$BZ$25:$BZ$1024,障害学生情報入力シート!$CA$25:$CA$1024,"&lt;&gt;"&amp;"",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9" s="812">
        <f>IF(SUMIFS(障害学生情報入力シート!$BZ$25:$BZ$1024,障害学生情報入力シート!$CA$25:$CA$1024,"&lt;&gt;"&amp;"",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9" s="812">
        <f>IF(SUMIFS(障害学生情報入力シート!$BZ$25:$BZ$1024,障害学生情報入力シート!$CA$25:$CA$1024,"&lt;&gt;"&amp;"",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9" s="812">
        <f>IF(SUMIFS(障害学生情報入力シート!$BZ$25:$BZ$1024,障害学生情報入力シート!$CA$25:$CA$1024,"&lt;&gt;"&amp;"",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9" s="812">
        <f>IF(SUMIFS(障害学生情報入力シート!$BZ$25:$BZ$1024,障害学生情報入力シート!$CA$25:$CA$1024,"&lt;&gt;"&amp;"",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9" s="812">
        <f>IF(SUMIFS(障害学生情報入力シート!$BZ$25:$BZ$1024,障害学生情報入力シート!$CA$25:$CA$1024,"&lt;&gt;"&amp;"",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9" s="812">
        <f>IF(SUMIFS(障害学生情報入力シート!$BZ$25:$BZ$1024,障害学生情報入力シート!$CA$25:$CA$1024,"&lt;&gt;"&amp;"",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9" s="812">
        <f>IF(SUMIFS(障害学生情報入力シート!$BZ$25:$BZ$1024,障害学生情報入力シート!$CA$25:$CA$1024,"&lt;&gt;"&amp;"",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9" s="813">
        <f>IF(SUMIFS(障害学生情報入力シート!$BZ$25:$BZ$1024,障害学生情報入力シート!$CA$25:$CA$1024,"&lt;&gt;"&amp;"",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9" s="899">
        <f t="shared" si="12"/>
        <v>0</v>
      </c>
    </row>
    <row r="260" spans="1:27" ht="18.75" customHeight="1" thickBot="1" x14ac:dyDescent="0.45">
      <c r="A260" s="1395" t="s">
        <v>585</v>
      </c>
      <c r="B260" s="1395"/>
      <c r="C260" s="1395"/>
      <c r="D260" s="1395"/>
      <c r="E260" s="1395"/>
      <c r="F260" s="1395"/>
      <c r="G260" s="1395"/>
      <c r="H260" s="1395"/>
      <c r="I260" s="1395"/>
      <c r="J260" s="1395"/>
      <c r="K260" s="1395"/>
      <c r="L260" s="1395"/>
      <c r="M260" s="1395"/>
      <c r="N260" s="1395"/>
      <c r="O260" s="1395"/>
      <c r="P260" s="1395"/>
      <c r="Q260" s="1395"/>
      <c r="R260" s="1395"/>
      <c r="S260" s="1395"/>
      <c r="T260" s="1395"/>
      <c r="U260" s="1395"/>
      <c r="V260" s="1395"/>
      <c r="W260" s="1395"/>
      <c r="X260" s="1395"/>
      <c r="Y260" s="1395"/>
      <c r="Z260" s="1395"/>
      <c r="AA260" s="1395"/>
    </row>
    <row r="261" spans="1:27" ht="59.85" customHeight="1" x14ac:dyDescent="0.4">
      <c r="A261" s="1620" t="s">
        <v>437</v>
      </c>
      <c r="B261" s="1621"/>
      <c r="C261" s="1621"/>
      <c r="D261" s="1816"/>
      <c r="E261" s="1820" t="s">
        <v>375</v>
      </c>
      <c r="F261" s="1821"/>
      <c r="G261" s="1822" t="s">
        <v>376</v>
      </c>
      <c r="H261" s="1823"/>
      <c r="I261" s="1824"/>
      <c r="J261" s="1825" t="s">
        <v>377</v>
      </c>
      <c r="K261" s="1826"/>
      <c r="L261" s="1826"/>
      <c r="M261" s="1827"/>
      <c r="N261" s="1828" t="s">
        <v>12</v>
      </c>
      <c r="O261" s="1829"/>
      <c r="P261" s="1795" t="s">
        <v>378</v>
      </c>
      <c r="Q261" s="1797" t="s">
        <v>2833</v>
      </c>
      <c r="R261" s="1798"/>
      <c r="S261" s="1798"/>
      <c r="T261" s="1799"/>
      <c r="U261" s="1800" t="s">
        <v>380</v>
      </c>
      <c r="V261" s="1801"/>
      <c r="W261" s="1801"/>
      <c r="X261" s="1801"/>
      <c r="Y261" s="1802"/>
      <c r="Z261" s="1805" t="s">
        <v>381</v>
      </c>
      <c r="AA261" s="1807" t="s">
        <v>438</v>
      </c>
    </row>
    <row r="262" spans="1:27" ht="126.75" customHeight="1" thickBot="1" x14ac:dyDescent="0.45">
      <c r="A262" s="1817"/>
      <c r="B262" s="1818"/>
      <c r="C262" s="1818"/>
      <c r="D262" s="1819"/>
      <c r="E262" s="690" t="s">
        <v>32</v>
      </c>
      <c r="F262" s="691" t="s">
        <v>382</v>
      </c>
      <c r="G262" s="692" t="s">
        <v>383</v>
      </c>
      <c r="H262" s="693" t="s">
        <v>384</v>
      </c>
      <c r="I262" s="694" t="s">
        <v>385</v>
      </c>
      <c r="J262" s="695" t="s">
        <v>386</v>
      </c>
      <c r="K262" s="696" t="s">
        <v>387</v>
      </c>
      <c r="L262" s="696" t="s">
        <v>388</v>
      </c>
      <c r="M262" s="697" t="s">
        <v>389</v>
      </c>
      <c r="N262" s="698" t="s">
        <v>390</v>
      </c>
      <c r="O262" s="699" t="s">
        <v>13</v>
      </c>
      <c r="P262" s="1796"/>
      <c r="Q262" s="700" t="s">
        <v>439</v>
      </c>
      <c r="R262" s="701" t="s">
        <v>440</v>
      </c>
      <c r="S262" s="701" t="s">
        <v>441</v>
      </c>
      <c r="T262" s="702" t="s">
        <v>442</v>
      </c>
      <c r="U262" s="703" t="s">
        <v>392</v>
      </c>
      <c r="V262" s="704" t="s">
        <v>30</v>
      </c>
      <c r="W262" s="704" t="s">
        <v>393</v>
      </c>
      <c r="X262" s="704" t="s">
        <v>443</v>
      </c>
      <c r="Y262" s="705" t="s">
        <v>394</v>
      </c>
      <c r="Z262" s="1806"/>
      <c r="AA262" s="1808"/>
    </row>
    <row r="263" spans="1:27" ht="15.95" customHeight="1" thickBot="1" x14ac:dyDescent="0.45">
      <c r="A263" s="1809" t="s">
        <v>444</v>
      </c>
      <c r="B263" s="1810"/>
      <c r="C263" s="1810"/>
      <c r="D263" s="1811"/>
      <c r="E263" s="759">
        <f t="shared" ref="E263:AA263" si="13">E231</f>
        <v>0</v>
      </c>
      <c r="F263" s="760">
        <f t="shared" si="13"/>
        <v>0</v>
      </c>
      <c r="G263" s="761">
        <f t="shared" si="13"/>
        <v>0</v>
      </c>
      <c r="H263" s="762">
        <f t="shared" si="13"/>
        <v>0</v>
      </c>
      <c r="I263" s="763">
        <f t="shared" si="13"/>
        <v>0</v>
      </c>
      <c r="J263" s="764">
        <f>J231</f>
        <v>0</v>
      </c>
      <c r="K263" s="765">
        <f t="shared" si="13"/>
        <v>0</v>
      </c>
      <c r="L263" s="765">
        <f t="shared" si="13"/>
        <v>0</v>
      </c>
      <c r="M263" s="766">
        <f t="shared" si="13"/>
        <v>0</v>
      </c>
      <c r="N263" s="767">
        <f t="shared" si="13"/>
        <v>0</v>
      </c>
      <c r="O263" s="768">
        <f t="shared" si="13"/>
        <v>0</v>
      </c>
      <c r="P263" s="769">
        <f t="shared" si="13"/>
        <v>0</v>
      </c>
      <c r="Q263" s="770">
        <f t="shared" si="13"/>
        <v>0</v>
      </c>
      <c r="R263" s="771">
        <f t="shared" si="13"/>
        <v>0</v>
      </c>
      <c r="S263" s="771">
        <f t="shared" si="13"/>
        <v>0</v>
      </c>
      <c r="T263" s="772">
        <f t="shared" si="13"/>
        <v>0</v>
      </c>
      <c r="U263" s="773">
        <f t="shared" si="13"/>
        <v>0</v>
      </c>
      <c r="V263" s="774">
        <f t="shared" si="13"/>
        <v>0</v>
      </c>
      <c r="W263" s="774">
        <f t="shared" si="13"/>
        <v>0</v>
      </c>
      <c r="X263" s="774">
        <f t="shared" si="13"/>
        <v>0</v>
      </c>
      <c r="Y263" s="775">
        <f t="shared" si="13"/>
        <v>0</v>
      </c>
      <c r="Z263" s="776">
        <f t="shared" si="13"/>
        <v>0</v>
      </c>
      <c r="AA263" s="900">
        <f t="shared" si="13"/>
        <v>0</v>
      </c>
    </row>
    <row r="264" spans="1:27" ht="13.5" customHeight="1" thickBot="1" x14ac:dyDescent="0.45">
      <c r="A264" s="1786" t="s">
        <v>470</v>
      </c>
      <c r="B264" s="901">
        <v>1</v>
      </c>
      <c r="C264" s="1789" t="s">
        <v>471</v>
      </c>
      <c r="D264" s="902" t="s">
        <v>472</v>
      </c>
      <c r="E264" s="787">
        <f>IF(SUMIFS(障害学生情報入力シート!$CB$25:$CB$1024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4" s="788">
        <f>IF(SUMIFS(障害学生情報入力シート!$CB$25:$CB$1024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4" s="788">
        <f>IF(SUMIFS(障害学生情報入力シート!$CB$25:$CB$1024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4" s="788">
        <f>IF(SUMIFS(障害学生情報入力シート!$CB$25:$CB$1024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4" s="788">
        <f>IF(SUMIFS(障害学生情報入力シート!$CB$25:$CB$1024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4" s="788">
        <f>IF(SUMIFS(障害学生情報入力シート!$CB$25:$CB$1024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4" s="788">
        <f>IF(SUMIFS(障害学生情報入力シート!$CB$25:$CB$1024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4" s="788">
        <f>IF(SUMIFS(障害学生情報入力シート!$CB$25:$CB$1024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4" s="788">
        <f>IF(SUMIFS(障害学生情報入力シート!$CB$25:$CB$1024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4" s="788">
        <f>IF(SUMIFS(障害学生情報入力シート!$CB$25:$CB$1024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4" s="788">
        <f>IF(SUMIFS(障害学生情報入力シート!$CB$25:$CB$1024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4" s="788">
        <f>IF(SUMIFS(障害学生情報入力シート!$CB$25:$CB$1024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4" s="788">
        <f>IF(SUMIFS(障害学生情報入力シート!$CB$25:$CB$1024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4" s="788">
        <f>IF(SUMIFS(障害学生情報入力シート!$CB$25:$CB$1024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4" s="788">
        <f>IF(SUMIFS(障害学生情報入力シート!$CB$25:$CB$1024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4" s="788">
        <f>IF(SUMIFS(障害学生情報入力シート!$CB$25:$CB$1024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4" s="788">
        <f>IF(SUMIFS(障害学生情報入力シート!$CB$25:$CB$1024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4" s="788">
        <f>IF(SUMIFS(障害学生情報入力シート!$CB$25:$CB$1024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4" s="788">
        <f>IF(SUMIFS(障害学生情報入力シート!$CB$25:$CB$1024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4" s="788">
        <f>IF(SUMIFS(障害学生情報入力シート!$CB$25:$CB$1024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4" s="788">
        <f>IF(SUMIFS(障害学生情報入力シート!$CB$25:$CB$1024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4" s="818">
        <f>IF(SUMIFS(障害学生情報入力シート!$CB$25:$CB$1024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4" s="894">
        <f t="shared" ref="AA264:AA282" si="14">IF(SUM(E264:Z264)&gt;=1,1,0)</f>
        <v>0</v>
      </c>
    </row>
    <row r="265" spans="1:27" ht="16.5" thickTop="1" thickBot="1" x14ac:dyDescent="0.45">
      <c r="A265" s="1787"/>
      <c r="B265" s="903">
        <v>2</v>
      </c>
      <c r="C265" s="1790"/>
      <c r="D265" s="902" t="s">
        <v>473</v>
      </c>
      <c r="E265" s="794">
        <f>IF(SUMIFS(障害学生情報入力シート!$CC$25:$CC$1024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5" s="795">
        <f>IF(SUMIFS(障害学生情報入力シート!$CC$25:$CC$1024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5" s="795">
        <f>IF(SUMIFS(障害学生情報入力シート!$CC$25:$CC$1024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5" s="795">
        <f>IF(SUMIFS(障害学生情報入力シート!$CC$25:$CC$1024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5" s="795">
        <f>IF(SUMIFS(障害学生情報入力シート!$CC$25:$CC$1024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5" s="795">
        <f>IF(SUMIFS(障害学生情報入力シート!$CC$25:$CC$1024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5" s="795">
        <f>IF(SUMIFS(障害学生情報入力シート!$CC$25:$CC$1024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5" s="795">
        <f>IF(SUMIFS(障害学生情報入力シート!$CC$25:$CC$1024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5" s="795">
        <f>IF(SUMIFS(障害学生情報入力シート!$CC$25:$CC$1024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5" s="795">
        <f>IF(SUMIFS(障害学生情報入力シート!$CC$25:$CC$1024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5" s="795">
        <f>IF(SUMIFS(障害学生情報入力シート!$CC$25:$CC$1024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5" s="795">
        <f>IF(SUMIFS(障害学生情報入力シート!$CC$25:$CC$1024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5" s="795">
        <f>IF(SUMIFS(障害学生情報入力シート!$CC$25:$CC$1024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5" s="795">
        <f>IF(SUMIFS(障害学生情報入力シート!$CC$25:$CC$1024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5" s="795">
        <f>IF(SUMIFS(障害学生情報入力シート!$CC$25:$CC$1024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5" s="795">
        <f>IF(SUMIFS(障害学生情報入力シート!$CC$25:$CC$1024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5" s="795">
        <f>IF(SUMIFS(障害学生情報入力シート!$CC$25:$CC$1024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5" s="795">
        <f>IF(SUMIFS(障害学生情報入力シート!$CC$25:$CC$1024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5" s="795">
        <f>IF(SUMIFS(障害学生情報入力シート!$CC$25:$CC$1024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5" s="795">
        <f>IF(SUMIFS(障害学生情報入力シート!$CC$25:$CC$1024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5" s="795">
        <f>IF(SUMIFS(障害学生情報入力シート!$CC$25:$CC$1024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5" s="796">
        <f>IF(SUMIFS(障害学生情報入力シート!$CC$25:$CC$1024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5" s="892">
        <f t="shared" si="14"/>
        <v>0</v>
      </c>
    </row>
    <row r="266" spans="1:27" ht="16.5" thickTop="1" thickBot="1" x14ac:dyDescent="0.45">
      <c r="A266" s="1787"/>
      <c r="B266" s="903">
        <v>3</v>
      </c>
      <c r="C266" s="1790"/>
      <c r="D266" s="902" t="s">
        <v>474</v>
      </c>
      <c r="E266" s="794">
        <f>IF(SUMIFS(障害学生情報入力シート!$CD$25:$CD$1024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6" s="795">
        <f>IF(SUMIFS(障害学生情報入力シート!$CD$25:$CD$1024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6" s="795">
        <f>IF(SUMIFS(障害学生情報入力シート!$CD$25:$CD$1024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6" s="795">
        <f>IF(SUMIFS(障害学生情報入力シート!$CD$25:$CD$1024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6" s="795">
        <f>IF(SUMIFS(障害学生情報入力シート!$CD$25:$CD$1024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6" s="795">
        <f>IF(SUMIFS(障害学生情報入力シート!$CD$25:$CD$1024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6" s="795">
        <f>IF(SUMIFS(障害学生情報入力シート!$CD$25:$CD$1024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6" s="795">
        <f>IF(SUMIFS(障害学生情報入力シート!$CD$25:$CD$1024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6" s="795">
        <f>IF(SUMIFS(障害学生情報入力シート!$CD$25:$CD$1024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6" s="795">
        <f>IF(SUMIFS(障害学生情報入力シート!$CD$25:$CD$1024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6" s="795">
        <f>IF(SUMIFS(障害学生情報入力シート!$CD$25:$CD$1024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6" s="795">
        <f>IF(SUMIFS(障害学生情報入力シート!$CD$25:$CD$1024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6" s="795">
        <f>IF(SUMIFS(障害学生情報入力シート!$CD$25:$CD$1024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6" s="795">
        <f>IF(SUMIFS(障害学生情報入力シート!$CD$25:$CD$1024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6" s="795">
        <f>IF(SUMIFS(障害学生情報入力シート!$CD$25:$CD$1024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6" s="795">
        <f>IF(SUMIFS(障害学生情報入力シート!$CD$25:$CD$1024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6" s="795">
        <f>IF(SUMIFS(障害学生情報入力シート!$CD$25:$CD$1024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6" s="795">
        <f>IF(SUMIFS(障害学生情報入力シート!$CD$25:$CD$1024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6" s="795">
        <f>IF(SUMIFS(障害学生情報入力シート!$CD$25:$CD$1024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6" s="795">
        <f>IF(SUMIFS(障害学生情報入力シート!$CD$25:$CD$1024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6" s="795">
        <f>IF(SUMIFS(障害学生情報入力シート!$CD$25:$CD$1024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6" s="796">
        <f>IF(SUMIFS(障害学生情報入力シート!$CD$25:$CD$1024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6" s="892">
        <f t="shared" si="14"/>
        <v>0</v>
      </c>
    </row>
    <row r="267" spans="1:27" ht="16.5" thickTop="1" thickBot="1" x14ac:dyDescent="0.45">
      <c r="A267" s="1787"/>
      <c r="B267" s="903">
        <v>4</v>
      </c>
      <c r="C267" s="1791"/>
      <c r="D267" s="902" t="s">
        <v>475</v>
      </c>
      <c r="E267" s="794">
        <f>IF(SUMIFS(障害学生情報入力シート!$CE$25:$CE$1024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7" s="795">
        <f>IF(SUMIFS(障害学生情報入力シート!$CE$25:$CE$1024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7" s="795">
        <f>IF(SUMIFS(障害学生情報入力シート!$CE$25:$CE$1024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7" s="795">
        <f>IF(SUMIFS(障害学生情報入力シート!$CE$25:$CE$1024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7" s="795">
        <f>IF(SUMIFS(障害学生情報入力シート!$CE$25:$CE$1024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7" s="795">
        <f>IF(SUMIFS(障害学生情報入力シート!$CE$25:$CE$1024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7" s="795">
        <f>IF(SUMIFS(障害学生情報入力シート!$CE$25:$CE$1024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7" s="795">
        <f>IF(SUMIFS(障害学生情報入力シート!$CE$25:$CE$1024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7" s="795">
        <f>IF(SUMIFS(障害学生情報入力シート!$CE$25:$CE$1024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7" s="795">
        <f>IF(SUMIFS(障害学生情報入力シート!$CE$25:$CE$1024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7" s="795">
        <f>IF(SUMIFS(障害学生情報入力シート!$CE$25:$CE$1024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7" s="795">
        <f>IF(SUMIFS(障害学生情報入力シート!$CE$25:$CE$1024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7" s="795">
        <f>IF(SUMIFS(障害学生情報入力シート!$CE$25:$CE$1024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7" s="795">
        <f>IF(SUMIFS(障害学生情報入力シート!$CE$25:$CE$1024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7" s="795">
        <f>IF(SUMIFS(障害学生情報入力シート!$CE$25:$CE$1024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7" s="795">
        <f>IF(SUMIFS(障害学生情報入力シート!$CE$25:$CE$1024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7" s="795">
        <f>IF(SUMIFS(障害学生情報入力シート!$CE$25:$CE$1024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7" s="795">
        <f>IF(SUMIFS(障害学生情報入力シート!$CE$25:$CE$1024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7" s="795">
        <f>IF(SUMIFS(障害学生情報入力シート!$CE$25:$CE$1024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7" s="795">
        <f>IF(SUMIFS(障害学生情報入力シート!$CE$25:$CE$1024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7" s="795">
        <f>IF(SUMIFS(障害学生情報入力シート!$CE$25:$CE$1024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7" s="796">
        <f>IF(SUMIFS(障害学生情報入力シート!$CE$25:$CE$1024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7" s="892">
        <f t="shared" si="14"/>
        <v>0</v>
      </c>
    </row>
    <row r="268" spans="1:27" ht="15" customHeight="1" thickTop="1" thickBot="1" x14ac:dyDescent="0.45">
      <c r="A268" s="1787"/>
      <c r="B268" s="903">
        <v>5</v>
      </c>
      <c r="C268" s="1792" t="s">
        <v>476</v>
      </c>
      <c r="D268" s="902" t="s">
        <v>477</v>
      </c>
      <c r="E268" s="794">
        <f>IF(SUMIFS(障害学生情報入力シート!$CF$25:$CF$1024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8" s="795">
        <f>IF(SUMIFS(障害学生情報入力シート!$CF$25:$CF$1024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8" s="795">
        <f>IF(SUMIFS(障害学生情報入力シート!$CF$25:$CF$1024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8" s="795">
        <f>IF(SUMIFS(障害学生情報入力シート!$CF$25:$CF$1024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8" s="795">
        <f>IF(SUMIFS(障害学生情報入力シート!$CF$25:$CF$1024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8" s="795">
        <f>IF(SUMIFS(障害学生情報入力シート!$CF$25:$CF$1024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8" s="795">
        <f>IF(SUMIFS(障害学生情報入力シート!$CF$25:$CF$1024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8" s="795">
        <f>IF(SUMIFS(障害学生情報入力シート!$CF$25:$CF$1024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8" s="795">
        <f>IF(SUMIFS(障害学生情報入力シート!$CF$25:$CF$1024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8" s="795">
        <f>IF(SUMIFS(障害学生情報入力シート!$CF$25:$CF$1024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8" s="795">
        <f>IF(SUMIFS(障害学生情報入力シート!$CF$25:$CF$1024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8" s="795">
        <f>IF(SUMIFS(障害学生情報入力シート!$CF$25:$CF$1024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8" s="795">
        <f>IF(SUMIFS(障害学生情報入力シート!$CF$25:$CF$1024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8" s="795">
        <f>IF(SUMIFS(障害学生情報入力シート!$CF$25:$CF$1024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8" s="795">
        <f>IF(SUMIFS(障害学生情報入力シート!$CF$25:$CF$1024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8" s="795">
        <f>IF(SUMIFS(障害学生情報入力シート!$CF$25:$CF$1024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8" s="795">
        <f>IF(SUMIFS(障害学生情報入力シート!$CF$25:$CF$1024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8" s="795">
        <f>IF(SUMIFS(障害学生情報入力シート!$CF$25:$CF$1024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8" s="795">
        <f>IF(SUMIFS(障害学生情報入力シート!$CF$25:$CF$1024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8" s="795">
        <f>IF(SUMIFS(障害学生情報入力シート!$CF$25:$CF$1024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8" s="795">
        <f>IF(SUMIFS(障害学生情報入力シート!$CF$25:$CF$1024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8" s="796">
        <f>IF(SUMIFS(障害学生情報入力シート!$CF$25:$CF$1024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8" s="892">
        <f t="shared" si="14"/>
        <v>0</v>
      </c>
    </row>
    <row r="269" spans="1:27" ht="16.5" thickTop="1" thickBot="1" x14ac:dyDescent="0.45">
      <c r="A269" s="1787"/>
      <c r="B269" s="903">
        <v>6</v>
      </c>
      <c r="C269" s="1790"/>
      <c r="D269" s="902" t="s">
        <v>478</v>
      </c>
      <c r="E269" s="794">
        <f>IF(SUMIFS(障害学生情報入力シート!$CG$25:$CG$1024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9" s="795">
        <f>IF(SUMIFS(障害学生情報入力シート!$CG$25:$CG$1024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9" s="795">
        <f>IF(SUMIFS(障害学生情報入力シート!$CG$25:$CG$1024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9" s="795">
        <f>IF(SUMIFS(障害学生情報入力シート!$CG$25:$CG$1024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9" s="795">
        <f>IF(SUMIFS(障害学生情報入力シート!$CG$25:$CG$1024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9" s="795">
        <f>IF(SUMIFS(障害学生情報入力シート!$CG$25:$CG$1024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9" s="795">
        <f>IF(SUMIFS(障害学生情報入力シート!$CG$25:$CG$1024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9" s="795">
        <f>IF(SUMIFS(障害学生情報入力シート!$CG$25:$CG$1024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9" s="795">
        <f>IF(SUMIFS(障害学生情報入力シート!$CG$25:$CG$1024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9" s="795">
        <f>IF(SUMIFS(障害学生情報入力シート!$CG$25:$CG$1024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9" s="795">
        <f>IF(SUMIFS(障害学生情報入力シート!$CG$25:$CG$1024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9" s="795">
        <f>IF(SUMIFS(障害学生情報入力シート!$CG$25:$CG$1024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9" s="795">
        <f>IF(SUMIFS(障害学生情報入力シート!$CG$25:$CG$1024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9" s="795">
        <f>IF(SUMIFS(障害学生情報入力シート!$CG$25:$CG$1024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9" s="795">
        <f>IF(SUMIFS(障害学生情報入力シート!$CG$25:$CG$1024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9" s="795">
        <f>IF(SUMIFS(障害学生情報入力シート!$CG$25:$CG$1024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9" s="795">
        <f>IF(SUMIFS(障害学生情報入力シート!$CG$25:$CG$1024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9" s="795">
        <f>IF(SUMIFS(障害学生情報入力シート!$CG$25:$CG$1024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9" s="795">
        <f>IF(SUMIFS(障害学生情報入力シート!$CG$25:$CG$1024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9" s="795">
        <f>IF(SUMIFS(障害学生情報入力シート!$CG$25:$CG$1024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9" s="795">
        <f>IF(SUMIFS(障害学生情報入力シート!$CG$25:$CG$1024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9" s="796">
        <f>IF(SUMIFS(障害学生情報入力シート!$CG$25:$CG$1024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9" s="892">
        <f t="shared" si="14"/>
        <v>0</v>
      </c>
    </row>
    <row r="270" spans="1:27" ht="16.5" thickTop="1" thickBot="1" x14ac:dyDescent="0.45">
      <c r="A270" s="1787"/>
      <c r="B270" s="903">
        <v>7</v>
      </c>
      <c r="C270" s="1791"/>
      <c r="D270" s="902" t="s">
        <v>479</v>
      </c>
      <c r="E270" s="794">
        <f>IF(SUMIFS(障害学生情報入力シート!$CH$25:$CH$1024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0" s="795">
        <f>IF(SUMIFS(障害学生情報入力シート!$CH$25:$CH$1024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0" s="795">
        <f>IF(SUMIFS(障害学生情報入力シート!$CH$25:$CH$1024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0" s="795">
        <f>IF(SUMIFS(障害学生情報入力シート!$CH$25:$CH$1024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0" s="795">
        <f>IF(SUMIFS(障害学生情報入力シート!$CH$25:$CH$1024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0" s="795">
        <f>IF(SUMIFS(障害学生情報入力シート!$CH$25:$CH$1024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0" s="795">
        <f>IF(SUMIFS(障害学生情報入力シート!$CH$25:$CH$1024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0" s="795">
        <f>IF(SUMIFS(障害学生情報入力シート!$CH$25:$CH$1024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0" s="795">
        <f>IF(SUMIFS(障害学生情報入力シート!$CH$25:$CH$1024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0" s="795">
        <f>IF(SUMIFS(障害学生情報入力シート!$CH$25:$CH$1024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0" s="795">
        <f>IF(SUMIFS(障害学生情報入力シート!$CH$25:$CH$1024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0" s="795">
        <f>IF(SUMIFS(障害学生情報入力シート!$CH$25:$CH$1024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0" s="795">
        <f>IF(SUMIFS(障害学生情報入力シート!$CH$25:$CH$1024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0" s="795">
        <f>IF(SUMIFS(障害学生情報入力シート!$CH$25:$CH$1024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0" s="795">
        <f>IF(SUMIFS(障害学生情報入力シート!$CH$25:$CH$1024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0" s="795">
        <f>IF(SUMIFS(障害学生情報入力シート!$CH$25:$CH$1024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0" s="795">
        <f>IF(SUMIFS(障害学生情報入力シート!$CH$25:$CH$1024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0" s="795">
        <f>IF(SUMIFS(障害学生情報入力シート!$CH$25:$CH$1024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0" s="795">
        <f>IF(SUMIFS(障害学生情報入力シート!$CH$25:$CH$1024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0" s="795">
        <f>IF(SUMIFS(障害学生情報入力シート!$CH$25:$CH$1024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0" s="795">
        <f>IF(SUMIFS(障害学生情報入力シート!$CH$25:$CH$1024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0" s="796">
        <f>IF(SUMIFS(障害学生情報入力シート!$CH$25:$CH$1024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0" s="892">
        <f t="shared" si="14"/>
        <v>0</v>
      </c>
    </row>
    <row r="271" spans="1:27" ht="15" customHeight="1" thickTop="1" thickBot="1" x14ac:dyDescent="0.45">
      <c r="A271" s="1787"/>
      <c r="B271" s="903">
        <v>8</v>
      </c>
      <c r="C271" s="1792" t="s">
        <v>480</v>
      </c>
      <c r="D271" s="902" t="s">
        <v>481</v>
      </c>
      <c r="E271" s="794">
        <f>IF(SUMIFS(障害学生情報入力シート!$CI$25:$CI$1024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1" s="795">
        <f>IF(SUMIFS(障害学生情報入力シート!$CI$25:$CI$1024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1" s="795">
        <f>IF(SUMIFS(障害学生情報入力シート!$CI$25:$CI$1024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1" s="795">
        <f>IF(SUMIFS(障害学生情報入力シート!$CI$25:$CI$1024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1" s="795">
        <f>IF(SUMIFS(障害学生情報入力シート!$CI$25:$CI$1024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1" s="795">
        <f>IF(SUMIFS(障害学生情報入力シート!$CI$25:$CI$1024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1" s="795">
        <f>IF(SUMIFS(障害学生情報入力シート!$CI$25:$CI$1024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1" s="795">
        <f>IF(SUMIFS(障害学生情報入力シート!$CI$25:$CI$1024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1" s="795">
        <f>IF(SUMIFS(障害学生情報入力シート!$CI$25:$CI$1024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1" s="795">
        <f>IF(SUMIFS(障害学生情報入力シート!$CI$25:$CI$1024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1" s="795">
        <f>IF(SUMIFS(障害学生情報入力シート!$CI$25:$CI$1024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1" s="795">
        <f>IF(SUMIFS(障害学生情報入力シート!$CI$25:$CI$1024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1" s="795">
        <f>IF(SUMIFS(障害学生情報入力シート!$CI$25:$CI$1024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1" s="795">
        <f>IF(SUMIFS(障害学生情報入力シート!$CI$25:$CI$1024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1" s="795">
        <f>IF(SUMIFS(障害学生情報入力シート!$CI$25:$CI$1024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1" s="795">
        <f>IF(SUMIFS(障害学生情報入力シート!$CI$25:$CI$1024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1" s="795">
        <f>IF(SUMIFS(障害学生情報入力シート!$CI$25:$CI$1024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1" s="795">
        <f>IF(SUMIFS(障害学生情報入力シート!$CI$25:$CI$1024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1" s="795">
        <f>IF(SUMIFS(障害学生情報入力シート!$CI$25:$CI$1024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1" s="795">
        <f>IF(SUMIFS(障害学生情報入力シート!$CI$25:$CI$1024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1" s="795">
        <f>IF(SUMIFS(障害学生情報入力シート!$CI$25:$CI$1024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1" s="796">
        <f>IF(SUMIFS(障害学生情報入力シート!$CI$25:$CI$1024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1" s="892">
        <f t="shared" si="14"/>
        <v>0</v>
      </c>
    </row>
    <row r="272" spans="1:27" ht="16.5" thickTop="1" thickBot="1" x14ac:dyDescent="0.45">
      <c r="A272" s="1787"/>
      <c r="B272" s="903">
        <v>9</v>
      </c>
      <c r="C272" s="1790"/>
      <c r="D272" s="902" t="s">
        <v>482</v>
      </c>
      <c r="E272" s="794">
        <f>IF(SUMIFS(障害学生情報入力シート!$CJ$25:$CJ$1024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2" s="795">
        <f>IF(SUMIFS(障害学生情報入力シート!$CJ$25:$CJ$1024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2" s="795">
        <f>IF(SUMIFS(障害学生情報入力シート!$CJ$25:$CJ$1024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2" s="795">
        <f>IF(SUMIFS(障害学生情報入力シート!$CJ$25:$CJ$1024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2" s="795">
        <f>IF(SUMIFS(障害学生情報入力シート!$CJ$25:$CJ$1024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2" s="795">
        <f>IF(SUMIFS(障害学生情報入力シート!$CJ$25:$CJ$1024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2" s="795">
        <f>IF(SUMIFS(障害学生情報入力シート!$CJ$25:$CJ$1024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2" s="795">
        <f>IF(SUMIFS(障害学生情報入力シート!$CJ$25:$CJ$1024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2" s="795">
        <f>IF(SUMIFS(障害学生情報入力シート!$CJ$25:$CJ$1024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2" s="795">
        <f>IF(SUMIFS(障害学生情報入力シート!$CJ$25:$CJ$1024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2" s="795">
        <f>IF(SUMIFS(障害学生情報入力シート!$CJ$25:$CJ$1024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2" s="795">
        <f>IF(SUMIFS(障害学生情報入力シート!$CJ$25:$CJ$1024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2" s="795">
        <f>IF(SUMIFS(障害学生情報入力シート!$CJ$25:$CJ$1024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2" s="795">
        <f>IF(SUMIFS(障害学生情報入力シート!$CJ$25:$CJ$1024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2" s="795">
        <f>IF(SUMIFS(障害学生情報入力シート!$CJ$25:$CJ$1024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2" s="795">
        <f>IF(SUMIFS(障害学生情報入力シート!$CJ$25:$CJ$1024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2" s="795">
        <f>IF(SUMIFS(障害学生情報入力シート!$CJ$25:$CJ$1024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2" s="795">
        <f>IF(SUMIFS(障害学生情報入力シート!$CJ$25:$CJ$1024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2" s="795">
        <f>IF(SUMIFS(障害学生情報入力シート!$CJ$25:$CJ$1024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2" s="795">
        <f>IF(SUMIFS(障害学生情報入力シート!$CJ$25:$CJ$1024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2" s="795">
        <f>IF(SUMIFS(障害学生情報入力シート!$CJ$25:$CJ$1024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2" s="796">
        <f>IF(SUMIFS(障害学生情報入力シート!$CJ$25:$CJ$1024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2" s="892">
        <f t="shared" si="14"/>
        <v>0</v>
      </c>
    </row>
    <row r="273" spans="1:27" ht="16.5" thickTop="1" thickBot="1" x14ac:dyDescent="0.45">
      <c r="A273" s="1787"/>
      <c r="B273" s="903">
        <v>10</v>
      </c>
      <c r="C273" s="1790"/>
      <c r="D273" s="902" t="s">
        <v>483</v>
      </c>
      <c r="E273" s="794">
        <f>IF(SUMIFS(障害学生情報入力シート!$CK$25:$CK$1024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3" s="795">
        <f>IF(SUMIFS(障害学生情報入力シート!$CK$25:$CK$1024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3" s="795">
        <f>IF(SUMIFS(障害学生情報入力シート!$CK$25:$CK$1024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3" s="795">
        <f>IF(SUMIFS(障害学生情報入力シート!$CK$25:$CK$1024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3" s="795">
        <f>IF(SUMIFS(障害学生情報入力シート!$CK$25:$CK$1024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3" s="795">
        <f>IF(SUMIFS(障害学生情報入力シート!$CK$25:$CK$1024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3" s="795">
        <f>IF(SUMIFS(障害学生情報入力シート!$CK$25:$CK$1024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3" s="795">
        <f>IF(SUMIFS(障害学生情報入力シート!$CK$25:$CK$1024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3" s="795">
        <f>IF(SUMIFS(障害学生情報入力シート!$CK$25:$CK$1024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3" s="795">
        <f>IF(SUMIFS(障害学生情報入力シート!$CK$25:$CK$1024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3" s="795">
        <f>IF(SUMIFS(障害学生情報入力シート!$CK$25:$CK$1024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3" s="795">
        <f>IF(SUMIFS(障害学生情報入力シート!$CK$25:$CK$1024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3" s="795">
        <f>IF(SUMIFS(障害学生情報入力シート!$CK$25:$CK$1024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3" s="795">
        <f>IF(SUMIFS(障害学生情報入力シート!$CK$25:$CK$1024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3" s="795">
        <f>IF(SUMIFS(障害学生情報入力シート!$CK$25:$CK$1024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3" s="795">
        <f>IF(SUMIFS(障害学生情報入力シート!$CK$25:$CK$1024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3" s="795">
        <f>IF(SUMIFS(障害学生情報入力シート!$CK$25:$CK$1024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3" s="795">
        <f>IF(SUMIFS(障害学生情報入力シート!$CK$25:$CK$1024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3" s="795">
        <f>IF(SUMIFS(障害学生情報入力シート!$CK$25:$CK$1024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3" s="795">
        <f>IF(SUMIFS(障害学生情報入力シート!$CK$25:$CK$1024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3" s="795">
        <f>IF(SUMIFS(障害学生情報入力シート!$CK$25:$CK$1024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3" s="796">
        <f>IF(SUMIFS(障害学生情報入力シート!$CK$25:$CK$1024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3" s="892">
        <f t="shared" si="14"/>
        <v>0</v>
      </c>
    </row>
    <row r="274" spans="1:27" ht="16.5" thickTop="1" thickBot="1" x14ac:dyDescent="0.45">
      <c r="A274" s="1787"/>
      <c r="B274" s="903">
        <v>11</v>
      </c>
      <c r="C274" s="1790"/>
      <c r="D274" s="902" t="s">
        <v>484</v>
      </c>
      <c r="E274" s="794">
        <f>IF(SUMIFS(障害学生情報入力シート!$CL$25:$CL$1024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4" s="795">
        <f>IF(SUMIFS(障害学生情報入力シート!$CL$25:$CL$1024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4" s="795">
        <f>IF(SUMIFS(障害学生情報入力シート!$CL$25:$CL$1024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4" s="795">
        <f>IF(SUMIFS(障害学生情報入力シート!$CL$25:$CL$1024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4" s="795">
        <f>IF(SUMIFS(障害学生情報入力シート!$CL$25:$CL$1024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4" s="795">
        <f>IF(SUMIFS(障害学生情報入力シート!$CL$25:$CL$1024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4" s="795">
        <f>IF(SUMIFS(障害学生情報入力シート!$CL$25:$CL$1024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4" s="795">
        <f>IF(SUMIFS(障害学生情報入力シート!$CL$25:$CL$1024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4" s="795">
        <f>IF(SUMIFS(障害学生情報入力シート!$CL$25:$CL$1024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4" s="795">
        <f>IF(SUMIFS(障害学生情報入力シート!$CL$25:$CL$1024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4" s="795">
        <f>IF(SUMIFS(障害学生情報入力シート!$CL$25:$CL$1024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4" s="795">
        <f>IF(SUMIFS(障害学生情報入力シート!$CL$25:$CL$1024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4" s="795">
        <f>IF(SUMIFS(障害学生情報入力シート!$CL$25:$CL$1024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4" s="795">
        <f>IF(SUMIFS(障害学生情報入力シート!$CL$25:$CL$1024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4" s="795">
        <f>IF(SUMIFS(障害学生情報入力シート!$CL$25:$CL$1024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4" s="795">
        <f>IF(SUMIFS(障害学生情報入力シート!$CL$25:$CL$1024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4" s="795">
        <f>IF(SUMIFS(障害学生情報入力シート!$CL$25:$CL$1024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4" s="795">
        <f>IF(SUMIFS(障害学生情報入力シート!$CL$25:$CL$1024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4" s="795">
        <f>IF(SUMIFS(障害学生情報入力シート!$CL$25:$CL$1024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4" s="795">
        <f>IF(SUMIFS(障害学生情報入力シート!$CL$25:$CL$1024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4" s="795">
        <f>IF(SUMIFS(障害学生情報入力シート!$CL$25:$CL$1024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4" s="796">
        <f>IF(SUMIFS(障害学生情報入力シート!$CL$25:$CL$1024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4" s="892">
        <f t="shared" si="14"/>
        <v>0</v>
      </c>
    </row>
    <row r="275" spans="1:27" ht="16.5" thickTop="1" thickBot="1" x14ac:dyDescent="0.45">
      <c r="A275" s="1787"/>
      <c r="B275" s="903">
        <v>12</v>
      </c>
      <c r="C275" s="1790"/>
      <c r="D275" s="902" t="s">
        <v>485</v>
      </c>
      <c r="E275" s="897"/>
      <c r="F275" s="888"/>
      <c r="G275" s="888"/>
      <c r="H275" s="888"/>
      <c r="I275" s="889"/>
      <c r="J275" s="795">
        <f>IF(SUMIFS(障害学生情報入力シート!$CM$25:$CM$1024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5" s="795">
        <f>IF(SUMIFS(障害学生情報入力シート!$CM$25:$CM$1024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5" s="795">
        <f>IF(SUMIFS(障害学生情報入力シート!$CM$25:$CM$1024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5" s="795">
        <f>IF(SUMIFS(障害学生情報入力シート!$CM$25:$CM$1024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5" s="795">
        <f>IF(SUMIFS(障害学生情報入力シート!$CM$25:$CM$1024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5" s="795">
        <f>IF(SUMIFS(障害学生情報入力シート!$CM$25:$CM$1024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5" s="795">
        <f>IF(SUMIFS(障害学生情報入力シート!$CM$25:$CM$1024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5" s="887"/>
      <c r="R275" s="888"/>
      <c r="S275" s="888"/>
      <c r="T275" s="888"/>
      <c r="U275" s="888"/>
      <c r="V275" s="888"/>
      <c r="W275" s="888"/>
      <c r="X275" s="888"/>
      <c r="Y275" s="889"/>
      <c r="Z275" s="796">
        <f>IF(SUMIFS(障害学生情報入力シート!$CM$25:$CM$1024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5" s="892">
        <f t="shared" si="14"/>
        <v>0</v>
      </c>
    </row>
    <row r="276" spans="1:27" ht="16.5" thickTop="1" thickBot="1" x14ac:dyDescent="0.45">
      <c r="A276" s="1787"/>
      <c r="B276" s="903">
        <v>13</v>
      </c>
      <c r="C276" s="1791"/>
      <c r="D276" s="902" t="s">
        <v>486</v>
      </c>
      <c r="E276" s="794">
        <f>IF(SUMIFS(障害学生情報入力シート!$CN$25:$CN$1024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6" s="795">
        <f>IF(SUMIFS(障害学生情報入力シート!$CN$25:$CN$1024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6" s="795">
        <f>IF(SUMIFS(障害学生情報入力シート!$CN$25:$CN$1024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6" s="795">
        <f>IF(SUMIFS(障害学生情報入力シート!$CN$25:$CN$1024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6" s="795">
        <f>IF(SUMIFS(障害学生情報入力シート!$CN$25:$CN$1024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6" s="795">
        <f>IF(SUMIFS(障害学生情報入力シート!$CN$25:$CN$1024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6" s="795">
        <f>IF(SUMIFS(障害学生情報入力シート!$CN$25:$CN$1024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6" s="795">
        <f>IF(SUMIFS(障害学生情報入力シート!$CN$25:$CN$1024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6" s="795">
        <f>IF(SUMIFS(障害学生情報入力シート!$CN$25:$CN$1024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6" s="795">
        <f>IF(SUMIFS(障害学生情報入力シート!$CN$25:$CN$1024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6" s="795">
        <f>IF(SUMIFS(障害学生情報入力シート!$CN$25:$CN$1024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6" s="795">
        <f>IF(SUMIFS(障害学生情報入力シート!$CN$25:$CN$1024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6" s="795">
        <f>IF(SUMIFS(障害学生情報入力シート!$CN$25:$CN$1024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6" s="795">
        <f>IF(SUMIFS(障害学生情報入力シート!$CN$25:$CN$1024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6" s="795">
        <f>IF(SUMIFS(障害学生情報入力シート!$CN$25:$CN$1024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6" s="795">
        <f>IF(SUMIFS(障害学生情報入力シート!$CN$25:$CN$1024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6" s="795">
        <f>IF(SUMIFS(障害学生情報入力シート!$CN$25:$CN$1024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6" s="795">
        <f>IF(SUMIFS(障害学生情報入力シート!$CN$25:$CN$1024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6" s="795">
        <f>IF(SUMIFS(障害学生情報入力シート!$CN$25:$CN$1024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6" s="795">
        <f>IF(SUMIFS(障害学生情報入力シート!$CN$25:$CN$1024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6" s="795">
        <f>IF(SUMIFS(障害学生情報入力シート!$CN$25:$CN$1024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6" s="796">
        <f>IF(SUMIFS(障害学生情報入力シート!$CN$25:$CN$1024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6" s="892">
        <f t="shared" si="14"/>
        <v>0</v>
      </c>
    </row>
    <row r="277" spans="1:27" ht="15" customHeight="1" thickTop="1" thickBot="1" x14ac:dyDescent="0.45">
      <c r="A277" s="1787"/>
      <c r="B277" s="903">
        <v>14</v>
      </c>
      <c r="C277" s="1792" t="s">
        <v>487</v>
      </c>
      <c r="D277" s="904" t="s">
        <v>488</v>
      </c>
      <c r="E277" s="794">
        <f>IF(SUMIFS(障害学生情報入力シート!$CO$25:$CO$1024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7" s="795">
        <f>IF(SUMIFS(障害学生情報入力シート!$CO$25:$CO$1024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7" s="795">
        <f>IF(SUMIFS(障害学生情報入力シート!$CO$25:$CO$1024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7" s="795">
        <f>IF(SUMIFS(障害学生情報入力シート!$CO$25:$CO$1024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7" s="795">
        <f>IF(SUMIFS(障害学生情報入力シート!$CO$25:$CO$1024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7" s="795">
        <f>IF(SUMIFS(障害学生情報入力シート!$CO$25:$CO$1024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7" s="795">
        <f>IF(SUMIFS(障害学生情報入力シート!$CO$25:$CO$1024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7" s="795">
        <f>IF(SUMIFS(障害学生情報入力シート!$CO$25:$CO$1024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7" s="795">
        <f>IF(SUMIFS(障害学生情報入力シート!$CO$25:$CO$1024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7" s="795">
        <f>IF(SUMIFS(障害学生情報入力シート!$CO$25:$CO$1024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7" s="795">
        <f>IF(SUMIFS(障害学生情報入力シート!$CO$25:$CO$1024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7" s="795">
        <f>IF(SUMIFS(障害学生情報入力シート!$CO$25:$CO$1024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7" s="795">
        <f>IF(SUMIFS(障害学生情報入力シート!$CO$25:$CO$1024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7" s="795">
        <f>IF(SUMIFS(障害学生情報入力シート!$CO$25:$CO$1024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7" s="795">
        <f>IF(SUMIFS(障害学生情報入力シート!$CO$25:$CO$1024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7" s="795">
        <f>IF(SUMIFS(障害学生情報入力シート!$CO$25:$CO$1024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7" s="795">
        <f>IF(SUMIFS(障害学生情報入力シート!$CO$25:$CO$1024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7" s="795">
        <f>IF(SUMIFS(障害学生情報入力シート!$CO$25:$CO$1024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7" s="795">
        <f>IF(SUMIFS(障害学生情報入力シート!$CO$25:$CO$1024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7" s="795">
        <f>IF(SUMIFS(障害学生情報入力シート!$CO$25:$CO$1024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7" s="795">
        <f>IF(SUMIFS(障害学生情報入力シート!$CO$25:$CO$1024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7" s="796">
        <f>IF(SUMIFS(障害学生情報入力シート!$CO$25:$CO$1024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7" s="892">
        <f t="shared" si="14"/>
        <v>0</v>
      </c>
    </row>
    <row r="278" spans="1:27" ht="16.5" thickTop="1" thickBot="1" x14ac:dyDescent="0.45">
      <c r="A278" s="1787"/>
      <c r="B278" s="903">
        <v>15</v>
      </c>
      <c r="C278" s="1790"/>
      <c r="D278" s="904" t="s">
        <v>489</v>
      </c>
      <c r="E278" s="794">
        <f>IF(SUMIFS(障害学生情報入力シート!$CP$25:$CP$1024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8" s="795">
        <f>IF(SUMIFS(障害学生情報入力シート!$CP$25:$CP$1024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8" s="795">
        <f>IF(SUMIFS(障害学生情報入力シート!$CP$25:$CP$1024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8" s="795">
        <f>IF(SUMIFS(障害学生情報入力シート!$CP$25:$CP$1024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8" s="795">
        <f>IF(SUMIFS(障害学生情報入力シート!$CP$25:$CP$1024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8" s="795">
        <f>IF(SUMIFS(障害学生情報入力シート!$CP$25:$CP$1024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8" s="795">
        <f>IF(SUMIFS(障害学生情報入力シート!$CP$25:$CP$1024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8" s="795">
        <f>IF(SUMIFS(障害学生情報入力シート!$CP$25:$CP$1024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8" s="795">
        <f>IF(SUMIFS(障害学生情報入力シート!$CP$25:$CP$1024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8" s="795">
        <f>IF(SUMIFS(障害学生情報入力シート!$CP$25:$CP$1024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8" s="795">
        <f>IF(SUMIFS(障害学生情報入力シート!$CP$25:$CP$1024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8" s="795">
        <f>IF(SUMIFS(障害学生情報入力シート!$CP$25:$CP$1024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8" s="795">
        <f>IF(SUMIFS(障害学生情報入力シート!$CP$25:$CP$1024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8" s="795">
        <f>IF(SUMIFS(障害学生情報入力シート!$CP$25:$CP$1024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8" s="795">
        <f>IF(SUMIFS(障害学生情報入力シート!$CP$25:$CP$1024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8" s="795">
        <f>IF(SUMIFS(障害学生情報入力シート!$CP$25:$CP$1024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8" s="795">
        <f>IF(SUMIFS(障害学生情報入力シート!$CP$25:$CP$1024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8" s="795">
        <f>IF(SUMIFS(障害学生情報入力シート!$CP$25:$CP$1024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8" s="795">
        <f>IF(SUMIFS(障害学生情報入力シート!$CP$25:$CP$1024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8" s="795">
        <f>IF(SUMIFS(障害学生情報入力シート!$CP$25:$CP$1024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8" s="795">
        <f>IF(SUMIFS(障害学生情報入力シート!$CP$25:$CP$1024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8" s="796">
        <f>IF(SUMIFS(障害学生情報入力シート!$CP$25:$CP$1024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8" s="892">
        <f t="shared" si="14"/>
        <v>0</v>
      </c>
    </row>
    <row r="279" spans="1:27" ht="16.5" thickTop="1" thickBot="1" x14ac:dyDescent="0.45">
      <c r="A279" s="1787"/>
      <c r="B279" s="903">
        <v>16</v>
      </c>
      <c r="C279" s="1790"/>
      <c r="D279" s="904" t="s">
        <v>490</v>
      </c>
      <c r="E279" s="794">
        <f>IF(SUMIFS(障害学生情報入力シート!$CQ$25:$CQ$1024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9" s="795">
        <f>IF(SUMIFS(障害学生情報入力シート!$CQ$25:$CQ$1024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9" s="795">
        <f>IF(SUMIFS(障害学生情報入力シート!$CQ$25:$CQ$1024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9" s="795">
        <f>IF(SUMIFS(障害学生情報入力シート!$CQ$25:$CQ$1024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9" s="795">
        <f>IF(SUMIFS(障害学生情報入力シート!$CQ$25:$CQ$1024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9" s="795">
        <f>IF(SUMIFS(障害学生情報入力シート!$CQ$25:$CQ$1024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9" s="795">
        <f>IF(SUMIFS(障害学生情報入力シート!$CQ$25:$CQ$1024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9" s="795">
        <f>IF(SUMIFS(障害学生情報入力シート!$CQ$25:$CQ$1024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9" s="795">
        <f>IF(SUMIFS(障害学生情報入力シート!$CQ$25:$CQ$1024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9" s="795">
        <f>IF(SUMIFS(障害学生情報入力シート!$CQ$25:$CQ$1024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9" s="795">
        <f>IF(SUMIFS(障害学生情報入力シート!$CQ$25:$CQ$1024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9" s="795">
        <f>IF(SUMIFS(障害学生情報入力シート!$CQ$25:$CQ$1024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9" s="795">
        <f>IF(SUMIFS(障害学生情報入力シート!$CQ$25:$CQ$1024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9" s="795">
        <f>IF(SUMIFS(障害学生情報入力シート!$CQ$25:$CQ$1024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9" s="795">
        <f>IF(SUMIFS(障害学生情報入力シート!$CQ$25:$CQ$1024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9" s="795">
        <f>IF(SUMIFS(障害学生情報入力シート!$CQ$25:$CQ$1024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9" s="795">
        <f>IF(SUMIFS(障害学生情報入力シート!$CQ$25:$CQ$1024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9" s="795">
        <f>IF(SUMIFS(障害学生情報入力シート!$CQ$25:$CQ$1024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9" s="795">
        <f>IF(SUMIFS(障害学生情報入力シート!$CQ$25:$CQ$1024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9" s="795">
        <f>IF(SUMIFS(障害学生情報入力シート!$CQ$25:$CQ$1024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9" s="795">
        <f>IF(SUMIFS(障害学生情報入力シート!$CQ$25:$CQ$1024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9" s="796">
        <f>IF(SUMIFS(障害学生情報入力シート!$CQ$25:$CQ$1024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9" s="892">
        <f t="shared" si="14"/>
        <v>0</v>
      </c>
    </row>
    <row r="280" spans="1:27" ht="16.5" thickTop="1" thickBot="1" x14ac:dyDescent="0.45">
      <c r="A280" s="1787"/>
      <c r="B280" s="903">
        <v>17</v>
      </c>
      <c r="C280" s="1790"/>
      <c r="D280" s="904" t="s">
        <v>2834</v>
      </c>
      <c r="E280" s="794">
        <f>IF(SUMIFS(障害学生情報入力シート!$CR$25:$CR$1024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80" s="795">
        <f>IF(SUMIFS(障害学生情報入力シート!$CR$25:$CR$1024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80" s="795">
        <f>IF(SUMIFS(障害学生情報入力シート!$CR$25:$CR$1024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80" s="795">
        <f>IF(SUMIFS(障害学生情報入力シート!$CR$25:$CR$1024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80" s="795">
        <f>IF(SUMIFS(障害学生情報入力シート!$CR$25:$CR$1024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80" s="795">
        <f>IF(SUMIFS(障害学生情報入力シート!$CR$25:$CR$1024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80" s="795">
        <f>IF(SUMIFS(障害学生情報入力シート!$CR$25:$CR$1024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80" s="795">
        <f>IF(SUMIFS(障害学生情報入力シート!$CR$25:$CR$1024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80" s="795">
        <f>IF(SUMIFS(障害学生情報入力シート!$CR$25:$CR$1024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80" s="795">
        <f>IF(SUMIFS(障害学生情報入力シート!$CR$25:$CR$1024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80" s="795">
        <f>IF(SUMIFS(障害学生情報入力シート!$CR$25:$CR$1024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80" s="795">
        <f>IF(SUMIFS(障害学生情報入力シート!$CR$25:$CR$1024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80" s="795">
        <f>IF(SUMIFS(障害学生情報入力シート!$CR$25:$CR$1024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80" s="795">
        <f>IF(SUMIFS(障害学生情報入力シート!$CR$25:$CR$1024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80" s="795">
        <f>IF(SUMIFS(障害学生情報入力シート!$CR$25:$CR$1024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80" s="795">
        <f>IF(SUMIFS(障害学生情報入力シート!$CR$25:$CR$1024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80" s="795">
        <f>IF(SUMIFS(障害学生情報入力シート!$CR$25:$CR$1024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80" s="795">
        <f>IF(SUMIFS(障害学生情報入力シート!$CR$25:$CR$1024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80" s="795">
        <f>IF(SUMIFS(障害学生情報入力シート!$CR$25:$CR$1024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80" s="795">
        <f>IF(SUMIFS(障害学生情報入力シート!$CR$25:$CR$1024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80" s="795">
        <f>IF(SUMIFS(障害学生情報入力シート!$CR$25:$CR$1024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80" s="796">
        <f>IF(SUMIFS(障害学生情報入力シート!$CR$25:$CR$1024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80" s="892">
        <f t="shared" si="14"/>
        <v>0</v>
      </c>
    </row>
    <row r="281" spans="1:27" ht="16.5" thickTop="1" thickBot="1" x14ac:dyDescent="0.45">
      <c r="A281" s="1787"/>
      <c r="B281" s="903">
        <v>18</v>
      </c>
      <c r="C281" s="1791"/>
      <c r="D281" s="902" t="s">
        <v>492</v>
      </c>
      <c r="E281" s="794">
        <f>IF(SUMIFS(障害学生情報入力シート!$CS$25:$CS$1024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81" s="795">
        <f>IF(SUMIFS(障害学生情報入力シート!$CS$25:$CS$1024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81" s="795">
        <f>IF(SUMIFS(障害学生情報入力シート!$CS$25:$CS$1024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81" s="795">
        <f>IF(SUMIFS(障害学生情報入力シート!$CS$25:$CS$1024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81" s="795">
        <f>IF(SUMIFS(障害学生情報入力シート!$CS$25:$CS$1024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81" s="795">
        <f>IF(SUMIFS(障害学生情報入力シート!$CS$25:$CS$1024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81" s="795">
        <f>IF(SUMIFS(障害学生情報入力シート!$CS$25:$CS$1024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81" s="795">
        <f>IF(SUMIFS(障害学生情報入力シート!$CS$25:$CS$1024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81" s="795">
        <f>IF(SUMIFS(障害学生情報入力シート!$CS$25:$CS$1024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81" s="795">
        <f>IF(SUMIFS(障害学生情報入力シート!$CS$25:$CS$1024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81" s="795">
        <f>IF(SUMIFS(障害学生情報入力シート!$CS$25:$CS$1024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81" s="795">
        <f>IF(SUMIFS(障害学生情報入力シート!$CS$25:$CS$1024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81" s="795">
        <f>IF(SUMIFS(障害学生情報入力シート!$CS$25:$CS$1024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81" s="795">
        <f>IF(SUMIFS(障害学生情報入力シート!$CS$25:$CS$1024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81" s="795">
        <f>IF(SUMIFS(障害学生情報入力シート!$CS$25:$CS$1024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81" s="795">
        <f>IF(SUMIFS(障害学生情報入力シート!$CS$25:$CS$1024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81" s="795">
        <f>IF(SUMIFS(障害学生情報入力シート!$CS$25:$CS$1024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81" s="795">
        <f>IF(SUMIFS(障害学生情報入力シート!$CS$25:$CS$1024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81" s="795">
        <f>IF(SUMIFS(障害学生情報入力シート!$CS$25:$CS$1024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81" s="795">
        <f>IF(SUMIFS(障害学生情報入力シート!$CS$25:$CS$1024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81" s="795">
        <f>IF(SUMIFS(障害学生情報入力シート!$CS$25:$CS$1024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81" s="796">
        <f>IF(SUMIFS(障害学生情報入力シート!$CS$25:$CS$1024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81" s="892">
        <f t="shared" si="14"/>
        <v>0</v>
      </c>
    </row>
    <row r="282" spans="1:27" ht="16.5" thickTop="1" thickBot="1" x14ac:dyDescent="0.45">
      <c r="A282" s="1788"/>
      <c r="B282" s="905">
        <v>19</v>
      </c>
      <c r="C282" s="1793" t="s">
        <v>493</v>
      </c>
      <c r="D282" s="1794"/>
      <c r="E282" s="811">
        <f>IF(SUMIFS(障害学生情報入力シート!$CT$25:$CT$1024,障害学生情報入力シート!$CU$25:$CU$1024,"&lt;&gt;"&amp;"",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82" s="812">
        <f>IF(SUMIFS(障害学生情報入力シート!$CT$25:$CT$1024,障害学生情報入力シート!$CU$25:$CU$1024,"&lt;&gt;"&amp;"",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82" s="812">
        <f>IF(SUMIFS(障害学生情報入力シート!$CT$25:$CT$1024,障害学生情報入力シート!$CU$25:$CU$1024,"&lt;&gt;"&amp;"",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82" s="812">
        <f>IF(SUMIFS(障害学生情報入力シート!$CT$25:$CT$1024,障害学生情報入力シート!$CU$25:$CU$1024,"&lt;&gt;"&amp;"",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82" s="812">
        <f>IF(SUMIFS(障害学生情報入力シート!$CT$25:$CT$1024,障害学生情報入力シート!$CU$25:$CU$1024,"&lt;&gt;"&amp;"",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82" s="812">
        <f>IF(SUMIFS(障害学生情報入力シート!$CT$25:$CT$1024,障害学生情報入力シート!$CU$25:$CU$1024,"&lt;&gt;"&amp;"",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82" s="812">
        <f>IF(SUMIFS(障害学生情報入力シート!$CT$25:$CT$1024,障害学生情報入力シート!$CU$25:$CU$1024,"&lt;&gt;"&amp;"",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82" s="812">
        <f>IF(SUMIFS(障害学生情報入力シート!$CT$25:$CT$1024,障害学生情報入力シート!$CU$25:$CU$1024,"&lt;&gt;"&amp;"",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82" s="812">
        <f>IF(SUMIFS(障害学生情報入力シート!$CT$25:$CT$1024,障害学生情報入力シート!$CU$25:$CU$1024,"&lt;&gt;"&amp;"",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82" s="812">
        <f>IF(SUMIFS(障害学生情報入力シート!$CT$25:$CT$1024,障害学生情報入力シート!$CU$25:$CU$1024,"&lt;&gt;"&amp;"",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82" s="812">
        <f>IF(SUMIFS(障害学生情報入力シート!$CT$25:$CT$1024,障害学生情報入力シート!$CU$25:$CU$1024,"&lt;&gt;"&amp;"",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82" s="812">
        <f>IF(SUMIFS(障害学生情報入力シート!$CT$25:$CT$1024,障害学生情報入力シート!$CU$25:$CU$1024,"&lt;&gt;"&amp;"",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82" s="812">
        <f>IF(SUMIFS(障害学生情報入力シート!$CT$25:$CT$1024,障害学生情報入力シート!$CU$25:$CU$1024,"&lt;&gt;"&amp;"",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82" s="812">
        <f>IF(SUMIFS(障害学生情報入力シート!$CT$25:$CT$1024,障害学生情報入力シート!$CU$25:$CU$1024,"&lt;&gt;"&amp;"",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82" s="812">
        <f>IF(SUMIFS(障害学生情報入力シート!$CT$25:$CT$1024,障害学生情報入力シート!$CU$25:$CU$1024,"&lt;&gt;"&amp;"",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82" s="812">
        <f>IF(SUMIFS(障害学生情報入力シート!$CT$25:$CT$1024,障害学生情報入力シート!$CU$25:$CU$1024,"&lt;&gt;"&amp;"",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82" s="812">
        <f>IF(SUMIFS(障害学生情報入力シート!$CT$25:$CT$1024,障害学生情報入力シート!$CU$25:$CU$1024,"&lt;&gt;"&amp;"",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82" s="812">
        <f>IF(SUMIFS(障害学生情報入力シート!$CT$25:$CT$1024,障害学生情報入力シート!$CU$25:$CU$1024,"&lt;&gt;"&amp;"",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82" s="812">
        <f>IF(SUMIFS(障害学生情報入力シート!$CT$25:$CT$1024,障害学生情報入力シート!$CU$25:$CU$1024,"&lt;&gt;"&amp;"",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82" s="812">
        <f>IF(SUMIFS(障害学生情報入力シート!$CT$25:$CT$1024,障害学生情報入力シート!$CU$25:$CU$1024,"&lt;&gt;"&amp;"",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82" s="812">
        <f>IF(SUMIFS(障害学生情報入力シート!$CT$25:$CT$1024,障害学生情報入力シート!$CU$25:$CU$1024,"&lt;&gt;"&amp;"",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82" s="813">
        <f>IF(SUMIFS(障害学生情報入力シート!$CT$25:$CT$1024,障害学生情報入力シート!$CU$25:$CU$1024,"&lt;&gt;"&amp;"",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82" s="899">
        <f t="shared" si="14"/>
        <v>0</v>
      </c>
    </row>
    <row r="283" spans="1:27" ht="15" x14ac:dyDescent="0.4">
      <c r="A283" s="1395" t="s">
        <v>585</v>
      </c>
      <c r="B283" s="1395"/>
      <c r="C283" s="1395"/>
      <c r="D283" s="1395"/>
      <c r="E283" s="1395"/>
      <c r="F283" s="1395"/>
      <c r="G283" s="1395"/>
      <c r="H283" s="1395"/>
      <c r="I283" s="1395"/>
      <c r="J283" s="1395"/>
      <c r="K283" s="1395"/>
      <c r="L283" s="1395"/>
      <c r="M283" s="1395"/>
      <c r="N283" s="1395"/>
      <c r="O283" s="1395"/>
      <c r="P283" s="1395"/>
      <c r="Q283" s="1395"/>
      <c r="R283" s="1395"/>
      <c r="S283" s="1395"/>
      <c r="T283" s="1395"/>
      <c r="U283" s="1395"/>
      <c r="V283" s="1395"/>
      <c r="W283" s="1395"/>
      <c r="X283" s="1395"/>
      <c r="Y283" s="1395"/>
      <c r="Z283" s="1395"/>
      <c r="AA283" s="1395"/>
    </row>
    <row r="284" spans="1:27" ht="15" x14ac:dyDescent="0.4">
      <c r="A284" s="37" t="s">
        <v>497</v>
      </c>
      <c r="D284" s="195"/>
      <c r="L284" s="155"/>
      <c r="M284" s="37"/>
      <c r="N284" s="37"/>
      <c r="O284" s="37"/>
      <c r="P284" s="37"/>
      <c r="Q284" s="37"/>
      <c r="R284" s="37"/>
      <c r="S284" s="37"/>
      <c r="T284" s="37"/>
      <c r="U284" s="37"/>
      <c r="V284" s="37"/>
      <c r="W284" s="37"/>
      <c r="X284" s="37"/>
    </row>
    <row r="285" spans="1:27" ht="15.75" thickBot="1" x14ac:dyDescent="0.45">
      <c r="A285" s="906" t="s">
        <v>498</v>
      </c>
      <c r="B285" s="1782" t="s">
        <v>409</v>
      </c>
      <c r="C285" s="1782"/>
      <c r="D285" s="907" t="s">
        <v>2</v>
      </c>
      <c r="E285" s="1783" t="s">
        <v>3</v>
      </c>
      <c r="F285" s="1783"/>
      <c r="G285" s="1783"/>
      <c r="H285" s="1783"/>
      <c r="I285" s="1783"/>
      <c r="J285" s="1782" t="s">
        <v>147</v>
      </c>
      <c r="K285" s="1782"/>
      <c r="L285" s="1782"/>
      <c r="M285" s="1782"/>
      <c r="N285" s="1782"/>
      <c r="O285" s="1782"/>
      <c r="P285" s="1782"/>
      <c r="Q285" s="1782"/>
      <c r="R285" s="1782"/>
      <c r="S285" s="1782"/>
      <c r="T285" s="1782"/>
      <c r="U285" s="1782"/>
      <c r="V285" s="1782"/>
      <c r="W285" s="1782"/>
      <c r="X285" s="1782"/>
      <c r="Y285" s="1782"/>
      <c r="Z285" s="1782"/>
      <c r="AA285" s="1782"/>
    </row>
    <row r="286" spans="1:27" ht="15" x14ac:dyDescent="0.4">
      <c r="A286" s="908">
        <v>1</v>
      </c>
      <c r="B286" s="1784" t="str">
        <f>IF(※集計※障害学生情報入力シート!P25="","",INDEX(障害学生情報入力シート!$E:$E,※集計※障害学生情報入力シート!P25,1))</f>
        <v/>
      </c>
      <c r="C286" s="1785"/>
      <c r="D286" s="909" t="str">
        <f>IF(※集計※障害学生情報入力シート!P25="","",IF(INDEX(障害学生情報入力シート!$G:$G,※集計※障害学生情報入力シート!P25,1)="発達障害","発達障害（診断書あり）",INDEX(障害学生情報入力シート!$G:$G,※集計※障害学生情報入力シート!P25,1)))</f>
        <v/>
      </c>
      <c r="E286" s="1772" t="str">
        <f>IF(※集計※障害学生情報入力シート!P25="","",IF(INDEX(障害学生情報入力シート!$H:$H,※集計※障害学生情報入力シート!P25,1)="","",INDEX(障害学生情報入力シート!$H:$H,※集計※障害学生情報入力シート!P25,1)))</f>
        <v/>
      </c>
      <c r="F286" s="1772"/>
      <c r="G286" s="1772"/>
      <c r="H286" s="1772"/>
      <c r="I286" s="1772"/>
      <c r="J286" s="1773" t="str">
        <f>IF(※集計※障害学生情報入力シート!P25="","",INDEX(障害学生情報入力シート!$CA:$CA,※集計※障害学生情報入力シート!P25,1))</f>
        <v/>
      </c>
      <c r="K286" s="1773"/>
      <c r="L286" s="1773"/>
      <c r="M286" s="1773"/>
      <c r="N286" s="1773"/>
      <c r="O286" s="1773"/>
      <c r="P286" s="1773"/>
      <c r="Q286" s="1773"/>
      <c r="R286" s="1773"/>
      <c r="S286" s="1773"/>
      <c r="T286" s="1773"/>
      <c r="U286" s="1773"/>
      <c r="V286" s="1773"/>
      <c r="W286" s="1773"/>
      <c r="X286" s="1773"/>
      <c r="Y286" s="1773"/>
      <c r="Z286" s="1773"/>
      <c r="AA286" s="1773"/>
    </row>
    <row r="287" spans="1:27" ht="15" x14ac:dyDescent="0.4">
      <c r="A287" s="908">
        <v>2</v>
      </c>
      <c r="B287" s="1780" t="str">
        <f>IF(※集計※障害学生情報入力シート!P26="","",INDEX(障害学生情報入力シート!$E:$E,※集計※障害学生情報入力シート!P26,1))</f>
        <v/>
      </c>
      <c r="C287" s="1781"/>
      <c r="D287" s="910" t="str">
        <f>IF(※集計※障害学生情報入力シート!P26="","",IF(INDEX(障害学生情報入力シート!$G:$G,※集計※障害学生情報入力シート!P26,1)="発達障害","発達障害（診断書あり）",INDEX(障害学生情報入力シート!$G:$G,※集計※障害学生情報入力シート!P26,1)))</f>
        <v/>
      </c>
      <c r="E287" s="1766" t="str">
        <f>IF(※集計※障害学生情報入力シート!P26="","",IF(INDEX(障害学生情報入力シート!$H:$H,※集計※障害学生情報入力シート!P26,1)="","",INDEX(障害学生情報入力シート!$H:$H,※集計※障害学生情報入力シート!P26,1)))</f>
        <v/>
      </c>
      <c r="F287" s="1766"/>
      <c r="G287" s="1766"/>
      <c r="H287" s="1766"/>
      <c r="I287" s="1766"/>
      <c r="J287" s="1767" t="str">
        <f>IF(※集計※障害学生情報入力シート!P26="","",INDEX(障害学生情報入力シート!$CA:$CA,※集計※障害学生情報入力シート!P26,1))</f>
        <v/>
      </c>
      <c r="K287" s="1767"/>
      <c r="L287" s="1767"/>
      <c r="M287" s="1767"/>
      <c r="N287" s="1767"/>
      <c r="O287" s="1767"/>
      <c r="P287" s="1767"/>
      <c r="Q287" s="1767"/>
      <c r="R287" s="1767"/>
      <c r="S287" s="1767"/>
      <c r="T287" s="1767"/>
      <c r="U287" s="1767"/>
      <c r="V287" s="1767"/>
      <c r="W287" s="1767"/>
      <c r="X287" s="1767"/>
      <c r="Y287" s="1767"/>
      <c r="Z287" s="1767"/>
      <c r="AA287" s="1767"/>
    </row>
    <row r="288" spans="1:27" ht="15" x14ac:dyDescent="0.4">
      <c r="A288" s="908">
        <v>3</v>
      </c>
      <c r="B288" s="1780" t="str">
        <f>IF(※集計※障害学生情報入力シート!P27="","",INDEX(障害学生情報入力シート!$E:$E,※集計※障害学生情報入力シート!P27,1))</f>
        <v/>
      </c>
      <c r="C288" s="1781"/>
      <c r="D288" s="1265" t="str">
        <f>IF(※集計※障害学生情報入力シート!P27="","",IF(INDEX(障害学生情報入力シート!$G:$G,※集計※障害学生情報入力シート!P27,1)="発達障害","発達障害（診断書あり）",INDEX(障害学生情報入力シート!$G:$G,※集計※障害学生情報入力シート!P27,1)))</f>
        <v/>
      </c>
      <c r="E288" s="1766" t="str">
        <f>IF(※集計※障害学生情報入力シート!P27="","",IF(INDEX(障害学生情報入力シート!$H:$H,※集計※障害学生情報入力シート!P27,1)="","",INDEX(障害学生情報入力シート!$H:$H,※集計※障害学生情報入力シート!P27,1)))</f>
        <v/>
      </c>
      <c r="F288" s="1766"/>
      <c r="G288" s="1766"/>
      <c r="H288" s="1766"/>
      <c r="I288" s="1766"/>
      <c r="J288" s="1767" t="str">
        <f>IF(※集計※障害学生情報入力シート!P27="","",INDEX(障害学生情報入力シート!$CA:$CA,※集計※障害学生情報入力シート!P27,1))</f>
        <v/>
      </c>
      <c r="K288" s="1767"/>
      <c r="L288" s="1767"/>
      <c r="M288" s="1767"/>
      <c r="N288" s="1767"/>
      <c r="O288" s="1767"/>
      <c r="P288" s="1767"/>
      <c r="Q288" s="1767"/>
      <c r="R288" s="1767"/>
      <c r="S288" s="1767"/>
      <c r="T288" s="1767"/>
      <c r="U288" s="1767"/>
      <c r="V288" s="1767"/>
      <c r="W288" s="1767"/>
      <c r="X288" s="1767"/>
      <c r="Y288" s="1767"/>
      <c r="Z288" s="1767"/>
      <c r="AA288" s="1767"/>
    </row>
    <row r="289" spans="1:27" ht="15" x14ac:dyDescent="0.4">
      <c r="A289" s="908">
        <v>4</v>
      </c>
      <c r="B289" s="1780" t="str">
        <f>IF(※集計※障害学生情報入力シート!P28="","",INDEX(障害学生情報入力シート!$E:$E,※集計※障害学生情報入力シート!P28,1))</f>
        <v/>
      </c>
      <c r="C289" s="1781"/>
      <c r="D289" s="1265" t="str">
        <f>IF(※集計※障害学生情報入力シート!P28="","",IF(INDEX(障害学生情報入力シート!$G:$G,※集計※障害学生情報入力シート!P28,1)="発達障害","発達障害（診断書あり）",INDEX(障害学生情報入力シート!$G:$G,※集計※障害学生情報入力シート!P28,1)))</f>
        <v/>
      </c>
      <c r="E289" s="1766" t="str">
        <f>IF(※集計※障害学生情報入力シート!P28="","",IF(INDEX(障害学生情報入力シート!$H:$H,※集計※障害学生情報入力シート!P28,1)="","",INDEX(障害学生情報入力シート!$H:$H,※集計※障害学生情報入力シート!P28,1)))</f>
        <v/>
      </c>
      <c r="F289" s="1766"/>
      <c r="G289" s="1766"/>
      <c r="H289" s="1766"/>
      <c r="I289" s="1766"/>
      <c r="J289" s="1767" t="str">
        <f>IF(※集計※障害学生情報入力シート!P28="","",INDEX(障害学生情報入力シート!$CA:$CA,※集計※障害学生情報入力シート!P28,1))</f>
        <v/>
      </c>
      <c r="K289" s="1767"/>
      <c r="L289" s="1767"/>
      <c r="M289" s="1767"/>
      <c r="N289" s="1767"/>
      <c r="O289" s="1767"/>
      <c r="P289" s="1767"/>
      <c r="Q289" s="1767"/>
      <c r="R289" s="1767"/>
      <c r="S289" s="1767"/>
      <c r="T289" s="1767"/>
      <c r="U289" s="1767"/>
      <c r="V289" s="1767"/>
      <c r="W289" s="1767"/>
      <c r="X289" s="1767"/>
      <c r="Y289" s="1767"/>
      <c r="Z289" s="1767"/>
      <c r="AA289" s="1767"/>
    </row>
    <row r="290" spans="1:27" ht="15" x14ac:dyDescent="0.4">
      <c r="A290" s="908">
        <v>5</v>
      </c>
      <c r="B290" s="1780" t="str">
        <f>IF(※集計※障害学生情報入力シート!P29="","",INDEX(障害学生情報入力シート!$E:$E,※集計※障害学生情報入力シート!P29,1))</f>
        <v/>
      </c>
      <c r="C290" s="1781"/>
      <c r="D290" s="1265" t="str">
        <f>IF(※集計※障害学生情報入力シート!P29="","",IF(INDEX(障害学生情報入力シート!$G:$G,※集計※障害学生情報入力シート!P29,1)="発達障害","発達障害（診断書あり）",INDEX(障害学生情報入力シート!$G:$G,※集計※障害学生情報入力シート!P29,1)))</f>
        <v/>
      </c>
      <c r="E290" s="1766" t="str">
        <f>IF(※集計※障害学生情報入力シート!P29="","",IF(INDEX(障害学生情報入力シート!$H:$H,※集計※障害学生情報入力シート!P29,1)="","",INDEX(障害学生情報入力シート!$H:$H,※集計※障害学生情報入力シート!P29,1)))</f>
        <v/>
      </c>
      <c r="F290" s="1766"/>
      <c r="G290" s="1766"/>
      <c r="H290" s="1766"/>
      <c r="I290" s="1766"/>
      <c r="J290" s="1767" t="str">
        <f>IF(※集計※障害学生情報入力シート!P29="","",INDEX(障害学生情報入力シート!$CA:$CA,※集計※障害学生情報入力シート!P29,1))</f>
        <v/>
      </c>
      <c r="K290" s="1767"/>
      <c r="L290" s="1767"/>
      <c r="M290" s="1767"/>
      <c r="N290" s="1767"/>
      <c r="O290" s="1767"/>
      <c r="P290" s="1767"/>
      <c r="Q290" s="1767"/>
      <c r="R290" s="1767"/>
      <c r="S290" s="1767"/>
      <c r="T290" s="1767"/>
      <c r="U290" s="1767"/>
      <c r="V290" s="1767"/>
      <c r="W290" s="1767"/>
      <c r="X290" s="1767"/>
      <c r="Y290" s="1767"/>
      <c r="Z290" s="1767"/>
      <c r="AA290" s="1767"/>
    </row>
    <row r="291" spans="1:27" ht="15" x14ac:dyDescent="0.4">
      <c r="A291" s="908">
        <v>6</v>
      </c>
      <c r="B291" s="1780" t="str">
        <f>IF(※集計※障害学生情報入力シート!P30="","",INDEX(障害学生情報入力シート!$E:$E,※集計※障害学生情報入力シート!P30,1))</f>
        <v/>
      </c>
      <c r="C291" s="1781"/>
      <c r="D291" s="1265" t="str">
        <f>IF(※集計※障害学生情報入力シート!P30="","",IF(INDEX(障害学生情報入力シート!$G:$G,※集計※障害学生情報入力シート!P30,1)="発達障害","発達障害（診断書あり）",INDEX(障害学生情報入力シート!$G:$G,※集計※障害学生情報入力シート!P30,1)))</f>
        <v/>
      </c>
      <c r="E291" s="1766" t="str">
        <f>IF(※集計※障害学生情報入力シート!P30="","",IF(INDEX(障害学生情報入力シート!$H:$H,※集計※障害学生情報入力シート!P30,1)="","",INDEX(障害学生情報入力シート!$H:$H,※集計※障害学生情報入力シート!P30,1)))</f>
        <v/>
      </c>
      <c r="F291" s="1766"/>
      <c r="G291" s="1766"/>
      <c r="H291" s="1766"/>
      <c r="I291" s="1766"/>
      <c r="J291" s="1767" t="str">
        <f>IF(※集計※障害学生情報入力シート!P30="","",INDEX(障害学生情報入力シート!$CA:$CA,※集計※障害学生情報入力シート!P30,1))</f>
        <v/>
      </c>
      <c r="K291" s="1767"/>
      <c r="L291" s="1767"/>
      <c r="M291" s="1767"/>
      <c r="N291" s="1767"/>
      <c r="O291" s="1767"/>
      <c r="P291" s="1767"/>
      <c r="Q291" s="1767"/>
      <c r="R291" s="1767"/>
      <c r="S291" s="1767"/>
      <c r="T291" s="1767"/>
      <c r="U291" s="1767"/>
      <c r="V291" s="1767"/>
      <c r="W291" s="1767"/>
      <c r="X291" s="1767"/>
      <c r="Y291" s="1767"/>
      <c r="Z291" s="1767"/>
      <c r="AA291" s="1767"/>
    </row>
    <row r="292" spans="1:27" ht="15" x14ac:dyDescent="0.4">
      <c r="A292" s="908">
        <v>7</v>
      </c>
      <c r="B292" s="1780" t="str">
        <f>IF(※集計※障害学生情報入力シート!P31="","",INDEX(障害学生情報入力シート!$E:$E,※集計※障害学生情報入力シート!P31,1))</f>
        <v/>
      </c>
      <c r="C292" s="1781"/>
      <c r="D292" s="1265" t="str">
        <f>IF(※集計※障害学生情報入力シート!P31="","",IF(INDEX(障害学生情報入力シート!$G:$G,※集計※障害学生情報入力シート!P31,1)="発達障害","発達障害（診断書あり）",INDEX(障害学生情報入力シート!$G:$G,※集計※障害学生情報入力シート!P31,1)))</f>
        <v/>
      </c>
      <c r="E292" s="1766" t="str">
        <f>IF(※集計※障害学生情報入力シート!P31="","",IF(INDEX(障害学生情報入力シート!$H:$H,※集計※障害学生情報入力シート!P31,1)="","",INDEX(障害学生情報入力シート!$H:$H,※集計※障害学生情報入力シート!P31,1)))</f>
        <v/>
      </c>
      <c r="F292" s="1766"/>
      <c r="G292" s="1766"/>
      <c r="H292" s="1766"/>
      <c r="I292" s="1766"/>
      <c r="J292" s="1767" t="str">
        <f>IF(※集計※障害学生情報入力シート!P31="","",INDEX(障害学生情報入力シート!$CA:$CA,※集計※障害学生情報入力シート!P31,1))</f>
        <v/>
      </c>
      <c r="K292" s="1767"/>
      <c r="L292" s="1767"/>
      <c r="M292" s="1767"/>
      <c r="N292" s="1767"/>
      <c r="O292" s="1767"/>
      <c r="P292" s="1767"/>
      <c r="Q292" s="1767"/>
      <c r="R292" s="1767"/>
      <c r="S292" s="1767"/>
      <c r="T292" s="1767"/>
      <c r="U292" s="1767"/>
      <c r="V292" s="1767"/>
      <c r="W292" s="1767"/>
      <c r="X292" s="1767"/>
      <c r="Y292" s="1767"/>
      <c r="Z292" s="1767"/>
      <c r="AA292" s="1767"/>
    </row>
    <row r="293" spans="1:27" ht="15" x14ac:dyDescent="0.4">
      <c r="A293" s="908">
        <v>8</v>
      </c>
      <c r="B293" s="1780" t="str">
        <f>IF(※集計※障害学生情報入力シート!P32="","",INDEX(障害学生情報入力シート!$E:$E,※集計※障害学生情報入力シート!P32,1))</f>
        <v/>
      </c>
      <c r="C293" s="1781"/>
      <c r="D293" s="1265" t="str">
        <f>IF(※集計※障害学生情報入力シート!P32="","",IF(INDEX(障害学生情報入力シート!$G:$G,※集計※障害学生情報入力シート!P32,1)="発達障害","発達障害（診断書あり）",INDEX(障害学生情報入力シート!$G:$G,※集計※障害学生情報入力シート!P32,1)))</f>
        <v/>
      </c>
      <c r="E293" s="1766" t="str">
        <f>IF(※集計※障害学生情報入力シート!P32="","",IF(INDEX(障害学生情報入力シート!$H:$H,※集計※障害学生情報入力シート!P32,1)="","",INDEX(障害学生情報入力シート!$H:$H,※集計※障害学生情報入力シート!P32,1)))</f>
        <v/>
      </c>
      <c r="F293" s="1766"/>
      <c r="G293" s="1766"/>
      <c r="H293" s="1766"/>
      <c r="I293" s="1766"/>
      <c r="J293" s="1767" t="str">
        <f>IF(※集計※障害学生情報入力シート!P32="","",INDEX(障害学生情報入力シート!$CA:$CA,※集計※障害学生情報入力シート!P32,1))</f>
        <v/>
      </c>
      <c r="K293" s="1767"/>
      <c r="L293" s="1767"/>
      <c r="M293" s="1767"/>
      <c r="N293" s="1767"/>
      <c r="O293" s="1767"/>
      <c r="P293" s="1767"/>
      <c r="Q293" s="1767"/>
      <c r="R293" s="1767"/>
      <c r="S293" s="1767"/>
      <c r="T293" s="1767"/>
      <c r="U293" s="1767"/>
      <c r="V293" s="1767"/>
      <c r="W293" s="1767"/>
      <c r="X293" s="1767"/>
      <c r="Y293" s="1767"/>
      <c r="Z293" s="1767"/>
      <c r="AA293" s="1767"/>
    </row>
    <row r="294" spans="1:27" ht="15" x14ac:dyDescent="0.4">
      <c r="A294" s="908">
        <v>9</v>
      </c>
      <c r="B294" s="1780" t="str">
        <f>IF(※集計※障害学生情報入力シート!P33="","",INDEX(障害学生情報入力シート!$E:$E,※集計※障害学生情報入力シート!P33,1))</f>
        <v/>
      </c>
      <c r="C294" s="1781"/>
      <c r="D294" s="1265" t="str">
        <f>IF(※集計※障害学生情報入力シート!P33="","",IF(INDEX(障害学生情報入力シート!$G:$G,※集計※障害学生情報入力シート!P33,1)="発達障害","発達障害（診断書あり）",INDEX(障害学生情報入力シート!$G:$G,※集計※障害学生情報入力シート!P33,1)))</f>
        <v/>
      </c>
      <c r="E294" s="1766" t="str">
        <f>IF(※集計※障害学生情報入力シート!P33="","",IF(INDEX(障害学生情報入力シート!$H:$H,※集計※障害学生情報入力シート!P33,1)="","",INDEX(障害学生情報入力シート!$H:$H,※集計※障害学生情報入力シート!P33,1)))</f>
        <v/>
      </c>
      <c r="F294" s="1766"/>
      <c r="G294" s="1766"/>
      <c r="H294" s="1766"/>
      <c r="I294" s="1766"/>
      <c r="J294" s="1767" t="str">
        <f>IF(※集計※障害学生情報入力シート!P33="","",INDEX(障害学生情報入力シート!$CA:$CA,※集計※障害学生情報入力シート!P33,1))</f>
        <v/>
      </c>
      <c r="K294" s="1767"/>
      <c r="L294" s="1767"/>
      <c r="M294" s="1767"/>
      <c r="N294" s="1767"/>
      <c r="O294" s="1767"/>
      <c r="P294" s="1767"/>
      <c r="Q294" s="1767"/>
      <c r="R294" s="1767"/>
      <c r="S294" s="1767"/>
      <c r="T294" s="1767"/>
      <c r="U294" s="1767"/>
      <c r="V294" s="1767"/>
      <c r="W294" s="1767"/>
      <c r="X294" s="1767"/>
      <c r="Y294" s="1767"/>
      <c r="Z294" s="1767"/>
      <c r="AA294" s="1767"/>
    </row>
    <row r="295" spans="1:27" ht="15" x14ac:dyDescent="0.4">
      <c r="A295" s="908">
        <v>10</v>
      </c>
      <c r="B295" s="1780" t="str">
        <f>IF(※集計※障害学生情報入力シート!P34="","",INDEX(障害学生情報入力シート!$E:$E,※集計※障害学生情報入力シート!P34,1))</f>
        <v/>
      </c>
      <c r="C295" s="1781"/>
      <c r="D295" s="1265" t="str">
        <f>IF(※集計※障害学生情報入力シート!P34="","",IF(INDEX(障害学生情報入力シート!$G:$G,※集計※障害学生情報入力シート!P34,1)="発達障害","発達障害（診断書あり）",INDEX(障害学生情報入力シート!$G:$G,※集計※障害学生情報入力シート!P34,1)))</f>
        <v/>
      </c>
      <c r="E295" s="1766" t="str">
        <f>IF(※集計※障害学生情報入力シート!P34="","",IF(INDEX(障害学生情報入力シート!$H:$H,※集計※障害学生情報入力シート!P34,1)="","",INDEX(障害学生情報入力シート!$H:$H,※集計※障害学生情報入力シート!P34,1)))</f>
        <v/>
      </c>
      <c r="F295" s="1766"/>
      <c r="G295" s="1766"/>
      <c r="H295" s="1766"/>
      <c r="I295" s="1766"/>
      <c r="J295" s="1767" t="str">
        <f>IF(※集計※障害学生情報入力シート!P34="","",INDEX(障害学生情報入力シート!$CA:$CA,※集計※障害学生情報入力シート!P34,1))</f>
        <v/>
      </c>
      <c r="K295" s="1767"/>
      <c r="L295" s="1767"/>
      <c r="M295" s="1767"/>
      <c r="N295" s="1767"/>
      <c r="O295" s="1767"/>
      <c r="P295" s="1767"/>
      <c r="Q295" s="1767"/>
      <c r="R295" s="1767"/>
      <c r="S295" s="1767"/>
      <c r="T295" s="1767"/>
      <c r="U295" s="1767"/>
      <c r="V295" s="1767"/>
      <c r="W295" s="1767"/>
      <c r="X295" s="1767"/>
      <c r="Y295" s="1767"/>
      <c r="Z295" s="1767"/>
      <c r="AA295" s="1767"/>
    </row>
    <row r="296" spans="1:27" ht="15" x14ac:dyDescent="0.4">
      <c r="A296" s="908">
        <v>11</v>
      </c>
      <c r="B296" s="1780" t="str">
        <f>IF(※集計※障害学生情報入力シート!P35="","",INDEX(障害学生情報入力シート!$E:$E,※集計※障害学生情報入力シート!P35,1))</f>
        <v/>
      </c>
      <c r="C296" s="1781"/>
      <c r="D296" s="1265" t="str">
        <f>IF(※集計※障害学生情報入力シート!P35="","",IF(INDEX(障害学生情報入力シート!$G:$G,※集計※障害学生情報入力シート!P35,1)="発達障害","発達障害（診断書あり）",INDEX(障害学生情報入力シート!$G:$G,※集計※障害学生情報入力シート!P35,1)))</f>
        <v/>
      </c>
      <c r="E296" s="1766" t="str">
        <f>IF(※集計※障害学生情報入力シート!P35="","",IF(INDEX(障害学生情報入力シート!$H:$H,※集計※障害学生情報入力シート!P35,1)="","",INDEX(障害学生情報入力シート!$H:$H,※集計※障害学生情報入力シート!P35,1)))</f>
        <v/>
      </c>
      <c r="F296" s="1766"/>
      <c r="G296" s="1766"/>
      <c r="H296" s="1766"/>
      <c r="I296" s="1766"/>
      <c r="J296" s="1767" t="str">
        <f>IF(※集計※障害学生情報入力シート!P35="","",INDEX(障害学生情報入力シート!$CA:$CA,※集計※障害学生情報入力シート!P35,1))</f>
        <v/>
      </c>
      <c r="K296" s="1767"/>
      <c r="L296" s="1767"/>
      <c r="M296" s="1767"/>
      <c r="N296" s="1767"/>
      <c r="O296" s="1767"/>
      <c r="P296" s="1767"/>
      <c r="Q296" s="1767"/>
      <c r="R296" s="1767"/>
      <c r="S296" s="1767"/>
      <c r="T296" s="1767"/>
      <c r="U296" s="1767"/>
      <c r="V296" s="1767"/>
      <c r="W296" s="1767"/>
      <c r="X296" s="1767"/>
      <c r="Y296" s="1767"/>
      <c r="Z296" s="1767"/>
      <c r="AA296" s="1767"/>
    </row>
    <row r="297" spans="1:27" ht="15" x14ac:dyDescent="0.4">
      <c r="A297" s="908">
        <v>12</v>
      </c>
      <c r="B297" s="1780" t="str">
        <f>IF(※集計※障害学生情報入力シート!P36="","",INDEX(障害学生情報入力シート!$E:$E,※集計※障害学生情報入力シート!P36,1))</f>
        <v/>
      </c>
      <c r="C297" s="1781"/>
      <c r="D297" s="1265" t="str">
        <f>IF(※集計※障害学生情報入力シート!P36="","",IF(INDEX(障害学生情報入力シート!$G:$G,※集計※障害学生情報入力シート!P36,1)="発達障害","発達障害（診断書あり）",INDEX(障害学生情報入力シート!$G:$G,※集計※障害学生情報入力シート!P36,1)))</f>
        <v/>
      </c>
      <c r="E297" s="1766" t="str">
        <f>IF(※集計※障害学生情報入力シート!P36="","",IF(INDEX(障害学生情報入力シート!$H:$H,※集計※障害学生情報入力シート!P36,1)="","",INDEX(障害学生情報入力シート!$H:$H,※集計※障害学生情報入力シート!P36,1)))</f>
        <v/>
      </c>
      <c r="F297" s="1766"/>
      <c r="G297" s="1766"/>
      <c r="H297" s="1766"/>
      <c r="I297" s="1766"/>
      <c r="J297" s="1767" t="str">
        <f>IF(※集計※障害学生情報入力シート!P36="","",INDEX(障害学生情報入力シート!$CA:$CA,※集計※障害学生情報入力シート!P36,1))</f>
        <v/>
      </c>
      <c r="K297" s="1767"/>
      <c r="L297" s="1767"/>
      <c r="M297" s="1767"/>
      <c r="N297" s="1767"/>
      <c r="O297" s="1767"/>
      <c r="P297" s="1767"/>
      <c r="Q297" s="1767"/>
      <c r="R297" s="1767"/>
      <c r="S297" s="1767"/>
      <c r="T297" s="1767"/>
      <c r="U297" s="1767"/>
      <c r="V297" s="1767"/>
      <c r="W297" s="1767"/>
      <c r="X297" s="1767"/>
      <c r="Y297" s="1767"/>
      <c r="Z297" s="1767"/>
      <c r="AA297" s="1767"/>
    </row>
    <row r="298" spans="1:27" ht="15" x14ac:dyDescent="0.4">
      <c r="A298" s="908">
        <v>13</v>
      </c>
      <c r="B298" s="1780" t="str">
        <f>IF(※集計※障害学生情報入力シート!P37="","",INDEX(障害学生情報入力シート!$E:$E,※集計※障害学生情報入力シート!P37,1))</f>
        <v/>
      </c>
      <c r="C298" s="1781"/>
      <c r="D298" s="1265" t="str">
        <f>IF(※集計※障害学生情報入力シート!P37="","",IF(INDEX(障害学生情報入力シート!$G:$G,※集計※障害学生情報入力シート!P37,1)="発達障害","発達障害（診断書あり）",INDEX(障害学生情報入力シート!$G:$G,※集計※障害学生情報入力シート!P37,1)))</f>
        <v/>
      </c>
      <c r="E298" s="1766" t="str">
        <f>IF(※集計※障害学生情報入力シート!P37="","",IF(INDEX(障害学生情報入力シート!$H:$H,※集計※障害学生情報入力シート!P37,1)="","",INDEX(障害学生情報入力シート!$H:$H,※集計※障害学生情報入力シート!P37,1)))</f>
        <v/>
      </c>
      <c r="F298" s="1766"/>
      <c r="G298" s="1766"/>
      <c r="H298" s="1766"/>
      <c r="I298" s="1766"/>
      <c r="J298" s="1767" t="str">
        <f>IF(※集計※障害学生情報入力シート!P37="","",INDEX(障害学生情報入力シート!$CA:$CA,※集計※障害学生情報入力シート!P37,1))</f>
        <v/>
      </c>
      <c r="K298" s="1767"/>
      <c r="L298" s="1767"/>
      <c r="M298" s="1767"/>
      <c r="N298" s="1767"/>
      <c r="O298" s="1767"/>
      <c r="P298" s="1767"/>
      <c r="Q298" s="1767"/>
      <c r="R298" s="1767"/>
      <c r="S298" s="1767"/>
      <c r="T298" s="1767"/>
      <c r="U298" s="1767"/>
      <c r="V298" s="1767"/>
      <c r="W298" s="1767"/>
      <c r="X298" s="1767"/>
      <c r="Y298" s="1767"/>
      <c r="Z298" s="1767"/>
      <c r="AA298" s="1767"/>
    </row>
    <row r="299" spans="1:27" ht="15" x14ac:dyDescent="0.4">
      <c r="A299" s="908">
        <v>14</v>
      </c>
      <c r="B299" s="1780" t="str">
        <f>IF(※集計※障害学生情報入力シート!P38="","",INDEX(障害学生情報入力シート!$E:$E,※集計※障害学生情報入力シート!P38,1))</f>
        <v/>
      </c>
      <c r="C299" s="1781"/>
      <c r="D299" s="1265" t="str">
        <f>IF(※集計※障害学生情報入力シート!P38="","",IF(INDEX(障害学生情報入力シート!$G:$G,※集計※障害学生情報入力シート!P38,1)="発達障害","発達障害（診断書あり）",INDEX(障害学生情報入力シート!$G:$G,※集計※障害学生情報入力シート!P38,1)))</f>
        <v/>
      </c>
      <c r="E299" s="1766" t="str">
        <f>IF(※集計※障害学生情報入力シート!P38="","",IF(INDEX(障害学生情報入力シート!$H:$H,※集計※障害学生情報入力シート!P38,1)="","",INDEX(障害学生情報入力シート!$H:$H,※集計※障害学生情報入力シート!P38,1)))</f>
        <v/>
      </c>
      <c r="F299" s="1766"/>
      <c r="G299" s="1766"/>
      <c r="H299" s="1766"/>
      <c r="I299" s="1766"/>
      <c r="J299" s="1767" t="str">
        <f>IF(※集計※障害学生情報入力シート!P38="","",INDEX(障害学生情報入力シート!$CA:$CA,※集計※障害学生情報入力シート!P38,1))</f>
        <v/>
      </c>
      <c r="K299" s="1767"/>
      <c r="L299" s="1767"/>
      <c r="M299" s="1767"/>
      <c r="N299" s="1767"/>
      <c r="O299" s="1767"/>
      <c r="P299" s="1767"/>
      <c r="Q299" s="1767"/>
      <c r="R299" s="1767"/>
      <c r="S299" s="1767"/>
      <c r="T299" s="1767"/>
      <c r="U299" s="1767"/>
      <c r="V299" s="1767"/>
      <c r="W299" s="1767"/>
      <c r="X299" s="1767"/>
      <c r="Y299" s="1767"/>
      <c r="Z299" s="1767"/>
      <c r="AA299" s="1767"/>
    </row>
    <row r="300" spans="1:27" ht="15" x14ac:dyDescent="0.4">
      <c r="A300" s="908">
        <v>15</v>
      </c>
      <c r="B300" s="1780" t="str">
        <f>IF(※集計※障害学生情報入力シート!P39="","",INDEX(障害学生情報入力シート!$E:$E,※集計※障害学生情報入力シート!P39,1))</f>
        <v/>
      </c>
      <c r="C300" s="1781"/>
      <c r="D300" s="1265" t="str">
        <f>IF(※集計※障害学生情報入力シート!P39="","",IF(INDEX(障害学生情報入力シート!$G:$G,※集計※障害学生情報入力シート!P39,1)="発達障害","発達障害（診断書あり）",INDEX(障害学生情報入力シート!$G:$G,※集計※障害学生情報入力シート!P39,1)))</f>
        <v/>
      </c>
      <c r="E300" s="1766" t="str">
        <f>IF(※集計※障害学生情報入力シート!P39="","",IF(INDEX(障害学生情報入力シート!$H:$H,※集計※障害学生情報入力シート!P39,1)="","",INDEX(障害学生情報入力シート!$H:$H,※集計※障害学生情報入力シート!P39,1)))</f>
        <v/>
      </c>
      <c r="F300" s="1766"/>
      <c r="G300" s="1766"/>
      <c r="H300" s="1766"/>
      <c r="I300" s="1766"/>
      <c r="J300" s="1767" t="str">
        <f>IF(※集計※障害学生情報入力シート!P39="","",INDEX(障害学生情報入力シート!$CA:$CA,※集計※障害学生情報入力シート!P39,1))</f>
        <v/>
      </c>
      <c r="K300" s="1767"/>
      <c r="L300" s="1767"/>
      <c r="M300" s="1767"/>
      <c r="N300" s="1767"/>
      <c r="O300" s="1767"/>
      <c r="P300" s="1767"/>
      <c r="Q300" s="1767"/>
      <c r="R300" s="1767"/>
      <c r="S300" s="1767"/>
      <c r="T300" s="1767"/>
      <c r="U300" s="1767"/>
      <c r="V300" s="1767"/>
      <c r="W300" s="1767"/>
      <c r="X300" s="1767"/>
      <c r="Y300" s="1767"/>
      <c r="Z300" s="1767"/>
      <c r="AA300" s="1767"/>
    </row>
    <row r="301" spans="1:27" ht="15" x14ac:dyDescent="0.4">
      <c r="A301" s="908">
        <v>16</v>
      </c>
      <c r="B301" s="1780" t="str">
        <f>IF(※集計※障害学生情報入力シート!P40="","",INDEX(障害学生情報入力シート!$E:$E,※集計※障害学生情報入力シート!P40,1))</f>
        <v/>
      </c>
      <c r="C301" s="1781"/>
      <c r="D301" s="1265" t="str">
        <f>IF(※集計※障害学生情報入力シート!P40="","",IF(INDEX(障害学生情報入力シート!$G:$G,※集計※障害学生情報入力シート!P40,1)="発達障害","発達障害（診断書あり）",INDEX(障害学生情報入力シート!$G:$G,※集計※障害学生情報入力シート!P40,1)))</f>
        <v/>
      </c>
      <c r="E301" s="1766" t="str">
        <f>IF(※集計※障害学生情報入力シート!P40="","",IF(INDEX(障害学生情報入力シート!$H:$H,※集計※障害学生情報入力シート!P40,1)="","",INDEX(障害学生情報入力シート!$H:$H,※集計※障害学生情報入力シート!P40,1)))</f>
        <v/>
      </c>
      <c r="F301" s="1766"/>
      <c r="G301" s="1766"/>
      <c r="H301" s="1766"/>
      <c r="I301" s="1766"/>
      <c r="J301" s="1767" t="str">
        <f>IF(※集計※障害学生情報入力シート!P40="","",INDEX(障害学生情報入力シート!$CA:$CA,※集計※障害学生情報入力シート!P40,1))</f>
        <v/>
      </c>
      <c r="K301" s="1767"/>
      <c r="L301" s="1767"/>
      <c r="M301" s="1767"/>
      <c r="N301" s="1767"/>
      <c r="O301" s="1767"/>
      <c r="P301" s="1767"/>
      <c r="Q301" s="1767"/>
      <c r="R301" s="1767"/>
      <c r="S301" s="1767"/>
      <c r="T301" s="1767"/>
      <c r="U301" s="1767"/>
      <c r="V301" s="1767"/>
      <c r="W301" s="1767"/>
      <c r="X301" s="1767"/>
      <c r="Y301" s="1767"/>
      <c r="Z301" s="1767"/>
      <c r="AA301" s="1767"/>
    </row>
    <row r="302" spans="1:27" ht="15" x14ac:dyDescent="0.4">
      <c r="A302" s="908">
        <v>17</v>
      </c>
      <c r="B302" s="1780" t="str">
        <f>IF(※集計※障害学生情報入力シート!P41="","",INDEX(障害学生情報入力シート!$E:$E,※集計※障害学生情報入力シート!P41,1))</f>
        <v/>
      </c>
      <c r="C302" s="1781"/>
      <c r="D302" s="1265" t="str">
        <f>IF(※集計※障害学生情報入力シート!P41="","",IF(INDEX(障害学生情報入力シート!$G:$G,※集計※障害学生情報入力シート!P41,1)="発達障害","発達障害（診断書あり）",INDEX(障害学生情報入力シート!$G:$G,※集計※障害学生情報入力シート!P41,1)))</f>
        <v/>
      </c>
      <c r="E302" s="1766" t="str">
        <f>IF(※集計※障害学生情報入力シート!P41="","",IF(INDEX(障害学生情報入力シート!$H:$H,※集計※障害学生情報入力シート!P41,1)="","",INDEX(障害学生情報入力シート!$H:$H,※集計※障害学生情報入力シート!P41,1)))</f>
        <v/>
      </c>
      <c r="F302" s="1766"/>
      <c r="G302" s="1766"/>
      <c r="H302" s="1766"/>
      <c r="I302" s="1766"/>
      <c r="J302" s="1767" t="str">
        <f>IF(※集計※障害学生情報入力シート!P41="","",INDEX(障害学生情報入力シート!$CA:$CA,※集計※障害学生情報入力シート!P41,1))</f>
        <v/>
      </c>
      <c r="K302" s="1767"/>
      <c r="L302" s="1767"/>
      <c r="M302" s="1767"/>
      <c r="N302" s="1767"/>
      <c r="O302" s="1767"/>
      <c r="P302" s="1767"/>
      <c r="Q302" s="1767"/>
      <c r="R302" s="1767"/>
      <c r="S302" s="1767"/>
      <c r="T302" s="1767"/>
      <c r="U302" s="1767"/>
      <c r="V302" s="1767"/>
      <c r="W302" s="1767"/>
      <c r="X302" s="1767"/>
      <c r="Y302" s="1767"/>
      <c r="Z302" s="1767"/>
      <c r="AA302" s="1767"/>
    </row>
    <row r="303" spans="1:27" ht="15" x14ac:dyDescent="0.4">
      <c r="A303" s="908">
        <v>18</v>
      </c>
      <c r="B303" s="1780" t="str">
        <f>IF(※集計※障害学生情報入力シート!P42="","",INDEX(障害学生情報入力シート!$E:$E,※集計※障害学生情報入力シート!P42,1))</f>
        <v/>
      </c>
      <c r="C303" s="1781"/>
      <c r="D303" s="1265" t="str">
        <f>IF(※集計※障害学生情報入力シート!P42="","",IF(INDEX(障害学生情報入力シート!$G:$G,※集計※障害学生情報入力シート!P42,1)="発達障害","発達障害（診断書あり）",INDEX(障害学生情報入力シート!$G:$G,※集計※障害学生情報入力シート!P42,1)))</f>
        <v/>
      </c>
      <c r="E303" s="1766" t="str">
        <f>IF(※集計※障害学生情報入力シート!P42="","",IF(INDEX(障害学生情報入力シート!$H:$H,※集計※障害学生情報入力シート!P42,1)="","",INDEX(障害学生情報入力シート!$H:$H,※集計※障害学生情報入力シート!P42,1)))</f>
        <v/>
      </c>
      <c r="F303" s="1766"/>
      <c r="G303" s="1766"/>
      <c r="H303" s="1766"/>
      <c r="I303" s="1766"/>
      <c r="J303" s="1767" t="str">
        <f>IF(※集計※障害学生情報入力シート!P42="","",INDEX(障害学生情報入力シート!$CA:$CA,※集計※障害学生情報入力シート!P42,1))</f>
        <v/>
      </c>
      <c r="K303" s="1767"/>
      <c r="L303" s="1767"/>
      <c r="M303" s="1767"/>
      <c r="N303" s="1767"/>
      <c r="O303" s="1767"/>
      <c r="P303" s="1767"/>
      <c r="Q303" s="1767"/>
      <c r="R303" s="1767"/>
      <c r="S303" s="1767"/>
      <c r="T303" s="1767"/>
      <c r="U303" s="1767"/>
      <c r="V303" s="1767"/>
      <c r="W303" s="1767"/>
      <c r="X303" s="1767"/>
      <c r="Y303" s="1767"/>
      <c r="Z303" s="1767"/>
      <c r="AA303" s="1767"/>
    </row>
    <row r="304" spans="1:27" ht="15" x14ac:dyDescent="0.4">
      <c r="A304" s="908">
        <v>19</v>
      </c>
      <c r="B304" s="1780" t="str">
        <f>IF(※集計※障害学生情報入力シート!P43="","",INDEX(障害学生情報入力シート!$E:$E,※集計※障害学生情報入力シート!P43,1))</f>
        <v/>
      </c>
      <c r="C304" s="1781"/>
      <c r="D304" s="1265" t="str">
        <f>IF(※集計※障害学生情報入力シート!P43="","",IF(INDEX(障害学生情報入力シート!$G:$G,※集計※障害学生情報入力シート!P43,1)="発達障害","発達障害（診断書あり）",INDEX(障害学生情報入力シート!$G:$G,※集計※障害学生情報入力シート!P43,1)))</f>
        <v/>
      </c>
      <c r="E304" s="1766" t="str">
        <f>IF(※集計※障害学生情報入力シート!P43="","",IF(INDEX(障害学生情報入力シート!$H:$H,※集計※障害学生情報入力シート!P43,1)="","",INDEX(障害学生情報入力シート!$H:$H,※集計※障害学生情報入力シート!P43,1)))</f>
        <v/>
      </c>
      <c r="F304" s="1766"/>
      <c r="G304" s="1766"/>
      <c r="H304" s="1766"/>
      <c r="I304" s="1766"/>
      <c r="J304" s="1767" t="str">
        <f>IF(※集計※障害学生情報入力シート!P43="","",INDEX(障害学生情報入力シート!$CA:$CA,※集計※障害学生情報入力シート!P43,1))</f>
        <v/>
      </c>
      <c r="K304" s="1767"/>
      <c r="L304" s="1767"/>
      <c r="M304" s="1767"/>
      <c r="N304" s="1767"/>
      <c r="O304" s="1767"/>
      <c r="P304" s="1767"/>
      <c r="Q304" s="1767"/>
      <c r="R304" s="1767"/>
      <c r="S304" s="1767"/>
      <c r="T304" s="1767"/>
      <c r="U304" s="1767"/>
      <c r="V304" s="1767"/>
      <c r="W304" s="1767"/>
      <c r="X304" s="1767"/>
      <c r="Y304" s="1767"/>
      <c r="Z304" s="1767"/>
      <c r="AA304" s="1767"/>
    </row>
    <row r="305" spans="1:27" ht="15" x14ac:dyDescent="0.4">
      <c r="A305" s="908">
        <v>20</v>
      </c>
      <c r="B305" s="1780" t="str">
        <f>IF(※集計※障害学生情報入力シート!P44="","",INDEX(障害学生情報入力シート!$E:$E,※集計※障害学生情報入力シート!P44,1))</f>
        <v/>
      </c>
      <c r="C305" s="1781"/>
      <c r="D305" s="1265" t="str">
        <f>IF(※集計※障害学生情報入力シート!P44="","",IF(INDEX(障害学生情報入力シート!$G:$G,※集計※障害学生情報入力シート!P44,1)="発達障害","発達障害（診断書あり）",INDEX(障害学生情報入力シート!$G:$G,※集計※障害学生情報入力シート!P44,1)))</f>
        <v/>
      </c>
      <c r="E305" s="1766" t="str">
        <f>IF(※集計※障害学生情報入力シート!P44="","",IF(INDEX(障害学生情報入力シート!$H:$H,※集計※障害学生情報入力シート!P44,1)="","",INDEX(障害学生情報入力シート!$H:$H,※集計※障害学生情報入力シート!P44,1)))</f>
        <v/>
      </c>
      <c r="F305" s="1766"/>
      <c r="G305" s="1766"/>
      <c r="H305" s="1766"/>
      <c r="I305" s="1766"/>
      <c r="J305" s="1767" t="str">
        <f>IF(※集計※障害学生情報入力シート!P44="","",INDEX(障害学生情報入力シート!$CA:$CA,※集計※障害学生情報入力シート!P44,1))</f>
        <v/>
      </c>
      <c r="K305" s="1767"/>
      <c r="L305" s="1767"/>
      <c r="M305" s="1767"/>
      <c r="N305" s="1767"/>
      <c r="O305" s="1767"/>
      <c r="P305" s="1767"/>
      <c r="Q305" s="1767"/>
      <c r="R305" s="1767"/>
      <c r="S305" s="1767"/>
      <c r="T305" s="1767"/>
      <c r="U305" s="1767"/>
      <c r="V305" s="1767"/>
      <c r="W305" s="1767"/>
      <c r="X305" s="1767"/>
      <c r="Y305" s="1767"/>
      <c r="Z305" s="1767"/>
      <c r="AA305" s="1767"/>
    </row>
    <row r="306" spans="1:27" ht="15" x14ac:dyDescent="0.4">
      <c r="A306" s="908">
        <v>21</v>
      </c>
      <c r="B306" s="1780" t="str">
        <f>IF(※集計※障害学生情報入力シート!P45="","",INDEX(障害学生情報入力シート!$E:$E,※集計※障害学生情報入力シート!P45,1))</f>
        <v/>
      </c>
      <c r="C306" s="1781"/>
      <c r="D306" s="1265" t="str">
        <f>IF(※集計※障害学生情報入力シート!P45="","",IF(INDEX(障害学生情報入力シート!$G:$G,※集計※障害学生情報入力シート!P45,1)="発達障害","発達障害（診断書あり）",INDEX(障害学生情報入力シート!$G:$G,※集計※障害学生情報入力シート!P45,1)))</f>
        <v/>
      </c>
      <c r="E306" s="1766" t="str">
        <f>IF(※集計※障害学生情報入力シート!P45="","",IF(INDEX(障害学生情報入力シート!$H:$H,※集計※障害学生情報入力シート!P45,1)="","",INDEX(障害学生情報入力シート!$H:$H,※集計※障害学生情報入力シート!P45,1)))</f>
        <v/>
      </c>
      <c r="F306" s="1766"/>
      <c r="G306" s="1766"/>
      <c r="H306" s="1766"/>
      <c r="I306" s="1766"/>
      <c r="J306" s="1767" t="str">
        <f>IF(※集計※障害学生情報入力シート!P45="","",INDEX(障害学生情報入力シート!$CA:$CA,※集計※障害学生情報入力シート!P45,1))</f>
        <v/>
      </c>
      <c r="K306" s="1767"/>
      <c r="L306" s="1767"/>
      <c r="M306" s="1767"/>
      <c r="N306" s="1767"/>
      <c r="O306" s="1767"/>
      <c r="P306" s="1767"/>
      <c r="Q306" s="1767"/>
      <c r="R306" s="1767"/>
      <c r="S306" s="1767"/>
      <c r="T306" s="1767"/>
      <c r="U306" s="1767"/>
      <c r="V306" s="1767"/>
      <c r="W306" s="1767"/>
      <c r="X306" s="1767"/>
      <c r="Y306" s="1767"/>
      <c r="Z306" s="1767"/>
      <c r="AA306" s="1767"/>
    </row>
    <row r="307" spans="1:27" ht="15" x14ac:dyDescent="0.4">
      <c r="A307" s="908">
        <v>22</v>
      </c>
      <c r="B307" s="1780" t="str">
        <f>IF(※集計※障害学生情報入力シート!P46="","",INDEX(障害学生情報入力シート!$E:$E,※集計※障害学生情報入力シート!P46,1))</f>
        <v/>
      </c>
      <c r="C307" s="1781"/>
      <c r="D307" s="1265" t="str">
        <f>IF(※集計※障害学生情報入力シート!P46="","",IF(INDEX(障害学生情報入力シート!$G:$G,※集計※障害学生情報入力シート!P46,1)="発達障害","発達障害（診断書あり）",INDEX(障害学生情報入力シート!$G:$G,※集計※障害学生情報入力シート!P46,1)))</f>
        <v/>
      </c>
      <c r="E307" s="1766" t="str">
        <f>IF(※集計※障害学生情報入力シート!P46="","",IF(INDEX(障害学生情報入力シート!$H:$H,※集計※障害学生情報入力シート!P46,1)="","",INDEX(障害学生情報入力シート!$H:$H,※集計※障害学生情報入力シート!P46,1)))</f>
        <v/>
      </c>
      <c r="F307" s="1766"/>
      <c r="G307" s="1766"/>
      <c r="H307" s="1766"/>
      <c r="I307" s="1766"/>
      <c r="J307" s="1767" t="str">
        <f>IF(※集計※障害学生情報入力シート!P46="","",INDEX(障害学生情報入力シート!$CA:$CA,※集計※障害学生情報入力シート!P46,1))</f>
        <v/>
      </c>
      <c r="K307" s="1767"/>
      <c r="L307" s="1767"/>
      <c r="M307" s="1767"/>
      <c r="N307" s="1767"/>
      <c r="O307" s="1767"/>
      <c r="P307" s="1767"/>
      <c r="Q307" s="1767"/>
      <c r="R307" s="1767"/>
      <c r="S307" s="1767"/>
      <c r="T307" s="1767"/>
      <c r="U307" s="1767"/>
      <c r="V307" s="1767"/>
      <c r="W307" s="1767"/>
      <c r="X307" s="1767"/>
      <c r="Y307" s="1767"/>
      <c r="Z307" s="1767"/>
      <c r="AA307" s="1767"/>
    </row>
    <row r="308" spans="1:27" ht="15" x14ac:dyDescent="0.4">
      <c r="A308" s="908">
        <v>23</v>
      </c>
      <c r="B308" s="1780" t="str">
        <f>IF(※集計※障害学生情報入力シート!P47="","",INDEX(障害学生情報入力シート!$E:$E,※集計※障害学生情報入力シート!P47,1))</f>
        <v/>
      </c>
      <c r="C308" s="1781"/>
      <c r="D308" s="1265" t="str">
        <f>IF(※集計※障害学生情報入力シート!P47="","",IF(INDEX(障害学生情報入力シート!$G:$G,※集計※障害学生情報入力シート!P47,1)="発達障害","発達障害（診断書あり）",INDEX(障害学生情報入力シート!$G:$G,※集計※障害学生情報入力シート!P47,1)))</f>
        <v/>
      </c>
      <c r="E308" s="1766" t="str">
        <f>IF(※集計※障害学生情報入力シート!P47="","",IF(INDEX(障害学生情報入力シート!$H:$H,※集計※障害学生情報入力シート!P47,1)="","",INDEX(障害学生情報入力シート!$H:$H,※集計※障害学生情報入力シート!P47,1)))</f>
        <v/>
      </c>
      <c r="F308" s="1766"/>
      <c r="G308" s="1766"/>
      <c r="H308" s="1766"/>
      <c r="I308" s="1766"/>
      <c r="J308" s="1767" t="str">
        <f>IF(※集計※障害学生情報入力シート!P47="","",INDEX(障害学生情報入力シート!$CA:$CA,※集計※障害学生情報入力シート!P47,1))</f>
        <v/>
      </c>
      <c r="K308" s="1767"/>
      <c r="L308" s="1767"/>
      <c r="M308" s="1767"/>
      <c r="N308" s="1767"/>
      <c r="O308" s="1767"/>
      <c r="P308" s="1767"/>
      <c r="Q308" s="1767"/>
      <c r="R308" s="1767"/>
      <c r="S308" s="1767"/>
      <c r="T308" s="1767"/>
      <c r="U308" s="1767"/>
      <c r="V308" s="1767"/>
      <c r="W308" s="1767"/>
      <c r="X308" s="1767"/>
      <c r="Y308" s="1767"/>
      <c r="Z308" s="1767"/>
      <c r="AA308" s="1767"/>
    </row>
    <row r="309" spans="1:27" ht="15" x14ac:dyDescent="0.4">
      <c r="A309" s="908">
        <v>24</v>
      </c>
      <c r="B309" s="1780" t="str">
        <f>IF(※集計※障害学生情報入力シート!P48="","",INDEX(障害学生情報入力シート!$E:$E,※集計※障害学生情報入力シート!P48,1))</f>
        <v/>
      </c>
      <c r="C309" s="1781"/>
      <c r="D309" s="1265" t="str">
        <f>IF(※集計※障害学生情報入力シート!P48="","",IF(INDEX(障害学生情報入力シート!$G:$G,※集計※障害学生情報入力シート!P48,1)="発達障害","発達障害（診断書あり）",INDEX(障害学生情報入力シート!$G:$G,※集計※障害学生情報入力シート!P48,1)))</f>
        <v/>
      </c>
      <c r="E309" s="1766" t="str">
        <f>IF(※集計※障害学生情報入力シート!P48="","",IF(INDEX(障害学生情報入力シート!$H:$H,※集計※障害学生情報入力シート!P48,1)="","",INDEX(障害学生情報入力シート!$H:$H,※集計※障害学生情報入力シート!P48,1)))</f>
        <v/>
      </c>
      <c r="F309" s="1766"/>
      <c r="G309" s="1766"/>
      <c r="H309" s="1766"/>
      <c r="I309" s="1766"/>
      <c r="J309" s="1767" t="str">
        <f>IF(※集計※障害学生情報入力シート!P48="","",INDEX(障害学生情報入力シート!$CA:$CA,※集計※障害学生情報入力シート!P48,1))</f>
        <v/>
      </c>
      <c r="K309" s="1767"/>
      <c r="L309" s="1767"/>
      <c r="M309" s="1767"/>
      <c r="N309" s="1767"/>
      <c r="O309" s="1767"/>
      <c r="P309" s="1767"/>
      <c r="Q309" s="1767"/>
      <c r="R309" s="1767"/>
      <c r="S309" s="1767"/>
      <c r="T309" s="1767"/>
      <c r="U309" s="1767"/>
      <c r="V309" s="1767"/>
      <c r="W309" s="1767"/>
      <c r="X309" s="1767"/>
      <c r="Y309" s="1767"/>
      <c r="Z309" s="1767"/>
      <c r="AA309" s="1767"/>
    </row>
    <row r="310" spans="1:27" ht="15" x14ac:dyDescent="0.4">
      <c r="A310" s="908">
        <v>25</v>
      </c>
      <c r="B310" s="1780" t="str">
        <f>IF(※集計※障害学生情報入力シート!P49="","",INDEX(障害学生情報入力シート!$E:$E,※集計※障害学生情報入力シート!P49,1))</f>
        <v/>
      </c>
      <c r="C310" s="1781"/>
      <c r="D310" s="1265" t="str">
        <f>IF(※集計※障害学生情報入力シート!P49="","",IF(INDEX(障害学生情報入力シート!$G:$G,※集計※障害学生情報入力シート!P49,1)="発達障害","発達障害（診断書あり）",INDEX(障害学生情報入力シート!$G:$G,※集計※障害学生情報入力シート!P49,1)))</f>
        <v/>
      </c>
      <c r="E310" s="1766" t="str">
        <f>IF(※集計※障害学生情報入力シート!P49="","",IF(INDEX(障害学生情報入力シート!$H:$H,※集計※障害学生情報入力シート!P49,1)="","",INDEX(障害学生情報入力シート!$H:$H,※集計※障害学生情報入力シート!P49,1)))</f>
        <v/>
      </c>
      <c r="F310" s="1766"/>
      <c r="G310" s="1766"/>
      <c r="H310" s="1766"/>
      <c r="I310" s="1766"/>
      <c r="J310" s="1767" t="str">
        <f>IF(※集計※障害学生情報入力シート!P49="","",INDEX(障害学生情報入力シート!$CA:$CA,※集計※障害学生情報入力シート!P49,1))</f>
        <v/>
      </c>
      <c r="K310" s="1767"/>
      <c r="L310" s="1767"/>
      <c r="M310" s="1767"/>
      <c r="N310" s="1767"/>
      <c r="O310" s="1767"/>
      <c r="P310" s="1767"/>
      <c r="Q310" s="1767"/>
      <c r="R310" s="1767"/>
      <c r="S310" s="1767"/>
      <c r="T310" s="1767"/>
      <c r="U310" s="1767"/>
      <c r="V310" s="1767"/>
      <c r="W310" s="1767"/>
      <c r="X310" s="1767"/>
      <c r="Y310" s="1767"/>
      <c r="Z310" s="1767"/>
      <c r="AA310" s="1767"/>
    </row>
    <row r="311" spans="1:27" ht="15" x14ac:dyDescent="0.4">
      <c r="A311" s="908">
        <v>26</v>
      </c>
      <c r="B311" s="1780" t="str">
        <f>IF(※集計※障害学生情報入力シート!P50="","",INDEX(障害学生情報入力シート!$E:$E,※集計※障害学生情報入力シート!P50,1))</f>
        <v/>
      </c>
      <c r="C311" s="1781"/>
      <c r="D311" s="1265" t="str">
        <f>IF(※集計※障害学生情報入力シート!P50="","",IF(INDEX(障害学生情報入力シート!$G:$G,※集計※障害学生情報入力シート!P50,1)="発達障害","発達障害（診断書あり）",INDEX(障害学生情報入力シート!$G:$G,※集計※障害学生情報入力シート!P50,1)))</f>
        <v/>
      </c>
      <c r="E311" s="1766" t="str">
        <f>IF(※集計※障害学生情報入力シート!P50="","",IF(INDEX(障害学生情報入力シート!$H:$H,※集計※障害学生情報入力シート!P50,1)="","",INDEX(障害学生情報入力シート!$H:$H,※集計※障害学生情報入力シート!P50,1)))</f>
        <v/>
      </c>
      <c r="F311" s="1766"/>
      <c r="G311" s="1766"/>
      <c r="H311" s="1766"/>
      <c r="I311" s="1766"/>
      <c r="J311" s="1767" t="str">
        <f>IF(※集計※障害学生情報入力シート!P50="","",INDEX(障害学生情報入力シート!$CA:$CA,※集計※障害学生情報入力シート!P50,1))</f>
        <v/>
      </c>
      <c r="K311" s="1767"/>
      <c r="L311" s="1767"/>
      <c r="M311" s="1767"/>
      <c r="N311" s="1767"/>
      <c r="O311" s="1767"/>
      <c r="P311" s="1767"/>
      <c r="Q311" s="1767"/>
      <c r="R311" s="1767"/>
      <c r="S311" s="1767"/>
      <c r="T311" s="1767"/>
      <c r="U311" s="1767"/>
      <c r="V311" s="1767"/>
      <c r="W311" s="1767"/>
      <c r="X311" s="1767"/>
      <c r="Y311" s="1767"/>
      <c r="Z311" s="1767"/>
      <c r="AA311" s="1767"/>
    </row>
    <row r="312" spans="1:27" ht="15" x14ac:dyDescent="0.4">
      <c r="A312" s="908">
        <v>27</v>
      </c>
      <c r="B312" s="1780" t="str">
        <f>IF(※集計※障害学生情報入力シート!P51="","",INDEX(障害学生情報入力シート!$E:$E,※集計※障害学生情報入力シート!P51,1))</f>
        <v/>
      </c>
      <c r="C312" s="1781"/>
      <c r="D312" s="1265" t="str">
        <f>IF(※集計※障害学生情報入力シート!P51="","",IF(INDEX(障害学生情報入力シート!$G:$G,※集計※障害学生情報入力シート!P51,1)="発達障害","発達障害（診断書あり）",INDEX(障害学生情報入力シート!$G:$G,※集計※障害学生情報入力シート!P51,1)))</f>
        <v/>
      </c>
      <c r="E312" s="1766" t="str">
        <f>IF(※集計※障害学生情報入力シート!P51="","",IF(INDEX(障害学生情報入力シート!$H:$H,※集計※障害学生情報入力シート!P51,1)="","",INDEX(障害学生情報入力シート!$H:$H,※集計※障害学生情報入力シート!P51,1)))</f>
        <v/>
      </c>
      <c r="F312" s="1766"/>
      <c r="G312" s="1766"/>
      <c r="H312" s="1766"/>
      <c r="I312" s="1766"/>
      <c r="J312" s="1767" t="str">
        <f>IF(※集計※障害学生情報入力シート!P51="","",INDEX(障害学生情報入力シート!$CA:$CA,※集計※障害学生情報入力シート!P51,1))</f>
        <v/>
      </c>
      <c r="K312" s="1767"/>
      <c r="L312" s="1767"/>
      <c r="M312" s="1767"/>
      <c r="N312" s="1767"/>
      <c r="O312" s="1767"/>
      <c r="P312" s="1767"/>
      <c r="Q312" s="1767"/>
      <c r="R312" s="1767"/>
      <c r="S312" s="1767"/>
      <c r="T312" s="1767"/>
      <c r="U312" s="1767"/>
      <c r="V312" s="1767"/>
      <c r="W312" s="1767"/>
      <c r="X312" s="1767"/>
      <c r="Y312" s="1767"/>
      <c r="Z312" s="1767"/>
      <c r="AA312" s="1767"/>
    </row>
    <row r="313" spans="1:27" ht="15" x14ac:dyDescent="0.4">
      <c r="A313" s="908">
        <v>28</v>
      </c>
      <c r="B313" s="1780" t="str">
        <f>IF(※集計※障害学生情報入力シート!P52="","",INDEX(障害学生情報入力シート!$E:$E,※集計※障害学生情報入力シート!P52,1))</f>
        <v/>
      </c>
      <c r="C313" s="1781"/>
      <c r="D313" s="1265" t="str">
        <f>IF(※集計※障害学生情報入力シート!P52="","",IF(INDEX(障害学生情報入力シート!$G:$G,※集計※障害学生情報入力シート!P52,1)="発達障害","発達障害（診断書あり）",INDEX(障害学生情報入力シート!$G:$G,※集計※障害学生情報入力シート!P52,1)))</f>
        <v/>
      </c>
      <c r="E313" s="1766" t="str">
        <f>IF(※集計※障害学生情報入力シート!P52="","",IF(INDEX(障害学生情報入力シート!$H:$H,※集計※障害学生情報入力シート!P52,1)="","",INDEX(障害学生情報入力シート!$H:$H,※集計※障害学生情報入力シート!P52,1)))</f>
        <v/>
      </c>
      <c r="F313" s="1766"/>
      <c r="G313" s="1766"/>
      <c r="H313" s="1766"/>
      <c r="I313" s="1766"/>
      <c r="J313" s="1767" t="str">
        <f>IF(※集計※障害学生情報入力シート!P52="","",INDEX(障害学生情報入力シート!$CA:$CA,※集計※障害学生情報入力シート!P52,1))</f>
        <v/>
      </c>
      <c r="K313" s="1767"/>
      <c r="L313" s="1767"/>
      <c r="M313" s="1767"/>
      <c r="N313" s="1767"/>
      <c r="O313" s="1767"/>
      <c r="P313" s="1767"/>
      <c r="Q313" s="1767"/>
      <c r="R313" s="1767"/>
      <c r="S313" s="1767"/>
      <c r="T313" s="1767"/>
      <c r="U313" s="1767"/>
      <c r="V313" s="1767"/>
      <c r="W313" s="1767"/>
      <c r="X313" s="1767"/>
      <c r="Y313" s="1767"/>
      <c r="Z313" s="1767"/>
      <c r="AA313" s="1767"/>
    </row>
    <row r="314" spans="1:27" ht="15" x14ac:dyDescent="0.4">
      <c r="A314" s="908">
        <v>29</v>
      </c>
      <c r="B314" s="1780" t="str">
        <f>IF(※集計※障害学生情報入力シート!P53="","",INDEX(障害学生情報入力シート!$E:$E,※集計※障害学生情報入力シート!P53,1))</f>
        <v/>
      </c>
      <c r="C314" s="1781"/>
      <c r="D314" s="1265" t="str">
        <f>IF(※集計※障害学生情報入力シート!P53="","",IF(INDEX(障害学生情報入力シート!$G:$G,※集計※障害学生情報入力シート!P53,1)="発達障害","発達障害（診断書あり）",INDEX(障害学生情報入力シート!$G:$G,※集計※障害学生情報入力シート!P53,1)))</f>
        <v/>
      </c>
      <c r="E314" s="1766" t="str">
        <f>IF(※集計※障害学生情報入力シート!P53="","",IF(INDEX(障害学生情報入力シート!$H:$H,※集計※障害学生情報入力シート!P53,1)="","",INDEX(障害学生情報入力シート!$H:$H,※集計※障害学生情報入力シート!P53,1)))</f>
        <v/>
      </c>
      <c r="F314" s="1766"/>
      <c r="G314" s="1766"/>
      <c r="H314" s="1766"/>
      <c r="I314" s="1766"/>
      <c r="J314" s="1767" t="str">
        <f>IF(※集計※障害学生情報入力シート!P53="","",INDEX(障害学生情報入力シート!$CA:$CA,※集計※障害学生情報入力シート!P53,1))</f>
        <v/>
      </c>
      <c r="K314" s="1767"/>
      <c r="L314" s="1767"/>
      <c r="M314" s="1767"/>
      <c r="N314" s="1767"/>
      <c r="O314" s="1767"/>
      <c r="P314" s="1767"/>
      <c r="Q314" s="1767"/>
      <c r="R314" s="1767"/>
      <c r="S314" s="1767"/>
      <c r="T314" s="1767"/>
      <c r="U314" s="1767"/>
      <c r="V314" s="1767"/>
      <c r="W314" s="1767"/>
      <c r="X314" s="1767"/>
      <c r="Y314" s="1767"/>
      <c r="Z314" s="1767"/>
      <c r="AA314" s="1767"/>
    </row>
    <row r="315" spans="1:27" ht="15" x14ac:dyDescent="0.4">
      <c r="A315" s="908">
        <v>30</v>
      </c>
      <c r="B315" s="1780" t="str">
        <f>IF(※集計※障害学生情報入力シート!P54="","",INDEX(障害学生情報入力シート!$E:$E,※集計※障害学生情報入力シート!P54,1))</f>
        <v/>
      </c>
      <c r="C315" s="1781"/>
      <c r="D315" s="1265" t="str">
        <f>IF(※集計※障害学生情報入力シート!P54="","",IF(INDEX(障害学生情報入力シート!$G:$G,※集計※障害学生情報入力シート!P54,1)="発達障害","発達障害（診断書あり）",INDEX(障害学生情報入力シート!$G:$G,※集計※障害学生情報入力シート!P54,1)))</f>
        <v/>
      </c>
      <c r="E315" s="1766" t="str">
        <f>IF(※集計※障害学生情報入力シート!P54="","",IF(INDEX(障害学生情報入力シート!$H:$H,※集計※障害学生情報入力シート!P54,1)="","",INDEX(障害学生情報入力シート!$H:$H,※集計※障害学生情報入力シート!P54,1)))</f>
        <v/>
      </c>
      <c r="F315" s="1766"/>
      <c r="G315" s="1766"/>
      <c r="H315" s="1766"/>
      <c r="I315" s="1766"/>
      <c r="J315" s="1767" t="str">
        <f>IF(※集計※障害学生情報入力シート!P54="","",INDEX(障害学生情報入力シート!$CA:$CA,※集計※障害学生情報入力シート!P54,1))</f>
        <v/>
      </c>
      <c r="K315" s="1767"/>
      <c r="L315" s="1767"/>
      <c r="M315" s="1767"/>
      <c r="N315" s="1767"/>
      <c r="O315" s="1767"/>
      <c r="P315" s="1767"/>
      <c r="Q315" s="1767"/>
      <c r="R315" s="1767"/>
      <c r="S315" s="1767"/>
      <c r="T315" s="1767"/>
      <c r="U315" s="1767"/>
      <c r="V315" s="1767"/>
      <c r="W315" s="1767"/>
      <c r="X315" s="1767"/>
      <c r="Y315" s="1767"/>
      <c r="Z315" s="1767"/>
      <c r="AA315" s="1767"/>
    </row>
    <row r="316" spans="1:27" ht="15" x14ac:dyDescent="0.4">
      <c r="A316" s="908">
        <v>31</v>
      </c>
      <c r="B316" s="1780" t="str">
        <f>IF(※集計※障害学生情報入力シート!P55="","",INDEX(障害学生情報入力シート!$E:$E,※集計※障害学生情報入力シート!P55,1))</f>
        <v/>
      </c>
      <c r="C316" s="1781"/>
      <c r="D316" s="1265" t="str">
        <f>IF(※集計※障害学生情報入力シート!P55="","",IF(INDEX(障害学生情報入力シート!$G:$G,※集計※障害学生情報入力シート!P55,1)="発達障害","発達障害（診断書あり）",INDEX(障害学生情報入力シート!$G:$G,※集計※障害学生情報入力シート!P55,1)))</f>
        <v/>
      </c>
      <c r="E316" s="1766" t="str">
        <f>IF(※集計※障害学生情報入力シート!P55="","",IF(INDEX(障害学生情報入力シート!$H:$H,※集計※障害学生情報入力シート!P55,1)="","",INDEX(障害学生情報入力シート!$H:$H,※集計※障害学生情報入力シート!P55,1)))</f>
        <v/>
      </c>
      <c r="F316" s="1766"/>
      <c r="G316" s="1766"/>
      <c r="H316" s="1766"/>
      <c r="I316" s="1766"/>
      <c r="J316" s="1767" t="str">
        <f>IF(※集計※障害学生情報入力シート!P55="","",INDEX(障害学生情報入力シート!$CA:$CA,※集計※障害学生情報入力シート!P55,1))</f>
        <v/>
      </c>
      <c r="K316" s="1767"/>
      <c r="L316" s="1767"/>
      <c r="M316" s="1767"/>
      <c r="N316" s="1767"/>
      <c r="O316" s="1767"/>
      <c r="P316" s="1767"/>
      <c r="Q316" s="1767"/>
      <c r="R316" s="1767"/>
      <c r="S316" s="1767"/>
      <c r="T316" s="1767"/>
      <c r="U316" s="1767"/>
      <c r="V316" s="1767"/>
      <c r="W316" s="1767"/>
      <c r="X316" s="1767"/>
      <c r="Y316" s="1767"/>
      <c r="Z316" s="1767"/>
      <c r="AA316" s="1767"/>
    </row>
    <row r="317" spans="1:27" ht="15" x14ac:dyDescent="0.4">
      <c r="A317" s="908">
        <v>32</v>
      </c>
      <c r="B317" s="1780" t="str">
        <f>IF(※集計※障害学生情報入力シート!P56="","",INDEX(障害学生情報入力シート!$E:$E,※集計※障害学生情報入力シート!P56,1))</f>
        <v/>
      </c>
      <c r="C317" s="1781"/>
      <c r="D317" s="1265" t="str">
        <f>IF(※集計※障害学生情報入力シート!P56="","",IF(INDEX(障害学生情報入力シート!$G:$G,※集計※障害学生情報入力シート!P56,1)="発達障害","発達障害（診断書あり）",INDEX(障害学生情報入力シート!$G:$G,※集計※障害学生情報入力シート!P56,1)))</f>
        <v/>
      </c>
      <c r="E317" s="1766" t="str">
        <f>IF(※集計※障害学生情報入力シート!P56="","",IF(INDEX(障害学生情報入力シート!$H:$H,※集計※障害学生情報入力シート!P56,1)="","",INDEX(障害学生情報入力シート!$H:$H,※集計※障害学生情報入力シート!P56,1)))</f>
        <v/>
      </c>
      <c r="F317" s="1766"/>
      <c r="G317" s="1766"/>
      <c r="H317" s="1766"/>
      <c r="I317" s="1766"/>
      <c r="J317" s="1767" t="str">
        <f>IF(※集計※障害学生情報入力シート!P56="","",INDEX(障害学生情報入力シート!$CA:$CA,※集計※障害学生情報入力シート!P56,1))</f>
        <v/>
      </c>
      <c r="K317" s="1767"/>
      <c r="L317" s="1767"/>
      <c r="M317" s="1767"/>
      <c r="N317" s="1767"/>
      <c r="O317" s="1767"/>
      <c r="P317" s="1767"/>
      <c r="Q317" s="1767"/>
      <c r="R317" s="1767"/>
      <c r="S317" s="1767"/>
      <c r="T317" s="1767"/>
      <c r="U317" s="1767"/>
      <c r="V317" s="1767"/>
      <c r="W317" s="1767"/>
      <c r="X317" s="1767"/>
      <c r="Y317" s="1767"/>
      <c r="Z317" s="1767"/>
      <c r="AA317" s="1767"/>
    </row>
    <row r="318" spans="1:27" ht="15" x14ac:dyDescent="0.4">
      <c r="A318" s="908">
        <v>33</v>
      </c>
      <c r="B318" s="1780" t="str">
        <f>IF(※集計※障害学生情報入力シート!P57="","",INDEX(障害学生情報入力シート!$E:$E,※集計※障害学生情報入力シート!P57,1))</f>
        <v/>
      </c>
      <c r="C318" s="1781"/>
      <c r="D318" s="1265" t="str">
        <f>IF(※集計※障害学生情報入力シート!P57="","",IF(INDEX(障害学生情報入力シート!$G:$G,※集計※障害学生情報入力シート!P57,1)="発達障害","発達障害（診断書あり）",INDEX(障害学生情報入力シート!$G:$G,※集計※障害学生情報入力シート!P57,1)))</f>
        <v/>
      </c>
      <c r="E318" s="1766" t="str">
        <f>IF(※集計※障害学生情報入力シート!P57="","",IF(INDEX(障害学生情報入力シート!$H:$H,※集計※障害学生情報入力シート!P57,1)="","",INDEX(障害学生情報入力シート!$H:$H,※集計※障害学生情報入力シート!P57,1)))</f>
        <v/>
      </c>
      <c r="F318" s="1766"/>
      <c r="G318" s="1766"/>
      <c r="H318" s="1766"/>
      <c r="I318" s="1766"/>
      <c r="J318" s="1767" t="str">
        <f>IF(※集計※障害学生情報入力シート!P57="","",INDEX(障害学生情報入力シート!$CA:$CA,※集計※障害学生情報入力シート!P57,1))</f>
        <v/>
      </c>
      <c r="K318" s="1767"/>
      <c r="L318" s="1767"/>
      <c r="M318" s="1767"/>
      <c r="N318" s="1767"/>
      <c r="O318" s="1767"/>
      <c r="P318" s="1767"/>
      <c r="Q318" s="1767"/>
      <c r="R318" s="1767"/>
      <c r="S318" s="1767"/>
      <c r="T318" s="1767"/>
      <c r="U318" s="1767"/>
      <c r="V318" s="1767"/>
      <c r="W318" s="1767"/>
      <c r="X318" s="1767"/>
      <c r="Y318" s="1767"/>
      <c r="Z318" s="1767"/>
      <c r="AA318" s="1767"/>
    </row>
    <row r="319" spans="1:27" ht="15" x14ac:dyDescent="0.4">
      <c r="A319" s="908">
        <v>34</v>
      </c>
      <c r="B319" s="1780" t="str">
        <f>IF(※集計※障害学生情報入力シート!P58="","",INDEX(障害学生情報入力シート!$E:$E,※集計※障害学生情報入力シート!P58,1))</f>
        <v/>
      </c>
      <c r="C319" s="1781"/>
      <c r="D319" s="1265" t="str">
        <f>IF(※集計※障害学生情報入力シート!P58="","",IF(INDEX(障害学生情報入力シート!$G:$G,※集計※障害学生情報入力シート!P58,1)="発達障害","発達障害（診断書あり）",INDEX(障害学生情報入力シート!$G:$G,※集計※障害学生情報入力シート!P58,1)))</f>
        <v/>
      </c>
      <c r="E319" s="1766" t="str">
        <f>IF(※集計※障害学生情報入力シート!P58="","",IF(INDEX(障害学生情報入力シート!$H:$H,※集計※障害学生情報入力シート!P58,1)="","",INDEX(障害学生情報入力シート!$H:$H,※集計※障害学生情報入力シート!P58,1)))</f>
        <v/>
      </c>
      <c r="F319" s="1766"/>
      <c r="G319" s="1766"/>
      <c r="H319" s="1766"/>
      <c r="I319" s="1766"/>
      <c r="J319" s="1767" t="str">
        <f>IF(※集計※障害学生情報入力シート!P58="","",INDEX(障害学生情報入力シート!$CA:$CA,※集計※障害学生情報入力シート!P58,1))</f>
        <v/>
      </c>
      <c r="K319" s="1767"/>
      <c r="L319" s="1767"/>
      <c r="M319" s="1767"/>
      <c r="N319" s="1767"/>
      <c r="O319" s="1767"/>
      <c r="P319" s="1767"/>
      <c r="Q319" s="1767"/>
      <c r="R319" s="1767"/>
      <c r="S319" s="1767"/>
      <c r="T319" s="1767"/>
      <c r="U319" s="1767"/>
      <c r="V319" s="1767"/>
      <c r="W319" s="1767"/>
      <c r="X319" s="1767"/>
      <c r="Y319" s="1767"/>
      <c r="Z319" s="1767"/>
      <c r="AA319" s="1767"/>
    </row>
    <row r="320" spans="1:27" ht="15" x14ac:dyDescent="0.4">
      <c r="A320" s="908">
        <v>35</v>
      </c>
      <c r="B320" s="1780" t="str">
        <f>IF(※集計※障害学生情報入力シート!P59="","",INDEX(障害学生情報入力シート!$E:$E,※集計※障害学生情報入力シート!P59,1))</f>
        <v/>
      </c>
      <c r="C320" s="1781"/>
      <c r="D320" s="1265" t="str">
        <f>IF(※集計※障害学生情報入力シート!P59="","",IF(INDEX(障害学生情報入力シート!$G:$G,※集計※障害学生情報入力シート!P59,1)="発達障害","発達障害（診断書あり）",INDEX(障害学生情報入力シート!$G:$G,※集計※障害学生情報入力シート!P59,1)))</f>
        <v/>
      </c>
      <c r="E320" s="1766" t="str">
        <f>IF(※集計※障害学生情報入力シート!P59="","",IF(INDEX(障害学生情報入力シート!$H:$H,※集計※障害学生情報入力シート!P59,1)="","",INDEX(障害学生情報入力シート!$H:$H,※集計※障害学生情報入力シート!P59,1)))</f>
        <v/>
      </c>
      <c r="F320" s="1766"/>
      <c r="G320" s="1766"/>
      <c r="H320" s="1766"/>
      <c r="I320" s="1766"/>
      <c r="J320" s="1767" t="str">
        <f>IF(※集計※障害学生情報入力シート!P59="","",INDEX(障害学生情報入力シート!$CA:$CA,※集計※障害学生情報入力シート!P59,1))</f>
        <v/>
      </c>
      <c r="K320" s="1767"/>
      <c r="L320" s="1767"/>
      <c r="M320" s="1767"/>
      <c r="N320" s="1767"/>
      <c r="O320" s="1767"/>
      <c r="P320" s="1767"/>
      <c r="Q320" s="1767"/>
      <c r="R320" s="1767"/>
      <c r="S320" s="1767"/>
      <c r="T320" s="1767"/>
      <c r="U320" s="1767"/>
      <c r="V320" s="1767"/>
      <c r="W320" s="1767"/>
      <c r="X320" s="1767"/>
      <c r="Y320" s="1767"/>
      <c r="Z320" s="1767"/>
      <c r="AA320" s="1767"/>
    </row>
    <row r="321" spans="1:27" ht="15" x14ac:dyDescent="0.4">
      <c r="A321" s="908">
        <v>36</v>
      </c>
      <c r="B321" s="1780" t="str">
        <f>IF(※集計※障害学生情報入力シート!P60="","",INDEX(障害学生情報入力シート!$E:$E,※集計※障害学生情報入力シート!P60,1))</f>
        <v/>
      </c>
      <c r="C321" s="1781"/>
      <c r="D321" s="1265" t="str">
        <f>IF(※集計※障害学生情報入力シート!P60="","",IF(INDEX(障害学生情報入力シート!$G:$G,※集計※障害学生情報入力シート!P60,1)="発達障害","発達障害（診断書あり）",INDEX(障害学生情報入力シート!$G:$G,※集計※障害学生情報入力シート!P60,1)))</f>
        <v/>
      </c>
      <c r="E321" s="1766" t="str">
        <f>IF(※集計※障害学生情報入力シート!P60="","",IF(INDEX(障害学生情報入力シート!$H:$H,※集計※障害学生情報入力シート!P60,1)="","",INDEX(障害学生情報入力シート!$H:$H,※集計※障害学生情報入力シート!P60,1)))</f>
        <v/>
      </c>
      <c r="F321" s="1766"/>
      <c r="G321" s="1766"/>
      <c r="H321" s="1766"/>
      <c r="I321" s="1766"/>
      <c r="J321" s="1767" t="str">
        <f>IF(※集計※障害学生情報入力シート!P60="","",INDEX(障害学生情報入力シート!$CA:$CA,※集計※障害学生情報入力シート!P60,1))</f>
        <v/>
      </c>
      <c r="K321" s="1767"/>
      <c r="L321" s="1767"/>
      <c r="M321" s="1767"/>
      <c r="N321" s="1767"/>
      <c r="O321" s="1767"/>
      <c r="P321" s="1767"/>
      <c r="Q321" s="1767"/>
      <c r="R321" s="1767"/>
      <c r="S321" s="1767"/>
      <c r="T321" s="1767"/>
      <c r="U321" s="1767"/>
      <c r="V321" s="1767"/>
      <c r="W321" s="1767"/>
      <c r="X321" s="1767"/>
      <c r="Y321" s="1767"/>
      <c r="Z321" s="1767"/>
      <c r="AA321" s="1767"/>
    </row>
    <row r="322" spans="1:27" ht="15" x14ac:dyDescent="0.4">
      <c r="A322" s="908">
        <v>37</v>
      </c>
      <c r="B322" s="1780" t="str">
        <f>IF(※集計※障害学生情報入力シート!P61="","",INDEX(障害学生情報入力シート!$E:$E,※集計※障害学生情報入力シート!P61,1))</f>
        <v/>
      </c>
      <c r="C322" s="1781"/>
      <c r="D322" s="1265" t="str">
        <f>IF(※集計※障害学生情報入力シート!P61="","",IF(INDEX(障害学生情報入力シート!$G:$G,※集計※障害学生情報入力シート!P61,1)="発達障害","発達障害（診断書あり）",INDEX(障害学生情報入力シート!$G:$G,※集計※障害学生情報入力シート!P61,1)))</f>
        <v/>
      </c>
      <c r="E322" s="1766" t="str">
        <f>IF(※集計※障害学生情報入力シート!P61="","",IF(INDEX(障害学生情報入力シート!$H:$H,※集計※障害学生情報入力シート!P61,1)="","",INDEX(障害学生情報入力シート!$H:$H,※集計※障害学生情報入力シート!P61,1)))</f>
        <v/>
      </c>
      <c r="F322" s="1766"/>
      <c r="G322" s="1766"/>
      <c r="H322" s="1766"/>
      <c r="I322" s="1766"/>
      <c r="J322" s="1767" t="str">
        <f>IF(※集計※障害学生情報入力シート!P61="","",INDEX(障害学生情報入力シート!$CA:$CA,※集計※障害学生情報入力シート!P61,1))</f>
        <v/>
      </c>
      <c r="K322" s="1767"/>
      <c r="L322" s="1767"/>
      <c r="M322" s="1767"/>
      <c r="N322" s="1767"/>
      <c r="O322" s="1767"/>
      <c r="P322" s="1767"/>
      <c r="Q322" s="1767"/>
      <c r="R322" s="1767"/>
      <c r="S322" s="1767"/>
      <c r="T322" s="1767"/>
      <c r="U322" s="1767"/>
      <c r="V322" s="1767"/>
      <c r="W322" s="1767"/>
      <c r="X322" s="1767"/>
      <c r="Y322" s="1767"/>
      <c r="Z322" s="1767"/>
      <c r="AA322" s="1767"/>
    </row>
    <row r="323" spans="1:27" ht="15" x14ac:dyDescent="0.4">
      <c r="A323" s="908">
        <v>38</v>
      </c>
      <c r="B323" s="1780" t="str">
        <f>IF(※集計※障害学生情報入力シート!P62="","",INDEX(障害学生情報入力シート!$E:$E,※集計※障害学生情報入力シート!P62,1))</f>
        <v/>
      </c>
      <c r="C323" s="1781"/>
      <c r="D323" s="1265" t="str">
        <f>IF(※集計※障害学生情報入力シート!P62="","",IF(INDEX(障害学生情報入力シート!$G:$G,※集計※障害学生情報入力シート!P62,1)="発達障害","発達障害（診断書あり）",INDEX(障害学生情報入力シート!$G:$G,※集計※障害学生情報入力シート!P62,1)))</f>
        <v/>
      </c>
      <c r="E323" s="1766" t="str">
        <f>IF(※集計※障害学生情報入力シート!P62="","",IF(INDEX(障害学生情報入力シート!$H:$H,※集計※障害学生情報入力シート!P62,1)="","",INDEX(障害学生情報入力シート!$H:$H,※集計※障害学生情報入力シート!P62,1)))</f>
        <v/>
      </c>
      <c r="F323" s="1766"/>
      <c r="G323" s="1766"/>
      <c r="H323" s="1766"/>
      <c r="I323" s="1766"/>
      <c r="J323" s="1767" t="str">
        <f>IF(※集計※障害学生情報入力シート!P62="","",INDEX(障害学生情報入力シート!$CA:$CA,※集計※障害学生情報入力シート!P62,1))</f>
        <v/>
      </c>
      <c r="K323" s="1767"/>
      <c r="L323" s="1767"/>
      <c r="M323" s="1767"/>
      <c r="N323" s="1767"/>
      <c r="O323" s="1767"/>
      <c r="P323" s="1767"/>
      <c r="Q323" s="1767"/>
      <c r="R323" s="1767"/>
      <c r="S323" s="1767"/>
      <c r="T323" s="1767"/>
      <c r="U323" s="1767"/>
      <c r="V323" s="1767"/>
      <c r="W323" s="1767"/>
      <c r="X323" s="1767"/>
      <c r="Y323" s="1767"/>
      <c r="Z323" s="1767"/>
      <c r="AA323" s="1767"/>
    </row>
    <row r="324" spans="1:27" ht="15" x14ac:dyDescent="0.4">
      <c r="A324" s="908">
        <v>39</v>
      </c>
      <c r="B324" s="1780" t="str">
        <f>IF(※集計※障害学生情報入力シート!P63="","",INDEX(障害学生情報入力シート!$E:$E,※集計※障害学生情報入力シート!P63,1))</f>
        <v/>
      </c>
      <c r="C324" s="1781"/>
      <c r="D324" s="1265" t="str">
        <f>IF(※集計※障害学生情報入力シート!P63="","",IF(INDEX(障害学生情報入力シート!$G:$G,※集計※障害学生情報入力シート!P63,1)="発達障害","発達障害（診断書あり）",INDEX(障害学生情報入力シート!$G:$G,※集計※障害学生情報入力シート!P63,1)))</f>
        <v/>
      </c>
      <c r="E324" s="1766" t="str">
        <f>IF(※集計※障害学生情報入力シート!P63="","",IF(INDEX(障害学生情報入力シート!$H:$H,※集計※障害学生情報入力シート!P63,1)="","",INDEX(障害学生情報入力シート!$H:$H,※集計※障害学生情報入力シート!P63,1)))</f>
        <v/>
      </c>
      <c r="F324" s="1766"/>
      <c r="G324" s="1766"/>
      <c r="H324" s="1766"/>
      <c r="I324" s="1766"/>
      <c r="J324" s="1767" t="str">
        <f>IF(※集計※障害学生情報入力シート!P63="","",INDEX(障害学生情報入力シート!$CA:$CA,※集計※障害学生情報入力シート!P63,1))</f>
        <v/>
      </c>
      <c r="K324" s="1767"/>
      <c r="L324" s="1767"/>
      <c r="M324" s="1767"/>
      <c r="N324" s="1767"/>
      <c r="O324" s="1767"/>
      <c r="P324" s="1767"/>
      <c r="Q324" s="1767"/>
      <c r="R324" s="1767"/>
      <c r="S324" s="1767"/>
      <c r="T324" s="1767"/>
      <c r="U324" s="1767"/>
      <c r="V324" s="1767"/>
      <c r="W324" s="1767"/>
      <c r="X324" s="1767"/>
      <c r="Y324" s="1767"/>
      <c r="Z324" s="1767"/>
      <c r="AA324" s="1767"/>
    </row>
    <row r="325" spans="1:27" ht="15" x14ac:dyDescent="0.4">
      <c r="A325" s="908">
        <v>40</v>
      </c>
      <c r="B325" s="1780" t="str">
        <f>IF(※集計※障害学生情報入力シート!P64="","",INDEX(障害学生情報入力シート!$E:$E,※集計※障害学生情報入力シート!P64,1))</f>
        <v/>
      </c>
      <c r="C325" s="1781"/>
      <c r="D325" s="1265" t="str">
        <f>IF(※集計※障害学生情報入力シート!P64="","",IF(INDEX(障害学生情報入力シート!$G:$G,※集計※障害学生情報入力シート!P64,1)="発達障害","発達障害（診断書あり）",INDEX(障害学生情報入力シート!$G:$G,※集計※障害学生情報入力シート!P64,1)))</f>
        <v/>
      </c>
      <c r="E325" s="1766" t="str">
        <f>IF(※集計※障害学生情報入力シート!P64="","",IF(INDEX(障害学生情報入力シート!$H:$H,※集計※障害学生情報入力シート!P64,1)="","",INDEX(障害学生情報入力シート!$H:$H,※集計※障害学生情報入力シート!P64,1)))</f>
        <v/>
      </c>
      <c r="F325" s="1766"/>
      <c r="G325" s="1766"/>
      <c r="H325" s="1766"/>
      <c r="I325" s="1766"/>
      <c r="J325" s="1767" t="str">
        <f>IF(※集計※障害学生情報入力シート!P64="","",INDEX(障害学生情報入力シート!$CA:$CA,※集計※障害学生情報入力シート!P64,1))</f>
        <v/>
      </c>
      <c r="K325" s="1767"/>
      <c r="L325" s="1767"/>
      <c r="M325" s="1767"/>
      <c r="N325" s="1767"/>
      <c r="O325" s="1767"/>
      <c r="P325" s="1767"/>
      <c r="Q325" s="1767"/>
      <c r="R325" s="1767"/>
      <c r="S325" s="1767"/>
      <c r="T325" s="1767"/>
      <c r="U325" s="1767"/>
      <c r="V325" s="1767"/>
      <c r="W325" s="1767"/>
      <c r="X325" s="1767"/>
      <c r="Y325" s="1767"/>
      <c r="Z325" s="1767"/>
      <c r="AA325" s="1767"/>
    </row>
    <row r="326" spans="1:27" ht="15" x14ac:dyDescent="0.4">
      <c r="A326" s="908">
        <v>41</v>
      </c>
      <c r="B326" s="1780" t="str">
        <f>IF(※集計※障害学生情報入力シート!P65="","",INDEX(障害学生情報入力シート!$E:$E,※集計※障害学生情報入力シート!P65,1))</f>
        <v/>
      </c>
      <c r="C326" s="1781"/>
      <c r="D326" s="1265" t="str">
        <f>IF(※集計※障害学生情報入力シート!P65="","",IF(INDEX(障害学生情報入力シート!$G:$G,※集計※障害学生情報入力シート!P65,1)="発達障害","発達障害（診断書あり）",INDEX(障害学生情報入力シート!$G:$G,※集計※障害学生情報入力シート!P65,1)))</f>
        <v/>
      </c>
      <c r="E326" s="1766" t="str">
        <f>IF(※集計※障害学生情報入力シート!P65="","",IF(INDEX(障害学生情報入力シート!$H:$H,※集計※障害学生情報入力シート!P65,1)="","",INDEX(障害学生情報入力シート!$H:$H,※集計※障害学生情報入力シート!P65,1)))</f>
        <v/>
      </c>
      <c r="F326" s="1766"/>
      <c r="G326" s="1766"/>
      <c r="H326" s="1766"/>
      <c r="I326" s="1766"/>
      <c r="J326" s="1767" t="str">
        <f>IF(※集計※障害学生情報入力シート!P65="","",INDEX(障害学生情報入力シート!$CA:$CA,※集計※障害学生情報入力シート!P65,1))</f>
        <v/>
      </c>
      <c r="K326" s="1767"/>
      <c r="L326" s="1767"/>
      <c r="M326" s="1767"/>
      <c r="N326" s="1767"/>
      <c r="O326" s="1767"/>
      <c r="P326" s="1767"/>
      <c r="Q326" s="1767"/>
      <c r="R326" s="1767"/>
      <c r="S326" s="1767"/>
      <c r="T326" s="1767"/>
      <c r="U326" s="1767"/>
      <c r="V326" s="1767"/>
      <c r="W326" s="1767"/>
      <c r="X326" s="1767"/>
      <c r="Y326" s="1767"/>
      <c r="Z326" s="1767"/>
      <c r="AA326" s="1767"/>
    </row>
    <row r="327" spans="1:27" ht="15" x14ac:dyDescent="0.4">
      <c r="A327" s="908">
        <v>42</v>
      </c>
      <c r="B327" s="1780" t="str">
        <f>IF(※集計※障害学生情報入力シート!P66="","",INDEX(障害学生情報入力シート!$E:$E,※集計※障害学生情報入力シート!P66,1))</f>
        <v/>
      </c>
      <c r="C327" s="1781"/>
      <c r="D327" s="1265" t="str">
        <f>IF(※集計※障害学生情報入力シート!P66="","",IF(INDEX(障害学生情報入力シート!$G:$G,※集計※障害学生情報入力シート!P66,1)="発達障害","発達障害（診断書あり）",INDEX(障害学生情報入力シート!$G:$G,※集計※障害学生情報入力シート!P66,1)))</f>
        <v/>
      </c>
      <c r="E327" s="1766" t="str">
        <f>IF(※集計※障害学生情報入力シート!P66="","",IF(INDEX(障害学生情報入力シート!$H:$H,※集計※障害学生情報入力シート!P66,1)="","",INDEX(障害学生情報入力シート!$H:$H,※集計※障害学生情報入力シート!P66,1)))</f>
        <v/>
      </c>
      <c r="F327" s="1766"/>
      <c r="G327" s="1766"/>
      <c r="H327" s="1766"/>
      <c r="I327" s="1766"/>
      <c r="J327" s="1767" t="str">
        <f>IF(※集計※障害学生情報入力シート!P66="","",INDEX(障害学生情報入力シート!$CA:$CA,※集計※障害学生情報入力シート!P66,1))</f>
        <v/>
      </c>
      <c r="K327" s="1767"/>
      <c r="L327" s="1767"/>
      <c r="M327" s="1767"/>
      <c r="N327" s="1767"/>
      <c r="O327" s="1767"/>
      <c r="P327" s="1767"/>
      <c r="Q327" s="1767"/>
      <c r="R327" s="1767"/>
      <c r="S327" s="1767"/>
      <c r="T327" s="1767"/>
      <c r="U327" s="1767"/>
      <c r="V327" s="1767"/>
      <c r="W327" s="1767"/>
      <c r="X327" s="1767"/>
      <c r="Y327" s="1767"/>
      <c r="Z327" s="1767"/>
      <c r="AA327" s="1767"/>
    </row>
    <row r="328" spans="1:27" ht="15" x14ac:dyDescent="0.4">
      <c r="A328" s="908">
        <v>43</v>
      </c>
      <c r="B328" s="1780" t="str">
        <f>IF(※集計※障害学生情報入力シート!P67="","",INDEX(障害学生情報入力シート!$E:$E,※集計※障害学生情報入力シート!P67,1))</f>
        <v/>
      </c>
      <c r="C328" s="1781"/>
      <c r="D328" s="1265" t="str">
        <f>IF(※集計※障害学生情報入力シート!P67="","",IF(INDEX(障害学生情報入力シート!$G:$G,※集計※障害学生情報入力シート!P67,1)="発達障害","発達障害（診断書あり）",INDEX(障害学生情報入力シート!$G:$G,※集計※障害学生情報入力シート!P67,1)))</f>
        <v/>
      </c>
      <c r="E328" s="1766" t="str">
        <f>IF(※集計※障害学生情報入力シート!P67="","",IF(INDEX(障害学生情報入力シート!$H:$H,※集計※障害学生情報入力シート!P67,1)="","",INDEX(障害学生情報入力シート!$H:$H,※集計※障害学生情報入力シート!P67,1)))</f>
        <v/>
      </c>
      <c r="F328" s="1766"/>
      <c r="G328" s="1766"/>
      <c r="H328" s="1766"/>
      <c r="I328" s="1766"/>
      <c r="J328" s="1767" t="str">
        <f>IF(※集計※障害学生情報入力シート!P67="","",INDEX(障害学生情報入力シート!$CA:$CA,※集計※障害学生情報入力シート!P67,1))</f>
        <v/>
      </c>
      <c r="K328" s="1767"/>
      <c r="L328" s="1767"/>
      <c r="M328" s="1767"/>
      <c r="N328" s="1767"/>
      <c r="O328" s="1767"/>
      <c r="P328" s="1767"/>
      <c r="Q328" s="1767"/>
      <c r="R328" s="1767"/>
      <c r="S328" s="1767"/>
      <c r="T328" s="1767"/>
      <c r="U328" s="1767"/>
      <c r="V328" s="1767"/>
      <c r="W328" s="1767"/>
      <c r="X328" s="1767"/>
      <c r="Y328" s="1767"/>
      <c r="Z328" s="1767"/>
      <c r="AA328" s="1767"/>
    </row>
    <row r="329" spans="1:27" ht="15" x14ac:dyDescent="0.4">
      <c r="A329" s="908">
        <v>44</v>
      </c>
      <c r="B329" s="1780" t="str">
        <f>IF(※集計※障害学生情報入力シート!P68="","",INDEX(障害学生情報入力シート!$E:$E,※集計※障害学生情報入力シート!P68,1))</f>
        <v/>
      </c>
      <c r="C329" s="1781"/>
      <c r="D329" s="1265" t="str">
        <f>IF(※集計※障害学生情報入力シート!P68="","",IF(INDEX(障害学生情報入力シート!$G:$G,※集計※障害学生情報入力シート!P68,1)="発達障害","発達障害（診断書あり）",INDEX(障害学生情報入力シート!$G:$G,※集計※障害学生情報入力シート!P68,1)))</f>
        <v/>
      </c>
      <c r="E329" s="1766" t="str">
        <f>IF(※集計※障害学生情報入力シート!P68="","",IF(INDEX(障害学生情報入力シート!$H:$H,※集計※障害学生情報入力シート!P68,1)="","",INDEX(障害学生情報入力シート!$H:$H,※集計※障害学生情報入力シート!P68,1)))</f>
        <v/>
      </c>
      <c r="F329" s="1766"/>
      <c r="G329" s="1766"/>
      <c r="H329" s="1766"/>
      <c r="I329" s="1766"/>
      <c r="J329" s="1767" t="str">
        <f>IF(※集計※障害学生情報入力シート!P68="","",INDEX(障害学生情報入力シート!$CA:$CA,※集計※障害学生情報入力シート!P68,1))</f>
        <v/>
      </c>
      <c r="K329" s="1767"/>
      <c r="L329" s="1767"/>
      <c r="M329" s="1767"/>
      <c r="N329" s="1767"/>
      <c r="O329" s="1767"/>
      <c r="P329" s="1767"/>
      <c r="Q329" s="1767"/>
      <c r="R329" s="1767"/>
      <c r="S329" s="1767"/>
      <c r="T329" s="1767"/>
      <c r="U329" s="1767"/>
      <c r="V329" s="1767"/>
      <c r="W329" s="1767"/>
      <c r="X329" s="1767"/>
      <c r="Y329" s="1767"/>
      <c r="Z329" s="1767"/>
      <c r="AA329" s="1767"/>
    </row>
    <row r="330" spans="1:27" ht="15" x14ac:dyDescent="0.4">
      <c r="A330" s="908">
        <v>45</v>
      </c>
      <c r="B330" s="1780" t="str">
        <f>IF(※集計※障害学生情報入力シート!P69="","",INDEX(障害学生情報入力シート!$E:$E,※集計※障害学生情報入力シート!P69,1))</f>
        <v/>
      </c>
      <c r="C330" s="1781"/>
      <c r="D330" s="1265" t="str">
        <f>IF(※集計※障害学生情報入力シート!P69="","",IF(INDEX(障害学生情報入力シート!$G:$G,※集計※障害学生情報入力シート!P69,1)="発達障害","発達障害（診断書あり）",INDEX(障害学生情報入力シート!$G:$G,※集計※障害学生情報入力シート!P69,1)))</f>
        <v/>
      </c>
      <c r="E330" s="1766" t="str">
        <f>IF(※集計※障害学生情報入力シート!P69="","",IF(INDEX(障害学生情報入力シート!$H:$H,※集計※障害学生情報入力シート!P69,1)="","",INDEX(障害学生情報入力シート!$H:$H,※集計※障害学生情報入力シート!P69,1)))</f>
        <v/>
      </c>
      <c r="F330" s="1766"/>
      <c r="G330" s="1766"/>
      <c r="H330" s="1766"/>
      <c r="I330" s="1766"/>
      <c r="J330" s="1767" t="str">
        <f>IF(※集計※障害学生情報入力シート!P69="","",INDEX(障害学生情報入力シート!$CA:$CA,※集計※障害学生情報入力シート!P69,1))</f>
        <v/>
      </c>
      <c r="K330" s="1767"/>
      <c r="L330" s="1767"/>
      <c r="M330" s="1767"/>
      <c r="N330" s="1767"/>
      <c r="O330" s="1767"/>
      <c r="P330" s="1767"/>
      <c r="Q330" s="1767"/>
      <c r="R330" s="1767"/>
      <c r="S330" s="1767"/>
      <c r="T330" s="1767"/>
      <c r="U330" s="1767"/>
      <c r="V330" s="1767"/>
      <c r="W330" s="1767"/>
      <c r="X330" s="1767"/>
      <c r="Y330" s="1767"/>
      <c r="Z330" s="1767"/>
      <c r="AA330" s="1767"/>
    </row>
    <row r="331" spans="1:27" ht="15" x14ac:dyDescent="0.4">
      <c r="A331" s="908">
        <v>46</v>
      </c>
      <c r="B331" s="1780" t="str">
        <f>IF(※集計※障害学生情報入力シート!P70="","",INDEX(障害学生情報入力シート!$E:$E,※集計※障害学生情報入力シート!P70,1))</f>
        <v/>
      </c>
      <c r="C331" s="1781"/>
      <c r="D331" s="1265" t="str">
        <f>IF(※集計※障害学生情報入力シート!P70="","",IF(INDEX(障害学生情報入力シート!$G:$G,※集計※障害学生情報入力シート!P70,1)="発達障害","発達障害（診断書あり）",INDEX(障害学生情報入力シート!$G:$G,※集計※障害学生情報入力シート!P70,1)))</f>
        <v/>
      </c>
      <c r="E331" s="1766" t="str">
        <f>IF(※集計※障害学生情報入力シート!P70="","",IF(INDEX(障害学生情報入力シート!$H:$H,※集計※障害学生情報入力シート!P70,1)="","",INDEX(障害学生情報入力シート!$H:$H,※集計※障害学生情報入力シート!P70,1)))</f>
        <v/>
      </c>
      <c r="F331" s="1766"/>
      <c r="G331" s="1766"/>
      <c r="H331" s="1766"/>
      <c r="I331" s="1766"/>
      <c r="J331" s="1767" t="str">
        <f>IF(※集計※障害学生情報入力シート!P70="","",INDEX(障害学生情報入力シート!$CA:$CA,※集計※障害学生情報入力シート!P70,1))</f>
        <v/>
      </c>
      <c r="K331" s="1767"/>
      <c r="L331" s="1767"/>
      <c r="M331" s="1767"/>
      <c r="N331" s="1767"/>
      <c r="O331" s="1767"/>
      <c r="P331" s="1767"/>
      <c r="Q331" s="1767"/>
      <c r="R331" s="1767"/>
      <c r="S331" s="1767"/>
      <c r="T331" s="1767"/>
      <c r="U331" s="1767"/>
      <c r="V331" s="1767"/>
      <c r="W331" s="1767"/>
      <c r="X331" s="1767"/>
      <c r="Y331" s="1767"/>
      <c r="Z331" s="1767"/>
      <c r="AA331" s="1767"/>
    </row>
    <row r="332" spans="1:27" ht="15" x14ac:dyDescent="0.4">
      <c r="A332" s="908">
        <v>47</v>
      </c>
      <c r="B332" s="1780" t="str">
        <f>IF(※集計※障害学生情報入力シート!P71="","",INDEX(障害学生情報入力シート!$E:$E,※集計※障害学生情報入力シート!P71,1))</f>
        <v/>
      </c>
      <c r="C332" s="1781"/>
      <c r="D332" s="1265" t="str">
        <f>IF(※集計※障害学生情報入力シート!P71="","",IF(INDEX(障害学生情報入力シート!$G:$G,※集計※障害学生情報入力シート!P71,1)="発達障害","発達障害（診断書あり）",INDEX(障害学生情報入力シート!$G:$G,※集計※障害学生情報入力シート!P71,1)))</f>
        <v/>
      </c>
      <c r="E332" s="1766" t="str">
        <f>IF(※集計※障害学生情報入力シート!P71="","",IF(INDEX(障害学生情報入力シート!$H:$H,※集計※障害学生情報入力シート!P71,1)="","",INDEX(障害学生情報入力シート!$H:$H,※集計※障害学生情報入力シート!P71,1)))</f>
        <v/>
      </c>
      <c r="F332" s="1766"/>
      <c r="G332" s="1766"/>
      <c r="H332" s="1766"/>
      <c r="I332" s="1766"/>
      <c r="J332" s="1767" t="str">
        <f>IF(※集計※障害学生情報入力シート!P71="","",INDEX(障害学生情報入力シート!$CA:$CA,※集計※障害学生情報入力シート!P71,1))</f>
        <v/>
      </c>
      <c r="K332" s="1767"/>
      <c r="L332" s="1767"/>
      <c r="M332" s="1767"/>
      <c r="N332" s="1767"/>
      <c r="O332" s="1767"/>
      <c r="P332" s="1767"/>
      <c r="Q332" s="1767"/>
      <c r="R332" s="1767"/>
      <c r="S332" s="1767"/>
      <c r="T332" s="1767"/>
      <c r="U332" s="1767"/>
      <c r="V332" s="1767"/>
      <c r="W332" s="1767"/>
      <c r="X332" s="1767"/>
      <c r="Y332" s="1767"/>
      <c r="Z332" s="1767"/>
      <c r="AA332" s="1767"/>
    </row>
    <row r="333" spans="1:27" ht="15" x14ac:dyDescent="0.4">
      <c r="A333" s="908">
        <v>48</v>
      </c>
      <c r="B333" s="1780" t="str">
        <f>IF(※集計※障害学生情報入力シート!P72="","",INDEX(障害学生情報入力シート!$E:$E,※集計※障害学生情報入力シート!P72,1))</f>
        <v/>
      </c>
      <c r="C333" s="1781"/>
      <c r="D333" s="1265" t="str">
        <f>IF(※集計※障害学生情報入力シート!P72="","",IF(INDEX(障害学生情報入力シート!$G:$G,※集計※障害学生情報入力シート!P72,1)="発達障害","発達障害（診断書あり）",INDEX(障害学生情報入力シート!$G:$G,※集計※障害学生情報入力シート!P72,1)))</f>
        <v/>
      </c>
      <c r="E333" s="1766" t="str">
        <f>IF(※集計※障害学生情報入力シート!P72="","",IF(INDEX(障害学生情報入力シート!$H:$H,※集計※障害学生情報入力シート!P72,1)="","",INDEX(障害学生情報入力シート!$H:$H,※集計※障害学生情報入力シート!P72,1)))</f>
        <v/>
      </c>
      <c r="F333" s="1766"/>
      <c r="G333" s="1766"/>
      <c r="H333" s="1766"/>
      <c r="I333" s="1766"/>
      <c r="J333" s="1767" t="str">
        <f>IF(※集計※障害学生情報入力シート!P72="","",INDEX(障害学生情報入力シート!$CA:$CA,※集計※障害学生情報入力シート!P72,1))</f>
        <v/>
      </c>
      <c r="K333" s="1767"/>
      <c r="L333" s="1767"/>
      <c r="M333" s="1767"/>
      <c r="N333" s="1767"/>
      <c r="O333" s="1767"/>
      <c r="P333" s="1767"/>
      <c r="Q333" s="1767"/>
      <c r="R333" s="1767"/>
      <c r="S333" s="1767"/>
      <c r="T333" s="1767"/>
      <c r="U333" s="1767"/>
      <c r="V333" s="1767"/>
      <c r="W333" s="1767"/>
      <c r="X333" s="1767"/>
      <c r="Y333" s="1767"/>
      <c r="Z333" s="1767"/>
      <c r="AA333" s="1767"/>
    </row>
    <row r="334" spans="1:27" ht="15" x14ac:dyDescent="0.4">
      <c r="A334" s="908">
        <v>49</v>
      </c>
      <c r="B334" s="1780" t="str">
        <f>IF(※集計※障害学生情報入力シート!P73="","",INDEX(障害学生情報入力シート!$E:$E,※集計※障害学生情報入力シート!P73,1))</f>
        <v/>
      </c>
      <c r="C334" s="1781"/>
      <c r="D334" s="1265" t="str">
        <f>IF(※集計※障害学生情報入力シート!P73="","",IF(INDEX(障害学生情報入力シート!$G:$G,※集計※障害学生情報入力シート!P73,1)="発達障害","発達障害（診断書あり）",INDEX(障害学生情報入力シート!$G:$G,※集計※障害学生情報入力シート!P73,1)))</f>
        <v/>
      </c>
      <c r="E334" s="1766" t="str">
        <f>IF(※集計※障害学生情報入力シート!P73="","",IF(INDEX(障害学生情報入力シート!$H:$H,※集計※障害学生情報入力シート!P73,1)="","",INDEX(障害学生情報入力シート!$H:$H,※集計※障害学生情報入力シート!P73,1)))</f>
        <v/>
      </c>
      <c r="F334" s="1766"/>
      <c r="G334" s="1766"/>
      <c r="H334" s="1766"/>
      <c r="I334" s="1766"/>
      <c r="J334" s="1767" t="str">
        <f>IF(※集計※障害学生情報入力シート!P73="","",INDEX(障害学生情報入力シート!$CA:$CA,※集計※障害学生情報入力シート!P73,1))</f>
        <v/>
      </c>
      <c r="K334" s="1767"/>
      <c r="L334" s="1767"/>
      <c r="M334" s="1767"/>
      <c r="N334" s="1767"/>
      <c r="O334" s="1767"/>
      <c r="P334" s="1767"/>
      <c r="Q334" s="1767"/>
      <c r="R334" s="1767"/>
      <c r="S334" s="1767"/>
      <c r="T334" s="1767"/>
      <c r="U334" s="1767"/>
      <c r="V334" s="1767"/>
      <c r="W334" s="1767"/>
      <c r="X334" s="1767"/>
      <c r="Y334" s="1767"/>
      <c r="Z334" s="1767"/>
      <c r="AA334" s="1767"/>
    </row>
    <row r="335" spans="1:27" ht="15.75" thickBot="1" x14ac:dyDescent="0.45">
      <c r="A335" s="908">
        <v>50</v>
      </c>
      <c r="B335" s="1774" t="str">
        <f>IF(※集計※障害学生情報入力シート!P74="","",INDEX(障害学生情報入力シート!$E:$E,※集計※障害学生情報入力シート!P74,1))</f>
        <v/>
      </c>
      <c r="C335" s="1775"/>
      <c r="D335" s="911" t="str">
        <f>IF(※集計※障害学生情報入力シート!P74="","",IF(INDEX(障害学生情報入力シート!$G:$G,※集計※障害学生情報入力シート!P74,1)="発達障害","発達障害（診断書あり）",INDEX(障害学生情報入力シート!$G:$G,※集計※障害学生情報入力シート!P74,1)))</f>
        <v/>
      </c>
      <c r="E335" s="1769" t="str">
        <f>IF(※集計※障害学生情報入力シート!P74="","",IF(INDEX(障害学生情報入力シート!$H:$H,※集計※障害学生情報入力シート!P74,1)="","",INDEX(障害学生情報入力シート!$H:$H,※集計※障害学生情報入力シート!P74,1)))</f>
        <v/>
      </c>
      <c r="F335" s="1769"/>
      <c r="G335" s="1769"/>
      <c r="H335" s="1769"/>
      <c r="I335" s="1769"/>
      <c r="J335" s="1770" t="str">
        <f>IF(※集計※障害学生情報入力シート!P74="","",INDEX(障害学生情報入力シート!$CA:$CA,※集計※障害学生情報入力シート!P74,1))</f>
        <v/>
      </c>
      <c r="K335" s="1770"/>
      <c r="L335" s="1770"/>
      <c r="M335" s="1770"/>
      <c r="N335" s="1770"/>
      <c r="O335" s="1770"/>
      <c r="P335" s="1770"/>
      <c r="Q335" s="1770"/>
      <c r="R335" s="1770"/>
      <c r="S335" s="1770"/>
      <c r="T335" s="1770"/>
      <c r="U335" s="1770"/>
      <c r="V335" s="1770"/>
      <c r="W335" s="1770"/>
      <c r="X335" s="1770"/>
      <c r="Y335" s="1770"/>
      <c r="Z335" s="1770"/>
      <c r="AA335" s="1770"/>
    </row>
    <row r="336" spans="1:27" ht="15" x14ac:dyDescent="0.4">
      <c r="A336" s="1776" t="s">
        <v>585</v>
      </c>
      <c r="B336" s="1777"/>
      <c r="C336" s="1777"/>
      <c r="D336" s="1777"/>
      <c r="E336" s="1777"/>
      <c r="F336" s="1777"/>
      <c r="G336" s="1777"/>
      <c r="H336" s="1777"/>
      <c r="I336" s="1777"/>
      <c r="J336" s="1777"/>
      <c r="K336" s="1777"/>
      <c r="L336" s="1777"/>
      <c r="M336" s="1777"/>
      <c r="N336" s="1777"/>
      <c r="O336" s="1777"/>
      <c r="P336" s="1777"/>
      <c r="Q336" s="1777"/>
      <c r="R336" s="1777"/>
      <c r="S336" s="1777"/>
      <c r="T336" s="1777"/>
      <c r="U336" s="1777"/>
      <c r="V336" s="1777"/>
      <c r="W336" s="1777"/>
      <c r="X336" s="1777"/>
      <c r="Y336" s="1777"/>
      <c r="Z336" s="1777"/>
      <c r="AA336" s="1777"/>
    </row>
    <row r="337" spans="1:27" ht="15" x14ac:dyDescent="0.4">
      <c r="A337" s="37" t="s">
        <v>499</v>
      </c>
    </row>
    <row r="338" spans="1:27" ht="15.75" thickBot="1" x14ac:dyDescent="0.45">
      <c r="A338" s="912" t="s">
        <v>201</v>
      </c>
      <c r="B338" s="1778" t="s">
        <v>409</v>
      </c>
      <c r="C338" s="1778"/>
      <c r="D338" s="913" t="s">
        <v>2</v>
      </c>
      <c r="E338" s="1779" t="s">
        <v>3</v>
      </c>
      <c r="F338" s="1779"/>
      <c r="G338" s="1779"/>
      <c r="H338" s="1779"/>
      <c r="I338" s="1779"/>
      <c r="J338" s="1778" t="s">
        <v>147</v>
      </c>
      <c r="K338" s="1778"/>
      <c r="L338" s="1778"/>
      <c r="M338" s="1778"/>
      <c r="N338" s="1778"/>
      <c r="O338" s="1778"/>
      <c r="P338" s="1778"/>
      <c r="Q338" s="1778"/>
      <c r="R338" s="1778"/>
      <c r="S338" s="1778"/>
      <c r="T338" s="1778"/>
      <c r="U338" s="1778"/>
      <c r="V338" s="1778"/>
      <c r="W338" s="1778"/>
      <c r="X338" s="1778"/>
      <c r="Y338" s="1778"/>
      <c r="Z338" s="1778"/>
      <c r="AA338" s="1778"/>
    </row>
    <row r="339" spans="1:27" ht="15" x14ac:dyDescent="0.4">
      <c r="A339" s="908">
        <v>1</v>
      </c>
      <c r="B339" s="1771" t="str">
        <f>IF(※集計※障害学生情報入力シート!S25="","",INDEX(障害学生情報入力シート!$E:$E,※集計※障害学生情報入力シート!S25,1))</f>
        <v/>
      </c>
      <c r="C339" s="1771"/>
      <c r="D339" s="909" t="str">
        <f>IF(※集計※障害学生情報入力シート!S25="","",IF(INDEX(障害学生情報入力シート!$G:$G,※集計※障害学生情報入力シート!S25,1)="発達障害","発達障害（診断書あり）",INDEX(障害学生情報入力シート!$G:$G,※集計※障害学生情報入力シート!S25,1)))</f>
        <v/>
      </c>
      <c r="E339" s="1772" t="str">
        <f>IF(※集計※障害学生情報入力シート!S25="","",IF(INDEX(障害学生情報入力シート!$H:$H,※集計※障害学生情報入力シート!S25,1)=0,"",INDEX(障害学生情報入力シート!$H:$H,※集計※障害学生情報入力シート!S25,1)))</f>
        <v/>
      </c>
      <c r="F339" s="1772"/>
      <c r="G339" s="1772"/>
      <c r="H339" s="1772"/>
      <c r="I339" s="1772"/>
      <c r="J339" s="1773" t="str">
        <f>IF(※集計※障害学生情報入力シート!S25="","",INDEX(障害学生情報入力シート!$CU:$CU,※集計※障害学生情報入力シート!S25,1))</f>
        <v/>
      </c>
      <c r="K339" s="1773"/>
      <c r="L339" s="1773"/>
      <c r="M339" s="1773"/>
      <c r="N339" s="1773"/>
      <c r="O339" s="1773"/>
      <c r="P339" s="1773"/>
      <c r="Q339" s="1773"/>
      <c r="R339" s="1773"/>
      <c r="S339" s="1773"/>
      <c r="T339" s="1773"/>
      <c r="U339" s="1773"/>
      <c r="V339" s="1773"/>
      <c r="W339" s="1773"/>
      <c r="X339" s="1773"/>
      <c r="Y339" s="1773"/>
      <c r="Z339" s="1773"/>
      <c r="AA339" s="1773"/>
    </row>
    <row r="340" spans="1:27" ht="15" x14ac:dyDescent="0.4">
      <c r="A340" s="908">
        <v>2</v>
      </c>
      <c r="B340" s="1765" t="str">
        <f>IF(※集計※障害学生情報入力シート!S26="","",INDEX(障害学生情報入力シート!$E:$E,※集計※障害学生情報入力シート!S26,1))</f>
        <v/>
      </c>
      <c r="C340" s="1765"/>
      <c r="D340" s="910" t="str">
        <f>IF(※集計※障害学生情報入力シート!S26="","",IF(INDEX(障害学生情報入力シート!$G:$G,※集計※障害学生情報入力シート!S26,1)="発達障害","発達障害（診断書あり）",INDEX(障害学生情報入力シート!$G:$G,※集計※障害学生情報入力シート!S26,1)))</f>
        <v/>
      </c>
      <c r="E340" s="1766" t="str">
        <f>IF(※集計※障害学生情報入力シート!S26="","",IF(INDEX(障害学生情報入力シート!$H:$H,※集計※障害学生情報入力シート!S26,1)=0,"",INDEX(障害学生情報入力シート!$H:$H,※集計※障害学生情報入力シート!S26,1)))</f>
        <v/>
      </c>
      <c r="F340" s="1766"/>
      <c r="G340" s="1766"/>
      <c r="H340" s="1766"/>
      <c r="I340" s="1766"/>
      <c r="J340" s="1767" t="str">
        <f>IF(※集計※障害学生情報入力シート!S26="","",INDEX(障害学生情報入力シート!$CU:$CU,※集計※障害学生情報入力シート!S26,1))</f>
        <v/>
      </c>
      <c r="K340" s="1767"/>
      <c r="L340" s="1767"/>
      <c r="M340" s="1767"/>
      <c r="N340" s="1767"/>
      <c r="O340" s="1767"/>
      <c r="P340" s="1767"/>
      <c r="Q340" s="1767"/>
      <c r="R340" s="1767"/>
      <c r="S340" s="1767"/>
      <c r="T340" s="1767"/>
      <c r="U340" s="1767"/>
      <c r="V340" s="1767"/>
      <c r="W340" s="1767"/>
      <c r="X340" s="1767"/>
      <c r="Y340" s="1767"/>
      <c r="Z340" s="1767"/>
      <c r="AA340" s="1767"/>
    </row>
    <row r="341" spans="1:27" ht="15" x14ac:dyDescent="0.4">
      <c r="A341" s="908">
        <v>3</v>
      </c>
      <c r="B341" s="1765" t="str">
        <f>IF(※集計※障害学生情報入力シート!S27="","",INDEX(障害学生情報入力シート!$E:$E,※集計※障害学生情報入力シート!S27,1))</f>
        <v/>
      </c>
      <c r="C341" s="1765"/>
      <c r="D341" s="1265" t="str">
        <f>IF(※集計※障害学生情報入力シート!S27="","",IF(INDEX(障害学生情報入力シート!$G:$G,※集計※障害学生情報入力シート!S27,1)="発達障害","発達障害（診断書あり）",INDEX(障害学生情報入力シート!$G:$G,※集計※障害学生情報入力シート!S27,1)))</f>
        <v/>
      </c>
      <c r="E341" s="1766" t="str">
        <f>IF(※集計※障害学生情報入力シート!S27="","",IF(INDEX(障害学生情報入力シート!$H:$H,※集計※障害学生情報入力シート!S27,1)=0,"",INDEX(障害学生情報入力シート!$H:$H,※集計※障害学生情報入力シート!S27,1)))</f>
        <v/>
      </c>
      <c r="F341" s="1766"/>
      <c r="G341" s="1766"/>
      <c r="H341" s="1766"/>
      <c r="I341" s="1766"/>
      <c r="J341" s="1767" t="str">
        <f>IF(※集計※障害学生情報入力シート!S27="","",INDEX(障害学生情報入力シート!$CU:$CU,※集計※障害学生情報入力シート!S27,1))</f>
        <v/>
      </c>
      <c r="K341" s="1767"/>
      <c r="L341" s="1767"/>
      <c r="M341" s="1767"/>
      <c r="N341" s="1767"/>
      <c r="O341" s="1767"/>
      <c r="P341" s="1767"/>
      <c r="Q341" s="1767"/>
      <c r="R341" s="1767"/>
      <c r="S341" s="1767"/>
      <c r="T341" s="1767"/>
      <c r="U341" s="1767"/>
      <c r="V341" s="1767"/>
      <c r="W341" s="1767"/>
      <c r="X341" s="1767"/>
      <c r="Y341" s="1767"/>
      <c r="Z341" s="1767"/>
      <c r="AA341" s="1767"/>
    </row>
    <row r="342" spans="1:27" ht="15" x14ac:dyDescent="0.4">
      <c r="A342" s="908">
        <v>4</v>
      </c>
      <c r="B342" s="1765" t="str">
        <f>IF(※集計※障害学生情報入力シート!S28="","",INDEX(障害学生情報入力シート!$E:$E,※集計※障害学生情報入力シート!S28,1))</f>
        <v/>
      </c>
      <c r="C342" s="1765"/>
      <c r="D342" s="1265" t="str">
        <f>IF(※集計※障害学生情報入力シート!S28="","",IF(INDEX(障害学生情報入力シート!$G:$G,※集計※障害学生情報入力シート!S28,1)="発達障害","発達障害（診断書あり）",INDEX(障害学生情報入力シート!$G:$G,※集計※障害学生情報入力シート!S28,1)))</f>
        <v/>
      </c>
      <c r="E342" s="1766" t="str">
        <f>IF(※集計※障害学生情報入力シート!S28="","",IF(INDEX(障害学生情報入力シート!$H:$H,※集計※障害学生情報入力シート!S28,1)=0,"",INDEX(障害学生情報入力シート!$H:$H,※集計※障害学生情報入力シート!S28,1)))</f>
        <v/>
      </c>
      <c r="F342" s="1766"/>
      <c r="G342" s="1766"/>
      <c r="H342" s="1766"/>
      <c r="I342" s="1766"/>
      <c r="J342" s="1767" t="str">
        <f>IF(※集計※障害学生情報入力シート!S28="","",INDEX(障害学生情報入力シート!$CU:$CU,※集計※障害学生情報入力シート!S28,1))</f>
        <v/>
      </c>
      <c r="K342" s="1767"/>
      <c r="L342" s="1767"/>
      <c r="M342" s="1767"/>
      <c r="N342" s="1767"/>
      <c r="O342" s="1767"/>
      <c r="P342" s="1767"/>
      <c r="Q342" s="1767"/>
      <c r="R342" s="1767"/>
      <c r="S342" s="1767"/>
      <c r="T342" s="1767"/>
      <c r="U342" s="1767"/>
      <c r="V342" s="1767"/>
      <c r="W342" s="1767"/>
      <c r="X342" s="1767"/>
      <c r="Y342" s="1767"/>
      <c r="Z342" s="1767"/>
      <c r="AA342" s="1767"/>
    </row>
    <row r="343" spans="1:27" ht="15" x14ac:dyDescent="0.4">
      <c r="A343" s="908">
        <v>5</v>
      </c>
      <c r="B343" s="1765" t="str">
        <f>IF(※集計※障害学生情報入力シート!S29="","",INDEX(障害学生情報入力シート!$E:$E,※集計※障害学生情報入力シート!S29,1))</f>
        <v/>
      </c>
      <c r="C343" s="1765"/>
      <c r="D343" s="1265" t="str">
        <f>IF(※集計※障害学生情報入力シート!S29="","",IF(INDEX(障害学生情報入力シート!$G:$G,※集計※障害学生情報入力シート!S29,1)="発達障害","発達障害（診断書あり）",INDEX(障害学生情報入力シート!$G:$G,※集計※障害学生情報入力シート!S29,1)))</f>
        <v/>
      </c>
      <c r="E343" s="1766" t="str">
        <f>IF(※集計※障害学生情報入力シート!S29="","",IF(INDEX(障害学生情報入力シート!$H:$H,※集計※障害学生情報入力シート!S29,1)=0,"",INDEX(障害学生情報入力シート!$H:$H,※集計※障害学生情報入力シート!S29,1)))</f>
        <v/>
      </c>
      <c r="F343" s="1766"/>
      <c r="G343" s="1766"/>
      <c r="H343" s="1766"/>
      <c r="I343" s="1766"/>
      <c r="J343" s="1767" t="str">
        <f>IF(※集計※障害学生情報入力シート!S29="","",INDEX(障害学生情報入力シート!$CU:$CU,※集計※障害学生情報入力シート!S29,1))</f>
        <v/>
      </c>
      <c r="K343" s="1767"/>
      <c r="L343" s="1767"/>
      <c r="M343" s="1767"/>
      <c r="N343" s="1767"/>
      <c r="O343" s="1767"/>
      <c r="P343" s="1767"/>
      <c r="Q343" s="1767"/>
      <c r="R343" s="1767"/>
      <c r="S343" s="1767"/>
      <c r="T343" s="1767"/>
      <c r="U343" s="1767"/>
      <c r="V343" s="1767"/>
      <c r="W343" s="1767"/>
      <c r="X343" s="1767"/>
      <c r="Y343" s="1767"/>
      <c r="Z343" s="1767"/>
      <c r="AA343" s="1767"/>
    </row>
    <row r="344" spans="1:27" ht="15" x14ac:dyDescent="0.4">
      <c r="A344" s="908">
        <v>6</v>
      </c>
      <c r="B344" s="1765" t="str">
        <f>IF(※集計※障害学生情報入力シート!S30="","",INDEX(障害学生情報入力シート!$E:$E,※集計※障害学生情報入力シート!S30,1))</f>
        <v/>
      </c>
      <c r="C344" s="1765"/>
      <c r="D344" s="1265" t="str">
        <f>IF(※集計※障害学生情報入力シート!S30="","",IF(INDEX(障害学生情報入力シート!$G:$G,※集計※障害学生情報入力シート!S30,1)="発達障害","発達障害（診断書あり）",INDEX(障害学生情報入力シート!$G:$G,※集計※障害学生情報入力シート!S30,1)))</f>
        <v/>
      </c>
      <c r="E344" s="1766" t="str">
        <f>IF(※集計※障害学生情報入力シート!S30="","",IF(INDEX(障害学生情報入力シート!$H:$H,※集計※障害学生情報入力シート!S30,1)=0,"",INDEX(障害学生情報入力シート!$H:$H,※集計※障害学生情報入力シート!S30,1)))</f>
        <v/>
      </c>
      <c r="F344" s="1766"/>
      <c r="G344" s="1766"/>
      <c r="H344" s="1766"/>
      <c r="I344" s="1766"/>
      <c r="J344" s="1767" t="str">
        <f>IF(※集計※障害学生情報入力シート!S30="","",INDEX(障害学生情報入力シート!$CU:$CU,※集計※障害学生情報入力シート!S30,1))</f>
        <v/>
      </c>
      <c r="K344" s="1767"/>
      <c r="L344" s="1767"/>
      <c r="M344" s="1767"/>
      <c r="N344" s="1767"/>
      <c r="O344" s="1767"/>
      <c r="P344" s="1767"/>
      <c r="Q344" s="1767"/>
      <c r="R344" s="1767"/>
      <c r="S344" s="1767"/>
      <c r="T344" s="1767"/>
      <c r="U344" s="1767"/>
      <c r="V344" s="1767"/>
      <c r="W344" s="1767"/>
      <c r="X344" s="1767"/>
      <c r="Y344" s="1767"/>
      <c r="Z344" s="1767"/>
      <c r="AA344" s="1767"/>
    </row>
    <row r="345" spans="1:27" ht="15" x14ac:dyDescent="0.4">
      <c r="A345" s="908">
        <v>7</v>
      </c>
      <c r="B345" s="1765" t="str">
        <f>IF(※集計※障害学生情報入力シート!S31="","",INDEX(障害学生情報入力シート!$E:$E,※集計※障害学生情報入力シート!S31,1))</f>
        <v/>
      </c>
      <c r="C345" s="1765"/>
      <c r="D345" s="1265" t="str">
        <f>IF(※集計※障害学生情報入力シート!S31="","",IF(INDEX(障害学生情報入力シート!$G:$G,※集計※障害学生情報入力シート!S31,1)="発達障害","発達障害（診断書あり）",INDEX(障害学生情報入力シート!$G:$G,※集計※障害学生情報入力シート!S31,1)))</f>
        <v/>
      </c>
      <c r="E345" s="1766" t="str">
        <f>IF(※集計※障害学生情報入力シート!S31="","",IF(INDEX(障害学生情報入力シート!$H:$H,※集計※障害学生情報入力シート!S31,1)=0,"",INDEX(障害学生情報入力シート!$H:$H,※集計※障害学生情報入力シート!S31,1)))</f>
        <v/>
      </c>
      <c r="F345" s="1766"/>
      <c r="G345" s="1766"/>
      <c r="H345" s="1766"/>
      <c r="I345" s="1766"/>
      <c r="J345" s="1767" t="str">
        <f>IF(※集計※障害学生情報入力シート!S31="","",INDEX(障害学生情報入力シート!$CU:$CU,※集計※障害学生情報入力シート!S31,1))</f>
        <v/>
      </c>
      <c r="K345" s="1767"/>
      <c r="L345" s="1767"/>
      <c r="M345" s="1767"/>
      <c r="N345" s="1767"/>
      <c r="O345" s="1767"/>
      <c r="P345" s="1767"/>
      <c r="Q345" s="1767"/>
      <c r="R345" s="1767"/>
      <c r="S345" s="1767"/>
      <c r="T345" s="1767"/>
      <c r="U345" s="1767"/>
      <c r="V345" s="1767"/>
      <c r="W345" s="1767"/>
      <c r="X345" s="1767"/>
      <c r="Y345" s="1767"/>
      <c r="Z345" s="1767"/>
      <c r="AA345" s="1767"/>
    </row>
    <row r="346" spans="1:27" ht="15" x14ac:dyDescent="0.4">
      <c r="A346" s="908">
        <v>8</v>
      </c>
      <c r="B346" s="1765" t="str">
        <f>IF(※集計※障害学生情報入力シート!S32="","",INDEX(障害学生情報入力シート!$E:$E,※集計※障害学生情報入力シート!S32,1))</f>
        <v/>
      </c>
      <c r="C346" s="1765"/>
      <c r="D346" s="1265" t="str">
        <f>IF(※集計※障害学生情報入力シート!S32="","",IF(INDEX(障害学生情報入力シート!$G:$G,※集計※障害学生情報入力シート!S32,1)="発達障害","発達障害（診断書あり）",INDEX(障害学生情報入力シート!$G:$G,※集計※障害学生情報入力シート!S32,1)))</f>
        <v/>
      </c>
      <c r="E346" s="1766" t="str">
        <f>IF(※集計※障害学生情報入力シート!S32="","",IF(INDEX(障害学生情報入力シート!$H:$H,※集計※障害学生情報入力シート!S32,1)=0,"",INDEX(障害学生情報入力シート!$H:$H,※集計※障害学生情報入力シート!S32,1)))</f>
        <v/>
      </c>
      <c r="F346" s="1766"/>
      <c r="G346" s="1766"/>
      <c r="H346" s="1766"/>
      <c r="I346" s="1766"/>
      <c r="J346" s="1767" t="str">
        <f>IF(※集計※障害学生情報入力シート!S32="","",INDEX(障害学生情報入力シート!$CU:$CU,※集計※障害学生情報入力シート!S32,1))</f>
        <v/>
      </c>
      <c r="K346" s="1767"/>
      <c r="L346" s="1767"/>
      <c r="M346" s="1767"/>
      <c r="N346" s="1767"/>
      <c r="O346" s="1767"/>
      <c r="P346" s="1767"/>
      <c r="Q346" s="1767"/>
      <c r="R346" s="1767"/>
      <c r="S346" s="1767"/>
      <c r="T346" s="1767"/>
      <c r="U346" s="1767"/>
      <c r="V346" s="1767"/>
      <c r="W346" s="1767"/>
      <c r="X346" s="1767"/>
      <c r="Y346" s="1767"/>
      <c r="Z346" s="1767"/>
      <c r="AA346" s="1767"/>
    </row>
    <row r="347" spans="1:27" ht="15" x14ac:dyDescent="0.4">
      <c r="A347" s="908">
        <v>9</v>
      </c>
      <c r="B347" s="1765" t="str">
        <f>IF(※集計※障害学生情報入力シート!S33="","",INDEX(障害学生情報入力シート!$E:$E,※集計※障害学生情報入力シート!S33,1))</f>
        <v/>
      </c>
      <c r="C347" s="1765"/>
      <c r="D347" s="1265" t="str">
        <f>IF(※集計※障害学生情報入力シート!S33="","",IF(INDEX(障害学生情報入力シート!$G:$G,※集計※障害学生情報入力シート!S33,1)="発達障害","発達障害（診断書あり）",INDEX(障害学生情報入力シート!$G:$G,※集計※障害学生情報入力シート!S33,1)))</f>
        <v/>
      </c>
      <c r="E347" s="1766" t="str">
        <f>IF(※集計※障害学生情報入力シート!S33="","",IF(INDEX(障害学生情報入力シート!$H:$H,※集計※障害学生情報入力シート!S33,1)=0,"",INDEX(障害学生情報入力シート!$H:$H,※集計※障害学生情報入力シート!S33,1)))</f>
        <v/>
      </c>
      <c r="F347" s="1766"/>
      <c r="G347" s="1766"/>
      <c r="H347" s="1766"/>
      <c r="I347" s="1766"/>
      <c r="J347" s="1767" t="str">
        <f>IF(※集計※障害学生情報入力シート!S33="","",INDEX(障害学生情報入力シート!$CU:$CU,※集計※障害学生情報入力シート!S33,1))</f>
        <v/>
      </c>
      <c r="K347" s="1767"/>
      <c r="L347" s="1767"/>
      <c r="M347" s="1767"/>
      <c r="N347" s="1767"/>
      <c r="O347" s="1767"/>
      <c r="P347" s="1767"/>
      <c r="Q347" s="1767"/>
      <c r="R347" s="1767"/>
      <c r="S347" s="1767"/>
      <c r="T347" s="1767"/>
      <c r="U347" s="1767"/>
      <c r="V347" s="1767"/>
      <c r="W347" s="1767"/>
      <c r="X347" s="1767"/>
      <c r="Y347" s="1767"/>
      <c r="Z347" s="1767"/>
      <c r="AA347" s="1767"/>
    </row>
    <row r="348" spans="1:27" ht="15" x14ac:dyDescent="0.4">
      <c r="A348" s="908">
        <v>10</v>
      </c>
      <c r="B348" s="1765" t="str">
        <f>IF(※集計※障害学生情報入力シート!S34="","",INDEX(障害学生情報入力シート!$E:$E,※集計※障害学生情報入力シート!S34,1))</f>
        <v/>
      </c>
      <c r="C348" s="1765"/>
      <c r="D348" s="1265" t="str">
        <f>IF(※集計※障害学生情報入力シート!S34="","",IF(INDEX(障害学生情報入力シート!$G:$G,※集計※障害学生情報入力シート!S34,1)="発達障害","発達障害（診断書あり）",INDEX(障害学生情報入力シート!$G:$G,※集計※障害学生情報入力シート!S34,1)))</f>
        <v/>
      </c>
      <c r="E348" s="1766" t="str">
        <f>IF(※集計※障害学生情報入力シート!S34="","",IF(INDEX(障害学生情報入力シート!$H:$H,※集計※障害学生情報入力シート!S34,1)=0,"",INDEX(障害学生情報入力シート!$H:$H,※集計※障害学生情報入力シート!S34,1)))</f>
        <v/>
      </c>
      <c r="F348" s="1766"/>
      <c r="G348" s="1766"/>
      <c r="H348" s="1766"/>
      <c r="I348" s="1766"/>
      <c r="J348" s="1767" t="str">
        <f>IF(※集計※障害学生情報入力シート!S34="","",INDEX(障害学生情報入力シート!$CU:$CU,※集計※障害学生情報入力シート!S34,1))</f>
        <v/>
      </c>
      <c r="K348" s="1767"/>
      <c r="L348" s="1767"/>
      <c r="M348" s="1767"/>
      <c r="N348" s="1767"/>
      <c r="O348" s="1767"/>
      <c r="P348" s="1767"/>
      <c r="Q348" s="1767"/>
      <c r="R348" s="1767"/>
      <c r="S348" s="1767"/>
      <c r="T348" s="1767"/>
      <c r="U348" s="1767"/>
      <c r="V348" s="1767"/>
      <c r="W348" s="1767"/>
      <c r="X348" s="1767"/>
      <c r="Y348" s="1767"/>
      <c r="Z348" s="1767"/>
      <c r="AA348" s="1767"/>
    </row>
    <row r="349" spans="1:27" ht="15" x14ac:dyDescent="0.4">
      <c r="A349" s="908">
        <v>11</v>
      </c>
      <c r="B349" s="1765" t="str">
        <f>IF(※集計※障害学生情報入力シート!S35="","",INDEX(障害学生情報入力シート!$E:$E,※集計※障害学生情報入力シート!S35,1))</f>
        <v/>
      </c>
      <c r="C349" s="1765"/>
      <c r="D349" s="1265" t="str">
        <f>IF(※集計※障害学生情報入力シート!S35="","",IF(INDEX(障害学生情報入力シート!$G:$G,※集計※障害学生情報入力シート!S35,1)="発達障害","発達障害（診断書あり）",INDEX(障害学生情報入力シート!$G:$G,※集計※障害学生情報入力シート!S35,1)))</f>
        <v/>
      </c>
      <c r="E349" s="1766" t="str">
        <f>IF(※集計※障害学生情報入力シート!S35="","",IF(INDEX(障害学生情報入力シート!$H:$H,※集計※障害学生情報入力シート!S35,1)=0,"",INDEX(障害学生情報入力シート!$H:$H,※集計※障害学生情報入力シート!S35,1)))</f>
        <v/>
      </c>
      <c r="F349" s="1766"/>
      <c r="G349" s="1766"/>
      <c r="H349" s="1766"/>
      <c r="I349" s="1766"/>
      <c r="J349" s="1767" t="str">
        <f>IF(※集計※障害学生情報入力シート!S35="","",INDEX(障害学生情報入力シート!$CU:$CU,※集計※障害学生情報入力シート!S35,1))</f>
        <v/>
      </c>
      <c r="K349" s="1767"/>
      <c r="L349" s="1767"/>
      <c r="M349" s="1767"/>
      <c r="N349" s="1767"/>
      <c r="O349" s="1767"/>
      <c r="P349" s="1767"/>
      <c r="Q349" s="1767"/>
      <c r="R349" s="1767"/>
      <c r="S349" s="1767"/>
      <c r="T349" s="1767"/>
      <c r="U349" s="1767"/>
      <c r="V349" s="1767"/>
      <c r="W349" s="1767"/>
      <c r="X349" s="1767"/>
      <c r="Y349" s="1767"/>
      <c r="Z349" s="1767"/>
      <c r="AA349" s="1767"/>
    </row>
    <row r="350" spans="1:27" ht="15" x14ac:dyDescent="0.4">
      <c r="A350" s="908">
        <v>12</v>
      </c>
      <c r="B350" s="1765" t="str">
        <f>IF(※集計※障害学生情報入力シート!S36="","",INDEX(障害学生情報入力シート!$E:$E,※集計※障害学生情報入力シート!S36,1))</f>
        <v/>
      </c>
      <c r="C350" s="1765"/>
      <c r="D350" s="1265" t="str">
        <f>IF(※集計※障害学生情報入力シート!S36="","",IF(INDEX(障害学生情報入力シート!$G:$G,※集計※障害学生情報入力シート!S36,1)="発達障害","発達障害（診断書あり）",INDEX(障害学生情報入力シート!$G:$G,※集計※障害学生情報入力シート!S36,1)))</f>
        <v/>
      </c>
      <c r="E350" s="1766" t="str">
        <f>IF(※集計※障害学生情報入力シート!S36="","",IF(INDEX(障害学生情報入力シート!$H:$H,※集計※障害学生情報入力シート!S36,1)=0,"",INDEX(障害学生情報入力シート!$H:$H,※集計※障害学生情報入力シート!S36,1)))</f>
        <v/>
      </c>
      <c r="F350" s="1766"/>
      <c r="G350" s="1766"/>
      <c r="H350" s="1766"/>
      <c r="I350" s="1766"/>
      <c r="J350" s="1767" t="str">
        <f>IF(※集計※障害学生情報入力シート!S36="","",INDEX(障害学生情報入力シート!$CU:$CU,※集計※障害学生情報入力シート!S36,1))</f>
        <v/>
      </c>
      <c r="K350" s="1767"/>
      <c r="L350" s="1767"/>
      <c r="M350" s="1767"/>
      <c r="N350" s="1767"/>
      <c r="O350" s="1767"/>
      <c r="P350" s="1767"/>
      <c r="Q350" s="1767"/>
      <c r="R350" s="1767"/>
      <c r="S350" s="1767"/>
      <c r="T350" s="1767"/>
      <c r="U350" s="1767"/>
      <c r="V350" s="1767"/>
      <c r="W350" s="1767"/>
      <c r="X350" s="1767"/>
      <c r="Y350" s="1767"/>
      <c r="Z350" s="1767"/>
      <c r="AA350" s="1767"/>
    </row>
    <row r="351" spans="1:27" ht="15" x14ac:dyDescent="0.4">
      <c r="A351" s="908">
        <v>13</v>
      </c>
      <c r="B351" s="1765" t="str">
        <f>IF(※集計※障害学生情報入力シート!S37="","",INDEX(障害学生情報入力シート!$E:$E,※集計※障害学生情報入力シート!S37,1))</f>
        <v/>
      </c>
      <c r="C351" s="1765"/>
      <c r="D351" s="1265" t="str">
        <f>IF(※集計※障害学生情報入力シート!S37="","",IF(INDEX(障害学生情報入力シート!$G:$G,※集計※障害学生情報入力シート!S37,1)="発達障害","発達障害（診断書あり）",INDEX(障害学生情報入力シート!$G:$G,※集計※障害学生情報入力シート!S37,1)))</f>
        <v/>
      </c>
      <c r="E351" s="1766" t="str">
        <f>IF(※集計※障害学生情報入力シート!S37="","",IF(INDEX(障害学生情報入力シート!$H:$H,※集計※障害学生情報入力シート!S37,1)=0,"",INDEX(障害学生情報入力シート!$H:$H,※集計※障害学生情報入力シート!S37,1)))</f>
        <v/>
      </c>
      <c r="F351" s="1766"/>
      <c r="G351" s="1766"/>
      <c r="H351" s="1766"/>
      <c r="I351" s="1766"/>
      <c r="J351" s="1767" t="str">
        <f>IF(※集計※障害学生情報入力シート!S37="","",INDEX(障害学生情報入力シート!$CU:$CU,※集計※障害学生情報入力シート!S37,1))</f>
        <v/>
      </c>
      <c r="K351" s="1767"/>
      <c r="L351" s="1767"/>
      <c r="M351" s="1767"/>
      <c r="N351" s="1767"/>
      <c r="O351" s="1767"/>
      <c r="P351" s="1767"/>
      <c r="Q351" s="1767"/>
      <c r="R351" s="1767"/>
      <c r="S351" s="1767"/>
      <c r="T351" s="1767"/>
      <c r="U351" s="1767"/>
      <c r="V351" s="1767"/>
      <c r="W351" s="1767"/>
      <c r="X351" s="1767"/>
      <c r="Y351" s="1767"/>
      <c r="Z351" s="1767"/>
      <c r="AA351" s="1767"/>
    </row>
    <row r="352" spans="1:27" ht="15" x14ac:dyDescent="0.4">
      <c r="A352" s="908">
        <v>14</v>
      </c>
      <c r="B352" s="1765" t="str">
        <f>IF(※集計※障害学生情報入力シート!S38="","",INDEX(障害学生情報入力シート!$E:$E,※集計※障害学生情報入力シート!S38,1))</f>
        <v/>
      </c>
      <c r="C352" s="1765"/>
      <c r="D352" s="1265" t="str">
        <f>IF(※集計※障害学生情報入力シート!S38="","",IF(INDEX(障害学生情報入力シート!$G:$G,※集計※障害学生情報入力シート!S38,1)="発達障害","発達障害（診断書あり）",INDEX(障害学生情報入力シート!$G:$G,※集計※障害学生情報入力シート!S38,1)))</f>
        <v/>
      </c>
      <c r="E352" s="1766" t="str">
        <f>IF(※集計※障害学生情報入力シート!S38="","",IF(INDEX(障害学生情報入力シート!$H:$H,※集計※障害学生情報入力シート!S38,1)=0,"",INDEX(障害学生情報入力シート!$H:$H,※集計※障害学生情報入力シート!S38,1)))</f>
        <v/>
      </c>
      <c r="F352" s="1766"/>
      <c r="G352" s="1766"/>
      <c r="H352" s="1766"/>
      <c r="I352" s="1766"/>
      <c r="J352" s="1767" t="str">
        <f>IF(※集計※障害学生情報入力シート!S38="","",INDEX(障害学生情報入力シート!$CU:$CU,※集計※障害学生情報入力シート!S38,1))</f>
        <v/>
      </c>
      <c r="K352" s="1767"/>
      <c r="L352" s="1767"/>
      <c r="M352" s="1767"/>
      <c r="N352" s="1767"/>
      <c r="O352" s="1767"/>
      <c r="P352" s="1767"/>
      <c r="Q352" s="1767"/>
      <c r="R352" s="1767"/>
      <c r="S352" s="1767"/>
      <c r="T352" s="1767"/>
      <c r="U352" s="1767"/>
      <c r="V352" s="1767"/>
      <c r="W352" s="1767"/>
      <c r="X352" s="1767"/>
      <c r="Y352" s="1767"/>
      <c r="Z352" s="1767"/>
      <c r="AA352" s="1767"/>
    </row>
    <row r="353" spans="1:27" ht="15" x14ac:dyDescent="0.4">
      <c r="A353" s="908">
        <v>15</v>
      </c>
      <c r="B353" s="1765" t="str">
        <f>IF(※集計※障害学生情報入力シート!S39="","",INDEX(障害学生情報入力シート!$E:$E,※集計※障害学生情報入力シート!S39,1))</f>
        <v/>
      </c>
      <c r="C353" s="1765"/>
      <c r="D353" s="1265" t="str">
        <f>IF(※集計※障害学生情報入力シート!S39="","",IF(INDEX(障害学生情報入力シート!$G:$G,※集計※障害学生情報入力シート!S39,1)="発達障害","発達障害（診断書あり）",INDEX(障害学生情報入力シート!$G:$G,※集計※障害学生情報入力シート!S39,1)))</f>
        <v/>
      </c>
      <c r="E353" s="1766" t="str">
        <f>IF(※集計※障害学生情報入力シート!S39="","",IF(INDEX(障害学生情報入力シート!$H:$H,※集計※障害学生情報入力シート!S39,1)=0,"",INDEX(障害学生情報入力シート!$H:$H,※集計※障害学生情報入力シート!S39,1)))</f>
        <v/>
      </c>
      <c r="F353" s="1766"/>
      <c r="G353" s="1766"/>
      <c r="H353" s="1766"/>
      <c r="I353" s="1766"/>
      <c r="J353" s="1767" t="str">
        <f>IF(※集計※障害学生情報入力シート!S39="","",INDEX(障害学生情報入力シート!$CU:$CU,※集計※障害学生情報入力シート!S39,1))</f>
        <v/>
      </c>
      <c r="K353" s="1767"/>
      <c r="L353" s="1767"/>
      <c r="M353" s="1767"/>
      <c r="N353" s="1767"/>
      <c r="O353" s="1767"/>
      <c r="P353" s="1767"/>
      <c r="Q353" s="1767"/>
      <c r="R353" s="1767"/>
      <c r="S353" s="1767"/>
      <c r="T353" s="1767"/>
      <c r="U353" s="1767"/>
      <c r="V353" s="1767"/>
      <c r="W353" s="1767"/>
      <c r="X353" s="1767"/>
      <c r="Y353" s="1767"/>
      <c r="Z353" s="1767"/>
      <c r="AA353" s="1767"/>
    </row>
    <row r="354" spans="1:27" ht="15" x14ac:dyDescent="0.4">
      <c r="A354" s="908">
        <v>16</v>
      </c>
      <c r="B354" s="1765" t="str">
        <f>IF(※集計※障害学生情報入力シート!S40="","",INDEX(障害学生情報入力シート!$E:$E,※集計※障害学生情報入力シート!S40,1))</f>
        <v/>
      </c>
      <c r="C354" s="1765"/>
      <c r="D354" s="1265" t="str">
        <f>IF(※集計※障害学生情報入力シート!S40="","",IF(INDEX(障害学生情報入力シート!$G:$G,※集計※障害学生情報入力シート!S40,1)="発達障害","発達障害（診断書あり）",INDEX(障害学生情報入力シート!$G:$G,※集計※障害学生情報入力シート!S40,1)))</f>
        <v/>
      </c>
      <c r="E354" s="1766" t="str">
        <f>IF(※集計※障害学生情報入力シート!S40="","",IF(INDEX(障害学生情報入力シート!$H:$H,※集計※障害学生情報入力シート!S40,1)=0,"",INDEX(障害学生情報入力シート!$H:$H,※集計※障害学生情報入力シート!S40,1)))</f>
        <v/>
      </c>
      <c r="F354" s="1766"/>
      <c r="G354" s="1766"/>
      <c r="H354" s="1766"/>
      <c r="I354" s="1766"/>
      <c r="J354" s="1767" t="str">
        <f>IF(※集計※障害学生情報入力シート!S40="","",INDEX(障害学生情報入力シート!$CU:$CU,※集計※障害学生情報入力シート!S40,1))</f>
        <v/>
      </c>
      <c r="K354" s="1767"/>
      <c r="L354" s="1767"/>
      <c r="M354" s="1767"/>
      <c r="N354" s="1767"/>
      <c r="O354" s="1767"/>
      <c r="P354" s="1767"/>
      <c r="Q354" s="1767"/>
      <c r="R354" s="1767"/>
      <c r="S354" s="1767"/>
      <c r="T354" s="1767"/>
      <c r="U354" s="1767"/>
      <c r="V354" s="1767"/>
      <c r="W354" s="1767"/>
      <c r="X354" s="1767"/>
      <c r="Y354" s="1767"/>
      <c r="Z354" s="1767"/>
      <c r="AA354" s="1767"/>
    </row>
    <row r="355" spans="1:27" ht="15" x14ac:dyDescent="0.4">
      <c r="A355" s="908">
        <v>17</v>
      </c>
      <c r="B355" s="1765" t="str">
        <f>IF(※集計※障害学生情報入力シート!S41="","",INDEX(障害学生情報入力シート!$E:$E,※集計※障害学生情報入力シート!S41,1))</f>
        <v/>
      </c>
      <c r="C355" s="1765"/>
      <c r="D355" s="1265" t="str">
        <f>IF(※集計※障害学生情報入力シート!S41="","",IF(INDEX(障害学生情報入力シート!$G:$G,※集計※障害学生情報入力シート!S41,1)="発達障害","発達障害（診断書あり）",INDEX(障害学生情報入力シート!$G:$G,※集計※障害学生情報入力シート!S41,1)))</f>
        <v/>
      </c>
      <c r="E355" s="1766" t="str">
        <f>IF(※集計※障害学生情報入力シート!S41="","",IF(INDEX(障害学生情報入力シート!$H:$H,※集計※障害学生情報入力シート!S41,1)=0,"",INDEX(障害学生情報入力シート!$H:$H,※集計※障害学生情報入力シート!S41,1)))</f>
        <v/>
      </c>
      <c r="F355" s="1766"/>
      <c r="G355" s="1766"/>
      <c r="H355" s="1766"/>
      <c r="I355" s="1766"/>
      <c r="J355" s="1767" t="str">
        <f>IF(※集計※障害学生情報入力シート!S41="","",INDEX(障害学生情報入力シート!$CU:$CU,※集計※障害学生情報入力シート!S41,1))</f>
        <v/>
      </c>
      <c r="K355" s="1767"/>
      <c r="L355" s="1767"/>
      <c r="M355" s="1767"/>
      <c r="N355" s="1767"/>
      <c r="O355" s="1767"/>
      <c r="P355" s="1767"/>
      <c r="Q355" s="1767"/>
      <c r="R355" s="1767"/>
      <c r="S355" s="1767"/>
      <c r="T355" s="1767"/>
      <c r="U355" s="1767"/>
      <c r="V355" s="1767"/>
      <c r="W355" s="1767"/>
      <c r="X355" s="1767"/>
      <c r="Y355" s="1767"/>
      <c r="Z355" s="1767"/>
      <c r="AA355" s="1767"/>
    </row>
    <row r="356" spans="1:27" ht="15" x14ac:dyDescent="0.4">
      <c r="A356" s="908">
        <v>18</v>
      </c>
      <c r="B356" s="1765" t="str">
        <f>IF(※集計※障害学生情報入力シート!S42="","",INDEX(障害学生情報入力シート!$E:$E,※集計※障害学生情報入力シート!S42,1))</f>
        <v/>
      </c>
      <c r="C356" s="1765"/>
      <c r="D356" s="1265" t="str">
        <f>IF(※集計※障害学生情報入力シート!S42="","",IF(INDEX(障害学生情報入力シート!$G:$G,※集計※障害学生情報入力シート!S42,1)="発達障害","発達障害（診断書あり）",INDEX(障害学生情報入力シート!$G:$G,※集計※障害学生情報入力シート!S42,1)))</f>
        <v/>
      </c>
      <c r="E356" s="1766" t="str">
        <f>IF(※集計※障害学生情報入力シート!S42="","",IF(INDEX(障害学生情報入力シート!$H:$H,※集計※障害学生情報入力シート!S42,1)=0,"",INDEX(障害学生情報入力シート!$H:$H,※集計※障害学生情報入力シート!S42,1)))</f>
        <v/>
      </c>
      <c r="F356" s="1766"/>
      <c r="G356" s="1766"/>
      <c r="H356" s="1766"/>
      <c r="I356" s="1766"/>
      <c r="J356" s="1767" t="str">
        <f>IF(※集計※障害学生情報入力シート!S42="","",INDEX(障害学生情報入力シート!$CU:$CU,※集計※障害学生情報入力シート!S42,1))</f>
        <v/>
      </c>
      <c r="K356" s="1767"/>
      <c r="L356" s="1767"/>
      <c r="M356" s="1767"/>
      <c r="N356" s="1767"/>
      <c r="O356" s="1767"/>
      <c r="P356" s="1767"/>
      <c r="Q356" s="1767"/>
      <c r="R356" s="1767"/>
      <c r="S356" s="1767"/>
      <c r="T356" s="1767"/>
      <c r="U356" s="1767"/>
      <c r="V356" s="1767"/>
      <c r="W356" s="1767"/>
      <c r="X356" s="1767"/>
      <c r="Y356" s="1767"/>
      <c r="Z356" s="1767"/>
      <c r="AA356" s="1767"/>
    </row>
    <row r="357" spans="1:27" ht="15" x14ac:dyDescent="0.4">
      <c r="A357" s="908">
        <v>19</v>
      </c>
      <c r="B357" s="1765" t="str">
        <f>IF(※集計※障害学生情報入力シート!S43="","",INDEX(障害学生情報入力シート!$E:$E,※集計※障害学生情報入力シート!S43,1))</f>
        <v/>
      </c>
      <c r="C357" s="1765"/>
      <c r="D357" s="1265" t="str">
        <f>IF(※集計※障害学生情報入力シート!S43="","",IF(INDEX(障害学生情報入力シート!$G:$G,※集計※障害学生情報入力シート!S43,1)="発達障害","発達障害（診断書あり）",INDEX(障害学生情報入力シート!$G:$G,※集計※障害学生情報入力シート!S43,1)))</f>
        <v/>
      </c>
      <c r="E357" s="1766" t="str">
        <f>IF(※集計※障害学生情報入力シート!S43="","",IF(INDEX(障害学生情報入力シート!$H:$H,※集計※障害学生情報入力シート!S43,1)=0,"",INDEX(障害学生情報入力シート!$H:$H,※集計※障害学生情報入力シート!S43,1)))</f>
        <v/>
      </c>
      <c r="F357" s="1766"/>
      <c r="G357" s="1766"/>
      <c r="H357" s="1766"/>
      <c r="I357" s="1766"/>
      <c r="J357" s="1767" t="str">
        <f>IF(※集計※障害学生情報入力シート!S43="","",INDEX(障害学生情報入力シート!$CU:$CU,※集計※障害学生情報入力シート!S43,1))</f>
        <v/>
      </c>
      <c r="K357" s="1767"/>
      <c r="L357" s="1767"/>
      <c r="M357" s="1767"/>
      <c r="N357" s="1767"/>
      <c r="O357" s="1767"/>
      <c r="P357" s="1767"/>
      <c r="Q357" s="1767"/>
      <c r="R357" s="1767"/>
      <c r="S357" s="1767"/>
      <c r="T357" s="1767"/>
      <c r="U357" s="1767"/>
      <c r="V357" s="1767"/>
      <c r="W357" s="1767"/>
      <c r="X357" s="1767"/>
      <c r="Y357" s="1767"/>
      <c r="Z357" s="1767"/>
      <c r="AA357" s="1767"/>
    </row>
    <row r="358" spans="1:27" ht="15" x14ac:dyDescent="0.4">
      <c r="A358" s="908">
        <v>20</v>
      </c>
      <c r="B358" s="1765" t="str">
        <f>IF(※集計※障害学生情報入力シート!S44="","",INDEX(障害学生情報入力シート!$E:$E,※集計※障害学生情報入力シート!S44,1))</f>
        <v/>
      </c>
      <c r="C358" s="1765"/>
      <c r="D358" s="1265" t="str">
        <f>IF(※集計※障害学生情報入力シート!S44="","",IF(INDEX(障害学生情報入力シート!$G:$G,※集計※障害学生情報入力シート!S44,1)="発達障害","発達障害（診断書あり）",INDEX(障害学生情報入力シート!$G:$G,※集計※障害学生情報入力シート!S44,1)))</f>
        <v/>
      </c>
      <c r="E358" s="1766" t="str">
        <f>IF(※集計※障害学生情報入力シート!S44="","",IF(INDEX(障害学生情報入力シート!$H:$H,※集計※障害学生情報入力シート!S44,1)=0,"",INDEX(障害学生情報入力シート!$H:$H,※集計※障害学生情報入力シート!S44,1)))</f>
        <v/>
      </c>
      <c r="F358" s="1766"/>
      <c r="G358" s="1766"/>
      <c r="H358" s="1766"/>
      <c r="I358" s="1766"/>
      <c r="J358" s="1767" t="str">
        <f>IF(※集計※障害学生情報入力シート!S44="","",INDEX(障害学生情報入力シート!$CU:$CU,※集計※障害学生情報入力シート!S44,1))</f>
        <v/>
      </c>
      <c r="K358" s="1767"/>
      <c r="L358" s="1767"/>
      <c r="M358" s="1767"/>
      <c r="N358" s="1767"/>
      <c r="O358" s="1767"/>
      <c r="P358" s="1767"/>
      <c r="Q358" s="1767"/>
      <c r="R358" s="1767"/>
      <c r="S358" s="1767"/>
      <c r="T358" s="1767"/>
      <c r="U358" s="1767"/>
      <c r="V358" s="1767"/>
      <c r="W358" s="1767"/>
      <c r="X358" s="1767"/>
      <c r="Y358" s="1767"/>
      <c r="Z358" s="1767"/>
      <c r="AA358" s="1767"/>
    </row>
    <row r="359" spans="1:27" ht="15" x14ac:dyDescent="0.4">
      <c r="A359" s="908">
        <v>21</v>
      </c>
      <c r="B359" s="1765" t="str">
        <f>IF(※集計※障害学生情報入力シート!S45="","",INDEX(障害学生情報入力シート!$E:$E,※集計※障害学生情報入力シート!S45,1))</f>
        <v/>
      </c>
      <c r="C359" s="1765"/>
      <c r="D359" s="1265" t="str">
        <f>IF(※集計※障害学生情報入力シート!S45="","",IF(INDEX(障害学生情報入力シート!$G:$G,※集計※障害学生情報入力シート!S45,1)="発達障害","発達障害（診断書あり）",INDEX(障害学生情報入力シート!$G:$G,※集計※障害学生情報入力シート!S45,1)))</f>
        <v/>
      </c>
      <c r="E359" s="1766" t="str">
        <f>IF(※集計※障害学生情報入力シート!S45="","",IF(INDEX(障害学生情報入力シート!$H:$H,※集計※障害学生情報入力シート!S45,1)=0,"",INDEX(障害学生情報入力シート!$H:$H,※集計※障害学生情報入力シート!S45,1)))</f>
        <v/>
      </c>
      <c r="F359" s="1766"/>
      <c r="G359" s="1766"/>
      <c r="H359" s="1766"/>
      <c r="I359" s="1766"/>
      <c r="J359" s="1767" t="str">
        <f>IF(※集計※障害学生情報入力シート!S45="","",INDEX(障害学生情報入力シート!$CU:$CU,※集計※障害学生情報入力シート!S45,1))</f>
        <v/>
      </c>
      <c r="K359" s="1767"/>
      <c r="L359" s="1767"/>
      <c r="M359" s="1767"/>
      <c r="N359" s="1767"/>
      <c r="O359" s="1767"/>
      <c r="P359" s="1767"/>
      <c r="Q359" s="1767"/>
      <c r="R359" s="1767"/>
      <c r="S359" s="1767"/>
      <c r="T359" s="1767"/>
      <c r="U359" s="1767"/>
      <c r="V359" s="1767"/>
      <c r="W359" s="1767"/>
      <c r="X359" s="1767"/>
      <c r="Y359" s="1767"/>
      <c r="Z359" s="1767"/>
      <c r="AA359" s="1767"/>
    </row>
    <row r="360" spans="1:27" ht="15" x14ac:dyDescent="0.4">
      <c r="A360" s="908">
        <v>22</v>
      </c>
      <c r="B360" s="1765" t="str">
        <f>IF(※集計※障害学生情報入力シート!S46="","",INDEX(障害学生情報入力シート!$E:$E,※集計※障害学生情報入力シート!S46,1))</f>
        <v/>
      </c>
      <c r="C360" s="1765"/>
      <c r="D360" s="1265" t="str">
        <f>IF(※集計※障害学生情報入力シート!S46="","",IF(INDEX(障害学生情報入力シート!$G:$G,※集計※障害学生情報入力シート!S46,1)="発達障害","発達障害（診断書あり）",INDEX(障害学生情報入力シート!$G:$G,※集計※障害学生情報入力シート!S46,1)))</f>
        <v/>
      </c>
      <c r="E360" s="1766" t="str">
        <f>IF(※集計※障害学生情報入力シート!S46="","",IF(INDEX(障害学生情報入力シート!$H:$H,※集計※障害学生情報入力シート!S46,1)=0,"",INDEX(障害学生情報入力シート!$H:$H,※集計※障害学生情報入力シート!S46,1)))</f>
        <v/>
      </c>
      <c r="F360" s="1766"/>
      <c r="G360" s="1766"/>
      <c r="H360" s="1766"/>
      <c r="I360" s="1766"/>
      <c r="J360" s="1767" t="str">
        <f>IF(※集計※障害学生情報入力シート!S46="","",INDEX(障害学生情報入力シート!$CU:$CU,※集計※障害学生情報入力シート!S46,1))</f>
        <v/>
      </c>
      <c r="K360" s="1767"/>
      <c r="L360" s="1767"/>
      <c r="M360" s="1767"/>
      <c r="N360" s="1767"/>
      <c r="O360" s="1767"/>
      <c r="P360" s="1767"/>
      <c r="Q360" s="1767"/>
      <c r="R360" s="1767"/>
      <c r="S360" s="1767"/>
      <c r="T360" s="1767"/>
      <c r="U360" s="1767"/>
      <c r="V360" s="1767"/>
      <c r="W360" s="1767"/>
      <c r="X360" s="1767"/>
      <c r="Y360" s="1767"/>
      <c r="Z360" s="1767"/>
      <c r="AA360" s="1767"/>
    </row>
    <row r="361" spans="1:27" ht="15" x14ac:dyDescent="0.4">
      <c r="A361" s="908">
        <v>23</v>
      </c>
      <c r="B361" s="1765" t="str">
        <f>IF(※集計※障害学生情報入力シート!S47="","",INDEX(障害学生情報入力シート!$E:$E,※集計※障害学生情報入力シート!S47,1))</f>
        <v/>
      </c>
      <c r="C361" s="1765"/>
      <c r="D361" s="1265" t="str">
        <f>IF(※集計※障害学生情報入力シート!S47="","",IF(INDEX(障害学生情報入力シート!$G:$G,※集計※障害学生情報入力シート!S47,1)="発達障害","発達障害（診断書あり）",INDEX(障害学生情報入力シート!$G:$G,※集計※障害学生情報入力シート!S47,1)))</f>
        <v/>
      </c>
      <c r="E361" s="1766" t="str">
        <f>IF(※集計※障害学生情報入力シート!S47="","",IF(INDEX(障害学生情報入力シート!$H:$H,※集計※障害学生情報入力シート!S47,1)=0,"",INDEX(障害学生情報入力シート!$H:$H,※集計※障害学生情報入力シート!S47,1)))</f>
        <v/>
      </c>
      <c r="F361" s="1766"/>
      <c r="G361" s="1766"/>
      <c r="H361" s="1766"/>
      <c r="I361" s="1766"/>
      <c r="J361" s="1767" t="str">
        <f>IF(※集計※障害学生情報入力シート!S47="","",INDEX(障害学生情報入力シート!$CU:$CU,※集計※障害学生情報入力シート!S47,1))</f>
        <v/>
      </c>
      <c r="K361" s="1767"/>
      <c r="L361" s="1767"/>
      <c r="M361" s="1767"/>
      <c r="N361" s="1767"/>
      <c r="O361" s="1767"/>
      <c r="P361" s="1767"/>
      <c r="Q361" s="1767"/>
      <c r="R361" s="1767"/>
      <c r="S361" s="1767"/>
      <c r="T361" s="1767"/>
      <c r="U361" s="1767"/>
      <c r="V361" s="1767"/>
      <c r="W361" s="1767"/>
      <c r="X361" s="1767"/>
      <c r="Y361" s="1767"/>
      <c r="Z361" s="1767"/>
      <c r="AA361" s="1767"/>
    </row>
    <row r="362" spans="1:27" ht="15" x14ac:dyDescent="0.4">
      <c r="A362" s="908">
        <v>24</v>
      </c>
      <c r="B362" s="1765" t="str">
        <f>IF(※集計※障害学生情報入力シート!S48="","",INDEX(障害学生情報入力シート!$E:$E,※集計※障害学生情報入力シート!S48,1))</f>
        <v/>
      </c>
      <c r="C362" s="1765"/>
      <c r="D362" s="1265" t="str">
        <f>IF(※集計※障害学生情報入力シート!S48="","",IF(INDEX(障害学生情報入力シート!$G:$G,※集計※障害学生情報入力シート!S48,1)="発達障害","発達障害（診断書あり）",INDEX(障害学生情報入力シート!$G:$G,※集計※障害学生情報入力シート!S48,1)))</f>
        <v/>
      </c>
      <c r="E362" s="1766" t="str">
        <f>IF(※集計※障害学生情報入力シート!S48="","",IF(INDEX(障害学生情報入力シート!$H:$H,※集計※障害学生情報入力シート!S48,1)=0,"",INDEX(障害学生情報入力シート!$H:$H,※集計※障害学生情報入力シート!S48,1)))</f>
        <v/>
      </c>
      <c r="F362" s="1766"/>
      <c r="G362" s="1766"/>
      <c r="H362" s="1766"/>
      <c r="I362" s="1766"/>
      <c r="J362" s="1767" t="str">
        <f>IF(※集計※障害学生情報入力シート!S48="","",INDEX(障害学生情報入力シート!$CU:$CU,※集計※障害学生情報入力シート!S48,1))</f>
        <v/>
      </c>
      <c r="K362" s="1767"/>
      <c r="L362" s="1767"/>
      <c r="M362" s="1767"/>
      <c r="N362" s="1767"/>
      <c r="O362" s="1767"/>
      <c r="P362" s="1767"/>
      <c r="Q362" s="1767"/>
      <c r="R362" s="1767"/>
      <c r="S362" s="1767"/>
      <c r="T362" s="1767"/>
      <c r="U362" s="1767"/>
      <c r="V362" s="1767"/>
      <c r="W362" s="1767"/>
      <c r="X362" s="1767"/>
      <c r="Y362" s="1767"/>
      <c r="Z362" s="1767"/>
      <c r="AA362" s="1767"/>
    </row>
    <row r="363" spans="1:27" ht="15" x14ac:dyDescent="0.4">
      <c r="A363" s="908">
        <v>25</v>
      </c>
      <c r="B363" s="1765" t="str">
        <f>IF(※集計※障害学生情報入力シート!S49="","",INDEX(障害学生情報入力シート!$E:$E,※集計※障害学生情報入力シート!S49,1))</f>
        <v/>
      </c>
      <c r="C363" s="1765"/>
      <c r="D363" s="1265" t="str">
        <f>IF(※集計※障害学生情報入力シート!S49="","",IF(INDEX(障害学生情報入力シート!$G:$G,※集計※障害学生情報入力シート!S49,1)="発達障害","発達障害（診断書あり）",INDEX(障害学生情報入力シート!$G:$G,※集計※障害学生情報入力シート!S49,1)))</f>
        <v/>
      </c>
      <c r="E363" s="1766" t="str">
        <f>IF(※集計※障害学生情報入力シート!S49="","",IF(INDEX(障害学生情報入力シート!$H:$H,※集計※障害学生情報入力シート!S49,1)=0,"",INDEX(障害学生情報入力シート!$H:$H,※集計※障害学生情報入力シート!S49,1)))</f>
        <v/>
      </c>
      <c r="F363" s="1766"/>
      <c r="G363" s="1766"/>
      <c r="H363" s="1766"/>
      <c r="I363" s="1766"/>
      <c r="J363" s="1767" t="str">
        <f>IF(※集計※障害学生情報入力シート!S49="","",INDEX(障害学生情報入力シート!$CU:$CU,※集計※障害学生情報入力シート!S49,1))</f>
        <v/>
      </c>
      <c r="K363" s="1767"/>
      <c r="L363" s="1767"/>
      <c r="M363" s="1767"/>
      <c r="N363" s="1767"/>
      <c r="O363" s="1767"/>
      <c r="P363" s="1767"/>
      <c r="Q363" s="1767"/>
      <c r="R363" s="1767"/>
      <c r="S363" s="1767"/>
      <c r="T363" s="1767"/>
      <c r="U363" s="1767"/>
      <c r="V363" s="1767"/>
      <c r="W363" s="1767"/>
      <c r="X363" s="1767"/>
      <c r="Y363" s="1767"/>
      <c r="Z363" s="1767"/>
      <c r="AA363" s="1767"/>
    </row>
    <row r="364" spans="1:27" ht="15" x14ac:dyDescent="0.4">
      <c r="A364" s="908">
        <v>26</v>
      </c>
      <c r="B364" s="1765" t="str">
        <f>IF(※集計※障害学生情報入力シート!S50="","",INDEX(障害学生情報入力シート!$E:$E,※集計※障害学生情報入力シート!S50,1))</f>
        <v/>
      </c>
      <c r="C364" s="1765"/>
      <c r="D364" s="1265" t="str">
        <f>IF(※集計※障害学生情報入力シート!S50="","",IF(INDEX(障害学生情報入力シート!$G:$G,※集計※障害学生情報入力シート!S50,1)="発達障害","発達障害（診断書あり）",INDEX(障害学生情報入力シート!$G:$G,※集計※障害学生情報入力シート!S50,1)))</f>
        <v/>
      </c>
      <c r="E364" s="1766" t="str">
        <f>IF(※集計※障害学生情報入力シート!S50="","",IF(INDEX(障害学生情報入力シート!$H:$H,※集計※障害学生情報入力シート!S50,1)=0,"",INDEX(障害学生情報入力シート!$H:$H,※集計※障害学生情報入力シート!S50,1)))</f>
        <v/>
      </c>
      <c r="F364" s="1766"/>
      <c r="G364" s="1766"/>
      <c r="H364" s="1766"/>
      <c r="I364" s="1766"/>
      <c r="J364" s="1767" t="str">
        <f>IF(※集計※障害学生情報入力シート!S50="","",INDEX(障害学生情報入力シート!$CU:$CU,※集計※障害学生情報入力シート!S50,1))</f>
        <v/>
      </c>
      <c r="K364" s="1767"/>
      <c r="L364" s="1767"/>
      <c r="M364" s="1767"/>
      <c r="N364" s="1767"/>
      <c r="O364" s="1767"/>
      <c r="P364" s="1767"/>
      <c r="Q364" s="1767"/>
      <c r="R364" s="1767"/>
      <c r="S364" s="1767"/>
      <c r="T364" s="1767"/>
      <c r="U364" s="1767"/>
      <c r="V364" s="1767"/>
      <c r="W364" s="1767"/>
      <c r="X364" s="1767"/>
      <c r="Y364" s="1767"/>
      <c r="Z364" s="1767"/>
      <c r="AA364" s="1767"/>
    </row>
    <row r="365" spans="1:27" ht="15" x14ac:dyDescent="0.4">
      <c r="A365" s="908">
        <v>27</v>
      </c>
      <c r="B365" s="1765" t="str">
        <f>IF(※集計※障害学生情報入力シート!S51="","",INDEX(障害学生情報入力シート!$E:$E,※集計※障害学生情報入力シート!S51,1))</f>
        <v/>
      </c>
      <c r="C365" s="1765"/>
      <c r="D365" s="1265" t="str">
        <f>IF(※集計※障害学生情報入力シート!S51="","",IF(INDEX(障害学生情報入力シート!$G:$G,※集計※障害学生情報入力シート!S51,1)="発達障害","発達障害（診断書あり）",INDEX(障害学生情報入力シート!$G:$G,※集計※障害学生情報入力シート!S51,1)))</f>
        <v/>
      </c>
      <c r="E365" s="1766" t="str">
        <f>IF(※集計※障害学生情報入力シート!S51="","",IF(INDEX(障害学生情報入力シート!$H:$H,※集計※障害学生情報入力シート!S51,1)=0,"",INDEX(障害学生情報入力シート!$H:$H,※集計※障害学生情報入力シート!S51,1)))</f>
        <v/>
      </c>
      <c r="F365" s="1766"/>
      <c r="G365" s="1766"/>
      <c r="H365" s="1766"/>
      <c r="I365" s="1766"/>
      <c r="J365" s="1767" t="str">
        <f>IF(※集計※障害学生情報入力シート!S51="","",INDEX(障害学生情報入力シート!$CU:$CU,※集計※障害学生情報入力シート!S51,1))</f>
        <v/>
      </c>
      <c r="K365" s="1767"/>
      <c r="L365" s="1767"/>
      <c r="M365" s="1767"/>
      <c r="N365" s="1767"/>
      <c r="O365" s="1767"/>
      <c r="P365" s="1767"/>
      <c r="Q365" s="1767"/>
      <c r="R365" s="1767"/>
      <c r="S365" s="1767"/>
      <c r="T365" s="1767"/>
      <c r="U365" s="1767"/>
      <c r="V365" s="1767"/>
      <c r="W365" s="1767"/>
      <c r="X365" s="1767"/>
      <c r="Y365" s="1767"/>
      <c r="Z365" s="1767"/>
      <c r="AA365" s="1767"/>
    </row>
    <row r="366" spans="1:27" ht="15" x14ac:dyDescent="0.4">
      <c r="A366" s="908">
        <v>28</v>
      </c>
      <c r="B366" s="1765" t="str">
        <f>IF(※集計※障害学生情報入力シート!S52="","",INDEX(障害学生情報入力シート!$E:$E,※集計※障害学生情報入力シート!S52,1))</f>
        <v/>
      </c>
      <c r="C366" s="1765"/>
      <c r="D366" s="1265" t="str">
        <f>IF(※集計※障害学生情報入力シート!S52="","",IF(INDEX(障害学生情報入力シート!$G:$G,※集計※障害学生情報入力シート!S52,1)="発達障害","発達障害（診断書あり）",INDEX(障害学生情報入力シート!$G:$G,※集計※障害学生情報入力シート!S52,1)))</f>
        <v/>
      </c>
      <c r="E366" s="1766" t="str">
        <f>IF(※集計※障害学生情報入力シート!S52="","",IF(INDEX(障害学生情報入力シート!$H:$H,※集計※障害学生情報入力シート!S52,1)=0,"",INDEX(障害学生情報入力シート!$H:$H,※集計※障害学生情報入力シート!S52,1)))</f>
        <v/>
      </c>
      <c r="F366" s="1766"/>
      <c r="G366" s="1766"/>
      <c r="H366" s="1766"/>
      <c r="I366" s="1766"/>
      <c r="J366" s="1767" t="str">
        <f>IF(※集計※障害学生情報入力シート!S52="","",INDEX(障害学生情報入力シート!$CU:$CU,※集計※障害学生情報入力シート!S52,1))</f>
        <v/>
      </c>
      <c r="K366" s="1767"/>
      <c r="L366" s="1767"/>
      <c r="M366" s="1767"/>
      <c r="N366" s="1767"/>
      <c r="O366" s="1767"/>
      <c r="P366" s="1767"/>
      <c r="Q366" s="1767"/>
      <c r="R366" s="1767"/>
      <c r="S366" s="1767"/>
      <c r="T366" s="1767"/>
      <c r="U366" s="1767"/>
      <c r="V366" s="1767"/>
      <c r="W366" s="1767"/>
      <c r="X366" s="1767"/>
      <c r="Y366" s="1767"/>
      <c r="Z366" s="1767"/>
      <c r="AA366" s="1767"/>
    </row>
    <row r="367" spans="1:27" ht="15" x14ac:dyDescent="0.4">
      <c r="A367" s="908">
        <v>29</v>
      </c>
      <c r="B367" s="1765" t="str">
        <f>IF(※集計※障害学生情報入力シート!S53="","",INDEX(障害学生情報入力シート!$E:$E,※集計※障害学生情報入力シート!S53,1))</f>
        <v/>
      </c>
      <c r="C367" s="1765"/>
      <c r="D367" s="1265" t="str">
        <f>IF(※集計※障害学生情報入力シート!S53="","",IF(INDEX(障害学生情報入力シート!$G:$G,※集計※障害学生情報入力シート!S53,1)="発達障害","発達障害（診断書あり）",INDEX(障害学生情報入力シート!$G:$G,※集計※障害学生情報入力シート!S53,1)))</f>
        <v/>
      </c>
      <c r="E367" s="1766" t="str">
        <f>IF(※集計※障害学生情報入力シート!S53="","",IF(INDEX(障害学生情報入力シート!$H:$H,※集計※障害学生情報入力シート!S53,1)=0,"",INDEX(障害学生情報入力シート!$H:$H,※集計※障害学生情報入力シート!S53,1)))</f>
        <v/>
      </c>
      <c r="F367" s="1766"/>
      <c r="G367" s="1766"/>
      <c r="H367" s="1766"/>
      <c r="I367" s="1766"/>
      <c r="J367" s="1767" t="str">
        <f>IF(※集計※障害学生情報入力シート!S53="","",INDEX(障害学生情報入力シート!$CU:$CU,※集計※障害学生情報入力シート!S53,1))</f>
        <v/>
      </c>
      <c r="K367" s="1767"/>
      <c r="L367" s="1767"/>
      <c r="M367" s="1767"/>
      <c r="N367" s="1767"/>
      <c r="O367" s="1767"/>
      <c r="P367" s="1767"/>
      <c r="Q367" s="1767"/>
      <c r="R367" s="1767"/>
      <c r="S367" s="1767"/>
      <c r="T367" s="1767"/>
      <c r="U367" s="1767"/>
      <c r="V367" s="1767"/>
      <c r="W367" s="1767"/>
      <c r="X367" s="1767"/>
      <c r="Y367" s="1767"/>
      <c r="Z367" s="1767"/>
      <c r="AA367" s="1767"/>
    </row>
    <row r="368" spans="1:27" ht="15" x14ac:dyDescent="0.4">
      <c r="A368" s="908">
        <v>30</v>
      </c>
      <c r="B368" s="1765" t="str">
        <f>IF(※集計※障害学生情報入力シート!S54="","",INDEX(障害学生情報入力シート!$E:$E,※集計※障害学生情報入力シート!S54,1))</f>
        <v/>
      </c>
      <c r="C368" s="1765"/>
      <c r="D368" s="1265" t="str">
        <f>IF(※集計※障害学生情報入力シート!S54="","",IF(INDEX(障害学生情報入力シート!$G:$G,※集計※障害学生情報入力シート!S54,1)="発達障害","発達障害（診断書あり）",INDEX(障害学生情報入力シート!$G:$G,※集計※障害学生情報入力シート!S54,1)))</f>
        <v/>
      </c>
      <c r="E368" s="1766" t="str">
        <f>IF(※集計※障害学生情報入力シート!S54="","",IF(INDEX(障害学生情報入力シート!$H:$H,※集計※障害学生情報入力シート!S54,1)=0,"",INDEX(障害学生情報入力シート!$H:$H,※集計※障害学生情報入力シート!S54,1)))</f>
        <v/>
      </c>
      <c r="F368" s="1766"/>
      <c r="G368" s="1766"/>
      <c r="H368" s="1766"/>
      <c r="I368" s="1766"/>
      <c r="J368" s="1767" t="str">
        <f>IF(※集計※障害学生情報入力シート!S54="","",INDEX(障害学生情報入力シート!$CU:$CU,※集計※障害学生情報入力シート!S54,1))</f>
        <v/>
      </c>
      <c r="K368" s="1767"/>
      <c r="L368" s="1767"/>
      <c r="M368" s="1767"/>
      <c r="N368" s="1767"/>
      <c r="O368" s="1767"/>
      <c r="P368" s="1767"/>
      <c r="Q368" s="1767"/>
      <c r="R368" s="1767"/>
      <c r="S368" s="1767"/>
      <c r="T368" s="1767"/>
      <c r="U368" s="1767"/>
      <c r="V368" s="1767"/>
      <c r="W368" s="1767"/>
      <c r="X368" s="1767"/>
      <c r="Y368" s="1767"/>
      <c r="Z368" s="1767"/>
      <c r="AA368" s="1767"/>
    </row>
    <row r="369" spans="1:27" ht="15" x14ac:dyDescent="0.4">
      <c r="A369" s="908">
        <v>31</v>
      </c>
      <c r="B369" s="1765" t="str">
        <f>IF(※集計※障害学生情報入力シート!S55="","",INDEX(障害学生情報入力シート!$E:$E,※集計※障害学生情報入力シート!S55,1))</f>
        <v/>
      </c>
      <c r="C369" s="1765"/>
      <c r="D369" s="1265" t="str">
        <f>IF(※集計※障害学生情報入力シート!S55="","",IF(INDEX(障害学生情報入力シート!$G:$G,※集計※障害学生情報入力シート!S55,1)="発達障害","発達障害（診断書あり）",INDEX(障害学生情報入力シート!$G:$G,※集計※障害学生情報入力シート!S55,1)))</f>
        <v/>
      </c>
      <c r="E369" s="1766" t="str">
        <f>IF(※集計※障害学生情報入力シート!S55="","",IF(INDEX(障害学生情報入力シート!$H:$H,※集計※障害学生情報入力シート!S55,1)=0,"",INDEX(障害学生情報入力シート!$H:$H,※集計※障害学生情報入力シート!S55,1)))</f>
        <v/>
      </c>
      <c r="F369" s="1766"/>
      <c r="G369" s="1766"/>
      <c r="H369" s="1766"/>
      <c r="I369" s="1766"/>
      <c r="J369" s="1767" t="str">
        <f>IF(※集計※障害学生情報入力シート!S55="","",INDEX(障害学生情報入力シート!$CU:$CU,※集計※障害学生情報入力シート!S55,1))</f>
        <v/>
      </c>
      <c r="K369" s="1767"/>
      <c r="L369" s="1767"/>
      <c r="M369" s="1767"/>
      <c r="N369" s="1767"/>
      <c r="O369" s="1767"/>
      <c r="P369" s="1767"/>
      <c r="Q369" s="1767"/>
      <c r="R369" s="1767"/>
      <c r="S369" s="1767"/>
      <c r="T369" s="1767"/>
      <c r="U369" s="1767"/>
      <c r="V369" s="1767"/>
      <c r="W369" s="1767"/>
      <c r="X369" s="1767"/>
      <c r="Y369" s="1767"/>
      <c r="Z369" s="1767"/>
      <c r="AA369" s="1767"/>
    </row>
    <row r="370" spans="1:27" ht="15" x14ac:dyDescent="0.4">
      <c r="A370" s="908">
        <v>32</v>
      </c>
      <c r="B370" s="1765" t="str">
        <f>IF(※集計※障害学生情報入力シート!S56="","",INDEX(障害学生情報入力シート!$E:$E,※集計※障害学生情報入力シート!S56,1))</f>
        <v/>
      </c>
      <c r="C370" s="1765"/>
      <c r="D370" s="1265" t="str">
        <f>IF(※集計※障害学生情報入力シート!S56="","",IF(INDEX(障害学生情報入力シート!$G:$G,※集計※障害学生情報入力シート!S56,1)="発達障害","発達障害（診断書あり）",INDEX(障害学生情報入力シート!$G:$G,※集計※障害学生情報入力シート!S56,1)))</f>
        <v/>
      </c>
      <c r="E370" s="1766" t="str">
        <f>IF(※集計※障害学生情報入力シート!S56="","",IF(INDEX(障害学生情報入力シート!$H:$H,※集計※障害学生情報入力シート!S56,1)=0,"",INDEX(障害学生情報入力シート!$H:$H,※集計※障害学生情報入力シート!S56,1)))</f>
        <v/>
      </c>
      <c r="F370" s="1766"/>
      <c r="G370" s="1766"/>
      <c r="H370" s="1766"/>
      <c r="I370" s="1766"/>
      <c r="J370" s="1767" t="str">
        <f>IF(※集計※障害学生情報入力シート!S56="","",INDEX(障害学生情報入力シート!$CU:$CU,※集計※障害学生情報入力シート!S56,1))</f>
        <v/>
      </c>
      <c r="K370" s="1767"/>
      <c r="L370" s="1767"/>
      <c r="M370" s="1767"/>
      <c r="N370" s="1767"/>
      <c r="O370" s="1767"/>
      <c r="P370" s="1767"/>
      <c r="Q370" s="1767"/>
      <c r="R370" s="1767"/>
      <c r="S370" s="1767"/>
      <c r="T370" s="1767"/>
      <c r="U370" s="1767"/>
      <c r="V370" s="1767"/>
      <c r="W370" s="1767"/>
      <c r="X370" s="1767"/>
      <c r="Y370" s="1767"/>
      <c r="Z370" s="1767"/>
      <c r="AA370" s="1767"/>
    </row>
    <row r="371" spans="1:27" ht="15" x14ac:dyDescent="0.4">
      <c r="A371" s="908">
        <v>33</v>
      </c>
      <c r="B371" s="1765" t="str">
        <f>IF(※集計※障害学生情報入力シート!S57="","",INDEX(障害学生情報入力シート!$E:$E,※集計※障害学生情報入力シート!S57,1))</f>
        <v/>
      </c>
      <c r="C371" s="1765"/>
      <c r="D371" s="1265" t="str">
        <f>IF(※集計※障害学生情報入力シート!S57="","",IF(INDEX(障害学生情報入力シート!$G:$G,※集計※障害学生情報入力シート!S57,1)="発達障害","発達障害（診断書あり）",INDEX(障害学生情報入力シート!$G:$G,※集計※障害学生情報入力シート!S57,1)))</f>
        <v/>
      </c>
      <c r="E371" s="1766" t="str">
        <f>IF(※集計※障害学生情報入力シート!S57="","",IF(INDEX(障害学生情報入力シート!$H:$H,※集計※障害学生情報入力シート!S57,1)=0,"",INDEX(障害学生情報入力シート!$H:$H,※集計※障害学生情報入力シート!S57,1)))</f>
        <v/>
      </c>
      <c r="F371" s="1766"/>
      <c r="G371" s="1766"/>
      <c r="H371" s="1766"/>
      <c r="I371" s="1766"/>
      <c r="J371" s="1767" t="str">
        <f>IF(※集計※障害学生情報入力シート!S57="","",INDEX(障害学生情報入力シート!$CU:$CU,※集計※障害学生情報入力シート!S57,1))</f>
        <v/>
      </c>
      <c r="K371" s="1767"/>
      <c r="L371" s="1767"/>
      <c r="M371" s="1767"/>
      <c r="N371" s="1767"/>
      <c r="O371" s="1767"/>
      <c r="P371" s="1767"/>
      <c r="Q371" s="1767"/>
      <c r="R371" s="1767"/>
      <c r="S371" s="1767"/>
      <c r="T371" s="1767"/>
      <c r="U371" s="1767"/>
      <c r="V371" s="1767"/>
      <c r="W371" s="1767"/>
      <c r="X371" s="1767"/>
      <c r="Y371" s="1767"/>
      <c r="Z371" s="1767"/>
      <c r="AA371" s="1767"/>
    </row>
    <row r="372" spans="1:27" ht="15" x14ac:dyDescent="0.4">
      <c r="A372" s="908">
        <v>34</v>
      </c>
      <c r="B372" s="1765" t="str">
        <f>IF(※集計※障害学生情報入力シート!S58="","",INDEX(障害学生情報入力シート!$E:$E,※集計※障害学生情報入力シート!S58,1))</f>
        <v/>
      </c>
      <c r="C372" s="1765"/>
      <c r="D372" s="1265" t="str">
        <f>IF(※集計※障害学生情報入力シート!S58="","",IF(INDEX(障害学生情報入力シート!$G:$G,※集計※障害学生情報入力シート!S58,1)="発達障害","発達障害（診断書あり）",INDEX(障害学生情報入力シート!$G:$G,※集計※障害学生情報入力シート!S58,1)))</f>
        <v/>
      </c>
      <c r="E372" s="1766" t="str">
        <f>IF(※集計※障害学生情報入力シート!S58="","",IF(INDEX(障害学生情報入力シート!$H:$H,※集計※障害学生情報入力シート!S58,1)=0,"",INDEX(障害学生情報入力シート!$H:$H,※集計※障害学生情報入力シート!S58,1)))</f>
        <v/>
      </c>
      <c r="F372" s="1766"/>
      <c r="G372" s="1766"/>
      <c r="H372" s="1766"/>
      <c r="I372" s="1766"/>
      <c r="J372" s="1767" t="str">
        <f>IF(※集計※障害学生情報入力シート!S58="","",INDEX(障害学生情報入力シート!$CU:$CU,※集計※障害学生情報入力シート!S58,1))</f>
        <v/>
      </c>
      <c r="K372" s="1767"/>
      <c r="L372" s="1767"/>
      <c r="M372" s="1767"/>
      <c r="N372" s="1767"/>
      <c r="O372" s="1767"/>
      <c r="P372" s="1767"/>
      <c r="Q372" s="1767"/>
      <c r="R372" s="1767"/>
      <c r="S372" s="1767"/>
      <c r="T372" s="1767"/>
      <c r="U372" s="1767"/>
      <c r="V372" s="1767"/>
      <c r="W372" s="1767"/>
      <c r="X372" s="1767"/>
      <c r="Y372" s="1767"/>
      <c r="Z372" s="1767"/>
      <c r="AA372" s="1767"/>
    </row>
    <row r="373" spans="1:27" ht="15" x14ac:dyDescent="0.4">
      <c r="A373" s="908">
        <v>35</v>
      </c>
      <c r="B373" s="1765" t="str">
        <f>IF(※集計※障害学生情報入力シート!S59="","",INDEX(障害学生情報入力シート!$E:$E,※集計※障害学生情報入力シート!S59,1))</f>
        <v/>
      </c>
      <c r="C373" s="1765"/>
      <c r="D373" s="1265" t="str">
        <f>IF(※集計※障害学生情報入力シート!S59="","",IF(INDEX(障害学生情報入力シート!$G:$G,※集計※障害学生情報入力シート!S59,1)="発達障害","発達障害（診断書あり）",INDEX(障害学生情報入力シート!$G:$G,※集計※障害学生情報入力シート!S59,1)))</f>
        <v/>
      </c>
      <c r="E373" s="1766" t="str">
        <f>IF(※集計※障害学生情報入力シート!S59="","",IF(INDEX(障害学生情報入力シート!$H:$H,※集計※障害学生情報入力シート!S59,1)=0,"",INDEX(障害学生情報入力シート!$H:$H,※集計※障害学生情報入力シート!S59,1)))</f>
        <v/>
      </c>
      <c r="F373" s="1766"/>
      <c r="G373" s="1766"/>
      <c r="H373" s="1766"/>
      <c r="I373" s="1766"/>
      <c r="J373" s="1767" t="str">
        <f>IF(※集計※障害学生情報入力シート!S59="","",INDEX(障害学生情報入力シート!$CU:$CU,※集計※障害学生情報入力シート!S59,1))</f>
        <v/>
      </c>
      <c r="K373" s="1767"/>
      <c r="L373" s="1767"/>
      <c r="M373" s="1767"/>
      <c r="N373" s="1767"/>
      <c r="O373" s="1767"/>
      <c r="P373" s="1767"/>
      <c r="Q373" s="1767"/>
      <c r="R373" s="1767"/>
      <c r="S373" s="1767"/>
      <c r="T373" s="1767"/>
      <c r="U373" s="1767"/>
      <c r="V373" s="1767"/>
      <c r="W373" s="1767"/>
      <c r="X373" s="1767"/>
      <c r="Y373" s="1767"/>
      <c r="Z373" s="1767"/>
      <c r="AA373" s="1767"/>
    </row>
    <row r="374" spans="1:27" ht="15" x14ac:dyDescent="0.4">
      <c r="A374" s="908">
        <v>36</v>
      </c>
      <c r="B374" s="1765" t="str">
        <f>IF(※集計※障害学生情報入力シート!S60="","",INDEX(障害学生情報入力シート!$E:$E,※集計※障害学生情報入力シート!S60,1))</f>
        <v/>
      </c>
      <c r="C374" s="1765"/>
      <c r="D374" s="1265" t="str">
        <f>IF(※集計※障害学生情報入力シート!S60="","",IF(INDEX(障害学生情報入力シート!$G:$G,※集計※障害学生情報入力シート!S60,1)="発達障害","発達障害（診断書あり）",INDEX(障害学生情報入力シート!$G:$G,※集計※障害学生情報入力シート!S60,1)))</f>
        <v/>
      </c>
      <c r="E374" s="1766" t="str">
        <f>IF(※集計※障害学生情報入力シート!S60="","",IF(INDEX(障害学生情報入力シート!$H:$H,※集計※障害学生情報入力シート!S60,1)=0,"",INDEX(障害学生情報入力シート!$H:$H,※集計※障害学生情報入力シート!S60,1)))</f>
        <v/>
      </c>
      <c r="F374" s="1766"/>
      <c r="G374" s="1766"/>
      <c r="H374" s="1766"/>
      <c r="I374" s="1766"/>
      <c r="J374" s="1767" t="str">
        <f>IF(※集計※障害学生情報入力シート!S60="","",INDEX(障害学生情報入力シート!$CU:$CU,※集計※障害学生情報入力シート!S60,1))</f>
        <v/>
      </c>
      <c r="K374" s="1767"/>
      <c r="L374" s="1767"/>
      <c r="M374" s="1767"/>
      <c r="N374" s="1767"/>
      <c r="O374" s="1767"/>
      <c r="P374" s="1767"/>
      <c r="Q374" s="1767"/>
      <c r="R374" s="1767"/>
      <c r="S374" s="1767"/>
      <c r="T374" s="1767"/>
      <c r="U374" s="1767"/>
      <c r="V374" s="1767"/>
      <c r="W374" s="1767"/>
      <c r="X374" s="1767"/>
      <c r="Y374" s="1767"/>
      <c r="Z374" s="1767"/>
      <c r="AA374" s="1767"/>
    </row>
    <row r="375" spans="1:27" ht="15" x14ac:dyDescent="0.4">
      <c r="A375" s="908">
        <v>37</v>
      </c>
      <c r="B375" s="1765" t="str">
        <f>IF(※集計※障害学生情報入力シート!S61="","",INDEX(障害学生情報入力シート!$E:$E,※集計※障害学生情報入力シート!S61,1))</f>
        <v/>
      </c>
      <c r="C375" s="1765"/>
      <c r="D375" s="1265" t="str">
        <f>IF(※集計※障害学生情報入力シート!S61="","",IF(INDEX(障害学生情報入力シート!$G:$G,※集計※障害学生情報入力シート!S61,1)="発達障害","発達障害（診断書あり）",INDEX(障害学生情報入力シート!$G:$G,※集計※障害学生情報入力シート!S61,1)))</f>
        <v/>
      </c>
      <c r="E375" s="1766" t="str">
        <f>IF(※集計※障害学生情報入力シート!S61="","",IF(INDEX(障害学生情報入力シート!$H:$H,※集計※障害学生情報入力シート!S61,1)=0,"",INDEX(障害学生情報入力シート!$H:$H,※集計※障害学生情報入力シート!S61,1)))</f>
        <v/>
      </c>
      <c r="F375" s="1766"/>
      <c r="G375" s="1766"/>
      <c r="H375" s="1766"/>
      <c r="I375" s="1766"/>
      <c r="J375" s="1767" t="str">
        <f>IF(※集計※障害学生情報入力シート!S61="","",INDEX(障害学生情報入力シート!$CU:$CU,※集計※障害学生情報入力シート!S61,1))</f>
        <v/>
      </c>
      <c r="K375" s="1767"/>
      <c r="L375" s="1767"/>
      <c r="M375" s="1767"/>
      <c r="N375" s="1767"/>
      <c r="O375" s="1767"/>
      <c r="P375" s="1767"/>
      <c r="Q375" s="1767"/>
      <c r="R375" s="1767"/>
      <c r="S375" s="1767"/>
      <c r="T375" s="1767"/>
      <c r="U375" s="1767"/>
      <c r="V375" s="1767"/>
      <c r="W375" s="1767"/>
      <c r="X375" s="1767"/>
      <c r="Y375" s="1767"/>
      <c r="Z375" s="1767"/>
      <c r="AA375" s="1767"/>
    </row>
    <row r="376" spans="1:27" ht="15" x14ac:dyDescent="0.4">
      <c r="A376" s="908">
        <v>38</v>
      </c>
      <c r="B376" s="1765" t="str">
        <f>IF(※集計※障害学生情報入力シート!S62="","",INDEX(障害学生情報入力シート!$E:$E,※集計※障害学生情報入力シート!S62,1))</f>
        <v/>
      </c>
      <c r="C376" s="1765"/>
      <c r="D376" s="1265" t="str">
        <f>IF(※集計※障害学生情報入力シート!S62="","",IF(INDEX(障害学生情報入力シート!$G:$G,※集計※障害学生情報入力シート!S62,1)="発達障害","発達障害（診断書あり）",INDEX(障害学生情報入力シート!$G:$G,※集計※障害学生情報入力シート!S62,1)))</f>
        <v/>
      </c>
      <c r="E376" s="1766" t="str">
        <f>IF(※集計※障害学生情報入力シート!S62="","",IF(INDEX(障害学生情報入力シート!$H:$H,※集計※障害学生情報入力シート!S62,1)=0,"",INDEX(障害学生情報入力シート!$H:$H,※集計※障害学生情報入力シート!S62,1)))</f>
        <v/>
      </c>
      <c r="F376" s="1766"/>
      <c r="G376" s="1766"/>
      <c r="H376" s="1766"/>
      <c r="I376" s="1766"/>
      <c r="J376" s="1767" t="str">
        <f>IF(※集計※障害学生情報入力シート!S62="","",INDEX(障害学生情報入力シート!$CU:$CU,※集計※障害学生情報入力シート!S62,1))</f>
        <v/>
      </c>
      <c r="K376" s="1767"/>
      <c r="L376" s="1767"/>
      <c r="M376" s="1767"/>
      <c r="N376" s="1767"/>
      <c r="O376" s="1767"/>
      <c r="P376" s="1767"/>
      <c r="Q376" s="1767"/>
      <c r="R376" s="1767"/>
      <c r="S376" s="1767"/>
      <c r="T376" s="1767"/>
      <c r="U376" s="1767"/>
      <c r="V376" s="1767"/>
      <c r="W376" s="1767"/>
      <c r="X376" s="1767"/>
      <c r="Y376" s="1767"/>
      <c r="Z376" s="1767"/>
      <c r="AA376" s="1767"/>
    </row>
    <row r="377" spans="1:27" ht="15" x14ac:dyDescent="0.4">
      <c r="A377" s="908">
        <v>39</v>
      </c>
      <c r="B377" s="1765" t="str">
        <f>IF(※集計※障害学生情報入力シート!S63="","",INDEX(障害学生情報入力シート!$E:$E,※集計※障害学生情報入力シート!S63,1))</f>
        <v/>
      </c>
      <c r="C377" s="1765"/>
      <c r="D377" s="1265" t="str">
        <f>IF(※集計※障害学生情報入力シート!S63="","",IF(INDEX(障害学生情報入力シート!$G:$G,※集計※障害学生情報入力シート!S63,1)="発達障害","発達障害（診断書あり）",INDEX(障害学生情報入力シート!$G:$G,※集計※障害学生情報入力シート!S63,1)))</f>
        <v/>
      </c>
      <c r="E377" s="1766" t="str">
        <f>IF(※集計※障害学生情報入力シート!S63="","",IF(INDEX(障害学生情報入力シート!$H:$H,※集計※障害学生情報入力シート!S63,1)=0,"",INDEX(障害学生情報入力シート!$H:$H,※集計※障害学生情報入力シート!S63,1)))</f>
        <v/>
      </c>
      <c r="F377" s="1766"/>
      <c r="G377" s="1766"/>
      <c r="H377" s="1766"/>
      <c r="I377" s="1766"/>
      <c r="J377" s="1767" t="str">
        <f>IF(※集計※障害学生情報入力シート!S63="","",INDEX(障害学生情報入力シート!$CU:$CU,※集計※障害学生情報入力シート!S63,1))</f>
        <v/>
      </c>
      <c r="K377" s="1767"/>
      <c r="L377" s="1767"/>
      <c r="M377" s="1767"/>
      <c r="N377" s="1767"/>
      <c r="O377" s="1767"/>
      <c r="P377" s="1767"/>
      <c r="Q377" s="1767"/>
      <c r="R377" s="1767"/>
      <c r="S377" s="1767"/>
      <c r="T377" s="1767"/>
      <c r="U377" s="1767"/>
      <c r="V377" s="1767"/>
      <c r="W377" s="1767"/>
      <c r="X377" s="1767"/>
      <c r="Y377" s="1767"/>
      <c r="Z377" s="1767"/>
      <c r="AA377" s="1767"/>
    </row>
    <row r="378" spans="1:27" ht="15" x14ac:dyDescent="0.4">
      <c r="A378" s="908">
        <v>40</v>
      </c>
      <c r="B378" s="1765" t="str">
        <f>IF(※集計※障害学生情報入力シート!S64="","",INDEX(障害学生情報入力シート!$E:$E,※集計※障害学生情報入力シート!S64,1))</f>
        <v/>
      </c>
      <c r="C378" s="1765"/>
      <c r="D378" s="1265" t="str">
        <f>IF(※集計※障害学生情報入力シート!S64="","",IF(INDEX(障害学生情報入力シート!$G:$G,※集計※障害学生情報入力シート!S64,1)="発達障害","発達障害（診断書あり）",INDEX(障害学生情報入力シート!$G:$G,※集計※障害学生情報入力シート!S64,1)))</f>
        <v/>
      </c>
      <c r="E378" s="1766" t="str">
        <f>IF(※集計※障害学生情報入力シート!S64="","",IF(INDEX(障害学生情報入力シート!$H:$H,※集計※障害学生情報入力シート!S64,1)=0,"",INDEX(障害学生情報入力シート!$H:$H,※集計※障害学生情報入力シート!S64,1)))</f>
        <v/>
      </c>
      <c r="F378" s="1766"/>
      <c r="G378" s="1766"/>
      <c r="H378" s="1766"/>
      <c r="I378" s="1766"/>
      <c r="J378" s="1767" t="str">
        <f>IF(※集計※障害学生情報入力シート!S64="","",INDEX(障害学生情報入力シート!$CU:$CU,※集計※障害学生情報入力シート!S64,1))</f>
        <v/>
      </c>
      <c r="K378" s="1767"/>
      <c r="L378" s="1767"/>
      <c r="M378" s="1767"/>
      <c r="N378" s="1767"/>
      <c r="O378" s="1767"/>
      <c r="P378" s="1767"/>
      <c r="Q378" s="1767"/>
      <c r="R378" s="1767"/>
      <c r="S378" s="1767"/>
      <c r="T378" s="1767"/>
      <c r="U378" s="1767"/>
      <c r="V378" s="1767"/>
      <c r="W378" s="1767"/>
      <c r="X378" s="1767"/>
      <c r="Y378" s="1767"/>
      <c r="Z378" s="1767"/>
      <c r="AA378" s="1767"/>
    </row>
    <row r="379" spans="1:27" ht="15" x14ac:dyDescent="0.4">
      <c r="A379" s="908">
        <v>41</v>
      </c>
      <c r="B379" s="1765" t="str">
        <f>IF(※集計※障害学生情報入力シート!S65="","",INDEX(障害学生情報入力シート!$E:$E,※集計※障害学生情報入力シート!S65,1))</f>
        <v/>
      </c>
      <c r="C379" s="1765"/>
      <c r="D379" s="1265" t="str">
        <f>IF(※集計※障害学生情報入力シート!S65="","",IF(INDEX(障害学生情報入力シート!$G:$G,※集計※障害学生情報入力シート!S65,1)="発達障害","発達障害（診断書あり）",INDEX(障害学生情報入力シート!$G:$G,※集計※障害学生情報入力シート!S65,1)))</f>
        <v/>
      </c>
      <c r="E379" s="1766" t="str">
        <f>IF(※集計※障害学生情報入力シート!S65="","",IF(INDEX(障害学生情報入力シート!$H:$H,※集計※障害学生情報入力シート!S65,1)=0,"",INDEX(障害学生情報入力シート!$H:$H,※集計※障害学生情報入力シート!S65,1)))</f>
        <v/>
      </c>
      <c r="F379" s="1766"/>
      <c r="G379" s="1766"/>
      <c r="H379" s="1766"/>
      <c r="I379" s="1766"/>
      <c r="J379" s="1767" t="str">
        <f>IF(※集計※障害学生情報入力シート!S65="","",INDEX(障害学生情報入力シート!$CU:$CU,※集計※障害学生情報入力シート!S65,1))</f>
        <v/>
      </c>
      <c r="K379" s="1767"/>
      <c r="L379" s="1767"/>
      <c r="M379" s="1767"/>
      <c r="N379" s="1767"/>
      <c r="O379" s="1767"/>
      <c r="P379" s="1767"/>
      <c r="Q379" s="1767"/>
      <c r="R379" s="1767"/>
      <c r="S379" s="1767"/>
      <c r="T379" s="1767"/>
      <c r="U379" s="1767"/>
      <c r="V379" s="1767"/>
      <c r="W379" s="1767"/>
      <c r="X379" s="1767"/>
      <c r="Y379" s="1767"/>
      <c r="Z379" s="1767"/>
      <c r="AA379" s="1767"/>
    </row>
    <row r="380" spans="1:27" ht="15" x14ac:dyDescent="0.4">
      <c r="A380" s="908">
        <v>42</v>
      </c>
      <c r="B380" s="1765" t="str">
        <f>IF(※集計※障害学生情報入力シート!S66="","",INDEX(障害学生情報入力シート!$E:$E,※集計※障害学生情報入力シート!S66,1))</f>
        <v/>
      </c>
      <c r="C380" s="1765"/>
      <c r="D380" s="1265" t="str">
        <f>IF(※集計※障害学生情報入力シート!S66="","",IF(INDEX(障害学生情報入力シート!$G:$G,※集計※障害学生情報入力シート!S66,1)="発達障害","発達障害（診断書あり）",INDEX(障害学生情報入力シート!$G:$G,※集計※障害学生情報入力シート!S66,1)))</f>
        <v/>
      </c>
      <c r="E380" s="1766" t="str">
        <f>IF(※集計※障害学生情報入力シート!S66="","",IF(INDEX(障害学生情報入力シート!$H:$H,※集計※障害学生情報入力シート!S66,1)=0,"",INDEX(障害学生情報入力シート!$H:$H,※集計※障害学生情報入力シート!S66,1)))</f>
        <v/>
      </c>
      <c r="F380" s="1766"/>
      <c r="G380" s="1766"/>
      <c r="H380" s="1766"/>
      <c r="I380" s="1766"/>
      <c r="J380" s="1767" t="str">
        <f>IF(※集計※障害学生情報入力シート!S66="","",INDEX(障害学生情報入力シート!$CU:$CU,※集計※障害学生情報入力シート!S66,1))</f>
        <v/>
      </c>
      <c r="K380" s="1767"/>
      <c r="L380" s="1767"/>
      <c r="M380" s="1767"/>
      <c r="N380" s="1767"/>
      <c r="O380" s="1767"/>
      <c r="P380" s="1767"/>
      <c r="Q380" s="1767"/>
      <c r="R380" s="1767"/>
      <c r="S380" s="1767"/>
      <c r="T380" s="1767"/>
      <c r="U380" s="1767"/>
      <c r="V380" s="1767"/>
      <c r="W380" s="1767"/>
      <c r="X380" s="1767"/>
      <c r="Y380" s="1767"/>
      <c r="Z380" s="1767"/>
      <c r="AA380" s="1767"/>
    </row>
    <row r="381" spans="1:27" ht="15" x14ac:dyDescent="0.4">
      <c r="A381" s="908">
        <v>43</v>
      </c>
      <c r="B381" s="1765" t="str">
        <f>IF(※集計※障害学生情報入力シート!S67="","",INDEX(障害学生情報入力シート!$E:$E,※集計※障害学生情報入力シート!S67,1))</f>
        <v/>
      </c>
      <c r="C381" s="1765"/>
      <c r="D381" s="1265" t="str">
        <f>IF(※集計※障害学生情報入力シート!S67="","",IF(INDEX(障害学生情報入力シート!$G:$G,※集計※障害学生情報入力シート!S67,1)="発達障害","発達障害（診断書あり）",INDEX(障害学生情報入力シート!$G:$G,※集計※障害学生情報入力シート!S67,1)))</f>
        <v/>
      </c>
      <c r="E381" s="1766" t="str">
        <f>IF(※集計※障害学生情報入力シート!S67="","",IF(INDEX(障害学生情報入力シート!$H:$H,※集計※障害学生情報入力シート!S67,1)=0,"",INDEX(障害学生情報入力シート!$H:$H,※集計※障害学生情報入力シート!S67,1)))</f>
        <v/>
      </c>
      <c r="F381" s="1766"/>
      <c r="G381" s="1766"/>
      <c r="H381" s="1766"/>
      <c r="I381" s="1766"/>
      <c r="J381" s="1767" t="str">
        <f>IF(※集計※障害学生情報入力シート!S67="","",INDEX(障害学生情報入力シート!$CU:$CU,※集計※障害学生情報入力シート!S67,1))</f>
        <v/>
      </c>
      <c r="K381" s="1767"/>
      <c r="L381" s="1767"/>
      <c r="M381" s="1767"/>
      <c r="N381" s="1767"/>
      <c r="O381" s="1767"/>
      <c r="P381" s="1767"/>
      <c r="Q381" s="1767"/>
      <c r="R381" s="1767"/>
      <c r="S381" s="1767"/>
      <c r="T381" s="1767"/>
      <c r="U381" s="1767"/>
      <c r="V381" s="1767"/>
      <c r="W381" s="1767"/>
      <c r="X381" s="1767"/>
      <c r="Y381" s="1767"/>
      <c r="Z381" s="1767"/>
      <c r="AA381" s="1767"/>
    </row>
    <row r="382" spans="1:27" ht="15" x14ac:dyDescent="0.4">
      <c r="A382" s="908">
        <v>44</v>
      </c>
      <c r="B382" s="1765" t="str">
        <f>IF(※集計※障害学生情報入力シート!S68="","",INDEX(障害学生情報入力シート!$E:$E,※集計※障害学生情報入力シート!S68,1))</f>
        <v/>
      </c>
      <c r="C382" s="1765"/>
      <c r="D382" s="1265" t="str">
        <f>IF(※集計※障害学生情報入力シート!S68="","",IF(INDEX(障害学生情報入力シート!$G:$G,※集計※障害学生情報入力シート!S68,1)="発達障害","発達障害（診断書あり）",INDEX(障害学生情報入力シート!$G:$G,※集計※障害学生情報入力シート!S68,1)))</f>
        <v/>
      </c>
      <c r="E382" s="1766" t="str">
        <f>IF(※集計※障害学生情報入力シート!S68="","",IF(INDEX(障害学生情報入力シート!$H:$H,※集計※障害学生情報入力シート!S68,1)=0,"",INDEX(障害学生情報入力シート!$H:$H,※集計※障害学生情報入力シート!S68,1)))</f>
        <v/>
      </c>
      <c r="F382" s="1766"/>
      <c r="G382" s="1766"/>
      <c r="H382" s="1766"/>
      <c r="I382" s="1766"/>
      <c r="J382" s="1767" t="str">
        <f>IF(※集計※障害学生情報入力シート!S68="","",INDEX(障害学生情報入力シート!$CU:$CU,※集計※障害学生情報入力シート!S68,1))</f>
        <v/>
      </c>
      <c r="K382" s="1767"/>
      <c r="L382" s="1767"/>
      <c r="M382" s="1767"/>
      <c r="N382" s="1767"/>
      <c r="O382" s="1767"/>
      <c r="P382" s="1767"/>
      <c r="Q382" s="1767"/>
      <c r="R382" s="1767"/>
      <c r="S382" s="1767"/>
      <c r="T382" s="1767"/>
      <c r="U382" s="1767"/>
      <c r="V382" s="1767"/>
      <c r="W382" s="1767"/>
      <c r="X382" s="1767"/>
      <c r="Y382" s="1767"/>
      <c r="Z382" s="1767"/>
      <c r="AA382" s="1767"/>
    </row>
    <row r="383" spans="1:27" ht="15" x14ac:dyDescent="0.4">
      <c r="A383" s="908">
        <v>45</v>
      </c>
      <c r="B383" s="1765" t="str">
        <f>IF(※集計※障害学生情報入力シート!S69="","",INDEX(障害学生情報入力シート!$E:$E,※集計※障害学生情報入力シート!S69,1))</f>
        <v/>
      </c>
      <c r="C383" s="1765"/>
      <c r="D383" s="1265" t="str">
        <f>IF(※集計※障害学生情報入力シート!S69="","",IF(INDEX(障害学生情報入力シート!$G:$G,※集計※障害学生情報入力シート!S69,1)="発達障害","発達障害（診断書あり）",INDEX(障害学生情報入力シート!$G:$G,※集計※障害学生情報入力シート!S69,1)))</f>
        <v/>
      </c>
      <c r="E383" s="1766" t="str">
        <f>IF(※集計※障害学生情報入力シート!S69="","",IF(INDEX(障害学生情報入力シート!$H:$H,※集計※障害学生情報入力シート!S69,1)=0,"",INDEX(障害学生情報入力シート!$H:$H,※集計※障害学生情報入力シート!S69,1)))</f>
        <v/>
      </c>
      <c r="F383" s="1766"/>
      <c r="G383" s="1766"/>
      <c r="H383" s="1766"/>
      <c r="I383" s="1766"/>
      <c r="J383" s="1767" t="str">
        <f>IF(※集計※障害学生情報入力シート!S69="","",INDEX(障害学生情報入力シート!$CU:$CU,※集計※障害学生情報入力シート!S69,1))</f>
        <v/>
      </c>
      <c r="K383" s="1767"/>
      <c r="L383" s="1767"/>
      <c r="M383" s="1767"/>
      <c r="N383" s="1767"/>
      <c r="O383" s="1767"/>
      <c r="P383" s="1767"/>
      <c r="Q383" s="1767"/>
      <c r="R383" s="1767"/>
      <c r="S383" s="1767"/>
      <c r="T383" s="1767"/>
      <c r="U383" s="1767"/>
      <c r="V383" s="1767"/>
      <c r="W383" s="1767"/>
      <c r="X383" s="1767"/>
      <c r="Y383" s="1767"/>
      <c r="Z383" s="1767"/>
      <c r="AA383" s="1767"/>
    </row>
    <row r="384" spans="1:27" ht="15" x14ac:dyDescent="0.4">
      <c r="A384" s="908">
        <v>46</v>
      </c>
      <c r="B384" s="1765" t="str">
        <f>IF(※集計※障害学生情報入力シート!S70="","",INDEX(障害学生情報入力シート!$E:$E,※集計※障害学生情報入力シート!S70,1))</f>
        <v/>
      </c>
      <c r="C384" s="1765"/>
      <c r="D384" s="1265" t="str">
        <f>IF(※集計※障害学生情報入力シート!S70="","",IF(INDEX(障害学生情報入力シート!$G:$G,※集計※障害学生情報入力シート!S70,1)="発達障害","発達障害（診断書あり）",INDEX(障害学生情報入力シート!$G:$G,※集計※障害学生情報入力シート!S70,1)))</f>
        <v/>
      </c>
      <c r="E384" s="1766" t="str">
        <f>IF(※集計※障害学生情報入力シート!S70="","",IF(INDEX(障害学生情報入力シート!$H:$H,※集計※障害学生情報入力シート!S70,1)=0,"",INDEX(障害学生情報入力シート!$H:$H,※集計※障害学生情報入力シート!S70,1)))</f>
        <v/>
      </c>
      <c r="F384" s="1766"/>
      <c r="G384" s="1766"/>
      <c r="H384" s="1766"/>
      <c r="I384" s="1766"/>
      <c r="J384" s="1767" t="str">
        <f>IF(※集計※障害学生情報入力シート!S70="","",INDEX(障害学生情報入力シート!$CU:$CU,※集計※障害学生情報入力シート!S70,1))</f>
        <v/>
      </c>
      <c r="K384" s="1767"/>
      <c r="L384" s="1767"/>
      <c r="M384" s="1767"/>
      <c r="N384" s="1767"/>
      <c r="O384" s="1767"/>
      <c r="P384" s="1767"/>
      <c r="Q384" s="1767"/>
      <c r="R384" s="1767"/>
      <c r="S384" s="1767"/>
      <c r="T384" s="1767"/>
      <c r="U384" s="1767"/>
      <c r="V384" s="1767"/>
      <c r="W384" s="1767"/>
      <c r="X384" s="1767"/>
      <c r="Y384" s="1767"/>
      <c r="Z384" s="1767"/>
      <c r="AA384" s="1767"/>
    </row>
    <row r="385" spans="1:27" ht="15" x14ac:dyDescent="0.4">
      <c r="A385" s="908">
        <v>47</v>
      </c>
      <c r="B385" s="1765" t="str">
        <f>IF(※集計※障害学生情報入力シート!S71="","",INDEX(障害学生情報入力シート!$E:$E,※集計※障害学生情報入力シート!S71,1))</f>
        <v/>
      </c>
      <c r="C385" s="1765"/>
      <c r="D385" s="1265" t="str">
        <f>IF(※集計※障害学生情報入力シート!S71="","",IF(INDEX(障害学生情報入力シート!$G:$G,※集計※障害学生情報入力シート!S71,1)="発達障害","発達障害（診断書あり）",INDEX(障害学生情報入力シート!$G:$G,※集計※障害学生情報入力シート!S71,1)))</f>
        <v/>
      </c>
      <c r="E385" s="1766" t="str">
        <f>IF(※集計※障害学生情報入力シート!S71="","",IF(INDEX(障害学生情報入力シート!$H:$H,※集計※障害学生情報入力シート!S71,1)=0,"",INDEX(障害学生情報入力シート!$H:$H,※集計※障害学生情報入力シート!S71,1)))</f>
        <v/>
      </c>
      <c r="F385" s="1766"/>
      <c r="G385" s="1766"/>
      <c r="H385" s="1766"/>
      <c r="I385" s="1766"/>
      <c r="J385" s="1767" t="str">
        <f>IF(※集計※障害学生情報入力シート!S71="","",INDEX(障害学生情報入力シート!$CU:$CU,※集計※障害学生情報入力シート!S71,1))</f>
        <v/>
      </c>
      <c r="K385" s="1767"/>
      <c r="L385" s="1767"/>
      <c r="M385" s="1767"/>
      <c r="N385" s="1767"/>
      <c r="O385" s="1767"/>
      <c r="P385" s="1767"/>
      <c r="Q385" s="1767"/>
      <c r="R385" s="1767"/>
      <c r="S385" s="1767"/>
      <c r="T385" s="1767"/>
      <c r="U385" s="1767"/>
      <c r="V385" s="1767"/>
      <c r="W385" s="1767"/>
      <c r="X385" s="1767"/>
      <c r="Y385" s="1767"/>
      <c r="Z385" s="1767"/>
      <c r="AA385" s="1767"/>
    </row>
    <row r="386" spans="1:27" ht="15" x14ac:dyDescent="0.4">
      <c r="A386" s="908">
        <v>48</v>
      </c>
      <c r="B386" s="1765" t="str">
        <f>IF(※集計※障害学生情報入力シート!S72="","",INDEX(障害学生情報入力シート!$E:$E,※集計※障害学生情報入力シート!S72,1))</f>
        <v/>
      </c>
      <c r="C386" s="1765"/>
      <c r="D386" s="1265" t="str">
        <f>IF(※集計※障害学生情報入力シート!S72="","",IF(INDEX(障害学生情報入力シート!$G:$G,※集計※障害学生情報入力シート!S72,1)="発達障害","発達障害（診断書あり）",INDEX(障害学生情報入力シート!$G:$G,※集計※障害学生情報入力シート!S72,1)))</f>
        <v/>
      </c>
      <c r="E386" s="1766" t="str">
        <f>IF(※集計※障害学生情報入力シート!S72="","",IF(INDEX(障害学生情報入力シート!$H:$H,※集計※障害学生情報入力シート!S72,1)=0,"",INDEX(障害学生情報入力シート!$H:$H,※集計※障害学生情報入力シート!S72,1)))</f>
        <v/>
      </c>
      <c r="F386" s="1766"/>
      <c r="G386" s="1766"/>
      <c r="H386" s="1766"/>
      <c r="I386" s="1766"/>
      <c r="J386" s="1767" t="str">
        <f>IF(※集計※障害学生情報入力シート!S72="","",INDEX(障害学生情報入力シート!$CU:$CU,※集計※障害学生情報入力シート!S72,1))</f>
        <v/>
      </c>
      <c r="K386" s="1767"/>
      <c r="L386" s="1767"/>
      <c r="M386" s="1767"/>
      <c r="N386" s="1767"/>
      <c r="O386" s="1767"/>
      <c r="P386" s="1767"/>
      <c r="Q386" s="1767"/>
      <c r="R386" s="1767"/>
      <c r="S386" s="1767"/>
      <c r="T386" s="1767"/>
      <c r="U386" s="1767"/>
      <c r="V386" s="1767"/>
      <c r="W386" s="1767"/>
      <c r="X386" s="1767"/>
      <c r="Y386" s="1767"/>
      <c r="Z386" s="1767"/>
      <c r="AA386" s="1767"/>
    </row>
    <row r="387" spans="1:27" ht="15" x14ac:dyDescent="0.4">
      <c r="A387" s="908">
        <v>49</v>
      </c>
      <c r="B387" s="1765" t="str">
        <f>IF(※集計※障害学生情報入力シート!S73="","",INDEX(障害学生情報入力シート!$E:$E,※集計※障害学生情報入力シート!S73,1))</f>
        <v/>
      </c>
      <c r="C387" s="1765"/>
      <c r="D387" s="1265" t="str">
        <f>IF(※集計※障害学生情報入力シート!S73="","",IF(INDEX(障害学生情報入力シート!$G:$G,※集計※障害学生情報入力シート!S73,1)="発達障害","発達障害（診断書あり）",INDEX(障害学生情報入力シート!$G:$G,※集計※障害学生情報入力シート!S73,1)))</f>
        <v/>
      </c>
      <c r="E387" s="1766" t="str">
        <f>IF(※集計※障害学生情報入力シート!S73="","",IF(INDEX(障害学生情報入力シート!$H:$H,※集計※障害学生情報入力シート!S73,1)=0,"",INDEX(障害学生情報入力シート!$H:$H,※集計※障害学生情報入力シート!S73,1)))</f>
        <v/>
      </c>
      <c r="F387" s="1766"/>
      <c r="G387" s="1766"/>
      <c r="H387" s="1766"/>
      <c r="I387" s="1766"/>
      <c r="J387" s="1767" t="str">
        <f>IF(※集計※障害学生情報入力シート!S73="","",INDEX(障害学生情報入力シート!$CU:$CU,※集計※障害学生情報入力シート!S73,1))</f>
        <v/>
      </c>
      <c r="K387" s="1767"/>
      <c r="L387" s="1767"/>
      <c r="M387" s="1767"/>
      <c r="N387" s="1767"/>
      <c r="O387" s="1767"/>
      <c r="P387" s="1767"/>
      <c r="Q387" s="1767"/>
      <c r="R387" s="1767"/>
      <c r="S387" s="1767"/>
      <c r="T387" s="1767"/>
      <c r="U387" s="1767"/>
      <c r="V387" s="1767"/>
      <c r="W387" s="1767"/>
      <c r="X387" s="1767"/>
      <c r="Y387" s="1767"/>
      <c r="Z387" s="1767"/>
      <c r="AA387" s="1767"/>
    </row>
    <row r="388" spans="1:27" ht="15.75" thickBot="1" x14ac:dyDescent="0.45">
      <c r="A388" s="908">
        <v>50</v>
      </c>
      <c r="B388" s="1768" t="str">
        <f>IF(※集計※障害学生情報入力シート!S74="","",INDEX(障害学生情報入力シート!$E:$E,※集計※障害学生情報入力シート!S74,1))</f>
        <v/>
      </c>
      <c r="C388" s="1768"/>
      <c r="D388" s="911" t="str">
        <f>IF(※集計※障害学生情報入力シート!S74="","",IF(INDEX(障害学生情報入力シート!$G:$G,※集計※障害学生情報入力シート!S74,1)="発達障害","発達障害（診断書あり）",INDEX(障害学生情報入力シート!$G:$G,※集計※障害学生情報入力シート!S74,1)))</f>
        <v/>
      </c>
      <c r="E388" s="1769" t="str">
        <f>IF(※集計※障害学生情報入力シート!S74="","",IF(INDEX(障害学生情報入力シート!$H:$H,※集計※障害学生情報入力シート!S74,1)=0,"",INDEX(障害学生情報入力シート!$H:$H,※集計※障害学生情報入力シート!S74,1)))</f>
        <v/>
      </c>
      <c r="F388" s="1769"/>
      <c r="G388" s="1769"/>
      <c r="H388" s="1769"/>
      <c r="I388" s="1769"/>
      <c r="J388" s="1770" t="str">
        <f>IF(※集計※障害学生情報入力シート!S74="","",INDEX(障害学生情報入力シート!$CU:$CU,※集計※障害学生情報入力シート!S74,1))</f>
        <v/>
      </c>
      <c r="K388" s="1770"/>
      <c r="L388" s="1770"/>
      <c r="M388" s="1770"/>
      <c r="N388" s="1770"/>
      <c r="O388" s="1770"/>
      <c r="P388" s="1770"/>
      <c r="Q388" s="1770"/>
      <c r="R388" s="1770"/>
      <c r="S388" s="1770"/>
      <c r="T388" s="1770"/>
      <c r="U388" s="1770"/>
      <c r="V388" s="1770"/>
      <c r="W388" s="1770"/>
      <c r="X388" s="1770"/>
      <c r="Y388" s="1770"/>
      <c r="Z388" s="1770"/>
      <c r="AA388" s="1770"/>
    </row>
    <row r="390" spans="1:27" ht="15" x14ac:dyDescent="0.4">
      <c r="B390" s="915" t="s">
        <v>500</v>
      </c>
    </row>
    <row r="391" spans="1:27" ht="15" x14ac:dyDescent="0.4">
      <c r="C391" s="199" t="s">
        <v>409</v>
      </c>
      <c r="D391" s="199" t="s">
        <v>2</v>
      </c>
      <c r="E391" s="1764" t="s">
        <v>3</v>
      </c>
      <c r="F391" s="1764"/>
      <c r="G391" s="1764"/>
      <c r="H391" s="1764"/>
      <c r="I391" s="1764"/>
      <c r="J391" s="199" t="s">
        <v>280</v>
      </c>
    </row>
    <row r="392" spans="1:27" ht="15" x14ac:dyDescent="0.4">
      <c r="C392" s="200" t="s">
        <v>40</v>
      </c>
      <c r="D392" s="916" t="s">
        <v>24</v>
      </c>
      <c r="E392" s="1758" t="s">
        <v>33</v>
      </c>
      <c r="F392" s="1758"/>
      <c r="G392" s="1758"/>
      <c r="H392" s="1758"/>
      <c r="I392" s="1759"/>
      <c r="J392" s="293">
        <f>COUNTIFS($B$286:$B$335,$C$392,$D$286:$D$335,$D392,$E$286:$E$335,$E392)</f>
        <v>0</v>
      </c>
    </row>
    <row r="393" spans="1:27" ht="15" x14ac:dyDescent="0.4">
      <c r="C393" s="200"/>
      <c r="D393" s="916" t="s">
        <v>24</v>
      </c>
      <c r="E393" s="1758" t="s">
        <v>25</v>
      </c>
      <c r="F393" s="1758"/>
      <c r="G393" s="1758"/>
      <c r="H393" s="1758"/>
      <c r="I393" s="1759"/>
      <c r="J393" s="293">
        <f t="shared" ref="J393:J412" si="15">COUNTIFS($B$286:$B$335,$C$392,$D$286:$D$335,$D393,$E$286:$E$335,$E393)</f>
        <v>0</v>
      </c>
      <c r="O393" s="917"/>
      <c r="P393" s="917"/>
    </row>
    <row r="394" spans="1:27" ht="15" x14ac:dyDescent="0.4">
      <c r="C394" s="200"/>
      <c r="D394" s="916" t="s">
        <v>19</v>
      </c>
      <c r="E394" s="1758" t="s">
        <v>29</v>
      </c>
      <c r="F394" s="1758"/>
      <c r="G394" s="1758"/>
      <c r="H394" s="1758"/>
      <c r="I394" s="1759"/>
      <c r="J394" s="293">
        <f t="shared" si="15"/>
        <v>0</v>
      </c>
      <c r="O394" s="917"/>
      <c r="P394" s="917"/>
    </row>
    <row r="395" spans="1:27" ht="15" x14ac:dyDescent="0.4">
      <c r="C395" s="200"/>
      <c r="D395" s="916" t="s">
        <v>19</v>
      </c>
      <c r="E395" s="1758" t="s">
        <v>50</v>
      </c>
      <c r="F395" s="1758"/>
      <c r="G395" s="1758"/>
      <c r="H395" s="1758"/>
      <c r="I395" s="1759"/>
      <c r="J395" s="293">
        <f t="shared" si="15"/>
        <v>0</v>
      </c>
      <c r="O395" s="917"/>
      <c r="P395" s="917"/>
    </row>
    <row r="396" spans="1:27" ht="15" x14ac:dyDescent="0.4">
      <c r="C396" s="200"/>
      <c r="D396" s="916" t="s">
        <v>19</v>
      </c>
      <c r="E396" s="1758" t="s">
        <v>20</v>
      </c>
      <c r="F396" s="1758"/>
      <c r="G396" s="1758"/>
      <c r="H396" s="1758"/>
      <c r="I396" s="1759"/>
      <c r="J396" s="293">
        <f t="shared" si="15"/>
        <v>0</v>
      </c>
      <c r="O396" s="917"/>
      <c r="P396" s="917"/>
    </row>
    <row r="397" spans="1:27" ht="15" x14ac:dyDescent="0.4">
      <c r="C397" s="918"/>
      <c r="D397" s="916" t="s">
        <v>18</v>
      </c>
      <c r="E397" s="1758" t="s">
        <v>27</v>
      </c>
      <c r="F397" s="1758"/>
      <c r="G397" s="1758"/>
      <c r="H397" s="1758"/>
      <c r="I397" s="1759"/>
      <c r="J397" s="293">
        <f t="shared" si="15"/>
        <v>0</v>
      </c>
      <c r="O397" s="917"/>
      <c r="P397" s="917"/>
    </row>
    <row r="398" spans="1:27" ht="15" x14ac:dyDescent="0.4">
      <c r="C398" s="918"/>
      <c r="D398" s="916" t="s">
        <v>18</v>
      </c>
      <c r="E398" s="1758" t="s">
        <v>21</v>
      </c>
      <c r="F398" s="1758"/>
      <c r="G398" s="1758"/>
      <c r="H398" s="1758"/>
      <c r="I398" s="1759"/>
      <c r="J398" s="293">
        <f t="shared" si="15"/>
        <v>0</v>
      </c>
      <c r="O398" s="917"/>
      <c r="P398" s="917"/>
    </row>
    <row r="399" spans="1:27" ht="15" x14ac:dyDescent="0.4">
      <c r="C399" s="918"/>
      <c r="D399" s="916" t="s">
        <v>18</v>
      </c>
      <c r="E399" s="1758" t="s">
        <v>26</v>
      </c>
      <c r="F399" s="1758"/>
      <c r="G399" s="1758"/>
      <c r="H399" s="1758"/>
      <c r="I399" s="1759"/>
      <c r="J399" s="293">
        <f t="shared" si="15"/>
        <v>0</v>
      </c>
      <c r="O399" s="917"/>
      <c r="P399" s="917"/>
    </row>
    <row r="400" spans="1:27" ht="15" x14ac:dyDescent="0.4">
      <c r="C400" s="918"/>
      <c r="D400" s="916" t="s">
        <v>18</v>
      </c>
      <c r="E400" s="1758" t="s">
        <v>59</v>
      </c>
      <c r="F400" s="1758"/>
      <c r="G400" s="1758"/>
      <c r="H400" s="1758"/>
      <c r="I400" s="1759"/>
      <c r="J400" s="293">
        <f t="shared" si="15"/>
        <v>0</v>
      </c>
      <c r="O400" s="917"/>
      <c r="P400" s="917"/>
    </row>
    <row r="401" spans="3:16" ht="15" x14ac:dyDescent="0.4">
      <c r="C401" s="918"/>
      <c r="D401" s="916" t="s">
        <v>49</v>
      </c>
      <c r="E401" s="1758" t="s">
        <v>61</v>
      </c>
      <c r="F401" s="1758"/>
      <c r="G401" s="1758"/>
      <c r="H401" s="1758"/>
      <c r="I401" s="1759"/>
      <c r="J401" s="293">
        <f t="shared" si="15"/>
        <v>0</v>
      </c>
      <c r="O401" s="917"/>
      <c r="P401" s="917"/>
    </row>
    <row r="402" spans="3:16" ht="15" x14ac:dyDescent="0.4">
      <c r="C402" s="918"/>
      <c r="D402" s="916" t="s">
        <v>49</v>
      </c>
      <c r="E402" s="1758" t="s">
        <v>63</v>
      </c>
      <c r="F402" s="1758"/>
      <c r="G402" s="1758"/>
      <c r="H402" s="1758"/>
      <c r="I402" s="1759"/>
      <c r="J402" s="293">
        <f t="shared" si="15"/>
        <v>0</v>
      </c>
      <c r="O402" s="917"/>
      <c r="P402" s="917"/>
    </row>
    <row r="403" spans="3:16" ht="15" x14ac:dyDescent="0.4">
      <c r="C403" s="918"/>
      <c r="D403" s="916" t="s">
        <v>54</v>
      </c>
      <c r="E403" s="1762"/>
      <c r="F403" s="1762"/>
      <c r="G403" s="1762"/>
      <c r="H403" s="1762"/>
      <c r="I403" s="1763"/>
      <c r="J403" s="293">
        <f>COUNTIFS($B$286:$B$335,$C$392,$D$286:$D$335,$D403)</f>
        <v>0</v>
      </c>
      <c r="O403" s="917"/>
      <c r="P403" s="917"/>
    </row>
    <row r="404" spans="3:16" ht="15" x14ac:dyDescent="0.4">
      <c r="C404" s="918"/>
      <c r="D404" s="916" t="s">
        <v>2842</v>
      </c>
      <c r="E404" s="1758" t="s">
        <v>14</v>
      </c>
      <c r="F404" s="1758"/>
      <c r="G404" s="1758"/>
      <c r="H404" s="1758"/>
      <c r="I404" s="1759"/>
      <c r="J404" s="293">
        <f t="shared" si="15"/>
        <v>0</v>
      </c>
      <c r="O404" s="917"/>
      <c r="P404" s="917"/>
    </row>
    <row r="405" spans="3:16" ht="15" x14ac:dyDescent="0.4">
      <c r="C405" s="918"/>
      <c r="D405" s="916" t="s">
        <v>2842</v>
      </c>
      <c r="E405" s="1758" t="s">
        <v>9</v>
      </c>
      <c r="F405" s="1758"/>
      <c r="G405" s="1758"/>
      <c r="H405" s="1758"/>
      <c r="I405" s="1759"/>
      <c r="J405" s="293">
        <f t="shared" si="15"/>
        <v>0</v>
      </c>
      <c r="O405" s="917"/>
      <c r="P405" s="917"/>
    </row>
    <row r="406" spans="3:16" ht="15" x14ac:dyDescent="0.4">
      <c r="C406" s="918"/>
      <c r="D406" s="916" t="s">
        <v>2842</v>
      </c>
      <c r="E406" s="1758" t="s">
        <v>11</v>
      </c>
      <c r="F406" s="1758"/>
      <c r="G406" s="1758"/>
      <c r="H406" s="1758"/>
      <c r="I406" s="1759"/>
      <c r="J406" s="293">
        <f t="shared" si="15"/>
        <v>0</v>
      </c>
      <c r="O406" s="917"/>
      <c r="P406" s="917"/>
    </row>
    <row r="407" spans="3:16" ht="15" x14ac:dyDescent="0.4">
      <c r="C407" s="918"/>
      <c r="D407" s="916" t="s">
        <v>2842</v>
      </c>
      <c r="E407" s="1758" t="s">
        <v>65</v>
      </c>
      <c r="F407" s="1758"/>
      <c r="G407" s="1758"/>
      <c r="H407" s="1758"/>
      <c r="I407" s="1759"/>
      <c r="J407" s="293">
        <f t="shared" si="15"/>
        <v>0</v>
      </c>
      <c r="O407" s="917"/>
      <c r="P407" s="917"/>
    </row>
    <row r="408" spans="3:16" ht="15" x14ac:dyDescent="0.4">
      <c r="C408" s="918"/>
      <c r="D408" s="916" t="s">
        <v>16</v>
      </c>
      <c r="E408" s="1758" t="s">
        <v>66</v>
      </c>
      <c r="F408" s="1758"/>
      <c r="G408" s="1758"/>
      <c r="H408" s="1758"/>
      <c r="I408" s="1759"/>
      <c r="J408" s="293">
        <f t="shared" si="15"/>
        <v>0</v>
      </c>
      <c r="O408" s="917"/>
      <c r="P408" s="917"/>
    </row>
    <row r="409" spans="3:16" ht="15" x14ac:dyDescent="0.4">
      <c r="C409" s="918"/>
      <c r="D409" s="916" t="s">
        <v>16</v>
      </c>
      <c r="E409" s="1758" t="s">
        <v>17</v>
      </c>
      <c r="F409" s="1758"/>
      <c r="G409" s="1758"/>
      <c r="H409" s="1758"/>
      <c r="I409" s="1759"/>
      <c r="J409" s="293">
        <f t="shared" si="15"/>
        <v>0</v>
      </c>
      <c r="O409" s="917"/>
      <c r="P409" s="917"/>
    </row>
    <row r="410" spans="3:16" ht="15" x14ac:dyDescent="0.4">
      <c r="C410" s="918"/>
      <c r="D410" s="916" t="s">
        <v>16</v>
      </c>
      <c r="E410" s="1758" t="s">
        <v>67</v>
      </c>
      <c r="F410" s="1758"/>
      <c r="G410" s="1758"/>
      <c r="H410" s="1758"/>
      <c r="I410" s="1759"/>
      <c r="J410" s="293">
        <f t="shared" si="15"/>
        <v>0</v>
      </c>
      <c r="O410" s="917"/>
      <c r="P410" s="917"/>
    </row>
    <row r="411" spans="3:16" ht="15" x14ac:dyDescent="0.4">
      <c r="C411" s="918"/>
      <c r="D411" s="916" t="s">
        <v>16</v>
      </c>
      <c r="E411" s="1758" t="s">
        <v>68</v>
      </c>
      <c r="F411" s="1758"/>
      <c r="G411" s="1758"/>
      <c r="H411" s="1758"/>
      <c r="I411" s="1759"/>
      <c r="J411" s="293">
        <f t="shared" si="15"/>
        <v>0</v>
      </c>
      <c r="O411" s="917"/>
      <c r="P411" s="917"/>
    </row>
    <row r="412" spans="3:16" ht="15" x14ac:dyDescent="0.4">
      <c r="C412" s="918"/>
      <c r="D412" s="916" t="s">
        <v>16</v>
      </c>
      <c r="E412" s="1758" t="s">
        <v>69</v>
      </c>
      <c r="F412" s="1758"/>
      <c r="G412" s="1758"/>
      <c r="H412" s="1758"/>
      <c r="I412" s="1759"/>
      <c r="J412" s="293">
        <f t="shared" si="15"/>
        <v>0</v>
      </c>
      <c r="O412" s="917"/>
      <c r="P412" s="917"/>
    </row>
    <row r="413" spans="3:16" ht="15" x14ac:dyDescent="0.4">
      <c r="C413" s="918"/>
      <c r="D413" s="916" t="s">
        <v>15</v>
      </c>
      <c r="E413" s="1760"/>
      <c r="F413" s="1760"/>
      <c r="G413" s="1760"/>
      <c r="H413" s="1760"/>
      <c r="I413" s="1761"/>
      <c r="J413" s="293">
        <f>COUNTIFS($B$286:$B$335,$C$392,$D$286:$D$335,$D413)</f>
        <v>0</v>
      </c>
    </row>
    <row r="414" spans="3:16" ht="15" x14ac:dyDescent="0.4">
      <c r="C414" s="200" t="s">
        <v>43</v>
      </c>
      <c r="D414" s="916" t="s">
        <v>24</v>
      </c>
      <c r="E414" s="1758" t="s">
        <v>33</v>
      </c>
      <c r="F414" s="1758"/>
      <c r="G414" s="1758"/>
      <c r="H414" s="1758"/>
      <c r="I414" s="1759"/>
      <c r="J414" s="293">
        <f>COUNTIFS($B$286:$B$335,$C$414,$D$286:$D$335,$D414,$E$286:$E$335,$E414)</f>
        <v>0</v>
      </c>
    </row>
    <row r="415" spans="3:16" ht="15" x14ac:dyDescent="0.4">
      <c r="C415" s="200"/>
      <c r="D415" s="916" t="s">
        <v>24</v>
      </c>
      <c r="E415" s="1758" t="s">
        <v>25</v>
      </c>
      <c r="F415" s="1758"/>
      <c r="G415" s="1758"/>
      <c r="H415" s="1758"/>
      <c r="I415" s="1759"/>
      <c r="J415" s="293">
        <f t="shared" ref="J415:J434" si="16">COUNTIFS($B$286:$B$335,$C$414,$D$286:$D$335,$D415,$E$286:$E$335,$E415)</f>
        <v>0</v>
      </c>
    </row>
    <row r="416" spans="3:16" ht="15" x14ac:dyDescent="0.4">
      <c r="C416" s="200"/>
      <c r="D416" s="916" t="s">
        <v>19</v>
      </c>
      <c r="E416" s="1758" t="s">
        <v>29</v>
      </c>
      <c r="F416" s="1758"/>
      <c r="G416" s="1758"/>
      <c r="H416" s="1758"/>
      <c r="I416" s="1759"/>
      <c r="J416" s="293">
        <f t="shared" si="16"/>
        <v>0</v>
      </c>
    </row>
    <row r="417" spans="3:10" ht="15" x14ac:dyDescent="0.4">
      <c r="C417" s="200"/>
      <c r="D417" s="916" t="s">
        <v>19</v>
      </c>
      <c r="E417" s="1758" t="s">
        <v>50</v>
      </c>
      <c r="F417" s="1758"/>
      <c r="G417" s="1758"/>
      <c r="H417" s="1758"/>
      <c r="I417" s="1759"/>
      <c r="J417" s="293">
        <f t="shared" si="16"/>
        <v>0</v>
      </c>
    </row>
    <row r="418" spans="3:10" ht="15" x14ac:dyDescent="0.4">
      <c r="C418" s="918"/>
      <c r="D418" s="916" t="s">
        <v>19</v>
      </c>
      <c r="E418" s="1758" t="s">
        <v>20</v>
      </c>
      <c r="F418" s="1758"/>
      <c r="G418" s="1758"/>
      <c r="H418" s="1758"/>
      <c r="I418" s="1759"/>
      <c r="J418" s="293">
        <f t="shared" si="16"/>
        <v>0</v>
      </c>
    </row>
    <row r="419" spans="3:10" ht="15" x14ac:dyDescent="0.4">
      <c r="C419" s="918"/>
      <c r="D419" s="916" t="s">
        <v>18</v>
      </c>
      <c r="E419" s="1758" t="s">
        <v>27</v>
      </c>
      <c r="F419" s="1758"/>
      <c r="G419" s="1758"/>
      <c r="H419" s="1758"/>
      <c r="I419" s="1759"/>
      <c r="J419" s="293">
        <f t="shared" si="16"/>
        <v>0</v>
      </c>
    </row>
    <row r="420" spans="3:10" ht="15" x14ac:dyDescent="0.4">
      <c r="C420" s="918"/>
      <c r="D420" s="916" t="s">
        <v>18</v>
      </c>
      <c r="E420" s="1758" t="s">
        <v>21</v>
      </c>
      <c r="F420" s="1758"/>
      <c r="G420" s="1758"/>
      <c r="H420" s="1758"/>
      <c r="I420" s="1759"/>
      <c r="J420" s="293">
        <f t="shared" si="16"/>
        <v>0</v>
      </c>
    </row>
    <row r="421" spans="3:10" ht="15" x14ac:dyDescent="0.4">
      <c r="C421" s="918"/>
      <c r="D421" s="916" t="s">
        <v>18</v>
      </c>
      <c r="E421" s="1758" t="s">
        <v>26</v>
      </c>
      <c r="F421" s="1758"/>
      <c r="G421" s="1758"/>
      <c r="H421" s="1758"/>
      <c r="I421" s="1759"/>
      <c r="J421" s="293">
        <f t="shared" si="16"/>
        <v>0</v>
      </c>
    </row>
    <row r="422" spans="3:10" ht="15" x14ac:dyDescent="0.4">
      <c r="C422" s="918"/>
      <c r="D422" s="916" t="s">
        <v>18</v>
      </c>
      <c r="E422" s="1758" t="s">
        <v>59</v>
      </c>
      <c r="F422" s="1758"/>
      <c r="G422" s="1758"/>
      <c r="H422" s="1758"/>
      <c r="I422" s="1759"/>
      <c r="J422" s="293">
        <f t="shared" si="16"/>
        <v>0</v>
      </c>
    </row>
    <row r="423" spans="3:10" ht="15" x14ac:dyDescent="0.4">
      <c r="C423" s="918"/>
      <c r="D423" s="916" t="s">
        <v>49</v>
      </c>
      <c r="E423" s="1758" t="s">
        <v>61</v>
      </c>
      <c r="F423" s="1758"/>
      <c r="G423" s="1758"/>
      <c r="H423" s="1758"/>
      <c r="I423" s="1759"/>
      <c r="J423" s="293">
        <f t="shared" si="16"/>
        <v>0</v>
      </c>
    </row>
    <row r="424" spans="3:10" ht="15" x14ac:dyDescent="0.4">
      <c r="C424" s="918"/>
      <c r="D424" s="916" t="s">
        <v>49</v>
      </c>
      <c r="E424" s="1758" t="s">
        <v>63</v>
      </c>
      <c r="F424" s="1758"/>
      <c r="G424" s="1758"/>
      <c r="H424" s="1758"/>
      <c r="I424" s="1759"/>
      <c r="J424" s="293">
        <f t="shared" si="16"/>
        <v>0</v>
      </c>
    </row>
    <row r="425" spans="3:10" ht="15" x14ac:dyDescent="0.4">
      <c r="C425" s="918"/>
      <c r="D425" s="916" t="s">
        <v>54</v>
      </c>
      <c r="E425" s="1762"/>
      <c r="F425" s="1762"/>
      <c r="G425" s="1762"/>
      <c r="H425" s="1762"/>
      <c r="I425" s="1763"/>
      <c r="J425" s="293">
        <f>COUNTIFS($B$286:$B$335,$C$414,$D$286:$D$335,$D425)</f>
        <v>0</v>
      </c>
    </row>
    <row r="426" spans="3:10" ht="15" x14ac:dyDescent="0.4">
      <c r="C426" s="918"/>
      <c r="D426" s="916" t="s">
        <v>2842</v>
      </c>
      <c r="E426" s="1758" t="s">
        <v>14</v>
      </c>
      <c r="F426" s="1758"/>
      <c r="G426" s="1758"/>
      <c r="H426" s="1758"/>
      <c r="I426" s="1759"/>
      <c r="J426" s="293">
        <f t="shared" si="16"/>
        <v>0</v>
      </c>
    </row>
    <row r="427" spans="3:10" ht="15" x14ac:dyDescent="0.4">
      <c r="C427" s="918"/>
      <c r="D427" s="916" t="s">
        <v>2842</v>
      </c>
      <c r="E427" s="1758" t="s">
        <v>9</v>
      </c>
      <c r="F427" s="1758"/>
      <c r="G427" s="1758"/>
      <c r="H427" s="1758"/>
      <c r="I427" s="1759"/>
      <c r="J427" s="293">
        <f t="shared" si="16"/>
        <v>0</v>
      </c>
    </row>
    <row r="428" spans="3:10" ht="15" x14ac:dyDescent="0.4">
      <c r="C428" s="918"/>
      <c r="D428" s="916" t="s">
        <v>2842</v>
      </c>
      <c r="E428" s="1758" t="s">
        <v>11</v>
      </c>
      <c r="F428" s="1758"/>
      <c r="G428" s="1758"/>
      <c r="H428" s="1758"/>
      <c r="I428" s="1759"/>
      <c r="J428" s="293">
        <f t="shared" si="16"/>
        <v>0</v>
      </c>
    </row>
    <row r="429" spans="3:10" ht="15" x14ac:dyDescent="0.4">
      <c r="C429" s="918"/>
      <c r="D429" s="916" t="s">
        <v>2842</v>
      </c>
      <c r="E429" s="1758" t="s">
        <v>65</v>
      </c>
      <c r="F429" s="1758"/>
      <c r="G429" s="1758"/>
      <c r="H429" s="1758"/>
      <c r="I429" s="1759"/>
      <c r="J429" s="293">
        <f t="shared" si="16"/>
        <v>0</v>
      </c>
    </row>
    <row r="430" spans="3:10" ht="15" x14ac:dyDescent="0.4">
      <c r="C430" s="918"/>
      <c r="D430" s="916" t="s">
        <v>16</v>
      </c>
      <c r="E430" s="1758" t="s">
        <v>66</v>
      </c>
      <c r="F430" s="1758"/>
      <c r="G430" s="1758"/>
      <c r="H430" s="1758"/>
      <c r="I430" s="1759"/>
      <c r="J430" s="293">
        <f t="shared" si="16"/>
        <v>0</v>
      </c>
    </row>
    <row r="431" spans="3:10" ht="15" x14ac:dyDescent="0.4">
      <c r="C431" s="918"/>
      <c r="D431" s="916" t="s">
        <v>16</v>
      </c>
      <c r="E431" s="1758" t="s">
        <v>17</v>
      </c>
      <c r="F431" s="1758"/>
      <c r="G431" s="1758"/>
      <c r="H431" s="1758"/>
      <c r="I431" s="1759"/>
      <c r="J431" s="293">
        <f t="shared" si="16"/>
        <v>0</v>
      </c>
    </row>
    <row r="432" spans="3:10" ht="15" x14ac:dyDescent="0.4">
      <c r="C432" s="918"/>
      <c r="D432" s="916" t="s">
        <v>16</v>
      </c>
      <c r="E432" s="1758" t="s">
        <v>67</v>
      </c>
      <c r="F432" s="1758"/>
      <c r="G432" s="1758"/>
      <c r="H432" s="1758"/>
      <c r="I432" s="1759"/>
      <c r="J432" s="293">
        <f t="shared" si="16"/>
        <v>0</v>
      </c>
    </row>
    <row r="433" spans="3:10" ht="15" x14ac:dyDescent="0.4">
      <c r="C433" s="918"/>
      <c r="D433" s="916" t="s">
        <v>16</v>
      </c>
      <c r="E433" s="1758" t="s">
        <v>68</v>
      </c>
      <c r="F433" s="1758"/>
      <c r="G433" s="1758"/>
      <c r="H433" s="1758"/>
      <c r="I433" s="1759"/>
      <c r="J433" s="293">
        <f t="shared" si="16"/>
        <v>0</v>
      </c>
    </row>
    <row r="434" spans="3:10" ht="15" x14ac:dyDescent="0.4">
      <c r="C434" s="918"/>
      <c r="D434" s="916" t="s">
        <v>16</v>
      </c>
      <c r="E434" s="1758" t="s">
        <v>69</v>
      </c>
      <c r="F434" s="1758"/>
      <c r="G434" s="1758"/>
      <c r="H434" s="1758"/>
      <c r="I434" s="1759"/>
      <c r="J434" s="293">
        <f t="shared" si="16"/>
        <v>0</v>
      </c>
    </row>
    <row r="435" spans="3:10" ht="15" x14ac:dyDescent="0.4">
      <c r="C435" s="918"/>
      <c r="D435" s="916" t="s">
        <v>15</v>
      </c>
      <c r="E435" s="1760"/>
      <c r="F435" s="1760"/>
      <c r="G435" s="1760"/>
      <c r="H435" s="1760"/>
      <c r="I435" s="1761"/>
      <c r="J435" s="293">
        <f>COUNTIFS($B$286:$B$335,$C$414,$D$286:$D$335,$D435)</f>
        <v>0</v>
      </c>
    </row>
    <row r="436" spans="3:10" ht="15" hidden="1" x14ac:dyDescent="0.4">
      <c r="C436" s="200" t="s">
        <v>46</v>
      </c>
      <c r="D436" s="916" t="s">
        <v>24</v>
      </c>
      <c r="E436" s="1758" t="s">
        <v>33</v>
      </c>
      <c r="F436" s="1758"/>
      <c r="G436" s="1758"/>
      <c r="H436" s="1758"/>
      <c r="I436" s="1759"/>
      <c r="J436" s="293">
        <f>COUNTIFS($B$286:$B$335,$C$436,$D$286:$D$335,$D436,$E$286:$E$335,$E436)</f>
        <v>0</v>
      </c>
    </row>
    <row r="437" spans="3:10" ht="15" hidden="1" x14ac:dyDescent="0.4">
      <c r="C437" s="200"/>
      <c r="D437" s="916" t="s">
        <v>24</v>
      </c>
      <c r="E437" s="1758" t="s">
        <v>25</v>
      </c>
      <c r="F437" s="1758"/>
      <c r="G437" s="1758"/>
      <c r="H437" s="1758"/>
      <c r="I437" s="1759"/>
      <c r="J437" s="293">
        <f t="shared" ref="J437:J456" si="17">COUNTIFS($B$286:$B$335,$C$436,$D$286:$D$335,$D437,$E$286:$E$335,$E437)</f>
        <v>0</v>
      </c>
    </row>
    <row r="438" spans="3:10" ht="15" hidden="1" x14ac:dyDescent="0.4">
      <c r="C438" s="200"/>
      <c r="D438" s="916" t="s">
        <v>19</v>
      </c>
      <c r="E438" s="1758" t="s">
        <v>29</v>
      </c>
      <c r="F438" s="1758"/>
      <c r="G438" s="1758"/>
      <c r="H438" s="1758"/>
      <c r="I438" s="1759"/>
      <c r="J438" s="293">
        <f t="shared" si="17"/>
        <v>0</v>
      </c>
    </row>
    <row r="439" spans="3:10" ht="15" hidden="1" x14ac:dyDescent="0.4">
      <c r="C439" s="918"/>
      <c r="D439" s="916" t="s">
        <v>19</v>
      </c>
      <c r="E439" s="1758" t="s">
        <v>50</v>
      </c>
      <c r="F439" s="1758"/>
      <c r="G439" s="1758"/>
      <c r="H439" s="1758"/>
      <c r="I439" s="1759"/>
      <c r="J439" s="293">
        <f t="shared" si="17"/>
        <v>0</v>
      </c>
    </row>
    <row r="440" spans="3:10" ht="15" hidden="1" x14ac:dyDescent="0.4">
      <c r="C440" s="918"/>
      <c r="D440" s="916" t="s">
        <v>19</v>
      </c>
      <c r="E440" s="1758" t="s">
        <v>20</v>
      </c>
      <c r="F440" s="1758"/>
      <c r="G440" s="1758"/>
      <c r="H440" s="1758"/>
      <c r="I440" s="1759"/>
      <c r="J440" s="293">
        <f t="shared" si="17"/>
        <v>0</v>
      </c>
    </row>
    <row r="441" spans="3:10" ht="15" hidden="1" x14ac:dyDescent="0.4">
      <c r="C441" s="918"/>
      <c r="D441" s="916" t="s">
        <v>18</v>
      </c>
      <c r="E441" s="1758" t="s">
        <v>27</v>
      </c>
      <c r="F441" s="1758"/>
      <c r="G441" s="1758"/>
      <c r="H441" s="1758"/>
      <c r="I441" s="1759"/>
      <c r="J441" s="293">
        <f t="shared" si="17"/>
        <v>0</v>
      </c>
    </row>
    <row r="442" spans="3:10" ht="15" hidden="1" x14ac:dyDescent="0.4">
      <c r="C442" s="918"/>
      <c r="D442" s="916" t="s">
        <v>18</v>
      </c>
      <c r="E442" s="1758" t="s">
        <v>21</v>
      </c>
      <c r="F442" s="1758"/>
      <c r="G442" s="1758"/>
      <c r="H442" s="1758"/>
      <c r="I442" s="1759"/>
      <c r="J442" s="293">
        <f t="shared" si="17"/>
        <v>0</v>
      </c>
    </row>
    <row r="443" spans="3:10" ht="15" hidden="1" x14ac:dyDescent="0.4">
      <c r="C443" s="918"/>
      <c r="D443" s="916" t="s">
        <v>18</v>
      </c>
      <c r="E443" s="1758" t="s">
        <v>26</v>
      </c>
      <c r="F443" s="1758"/>
      <c r="G443" s="1758"/>
      <c r="H443" s="1758"/>
      <c r="I443" s="1759"/>
      <c r="J443" s="293">
        <f t="shared" si="17"/>
        <v>0</v>
      </c>
    </row>
    <row r="444" spans="3:10" ht="15" hidden="1" x14ac:dyDescent="0.4">
      <c r="C444" s="918"/>
      <c r="D444" s="916" t="s">
        <v>18</v>
      </c>
      <c r="E444" s="1758" t="s">
        <v>59</v>
      </c>
      <c r="F444" s="1758"/>
      <c r="G444" s="1758"/>
      <c r="H444" s="1758"/>
      <c r="I444" s="1759"/>
      <c r="J444" s="293">
        <f t="shared" si="17"/>
        <v>0</v>
      </c>
    </row>
    <row r="445" spans="3:10" ht="15" hidden="1" x14ac:dyDescent="0.4">
      <c r="C445" s="918"/>
      <c r="D445" s="916" t="s">
        <v>49</v>
      </c>
      <c r="E445" s="1758" t="s">
        <v>61</v>
      </c>
      <c r="F445" s="1758"/>
      <c r="G445" s="1758"/>
      <c r="H445" s="1758"/>
      <c r="I445" s="1759"/>
      <c r="J445" s="293">
        <f t="shared" si="17"/>
        <v>0</v>
      </c>
    </row>
    <row r="446" spans="3:10" ht="15" hidden="1" x14ac:dyDescent="0.4">
      <c r="C446" s="918"/>
      <c r="D446" s="916" t="s">
        <v>49</v>
      </c>
      <c r="E446" s="1758" t="s">
        <v>63</v>
      </c>
      <c r="F446" s="1758"/>
      <c r="G446" s="1758"/>
      <c r="H446" s="1758"/>
      <c r="I446" s="1759"/>
      <c r="J446" s="293">
        <f t="shared" si="17"/>
        <v>0</v>
      </c>
    </row>
    <row r="447" spans="3:10" ht="15" hidden="1" x14ac:dyDescent="0.4">
      <c r="C447" s="918"/>
      <c r="D447" s="916" t="s">
        <v>54</v>
      </c>
      <c r="E447" s="1762"/>
      <c r="F447" s="1762"/>
      <c r="G447" s="1762"/>
      <c r="H447" s="1762"/>
      <c r="I447" s="1763"/>
      <c r="J447" s="293">
        <f>COUNTIFS($B$286:$B$335,$C$436,$D$286:$D$335,$D447)</f>
        <v>0</v>
      </c>
    </row>
    <row r="448" spans="3:10" ht="15" hidden="1" x14ac:dyDescent="0.4">
      <c r="C448" s="918"/>
      <c r="D448" s="916" t="s">
        <v>10</v>
      </c>
      <c r="E448" s="1758" t="s">
        <v>14</v>
      </c>
      <c r="F448" s="1758"/>
      <c r="G448" s="1758"/>
      <c r="H448" s="1758"/>
      <c r="I448" s="1759"/>
      <c r="J448" s="293">
        <f t="shared" si="17"/>
        <v>0</v>
      </c>
    </row>
    <row r="449" spans="3:10" ht="15" hidden="1" x14ac:dyDescent="0.4">
      <c r="C449" s="918"/>
      <c r="D449" s="916" t="s">
        <v>10</v>
      </c>
      <c r="E449" s="1758" t="s">
        <v>9</v>
      </c>
      <c r="F449" s="1758"/>
      <c r="G449" s="1758"/>
      <c r="H449" s="1758"/>
      <c r="I449" s="1759"/>
      <c r="J449" s="293">
        <f t="shared" si="17"/>
        <v>0</v>
      </c>
    </row>
    <row r="450" spans="3:10" ht="15" hidden="1" x14ac:dyDescent="0.4">
      <c r="C450" s="918"/>
      <c r="D450" s="916" t="s">
        <v>10</v>
      </c>
      <c r="E450" s="1758" t="s">
        <v>11</v>
      </c>
      <c r="F450" s="1758"/>
      <c r="G450" s="1758"/>
      <c r="H450" s="1758"/>
      <c r="I450" s="1759"/>
      <c r="J450" s="293">
        <f t="shared" si="17"/>
        <v>0</v>
      </c>
    </row>
    <row r="451" spans="3:10" ht="15" hidden="1" x14ac:dyDescent="0.4">
      <c r="C451" s="918"/>
      <c r="D451" s="916" t="s">
        <v>10</v>
      </c>
      <c r="E451" s="1758" t="s">
        <v>65</v>
      </c>
      <c r="F451" s="1758"/>
      <c r="G451" s="1758"/>
      <c r="H451" s="1758"/>
      <c r="I451" s="1759"/>
      <c r="J451" s="293">
        <f t="shared" si="17"/>
        <v>0</v>
      </c>
    </row>
    <row r="452" spans="3:10" ht="15" hidden="1" x14ac:dyDescent="0.4">
      <c r="C452" s="918"/>
      <c r="D452" s="916" t="s">
        <v>16</v>
      </c>
      <c r="E452" s="1758" t="s">
        <v>66</v>
      </c>
      <c r="F452" s="1758"/>
      <c r="G452" s="1758"/>
      <c r="H452" s="1758"/>
      <c r="I452" s="1759"/>
      <c r="J452" s="293">
        <f t="shared" si="17"/>
        <v>0</v>
      </c>
    </row>
    <row r="453" spans="3:10" ht="15" hidden="1" x14ac:dyDescent="0.4">
      <c r="C453" s="918"/>
      <c r="D453" s="916" t="s">
        <v>16</v>
      </c>
      <c r="E453" s="1758" t="s">
        <v>17</v>
      </c>
      <c r="F453" s="1758"/>
      <c r="G453" s="1758"/>
      <c r="H453" s="1758"/>
      <c r="I453" s="1759"/>
      <c r="J453" s="293">
        <f t="shared" si="17"/>
        <v>0</v>
      </c>
    </row>
    <row r="454" spans="3:10" ht="15" hidden="1" x14ac:dyDescent="0.4">
      <c r="C454" s="918"/>
      <c r="D454" s="916" t="s">
        <v>16</v>
      </c>
      <c r="E454" s="1758" t="s">
        <v>67</v>
      </c>
      <c r="F454" s="1758"/>
      <c r="G454" s="1758"/>
      <c r="H454" s="1758"/>
      <c r="I454" s="1759"/>
      <c r="J454" s="293">
        <f t="shared" si="17"/>
        <v>0</v>
      </c>
    </row>
    <row r="455" spans="3:10" ht="15" hidden="1" x14ac:dyDescent="0.4">
      <c r="C455" s="918"/>
      <c r="D455" s="916" t="s">
        <v>16</v>
      </c>
      <c r="E455" s="1758" t="s">
        <v>68</v>
      </c>
      <c r="F455" s="1758"/>
      <c r="G455" s="1758"/>
      <c r="H455" s="1758"/>
      <c r="I455" s="1759"/>
      <c r="J455" s="293">
        <f t="shared" si="17"/>
        <v>0</v>
      </c>
    </row>
    <row r="456" spans="3:10" ht="15" hidden="1" x14ac:dyDescent="0.4">
      <c r="C456" s="918"/>
      <c r="D456" s="916" t="s">
        <v>16</v>
      </c>
      <c r="E456" s="1758" t="s">
        <v>69</v>
      </c>
      <c r="F456" s="1758"/>
      <c r="G456" s="1758"/>
      <c r="H456" s="1758"/>
      <c r="I456" s="1759"/>
      <c r="J456" s="293">
        <f t="shared" si="17"/>
        <v>0</v>
      </c>
    </row>
    <row r="457" spans="3:10" ht="15" hidden="1" x14ac:dyDescent="0.4">
      <c r="C457" s="918"/>
      <c r="D457" s="916" t="s">
        <v>15</v>
      </c>
      <c r="E457" s="1760"/>
      <c r="F457" s="1760"/>
      <c r="G457" s="1760"/>
      <c r="H457" s="1760"/>
      <c r="I457" s="1761"/>
      <c r="J457" s="293">
        <f>COUNTIFS($B$286:$B$335,$C$436,$D$286:$D$335,$D457)</f>
        <v>0</v>
      </c>
    </row>
    <row r="458" spans="3:10" ht="15" hidden="1" x14ac:dyDescent="0.4">
      <c r="C458" s="200" t="s">
        <v>48</v>
      </c>
      <c r="D458" s="916" t="s">
        <v>24</v>
      </c>
      <c r="E458" s="1758" t="s">
        <v>33</v>
      </c>
      <c r="F458" s="1758"/>
      <c r="G458" s="1758"/>
      <c r="H458" s="1758"/>
      <c r="I458" s="1759"/>
      <c r="J458" s="293">
        <f>COUNTIFS($B$286:$B$335,$C$458,$D$286:$D$335,$D458,$E$286:$E$335,$E458)</f>
        <v>0</v>
      </c>
    </row>
    <row r="459" spans="3:10" ht="15" hidden="1" x14ac:dyDescent="0.4">
      <c r="C459" s="200"/>
      <c r="D459" s="916" t="s">
        <v>24</v>
      </c>
      <c r="E459" s="1758" t="s">
        <v>25</v>
      </c>
      <c r="F459" s="1758"/>
      <c r="G459" s="1758"/>
      <c r="H459" s="1758"/>
      <c r="I459" s="1759"/>
      <c r="J459" s="293">
        <f t="shared" ref="J459:J478" si="18">COUNTIFS($B$286:$B$335,$C$458,$D$286:$D$335,$D459,$E$286:$E$335,$E459)</f>
        <v>0</v>
      </c>
    </row>
    <row r="460" spans="3:10" ht="15" hidden="1" x14ac:dyDescent="0.4">
      <c r="C460" s="200"/>
      <c r="D460" s="916" t="s">
        <v>19</v>
      </c>
      <c r="E460" s="1758" t="s">
        <v>29</v>
      </c>
      <c r="F460" s="1758"/>
      <c r="G460" s="1758"/>
      <c r="H460" s="1758"/>
      <c r="I460" s="1759"/>
      <c r="J460" s="293">
        <f t="shared" si="18"/>
        <v>0</v>
      </c>
    </row>
    <row r="461" spans="3:10" ht="15" hidden="1" x14ac:dyDescent="0.4">
      <c r="C461" s="918"/>
      <c r="D461" s="916" t="s">
        <v>19</v>
      </c>
      <c r="E461" s="1758" t="s">
        <v>50</v>
      </c>
      <c r="F461" s="1758"/>
      <c r="G461" s="1758"/>
      <c r="H461" s="1758"/>
      <c r="I461" s="1759"/>
      <c r="J461" s="293">
        <f t="shared" si="18"/>
        <v>0</v>
      </c>
    </row>
    <row r="462" spans="3:10" ht="15" hidden="1" x14ac:dyDescent="0.4">
      <c r="C462" s="918"/>
      <c r="D462" s="916" t="s">
        <v>19</v>
      </c>
      <c r="E462" s="1758" t="s">
        <v>20</v>
      </c>
      <c r="F462" s="1758"/>
      <c r="G462" s="1758"/>
      <c r="H462" s="1758"/>
      <c r="I462" s="1759"/>
      <c r="J462" s="293">
        <f t="shared" si="18"/>
        <v>0</v>
      </c>
    </row>
    <row r="463" spans="3:10" ht="15" hidden="1" x14ac:dyDescent="0.4">
      <c r="C463" s="918"/>
      <c r="D463" s="916" t="s">
        <v>18</v>
      </c>
      <c r="E463" s="1758" t="s">
        <v>27</v>
      </c>
      <c r="F463" s="1758"/>
      <c r="G463" s="1758"/>
      <c r="H463" s="1758"/>
      <c r="I463" s="1759"/>
      <c r="J463" s="293">
        <f t="shared" si="18"/>
        <v>0</v>
      </c>
    </row>
    <row r="464" spans="3:10" ht="15" hidden="1" x14ac:dyDescent="0.4">
      <c r="C464" s="918"/>
      <c r="D464" s="916" t="s">
        <v>18</v>
      </c>
      <c r="E464" s="1758" t="s">
        <v>21</v>
      </c>
      <c r="F464" s="1758"/>
      <c r="G464" s="1758"/>
      <c r="H464" s="1758"/>
      <c r="I464" s="1759"/>
      <c r="J464" s="293">
        <f t="shared" si="18"/>
        <v>0</v>
      </c>
    </row>
    <row r="465" spans="3:10" ht="15" hidden="1" x14ac:dyDescent="0.4">
      <c r="C465" s="918"/>
      <c r="D465" s="916" t="s">
        <v>18</v>
      </c>
      <c r="E465" s="1758" t="s">
        <v>26</v>
      </c>
      <c r="F465" s="1758"/>
      <c r="G465" s="1758"/>
      <c r="H465" s="1758"/>
      <c r="I465" s="1759"/>
      <c r="J465" s="293">
        <f t="shared" si="18"/>
        <v>0</v>
      </c>
    </row>
    <row r="466" spans="3:10" ht="15" hidden="1" x14ac:dyDescent="0.4">
      <c r="C466" s="918"/>
      <c r="D466" s="916" t="s">
        <v>18</v>
      </c>
      <c r="E466" s="1758" t="s">
        <v>59</v>
      </c>
      <c r="F466" s="1758"/>
      <c r="G466" s="1758"/>
      <c r="H466" s="1758"/>
      <c r="I466" s="1759"/>
      <c r="J466" s="293">
        <f t="shared" si="18"/>
        <v>0</v>
      </c>
    </row>
    <row r="467" spans="3:10" ht="15" hidden="1" x14ac:dyDescent="0.4">
      <c r="C467" s="918"/>
      <c r="D467" s="916" t="s">
        <v>49</v>
      </c>
      <c r="E467" s="1758" t="s">
        <v>61</v>
      </c>
      <c r="F467" s="1758"/>
      <c r="G467" s="1758"/>
      <c r="H467" s="1758"/>
      <c r="I467" s="1759"/>
      <c r="J467" s="293">
        <f t="shared" si="18"/>
        <v>0</v>
      </c>
    </row>
    <row r="468" spans="3:10" ht="15" hidden="1" x14ac:dyDescent="0.4">
      <c r="C468" s="918"/>
      <c r="D468" s="916" t="s">
        <v>49</v>
      </c>
      <c r="E468" s="1758" t="s">
        <v>63</v>
      </c>
      <c r="F468" s="1758"/>
      <c r="G468" s="1758"/>
      <c r="H468" s="1758"/>
      <c r="I468" s="1759"/>
      <c r="J468" s="293">
        <f t="shared" si="18"/>
        <v>0</v>
      </c>
    </row>
    <row r="469" spans="3:10" ht="15" hidden="1" x14ac:dyDescent="0.4">
      <c r="C469" s="918"/>
      <c r="D469" s="916" t="s">
        <v>54</v>
      </c>
      <c r="E469" s="1762"/>
      <c r="F469" s="1762"/>
      <c r="G469" s="1762"/>
      <c r="H469" s="1762"/>
      <c r="I469" s="1763"/>
      <c r="J469" s="293">
        <f>COUNTIFS($B$286:$B$335,$C$458,$D$286:$D$335,$D469)</f>
        <v>0</v>
      </c>
    </row>
    <row r="470" spans="3:10" ht="15" hidden="1" x14ac:dyDescent="0.4">
      <c r="C470" s="918"/>
      <c r="D470" s="916" t="s">
        <v>10</v>
      </c>
      <c r="E470" s="1758" t="s">
        <v>14</v>
      </c>
      <c r="F470" s="1758"/>
      <c r="G470" s="1758"/>
      <c r="H470" s="1758"/>
      <c r="I470" s="1759"/>
      <c r="J470" s="293">
        <f t="shared" ref="J470:J477" si="19">COUNTIFS($B$286:$B$335,$C$458,$D$286:$D$335,$D470,$E$286:$E$335,$E470)</f>
        <v>0</v>
      </c>
    </row>
    <row r="471" spans="3:10" ht="15" hidden="1" x14ac:dyDescent="0.4">
      <c r="C471" s="918"/>
      <c r="D471" s="916" t="s">
        <v>10</v>
      </c>
      <c r="E471" s="1758" t="s">
        <v>9</v>
      </c>
      <c r="F471" s="1758"/>
      <c r="G471" s="1758"/>
      <c r="H471" s="1758"/>
      <c r="I471" s="1759"/>
      <c r="J471" s="293">
        <f t="shared" si="19"/>
        <v>0</v>
      </c>
    </row>
    <row r="472" spans="3:10" ht="15" hidden="1" x14ac:dyDescent="0.4">
      <c r="C472" s="918"/>
      <c r="D472" s="916" t="s">
        <v>10</v>
      </c>
      <c r="E472" s="1758" t="s">
        <v>11</v>
      </c>
      <c r="F472" s="1758"/>
      <c r="G472" s="1758"/>
      <c r="H472" s="1758"/>
      <c r="I472" s="1759"/>
      <c r="J472" s="293">
        <f t="shared" si="19"/>
        <v>0</v>
      </c>
    </row>
    <row r="473" spans="3:10" ht="15" hidden="1" x14ac:dyDescent="0.4">
      <c r="C473" s="918"/>
      <c r="D473" s="916" t="s">
        <v>10</v>
      </c>
      <c r="E473" s="1758" t="s">
        <v>65</v>
      </c>
      <c r="F473" s="1758"/>
      <c r="G473" s="1758"/>
      <c r="H473" s="1758"/>
      <c r="I473" s="1759"/>
      <c r="J473" s="293">
        <f t="shared" si="19"/>
        <v>0</v>
      </c>
    </row>
    <row r="474" spans="3:10" ht="15" hidden="1" x14ac:dyDescent="0.4">
      <c r="C474" s="918"/>
      <c r="D474" s="916" t="s">
        <v>16</v>
      </c>
      <c r="E474" s="1758" t="s">
        <v>66</v>
      </c>
      <c r="F474" s="1758"/>
      <c r="G474" s="1758"/>
      <c r="H474" s="1758"/>
      <c r="I474" s="1759"/>
      <c r="J474" s="293">
        <f t="shared" si="19"/>
        <v>0</v>
      </c>
    </row>
    <row r="475" spans="3:10" ht="15" hidden="1" x14ac:dyDescent="0.4">
      <c r="C475" s="918"/>
      <c r="D475" s="916" t="s">
        <v>16</v>
      </c>
      <c r="E475" s="1758" t="s">
        <v>17</v>
      </c>
      <c r="F475" s="1758"/>
      <c r="G475" s="1758"/>
      <c r="H475" s="1758"/>
      <c r="I475" s="1759"/>
      <c r="J475" s="293">
        <f t="shared" si="19"/>
        <v>0</v>
      </c>
    </row>
    <row r="476" spans="3:10" ht="15" hidden="1" x14ac:dyDescent="0.4">
      <c r="C476" s="918"/>
      <c r="D476" s="916" t="s">
        <v>16</v>
      </c>
      <c r="E476" s="1758" t="s">
        <v>67</v>
      </c>
      <c r="F476" s="1758"/>
      <c r="G476" s="1758"/>
      <c r="H476" s="1758"/>
      <c r="I476" s="1759"/>
      <c r="J476" s="293">
        <f t="shared" si="19"/>
        <v>0</v>
      </c>
    </row>
    <row r="477" spans="3:10" ht="15" hidden="1" x14ac:dyDescent="0.4">
      <c r="C477" s="918"/>
      <c r="D477" s="916" t="s">
        <v>16</v>
      </c>
      <c r="E477" s="1758" t="s">
        <v>68</v>
      </c>
      <c r="F477" s="1758"/>
      <c r="G477" s="1758"/>
      <c r="H477" s="1758"/>
      <c r="I477" s="1759"/>
      <c r="J477" s="293">
        <f t="shared" si="19"/>
        <v>0</v>
      </c>
    </row>
    <row r="478" spans="3:10" ht="15" hidden="1" x14ac:dyDescent="0.4">
      <c r="C478" s="918"/>
      <c r="D478" s="916" t="s">
        <v>16</v>
      </c>
      <c r="E478" s="1758" t="s">
        <v>69</v>
      </c>
      <c r="F478" s="1758"/>
      <c r="G478" s="1758"/>
      <c r="H478" s="1758"/>
      <c r="I478" s="1759"/>
      <c r="J478" s="293">
        <f t="shared" si="18"/>
        <v>0</v>
      </c>
    </row>
    <row r="479" spans="3:10" ht="15" hidden="1" x14ac:dyDescent="0.4">
      <c r="C479" s="918"/>
      <c r="D479" s="916" t="s">
        <v>15</v>
      </c>
      <c r="E479" s="1760"/>
      <c r="F479" s="1760"/>
      <c r="G479" s="1760"/>
      <c r="H479" s="1760"/>
      <c r="I479" s="1761"/>
      <c r="J479" s="293">
        <f>COUNTIFS($B$286:$B$335,$C$458,$D$286:$D$335,$D479)</f>
        <v>0</v>
      </c>
    </row>
    <row r="480" spans="3:10" ht="15" x14ac:dyDescent="0.4">
      <c r="C480" s="200" t="s">
        <v>53</v>
      </c>
      <c r="D480" s="916" t="s">
        <v>24</v>
      </c>
      <c r="E480" s="1758" t="s">
        <v>33</v>
      </c>
      <c r="F480" s="1758"/>
      <c r="G480" s="1758"/>
      <c r="H480" s="1758"/>
      <c r="I480" s="1759"/>
      <c r="J480" s="293">
        <f>COUNTIFS($B$286:$B$335,$C$480,$D$286:$D$335,$D480,$E$286:$E$335,$E480)</f>
        <v>0</v>
      </c>
    </row>
    <row r="481" spans="3:10" ht="15" x14ac:dyDescent="0.4">
      <c r="C481" s="200"/>
      <c r="D481" s="916" t="s">
        <v>24</v>
      </c>
      <c r="E481" s="1758" t="s">
        <v>25</v>
      </c>
      <c r="F481" s="1758"/>
      <c r="G481" s="1758"/>
      <c r="H481" s="1758"/>
      <c r="I481" s="1759"/>
      <c r="J481" s="293">
        <f t="shared" ref="J481:J500" si="20">COUNTIFS($B$286:$B$335,$C$480,$D$286:$D$335,$D481,$E$286:$E$335,$E481)</f>
        <v>0</v>
      </c>
    </row>
    <row r="482" spans="3:10" ht="15" x14ac:dyDescent="0.4">
      <c r="C482" s="200"/>
      <c r="D482" s="916" t="s">
        <v>19</v>
      </c>
      <c r="E482" s="1758" t="s">
        <v>29</v>
      </c>
      <c r="F482" s="1758"/>
      <c r="G482" s="1758"/>
      <c r="H482" s="1758"/>
      <c r="I482" s="1759"/>
      <c r="J482" s="293">
        <f t="shared" si="20"/>
        <v>0</v>
      </c>
    </row>
    <row r="483" spans="3:10" ht="15" x14ac:dyDescent="0.4">
      <c r="C483" s="918"/>
      <c r="D483" s="916" t="s">
        <v>19</v>
      </c>
      <c r="E483" s="1758" t="s">
        <v>50</v>
      </c>
      <c r="F483" s="1758"/>
      <c r="G483" s="1758"/>
      <c r="H483" s="1758"/>
      <c r="I483" s="1759"/>
      <c r="J483" s="293">
        <f t="shared" si="20"/>
        <v>0</v>
      </c>
    </row>
    <row r="484" spans="3:10" ht="15" x14ac:dyDescent="0.4">
      <c r="C484" s="918"/>
      <c r="D484" s="916" t="s">
        <v>19</v>
      </c>
      <c r="E484" s="1758" t="s">
        <v>20</v>
      </c>
      <c r="F484" s="1758"/>
      <c r="G484" s="1758"/>
      <c r="H484" s="1758"/>
      <c r="I484" s="1759"/>
      <c r="J484" s="293">
        <f t="shared" si="20"/>
        <v>0</v>
      </c>
    </row>
    <row r="485" spans="3:10" ht="15" x14ac:dyDescent="0.4">
      <c r="C485" s="918"/>
      <c r="D485" s="916" t="s">
        <v>18</v>
      </c>
      <c r="E485" s="1758" t="s">
        <v>27</v>
      </c>
      <c r="F485" s="1758"/>
      <c r="G485" s="1758"/>
      <c r="H485" s="1758"/>
      <c r="I485" s="1759"/>
      <c r="J485" s="293">
        <f t="shared" si="20"/>
        <v>0</v>
      </c>
    </row>
    <row r="486" spans="3:10" ht="15" x14ac:dyDescent="0.4">
      <c r="C486" s="918"/>
      <c r="D486" s="916" t="s">
        <v>18</v>
      </c>
      <c r="E486" s="1758" t="s">
        <v>21</v>
      </c>
      <c r="F486" s="1758"/>
      <c r="G486" s="1758"/>
      <c r="H486" s="1758"/>
      <c r="I486" s="1759"/>
      <c r="J486" s="293">
        <f t="shared" si="20"/>
        <v>0</v>
      </c>
    </row>
    <row r="487" spans="3:10" ht="15" x14ac:dyDescent="0.4">
      <c r="C487" s="918"/>
      <c r="D487" s="916" t="s">
        <v>18</v>
      </c>
      <c r="E487" s="1758" t="s">
        <v>26</v>
      </c>
      <c r="F487" s="1758"/>
      <c r="G487" s="1758"/>
      <c r="H487" s="1758"/>
      <c r="I487" s="1759"/>
      <c r="J487" s="293">
        <f t="shared" si="20"/>
        <v>0</v>
      </c>
    </row>
    <row r="488" spans="3:10" ht="15" x14ac:dyDescent="0.4">
      <c r="C488" s="918"/>
      <c r="D488" s="916" t="s">
        <v>18</v>
      </c>
      <c r="E488" s="1758" t="s">
        <v>59</v>
      </c>
      <c r="F488" s="1758"/>
      <c r="G488" s="1758"/>
      <c r="H488" s="1758"/>
      <c r="I488" s="1759"/>
      <c r="J488" s="293">
        <f t="shared" si="20"/>
        <v>0</v>
      </c>
    </row>
    <row r="489" spans="3:10" ht="15" x14ac:dyDescent="0.4">
      <c r="C489" s="918"/>
      <c r="D489" s="916" t="s">
        <v>49</v>
      </c>
      <c r="E489" s="1758" t="s">
        <v>61</v>
      </c>
      <c r="F489" s="1758"/>
      <c r="G489" s="1758"/>
      <c r="H489" s="1758"/>
      <c r="I489" s="1759"/>
      <c r="J489" s="293">
        <f t="shared" si="20"/>
        <v>0</v>
      </c>
    </row>
    <row r="490" spans="3:10" ht="15" x14ac:dyDescent="0.4">
      <c r="C490" s="918"/>
      <c r="D490" s="916" t="s">
        <v>49</v>
      </c>
      <c r="E490" s="1758" t="s">
        <v>63</v>
      </c>
      <c r="F490" s="1758"/>
      <c r="G490" s="1758"/>
      <c r="H490" s="1758"/>
      <c r="I490" s="1759"/>
      <c r="J490" s="293">
        <f t="shared" si="20"/>
        <v>0</v>
      </c>
    </row>
    <row r="491" spans="3:10" ht="15" x14ac:dyDescent="0.4">
      <c r="C491" s="918"/>
      <c r="D491" s="916" t="s">
        <v>54</v>
      </c>
      <c r="E491" s="1762"/>
      <c r="F491" s="1762"/>
      <c r="G491" s="1762"/>
      <c r="H491" s="1762"/>
      <c r="I491" s="1763"/>
      <c r="J491" s="293">
        <f>COUNTIFS($B$286:$B$335,$C$480,$D$286:$D$335,$D491)</f>
        <v>0</v>
      </c>
    </row>
    <row r="492" spans="3:10" ht="15" x14ac:dyDescent="0.4">
      <c r="C492" s="918"/>
      <c r="D492" s="916" t="s">
        <v>2842</v>
      </c>
      <c r="E492" s="1758" t="s">
        <v>14</v>
      </c>
      <c r="F492" s="1758"/>
      <c r="G492" s="1758"/>
      <c r="H492" s="1758"/>
      <c r="I492" s="1759"/>
      <c r="J492" s="293">
        <f t="shared" si="20"/>
        <v>0</v>
      </c>
    </row>
    <row r="493" spans="3:10" ht="15" x14ac:dyDescent="0.4">
      <c r="C493" s="918"/>
      <c r="D493" s="916" t="s">
        <v>2842</v>
      </c>
      <c r="E493" s="1758" t="s">
        <v>9</v>
      </c>
      <c r="F493" s="1758"/>
      <c r="G493" s="1758"/>
      <c r="H493" s="1758"/>
      <c r="I493" s="1759"/>
      <c r="J493" s="293">
        <f t="shared" si="20"/>
        <v>0</v>
      </c>
    </row>
    <row r="494" spans="3:10" ht="15" x14ac:dyDescent="0.4">
      <c r="C494" s="918"/>
      <c r="D494" s="916" t="s">
        <v>2842</v>
      </c>
      <c r="E494" s="1758" t="s">
        <v>11</v>
      </c>
      <c r="F494" s="1758"/>
      <c r="G494" s="1758"/>
      <c r="H494" s="1758"/>
      <c r="I494" s="1759"/>
      <c r="J494" s="293">
        <f t="shared" si="20"/>
        <v>0</v>
      </c>
    </row>
    <row r="495" spans="3:10" ht="15" x14ac:dyDescent="0.4">
      <c r="C495" s="918"/>
      <c r="D495" s="916" t="s">
        <v>2842</v>
      </c>
      <c r="E495" s="1758" t="s">
        <v>65</v>
      </c>
      <c r="F495" s="1758"/>
      <c r="G495" s="1758"/>
      <c r="H495" s="1758"/>
      <c r="I495" s="1759"/>
      <c r="J495" s="293">
        <f t="shared" si="20"/>
        <v>0</v>
      </c>
    </row>
    <row r="496" spans="3:10" ht="15" x14ac:dyDescent="0.4">
      <c r="C496" s="918"/>
      <c r="D496" s="916" t="s">
        <v>16</v>
      </c>
      <c r="E496" s="1758" t="s">
        <v>66</v>
      </c>
      <c r="F496" s="1758"/>
      <c r="G496" s="1758"/>
      <c r="H496" s="1758"/>
      <c r="I496" s="1759"/>
      <c r="J496" s="293">
        <f t="shared" si="20"/>
        <v>0</v>
      </c>
    </row>
    <row r="497" spans="2:10" ht="15" x14ac:dyDescent="0.4">
      <c r="C497" s="918"/>
      <c r="D497" s="916" t="s">
        <v>16</v>
      </c>
      <c r="E497" s="1758" t="s">
        <v>17</v>
      </c>
      <c r="F497" s="1758"/>
      <c r="G497" s="1758"/>
      <c r="H497" s="1758"/>
      <c r="I497" s="1759"/>
      <c r="J497" s="293">
        <f t="shared" si="20"/>
        <v>0</v>
      </c>
    </row>
    <row r="498" spans="2:10" ht="15" x14ac:dyDescent="0.4">
      <c r="C498" s="918"/>
      <c r="D498" s="916" t="s">
        <v>16</v>
      </c>
      <c r="E498" s="1758" t="s">
        <v>67</v>
      </c>
      <c r="F498" s="1758"/>
      <c r="G498" s="1758"/>
      <c r="H498" s="1758"/>
      <c r="I498" s="1759"/>
      <c r="J498" s="293">
        <f t="shared" si="20"/>
        <v>0</v>
      </c>
    </row>
    <row r="499" spans="2:10" ht="15" x14ac:dyDescent="0.4">
      <c r="C499" s="918"/>
      <c r="D499" s="916" t="s">
        <v>16</v>
      </c>
      <c r="E499" s="1758" t="s">
        <v>68</v>
      </c>
      <c r="F499" s="1758"/>
      <c r="G499" s="1758"/>
      <c r="H499" s="1758"/>
      <c r="I499" s="1759"/>
      <c r="J499" s="293">
        <f t="shared" si="20"/>
        <v>0</v>
      </c>
    </row>
    <row r="500" spans="2:10" ht="15" x14ac:dyDescent="0.4">
      <c r="C500" s="918"/>
      <c r="D500" s="916" t="s">
        <v>16</v>
      </c>
      <c r="E500" s="1758" t="s">
        <v>69</v>
      </c>
      <c r="F500" s="1758"/>
      <c r="G500" s="1758"/>
      <c r="H500" s="1758"/>
      <c r="I500" s="1759"/>
      <c r="J500" s="293">
        <f t="shared" si="20"/>
        <v>0</v>
      </c>
    </row>
    <row r="501" spans="2:10" ht="15" x14ac:dyDescent="0.4">
      <c r="C501" s="918"/>
      <c r="D501" s="916" t="s">
        <v>15</v>
      </c>
      <c r="E501" s="1760"/>
      <c r="F501" s="1760"/>
      <c r="G501" s="1760"/>
      <c r="H501" s="1760"/>
      <c r="I501" s="1761"/>
      <c r="J501" s="293">
        <f>COUNTIFS($B$286:$B$335,$C$480,$D$286:$D$335,$D501)</f>
        <v>0</v>
      </c>
    </row>
    <row r="503" spans="2:10" ht="15" x14ac:dyDescent="0.4">
      <c r="B503" s="154" t="s">
        <v>195</v>
      </c>
      <c r="C503" s="198"/>
    </row>
    <row r="504" spans="2:10" ht="15" x14ac:dyDescent="0.4">
      <c r="C504" s="199" t="s">
        <v>409</v>
      </c>
      <c r="D504" s="199" t="s">
        <v>2</v>
      </c>
      <c r="E504" s="1764" t="s">
        <v>3</v>
      </c>
      <c r="F504" s="1764"/>
      <c r="G504" s="1764"/>
      <c r="H504" s="1764"/>
      <c r="I504" s="1764"/>
      <c r="J504" s="199" t="s">
        <v>280</v>
      </c>
    </row>
    <row r="505" spans="2:10" ht="15" x14ac:dyDescent="0.4">
      <c r="C505" s="200" t="s">
        <v>40</v>
      </c>
      <c r="D505" s="916" t="s">
        <v>24</v>
      </c>
      <c r="E505" s="1758" t="s">
        <v>33</v>
      </c>
      <c r="F505" s="1758"/>
      <c r="G505" s="1758"/>
      <c r="H505" s="1758"/>
      <c r="I505" s="1759"/>
      <c r="J505" s="293">
        <f>COUNTIFS($B$339:$B$388,$C$505,$D$339:$D$388,$D505,$E$339:$E$388,$E505)</f>
        <v>0</v>
      </c>
    </row>
    <row r="506" spans="2:10" ht="15" x14ac:dyDescent="0.4">
      <c r="C506" s="200"/>
      <c r="D506" s="916" t="s">
        <v>24</v>
      </c>
      <c r="E506" s="1758" t="s">
        <v>25</v>
      </c>
      <c r="F506" s="1758"/>
      <c r="G506" s="1758"/>
      <c r="H506" s="1758"/>
      <c r="I506" s="1759"/>
      <c r="J506" s="293">
        <f t="shared" ref="J506:J525" si="21">COUNTIFS($B$339:$B$388,$C$505,$D$339:$D$388,$D506,$E$339:$E$388,$E506)</f>
        <v>0</v>
      </c>
    </row>
    <row r="507" spans="2:10" ht="15" x14ac:dyDescent="0.4">
      <c r="C507" s="200"/>
      <c r="D507" s="916" t="s">
        <v>19</v>
      </c>
      <c r="E507" s="1758" t="s">
        <v>29</v>
      </c>
      <c r="F507" s="1758"/>
      <c r="G507" s="1758"/>
      <c r="H507" s="1758"/>
      <c r="I507" s="1759"/>
      <c r="J507" s="293">
        <f t="shared" si="21"/>
        <v>0</v>
      </c>
    </row>
    <row r="508" spans="2:10" ht="15" x14ac:dyDescent="0.4">
      <c r="C508" s="200"/>
      <c r="D508" s="916" t="s">
        <v>19</v>
      </c>
      <c r="E508" s="1758" t="s">
        <v>50</v>
      </c>
      <c r="F508" s="1758"/>
      <c r="G508" s="1758"/>
      <c r="H508" s="1758"/>
      <c r="I508" s="1759"/>
      <c r="J508" s="293">
        <f t="shared" si="21"/>
        <v>0</v>
      </c>
    </row>
    <row r="509" spans="2:10" ht="15" x14ac:dyDescent="0.4">
      <c r="C509" s="200"/>
      <c r="D509" s="916" t="s">
        <v>19</v>
      </c>
      <c r="E509" s="1758" t="s">
        <v>20</v>
      </c>
      <c r="F509" s="1758"/>
      <c r="G509" s="1758"/>
      <c r="H509" s="1758"/>
      <c r="I509" s="1759"/>
      <c r="J509" s="293">
        <f t="shared" si="21"/>
        <v>0</v>
      </c>
    </row>
    <row r="510" spans="2:10" ht="15" x14ac:dyDescent="0.4">
      <c r="C510" s="918"/>
      <c r="D510" s="916" t="s">
        <v>18</v>
      </c>
      <c r="E510" s="1758" t="s">
        <v>27</v>
      </c>
      <c r="F510" s="1758"/>
      <c r="G510" s="1758"/>
      <c r="H510" s="1758"/>
      <c r="I510" s="1759"/>
      <c r="J510" s="293">
        <f t="shared" si="21"/>
        <v>0</v>
      </c>
    </row>
    <row r="511" spans="2:10" ht="15" x14ac:dyDescent="0.4">
      <c r="C511" s="918"/>
      <c r="D511" s="916" t="s">
        <v>18</v>
      </c>
      <c r="E511" s="1758" t="s">
        <v>21</v>
      </c>
      <c r="F511" s="1758"/>
      <c r="G511" s="1758"/>
      <c r="H511" s="1758"/>
      <c r="I511" s="1759"/>
      <c r="J511" s="293">
        <f t="shared" si="21"/>
        <v>0</v>
      </c>
    </row>
    <row r="512" spans="2:10" ht="15" x14ac:dyDescent="0.4">
      <c r="C512" s="918"/>
      <c r="D512" s="916" t="s">
        <v>18</v>
      </c>
      <c r="E512" s="1758" t="s">
        <v>26</v>
      </c>
      <c r="F512" s="1758"/>
      <c r="G512" s="1758"/>
      <c r="H512" s="1758"/>
      <c r="I512" s="1759"/>
      <c r="J512" s="293">
        <f t="shared" si="21"/>
        <v>0</v>
      </c>
    </row>
    <row r="513" spans="3:10" ht="15" x14ac:dyDescent="0.4">
      <c r="C513" s="918"/>
      <c r="D513" s="916" t="s">
        <v>18</v>
      </c>
      <c r="E513" s="1758" t="s">
        <v>59</v>
      </c>
      <c r="F513" s="1758"/>
      <c r="G513" s="1758"/>
      <c r="H513" s="1758"/>
      <c r="I513" s="1759"/>
      <c r="J513" s="293">
        <f t="shared" si="21"/>
        <v>0</v>
      </c>
    </row>
    <row r="514" spans="3:10" ht="15" x14ac:dyDescent="0.4">
      <c r="C514" s="918"/>
      <c r="D514" s="916" t="s">
        <v>49</v>
      </c>
      <c r="E514" s="1758" t="s">
        <v>61</v>
      </c>
      <c r="F514" s="1758"/>
      <c r="G514" s="1758"/>
      <c r="H514" s="1758"/>
      <c r="I514" s="1759"/>
      <c r="J514" s="293">
        <f t="shared" si="21"/>
        <v>0</v>
      </c>
    </row>
    <row r="515" spans="3:10" ht="15" x14ac:dyDescent="0.4">
      <c r="C515" s="918"/>
      <c r="D515" s="916" t="s">
        <v>49</v>
      </c>
      <c r="E515" s="1758" t="s">
        <v>63</v>
      </c>
      <c r="F515" s="1758"/>
      <c r="G515" s="1758"/>
      <c r="H515" s="1758"/>
      <c r="I515" s="1759"/>
      <c r="J515" s="293">
        <f t="shared" si="21"/>
        <v>0</v>
      </c>
    </row>
    <row r="516" spans="3:10" ht="15" x14ac:dyDescent="0.4">
      <c r="C516" s="918"/>
      <c r="D516" s="916" t="s">
        <v>54</v>
      </c>
      <c r="E516" s="1762"/>
      <c r="F516" s="1762"/>
      <c r="G516" s="1762"/>
      <c r="H516" s="1762"/>
      <c r="I516" s="1763"/>
      <c r="J516" s="293">
        <f>COUNTIFS($B$339:$B$388,$C$505,$D$339:$D$388,$D516)</f>
        <v>0</v>
      </c>
    </row>
    <row r="517" spans="3:10" ht="15" x14ac:dyDescent="0.4">
      <c r="C517" s="918"/>
      <c r="D517" s="916" t="s">
        <v>10</v>
      </c>
      <c r="E517" s="1758" t="s">
        <v>14</v>
      </c>
      <c r="F517" s="1758"/>
      <c r="G517" s="1758"/>
      <c r="H517" s="1758"/>
      <c r="I517" s="1759"/>
      <c r="J517" s="293">
        <f t="shared" si="21"/>
        <v>0</v>
      </c>
    </row>
    <row r="518" spans="3:10" ht="15" x14ac:dyDescent="0.4">
      <c r="C518" s="918"/>
      <c r="D518" s="916" t="s">
        <v>10</v>
      </c>
      <c r="E518" s="1758" t="s">
        <v>9</v>
      </c>
      <c r="F518" s="1758"/>
      <c r="G518" s="1758"/>
      <c r="H518" s="1758"/>
      <c r="I518" s="1759"/>
      <c r="J518" s="293">
        <f t="shared" si="21"/>
        <v>0</v>
      </c>
    </row>
    <row r="519" spans="3:10" ht="15" x14ac:dyDescent="0.4">
      <c r="C519" s="918"/>
      <c r="D519" s="916" t="s">
        <v>10</v>
      </c>
      <c r="E519" s="1758" t="s">
        <v>11</v>
      </c>
      <c r="F519" s="1758"/>
      <c r="G519" s="1758"/>
      <c r="H519" s="1758"/>
      <c r="I519" s="1759"/>
      <c r="J519" s="293">
        <f t="shared" si="21"/>
        <v>0</v>
      </c>
    </row>
    <row r="520" spans="3:10" ht="15" x14ac:dyDescent="0.4">
      <c r="C520" s="918"/>
      <c r="D520" s="916" t="s">
        <v>10</v>
      </c>
      <c r="E520" s="1758" t="s">
        <v>65</v>
      </c>
      <c r="F520" s="1758"/>
      <c r="G520" s="1758"/>
      <c r="H520" s="1758"/>
      <c r="I520" s="1759"/>
      <c r="J520" s="293">
        <f t="shared" si="21"/>
        <v>0</v>
      </c>
    </row>
    <row r="521" spans="3:10" ht="15" x14ac:dyDescent="0.4">
      <c r="C521" s="918"/>
      <c r="D521" s="916" t="s">
        <v>16</v>
      </c>
      <c r="E521" s="1758" t="s">
        <v>66</v>
      </c>
      <c r="F521" s="1758"/>
      <c r="G521" s="1758"/>
      <c r="H521" s="1758"/>
      <c r="I521" s="1759"/>
      <c r="J521" s="293">
        <f t="shared" si="21"/>
        <v>0</v>
      </c>
    </row>
    <row r="522" spans="3:10" ht="15" x14ac:dyDescent="0.4">
      <c r="C522" s="918"/>
      <c r="D522" s="916" t="s">
        <v>16</v>
      </c>
      <c r="E522" s="1758" t="s">
        <v>17</v>
      </c>
      <c r="F522" s="1758"/>
      <c r="G522" s="1758"/>
      <c r="H522" s="1758"/>
      <c r="I522" s="1759"/>
      <c r="J522" s="293">
        <f t="shared" si="21"/>
        <v>0</v>
      </c>
    </row>
    <row r="523" spans="3:10" ht="15" x14ac:dyDescent="0.4">
      <c r="C523" s="918"/>
      <c r="D523" s="916" t="s">
        <v>16</v>
      </c>
      <c r="E523" s="1758" t="s">
        <v>67</v>
      </c>
      <c r="F523" s="1758"/>
      <c r="G523" s="1758"/>
      <c r="H523" s="1758"/>
      <c r="I523" s="1759"/>
      <c r="J523" s="293">
        <f t="shared" si="21"/>
        <v>0</v>
      </c>
    </row>
    <row r="524" spans="3:10" ht="15" x14ac:dyDescent="0.4">
      <c r="C524" s="918"/>
      <c r="D524" s="916" t="s">
        <v>16</v>
      </c>
      <c r="E524" s="1758" t="s">
        <v>68</v>
      </c>
      <c r="F524" s="1758"/>
      <c r="G524" s="1758"/>
      <c r="H524" s="1758"/>
      <c r="I524" s="1759"/>
      <c r="J524" s="293">
        <f t="shared" si="21"/>
        <v>0</v>
      </c>
    </row>
    <row r="525" spans="3:10" ht="15" x14ac:dyDescent="0.4">
      <c r="C525" s="918"/>
      <c r="D525" s="916" t="s">
        <v>16</v>
      </c>
      <c r="E525" s="1758" t="s">
        <v>69</v>
      </c>
      <c r="F525" s="1758"/>
      <c r="G525" s="1758"/>
      <c r="H525" s="1758"/>
      <c r="I525" s="1759"/>
      <c r="J525" s="293">
        <f t="shared" si="21"/>
        <v>0</v>
      </c>
    </row>
    <row r="526" spans="3:10" ht="15" x14ac:dyDescent="0.4">
      <c r="C526" s="918"/>
      <c r="D526" s="916" t="s">
        <v>15</v>
      </c>
      <c r="E526" s="1760"/>
      <c r="F526" s="1760"/>
      <c r="G526" s="1760"/>
      <c r="H526" s="1760"/>
      <c r="I526" s="1761"/>
      <c r="J526" s="293">
        <f>COUNTIFS($B$339:$B$388,$C$505,$D$339:$D$388,$D526)</f>
        <v>0</v>
      </c>
    </row>
    <row r="527" spans="3:10" ht="15" x14ac:dyDescent="0.4">
      <c r="C527" s="200" t="s">
        <v>43</v>
      </c>
      <c r="D527" s="916" t="s">
        <v>24</v>
      </c>
      <c r="E527" s="1758" t="s">
        <v>33</v>
      </c>
      <c r="F527" s="1758"/>
      <c r="G527" s="1758"/>
      <c r="H527" s="1758"/>
      <c r="I527" s="1759"/>
      <c r="J527" s="293">
        <f>COUNTIFS($B$339:$B$388,$C$527,$D$339:$D$388,$D527,$E$339:$E$388,$E527)</f>
        <v>0</v>
      </c>
    </row>
    <row r="528" spans="3:10" ht="15" x14ac:dyDescent="0.4">
      <c r="C528" s="200"/>
      <c r="D528" s="916" t="s">
        <v>24</v>
      </c>
      <c r="E528" s="1758" t="s">
        <v>25</v>
      </c>
      <c r="F528" s="1758"/>
      <c r="G528" s="1758"/>
      <c r="H528" s="1758"/>
      <c r="I528" s="1759"/>
      <c r="J528" s="293">
        <f t="shared" ref="J528:J547" si="22">COUNTIFS($B$339:$B$388,$C$527,$D$339:$D$388,$D528,$E$339:$E$388,$E528)</f>
        <v>0</v>
      </c>
    </row>
    <row r="529" spans="3:10" ht="15" x14ac:dyDescent="0.4">
      <c r="C529" s="200"/>
      <c r="D529" s="916" t="s">
        <v>19</v>
      </c>
      <c r="E529" s="1758" t="s">
        <v>29</v>
      </c>
      <c r="F529" s="1758"/>
      <c r="G529" s="1758"/>
      <c r="H529" s="1758"/>
      <c r="I529" s="1759"/>
      <c r="J529" s="293">
        <f t="shared" si="22"/>
        <v>0</v>
      </c>
    </row>
    <row r="530" spans="3:10" ht="15" x14ac:dyDescent="0.4">
      <c r="C530" s="200"/>
      <c r="D530" s="916" t="s">
        <v>19</v>
      </c>
      <c r="E530" s="1758" t="s">
        <v>50</v>
      </c>
      <c r="F530" s="1758"/>
      <c r="G530" s="1758"/>
      <c r="H530" s="1758"/>
      <c r="I530" s="1759"/>
      <c r="J530" s="293">
        <f t="shared" si="22"/>
        <v>0</v>
      </c>
    </row>
    <row r="531" spans="3:10" ht="15" x14ac:dyDescent="0.4">
      <c r="C531" s="918"/>
      <c r="D531" s="916" t="s">
        <v>19</v>
      </c>
      <c r="E531" s="1758" t="s">
        <v>20</v>
      </c>
      <c r="F531" s="1758"/>
      <c r="G531" s="1758"/>
      <c r="H531" s="1758"/>
      <c r="I531" s="1759"/>
      <c r="J531" s="293">
        <f t="shared" si="22"/>
        <v>0</v>
      </c>
    </row>
    <row r="532" spans="3:10" ht="15" x14ac:dyDescent="0.4">
      <c r="C532" s="918"/>
      <c r="D532" s="916" t="s">
        <v>18</v>
      </c>
      <c r="E532" s="1758" t="s">
        <v>27</v>
      </c>
      <c r="F532" s="1758"/>
      <c r="G532" s="1758"/>
      <c r="H532" s="1758"/>
      <c r="I532" s="1759"/>
      <c r="J532" s="293">
        <f t="shared" si="22"/>
        <v>0</v>
      </c>
    </row>
    <row r="533" spans="3:10" ht="15" x14ac:dyDescent="0.4">
      <c r="C533" s="918"/>
      <c r="D533" s="916" t="s">
        <v>18</v>
      </c>
      <c r="E533" s="1758" t="s">
        <v>21</v>
      </c>
      <c r="F533" s="1758"/>
      <c r="G533" s="1758"/>
      <c r="H533" s="1758"/>
      <c r="I533" s="1759"/>
      <c r="J533" s="293">
        <f t="shared" si="22"/>
        <v>0</v>
      </c>
    </row>
    <row r="534" spans="3:10" ht="15" x14ac:dyDescent="0.4">
      <c r="C534" s="918"/>
      <c r="D534" s="916" t="s">
        <v>18</v>
      </c>
      <c r="E534" s="1758" t="s">
        <v>26</v>
      </c>
      <c r="F534" s="1758"/>
      <c r="G534" s="1758"/>
      <c r="H534" s="1758"/>
      <c r="I534" s="1759"/>
      <c r="J534" s="293">
        <f t="shared" si="22"/>
        <v>0</v>
      </c>
    </row>
    <row r="535" spans="3:10" ht="15" x14ac:dyDescent="0.4">
      <c r="C535" s="918"/>
      <c r="D535" s="916" t="s">
        <v>18</v>
      </c>
      <c r="E535" s="1758" t="s">
        <v>59</v>
      </c>
      <c r="F535" s="1758"/>
      <c r="G535" s="1758"/>
      <c r="H535" s="1758"/>
      <c r="I535" s="1759"/>
      <c r="J535" s="293">
        <f t="shared" si="22"/>
        <v>0</v>
      </c>
    </row>
    <row r="536" spans="3:10" ht="15" x14ac:dyDescent="0.4">
      <c r="C536" s="918"/>
      <c r="D536" s="916" t="s">
        <v>49</v>
      </c>
      <c r="E536" s="1758" t="s">
        <v>61</v>
      </c>
      <c r="F536" s="1758"/>
      <c r="G536" s="1758"/>
      <c r="H536" s="1758"/>
      <c r="I536" s="1759"/>
      <c r="J536" s="293">
        <f t="shared" si="22"/>
        <v>0</v>
      </c>
    </row>
    <row r="537" spans="3:10" ht="15" x14ac:dyDescent="0.4">
      <c r="C537" s="918"/>
      <c r="D537" s="916" t="s">
        <v>49</v>
      </c>
      <c r="E537" s="1758" t="s">
        <v>63</v>
      </c>
      <c r="F537" s="1758"/>
      <c r="G537" s="1758"/>
      <c r="H537" s="1758"/>
      <c r="I537" s="1759"/>
      <c r="J537" s="293">
        <f t="shared" si="22"/>
        <v>0</v>
      </c>
    </row>
    <row r="538" spans="3:10" ht="15" x14ac:dyDescent="0.4">
      <c r="C538" s="918"/>
      <c r="D538" s="916" t="s">
        <v>54</v>
      </c>
      <c r="E538" s="1762"/>
      <c r="F538" s="1762"/>
      <c r="G538" s="1762"/>
      <c r="H538" s="1762"/>
      <c r="I538" s="1763"/>
      <c r="J538" s="293">
        <f>COUNTIFS($B$339:$B$388,$C$527,$D$339:$D$388,$D538)</f>
        <v>0</v>
      </c>
    </row>
    <row r="539" spans="3:10" ht="15" x14ac:dyDescent="0.4">
      <c r="C539" s="918"/>
      <c r="D539" s="916" t="s">
        <v>10</v>
      </c>
      <c r="E539" s="1758" t="s">
        <v>14</v>
      </c>
      <c r="F539" s="1758"/>
      <c r="G539" s="1758"/>
      <c r="H539" s="1758"/>
      <c r="I539" s="1759"/>
      <c r="J539" s="293">
        <f t="shared" si="22"/>
        <v>0</v>
      </c>
    </row>
    <row r="540" spans="3:10" ht="15" x14ac:dyDescent="0.4">
      <c r="C540" s="918"/>
      <c r="D540" s="916" t="s">
        <v>10</v>
      </c>
      <c r="E540" s="1758" t="s">
        <v>9</v>
      </c>
      <c r="F540" s="1758"/>
      <c r="G540" s="1758"/>
      <c r="H540" s="1758"/>
      <c r="I540" s="1759"/>
      <c r="J540" s="293">
        <f t="shared" si="22"/>
        <v>0</v>
      </c>
    </row>
    <row r="541" spans="3:10" ht="15" x14ac:dyDescent="0.4">
      <c r="C541" s="918"/>
      <c r="D541" s="916" t="s">
        <v>10</v>
      </c>
      <c r="E541" s="1758" t="s">
        <v>11</v>
      </c>
      <c r="F541" s="1758"/>
      <c r="G541" s="1758"/>
      <c r="H541" s="1758"/>
      <c r="I541" s="1759"/>
      <c r="J541" s="293">
        <f t="shared" si="22"/>
        <v>0</v>
      </c>
    </row>
    <row r="542" spans="3:10" ht="15" x14ac:dyDescent="0.4">
      <c r="C542" s="918"/>
      <c r="D542" s="916" t="s">
        <v>10</v>
      </c>
      <c r="E542" s="1758" t="s">
        <v>65</v>
      </c>
      <c r="F542" s="1758"/>
      <c r="G542" s="1758"/>
      <c r="H542" s="1758"/>
      <c r="I542" s="1759"/>
      <c r="J542" s="293">
        <f t="shared" si="22"/>
        <v>0</v>
      </c>
    </row>
    <row r="543" spans="3:10" ht="15" x14ac:dyDescent="0.4">
      <c r="C543" s="918"/>
      <c r="D543" s="916" t="s">
        <v>16</v>
      </c>
      <c r="E543" s="1758" t="s">
        <v>66</v>
      </c>
      <c r="F543" s="1758"/>
      <c r="G543" s="1758"/>
      <c r="H543" s="1758"/>
      <c r="I543" s="1759"/>
      <c r="J543" s="293">
        <f t="shared" si="22"/>
        <v>0</v>
      </c>
    </row>
    <row r="544" spans="3:10" ht="15" x14ac:dyDescent="0.4">
      <c r="C544" s="918"/>
      <c r="D544" s="916" t="s">
        <v>16</v>
      </c>
      <c r="E544" s="1758" t="s">
        <v>17</v>
      </c>
      <c r="F544" s="1758"/>
      <c r="G544" s="1758"/>
      <c r="H544" s="1758"/>
      <c r="I544" s="1759"/>
      <c r="J544" s="293">
        <f t="shared" si="22"/>
        <v>0</v>
      </c>
    </row>
    <row r="545" spans="3:10" ht="15" x14ac:dyDescent="0.4">
      <c r="C545" s="918"/>
      <c r="D545" s="916" t="s">
        <v>16</v>
      </c>
      <c r="E545" s="1758" t="s">
        <v>67</v>
      </c>
      <c r="F545" s="1758"/>
      <c r="G545" s="1758"/>
      <c r="H545" s="1758"/>
      <c r="I545" s="1759"/>
      <c r="J545" s="293">
        <f t="shared" si="22"/>
        <v>0</v>
      </c>
    </row>
    <row r="546" spans="3:10" ht="15" x14ac:dyDescent="0.4">
      <c r="C546" s="918"/>
      <c r="D546" s="916" t="s">
        <v>16</v>
      </c>
      <c r="E546" s="1758" t="s">
        <v>68</v>
      </c>
      <c r="F546" s="1758"/>
      <c r="G546" s="1758"/>
      <c r="H546" s="1758"/>
      <c r="I546" s="1759"/>
      <c r="J546" s="293">
        <f t="shared" si="22"/>
        <v>0</v>
      </c>
    </row>
    <row r="547" spans="3:10" ht="15" x14ac:dyDescent="0.4">
      <c r="C547" s="918"/>
      <c r="D547" s="916" t="s">
        <v>16</v>
      </c>
      <c r="E547" s="1758" t="s">
        <v>69</v>
      </c>
      <c r="F547" s="1758"/>
      <c r="G547" s="1758"/>
      <c r="H547" s="1758"/>
      <c r="I547" s="1759"/>
      <c r="J547" s="293">
        <f t="shared" si="22"/>
        <v>0</v>
      </c>
    </row>
    <row r="548" spans="3:10" ht="15" x14ac:dyDescent="0.4">
      <c r="C548" s="918"/>
      <c r="D548" s="916" t="s">
        <v>15</v>
      </c>
      <c r="E548" s="1760"/>
      <c r="F548" s="1760"/>
      <c r="G548" s="1760"/>
      <c r="H548" s="1760"/>
      <c r="I548" s="1761"/>
      <c r="J548" s="293">
        <f>COUNTIFS($B$339:$B$388,$C$527,$D$339:$D$388,$D548)</f>
        <v>0</v>
      </c>
    </row>
    <row r="549" spans="3:10" ht="15" hidden="1" x14ac:dyDescent="0.4">
      <c r="C549" s="200" t="s">
        <v>46</v>
      </c>
      <c r="D549" s="916" t="s">
        <v>24</v>
      </c>
      <c r="E549" s="1758" t="s">
        <v>33</v>
      </c>
      <c r="F549" s="1758"/>
      <c r="G549" s="1758"/>
      <c r="H549" s="1758"/>
      <c r="I549" s="1759"/>
      <c r="J549" s="293">
        <f t="shared" ref="J549:J569" si="23">COUNTIFS($B$339:$B$388,$C$549,$D$339:$D$388,$D549,$E$339:$E$388,$E549)</f>
        <v>0</v>
      </c>
    </row>
    <row r="550" spans="3:10" ht="15" hidden="1" x14ac:dyDescent="0.4">
      <c r="C550" s="200"/>
      <c r="D550" s="916" t="s">
        <v>24</v>
      </c>
      <c r="E550" s="1758" t="s">
        <v>25</v>
      </c>
      <c r="F550" s="1758"/>
      <c r="G550" s="1758"/>
      <c r="H550" s="1758"/>
      <c r="I550" s="1759"/>
      <c r="J550" s="293">
        <f t="shared" si="23"/>
        <v>0</v>
      </c>
    </row>
    <row r="551" spans="3:10" ht="15" hidden="1" x14ac:dyDescent="0.4">
      <c r="C551" s="200"/>
      <c r="D551" s="916" t="s">
        <v>19</v>
      </c>
      <c r="E551" s="1758" t="s">
        <v>29</v>
      </c>
      <c r="F551" s="1758"/>
      <c r="G551" s="1758"/>
      <c r="H551" s="1758"/>
      <c r="I551" s="1759"/>
      <c r="J551" s="293">
        <f t="shared" si="23"/>
        <v>0</v>
      </c>
    </row>
    <row r="552" spans="3:10" ht="15" hidden="1" x14ac:dyDescent="0.4">
      <c r="C552" s="918"/>
      <c r="D552" s="916" t="s">
        <v>19</v>
      </c>
      <c r="E552" s="1758" t="s">
        <v>50</v>
      </c>
      <c r="F552" s="1758"/>
      <c r="G552" s="1758"/>
      <c r="H552" s="1758"/>
      <c r="I552" s="1759"/>
      <c r="J552" s="293">
        <f t="shared" si="23"/>
        <v>0</v>
      </c>
    </row>
    <row r="553" spans="3:10" ht="15" hidden="1" x14ac:dyDescent="0.4">
      <c r="C553" s="918"/>
      <c r="D553" s="916" t="s">
        <v>19</v>
      </c>
      <c r="E553" s="1758" t="s">
        <v>20</v>
      </c>
      <c r="F553" s="1758"/>
      <c r="G553" s="1758"/>
      <c r="H553" s="1758"/>
      <c r="I553" s="1759"/>
      <c r="J553" s="293">
        <f t="shared" si="23"/>
        <v>0</v>
      </c>
    </row>
    <row r="554" spans="3:10" ht="15" hidden="1" x14ac:dyDescent="0.4">
      <c r="C554" s="918"/>
      <c r="D554" s="916" t="s">
        <v>18</v>
      </c>
      <c r="E554" s="1758" t="s">
        <v>27</v>
      </c>
      <c r="F554" s="1758"/>
      <c r="G554" s="1758"/>
      <c r="H554" s="1758"/>
      <c r="I554" s="1759"/>
      <c r="J554" s="293">
        <f t="shared" si="23"/>
        <v>0</v>
      </c>
    </row>
    <row r="555" spans="3:10" ht="15" hidden="1" x14ac:dyDescent="0.4">
      <c r="C555" s="918"/>
      <c r="D555" s="916" t="s">
        <v>18</v>
      </c>
      <c r="E555" s="1758" t="s">
        <v>21</v>
      </c>
      <c r="F555" s="1758"/>
      <c r="G555" s="1758"/>
      <c r="H555" s="1758"/>
      <c r="I555" s="1759"/>
      <c r="J555" s="293">
        <f t="shared" si="23"/>
        <v>0</v>
      </c>
    </row>
    <row r="556" spans="3:10" ht="15" hidden="1" x14ac:dyDescent="0.4">
      <c r="C556" s="918"/>
      <c r="D556" s="916" t="s">
        <v>18</v>
      </c>
      <c r="E556" s="1758" t="s">
        <v>26</v>
      </c>
      <c r="F556" s="1758"/>
      <c r="G556" s="1758"/>
      <c r="H556" s="1758"/>
      <c r="I556" s="1759"/>
      <c r="J556" s="293">
        <f t="shared" si="23"/>
        <v>0</v>
      </c>
    </row>
    <row r="557" spans="3:10" ht="15" hidden="1" x14ac:dyDescent="0.4">
      <c r="C557" s="918"/>
      <c r="D557" s="916" t="s">
        <v>18</v>
      </c>
      <c r="E557" s="1758" t="s">
        <v>59</v>
      </c>
      <c r="F557" s="1758"/>
      <c r="G557" s="1758"/>
      <c r="H557" s="1758"/>
      <c r="I557" s="1759"/>
      <c r="J557" s="293">
        <f t="shared" si="23"/>
        <v>0</v>
      </c>
    </row>
    <row r="558" spans="3:10" ht="15" hidden="1" x14ac:dyDescent="0.4">
      <c r="C558" s="918"/>
      <c r="D558" s="916" t="s">
        <v>49</v>
      </c>
      <c r="E558" s="1758" t="s">
        <v>61</v>
      </c>
      <c r="F558" s="1758"/>
      <c r="G558" s="1758"/>
      <c r="H558" s="1758"/>
      <c r="I558" s="1759"/>
      <c r="J558" s="293">
        <f t="shared" si="23"/>
        <v>0</v>
      </c>
    </row>
    <row r="559" spans="3:10" ht="15" hidden="1" x14ac:dyDescent="0.4">
      <c r="C559" s="918"/>
      <c r="D559" s="916" t="s">
        <v>49</v>
      </c>
      <c r="E559" s="1758" t="s">
        <v>63</v>
      </c>
      <c r="F559" s="1758"/>
      <c r="G559" s="1758"/>
      <c r="H559" s="1758"/>
      <c r="I559" s="1759"/>
      <c r="J559" s="293">
        <f t="shared" si="23"/>
        <v>0</v>
      </c>
    </row>
    <row r="560" spans="3:10" ht="15" hidden="1" x14ac:dyDescent="0.4">
      <c r="C560" s="918"/>
      <c r="D560" s="916" t="s">
        <v>54</v>
      </c>
      <c r="E560" s="1762"/>
      <c r="F560" s="1762"/>
      <c r="G560" s="1762"/>
      <c r="H560" s="1762"/>
      <c r="I560" s="1763"/>
      <c r="J560" s="293">
        <f>COUNTIFS($B$339:$B$388,$C$549,$D$339:$D$388,$D560)</f>
        <v>0</v>
      </c>
    </row>
    <row r="561" spans="3:10" ht="15" hidden="1" x14ac:dyDescent="0.4">
      <c r="C561" s="918"/>
      <c r="D561" s="916" t="s">
        <v>10</v>
      </c>
      <c r="E561" s="1758" t="s">
        <v>14</v>
      </c>
      <c r="F561" s="1758"/>
      <c r="G561" s="1758"/>
      <c r="H561" s="1758"/>
      <c r="I561" s="1759"/>
      <c r="J561" s="293">
        <f t="shared" si="23"/>
        <v>0</v>
      </c>
    </row>
    <row r="562" spans="3:10" ht="15" hidden="1" x14ac:dyDescent="0.4">
      <c r="C562" s="918"/>
      <c r="D562" s="916" t="s">
        <v>10</v>
      </c>
      <c r="E562" s="1758" t="s">
        <v>9</v>
      </c>
      <c r="F562" s="1758"/>
      <c r="G562" s="1758"/>
      <c r="H562" s="1758"/>
      <c r="I562" s="1759"/>
      <c r="J562" s="293">
        <f t="shared" si="23"/>
        <v>0</v>
      </c>
    </row>
    <row r="563" spans="3:10" ht="15" hidden="1" x14ac:dyDescent="0.4">
      <c r="C563" s="918"/>
      <c r="D563" s="916" t="s">
        <v>10</v>
      </c>
      <c r="E563" s="1758" t="s">
        <v>11</v>
      </c>
      <c r="F563" s="1758"/>
      <c r="G563" s="1758"/>
      <c r="H563" s="1758"/>
      <c r="I563" s="1759"/>
      <c r="J563" s="293">
        <f t="shared" si="23"/>
        <v>0</v>
      </c>
    </row>
    <row r="564" spans="3:10" ht="15" hidden="1" x14ac:dyDescent="0.4">
      <c r="C564" s="918"/>
      <c r="D564" s="916" t="s">
        <v>10</v>
      </c>
      <c r="E564" s="1758" t="s">
        <v>65</v>
      </c>
      <c r="F564" s="1758"/>
      <c r="G564" s="1758"/>
      <c r="H564" s="1758"/>
      <c r="I564" s="1759"/>
      <c r="J564" s="293">
        <f t="shared" si="23"/>
        <v>0</v>
      </c>
    </row>
    <row r="565" spans="3:10" ht="15" hidden="1" x14ac:dyDescent="0.4">
      <c r="C565" s="918"/>
      <c r="D565" s="916" t="s">
        <v>16</v>
      </c>
      <c r="E565" s="1758" t="s">
        <v>66</v>
      </c>
      <c r="F565" s="1758"/>
      <c r="G565" s="1758"/>
      <c r="H565" s="1758"/>
      <c r="I565" s="1759"/>
      <c r="J565" s="293">
        <f t="shared" si="23"/>
        <v>0</v>
      </c>
    </row>
    <row r="566" spans="3:10" ht="15" hidden="1" x14ac:dyDescent="0.4">
      <c r="C566" s="918"/>
      <c r="D566" s="916" t="s">
        <v>16</v>
      </c>
      <c r="E566" s="1758" t="s">
        <v>17</v>
      </c>
      <c r="F566" s="1758"/>
      <c r="G566" s="1758"/>
      <c r="H566" s="1758"/>
      <c r="I566" s="1759"/>
      <c r="J566" s="293">
        <f t="shared" si="23"/>
        <v>0</v>
      </c>
    </row>
    <row r="567" spans="3:10" ht="15" hidden="1" x14ac:dyDescent="0.4">
      <c r="C567" s="918"/>
      <c r="D567" s="916" t="s">
        <v>16</v>
      </c>
      <c r="E567" s="1758" t="s">
        <v>67</v>
      </c>
      <c r="F567" s="1758"/>
      <c r="G567" s="1758"/>
      <c r="H567" s="1758"/>
      <c r="I567" s="1759"/>
      <c r="J567" s="293">
        <f t="shared" si="23"/>
        <v>0</v>
      </c>
    </row>
    <row r="568" spans="3:10" ht="15" hidden="1" x14ac:dyDescent="0.4">
      <c r="C568" s="918"/>
      <c r="D568" s="916" t="s">
        <v>16</v>
      </c>
      <c r="E568" s="1758" t="s">
        <v>68</v>
      </c>
      <c r="F568" s="1758"/>
      <c r="G568" s="1758"/>
      <c r="H568" s="1758"/>
      <c r="I568" s="1759"/>
      <c r="J568" s="293">
        <f t="shared" si="23"/>
        <v>0</v>
      </c>
    </row>
    <row r="569" spans="3:10" ht="15" hidden="1" x14ac:dyDescent="0.4">
      <c r="C569" s="918"/>
      <c r="D569" s="916" t="s">
        <v>16</v>
      </c>
      <c r="E569" s="1758" t="s">
        <v>69</v>
      </c>
      <c r="F569" s="1758"/>
      <c r="G569" s="1758"/>
      <c r="H569" s="1758"/>
      <c r="I569" s="1759"/>
      <c r="J569" s="293">
        <f t="shared" si="23"/>
        <v>0</v>
      </c>
    </row>
    <row r="570" spans="3:10" ht="15" hidden="1" x14ac:dyDescent="0.4">
      <c r="C570" s="918"/>
      <c r="D570" s="916" t="s">
        <v>15</v>
      </c>
      <c r="E570" s="1760"/>
      <c r="F570" s="1760"/>
      <c r="G570" s="1760"/>
      <c r="H570" s="1760"/>
      <c r="I570" s="1761"/>
      <c r="J570" s="293">
        <f>COUNTIFS($B$339:$B$388,$C$549,$D$339:$D$388,$D570)</f>
        <v>0</v>
      </c>
    </row>
    <row r="571" spans="3:10" ht="15" hidden="1" x14ac:dyDescent="0.4">
      <c r="C571" s="200" t="s">
        <v>48</v>
      </c>
      <c r="D571" s="916" t="s">
        <v>24</v>
      </c>
      <c r="E571" s="1758" t="s">
        <v>33</v>
      </c>
      <c r="F571" s="1758"/>
      <c r="G571" s="1758"/>
      <c r="H571" s="1758"/>
      <c r="I571" s="1759"/>
      <c r="J571" s="293">
        <f>COUNTIFS($B$339:$B$388,$C$571,$D$339:$D$388,$D571,$E$339:$E$388,$E571)</f>
        <v>0</v>
      </c>
    </row>
    <row r="572" spans="3:10" ht="15" hidden="1" x14ac:dyDescent="0.4">
      <c r="C572" s="200"/>
      <c r="D572" s="916" t="s">
        <v>24</v>
      </c>
      <c r="E572" s="1758" t="s">
        <v>25</v>
      </c>
      <c r="F572" s="1758"/>
      <c r="G572" s="1758"/>
      <c r="H572" s="1758"/>
      <c r="I572" s="1759"/>
      <c r="J572" s="293">
        <f t="shared" ref="J572:J591" si="24">COUNTIFS($B$339:$B$388,$C$571,$D$339:$D$388,$D572,$E$339:$E$388,$E572)</f>
        <v>0</v>
      </c>
    </row>
    <row r="573" spans="3:10" ht="15" hidden="1" x14ac:dyDescent="0.4">
      <c r="C573" s="200"/>
      <c r="D573" s="916" t="s">
        <v>19</v>
      </c>
      <c r="E573" s="1758" t="s">
        <v>29</v>
      </c>
      <c r="F573" s="1758"/>
      <c r="G573" s="1758"/>
      <c r="H573" s="1758"/>
      <c r="I573" s="1759"/>
      <c r="J573" s="293">
        <f t="shared" si="24"/>
        <v>0</v>
      </c>
    </row>
    <row r="574" spans="3:10" ht="15" hidden="1" x14ac:dyDescent="0.4">
      <c r="C574" s="918"/>
      <c r="D574" s="916" t="s">
        <v>19</v>
      </c>
      <c r="E574" s="1758" t="s">
        <v>50</v>
      </c>
      <c r="F574" s="1758"/>
      <c r="G574" s="1758"/>
      <c r="H574" s="1758"/>
      <c r="I574" s="1759"/>
      <c r="J574" s="293">
        <f t="shared" si="24"/>
        <v>0</v>
      </c>
    </row>
    <row r="575" spans="3:10" ht="15" hidden="1" x14ac:dyDescent="0.4">
      <c r="C575" s="918"/>
      <c r="D575" s="916" t="s">
        <v>19</v>
      </c>
      <c r="E575" s="1758" t="s">
        <v>20</v>
      </c>
      <c r="F575" s="1758"/>
      <c r="G575" s="1758"/>
      <c r="H575" s="1758"/>
      <c r="I575" s="1759"/>
      <c r="J575" s="293">
        <f t="shared" si="24"/>
        <v>0</v>
      </c>
    </row>
    <row r="576" spans="3:10" ht="15" hidden="1" x14ac:dyDescent="0.4">
      <c r="C576" s="918"/>
      <c r="D576" s="916" t="s">
        <v>18</v>
      </c>
      <c r="E576" s="1758" t="s">
        <v>27</v>
      </c>
      <c r="F576" s="1758"/>
      <c r="G576" s="1758"/>
      <c r="H576" s="1758"/>
      <c r="I576" s="1759"/>
      <c r="J576" s="293">
        <f t="shared" si="24"/>
        <v>0</v>
      </c>
    </row>
    <row r="577" spans="3:10" ht="15" hidden="1" x14ac:dyDescent="0.4">
      <c r="C577" s="918"/>
      <c r="D577" s="916" t="s">
        <v>18</v>
      </c>
      <c r="E577" s="1758" t="s">
        <v>21</v>
      </c>
      <c r="F577" s="1758"/>
      <c r="G577" s="1758"/>
      <c r="H577" s="1758"/>
      <c r="I577" s="1759"/>
      <c r="J577" s="293">
        <f t="shared" si="24"/>
        <v>0</v>
      </c>
    </row>
    <row r="578" spans="3:10" ht="15" hidden="1" x14ac:dyDescent="0.4">
      <c r="C578" s="918"/>
      <c r="D578" s="916" t="s">
        <v>18</v>
      </c>
      <c r="E578" s="1758" t="s">
        <v>26</v>
      </c>
      <c r="F578" s="1758"/>
      <c r="G578" s="1758"/>
      <c r="H578" s="1758"/>
      <c r="I578" s="1759"/>
      <c r="J578" s="293">
        <f t="shared" si="24"/>
        <v>0</v>
      </c>
    </row>
    <row r="579" spans="3:10" ht="15" hidden="1" x14ac:dyDescent="0.4">
      <c r="C579" s="918"/>
      <c r="D579" s="916" t="s">
        <v>18</v>
      </c>
      <c r="E579" s="1758" t="s">
        <v>59</v>
      </c>
      <c r="F579" s="1758"/>
      <c r="G579" s="1758"/>
      <c r="H579" s="1758"/>
      <c r="I579" s="1759"/>
      <c r="J579" s="293">
        <f t="shared" si="24"/>
        <v>0</v>
      </c>
    </row>
    <row r="580" spans="3:10" ht="15" hidden="1" x14ac:dyDescent="0.4">
      <c r="C580" s="918"/>
      <c r="D580" s="916" t="s">
        <v>49</v>
      </c>
      <c r="E580" s="1758" t="s">
        <v>61</v>
      </c>
      <c r="F580" s="1758"/>
      <c r="G580" s="1758"/>
      <c r="H580" s="1758"/>
      <c r="I580" s="1759"/>
      <c r="J580" s="293">
        <f t="shared" si="24"/>
        <v>0</v>
      </c>
    </row>
    <row r="581" spans="3:10" ht="15" hidden="1" x14ac:dyDescent="0.4">
      <c r="C581" s="918"/>
      <c r="D581" s="916" t="s">
        <v>49</v>
      </c>
      <c r="E581" s="1758" t="s">
        <v>63</v>
      </c>
      <c r="F581" s="1758"/>
      <c r="G581" s="1758"/>
      <c r="H581" s="1758"/>
      <c r="I581" s="1759"/>
      <c r="J581" s="293">
        <f t="shared" si="24"/>
        <v>0</v>
      </c>
    </row>
    <row r="582" spans="3:10" ht="15" hidden="1" x14ac:dyDescent="0.4">
      <c r="C582" s="918"/>
      <c r="D582" s="916" t="s">
        <v>54</v>
      </c>
      <c r="E582" s="1762"/>
      <c r="F582" s="1762"/>
      <c r="G582" s="1762"/>
      <c r="H582" s="1762"/>
      <c r="I582" s="1763"/>
      <c r="J582" s="293">
        <f>COUNTIFS($B$339:$B$388,$C$571,$D$339:$D$388,$D582)</f>
        <v>0</v>
      </c>
    </row>
    <row r="583" spans="3:10" ht="15" hidden="1" x14ac:dyDescent="0.4">
      <c r="C583" s="918"/>
      <c r="D583" s="916" t="s">
        <v>10</v>
      </c>
      <c r="E583" s="1758" t="s">
        <v>14</v>
      </c>
      <c r="F583" s="1758"/>
      <c r="G583" s="1758"/>
      <c r="H583" s="1758"/>
      <c r="I583" s="1759"/>
      <c r="J583" s="293">
        <f t="shared" si="24"/>
        <v>0</v>
      </c>
    </row>
    <row r="584" spans="3:10" ht="15" hidden="1" x14ac:dyDescent="0.4">
      <c r="C584" s="918"/>
      <c r="D584" s="916" t="s">
        <v>10</v>
      </c>
      <c r="E584" s="1758" t="s">
        <v>9</v>
      </c>
      <c r="F584" s="1758"/>
      <c r="G584" s="1758"/>
      <c r="H584" s="1758"/>
      <c r="I584" s="1759"/>
      <c r="J584" s="293">
        <f t="shared" si="24"/>
        <v>0</v>
      </c>
    </row>
    <row r="585" spans="3:10" ht="15" hidden="1" x14ac:dyDescent="0.4">
      <c r="C585" s="918"/>
      <c r="D585" s="916" t="s">
        <v>10</v>
      </c>
      <c r="E585" s="1758" t="s">
        <v>11</v>
      </c>
      <c r="F585" s="1758"/>
      <c r="G585" s="1758"/>
      <c r="H585" s="1758"/>
      <c r="I585" s="1759"/>
      <c r="J585" s="293">
        <f t="shared" si="24"/>
        <v>0</v>
      </c>
    </row>
    <row r="586" spans="3:10" ht="15" hidden="1" x14ac:dyDescent="0.4">
      <c r="C586" s="918"/>
      <c r="D586" s="916" t="s">
        <v>10</v>
      </c>
      <c r="E586" s="1758" t="s">
        <v>65</v>
      </c>
      <c r="F586" s="1758"/>
      <c r="G586" s="1758"/>
      <c r="H586" s="1758"/>
      <c r="I586" s="1759"/>
      <c r="J586" s="293">
        <f t="shared" si="24"/>
        <v>0</v>
      </c>
    </row>
    <row r="587" spans="3:10" ht="15" hidden="1" x14ac:dyDescent="0.4">
      <c r="C587" s="918"/>
      <c r="D587" s="916" t="s">
        <v>16</v>
      </c>
      <c r="E587" s="1758" t="s">
        <v>66</v>
      </c>
      <c r="F587" s="1758"/>
      <c r="G587" s="1758"/>
      <c r="H587" s="1758"/>
      <c r="I587" s="1759"/>
      <c r="J587" s="293">
        <f t="shared" si="24"/>
        <v>0</v>
      </c>
    </row>
    <row r="588" spans="3:10" ht="15" hidden="1" x14ac:dyDescent="0.4">
      <c r="C588" s="918"/>
      <c r="D588" s="916" t="s">
        <v>16</v>
      </c>
      <c r="E588" s="1758" t="s">
        <v>17</v>
      </c>
      <c r="F588" s="1758"/>
      <c r="G588" s="1758"/>
      <c r="H588" s="1758"/>
      <c r="I588" s="1759"/>
      <c r="J588" s="293">
        <f t="shared" si="24"/>
        <v>0</v>
      </c>
    </row>
    <row r="589" spans="3:10" ht="15" hidden="1" x14ac:dyDescent="0.4">
      <c r="C589" s="918"/>
      <c r="D589" s="916" t="s">
        <v>16</v>
      </c>
      <c r="E589" s="1758" t="s">
        <v>67</v>
      </c>
      <c r="F589" s="1758"/>
      <c r="G589" s="1758"/>
      <c r="H589" s="1758"/>
      <c r="I589" s="1759"/>
      <c r="J589" s="293">
        <f t="shared" si="24"/>
        <v>0</v>
      </c>
    </row>
    <row r="590" spans="3:10" ht="15" hidden="1" x14ac:dyDescent="0.4">
      <c r="C590" s="918"/>
      <c r="D590" s="916" t="s">
        <v>16</v>
      </c>
      <c r="E590" s="1758" t="s">
        <v>68</v>
      </c>
      <c r="F590" s="1758"/>
      <c r="G590" s="1758"/>
      <c r="H590" s="1758"/>
      <c r="I590" s="1759"/>
      <c r="J590" s="293">
        <f t="shared" si="24"/>
        <v>0</v>
      </c>
    </row>
    <row r="591" spans="3:10" ht="15" hidden="1" x14ac:dyDescent="0.4">
      <c r="C591" s="918"/>
      <c r="D591" s="916" t="s">
        <v>16</v>
      </c>
      <c r="E591" s="1758" t="s">
        <v>69</v>
      </c>
      <c r="F591" s="1758"/>
      <c r="G591" s="1758"/>
      <c r="H591" s="1758"/>
      <c r="I591" s="1759"/>
      <c r="J591" s="293">
        <f t="shared" si="24"/>
        <v>0</v>
      </c>
    </row>
    <row r="592" spans="3:10" ht="15" hidden="1" x14ac:dyDescent="0.4">
      <c r="C592" s="918"/>
      <c r="D592" s="916" t="s">
        <v>15</v>
      </c>
      <c r="E592" s="1760"/>
      <c r="F592" s="1760"/>
      <c r="G592" s="1760"/>
      <c r="H592" s="1760"/>
      <c r="I592" s="1761"/>
      <c r="J592" s="293">
        <f>COUNTIFS($B$339:$B$388,$C$571,$D$339:$D$388,$D592)</f>
        <v>0</v>
      </c>
    </row>
    <row r="593" spans="3:10" ht="15" x14ac:dyDescent="0.4">
      <c r="C593" s="200" t="s">
        <v>53</v>
      </c>
      <c r="D593" s="916" t="s">
        <v>24</v>
      </c>
      <c r="E593" s="1758" t="s">
        <v>33</v>
      </c>
      <c r="F593" s="1758"/>
      <c r="G593" s="1758"/>
      <c r="H593" s="1758"/>
      <c r="I593" s="1759"/>
      <c r="J593" s="293">
        <f>COUNTIFS($B$339:$B$388,$C$593,$D$339:$D$388,$D593,$E$339:$E$388,$E593)</f>
        <v>0</v>
      </c>
    </row>
    <row r="594" spans="3:10" ht="15" x14ac:dyDescent="0.4">
      <c r="C594" s="200"/>
      <c r="D594" s="916" t="s">
        <v>24</v>
      </c>
      <c r="E594" s="1758" t="s">
        <v>25</v>
      </c>
      <c r="F594" s="1758"/>
      <c r="G594" s="1758"/>
      <c r="H594" s="1758"/>
      <c r="I594" s="1759"/>
      <c r="J594" s="293">
        <f t="shared" ref="J594:J613" si="25">COUNTIFS($B$339:$B$388,$C$593,$D$339:$D$388,$D594,$E$339:$E$388,$E594)</f>
        <v>0</v>
      </c>
    </row>
    <row r="595" spans="3:10" ht="15" x14ac:dyDescent="0.4">
      <c r="C595" s="200"/>
      <c r="D595" s="916" t="s">
        <v>19</v>
      </c>
      <c r="E595" s="1758" t="s">
        <v>29</v>
      </c>
      <c r="F595" s="1758"/>
      <c r="G595" s="1758"/>
      <c r="H595" s="1758"/>
      <c r="I595" s="1759"/>
      <c r="J595" s="293">
        <f t="shared" si="25"/>
        <v>0</v>
      </c>
    </row>
    <row r="596" spans="3:10" ht="15" x14ac:dyDescent="0.4">
      <c r="C596" s="918"/>
      <c r="D596" s="916" t="s">
        <v>19</v>
      </c>
      <c r="E596" s="1758" t="s">
        <v>50</v>
      </c>
      <c r="F596" s="1758"/>
      <c r="G596" s="1758"/>
      <c r="H596" s="1758"/>
      <c r="I596" s="1759"/>
      <c r="J596" s="293">
        <f t="shared" si="25"/>
        <v>0</v>
      </c>
    </row>
    <row r="597" spans="3:10" ht="15" x14ac:dyDescent="0.4">
      <c r="C597" s="918"/>
      <c r="D597" s="916" t="s">
        <v>19</v>
      </c>
      <c r="E597" s="1758" t="s">
        <v>20</v>
      </c>
      <c r="F597" s="1758"/>
      <c r="G597" s="1758"/>
      <c r="H597" s="1758"/>
      <c r="I597" s="1759"/>
      <c r="J597" s="293">
        <f t="shared" si="25"/>
        <v>0</v>
      </c>
    </row>
    <row r="598" spans="3:10" ht="15" x14ac:dyDescent="0.4">
      <c r="C598" s="918"/>
      <c r="D598" s="916" t="s">
        <v>18</v>
      </c>
      <c r="E598" s="1758" t="s">
        <v>27</v>
      </c>
      <c r="F598" s="1758"/>
      <c r="G598" s="1758"/>
      <c r="H598" s="1758"/>
      <c r="I598" s="1759"/>
      <c r="J598" s="293">
        <f t="shared" si="25"/>
        <v>0</v>
      </c>
    </row>
    <row r="599" spans="3:10" ht="15" x14ac:dyDescent="0.4">
      <c r="C599" s="918"/>
      <c r="D599" s="916" t="s">
        <v>18</v>
      </c>
      <c r="E599" s="1758" t="s">
        <v>21</v>
      </c>
      <c r="F599" s="1758"/>
      <c r="G599" s="1758"/>
      <c r="H599" s="1758"/>
      <c r="I599" s="1759"/>
      <c r="J599" s="293">
        <f t="shared" si="25"/>
        <v>0</v>
      </c>
    </row>
    <row r="600" spans="3:10" ht="15" x14ac:dyDescent="0.4">
      <c r="C600" s="918"/>
      <c r="D600" s="916" t="s">
        <v>18</v>
      </c>
      <c r="E600" s="1758" t="s">
        <v>26</v>
      </c>
      <c r="F600" s="1758"/>
      <c r="G600" s="1758"/>
      <c r="H600" s="1758"/>
      <c r="I600" s="1759"/>
      <c r="J600" s="293">
        <f t="shared" si="25"/>
        <v>0</v>
      </c>
    </row>
    <row r="601" spans="3:10" ht="15" x14ac:dyDescent="0.4">
      <c r="C601" s="918"/>
      <c r="D601" s="916" t="s">
        <v>18</v>
      </c>
      <c r="E601" s="1758" t="s">
        <v>59</v>
      </c>
      <c r="F601" s="1758"/>
      <c r="G601" s="1758"/>
      <c r="H601" s="1758"/>
      <c r="I601" s="1759"/>
      <c r="J601" s="293">
        <f t="shared" si="25"/>
        <v>0</v>
      </c>
    </row>
    <row r="602" spans="3:10" ht="15" x14ac:dyDescent="0.4">
      <c r="C602" s="918"/>
      <c r="D602" s="916" t="s">
        <v>49</v>
      </c>
      <c r="E602" s="1758" t="s">
        <v>61</v>
      </c>
      <c r="F602" s="1758"/>
      <c r="G602" s="1758"/>
      <c r="H602" s="1758"/>
      <c r="I602" s="1759"/>
      <c r="J602" s="293">
        <f t="shared" si="25"/>
        <v>0</v>
      </c>
    </row>
    <row r="603" spans="3:10" ht="15" x14ac:dyDescent="0.4">
      <c r="C603" s="918"/>
      <c r="D603" s="916" t="s">
        <v>49</v>
      </c>
      <c r="E603" s="1758" t="s">
        <v>63</v>
      </c>
      <c r="F603" s="1758"/>
      <c r="G603" s="1758"/>
      <c r="H603" s="1758"/>
      <c r="I603" s="1759"/>
      <c r="J603" s="293">
        <f t="shared" si="25"/>
        <v>0</v>
      </c>
    </row>
    <row r="604" spans="3:10" ht="15" x14ac:dyDescent="0.4">
      <c r="C604" s="918"/>
      <c r="D604" s="916" t="s">
        <v>54</v>
      </c>
      <c r="E604" s="1762"/>
      <c r="F604" s="1762"/>
      <c r="G604" s="1762"/>
      <c r="H604" s="1762"/>
      <c r="I604" s="1763"/>
      <c r="J604" s="293">
        <f>COUNTIFS($B$339:$B$388,$C$593,$D$339:$D$388,$D604)</f>
        <v>0</v>
      </c>
    </row>
    <row r="605" spans="3:10" ht="15" x14ac:dyDescent="0.4">
      <c r="C605" s="918"/>
      <c r="D605" s="916" t="s">
        <v>10</v>
      </c>
      <c r="E605" s="1758" t="s">
        <v>14</v>
      </c>
      <c r="F605" s="1758"/>
      <c r="G605" s="1758"/>
      <c r="H605" s="1758"/>
      <c r="I605" s="1759"/>
      <c r="J605" s="293">
        <f t="shared" si="25"/>
        <v>0</v>
      </c>
    </row>
    <row r="606" spans="3:10" ht="15" x14ac:dyDescent="0.4">
      <c r="C606" s="918"/>
      <c r="D606" s="916" t="s">
        <v>10</v>
      </c>
      <c r="E606" s="1758" t="s">
        <v>9</v>
      </c>
      <c r="F606" s="1758"/>
      <c r="G606" s="1758"/>
      <c r="H606" s="1758"/>
      <c r="I606" s="1759"/>
      <c r="J606" s="293">
        <f t="shared" si="25"/>
        <v>0</v>
      </c>
    </row>
    <row r="607" spans="3:10" ht="15" x14ac:dyDescent="0.4">
      <c r="C607" s="918"/>
      <c r="D607" s="916" t="s">
        <v>10</v>
      </c>
      <c r="E607" s="1758" t="s">
        <v>11</v>
      </c>
      <c r="F607" s="1758"/>
      <c r="G607" s="1758"/>
      <c r="H607" s="1758"/>
      <c r="I607" s="1759"/>
      <c r="J607" s="293">
        <f t="shared" si="25"/>
        <v>0</v>
      </c>
    </row>
    <row r="608" spans="3:10" ht="15" x14ac:dyDescent="0.4">
      <c r="C608" s="918"/>
      <c r="D608" s="916" t="s">
        <v>10</v>
      </c>
      <c r="E608" s="1758" t="s">
        <v>65</v>
      </c>
      <c r="F608" s="1758"/>
      <c r="G608" s="1758"/>
      <c r="H608" s="1758"/>
      <c r="I608" s="1759"/>
      <c r="J608" s="293">
        <f t="shared" si="25"/>
        <v>0</v>
      </c>
    </row>
    <row r="609" spans="3:26" ht="15" x14ac:dyDescent="0.4">
      <c r="C609" s="918"/>
      <c r="D609" s="916" t="s">
        <v>16</v>
      </c>
      <c r="E609" s="1758" t="s">
        <v>66</v>
      </c>
      <c r="F609" s="1758"/>
      <c r="G609" s="1758"/>
      <c r="H609" s="1758"/>
      <c r="I609" s="1759"/>
      <c r="J609" s="293">
        <f t="shared" si="25"/>
        <v>0</v>
      </c>
    </row>
    <row r="610" spans="3:26" ht="15" x14ac:dyDescent="0.4">
      <c r="C610" s="918"/>
      <c r="D610" s="916" t="s">
        <v>16</v>
      </c>
      <c r="E610" s="1758" t="s">
        <v>17</v>
      </c>
      <c r="F610" s="1758"/>
      <c r="G610" s="1758"/>
      <c r="H610" s="1758"/>
      <c r="I610" s="1759"/>
      <c r="J610" s="293">
        <f t="shared" si="25"/>
        <v>0</v>
      </c>
    </row>
    <row r="611" spans="3:26" ht="15" x14ac:dyDescent="0.4">
      <c r="C611" s="918"/>
      <c r="D611" s="916" t="s">
        <v>16</v>
      </c>
      <c r="E611" s="1758" t="s">
        <v>67</v>
      </c>
      <c r="F611" s="1758"/>
      <c r="G611" s="1758"/>
      <c r="H611" s="1758"/>
      <c r="I611" s="1759"/>
      <c r="J611" s="293">
        <f t="shared" si="25"/>
        <v>0</v>
      </c>
    </row>
    <row r="612" spans="3:26" ht="15" x14ac:dyDescent="0.4">
      <c r="C612" s="918"/>
      <c r="D612" s="916" t="s">
        <v>16</v>
      </c>
      <c r="E612" s="1758" t="s">
        <v>68</v>
      </c>
      <c r="F612" s="1758"/>
      <c r="G612" s="1758"/>
      <c r="H612" s="1758"/>
      <c r="I612" s="1759"/>
      <c r="J612" s="293">
        <f t="shared" si="25"/>
        <v>0</v>
      </c>
    </row>
    <row r="613" spans="3:26" ht="15" x14ac:dyDescent="0.4">
      <c r="C613" s="918"/>
      <c r="D613" s="916" t="s">
        <v>16</v>
      </c>
      <c r="E613" s="1758" t="s">
        <v>69</v>
      </c>
      <c r="F613" s="1758"/>
      <c r="G613" s="1758"/>
      <c r="H613" s="1758"/>
      <c r="I613" s="1759"/>
      <c r="J613" s="293">
        <f t="shared" si="25"/>
        <v>0</v>
      </c>
    </row>
    <row r="614" spans="3:26" ht="15" x14ac:dyDescent="0.4">
      <c r="C614" s="918"/>
      <c r="D614" s="916" t="s">
        <v>15</v>
      </c>
      <c r="E614" s="1760"/>
      <c r="F614" s="1760"/>
      <c r="G614" s="1760"/>
      <c r="H614" s="1760"/>
      <c r="I614" s="1761"/>
      <c r="J614" s="293">
        <f>COUNTIFS($B$339:$B$388,$C$593,$D$339:$D$388,$D614)</f>
        <v>0</v>
      </c>
    </row>
    <row r="619" spans="3:26" ht="15.75" thickBot="1" x14ac:dyDescent="0.45"/>
    <row r="620" spans="3:26" ht="15" x14ac:dyDescent="0.4">
      <c r="D620" s="919" t="s">
        <v>595</v>
      </c>
      <c r="E620" s="920"/>
      <c r="F620" s="920"/>
      <c r="G620" s="920"/>
      <c r="H620" s="920"/>
      <c r="I620" s="920"/>
      <c r="J620" s="920"/>
      <c r="K620" s="920"/>
      <c r="L620" s="920"/>
      <c r="M620" s="920"/>
      <c r="N620" s="920"/>
      <c r="O620" s="920"/>
      <c r="P620" s="920"/>
      <c r="Q620" s="920"/>
      <c r="R620" s="920"/>
      <c r="S620" s="920"/>
      <c r="T620" s="920"/>
      <c r="U620" s="920"/>
      <c r="V620" s="920"/>
      <c r="W620" s="920"/>
      <c r="X620" s="920"/>
      <c r="Y620" s="920"/>
      <c r="Z620" s="921"/>
    </row>
    <row r="621" spans="3:26" ht="105" x14ac:dyDescent="0.4">
      <c r="D621" s="742" t="s">
        <v>2</v>
      </c>
      <c r="E621" s="44" t="s">
        <v>598</v>
      </c>
      <c r="F621" s="44" t="s">
        <v>598</v>
      </c>
      <c r="G621" s="44" t="s">
        <v>599</v>
      </c>
      <c r="H621" s="44" t="s">
        <v>599</v>
      </c>
      <c r="I621" s="44" t="s">
        <v>599</v>
      </c>
      <c r="J621" s="44" t="s">
        <v>600</v>
      </c>
      <c r="K621" s="44" t="s">
        <v>600</v>
      </c>
      <c r="L621" s="44" t="s">
        <v>600</v>
      </c>
      <c r="M621" s="44" t="s">
        <v>600</v>
      </c>
      <c r="N621" s="44" t="s">
        <v>601</v>
      </c>
      <c r="O621" s="44" t="s">
        <v>601</v>
      </c>
      <c r="P621" s="44" t="s">
        <v>602</v>
      </c>
      <c r="Q621" s="44" t="s">
        <v>603</v>
      </c>
      <c r="R621" s="44" t="s">
        <v>603</v>
      </c>
      <c r="S621" s="44" t="s">
        <v>603</v>
      </c>
      <c r="T621" s="44" t="s">
        <v>603</v>
      </c>
      <c r="U621" s="44" t="s">
        <v>604</v>
      </c>
      <c r="V621" s="44" t="s">
        <v>604</v>
      </c>
      <c r="W621" s="44" t="s">
        <v>604</v>
      </c>
      <c r="X621" s="44" t="s">
        <v>604</v>
      </c>
      <c r="Y621" s="44" t="s">
        <v>604</v>
      </c>
      <c r="Z621" s="922" t="s">
        <v>605</v>
      </c>
    </row>
    <row r="622" spans="3:26" ht="150.75" thickBot="1" x14ac:dyDescent="0.45">
      <c r="D622" s="923" t="s">
        <v>3</v>
      </c>
      <c r="E622" s="924" t="s">
        <v>606</v>
      </c>
      <c r="F622" s="924" t="s">
        <v>607</v>
      </c>
      <c r="G622" s="924" t="s">
        <v>608</v>
      </c>
      <c r="H622" s="924" t="s">
        <v>609</v>
      </c>
      <c r="I622" s="924" t="s">
        <v>610</v>
      </c>
      <c r="J622" s="924" t="s">
        <v>611</v>
      </c>
      <c r="K622" s="924" t="s">
        <v>612</v>
      </c>
      <c r="L622" s="924" t="s">
        <v>613</v>
      </c>
      <c r="M622" s="924" t="s">
        <v>614</v>
      </c>
      <c r="N622" s="924" t="s">
        <v>615</v>
      </c>
      <c r="O622" s="924" t="s">
        <v>616</v>
      </c>
      <c r="P622" s="924" t="str">
        <f>""</f>
        <v/>
      </c>
      <c r="Q622" s="924" t="s">
        <v>14</v>
      </c>
      <c r="R622" s="924" t="s">
        <v>9</v>
      </c>
      <c r="S622" s="924" t="s">
        <v>11</v>
      </c>
      <c r="T622" s="924" t="s">
        <v>617</v>
      </c>
      <c r="U622" s="924" t="s">
        <v>618</v>
      </c>
      <c r="V622" s="924" t="s">
        <v>619</v>
      </c>
      <c r="W622" s="924" t="s">
        <v>620</v>
      </c>
      <c r="X622" s="924" t="s">
        <v>621</v>
      </c>
      <c r="Y622" s="924" t="s">
        <v>622</v>
      </c>
      <c r="Z622" s="925" t="str">
        <f>""</f>
        <v/>
      </c>
    </row>
  </sheetData>
  <sheetProtection algorithmName="SHA-512" hashValue="TXKUCzaEVYyUHicRnk15x2qyh/Wm2o+5SRU+scEZygrha3m4H03EkECpiCICrEE1vFnwfnjGordIHKW+orULaQ==" saltValue="a/F2nwuvZHZJBmsVAbnOXg==" spinCount="100000" sheet="1" formatRows="0"/>
  <mergeCells count="833">
    <mergeCell ref="P5:P6"/>
    <mergeCell ref="Q5:T5"/>
    <mergeCell ref="U5:Y5"/>
    <mergeCell ref="Z5:Z6"/>
    <mergeCell ref="AA5:AA6"/>
    <mergeCell ref="A7:D7"/>
    <mergeCell ref="A1:AB1"/>
    <mergeCell ref="A2:AA2"/>
    <mergeCell ref="A3:AA3"/>
    <mergeCell ref="A4:D4"/>
    <mergeCell ref="E4:AA4"/>
    <mergeCell ref="A5:D6"/>
    <mergeCell ref="E5:F5"/>
    <mergeCell ref="G5:I5"/>
    <mergeCell ref="J5:M5"/>
    <mergeCell ref="N5:O5"/>
    <mergeCell ref="C17:D17"/>
    <mergeCell ref="C18:D18"/>
    <mergeCell ref="C19:D19"/>
    <mergeCell ref="C20:D20"/>
    <mergeCell ref="C21:D21"/>
    <mergeCell ref="C22:D22"/>
    <mergeCell ref="A8:A35"/>
    <mergeCell ref="C8:D8"/>
    <mergeCell ref="C9:D9"/>
    <mergeCell ref="C10:D10"/>
    <mergeCell ref="C11:D11"/>
    <mergeCell ref="C12:D12"/>
    <mergeCell ref="C13:D13"/>
    <mergeCell ref="C14:D14"/>
    <mergeCell ref="C15:D15"/>
    <mergeCell ref="C16:D16"/>
    <mergeCell ref="C29:D29"/>
    <mergeCell ref="C30:D30"/>
    <mergeCell ref="C31:D31"/>
    <mergeCell ref="C32:D32"/>
    <mergeCell ref="C33:D33"/>
    <mergeCell ref="C34:D34"/>
    <mergeCell ref="C23:D23"/>
    <mergeCell ref="C24:D24"/>
    <mergeCell ref="C25:D25"/>
    <mergeCell ref="C26:D26"/>
    <mergeCell ref="C27:D27"/>
    <mergeCell ref="C28:D28"/>
    <mergeCell ref="C35:D35"/>
    <mergeCell ref="A36:AA36"/>
    <mergeCell ref="A37:D38"/>
    <mergeCell ref="E37:F37"/>
    <mergeCell ref="G37:I37"/>
    <mergeCell ref="J37:M37"/>
    <mergeCell ref="N37:O37"/>
    <mergeCell ref="P37:P38"/>
    <mergeCell ref="Q37:T37"/>
    <mergeCell ref="U37:Y37"/>
    <mergeCell ref="Z37:Z38"/>
    <mergeCell ref="AA37:AA38"/>
    <mergeCell ref="A39:D39"/>
    <mergeCell ref="A40:A58"/>
    <mergeCell ref="C40:C43"/>
    <mergeCell ref="C44:C46"/>
    <mergeCell ref="C47:C52"/>
    <mergeCell ref="C53:C57"/>
    <mergeCell ref="C58:D58"/>
    <mergeCell ref="A59:AA59"/>
    <mergeCell ref="A60:T60"/>
    <mergeCell ref="A61:D62"/>
    <mergeCell ref="E61:F61"/>
    <mergeCell ref="G61:I61"/>
    <mergeCell ref="J61:M61"/>
    <mergeCell ref="N61:O61"/>
    <mergeCell ref="P61:P62"/>
    <mergeCell ref="Q61:T61"/>
    <mergeCell ref="U61:Y61"/>
    <mergeCell ref="C70:D70"/>
    <mergeCell ref="C71:D71"/>
    <mergeCell ref="C72:D72"/>
    <mergeCell ref="C73:D73"/>
    <mergeCell ref="C74:D74"/>
    <mergeCell ref="C75:D75"/>
    <mergeCell ref="Z61:Z62"/>
    <mergeCell ref="AA61:AA62"/>
    <mergeCell ref="A63:D63"/>
    <mergeCell ref="A64:A91"/>
    <mergeCell ref="C64:D64"/>
    <mergeCell ref="C65:D65"/>
    <mergeCell ref="C66:D66"/>
    <mergeCell ref="C67:D67"/>
    <mergeCell ref="C68:D68"/>
    <mergeCell ref="C69:D69"/>
    <mergeCell ref="C82:D82"/>
    <mergeCell ref="C83:D83"/>
    <mergeCell ref="C84:D84"/>
    <mergeCell ref="C85:D85"/>
    <mergeCell ref="C86:D86"/>
    <mergeCell ref="C87:D87"/>
    <mergeCell ref="C76:D76"/>
    <mergeCell ref="C77:D77"/>
    <mergeCell ref="C78:D78"/>
    <mergeCell ref="C79:D79"/>
    <mergeCell ref="C80:D80"/>
    <mergeCell ref="C81:D81"/>
    <mergeCell ref="Z93:Z94"/>
    <mergeCell ref="AA93:AA94"/>
    <mergeCell ref="A95:D95"/>
    <mergeCell ref="C88:D88"/>
    <mergeCell ref="C89:D89"/>
    <mergeCell ref="C90:D90"/>
    <mergeCell ref="C91:D91"/>
    <mergeCell ref="A92:AA92"/>
    <mergeCell ref="A93:D94"/>
    <mergeCell ref="E93:F93"/>
    <mergeCell ref="G93:I93"/>
    <mergeCell ref="J93:M93"/>
    <mergeCell ref="N93:O93"/>
    <mergeCell ref="A96:A114"/>
    <mergeCell ref="C96:C99"/>
    <mergeCell ref="C100:C102"/>
    <mergeCell ref="C103:C108"/>
    <mergeCell ref="C109:C113"/>
    <mergeCell ref="C114:D114"/>
    <mergeCell ref="P93:P94"/>
    <mergeCell ref="Q93:T93"/>
    <mergeCell ref="U93:Y93"/>
    <mergeCell ref="A115:AA115"/>
    <mergeCell ref="A116:T116"/>
    <mergeCell ref="A117:D118"/>
    <mergeCell ref="E117:F117"/>
    <mergeCell ref="G117:I117"/>
    <mergeCell ref="J117:M117"/>
    <mergeCell ref="N117:O117"/>
    <mergeCell ref="P117:P118"/>
    <mergeCell ref="Q117:T117"/>
    <mergeCell ref="U117:Y117"/>
    <mergeCell ref="C126:D126"/>
    <mergeCell ref="C127:D127"/>
    <mergeCell ref="C128:D128"/>
    <mergeCell ref="C129:D129"/>
    <mergeCell ref="C130:D130"/>
    <mergeCell ref="C131:D131"/>
    <mergeCell ref="Z117:Z118"/>
    <mergeCell ref="AA117:AA118"/>
    <mergeCell ref="A119:D119"/>
    <mergeCell ref="A120:A147"/>
    <mergeCell ref="C120:D120"/>
    <mergeCell ref="C121:D121"/>
    <mergeCell ref="C122:D122"/>
    <mergeCell ref="C123:D123"/>
    <mergeCell ref="C124:D124"/>
    <mergeCell ref="C125:D125"/>
    <mergeCell ref="C138:D138"/>
    <mergeCell ref="C139:D139"/>
    <mergeCell ref="C140:D140"/>
    <mergeCell ref="C141:D141"/>
    <mergeCell ref="C142:D142"/>
    <mergeCell ref="C143:D143"/>
    <mergeCell ref="C132:D132"/>
    <mergeCell ref="C133:D133"/>
    <mergeCell ref="C134:D134"/>
    <mergeCell ref="C135:D135"/>
    <mergeCell ref="C136:D136"/>
    <mergeCell ref="C137:D137"/>
    <mergeCell ref="Z149:Z150"/>
    <mergeCell ref="AA149:AA150"/>
    <mergeCell ref="A151:D151"/>
    <mergeCell ref="C144:D144"/>
    <mergeCell ref="C145:D145"/>
    <mergeCell ref="C146:D146"/>
    <mergeCell ref="C147:D147"/>
    <mergeCell ref="A148:AA148"/>
    <mergeCell ref="A149:D150"/>
    <mergeCell ref="E149:F149"/>
    <mergeCell ref="G149:I149"/>
    <mergeCell ref="J149:M149"/>
    <mergeCell ref="N149:O149"/>
    <mergeCell ref="A152:A170"/>
    <mergeCell ref="C152:C155"/>
    <mergeCell ref="C156:C158"/>
    <mergeCell ref="C159:C164"/>
    <mergeCell ref="C165:C169"/>
    <mergeCell ref="C170:D170"/>
    <mergeCell ref="P149:P150"/>
    <mergeCell ref="Q149:T149"/>
    <mergeCell ref="U149:Y149"/>
    <mergeCell ref="A171:AA171"/>
    <mergeCell ref="A172:T172"/>
    <mergeCell ref="A173:D174"/>
    <mergeCell ref="E173:F173"/>
    <mergeCell ref="G173:I173"/>
    <mergeCell ref="J173:M173"/>
    <mergeCell ref="N173:O173"/>
    <mergeCell ref="P173:P174"/>
    <mergeCell ref="Q173:T173"/>
    <mergeCell ref="U173:Y173"/>
    <mergeCell ref="C182:D182"/>
    <mergeCell ref="C183:D183"/>
    <mergeCell ref="C184:D184"/>
    <mergeCell ref="C185:D185"/>
    <mergeCell ref="C186:D186"/>
    <mergeCell ref="C187:D187"/>
    <mergeCell ref="Z173:Z174"/>
    <mergeCell ref="AA173:AA174"/>
    <mergeCell ref="A175:D175"/>
    <mergeCell ref="A176:A203"/>
    <mergeCell ref="C176:D176"/>
    <mergeCell ref="C177:D177"/>
    <mergeCell ref="C178:D178"/>
    <mergeCell ref="C179:D179"/>
    <mergeCell ref="C180:D180"/>
    <mergeCell ref="C181:D181"/>
    <mergeCell ref="C194:D194"/>
    <mergeCell ref="C195:D195"/>
    <mergeCell ref="C196:D196"/>
    <mergeCell ref="C197:D197"/>
    <mergeCell ref="C198:D198"/>
    <mergeCell ref="C199:D199"/>
    <mergeCell ref="C188:D188"/>
    <mergeCell ref="C189:D189"/>
    <mergeCell ref="C190:D190"/>
    <mergeCell ref="C191:D191"/>
    <mergeCell ref="C192:D192"/>
    <mergeCell ref="C193:D193"/>
    <mergeCell ref="Z205:Z206"/>
    <mergeCell ref="AA205:AA206"/>
    <mergeCell ref="A207:D207"/>
    <mergeCell ref="C200:D200"/>
    <mergeCell ref="C201:D201"/>
    <mergeCell ref="C202:D202"/>
    <mergeCell ref="C203:D203"/>
    <mergeCell ref="A204:AA204"/>
    <mergeCell ref="A205:D206"/>
    <mergeCell ref="E205:F205"/>
    <mergeCell ref="G205:I205"/>
    <mergeCell ref="J205:M205"/>
    <mergeCell ref="N205:O205"/>
    <mergeCell ref="A208:A226"/>
    <mergeCell ref="C208:C211"/>
    <mergeCell ref="C212:C214"/>
    <mergeCell ref="C215:C220"/>
    <mergeCell ref="C221:C225"/>
    <mergeCell ref="C226:D226"/>
    <mergeCell ref="P205:P206"/>
    <mergeCell ref="Q205:T205"/>
    <mergeCell ref="U205:Y205"/>
    <mergeCell ref="A227:AA227"/>
    <mergeCell ref="A228:T228"/>
    <mergeCell ref="A229:D230"/>
    <mergeCell ref="E229:F229"/>
    <mergeCell ref="G229:I229"/>
    <mergeCell ref="J229:M229"/>
    <mergeCell ref="N229:O229"/>
    <mergeCell ref="P229:P230"/>
    <mergeCell ref="Q229:T229"/>
    <mergeCell ref="U229:Y229"/>
    <mergeCell ref="C238:D238"/>
    <mergeCell ref="C239:D239"/>
    <mergeCell ref="C240:D240"/>
    <mergeCell ref="C241:D241"/>
    <mergeCell ref="C242:D242"/>
    <mergeCell ref="C243:D243"/>
    <mergeCell ref="Z229:Z230"/>
    <mergeCell ref="AA229:AA230"/>
    <mergeCell ref="A231:D231"/>
    <mergeCell ref="A232:A259"/>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Z261:Z262"/>
    <mergeCell ref="AA261:AA262"/>
    <mergeCell ref="A263:D263"/>
    <mergeCell ref="C256:D256"/>
    <mergeCell ref="C257:D257"/>
    <mergeCell ref="C258:D258"/>
    <mergeCell ref="C259:D259"/>
    <mergeCell ref="A260:AA260"/>
    <mergeCell ref="A261:D262"/>
    <mergeCell ref="E261:F261"/>
    <mergeCell ref="G261:I261"/>
    <mergeCell ref="J261:M261"/>
    <mergeCell ref="N261:O261"/>
    <mergeCell ref="A264:A282"/>
    <mergeCell ref="C264:C267"/>
    <mergeCell ref="C268:C270"/>
    <mergeCell ref="C271:C276"/>
    <mergeCell ref="C277:C281"/>
    <mergeCell ref="C282:D282"/>
    <mergeCell ref="P261:P262"/>
    <mergeCell ref="Q261:T261"/>
    <mergeCell ref="U261:Y261"/>
    <mergeCell ref="B287:C287"/>
    <mergeCell ref="E287:I287"/>
    <mergeCell ref="J287:AA287"/>
    <mergeCell ref="B288:C288"/>
    <mergeCell ref="E288:I288"/>
    <mergeCell ref="J288:AA288"/>
    <mergeCell ref="A283:AA283"/>
    <mergeCell ref="B285:C285"/>
    <mergeCell ref="E285:I285"/>
    <mergeCell ref="J285:AA285"/>
    <mergeCell ref="B286:C286"/>
    <mergeCell ref="E286:I286"/>
    <mergeCell ref="J286:AA286"/>
    <mergeCell ref="B291:C291"/>
    <mergeCell ref="E291:I291"/>
    <mergeCell ref="J291:AA291"/>
    <mergeCell ref="B292:C292"/>
    <mergeCell ref="E292:I292"/>
    <mergeCell ref="J292:AA292"/>
    <mergeCell ref="B289:C289"/>
    <mergeCell ref="E289:I289"/>
    <mergeCell ref="J289:AA289"/>
    <mergeCell ref="B290:C290"/>
    <mergeCell ref="E290:I290"/>
    <mergeCell ref="J290:AA290"/>
    <mergeCell ref="B295:C295"/>
    <mergeCell ref="E295:I295"/>
    <mergeCell ref="J295:AA295"/>
    <mergeCell ref="B296:C296"/>
    <mergeCell ref="E296:I296"/>
    <mergeCell ref="J296:AA296"/>
    <mergeCell ref="B293:C293"/>
    <mergeCell ref="E293:I293"/>
    <mergeCell ref="J293:AA293"/>
    <mergeCell ref="B294:C294"/>
    <mergeCell ref="E294:I294"/>
    <mergeCell ref="J294:AA294"/>
    <mergeCell ref="B299:C299"/>
    <mergeCell ref="E299:I299"/>
    <mergeCell ref="J299:AA299"/>
    <mergeCell ref="B300:C300"/>
    <mergeCell ref="E300:I300"/>
    <mergeCell ref="J300:AA300"/>
    <mergeCell ref="B297:C297"/>
    <mergeCell ref="E297:I297"/>
    <mergeCell ref="J297:AA297"/>
    <mergeCell ref="B298:C298"/>
    <mergeCell ref="E298:I298"/>
    <mergeCell ref="J298:AA298"/>
    <mergeCell ref="B303:C303"/>
    <mergeCell ref="E303:I303"/>
    <mergeCell ref="J303:AA303"/>
    <mergeCell ref="B304:C304"/>
    <mergeCell ref="E304:I304"/>
    <mergeCell ref="J304:AA304"/>
    <mergeCell ref="B301:C301"/>
    <mergeCell ref="E301:I301"/>
    <mergeCell ref="J301:AA301"/>
    <mergeCell ref="B302:C302"/>
    <mergeCell ref="E302:I302"/>
    <mergeCell ref="J302:AA302"/>
    <mergeCell ref="B307:C307"/>
    <mergeCell ref="E307:I307"/>
    <mergeCell ref="J307:AA307"/>
    <mergeCell ref="B308:C308"/>
    <mergeCell ref="E308:I308"/>
    <mergeCell ref="J308:AA308"/>
    <mergeCell ref="B305:C305"/>
    <mergeCell ref="E305:I305"/>
    <mergeCell ref="J305:AA305"/>
    <mergeCell ref="B306:C306"/>
    <mergeCell ref="E306:I306"/>
    <mergeCell ref="J306:AA306"/>
    <mergeCell ref="B311:C311"/>
    <mergeCell ref="E311:I311"/>
    <mergeCell ref="J311:AA311"/>
    <mergeCell ref="B312:C312"/>
    <mergeCell ref="E312:I312"/>
    <mergeCell ref="J312:AA312"/>
    <mergeCell ref="B309:C309"/>
    <mergeCell ref="E309:I309"/>
    <mergeCell ref="J309:AA309"/>
    <mergeCell ref="B310:C310"/>
    <mergeCell ref="E310:I310"/>
    <mergeCell ref="J310:AA310"/>
    <mergeCell ref="B315:C315"/>
    <mergeCell ref="E315:I315"/>
    <mergeCell ref="J315:AA315"/>
    <mergeCell ref="B316:C316"/>
    <mergeCell ref="E316:I316"/>
    <mergeCell ref="J316:AA316"/>
    <mergeCell ref="B313:C313"/>
    <mergeCell ref="E313:I313"/>
    <mergeCell ref="J313:AA313"/>
    <mergeCell ref="B314:C314"/>
    <mergeCell ref="E314:I314"/>
    <mergeCell ref="J314:AA314"/>
    <mergeCell ref="B319:C319"/>
    <mergeCell ref="E319:I319"/>
    <mergeCell ref="J319:AA319"/>
    <mergeCell ref="B320:C320"/>
    <mergeCell ref="E320:I320"/>
    <mergeCell ref="J320:AA320"/>
    <mergeCell ref="B317:C317"/>
    <mergeCell ref="E317:I317"/>
    <mergeCell ref="J317:AA317"/>
    <mergeCell ref="B318:C318"/>
    <mergeCell ref="E318:I318"/>
    <mergeCell ref="J318:AA318"/>
    <mergeCell ref="B323:C323"/>
    <mergeCell ref="E323:I323"/>
    <mergeCell ref="J323:AA323"/>
    <mergeCell ref="B324:C324"/>
    <mergeCell ref="E324:I324"/>
    <mergeCell ref="J324:AA324"/>
    <mergeCell ref="B321:C321"/>
    <mergeCell ref="E321:I321"/>
    <mergeCell ref="J321:AA321"/>
    <mergeCell ref="B322:C322"/>
    <mergeCell ref="E322:I322"/>
    <mergeCell ref="J322:AA322"/>
    <mergeCell ref="B327:C327"/>
    <mergeCell ref="E327:I327"/>
    <mergeCell ref="J327:AA327"/>
    <mergeCell ref="B328:C328"/>
    <mergeCell ref="E328:I328"/>
    <mergeCell ref="J328:AA328"/>
    <mergeCell ref="B325:C325"/>
    <mergeCell ref="E325:I325"/>
    <mergeCell ref="J325:AA325"/>
    <mergeCell ref="B326:C326"/>
    <mergeCell ref="E326:I326"/>
    <mergeCell ref="J326:AA326"/>
    <mergeCell ref="B331:C331"/>
    <mergeCell ref="E331:I331"/>
    <mergeCell ref="J331:AA331"/>
    <mergeCell ref="B332:C332"/>
    <mergeCell ref="E332:I332"/>
    <mergeCell ref="J332:AA332"/>
    <mergeCell ref="B329:C329"/>
    <mergeCell ref="E329:I329"/>
    <mergeCell ref="J329:AA329"/>
    <mergeCell ref="B330:C330"/>
    <mergeCell ref="E330:I330"/>
    <mergeCell ref="J330:AA330"/>
    <mergeCell ref="B335:C335"/>
    <mergeCell ref="E335:I335"/>
    <mergeCell ref="J335:AA335"/>
    <mergeCell ref="A336:AA336"/>
    <mergeCell ref="B338:C338"/>
    <mergeCell ref="E338:I338"/>
    <mergeCell ref="J338:AA338"/>
    <mergeCell ref="B333:C333"/>
    <mergeCell ref="E333:I333"/>
    <mergeCell ref="J333:AA333"/>
    <mergeCell ref="B334:C334"/>
    <mergeCell ref="E334:I334"/>
    <mergeCell ref="J334:AA334"/>
    <mergeCell ref="B341:C341"/>
    <mergeCell ref="E341:I341"/>
    <mergeCell ref="J341:AA341"/>
    <mergeCell ref="B342:C342"/>
    <mergeCell ref="E342:I342"/>
    <mergeCell ref="J342:AA342"/>
    <mergeCell ref="B339:C339"/>
    <mergeCell ref="E339:I339"/>
    <mergeCell ref="J339:AA339"/>
    <mergeCell ref="B340:C340"/>
    <mergeCell ref="E340:I340"/>
    <mergeCell ref="J340:AA340"/>
    <mergeCell ref="B345:C345"/>
    <mergeCell ref="E345:I345"/>
    <mergeCell ref="J345:AA345"/>
    <mergeCell ref="B346:C346"/>
    <mergeCell ref="E346:I346"/>
    <mergeCell ref="J346:AA346"/>
    <mergeCell ref="B343:C343"/>
    <mergeCell ref="E343:I343"/>
    <mergeCell ref="J343:AA343"/>
    <mergeCell ref="B344:C344"/>
    <mergeCell ref="E344:I344"/>
    <mergeCell ref="J344:AA344"/>
    <mergeCell ref="B349:C349"/>
    <mergeCell ref="E349:I349"/>
    <mergeCell ref="J349:AA349"/>
    <mergeCell ref="B350:C350"/>
    <mergeCell ref="E350:I350"/>
    <mergeCell ref="J350:AA350"/>
    <mergeCell ref="B347:C347"/>
    <mergeCell ref="E347:I347"/>
    <mergeCell ref="J347:AA347"/>
    <mergeCell ref="B348:C348"/>
    <mergeCell ref="E348:I348"/>
    <mergeCell ref="J348:AA348"/>
    <mergeCell ref="B353:C353"/>
    <mergeCell ref="E353:I353"/>
    <mergeCell ref="J353:AA353"/>
    <mergeCell ref="B354:C354"/>
    <mergeCell ref="E354:I354"/>
    <mergeCell ref="J354:AA354"/>
    <mergeCell ref="B351:C351"/>
    <mergeCell ref="E351:I351"/>
    <mergeCell ref="J351:AA351"/>
    <mergeCell ref="B352:C352"/>
    <mergeCell ref="E352:I352"/>
    <mergeCell ref="J352:AA352"/>
    <mergeCell ref="B357:C357"/>
    <mergeCell ref="E357:I357"/>
    <mergeCell ref="J357:AA357"/>
    <mergeCell ref="B358:C358"/>
    <mergeCell ref="E358:I358"/>
    <mergeCell ref="J358:AA358"/>
    <mergeCell ref="B355:C355"/>
    <mergeCell ref="E355:I355"/>
    <mergeCell ref="J355:AA355"/>
    <mergeCell ref="B356:C356"/>
    <mergeCell ref="E356:I356"/>
    <mergeCell ref="J356:AA356"/>
    <mergeCell ref="B361:C361"/>
    <mergeCell ref="E361:I361"/>
    <mergeCell ref="J361:AA361"/>
    <mergeCell ref="B362:C362"/>
    <mergeCell ref="E362:I362"/>
    <mergeCell ref="J362:AA362"/>
    <mergeCell ref="B359:C359"/>
    <mergeCell ref="E359:I359"/>
    <mergeCell ref="J359:AA359"/>
    <mergeCell ref="B360:C360"/>
    <mergeCell ref="E360:I360"/>
    <mergeCell ref="J360:AA360"/>
    <mergeCell ref="B365:C365"/>
    <mergeCell ref="E365:I365"/>
    <mergeCell ref="J365:AA365"/>
    <mergeCell ref="B366:C366"/>
    <mergeCell ref="E366:I366"/>
    <mergeCell ref="J366:AA366"/>
    <mergeCell ref="B363:C363"/>
    <mergeCell ref="E363:I363"/>
    <mergeCell ref="J363:AA363"/>
    <mergeCell ref="B364:C364"/>
    <mergeCell ref="E364:I364"/>
    <mergeCell ref="J364:AA364"/>
    <mergeCell ref="B369:C369"/>
    <mergeCell ref="E369:I369"/>
    <mergeCell ref="J369:AA369"/>
    <mergeCell ref="B370:C370"/>
    <mergeCell ref="E370:I370"/>
    <mergeCell ref="J370:AA370"/>
    <mergeCell ref="B367:C367"/>
    <mergeCell ref="E367:I367"/>
    <mergeCell ref="J367:AA367"/>
    <mergeCell ref="B368:C368"/>
    <mergeCell ref="E368:I368"/>
    <mergeCell ref="J368:AA368"/>
    <mergeCell ref="B373:C373"/>
    <mergeCell ref="E373:I373"/>
    <mergeCell ref="J373:AA373"/>
    <mergeCell ref="B374:C374"/>
    <mergeCell ref="E374:I374"/>
    <mergeCell ref="J374:AA374"/>
    <mergeCell ref="B371:C371"/>
    <mergeCell ref="E371:I371"/>
    <mergeCell ref="J371:AA371"/>
    <mergeCell ref="B372:C372"/>
    <mergeCell ref="E372:I372"/>
    <mergeCell ref="J372:AA372"/>
    <mergeCell ref="B377:C377"/>
    <mergeCell ref="E377:I377"/>
    <mergeCell ref="J377:AA377"/>
    <mergeCell ref="B378:C378"/>
    <mergeCell ref="E378:I378"/>
    <mergeCell ref="J378:AA378"/>
    <mergeCell ref="B375:C375"/>
    <mergeCell ref="E375:I375"/>
    <mergeCell ref="J375:AA375"/>
    <mergeCell ref="B376:C376"/>
    <mergeCell ref="E376:I376"/>
    <mergeCell ref="J376:AA376"/>
    <mergeCell ref="B381:C381"/>
    <mergeCell ref="E381:I381"/>
    <mergeCell ref="J381:AA381"/>
    <mergeCell ref="B382:C382"/>
    <mergeCell ref="E382:I382"/>
    <mergeCell ref="J382:AA382"/>
    <mergeCell ref="B379:C379"/>
    <mergeCell ref="E379:I379"/>
    <mergeCell ref="J379:AA379"/>
    <mergeCell ref="B380:C380"/>
    <mergeCell ref="E380:I380"/>
    <mergeCell ref="J380:AA380"/>
    <mergeCell ref="B385:C385"/>
    <mergeCell ref="E385:I385"/>
    <mergeCell ref="J385:AA385"/>
    <mergeCell ref="B386:C386"/>
    <mergeCell ref="E386:I386"/>
    <mergeCell ref="J386:AA386"/>
    <mergeCell ref="B383:C383"/>
    <mergeCell ref="E383:I383"/>
    <mergeCell ref="J383:AA383"/>
    <mergeCell ref="B384:C384"/>
    <mergeCell ref="E384:I384"/>
    <mergeCell ref="J384:AA384"/>
    <mergeCell ref="E391:I391"/>
    <mergeCell ref="E392:I392"/>
    <mergeCell ref="E393:I393"/>
    <mergeCell ref="E394:I394"/>
    <mergeCell ref="E395:I395"/>
    <mergeCell ref="E396:I396"/>
    <mergeCell ref="B387:C387"/>
    <mergeCell ref="E387:I387"/>
    <mergeCell ref="J387:AA387"/>
    <mergeCell ref="B388:C388"/>
    <mergeCell ref="E388:I388"/>
    <mergeCell ref="J388:AA388"/>
    <mergeCell ref="E403:I403"/>
    <mergeCell ref="E404:I404"/>
    <mergeCell ref="E405:I405"/>
    <mergeCell ref="E406:I406"/>
    <mergeCell ref="E407:I407"/>
    <mergeCell ref="E408:I408"/>
    <mergeCell ref="E397:I397"/>
    <mergeCell ref="E398:I398"/>
    <mergeCell ref="E399:I399"/>
    <mergeCell ref="E400:I400"/>
    <mergeCell ref="E401:I401"/>
    <mergeCell ref="E402:I402"/>
    <mergeCell ref="E415:I415"/>
    <mergeCell ref="E416:I416"/>
    <mergeCell ref="E417:I417"/>
    <mergeCell ref="E418:I418"/>
    <mergeCell ref="E419:I419"/>
    <mergeCell ref="E420:I420"/>
    <mergeCell ref="E409:I409"/>
    <mergeCell ref="E410:I410"/>
    <mergeCell ref="E411:I411"/>
    <mergeCell ref="E412:I412"/>
    <mergeCell ref="E413:I413"/>
    <mergeCell ref="E414:I414"/>
    <mergeCell ref="E427:I427"/>
    <mergeCell ref="E428:I428"/>
    <mergeCell ref="E429:I429"/>
    <mergeCell ref="E430:I430"/>
    <mergeCell ref="E431:I431"/>
    <mergeCell ref="E432:I432"/>
    <mergeCell ref="E421:I421"/>
    <mergeCell ref="E422:I422"/>
    <mergeCell ref="E423:I423"/>
    <mergeCell ref="E424:I424"/>
    <mergeCell ref="E425:I425"/>
    <mergeCell ref="E426:I426"/>
    <mergeCell ref="E439:I439"/>
    <mergeCell ref="E440:I440"/>
    <mergeCell ref="E441:I441"/>
    <mergeCell ref="E442:I442"/>
    <mergeCell ref="E443:I443"/>
    <mergeCell ref="E444:I444"/>
    <mergeCell ref="E433:I433"/>
    <mergeCell ref="E434:I434"/>
    <mergeCell ref="E435:I435"/>
    <mergeCell ref="E436:I436"/>
    <mergeCell ref="E437:I437"/>
    <mergeCell ref="E438:I438"/>
    <mergeCell ref="E451:I451"/>
    <mergeCell ref="E452:I452"/>
    <mergeCell ref="E453:I453"/>
    <mergeCell ref="E454:I454"/>
    <mergeCell ref="E455:I455"/>
    <mergeCell ref="E456:I456"/>
    <mergeCell ref="E445:I445"/>
    <mergeCell ref="E446:I446"/>
    <mergeCell ref="E447:I447"/>
    <mergeCell ref="E448:I448"/>
    <mergeCell ref="E449:I449"/>
    <mergeCell ref="E450:I450"/>
    <mergeCell ref="E463:I463"/>
    <mergeCell ref="E464:I464"/>
    <mergeCell ref="E465:I465"/>
    <mergeCell ref="E466:I466"/>
    <mergeCell ref="E467:I467"/>
    <mergeCell ref="E468:I468"/>
    <mergeCell ref="E457:I457"/>
    <mergeCell ref="E458:I458"/>
    <mergeCell ref="E459:I459"/>
    <mergeCell ref="E460:I460"/>
    <mergeCell ref="E461:I461"/>
    <mergeCell ref="E462:I462"/>
    <mergeCell ref="E475:I475"/>
    <mergeCell ref="E476:I476"/>
    <mergeCell ref="E477:I477"/>
    <mergeCell ref="E478:I478"/>
    <mergeCell ref="E479:I479"/>
    <mergeCell ref="E480:I480"/>
    <mergeCell ref="E469:I469"/>
    <mergeCell ref="E470:I470"/>
    <mergeCell ref="E471:I471"/>
    <mergeCell ref="E472:I472"/>
    <mergeCell ref="E473:I473"/>
    <mergeCell ref="E474:I474"/>
    <mergeCell ref="E487:I487"/>
    <mergeCell ref="E488:I488"/>
    <mergeCell ref="E489:I489"/>
    <mergeCell ref="E490:I490"/>
    <mergeCell ref="E491:I491"/>
    <mergeCell ref="E492:I492"/>
    <mergeCell ref="E481:I481"/>
    <mergeCell ref="E482:I482"/>
    <mergeCell ref="E483:I483"/>
    <mergeCell ref="E484:I484"/>
    <mergeCell ref="E485:I485"/>
    <mergeCell ref="E486:I486"/>
    <mergeCell ref="E499:I499"/>
    <mergeCell ref="E500:I500"/>
    <mergeCell ref="E501:I501"/>
    <mergeCell ref="E504:I504"/>
    <mergeCell ref="E505:I505"/>
    <mergeCell ref="E506:I506"/>
    <mergeCell ref="E493:I493"/>
    <mergeCell ref="E494:I494"/>
    <mergeCell ref="E495:I495"/>
    <mergeCell ref="E496:I496"/>
    <mergeCell ref="E497:I497"/>
    <mergeCell ref="E498:I498"/>
    <mergeCell ref="E513:I513"/>
    <mergeCell ref="E514:I514"/>
    <mergeCell ref="E515:I515"/>
    <mergeCell ref="E516:I516"/>
    <mergeCell ref="E517:I517"/>
    <mergeCell ref="E518:I518"/>
    <mergeCell ref="E507:I507"/>
    <mergeCell ref="E508:I508"/>
    <mergeCell ref="E509:I509"/>
    <mergeCell ref="E510:I510"/>
    <mergeCell ref="E511:I511"/>
    <mergeCell ref="E512:I512"/>
    <mergeCell ref="E525:I525"/>
    <mergeCell ref="E526:I526"/>
    <mergeCell ref="E527:I527"/>
    <mergeCell ref="E528:I528"/>
    <mergeCell ref="E529:I529"/>
    <mergeCell ref="E530:I530"/>
    <mergeCell ref="E519:I519"/>
    <mergeCell ref="E520:I520"/>
    <mergeCell ref="E521:I521"/>
    <mergeCell ref="E522:I522"/>
    <mergeCell ref="E523:I523"/>
    <mergeCell ref="E524:I524"/>
    <mergeCell ref="E537:I537"/>
    <mergeCell ref="E538:I538"/>
    <mergeCell ref="E539:I539"/>
    <mergeCell ref="E540:I540"/>
    <mergeCell ref="E541:I541"/>
    <mergeCell ref="E542:I542"/>
    <mergeCell ref="E531:I531"/>
    <mergeCell ref="E532:I532"/>
    <mergeCell ref="E533:I533"/>
    <mergeCell ref="E534:I534"/>
    <mergeCell ref="E535:I535"/>
    <mergeCell ref="E536:I536"/>
    <mergeCell ref="E549:I549"/>
    <mergeCell ref="E550:I550"/>
    <mergeCell ref="E551:I551"/>
    <mergeCell ref="E552:I552"/>
    <mergeCell ref="E553:I553"/>
    <mergeCell ref="E554:I554"/>
    <mergeCell ref="E543:I543"/>
    <mergeCell ref="E544:I544"/>
    <mergeCell ref="E545:I545"/>
    <mergeCell ref="E546:I546"/>
    <mergeCell ref="E547:I547"/>
    <mergeCell ref="E548:I548"/>
    <mergeCell ref="E561:I561"/>
    <mergeCell ref="E562:I562"/>
    <mergeCell ref="E563:I563"/>
    <mergeCell ref="E564:I564"/>
    <mergeCell ref="E565:I565"/>
    <mergeCell ref="E566:I566"/>
    <mergeCell ref="E555:I555"/>
    <mergeCell ref="E556:I556"/>
    <mergeCell ref="E557:I557"/>
    <mergeCell ref="E558:I558"/>
    <mergeCell ref="E559:I559"/>
    <mergeCell ref="E560:I560"/>
    <mergeCell ref="E573:I573"/>
    <mergeCell ref="E574:I574"/>
    <mergeCell ref="E575:I575"/>
    <mergeCell ref="E576:I576"/>
    <mergeCell ref="E577:I577"/>
    <mergeCell ref="E578:I578"/>
    <mergeCell ref="E567:I567"/>
    <mergeCell ref="E568:I568"/>
    <mergeCell ref="E569:I569"/>
    <mergeCell ref="E570:I570"/>
    <mergeCell ref="E571:I571"/>
    <mergeCell ref="E572:I572"/>
    <mergeCell ref="E585:I585"/>
    <mergeCell ref="E586:I586"/>
    <mergeCell ref="E587:I587"/>
    <mergeCell ref="E588:I588"/>
    <mergeCell ref="E589:I589"/>
    <mergeCell ref="E590:I590"/>
    <mergeCell ref="E579:I579"/>
    <mergeCell ref="E580:I580"/>
    <mergeCell ref="E581:I581"/>
    <mergeCell ref="E582:I582"/>
    <mergeCell ref="E583:I583"/>
    <mergeCell ref="E584:I584"/>
    <mergeCell ref="E597:I597"/>
    <mergeCell ref="E598:I598"/>
    <mergeCell ref="E599:I599"/>
    <mergeCell ref="E600:I600"/>
    <mergeCell ref="E601:I601"/>
    <mergeCell ref="E602:I602"/>
    <mergeCell ref="E591:I591"/>
    <mergeCell ref="E592:I592"/>
    <mergeCell ref="E593:I593"/>
    <mergeCell ref="E594:I594"/>
    <mergeCell ref="E595:I595"/>
    <mergeCell ref="E596:I596"/>
    <mergeCell ref="E609:I609"/>
    <mergeCell ref="E610:I610"/>
    <mergeCell ref="E611:I611"/>
    <mergeCell ref="E612:I612"/>
    <mergeCell ref="E613:I613"/>
    <mergeCell ref="E614:I614"/>
    <mergeCell ref="E603:I603"/>
    <mergeCell ref="E604:I604"/>
    <mergeCell ref="E605:I605"/>
    <mergeCell ref="E606:I606"/>
    <mergeCell ref="E607:I607"/>
    <mergeCell ref="E608:I608"/>
  </mergeCells>
  <phoneticPr fontId="2"/>
  <pageMargins left="0.74803149606299213" right="0.74803149606299213" top="0.98425196850393704" bottom="0.98425196850393704" header="0.51181102362204722" footer="0.51181102362204722"/>
  <pageSetup paperSize="9" scale="63" fitToHeight="0" orientation="portrait" r:id="rId1"/>
  <headerFooter alignWithMargins="0">
    <oddHeader>&amp;L&amp;A</oddHeader>
    <oddFooter>&amp;C&amp;P</oddFooter>
  </headerFooter>
  <rowBreaks count="11" manualBreakCount="11">
    <brk id="35" max="26" man="1"/>
    <brk id="58" max="26" man="1"/>
    <brk id="91" max="26" man="1"/>
    <brk id="114" max="26" man="1"/>
    <brk id="147" max="26" man="1"/>
    <brk id="170" max="26" man="1"/>
    <brk id="203" max="26" man="1"/>
    <brk id="226" max="26" man="1"/>
    <brk id="259" max="26" man="1"/>
    <brk id="282" max="26" man="1"/>
    <brk id="335" max="2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736"/>
  <sheetViews>
    <sheetView workbookViewId="0">
      <selection activeCell="D684" sqref="D684"/>
    </sheetView>
  </sheetViews>
  <sheetFormatPr defaultRowHeight="15" x14ac:dyDescent="0.4"/>
  <cols>
    <col min="1" max="1" width="3.75" style="44" customWidth="1"/>
    <col min="2" max="2" width="5" style="44" customWidth="1"/>
    <col min="3" max="3" width="13.625" style="44" customWidth="1"/>
    <col min="4" max="4" width="36.375" style="44" customWidth="1"/>
    <col min="5" max="11" width="4.625" style="44" customWidth="1"/>
    <col min="12" max="18" width="4.625" style="155" customWidth="1"/>
    <col min="19" max="21" width="4.625" style="37" customWidth="1"/>
    <col min="22" max="28" width="4.625" style="926" customWidth="1"/>
    <col min="29" max="29" width="1.75" style="926" customWidth="1"/>
    <col min="30" max="30" width="9.5" style="926" customWidth="1"/>
    <col min="31" max="39" width="3.125" style="928" customWidth="1"/>
    <col min="40" max="16384" width="9" style="44"/>
  </cols>
  <sheetData>
    <row r="1" spans="1:39" ht="18.75" customHeight="1" x14ac:dyDescent="0.4">
      <c r="A1" s="1395" t="s">
        <v>585</v>
      </c>
      <c r="B1" s="1395"/>
      <c r="C1" s="1395"/>
      <c r="D1" s="1395"/>
      <c r="E1" s="1395"/>
      <c r="F1" s="1395"/>
      <c r="G1" s="1395"/>
      <c r="H1" s="1395"/>
      <c r="I1" s="1395"/>
      <c r="J1" s="1395"/>
      <c r="K1" s="1395"/>
      <c r="L1" s="1395"/>
      <c r="M1" s="1395"/>
      <c r="N1" s="1395"/>
      <c r="O1" s="1395"/>
      <c r="P1" s="1395"/>
      <c r="Q1" s="1395"/>
      <c r="R1" s="1395"/>
      <c r="S1" s="1395"/>
      <c r="T1" s="1395"/>
      <c r="U1" s="1395"/>
      <c r="V1" s="1395"/>
      <c r="W1" s="1395"/>
      <c r="X1" s="1395"/>
      <c r="Y1" s="1395"/>
      <c r="Z1" s="1395"/>
      <c r="AA1" s="1395"/>
      <c r="AB1" s="1395"/>
      <c r="AD1" s="927"/>
    </row>
    <row r="2" spans="1:39" ht="17.100000000000001" customHeight="1" x14ac:dyDescent="0.4">
      <c r="A2" s="1538" t="s">
        <v>541</v>
      </c>
      <c r="B2" s="1440"/>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D2" s="927"/>
    </row>
    <row r="3" spans="1:39" s="56" customFormat="1" ht="21" customHeight="1" x14ac:dyDescent="0.25">
      <c r="A3" s="929"/>
      <c r="B3" s="929"/>
      <c r="C3" s="930"/>
      <c r="D3" s="931"/>
      <c r="E3" s="931"/>
      <c r="F3" s="931"/>
      <c r="G3" s="931"/>
      <c r="H3" s="931"/>
      <c r="I3" s="931"/>
      <c r="J3" s="931"/>
      <c r="K3" s="931"/>
      <c r="L3" s="931"/>
      <c r="M3" s="931"/>
      <c r="N3" s="931"/>
      <c r="O3" s="931"/>
      <c r="V3" s="928"/>
      <c r="W3" s="928"/>
      <c r="X3" s="928"/>
      <c r="Y3" s="928"/>
      <c r="Z3" s="928"/>
      <c r="AA3" s="928"/>
      <c r="AB3" s="928"/>
      <c r="AC3" s="928"/>
      <c r="AD3" s="928"/>
      <c r="AE3" s="928"/>
      <c r="AF3" s="928"/>
      <c r="AG3" s="928"/>
      <c r="AH3" s="928"/>
      <c r="AI3" s="928"/>
      <c r="AJ3" s="928"/>
      <c r="AK3" s="928"/>
      <c r="AL3" s="928"/>
      <c r="AM3" s="928"/>
    </row>
    <row r="4" spans="1:39" ht="43.5" hidden="1" customHeight="1" x14ac:dyDescent="0.4">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928"/>
      <c r="AD4" s="928"/>
    </row>
    <row r="5" spans="1:39" ht="9.75" hidden="1" customHeight="1" x14ac:dyDescent="0.4">
      <c r="A5" s="932"/>
      <c r="B5" s="932"/>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28"/>
      <c r="AD5" s="928"/>
    </row>
    <row r="6" spans="1:39" ht="25.5" hidden="1" customHeight="1" x14ac:dyDescent="0.4">
      <c r="B6" s="652"/>
      <c r="C6" s="915"/>
      <c r="D6" s="154"/>
      <c r="E6" s="154"/>
      <c r="F6" s="154"/>
      <c r="G6" s="154"/>
      <c r="H6" s="154"/>
      <c r="I6" s="154"/>
      <c r="J6" s="154"/>
      <c r="K6" s="154"/>
      <c r="L6" s="154"/>
      <c r="M6" s="154"/>
      <c r="N6" s="154"/>
      <c r="O6" s="154"/>
      <c r="P6" s="154"/>
      <c r="Q6" s="154"/>
      <c r="R6" s="154"/>
      <c r="S6" s="44"/>
      <c r="T6" s="44"/>
      <c r="U6" s="44"/>
      <c r="V6" s="928"/>
      <c r="W6" s="928"/>
      <c r="X6" s="928"/>
      <c r="Y6" s="928"/>
      <c r="Z6" s="928"/>
      <c r="AA6" s="928"/>
      <c r="AB6" s="928"/>
      <c r="AC6" s="928"/>
      <c r="AD6" s="928"/>
    </row>
    <row r="7" spans="1:39" ht="25.5" hidden="1" customHeight="1" x14ac:dyDescent="0.4">
      <c r="B7" s="652"/>
      <c r="C7" s="915"/>
      <c r="D7" s="154"/>
      <c r="E7" s="154"/>
      <c r="F7" s="154"/>
      <c r="G7" s="154"/>
      <c r="H7" s="154"/>
      <c r="I7" s="154"/>
      <c r="J7" s="154"/>
      <c r="K7" s="154"/>
      <c r="L7" s="154"/>
      <c r="M7" s="154"/>
      <c r="N7" s="154"/>
      <c r="O7" s="154"/>
      <c r="P7" s="154"/>
      <c r="Q7" s="154"/>
      <c r="R7" s="154"/>
      <c r="S7" s="44"/>
      <c r="T7" s="44"/>
      <c r="U7" s="44"/>
      <c r="V7" s="928"/>
      <c r="W7" s="928"/>
      <c r="X7" s="928"/>
      <c r="Y7" s="928"/>
      <c r="Z7" s="928"/>
      <c r="AA7" s="928"/>
      <c r="AB7" s="928"/>
      <c r="AC7" s="928"/>
      <c r="AD7" s="928"/>
    </row>
    <row r="8" spans="1:39" ht="25.5" hidden="1" customHeight="1" x14ac:dyDescent="0.4">
      <c r="B8" s="652"/>
      <c r="C8" s="915"/>
      <c r="D8" s="154"/>
      <c r="E8" s="154"/>
      <c r="F8" s="154"/>
      <c r="G8" s="154"/>
      <c r="H8" s="154"/>
      <c r="I8" s="154"/>
      <c r="J8" s="154"/>
      <c r="K8" s="154"/>
      <c r="L8" s="154"/>
      <c r="M8" s="154"/>
      <c r="N8" s="154"/>
      <c r="O8" s="154"/>
      <c r="P8" s="154"/>
      <c r="Q8" s="154"/>
      <c r="R8" s="154"/>
      <c r="S8" s="44"/>
      <c r="T8" s="44"/>
      <c r="U8" s="44"/>
      <c r="V8" s="928"/>
      <c r="W8" s="928"/>
      <c r="X8" s="928"/>
      <c r="Y8" s="928"/>
      <c r="Z8" s="928"/>
      <c r="AA8" s="928"/>
      <c r="AB8" s="928"/>
      <c r="AC8" s="928"/>
      <c r="AD8" s="928"/>
    </row>
    <row r="9" spans="1:39" ht="25.5" hidden="1" customHeight="1" x14ac:dyDescent="0.4">
      <c r="B9" s="652"/>
      <c r="C9" s="915"/>
      <c r="D9" s="154"/>
      <c r="E9" s="154"/>
      <c r="F9" s="154"/>
      <c r="G9" s="154"/>
      <c r="H9" s="154"/>
      <c r="I9" s="154"/>
      <c r="J9" s="154"/>
      <c r="K9" s="154"/>
      <c r="L9" s="154"/>
      <c r="M9" s="154"/>
      <c r="N9" s="154"/>
      <c r="O9" s="154"/>
      <c r="P9" s="154"/>
      <c r="Q9" s="154"/>
      <c r="R9" s="154"/>
      <c r="S9" s="198"/>
      <c r="T9" s="44"/>
      <c r="U9" s="44"/>
      <c r="V9" s="928"/>
      <c r="W9" s="928"/>
      <c r="X9" s="928"/>
      <c r="Y9" s="928"/>
      <c r="Z9" s="928"/>
      <c r="AA9" s="928"/>
      <c r="AB9" s="928"/>
      <c r="AC9" s="928"/>
      <c r="AD9" s="928"/>
    </row>
    <row r="10" spans="1:39" ht="25.5" hidden="1" customHeight="1" x14ac:dyDescent="0.4">
      <c r="B10" s="652"/>
      <c r="C10" s="915"/>
      <c r="D10" s="154"/>
      <c r="E10" s="154"/>
      <c r="F10" s="154"/>
      <c r="G10" s="154"/>
      <c r="H10" s="154"/>
      <c r="I10" s="154"/>
      <c r="J10" s="154"/>
      <c r="K10" s="154"/>
      <c r="L10" s="154"/>
      <c r="M10" s="154"/>
      <c r="N10" s="154"/>
      <c r="O10" s="154"/>
      <c r="P10" s="154"/>
      <c r="Q10" s="154"/>
      <c r="R10" s="154"/>
      <c r="S10" s="198"/>
      <c r="T10" s="44"/>
      <c r="U10" s="44"/>
      <c r="V10" s="928"/>
      <c r="W10" s="928"/>
      <c r="X10" s="928"/>
      <c r="Y10" s="928"/>
      <c r="Z10" s="928"/>
      <c r="AA10" s="928"/>
      <c r="AB10" s="928"/>
      <c r="AC10" s="928"/>
      <c r="AD10" s="928"/>
    </row>
    <row r="11" spans="1:39" ht="25.5" hidden="1" customHeight="1" x14ac:dyDescent="0.4">
      <c r="B11" s="652"/>
      <c r="C11" s="915"/>
      <c r="D11" s="154"/>
      <c r="E11" s="154"/>
      <c r="F11" s="154"/>
      <c r="G11" s="154"/>
      <c r="H11" s="154"/>
      <c r="I11" s="154"/>
      <c r="J11" s="154"/>
      <c r="K11" s="154"/>
      <c r="L11" s="154"/>
      <c r="M11" s="154"/>
      <c r="N11" s="154"/>
      <c r="O11" s="154"/>
      <c r="P11" s="154"/>
      <c r="Q11" s="154"/>
      <c r="R11" s="154"/>
      <c r="S11" s="44"/>
      <c r="T11" s="44"/>
      <c r="U11" s="44"/>
      <c r="V11" s="928"/>
      <c r="W11" s="928"/>
      <c r="X11" s="928"/>
      <c r="Y11" s="928"/>
      <c r="Z11" s="928"/>
      <c r="AA11" s="928"/>
      <c r="AB11" s="928"/>
      <c r="AC11" s="928"/>
      <c r="AD11" s="928"/>
    </row>
    <row r="12" spans="1:39" ht="25.5" hidden="1" customHeight="1" x14ac:dyDescent="0.4">
      <c r="B12" s="652"/>
      <c r="C12" s="915"/>
      <c r="D12" s="154"/>
      <c r="E12" s="154"/>
      <c r="F12" s="154"/>
      <c r="G12" s="154"/>
      <c r="H12" s="154"/>
      <c r="I12" s="154"/>
      <c r="J12" s="154"/>
      <c r="K12" s="154"/>
      <c r="L12" s="154"/>
      <c r="M12" s="154"/>
      <c r="N12" s="154"/>
      <c r="O12" s="154"/>
      <c r="P12" s="154"/>
      <c r="Q12" s="154"/>
      <c r="R12" s="154"/>
      <c r="S12" s="44"/>
      <c r="T12" s="44"/>
      <c r="U12" s="44"/>
      <c r="V12" s="928"/>
      <c r="W12" s="928"/>
      <c r="X12" s="928"/>
      <c r="Y12" s="928"/>
      <c r="Z12" s="928"/>
      <c r="AA12" s="928"/>
      <c r="AB12" s="928"/>
      <c r="AC12" s="928"/>
      <c r="AD12" s="928"/>
    </row>
    <row r="13" spans="1:39" ht="25.5" hidden="1" customHeight="1" x14ac:dyDescent="0.4">
      <c r="B13" s="652"/>
      <c r="C13" s="915"/>
      <c r="D13" s="154"/>
      <c r="E13" s="154"/>
      <c r="F13" s="154"/>
      <c r="G13" s="154"/>
      <c r="H13" s="154"/>
      <c r="I13" s="154"/>
      <c r="J13" s="154"/>
      <c r="K13" s="154"/>
      <c r="L13" s="154"/>
      <c r="M13" s="154"/>
      <c r="N13" s="154"/>
      <c r="O13" s="154"/>
      <c r="P13" s="154"/>
      <c r="Q13" s="154"/>
      <c r="R13" s="154"/>
      <c r="S13" s="44"/>
      <c r="T13" s="44"/>
      <c r="U13" s="44"/>
      <c r="V13" s="928"/>
      <c r="W13" s="928"/>
      <c r="X13" s="928"/>
      <c r="Y13" s="928"/>
      <c r="Z13" s="928"/>
      <c r="AA13" s="928"/>
      <c r="AB13" s="928"/>
      <c r="AC13" s="928"/>
      <c r="AD13" s="928"/>
    </row>
    <row r="14" spans="1:39" ht="27" hidden="1" customHeight="1" x14ac:dyDescent="0.4">
      <c r="B14" s="652"/>
      <c r="C14" s="915"/>
      <c r="D14" s="154"/>
      <c r="E14" s="2110"/>
      <c r="F14" s="2110"/>
      <c r="G14" s="2110"/>
      <c r="H14" s="2110"/>
      <c r="I14" s="2110"/>
      <c r="J14" s="2110"/>
      <c r="K14" s="2110"/>
      <c r="L14" s="2110"/>
      <c r="M14" s="2110"/>
      <c r="N14" s="2110"/>
      <c r="O14" s="2110"/>
      <c r="P14" s="2110"/>
      <c r="Q14" s="2110"/>
      <c r="R14" s="2110"/>
      <c r="S14" s="2110"/>
      <c r="T14" s="2110"/>
      <c r="U14" s="2110"/>
      <c r="V14" s="2110"/>
      <c r="W14" s="2110"/>
      <c r="X14" s="2110"/>
      <c r="Y14" s="2110"/>
      <c r="Z14" s="2110"/>
      <c r="AA14" s="2110"/>
      <c r="AB14" s="154"/>
      <c r="AC14" s="928"/>
      <c r="AD14" s="928"/>
    </row>
    <row r="15" spans="1:39" hidden="1" x14ac:dyDescent="0.4">
      <c r="A15" s="52"/>
      <c r="B15" s="52"/>
      <c r="C15" s="52"/>
      <c r="D15" s="52"/>
      <c r="E15" s="52"/>
      <c r="F15" s="52"/>
      <c r="G15" s="52"/>
      <c r="H15" s="52"/>
      <c r="I15" s="52"/>
      <c r="J15" s="52"/>
      <c r="S15" s="44"/>
      <c r="T15" s="44"/>
      <c r="U15" s="44"/>
      <c r="V15" s="928"/>
      <c r="W15" s="928"/>
      <c r="X15" s="928"/>
      <c r="Y15" s="928"/>
      <c r="Z15" s="928"/>
      <c r="AA15" s="928"/>
      <c r="AB15" s="928"/>
      <c r="AC15" s="928"/>
      <c r="AD15" s="928"/>
    </row>
    <row r="16" spans="1:39" ht="18.75" hidden="1" customHeight="1" x14ac:dyDescent="0.4">
      <c r="A16" s="1395"/>
      <c r="B16" s="13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D16" s="927"/>
    </row>
    <row r="17" spans="1:30" s="37" customFormat="1" ht="67.5" customHeight="1" x14ac:dyDescent="0.4">
      <c r="A17" s="1439" t="s">
        <v>2837</v>
      </c>
      <c r="B17" s="1439"/>
      <c r="C17" s="1439"/>
      <c r="D17" s="1439"/>
      <c r="E17" s="1439"/>
      <c r="F17" s="1439"/>
      <c r="G17" s="1439"/>
      <c r="H17" s="1439"/>
      <c r="I17" s="1439"/>
      <c r="J17" s="1439"/>
      <c r="K17" s="1439"/>
      <c r="L17" s="1439"/>
      <c r="M17" s="1439"/>
      <c r="N17" s="1439"/>
      <c r="O17" s="1439"/>
      <c r="P17" s="1439"/>
      <c r="Q17" s="1439"/>
      <c r="R17" s="1439"/>
      <c r="S17" s="1439"/>
      <c r="T17" s="1439"/>
      <c r="U17" s="1439"/>
      <c r="V17" s="1439"/>
      <c r="W17" s="1439"/>
      <c r="X17" s="1439"/>
      <c r="Y17" s="1439"/>
      <c r="Z17" s="1439"/>
      <c r="AA17" s="1439"/>
      <c r="AB17" s="1439"/>
      <c r="AC17" s="926"/>
      <c r="AD17" s="926"/>
    </row>
    <row r="18" spans="1:30" s="37" customFormat="1" ht="19.5" customHeight="1" thickBot="1" x14ac:dyDescent="0.45">
      <c r="A18" s="933" t="s">
        <v>668</v>
      </c>
      <c r="B18" s="934"/>
      <c r="C18" s="934"/>
      <c r="D18" s="934"/>
      <c r="E18" s="934"/>
      <c r="F18" s="934"/>
      <c r="G18" s="934"/>
      <c r="H18" s="934"/>
      <c r="I18" s="934"/>
      <c r="J18" s="934"/>
      <c r="K18" s="934"/>
      <c r="L18" s="934"/>
      <c r="M18" s="934"/>
      <c r="N18" s="934"/>
      <c r="O18" s="934"/>
      <c r="P18" s="934"/>
      <c r="Q18" s="934"/>
      <c r="R18" s="934"/>
      <c r="V18" s="926"/>
      <c r="W18" s="926"/>
      <c r="X18" s="926"/>
      <c r="Y18" s="926"/>
      <c r="Z18" s="926"/>
      <c r="AA18" s="926"/>
      <c r="AB18" s="926"/>
      <c r="AC18" s="926"/>
      <c r="AD18" s="926"/>
    </row>
    <row r="19" spans="1:30" s="37" customFormat="1" ht="24.75" customHeight="1" x14ac:dyDescent="0.4">
      <c r="A19" s="2089" t="s">
        <v>542</v>
      </c>
      <c r="B19" s="2090"/>
      <c r="C19" s="2090"/>
      <c r="D19" s="2091"/>
      <c r="E19" s="2087" t="s">
        <v>658</v>
      </c>
      <c r="F19" s="2087"/>
      <c r="G19" s="2087"/>
      <c r="H19" s="2087"/>
      <c r="I19" s="2087" t="s">
        <v>659</v>
      </c>
      <c r="J19" s="2087"/>
      <c r="K19" s="2087"/>
      <c r="L19" s="2087"/>
      <c r="M19" s="2087" t="s">
        <v>660</v>
      </c>
      <c r="N19" s="2087"/>
      <c r="O19" s="2087"/>
      <c r="P19" s="2087"/>
      <c r="Q19" s="2087" t="s">
        <v>661</v>
      </c>
      <c r="R19" s="2087"/>
      <c r="S19" s="2087"/>
      <c r="T19" s="2087"/>
      <c r="U19" s="2087" t="s">
        <v>662</v>
      </c>
      <c r="V19" s="2087"/>
      <c r="W19" s="2087"/>
      <c r="X19" s="2087"/>
      <c r="Y19" s="2000"/>
      <c r="Z19" s="2000"/>
      <c r="AA19" s="2000"/>
      <c r="AB19" s="2017"/>
    </row>
    <row r="20" spans="1:30" s="37" customFormat="1" ht="60" customHeight="1" thickBot="1" x14ac:dyDescent="0.45">
      <c r="A20" s="2092"/>
      <c r="B20" s="2093"/>
      <c r="C20" s="2093"/>
      <c r="D20" s="2094"/>
      <c r="E20" s="935" t="s">
        <v>240</v>
      </c>
      <c r="F20" s="936" t="s">
        <v>543</v>
      </c>
      <c r="G20" s="936" t="s">
        <v>544</v>
      </c>
      <c r="H20" s="937" t="s">
        <v>545</v>
      </c>
      <c r="I20" s="935" t="s">
        <v>14</v>
      </c>
      <c r="J20" s="936" t="s">
        <v>9</v>
      </c>
      <c r="K20" s="936" t="s">
        <v>11</v>
      </c>
      <c r="L20" s="937" t="s">
        <v>546</v>
      </c>
      <c r="M20" s="935" t="s">
        <v>14</v>
      </c>
      <c r="N20" s="936" t="s">
        <v>9</v>
      </c>
      <c r="O20" s="936" t="s">
        <v>11</v>
      </c>
      <c r="P20" s="937" t="s">
        <v>546</v>
      </c>
      <c r="Q20" s="935" t="s">
        <v>14</v>
      </c>
      <c r="R20" s="936" t="s">
        <v>9</v>
      </c>
      <c r="S20" s="936" t="s">
        <v>11</v>
      </c>
      <c r="T20" s="937" t="s">
        <v>546</v>
      </c>
      <c r="U20" s="935" t="s">
        <v>14</v>
      </c>
      <c r="V20" s="936" t="s">
        <v>9</v>
      </c>
      <c r="W20" s="936" t="s">
        <v>11</v>
      </c>
      <c r="X20" s="937" t="s">
        <v>546</v>
      </c>
      <c r="Y20" s="938"/>
      <c r="Z20" s="939"/>
      <c r="AA20" s="939"/>
      <c r="AB20" s="940"/>
    </row>
    <row r="21" spans="1:30" s="37" customFormat="1" ht="13.7" customHeight="1" thickBot="1" x14ac:dyDescent="0.45">
      <c r="A21" s="2095" t="s">
        <v>547</v>
      </c>
      <c r="B21" s="2096"/>
      <c r="C21" s="2096"/>
      <c r="D21" s="2101"/>
      <c r="E21" s="941">
        <f>SUMIFS('※集計※発達障害（診断書無・配慮有）情報入力シート'!$K$25:$K$1024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f>
        <v>0</v>
      </c>
      <c r="F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f>
        <v>0</v>
      </c>
      <c r="G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f>
        <v>0</v>
      </c>
      <c r="H21" s="943">
        <f>SUMIFS('※集計※発達障害（診断書無・配慮有）情報入力シート'!$K$25:$K$1024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f>
        <v>0</v>
      </c>
      <c r="I21" s="944">
        <f>SUMIFS('※集計※発達障害（診断書無・配慮有）情報入力シート'!$K$25:$K$1024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f>
        <v>0</v>
      </c>
      <c r="J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f>
        <v>0</v>
      </c>
      <c r="K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f>
        <v>0</v>
      </c>
      <c r="L21" s="943">
        <f>SUMIFS('※集計※発達障害（診断書無・配慮有）情報入力シート'!$K$25:$K$1024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f>
        <v>0</v>
      </c>
      <c r="M21" s="945">
        <f>SUMIFS('※集計※発達障害（診断書無・配慮有）情報入力シート'!$K$25:$K$1024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f>
        <v>0</v>
      </c>
      <c r="N21" s="946">
        <f>SUMIFS('※集計※発達障害（診断書無・配慮有）情報入力シート'!$K$25:$K$1024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f>
        <v>0</v>
      </c>
      <c r="O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f>
        <v>0</v>
      </c>
      <c r="P21" s="943">
        <f>SUMIFS('※集計※発達障害（診断書無・配慮有）情報入力シート'!$K$25:$K$1024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f>
        <v>0</v>
      </c>
      <c r="Q21" s="944">
        <f>SUMIFS('※集計※発達障害（診断書無・配慮有）情報入力シート'!$K$25:$K$1024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f>
        <v>0</v>
      </c>
      <c r="R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f>
        <v>0</v>
      </c>
      <c r="S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f>
        <v>0</v>
      </c>
      <c r="T21" s="943">
        <f>SUMIFS('※集計※発達障害（診断書無・配慮有）情報入力シート'!$K$25:$K$1024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f>
        <v>0</v>
      </c>
      <c r="U21" s="944">
        <f>SUMIFS('※集計※発達障害（診断書無・配慮有）情報入力シート'!$K$25:$K$1024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f>
        <v>0</v>
      </c>
      <c r="V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f>
        <v>0</v>
      </c>
      <c r="W21" s="942">
        <f>SUMIFS('※集計※発達障害（診断書無・配慮有）情報入力シート'!$K$25:$K$1024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f>
        <v>0</v>
      </c>
      <c r="X21" s="947">
        <f>SUMIFS('※集計※発達障害（診断書無・配慮有）情報入力シート'!$K$25:$K$1024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f>
        <v>0</v>
      </c>
      <c r="Y21" s="948"/>
      <c r="Z21" s="949"/>
      <c r="AA21" s="949"/>
      <c r="AB21" s="950"/>
    </row>
    <row r="22" spans="1:30" s="37" customFormat="1" ht="13.7" hidden="1" customHeight="1" x14ac:dyDescent="0.4">
      <c r="A22" s="951"/>
      <c r="B22" s="2102" t="s">
        <v>628</v>
      </c>
      <c r="C22" s="2103"/>
      <c r="D22" s="2103"/>
      <c r="E22" s="952"/>
      <c r="F22" s="953"/>
      <c r="G22" s="953"/>
      <c r="H22" s="954"/>
      <c r="I22" s="955"/>
      <c r="J22" s="953"/>
      <c r="K22" s="953"/>
      <c r="L22" s="954"/>
      <c r="M22" s="955"/>
      <c r="N22" s="953"/>
      <c r="O22" s="953"/>
      <c r="P22" s="954"/>
      <c r="Q22" s="955"/>
      <c r="R22" s="953"/>
      <c r="S22" s="953"/>
      <c r="T22" s="954"/>
      <c r="U22" s="955"/>
      <c r="V22" s="955"/>
      <c r="W22" s="955"/>
      <c r="X22" s="956"/>
      <c r="Y22" s="957"/>
      <c r="Z22" s="958"/>
      <c r="AA22" s="958"/>
      <c r="AB22" s="959"/>
    </row>
    <row r="23" spans="1:30" s="37" customFormat="1" ht="13.7" hidden="1" customHeight="1" x14ac:dyDescent="0.4">
      <c r="A23" s="951"/>
      <c r="B23" s="2104" t="s">
        <v>548</v>
      </c>
      <c r="C23" s="2105"/>
      <c r="D23" s="2105"/>
      <c r="E23" s="960"/>
      <c r="F23" s="961"/>
      <c r="G23" s="961"/>
      <c r="H23" s="962"/>
      <c r="I23" s="963"/>
      <c r="J23" s="961"/>
      <c r="K23" s="961"/>
      <c r="L23" s="962"/>
      <c r="M23" s="963"/>
      <c r="N23" s="963"/>
      <c r="O23" s="963"/>
      <c r="P23" s="962"/>
      <c r="Q23" s="963"/>
      <c r="R23" s="961"/>
      <c r="S23" s="961"/>
      <c r="T23" s="962"/>
      <c r="U23" s="963"/>
      <c r="V23" s="961"/>
      <c r="W23" s="961"/>
      <c r="X23" s="964"/>
      <c r="Y23" s="965"/>
      <c r="Z23" s="966"/>
      <c r="AA23" s="966"/>
      <c r="AB23" s="967"/>
    </row>
    <row r="24" spans="1:30" s="37" customFormat="1" ht="13.7" hidden="1" customHeight="1" thickBot="1" x14ac:dyDescent="0.45">
      <c r="A24" s="968"/>
      <c r="B24" s="2106" t="s">
        <v>344</v>
      </c>
      <c r="C24" s="2107"/>
      <c r="D24" s="2107"/>
      <c r="E24" s="969"/>
      <c r="F24" s="970"/>
      <c r="G24" s="970"/>
      <c r="H24" s="971"/>
      <c r="I24" s="972"/>
      <c r="J24" s="970"/>
      <c r="K24" s="970"/>
      <c r="L24" s="971"/>
      <c r="M24" s="972"/>
      <c r="N24" s="970"/>
      <c r="O24" s="970"/>
      <c r="P24" s="971"/>
      <c r="Q24" s="972"/>
      <c r="R24" s="970"/>
      <c r="S24" s="970"/>
      <c r="T24" s="971"/>
      <c r="U24" s="972"/>
      <c r="V24" s="970"/>
      <c r="W24" s="970"/>
      <c r="X24" s="973"/>
      <c r="Y24" s="974"/>
      <c r="Z24" s="975"/>
      <c r="AA24" s="975"/>
      <c r="AB24" s="976"/>
    </row>
    <row r="25" spans="1:30" s="37" customFormat="1" ht="13.7" customHeight="1" thickTop="1" thickBot="1" x14ac:dyDescent="0.45">
      <c r="A25" s="1946" t="s">
        <v>86</v>
      </c>
      <c r="B25" s="977">
        <v>1</v>
      </c>
      <c r="C25" s="2108" t="s">
        <v>148</v>
      </c>
      <c r="D25" s="2109"/>
      <c r="E25" s="978"/>
      <c r="F25" s="979"/>
      <c r="G25" s="979"/>
      <c r="H25" s="979"/>
      <c r="I25" s="979"/>
      <c r="J25" s="979"/>
      <c r="K25" s="979"/>
      <c r="L25" s="979"/>
      <c r="M25" s="979"/>
      <c r="N25" s="979"/>
      <c r="O25" s="979"/>
      <c r="P25" s="979"/>
      <c r="Q25" s="979"/>
      <c r="R25" s="979"/>
      <c r="S25" s="979"/>
      <c r="T25" s="979"/>
      <c r="U25" s="979"/>
      <c r="V25" s="979"/>
      <c r="W25" s="979"/>
      <c r="X25" s="980"/>
      <c r="Y25" s="981"/>
      <c r="Z25" s="982"/>
      <c r="AA25" s="982"/>
      <c r="AB25" s="983"/>
    </row>
    <row r="26" spans="1:30" s="37" customFormat="1" ht="13.7" customHeight="1" thickTop="1" thickBot="1" x14ac:dyDescent="0.45">
      <c r="A26" s="1947"/>
      <c r="B26" s="984">
        <v>2</v>
      </c>
      <c r="C26" s="1955" t="s">
        <v>149</v>
      </c>
      <c r="D26" s="1956"/>
      <c r="E26" s="985">
        <f>IF(SUMIFS('発達障害（診断書なし・配慮あり）情報入力シート'!$AT$25:$AT$1024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26"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26" s="987">
        <f>IF(SUMIFS('発達障害（診断書なし・配慮あり）情報入力シート'!$AT$25:$AT$1024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26" s="988"/>
      <c r="Z26" s="989"/>
      <c r="AA26" s="989"/>
      <c r="AB26" s="990"/>
    </row>
    <row r="27" spans="1:30" s="37" customFormat="1" ht="13.7" customHeight="1" thickTop="1" thickBot="1" x14ac:dyDescent="0.45">
      <c r="A27" s="1947"/>
      <c r="B27" s="984">
        <v>3</v>
      </c>
      <c r="C27" s="1971" t="s">
        <v>150</v>
      </c>
      <c r="D27" s="1972"/>
      <c r="E27" s="985">
        <f>IF(SUMIFS('発達障害（診断書なし・配慮あり）情報入力シート'!$AU$25:$AU$1024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27"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27" s="987">
        <f>IF(SUMIFS('発達障害（診断書なし・配慮あり）情報入力シート'!$AU$25:$AU$1024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27" s="988"/>
      <c r="Z27" s="989"/>
      <c r="AA27" s="989"/>
      <c r="AB27" s="990"/>
    </row>
    <row r="28" spans="1:30" s="37" customFormat="1" ht="13.7" customHeight="1" thickTop="1" thickBot="1" x14ac:dyDescent="0.45">
      <c r="A28" s="1947"/>
      <c r="B28" s="984">
        <v>4</v>
      </c>
      <c r="C28" s="1971" t="s">
        <v>549</v>
      </c>
      <c r="D28" s="1972"/>
      <c r="E28" s="985">
        <f>IF(SUMIFS('発達障害（診断書なし・配慮あり）情報入力シート'!$AV$25:$AV$1024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28"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28" s="987">
        <f>IF(SUMIFS('発達障害（診断書なし・配慮あり）情報入力シート'!$AV$25:$AV$1024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28" s="988"/>
      <c r="Z28" s="989"/>
      <c r="AA28" s="989"/>
      <c r="AB28" s="990"/>
    </row>
    <row r="29" spans="1:30" s="37" customFormat="1" ht="13.7" customHeight="1" thickTop="1" thickBot="1" x14ac:dyDescent="0.45">
      <c r="A29" s="1947"/>
      <c r="B29" s="984">
        <v>5</v>
      </c>
      <c r="C29" s="1971" t="s">
        <v>550</v>
      </c>
      <c r="D29" s="1972"/>
      <c r="E29" s="985">
        <f>IF(SUMIFS('発達障害（診断書なし・配慮あり）情報入力シート'!$AW$25:$AW$1024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29"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29" s="987">
        <f>IF(SUMIFS('発達障害（診断書なし・配慮あり）情報入力シート'!$AW$25:$AW$1024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29" s="988"/>
      <c r="Z29" s="989"/>
      <c r="AA29" s="989"/>
      <c r="AB29" s="990"/>
    </row>
    <row r="30" spans="1:30" s="37" customFormat="1" ht="13.7" customHeight="1" thickTop="1" thickBot="1" x14ac:dyDescent="0.45">
      <c r="A30" s="1947"/>
      <c r="B30" s="984">
        <v>6</v>
      </c>
      <c r="C30" s="1971" t="s">
        <v>153</v>
      </c>
      <c r="D30" s="1972"/>
      <c r="E30" s="978"/>
      <c r="F30" s="979"/>
      <c r="G30" s="979"/>
      <c r="H30" s="979"/>
      <c r="I30" s="979"/>
      <c r="J30" s="979"/>
      <c r="K30" s="979"/>
      <c r="L30" s="979"/>
      <c r="M30" s="979"/>
      <c r="N30" s="979"/>
      <c r="O30" s="979"/>
      <c r="P30" s="979"/>
      <c r="Q30" s="979"/>
      <c r="R30" s="979"/>
      <c r="S30" s="979"/>
      <c r="T30" s="979"/>
      <c r="U30" s="979"/>
      <c r="V30" s="979"/>
      <c r="W30" s="979"/>
      <c r="X30" s="980"/>
      <c r="Y30" s="981"/>
      <c r="Z30" s="982"/>
      <c r="AA30" s="982"/>
      <c r="AB30" s="983"/>
    </row>
    <row r="31" spans="1:30" s="37" customFormat="1" ht="13.7" customHeight="1" thickTop="1" thickBot="1" x14ac:dyDescent="0.45">
      <c r="A31" s="1947"/>
      <c r="B31" s="984">
        <v>7</v>
      </c>
      <c r="C31" s="1971" t="s">
        <v>551</v>
      </c>
      <c r="D31" s="1972"/>
      <c r="E31" s="985">
        <f>IF(SUMIFS('発達障害（診断書なし・配慮あり）情報入力シート'!$AX$25:$AX$1024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1"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1" s="987">
        <f>IF(SUMIFS('発達障害（診断書なし・配慮あり）情報入力シート'!$AX$25:$AX$1024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1" s="988"/>
      <c r="Z31" s="989"/>
      <c r="AA31" s="989"/>
      <c r="AB31" s="990"/>
    </row>
    <row r="32" spans="1:30" s="37" customFormat="1" ht="13.7" customHeight="1" thickTop="1" thickBot="1" x14ac:dyDescent="0.45">
      <c r="A32" s="1947"/>
      <c r="B32" s="984">
        <v>8</v>
      </c>
      <c r="C32" s="1971" t="s">
        <v>426</v>
      </c>
      <c r="D32" s="1972"/>
      <c r="E32" s="985">
        <f>IF(SUMIFS('発達障害（診断書なし・配慮あり）情報入力シート'!$AY$25:$AY$1024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2"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2" s="987">
        <f>IF(SUMIFS('発達障害（診断書なし・配慮あり）情報入力シート'!$AY$25:$AY$1024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2" s="988"/>
      <c r="Z32" s="989"/>
      <c r="AA32" s="989"/>
      <c r="AB32" s="990"/>
    </row>
    <row r="33" spans="1:29" s="37" customFormat="1" ht="13.7" customHeight="1" thickTop="1" thickBot="1" x14ac:dyDescent="0.45">
      <c r="A33" s="1947"/>
      <c r="B33" s="984">
        <v>9</v>
      </c>
      <c r="C33" s="1971" t="s">
        <v>156</v>
      </c>
      <c r="D33" s="1972"/>
      <c r="E33" s="985">
        <f>IF(SUMIFS('発達障害（診断書なし・配慮あり）情報入力シート'!$AZ$25:$AZ$1024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3"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3" s="987">
        <f>IF(SUMIFS('発達障害（診断書なし・配慮あり）情報入力シート'!$AZ$25:$AZ$1024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3" s="988"/>
      <c r="Z33" s="989"/>
      <c r="AA33" s="989"/>
      <c r="AB33" s="990"/>
    </row>
    <row r="34" spans="1:29" s="37" customFormat="1" ht="13.7" customHeight="1" thickTop="1" thickBot="1" x14ac:dyDescent="0.45">
      <c r="A34" s="1947"/>
      <c r="B34" s="991">
        <v>10</v>
      </c>
      <c r="C34" s="1955" t="s">
        <v>552</v>
      </c>
      <c r="D34" s="1956"/>
      <c r="E34" s="985">
        <f>IF(SUMIFS('発達障害（診断書なし・配慮あり）情報入力シート'!$BA$25:$BA$1024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4"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4" s="987">
        <f>IF(SUMIFS('発達障害（診断書なし・配慮あり）情報入力シート'!$BA$25:$BA$1024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4" s="988"/>
      <c r="Z34" s="989"/>
      <c r="AA34" s="989"/>
      <c r="AB34" s="990"/>
    </row>
    <row r="35" spans="1:29" s="37" customFormat="1" ht="13.7" customHeight="1" thickTop="1" thickBot="1" x14ac:dyDescent="0.45">
      <c r="A35" s="1947"/>
      <c r="B35" s="992">
        <v>11</v>
      </c>
      <c r="C35" s="1967" t="s">
        <v>158</v>
      </c>
      <c r="D35" s="1968"/>
      <c r="E35" s="985">
        <f>IF(SUMIFS('発達障害（診断書なし・配慮あり）情報入力シート'!$BB$25:$BB$1024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5"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5" s="987">
        <f>IF(SUMIFS('発達障害（診断書なし・配慮あり）情報入力シート'!$BB$25:$BB$1024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5" s="988"/>
      <c r="Z35" s="989"/>
      <c r="AA35" s="989"/>
      <c r="AB35" s="990"/>
      <c r="AC35" s="926"/>
    </row>
    <row r="36" spans="1:29" s="37" customFormat="1" ht="13.7" customHeight="1" thickTop="1" thickBot="1" x14ac:dyDescent="0.45">
      <c r="A36" s="1947"/>
      <c r="B36" s="991">
        <v>12</v>
      </c>
      <c r="C36" s="1955" t="s">
        <v>159</v>
      </c>
      <c r="D36" s="1956"/>
      <c r="E36" s="985">
        <f>IF(SUMIFS('発達障害（診断書なし・配慮あり）情報入力シート'!$BC$25:$BC$1024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6"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6" s="987">
        <f>IF(SUMIFS('発達障害（診断書なし・配慮あり）情報入力シート'!$BC$25:$BC$1024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6" s="988"/>
      <c r="Z36" s="989"/>
      <c r="AA36" s="989"/>
      <c r="AB36" s="990"/>
      <c r="AC36" s="926"/>
    </row>
    <row r="37" spans="1:29" s="37" customFormat="1" ht="13.7" customHeight="1" thickTop="1" thickBot="1" x14ac:dyDescent="0.45">
      <c r="A37" s="1947"/>
      <c r="B37" s="991">
        <v>13</v>
      </c>
      <c r="C37" s="1955" t="s">
        <v>160</v>
      </c>
      <c r="D37" s="1956"/>
      <c r="E37" s="985">
        <f>IF(SUMIFS('発達障害（診断書なし・配慮あり）情報入力シート'!$BD$25:$BD$1024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7"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7" s="987">
        <f>IF(SUMIFS('発達障害（診断書なし・配慮あり）情報入力シート'!$BD$25:$BD$1024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7" s="988"/>
      <c r="Z37" s="989"/>
      <c r="AA37" s="989"/>
      <c r="AB37" s="990"/>
      <c r="AC37" s="926"/>
    </row>
    <row r="38" spans="1:29" s="37" customFormat="1" ht="13.7" customHeight="1" thickTop="1" thickBot="1" x14ac:dyDescent="0.45">
      <c r="A38" s="1947"/>
      <c r="B38" s="991">
        <v>14</v>
      </c>
      <c r="C38" s="1955" t="s">
        <v>161</v>
      </c>
      <c r="D38" s="1956"/>
      <c r="E38" s="985">
        <f>IF(SUMIFS('発達障害（診断書なし・配慮あり）情報入力シート'!$BE$25:$BE$1024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8"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8" s="987">
        <f>IF(SUMIFS('発達障害（診断書なし・配慮あり）情報入力シート'!$BE$25:$BE$1024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8" s="988"/>
      <c r="Z38" s="989"/>
      <c r="AA38" s="989"/>
      <c r="AB38" s="990"/>
      <c r="AC38" s="926"/>
    </row>
    <row r="39" spans="1:29" s="37" customFormat="1" ht="13.7" customHeight="1" thickTop="1" thickBot="1" x14ac:dyDescent="0.45">
      <c r="A39" s="1947"/>
      <c r="B39" s="991">
        <v>15</v>
      </c>
      <c r="C39" s="1955" t="s">
        <v>162</v>
      </c>
      <c r="D39" s="1956"/>
      <c r="E39" s="985">
        <f>IF(SUMIFS('発達障害（診断書なし・配慮あり）情報入力シート'!$BF$25:$BF$1024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39"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39" s="987">
        <f>IF(SUMIFS('発達障害（診断書なし・配慮あり）情報入力シート'!$BF$25:$BF$1024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39" s="988"/>
      <c r="Z39" s="989"/>
      <c r="AA39" s="989"/>
      <c r="AB39" s="990"/>
      <c r="AC39" s="926"/>
    </row>
    <row r="40" spans="1:29" s="37" customFormat="1" ht="13.7" customHeight="1" thickTop="1" thickBot="1" x14ac:dyDescent="0.45">
      <c r="A40" s="1947"/>
      <c r="B40" s="993">
        <v>16</v>
      </c>
      <c r="C40" s="1955" t="s">
        <v>163</v>
      </c>
      <c r="D40" s="1956"/>
      <c r="E40" s="985">
        <f>IF(SUMIFS('発達障害（診断書なし・配慮あり）情報入力シート'!$BG$25:$BG$1024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0"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0" s="987">
        <f>IF(SUMIFS('発達障害（診断書なし・配慮あり）情報入力シート'!$BG$25:$BG$1024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0" s="988"/>
      <c r="Z40" s="989"/>
      <c r="AA40" s="989"/>
      <c r="AB40" s="990"/>
      <c r="AC40" s="926"/>
    </row>
    <row r="41" spans="1:29" s="37" customFormat="1" ht="13.7" customHeight="1" thickTop="1" thickBot="1" x14ac:dyDescent="0.45">
      <c r="A41" s="1947"/>
      <c r="B41" s="991">
        <v>17</v>
      </c>
      <c r="C41" s="1955" t="s">
        <v>164</v>
      </c>
      <c r="D41" s="1956"/>
      <c r="E41" s="985">
        <f>IF(SUMIFS('発達障害（診断書なし・配慮あり）情報入力シート'!$BH$25:$BH$1024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1"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1" s="987">
        <f>IF(SUMIFS('発達障害（診断書なし・配慮あり）情報入力シート'!$BH$25:$BH$1024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1" s="988"/>
      <c r="Z41" s="989"/>
      <c r="AA41" s="989"/>
      <c r="AB41" s="990"/>
      <c r="AC41" s="926"/>
    </row>
    <row r="42" spans="1:29" s="37" customFormat="1" ht="13.7" customHeight="1" thickTop="1" thickBot="1" x14ac:dyDescent="0.45">
      <c r="A42" s="1947"/>
      <c r="B42" s="991">
        <v>18</v>
      </c>
      <c r="C42" s="1955" t="s">
        <v>165</v>
      </c>
      <c r="D42" s="1956"/>
      <c r="E42" s="978"/>
      <c r="F42" s="979"/>
      <c r="G42" s="979"/>
      <c r="H42" s="979"/>
      <c r="I42" s="979"/>
      <c r="J42" s="979"/>
      <c r="K42" s="979"/>
      <c r="L42" s="979"/>
      <c r="M42" s="979"/>
      <c r="N42" s="979"/>
      <c r="O42" s="979"/>
      <c r="P42" s="979"/>
      <c r="Q42" s="979"/>
      <c r="R42" s="979"/>
      <c r="S42" s="979"/>
      <c r="T42" s="979"/>
      <c r="U42" s="979"/>
      <c r="V42" s="979"/>
      <c r="W42" s="979"/>
      <c r="X42" s="980"/>
      <c r="Y42" s="981"/>
      <c r="Z42" s="982"/>
      <c r="AA42" s="982"/>
      <c r="AB42" s="983"/>
      <c r="AC42" s="926"/>
    </row>
    <row r="43" spans="1:29" s="37" customFormat="1" ht="13.7" customHeight="1" thickTop="1" thickBot="1" x14ac:dyDescent="0.45">
      <c r="A43" s="1947"/>
      <c r="B43" s="991">
        <v>19</v>
      </c>
      <c r="C43" s="1955" t="s">
        <v>166</v>
      </c>
      <c r="D43" s="1956"/>
      <c r="E43" s="985">
        <f>IF(SUMIFS('発達障害（診断書なし・配慮あり）情報入力シート'!$BI$25:$BI$1024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3"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3" s="987">
        <f>IF(SUMIFS('発達障害（診断書なし・配慮あり）情報入力シート'!$BI$25:$BI$1024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3" s="988"/>
      <c r="Z43" s="989"/>
      <c r="AA43" s="989"/>
      <c r="AB43" s="990"/>
      <c r="AC43" s="926"/>
    </row>
    <row r="44" spans="1:29" s="37" customFormat="1" ht="13.7" customHeight="1" thickTop="1" thickBot="1" x14ac:dyDescent="0.45">
      <c r="A44" s="1947"/>
      <c r="B44" s="991">
        <v>20</v>
      </c>
      <c r="C44" s="1955" t="s">
        <v>167</v>
      </c>
      <c r="D44" s="1956"/>
      <c r="E44" s="985">
        <f>IF(SUMIFS('発達障害（診断書なし・配慮あり）情報入力シート'!$BJ$25:$BJ$1024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4"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4" s="987">
        <f>IF(SUMIFS('発達障害（診断書なし・配慮あり）情報入力シート'!$BJ$25:$BJ$1024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4" s="988"/>
      <c r="Z44" s="989"/>
      <c r="AA44" s="989"/>
      <c r="AB44" s="990"/>
      <c r="AC44" s="926"/>
    </row>
    <row r="45" spans="1:29" s="37" customFormat="1" ht="13.7" customHeight="1" thickTop="1" thickBot="1" x14ac:dyDescent="0.45">
      <c r="A45" s="1947"/>
      <c r="B45" s="991">
        <v>21</v>
      </c>
      <c r="C45" s="1957" t="s">
        <v>168</v>
      </c>
      <c r="D45" s="1958"/>
      <c r="E45" s="985">
        <f>IF(SUMIFS('発達障害（診断書なし・配慮あり）情報入力シート'!$BK$25:$BK$1024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5"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5" s="987">
        <f>IF(SUMIFS('発達障害（診断書なし・配慮あり）情報入力シート'!$BK$25:$BK$1024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5" s="988"/>
      <c r="Z45" s="989"/>
      <c r="AA45" s="989"/>
      <c r="AB45" s="990"/>
      <c r="AC45" s="926"/>
    </row>
    <row r="46" spans="1:29" s="37" customFormat="1" ht="13.7" customHeight="1" thickTop="1" thickBot="1" x14ac:dyDescent="0.45">
      <c r="A46" s="1947"/>
      <c r="B46" s="991">
        <v>22</v>
      </c>
      <c r="C46" s="1957" t="s">
        <v>169</v>
      </c>
      <c r="D46" s="1958"/>
      <c r="E46" s="985">
        <f>IF(SUMIFS('発達障害（診断書なし・配慮あり）情報入力シート'!$BL$25:$BL$1024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6"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6" s="987">
        <f>IF(SUMIFS('発達障害（診断書なし・配慮あり）情報入力シート'!$BL$25:$BL$1024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6" s="988"/>
      <c r="Z46" s="989"/>
      <c r="AA46" s="989"/>
      <c r="AB46" s="990"/>
      <c r="AC46" s="926"/>
    </row>
    <row r="47" spans="1:29" s="37" customFormat="1" ht="13.7" customHeight="1" thickTop="1" thickBot="1" x14ac:dyDescent="0.45">
      <c r="A47" s="1947"/>
      <c r="B47" s="991">
        <v>23</v>
      </c>
      <c r="C47" s="1957" t="s">
        <v>170</v>
      </c>
      <c r="D47" s="1958"/>
      <c r="E47" s="985">
        <f>IF(SUMIFS('発達障害（診断書なし・配慮あり）情報入力シート'!$BM$25:$BM$1024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7"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7" s="987">
        <f>IF(SUMIFS('発達障害（診断書なし・配慮あり）情報入力シート'!$BM$25:$BM$1024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7" s="988"/>
      <c r="Z47" s="989"/>
      <c r="AA47" s="989"/>
      <c r="AB47" s="990"/>
      <c r="AC47" s="926"/>
    </row>
    <row r="48" spans="1:29" s="37" customFormat="1" ht="13.7" customHeight="1" thickTop="1" thickBot="1" x14ac:dyDescent="0.45">
      <c r="A48" s="1947"/>
      <c r="B48" s="991">
        <v>24</v>
      </c>
      <c r="C48" s="1957" t="s">
        <v>171</v>
      </c>
      <c r="D48" s="1958"/>
      <c r="E48" s="985">
        <f>IF(SUMIFS('発達障害（診断書なし・配慮あり）情報入力シート'!$BN$25:$BN$1024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8"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8" s="987">
        <f>IF(SUMIFS('発達障害（診断書なし・配慮あり）情報入力シート'!$BN$25:$BN$1024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8" s="988"/>
      <c r="Z48" s="989"/>
      <c r="AA48" s="989"/>
      <c r="AB48" s="990"/>
      <c r="AC48" s="926"/>
    </row>
    <row r="49" spans="1:29" s="37" customFormat="1" ht="13.7" customHeight="1" thickTop="1" thickBot="1" x14ac:dyDescent="0.45">
      <c r="A49" s="1947"/>
      <c r="B49" s="991">
        <v>25</v>
      </c>
      <c r="C49" s="1957" t="s">
        <v>172</v>
      </c>
      <c r="D49" s="1958"/>
      <c r="E49" s="985">
        <f>IF(SUMIFS('発達障害（診断書なし・配慮あり）情報入力シート'!$BO$25:$BO$1024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9"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9" s="987">
        <f>IF(SUMIFS('発達障害（診断書なし・配慮あり）情報入力シート'!$BO$25:$BO$1024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9" s="988"/>
      <c r="Z49" s="989"/>
      <c r="AA49" s="989"/>
      <c r="AB49" s="990"/>
      <c r="AC49" s="926"/>
    </row>
    <row r="50" spans="1:29" s="37" customFormat="1" ht="13.7" customHeight="1" thickTop="1" thickBot="1" x14ac:dyDescent="0.45">
      <c r="A50" s="1947"/>
      <c r="B50" s="991">
        <v>26</v>
      </c>
      <c r="C50" s="1957" t="s">
        <v>173</v>
      </c>
      <c r="D50" s="1958"/>
      <c r="E50" s="985">
        <f>IF(SUMIFS('発達障害（診断書なし・配慮あり）情報入力シート'!$BP$25:$BP$1024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 s="987">
        <f>IF(SUMIFS('発達障害（診断書なし・配慮あり）情報入力シート'!$BP$25:$BP$1024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 s="988"/>
      <c r="Z50" s="989"/>
      <c r="AA50" s="989"/>
      <c r="AB50" s="990"/>
      <c r="AC50" s="926"/>
    </row>
    <row r="51" spans="1:29" s="37" customFormat="1" ht="13.7" customHeight="1" thickTop="1" thickBot="1" x14ac:dyDescent="0.45">
      <c r="A51" s="1947"/>
      <c r="B51" s="991">
        <v>27</v>
      </c>
      <c r="C51" s="1957" t="s">
        <v>174</v>
      </c>
      <c r="D51" s="1958"/>
      <c r="E51" s="985">
        <f>IF(SUMIFS('発達障害（診断書なし・配慮あり）情報入力シート'!$BQ$25:$BQ$1024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 s="987">
        <f>IF(SUMIFS('発達障害（診断書なし・配慮あり）情報入力シート'!$BQ$25:$BQ$1024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 s="988"/>
      <c r="Z51" s="989"/>
      <c r="AA51" s="989"/>
      <c r="AB51" s="990"/>
      <c r="AC51" s="926"/>
    </row>
    <row r="52" spans="1:29" s="37" customFormat="1" ht="13.7" customHeight="1" thickTop="1" thickBot="1" x14ac:dyDescent="0.45">
      <c r="A52" s="1948"/>
      <c r="B52" s="994">
        <v>28</v>
      </c>
      <c r="C52" s="1960" t="s">
        <v>175</v>
      </c>
      <c r="D52" s="1960"/>
      <c r="E52"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 s="998"/>
      <c r="Z52" s="999"/>
      <c r="AA52" s="999"/>
      <c r="AB52" s="1000"/>
      <c r="AC52" s="926"/>
    </row>
    <row r="53" spans="1:29" s="37" customFormat="1" ht="13.7" customHeight="1" thickBot="1" x14ac:dyDescent="0.45">
      <c r="A53" s="1001"/>
      <c r="B53" s="1002"/>
      <c r="C53" s="319"/>
      <c r="D53" s="319"/>
      <c r="E53" s="1003"/>
      <c r="F53" s="1003"/>
      <c r="G53" s="1003"/>
      <c r="H53" s="1003"/>
      <c r="I53" s="1003"/>
      <c r="J53" s="1003"/>
      <c r="K53" s="1003"/>
      <c r="L53" s="1003"/>
      <c r="M53" s="1003"/>
      <c r="N53" s="1003"/>
      <c r="O53" s="1003"/>
      <c r="P53" s="1004"/>
      <c r="Q53" s="1004"/>
      <c r="R53" s="1004"/>
      <c r="S53" s="1004"/>
      <c r="T53" s="1004"/>
      <c r="U53" s="1004"/>
      <c r="V53" s="1004"/>
      <c r="W53" s="1004"/>
      <c r="X53" s="1004"/>
      <c r="Y53" s="1004"/>
      <c r="Z53" s="1004"/>
      <c r="AA53" s="1004"/>
      <c r="AB53" s="1004"/>
      <c r="AC53" s="926"/>
    </row>
    <row r="54" spans="1:29" s="37" customFormat="1" ht="24.75" customHeight="1" x14ac:dyDescent="0.4">
      <c r="A54" s="2089" t="s">
        <v>553</v>
      </c>
      <c r="B54" s="2090"/>
      <c r="C54" s="2090"/>
      <c r="D54" s="2091"/>
      <c r="E54" s="2087" t="s">
        <v>658</v>
      </c>
      <c r="F54" s="2087"/>
      <c r="G54" s="2087"/>
      <c r="H54" s="2087"/>
      <c r="I54" s="2087" t="s">
        <v>659</v>
      </c>
      <c r="J54" s="2087"/>
      <c r="K54" s="2087"/>
      <c r="L54" s="2087"/>
      <c r="M54" s="2087" t="s">
        <v>660</v>
      </c>
      <c r="N54" s="2087"/>
      <c r="O54" s="2087"/>
      <c r="P54" s="2087"/>
      <c r="Q54" s="2087" t="s">
        <v>661</v>
      </c>
      <c r="R54" s="2087"/>
      <c r="S54" s="2087"/>
      <c r="T54" s="2087"/>
      <c r="U54" s="2087" t="s">
        <v>662</v>
      </c>
      <c r="V54" s="2087"/>
      <c r="W54" s="2087"/>
      <c r="X54" s="2087"/>
      <c r="Y54" s="2000"/>
      <c r="Z54" s="2000"/>
      <c r="AA54" s="2000"/>
      <c r="AB54" s="2017"/>
    </row>
    <row r="55" spans="1:29" s="37" customFormat="1" ht="60" customHeight="1" x14ac:dyDescent="0.4">
      <c r="A55" s="2092"/>
      <c r="B55" s="2093"/>
      <c r="C55" s="2093"/>
      <c r="D55" s="2094"/>
      <c r="E55" s="1005" t="s">
        <v>554</v>
      </c>
      <c r="F55" s="1006" t="s">
        <v>555</v>
      </c>
      <c r="G55" s="1006" t="s">
        <v>242</v>
      </c>
      <c r="H55" s="1007" t="s">
        <v>556</v>
      </c>
      <c r="I55" s="1005" t="s">
        <v>14</v>
      </c>
      <c r="J55" s="1006" t="s">
        <v>9</v>
      </c>
      <c r="K55" s="1006" t="s">
        <v>11</v>
      </c>
      <c r="L55" s="1007" t="s">
        <v>546</v>
      </c>
      <c r="M55" s="1005" t="s">
        <v>14</v>
      </c>
      <c r="N55" s="1006" t="s">
        <v>9</v>
      </c>
      <c r="O55" s="1006" t="s">
        <v>11</v>
      </c>
      <c r="P55" s="1007" t="s">
        <v>546</v>
      </c>
      <c r="Q55" s="1005" t="s">
        <v>14</v>
      </c>
      <c r="R55" s="1006" t="s">
        <v>9</v>
      </c>
      <c r="S55" s="1006" t="s">
        <v>11</v>
      </c>
      <c r="T55" s="1007" t="s">
        <v>546</v>
      </c>
      <c r="U55" s="1005" t="s">
        <v>14</v>
      </c>
      <c r="V55" s="1006" t="s">
        <v>9</v>
      </c>
      <c r="W55" s="1006" t="s">
        <v>11</v>
      </c>
      <c r="X55" s="1007" t="s">
        <v>546</v>
      </c>
      <c r="Y55" s="1008"/>
      <c r="Z55" s="1009"/>
      <c r="AA55" s="1009"/>
      <c r="AB55" s="1010"/>
    </row>
    <row r="56" spans="1:29" s="37" customFormat="1" ht="13.7" customHeight="1" thickBot="1" x14ac:dyDescent="0.45">
      <c r="A56" s="2095" t="s">
        <v>547</v>
      </c>
      <c r="B56" s="2096"/>
      <c r="C56" s="2096"/>
      <c r="D56" s="2096"/>
      <c r="E56" s="1011">
        <f t="shared" ref="E56:X56" si="0">E21</f>
        <v>0</v>
      </c>
      <c r="F56" s="1012">
        <f t="shared" si="0"/>
        <v>0</v>
      </c>
      <c r="G56" s="1012">
        <f t="shared" si="0"/>
        <v>0</v>
      </c>
      <c r="H56" s="1013">
        <f t="shared" si="0"/>
        <v>0</v>
      </c>
      <c r="I56" s="1011">
        <f t="shared" si="0"/>
        <v>0</v>
      </c>
      <c r="J56" s="1012">
        <f t="shared" si="0"/>
        <v>0</v>
      </c>
      <c r="K56" s="1012">
        <f t="shared" si="0"/>
        <v>0</v>
      </c>
      <c r="L56" s="1013">
        <f t="shared" si="0"/>
        <v>0</v>
      </c>
      <c r="M56" s="1011">
        <f t="shared" si="0"/>
        <v>0</v>
      </c>
      <c r="N56" s="1012">
        <f t="shared" si="0"/>
        <v>0</v>
      </c>
      <c r="O56" s="1012">
        <f t="shared" si="0"/>
        <v>0</v>
      </c>
      <c r="P56" s="1013">
        <f t="shared" si="0"/>
        <v>0</v>
      </c>
      <c r="Q56" s="1011">
        <f t="shared" si="0"/>
        <v>0</v>
      </c>
      <c r="R56" s="1012">
        <f t="shared" si="0"/>
        <v>0</v>
      </c>
      <c r="S56" s="1012">
        <f t="shared" si="0"/>
        <v>0</v>
      </c>
      <c r="T56" s="1013">
        <f t="shared" si="0"/>
        <v>0</v>
      </c>
      <c r="U56" s="1011">
        <f t="shared" si="0"/>
        <v>0</v>
      </c>
      <c r="V56" s="1012">
        <f t="shared" si="0"/>
        <v>0</v>
      </c>
      <c r="W56" s="1012">
        <f t="shared" si="0"/>
        <v>0</v>
      </c>
      <c r="X56" s="1013">
        <f t="shared" si="0"/>
        <v>0</v>
      </c>
      <c r="Y56" s="1014"/>
      <c r="Z56" s="1015"/>
      <c r="AA56" s="1015"/>
      <c r="AB56" s="1016"/>
    </row>
    <row r="57" spans="1:29" s="37" customFormat="1" ht="13.7" customHeight="1" thickBot="1" x14ac:dyDescent="0.45">
      <c r="A57" s="1946" t="s">
        <v>431</v>
      </c>
      <c r="B57" s="1017">
        <v>1</v>
      </c>
      <c r="C57" s="2097" t="s">
        <v>557</v>
      </c>
      <c r="D57" s="779" t="s">
        <v>177</v>
      </c>
      <c r="E57" s="1018">
        <f>IF(SUMIFS('発達障害（診断書なし・配慮あり）情報入力シート'!$BT$25:$BT$1024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7"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7" s="1020">
        <f>IF(SUMIFS('発達障害（診断書なし・配慮あり）情報入力シート'!$BT$25:$BT$1024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7" s="1021"/>
      <c r="Z57" s="1022"/>
      <c r="AA57" s="1022"/>
      <c r="AB57" s="1023"/>
    </row>
    <row r="58" spans="1:29" s="37" customFormat="1" ht="13.7" customHeight="1" thickTop="1" thickBot="1" x14ac:dyDescent="0.45">
      <c r="A58" s="1947"/>
      <c r="B58" s="1024">
        <v>2</v>
      </c>
      <c r="C58" s="2098"/>
      <c r="D58" s="779" t="s">
        <v>178</v>
      </c>
      <c r="E58" s="985">
        <f>IF(SUMIFS('発達障害（診断書なし・配慮あり）情報入力シート'!$BU$25:$BU$1024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8"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8" s="1025">
        <f>IF(SUMIFS('発達障害（診断書なし・配慮あり）情報入力シート'!$BU$25:$BU$1024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8" s="1026"/>
      <c r="Z58" s="989"/>
      <c r="AA58" s="989"/>
      <c r="AB58" s="990"/>
    </row>
    <row r="59" spans="1:29" s="37" customFormat="1" ht="13.7" customHeight="1" thickTop="1" thickBot="1" x14ac:dyDescent="0.45">
      <c r="A59" s="1947"/>
      <c r="B59" s="1024">
        <v>3</v>
      </c>
      <c r="C59" s="2098"/>
      <c r="D59" s="779" t="s">
        <v>179</v>
      </c>
      <c r="E59" s="985">
        <f>IF(SUMIFS('発達障害（診断書なし・配慮あり）情報入力シート'!$BV$25:$BV$1024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9"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9" s="1025">
        <f>IF(SUMIFS('発達障害（診断書なし・配慮あり）情報入力シート'!$BV$25:$BV$1024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9" s="1026"/>
      <c r="Z59" s="989"/>
      <c r="AA59" s="989"/>
      <c r="AB59" s="990"/>
    </row>
    <row r="60" spans="1:29" s="37" customFormat="1" ht="13.7" customHeight="1" thickTop="1" thickBot="1" x14ac:dyDescent="0.45">
      <c r="A60" s="1947"/>
      <c r="B60" s="1024">
        <v>4</v>
      </c>
      <c r="C60" s="2099"/>
      <c r="D60" s="779" t="s">
        <v>180</v>
      </c>
      <c r="E60" s="985">
        <f>IF(SUMIFS('発達障害（診断書なし・配慮あり）情報入力シート'!$BW$25:$BW$1024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0"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0" s="1025">
        <f>IF(SUMIFS('発達障害（診断書なし・配慮あり）情報入力シート'!$BW$25:$BW$1024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0" s="1026"/>
      <c r="Z60" s="989"/>
      <c r="AA60" s="989"/>
      <c r="AB60" s="990"/>
    </row>
    <row r="61" spans="1:29" s="37" customFormat="1" ht="13.7" customHeight="1" thickTop="1" thickBot="1" x14ac:dyDescent="0.45">
      <c r="A61" s="1947"/>
      <c r="B61" s="1024">
        <v>5</v>
      </c>
      <c r="C61" s="2100" t="s">
        <v>558</v>
      </c>
      <c r="D61" s="779" t="s">
        <v>181</v>
      </c>
      <c r="E61" s="985">
        <f>IF(SUMIFS('発達障害（診断書なし・配慮あり）情報入力シート'!$BX$25:$BX$1024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1"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1" s="1025">
        <f>IF(SUMIFS('発達障害（診断書なし・配慮あり）情報入力シート'!$BX$25:$BX$1024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1" s="1026"/>
      <c r="Z61" s="989"/>
      <c r="AA61" s="989"/>
      <c r="AB61" s="990"/>
    </row>
    <row r="62" spans="1:29" s="37" customFormat="1" ht="13.7" customHeight="1" thickTop="1" thickBot="1" x14ac:dyDescent="0.45">
      <c r="A62" s="1947"/>
      <c r="B62" s="1024">
        <v>6</v>
      </c>
      <c r="C62" s="2098"/>
      <c r="D62" s="779" t="s">
        <v>182</v>
      </c>
      <c r="E62" s="985">
        <f>IF(SUMIFS('発達障害（診断書なし・配慮あり）情報入力シート'!$BY$25:$BY$1024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2"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2" s="1025">
        <f>IF(SUMIFS('発達障害（診断書なし・配慮あり）情報入力シート'!$BY$25:$BY$1024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2" s="1026"/>
      <c r="Z62" s="989"/>
      <c r="AA62" s="989"/>
      <c r="AB62" s="990"/>
    </row>
    <row r="63" spans="1:29" s="37" customFormat="1" ht="13.7" customHeight="1" thickTop="1" thickBot="1" x14ac:dyDescent="0.45">
      <c r="A63" s="1947"/>
      <c r="B63" s="1024">
        <v>7</v>
      </c>
      <c r="C63" s="2099"/>
      <c r="D63" s="779" t="s">
        <v>183</v>
      </c>
      <c r="E63" s="985">
        <f>IF(SUMIFS('発達障害（診断書なし・配慮あり）情報入力シート'!$BZ$25:$BZ$1024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3"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3" s="1025">
        <f>IF(SUMIFS('発達障害（診断書なし・配慮あり）情報入力シート'!$BZ$25:$BZ$1024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3" s="1026"/>
      <c r="Z63" s="989"/>
      <c r="AA63" s="989"/>
      <c r="AB63" s="990"/>
    </row>
    <row r="64" spans="1:29" s="37" customFormat="1" ht="13.7" customHeight="1" thickTop="1" thickBot="1" x14ac:dyDescent="0.45">
      <c r="A64" s="1947"/>
      <c r="B64" s="1024">
        <v>8</v>
      </c>
      <c r="C64" s="2100" t="s">
        <v>559</v>
      </c>
      <c r="D64" s="779" t="s">
        <v>184</v>
      </c>
      <c r="E64" s="985">
        <f>IF(SUMIFS('発達障害（診断書なし・配慮あり）情報入力シート'!$CA$25:$CA$1024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4"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4" s="1025">
        <f>IF(SUMIFS('発達障害（診断書なし・配慮あり）情報入力シート'!$CA$25:$CA$1024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4" s="1026"/>
      <c r="Z64" s="989"/>
      <c r="AA64" s="989"/>
      <c r="AB64" s="990"/>
    </row>
    <row r="65" spans="1:39" s="37" customFormat="1" ht="13.7" customHeight="1" thickTop="1" thickBot="1" x14ac:dyDescent="0.45">
      <c r="A65" s="1947"/>
      <c r="B65" s="1024">
        <v>9</v>
      </c>
      <c r="C65" s="2098"/>
      <c r="D65" s="779" t="s">
        <v>185</v>
      </c>
      <c r="E65" s="985">
        <f>IF(SUMIFS('発達障害（診断書なし・配慮あり）情報入力シート'!$CB$25:$CB$1024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5"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5" s="1025">
        <f>IF(SUMIFS('発達障害（診断書なし・配慮あり）情報入力シート'!$CB$25:$CB$1024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5" s="1026"/>
      <c r="Z65" s="989"/>
      <c r="AA65" s="989"/>
      <c r="AB65" s="990"/>
    </row>
    <row r="66" spans="1:39" s="37" customFormat="1" ht="13.7" customHeight="1" thickTop="1" thickBot="1" x14ac:dyDescent="0.45">
      <c r="A66" s="1947"/>
      <c r="B66" s="1024">
        <v>10</v>
      </c>
      <c r="C66" s="2098"/>
      <c r="D66" s="779" t="s">
        <v>186</v>
      </c>
      <c r="E66" s="985">
        <f>IF(SUMIFS('発達障害（診断書なし・配慮あり）情報入力シート'!$CC$25:$CC$1024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6"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6" s="1025">
        <f>IF(SUMIFS('発達障害（診断書なし・配慮あり）情報入力シート'!$CC$25:$CC$1024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6" s="1026"/>
      <c r="Z66" s="989"/>
      <c r="AA66" s="989"/>
      <c r="AB66" s="990"/>
    </row>
    <row r="67" spans="1:39" s="37" customFormat="1" ht="13.7" customHeight="1" thickTop="1" thickBot="1" x14ac:dyDescent="0.45">
      <c r="A67" s="1947"/>
      <c r="B67" s="1024">
        <v>11</v>
      </c>
      <c r="C67" s="2098"/>
      <c r="D67" s="779" t="s">
        <v>187</v>
      </c>
      <c r="E67" s="985">
        <f>IF(SUMIFS('発達障害（診断書なし・配慮あり）情報入力シート'!$CD$25:$CD$1024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7"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7" s="1025">
        <f>IF(SUMIFS('発達障害（診断書なし・配慮あり）情報入力シート'!$CD$25:$CD$1024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7" s="1026"/>
      <c r="Z67" s="989"/>
      <c r="AA67" s="989"/>
      <c r="AB67" s="990"/>
      <c r="AC67" s="926"/>
    </row>
    <row r="68" spans="1:39" s="37" customFormat="1" ht="13.7" customHeight="1" thickTop="1" thickBot="1" x14ac:dyDescent="0.45">
      <c r="A68" s="1947"/>
      <c r="B68" s="1024">
        <v>12</v>
      </c>
      <c r="C68" s="2098"/>
      <c r="D68" s="779" t="s">
        <v>188</v>
      </c>
      <c r="E68" s="978"/>
      <c r="F68" s="979"/>
      <c r="G68" s="979"/>
      <c r="H68" s="979"/>
      <c r="I68" s="979"/>
      <c r="J68" s="979"/>
      <c r="K68" s="979"/>
      <c r="L68" s="979"/>
      <c r="M68" s="979"/>
      <c r="N68" s="979"/>
      <c r="O68" s="979"/>
      <c r="P68" s="979"/>
      <c r="Q68" s="979"/>
      <c r="R68" s="979"/>
      <c r="S68" s="979"/>
      <c r="T68" s="979"/>
      <c r="U68" s="979"/>
      <c r="V68" s="979"/>
      <c r="W68" s="979"/>
      <c r="X68" s="1027"/>
      <c r="Y68" s="1028"/>
      <c r="Z68" s="982"/>
      <c r="AA68" s="982"/>
      <c r="AB68" s="983"/>
      <c r="AC68" s="926"/>
    </row>
    <row r="69" spans="1:39" s="37" customFormat="1" ht="13.7" customHeight="1" thickTop="1" thickBot="1" x14ac:dyDescent="0.45">
      <c r="A69" s="1947"/>
      <c r="B69" s="1024">
        <v>13</v>
      </c>
      <c r="C69" s="2099"/>
      <c r="D69" s="779" t="s">
        <v>189</v>
      </c>
      <c r="E69" s="985">
        <f>IF(SUMIFS('発達障害（診断書なし・配慮あり）情報入力シート'!$CE$25:$CE$1024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69"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69" s="1025">
        <f>IF(SUMIFS('発達障害（診断書なし・配慮あり）情報入力シート'!$CE$25:$CE$1024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69" s="1026"/>
      <c r="Z69" s="989"/>
      <c r="AA69" s="989"/>
      <c r="AB69" s="990"/>
      <c r="AC69" s="926"/>
    </row>
    <row r="70" spans="1:39" s="37" customFormat="1" ht="13.7" customHeight="1" thickTop="1" thickBot="1" x14ac:dyDescent="0.45">
      <c r="A70" s="1947"/>
      <c r="B70" s="1024">
        <v>14</v>
      </c>
      <c r="C70" s="2100" t="s">
        <v>560</v>
      </c>
      <c r="D70" s="783" t="s">
        <v>190</v>
      </c>
      <c r="E70" s="985">
        <f>IF(SUMIFS('発達障害（診断書なし・配慮あり）情報入力シート'!$CF$25:$CF$1024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70"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70" s="1025">
        <f>IF(SUMIFS('発達障害（診断書なし・配慮あり）情報入力シート'!$CF$25:$CF$1024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70" s="1026"/>
      <c r="Z70" s="989"/>
      <c r="AA70" s="989"/>
      <c r="AB70" s="990"/>
      <c r="AC70" s="926"/>
    </row>
    <row r="71" spans="1:39" s="37" customFormat="1" ht="13.7" customHeight="1" thickTop="1" thickBot="1" x14ac:dyDescent="0.45">
      <c r="A71" s="1947"/>
      <c r="B71" s="1024">
        <v>15</v>
      </c>
      <c r="C71" s="2098"/>
      <c r="D71" s="783" t="s">
        <v>191</v>
      </c>
      <c r="E71" s="985">
        <f>IF(SUMIFS('発達障害（診断書なし・配慮あり）情報入力シート'!$CG$25:$CG$1024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71"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71" s="1025">
        <f>IF(SUMIFS('発達障害（診断書なし・配慮あり）情報入力シート'!$CG$25:$CG$1024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71" s="1026"/>
      <c r="Z71" s="989"/>
      <c r="AA71" s="989"/>
      <c r="AB71" s="990"/>
      <c r="AC71" s="926"/>
    </row>
    <row r="72" spans="1:39" s="37" customFormat="1" ht="13.7" customHeight="1" thickTop="1" thickBot="1" x14ac:dyDescent="0.45">
      <c r="A72" s="1947"/>
      <c r="B72" s="1024">
        <v>16</v>
      </c>
      <c r="C72" s="2098"/>
      <c r="D72" s="783" t="s">
        <v>192</v>
      </c>
      <c r="E72" s="985">
        <f>IF(SUMIFS('発達障害（診断書なし・配慮あり）情報入力シート'!$CH$25:$CH$1024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72"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72" s="1025">
        <f>IF(SUMIFS('発達障害（診断書なし・配慮あり）情報入力シート'!$CH$25:$CH$1024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72" s="1026"/>
      <c r="Z72" s="989"/>
      <c r="AA72" s="989"/>
      <c r="AB72" s="990"/>
      <c r="AC72" s="926"/>
    </row>
    <row r="73" spans="1:39" s="37" customFormat="1" ht="13.7" customHeight="1" thickTop="1" thickBot="1" x14ac:dyDescent="0.45">
      <c r="A73" s="1947"/>
      <c r="B73" s="1024">
        <v>17</v>
      </c>
      <c r="C73" s="2098"/>
      <c r="D73" s="783" t="s">
        <v>2820</v>
      </c>
      <c r="E73" s="985">
        <f>IF(SUMIFS('発達障害（診断書なし・配慮あり）情報入力シート'!$CI$25:$CI$1024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73"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73" s="1025">
        <f>IF(SUMIFS('発達障害（診断書なし・配慮あり）情報入力シート'!$CI$25:$CI$1024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73" s="1026"/>
      <c r="Z73" s="989"/>
      <c r="AA73" s="989"/>
      <c r="AB73" s="990"/>
      <c r="AC73" s="926"/>
    </row>
    <row r="74" spans="1:39" s="37" customFormat="1" ht="13.7" customHeight="1" thickTop="1" thickBot="1" x14ac:dyDescent="0.45">
      <c r="A74" s="1947"/>
      <c r="B74" s="1024">
        <v>18</v>
      </c>
      <c r="C74" s="2099"/>
      <c r="D74" s="779" t="s">
        <v>194</v>
      </c>
      <c r="E74" s="985">
        <f>IF(SUMIFS('発達障害（診断書なし・配慮あり）情報入力シート'!$CJ$25:$CJ$1024,'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74"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74" s="1025">
        <f>IF(SUMIFS('発達障害（診断書なし・配慮あり）情報入力シート'!$CJ$25:$CJ$1024,'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74" s="1026"/>
      <c r="Z74" s="989"/>
      <c r="AA74" s="989"/>
      <c r="AB74" s="990"/>
      <c r="AC74" s="926"/>
    </row>
    <row r="75" spans="1:39" s="37" customFormat="1" ht="13.7" customHeight="1" thickTop="1" thickBot="1" x14ac:dyDescent="0.45">
      <c r="A75" s="1948"/>
      <c r="B75" s="1029">
        <v>19</v>
      </c>
      <c r="C75" s="1953" t="s">
        <v>195</v>
      </c>
      <c r="D75" s="1954"/>
      <c r="E75"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75"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75" s="103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75" s="1031"/>
      <c r="Z75" s="999"/>
      <c r="AA75" s="999"/>
      <c r="AB75" s="1000"/>
      <c r="AC75" s="926"/>
    </row>
    <row r="76" spans="1:39" ht="18.75" customHeight="1" x14ac:dyDescent="0.4">
      <c r="A76" s="1748" t="s">
        <v>585</v>
      </c>
      <c r="B76" s="1748"/>
      <c r="C76" s="1748"/>
      <c r="D76" s="1748"/>
      <c r="E76" s="1395"/>
      <c r="F76" s="1395"/>
      <c r="G76" s="1395"/>
      <c r="H76" s="1395"/>
      <c r="I76" s="1395"/>
      <c r="J76" s="1395"/>
      <c r="K76" s="1395"/>
      <c r="L76" s="1395"/>
      <c r="M76" s="1395"/>
      <c r="N76" s="1395"/>
      <c r="O76" s="1395"/>
      <c r="P76" s="1395"/>
      <c r="Q76" s="1395"/>
      <c r="R76" s="1395"/>
      <c r="S76" s="1395"/>
      <c r="T76" s="1395"/>
      <c r="U76" s="1395"/>
      <c r="V76" s="1395"/>
      <c r="W76" s="1395"/>
      <c r="X76" s="1395"/>
      <c r="Y76" s="1395"/>
      <c r="Z76" s="1395"/>
      <c r="AA76" s="1395"/>
      <c r="AB76" s="1395"/>
      <c r="AD76" s="928"/>
      <c r="AE76" s="44"/>
      <c r="AF76" s="44"/>
      <c r="AG76" s="44"/>
      <c r="AH76" s="44"/>
      <c r="AI76" s="44"/>
      <c r="AJ76" s="44"/>
      <c r="AK76" s="44"/>
      <c r="AL76" s="44"/>
      <c r="AM76" s="44"/>
    </row>
    <row r="77" spans="1:39" s="37" customFormat="1" ht="19.5" customHeight="1" thickBot="1" x14ac:dyDescent="0.45">
      <c r="A77" s="933" t="s">
        <v>669</v>
      </c>
      <c r="B77" s="934"/>
      <c r="C77" s="934"/>
      <c r="D77" s="934"/>
      <c r="E77" s="934"/>
      <c r="F77" s="934"/>
      <c r="G77" s="934"/>
      <c r="H77" s="934"/>
      <c r="I77" s="934"/>
      <c r="J77" s="934"/>
      <c r="K77" s="934"/>
      <c r="L77" s="934"/>
      <c r="M77" s="934"/>
      <c r="N77" s="934"/>
      <c r="O77" s="934"/>
      <c r="P77" s="934"/>
      <c r="Q77" s="934"/>
      <c r="R77" s="934"/>
      <c r="V77" s="926"/>
      <c r="W77" s="926"/>
      <c r="X77" s="926"/>
      <c r="Y77" s="926"/>
      <c r="Z77" s="926"/>
      <c r="AA77" s="926"/>
      <c r="AB77" s="926"/>
      <c r="AC77" s="926"/>
      <c r="AD77" s="926"/>
    </row>
    <row r="78" spans="1:39" s="37" customFormat="1" ht="28.5" customHeight="1" x14ac:dyDescent="0.4">
      <c r="A78" s="2089" t="s">
        <v>542</v>
      </c>
      <c r="B78" s="2090"/>
      <c r="C78" s="2090"/>
      <c r="D78" s="2091"/>
      <c r="E78" s="2087" t="s">
        <v>657</v>
      </c>
      <c r="F78" s="2087"/>
      <c r="G78" s="2087"/>
      <c r="H78" s="2087"/>
      <c r="I78" s="2000"/>
      <c r="J78" s="2000"/>
      <c r="K78" s="2000"/>
      <c r="L78" s="2000"/>
      <c r="M78" s="2087" t="s">
        <v>58</v>
      </c>
      <c r="N78" s="2087"/>
      <c r="O78" s="2087"/>
      <c r="P78" s="2087"/>
      <c r="Q78" s="2087" t="s">
        <v>60</v>
      </c>
      <c r="R78" s="2087"/>
      <c r="S78" s="2087"/>
      <c r="T78" s="2087"/>
      <c r="U78" s="2087" t="s">
        <v>62</v>
      </c>
      <c r="V78" s="2087"/>
      <c r="W78" s="2087"/>
      <c r="X78" s="2087"/>
      <c r="Y78" s="2087" t="s">
        <v>64</v>
      </c>
      <c r="Z78" s="2087"/>
      <c r="AA78" s="2087"/>
      <c r="AB78" s="2088"/>
      <c r="AC78" s="926"/>
    </row>
    <row r="79" spans="1:39" s="37" customFormat="1" ht="60" customHeight="1" thickBot="1" x14ac:dyDescent="0.45">
      <c r="A79" s="2092"/>
      <c r="B79" s="2093"/>
      <c r="C79" s="2093"/>
      <c r="D79" s="2094"/>
      <c r="E79" s="935" t="s">
        <v>561</v>
      </c>
      <c r="F79" s="936" t="s">
        <v>562</v>
      </c>
      <c r="G79" s="936" t="s">
        <v>563</v>
      </c>
      <c r="H79" s="937" t="s">
        <v>564</v>
      </c>
      <c r="I79" s="938"/>
      <c r="J79" s="939"/>
      <c r="K79" s="939"/>
      <c r="L79" s="1032"/>
      <c r="M79" s="935" t="s">
        <v>14</v>
      </c>
      <c r="N79" s="936" t="s">
        <v>9</v>
      </c>
      <c r="O79" s="936" t="s">
        <v>11</v>
      </c>
      <c r="P79" s="937" t="s">
        <v>546</v>
      </c>
      <c r="Q79" s="935" t="s">
        <v>14</v>
      </c>
      <c r="R79" s="936" t="s">
        <v>9</v>
      </c>
      <c r="S79" s="936" t="s">
        <v>11</v>
      </c>
      <c r="T79" s="937" t="s">
        <v>546</v>
      </c>
      <c r="U79" s="935" t="s">
        <v>14</v>
      </c>
      <c r="V79" s="936" t="s">
        <v>9</v>
      </c>
      <c r="W79" s="936" t="s">
        <v>11</v>
      </c>
      <c r="X79" s="937" t="s">
        <v>546</v>
      </c>
      <c r="Y79" s="935" t="s">
        <v>14</v>
      </c>
      <c r="Z79" s="936" t="s">
        <v>9</v>
      </c>
      <c r="AA79" s="936" t="s">
        <v>11</v>
      </c>
      <c r="AB79" s="1033" t="s">
        <v>546</v>
      </c>
      <c r="AC79" s="926"/>
    </row>
    <row r="80" spans="1:39" s="37" customFormat="1" ht="13.7" customHeight="1" thickBot="1" x14ac:dyDescent="0.45">
      <c r="A80" s="2095" t="s">
        <v>547</v>
      </c>
      <c r="B80" s="2096"/>
      <c r="C80" s="2096"/>
      <c r="D80" s="2101"/>
      <c r="E80" s="1034">
        <f>SUMIFS('※集計※発達障害（診断書無・配慮有）情報入力シート'!$K$25:$K$1024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f>
        <v>0</v>
      </c>
      <c r="F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f>
        <v>0</v>
      </c>
      <c r="G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f>
        <v>0</v>
      </c>
      <c r="H80" s="1036">
        <f>SUMIFS('※集計※発達障害（診断書無・配慮有）情報入力シート'!$K$25:$K$1024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f>
        <v>0</v>
      </c>
      <c r="I80" s="1037"/>
      <c r="J80" s="1038"/>
      <c r="K80" s="1038"/>
      <c r="L80" s="1039"/>
      <c r="M80" s="1040">
        <f>SUMIFS('※集計※発達障害（診断書無・配慮有）情報入力シート'!$K$25:$K$1024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f>
        <v>0</v>
      </c>
      <c r="N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f>
        <v>0</v>
      </c>
      <c r="O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f>
        <v>0</v>
      </c>
      <c r="P80" s="1036">
        <f>SUMIFS('※集計※発達障害（診断書無・配慮有）情報入力シート'!$K$25:$K$1024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f>
        <v>0</v>
      </c>
      <c r="Q80" s="1040">
        <f>SUMIFS('※集計※発達障害（診断書無・配慮有）情報入力シート'!$K$25:$K$1024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f>
        <v>0</v>
      </c>
      <c r="R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f>
        <v>0</v>
      </c>
      <c r="S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f>
        <v>0</v>
      </c>
      <c r="T80" s="1036">
        <f>SUMIFS('※集計※発達障害（診断書無・配慮有）情報入力シート'!$K$25:$K$1024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f>
        <v>0</v>
      </c>
      <c r="U80" s="1040">
        <f>SUMIFS('※集計※発達障害（診断書無・配慮有）情報入力シート'!$K$25:$K$1024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f>
        <v>0</v>
      </c>
      <c r="V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f>
        <v>0</v>
      </c>
      <c r="W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f>
        <v>0</v>
      </c>
      <c r="X80" s="1036">
        <f>SUMIFS('※集計※発達障害（診断書無・配慮有）情報入力シート'!$K$25:$K$1024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f>
        <v>0</v>
      </c>
      <c r="Y80" s="1040">
        <f>SUMIFS('※集計※発達障害（診断書無・配慮有）情報入力シート'!$K$25:$K$1024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f>
        <v>0</v>
      </c>
      <c r="Z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f>
        <v>0</v>
      </c>
      <c r="AA80" s="1035">
        <f>SUMIFS('※集計※発達障害（診断書無・配慮有）情報入力シート'!$K$25:$K$1024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f>
        <v>0</v>
      </c>
      <c r="AB80" s="1041">
        <f>SUMIFS('※集計※発達障害（診断書無・配慮有）情報入力シート'!$K$25:$K$1024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f>
        <v>0</v>
      </c>
      <c r="AC80" s="926"/>
    </row>
    <row r="81" spans="1:29" s="37" customFormat="1" ht="13.7" hidden="1" customHeight="1" x14ac:dyDescent="0.4">
      <c r="A81" s="951"/>
      <c r="B81" s="2102" t="s">
        <v>628</v>
      </c>
      <c r="C81" s="2103"/>
      <c r="D81" s="2103"/>
      <c r="E81" s="1042"/>
      <c r="F81" s="1043"/>
      <c r="G81" s="1043"/>
      <c r="H81" s="1044"/>
      <c r="I81" s="1045"/>
      <c r="J81" s="1046"/>
      <c r="K81" s="1046"/>
      <c r="L81" s="1047"/>
      <c r="M81" s="1048"/>
      <c r="N81" s="1043"/>
      <c r="O81" s="1043"/>
      <c r="P81" s="1044"/>
      <c r="Q81" s="1048"/>
      <c r="R81" s="1043"/>
      <c r="S81" s="1043"/>
      <c r="T81" s="1044"/>
      <c r="U81" s="1048"/>
      <c r="V81" s="1043"/>
      <c r="W81" s="1043"/>
      <c r="X81" s="1044"/>
      <c r="Y81" s="1049"/>
      <c r="Z81" s="1043"/>
      <c r="AA81" s="1043"/>
      <c r="AB81" s="1050"/>
      <c r="AC81" s="926"/>
    </row>
    <row r="82" spans="1:29" s="37" customFormat="1" ht="13.7" hidden="1" customHeight="1" x14ac:dyDescent="0.4">
      <c r="A82" s="951"/>
      <c r="B82" s="2104" t="s">
        <v>548</v>
      </c>
      <c r="C82" s="2105"/>
      <c r="D82" s="2105"/>
      <c r="E82" s="1051"/>
      <c r="F82" s="1052"/>
      <c r="G82" s="1052"/>
      <c r="H82" s="1053"/>
      <c r="I82" s="1054"/>
      <c r="J82" s="1055"/>
      <c r="K82" s="1055"/>
      <c r="L82" s="1056"/>
      <c r="M82" s="1057"/>
      <c r="N82" s="1052"/>
      <c r="O82" s="1052"/>
      <c r="P82" s="1053"/>
      <c r="Q82" s="1057"/>
      <c r="R82" s="1052"/>
      <c r="S82" s="1052"/>
      <c r="T82" s="1053"/>
      <c r="U82" s="1057"/>
      <c r="V82" s="1052"/>
      <c r="W82" s="1052"/>
      <c r="X82" s="1053"/>
      <c r="Y82" s="1058"/>
      <c r="Z82" s="1052"/>
      <c r="AA82" s="1052"/>
      <c r="AB82" s="1059"/>
      <c r="AC82" s="926"/>
    </row>
    <row r="83" spans="1:29" s="37" customFormat="1" ht="13.7" hidden="1" customHeight="1" thickBot="1" x14ac:dyDescent="0.45">
      <c r="A83" s="968"/>
      <c r="B83" s="2106" t="s">
        <v>344</v>
      </c>
      <c r="C83" s="2107"/>
      <c r="D83" s="2107"/>
      <c r="E83" s="1060"/>
      <c r="F83" s="1061"/>
      <c r="G83" s="1061"/>
      <c r="H83" s="1062"/>
      <c r="I83" s="1063"/>
      <c r="J83" s="1064"/>
      <c r="K83" s="1064"/>
      <c r="L83" s="1065"/>
      <c r="M83" s="1066"/>
      <c r="N83" s="1061"/>
      <c r="O83" s="1061"/>
      <c r="P83" s="1062"/>
      <c r="Q83" s="1066"/>
      <c r="R83" s="1061"/>
      <c r="S83" s="1061"/>
      <c r="T83" s="1062"/>
      <c r="U83" s="1066"/>
      <c r="V83" s="1061"/>
      <c r="W83" s="1061"/>
      <c r="X83" s="1062"/>
      <c r="Y83" s="1067"/>
      <c r="Z83" s="1061"/>
      <c r="AA83" s="1061"/>
      <c r="AB83" s="1068"/>
      <c r="AC83" s="926"/>
    </row>
    <row r="84" spans="1:29" s="37" customFormat="1" ht="13.7" customHeight="1" thickTop="1" thickBot="1" x14ac:dyDescent="0.45">
      <c r="A84" s="1946" t="s">
        <v>86</v>
      </c>
      <c r="B84" s="977">
        <v>1</v>
      </c>
      <c r="C84" s="2108" t="s">
        <v>148</v>
      </c>
      <c r="D84" s="2109"/>
      <c r="E84" s="978"/>
      <c r="F84" s="979"/>
      <c r="G84" s="979"/>
      <c r="H84" s="979"/>
      <c r="I84" s="982"/>
      <c r="J84" s="982"/>
      <c r="K84" s="982"/>
      <c r="L84" s="982"/>
      <c r="M84" s="979"/>
      <c r="N84" s="979"/>
      <c r="O84" s="979"/>
      <c r="P84" s="979"/>
      <c r="Q84" s="979"/>
      <c r="R84" s="979"/>
      <c r="S84" s="979"/>
      <c r="T84" s="979"/>
      <c r="U84" s="979"/>
      <c r="V84" s="979"/>
      <c r="W84" s="979"/>
      <c r="X84" s="979"/>
      <c r="Y84" s="979"/>
      <c r="Z84" s="979"/>
      <c r="AA84" s="979"/>
      <c r="AB84" s="980"/>
    </row>
    <row r="85" spans="1:29" s="37" customFormat="1" ht="13.7" customHeight="1" thickTop="1" thickBot="1" x14ac:dyDescent="0.45">
      <c r="A85" s="1947"/>
      <c r="B85" s="984">
        <v>2</v>
      </c>
      <c r="C85" s="1955" t="s">
        <v>149</v>
      </c>
      <c r="D85" s="1956"/>
      <c r="E85" s="985">
        <f>IF(SUMIFS('発達障害（診断書なし・配慮あり）情報入力シート'!$AT$25:$AT$1024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85" s="989"/>
      <c r="J85" s="989"/>
      <c r="K85" s="989"/>
      <c r="L85" s="989"/>
      <c r="M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85" s="986">
        <f>IF(SUMIFS('発達障害（診断書なし・配慮あり）情報入力シート'!$AT$25:$AT$1024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85" s="987">
        <f>IF(SUMIFS('発達障害（診断書なし・配慮あり）情報入力シート'!$AT$25:$AT$1024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86" spans="1:29" s="37" customFormat="1" ht="13.7" customHeight="1" thickTop="1" thickBot="1" x14ac:dyDescent="0.45">
      <c r="A86" s="1947"/>
      <c r="B86" s="984">
        <v>3</v>
      </c>
      <c r="C86" s="1971" t="s">
        <v>150</v>
      </c>
      <c r="D86" s="1972"/>
      <c r="E86" s="985">
        <f>IF(SUMIFS('発達障害（診断書なし・配慮あり）情報入力シート'!$AU$25:$AU$1024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86" s="989"/>
      <c r="J86" s="989"/>
      <c r="K86" s="989"/>
      <c r="L86" s="989"/>
      <c r="M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86" s="986">
        <f>IF(SUMIFS('発達障害（診断書なし・配慮あり）情報入力シート'!$AU$25:$AU$1024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86" s="987">
        <f>IF(SUMIFS('発達障害（診断書なし・配慮あり）情報入力シート'!$AU$25:$AU$1024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87" spans="1:29" s="37" customFormat="1" ht="13.7" customHeight="1" thickTop="1" thickBot="1" x14ac:dyDescent="0.45">
      <c r="A87" s="1947"/>
      <c r="B87" s="984">
        <v>4</v>
      </c>
      <c r="C87" s="1971" t="s">
        <v>565</v>
      </c>
      <c r="D87" s="1972"/>
      <c r="E87" s="985">
        <f>IF(SUMIFS('発達障害（診断書なし・配慮あり）情報入力シート'!$AV$25:$AV$1024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87" s="989"/>
      <c r="J87" s="989"/>
      <c r="K87" s="989"/>
      <c r="L87" s="989"/>
      <c r="M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87" s="986">
        <f>IF(SUMIFS('発達障害（診断書なし・配慮あり）情報入力シート'!$AV$25:$AV$1024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87" s="987">
        <f>IF(SUMIFS('発達障害（診断書なし・配慮あり）情報入力シート'!$AV$25:$AV$1024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88" spans="1:29" s="37" customFormat="1" ht="13.7" customHeight="1" thickTop="1" thickBot="1" x14ac:dyDescent="0.45">
      <c r="A88" s="1947"/>
      <c r="B88" s="984">
        <v>5</v>
      </c>
      <c r="C88" s="1971" t="s">
        <v>566</v>
      </c>
      <c r="D88" s="1972"/>
      <c r="E88" s="985">
        <f>IF(SUMIFS('発達障害（診断書なし・配慮あり）情報入力シート'!$AW$25:$AW$1024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88" s="989"/>
      <c r="J88" s="989"/>
      <c r="K88" s="989"/>
      <c r="L88" s="989"/>
      <c r="M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88" s="986">
        <f>IF(SUMIFS('発達障害（診断書なし・配慮あり）情報入力シート'!$AW$25:$AW$1024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88" s="987">
        <f>IF(SUMIFS('発達障害（診断書なし・配慮あり）情報入力シート'!$AW$25:$AW$1024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89" spans="1:29" s="37" customFormat="1" ht="13.7" customHeight="1" thickTop="1" thickBot="1" x14ac:dyDescent="0.45">
      <c r="A89" s="1947"/>
      <c r="B89" s="984">
        <v>6</v>
      </c>
      <c r="C89" s="1971" t="s">
        <v>567</v>
      </c>
      <c r="D89" s="1972"/>
      <c r="E89" s="978"/>
      <c r="F89" s="979"/>
      <c r="G89" s="979"/>
      <c r="H89" s="979"/>
      <c r="I89" s="982"/>
      <c r="J89" s="982"/>
      <c r="K89" s="982"/>
      <c r="L89" s="982"/>
      <c r="M89" s="979"/>
      <c r="N89" s="979"/>
      <c r="O89" s="979"/>
      <c r="P89" s="979"/>
      <c r="Q89" s="979"/>
      <c r="R89" s="979"/>
      <c r="S89" s="979"/>
      <c r="T89" s="979"/>
      <c r="U89" s="979"/>
      <c r="V89" s="979"/>
      <c r="W89" s="979"/>
      <c r="X89" s="979"/>
      <c r="Y89" s="979"/>
      <c r="Z89" s="979"/>
      <c r="AA89" s="979"/>
      <c r="AB89" s="980"/>
    </row>
    <row r="90" spans="1:29" s="37" customFormat="1" ht="13.7" customHeight="1" thickTop="1" thickBot="1" x14ac:dyDescent="0.45">
      <c r="A90" s="1947"/>
      <c r="B90" s="984">
        <v>7</v>
      </c>
      <c r="C90" s="1971" t="s">
        <v>568</v>
      </c>
      <c r="D90" s="1972"/>
      <c r="E90" s="985">
        <f>IF(SUMIFS('発達障害（診断書なし・配慮あり）情報入力シート'!$AX$25:$AX$1024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0" s="989"/>
      <c r="J90" s="989"/>
      <c r="K90" s="989"/>
      <c r="L90" s="989"/>
      <c r="M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0" s="986">
        <f>IF(SUMIFS('発達障害（診断書なし・配慮あり）情報入力シート'!$AX$25:$AX$1024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0" s="987">
        <f>IF(SUMIFS('発達障害（診断書なし・配慮あり）情報入力シート'!$AX$25:$AX$1024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91" spans="1:29" s="37" customFormat="1" ht="13.7" customHeight="1" thickTop="1" thickBot="1" x14ac:dyDescent="0.45">
      <c r="A91" s="1947"/>
      <c r="B91" s="984">
        <v>8</v>
      </c>
      <c r="C91" s="1971" t="s">
        <v>569</v>
      </c>
      <c r="D91" s="1972"/>
      <c r="E91" s="985">
        <f>IF(SUMIFS('発達障害（診断書なし・配慮あり）情報入力シート'!$AY$25:$AY$1024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1" s="989"/>
      <c r="J91" s="989"/>
      <c r="K91" s="989"/>
      <c r="L91" s="989"/>
      <c r="M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1" s="986">
        <f>IF(SUMIFS('発達障害（診断書なし・配慮あり）情報入力シート'!$AY$25:$AY$1024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1" s="987">
        <f>IF(SUMIFS('発達障害（診断書なし・配慮あり）情報入力シート'!$AY$25:$AY$1024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92" spans="1:29" s="37" customFormat="1" ht="13.7" customHeight="1" thickTop="1" thickBot="1" x14ac:dyDescent="0.45">
      <c r="A92" s="1947"/>
      <c r="B92" s="984">
        <v>9</v>
      </c>
      <c r="C92" s="1971" t="s">
        <v>156</v>
      </c>
      <c r="D92" s="1972"/>
      <c r="E92" s="985">
        <f>IF(SUMIFS('発達障害（診断書なし・配慮あり）情報入力シート'!$AZ$25:$AZ$1024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2" s="989"/>
      <c r="J92" s="989"/>
      <c r="K92" s="989"/>
      <c r="L92" s="989"/>
      <c r="M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2" s="986">
        <f>IF(SUMIFS('発達障害（診断書なし・配慮あり）情報入力シート'!$AZ$25:$AZ$1024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2" s="987">
        <f>IF(SUMIFS('発達障害（診断書なし・配慮あり）情報入力シート'!$AZ$25:$AZ$1024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93" spans="1:29" s="37" customFormat="1" ht="13.7" customHeight="1" thickTop="1" thickBot="1" x14ac:dyDescent="0.45">
      <c r="A93" s="1947"/>
      <c r="B93" s="991">
        <v>10</v>
      </c>
      <c r="C93" s="1955" t="s">
        <v>552</v>
      </c>
      <c r="D93" s="1956"/>
      <c r="E93" s="985">
        <f>IF(SUMIFS('発達障害（診断書なし・配慮あり）情報入力シート'!$BA$25:$BA$1024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3" s="989"/>
      <c r="J93" s="989"/>
      <c r="K93" s="989"/>
      <c r="L93" s="989"/>
      <c r="M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3" s="986">
        <f>IF(SUMIFS('発達障害（診断書なし・配慮あり）情報入力シート'!$BA$25:$BA$1024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3" s="987">
        <f>IF(SUMIFS('発達障害（診断書なし・配慮あり）情報入力シート'!$BA$25:$BA$1024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94" spans="1:29" s="37" customFormat="1" ht="13.7" customHeight="1" thickTop="1" thickBot="1" x14ac:dyDescent="0.45">
      <c r="A94" s="1947"/>
      <c r="B94" s="992">
        <v>11</v>
      </c>
      <c r="C94" s="1967" t="s">
        <v>158</v>
      </c>
      <c r="D94" s="1968"/>
      <c r="E94" s="985">
        <f>IF(SUMIFS('発達障害（診断書なし・配慮あり）情報入力シート'!$BB$25:$BB$1024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4" s="989"/>
      <c r="J94" s="989"/>
      <c r="K94" s="989"/>
      <c r="L94" s="989"/>
      <c r="M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4" s="986">
        <f>IF(SUMIFS('発達障害（診断書なし・配慮あり）情報入力シート'!$BB$25:$BB$1024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4" s="987">
        <f>IF(SUMIFS('発達障害（診断書なし・配慮あり）情報入力シート'!$BB$25:$BB$1024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94" s="926"/>
    </row>
    <row r="95" spans="1:29" s="37" customFormat="1" ht="13.7" customHeight="1" thickTop="1" thickBot="1" x14ac:dyDescent="0.45">
      <c r="A95" s="1947"/>
      <c r="B95" s="991">
        <v>12</v>
      </c>
      <c r="C95" s="1955" t="s">
        <v>159</v>
      </c>
      <c r="D95" s="1956"/>
      <c r="E95" s="985">
        <f>IF(SUMIFS('発達障害（診断書なし・配慮あり）情報入力シート'!$BC$25:$BC$1024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5" s="989"/>
      <c r="J95" s="989"/>
      <c r="K95" s="989"/>
      <c r="L95" s="989"/>
      <c r="M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5" s="986">
        <f>IF(SUMIFS('発達障害（診断書なし・配慮あり）情報入力シート'!$BC$25:$BC$1024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5" s="987">
        <f>IF(SUMIFS('発達障害（診断書なし・配慮あり）情報入力シート'!$BC$25:$BC$1024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95" s="926"/>
    </row>
    <row r="96" spans="1:29" s="37" customFormat="1" ht="13.7" customHeight="1" thickTop="1" thickBot="1" x14ac:dyDescent="0.45">
      <c r="A96" s="1947"/>
      <c r="B96" s="991">
        <v>13</v>
      </c>
      <c r="C96" s="1955" t="s">
        <v>160</v>
      </c>
      <c r="D96" s="1956"/>
      <c r="E96" s="985">
        <f>IF(SUMIFS('発達障害（診断書なし・配慮あり）情報入力シート'!$BD$25:$BD$1024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6" s="989"/>
      <c r="J96" s="989"/>
      <c r="K96" s="989"/>
      <c r="L96" s="989"/>
      <c r="M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6" s="986">
        <f>IF(SUMIFS('発達障害（診断書なし・配慮あり）情報入力シート'!$BD$25:$BD$1024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6" s="987">
        <f>IF(SUMIFS('発達障害（診断書なし・配慮あり）情報入力シート'!$BD$25:$BD$1024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96" s="926"/>
    </row>
    <row r="97" spans="1:29" s="37" customFormat="1" ht="13.7" customHeight="1" thickTop="1" thickBot="1" x14ac:dyDescent="0.45">
      <c r="A97" s="1947"/>
      <c r="B97" s="991">
        <v>14</v>
      </c>
      <c r="C97" s="1955" t="s">
        <v>161</v>
      </c>
      <c r="D97" s="1956"/>
      <c r="E97" s="985">
        <f>IF(SUMIFS('発達障害（診断書なし・配慮あり）情報入力シート'!$BE$25:$BE$1024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7" s="989"/>
      <c r="J97" s="989"/>
      <c r="K97" s="989"/>
      <c r="L97" s="989"/>
      <c r="M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7" s="986">
        <f>IF(SUMIFS('発達障害（診断書なし・配慮あり）情報入力シート'!$BE$25:$BE$1024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7" s="987">
        <f>IF(SUMIFS('発達障害（診断書なし・配慮あり）情報入力シート'!$BE$25:$BE$1024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97" s="926"/>
    </row>
    <row r="98" spans="1:29" s="37" customFormat="1" ht="13.7" customHeight="1" thickTop="1" thickBot="1" x14ac:dyDescent="0.45">
      <c r="A98" s="1947"/>
      <c r="B98" s="991">
        <v>15</v>
      </c>
      <c r="C98" s="1955" t="s">
        <v>162</v>
      </c>
      <c r="D98" s="1956"/>
      <c r="E98" s="985">
        <f>IF(SUMIFS('発達障害（診断書なし・配慮あり）情報入力シート'!$BF$25:$BF$1024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8" s="989"/>
      <c r="J98" s="989"/>
      <c r="K98" s="989"/>
      <c r="L98" s="989"/>
      <c r="M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8" s="986">
        <f>IF(SUMIFS('発達障害（診断書なし・配慮あり）情報入力シート'!$BF$25:$BF$1024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8" s="987">
        <f>IF(SUMIFS('発達障害（診断書なし・配慮あり）情報入力シート'!$BF$25:$BF$1024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98" s="926"/>
    </row>
    <row r="99" spans="1:29" s="37" customFormat="1" ht="13.7" customHeight="1" thickTop="1" thickBot="1" x14ac:dyDescent="0.45">
      <c r="A99" s="1947"/>
      <c r="B99" s="993">
        <v>16</v>
      </c>
      <c r="C99" s="1955" t="s">
        <v>163</v>
      </c>
      <c r="D99" s="1956"/>
      <c r="E99" s="985">
        <f>IF(SUMIFS('発達障害（診断書なし・配慮あり）情報入力シート'!$BG$25:$BG$1024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99" s="989"/>
      <c r="J99" s="989"/>
      <c r="K99" s="989"/>
      <c r="L99" s="989"/>
      <c r="M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99" s="986">
        <f>IF(SUMIFS('発達障害（診断書なし・配慮あり）情報入力シート'!$BG$25:$BG$1024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99" s="987">
        <f>IF(SUMIFS('発達障害（診断書なし・配慮あり）情報入力シート'!$BG$25:$BG$1024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99" s="926"/>
    </row>
    <row r="100" spans="1:29" s="37" customFormat="1" ht="13.7" customHeight="1" thickTop="1" thickBot="1" x14ac:dyDescent="0.45">
      <c r="A100" s="1947"/>
      <c r="B100" s="991">
        <v>17</v>
      </c>
      <c r="C100" s="1955" t="s">
        <v>164</v>
      </c>
      <c r="D100" s="1956"/>
      <c r="E100" s="985">
        <f>IF(SUMIFS('発達障害（診断書なし・配慮あり）情報入力シート'!$BH$25:$BH$1024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0" s="989"/>
      <c r="J100" s="989"/>
      <c r="K100" s="989"/>
      <c r="L100" s="989"/>
      <c r="M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0" s="986">
        <f>IF(SUMIFS('発達障害（診断書なし・配慮あり）情報入力シート'!$BH$25:$BH$1024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0" s="987">
        <f>IF(SUMIFS('発達障害（診断書なし・配慮あり）情報入力シート'!$BH$25:$BH$1024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0" s="926"/>
    </row>
    <row r="101" spans="1:29" s="37" customFormat="1" ht="13.7" customHeight="1" thickTop="1" thickBot="1" x14ac:dyDescent="0.45">
      <c r="A101" s="1947"/>
      <c r="B101" s="991">
        <v>18</v>
      </c>
      <c r="C101" s="1955" t="s">
        <v>165</v>
      </c>
      <c r="D101" s="1956"/>
      <c r="E101" s="978"/>
      <c r="F101" s="979"/>
      <c r="G101" s="979"/>
      <c r="H101" s="979"/>
      <c r="I101" s="982"/>
      <c r="J101" s="982"/>
      <c r="K101" s="982"/>
      <c r="L101" s="982"/>
      <c r="M101" s="979"/>
      <c r="N101" s="979"/>
      <c r="O101" s="979"/>
      <c r="P101" s="979"/>
      <c r="Q101" s="979"/>
      <c r="R101" s="979"/>
      <c r="S101" s="979"/>
      <c r="T101" s="979"/>
      <c r="U101" s="979"/>
      <c r="V101" s="979"/>
      <c r="W101" s="979"/>
      <c r="X101" s="979"/>
      <c r="Y101" s="979"/>
      <c r="Z101" s="979"/>
      <c r="AA101" s="979"/>
      <c r="AB101" s="980"/>
      <c r="AC101" s="926"/>
    </row>
    <row r="102" spans="1:29" s="37" customFormat="1" ht="13.7" customHeight="1" thickTop="1" thickBot="1" x14ac:dyDescent="0.45">
      <c r="A102" s="1947"/>
      <c r="B102" s="991">
        <v>19</v>
      </c>
      <c r="C102" s="1955" t="s">
        <v>166</v>
      </c>
      <c r="D102" s="1956"/>
      <c r="E102" s="985">
        <f>IF(SUMIFS('発達障害（診断書なし・配慮あり）情報入力シート'!$BI$25:$BI$1024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2" s="989"/>
      <c r="J102" s="989"/>
      <c r="K102" s="989"/>
      <c r="L102" s="989"/>
      <c r="M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2" s="986">
        <f>IF(SUMIFS('発達障害（診断書なし・配慮あり）情報入力シート'!$BI$25:$BI$1024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2" s="987">
        <f>IF(SUMIFS('発達障害（診断書なし・配慮あり）情報入力シート'!$BI$25:$BI$1024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2" s="926"/>
    </row>
    <row r="103" spans="1:29" s="37" customFormat="1" ht="13.7" customHeight="1" thickTop="1" thickBot="1" x14ac:dyDescent="0.45">
      <c r="A103" s="1947"/>
      <c r="B103" s="991">
        <v>20</v>
      </c>
      <c r="C103" s="1955" t="s">
        <v>570</v>
      </c>
      <c r="D103" s="1956"/>
      <c r="E103" s="985">
        <f>IF(SUMIFS('発達障害（診断書なし・配慮あり）情報入力シート'!$BJ$25:$BJ$1024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3" s="989"/>
      <c r="J103" s="989"/>
      <c r="K103" s="989"/>
      <c r="L103" s="989"/>
      <c r="M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3" s="986">
        <f>IF(SUMIFS('発達障害（診断書なし・配慮あり）情報入力シート'!$BJ$25:$BJ$1024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3" s="987">
        <f>IF(SUMIFS('発達障害（診断書なし・配慮あり）情報入力シート'!$BJ$25:$BJ$1024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3" s="926"/>
    </row>
    <row r="104" spans="1:29" s="37" customFormat="1" ht="13.7" customHeight="1" thickTop="1" thickBot="1" x14ac:dyDescent="0.45">
      <c r="A104" s="1947"/>
      <c r="B104" s="991">
        <v>21</v>
      </c>
      <c r="C104" s="1957" t="s">
        <v>168</v>
      </c>
      <c r="D104" s="1958"/>
      <c r="E104" s="985">
        <f>IF(SUMIFS('発達障害（診断書なし・配慮あり）情報入力シート'!$BK$25:$BK$1024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4" s="989"/>
      <c r="J104" s="989"/>
      <c r="K104" s="989"/>
      <c r="L104" s="989"/>
      <c r="M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4" s="986">
        <f>IF(SUMIFS('発達障害（診断書なし・配慮あり）情報入力シート'!$BK$25:$BK$1024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4" s="987">
        <f>IF(SUMIFS('発達障害（診断書なし・配慮あり）情報入力シート'!$BK$25:$BK$1024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4" s="926"/>
    </row>
    <row r="105" spans="1:29" s="37" customFormat="1" ht="13.7" customHeight="1" thickTop="1" thickBot="1" x14ac:dyDescent="0.45">
      <c r="A105" s="1947"/>
      <c r="B105" s="991">
        <v>22</v>
      </c>
      <c r="C105" s="1957" t="s">
        <v>169</v>
      </c>
      <c r="D105" s="1958"/>
      <c r="E105" s="985">
        <f>IF(SUMIFS('発達障害（診断書なし・配慮あり）情報入力シート'!$BL$25:$BL$1024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5" s="989"/>
      <c r="J105" s="989"/>
      <c r="K105" s="989"/>
      <c r="L105" s="989"/>
      <c r="M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5" s="986">
        <f>IF(SUMIFS('発達障害（診断書なし・配慮あり）情報入力シート'!$BL$25:$BL$1024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5" s="987">
        <f>IF(SUMIFS('発達障害（診断書なし・配慮あり）情報入力シート'!$BL$25:$BL$1024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5" s="926"/>
    </row>
    <row r="106" spans="1:29" s="37" customFormat="1" ht="13.7" customHeight="1" thickTop="1" thickBot="1" x14ac:dyDescent="0.45">
      <c r="A106" s="1947"/>
      <c r="B106" s="991">
        <v>23</v>
      </c>
      <c r="C106" s="1957" t="s">
        <v>170</v>
      </c>
      <c r="D106" s="1958"/>
      <c r="E106" s="985">
        <f>IF(SUMIFS('発達障害（診断書なし・配慮あり）情報入力シート'!$BM$25:$BM$1024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6" s="989"/>
      <c r="J106" s="989"/>
      <c r="K106" s="989"/>
      <c r="L106" s="989"/>
      <c r="M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6" s="986">
        <f>IF(SUMIFS('発達障害（診断書なし・配慮あり）情報入力シート'!$BM$25:$BM$1024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6" s="987">
        <f>IF(SUMIFS('発達障害（診断書なし・配慮あり）情報入力シート'!$BM$25:$BM$1024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6" s="926"/>
    </row>
    <row r="107" spans="1:29" s="37" customFormat="1" ht="13.7" customHeight="1" thickTop="1" thickBot="1" x14ac:dyDescent="0.45">
      <c r="A107" s="1947"/>
      <c r="B107" s="991">
        <v>24</v>
      </c>
      <c r="C107" s="1957" t="s">
        <v>171</v>
      </c>
      <c r="D107" s="1958"/>
      <c r="E107" s="985">
        <f>IF(SUMIFS('発達障害（診断書なし・配慮あり）情報入力シート'!$BN$25:$BN$1024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7" s="989"/>
      <c r="J107" s="989"/>
      <c r="K107" s="989"/>
      <c r="L107" s="989"/>
      <c r="M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7" s="986">
        <f>IF(SUMIFS('発達障害（診断書なし・配慮あり）情報入力シート'!$BN$25:$BN$1024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7" s="987">
        <f>IF(SUMIFS('発達障害（診断書なし・配慮あり）情報入力シート'!$BN$25:$BN$1024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7" s="926"/>
    </row>
    <row r="108" spans="1:29" s="37" customFormat="1" ht="13.7" customHeight="1" thickTop="1" thickBot="1" x14ac:dyDescent="0.45">
      <c r="A108" s="1947"/>
      <c r="B108" s="991">
        <v>25</v>
      </c>
      <c r="C108" s="1957" t="s">
        <v>172</v>
      </c>
      <c r="D108" s="1958"/>
      <c r="E108" s="985">
        <f>IF(SUMIFS('発達障害（診断書なし・配慮あり）情報入力シート'!$BO$25:$BO$1024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8" s="989"/>
      <c r="J108" s="989"/>
      <c r="K108" s="989"/>
      <c r="L108" s="989"/>
      <c r="M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8" s="986">
        <f>IF(SUMIFS('発達障害（診断書なし・配慮あり）情報入力シート'!$BO$25:$BO$1024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8" s="987">
        <f>IF(SUMIFS('発達障害（診断書なし・配慮あり）情報入力シート'!$BO$25:$BO$1024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8" s="926"/>
    </row>
    <row r="109" spans="1:29" s="37" customFormat="1" ht="13.7" customHeight="1" thickTop="1" thickBot="1" x14ac:dyDescent="0.45">
      <c r="A109" s="1947"/>
      <c r="B109" s="991">
        <v>26</v>
      </c>
      <c r="C109" s="1957" t="s">
        <v>173</v>
      </c>
      <c r="D109" s="1958"/>
      <c r="E109" s="985">
        <f>IF(SUMIFS('発達障害（診断書なし・配慮あり）情報入力シート'!$BP$25:$BP$1024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09" s="989"/>
      <c r="J109" s="989"/>
      <c r="K109" s="989"/>
      <c r="L109" s="989"/>
      <c r="M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09" s="986">
        <f>IF(SUMIFS('発達障害（診断書なし・配慮あり）情報入力シート'!$BP$25:$BP$1024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09" s="987">
        <f>IF(SUMIFS('発達障害（診断書なし・配慮あり）情報入力シート'!$BP$25:$BP$1024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09" s="926"/>
    </row>
    <row r="110" spans="1:29" s="37" customFormat="1" ht="13.7" customHeight="1" thickTop="1" thickBot="1" x14ac:dyDescent="0.45">
      <c r="A110" s="1947"/>
      <c r="B110" s="991">
        <v>27</v>
      </c>
      <c r="C110" s="1957" t="s">
        <v>174</v>
      </c>
      <c r="D110" s="1958"/>
      <c r="E110" s="985">
        <f>IF(SUMIFS('発達障害（診断書なし・配慮あり）情報入力シート'!$BQ$25:$BQ$1024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10" s="989"/>
      <c r="J110" s="989"/>
      <c r="K110" s="989"/>
      <c r="L110" s="989"/>
      <c r="M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10" s="986">
        <f>IF(SUMIFS('発達障害（診断書なし・配慮あり）情報入力シート'!$BQ$25:$BQ$1024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10" s="987">
        <f>IF(SUMIFS('発達障害（診断書なし・配慮あり）情報入力シート'!$BQ$25:$BQ$1024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10" s="926"/>
    </row>
    <row r="111" spans="1:29" s="37" customFormat="1" ht="13.7" customHeight="1" thickTop="1" thickBot="1" x14ac:dyDescent="0.45">
      <c r="A111" s="1948"/>
      <c r="B111" s="994">
        <v>28</v>
      </c>
      <c r="C111" s="1960" t="s">
        <v>175</v>
      </c>
      <c r="D111" s="1960"/>
      <c r="E111"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11" s="1069"/>
      <c r="J111" s="1069"/>
      <c r="K111" s="1069"/>
      <c r="L111" s="1069"/>
      <c r="M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11"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11"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11" s="926"/>
    </row>
    <row r="112" spans="1:29" s="37" customFormat="1" ht="13.7" customHeight="1" thickBot="1" x14ac:dyDescent="0.45">
      <c r="A112" s="1001"/>
      <c r="B112" s="1002"/>
      <c r="C112" s="319"/>
      <c r="D112" s="319"/>
      <c r="E112" s="1003"/>
      <c r="F112" s="1003"/>
      <c r="G112" s="1003"/>
      <c r="H112" s="1003"/>
      <c r="I112" s="1003"/>
      <c r="J112" s="1003"/>
      <c r="K112" s="1003"/>
      <c r="L112" s="1003"/>
      <c r="M112" s="1003"/>
      <c r="N112" s="1003"/>
      <c r="O112" s="1003"/>
      <c r="P112" s="1004"/>
      <c r="Q112" s="1004"/>
      <c r="R112" s="1004"/>
      <c r="S112" s="1004"/>
      <c r="T112" s="1004"/>
      <c r="U112" s="1004"/>
      <c r="V112" s="1004"/>
      <c r="W112" s="1004"/>
      <c r="X112" s="1004"/>
      <c r="Y112" s="1004"/>
      <c r="Z112" s="1004"/>
      <c r="AA112" s="1004"/>
      <c r="AB112" s="1004"/>
      <c r="AC112" s="926"/>
    </row>
    <row r="113" spans="1:29" s="37" customFormat="1" ht="24.75" customHeight="1" x14ac:dyDescent="0.4">
      <c r="A113" s="2089" t="s">
        <v>553</v>
      </c>
      <c r="B113" s="2090"/>
      <c r="C113" s="2090"/>
      <c r="D113" s="2091"/>
      <c r="E113" s="2087" t="s">
        <v>657</v>
      </c>
      <c r="F113" s="2087"/>
      <c r="G113" s="2087"/>
      <c r="H113" s="2087"/>
      <c r="I113" s="2000"/>
      <c r="J113" s="2000"/>
      <c r="K113" s="2000"/>
      <c r="L113" s="2000"/>
      <c r="M113" s="2087" t="s">
        <v>58</v>
      </c>
      <c r="N113" s="2087"/>
      <c r="O113" s="2087"/>
      <c r="P113" s="2087"/>
      <c r="Q113" s="2087" t="s">
        <v>60</v>
      </c>
      <c r="R113" s="2087"/>
      <c r="S113" s="2087"/>
      <c r="T113" s="2087"/>
      <c r="U113" s="2087" t="s">
        <v>62</v>
      </c>
      <c r="V113" s="2087"/>
      <c r="W113" s="2087"/>
      <c r="X113" s="2087"/>
      <c r="Y113" s="2087" t="s">
        <v>64</v>
      </c>
      <c r="Z113" s="2087"/>
      <c r="AA113" s="2087"/>
      <c r="AB113" s="2088"/>
    </row>
    <row r="114" spans="1:29" s="37" customFormat="1" ht="60" customHeight="1" x14ac:dyDescent="0.4">
      <c r="A114" s="2092"/>
      <c r="B114" s="2093"/>
      <c r="C114" s="2093"/>
      <c r="D114" s="2094"/>
      <c r="E114" s="1005" t="s">
        <v>561</v>
      </c>
      <c r="F114" s="1006" t="s">
        <v>571</v>
      </c>
      <c r="G114" s="1006" t="s">
        <v>563</v>
      </c>
      <c r="H114" s="1007" t="s">
        <v>572</v>
      </c>
      <c r="I114" s="1008"/>
      <c r="J114" s="1009"/>
      <c r="K114" s="1009"/>
      <c r="L114" s="1070"/>
      <c r="M114" s="1005" t="s">
        <v>14</v>
      </c>
      <c r="N114" s="1006" t="s">
        <v>9</v>
      </c>
      <c r="O114" s="1006" t="s">
        <v>11</v>
      </c>
      <c r="P114" s="1007" t="s">
        <v>546</v>
      </c>
      <c r="Q114" s="1005" t="s">
        <v>14</v>
      </c>
      <c r="R114" s="1006" t="s">
        <v>9</v>
      </c>
      <c r="S114" s="1006" t="s">
        <v>11</v>
      </c>
      <c r="T114" s="1007" t="s">
        <v>546</v>
      </c>
      <c r="U114" s="1005" t="s">
        <v>14</v>
      </c>
      <c r="V114" s="1006" t="s">
        <v>9</v>
      </c>
      <c r="W114" s="1006" t="s">
        <v>11</v>
      </c>
      <c r="X114" s="1007" t="s">
        <v>546</v>
      </c>
      <c r="Y114" s="1005" t="s">
        <v>14</v>
      </c>
      <c r="Z114" s="1006" t="s">
        <v>9</v>
      </c>
      <c r="AA114" s="1006" t="s">
        <v>11</v>
      </c>
      <c r="AB114" s="1071" t="s">
        <v>546</v>
      </c>
    </row>
    <row r="115" spans="1:29" s="37" customFormat="1" ht="13.7" customHeight="1" thickBot="1" x14ac:dyDescent="0.45">
      <c r="A115" s="2095" t="s">
        <v>547</v>
      </c>
      <c r="B115" s="2096"/>
      <c r="C115" s="2096"/>
      <c r="D115" s="2096"/>
      <c r="E115" s="1011">
        <f t="shared" ref="E115:AB115" si="1">E80</f>
        <v>0</v>
      </c>
      <c r="F115" s="1012">
        <f t="shared" si="1"/>
        <v>0</v>
      </c>
      <c r="G115" s="1012">
        <f t="shared" si="1"/>
        <v>0</v>
      </c>
      <c r="H115" s="1013">
        <f t="shared" si="1"/>
        <v>0</v>
      </c>
      <c r="I115" s="1014"/>
      <c r="J115" s="1015"/>
      <c r="K115" s="1015"/>
      <c r="L115" s="1072"/>
      <c r="M115" s="1011">
        <f t="shared" si="1"/>
        <v>0</v>
      </c>
      <c r="N115" s="1012">
        <f t="shared" si="1"/>
        <v>0</v>
      </c>
      <c r="O115" s="1012">
        <f t="shared" si="1"/>
        <v>0</v>
      </c>
      <c r="P115" s="1013">
        <f t="shared" si="1"/>
        <v>0</v>
      </c>
      <c r="Q115" s="1011">
        <f t="shared" si="1"/>
        <v>0</v>
      </c>
      <c r="R115" s="1012">
        <f t="shared" si="1"/>
        <v>0</v>
      </c>
      <c r="S115" s="1012">
        <f t="shared" si="1"/>
        <v>0</v>
      </c>
      <c r="T115" s="1013">
        <f t="shared" si="1"/>
        <v>0</v>
      </c>
      <c r="U115" s="1011">
        <f t="shared" si="1"/>
        <v>0</v>
      </c>
      <c r="V115" s="1012">
        <f t="shared" si="1"/>
        <v>0</v>
      </c>
      <c r="W115" s="1012">
        <f t="shared" si="1"/>
        <v>0</v>
      </c>
      <c r="X115" s="1013">
        <f t="shared" si="1"/>
        <v>0</v>
      </c>
      <c r="Y115" s="1011">
        <f t="shared" si="1"/>
        <v>0</v>
      </c>
      <c r="Z115" s="1012">
        <f t="shared" si="1"/>
        <v>0</v>
      </c>
      <c r="AA115" s="1012">
        <f t="shared" si="1"/>
        <v>0</v>
      </c>
      <c r="AB115" s="1073">
        <f t="shared" si="1"/>
        <v>0</v>
      </c>
    </row>
    <row r="116" spans="1:29" s="37" customFormat="1" ht="13.7" customHeight="1" thickBot="1" x14ac:dyDescent="0.45">
      <c r="A116" s="1946" t="s">
        <v>431</v>
      </c>
      <c r="B116" s="1017">
        <v>1</v>
      </c>
      <c r="C116" s="2097" t="s">
        <v>557</v>
      </c>
      <c r="D116" s="779" t="s">
        <v>177</v>
      </c>
      <c r="E116" s="1018">
        <f>IF(SUMIFS('発達障害（診断書なし・配慮あり）情報入力シート'!$BT$25:$BT$1024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16" s="1074"/>
      <c r="J116" s="1074"/>
      <c r="K116" s="1074"/>
      <c r="L116" s="1074"/>
      <c r="M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16" s="1019">
        <f>IF(SUMIFS('発達障害（診断書なし・配慮あり）情報入力シート'!$BT$25:$BT$1024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16" s="1075">
        <f>IF(SUMIFS('発達障害（診断書なし・配慮あり）情報入力シート'!$BT$25:$BT$1024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17" spans="1:29" s="37" customFormat="1" ht="13.7" customHeight="1" thickTop="1" thickBot="1" x14ac:dyDescent="0.45">
      <c r="A117" s="1947"/>
      <c r="B117" s="1024">
        <v>2</v>
      </c>
      <c r="C117" s="2098"/>
      <c r="D117" s="779" t="s">
        <v>178</v>
      </c>
      <c r="E117" s="985">
        <f>IF(SUMIFS('発達障害（診断書なし・配慮あり）情報入力シート'!$BU$25:$BU$1024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17" s="989"/>
      <c r="J117" s="989"/>
      <c r="K117" s="989"/>
      <c r="L117" s="989"/>
      <c r="M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17" s="986">
        <f>IF(SUMIFS('発達障害（診断書なし・配慮あり）情報入力シート'!$BU$25:$BU$1024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17" s="987">
        <f>IF(SUMIFS('発達障害（診断書なし・配慮あり）情報入力シート'!$BU$25:$BU$1024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18" spans="1:29" s="37" customFormat="1" ht="13.7" customHeight="1" thickTop="1" thickBot="1" x14ac:dyDescent="0.45">
      <c r="A118" s="1947"/>
      <c r="B118" s="1024">
        <v>3</v>
      </c>
      <c r="C118" s="2098"/>
      <c r="D118" s="779" t="s">
        <v>179</v>
      </c>
      <c r="E118" s="985">
        <f>IF(SUMIFS('発達障害（診断書なし・配慮あり）情報入力シート'!$BV$25:$BV$1024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18" s="989"/>
      <c r="J118" s="989"/>
      <c r="K118" s="989"/>
      <c r="L118" s="989"/>
      <c r="M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18" s="986">
        <f>IF(SUMIFS('発達障害（診断書なし・配慮あり）情報入力シート'!$BV$25:$BV$1024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18" s="987">
        <f>IF(SUMIFS('発達障害（診断書なし・配慮あり）情報入力シート'!$BV$25:$BV$1024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19" spans="1:29" s="37" customFormat="1" ht="13.7" customHeight="1" thickTop="1" thickBot="1" x14ac:dyDescent="0.45">
      <c r="A119" s="1947"/>
      <c r="B119" s="1024">
        <v>4</v>
      </c>
      <c r="C119" s="2099"/>
      <c r="D119" s="779" t="s">
        <v>180</v>
      </c>
      <c r="E119" s="985">
        <f>IF(SUMIFS('発達障害（診断書なし・配慮あり）情報入力シート'!$BW$25:$BW$1024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19" s="989"/>
      <c r="J119" s="989"/>
      <c r="K119" s="989"/>
      <c r="L119" s="989"/>
      <c r="M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19" s="986">
        <f>IF(SUMIFS('発達障害（診断書なし・配慮あり）情報入力シート'!$BW$25:$BW$1024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19" s="987">
        <f>IF(SUMIFS('発達障害（診断書なし・配慮あり）情報入力シート'!$BW$25:$BW$1024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0" spans="1:29" s="37" customFormat="1" ht="13.7" customHeight="1" thickTop="1" thickBot="1" x14ac:dyDescent="0.45">
      <c r="A120" s="1947"/>
      <c r="B120" s="1024">
        <v>5</v>
      </c>
      <c r="C120" s="2100" t="s">
        <v>558</v>
      </c>
      <c r="D120" s="779" t="s">
        <v>181</v>
      </c>
      <c r="E120" s="985">
        <f>IF(SUMIFS('発達障害（診断書なし・配慮あり）情報入力シート'!$BX$25:$BX$1024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0" s="989"/>
      <c r="J120" s="989"/>
      <c r="K120" s="989"/>
      <c r="L120" s="989"/>
      <c r="M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0" s="986">
        <f>IF(SUMIFS('発達障害（診断書なし・配慮あり）情報入力シート'!$BX$25:$BX$1024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0" s="987">
        <f>IF(SUMIFS('発達障害（診断書なし・配慮あり）情報入力シート'!$BX$25:$BX$1024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1" spans="1:29" s="37" customFormat="1" ht="13.7" customHeight="1" thickTop="1" thickBot="1" x14ac:dyDescent="0.45">
      <c r="A121" s="1947"/>
      <c r="B121" s="1024">
        <v>6</v>
      </c>
      <c r="C121" s="2098"/>
      <c r="D121" s="779" t="s">
        <v>182</v>
      </c>
      <c r="E121" s="985">
        <f>IF(SUMIFS('発達障害（診断書なし・配慮あり）情報入力シート'!$BY$25:$BY$1024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1" s="989"/>
      <c r="J121" s="989"/>
      <c r="K121" s="989"/>
      <c r="L121" s="989"/>
      <c r="M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1" s="986">
        <f>IF(SUMIFS('発達障害（診断書なし・配慮あり）情報入力シート'!$BY$25:$BY$1024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1" s="987">
        <f>IF(SUMIFS('発達障害（診断書なし・配慮あり）情報入力シート'!$BY$25:$BY$1024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2" spans="1:29" s="37" customFormat="1" ht="13.7" customHeight="1" thickTop="1" thickBot="1" x14ac:dyDescent="0.45">
      <c r="A122" s="1947"/>
      <c r="B122" s="1024">
        <v>7</v>
      </c>
      <c r="C122" s="2099"/>
      <c r="D122" s="779" t="s">
        <v>183</v>
      </c>
      <c r="E122" s="985">
        <f>IF(SUMIFS('発達障害（診断書なし・配慮あり）情報入力シート'!$BZ$25:$BZ$1024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2" s="989"/>
      <c r="J122" s="989"/>
      <c r="K122" s="989"/>
      <c r="L122" s="989"/>
      <c r="M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2" s="986">
        <f>IF(SUMIFS('発達障害（診断書なし・配慮あり）情報入力シート'!$BZ$25:$BZ$1024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2" s="987">
        <f>IF(SUMIFS('発達障害（診断書なし・配慮あり）情報入力シート'!$BZ$25:$BZ$1024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3" spans="1:29" s="37" customFormat="1" ht="13.7" customHeight="1" thickTop="1" thickBot="1" x14ac:dyDescent="0.45">
      <c r="A123" s="1947"/>
      <c r="B123" s="1024">
        <v>8</v>
      </c>
      <c r="C123" s="2100" t="s">
        <v>559</v>
      </c>
      <c r="D123" s="779" t="s">
        <v>184</v>
      </c>
      <c r="E123" s="985">
        <f>IF(SUMIFS('発達障害（診断書なし・配慮あり）情報入力シート'!$CA$25:$CA$1024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3" s="989"/>
      <c r="J123" s="989"/>
      <c r="K123" s="989"/>
      <c r="L123" s="989"/>
      <c r="M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3" s="986">
        <f>IF(SUMIFS('発達障害（診断書なし・配慮あり）情報入力シート'!$CA$25:$CA$1024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3" s="987">
        <f>IF(SUMIFS('発達障害（診断書なし・配慮あり）情報入力シート'!$CA$25:$CA$1024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4" spans="1:29" s="37" customFormat="1" ht="13.7" customHeight="1" thickTop="1" thickBot="1" x14ac:dyDescent="0.45">
      <c r="A124" s="1947"/>
      <c r="B124" s="1024">
        <v>9</v>
      </c>
      <c r="C124" s="2098"/>
      <c r="D124" s="779" t="s">
        <v>185</v>
      </c>
      <c r="E124" s="985">
        <f>IF(SUMIFS('発達障害（診断書なし・配慮あり）情報入力シート'!$CB$25:$CB$1024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4" s="989"/>
      <c r="J124" s="989"/>
      <c r="K124" s="989"/>
      <c r="L124" s="989"/>
      <c r="M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4" s="986">
        <f>IF(SUMIFS('発達障害（診断書なし・配慮あり）情報入力シート'!$CB$25:$CB$1024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4" s="987">
        <f>IF(SUMIFS('発達障害（診断書なし・配慮あり）情報入力シート'!$CB$25:$CB$1024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5" spans="1:29" s="37" customFormat="1" ht="13.7" customHeight="1" thickTop="1" thickBot="1" x14ac:dyDescent="0.45">
      <c r="A125" s="1947"/>
      <c r="B125" s="1024">
        <v>10</v>
      </c>
      <c r="C125" s="2098"/>
      <c r="D125" s="779" t="s">
        <v>186</v>
      </c>
      <c r="E125" s="985">
        <f>IF(SUMIFS('発達障害（診断書なし・配慮あり）情報入力シート'!$CC$25:$CC$1024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5" s="989"/>
      <c r="J125" s="989"/>
      <c r="K125" s="989"/>
      <c r="L125" s="989"/>
      <c r="M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5" s="986">
        <f>IF(SUMIFS('発達障害（診断書なし・配慮あり）情報入力シート'!$CC$25:$CC$1024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5" s="987">
        <f>IF(SUMIFS('発達障害（診断書なし・配慮あり）情報入力シート'!$CC$25:$CC$1024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126" spans="1:29" s="37" customFormat="1" ht="13.7" customHeight="1" thickTop="1" thickBot="1" x14ac:dyDescent="0.45">
      <c r="A126" s="1947"/>
      <c r="B126" s="1024">
        <v>11</v>
      </c>
      <c r="C126" s="2098"/>
      <c r="D126" s="779" t="s">
        <v>187</v>
      </c>
      <c r="E126" s="985">
        <f>IF(SUMIFS('発達障害（診断書なし・配慮あり）情報入力シート'!$CD$25:$CD$1024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6" s="989"/>
      <c r="J126" s="989"/>
      <c r="K126" s="989"/>
      <c r="L126" s="989"/>
      <c r="M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6" s="986">
        <f>IF(SUMIFS('発達障害（診断書なし・配慮あり）情報入力シート'!$CD$25:$CD$1024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6" s="987">
        <f>IF(SUMIFS('発達障害（診断書なし・配慮あり）情報入力シート'!$CD$25:$CD$1024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26" s="926"/>
    </row>
    <row r="127" spans="1:29" s="37" customFormat="1" ht="13.7" customHeight="1" thickTop="1" thickBot="1" x14ac:dyDescent="0.45">
      <c r="A127" s="1947"/>
      <c r="B127" s="1024">
        <v>12</v>
      </c>
      <c r="C127" s="2098"/>
      <c r="D127" s="779" t="s">
        <v>188</v>
      </c>
      <c r="E127" s="978"/>
      <c r="F127" s="979"/>
      <c r="G127" s="979"/>
      <c r="H127" s="979"/>
      <c r="I127" s="982"/>
      <c r="J127" s="982"/>
      <c r="K127" s="982"/>
      <c r="L127" s="982"/>
      <c r="M127" s="979"/>
      <c r="N127" s="979"/>
      <c r="O127" s="979"/>
      <c r="P127" s="979"/>
      <c r="Q127" s="979"/>
      <c r="R127" s="979"/>
      <c r="S127" s="979"/>
      <c r="T127" s="979"/>
      <c r="U127" s="979"/>
      <c r="V127" s="979"/>
      <c r="W127" s="979"/>
      <c r="X127" s="979"/>
      <c r="Y127" s="979"/>
      <c r="Z127" s="979"/>
      <c r="AA127" s="979"/>
      <c r="AB127" s="980"/>
      <c r="AC127" s="926"/>
    </row>
    <row r="128" spans="1:29" s="37" customFormat="1" ht="13.7" customHeight="1" thickTop="1" thickBot="1" x14ac:dyDescent="0.45">
      <c r="A128" s="1947"/>
      <c r="B128" s="1024">
        <v>13</v>
      </c>
      <c r="C128" s="2099"/>
      <c r="D128" s="779" t="s">
        <v>189</v>
      </c>
      <c r="E128" s="985">
        <f>IF(SUMIFS('発達障害（診断書なし・配慮あり）情報入力シート'!$CE$25:$CE$1024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8" s="989"/>
      <c r="J128" s="989"/>
      <c r="K128" s="989"/>
      <c r="L128" s="989"/>
      <c r="M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8" s="986">
        <f>IF(SUMIFS('発達障害（診断書なし・配慮あり）情報入力シート'!$CE$25:$CE$1024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8" s="987">
        <f>IF(SUMIFS('発達障害（診断書なし・配慮あり）情報入力シート'!$CE$25:$CE$1024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28" s="926"/>
    </row>
    <row r="129" spans="1:39" s="37" customFormat="1" ht="13.7" customHeight="1" thickTop="1" thickBot="1" x14ac:dyDescent="0.45">
      <c r="A129" s="1947"/>
      <c r="B129" s="1024">
        <v>14</v>
      </c>
      <c r="C129" s="2100" t="s">
        <v>560</v>
      </c>
      <c r="D129" s="783" t="s">
        <v>190</v>
      </c>
      <c r="E129" s="985">
        <f>IF(SUMIFS('発達障害（診断書なし・配慮あり）情報入力シート'!$CF$25:$CF$1024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29" s="989"/>
      <c r="J129" s="989"/>
      <c r="K129" s="989"/>
      <c r="L129" s="989"/>
      <c r="M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29" s="986">
        <f>IF(SUMIFS('発達障害（診断書なし・配慮あり）情報入力シート'!$CF$25:$CF$1024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29" s="987">
        <f>IF(SUMIFS('発達障害（診断書なし・配慮あり）情報入力シート'!$CF$25:$CF$1024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29" s="926"/>
    </row>
    <row r="130" spans="1:39" s="37" customFormat="1" ht="13.7" customHeight="1" thickTop="1" thickBot="1" x14ac:dyDescent="0.45">
      <c r="A130" s="1947"/>
      <c r="B130" s="1024">
        <v>15</v>
      </c>
      <c r="C130" s="2098"/>
      <c r="D130" s="783" t="s">
        <v>191</v>
      </c>
      <c r="E130" s="985">
        <f>IF(SUMIFS('発達障害（診断書なし・配慮あり）情報入力シート'!$CG$25:$CG$1024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30" s="989"/>
      <c r="J130" s="989"/>
      <c r="K130" s="989"/>
      <c r="L130" s="989"/>
      <c r="M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30" s="986">
        <f>IF(SUMIFS('発達障害（診断書なし・配慮あり）情報入力シート'!$CG$25:$CG$1024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30" s="987">
        <f>IF(SUMIFS('発達障害（診断書なし・配慮あり）情報入力シート'!$CG$25:$CG$1024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30" s="926"/>
    </row>
    <row r="131" spans="1:39" s="37" customFormat="1" ht="13.7" customHeight="1" thickTop="1" thickBot="1" x14ac:dyDescent="0.45">
      <c r="A131" s="1947"/>
      <c r="B131" s="1024">
        <v>16</v>
      </c>
      <c r="C131" s="2098"/>
      <c r="D131" s="783" t="s">
        <v>192</v>
      </c>
      <c r="E131" s="985">
        <f>IF(SUMIFS('発達障害（診断書なし・配慮あり）情報入力シート'!$CH$25:$CH$1024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31" s="989"/>
      <c r="J131" s="989"/>
      <c r="K131" s="989"/>
      <c r="L131" s="989"/>
      <c r="M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31" s="986">
        <f>IF(SUMIFS('発達障害（診断書なし・配慮あり）情報入力シート'!$CH$25:$CH$1024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31" s="987">
        <f>IF(SUMIFS('発達障害（診断書なし・配慮あり）情報入力シート'!$CH$25:$CH$1024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31" s="926"/>
    </row>
    <row r="132" spans="1:39" s="37" customFormat="1" ht="13.7" customHeight="1" thickTop="1" thickBot="1" x14ac:dyDescent="0.45">
      <c r="A132" s="1947"/>
      <c r="B132" s="1024">
        <v>17</v>
      </c>
      <c r="C132" s="2098"/>
      <c r="D132" s="783" t="s">
        <v>2820</v>
      </c>
      <c r="E132" s="985">
        <f>IF(SUMIFS('発達障害（診断書なし・配慮あり）情報入力シート'!$CI$25:$CI$1024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32" s="989"/>
      <c r="J132" s="989"/>
      <c r="K132" s="989"/>
      <c r="L132" s="989"/>
      <c r="M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32" s="986">
        <f>IF(SUMIFS('発達障害（診断書なし・配慮あり）情報入力シート'!$CI$25:$CI$1024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32" s="987">
        <f>IF(SUMIFS('発達障害（診断書なし・配慮あり）情報入力シート'!$CI$25:$CI$1024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32" s="926"/>
    </row>
    <row r="133" spans="1:39" s="37" customFormat="1" ht="13.7" customHeight="1" thickTop="1" thickBot="1" x14ac:dyDescent="0.45">
      <c r="A133" s="1947"/>
      <c r="B133" s="1024">
        <v>18</v>
      </c>
      <c r="C133" s="2099"/>
      <c r="D133" s="779" t="s">
        <v>194</v>
      </c>
      <c r="E133" s="985">
        <f>IF(SUMIFS('発達障害（診断書なし・配慮あり）情報入力シート'!$CJ$25:$CJ$1024,'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33" s="989"/>
      <c r="J133" s="989"/>
      <c r="K133" s="989"/>
      <c r="L133" s="989"/>
      <c r="M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33" s="986">
        <f>IF(SUMIFS('発達障害（診断書なし・配慮あり）情報入力シート'!$CJ$25:$CJ$1024,'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33" s="987">
        <f>IF(SUMIFS('発達障害（診断書なし・配慮あり）情報入力シート'!$CJ$25:$CJ$1024,'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33" s="926"/>
    </row>
    <row r="134" spans="1:39" s="37" customFormat="1" ht="13.7" customHeight="1" thickTop="1" thickBot="1" x14ac:dyDescent="0.45">
      <c r="A134" s="1948"/>
      <c r="B134" s="1029">
        <v>19</v>
      </c>
      <c r="C134" s="1953" t="s">
        <v>195</v>
      </c>
      <c r="D134" s="1954"/>
      <c r="E134"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134" s="1069"/>
      <c r="J134" s="1069"/>
      <c r="K134" s="1069"/>
      <c r="L134" s="1069"/>
      <c r="M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134"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134"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134" s="926"/>
    </row>
    <row r="135" spans="1:39" ht="18.75" customHeight="1" x14ac:dyDescent="0.4">
      <c r="A135" s="1395" t="s">
        <v>585</v>
      </c>
      <c r="B135" s="1395"/>
      <c r="C135" s="1395"/>
      <c r="D135" s="1395"/>
      <c r="E135" s="1395"/>
      <c r="F135" s="1395"/>
      <c r="G135" s="1395"/>
      <c r="H135" s="1395"/>
      <c r="I135" s="1395"/>
      <c r="J135" s="1395"/>
      <c r="K135" s="1395"/>
      <c r="L135" s="1395"/>
      <c r="M135" s="1395"/>
      <c r="N135" s="1395"/>
      <c r="O135" s="1395"/>
      <c r="P135" s="1395"/>
      <c r="Q135" s="1395"/>
      <c r="R135" s="1395"/>
      <c r="S135" s="1395"/>
      <c r="T135" s="1395"/>
      <c r="U135" s="1395"/>
      <c r="V135" s="1395"/>
      <c r="W135" s="1395"/>
      <c r="X135" s="1395"/>
      <c r="Y135" s="1395"/>
      <c r="Z135" s="1395"/>
      <c r="AA135" s="1395"/>
      <c r="AB135" s="1395"/>
      <c r="AD135" s="928"/>
      <c r="AE135" s="44"/>
      <c r="AF135" s="44"/>
      <c r="AG135" s="44"/>
      <c r="AH135" s="44"/>
      <c r="AI135" s="44"/>
      <c r="AJ135" s="44"/>
      <c r="AK135" s="44"/>
      <c r="AL135" s="44"/>
      <c r="AM135" s="44"/>
    </row>
    <row r="136" spans="1:39" s="37" customFormat="1" ht="19.5" customHeight="1" thickBot="1" x14ac:dyDescent="0.45">
      <c r="A136" s="933" t="s">
        <v>670</v>
      </c>
      <c r="B136" s="934"/>
      <c r="C136" s="934"/>
      <c r="D136" s="934"/>
      <c r="E136" s="934"/>
      <c r="F136" s="934"/>
      <c r="G136" s="934"/>
      <c r="H136" s="934"/>
      <c r="I136" s="934"/>
      <c r="J136" s="934"/>
      <c r="K136" s="934"/>
      <c r="L136" s="934"/>
      <c r="M136" s="934"/>
      <c r="N136" s="934"/>
      <c r="O136" s="934"/>
      <c r="P136" s="934"/>
      <c r="Q136" s="934"/>
      <c r="R136" s="934"/>
      <c r="V136" s="926"/>
      <c r="W136" s="926"/>
      <c r="X136" s="926"/>
      <c r="Y136" s="926"/>
      <c r="Z136" s="926"/>
      <c r="AA136" s="926"/>
      <c r="AB136" s="926"/>
      <c r="AC136" s="926"/>
      <c r="AD136" s="926"/>
    </row>
    <row r="137" spans="1:39" s="37" customFormat="1" ht="24.75" customHeight="1" x14ac:dyDescent="0.4">
      <c r="A137" s="2066" t="s">
        <v>542</v>
      </c>
      <c r="B137" s="2067"/>
      <c r="C137" s="2067"/>
      <c r="D137" s="2068"/>
      <c r="E137" s="2064" t="s">
        <v>658</v>
      </c>
      <c r="F137" s="2064"/>
      <c r="G137" s="2064"/>
      <c r="H137" s="2064"/>
      <c r="I137" s="2064" t="s">
        <v>659</v>
      </c>
      <c r="J137" s="2064"/>
      <c r="K137" s="2064"/>
      <c r="L137" s="2064"/>
      <c r="M137" s="2064" t="s">
        <v>660</v>
      </c>
      <c r="N137" s="2064"/>
      <c r="O137" s="2064"/>
      <c r="P137" s="2064"/>
      <c r="Q137" s="2064" t="s">
        <v>661</v>
      </c>
      <c r="R137" s="2064"/>
      <c r="S137" s="2064"/>
      <c r="T137" s="2064"/>
      <c r="U137" s="2064" t="s">
        <v>662</v>
      </c>
      <c r="V137" s="2064"/>
      <c r="W137" s="2064"/>
      <c r="X137" s="2064"/>
      <c r="Y137" s="2000"/>
      <c r="Z137" s="2000"/>
      <c r="AA137" s="2000"/>
      <c r="AB137" s="2017"/>
    </row>
    <row r="138" spans="1:39" s="37" customFormat="1" ht="60" customHeight="1" thickBot="1" x14ac:dyDescent="0.45">
      <c r="A138" s="2069"/>
      <c r="B138" s="2070"/>
      <c r="C138" s="2070"/>
      <c r="D138" s="2071"/>
      <c r="E138" s="1076" t="s">
        <v>14</v>
      </c>
      <c r="F138" s="1077" t="s">
        <v>9</v>
      </c>
      <c r="G138" s="1077" t="s">
        <v>11</v>
      </c>
      <c r="H138" s="1078" t="s">
        <v>546</v>
      </c>
      <c r="I138" s="1076" t="s">
        <v>14</v>
      </c>
      <c r="J138" s="1077" t="s">
        <v>9</v>
      </c>
      <c r="K138" s="1077" t="s">
        <v>11</v>
      </c>
      <c r="L138" s="1078" t="s">
        <v>546</v>
      </c>
      <c r="M138" s="1076" t="s">
        <v>14</v>
      </c>
      <c r="N138" s="1077" t="s">
        <v>9</v>
      </c>
      <c r="O138" s="1077" t="s">
        <v>11</v>
      </c>
      <c r="P138" s="1078" t="s">
        <v>546</v>
      </c>
      <c r="Q138" s="1076" t="s">
        <v>14</v>
      </c>
      <c r="R138" s="1077" t="s">
        <v>9</v>
      </c>
      <c r="S138" s="1077" t="s">
        <v>11</v>
      </c>
      <c r="T138" s="1078" t="s">
        <v>546</v>
      </c>
      <c r="U138" s="1076" t="s">
        <v>14</v>
      </c>
      <c r="V138" s="1077" t="s">
        <v>9</v>
      </c>
      <c r="W138" s="1077" t="s">
        <v>11</v>
      </c>
      <c r="X138" s="1078" t="s">
        <v>546</v>
      </c>
      <c r="Y138" s="938"/>
      <c r="Z138" s="939"/>
      <c r="AA138" s="939"/>
      <c r="AB138" s="940"/>
    </row>
    <row r="139" spans="1:39" s="37" customFormat="1" ht="13.7" customHeight="1" thickBot="1" x14ac:dyDescent="0.45">
      <c r="A139" s="2072" t="s">
        <v>547</v>
      </c>
      <c r="B139" s="2073"/>
      <c r="C139" s="2073"/>
      <c r="D139" s="2078"/>
      <c r="E139" s="1034">
        <f>SUMIFS('※集計※発達障害（診断書無・配慮有）情報入力シート'!$K$25:$K$1024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f>
        <v>0</v>
      </c>
      <c r="F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f>
        <v>0</v>
      </c>
      <c r="G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f>
        <v>0</v>
      </c>
      <c r="H139"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f>
        <v>0</v>
      </c>
      <c r="I139"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f>
        <v>0</v>
      </c>
      <c r="J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f>
        <v>0</v>
      </c>
      <c r="K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f>
        <v>0</v>
      </c>
      <c r="L139"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f>
        <v>0</v>
      </c>
      <c r="M139"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f>
        <v>0</v>
      </c>
      <c r="N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f>
        <v>0</v>
      </c>
      <c r="O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f>
        <v>0</v>
      </c>
      <c r="P139"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f>
        <v>0</v>
      </c>
      <c r="Q139"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f>
        <v>0</v>
      </c>
      <c r="R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f>
        <v>0</v>
      </c>
      <c r="S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f>
        <v>0</v>
      </c>
      <c r="T139"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f>
        <v>0</v>
      </c>
      <c r="U139"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f>
        <v>0</v>
      </c>
      <c r="V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f>
        <v>0</v>
      </c>
      <c r="W139"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f>
        <v>0</v>
      </c>
      <c r="X139" s="1079">
        <f>SUMIFS('※集計※発達障害（診断書無・配慮有）情報入力シート'!$K$25:$K$1024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f>
        <v>0</v>
      </c>
      <c r="Y139" s="1080"/>
      <c r="Z139" s="1081"/>
      <c r="AA139" s="1081"/>
      <c r="AB139" s="1082"/>
    </row>
    <row r="140" spans="1:39" s="37" customFormat="1" ht="13.7" hidden="1" customHeight="1" x14ac:dyDescent="0.4">
      <c r="A140" s="1083"/>
      <c r="B140" s="2079" t="s">
        <v>628</v>
      </c>
      <c r="C140" s="2080"/>
      <c r="D140" s="2080"/>
      <c r="E140" s="1042"/>
      <c r="F140" s="1043"/>
      <c r="G140" s="1043"/>
      <c r="H140" s="1044"/>
      <c r="I140" s="1049"/>
      <c r="J140" s="1043"/>
      <c r="K140" s="1043"/>
      <c r="L140" s="1044"/>
      <c r="M140" s="1049"/>
      <c r="N140" s="1043"/>
      <c r="O140" s="1043"/>
      <c r="P140" s="1044"/>
      <c r="Q140" s="1049"/>
      <c r="R140" s="1043"/>
      <c r="S140" s="1043"/>
      <c r="T140" s="1044"/>
      <c r="U140" s="1049"/>
      <c r="V140" s="1043"/>
      <c r="W140" s="1043"/>
      <c r="X140" s="1084"/>
      <c r="Y140" s="1085"/>
      <c r="Z140" s="1046"/>
      <c r="AA140" s="1046"/>
      <c r="AB140" s="1086"/>
    </row>
    <row r="141" spans="1:39" s="37" customFormat="1" ht="13.7" hidden="1" customHeight="1" x14ac:dyDescent="0.4">
      <c r="A141" s="1083"/>
      <c r="B141" s="2081" t="s">
        <v>548</v>
      </c>
      <c r="C141" s="2082"/>
      <c r="D141" s="2082"/>
      <c r="E141" s="1051"/>
      <c r="F141" s="1052"/>
      <c r="G141" s="1052"/>
      <c r="H141" s="1053"/>
      <c r="I141" s="1058"/>
      <c r="J141" s="1052"/>
      <c r="K141" s="1052"/>
      <c r="L141" s="1053"/>
      <c r="M141" s="1058"/>
      <c r="N141" s="1052"/>
      <c r="O141" s="1052"/>
      <c r="P141" s="1053"/>
      <c r="Q141" s="1058"/>
      <c r="R141" s="1052"/>
      <c r="S141" s="1052"/>
      <c r="T141" s="1053"/>
      <c r="U141" s="1058"/>
      <c r="V141" s="1052"/>
      <c r="W141" s="1052"/>
      <c r="X141" s="1087"/>
      <c r="Y141" s="1088"/>
      <c r="Z141" s="1055"/>
      <c r="AA141" s="1055"/>
      <c r="AB141" s="1089"/>
    </row>
    <row r="142" spans="1:39" s="37" customFormat="1" ht="13.7" hidden="1" customHeight="1" thickBot="1" x14ac:dyDescent="0.45">
      <c r="A142" s="1090"/>
      <c r="B142" s="2083" t="s">
        <v>344</v>
      </c>
      <c r="C142" s="2084"/>
      <c r="D142" s="2084"/>
      <c r="E142" s="1060"/>
      <c r="F142" s="1061"/>
      <c r="G142" s="1061"/>
      <c r="H142" s="1062"/>
      <c r="I142" s="1067"/>
      <c r="J142" s="1061"/>
      <c r="K142" s="1061"/>
      <c r="L142" s="1062"/>
      <c r="M142" s="1067"/>
      <c r="N142" s="1061"/>
      <c r="O142" s="1061"/>
      <c r="P142" s="1062"/>
      <c r="Q142" s="1067"/>
      <c r="R142" s="1061"/>
      <c r="S142" s="1061"/>
      <c r="T142" s="1062"/>
      <c r="U142" s="1067"/>
      <c r="V142" s="1061"/>
      <c r="W142" s="1061"/>
      <c r="X142" s="1091"/>
      <c r="Y142" s="1092"/>
      <c r="Z142" s="1064"/>
      <c r="AA142" s="1064"/>
      <c r="AB142" s="1093"/>
    </row>
    <row r="143" spans="1:39" s="37" customFormat="1" ht="13.7" customHeight="1" thickTop="1" thickBot="1" x14ac:dyDescent="0.45">
      <c r="A143" s="1909" t="s">
        <v>86</v>
      </c>
      <c r="B143" s="1094">
        <v>1</v>
      </c>
      <c r="C143" s="2085" t="s">
        <v>148</v>
      </c>
      <c r="D143" s="2086"/>
      <c r="E143" s="1095"/>
      <c r="F143" s="1096"/>
      <c r="G143" s="1096"/>
      <c r="H143" s="1096"/>
      <c r="I143" s="1096"/>
      <c r="J143" s="1096"/>
      <c r="K143" s="1096"/>
      <c r="L143" s="1096"/>
      <c r="M143" s="1096"/>
      <c r="N143" s="1096"/>
      <c r="O143" s="1096"/>
      <c r="P143" s="1096"/>
      <c r="Q143" s="1096"/>
      <c r="R143" s="1096"/>
      <c r="S143" s="1096"/>
      <c r="T143" s="1096"/>
      <c r="U143" s="1096"/>
      <c r="V143" s="1096"/>
      <c r="W143" s="1096"/>
      <c r="X143" s="1097"/>
      <c r="Y143" s="1028"/>
      <c r="Z143" s="982"/>
      <c r="AA143" s="982"/>
      <c r="AB143" s="983"/>
    </row>
    <row r="144" spans="1:39" s="37" customFormat="1" ht="13.7" customHeight="1" thickTop="1" thickBot="1" x14ac:dyDescent="0.45">
      <c r="A144" s="1910"/>
      <c r="B144" s="1098">
        <v>2</v>
      </c>
      <c r="C144" s="1918" t="s">
        <v>149</v>
      </c>
      <c r="D144" s="1919"/>
      <c r="E144" s="985">
        <f>IF(SUMIFS('発達障害（診断書なし・配慮あり）情報入力シート'!$AT$25:$AT$1024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44"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44" s="1025">
        <f>IF(SUMIFS('発達障害（診断書なし・配慮あり）情報入力シート'!$AT$25:$AT$1024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44" s="1026"/>
      <c r="Z144" s="989"/>
      <c r="AA144" s="989"/>
      <c r="AB144" s="990"/>
    </row>
    <row r="145" spans="1:29" s="37" customFormat="1" ht="13.7" customHeight="1" thickTop="1" thickBot="1" x14ac:dyDescent="0.45">
      <c r="A145" s="1910"/>
      <c r="B145" s="1098">
        <v>3</v>
      </c>
      <c r="C145" s="1933" t="s">
        <v>150</v>
      </c>
      <c r="D145" s="1934"/>
      <c r="E145" s="985">
        <f>IF(SUMIFS('発達障害（診断書なし・配慮あり）情報入力シート'!$AU$25:$AU$1024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45"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45" s="1025">
        <f>IF(SUMIFS('発達障害（診断書なし・配慮あり）情報入力シート'!$AU$25:$AU$1024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45" s="1026"/>
      <c r="Z145" s="989"/>
      <c r="AA145" s="989"/>
      <c r="AB145" s="990"/>
    </row>
    <row r="146" spans="1:29" s="37" customFormat="1" ht="13.7" customHeight="1" thickTop="1" thickBot="1" x14ac:dyDescent="0.45">
      <c r="A146" s="1910"/>
      <c r="B146" s="1098">
        <v>4</v>
      </c>
      <c r="C146" s="1933" t="s">
        <v>549</v>
      </c>
      <c r="D146" s="1934"/>
      <c r="E146" s="985">
        <f>IF(SUMIFS('発達障害（診断書なし・配慮あり）情報入力シート'!$AV$25:$AV$1024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46"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46" s="1025">
        <f>IF(SUMIFS('発達障害（診断書なし・配慮あり）情報入力シート'!$AV$25:$AV$1024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46" s="1026"/>
      <c r="Z146" s="989"/>
      <c r="AA146" s="989"/>
      <c r="AB146" s="990"/>
    </row>
    <row r="147" spans="1:29" s="37" customFormat="1" ht="13.7" customHeight="1" thickTop="1" thickBot="1" x14ac:dyDescent="0.45">
      <c r="A147" s="1910"/>
      <c r="B147" s="1098">
        <v>5</v>
      </c>
      <c r="C147" s="1933" t="s">
        <v>550</v>
      </c>
      <c r="D147" s="1934"/>
      <c r="E147" s="985">
        <f>IF(SUMIFS('発達障害（診断書なし・配慮あり）情報入力シート'!$AW$25:$AW$1024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47"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47" s="1025">
        <f>IF(SUMIFS('発達障害（診断書なし・配慮あり）情報入力シート'!$AW$25:$AW$1024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47" s="1026"/>
      <c r="Z147" s="989"/>
      <c r="AA147" s="989"/>
      <c r="AB147" s="990"/>
    </row>
    <row r="148" spans="1:29" s="37" customFormat="1" ht="13.7" customHeight="1" thickTop="1" thickBot="1" x14ac:dyDescent="0.45">
      <c r="A148" s="1910"/>
      <c r="B148" s="1098">
        <v>6</v>
      </c>
      <c r="C148" s="1933" t="s">
        <v>153</v>
      </c>
      <c r="D148" s="1934"/>
      <c r="E148" s="1095"/>
      <c r="F148" s="1096"/>
      <c r="G148" s="1096"/>
      <c r="H148" s="1096"/>
      <c r="I148" s="1096"/>
      <c r="J148" s="1096"/>
      <c r="K148" s="1096"/>
      <c r="L148" s="1096"/>
      <c r="M148" s="1096"/>
      <c r="N148" s="1096"/>
      <c r="O148" s="1096"/>
      <c r="P148" s="1096"/>
      <c r="Q148" s="1096"/>
      <c r="R148" s="1096"/>
      <c r="S148" s="1096"/>
      <c r="T148" s="1096"/>
      <c r="U148" s="1096"/>
      <c r="V148" s="1096"/>
      <c r="W148" s="1096"/>
      <c r="X148" s="1097"/>
      <c r="Y148" s="1028"/>
      <c r="Z148" s="982"/>
      <c r="AA148" s="982"/>
      <c r="AB148" s="983"/>
    </row>
    <row r="149" spans="1:29" s="37" customFormat="1" ht="13.7" customHeight="1" thickTop="1" thickBot="1" x14ac:dyDescent="0.45">
      <c r="A149" s="1910"/>
      <c r="B149" s="1098">
        <v>7</v>
      </c>
      <c r="C149" s="1933" t="s">
        <v>573</v>
      </c>
      <c r="D149" s="1934"/>
      <c r="E149" s="985">
        <f>IF(SUMIFS('発達障害（診断書なし・配慮あり）情報入力シート'!$AX$25:$AX$1024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49"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49" s="1025">
        <f>IF(SUMIFS('発達障害（診断書なし・配慮あり）情報入力シート'!$AX$25:$AX$1024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49" s="1026"/>
      <c r="Z149" s="989"/>
      <c r="AA149" s="989"/>
      <c r="AB149" s="990"/>
    </row>
    <row r="150" spans="1:29" s="37" customFormat="1" ht="13.7" customHeight="1" thickTop="1" thickBot="1" x14ac:dyDescent="0.45">
      <c r="A150" s="1910"/>
      <c r="B150" s="1098">
        <v>8</v>
      </c>
      <c r="C150" s="1933" t="s">
        <v>574</v>
      </c>
      <c r="D150" s="1934"/>
      <c r="E150" s="985">
        <f>IF(SUMIFS('発達障害（診断書なし・配慮あり）情報入力シート'!$AY$25:$AY$1024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0"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0" s="1025">
        <f>IF(SUMIFS('発達障害（診断書なし・配慮あり）情報入力シート'!$AY$25:$AY$1024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0" s="1026"/>
      <c r="Z150" s="989"/>
      <c r="AA150" s="989"/>
      <c r="AB150" s="990"/>
    </row>
    <row r="151" spans="1:29" s="37" customFormat="1" ht="13.7" customHeight="1" thickTop="1" thickBot="1" x14ac:dyDescent="0.45">
      <c r="A151" s="1910"/>
      <c r="B151" s="1098">
        <v>9</v>
      </c>
      <c r="C151" s="1933" t="s">
        <v>156</v>
      </c>
      <c r="D151" s="1934"/>
      <c r="E151" s="985">
        <f>IF(SUMIFS('発達障害（診断書なし・配慮あり）情報入力シート'!$AZ$25:$AZ$1024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1"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1" s="1025">
        <f>IF(SUMIFS('発達障害（診断書なし・配慮あり）情報入力シート'!$AZ$25:$AZ$1024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1" s="1026"/>
      <c r="Z151" s="989"/>
      <c r="AA151" s="989"/>
      <c r="AB151" s="990"/>
    </row>
    <row r="152" spans="1:29" s="37" customFormat="1" ht="13.7" customHeight="1" thickTop="1" thickBot="1" x14ac:dyDescent="0.45">
      <c r="A152" s="1910"/>
      <c r="B152" s="1099">
        <v>10</v>
      </c>
      <c r="C152" s="1918" t="s">
        <v>552</v>
      </c>
      <c r="D152" s="1919"/>
      <c r="E152" s="985">
        <f>IF(SUMIFS('発達障害（診断書なし・配慮あり）情報入力シート'!$BA$25:$BA$1024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2"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2" s="1025">
        <f>IF(SUMIFS('発達障害（診断書なし・配慮あり）情報入力シート'!$BA$25:$BA$1024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2" s="1026"/>
      <c r="Z152" s="989"/>
      <c r="AA152" s="989"/>
      <c r="AB152" s="990"/>
    </row>
    <row r="153" spans="1:29" s="37" customFormat="1" ht="13.7" customHeight="1" thickTop="1" thickBot="1" x14ac:dyDescent="0.45">
      <c r="A153" s="1910"/>
      <c r="B153" s="1100">
        <v>11</v>
      </c>
      <c r="C153" s="1935" t="s">
        <v>158</v>
      </c>
      <c r="D153" s="1936"/>
      <c r="E153" s="985">
        <f>IF(SUMIFS('発達障害（診断書なし・配慮あり）情報入力シート'!$BB$25:$BB$1024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3"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3" s="1025">
        <f>IF(SUMIFS('発達障害（診断書なし・配慮あり）情報入力シート'!$BB$25:$BB$1024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3" s="1026"/>
      <c r="Z153" s="989"/>
      <c r="AA153" s="989"/>
      <c r="AB153" s="990"/>
      <c r="AC153" s="926"/>
    </row>
    <row r="154" spans="1:29" s="37" customFormat="1" ht="13.7" customHeight="1" thickTop="1" thickBot="1" x14ac:dyDescent="0.45">
      <c r="A154" s="1910"/>
      <c r="B154" s="1099">
        <v>12</v>
      </c>
      <c r="C154" s="1918" t="s">
        <v>159</v>
      </c>
      <c r="D154" s="1919"/>
      <c r="E154" s="985">
        <f>IF(SUMIFS('発達障害（診断書なし・配慮あり）情報入力シート'!$BC$25:$BC$1024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4"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4" s="1025">
        <f>IF(SUMIFS('発達障害（診断書なし・配慮あり）情報入力シート'!$BC$25:$BC$1024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4" s="1026"/>
      <c r="Z154" s="989"/>
      <c r="AA154" s="989"/>
      <c r="AB154" s="990"/>
      <c r="AC154" s="926"/>
    </row>
    <row r="155" spans="1:29" s="37" customFormat="1" ht="13.7" customHeight="1" thickTop="1" thickBot="1" x14ac:dyDescent="0.45">
      <c r="A155" s="1910"/>
      <c r="B155" s="1099">
        <v>13</v>
      </c>
      <c r="C155" s="1918" t="s">
        <v>160</v>
      </c>
      <c r="D155" s="1919"/>
      <c r="E155" s="985">
        <f>IF(SUMIFS('発達障害（診断書なし・配慮あり）情報入力シート'!$BD$25:$BD$1024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5"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5" s="1025">
        <f>IF(SUMIFS('発達障害（診断書なし・配慮あり）情報入力シート'!$BD$25:$BD$1024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5" s="1026"/>
      <c r="Z155" s="989"/>
      <c r="AA155" s="989"/>
      <c r="AB155" s="990"/>
      <c r="AC155" s="926"/>
    </row>
    <row r="156" spans="1:29" s="37" customFormat="1" ht="13.7" customHeight="1" thickTop="1" thickBot="1" x14ac:dyDescent="0.45">
      <c r="A156" s="1910"/>
      <c r="B156" s="1099">
        <v>14</v>
      </c>
      <c r="C156" s="1918" t="s">
        <v>161</v>
      </c>
      <c r="D156" s="1919"/>
      <c r="E156" s="985">
        <f>IF(SUMIFS('発達障害（診断書なし・配慮あり）情報入力シート'!$BE$25:$BE$1024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6"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6" s="1025">
        <f>IF(SUMIFS('発達障害（診断書なし・配慮あり）情報入力シート'!$BE$25:$BE$1024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6" s="1026"/>
      <c r="Z156" s="989"/>
      <c r="AA156" s="989"/>
      <c r="AB156" s="990"/>
      <c r="AC156" s="926"/>
    </row>
    <row r="157" spans="1:29" s="37" customFormat="1" ht="13.7" customHeight="1" thickTop="1" thickBot="1" x14ac:dyDescent="0.45">
      <c r="A157" s="1910"/>
      <c r="B157" s="1099">
        <v>15</v>
      </c>
      <c r="C157" s="1918" t="s">
        <v>162</v>
      </c>
      <c r="D157" s="1919"/>
      <c r="E157" s="985">
        <f>IF(SUMIFS('発達障害（診断書なし・配慮あり）情報入力シート'!$BF$25:$BF$1024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7"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7" s="1025">
        <f>IF(SUMIFS('発達障害（診断書なし・配慮あり）情報入力シート'!$BF$25:$BF$1024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7" s="1026"/>
      <c r="Z157" s="989"/>
      <c r="AA157" s="989"/>
      <c r="AB157" s="990"/>
      <c r="AC157" s="926"/>
    </row>
    <row r="158" spans="1:29" s="37" customFormat="1" ht="13.7" customHeight="1" thickTop="1" thickBot="1" x14ac:dyDescent="0.45">
      <c r="A158" s="1910"/>
      <c r="B158" s="1101">
        <v>16</v>
      </c>
      <c r="C158" s="1918" t="s">
        <v>163</v>
      </c>
      <c r="D158" s="1919"/>
      <c r="E158" s="985">
        <f>IF(SUMIFS('発達障害（診断書なし・配慮あり）情報入力シート'!$BG$25:$BG$1024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8"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8" s="1025">
        <f>IF(SUMIFS('発達障害（診断書なし・配慮あり）情報入力シート'!$BG$25:$BG$1024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8" s="1026"/>
      <c r="Z158" s="989"/>
      <c r="AA158" s="989"/>
      <c r="AB158" s="990"/>
      <c r="AC158" s="926"/>
    </row>
    <row r="159" spans="1:29" s="37" customFormat="1" ht="13.7" customHeight="1" thickTop="1" thickBot="1" x14ac:dyDescent="0.45">
      <c r="A159" s="1910"/>
      <c r="B159" s="1099">
        <v>17</v>
      </c>
      <c r="C159" s="1918" t="s">
        <v>164</v>
      </c>
      <c r="D159" s="1919"/>
      <c r="E159" s="985">
        <f>IF(SUMIFS('発達障害（診断書なし・配慮あり）情報入力シート'!$BH$25:$BH$1024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59"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59" s="1025">
        <f>IF(SUMIFS('発達障害（診断書なし・配慮あり）情報入力シート'!$BH$25:$BH$1024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59" s="1026"/>
      <c r="Z159" s="989"/>
      <c r="AA159" s="989"/>
      <c r="AB159" s="990"/>
      <c r="AC159" s="926"/>
    </row>
    <row r="160" spans="1:29" s="37" customFormat="1" ht="13.7" customHeight="1" thickTop="1" thickBot="1" x14ac:dyDescent="0.45">
      <c r="A160" s="1910"/>
      <c r="B160" s="1099">
        <v>18</v>
      </c>
      <c r="C160" s="1918" t="s">
        <v>165</v>
      </c>
      <c r="D160" s="1919"/>
      <c r="E160" s="1095"/>
      <c r="F160" s="1096"/>
      <c r="G160" s="1096"/>
      <c r="H160" s="1096"/>
      <c r="I160" s="1096"/>
      <c r="J160" s="1096"/>
      <c r="K160" s="1096"/>
      <c r="L160" s="1096"/>
      <c r="M160" s="1096"/>
      <c r="N160" s="1096"/>
      <c r="O160" s="1096"/>
      <c r="P160" s="1096"/>
      <c r="Q160" s="1096"/>
      <c r="R160" s="1096"/>
      <c r="S160" s="1096"/>
      <c r="T160" s="1096"/>
      <c r="U160" s="1096"/>
      <c r="V160" s="1096"/>
      <c r="W160" s="1096"/>
      <c r="X160" s="1097"/>
      <c r="Y160" s="1028"/>
      <c r="Z160" s="982"/>
      <c r="AA160" s="982"/>
      <c r="AB160" s="983"/>
      <c r="AC160" s="926"/>
    </row>
    <row r="161" spans="1:29" s="37" customFormat="1" ht="13.7" customHeight="1" thickTop="1" thickBot="1" x14ac:dyDescent="0.45">
      <c r="A161" s="1910"/>
      <c r="B161" s="1099">
        <v>19</v>
      </c>
      <c r="C161" s="1918" t="s">
        <v>166</v>
      </c>
      <c r="D161" s="1919"/>
      <c r="E161" s="985">
        <f>IF(SUMIFS('発達障害（診断書なし・配慮あり）情報入力シート'!$BI$25:$BI$1024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1"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1" s="1025">
        <f>IF(SUMIFS('発達障害（診断書なし・配慮あり）情報入力シート'!$BI$25:$BI$1024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1" s="1026"/>
      <c r="Z161" s="989"/>
      <c r="AA161" s="989"/>
      <c r="AB161" s="990"/>
      <c r="AC161" s="926"/>
    </row>
    <row r="162" spans="1:29" s="37" customFormat="1" ht="13.7" customHeight="1" thickTop="1" thickBot="1" x14ac:dyDescent="0.45">
      <c r="A162" s="1910"/>
      <c r="B162" s="1099">
        <v>20</v>
      </c>
      <c r="C162" s="1918" t="s">
        <v>167</v>
      </c>
      <c r="D162" s="1919"/>
      <c r="E162" s="985">
        <f>IF(SUMIFS('発達障害（診断書なし・配慮あり）情報入力シート'!$BJ$25:$BJ$1024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2"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2" s="1025">
        <f>IF(SUMIFS('発達障害（診断書なし・配慮あり）情報入力シート'!$BJ$25:$BJ$1024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2" s="1026"/>
      <c r="Z162" s="989"/>
      <c r="AA162" s="989"/>
      <c r="AB162" s="990"/>
      <c r="AC162" s="926"/>
    </row>
    <row r="163" spans="1:29" s="37" customFormat="1" ht="13.7" customHeight="1" thickTop="1" thickBot="1" x14ac:dyDescent="0.45">
      <c r="A163" s="1910"/>
      <c r="B163" s="1099">
        <v>21</v>
      </c>
      <c r="C163" s="1925" t="s">
        <v>168</v>
      </c>
      <c r="D163" s="1926"/>
      <c r="E163" s="985">
        <f>IF(SUMIFS('発達障害（診断書なし・配慮あり）情報入力シート'!$BK$25:$BK$1024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3"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3" s="1025">
        <f>IF(SUMIFS('発達障害（診断書なし・配慮あり）情報入力シート'!$BK$25:$BK$1024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3" s="1026"/>
      <c r="Z163" s="989"/>
      <c r="AA163" s="989"/>
      <c r="AB163" s="990"/>
      <c r="AC163" s="926"/>
    </row>
    <row r="164" spans="1:29" s="37" customFormat="1" ht="13.7" customHeight="1" thickTop="1" thickBot="1" x14ac:dyDescent="0.45">
      <c r="A164" s="1910"/>
      <c r="B164" s="1099">
        <v>22</v>
      </c>
      <c r="C164" s="1925" t="s">
        <v>169</v>
      </c>
      <c r="D164" s="1926"/>
      <c r="E164" s="985">
        <f>IF(SUMIFS('発達障害（診断書なし・配慮あり）情報入力シート'!$BL$25:$BL$1024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4"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4" s="1025">
        <f>IF(SUMIFS('発達障害（診断書なし・配慮あり）情報入力シート'!$BL$25:$BL$1024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4" s="1026"/>
      <c r="Z164" s="989"/>
      <c r="AA164" s="989"/>
      <c r="AB164" s="990"/>
      <c r="AC164" s="926"/>
    </row>
    <row r="165" spans="1:29" s="37" customFormat="1" ht="13.7" customHeight="1" thickTop="1" thickBot="1" x14ac:dyDescent="0.45">
      <c r="A165" s="1910"/>
      <c r="B165" s="1099">
        <v>23</v>
      </c>
      <c r="C165" s="1925" t="s">
        <v>170</v>
      </c>
      <c r="D165" s="1926"/>
      <c r="E165" s="985">
        <f>IF(SUMIFS('発達障害（診断書なし・配慮あり）情報入力シート'!$BM$25:$BM$1024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5"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5" s="1025">
        <f>IF(SUMIFS('発達障害（診断書なし・配慮あり）情報入力シート'!$BM$25:$BM$1024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5" s="1026"/>
      <c r="Z165" s="989"/>
      <c r="AA165" s="989"/>
      <c r="AB165" s="990"/>
      <c r="AC165" s="926"/>
    </row>
    <row r="166" spans="1:29" s="37" customFormat="1" ht="13.7" customHeight="1" thickTop="1" thickBot="1" x14ac:dyDescent="0.45">
      <c r="A166" s="1910"/>
      <c r="B166" s="1099">
        <v>24</v>
      </c>
      <c r="C166" s="1925" t="s">
        <v>171</v>
      </c>
      <c r="D166" s="1926"/>
      <c r="E166" s="985">
        <f>IF(SUMIFS('発達障害（診断書なし・配慮あり）情報入力シート'!$BN$25:$BN$1024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6"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6" s="1025">
        <f>IF(SUMIFS('発達障害（診断書なし・配慮あり）情報入力シート'!$BN$25:$BN$1024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6" s="1026"/>
      <c r="Z166" s="989"/>
      <c r="AA166" s="989"/>
      <c r="AB166" s="990"/>
      <c r="AC166" s="926"/>
    </row>
    <row r="167" spans="1:29" s="37" customFormat="1" ht="13.7" customHeight="1" thickTop="1" thickBot="1" x14ac:dyDescent="0.45">
      <c r="A167" s="1910"/>
      <c r="B167" s="1099">
        <v>25</v>
      </c>
      <c r="C167" s="1925" t="s">
        <v>172</v>
      </c>
      <c r="D167" s="1926"/>
      <c r="E167" s="985">
        <f>IF(SUMIFS('発達障害（診断書なし・配慮あり）情報入力シート'!$BO$25:$BO$1024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7"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7" s="1025">
        <f>IF(SUMIFS('発達障害（診断書なし・配慮あり）情報入力シート'!$BO$25:$BO$1024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7" s="1026"/>
      <c r="Z167" s="989"/>
      <c r="AA167" s="989"/>
      <c r="AB167" s="990"/>
      <c r="AC167" s="926"/>
    </row>
    <row r="168" spans="1:29" s="37" customFormat="1" ht="13.7" customHeight="1" thickTop="1" thickBot="1" x14ac:dyDescent="0.45">
      <c r="A168" s="1910"/>
      <c r="B168" s="1099">
        <v>26</v>
      </c>
      <c r="C168" s="1925" t="s">
        <v>173</v>
      </c>
      <c r="D168" s="1926"/>
      <c r="E168" s="985">
        <f>IF(SUMIFS('発達障害（診断書なし・配慮あり）情報入力シート'!$BP$25:$BP$1024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8"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8" s="1025">
        <f>IF(SUMIFS('発達障害（診断書なし・配慮あり）情報入力シート'!$BP$25:$BP$1024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8" s="1026"/>
      <c r="Z168" s="989"/>
      <c r="AA168" s="989"/>
      <c r="AB168" s="990"/>
      <c r="AC168" s="926"/>
    </row>
    <row r="169" spans="1:29" s="37" customFormat="1" ht="13.7" customHeight="1" thickTop="1" thickBot="1" x14ac:dyDescent="0.45">
      <c r="A169" s="1910"/>
      <c r="B169" s="1099">
        <v>27</v>
      </c>
      <c r="C169" s="1925" t="s">
        <v>174</v>
      </c>
      <c r="D169" s="1926"/>
      <c r="E169" s="985">
        <f>IF(SUMIFS('発達障害（診断書なし・配慮あり）情報入力シート'!$BQ$25:$BQ$1024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69"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69" s="1025">
        <f>IF(SUMIFS('発達障害（診断書なし・配慮あり）情報入力シート'!$BQ$25:$BQ$1024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69" s="1026"/>
      <c r="Z169" s="989"/>
      <c r="AA169" s="989"/>
      <c r="AB169" s="990"/>
      <c r="AC169" s="926"/>
    </row>
    <row r="170" spans="1:29" s="37" customFormat="1" ht="13.7" customHeight="1" thickTop="1" thickBot="1" x14ac:dyDescent="0.45">
      <c r="A170" s="1911"/>
      <c r="B170" s="1102">
        <v>28</v>
      </c>
      <c r="C170" s="1928" t="s">
        <v>175</v>
      </c>
      <c r="D170" s="1928"/>
      <c r="E170"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70"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70" s="103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70" s="1031"/>
      <c r="Z170" s="999"/>
      <c r="AA170" s="999"/>
      <c r="AB170" s="1000"/>
      <c r="AC170" s="926"/>
    </row>
    <row r="171" spans="1:29" s="37" customFormat="1" ht="13.7" customHeight="1" thickBot="1" x14ac:dyDescent="0.45">
      <c r="A171" s="1001"/>
      <c r="B171" s="1002"/>
      <c r="C171" s="319"/>
      <c r="D171" s="319"/>
      <c r="E171" s="1003"/>
      <c r="F171" s="1003"/>
      <c r="G171" s="1003"/>
      <c r="H171" s="1003"/>
      <c r="I171" s="1003"/>
      <c r="J171" s="1003"/>
      <c r="K171" s="1003"/>
      <c r="L171" s="1003"/>
      <c r="M171" s="1003"/>
      <c r="N171" s="1003"/>
      <c r="O171" s="1003"/>
      <c r="P171" s="1004"/>
      <c r="Q171" s="1004"/>
      <c r="R171" s="1004"/>
      <c r="S171" s="1004"/>
      <c r="T171" s="1004"/>
      <c r="U171" s="1004"/>
      <c r="V171" s="1004"/>
      <c r="W171" s="1004"/>
      <c r="X171" s="1004"/>
      <c r="Y171" s="1004"/>
      <c r="Z171" s="1004"/>
      <c r="AA171" s="1004"/>
      <c r="AB171" s="1004"/>
      <c r="AC171" s="926"/>
    </row>
    <row r="172" spans="1:29" s="37" customFormat="1" ht="24.75" customHeight="1" x14ac:dyDescent="0.4">
      <c r="A172" s="2066" t="s">
        <v>553</v>
      </c>
      <c r="B172" s="2067"/>
      <c r="C172" s="2067"/>
      <c r="D172" s="2068"/>
      <c r="E172" s="2064" t="s">
        <v>658</v>
      </c>
      <c r="F172" s="2064"/>
      <c r="G172" s="2064"/>
      <c r="H172" s="2064"/>
      <c r="I172" s="2064" t="s">
        <v>659</v>
      </c>
      <c r="J172" s="2064"/>
      <c r="K172" s="2064"/>
      <c r="L172" s="2064"/>
      <c r="M172" s="2064" t="s">
        <v>660</v>
      </c>
      <c r="N172" s="2064"/>
      <c r="O172" s="2064"/>
      <c r="P172" s="2064"/>
      <c r="Q172" s="2064" t="s">
        <v>661</v>
      </c>
      <c r="R172" s="2064"/>
      <c r="S172" s="2064"/>
      <c r="T172" s="2064"/>
      <c r="U172" s="2064" t="s">
        <v>662</v>
      </c>
      <c r="V172" s="2064"/>
      <c r="W172" s="2064"/>
      <c r="X172" s="2064"/>
      <c r="Y172" s="2000"/>
      <c r="Z172" s="2000"/>
      <c r="AA172" s="2000"/>
      <c r="AB172" s="2017"/>
    </row>
    <row r="173" spans="1:29" s="37" customFormat="1" ht="60" customHeight="1" x14ac:dyDescent="0.4">
      <c r="A173" s="2069"/>
      <c r="B173" s="2070"/>
      <c r="C173" s="2070"/>
      <c r="D173" s="2071"/>
      <c r="E173" s="1103" t="s">
        <v>14</v>
      </c>
      <c r="F173" s="1104" t="s">
        <v>9</v>
      </c>
      <c r="G173" s="1104" t="s">
        <v>11</v>
      </c>
      <c r="H173" s="1105" t="s">
        <v>546</v>
      </c>
      <c r="I173" s="1103" t="s">
        <v>14</v>
      </c>
      <c r="J173" s="1104" t="s">
        <v>9</v>
      </c>
      <c r="K173" s="1104" t="s">
        <v>11</v>
      </c>
      <c r="L173" s="1105" t="s">
        <v>546</v>
      </c>
      <c r="M173" s="1103" t="s">
        <v>14</v>
      </c>
      <c r="N173" s="1104" t="s">
        <v>9</v>
      </c>
      <c r="O173" s="1104" t="s">
        <v>11</v>
      </c>
      <c r="P173" s="1105" t="s">
        <v>546</v>
      </c>
      <c r="Q173" s="1103" t="s">
        <v>14</v>
      </c>
      <c r="R173" s="1104" t="s">
        <v>9</v>
      </c>
      <c r="S173" s="1104" t="s">
        <v>11</v>
      </c>
      <c r="T173" s="1105" t="s">
        <v>546</v>
      </c>
      <c r="U173" s="1103" t="s">
        <v>14</v>
      </c>
      <c r="V173" s="1104" t="s">
        <v>9</v>
      </c>
      <c r="W173" s="1104" t="s">
        <v>11</v>
      </c>
      <c r="X173" s="1105" t="s">
        <v>546</v>
      </c>
      <c r="Y173" s="1008"/>
      <c r="Z173" s="1009"/>
      <c r="AA173" s="1009"/>
      <c r="AB173" s="1010"/>
    </row>
    <row r="174" spans="1:29" s="37" customFormat="1" ht="13.7" customHeight="1" thickBot="1" x14ac:dyDescent="0.45">
      <c r="A174" s="2072" t="s">
        <v>547</v>
      </c>
      <c r="B174" s="2073"/>
      <c r="C174" s="2073"/>
      <c r="D174" s="2073"/>
      <c r="E174" s="1106">
        <f t="shared" ref="E174:X174" si="2">E139</f>
        <v>0</v>
      </c>
      <c r="F174" s="1107">
        <f t="shared" si="2"/>
        <v>0</v>
      </c>
      <c r="G174" s="1107">
        <f t="shared" si="2"/>
        <v>0</v>
      </c>
      <c r="H174" s="1108">
        <f t="shared" si="2"/>
        <v>0</v>
      </c>
      <c r="I174" s="1106">
        <f t="shared" si="2"/>
        <v>0</v>
      </c>
      <c r="J174" s="1107">
        <f t="shared" si="2"/>
        <v>0</v>
      </c>
      <c r="K174" s="1107">
        <f t="shared" si="2"/>
        <v>0</v>
      </c>
      <c r="L174" s="1108">
        <f t="shared" si="2"/>
        <v>0</v>
      </c>
      <c r="M174" s="1106">
        <f t="shared" si="2"/>
        <v>0</v>
      </c>
      <c r="N174" s="1107">
        <f t="shared" si="2"/>
        <v>0</v>
      </c>
      <c r="O174" s="1107">
        <f t="shared" si="2"/>
        <v>0</v>
      </c>
      <c r="P174" s="1108">
        <f t="shared" si="2"/>
        <v>0</v>
      </c>
      <c r="Q174" s="1106">
        <f t="shared" si="2"/>
        <v>0</v>
      </c>
      <c r="R174" s="1107">
        <f t="shared" si="2"/>
        <v>0</v>
      </c>
      <c r="S174" s="1107">
        <f t="shared" si="2"/>
        <v>0</v>
      </c>
      <c r="T174" s="1108">
        <f t="shared" si="2"/>
        <v>0</v>
      </c>
      <c r="U174" s="1106">
        <f t="shared" si="2"/>
        <v>0</v>
      </c>
      <c r="V174" s="1107">
        <f t="shared" si="2"/>
        <v>0</v>
      </c>
      <c r="W174" s="1107">
        <f t="shared" si="2"/>
        <v>0</v>
      </c>
      <c r="X174" s="1108">
        <f t="shared" si="2"/>
        <v>0</v>
      </c>
      <c r="Y174" s="1014"/>
      <c r="Z174" s="1015"/>
      <c r="AA174" s="1015"/>
      <c r="AB174" s="1016"/>
    </row>
    <row r="175" spans="1:29" s="37" customFormat="1" ht="13.7" customHeight="1" thickBot="1" x14ac:dyDescent="0.45">
      <c r="A175" s="1909" t="s">
        <v>431</v>
      </c>
      <c r="B175" s="1109">
        <v>1</v>
      </c>
      <c r="C175" s="2074" t="s">
        <v>557</v>
      </c>
      <c r="D175" s="817" t="s">
        <v>177</v>
      </c>
      <c r="E175" s="1018">
        <f>IF(SUMIFS('発達障害（診断書なし・配慮あり）情報入力シート'!$BT$25:$BT$1024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75"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75" s="1020">
        <f>IF(SUMIFS('発達障害（診断書なし・配慮あり）情報入力シート'!$BT$25:$BT$1024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75" s="1021"/>
      <c r="Z175" s="1022"/>
      <c r="AA175" s="1022"/>
      <c r="AB175" s="1023"/>
    </row>
    <row r="176" spans="1:29" s="37" customFormat="1" ht="13.7" customHeight="1" thickTop="1" thickBot="1" x14ac:dyDescent="0.45">
      <c r="A176" s="1910"/>
      <c r="B176" s="1110">
        <v>2</v>
      </c>
      <c r="C176" s="2075"/>
      <c r="D176" s="817" t="s">
        <v>178</v>
      </c>
      <c r="E176" s="985">
        <f>IF(SUMIFS('発達障害（診断書なし・配慮あり）情報入力シート'!$BU$25:$BU$1024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76"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76" s="1025">
        <f>IF(SUMIFS('発達障害（診断書なし・配慮あり）情報入力シート'!$BU$25:$BU$1024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76" s="1026"/>
      <c r="Z176" s="989"/>
      <c r="AA176" s="989"/>
      <c r="AB176" s="990"/>
    </row>
    <row r="177" spans="1:29" s="37" customFormat="1" ht="13.7" customHeight="1" thickTop="1" thickBot="1" x14ac:dyDescent="0.45">
      <c r="A177" s="1910"/>
      <c r="B177" s="1110">
        <v>3</v>
      </c>
      <c r="C177" s="2075"/>
      <c r="D177" s="817" t="s">
        <v>179</v>
      </c>
      <c r="E177" s="985">
        <f>IF(SUMIFS('発達障害（診断書なし・配慮あり）情報入力シート'!$BV$25:$BV$1024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77"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77" s="1025">
        <f>IF(SUMIFS('発達障害（診断書なし・配慮あり）情報入力シート'!$BV$25:$BV$1024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77" s="1026"/>
      <c r="Z177" s="989"/>
      <c r="AA177" s="989"/>
      <c r="AB177" s="990"/>
    </row>
    <row r="178" spans="1:29" s="37" customFormat="1" ht="13.7" customHeight="1" thickTop="1" thickBot="1" x14ac:dyDescent="0.45">
      <c r="A178" s="1910"/>
      <c r="B178" s="1110">
        <v>4</v>
      </c>
      <c r="C178" s="2076"/>
      <c r="D178" s="817" t="s">
        <v>180</v>
      </c>
      <c r="E178" s="985">
        <f>IF(SUMIFS('発達障害（診断書なし・配慮あり）情報入力シート'!$BW$25:$BW$1024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78"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78" s="1025">
        <f>IF(SUMIFS('発達障害（診断書なし・配慮あり）情報入力シート'!$BW$25:$BW$1024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78" s="1026"/>
      <c r="Z178" s="989"/>
      <c r="AA178" s="989"/>
      <c r="AB178" s="990"/>
    </row>
    <row r="179" spans="1:29" s="37" customFormat="1" ht="13.7" customHeight="1" thickTop="1" thickBot="1" x14ac:dyDescent="0.45">
      <c r="A179" s="1910"/>
      <c r="B179" s="1110">
        <v>5</v>
      </c>
      <c r="C179" s="2077" t="s">
        <v>558</v>
      </c>
      <c r="D179" s="817" t="s">
        <v>181</v>
      </c>
      <c r="E179" s="985">
        <f>IF(SUMIFS('発達障害（診断書なし・配慮あり）情報入力シート'!$BX$25:$BX$1024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79"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79" s="1025">
        <f>IF(SUMIFS('発達障害（診断書なし・配慮あり）情報入力シート'!$BX$25:$BX$1024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79" s="1026"/>
      <c r="Z179" s="989"/>
      <c r="AA179" s="989"/>
      <c r="AB179" s="990"/>
    </row>
    <row r="180" spans="1:29" s="37" customFormat="1" ht="13.7" customHeight="1" thickTop="1" thickBot="1" x14ac:dyDescent="0.45">
      <c r="A180" s="1910"/>
      <c r="B180" s="1110">
        <v>6</v>
      </c>
      <c r="C180" s="2075"/>
      <c r="D180" s="817" t="s">
        <v>182</v>
      </c>
      <c r="E180" s="985">
        <f>IF(SUMIFS('発達障害（診断書なし・配慮あり）情報入力シート'!$BY$25:$BY$1024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0"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0" s="1025">
        <f>IF(SUMIFS('発達障害（診断書なし・配慮あり）情報入力シート'!$BY$25:$BY$1024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0" s="1026"/>
      <c r="Z180" s="989"/>
      <c r="AA180" s="989"/>
      <c r="AB180" s="990"/>
    </row>
    <row r="181" spans="1:29" s="37" customFormat="1" ht="13.7" customHeight="1" thickTop="1" thickBot="1" x14ac:dyDescent="0.45">
      <c r="A181" s="1910"/>
      <c r="B181" s="1110">
        <v>7</v>
      </c>
      <c r="C181" s="2076"/>
      <c r="D181" s="817" t="s">
        <v>183</v>
      </c>
      <c r="E181" s="985">
        <f>IF(SUMIFS('発達障害（診断書なし・配慮あり）情報入力シート'!$BZ$25:$BZ$1024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1"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1" s="1025">
        <f>IF(SUMIFS('発達障害（診断書なし・配慮あり）情報入力シート'!$BZ$25:$BZ$1024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1" s="1026"/>
      <c r="Z181" s="989"/>
      <c r="AA181" s="989"/>
      <c r="AB181" s="990"/>
    </row>
    <row r="182" spans="1:29" s="37" customFormat="1" ht="13.7" customHeight="1" thickTop="1" thickBot="1" x14ac:dyDescent="0.45">
      <c r="A182" s="1910"/>
      <c r="B182" s="1110">
        <v>8</v>
      </c>
      <c r="C182" s="2077" t="s">
        <v>559</v>
      </c>
      <c r="D182" s="817" t="s">
        <v>184</v>
      </c>
      <c r="E182" s="985">
        <f>IF(SUMIFS('発達障害（診断書なし・配慮あり）情報入力シート'!$CA$25:$CA$1024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2"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2" s="1025">
        <f>IF(SUMIFS('発達障害（診断書なし・配慮あり）情報入力シート'!$CA$25:$CA$1024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2" s="1026"/>
      <c r="Z182" s="989"/>
      <c r="AA182" s="989"/>
      <c r="AB182" s="990"/>
    </row>
    <row r="183" spans="1:29" s="37" customFormat="1" ht="13.7" customHeight="1" thickTop="1" thickBot="1" x14ac:dyDescent="0.45">
      <c r="A183" s="1910"/>
      <c r="B183" s="1110">
        <v>9</v>
      </c>
      <c r="C183" s="2075"/>
      <c r="D183" s="817" t="s">
        <v>185</v>
      </c>
      <c r="E183" s="985">
        <f>IF(SUMIFS('発達障害（診断書なし・配慮あり）情報入力シート'!$CB$25:$CB$1024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3"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3" s="1025">
        <f>IF(SUMIFS('発達障害（診断書なし・配慮あり）情報入力シート'!$CB$25:$CB$1024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3" s="1026"/>
      <c r="Z183" s="989"/>
      <c r="AA183" s="989"/>
      <c r="AB183" s="990"/>
    </row>
    <row r="184" spans="1:29" s="37" customFormat="1" ht="13.7" customHeight="1" thickTop="1" thickBot="1" x14ac:dyDescent="0.45">
      <c r="A184" s="1910"/>
      <c r="B184" s="1110">
        <v>10</v>
      </c>
      <c r="C184" s="2075"/>
      <c r="D184" s="817" t="s">
        <v>186</v>
      </c>
      <c r="E184" s="985">
        <f>IF(SUMIFS('発達障害（診断書なし・配慮あり）情報入力シート'!$CC$25:$CC$1024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4"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4" s="1025">
        <f>IF(SUMIFS('発達障害（診断書なし・配慮あり）情報入力シート'!$CC$25:$CC$1024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4" s="1026"/>
      <c r="Z184" s="989"/>
      <c r="AA184" s="989"/>
      <c r="AB184" s="990"/>
    </row>
    <row r="185" spans="1:29" s="37" customFormat="1" ht="13.7" customHeight="1" thickTop="1" thickBot="1" x14ac:dyDescent="0.45">
      <c r="A185" s="1910"/>
      <c r="B185" s="1110">
        <v>11</v>
      </c>
      <c r="C185" s="2075"/>
      <c r="D185" s="817" t="s">
        <v>187</v>
      </c>
      <c r="E185" s="985">
        <f>IF(SUMIFS('発達障害（診断書なし・配慮あり）情報入力シート'!$CD$25:$CD$1024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5"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5" s="1025">
        <f>IF(SUMIFS('発達障害（診断書なし・配慮あり）情報入力シート'!$CD$25:$CD$1024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5" s="1026"/>
      <c r="Z185" s="989"/>
      <c r="AA185" s="989"/>
      <c r="AB185" s="990"/>
      <c r="AC185" s="926"/>
    </row>
    <row r="186" spans="1:29" s="37" customFormat="1" ht="13.7" customHeight="1" thickTop="1" thickBot="1" x14ac:dyDescent="0.45">
      <c r="A186" s="1910"/>
      <c r="B186" s="1110">
        <v>12</v>
      </c>
      <c r="C186" s="2075"/>
      <c r="D186" s="817" t="s">
        <v>188</v>
      </c>
      <c r="E186" s="1095"/>
      <c r="F186" s="1096"/>
      <c r="G186" s="1096"/>
      <c r="H186" s="1096"/>
      <c r="I186" s="1096"/>
      <c r="J186" s="1096"/>
      <c r="K186" s="1096"/>
      <c r="L186" s="1096"/>
      <c r="M186" s="1096"/>
      <c r="N186" s="1096"/>
      <c r="O186" s="1096"/>
      <c r="P186" s="1096"/>
      <c r="Q186" s="1096"/>
      <c r="R186" s="1096"/>
      <c r="S186" s="1096"/>
      <c r="T186" s="1096"/>
      <c r="U186" s="1096"/>
      <c r="V186" s="1096"/>
      <c r="W186" s="1096"/>
      <c r="X186" s="1097"/>
      <c r="Y186" s="1028"/>
      <c r="Z186" s="982"/>
      <c r="AA186" s="982"/>
      <c r="AB186" s="983"/>
      <c r="AC186" s="926"/>
    </row>
    <row r="187" spans="1:29" s="37" customFormat="1" ht="13.7" customHeight="1" thickTop="1" thickBot="1" x14ac:dyDescent="0.45">
      <c r="A187" s="1910"/>
      <c r="B187" s="1110">
        <v>13</v>
      </c>
      <c r="C187" s="2076"/>
      <c r="D187" s="817" t="s">
        <v>189</v>
      </c>
      <c r="E187" s="985">
        <f>IF(SUMIFS('発達障害（診断書なし・配慮あり）情報入力シート'!$CE$25:$CE$1024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7"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7" s="1025">
        <f>IF(SUMIFS('発達障害（診断書なし・配慮あり）情報入力シート'!$CE$25:$CE$1024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7" s="1026"/>
      <c r="Z187" s="989"/>
      <c r="AA187" s="989"/>
      <c r="AB187" s="990"/>
      <c r="AC187" s="926"/>
    </row>
    <row r="188" spans="1:29" s="37" customFormat="1" ht="13.7" customHeight="1" thickTop="1" thickBot="1" x14ac:dyDescent="0.45">
      <c r="A188" s="1910"/>
      <c r="B188" s="1110">
        <v>14</v>
      </c>
      <c r="C188" s="2077" t="s">
        <v>560</v>
      </c>
      <c r="D188" s="820" t="s">
        <v>190</v>
      </c>
      <c r="E188" s="985">
        <f>IF(SUMIFS('発達障害（診断書なし・配慮あり）情報入力シート'!$CF$25:$CF$1024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8"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8" s="1025">
        <f>IF(SUMIFS('発達障害（診断書なし・配慮あり）情報入力シート'!$CF$25:$CF$1024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8" s="1026"/>
      <c r="Z188" s="989"/>
      <c r="AA188" s="989"/>
      <c r="AB188" s="990"/>
      <c r="AC188" s="926"/>
    </row>
    <row r="189" spans="1:29" s="37" customFormat="1" ht="13.7" customHeight="1" thickTop="1" thickBot="1" x14ac:dyDescent="0.45">
      <c r="A189" s="1910"/>
      <c r="B189" s="1110">
        <v>15</v>
      </c>
      <c r="C189" s="2075"/>
      <c r="D189" s="820" t="s">
        <v>191</v>
      </c>
      <c r="E189" s="985">
        <f>IF(SUMIFS('発達障害（診断書なし・配慮あり）情報入力シート'!$CG$25:$CG$1024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89"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89" s="1025">
        <f>IF(SUMIFS('発達障害（診断書なし・配慮あり）情報入力シート'!$CG$25:$CG$1024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89" s="1026"/>
      <c r="Z189" s="989"/>
      <c r="AA189" s="989"/>
      <c r="AB189" s="990"/>
      <c r="AC189" s="926"/>
    </row>
    <row r="190" spans="1:29" s="37" customFormat="1" ht="13.7" customHeight="1" thickTop="1" thickBot="1" x14ac:dyDescent="0.45">
      <c r="A190" s="1910"/>
      <c r="B190" s="1110">
        <v>16</v>
      </c>
      <c r="C190" s="2075"/>
      <c r="D190" s="820" t="s">
        <v>192</v>
      </c>
      <c r="E190" s="985">
        <f>IF(SUMIFS('発達障害（診断書なし・配慮あり）情報入力シート'!$CH$25:$CH$1024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90"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90" s="1025">
        <f>IF(SUMIFS('発達障害（診断書なし・配慮あり）情報入力シート'!$CH$25:$CH$1024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90" s="1026"/>
      <c r="Z190" s="989"/>
      <c r="AA190" s="989"/>
      <c r="AB190" s="990"/>
      <c r="AC190" s="926"/>
    </row>
    <row r="191" spans="1:29" s="37" customFormat="1" ht="13.7" customHeight="1" thickTop="1" thickBot="1" x14ac:dyDescent="0.45">
      <c r="A191" s="1910"/>
      <c r="B191" s="1110">
        <v>17</v>
      </c>
      <c r="C191" s="2075"/>
      <c r="D191" s="820" t="s">
        <v>2820</v>
      </c>
      <c r="E191" s="985">
        <f>IF(SUMIFS('発達障害（診断書なし・配慮あり）情報入力シート'!$CI$25:$CI$1024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91"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91" s="1025">
        <f>IF(SUMIFS('発達障害（診断書なし・配慮あり）情報入力シート'!$CI$25:$CI$1024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91" s="1026"/>
      <c r="Z191" s="989"/>
      <c r="AA191" s="989"/>
      <c r="AB191" s="990"/>
      <c r="AC191" s="926"/>
    </row>
    <row r="192" spans="1:29" s="37" customFormat="1" ht="13.7" customHeight="1" thickTop="1" thickBot="1" x14ac:dyDescent="0.45">
      <c r="A192" s="1910"/>
      <c r="B192" s="1110">
        <v>18</v>
      </c>
      <c r="C192" s="2076"/>
      <c r="D192" s="817" t="s">
        <v>194</v>
      </c>
      <c r="E192" s="985">
        <f>IF(SUMIFS('発達障害（診断書なし・配慮あり）情報入力シート'!$CJ$25:$CJ$1024,'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92"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92" s="1025">
        <f>IF(SUMIFS('発達障害（診断書なし・配慮あり）情報入力シート'!$CJ$25:$CJ$1024,'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92" s="1026"/>
      <c r="Z192" s="989"/>
      <c r="AA192" s="989"/>
      <c r="AB192" s="990"/>
      <c r="AC192" s="926"/>
    </row>
    <row r="193" spans="1:39" s="37" customFormat="1" ht="13.7" customHeight="1" thickTop="1" thickBot="1" x14ac:dyDescent="0.45">
      <c r="A193" s="1911"/>
      <c r="B193" s="1111">
        <v>19</v>
      </c>
      <c r="C193" s="1916" t="s">
        <v>195</v>
      </c>
      <c r="D193" s="1917"/>
      <c r="E193"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193"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193" s="103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193" s="1031"/>
      <c r="Z193" s="999"/>
      <c r="AA193" s="999"/>
      <c r="AB193" s="1000"/>
      <c r="AC193" s="926"/>
    </row>
    <row r="194" spans="1:39" ht="18.75" customHeight="1" x14ac:dyDescent="0.4">
      <c r="A194" s="1395" t="s">
        <v>585</v>
      </c>
      <c r="B194" s="1395"/>
      <c r="C194" s="1395"/>
      <c r="D194" s="1395"/>
      <c r="E194" s="1395"/>
      <c r="F194" s="1395"/>
      <c r="G194" s="1395"/>
      <c r="H194" s="1395"/>
      <c r="I194" s="1395"/>
      <c r="J194" s="1395"/>
      <c r="K194" s="1395"/>
      <c r="L194" s="1395"/>
      <c r="M194" s="1395"/>
      <c r="N194" s="1395"/>
      <c r="O194" s="1395"/>
      <c r="P194" s="1395"/>
      <c r="Q194" s="1395"/>
      <c r="R194" s="1395"/>
      <c r="S194" s="1395"/>
      <c r="T194" s="1395"/>
      <c r="U194" s="1395"/>
      <c r="V194" s="1395"/>
      <c r="W194" s="1395"/>
      <c r="X194" s="1395"/>
      <c r="Y194" s="1395"/>
      <c r="Z194" s="1395"/>
      <c r="AA194" s="1395"/>
      <c r="AB194" s="1395"/>
      <c r="AD194" s="928"/>
      <c r="AE194" s="44"/>
      <c r="AF194" s="44"/>
      <c r="AG194" s="44"/>
      <c r="AH194" s="44"/>
      <c r="AI194" s="44"/>
      <c r="AJ194" s="44"/>
      <c r="AK194" s="44"/>
      <c r="AL194" s="44"/>
      <c r="AM194" s="44"/>
    </row>
    <row r="195" spans="1:39" s="37" customFormat="1" ht="19.5" customHeight="1" thickBot="1" x14ac:dyDescent="0.45">
      <c r="A195" s="933" t="s">
        <v>671</v>
      </c>
      <c r="B195" s="934"/>
      <c r="C195" s="934"/>
      <c r="D195" s="934"/>
      <c r="E195" s="934"/>
      <c r="F195" s="934"/>
      <c r="G195" s="934"/>
      <c r="H195" s="934"/>
      <c r="I195" s="934"/>
      <c r="J195" s="934"/>
      <c r="K195" s="934"/>
      <c r="L195" s="934"/>
      <c r="M195" s="934"/>
      <c r="N195" s="934"/>
      <c r="O195" s="934"/>
      <c r="P195" s="934"/>
      <c r="Q195" s="934"/>
      <c r="R195" s="934"/>
      <c r="V195" s="926"/>
      <c r="W195" s="926"/>
      <c r="X195" s="926"/>
      <c r="Y195" s="926"/>
      <c r="Z195" s="926"/>
      <c r="AA195" s="926"/>
      <c r="AB195" s="926"/>
      <c r="AC195" s="926"/>
      <c r="AD195" s="926"/>
    </row>
    <row r="196" spans="1:39" s="37" customFormat="1" ht="28.5" customHeight="1" x14ac:dyDescent="0.4">
      <c r="A196" s="2066" t="s">
        <v>542</v>
      </c>
      <c r="B196" s="2067"/>
      <c r="C196" s="2067"/>
      <c r="D196" s="2068"/>
      <c r="E196" s="2064" t="s">
        <v>657</v>
      </c>
      <c r="F196" s="2064"/>
      <c r="G196" s="2064"/>
      <c r="H196" s="2064"/>
      <c r="I196" s="2000"/>
      <c r="J196" s="2000"/>
      <c r="K196" s="2000"/>
      <c r="L196" s="2000"/>
      <c r="M196" s="2064" t="s">
        <v>58</v>
      </c>
      <c r="N196" s="2064"/>
      <c r="O196" s="2064"/>
      <c r="P196" s="2064"/>
      <c r="Q196" s="2064" t="s">
        <v>60</v>
      </c>
      <c r="R196" s="2064"/>
      <c r="S196" s="2064"/>
      <c r="T196" s="2064"/>
      <c r="U196" s="2064" t="s">
        <v>62</v>
      </c>
      <c r="V196" s="2064"/>
      <c r="W196" s="2064"/>
      <c r="X196" s="2064"/>
      <c r="Y196" s="2064" t="s">
        <v>64</v>
      </c>
      <c r="Z196" s="2064"/>
      <c r="AA196" s="2064"/>
      <c r="AB196" s="2065"/>
      <c r="AC196" s="926"/>
    </row>
    <row r="197" spans="1:39" s="37" customFormat="1" ht="60" customHeight="1" thickBot="1" x14ac:dyDescent="0.45">
      <c r="A197" s="2069"/>
      <c r="B197" s="2070"/>
      <c r="C197" s="2070"/>
      <c r="D197" s="2071"/>
      <c r="E197" s="1076" t="s">
        <v>14</v>
      </c>
      <c r="F197" s="1077" t="s">
        <v>9</v>
      </c>
      <c r="G197" s="1077" t="s">
        <v>11</v>
      </c>
      <c r="H197" s="1078" t="s">
        <v>546</v>
      </c>
      <c r="I197" s="938"/>
      <c r="J197" s="939"/>
      <c r="K197" s="939"/>
      <c r="L197" s="1032"/>
      <c r="M197" s="1076" t="s">
        <v>14</v>
      </c>
      <c r="N197" s="1077" t="s">
        <v>9</v>
      </c>
      <c r="O197" s="1077" t="s">
        <v>11</v>
      </c>
      <c r="P197" s="1078" t="s">
        <v>546</v>
      </c>
      <c r="Q197" s="1076" t="s">
        <v>14</v>
      </c>
      <c r="R197" s="1077" t="s">
        <v>9</v>
      </c>
      <c r="S197" s="1077" t="s">
        <v>11</v>
      </c>
      <c r="T197" s="1078" t="s">
        <v>546</v>
      </c>
      <c r="U197" s="1076" t="s">
        <v>14</v>
      </c>
      <c r="V197" s="1077" t="s">
        <v>9</v>
      </c>
      <c r="W197" s="1077" t="s">
        <v>11</v>
      </c>
      <c r="X197" s="1078" t="s">
        <v>546</v>
      </c>
      <c r="Y197" s="1076" t="s">
        <v>14</v>
      </c>
      <c r="Z197" s="1077" t="s">
        <v>9</v>
      </c>
      <c r="AA197" s="1077" t="s">
        <v>11</v>
      </c>
      <c r="AB197" s="1112" t="s">
        <v>546</v>
      </c>
      <c r="AC197" s="926"/>
    </row>
    <row r="198" spans="1:39" s="37" customFormat="1" ht="13.7" customHeight="1" thickBot="1" x14ac:dyDescent="0.45">
      <c r="A198" s="2072" t="s">
        <v>547</v>
      </c>
      <c r="B198" s="2073"/>
      <c r="C198" s="2073"/>
      <c r="D198" s="2078"/>
      <c r="E198" s="1034">
        <f>SUMIFS('※集計※発達障害（診断書無・配慮有）情報入力シート'!$K$25:$K$1024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f>
        <v>0</v>
      </c>
      <c r="F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f>
        <v>0</v>
      </c>
      <c r="G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f>
        <v>0</v>
      </c>
      <c r="H198"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f>
        <v>0</v>
      </c>
      <c r="I198" s="1037"/>
      <c r="J198" s="1038"/>
      <c r="K198" s="1038"/>
      <c r="L198" s="1039"/>
      <c r="M198"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f>
        <v>0</v>
      </c>
      <c r="N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f>
        <v>0</v>
      </c>
      <c r="O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f>
        <v>0</v>
      </c>
      <c r="P198"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f>
        <v>0</v>
      </c>
      <c r="Q198"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f>
        <v>0</v>
      </c>
      <c r="R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f>
        <v>0</v>
      </c>
      <c r="S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f>
        <v>0</v>
      </c>
      <c r="T198"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f>
        <v>0</v>
      </c>
      <c r="U198"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f>
        <v>0</v>
      </c>
      <c r="V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f>
        <v>0</v>
      </c>
      <c r="W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f>
        <v>0</v>
      </c>
      <c r="X198" s="1036">
        <f>SUMIFS('※集計※発達障害（診断書無・配慮有）情報入力シート'!$K$25:$K$1024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f>
        <v>0</v>
      </c>
      <c r="Y198" s="1040">
        <f>SUMIFS('※集計※発達障害（診断書無・配慮有）情報入力シート'!$K$25:$K$1024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f>
        <v>0</v>
      </c>
      <c r="Z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f>
        <v>0</v>
      </c>
      <c r="AA198" s="1035">
        <f>SUMIFS('※集計※発達障害（診断書無・配慮有）情報入力シート'!$K$25:$K$1024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f>
        <v>0</v>
      </c>
      <c r="AB198" s="1041">
        <f>SUMIFS('※集計※発達障害（診断書無・配慮有）情報入力シート'!$K$25:$K$1024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f>
        <v>0</v>
      </c>
      <c r="AC198" s="926"/>
    </row>
    <row r="199" spans="1:39" s="37" customFormat="1" ht="13.7" hidden="1" customHeight="1" x14ac:dyDescent="0.4">
      <c r="A199" s="1083"/>
      <c r="B199" s="2079" t="s">
        <v>628</v>
      </c>
      <c r="C199" s="2080"/>
      <c r="D199" s="2080"/>
      <c r="E199" s="1042"/>
      <c r="F199" s="1043"/>
      <c r="G199" s="1043"/>
      <c r="H199" s="1044"/>
      <c r="I199" s="1045"/>
      <c r="J199" s="1046"/>
      <c r="K199" s="1046"/>
      <c r="L199" s="1047"/>
      <c r="M199" s="1048"/>
      <c r="N199" s="1043"/>
      <c r="O199" s="1043"/>
      <c r="P199" s="1044"/>
      <c r="Q199" s="1048"/>
      <c r="R199" s="1043"/>
      <c r="S199" s="1043"/>
      <c r="T199" s="1044"/>
      <c r="U199" s="1048"/>
      <c r="V199" s="1043"/>
      <c r="W199" s="1043"/>
      <c r="X199" s="1044"/>
      <c r="Y199" s="1049"/>
      <c r="Z199" s="1043"/>
      <c r="AA199" s="1043"/>
      <c r="AB199" s="1050"/>
      <c r="AC199" s="926"/>
    </row>
    <row r="200" spans="1:39" s="37" customFormat="1" ht="13.7" hidden="1" customHeight="1" x14ac:dyDescent="0.4">
      <c r="A200" s="1083"/>
      <c r="B200" s="2081" t="s">
        <v>548</v>
      </c>
      <c r="C200" s="2082"/>
      <c r="D200" s="2082"/>
      <c r="E200" s="1051"/>
      <c r="F200" s="1052"/>
      <c r="G200" s="1052"/>
      <c r="H200" s="1053"/>
      <c r="I200" s="1054"/>
      <c r="J200" s="1055"/>
      <c r="K200" s="1055"/>
      <c r="L200" s="1056"/>
      <c r="M200" s="1057"/>
      <c r="N200" s="1052"/>
      <c r="O200" s="1052"/>
      <c r="P200" s="1053"/>
      <c r="Q200" s="1057"/>
      <c r="R200" s="1052"/>
      <c r="S200" s="1052"/>
      <c r="T200" s="1053"/>
      <c r="U200" s="1057"/>
      <c r="V200" s="1052"/>
      <c r="W200" s="1052"/>
      <c r="X200" s="1053"/>
      <c r="Y200" s="1058"/>
      <c r="Z200" s="1052"/>
      <c r="AA200" s="1052"/>
      <c r="AB200" s="1059"/>
      <c r="AC200" s="926"/>
    </row>
    <row r="201" spans="1:39" s="37" customFormat="1" ht="13.7" hidden="1" customHeight="1" thickBot="1" x14ac:dyDescent="0.45">
      <c r="A201" s="1090"/>
      <c r="B201" s="2083" t="s">
        <v>344</v>
      </c>
      <c r="C201" s="2084"/>
      <c r="D201" s="2084"/>
      <c r="E201" s="1060"/>
      <c r="F201" s="1061"/>
      <c r="G201" s="1061"/>
      <c r="H201" s="1062"/>
      <c r="I201" s="1063"/>
      <c r="J201" s="1064"/>
      <c r="K201" s="1064"/>
      <c r="L201" s="1065"/>
      <c r="M201" s="1066"/>
      <c r="N201" s="1061"/>
      <c r="O201" s="1061"/>
      <c r="P201" s="1062"/>
      <c r="Q201" s="1066"/>
      <c r="R201" s="1061"/>
      <c r="S201" s="1061"/>
      <c r="T201" s="1062"/>
      <c r="U201" s="1066"/>
      <c r="V201" s="1061"/>
      <c r="W201" s="1061"/>
      <c r="X201" s="1062"/>
      <c r="Y201" s="1067"/>
      <c r="Z201" s="1061"/>
      <c r="AA201" s="1061"/>
      <c r="AB201" s="1068"/>
      <c r="AC201" s="926"/>
    </row>
    <row r="202" spans="1:39" s="37" customFormat="1" ht="13.7" customHeight="1" thickTop="1" thickBot="1" x14ac:dyDescent="0.45">
      <c r="A202" s="1909" t="s">
        <v>86</v>
      </c>
      <c r="B202" s="1094">
        <v>1</v>
      </c>
      <c r="C202" s="2085" t="s">
        <v>148</v>
      </c>
      <c r="D202" s="2086"/>
      <c r="E202" s="1095"/>
      <c r="F202" s="1096"/>
      <c r="G202" s="1096"/>
      <c r="H202" s="1096"/>
      <c r="I202" s="982"/>
      <c r="J202" s="982"/>
      <c r="K202" s="982"/>
      <c r="L202" s="982"/>
      <c r="M202" s="1096"/>
      <c r="N202" s="1096"/>
      <c r="O202" s="1096"/>
      <c r="P202" s="1096"/>
      <c r="Q202" s="1096"/>
      <c r="R202" s="1096"/>
      <c r="S202" s="1096"/>
      <c r="T202" s="1096"/>
      <c r="U202" s="1096"/>
      <c r="V202" s="1096"/>
      <c r="W202" s="1096"/>
      <c r="X202" s="1096"/>
      <c r="Y202" s="1096"/>
      <c r="Z202" s="1096"/>
      <c r="AA202" s="1096"/>
      <c r="AB202" s="1113"/>
    </row>
    <row r="203" spans="1:39" s="37" customFormat="1" ht="13.7" customHeight="1" thickTop="1" thickBot="1" x14ac:dyDescent="0.45">
      <c r="A203" s="1910"/>
      <c r="B203" s="1098">
        <v>2</v>
      </c>
      <c r="C203" s="1918" t="s">
        <v>149</v>
      </c>
      <c r="D203" s="1919"/>
      <c r="E203" s="985">
        <f>IF(SUMIFS('発達障害（診断書なし・配慮あり）情報入力シート'!$AT$25:$AT$1024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03" s="989"/>
      <c r="J203" s="989"/>
      <c r="K203" s="989"/>
      <c r="L203" s="989"/>
      <c r="M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03" s="986">
        <f>IF(SUMIFS('発達障害（診断書なし・配慮あり）情報入力シート'!$AT$25:$AT$1024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03" s="987">
        <f>IF(SUMIFS('発達障害（診断書なし・配慮あり）情報入力シート'!$AT$25:$AT$1024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04" spans="1:39" s="37" customFormat="1" ht="13.7" customHeight="1" thickTop="1" thickBot="1" x14ac:dyDescent="0.45">
      <c r="A204" s="1910"/>
      <c r="B204" s="1098">
        <v>3</v>
      </c>
      <c r="C204" s="1933" t="s">
        <v>150</v>
      </c>
      <c r="D204" s="1934"/>
      <c r="E204" s="985">
        <f>IF(SUMIFS('発達障害（診断書なし・配慮あり）情報入力シート'!$AU$25:$AU$1024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04" s="989"/>
      <c r="J204" s="989"/>
      <c r="K204" s="989"/>
      <c r="L204" s="989"/>
      <c r="M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04" s="986">
        <f>IF(SUMIFS('発達障害（診断書なし・配慮あり）情報入力シート'!$AU$25:$AU$1024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04" s="987">
        <f>IF(SUMIFS('発達障害（診断書なし・配慮あり）情報入力シート'!$AU$25:$AU$1024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05" spans="1:39" s="37" customFormat="1" ht="13.7" customHeight="1" thickTop="1" thickBot="1" x14ac:dyDescent="0.45">
      <c r="A205" s="1910"/>
      <c r="B205" s="1098">
        <v>4</v>
      </c>
      <c r="C205" s="1933" t="s">
        <v>549</v>
      </c>
      <c r="D205" s="1934"/>
      <c r="E205" s="985">
        <f>IF(SUMIFS('発達障害（診断書なし・配慮あり）情報入力シート'!$AV$25:$AV$1024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05" s="989"/>
      <c r="J205" s="989"/>
      <c r="K205" s="989"/>
      <c r="L205" s="989"/>
      <c r="M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05" s="986">
        <f>IF(SUMIFS('発達障害（診断書なし・配慮あり）情報入力シート'!$AV$25:$AV$1024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05" s="987">
        <f>IF(SUMIFS('発達障害（診断書なし・配慮あり）情報入力シート'!$AV$25:$AV$1024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06" spans="1:39" s="37" customFormat="1" ht="13.7" customHeight="1" thickTop="1" thickBot="1" x14ac:dyDescent="0.45">
      <c r="A206" s="1910"/>
      <c r="B206" s="1098">
        <v>5</v>
      </c>
      <c r="C206" s="1933" t="s">
        <v>550</v>
      </c>
      <c r="D206" s="1934"/>
      <c r="E206" s="985">
        <f>IF(SUMIFS('発達障害（診断書なし・配慮あり）情報入力シート'!$AW$25:$AW$1024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06" s="989"/>
      <c r="J206" s="989"/>
      <c r="K206" s="989"/>
      <c r="L206" s="989"/>
      <c r="M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06" s="986">
        <f>IF(SUMIFS('発達障害（診断書なし・配慮あり）情報入力シート'!$AW$25:$AW$1024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06" s="987">
        <f>IF(SUMIFS('発達障害（診断書なし・配慮あり）情報入力シート'!$AW$25:$AW$1024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07" spans="1:39" s="37" customFormat="1" ht="13.7" customHeight="1" thickTop="1" thickBot="1" x14ac:dyDescent="0.45">
      <c r="A207" s="1910"/>
      <c r="B207" s="1098">
        <v>6</v>
      </c>
      <c r="C207" s="1933" t="s">
        <v>567</v>
      </c>
      <c r="D207" s="1934"/>
      <c r="E207" s="1095"/>
      <c r="F207" s="1096"/>
      <c r="G207" s="1096"/>
      <c r="H207" s="1096"/>
      <c r="I207" s="982"/>
      <c r="J207" s="982"/>
      <c r="K207" s="982"/>
      <c r="L207" s="982"/>
      <c r="M207" s="1096"/>
      <c r="N207" s="1096"/>
      <c r="O207" s="1096"/>
      <c r="P207" s="1096"/>
      <c r="Q207" s="1096"/>
      <c r="R207" s="1096"/>
      <c r="S207" s="1096"/>
      <c r="T207" s="1096"/>
      <c r="U207" s="1096"/>
      <c r="V207" s="1096"/>
      <c r="W207" s="1096"/>
      <c r="X207" s="1096"/>
      <c r="Y207" s="1096"/>
      <c r="Z207" s="1096"/>
      <c r="AA207" s="1096"/>
      <c r="AB207" s="1113"/>
    </row>
    <row r="208" spans="1:39" s="37" customFormat="1" ht="13.7" customHeight="1" thickTop="1" thickBot="1" x14ac:dyDescent="0.45">
      <c r="A208" s="1910"/>
      <c r="B208" s="1098">
        <v>7</v>
      </c>
      <c r="C208" s="1933" t="s">
        <v>568</v>
      </c>
      <c r="D208" s="1934"/>
      <c r="E208" s="985">
        <f>IF(SUMIFS('発達障害（診断書なし・配慮あり）情報入力シート'!$AX$25:$AX$1024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08" s="989"/>
      <c r="J208" s="989"/>
      <c r="K208" s="989"/>
      <c r="L208" s="989"/>
      <c r="M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08" s="986">
        <f>IF(SUMIFS('発達障害（診断書なし・配慮あり）情報入力シート'!$AX$25:$AX$1024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08" s="987">
        <f>IF(SUMIFS('発達障害（診断書なし・配慮あり）情報入力シート'!$AX$25:$AX$1024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09" spans="1:29" s="37" customFormat="1" ht="13.7" customHeight="1" thickTop="1" thickBot="1" x14ac:dyDescent="0.45">
      <c r="A209" s="1910"/>
      <c r="B209" s="1098">
        <v>8</v>
      </c>
      <c r="C209" s="1933" t="s">
        <v>574</v>
      </c>
      <c r="D209" s="1934"/>
      <c r="E209" s="985">
        <f>IF(SUMIFS('発達障害（診断書なし・配慮あり）情報入力シート'!$AY$25:$AY$1024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09" s="989"/>
      <c r="J209" s="989"/>
      <c r="K209" s="989"/>
      <c r="L209" s="989"/>
      <c r="M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09" s="986">
        <f>IF(SUMIFS('発達障害（診断書なし・配慮あり）情報入力シート'!$AY$25:$AY$1024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09" s="987">
        <f>IF(SUMIFS('発達障害（診断書なし・配慮あり）情報入力シート'!$AY$25:$AY$1024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10" spans="1:29" s="37" customFormat="1" ht="13.7" customHeight="1" thickTop="1" thickBot="1" x14ac:dyDescent="0.45">
      <c r="A210" s="1910"/>
      <c r="B210" s="1098">
        <v>9</v>
      </c>
      <c r="C210" s="1933" t="s">
        <v>156</v>
      </c>
      <c r="D210" s="1934"/>
      <c r="E210" s="985">
        <f>IF(SUMIFS('発達障害（診断書なし・配慮あり）情報入力シート'!$AZ$25:$AZ$1024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0" s="989"/>
      <c r="J210" s="989"/>
      <c r="K210" s="989"/>
      <c r="L210" s="989"/>
      <c r="M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0" s="986">
        <f>IF(SUMIFS('発達障害（診断書なし・配慮あり）情報入力シート'!$AZ$25:$AZ$1024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0" s="987">
        <f>IF(SUMIFS('発達障害（診断書なし・配慮あり）情報入力シート'!$AZ$25:$AZ$1024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11" spans="1:29" s="37" customFormat="1" ht="13.7" customHeight="1" thickTop="1" thickBot="1" x14ac:dyDescent="0.45">
      <c r="A211" s="1910"/>
      <c r="B211" s="1099">
        <v>10</v>
      </c>
      <c r="C211" s="1918" t="s">
        <v>552</v>
      </c>
      <c r="D211" s="1919"/>
      <c r="E211" s="985">
        <f>IF(SUMIFS('発達障害（診断書なし・配慮あり）情報入力シート'!$BA$25:$BA$1024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1" s="989"/>
      <c r="J211" s="989"/>
      <c r="K211" s="989"/>
      <c r="L211" s="989"/>
      <c r="M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1" s="986">
        <f>IF(SUMIFS('発達障害（診断書なし・配慮あり）情報入力シート'!$BA$25:$BA$1024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1" s="987">
        <f>IF(SUMIFS('発達障害（診断書なし・配慮あり）情報入力シート'!$BA$25:$BA$1024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12" spans="1:29" s="37" customFormat="1" ht="13.7" customHeight="1" thickTop="1" thickBot="1" x14ac:dyDescent="0.45">
      <c r="A212" s="1910"/>
      <c r="B212" s="1100">
        <v>11</v>
      </c>
      <c r="C212" s="1935" t="s">
        <v>158</v>
      </c>
      <c r="D212" s="1936"/>
      <c r="E212" s="985">
        <f>IF(SUMIFS('発達障害（診断書なし・配慮あり）情報入力シート'!$BB$25:$BB$1024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2" s="989"/>
      <c r="J212" s="989"/>
      <c r="K212" s="989"/>
      <c r="L212" s="989"/>
      <c r="M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2" s="986">
        <f>IF(SUMIFS('発達障害（診断書なし・配慮あり）情報入力シート'!$BB$25:$BB$1024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2" s="987">
        <f>IF(SUMIFS('発達障害（診断書なし・配慮あり）情報入力シート'!$BB$25:$BB$1024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2" s="926"/>
    </row>
    <row r="213" spans="1:29" s="37" customFormat="1" ht="13.7" customHeight="1" thickTop="1" thickBot="1" x14ac:dyDescent="0.45">
      <c r="A213" s="1910"/>
      <c r="B213" s="1099">
        <v>12</v>
      </c>
      <c r="C213" s="1918" t="s">
        <v>159</v>
      </c>
      <c r="D213" s="1919"/>
      <c r="E213" s="985">
        <f>IF(SUMIFS('発達障害（診断書なし・配慮あり）情報入力シート'!$BC$25:$BC$1024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3" s="989"/>
      <c r="J213" s="989"/>
      <c r="K213" s="989"/>
      <c r="L213" s="989"/>
      <c r="M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3" s="986">
        <f>IF(SUMIFS('発達障害（診断書なし・配慮あり）情報入力シート'!$BC$25:$BC$1024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3" s="987">
        <f>IF(SUMIFS('発達障害（診断書なし・配慮あり）情報入力シート'!$BC$25:$BC$1024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3" s="926"/>
    </row>
    <row r="214" spans="1:29" s="37" customFormat="1" ht="13.7" customHeight="1" thickTop="1" thickBot="1" x14ac:dyDescent="0.45">
      <c r="A214" s="1910"/>
      <c r="B214" s="1099">
        <v>13</v>
      </c>
      <c r="C214" s="1918" t="s">
        <v>160</v>
      </c>
      <c r="D214" s="1919"/>
      <c r="E214" s="985">
        <f>IF(SUMIFS('発達障害（診断書なし・配慮あり）情報入力シート'!$BD$25:$BD$1024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4" s="989"/>
      <c r="J214" s="989"/>
      <c r="K214" s="989"/>
      <c r="L214" s="989"/>
      <c r="M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4" s="986">
        <f>IF(SUMIFS('発達障害（診断書なし・配慮あり）情報入力シート'!$BD$25:$BD$1024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4" s="987">
        <f>IF(SUMIFS('発達障害（診断書なし・配慮あり）情報入力シート'!$BD$25:$BD$1024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4" s="926"/>
    </row>
    <row r="215" spans="1:29" s="37" customFormat="1" ht="13.7" customHeight="1" thickTop="1" thickBot="1" x14ac:dyDescent="0.45">
      <c r="A215" s="1910"/>
      <c r="B215" s="1099">
        <v>14</v>
      </c>
      <c r="C215" s="1918" t="s">
        <v>161</v>
      </c>
      <c r="D215" s="1919"/>
      <c r="E215" s="985">
        <f>IF(SUMIFS('発達障害（診断書なし・配慮あり）情報入力シート'!$BE$25:$BE$1024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5" s="989"/>
      <c r="J215" s="989"/>
      <c r="K215" s="989"/>
      <c r="L215" s="989"/>
      <c r="M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5" s="986">
        <f>IF(SUMIFS('発達障害（診断書なし・配慮あり）情報入力シート'!$BE$25:$BE$1024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5" s="987">
        <f>IF(SUMIFS('発達障害（診断書なし・配慮あり）情報入力シート'!$BE$25:$BE$1024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5" s="926"/>
    </row>
    <row r="216" spans="1:29" s="37" customFormat="1" ht="13.7" customHeight="1" thickTop="1" thickBot="1" x14ac:dyDescent="0.45">
      <c r="A216" s="1910"/>
      <c r="B216" s="1099">
        <v>15</v>
      </c>
      <c r="C216" s="1918" t="s">
        <v>162</v>
      </c>
      <c r="D216" s="1919"/>
      <c r="E216" s="985">
        <f>IF(SUMIFS('発達障害（診断書なし・配慮あり）情報入力シート'!$BF$25:$BF$1024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6" s="989"/>
      <c r="J216" s="989"/>
      <c r="K216" s="989"/>
      <c r="L216" s="989"/>
      <c r="M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6" s="986">
        <f>IF(SUMIFS('発達障害（診断書なし・配慮あり）情報入力シート'!$BF$25:$BF$1024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6" s="987">
        <f>IF(SUMIFS('発達障害（診断書なし・配慮あり）情報入力シート'!$BF$25:$BF$1024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6" s="926"/>
    </row>
    <row r="217" spans="1:29" s="37" customFormat="1" ht="13.7" customHeight="1" thickTop="1" thickBot="1" x14ac:dyDescent="0.45">
      <c r="A217" s="1910"/>
      <c r="B217" s="1101">
        <v>16</v>
      </c>
      <c r="C217" s="1918" t="s">
        <v>163</v>
      </c>
      <c r="D217" s="1919"/>
      <c r="E217" s="985">
        <f>IF(SUMIFS('発達障害（診断書なし・配慮あり）情報入力シート'!$BG$25:$BG$1024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7" s="989"/>
      <c r="J217" s="989"/>
      <c r="K217" s="989"/>
      <c r="L217" s="989"/>
      <c r="M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7" s="986">
        <f>IF(SUMIFS('発達障害（診断書なし・配慮あり）情報入力シート'!$BG$25:$BG$1024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7" s="987">
        <f>IF(SUMIFS('発達障害（診断書なし・配慮あり）情報入力シート'!$BG$25:$BG$1024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7" s="926"/>
    </row>
    <row r="218" spans="1:29" s="37" customFormat="1" ht="13.7" customHeight="1" thickTop="1" thickBot="1" x14ac:dyDescent="0.45">
      <c r="A218" s="1910"/>
      <c r="B218" s="1099">
        <v>17</v>
      </c>
      <c r="C218" s="1918" t="s">
        <v>164</v>
      </c>
      <c r="D218" s="1919"/>
      <c r="E218" s="985">
        <f>IF(SUMIFS('発達障害（診断書なし・配慮あり）情報入力シート'!$BH$25:$BH$1024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18" s="989"/>
      <c r="J218" s="989"/>
      <c r="K218" s="989"/>
      <c r="L218" s="989"/>
      <c r="M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18" s="986">
        <f>IF(SUMIFS('発達障害（診断書なし・配慮あり）情報入力シート'!$BH$25:$BH$1024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18" s="987">
        <f>IF(SUMIFS('発達障害（診断書なし・配慮あり）情報入力シート'!$BH$25:$BH$1024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18" s="926"/>
    </row>
    <row r="219" spans="1:29" s="37" customFormat="1" ht="13.7" customHeight="1" thickTop="1" thickBot="1" x14ac:dyDescent="0.45">
      <c r="A219" s="1910"/>
      <c r="B219" s="1099">
        <v>18</v>
      </c>
      <c r="C219" s="1918" t="s">
        <v>165</v>
      </c>
      <c r="D219" s="1919"/>
      <c r="E219" s="1095"/>
      <c r="F219" s="1096"/>
      <c r="G219" s="1096"/>
      <c r="H219" s="1096"/>
      <c r="I219" s="982"/>
      <c r="J219" s="982"/>
      <c r="K219" s="982"/>
      <c r="L219" s="982"/>
      <c r="M219" s="1096"/>
      <c r="N219" s="1096"/>
      <c r="O219" s="1096"/>
      <c r="P219" s="1096"/>
      <c r="Q219" s="1096"/>
      <c r="R219" s="1096"/>
      <c r="S219" s="1096"/>
      <c r="T219" s="1096"/>
      <c r="U219" s="1096"/>
      <c r="V219" s="1096"/>
      <c r="W219" s="1096"/>
      <c r="X219" s="1096"/>
      <c r="Y219" s="1096"/>
      <c r="Z219" s="1096"/>
      <c r="AA219" s="1096"/>
      <c r="AB219" s="1113"/>
      <c r="AC219" s="926"/>
    </row>
    <row r="220" spans="1:29" s="37" customFormat="1" ht="13.7" customHeight="1" thickTop="1" thickBot="1" x14ac:dyDescent="0.45">
      <c r="A220" s="1910"/>
      <c r="B220" s="1099">
        <v>19</v>
      </c>
      <c r="C220" s="1918" t="s">
        <v>166</v>
      </c>
      <c r="D220" s="1919"/>
      <c r="E220" s="985">
        <f>IF(SUMIFS('発達障害（診断書なし・配慮あり）情報入力シート'!$BI$25:$BI$1024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0" s="989"/>
      <c r="J220" s="989"/>
      <c r="K220" s="989"/>
      <c r="L220" s="989"/>
      <c r="M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0" s="986">
        <f>IF(SUMIFS('発達障害（診断書なし・配慮あり）情報入力シート'!$BI$25:$BI$1024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0" s="987">
        <f>IF(SUMIFS('発達障害（診断書なし・配慮あり）情報入力シート'!$BI$25:$BI$1024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0" s="926"/>
    </row>
    <row r="221" spans="1:29" s="37" customFormat="1" ht="13.7" customHeight="1" thickTop="1" thickBot="1" x14ac:dyDescent="0.45">
      <c r="A221" s="1910"/>
      <c r="B221" s="1099">
        <v>20</v>
      </c>
      <c r="C221" s="1918" t="s">
        <v>570</v>
      </c>
      <c r="D221" s="1919"/>
      <c r="E221" s="985">
        <f>IF(SUMIFS('発達障害（診断書なし・配慮あり）情報入力シート'!$BJ$25:$BJ$1024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1" s="989"/>
      <c r="J221" s="989"/>
      <c r="K221" s="989"/>
      <c r="L221" s="989"/>
      <c r="M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1" s="986">
        <f>IF(SUMIFS('発達障害（診断書なし・配慮あり）情報入力シート'!$BJ$25:$BJ$1024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1" s="987">
        <f>IF(SUMIFS('発達障害（診断書なし・配慮あり）情報入力シート'!$BJ$25:$BJ$1024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1" s="926"/>
    </row>
    <row r="222" spans="1:29" s="37" customFormat="1" ht="13.7" customHeight="1" thickTop="1" thickBot="1" x14ac:dyDescent="0.45">
      <c r="A222" s="1910"/>
      <c r="B222" s="1099">
        <v>21</v>
      </c>
      <c r="C222" s="1925" t="s">
        <v>168</v>
      </c>
      <c r="D222" s="1926"/>
      <c r="E222" s="985">
        <f>IF(SUMIFS('発達障害（診断書なし・配慮あり）情報入力シート'!$BK$25:$BK$1024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2" s="989"/>
      <c r="J222" s="989"/>
      <c r="K222" s="989"/>
      <c r="L222" s="989"/>
      <c r="M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2" s="986">
        <f>IF(SUMIFS('発達障害（診断書なし・配慮あり）情報入力シート'!$BK$25:$BK$1024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2" s="987">
        <f>IF(SUMIFS('発達障害（診断書なし・配慮あり）情報入力シート'!$BK$25:$BK$1024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2" s="926"/>
    </row>
    <row r="223" spans="1:29" s="37" customFormat="1" ht="13.7" customHeight="1" thickTop="1" thickBot="1" x14ac:dyDescent="0.45">
      <c r="A223" s="1910"/>
      <c r="B223" s="1099">
        <v>22</v>
      </c>
      <c r="C223" s="1925" t="s">
        <v>169</v>
      </c>
      <c r="D223" s="1926"/>
      <c r="E223" s="985">
        <f>IF(SUMIFS('発達障害（診断書なし・配慮あり）情報入力シート'!$BL$25:$BL$1024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3" s="989"/>
      <c r="J223" s="989"/>
      <c r="K223" s="989"/>
      <c r="L223" s="989"/>
      <c r="M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3" s="986">
        <f>IF(SUMIFS('発達障害（診断書なし・配慮あり）情報入力シート'!$BL$25:$BL$1024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3" s="987">
        <f>IF(SUMIFS('発達障害（診断書なし・配慮あり）情報入力シート'!$BL$25:$BL$1024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3" s="926"/>
    </row>
    <row r="224" spans="1:29" s="37" customFormat="1" ht="13.7" customHeight="1" thickTop="1" thickBot="1" x14ac:dyDescent="0.45">
      <c r="A224" s="1910"/>
      <c r="B224" s="1099">
        <v>23</v>
      </c>
      <c r="C224" s="1925" t="s">
        <v>170</v>
      </c>
      <c r="D224" s="1926"/>
      <c r="E224" s="985">
        <f>IF(SUMIFS('発達障害（診断書なし・配慮あり）情報入力シート'!$BM$25:$BM$1024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4" s="989"/>
      <c r="J224" s="989"/>
      <c r="K224" s="989"/>
      <c r="L224" s="989"/>
      <c r="M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4" s="986">
        <f>IF(SUMIFS('発達障害（診断書なし・配慮あり）情報入力シート'!$BM$25:$BM$1024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4" s="987">
        <f>IF(SUMIFS('発達障害（診断書なし・配慮あり）情報入力シート'!$BM$25:$BM$1024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4" s="926"/>
    </row>
    <row r="225" spans="1:29" s="37" customFormat="1" ht="13.7" customHeight="1" thickTop="1" thickBot="1" x14ac:dyDescent="0.45">
      <c r="A225" s="1910"/>
      <c r="B225" s="1099">
        <v>24</v>
      </c>
      <c r="C225" s="1925" t="s">
        <v>171</v>
      </c>
      <c r="D225" s="1926"/>
      <c r="E225" s="985">
        <f>IF(SUMIFS('発達障害（診断書なし・配慮あり）情報入力シート'!$BN$25:$BN$1024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5" s="989"/>
      <c r="J225" s="989"/>
      <c r="K225" s="989"/>
      <c r="L225" s="989"/>
      <c r="M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5" s="986">
        <f>IF(SUMIFS('発達障害（診断書なし・配慮あり）情報入力シート'!$BN$25:$BN$1024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5" s="987">
        <f>IF(SUMIFS('発達障害（診断書なし・配慮あり）情報入力シート'!$BN$25:$BN$1024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5" s="926"/>
    </row>
    <row r="226" spans="1:29" s="37" customFormat="1" ht="13.7" customHeight="1" thickTop="1" thickBot="1" x14ac:dyDescent="0.45">
      <c r="A226" s="1910"/>
      <c r="B226" s="1099">
        <v>25</v>
      </c>
      <c r="C226" s="1925" t="s">
        <v>172</v>
      </c>
      <c r="D226" s="1926"/>
      <c r="E226" s="985">
        <f>IF(SUMIFS('発達障害（診断書なし・配慮あり）情報入力シート'!$BO$25:$BO$1024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6" s="989"/>
      <c r="J226" s="989"/>
      <c r="K226" s="989"/>
      <c r="L226" s="989"/>
      <c r="M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6" s="986">
        <f>IF(SUMIFS('発達障害（診断書なし・配慮あり）情報入力シート'!$BO$25:$BO$1024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6" s="987">
        <f>IF(SUMIFS('発達障害（診断書なし・配慮あり）情報入力シート'!$BO$25:$BO$1024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6" s="926"/>
    </row>
    <row r="227" spans="1:29" s="37" customFormat="1" ht="13.7" customHeight="1" thickTop="1" thickBot="1" x14ac:dyDescent="0.45">
      <c r="A227" s="1910"/>
      <c r="B227" s="1099">
        <v>26</v>
      </c>
      <c r="C227" s="1925" t="s">
        <v>173</v>
      </c>
      <c r="D227" s="1926"/>
      <c r="E227" s="985">
        <f>IF(SUMIFS('発達障害（診断書なし・配慮あり）情報入力シート'!$BP$25:$BP$1024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7" s="989"/>
      <c r="J227" s="989"/>
      <c r="K227" s="989"/>
      <c r="L227" s="989"/>
      <c r="M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7" s="986">
        <f>IF(SUMIFS('発達障害（診断書なし・配慮あり）情報入力シート'!$BP$25:$BP$1024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7" s="987">
        <f>IF(SUMIFS('発達障害（診断書なし・配慮あり）情報入力シート'!$BP$25:$BP$1024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7" s="926"/>
    </row>
    <row r="228" spans="1:29" s="37" customFormat="1" ht="13.7" customHeight="1" thickTop="1" thickBot="1" x14ac:dyDescent="0.45">
      <c r="A228" s="1910"/>
      <c r="B228" s="1099">
        <v>27</v>
      </c>
      <c r="C228" s="1925" t="s">
        <v>174</v>
      </c>
      <c r="D228" s="1926"/>
      <c r="E228" s="985">
        <f>IF(SUMIFS('発達障害（診断書なし・配慮あり）情報入力シート'!$BQ$25:$BQ$1024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8" s="989"/>
      <c r="J228" s="989"/>
      <c r="K228" s="989"/>
      <c r="L228" s="989"/>
      <c r="M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8" s="986">
        <f>IF(SUMIFS('発達障害（診断書なし・配慮あり）情報入力シート'!$BQ$25:$BQ$1024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8" s="987">
        <f>IF(SUMIFS('発達障害（診断書なし・配慮あり）情報入力シート'!$BQ$25:$BQ$1024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8" s="926"/>
    </row>
    <row r="229" spans="1:29" s="37" customFormat="1" ht="13.7" customHeight="1" thickTop="1" thickBot="1" x14ac:dyDescent="0.45">
      <c r="A229" s="1911"/>
      <c r="B229" s="1102">
        <v>28</v>
      </c>
      <c r="C229" s="1928" t="s">
        <v>175</v>
      </c>
      <c r="D229" s="1928"/>
      <c r="E229"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29" s="1069"/>
      <c r="J229" s="1069"/>
      <c r="K229" s="1069"/>
      <c r="L229" s="1069"/>
      <c r="M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29"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29"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29" s="926"/>
    </row>
    <row r="230" spans="1:29" s="37" customFormat="1" ht="13.7" customHeight="1" thickBot="1" x14ac:dyDescent="0.45">
      <c r="A230" s="1001"/>
      <c r="B230" s="1002"/>
      <c r="C230" s="319"/>
      <c r="D230" s="319"/>
      <c r="E230" s="1003"/>
      <c r="F230" s="1003"/>
      <c r="G230" s="1003"/>
      <c r="H230" s="1003"/>
      <c r="I230" s="1003"/>
      <c r="J230" s="1003"/>
      <c r="K230" s="1003"/>
      <c r="L230" s="1003"/>
      <c r="M230" s="1003"/>
      <c r="N230" s="1003"/>
      <c r="O230" s="1003"/>
      <c r="P230" s="1004"/>
      <c r="Q230" s="1004"/>
      <c r="R230" s="1004"/>
      <c r="S230" s="1004"/>
      <c r="T230" s="1004"/>
      <c r="U230" s="1004"/>
      <c r="V230" s="1004"/>
      <c r="W230" s="1004"/>
      <c r="X230" s="1004"/>
      <c r="Y230" s="1004"/>
      <c r="Z230" s="1004"/>
      <c r="AA230" s="1004"/>
      <c r="AB230" s="1004"/>
      <c r="AC230" s="926"/>
    </row>
    <row r="231" spans="1:29" s="37" customFormat="1" ht="24.75" customHeight="1" x14ac:dyDescent="0.4">
      <c r="A231" s="2066" t="s">
        <v>553</v>
      </c>
      <c r="B231" s="2067"/>
      <c r="C231" s="2067"/>
      <c r="D231" s="2068"/>
      <c r="E231" s="2064" t="s">
        <v>657</v>
      </c>
      <c r="F231" s="2064"/>
      <c r="G231" s="2064"/>
      <c r="H231" s="2064"/>
      <c r="I231" s="2000"/>
      <c r="J231" s="2000"/>
      <c r="K231" s="2000"/>
      <c r="L231" s="2000"/>
      <c r="M231" s="2064" t="s">
        <v>58</v>
      </c>
      <c r="N231" s="2064"/>
      <c r="O231" s="2064"/>
      <c r="P231" s="2064"/>
      <c r="Q231" s="2064" t="s">
        <v>60</v>
      </c>
      <c r="R231" s="2064"/>
      <c r="S231" s="2064"/>
      <c r="T231" s="2064"/>
      <c r="U231" s="2064" t="s">
        <v>62</v>
      </c>
      <c r="V231" s="2064"/>
      <c r="W231" s="2064"/>
      <c r="X231" s="2064"/>
      <c r="Y231" s="2064" t="s">
        <v>64</v>
      </c>
      <c r="Z231" s="2064"/>
      <c r="AA231" s="2064"/>
      <c r="AB231" s="2065"/>
    </row>
    <row r="232" spans="1:29" s="37" customFormat="1" ht="60" customHeight="1" x14ac:dyDescent="0.4">
      <c r="A232" s="2069"/>
      <c r="B232" s="2070"/>
      <c r="C232" s="2070"/>
      <c r="D232" s="2071"/>
      <c r="E232" s="1103" t="s">
        <v>14</v>
      </c>
      <c r="F232" s="1104" t="s">
        <v>9</v>
      </c>
      <c r="G232" s="1104" t="s">
        <v>11</v>
      </c>
      <c r="H232" s="1105" t="s">
        <v>546</v>
      </c>
      <c r="I232" s="1008"/>
      <c r="J232" s="1009"/>
      <c r="K232" s="1009"/>
      <c r="L232" s="1070"/>
      <c r="M232" s="1103" t="s">
        <v>14</v>
      </c>
      <c r="N232" s="1104" t="s">
        <v>9</v>
      </c>
      <c r="O232" s="1104" t="s">
        <v>11</v>
      </c>
      <c r="P232" s="1105" t="s">
        <v>546</v>
      </c>
      <c r="Q232" s="1103" t="s">
        <v>14</v>
      </c>
      <c r="R232" s="1104" t="s">
        <v>9</v>
      </c>
      <c r="S232" s="1104" t="s">
        <v>11</v>
      </c>
      <c r="T232" s="1105" t="s">
        <v>546</v>
      </c>
      <c r="U232" s="1103" t="s">
        <v>14</v>
      </c>
      <c r="V232" s="1104" t="s">
        <v>9</v>
      </c>
      <c r="W232" s="1104" t="s">
        <v>11</v>
      </c>
      <c r="X232" s="1105" t="s">
        <v>546</v>
      </c>
      <c r="Y232" s="1103" t="s">
        <v>14</v>
      </c>
      <c r="Z232" s="1104" t="s">
        <v>9</v>
      </c>
      <c r="AA232" s="1104" t="s">
        <v>11</v>
      </c>
      <c r="AB232" s="1114" t="s">
        <v>546</v>
      </c>
    </row>
    <row r="233" spans="1:29" s="37" customFormat="1" ht="13.7" customHeight="1" thickBot="1" x14ac:dyDescent="0.45">
      <c r="A233" s="2072" t="s">
        <v>547</v>
      </c>
      <c r="B233" s="2073"/>
      <c r="C233" s="2073"/>
      <c r="D233" s="2073"/>
      <c r="E233" s="1106">
        <f t="shared" ref="E233:AB233" si="3">E198</f>
        <v>0</v>
      </c>
      <c r="F233" s="1107">
        <f t="shared" si="3"/>
        <v>0</v>
      </c>
      <c r="G233" s="1107">
        <f t="shared" si="3"/>
        <v>0</v>
      </c>
      <c r="H233" s="1108">
        <f t="shared" si="3"/>
        <v>0</v>
      </c>
      <c r="I233" s="1014"/>
      <c r="J233" s="1015"/>
      <c r="K233" s="1015"/>
      <c r="L233" s="1072"/>
      <c r="M233" s="1106">
        <f t="shared" si="3"/>
        <v>0</v>
      </c>
      <c r="N233" s="1107">
        <f t="shared" si="3"/>
        <v>0</v>
      </c>
      <c r="O233" s="1107">
        <f t="shared" si="3"/>
        <v>0</v>
      </c>
      <c r="P233" s="1108">
        <f t="shared" si="3"/>
        <v>0</v>
      </c>
      <c r="Q233" s="1106">
        <f t="shared" si="3"/>
        <v>0</v>
      </c>
      <c r="R233" s="1107">
        <f t="shared" si="3"/>
        <v>0</v>
      </c>
      <c r="S233" s="1107">
        <f t="shared" si="3"/>
        <v>0</v>
      </c>
      <c r="T233" s="1108">
        <f t="shared" si="3"/>
        <v>0</v>
      </c>
      <c r="U233" s="1106">
        <f t="shared" si="3"/>
        <v>0</v>
      </c>
      <c r="V233" s="1107">
        <f t="shared" si="3"/>
        <v>0</v>
      </c>
      <c r="W233" s="1107">
        <f t="shared" si="3"/>
        <v>0</v>
      </c>
      <c r="X233" s="1108">
        <f t="shared" si="3"/>
        <v>0</v>
      </c>
      <c r="Y233" s="1106">
        <f t="shared" si="3"/>
        <v>0</v>
      </c>
      <c r="Z233" s="1107">
        <f t="shared" si="3"/>
        <v>0</v>
      </c>
      <c r="AA233" s="1107">
        <f t="shared" si="3"/>
        <v>0</v>
      </c>
      <c r="AB233" s="1115">
        <f t="shared" si="3"/>
        <v>0</v>
      </c>
    </row>
    <row r="234" spans="1:29" s="37" customFormat="1" ht="13.7" customHeight="1" thickBot="1" x14ac:dyDescent="0.45">
      <c r="A234" s="1909" t="s">
        <v>431</v>
      </c>
      <c r="B234" s="1109">
        <v>1</v>
      </c>
      <c r="C234" s="2074" t="s">
        <v>557</v>
      </c>
      <c r="D234" s="817" t="s">
        <v>177</v>
      </c>
      <c r="E234" s="1018">
        <f>IF(SUMIFS('発達障害（診断書なし・配慮あり）情報入力シート'!$BT$25:$BT$1024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34" s="1074"/>
      <c r="J234" s="1074"/>
      <c r="K234" s="1074"/>
      <c r="L234" s="1074"/>
      <c r="M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34" s="1019">
        <f>IF(SUMIFS('発達障害（診断書なし・配慮あり）情報入力シート'!$BT$25:$BT$1024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34" s="1075">
        <f>IF(SUMIFS('発達障害（診断書なし・配慮あり）情報入力シート'!$BT$25:$BT$1024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35" spans="1:29" s="37" customFormat="1" ht="13.7" customHeight="1" thickTop="1" thickBot="1" x14ac:dyDescent="0.45">
      <c r="A235" s="1910"/>
      <c r="B235" s="1110">
        <v>2</v>
      </c>
      <c r="C235" s="2075"/>
      <c r="D235" s="817" t="s">
        <v>178</v>
      </c>
      <c r="E235" s="985">
        <f>IF(SUMIFS('発達障害（診断書なし・配慮あり）情報入力シート'!$BU$25:$BU$1024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35" s="989"/>
      <c r="J235" s="989"/>
      <c r="K235" s="989"/>
      <c r="L235" s="989"/>
      <c r="M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35" s="986">
        <f>IF(SUMIFS('発達障害（診断書なし・配慮あり）情報入力シート'!$BU$25:$BU$1024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35" s="987">
        <f>IF(SUMIFS('発達障害（診断書なし・配慮あり）情報入力シート'!$BU$25:$BU$1024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36" spans="1:29" s="37" customFormat="1" ht="13.7" customHeight="1" thickTop="1" thickBot="1" x14ac:dyDescent="0.45">
      <c r="A236" s="1910"/>
      <c r="B236" s="1110">
        <v>3</v>
      </c>
      <c r="C236" s="2075"/>
      <c r="D236" s="817" t="s">
        <v>179</v>
      </c>
      <c r="E236" s="985">
        <f>IF(SUMIFS('発達障害（診断書なし・配慮あり）情報入力シート'!$BV$25:$BV$1024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36" s="989"/>
      <c r="J236" s="989"/>
      <c r="K236" s="989"/>
      <c r="L236" s="989"/>
      <c r="M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36" s="986">
        <f>IF(SUMIFS('発達障害（診断書なし・配慮あり）情報入力シート'!$BV$25:$BV$1024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36" s="987">
        <f>IF(SUMIFS('発達障害（診断書なし・配慮あり）情報入力シート'!$BV$25:$BV$1024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37" spans="1:29" s="37" customFormat="1" ht="13.7" customHeight="1" thickTop="1" thickBot="1" x14ac:dyDescent="0.45">
      <c r="A237" s="1910"/>
      <c r="B237" s="1110">
        <v>4</v>
      </c>
      <c r="C237" s="2076"/>
      <c r="D237" s="817" t="s">
        <v>180</v>
      </c>
      <c r="E237" s="985">
        <f>IF(SUMIFS('発達障害（診断書なし・配慮あり）情報入力シート'!$BW$25:$BW$1024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37" s="989"/>
      <c r="J237" s="989"/>
      <c r="K237" s="989"/>
      <c r="L237" s="989"/>
      <c r="M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37" s="986">
        <f>IF(SUMIFS('発達障害（診断書なし・配慮あり）情報入力シート'!$BW$25:$BW$1024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37" s="987">
        <f>IF(SUMIFS('発達障害（診断書なし・配慮あり）情報入力シート'!$BW$25:$BW$1024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38" spans="1:29" s="37" customFormat="1" ht="13.7" customHeight="1" thickTop="1" thickBot="1" x14ac:dyDescent="0.45">
      <c r="A238" s="1910"/>
      <c r="B238" s="1110">
        <v>5</v>
      </c>
      <c r="C238" s="2077" t="s">
        <v>558</v>
      </c>
      <c r="D238" s="817" t="s">
        <v>181</v>
      </c>
      <c r="E238" s="985">
        <f>IF(SUMIFS('発達障害（診断書なし・配慮あり）情報入力シート'!$BX$25:$BX$1024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38" s="989"/>
      <c r="J238" s="989"/>
      <c r="K238" s="989"/>
      <c r="L238" s="989"/>
      <c r="M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38" s="986">
        <f>IF(SUMIFS('発達障害（診断書なし・配慮あり）情報入力シート'!$BX$25:$BX$1024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38" s="987">
        <f>IF(SUMIFS('発達障害（診断書なし・配慮あり）情報入力シート'!$BX$25:$BX$1024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39" spans="1:29" s="37" customFormat="1" ht="13.7" customHeight="1" thickTop="1" thickBot="1" x14ac:dyDescent="0.45">
      <c r="A239" s="1910"/>
      <c r="B239" s="1110">
        <v>6</v>
      </c>
      <c r="C239" s="2075"/>
      <c r="D239" s="817" t="s">
        <v>182</v>
      </c>
      <c r="E239" s="985">
        <f>IF(SUMIFS('発達障害（診断書なし・配慮あり）情報入力シート'!$BY$25:$BY$1024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39" s="989"/>
      <c r="J239" s="989"/>
      <c r="K239" s="989"/>
      <c r="L239" s="989"/>
      <c r="M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39" s="986">
        <f>IF(SUMIFS('発達障害（診断書なし・配慮あり）情報入力シート'!$BY$25:$BY$1024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39" s="987">
        <f>IF(SUMIFS('発達障害（診断書なし・配慮あり）情報入力シート'!$BY$25:$BY$1024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40" spans="1:29" s="37" customFormat="1" ht="13.7" customHeight="1" thickTop="1" thickBot="1" x14ac:dyDescent="0.45">
      <c r="A240" s="1910"/>
      <c r="B240" s="1110">
        <v>7</v>
      </c>
      <c r="C240" s="2076"/>
      <c r="D240" s="817" t="s">
        <v>183</v>
      </c>
      <c r="E240" s="985">
        <f>IF(SUMIFS('発達障害（診断書なし・配慮あり）情報入力シート'!$BZ$25:$BZ$1024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0" s="989"/>
      <c r="J240" s="989"/>
      <c r="K240" s="989"/>
      <c r="L240" s="989"/>
      <c r="M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0" s="986">
        <f>IF(SUMIFS('発達障害（診断書なし・配慮あり）情報入力シート'!$BZ$25:$BZ$1024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0" s="987">
        <f>IF(SUMIFS('発達障害（診断書なし・配慮あり）情報入力シート'!$BZ$25:$BZ$1024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41" spans="1:39" s="37" customFormat="1" ht="13.7" customHeight="1" thickTop="1" thickBot="1" x14ac:dyDescent="0.45">
      <c r="A241" s="1910"/>
      <c r="B241" s="1110">
        <v>8</v>
      </c>
      <c r="C241" s="2077" t="s">
        <v>559</v>
      </c>
      <c r="D241" s="817" t="s">
        <v>184</v>
      </c>
      <c r="E241" s="985">
        <f>IF(SUMIFS('発達障害（診断書なし・配慮あり）情報入力シート'!$CA$25:$CA$1024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1" s="989"/>
      <c r="J241" s="989"/>
      <c r="K241" s="989"/>
      <c r="L241" s="989"/>
      <c r="M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1" s="986">
        <f>IF(SUMIFS('発達障害（診断書なし・配慮あり）情報入力シート'!$CA$25:$CA$1024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1" s="987">
        <f>IF(SUMIFS('発達障害（診断書なし・配慮あり）情報入力シート'!$CA$25:$CA$1024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42" spans="1:39" s="37" customFormat="1" ht="13.7" customHeight="1" thickTop="1" thickBot="1" x14ac:dyDescent="0.45">
      <c r="A242" s="1910"/>
      <c r="B242" s="1110">
        <v>9</v>
      </c>
      <c r="C242" s="2075"/>
      <c r="D242" s="817" t="s">
        <v>185</v>
      </c>
      <c r="E242" s="985">
        <f>IF(SUMIFS('発達障害（診断書なし・配慮あり）情報入力シート'!$CB$25:$CB$1024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2" s="989"/>
      <c r="J242" s="989"/>
      <c r="K242" s="989"/>
      <c r="L242" s="989"/>
      <c r="M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2" s="986">
        <f>IF(SUMIFS('発達障害（診断書なし・配慮あり）情報入力シート'!$CB$25:$CB$1024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2" s="987">
        <f>IF(SUMIFS('発達障害（診断書なし・配慮あり）情報入力シート'!$CB$25:$CB$1024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43" spans="1:39" s="37" customFormat="1" ht="13.7" customHeight="1" thickTop="1" thickBot="1" x14ac:dyDescent="0.45">
      <c r="A243" s="1910"/>
      <c r="B243" s="1110">
        <v>10</v>
      </c>
      <c r="C243" s="2075"/>
      <c r="D243" s="817" t="s">
        <v>186</v>
      </c>
      <c r="E243" s="985">
        <f>IF(SUMIFS('発達障害（診断書なし・配慮あり）情報入力シート'!$CC$25:$CC$1024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3" s="989"/>
      <c r="J243" s="989"/>
      <c r="K243" s="989"/>
      <c r="L243" s="989"/>
      <c r="M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3" s="986">
        <f>IF(SUMIFS('発達障害（診断書なし・配慮あり）情報入力シート'!$CC$25:$CC$1024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3" s="987">
        <f>IF(SUMIFS('発達障害（診断書なし・配慮あり）情報入力シート'!$CC$25:$CC$1024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244" spans="1:39" s="37" customFormat="1" ht="13.7" customHeight="1" thickTop="1" thickBot="1" x14ac:dyDescent="0.45">
      <c r="A244" s="1910"/>
      <c r="B244" s="1110">
        <v>11</v>
      </c>
      <c r="C244" s="2075"/>
      <c r="D244" s="817" t="s">
        <v>187</v>
      </c>
      <c r="E244" s="985">
        <f>IF(SUMIFS('発達障害（診断書なし・配慮あり）情報入力シート'!$CD$25:$CD$1024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4" s="989"/>
      <c r="J244" s="989"/>
      <c r="K244" s="989"/>
      <c r="L244" s="989"/>
      <c r="M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4" s="986">
        <f>IF(SUMIFS('発達障害（診断書なし・配慮あり）情報入力シート'!$CD$25:$CD$1024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4" s="987">
        <f>IF(SUMIFS('発達障害（診断書なし・配慮あり）情報入力シート'!$CD$25:$CD$1024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44" s="926"/>
    </row>
    <row r="245" spans="1:39" s="37" customFormat="1" ht="13.7" customHeight="1" thickTop="1" thickBot="1" x14ac:dyDescent="0.45">
      <c r="A245" s="1910"/>
      <c r="B245" s="1110">
        <v>12</v>
      </c>
      <c r="C245" s="2075"/>
      <c r="D245" s="817" t="s">
        <v>188</v>
      </c>
      <c r="E245" s="1095"/>
      <c r="F245" s="1096"/>
      <c r="G245" s="1096"/>
      <c r="H245" s="1096"/>
      <c r="I245" s="982"/>
      <c r="J245" s="982"/>
      <c r="K245" s="982"/>
      <c r="L245" s="982"/>
      <c r="M245" s="1096"/>
      <c r="N245" s="1096"/>
      <c r="O245" s="1096"/>
      <c r="P245" s="1096"/>
      <c r="Q245" s="1096"/>
      <c r="R245" s="1096"/>
      <c r="S245" s="1096"/>
      <c r="T245" s="1096"/>
      <c r="U245" s="1096"/>
      <c r="V245" s="1096"/>
      <c r="W245" s="1096"/>
      <c r="X245" s="1096"/>
      <c r="Y245" s="1096"/>
      <c r="Z245" s="1096"/>
      <c r="AA245" s="1096"/>
      <c r="AB245" s="1113"/>
      <c r="AC245" s="926"/>
    </row>
    <row r="246" spans="1:39" s="37" customFormat="1" ht="13.7" customHeight="1" thickTop="1" thickBot="1" x14ac:dyDescent="0.45">
      <c r="A246" s="1910"/>
      <c r="B246" s="1110">
        <v>13</v>
      </c>
      <c r="C246" s="2076"/>
      <c r="D246" s="817" t="s">
        <v>189</v>
      </c>
      <c r="E246" s="985">
        <f>IF(SUMIFS('発達障害（診断書なし・配慮あり）情報入力シート'!$CE$25:$CE$1024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6" s="989"/>
      <c r="J246" s="989"/>
      <c r="K246" s="989"/>
      <c r="L246" s="989"/>
      <c r="M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6" s="986">
        <f>IF(SUMIFS('発達障害（診断書なし・配慮あり）情報入力シート'!$CE$25:$CE$1024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6" s="987">
        <f>IF(SUMIFS('発達障害（診断書なし・配慮あり）情報入力シート'!$CE$25:$CE$1024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46" s="926"/>
    </row>
    <row r="247" spans="1:39" s="37" customFormat="1" ht="13.7" customHeight="1" thickTop="1" thickBot="1" x14ac:dyDescent="0.45">
      <c r="A247" s="1910"/>
      <c r="B247" s="1110">
        <v>14</v>
      </c>
      <c r="C247" s="2077" t="s">
        <v>560</v>
      </c>
      <c r="D247" s="820" t="s">
        <v>190</v>
      </c>
      <c r="E247" s="985">
        <f>IF(SUMIFS('発達障害（診断書なし・配慮あり）情報入力シート'!$CF$25:$CF$1024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7" s="989"/>
      <c r="J247" s="989"/>
      <c r="K247" s="989"/>
      <c r="L247" s="989"/>
      <c r="M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7" s="986">
        <f>IF(SUMIFS('発達障害（診断書なし・配慮あり）情報入力シート'!$CF$25:$CF$1024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7" s="987">
        <f>IF(SUMIFS('発達障害（診断書なし・配慮あり）情報入力シート'!$CF$25:$CF$1024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47" s="926"/>
    </row>
    <row r="248" spans="1:39" s="37" customFormat="1" ht="13.7" customHeight="1" thickTop="1" thickBot="1" x14ac:dyDescent="0.45">
      <c r="A248" s="1910"/>
      <c r="B248" s="1110">
        <v>15</v>
      </c>
      <c r="C248" s="2075"/>
      <c r="D248" s="820" t="s">
        <v>191</v>
      </c>
      <c r="E248" s="985">
        <f>IF(SUMIFS('発達障害（診断書なし・配慮あり）情報入力シート'!$CG$25:$CG$1024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8" s="989"/>
      <c r="J248" s="989"/>
      <c r="K248" s="989"/>
      <c r="L248" s="989"/>
      <c r="M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8" s="986">
        <f>IF(SUMIFS('発達障害（診断書なし・配慮あり）情報入力シート'!$CG$25:$CG$1024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8" s="987">
        <f>IF(SUMIFS('発達障害（診断書なし・配慮あり）情報入力シート'!$CG$25:$CG$1024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48" s="926"/>
    </row>
    <row r="249" spans="1:39" s="37" customFormat="1" ht="13.7" customHeight="1" thickTop="1" thickBot="1" x14ac:dyDescent="0.45">
      <c r="A249" s="1910"/>
      <c r="B249" s="1110">
        <v>16</v>
      </c>
      <c r="C249" s="2075"/>
      <c r="D249" s="820" t="s">
        <v>192</v>
      </c>
      <c r="E249" s="985">
        <f>IF(SUMIFS('発達障害（診断書なし・配慮あり）情報入力シート'!$CH$25:$CH$1024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49" s="989"/>
      <c r="J249" s="989"/>
      <c r="K249" s="989"/>
      <c r="L249" s="989"/>
      <c r="M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49" s="986">
        <f>IF(SUMIFS('発達障害（診断書なし・配慮あり）情報入力シート'!$CH$25:$CH$1024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49" s="987">
        <f>IF(SUMIFS('発達障害（診断書なし・配慮あり）情報入力シート'!$CH$25:$CH$1024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49" s="926"/>
    </row>
    <row r="250" spans="1:39" s="37" customFormat="1" ht="13.7" customHeight="1" thickTop="1" thickBot="1" x14ac:dyDescent="0.45">
      <c r="A250" s="1910"/>
      <c r="B250" s="1110">
        <v>17</v>
      </c>
      <c r="C250" s="2075"/>
      <c r="D250" s="820" t="s">
        <v>2820</v>
      </c>
      <c r="E250" s="985">
        <f>IF(SUMIFS('発達障害（診断書なし・配慮あり）情報入力シート'!$CI$25:$CI$1024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50" s="989"/>
      <c r="J250" s="989"/>
      <c r="K250" s="989"/>
      <c r="L250" s="989"/>
      <c r="M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50" s="986">
        <f>IF(SUMIFS('発達障害（診断書なし・配慮あり）情報入力シート'!$CI$25:$CI$1024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50" s="987">
        <f>IF(SUMIFS('発達障害（診断書なし・配慮あり）情報入力シート'!$CI$25:$CI$1024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50" s="926"/>
    </row>
    <row r="251" spans="1:39" s="37" customFormat="1" ht="13.7" customHeight="1" thickTop="1" thickBot="1" x14ac:dyDescent="0.45">
      <c r="A251" s="1910"/>
      <c r="B251" s="1110">
        <v>18</v>
      </c>
      <c r="C251" s="2076"/>
      <c r="D251" s="817" t="s">
        <v>194</v>
      </c>
      <c r="E251" s="985">
        <f>IF(SUMIFS('発達障害（診断書なし・配慮あり）情報入力シート'!$CJ$25:$CJ$1024,'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51" s="989"/>
      <c r="J251" s="989"/>
      <c r="K251" s="989"/>
      <c r="L251" s="989"/>
      <c r="M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51" s="986">
        <f>IF(SUMIFS('発達障害（診断書なし・配慮あり）情報入力シート'!$CJ$25:$CJ$1024,'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51" s="987">
        <f>IF(SUMIFS('発達障害（診断書なし・配慮あり）情報入力シート'!$CJ$25:$CJ$1024,'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51" s="926"/>
    </row>
    <row r="252" spans="1:39" s="37" customFormat="1" ht="13.7" customHeight="1" thickTop="1" thickBot="1" x14ac:dyDescent="0.45">
      <c r="A252" s="1911"/>
      <c r="B252" s="1111">
        <v>19</v>
      </c>
      <c r="C252" s="1916" t="s">
        <v>195</v>
      </c>
      <c r="D252" s="1917"/>
      <c r="E252"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252" s="1069"/>
      <c r="J252" s="1069"/>
      <c r="K252" s="1069"/>
      <c r="L252" s="1069"/>
      <c r="M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252"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252"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252" s="926"/>
    </row>
    <row r="253" spans="1:39" ht="18.75" hidden="1" customHeight="1" x14ac:dyDescent="0.4">
      <c r="A253" s="1395" t="s">
        <v>585</v>
      </c>
      <c r="B253" s="1395"/>
      <c r="C253" s="1395"/>
      <c r="D253" s="1395"/>
      <c r="E253" s="1395"/>
      <c r="F253" s="1395"/>
      <c r="G253" s="1395"/>
      <c r="H253" s="1395"/>
      <c r="I253" s="1395"/>
      <c r="J253" s="1395"/>
      <c r="K253" s="1395"/>
      <c r="L253" s="1395"/>
      <c r="M253" s="1395"/>
      <c r="N253" s="1395"/>
      <c r="O253" s="1395"/>
      <c r="P253" s="1395"/>
      <c r="Q253" s="1395"/>
      <c r="R253" s="1395"/>
      <c r="S253" s="1395"/>
      <c r="T253" s="1395"/>
      <c r="U253" s="1395"/>
      <c r="V253" s="1395"/>
      <c r="W253" s="1395"/>
      <c r="X253" s="1395"/>
      <c r="Y253" s="1395"/>
      <c r="Z253" s="1395"/>
      <c r="AA253" s="1395"/>
      <c r="AB253" s="1395"/>
      <c r="AD253" s="928"/>
      <c r="AE253" s="44"/>
      <c r="AF253" s="44"/>
      <c r="AG253" s="44"/>
      <c r="AH253" s="44"/>
      <c r="AI253" s="44"/>
      <c r="AJ253" s="44"/>
      <c r="AK253" s="44"/>
      <c r="AL253" s="44"/>
      <c r="AM253" s="44"/>
    </row>
    <row r="254" spans="1:39" s="37" customFormat="1" ht="19.5" hidden="1" customHeight="1" thickBot="1" x14ac:dyDescent="0.45">
      <c r="A254" s="933" t="s">
        <v>575</v>
      </c>
      <c r="B254" s="934"/>
      <c r="C254" s="934"/>
      <c r="D254" s="934"/>
      <c r="E254" s="934"/>
      <c r="F254" s="934"/>
      <c r="G254" s="934"/>
      <c r="H254" s="934"/>
      <c r="I254" s="934"/>
      <c r="J254" s="934"/>
      <c r="K254" s="934"/>
      <c r="L254" s="934"/>
      <c r="M254" s="934"/>
      <c r="N254" s="934"/>
      <c r="O254" s="934"/>
      <c r="P254" s="934"/>
      <c r="Q254" s="934"/>
      <c r="R254" s="934"/>
      <c r="V254" s="926"/>
      <c r="W254" s="926"/>
      <c r="X254" s="926"/>
      <c r="Y254" s="926"/>
      <c r="Z254" s="926"/>
      <c r="AA254" s="926"/>
      <c r="AB254" s="926"/>
      <c r="AC254" s="926"/>
      <c r="AD254" s="926"/>
    </row>
    <row r="255" spans="1:39" s="37" customFormat="1" ht="24.75" hidden="1" customHeight="1" x14ac:dyDescent="0.4">
      <c r="A255" s="2043" t="s">
        <v>542</v>
      </c>
      <c r="B255" s="2044"/>
      <c r="C255" s="2044"/>
      <c r="D255" s="2045"/>
      <c r="E255" s="2041" t="s">
        <v>658</v>
      </c>
      <c r="F255" s="2041"/>
      <c r="G255" s="2041"/>
      <c r="H255" s="2041"/>
      <c r="I255" s="2041" t="s">
        <v>659</v>
      </c>
      <c r="J255" s="2041"/>
      <c r="K255" s="2041"/>
      <c r="L255" s="2041"/>
      <c r="M255" s="2041" t="s">
        <v>660</v>
      </c>
      <c r="N255" s="2041"/>
      <c r="O255" s="2041"/>
      <c r="P255" s="2041"/>
      <c r="Q255" s="2041" t="s">
        <v>661</v>
      </c>
      <c r="R255" s="2041"/>
      <c r="S255" s="2041"/>
      <c r="T255" s="2041"/>
      <c r="U255" s="2041" t="s">
        <v>662</v>
      </c>
      <c r="V255" s="2041"/>
      <c r="W255" s="2041"/>
      <c r="X255" s="2041"/>
      <c r="Y255" s="2041" t="s">
        <v>55</v>
      </c>
      <c r="Z255" s="2041"/>
      <c r="AA255" s="2041"/>
      <c r="AB255" s="2042"/>
    </row>
    <row r="256" spans="1:39" s="37" customFormat="1" ht="60" hidden="1" customHeight="1" thickBot="1" x14ac:dyDescent="0.45">
      <c r="A256" s="2046"/>
      <c r="B256" s="2047"/>
      <c r="C256" s="2047"/>
      <c r="D256" s="2048"/>
      <c r="E256" s="1116" t="s">
        <v>14</v>
      </c>
      <c r="F256" s="1117" t="s">
        <v>9</v>
      </c>
      <c r="G256" s="1117" t="s">
        <v>11</v>
      </c>
      <c r="H256" s="1118" t="s">
        <v>546</v>
      </c>
      <c r="I256" s="1116" t="s">
        <v>14</v>
      </c>
      <c r="J256" s="1117" t="s">
        <v>9</v>
      </c>
      <c r="K256" s="1117" t="s">
        <v>11</v>
      </c>
      <c r="L256" s="1118" t="s">
        <v>546</v>
      </c>
      <c r="M256" s="1116" t="s">
        <v>14</v>
      </c>
      <c r="N256" s="1117" t="s">
        <v>9</v>
      </c>
      <c r="O256" s="1117" t="s">
        <v>11</v>
      </c>
      <c r="P256" s="1118" t="s">
        <v>546</v>
      </c>
      <c r="Q256" s="1116" t="s">
        <v>14</v>
      </c>
      <c r="R256" s="1117" t="s">
        <v>9</v>
      </c>
      <c r="S256" s="1117" t="s">
        <v>11</v>
      </c>
      <c r="T256" s="1118" t="s">
        <v>546</v>
      </c>
      <c r="U256" s="1116" t="s">
        <v>14</v>
      </c>
      <c r="V256" s="1117" t="s">
        <v>9</v>
      </c>
      <c r="W256" s="1117" t="s">
        <v>11</v>
      </c>
      <c r="X256" s="1118" t="s">
        <v>546</v>
      </c>
      <c r="Y256" s="1116" t="s">
        <v>14</v>
      </c>
      <c r="Z256" s="1117" t="s">
        <v>9</v>
      </c>
      <c r="AA256" s="1117" t="s">
        <v>11</v>
      </c>
      <c r="AB256" s="1119" t="s">
        <v>546</v>
      </c>
    </row>
    <row r="257" spans="1:29" s="37" customFormat="1" ht="13.7" hidden="1" customHeight="1" thickBot="1" x14ac:dyDescent="0.45">
      <c r="A257" s="2049" t="s">
        <v>547</v>
      </c>
      <c r="B257" s="2050"/>
      <c r="C257" s="2050"/>
      <c r="D257" s="2055"/>
      <c r="E257" s="1034">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f>
        <v>0</v>
      </c>
      <c r="F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f>
        <v>0</v>
      </c>
      <c r="G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f>
        <v>0</v>
      </c>
      <c r="H257"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f>
        <v>0</v>
      </c>
      <c r="I257"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f>
        <v>0</v>
      </c>
      <c r="J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f>
        <v>0</v>
      </c>
      <c r="K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f>
        <v>0</v>
      </c>
      <c r="L257"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f>
        <v>0</v>
      </c>
      <c r="M257"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f>
        <v>0</v>
      </c>
      <c r="N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f>
        <v>0</v>
      </c>
      <c r="O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f>
        <v>0</v>
      </c>
      <c r="P257"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f>
        <v>0</v>
      </c>
      <c r="Q257"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f>
        <v>0</v>
      </c>
      <c r="R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f>
        <v>0</v>
      </c>
      <c r="S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f>
        <v>0</v>
      </c>
      <c r="T257"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f>
        <v>0</v>
      </c>
      <c r="U257"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f>
        <v>0</v>
      </c>
      <c r="V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f>
        <v>0</v>
      </c>
      <c r="W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f>
        <v>0</v>
      </c>
      <c r="X257"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f>
        <v>0</v>
      </c>
      <c r="Y257"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f>
        <v>0</v>
      </c>
      <c r="Z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f>
        <v>0</v>
      </c>
      <c r="AA257"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f>
        <v>0</v>
      </c>
      <c r="AB257" s="1041">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f>
        <v>0</v>
      </c>
    </row>
    <row r="258" spans="1:29" s="37" customFormat="1" ht="13.7" hidden="1" customHeight="1" x14ac:dyDescent="0.4">
      <c r="A258" s="1120"/>
      <c r="B258" s="2056" t="s">
        <v>628</v>
      </c>
      <c r="C258" s="2057"/>
      <c r="D258" s="2057"/>
      <c r="E258" s="1042"/>
      <c r="F258" s="1043"/>
      <c r="G258" s="1043"/>
      <c r="H258" s="1044"/>
      <c r="I258" s="1049"/>
      <c r="J258" s="1043"/>
      <c r="K258" s="1043"/>
      <c r="L258" s="1044"/>
      <c r="M258" s="1049"/>
      <c r="N258" s="1043"/>
      <c r="O258" s="1043"/>
      <c r="P258" s="1044"/>
      <c r="Q258" s="1049"/>
      <c r="R258" s="1043"/>
      <c r="S258" s="1043"/>
      <c r="T258" s="1044"/>
      <c r="U258" s="1049"/>
      <c r="V258" s="1043"/>
      <c r="W258" s="1043"/>
      <c r="X258" s="1044"/>
      <c r="Y258" s="1049"/>
      <c r="Z258" s="1043"/>
      <c r="AA258" s="1043"/>
      <c r="AB258" s="1050"/>
    </row>
    <row r="259" spans="1:29" s="37" customFormat="1" ht="13.7" hidden="1" customHeight="1" x14ac:dyDescent="0.4">
      <c r="A259" s="1120"/>
      <c r="B259" s="2058" t="s">
        <v>548</v>
      </c>
      <c r="C259" s="2059"/>
      <c r="D259" s="2059"/>
      <c r="E259" s="1051"/>
      <c r="F259" s="1052"/>
      <c r="G259" s="1052"/>
      <c r="H259" s="1053"/>
      <c r="I259" s="1058"/>
      <c r="J259" s="1052"/>
      <c r="K259" s="1052"/>
      <c r="L259" s="1053"/>
      <c r="M259" s="1058"/>
      <c r="N259" s="1052"/>
      <c r="O259" s="1052"/>
      <c r="P259" s="1053"/>
      <c r="Q259" s="1058"/>
      <c r="R259" s="1052"/>
      <c r="S259" s="1052"/>
      <c r="T259" s="1053"/>
      <c r="U259" s="1058"/>
      <c r="V259" s="1052"/>
      <c r="W259" s="1052"/>
      <c r="X259" s="1053"/>
      <c r="Y259" s="1058"/>
      <c r="Z259" s="1052"/>
      <c r="AA259" s="1052"/>
      <c r="AB259" s="1059"/>
    </row>
    <row r="260" spans="1:29" s="37" customFormat="1" ht="13.7" hidden="1" customHeight="1" thickBot="1" x14ac:dyDescent="0.45">
      <c r="A260" s="1121"/>
      <c r="B260" s="2060" t="s">
        <v>344</v>
      </c>
      <c r="C260" s="2061"/>
      <c r="D260" s="2061"/>
      <c r="E260" s="1060"/>
      <c r="F260" s="1061"/>
      <c r="G260" s="1061"/>
      <c r="H260" s="1062"/>
      <c r="I260" s="1067"/>
      <c r="J260" s="1061"/>
      <c r="K260" s="1061"/>
      <c r="L260" s="1062"/>
      <c r="M260" s="1067"/>
      <c r="N260" s="1061"/>
      <c r="O260" s="1061"/>
      <c r="P260" s="1062"/>
      <c r="Q260" s="1067"/>
      <c r="R260" s="1061"/>
      <c r="S260" s="1061"/>
      <c r="T260" s="1062"/>
      <c r="U260" s="1067"/>
      <c r="V260" s="1061"/>
      <c r="W260" s="1061"/>
      <c r="X260" s="1062"/>
      <c r="Y260" s="1067"/>
      <c r="Z260" s="1061"/>
      <c r="AA260" s="1061"/>
      <c r="AB260" s="1068"/>
    </row>
    <row r="261" spans="1:29" s="37" customFormat="1" ht="13.7" hidden="1" customHeight="1" thickTop="1" thickBot="1" x14ac:dyDescent="0.45">
      <c r="A261" s="1875" t="s">
        <v>86</v>
      </c>
      <c r="B261" s="1122">
        <v>1</v>
      </c>
      <c r="C261" s="2062" t="s">
        <v>148</v>
      </c>
      <c r="D261" s="2063"/>
      <c r="E261" s="1123"/>
      <c r="F261" s="1124"/>
      <c r="G261" s="1124"/>
      <c r="H261" s="1124"/>
      <c r="I261" s="1124"/>
      <c r="J261" s="1124"/>
      <c r="K261" s="1124"/>
      <c r="L261" s="1124"/>
      <c r="M261" s="1124"/>
      <c r="N261" s="1124"/>
      <c r="O261" s="1124"/>
      <c r="P261" s="1124"/>
      <c r="Q261" s="1124"/>
      <c r="R261" s="1124"/>
      <c r="S261" s="1124"/>
      <c r="T261" s="1124"/>
      <c r="U261" s="1124"/>
      <c r="V261" s="1124"/>
      <c r="W261" s="1124"/>
      <c r="X261" s="1124"/>
      <c r="Y261" s="1124"/>
      <c r="Z261" s="1124"/>
      <c r="AA261" s="1124"/>
      <c r="AB261" s="1125"/>
    </row>
    <row r="262" spans="1:29" s="37" customFormat="1" ht="13.7" hidden="1" customHeight="1" thickTop="1" thickBot="1" x14ac:dyDescent="0.45">
      <c r="A262" s="1876"/>
      <c r="B262" s="1126">
        <v>2</v>
      </c>
      <c r="C262" s="1884" t="s">
        <v>149</v>
      </c>
      <c r="D262" s="1885"/>
      <c r="E262" s="985">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2"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2" s="987">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3" spans="1:29" s="37" customFormat="1" ht="13.7" hidden="1" customHeight="1" thickTop="1" thickBot="1" x14ac:dyDescent="0.45">
      <c r="A263" s="1876"/>
      <c r="B263" s="1126">
        <v>3</v>
      </c>
      <c r="C263" s="1899" t="s">
        <v>150</v>
      </c>
      <c r="D263" s="1900"/>
      <c r="E263" s="985">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3"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3" s="987">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4" spans="1:29" s="37" customFormat="1" ht="13.7" hidden="1" customHeight="1" thickTop="1" thickBot="1" x14ac:dyDescent="0.45">
      <c r="A264" s="1876"/>
      <c r="B264" s="1126">
        <v>4</v>
      </c>
      <c r="C264" s="1899" t="s">
        <v>576</v>
      </c>
      <c r="D264" s="1900"/>
      <c r="E264" s="985">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4"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4" s="987">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5" spans="1:29" s="37" customFormat="1" ht="13.7" hidden="1" customHeight="1" thickTop="1" thickBot="1" x14ac:dyDescent="0.45">
      <c r="A265" s="1876"/>
      <c r="B265" s="1126">
        <v>5</v>
      </c>
      <c r="C265" s="1899" t="s">
        <v>566</v>
      </c>
      <c r="D265" s="1900"/>
      <c r="E265" s="985">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5"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5" s="987">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6" spans="1:29" s="37" customFormat="1" ht="13.7" hidden="1" customHeight="1" thickTop="1" thickBot="1" x14ac:dyDescent="0.45">
      <c r="A266" s="1876"/>
      <c r="B266" s="1126">
        <v>6</v>
      </c>
      <c r="C266" s="1899" t="s">
        <v>153</v>
      </c>
      <c r="D266" s="1900"/>
      <c r="E266" s="1123"/>
      <c r="F266" s="1124"/>
      <c r="G266" s="1124"/>
      <c r="H266" s="1124"/>
      <c r="I266" s="1124"/>
      <c r="J266" s="1124"/>
      <c r="K266" s="1124"/>
      <c r="L266" s="1124"/>
      <c r="M266" s="1124"/>
      <c r="N266" s="1124"/>
      <c r="O266" s="1124"/>
      <c r="P266" s="1124"/>
      <c r="Q266" s="1124"/>
      <c r="R266" s="1124"/>
      <c r="S266" s="1124"/>
      <c r="T266" s="1124"/>
      <c r="U266" s="1124"/>
      <c r="V266" s="1124"/>
      <c r="W266" s="1124"/>
      <c r="X266" s="1124"/>
      <c r="Y266" s="1124"/>
      <c r="Z266" s="1124"/>
      <c r="AA266" s="1124"/>
      <c r="AB266" s="1125"/>
    </row>
    <row r="267" spans="1:29" s="37" customFormat="1" ht="13.7" hidden="1" customHeight="1" thickTop="1" thickBot="1" x14ac:dyDescent="0.45">
      <c r="A267" s="1876"/>
      <c r="B267" s="1126">
        <v>7</v>
      </c>
      <c r="C267" s="1899" t="s">
        <v>425</v>
      </c>
      <c r="D267" s="1900"/>
      <c r="E267" s="985">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7"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7" s="987">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8" spans="1:29" s="37" customFormat="1" ht="13.7" hidden="1" customHeight="1" thickTop="1" thickBot="1" x14ac:dyDescent="0.45">
      <c r="A268" s="1876"/>
      <c r="B268" s="1126">
        <v>8</v>
      </c>
      <c r="C268" s="1899" t="s">
        <v>426</v>
      </c>
      <c r="D268" s="1900"/>
      <c r="E268" s="985">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8"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8" s="987">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9" spans="1:29" s="37" customFormat="1" ht="13.7" hidden="1" customHeight="1" thickTop="1" thickBot="1" x14ac:dyDescent="0.45">
      <c r="A269" s="1876"/>
      <c r="B269" s="1126">
        <v>9</v>
      </c>
      <c r="C269" s="1899" t="s">
        <v>156</v>
      </c>
      <c r="D269" s="1900"/>
      <c r="E269" s="985">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9"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9" s="987">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70" spans="1:29" s="37" customFormat="1" ht="13.7" hidden="1" customHeight="1" thickTop="1" thickBot="1" x14ac:dyDescent="0.45">
      <c r="A270" s="1876"/>
      <c r="B270" s="1127">
        <v>10</v>
      </c>
      <c r="C270" s="1884" t="s">
        <v>552</v>
      </c>
      <c r="D270" s="1885"/>
      <c r="E270" s="985">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0"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0" s="987">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71" spans="1:29" s="37" customFormat="1" ht="13.7" hidden="1" customHeight="1" thickTop="1" thickBot="1" x14ac:dyDescent="0.45">
      <c r="A271" s="1876"/>
      <c r="B271" s="1128">
        <v>11</v>
      </c>
      <c r="C271" s="1901" t="s">
        <v>158</v>
      </c>
      <c r="D271" s="1902"/>
      <c r="E271" s="985">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1"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1" s="987">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1" s="926"/>
    </row>
    <row r="272" spans="1:29" s="37" customFormat="1" ht="13.7" hidden="1" customHeight="1" thickTop="1" thickBot="1" x14ac:dyDescent="0.45">
      <c r="A272" s="1876"/>
      <c r="B272" s="1127">
        <v>12</v>
      </c>
      <c r="C272" s="1884" t="s">
        <v>159</v>
      </c>
      <c r="D272" s="1885"/>
      <c r="E272" s="985">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2"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2" s="987">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2" s="926"/>
    </row>
    <row r="273" spans="1:29" s="37" customFormat="1" ht="13.7" hidden="1" customHeight="1" thickTop="1" thickBot="1" x14ac:dyDescent="0.45">
      <c r="A273" s="1876"/>
      <c r="B273" s="1127">
        <v>13</v>
      </c>
      <c r="C273" s="1884" t="s">
        <v>160</v>
      </c>
      <c r="D273" s="1885"/>
      <c r="E273" s="985">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3"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3" s="987">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3" s="926"/>
    </row>
    <row r="274" spans="1:29" s="37" customFormat="1" ht="13.7" hidden="1" customHeight="1" thickTop="1" thickBot="1" x14ac:dyDescent="0.45">
      <c r="A274" s="1876"/>
      <c r="B274" s="1127">
        <v>14</v>
      </c>
      <c r="C274" s="1884" t="s">
        <v>161</v>
      </c>
      <c r="D274" s="1885"/>
      <c r="E274" s="985">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4"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4" s="987">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4" s="926"/>
    </row>
    <row r="275" spans="1:29" s="37" customFormat="1" ht="13.7" hidden="1" customHeight="1" thickTop="1" thickBot="1" x14ac:dyDescent="0.45">
      <c r="A275" s="1876"/>
      <c r="B275" s="1127">
        <v>15</v>
      </c>
      <c r="C275" s="1884" t="s">
        <v>162</v>
      </c>
      <c r="D275" s="1885"/>
      <c r="E275" s="985">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5"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5" s="987">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5" s="926"/>
    </row>
    <row r="276" spans="1:29" s="37" customFormat="1" ht="13.7" hidden="1" customHeight="1" thickTop="1" thickBot="1" x14ac:dyDescent="0.45">
      <c r="A276" s="1876"/>
      <c r="B276" s="1129">
        <v>16</v>
      </c>
      <c r="C276" s="1884" t="s">
        <v>163</v>
      </c>
      <c r="D276" s="1885"/>
      <c r="E276" s="985">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6"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6" s="987">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6" s="926"/>
    </row>
    <row r="277" spans="1:29" s="37" customFormat="1" ht="13.7" hidden="1" customHeight="1" thickTop="1" thickBot="1" x14ac:dyDescent="0.45">
      <c r="A277" s="1876"/>
      <c r="B277" s="1127">
        <v>17</v>
      </c>
      <c r="C277" s="1884" t="s">
        <v>164</v>
      </c>
      <c r="D277" s="1885"/>
      <c r="E277" s="985">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7"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7" s="987">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7" s="926"/>
    </row>
    <row r="278" spans="1:29" s="37" customFormat="1" ht="13.7" hidden="1" customHeight="1" thickTop="1" thickBot="1" x14ac:dyDescent="0.45">
      <c r="A278" s="1876"/>
      <c r="B278" s="1127">
        <v>18</v>
      </c>
      <c r="C278" s="1884" t="s">
        <v>165</v>
      </c>
      <c r="D278" s="1885"/>
      <c r="E278" s="1123"/>
      <c r="F278" s="1124"/>
      <c r="G278" s="1124"/>
      <c r="H278" s="1124"/>
      <c r="I278" s="1124"/>
      <c r="J278" s="1124"/>
      <c r="K278" s="1124"/>
      <c r="L278" s="1124"/>
      <c r="M278" s="1124"/>
      <c r="N278" s="1124"/>
      <c r="O278" s="1124"/>
      <c r="P278" s="1124"/>
      <c r="Q278" s="1124"/>
      <c r="R278" s="1124"/>
      <c r="S278" s="1124"/>
      <c r="T278" s="1124"/>
      <c r="U278" s="1124"/>
      <c r="V278" s="1124"/>
      <c r="W278" s="1124"/>
      <c r="X278" s="1124"/>
      <c r="Y278" s="1124"/>
      <c r="Z278" s="1124"/>
      <c r="AA278" s="1124"/>
      <c r="AB278" s="1125"/>
      <c r="AC278" s="926"/>
    </row>
    <row r="279" spans="1:29" s="37" customFormat="1" ht="13.7" hidden="1" customHeight="1" thickTop="1" thickBot="1" x14ac:dyDescent="0.45">
      <c r="A279" s="1876"/>
      <c r="B279" s="1127">
        <v>19</v>
      </c>
      <c r="C279" s="1884" t="s">
        <v>166</v>
      </c>
      <c r="D279" s="1885"/>
      <c r="E279" s="985">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9" s="987">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9" s="926"/>
    </row>
    <row r="280" spans="1:29" s="37" customFormat="1" ht="13.7" hidden="1" customHeight="1" thickTop="1" thickBot="1" x14ac:dyDescent="0.45">
      <c r="A280" s="1876"/>
      <c r="B280" s="1127">
        <v>20</v>
      </c>
      <c r="C280" s="1884" t="s">
        <v>167</v>
      </c>
      <c r="D280" s="1885"/>
      <c r="E280" s="985">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0"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0" s="987">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0" s="926"/>
    </row>
    <row r="281" spans="1:29" s="37" customFormat="1" ht="13.7" hidden="1" customHeight="1" thickTop="1" thickBot="1" x14ac:dyDescent="0.45">
      <c r="A281" s="1876"/>
      <c r="B281" s="1127">
        <v>21</v>
      </c>
      <c r="C281" s="1891" t="s">
        <v>168</v>
      </c>
      <c r="D281" s="1892"/>
      <c r="E281" s="985">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1"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1" s="987">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1" s="926"/>
    </row>
    <row r="282" spans="1:29" s="37" customFormat="1" ht="13.7" hidden="1" customHeight="1" thickTop="1" thickBot="1" x14ac:dyDescent="0.45">
      <c r="A282" s="1876"/>
      <c r="B282" s="1127">
        <v>22</v>
      </c>
      <c r="C282" s="1891" t="s">
        <v>169</v>
      </c>
      <c r="D282" s="1892"/>
      <c r="E282" s="985">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2"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2" s="987">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2" s="926"/>
    </row>
    <row r="283" spans="1:29" s="37" customFormat="1" ht="13.7" hidden="1" customHeight="1" thickTop="1" thickBot="1" x14ac:dyDescent="0.45">
      <c r="A283" s="1876"/>
      <c r="B283" s="1127">
        <v>23</v>
      </c>
      <c r="C283" s="1891" t="s">
        <v>170</v>
      </c>
      <c r="D283" s="1892"/>
      <c r="E283" s="985">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3"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3" s="987">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3" s="926"/>
    </row>
    <row r="284" spans="1:29" s="37" customFormat="1" ht="13.7" hidden="1" customHeight="1" thickTop="1" thickBot="1" x14ac:dyDescent="0.45">
      <c r="A284" s="1876"/>
      <c r="B284" s="1127">
        <v>24</v>
      </c>
      <c r="C284" s="1891" t="s">
        <v>171</v>
      </c>
      <c r="D284" s="1892"/>
      <c r="E284" s="985">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4"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4" s="987">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4" s="926"/>
    </row>
    <row r="285" spans="1:29" s="37" customFormat="1" ht="13.7" hidden="1" customHeight="1" thickTop="1" thickBot="1" x14ac:dyDescent="0.45">
      <c r="A285" s="1876"/>
      <c r="B285" s="1127">
        <v>25</v>
      </c>
      <c r="C285" s="1891" t="s">
        <v>172</v>
      </c>
      <c r="D285" s="1892"/>
      <c r="E285" s="985">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gt;0,1,0)</f>
        <v>0</v>
      </c>
      <c r="J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5"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5" s="987">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5" s="926"/>
    </row>
    <row r="286" spans="1:29" s="37" customFormat="1" ht="13.7" hidden="1" customHeight="1" thickTop="1" thickBot="1" x14ac:dyDescent="0.45">
      <c r="A286" s="1876"/>
      <c r="B286" s="1127">
        <v>26</v>
      </c>
      <c r="C286" s="1891" t="s">
        <v>173</v>
      </c>
      <c r="D286" s="1892"/>
      <c r="E286" s="985">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gt;0,1,0)</f>
        <v>0</v>
      </c>
      <c r="J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6"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6" s="987">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6" s="926"/>
    </row>
    <row r="287" spans="1:29" s="37" customFormat="1" ht="13.7" hidden="1" customHeight="1" thickTop="1" thickBot="1" x14ac:dyDescent="0.45">
      <c r="A287" s="1876"/>
      <c r="B287" s="1127">
        <v>27</v>
      </c>
      <c r="C287" s="1891" t="s">
        <v>174</v>
      </c>
      <c r="D287" s="1892"/>
      <c r="E287" s="985">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gt;0,1,0)</f>
        <v>0</v>
      </c>
      <c r="J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7"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7" s="987">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7" s="926"/>
    </row>
    <row r="288" spans="1:29" s="37" customFormat="1" ht="13.7" hidden="1" customHeight="1" thickTop="1" thickBot="1" x14ac:dyDescent="0.45">
      <c r="A288" s="1877"/>
      <c r="B288" s="1130">
        <v>28</v>
      </c>
      <c r="C288" s="1894" t="s">
        <v>175</v>
      </c>
      <c r="D288" s="1894"/>
      <c r="E288"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8"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8"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8" s="926"/>
    </row>
    <row r="289" spans="1:29" s="37" customFormat="1" ht="13.7" hidden="1" customHeight="1" thickBot="1" x14ac:dyDescent="0.45">
      <c r="A289" s="1001"/>
      <c r="B289" s="1002"/>
      <c r="C289" s="319"/>
      <c r="D289" s="319"/>
      <c r="E289" s="1003"/>
      <c r="F289" s="1003"/>
      <c r="G289" s="1003"/>
      <c r="H289" s="1003"/>
      <c r="I289" s="1003"/>
      <c r="J289" s="1003"/>
      <c r="K289" s="1003"/>
      <c r="L289" s="1003"/>
      <c r="M289" s="1003"/>
      <c r="N289" s="1003"/>
      <c r="O289" s="1003"/>
      <c r="P289" s="1004"/>
      <c r="Q289" s="1004"/>
      <c r="R289" s="1004"/>
      <c r="S289" s="1004"/>
      <c r="T289" s="1004"/>
      <c r="U289" s="1004"/>
      <c r="V289" s="1004"/>
      <c r="W289" s="1004"/>
      <c r="X289" s="1004"/>
      <c r="Y289" s="1004"/>
      <c r="Z289" s="1004"/>
      <c r="AA289" s="1004"/>
      <c r="AB289" s="1004"/>
      <c r="AC289" s="926"/>
    </row>
    <row r="290" spans="1:29" s="37" customFormat="1" ht="24.75" hidden="1" customHeight="1" x14ac:dyDescent="0.4">
      <c r="A290" s="2043" t="s">
        <v>553</v>
      </c>
      <c r="B290" s="2044"/>
      <c r="C290" s="2044"/>
      <c r="D290" s="2045"/>
      <c r="E290" s="2041" t="s">
        <v>658</v>
      </c>
      <c r="F290" s="2041"/>
      <c r="G290" s="2041"/>
      <c r="H290" s="2041"/>
      <c r="I290" s="2041" t="s">
        <v>659</v>
      </c>
      <c r="J290" s="2041"/>
      <c r="K290" s="2041"/>
      <c r="L290" s="2041"/>
      <c r="M290" s="2041" t="s">
        <v>660</v>
      </c>
      <c r="N290" s="2041"/>
      <c r="O290" s="2041"/>
      <c r="P290" s="2041"/>
      <c r="Q290" s="2041" t="s">
        <v>661</v>
      </c>
      <c r="R290" s="2041"/>
      <c r="S290" s="2041"/>
      <c r="T290" s="2041"/>
      <c r="U290" s="2041" t="s">
        <v>662</v>
      </c>
      <c r="V290" s="2041"/>
      <c r="W290" s="2041"/>
      <c r="X290" s="2041"/>
      <c r="Y290" s="2041" t="s">
        <v>55</v>
      </c>
      <c r="Z290" s="2041"/>
      <c r="AA290" s="2041"/>
      <c r="AB290" s="2042"/>
    </row>
    <row r="291" spans="1:29" s="37" customFormat="1" ht="60" hidden="1" customHeight="1" x14ac:dyDescent="0.4">
      <c r="A291" s="2046"/>
      <c r="B291" s="2047"/>
      <c r="C291" s="2047"/>
      <c r="D291" s="2048"/>
      <c r="E291" s="1131" t="s">
        <v>14</v>
      </c>
      <c r="F291" s="1132" t="s">
        <v>9</v>
      </c>
      <c r="G291" s="1132" t="s">
        <v>11</v>
      </c>
      <c r="H291" s="1133" t="s">
        <v>546</v>
      </c>
      <c r="I291" s="1131" t="s">
        <v>14</v>
      </c>
      <c r="J291" s="1132" t="s">
        <v>9</v>
      </c>
      <c r="K291" s="1132" t="s">
        <v>11</v>
      </c>
      <c r="L291" s="1133" t="s">
        <v>546</v>
      </c>
      <c r="M291" s="1131" t="s">
        <v>14</v>
      </c>
      <c r="N291" s="1132" t="s">
        <v>9</v>
      </c>
      <c r="O291" s="1132" t="s">
        <v>11</v>
      </c>
      <c r="P291" s="1133" t="s">
        <v>546</v>
      </c>
      <c r="Q291" s="1131" t="s">
        <v>14</v>
      </c>
      <c r="R291" s="1132" t="s">
        <v>9</v>
      </c>
      <c r="S291" s="1132" t="s">
        <v>11</v>
      </c>
      <c r="T291" s="1133" t="s">
        <v>546</v>
      </c>
      <c r="U291" s="1131" t="s">
        <v>14</v>
      </c>
      <c r="V291" s="1132" t="s">
        <v>9</v>
      </c>
      <c r="W291" s="1132" t="s">
        <v>11</v>
      </c>
      <c r="X291" s="1133" t="s">
        <v>546</v>
      </c>
      <c r="Y291" s="1131" t="s">
        <v>14</v>
      </c>
      <c r="Z291" s="1132" t="s">
        <v>9</v>
      </c>
      <c r="AA291" s="1132" t="s">
        <v>11</v>
      </c>
      <c r="AB291" s="1134" t="s">
        <v>546</v>
      </c>
    </row>
    <row r="292" spans="1:29" s="37" customFormat="1" ht="13.7" hidden="1" customHeight="1" thickBot="1" x14ac:dyDescent="0.45">
      <c r="A292" s="2049" t="s">
        <v>547</v>
      </c>
      <c r="B292" s="2050"/>
      <c r="C292" s="2050"/>
      <c r="D292" s="2050"/>
      <c r="E292" s="1135">
        <f t="shared" ref="E292:AB292" si="4">E257</f>
        <v>0</v>
      </c>
      <c r="F292" s="1136">
        <f t="shared" si="4"/>
        <v>0</v>
      </c>
      <c r="G292" s="1136">
        <f t="shared" si="4"/>
        <v>0</v>
      </c>
      <c r="H292" s="1137">
        <f t="shared" si="4"/>
        <v>0</v>
      </c>
      <c r="I292" s="1135">
        <f t="shared" si="4"/>
        <v>0</v>
      </c>
      <c r="J292" s="1136">
        <f t="shared" si="4"/>
        <v>0</v>
      </c>
      <c r="K292" s="1136">
        <f t="shared" si="4"/>
        <v>0</v>
      </c>
      <c r="L292" s="1137">
        <f t="shared" si="4"/>
        <v>0</v>
      </c>
      <c r="M292" s="1135">
        <f t="shared" si="4"/>
        <v>0</v>
      </c>
      <c r="N292" s="1136">
        <f t="shared" si="4"/>
        <v>0</v>
      </c>
      <c r="O292" s="1136">
        <f t="shared" si="4"/>
        <v>0</v>
      </c>
      <c r="P292" s="1137">
        <f t="shared" si="4"/>
        <v>0</v>
      </c>
      <c r="Q292" s="1135">
        <f t="shared" si="4"/>
        <v>0</v>
      </c>
      <c r="R292" s="1136">
        <f t="shared" si="4"/>
        <v>0</v>
      </c>
      <c r="S292" s="1136">
        <f t="shared" si="4"/>
        <v>0</v>
      </c>
      <c r="T292" s="1137">
        <f t="shared" si="4"/>
        <v>0</v>
      </c>
      <c r="U292" s="1135">
        <f t="shared" si="4"/>
        <v>0</v>
      </c>
      <c r="V292" s="1136">
        <f t="shared" si="4"/>
        <v>0</v>
      </c>
      <c r="W292" s="1136">
        <f t="shared" si="4"/>
        <v>0</v>
      </c>
      <c r="X292" s="1137">
        <f t="shared" si="4"/>
        <v>0</v>
      </c>
      <c r="Y292" s="1135">
        <f t="shared" si="4"/>
        <v>0</v>
      </c>
      <c r="Z292" s="1136">
        <f t="shared" si="4"/>
        <v>0</v>
      </c>
      <c r="AA292" s="1136">
        <f t="shared" si="4"/>
        <v>0</v>
      </c>
      <c r="AB292" s="1138">
        <f t="shared" si="4"/>
        <v>0</v>
      </c>
    </row>
    <row r="293" spans="1:29" s="37" customFormat="1" ht="13.7" hidden="1" customHeight="1" thickBot="1" x14ac:dyDescent="0.45">
      <c r="A293" s="1875" t="s">
        <v>431</v>
      </c>
      <c r="B293" s="1139">
        <v>1</v>
      </c>
      <c r="C293" s="2051" t="s">
        <v>557</v>
      </c>
      <c r="D293" s="846" t="s">
        <v>177</v>
      </c>
      <c r="E293" s="1018">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3"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3" s="107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4" spans="1:29" s="37" customFormat="1" ht="13.7" hidden="1" customHeight="1" thickTop="1" thickBot="1" x14ac:dyDescent="0.45">
      <c r="A294" s="1876"/>
      <c r="B294" s="1140">
        <v>2</v>
      </c>
      <c r="C294" s="2052"/>
      <c r="D294" s="846" t="s">
        <v>178</v>
      </c>
      <c r="E294" s="985">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4"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4" s="987">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5" spans="1:29" s="37" customFormat="1" ht="13.7" hidden="1" customHeight="1" thickTop="1" thickBot="1" x14ac:dyDescent="0.45">
      <c r="A295" s="1876"/>
      <c r="B295" s="1140">
        <v>3</v>
      </c>
      <c r="C295" s="2052"/>
      <c r="D295" s="846" t="s">
        <v>179</v>
      </c>
      <c r="E295" s="985">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5"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5" s="987">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6" spans="1:29" s="37" customFormat="1" ht="13.7" hidden="1" customHeight="1" thickTop="1" thickBot="1" x14ac:dyDescent="0.45">
      <c r="A296" s="1876"/>
      <c r="B296" s="1140">
        <v>4</v>
      </c>
      <c r="C296" s="2053"/>
      <c r="D296" s="846" t="s">
        <v>180</v>
      </c>
      <c r="E296" s="985">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6"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6" s="987">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7" spans="1:29" s="37" customFormat="1" ht="13.7" hidden="1" customHeight="1" thickTop="1" thickBot="1" x14ac:dyDescent="0.45">
      <c r="A297" s="1876"/>
      <c r="B297" s="1140">
        <v>5</v>
      </c>
      <c r="C297" s="2054" t="s">
        <v>558</v>
      </c>
      <c r="D297" s="846" t="s">
        <v>181</v>
      </c>
      <c r="E297" s="985">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7"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7" s="987">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8" spans="1:29" s="37" customFormat="1" ht="13.7" hidden="1" customHeight="1" thickTop="1" thickBot="1" x14ac:dyDescent="0.45">
      <c r="A298" s="1876"/>
      <c r="B298" s="1140">
        <v>6</v>
      </c>
      <c r="C298" s="2052"/>
      <c r="D298" s="846" t="s">
        <v>182</v>
      </c>
      <c r="E298" s="985">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8"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8" s="987">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9" spans="1:29" s="37" customFormat="1" ht="13.7" hidden="1" customHeight="1" thickTop="1" thickBot="1" x14ac:dyDescent="0.45">
      <c r="A299" s="1876"/>
      <c r="B299" s="1140">
        <v>7</v>
      </c>
      <c r="C299" s="2053"/>
      <c r="D299" s="846" t="s">
        <v>183</v>
      </c>
      <c r="E299" s="985">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9"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9" s="987">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0" spans="1:29" s="37" customFormat="1" ht="13.7" hidden="1" customHeight="1" thickTop="1" thickBot="1" x14ac:dyDescent="0.45">
      <c r="A300" s="1876"/>
      <c r="B300" s="1140">
        <v>8</v>
      </c>
      <c r="C300" s="2054" t="s">
        <v>559</v>
      </c>
      <c r="D300" s="846" t="s">
        <v>184</v>
      </c>
      <c r="E300" s="985">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0"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0" s="987">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1" spans="1:29" s="37" customFormat="1" ht="13.7" hidden="1" customHeight="1" thickTop="1" thickBot="1" x14ac:dyDescent="0.45">
      <c r="A301" s="1876"/>
      <c r="B301" s="1140">
        <v>9</v>
      </c>
      <c r="C301" s="2052"/>
      <c r="D301" s="846" t="s">
        <v>185</v>
      </c>
      <c r="E301" s="985">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1"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1" s="987">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2" spans="1:29" s="37" customFormat="1" ht="13.7" hidden="1" customHeight="1" thickTop="1" thickBot="1" x14ac:dyDescent="0.45">
      <c r="A302" s="1876"/>
      <c r="B302" s="1140">
        <v>10</v>
      </c>
      <c r="C302" s="2052"/>
      <c r="D302" s="846" t="s">
        <v>186</v>
      </c>
      <c r="E302" s="985">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2"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2" s="987">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3" spans="1:29" s="37" customFormat="1" ht="13.7" hidden="1" customHeight="1" thickTop="1" thickBot="1" x14ac:dyDescent="0.45">
      <c r="A303" s="1876"/>
      <c r="B303" s="1140">
        <v>11</v>
      </c>
      <c r="C303" s="2052"/>
      <c r="D303" s="846" t="s">
        <v>187</v>
      </c>
      <c r="E303" s="985">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3"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3" s="987">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3" s="926"/>
    </row>
    <row r="304" spans="1:29" s="37" customFormat="1" ht="13.7" hidden="1" customHeight="1" thickTop="1" thickBot="1" x14ac:dyDescent="0.45">
      <c r="A304" s="1876"/>
      <c r="B304" s="1140">
        <v>12</v>
      </c>
      <c r="C304" s="2052"/>
      <c r="D304" s="846" t="s">
        <v>188</v>
      </c>
      <c r="E304" s="1123"/>
      <c r="F304" s="1124"/>
      <c r="G304" s="1124"/>
      <c r="H304" s="1124"/>
      <c r="I304" s="1124"/>
      <c r="J304" s="1124"/>
      <c r="K304" s="1124"/>
      <c r="L304" s="1124"/>
      <c r="M304" s="1124"/>
      <c r="N304" s="1124"/>
      <c r="O304" s="1124"/>
      <c r="P304" s="1124"/>
      <c r="Q304" s="1124"/>
      <c r="R304" s="1124"/>
      <c r="S304" s="1124"/>
      <c r="T304" s="1124"/>
      <c r="U304" s="1124"/>
      <c r="V304" s="1124"/>
      <c r="W304" s="1124"/>
      <c r="X304" s="1124"/>
      <c r="Y304" s="1124"/>
      <c r="Z304" s="1124"/>
      <c r="AA304" s="1124"/>
      <c r="AB304" s="1125"/>
      <c r="AC304" s="926"/>
    </row>
    <row r="305" spans="1:39" s="37" customFormat="1" ht="13.7" hidden="1" customHeight="1" thickTop="1" thickBot="1" x14ac:dyDescent="0.45">
      <c r="A305" s="1876"/>
      <c r="B305" s="1140">
        <v>13</v>
      </c>
      <c r="C305" s="2053"/>
      <c r="D305" s="846" t="s">
        <v>189</v>
      </c>
      <c r="E305" s="985">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5"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5" s="987">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5" s="926"/>
    </row>
    <row r="306" spans="1:39" s="37" customFormat="1" ht="13.7" hidden="1" customHeight="1" thickTop="1" thickBot="1" x14ac:dyDescent="0.45">
      <c r="A306" s="1876"/>
      <c r="B306" s="1140">
        <v>14</v>
      </c>
      <c r="C306" s="2054" t="s">
        <v>560</v>
      </c>
      <c r="D306" s="848" t="s">
        <v>190</v>
      </c>
      <c r="E306" s="985">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6"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6" s="987">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6" s="926"/>
    </row>
    <row r="307" spans="1:39" s="37" customFormat="1" ht="13.7" hidden="1" customHeight="1" thickTop="1" thickBot="1" x14ac:dyDescent="0.45">
      <c r="A307" s="1876"/>
      <c r="B307" s="1140">
        <v>15</v>
      </c>
      <c r="C307" s="2052"/>
      <c r="D307" s="848" t="s">
        <v>191</v>
      </c>
      <c r="E307" s="985">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7"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7" s="987">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7" s="926"/>
    </row>
    <row r="308" spans="1:39" s="37" customFormat="1" ht="13.7" hidden="1" customHeight="1" thickTop="1" thickBot="1" x14ac:dyDescent="0.45">
      <c r="A308" s="1876"/>
      <c r="B308" s="1140">
        <v>16</v>
      </c>
      <c r="C308" s="2052"/>
      <c r="D308" s="848" t="s">
        <v>192</v>
      </c>
      <c r="E308" s="985">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8"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8" s="987">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8" s="926"/>
    </row>
    <row r="309" spans="1:39" s="37" customFormat="1" ht="13.7" hidden="1" customHeight="1" thickTop="1" thickBot="1" x14ac:dyDescent="0.45">
      <c r="A309" s="1876"/>
      <c r="B309" s="1140">
        <v>17</v>
      </c>
      <c r="C309" s="2052"/>
      <c r="D309" s="848" t="s">
        <v>193</v>
      </c>
      <c r="E309" s="985">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9"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9" s="987">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9" s="926"/>
    </row>
    <row r="310" spans="1:39" s="37" customFormat="1" ht="13.7" hidden="1" customHeight="1" thickTop="1" thickBot="1" x14ac:dyDescent="0.45">
      <c r="A310" s="1876"/>
      <c r="B310" s="1140">
        <v>18</v>
      </c>
      <c r="C310" s="2053"/>
      <c r="D310" s="846" t="s">
        <v>194</v>
      </c>
      <c r="E310" s="985">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10"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10" s="987">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10" s="926"/>
    </row>
    <row r="311" spans="1:39" s="37" customFormat="1" ht="13.7" hidden="1" customHeight="1" thickTop="1" thickBot="1" x14ac:dyDescent="0.45">
      <c r="A311" s="1877"/>
      <c r="B311" s="1141">
        <v>19</v>
      </c>
      <c r="C311" s="1882" t="s">
        <v>195</v>
      </c>
      <c r="D311" s="1883"/>
      <c r="E311"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11"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11"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11" s="926"/>
    </row>
    <row r="312" spans="1:39" ht="18.75" hidden="1" customHeight="1" x14ac:dyDescent="0.4">
      <c r="A312" s="1395" t="s">
        <v>585</v>
      </c>
      <c r="B312" s="1395"/>
      <c r="C312" s="1395"/>
      <c r="D312" s="1395"/>
      <c r="E312" s="1395"/>
      <c r="F312" s="1395"/>
      <c r="G312" s="1395"/>
      <c r="H312" s="1395"/>
      <c r="I312" s="1395"/>
      <c r="J312" s="1395"/>
      <c r="K312" s="1395"/>
      <c r="L312" s="1395"/>
      <c r="M312" s="1395"/>
      <c r="N312" s="1395"/>
      <c r="O312" s="1395"/>
      <c r="P312" s="1395"/>
      <c r="Q312" s="1395"/>
      <c r="R312" s="1395"/>
      <c r="S312" s="1395"/>
      <c r="T312" s="1395"/>
      <c r="U312" s="1395"/>
      <c r="V312" s="1395"/>
      <c r="W312" s="1395"/>
      <c r="X312" s="1395"/>
      <c r="Y312" s="1395"/>
      <c r="Z312" s="1395"/>
      <c r="AA312" s="1395"/>
      <c r="AB312" s="1395"/>
      <c r="AD312" s="928"/>
      <c r="AE312" s="44"/>
      <c r="AF312" s="44"/>
      <c r="AG312" s="44"/>
      <c r="AH312" s="44"/>
      <c r="AI312" s="44"/>
      <c r="AJ312" s="44"/>
      <c r="AK312" s="44"/>
      <c r="AL312" s="44"/>
      <c r="AM312" s="44"/>
    </row>
    <row r="313" spans="1:39" s="37" customFormat="1" ht="19.5" hidden="1" customHeight="1" thickBot="1" x14ac:dyDescent="0.45">
      <c r="A313" s="933" t="s">
        <v>577</v>
      </c>
      <c r="B313" s="934"/>
      <c r="C313" s="934"/>
      <c r="D313" s="934"/>
      <c r="E313" s="934"/>
      <c r="F313" s="934"/>
      <c r="G313" s="934"/>
      <c r="H313" s="934"/>
      <c r="I313" s="934"/>
      <c r="J313" s="934"/>
      <c r="K313" s="934"/>
      <c r="L313" s="934"/>
      <c r="M313" s="934"/>
      <c r="N313" s="934"/>
      <c r="O313" s="934"/>
      <c r="P313" s="934"/>
      <c r="Q313" s="934"/>
      <c r="R313" s="934"/>
      <c r="V313" s="926"/>
      <c r="W313" s="926"/>
      <c r="X313" s="926"/>
      <c r="Y313" s="926"/>
      <c r="Z313" s="926"/>
      <c r="AA313" s="926"/>
      <c r="AB313" s="926"/>
      <c r="AC313" s="926"/>
      <c r="AD313" s="926"/>
    </row>
    <row r="314" spans="1:39" s="37" customFormat="1" ht="28.5" hidden="1" customHeight="1" x14ac:dyDescent="0.4">
      <c r="A314" s="2043" t="s">
        <v>542</v>
      </c>
      <c r="B314" s="2044"/>
      <c r="C314" s="2044"/>
      <c r="D314" s="2045"/>
      <c r="E314" s="2041" t="s">
        <v>657</v>
      </c>
      <c r="F314" s="2041"/>
      <c r="G314" s="2041"/>
      <c r="H314" s="2041"/>
      <c r="I314" s="2041" t="s">
        <v>57</v>
      </c>
      <c r="J314" s="2041"/>
      <c r="K314" s="2041"/>
      <c r="L314" s="2041"/>
      <c r="M314" s="2041" t="s">
        <v>58</v>
      </c>
      <c r="N314" s="2041"/>
      <c r="O314" s="2041"/>
      <c r="P314" s="2041"/>
      <c r="Q314" s="2041" t="s">
        <v>60</v>
      </c>
      <c r="R314" s="2041"/>
      <c r="S314" s="2041"/>
      <c r="T314" s="2041"/>
      <c r="U314" s="2041" t="s">
        <v>62</v>
      </c>
      <c r="V314" s="2041"/>
      <c r="W314" s="2041"/>
      <c r="X314" s="2041"/>
      <c r="Y314" s="2041" t="s">
        <v>64</v>
      </c>
      <c r="Z314" s="2041"/>
      <c r="AA314" s="2041"/>
      <c r="AB314" s="2042"/>
      <c r="AC314" s="926"/>
    </row>
    <row r="315" spans="1:39" s="37" customFormat="1" ht="60" hidden="1" customHeight="1" thickBot="1" x14ac:dyDescent="0.45">
      <c r="A315" s="2046"/>
      <c r="B315" s="2047"/>
      <c r="C315" s="2047"/>
      <c r="D315" s="2048"/>
      <c r="E315" s="1116" t="s">
        <v>14</v>
      </c>
      <c r="F315" s="1117" t="s">
        <v>9</v>
      </c>
      <c r="G315" s="1117" t="s">
        <v>11</v>
      </c>
      <c r="H315" s="1118" t="s">
        <v>546</v>
      </c>
      <c r="I315" s="1116" t="s">
        <v>14</v>
      </c>
      <c r="J315" s="1117" t="s">
        <v>9</v>
      </c>
      <c r="K315" s="1117" t="s">
        <v>11</v>
      </c>
      <c r="L315" s="1118" t="s">
        <v>546</v>
      </c>
      <c r="M315" s="1116" t="s">
        <v>14</v>
      </c>
      <c r="N315" s="1117" t="s">
        <v>9</v>
      </c>
      <c r="O315" s="1117" t="s">
        <v>11</v>
      </c>
      <c r="P315" s="1118" t="s">
        <v>546</v>
      </c>
      <c r="Q315" s="1116" t="s">
        <v>14</v>
      </c>
      <c r="R315" s="1117" t="s">
        <v>9</v>
      </c>
      <c r="S315" s="1117" t="s">
        <v>11</v>
      </c>
      <c r="T315" s="1118" t="s">
        <v>546</v>
      </c>
      <c r="U315" s="1116" t="s">
        <v>14</v>
      </c>
      <c r="V315" s="1117" t="s">
        <v>9</v>
      </c>
      <c r="W315" s="1117" t="s">
        <v>11</v>
      </c>
      <c r="X315" s="1118" t="s">
        <v>546</v>
      </c>
      <c r="Y315" s="1116" t="s">
        <v>14</v>
      </c>
      <c r="Z315" s="1117" t="s">
        <v>9</v>
      </c>
      <c r="AA315" s="1117" t="s">
        <v>11</v>
      </c>
      <c r="AB315" s="1119" t="s">
        <v>546</v>
      </c>
      <c r="AC315" s="926"/>
    </row>
    <row r="316" spans="1:39" s="37" customFormat="1" ht="13.7" hidden="1" customHeight="1" thickBot="1" x14ac:dyDescent="0.45">
      <c r="A316" s="2049" t="s">
        <v>547</v>
      </c>
      <c r="B316" s="2050"/>
      <c r="C316" s="2050"/>
      <c r="D316" s="2055"/>
      <c r="E316" s="1034">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f>
        <v>0</v>
      </c>
      <c r="F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f>
        <v>0</v>
      </c>
      <c r="G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f>
        <v>0</v>
      </c>
      <c r="H316"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f>
        <v>0</v>
      </c>
      <c r="I316"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f>
        <v>0</v>
      </c>
      <c r="J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f>
        <v>0</v>
      </c>
      <c r="K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f>
        <v>0</v>
      </c>
      <c r="L316"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f>
        <v>0</v>
      </c>
      <c r="M316"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f>
        <v>0</v>
      </c>
      <c r="N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f>
        <v>0</v>
      </c>
      <c r="O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f>
        <v>0</v>
      </c>
      <c r="P316"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f>
        <v>0</v>
      </c>
      <c r="Q316"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f>
        <v>0</v>
      </c>
      <c r="R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f>
        <v>0</v>
      </c>
      <c r="S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f>
        <v>0</v>
      </c>
      <c r="T316"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f>
        <v>0</v>
      </c>
      <c r="U316"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f>
        <v>0</v>
      </c>
      <c r="V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f>
        <v>0</v>
      </c>
      <c r="W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f>
        <v>0</v>
      </c>
      <c r="X316" s="1036">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f>
        <v>0</v>
      </c>
      <c r="Y316" s="1040">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f>
        <v>0</v>
      </c>
      <c r="Z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f>
        <v>0</v>
      </c>
      <c r="AA316" s="1035">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f>
        <v>0</v>
      </c>
      <c r="AB316" s="1041">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f>
        <v>0</v>
      </c>
      <c r="AC316" s="926"/>
    </row>
    <row r="317" spans="1:39" s="37" customFormat="1" ht="13.7" hidden="1" customHeight="1" x14ac:dyDescent="0.4">
      <c r="A317" s="1120"/>
      <c r="B317" s="2056" t="s">
        <v>628</v>
      </c>
      <c r="C317" s="2057"/>
      <c r="D317" s="2057"/>
      <c r="E317" s="1042"/>
      <c r="F317" s="1043"/>
      <c r="G317" s="1043"/>
      <c r="H317" s="1044"/>
      <c r="I317" s="1048"/>
      <c r="J317" s="1043"/>
      <c r="K317" s="1043"/>
      <c r="L317" s="1044"/>
      <c r="M317" s="1048"/>
      <c r="N317" s="1043"/>
      <c r="O317" s="1043"/>
      <c r="P317" s="1044"/>
      <c r="Q317" s="1048"/>
      <c r="R317" s="1043"/>
      <c r="S317" s="1043"/>
      <c r="T317" s="1044"/>
      <c r="U317" s="1048"/>
      <c r="V317" s="1043"/>
      <c r="W317" s="1043"/>
      <c r="X317" s="1044"/>
      <c r="Y317" s="1049"/>
      <c r="Z317" s="1043"/>
      <c r="AA317" s="1043"/>
      <c r="AB317" s="1050"/>
      <c r="AC317" s="926"/>
    </row>
    <row r="318" spans="1:39" s="37" customFormat="1" ht="13.7" hidden="1" customHeight="1" x14ac:dyDescent="0.4">
      <c r="A318" s="1120"/>
      <c r="B318" s="2058" t="s">
        <v>548</v>
      </c>
      <c r="C318" s="2059"/>
      <c r="D318" s="2059"/>
      <c r="E318" s="1051"/>
      <c r="F318" s="1052"/>
      <c r="G318" s="1052"/>
      <c r="H318" s="1053"/>
      <c r="I318" s="1057"/>
      <c r="J318" s="1052"/>
      <c r="K318" s="1052"/>
      <c r="L318" s="1053"/>
      <c r="M318" s="1057"/>
      <c r="N318" s="1052"/>
      <c r="O318" s="1052"/>
      <c r="P318" s="1053"/>
      <c r="Q318" s="1057"/>
      <c r="R318" s="1052"/>
      <c r="S318" s="1052"/>
      <c r="T318" s="1053"/>
      <c r="U318" s="1057"/>
      <c r="V318" s="1052"/>
      <c r="W318" s="1052"/>
      <c r="X318" s="1053"/>
      <c r="Y318" s="1058"/>
      <c r="Z318" s="1052"/>
      <c r="AA318" s="1052"/>
      <c r="AB318" s="1059"/>
      <c r="AC318" s="926"/>
    </row>
    <row r="319" spans="1:39" s="37" customFormat="1" ht="13.7" hidden="1" customHeight="1" thickBot="1" x14ac:dyDescent="0.45">
      <c r="A319" s="1121"/>
      <c r="B319" s="2060" t="s">
        <v>344</v>
      </c>
      <c r="C319" s="2061"/>
      <c r="D319" s="2061"/>
      <c r="E319" s="1060"/>
      <c r="F319" s="1061"/>
      <c r="G319" s="1061"/>
      <c r="H319" s="1062"/>
      <c r="I319" s="1066"/>
      <c r="J319" s="1061"/>
      <c r="K319" s="1061"/>
      <c r="L319" s="1062"/>
      <c r="M319" s="1066"/>
      <c r="N319" s="1061"/>
      <c r="O319" s="1061"/>
      <c r="P319" s="1062"/>
      <c r="Q319" s="1066"/>
      <c r="R319" s="1061"/>
      <c r="S319" s="1061"/>
      <c r="T319" s="1062"/>
      <c r="U319" s="1066"/>
      <c r="V319" s="1061"/>
      <c r="W319" s="1061"/>
      <c r="X319" s="1062"/>
      <c r="Y319" s="1067"/>
      <c r="Z319" s="1061"/>
      <c r="AA319" s="1061"/>
      <c r="AB319" s="1068"/>
      <c r="AC319" s="926"/>
    </row>
    <row r="320" spans="1:39" s="37" customFormat="1" ht="13.7" hidden="1" customHeight="1" thickTop="1" thickBot="1" x14ac:dyDescent="0.45">
      <c r="A320" s="1875" t="s">
        <v>86</v>
      </c>
      <c r="B320" s="1122">
        <v>1</v>
      </c>
      <c r="C320" s="2062" t="s">
        <v>148</v>
      </c>
      <c r="D320" s="2063"/>
      <c r="E320" s="1123"/>
      <c r="F320" s="1124"/>
      <c r="G320" s="1124"/>
      <c r="H320" s="1124"/>
      <c r="I320" s="1124"/>
      <c r="J320" s="1124"/>
      <c r="K320" s="1124"/>
      <c r="L320" s="1124"/>
      <c r="M320" s="1124"/>
      <c r="N320" s="1124"/>
      <c r="O320" s="1124"/>
      <c r="P320" s="1124"/>
      <c r="Q320" s="1124"/>
      <c r="R320" s="1124"/>
      <c r="S320" s="1124"/>
      <c r="T320" s="1124"/>
      <c r="U320" s="1124"/>
      <c r="V320" s="1124"/>
      <c r="W320" s="1124"/>
      <c r="X320" s="1124"/>
      <c r="Y320" s="1124"/>
      <c r="Z320" s="1124"/>
      <c r="AA320" s="1124"/>
      <c r="AB320" s="1125"/>
    </row>
    <row r="321" spans="1:29" s="37" customFormat="1" ht="13.7" hidden="1" customHeight="1" thickTop="1" thickBot="1" x14ac:dyDescent="0.45">
      <c r="A321" s="1876"/>
      <c r="B321" s="1126">
        <v>2</v>
      </c>
      <c r="C321" s="1884" t="s">
        <v>149</v>
      </c>
      <c r="D321" s="1885"/>
      <c r="E321" s="985">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1" s="98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1" s="987">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2" spans="1:29" s="37" customFormat="1" ht="13.7" hidden="1" customHeight="1" thickTop="1" thickBot="1" x14ac:dyDescent="0.45">
      <c r="A322" s="1876"/>
      <c r="B322" s="1126">
        <v>3</v>
      </c>
      <c r="C322" s="1899" t="s">
        <v>150</v>
      </c>
      <c r="D322" s="1900"/>
      <c r="E322" s="985">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2" s="98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2" s="987">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3" spans="1:29" s="37" customFormat="1" ht="13.7" hidden="1" customHeight="1" thickTop="1" thickBot="1" x14ac:dyDescent="0.45">
      <c r="A323" s="1876"/>
      <c r="B323" s="1126">
        <v>4</v>
      </c>
      <c r="C323" s="1899" t="s">
        <v>565</v>
      </c>
      <c r="D323" s="1900"/>
      <c r="E323" s="985">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3" s="98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3" s="987">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4" spans="1:29" s="37" customFormat="1" ht="13.7" hidden="1" customHeight="1" thickTop="1" thickBot="1" x14ac:dyDescent="0.45">
      <c r="A324" s="1876"/>
      <c r="B324" s="1126">
        <v>5</v>
      </c>
      <c r="C324" s="1899" t="s">
        <v>566</v>
      </c>
      <c r="D324" s="1900"/>
      <c r="E324" s="985">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4" s="98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4" s="987">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5" spans="1:29" s="37" customFormat="1" ht="13.7" hidden="1" customHeight="1" thickTop="1" thickBot="1" x14ac:dyDescent="0.45">
      <c r="A325" s="1876"/>
      <c r="B325" s="1126">
        <v>6</v>
      </c>
      <c r="C325" s="1899" t="s">
        <v>567</v>
      </c>
      <c r="D325" s="1900"/>
      <c r="E325" s="1123"/>
      <c r="F325" s="1124"/>
      <c r="G325" s="1124"/>
      <c r="H325" s="1124"/>
      <c r="I325" s="1124"/>
      <c r="J325" s="1124"/>
      <c r="K325" s="1124"/>
      <c r="L325" s="1124"/>
      <c r="M325" s="1124"/>
      <c r="N325" s="1124"/>
      <c r="O325" s="1124"/>
      <c r="P325" s="1124"/>
      <c r="Q325" s="1124"/>
      <c r="R325" s="1124"/>
      <c r="S325" s="1124"/>
      <c r="T325" s="1124"/>
      <c r="U325" s="1124"/>
      <c r="V325" s="1124"/>
      <c r="W325" s="1124"/>
      <c r="X325" s="1124"/>
      <c r="Y325" s="1124"/>
      <c r="Z325" s="1124"/>
      <c r="AA325" s="1124"/>
      <c r="AB325" s="1125"/>
    </row>
    <row r="326" spans="1:29" s="37" customFormat="1" ht="13.7" hidden="1" customHeight="1" thickTop="1" thickBot="1" x14ac:dyDescent="0.45">
      <c r="A326" s="1876"/>
      <c r="B326" s="1126">
        <v>7</v>
      </c>
      <c r="C326" s="1899" t="s">
        <v>568</v>
      </c>
      <c r="D326" s="1900"/>
      <c r="E326" s="985">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6" s="98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6" s="987">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7" spans="1:29" s="37" customFormat="1" ht="13.7" hidden="1" customHeight="1" thickTop="1" thickBot="1" x14ac:dyDescent="0.45">
      <c r="A327" s="1876"/>
      <c r="B327" s="1126">
        <v>8</v>
      </c>
      <c r="C327" s="1899" t="s">
        <v>578</v>
      </c>
      <c r="D327" s="1900"/>
      <c r="E327" s="985">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7" s="98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7" s="987">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8" spans="1:29" s="37" customFormat="1" ht="13.7" hidden="1" customHeight="1" thickTop="1" thickBot="1" x14ac:dyDescent="0.45">
      <c r="A328" s="1876"/>
      <c r="B328" s="1126">
        <v>9</v>
      </c>
      <c r="C328" s="1899" t="s">
        <v>156</v>
      </c>
      <c r="D328" s="1900"/>
      <c r="E328" s="985">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8" s="98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8" s="987">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9" spans="1:29" s="37" customFormat="1" ht="13.7" hidden="1" customHeight="1" thickTop="1" thickBot="1" x14ac:dyDescent="0.45">
      <c r="A329" s="1876"/>
      <c r="B329" s="1127">
        <v>10</v>
      </c>
      <c r="C329" s="1884" t="s">
        <v>552</v>
      </c>
      <c r="D329" s="1885"/>
      <c r="E329" s="985">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9" s="98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9" s="987">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30" spans="1:29" s="37" customFormat="1" ht="13.7" hidden="1" customHeight="1" thickTop="1" thickBot="1" x14ac:dyDescent="0.45">
      <c r="A330" s="1876"/>
      <c r="B330" s="1128">
        <v>11</v>
      </c>
      <c r="C330" s="1901" t="s">
        <v>158</v>
      </c>
      <c r="D330" s="1902"/>
      <c r="E330" s="985">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0" s="98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0" s="987">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0" s="926"/>
    </row>
    <row r="331" spans="1:29" s="37" customFormat="1" ht="13.7" hidden="1" customHeight="1" thickTop="1" thickBot="1" x14ac:dyDescent="0.45">
      <c r="A331" s="1876"/>
      <c r="B331" s="1127">
        <v>12</v>
      </c>
      <c r="C331" s="1884" t="s">
        <v>159</v>
      </c>
      <c r="D331" s="1885"/>
      <c r="E331" s="985">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1" s="98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1" s="987">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1" s="926"/>
    </row>
    <row r="332" spans="1:29" s="37" customFormat="1" ht="13.7" hidden="1" customHeight="1" thickTop="1" thickBot="1" x14ac:dyDescent="0.45">
      <c r="A332" s="1876"/>
      <c r="B332" s="1127">
        <v>13</v>
      </c>
      <c r="C332" s="1884" t="s">
        <v>160</v>
      </c>
      <c r="D332" s="1885"/>
      <c r="E332" s="985">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2" s="98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2" s="987">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2" s="926"/>
    </row>
    <row r="333" spans="1:29" s="37" customFormat="1" ht="13.7" hidden="1" customHeight="1" thickTop="1" thickBot="1" x14ac:dyDescent="0.45">
      <c r="A333" s="1876"/>
      <c r="B333" s="1127">
        <v>14</v>
      </c>
      <c r="C333" s="1884" t="s">
        <v>161</v>
      </c>
      <c r="D333" s="1885"/>
      <c r="E333" s="985">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3" s="98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3" s="987">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3" s="926"/>
    </row>
    <row r="334" spans="1:29" s="37" customFormat="1" ht="13.7" hidden="1" customHeight="1" thickTop="1" thickBot="1" x14ac:dyDescent="0.45">
      <c r="A334" s="1876"/>
      <c r="B334" s="1127">
        <v>15</v>
      </c>
      <c r="C334" s="1884" t="s">
        <v>162</v>
      </c>
      <c r="D334" s="1885"/>
      <c r="E334" s="985">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4" s="98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4" s="987">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4" s="926"/>
    </row>
    <row r="335" spans="1:29" s="37" customFormat="1" ht="13.7" hidden="1" customHeight="1" thickTop="1" thickBot="1" x14ac:dyDescent="0.45">
      <c r="A335" s="1876"/>
      <c r="B335" s="1129">
        <v>16</v>
      </c>
      <c r="C335" s="1884" t="s">
        <v>163</v>
      </c>
      <c r="D335" s="1885"/>
      <c r="E335" s="985">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5" s="98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5" s="987">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5" s="926"/>
    </row>
    <row r="336" spans="1:29" s="37" customFormat="1" ht="13.7" hidden="1" customHeight="1" thickTop="1" thickBot="1" x14ac:dyDescent="0.45">
      <c r="A336" s="1876"/>
      <c r="B336" s="1127">
        <v>17</v>
      </c>
      <c r="C336" s="1884" t="s">
        <v>164</v>
      </c>
      <c r="D336" s="1885"/>
      <c r="E336" s="985">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6" s="98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6" s="987">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6" s="926"/>
    </row>
    <row r="337" spans="1:29" s="37" customFormat="1" ht="13.7" hidden="1" customHeight="1" thickTop="1" thickBot="1" x14ac:dyDescent="0.45">
      <c r="A337" s="1876"/>
      <c r="B337" s="1127">
        <v>18</v>
      </c>
      <c r="C337" s="1884" t="s">
        <v>165</v>
      </c>
      <c r="D337" s="1885"/>
      <c r="E337" s="1123"/>
      <c r="F337" s="1124"/>
      <c r="G337" s="1124"/>
      <c r="H337" s="1124"/>
      <c r="I337" s="1124"/>
      <c r="J337" s="1124"/>
      <c r="K337" s="1124"/>
      <c r="L337" s="1124"/>
      <c r="M337" s="1124"/>
      <c r="N337" s="1124"/>
      <c r="O337" s="1124"/>
      <c r="P337" s="1124"/>
      <c r="Q337" s="1124"/>
      <c r="R337" s="1124"/>
      <c r="S337" s="1124"/>
      <c r="T337" s="1124"/>
      <c r="U337" s="1124"/>
      <c r="V337" s="1124"/>
      <c r="W337" s="1124"/>
      <c r="X337" s="1124"/>
      <c r="Y337" s="1124"/>
      <c r="Z337" s="1124"/>
      <c r="AA337" s="1124"/>
      <c r="AB337" s="1125"/>
      <c r="AC337" s="926"/>
    </row>
    <row r="338" spans="1:29" s="37" customFormat="1" ht="13.7" hidden="1" customHeight="1" thickTop="1" thickBot="1" x14ac:dyDescent="0.45">
      <c r="A338" s="1876"/>
      <c r="B338" s="1127">
        <v>19</v>
      </c>
      <c r="C338" s="1884" t="s">
        <v>166</v>
      </c>
      <c r="D338" s="1885"/>
      <c r="E338" s="985">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8" s="986">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8" s="987">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8" s="926"/>
    </row>
    <row r="339" spans="1:29" s="37" customFormat="1" ht="13.7" hidden="1" customHeight="1" thickTop="1" thickBot="1" x14ac:dyDescent="0.45">
      <c r="A339" s="1876"/>
      <c r="B339" s="1127">
        <v>20</v>
      </c>
      <c r="C339" s="1884" t="s">
        <v>570</v>
      </c>
      <c r="D339" s="1885"/>
      <c r="E339" s="985">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9" s="98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9" s="987">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9" s="926"/>
    </row>
    <row r="340" spans="1:29" s="37" customFormat="1" ht="13.7" hidden="1" customHeight="1" thickTop="1" thickBot="1" x14ac:dyDescent="0.45">
      <c r="A340" s="1876"/>
      <c r="B340" s="1127">
        <v>21</v>
      </c>
      <c r="C340" s="1891" t="s">
        <v>168</v>
      </c>
      <c r="D340" s="1892"/>
      <c r="E340" s="985">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0" s="98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0" s="987">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0" s="926"/>
    </row>
    <row r="341" spans="1:29" s="37" customFormat="1" ht="13.7" hidden="1" customHeight="1" thickTop="1" thickBot="1" x14ac:dyDescent="0.45">
      <c r="A341" s="1876"/>
      <c r="B341" s="1127">
        <v>22</v>
      </c>
      <c r="C341" s="1891" t="s">
        <v>169</v>
      </c>
      <c r="D341" s="1892"/>
      <c r="E341" s="985">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1" s="98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1" s="987">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1" s="926"/>
    </row>
    <row r="342" spans="1:29" s="37" customFormat="1" ht="13.7" hidden="1" customHeight="1" thickTop="1" thickBot="1" x14ac:dyDescent="0.45">
      <c r="A342" s="1876"/>
      <c r="B342" s="1127">
        <v>23</v>
      </c>
      <c r="C342" s="1891" t="s">
        <v>170</v>
      </c>
      <c r="D342" s="1892"/>
      <c r="E342" s="985">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2" s="98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2" s="987">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2" s="926"/>
    </row>
    <row r="343" spans="1:29" s="37" customFormat="1" ht="13.7" hidden="1" customHeight="1" thickTop="1" thickBot="1" x14ac:dyDescent="0.45">
      <c r="A343" s="1876"/>
      <c r="B343" s="1127">
        <v>24</v>
      </c>
      <c r="C343" s="1891" t="s">
        <v>171</v>
      </c>
      <c r="D343" s="1892"/>
      <c r="E343" s="985">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3" s="98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3" s="987">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3" s="926"/>
    </row>
    <row r="344" spans="1:29" s="37" customFormat="1" ht="13.7" hidden="1" customHeight="1" thickTop="1" thickBot="1" x14ac:dyDescent="0.45">
      <c r="A344" s="1876"/>
      <c r="B344" s="1127">
        <v>25</v>
      </c>
      <c r="C344" s="1891" t="s">
        <v>172</v>
      </c>
      <c r="D344" s="1892"/>
      <c r="E344" s="985">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4" s="98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4" s="987">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4" s="926"/>
    </row>
    <row r="345" spans="1:29" s="37" customFormat="1" ht="13.7" hidden="1" customHeight="1" thickTop="1" thickBot="1" x14ac:dyDescent="0.45">
      <c r="A345" s="1876"/>
      <c r="B345" s="1127">
        <v>26</v>
      </c>
      <c r="C345" s="1891" t="s">
        <v>173</v>
      </c>
      <c r="D345" s="1892"/>
      <c r="E345" s="985">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5" s="98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5" s="987">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5" s="926"/>
    </row>
    <row r="346" spans="1:29" s="37" customFormat="1" ht="13.7" hidden="1" customHeight="1" thickTop="1" thickBot="1" x14ac:dyDescent="0.45">
      <c r="A346" s="1876"/>
      <c r="B346" s="1127">
        <v>27</v>
      </c>
      <c r="C346" s="1891" t="s">
        <v>174</v>
      </c>
      <c r="D346" s="1892"/>
      <c r="E346" s="985">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6" s="98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6" s="987">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6" s="926"/>
    </row>
    <row r="347" spans="1:29" s="37" customFormat="1" ht="13.7" hidden="1" customHeight="1" thickTop="1" thickBot="1" x14ac:dyDescent="0.45">
      <c r="A347" s="1877"/>
      <c r="B347" s="1130">
        <v>28</v>
      </c>
      <c r="C347" s="1894" t="s">
        <v>175</v>
      </c>
      <c r="D347" s="1894"/>
      <c r="E347"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7"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7"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7" s="926"/>
    </row>
    <row r="348" spans="1:29" s="37" customFormat="1" ht="13.7" hidden="1" customHeight="1" thickBot="1" x14ac:dyDescent="0.45">
      <c r="A348" s="1001"/>
      <c r="B348" s="1002"/>
      <c r="C348" s="319"/>
      <c r="D348" s="319"/>
      <c r="E348" s="1003"/>
      <c r="F348" s="1003"/>
      <c r="G348" s="1003"/>
      <c r="H348" s="1003"/>
      <c r="I348" s="1003"/>
      <c r="J348" s="1003"/>
      <c r="K348" s="1003"/>
      <c r="L348" s="1003"/>
      <c r="M348" s="1003"/>
      <c r="N348" s="1003"/>
      <c r="O348" s="1003"/>
      <c r="P348" s="1004"/>
      <c r="Q348" s="1004"/>
      <c r="R348" s="1004"/>
      <c r="S348" s="1004"/>
      <c r="T348" s="1004"/>
      <c r="U348" s="1004"/>
      <c r="V348" s="1004"/>
      <c r="W348" s="1004"/>
      <c r="X348" s="1004"/>
      <c r="Y348" s="1004"/>
      <c r="Z348" s="1004"/>
      <c r="AA348" s="1004"/>
      <c r="AB348" s="1004"/>
      <c r="AC348" s="926"/>
    </row>
    <row r="349" spans="1:29" s="37" customFormat="1" ht="24.75" hidden="1" customHeight="1" x14ac:dyDescent="0.4">
      <c r="A349" s="2043" t="s">
        <v>553</v>
      </c>
      <c r="B349" s="2044"/>
      <c r="C349" s="2044"/>
      <c r="D349" s="2045"/>
      <c r="E349" s="2041" t="s">
        <v>657</v>
      </c>
      <c r="F349" s="2041"/>
      <c r="G349" s="2041"/>
      <c r="H349" s="2041"/>
      <c r="I349" s="2041" t="s">
        <v>57</v>
      </c>
      <c r="J349" s="2041"/>
      <c r="K349" s="2041"/>
      <c r="L349" s="2041"/>
      <c r="M349" s="2041" t="s">
        <v>58</v>
      </c>
      <c r="N349" s="2041"/>
      <c r="O349" s="2041"/>
      <c r="P349" s="2041"/>
      <c r="Q349" s="2041" t="s">
        <v>60</v>
      </c>
      <c r="R349" s="2041"/>
      <c r="S349" s="2041"/>
      <c r="T349" s="2041"/>
      <c r="U349" s="2041" t="s">
        <v>62</v>
      </c>
      <c r="V349" s="2041"/>
      <c r="W349" s="2041"/>
      <c r="X349" s="2041"/>
      <c r="Y349" s="2041" t="s">
        <v>64</v>
      </c>
      <c r="Z349" s="2041"/>
      <c r="AA349" s="2041"/>
      <c r="AB349" s="2042"/>
    </row>
    <row r="350" spans="1:29" s="37" customFormat="1" ht="60" hidden="1" customHeight="1" x14ac:dyDescent="0.4">
      <c r="A350" s="2046"/>
      <c r="B350" s="2047"/>
      <c r="C350" s="2047"/>
      <c r="D350" s="2048"/>
      <c r="E350" s="1131" t="s">
        <v>14</v>
      </c>
      <c r="F350" s="1132" t="s">
        <v>9</v>
      </c>
      <c r="G350" s="1132" t="s">
        <v>11</v>
      </c>
      <c r="H350" s="1133" t="s">
        <v>546</v>
      </c>
      <c r="I350" s="1131" t="s">
        <v>14</v>
      </c>
      <c r="J350" s="1132" t="s">
        <v>9</v>
      </c>
      <c r="K350" s="1132" t="s">
        <v>11</v>
      </c>
      <c r="L350" s="1133" t="s">
        <v>546</v>
      </c>
      <c r="M350" s="1131" t="s">
        <v>14</v>
      </c>
      <c r="N350" s="1132" t="s">
        <v>9</v>
      </c>
      <c r="O350" s="1132" t="s">
        <v>11</v>
      </c>
      <c r="P350" s="1133" t="s">
        <v>546</v>
      </c>
      <c r="Q350" s="1131" t="s">
        <v>14</v>
      </c>
      <c r="R350" s="1132" t="s">
        <v>9</v>
      </c>
      <c r="S350" s="1132" t="s">
        <v>11</v>
      </c>
      <c r="T350" s="1133" t="s">
        <v>546</v>
      </c>
      <c r="U350" s="1131" t="s">
        <v>14</v>
      </c>
      <c r="V350" s="1132" t="s">
        <v>9</v>
      </c>
      <c r="W350" s="1132" t="s">
        <v>11</v>
      </c>
      <c r="X350" s="1133" t="s">
        <v>546</v>
      </c>
      <c r="Y350" s="1131" t="s">
        <v>14</v>
      </c>
      <c r="Z350" s="1132" t="s">
        <v>9</v>
      </c>
      <c r="AA350" s="1132" t="s">
        <v>11</v>
      </c>
      <c r="AB350" s="1134" t="s">
        <v>546</v>
      </c>
    </row>
    <row r="351" spans="1:29" s="37" customFormat="1" ht="13.7" hidden="1" customHeight="1" thickBot="1" x14ac:dyDescent="0.45">
      <c r="A351" s="2049" t="s">
        <v>547</v>
      </c>
      <c r="B351" s="2050"/>
      <c r="C351" s="2050"/>
      <c r="D351" s="2050"/>
      <c r="E351" s="1135">
        <f t="shared" ref="E351:AB351" si="5">E316</f>
        <v>0</v>
      </c>
      <c r="F351" s="1136">
        <f t="shared" si="5"/>
        <v>0</v>
      </c>
      <c r="G351" s="1136">
        <f t="shared" si="5"/>
        <v>0</v>
      </c>
      <c r="H351" s="1137">
        <f t="shared" si="5"/>
        <v>0</v>
      </c>
      <c r="I351" s="1135">
        <f t="shared" si="5"/>
        <v>0</v>
      </c>
      <c r="J351" s="1136">
        <f t="shared" si="5"/>
        <v>0</v>
      </c>
      <c r="K351" s="1136">
        <f t="shared" si="5"/>
        <v>0</v>
      </c>
      <c r="L351" s="1137">
        <f t="shared" si="5"/>
        <v>0</v>
      </c>
      <c r="M351" s="1135">
        <f t="shared" si="5"/>
        <v>0</v>
      </c>
      <c r="N351" s="1136">
        <f t="shared" si="5"/>
        <v>0</v>
      </c>
      <c r="O351" s="1136">
        <f t="shared" si="5"/>
        <v>0</v>
      </c>
      <c r="P351" s="1137">
        <f t="shared" si="5"/>
        <v>0</v>
      </c>
      <c r="Q351" s="1135">
        <f t="shared" si="5"/>
        <v>0</v>
      </c>
      <c r="R351" s="1136">
        <f t="shared" si="5"/>
        <v>0</v>
      </c>
      <c r="S351" s="1136">
        <f t="shared" si="5"/>
        <v>0</v>
      </c>
      <c r="T351" s="1137">
        <f t="shared" si="5"/>
        <v>0</v>
      </c>
      <c r="U351" s="1135">
        <f t="shared" si="5"/>
        <v>0</v>
      </c>
      <c r="V351" s="1136">
        <f t="shared" si="5"/>
        <v>0</v>
      </c>
      <c r="W351" s="1136">
        <f t="shared" si="5"/>
        <v>0</v>
      </c>
      <c r="X351" s="1137">
        <f t="shared" si="5"/>
        <v>0</v>
      </c>
      <c r="Y351" s="1135">
        <f t="shared" si="5"/>
        <v>0</v>
      </c>
      <c r="Z351" s="1136">
        <f t="shared" si="5"/>
        <v>0</v>
      </c>
      <c r="AA351" s="1136">
        <f t="shared" si="5"/>
        <v>0</v>
      </c>
      <c r="AB351" s="1138">
        <f t="shared" si="5"/>
        <v>0</v>
      </c>
    </row>
    <row r="352" spans="1:29" s="37" customFormat="1" ht="13.7" hidden="1" customHeight="1" thickBot="1" x14ac:dyDescent="0.45">
      <c r="A352" s="1875" t="s">
        <v>431</v>
      </c>
      <c r="B352" s="1139">
        <v>1</v>
      </c>
      <c r="C352" s="2051" t="s">
        <v>557</v>
      </c>
      <c r="D352" s="846" t="s">
        <v>177</v>
      </c>
      <c r="E352" s="1018">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2" s="1019">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2" s="107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3" spans="1:29" s="37" customFormat="1" ht="13.7" hidden="1" customHeight="1" thickTop="1" thickBot="1" x14ac:dyDescent="0.45">
      <c r="A353" s="1876"/>
      <c r="B353" s="1140">
        <v>2</v>
      </c>
      <c r="C353" s="2052"/>
      <c r="D353" s="846" t="s">
        <v>178</v>
      </c>
      <c r="E353" s="985">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3" s="98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3" s="987">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4" spans="1:29" s="37" customFormat="1" ht="13.7" hidden="1" customHeight="1" thickTop="1" thickBot="1" x14ac:dyDescent="0.45">
      <c r="A354" s="1876"/>
      <c r="B354" s="1140">
        <v>3</v>
      </c>
      <c r="C354" s="2052"/>
      <c r="D354" s="846" t="s">
        <v>179</v>
      </c>
      <c r="E354" s="985">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4" s="98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4" s="987">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5" spans="1:29" s="37" customFormat="1" ht="13.7" hidden="1" customHeight="1" thickTop="1" thickBot="1" x14ac:dyDescent="0.45">
      <c r="A355" s="1876"/>
      <c r="B355" s="1140">
        <v>4</v>
      </c>
      <c r="C355" s="2053"/>
      <c r="D355" s="846" t="s">
        <v>180</v>
      </c>
      <c r="E355" s="985">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5" s="98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5" s="987">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6" spans="1:29" s="37" customFormat="1" ht="13.7" hidden="1" customHeight="1" thickTop="1" thickBot="1" x14ac:dyDescent="0.45">
      <c r="A356" s="1876"/>
      <c r="B356" s="1140">
        <v>5</v>
      </c>
      <c r="C356" s="2054" t="s">
        <v>558</v>
      </c>
      <c r="D356" s="846" t="s">
        <v>181</v>
      </c>
      <c r="E356" s="985">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6" s="98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6" s="987">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7" spans="1:29" s="37" customFormat="1" ht="13.7" hidden="1" customHeight="1" thickTop="1" thickBot="1" x14ac:dyDescent="0.45">
      <c r="A357" s="1876"/>
      <c r="B357" s="1140">
        <v>6</v>
      </c>
      <c r="C357" s="2052"/>
      <c r="D357" s="846" t="s">
        <v>182</v>
      </c>
      <c r="E357" s="985">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7" s="98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7" s="987">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8" spans="1:29" s="37" customFormat="1" ht="13.7" hidden="1" customHeight="1" thickTop="1" thickBot="1" x14ac:dyDescent="0.45">
      <c r="A358" s="1876"/>
      <c r="B358" s="1140">
        <v>7</v>
      </c>
      <c r="C358" s="2053"/>
      <c r="D358" s="846" t="s">
        <v>183</v>
      </c>
      <c r="E358" s="985">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8" s="98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8" s="987">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9" spans="1:29" s="37" customFormat="1" ht="13.7" hidden="1" customHeight="1" thickTop="1" thickBot="1" x14ac:dyDescent="0.45">
      <c r="A359" s="1876"/>
      <c r="B359" s="1140">
        <v>8</v>
      </c>
      <c r="C359" s="2054" t="s">
        <v>559</v>
      </c>
      <c r="D359" s="846" t="s">
        <v>184</v>
      </c>
      <c r="E359" s="985">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9" s="98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9" s="987">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60" spans="1:29" s="37" customFormat="1" ht="13.7" hidden="1" customHeight="1" thickTop="1" thickBot="1" x14ac:dyDescent="0.45">
      <c r="A360" s="1876"/>
      <c r="B360" s="1140">
        <v>9</v>
      </c>
      <c r="C360" s="2052"/>
      <c r="D360" s="846" t="s">
        <v>185</v>
      </c>
      <c r="E360" s="985">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0" s="98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0" s="987">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61" spans="1:29" s="37" customFormat="1" ht="13.7" hidden="1" customHeight="1" thickTop="1" thickBot="1" x14ac:dyDescent="0.45">
      <c r="A361" s="1876"/>
      <c r="B361" s="1140">
        <v>10</v>
      </c>
      <c r="C361" s="2052"/>
      <c r="D361" s="846" t="s">
        <v>186</v>
      </c>
      <c r="E361" s="985">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1" s="98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1" s="987">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62" spans="1:29" s="37" customFormat="1" ht="13.7" hidden="1" customHeight="1" thickTop="1" thickBot="1" x14ac:dyDescent="0.45">
      <c r="A362" s="1876"/>
      <c r="B362" s="1140">
        <v>11</v>
      </c>
      <c r="C362" s="2052"/>
      <c r="D362" s="846" t="s">
        <v>187</v>
      </c>
      <c r="E362" s="985">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2" s="98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2" s="987">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2" s="926"/>
    </row>
    <row r="363" spans="1:29" s="37" customFormat="1" ht="13.7" hidden="1" customHeight="1" thickTop="1" thickBot="1" x14ac:dyDescent="0.45">
      <c r="A363" s="1876"/>
      <c r="B363" s="1140">
        <v>12</v>
      </c>
      <c r="C363" s="2052"/>
      <c r="D363" s="846" t="s">
        <v>188</v>
      </c>
      <c r="E363" s="1123"/>
      <c r="F363" s="1124"/>
      <c r="G363" s="1124"/>
      <c r="H363" s="1124"/>
      <c r="I363" s="1124"/>
      <c r="J363" s="1124"/>
      <c r="K363" s="1124"/>
      <c r="L363" s="1124"/>
      <c r="M363" s="1124"/>
      <c r="N363" s="1124"/>
      <c r="O363" s="1124"/>
      <c r="P363" s="1124"/>
      <c r="Q363" s="1124"/>
      <c r="R363" s="1124"/>
      <c r="S363" s="1124"/>
      <c r="T363" s="1124"/>
      <c r="U363" s="1124"/>
      <c r="V363" s="1124"/>
      <c r="W363" s="1124"/>
      <c r="X363" s="1124"/>
      <c r="Y363" s="1124"/>
      <c r="Z363" s="1124"/>
      <c r="AA363" s="1124"/>
      <c r="AB363" s="1125"/>
      <c r="AC363" s="926"/>
    </row>
    <row r="364" spans="1:29" s="37" customFormat="1" ht="13.7" hidden="1" customHeight="1" thickTop="1" thickBot="1" x14ac:dyDescent="0.45">
      <c r="A364" s="1876"/>
      <c r="B364" s="1140">
        <v>13</v>
      </c>
      <c r="C364" s="2053"/>
      <c r="D364" s="846" t="s">
        <v>189</v>
      </c>
      <c r="E364" s="985">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4" s="98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4" s="987">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4" s="926"/>
    </row>
    <row r="365" spans="1:29" s="37" customFormat="1" ht="13.7" hidden="1" customHeight="1" thickTop="1" thickBot="1" x14ac:dyDescent="0.45">
      <c r="A365" s="1876"/>
      <c r="B365" s="1140">
        <v>14</v>
      </c>
      <c r="C365" s="2054" t="s">
        <v>560</v>
      </c>
      <c r="D365" s="848" t="s">
        <v>190</v>
      </c>
      <c r="E365" s="985">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5" s="98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5" s="987">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5" s="926"/>
    </row>
    <row r="366" spans="1:29" s="37" customFormat="1" ht="13.7" hidden="1" customHeight="1" thickTop="1" thickBot="1" x14ac:dyDescent="0.45">
      <c r="A366" s="1876"/>
      <c r="B366" s="1140">
        <v>15</v>
      </c>
      <c r="C366" s="2052"/>
      <c r="D366" s="848" t="s">
        <v>191</v>
      </c>
      <c r="E366" s="985">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6" s="98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6" s="987">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6" s="926"/>
    </row>
    <row r="367" spans="1:29" s="37" customFormat="1" ht="13.7" hidden="1" customHeight="1" thickTop="1" thickBot="1" x14ac:dyDescent="0.45">
      <c r="A367" s="1876"/>
      <c r="B367" s="1140">
        <v>16</v>
      </c>
      <c r="C367" s="2052"/>
      <c r="D367" s="848" t="s">
        <v>192</v>
      </c>
      <c r="E367" s="985">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7" s="98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7" s="987">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7" s="926"/>
    </row>
    <row r="368" spans="1:29" s="37" customFormat="1" ht="13.7" hidden="1" customHeight="1" thickTop="1" thickBot="1" x14ac:dyDescent="0.45">
      <c r="A368" s="1876"/>
      <c r="B368" s="1140">
        <v>17</v>
      </c>
      <c r="C368" s="2052"/>
      <c r="D368" s="848" t="s">
        <v>193</v>
      </c>
      <c r="E368" s="985">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8" s="98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8" s="987">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8" s="926"/>
    </row>
    <row r="369" spans="1:39" s="37" customFormat="1" ht="13.7" hidden="1" customHeight="1" thickTop="1" thickBot="1" x14ac:dyDescent="0.45">
      <c r="A369" s="1876"/>
      <c r="B369" s="1140">
        <v>18</v>
      </c>
      <c r="C369" s="2053"/>
      <c r="D369" s="846" t="s">
        <v>194</v>
      </c>
      <c r="E369" s="985">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9" s="98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9" s="987">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9" s="926"/>
    </row>
    <row r="370" spans="1:39" s="37" customFormat="1" ht="13.7" hidden="1" customHeight="1" thickTop="1" thickBot="1" x14ac:dyDescent="0.45">
      <c r="A370" s="1877"/>
      <c r="B370" s="1141">
        <v>19</v>
      </c>
      <c r="C370" s="1882" t="s">
        <v>195</v>
      </c>
      <c r="D370" s="1883"/>
      <c r="E370"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70"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70"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70" s="926"/>
    </row>
    <row r="371" spans="1:39" ht="18.75" hidden="1" customHeight="1" x14ac:dyDescent="0.4">
      <c r="A371" s="1395" t="s">
        <v>585</v>
      </c>
      <c r="B371" s="1395"/>
      <c r="C371" s="1395"/>
      <c r="D371" s="1395"/>
      <c r="E371" s="1395"/>
      <c r="F371" s="1395"/>
      <c r="G371" s="1395"/>
      <c r="H371" s="1395"/>
      <c r="I371" s="1395"/>
      <c r="J371" s="1395"/>
      <c r="K371" s="1395"/>
      <c r="L371" s="1395"/>
      <c r="M371" s="1395"/>
      <c r="N371" s="1395"/>
      <c r="O371" s="1395"/>
      <c r="P371" s="1395"/>
      <c r="Q371" s="1395"/>
      <c r="R371" s="1395"/>
      <c r="S371" s="1395"/>
      <c r="T371" s="1395"/>
      <c r="U371" s="1395"/>
      <c r="V371" s="1395"/>
      <c r="W371" s="1395"/>
      <c r="X371" s="1395"/>
      <c r="Y371" s="1395"/>
      <c r="Z371" s="1395"/>
      <c r="AA371" s="1395"/>
      <c r="AB371" s="1395"/>
      <c r="AD371" s="928"/>
      <c r="AE371" s="44"/>
      <c r="AF371" s="44"/>
      <c r="AG371" s="44"/>
      <c r="AH371" s="44"/>
      <c r="AI371" s="44"/>
      <c r="AJ371" s="44"/>
      <c r="AK371" s="44"/>
      <c r="AL371" s="44"/>
      <c r="AM371" s="44"/>
    </row>
    <row r="372" spans="1:39" s="37" customFormat="1" ht="19.5" hidden="1" customHeight="1" thickBot="1" x14ac:dyDescent="0.45">
      <c r="A372" s="933" t="s">
        <v>579</v>
      </c>
      <c r="B372" s="934"/>
      <c r="C372" s="934"/>
      <c r="D372" s="934"/>
      <c r="E372" s="934"/>
      <c r="F372" s="934"/>
      <c r="G372" s="934"/>
      <c r="H372" s="934"/>
      <c r="I372" s="934"/>
      <c r="J372" s="934"/>
      <c r="K372" s="934"/>
      <c r="L372" s="934"/>
      <c r="M372" s="934"/>
      <c r="N372" s="934"/>
      <c r="O372" s="934"/>
      <c r="P372" s="934"/>
      <c r="Q372" s="934"/>
      <c r="R372" s="934"/>
      <c r="V372" s="926"/>
      <c r="W372" s="926"/>
      <c r="X372" s="926"/>
      <c r="Y372" s="926"/>
      <c r="Z372" s="926"/>
      <c r="AA372" s="926"/>
      <c r="AB372" s="926"/>
      <c r="AC372" s="926"/>
      <c r="AD372" s="926"/>
    </row>
    <row r="373" spans="1:39" s="37" customFormat="1" ht="24.75" hidden="1" customHeight="1" x14ac:dyDescent="0.4">
      <c r="A373" s="2020" t="s">
        <v>542</v>
      </c>
      <c r="B373" s="2021"/>
      <c r="C373" s="2021"/>
      <c r="D373" s="2022"/>
      <c r="E373" s="2018" t="s">
        <v>658</v>
      </c>
      <c r="F373" s="2018"/>
      <c r="G373" s="2018"/>
      <c r="H373" s="2018"/>
      <c r="I373" s="2018" t="s">
        <v>659</v>
      </c>
      <c r="J373" s="2018"/>
      <c r="K373" s="2018"/>
      <c r="L373" s="2018"/>
      <c r="M373" s="2018" t="s">
        <v>660</v>
      </c>
      <c r="N373" s="2018"/>
      <c r="O373" s="2018"/>
      <c r="P373" s="2018"/>
      <c r="Q373" s="2018" t="s">
        <v>661</v>
      </c>
      <c r="R373" s="2018"/>
      <c r="S373" s="2018"/>
      <c r="T373" s="2018"/>
      <c r="U373" s="2018" t="s">
        <v>662</v>
      </c>
      <c r="V373" s="2018"/>
      <c r="W373" s="2018"/>
      <c r="X373" s="2018"/>
      <c r="Y373" s="2018" t="s">
        <v>55</v>
      </c>
      <c r="Z373" s="2018"/>
      <c r="AA373" s="2018"/>
      <c r="AB373" s="2019"/>
    </row>
    <row r="374" spans="1:39" s="37" customFormat="1" ht="60" hidden="1" customHeight="1" thickBot="1" x14ac:dyDescent="0.45">
      <c r="A374" s="2023"/>
      <c r="B374" s="2024"/>
      <c r="C374" s="2024"/>
      <c r="D374" s="2025"/>
      <c r="E374" s="1142" t="s">
        <v>14</v>
      </c>
      <c r="F374" s="1143" t="s">
        <v>9</v>
      </c>
      <c r="G374" s="1143" t="s">
        <v>11</v>
      </c>
      <c r="H374" s="1144" t="s">
        <v>546</v>
      </c>
      <c r="I374" s="1142" t="s">
        <v>14</v>
      </c>
      <c r="J374" s="1143" t="s">
        <v>9</v>
      </c>
      <c r="K374" s="1143" t="s">
        <v>11</v>
      </c>
      <c r="L374" s="1144" t="s">
        <v>546</v>
      </c>
      <c r="M374" s="1142" t="s">
        <v>14</v>
      </c>
      <c r="N374" s="1143" t="s">
        <v>9</v>
      </c>
      <c r="O374" s="1143" t="s">
        <v>11</v>
      </c>
      <c r="P374" s="1144" t="s">
        <v>546</v>
      </c>
      <c r="Q374" s="1142" t="s">
        <v>14</v>
      </c>
      <c r="R374" s="1143" t="s">
        <v>9</v>
      </c>
      <c r="S374" s="1143" t="s">
        <v>11</v>
      </c>
      <c r="T374" s="1144" t="s">
        <v>546</v>
      </c>
      <c r="U374" s="1142" t="s">
        <v>14</v>
      </c>
      <c r="V374" s="1143" t="s">
        <v>9</v>
      </c>
      <c r="W374" s="1143" t="s">
        <v>11</v>
      </c>
      <c r="X374" s="1144" t="s">
        <v>546</v>
      </c>
      <c r="Y374" s="1142" t="s">
        <v>14</v>
      </c>
      <c r="Z374" s="1143" t="s">
        <v>9</v>
      </c>
      <c r="AA374" s="1143" t="s">
        <v>11</v>
      </c>
      <c r="AB374" s="1145" t="s">
        <v>546</v>
      </c>
    </row>
    <row r="375" spans="1:39" s="37" customFormat="1" ht="13.7" hidden="1" customHeight="1" thickBot="1" x14ac:dyDescent="0.45">
      <c r="A375" s="2026" t="s">
        <v>547</v>
      </c>
      <c r="B375" s="2027"/>
      <c r="C375" s="2027"/>
      <c r="D375" s="2032"/>
      <c r="E375" s="1034">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f>
        <v>0</v>
      </c>
      <c r="F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f>
        <v>0</v>
      </c>
      <c r="G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f>
        <v>0</v>
      </c>
      <c r="H375"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f>
        <v>0</v>
      </c>
      <c r="I375"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f>
        <v>0</v>
      </c>
      <c r="J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f>
        <v>0</v>
      </c>
      <c r="K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f>
        <v>0</v>
      </c>
      <c r="L375"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f>
        <v>0</v>
      </c>
      <c r="M375"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f>
        <v>0</v>
      </c>
      <c r="N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f>
        <v>0</v>
      </c>
      <c r="O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f>
        <v>0</v>
      </c>
      <c r="P375"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f>
        <v>0</v>
      </c>
      <c r="Q375"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f>
        <v>0</v>
      </c>
      <c r="R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f>
        <v>0</v>
      </c>
      <c r="S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f>
        <v>0</v>
      </c>
      <c r="T375"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f>
        <v>0</v>
      </c>
      <c r="U375"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f>
        <v>0</v>
      </c>
      <c r="V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f>
        <v>0</v>
      </c>
      <c r="W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f>
        <v>0</v>
      </c>
      <c r="X375"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f>
        <v>0</v>
      </c>
      <c r="Y375"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f>
        <v>0</v>
      </c>
      <c r="Z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f>
        <v>0</v>
      </c>
      <c r="AA375"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f>
        <v>0</v>
      </c>
      <c r="AB375" s="1041">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f>
        <v>0</v>
      </c>
    </row>
    <row r="376" spans="1:39" s="37" customFormat="1" ht="13.7" hidden="1" customHeight="1" x14ac:dyDescent="0.4">
      <c r="A376" s="1146"/>
      <c r="B376" s="2033" t="s">
        <v>628</v>
      </c>
      <c r="C376" s="2034"/>
      <c r="D376" s="2034"/>
      <c r="E376" s="1042"/>
      <c r="F376" s="1043"/>
      <c r="G376" s="1043"/>
      <c r="H376" s="1044"/>
      <c r="I376" s="1049"/>
      <c r="J376" s="1043"/>
      <c r="K376" s="1043"/>
      <c r="L376" s="1044"/>
      <c r="M376" s="1049"/>
      <c r="N376" s="1043"/>
      <c r="O376" s="1043"/>
      <c r="P376" s="1044"/>
      <c r="Q376" s="1049"/>
      <c r="R376" s="1043"/>
      <c r="S376" s="1043"/>
      <c r="T376" s="1044"/>
      <c r="U376" s="1049"/>
      <c r="V376" s="1043"/>
      <c r="W376" s="1043"/>
      <c r="X376" s="1044"/>
      <c r="Y376" s="1049"/>
      <c r="Z376" s="1043"/>
      <c r="AA376" s="1043"/>
      <c r="AB376" s="1050"/>
    </row>
    <row r="377" spans="1:39" s="37" customFormat="1" ht="13.7" hidden="1" customHeight="1" x14ac:dyDescent="0.4">
      <c r="A377" s="1146"/>
      <c r="B377" s="2035" t="s">
        <v>548</v>
      </c>
      <c r="C377" s="2036"/>
      <c r="D377" s="2036"/>
      <c r="E377" s="1051"/>
      <c r="F377" s="1052"/>
      <c r="G377" s="1052"/>
      <c r="H377" s="1053"/>
      <c r="I377" s="1058"/>
      <c r="J377" s="1052"/>
      <c r="K377" s="1052"/>
      <c r="L377" s="1053"/>
      <c r="M377" s="1058"/>
      <c r="N377" s="1052"/>
      <c r="O377" s="1052"/>
      <c r="P377" s="1053"/>
      <c r="Q377" s="1058"/>
      <c r="R377" s="1052"/>
      <c r="S377" s="1052"/>
      <c r="T377" s="1053"/>
      <c r="U377" s="1058"/>
      <c r="V377" s="1052"/>
      <c r="W377" s="1052"/>
      <c r="X377" s="1053"/>
      <c r="Y377" s="1058"/>
      <c r="Z377" s="1052"/>
      <c r="AA377" s="1052"/>
      <c r="AB377" s="1059"/>
    </row>
    <row r="378" spans="1:39" s="37" customFormat="1" ht="13.7" hidden="1" customHeight="1" thickBot="1" x14ac:dyDescent="0.45">
      <c r="A378" s="1147"/>
      <c r="B378" s="2037" t="s">
        <v>344</v>
      </c>
      <c r="C378" s="2038"/>
      <c r="D378" s="2038"/>
      <c r="E378" s="1060"/>
      <c r="F378" s="1061"/>
      <c r="G378" s="1061"/>
      <c r="H378" s="1062"/>
      <c r="I378" s="1067"/>
      <c r="J378" s="1061"/>
      <c r="K378" s="1061"/>
      <c r="L378" s="1062"/>
      <c r="M378" s="1067"/>
      <c r="N378" s="1061"/>
      <c r="O378" s="1061"/>
      <c r="P378" s="1062"/>
      <c r="Q378" s="1067"/>
      <c r="R378" s="1061"/>
      <c r="S378" s="1061"/>
      <c r="T378" s="1062"/>
      <c r="U378" s="1067"/>
      <c r="V378" s="1061"/>
      <c r="W378" s="1061"/>
      <c r="X378" s="1062"/>
      <c r="Y378" s="1067"/>
      <c r="Z378" s="1061"/>
      <c r="AA378" s="1061"/>
      <c r="AB378" s="1068"/>
    </row>
    <row r="379" spans="1:39" s="37" customFormat="1" ht="13.7" hidden="1" customHeight="1" thickTop="1" thickBot="1" x14ac:dyDescent="0.45">
      <c r="A379" s="1841" t="s">
        <v>86</v>
      </c>
      <c r="B379" s="1148">
        <v>1</v>
      </c>
      <c r="C379" s="2039" t="s">
        <v>148</v>
      </c>
      <c r="D379" s="2040"/>
      <c r="E379" s="1149"/>
      <c r="F379" s="1150"/>
      <c r="G379" s="1150"/>
      <c r="H379" s="1150"/>
      <c r="I379" s="1150"/>
      <c r="J379" s="1150"/>
      <c r="K379" s="1150"/>
      <c r="L379" s="1150"/>
      <c r="M379" s="1150"/>
      <c r="N379" s="1150"/>
      <c r="O379" s="1150"/>
      <c r="P379" s="1150"/>
      <c r="Q379" s="1150"/>
      <c r="R379" s="1150"/>
      <c r="S379" s="1150"/>
      <c r="T379" s="1150"/>
      <c r="U379" s="1150"/>
      <c r="V379" s="1150"/>
      <c r="W379" s="1150"/>
      <c r="X379" s="1150"/>
      <c r="Y379" s="1150"/>
      <c r="Z379" s="1150"/>
      <c r="AA379" s="1150"/>
      <c r="AB379" s="1151"/>
    </row>
    <row r="380" spans="1:39" s="37" customFormat="1" ht="13.7" hidden="1" customHeight="1" thickTop="1" thickBot="1" x14ac:dyDescent="0.45">
      <c r="A380" s="1842"/>
      <c r="B380" s="1152">
        <v>2</v>
      </c>
      <c r="C380" s="1850" t="s">
        <v>149</v>
      </c>
      <c r="D380" s="1851"/>
      <c r="E380" s="985">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0"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0" s="987">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1" spans="1:39" s="37" customFormat="1" ht="13.7" hidden="1" customHeight="1" thickTop="1" thickBot="1" x14ac:dyDescent="0.45">
      <c r="A381" s="1842"/>
      <c r="B381" s="1152">
        <v>3</v>
      </c>
      <c r="C381" s="1865" t="s">
        <v>150</v>
      </c>
      <c r="D381" s="1866"/>
      <c r="E381" s="985">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1"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1" s="987">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2" spans="1:39" s="37" customFormat="1" ht="13.7" hidden="1" customHeight="1" thickTop="1" thickBot="1" x14ac:dyDescent="0.45">
      <c r="A382" s="1842"/>
      <c r="B382" s="1152">
        <v>4</v>
      </c>
      <c r="C382" s="1865" t="s">
        <v>565</v>
      </c>
      <c r="D382" s="1866"/>
      <c r="E382" s="985">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2"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2" s="987">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3" spans="1:39" s="37" customFormat="1" ht="13.7" hidden="1" customHeight="1" thickTop="1" thickBot="1" x14ac:dyDescent="0.45">
      <c r="A383" s="1842"/>
      <c r="B383" s="1152">
        <v>5</v>
      </c>
      <c r="C383" s="1865" t="s">
        <v>566</v>
      </c>
      <c r="D383" s="1866"/>
      <c r="E383" s="985">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3"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3" s="987">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4" spans="1:39" s="37" customFormat="1" ht="13.7" hidden="1" customHeight="1" thickTop="1" thickBot="1" x14ac:dyDescent="0.45">
      <c r="A384" s="1842"/>
      <c r="B384" s="1152">
        <v>6</v>
      </c>
      <c r="C384" s="1865" t="s">
        <v>153</v>
      </c>
      <c r="D384" s="1866"/>
      <c r="E384" s="1149"/>
      <c r="F384" s="1150"/>
      <c r="G384" s="1150"/>
      <c r="H384" s="1150"/>
      <c r="I384" s="1150"/>
      <c r="J384" s="1150"/>
      <c r="K384" s="1150"/>
      <c r="L384" s="1150"/>
      <c r="M384" s="1150"/>
      <c r="N384" s="1150"/>
      <c r="O384" s="1150"/>
      <c r="P384" s="1150"/>
      <c r="Q384" s="1150"/>
      <c r="R384" s="1150"/>
      <c r="S384" s="1150"/>
      <c r="T384" s="1150"/>
      <c r="U384" s="1150"/>
      <c r="V384" s="1150"/>
      <c r="W384" s="1150"/>
      <c r="X384" s="1150"/>
      <c r="Y384" s="1150"/>
      <c r="Z384" s="1150"/>
      <c r="AA384" s="1150"/>
      <c r="AB384" s="1151"/>
    </row>
    <row r="385" spans="1:29" s="37" customFormat="1" ht="13.7" hidden="1" customHeight="1" thickTop="1" thickBot="1" x14ac:dyDescent="0.45">
      <c r="A385" s="1842"/>
      <c r="B385" s="1152">
        <v>7</v>
      </c>
      <c r="C385" s="1865" t="s">
        <v>551</v>
      </c>
      <c r="D385" s="1866"/>
      <c r="E385" s="985">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5"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5" s="987">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6" spans="1:29" s="37" customFormat="1" ht="13.7" hidden="1" customHeight="1" thickTop="1" thickBot="1" x14ac:dyDescent="0.45">
      <c r="A386" s="1842"/>
      <c r="B386" s="1152">
        <v>8</v>
      </c>
      <c r="C386" s="1865" t="s">
        <v>574</v>
      </c>
      <c r="D386" s="1866"/>
      <c r="E386" s="985">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6"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6" s="987">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7" spans="1:29" s="37" customFormat="1" ht="13.7" hidden="1" customHeight="1" thickTop="1" thickBot="1" x14ac:dyDescent="0.45">
      <c r="A387" s="1842"/>
      <c r="B387" s="1152">
        <v>9</v>
      </c>
      <c r="C387" s="1865" t="s">
        <v>156</v>
      </c>
      <c r="D387" s="1866"/>
      <c r="E387" s="985">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7"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7" s="987">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8" spans="1:29" s="37" customFormat="1" ht="13.7" hidden="1" customHeight="1" thickTop="1" thickBot="1" x14ac:dyDescent="0.45">
      <c r="A388" s="1842"/>
      <c r="B388" s="1153">
        <v>10</v>
      </c>
      <c r="C388" s="1850" t="s">
        <v>552</v>
      </c>
      <c r="D388" s="1851"/>
      <c r="E388" s="985">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8"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8" s="987">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9" spans="1:29" s="37" customFormat="1" ht="13.7" hidden="1" customHeight="1" thickTop="1" thickBot="1" x14ac:dyDescent="0.45">
      <c r="A389" s="1842"/>
      <c r="B389" s="1154">
        <v>11</v>
      </c>
      <c r="C389" s="1867" t="s">
        <v>158</v>
      </c>
      <c r="D389" s="1868"/>
      <c r="E389" s="985">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9"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9" s="987">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89" s="926"/>
    </row>
    <row r="390" spans="1:29" s="37" customFormat="1" ht="13.7" hidden="1" customHeight="1" thickTop="1" thickBot="1" x14ac:dyDescent="0.45">
      <c r="A390" s="1842"/>
      <c r="B390" s="1153">
        <v>12</v>
      </c>
      <c r="C390" s="1850" t="s">
        <v>159</v>
      </c>
      <c r="D390" s="1851"/>
      <c r="E390" s="985">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0"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0" s="987">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0" s="926"/>
    </row>
    <row r="391" spans="1:29" s="37" customFormat="1" ht="13.7" hidden="1" customHeight="1" thickTop="1" thickBot="1" x14ac:dyDescent="0.45">
      <c r="A391" s="1842"/>
      <c r="B391" s="1153">
        <v>13</v>
      </c>
      <c r="C391" s="1850" t="s">
        <v>160</v>
      </c>
      <c r="D391" s="1851"/>
      <c r="E391" s="985">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1"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1" s="987">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1" s="926"/>
    </row>
    <row r="392" spans="1:29" s="37" customFormat="1" ht="13.7" hidden="1" customHeight="1" thickTop="1" thickBot="1" x14ac:dyDescent="0.45">
      <c r="A392" s="1842"/>
      <c r="B392" s="1153">
        <v>14</v>
      </c>
      <c r="C392" s="1850" t="s">
        <v>161</v>
      </c>
      <c r="D392" s="1851"/>
      <c r="E392" s="985">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2"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2" s="987">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2" s="926"/>
    </row>
    <row r="393" spans="1:29" s="37" customFormat="1" ht="13.7" hidden="1" customHeight="1" thickTop="1" thickBot="1" x14ac:dyDescent="0.45">
      <c r="A393" s="1842"/>
      <c r="B393" s="1153">
        <v>15</v>
      </c>
      <c r="C393" s="1850" t="s">
        <v>162</v>
      </c>
      <c r="D393" s="1851"/>
      <c r="E393" s="985">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3"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3" s="987">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3" s="926"/>
    </row>
    <row r="394" spans="1:29" s="37" customFormat="1" ht="13.7" hidden="1" customHeight="1" thickTop="1" thickBot="1" x14ac:dyDescent="0.45">
      <c r="A394" s="1842"/>
      <c r="B394" s="1155">
        <v>16</v>
      </c>
      <c r="C394" s="1850" t="s">
        <v>163</v>
      </c>
      <c r="D394" s="1851"/>
      <c r="E394" s="985">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4"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4" s="987">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4" s="926"/>
    </row>
    <row r="395" spans="1:29" s="37" customFormat="1" ht="13.7" hidden="1" customHeight="1" thickTop="1" thickBot="1" x14ac:dyDescent="0.45">
      <c r="A395" s="1842"/>
      <c r="B395" s="1153">
        <v>17</v>
      </c>
      <c r="C395" s="1850" t="s">
        <v>164</v>
      </c>
      <c r="D395" s="1851"/>
      <c r="E395" s="985">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5"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5" s="987">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5" s="926"/>
    </row>
    <row r="396" spans="1:29" s="37" customFormat="1" ht="13.7" hidden="1" customHeight="1" thickTop="1" thickBot="1" x14ac:dyDescent="0.45">
      <c r="A396" s="1842"/>
      <c r="B396" s="1153">
        <v>18</v>
      </c>
      <c r="C396" s="1850" t="s">
        <v>165</v>
      </c>
      <c r="D396" s="1851"/>
      <c r="E396" s="1149"/>
      <c r="F396" s="1150"/>
      <c r="G396" s="1150"/>
      <c r="H396" s="1150"/>
      <c r="I396" s="1150"/>
      <c r="J396" s="1150"/>
      <c r="K396" s="1150"/>
      <c r="L396" s="1150"/>
      <c r="M396" s="1150"/>
      <c r="N396" s="1150"/>
      <c r="O396" s="1150"/>
      <c r="P396" s="1150"/>
      <c r="Q396" s="1150"/>
      <c r="R396" s="1150"/>
      <c r="S396" s="1150"/>
      <c r="T396" s="1150"/>
      <c r="U396" s="1150"/>
      <c r="V396" s="1150"/>
      <c r="W396" s="1150"/>
      <c r="X396" s="1150"/>
      <c r="Y396" s="1150"/>
      <c r="Z396" s="1150"/>
      <c r="AA396" s="1150"/>
      <c r="AB396" s="1151"/>
      <c r="AC396" s="926"/>
    </row>
    <row r="397" spans="1:29" s="37" customFormat="1" ht="13.7" hidden="1" customHeight="1" thickTop="1" thickBot="1" x14ac:dyDescent="0.45">
      <c r="A397" s="1842"/>
      <c r="B397" s="1153">
        <v>19</v>
      </c>
      <c r="C397" s="1850" t="s">
        <v>166</v>
      </c>
      <c r="D397" s="1851"/>
      <c r="E397" s="985">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7" s="987">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7" s="926"/>
    </row>
    <row r="398" spans="1:29" s="37" customFormat="1" ht="13.7" hidden="1" customHeight="1" thickTop="1" thickBot="1" x14ac:dyDescent="0.45">
      <c r="A398" s="1842"/>
      <c r="B398" s="1153">
        <v>20</v>
      </c>
      <c r="C398" s="1850" t="s">
        <v>167</v>
      </c>
      <c r="D398" s="1851"/>
      <c r="E398" s="985">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8"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8" s="987">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8" s="926"/>
    </row>
    <row r="399" spans="1:29" s="37" customFormat="1" ht="13.7" hidden="1" customHeight="1" thickTop="1" thickBot="1" x14ac:dyDescent="0.45">
      <c r="A399" s="1842"/>
      <c r="B399" s="1153">
        <v>21</v>
      </c>
      <c r="C399" s="1857" t="s">
        <v>168</v>
      </c>
      <c r="D399" s="1858"/>
      <c r="E399" s="985">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9"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9" s="987">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9" s="926"/>
    </row>
    <row r="400" spans="1:29" s="37" customFormat="1" ht="13.7" hidden="1" customHeight="1" thickTop="1" thickBot="1" x14ac:dyDescent="0.45">
      <c r="A400" s="1842"/>
      <c r="B400" s="1153">
        <v>22</v>
      </c>
      <c r="C400" s="1857" t="s">
        <v>169</v>
      </c>
      <c r="D400" s="1858"/>
      <c r="E400" s="985">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0"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0" s="987">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0" s="926"/>
    </row>
    <row r="401" spans="1:29" s="37" customFormat="1" ht="13.7" hidden="1" customHeight="1" thickTop="1" thickBot="1" x14ac:dyDescent="0.45">
      <c r="A401" s="1842"/>
      <c r="B401" s="1153">
        <v>23</v>
      </c>
      <c r="C401" s="1857" t="s">
        <v>170</v>
      </c>
      <c r="D401" s="1858"/>
      <c r="E401" s="985">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1"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1" s="987">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1" s="926"/>
    </row>
    <row r="402" spans="1:29" s="37" customFormat="1" ht="13.7" hidden="1" customHeight="1" thickTop="1" thickBot="1" x14ac:dyDescent="0.45">
      <c r="A402" s="1842"/>
      <c r="B402" s="1153">
        <v>24</v>
      </c>
      <c r="C402" s="1857" t="s">
        <v>171</v>
      </c>
      <c r="D402" s="1858"/>
      <c r="E402" s="985">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2"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2" s="987">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2" s="926"/>
    </row>
    <row r="403" spans="1:29" s="37" customFormat="1" ht="13.7" hidden="1" customHeight="1" thickTop="1" thickBot="1" x14ac:dyDescent="0.45">
      <c r="A403" s="1842"/>
      <c r="B403" s="1153">
        <v>25</v>
      </c>
      <c r="C403" s="1857" t="s">
        <v>172</v>
      </c>
      <c r="D403" s="1858"/>
      <c r="E403" s="985">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gt;0,1,0)</f>
        <v>0</v>
      </c>
      <c r="J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3"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3" s="987">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3" s="926"/>
    </row>
    <row r="404" spans="1:29" s="37" customFormat="1" ht="13.7" hidden="1" customHeight="1" thickTop="1" thickBot="1" x14ac:dyDescent="0.45">
      <c r="A404" s="1842"/>
      <c r="B404" s="1153">
        <v>26</v>
      </c>
      <c r="C404" s="1857" t="s">
        <v>173</v>
      </c>
      <c r="D404" s="1858"/>
      <c r="E404" s="985">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gt;0,1,0)</f>
        <v>0</v>
      </c>
      <c r="J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4"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4" s="987">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4" s="926"/>
    </row>
    <row r="405" spans="1:29" s="37" customFormat="1" ht="13.7" hidden="1" customHeight="1" thickTop="1" thickBot="1" x14ac:dyDescent="0.45">
      <c r="A405" s="1842"/>
      <c r="B405" s="1153">
        <v>27</v>
      </c>
      <c r="C405" s="1857" t="s">
        <v>174</v>
      </c>
      <c r="D405" s="1858"/>
      <c r="E405" s="985">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gt;0,1,0)</f>
        <v>0</v>
      </c>
      <c r="J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5"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5" s="987">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5" s="926"/>
    </row>
    <row r="406" spans="1:29" s="37" customFormat="1" ht="13.7" hidden="1" customHeight="1" thickTop="1" thickBot="1" x14ac:dyDescent="0.45">
      <c r="A406" s="1843"/>
      <c r="B406" s="1156">
        <v>28</v>
      </c>
      <c r="C406" s="1860" t="s">
        <v>175</v>
      </c>
      <c r="D406" s="1860"/>
      <c r="E406"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6"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6"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6" s="926"/>
    </row>
    <row r="407" spans="1:29" s="37" customFormat="1" ht="13.7" hidden="1" customHeight="1" thickBot="1" x14ac:dyDescent="0.45">
      <c r="A407" s="1001"/>
      <c r="B407" s="1002"/>
      <c r="C407" s="319"/>
      <c r="D407" s="319"/>
      <c r="E407" s="1003"/>
      <c r="F407" s="1003"/>
      <c r="G407" s="1003"/>
      <c r="H407" s="1003"/>
      <c r="I407" s="1003"/>
      <c r="J407" s="1003"/>
      <c r="K407" s="1003"/>
      <c r="L407" s="1003"/>
      <c r="M407" s="1003"/>
      <c r="N407" s="1003"/>
      <c r="O407" s="1003"/>
      <c r="P407" s="1004"/>
      <c r="Q407" s="1004"/>
      <c r="R407" s="1004"/>
      <c r="S407" s="1004"/>
      <c r="T407" s="1004"/>
      <c r="U407" s="1004"/>
      <c r="V407" s="1004"/>
      <c r="W407" s="1004"/>
      <c r="X407" s="1004"/>
      <c r="Y407" s="1004"/>
      <c r="Z407" s="1004"/>
      <c r="AA407" s="1004"/>
      <c r="AB407" s="1004"/>
      <c r="AC407" s="926"/>
    </row>
    <row r="408" spans="1:29" s="37" customFormat="1" ht="24.75" hidden="1" customHeight="1" x14ac:dyDescent="0.4">
      <c r="A408" s="2020" t="s">
        <v>553</v>
      </c>
      <c r="B408" s="2021"/>
      <c r="C408" s="2021"/>
      <c r="D408" s="2022"/>
      <c r="E408" s="2018" t="s">
        <v>658</v>
      </c>
      <c r="F408" s="2018"/>
      <c r="G408" s="2018"/>
      <c r="H408" s="2018"/>
      <c r="I408" s="2018" t="s">
        <v>659</v>
      </c>
      <c r="J408" s="2018"/>
      <c r="K408" s="2018"/>
      <c r="L408" s="2018"/>
      <c r="M408" s="2018" t="s">
        <v>660</v>
      </c>
      <c r="N408" s="2018"/>
      <c r="O408" s="2018"/>
      <c r="P408" s="2018"/>
      <c r="Q408" s="2018" t="s">
        <v>661</v>
      </c>
      <c r="R408" s="2018"/>
      <c r="S408" s="2018"/>
      <c r="T408" s="2018"/>
      <c r="U408" s="2018" t="s">
        <v>662</v>
      </c>
      <c r="V408" s="2018"/>
      <c r="W408" s="2018"/>
      <c r="X408" s="2018"/>
      <c r="Y408" s="2018" t="s">
        <v>55</v>
      </c>
      <c r="Z408" s="2018"/>
      <c r="AA408" s="2018"/>
      <c r="AB408" s="2019"/>
    </row>
    <row r="409" spans="1:29" s="37" customFormat="1" ht="60" hidden="1" customHeight="1" x14ac:dyDescent="0.4">
      <c r="A409" s="2023"/>
      <c r="B409" s="2024"/>
      <c r="C409" s="2024"/>
      <c r="D409" s="2025"/>
      <c r="E409" s="1157" t="s">
        <v>14</v>
      </c>
      <c r="F409" s="1158" t="s">
        <v>9</v>
      </c>
      <c r="G409" s="1158" t="s">
        <v>11</v>
      </c>
      <c r="H409" s="1159" t="s">
        <v>546</v>
      </c>
      <c r="I409" s="1157" t="s">
        <v>14</v>
      </c>
      <c r="J409" s="1158" t="s">
        <v>9</v>
      </c>
      <c r="K409" s="1158" t="s">
        <v>11</v>
      </c>
      <c r="L409" s="1159" t="s">
        <v>546</v>
      </c>
      <c r="M409" s="1157" t="s">
        <v>14</v>
      </c>
      <c r="N409" s="1158" t="s">
        <v>9</v>
      </c>
      <c r="O409" s="1158" t="s">
        <v>11</v>
      </c>
      <c r="P409" s="1159" t="s">
        <v>546</v>
      </c>
      <c r="Q409" s="1157" t="s">
        <v>14</v>
      </c>
      <c r="R409" s="1158" t="s">
        <v>9</v>
      </c>
      <c r="S409" s="1158" t="s">
        <v>11</v>
      </c>
      <c r="T409" s="1159" t="s">
        <v>546</v>
      </c>
      <c r="U409" s="1157" t="s">
        <v>14</v>
      </c>
      <c r="V409" s="1158" t="s">
        <v>9</v>
      </c>
      <c r="W409" s="1158" t="s">
        <v>11</v>
      </c>
      <c r="X409" s="1159" t="s">
        <v>546</v>
      </c>
      <c r="Y409" s="1157" t="s">
        <v>14</v>
      </c>
      <c r="Z409" s="1158" t="s">
        <v>9</v>
      </c>
      <c r="AA409" s="1158" t="s">
        <v>11</v>
      </c>
      <c r="AB409" s="1160" t="s">
        <v>546</v>
      </c>
    </row>
    <row r="410" spans="1:29" s="37" customFormat="1" ht="13.7" hidden="1" customHeight="1" thickBot="1" x14ac:dyDescent="0.45">
      <c r="A410" s="2026" t="s">
        <v>547</v>
      </c>
      <c r="B410" s="2027"/>
      <c r="C410" s="2027"/>
      <c r="D410" s="2027"/>
      <c r="E410" s="1161">
        <f t="shared" ref="E410:AB410" si="6">E375</f>
        <v>0</v>
      </c>
      <c r="F410" s="1162">
        <f t="shared" si="6"/>
        <v>0</v>
      </c>
      <c r="G410" s="1162">
        <f t="shared" si="6"/>
        <v>0</v>
      </c>
      <c r="H410" s="1163">
        <f t="shared" si="6"/>
        <v>0</v>
      </c>
      <c r="I410" s="1161">
        <f t="shared" si="6"/>
        <v>0</v>
      </c>
      <c r="J410" s="1162">
        <f t="shared" si="6"/>
        <v>0</v>
      </c>
      <c r="K410" s="1162">
        <f t="shared" si="6"/>
        <v>0</v>
      </c>
      <c r="L410" s="1163">
        <f t="shared" si="6"/>
        <v>0</v>
      </c>
      <c r="M410" s="1161">
        <f t="shared" si="6"/>
        <v>0</v>
      </c>
      <c r="N410" s="1162">
        <f t="shared" si="6"/>
        <v>0</v>
      </c>
      <c r="O410" s="1162">
        <f t="shared" si="6"/>
        <v>0</v>
      </c>
      <c r="P410" s="1163">
        <f t="shared" si="6"/>
        <v>0</v>
      </c>
      <c r="Q410" s="1161">
        <f t="shared" si="6"/>
        <v>0</v>
      </c>
      <c r="R410" s="1162">
        <f t="shared" si="6"/>
        <v>0</v>
      </c>
      <c r="S410" s="1162">
        <f t="shared" si="6"/>
        <v>0</v>
      </c>
      <c r="T410" s="1163">
        <f t="shared" si="6"/>
        <v>0</v>
      </c>
      <c r="U410" s="1161">
        <f t="shared" si="6"/>
        <v>0</v>
      </c>
      <c r="V410" s="1162">
        <f t="shared" si="6"/>
        <v>0</v>
      </c>
      <c r="W410" s="1162">
        <f t="shared" si="6"/>
        <v>0</v>
      </c>
      <c r="X410" s="1163">
        <f t="shared" si="6"/>
        <v>0</v>
      </c>
      <c r="Y410" s="1161">
        <f t="shared" si="6"/>
        <v>0</v>
      </c>
      <c r="Z410" s="1162">
        <f t="shared" si="6"/>
        <v>0</v>
      </c>
      <c r="AA410" s="1162">
        <f t="shared" si="6"/>
        <v>0</v>
      </c>
      <c r="AB410" s="1164">
        <f t="shared" si="6"/>
        <v>0</v>
      </c>
    </row>
    <row r="411" spans="1:29" s="37" customFormat="1" ht="13.7" hidden="1" customHeight="1" thickBot="1" x14ac:dyDescent="0.45">
      <c r="A411" s="1841" t="s">
        <v>431</v>
      </c>
      <c r="B411" s="1165">
        <v>1</v>
      </c>
      <c r="C411" s="2028" t="s">
        <v>557</v>
      </c>
      <c r="D411" s="874" t="s">
        <v>177</v>
      </c>
      <c r="E411" s="1018">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1"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1" s="107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2" spans="1:29" s="37" customFormat="1" ht="13.7" hidden="1" customHeight="1" thickTop="1" thickBot="1" x14ac:dyDescent="0.45">
      <c r="A412" s="1842"/>
      <c r="B412" s="1166">
        <v>2</v>
      </c>
      <c r="C412" s="2029"/>
      <c r="D412" s="874" t="s">
        <v>178</v>
      </c>
      <c r="E412" s="985">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2"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2" s="987">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3" spans="1:29" s="37" customFormat="1" ht="13.7" hidden="1" customHeight="1" thickTop="1" thickBot="1" x14ac:dyDescent="0.45">
      <c r="A413" s="1842"/>
      <c r="B413" s="1166">
        <v>3</v>
      </c>
      <c r="C413" s="2029"/>
      <c r="D413" s="874" t="s">
        <v>179</v>
      </c>
      <c r="E413" s="985">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3"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3" s="987">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4" spans="1:29" s="37" customFormat="1" ht="13.7" hidden="1" customHeight="1" thickTop="1" thickBot="1" x14ac:dyDescent="0.45">
      <c r="A414" s="1842"/>
      <c r="B414" s="1166">
        <v>4</v>
      </c>
      <c r="C414" s="2030"/>
      <c r="D414" s="874" t="s">
        <v>180</v>
      </c>
      <c r="E414" s="985">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4"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4" s="987">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5" spans="1:29" s="37" customFormat="1" ht="13.7" hidden="1" customHeight="1" thickTop="1" thickBot="1" x14ac:dyDescent="0.45">
      <c r="A415" s="1842"/>
      <c r="B415" s="1166">
        <v>5</v>
      </c>
      <c r="C415" s="2031" t="s">
        <v>558</v>
      </c>
      <c r="D415" s="874" t="s">
        <v>181</v>
      </c>
      <c r="E415" s="985">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5"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5" s="987">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6" spans="1:29" s="37" customFormat="1" ht="13.7" hidden="1" customHeight="1" thickTop="1" thickBot="1" x14ac:dyDescent="0.45">
      <c r="A416" s="1842"/>
      <c r="B416" s="1166">
        <v>6</v>
      </c>
      <c r="C416" s="2029"/>
      <c r="D416" s="874" t="s">
        <v>182</v>
      </c>
      <c r="E416" s="985">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6"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6" s="987">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7" spans="1:39" s="37" customFormat="1" ht="13.7" hidden="1" customHeight="1" thickTop="1" thickBot="1" x14ac:dyDescent="0.45">
      <c r="A417" s="1842"/>
      <c r="B417" s="1166">
        <v>7</v>
      </c>
      <c r="C417" s="2030"/>
      <c r="D417" s="874" t="s">
        <v>183</v>
      </c>
      <c r="E417" s="985">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7"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7" s="987">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8" spans="1:39" s="37" customFormat="1" ht="13.7" hidden="1" customHeight="1" thickTop="1" thickBot="1" x14ac:dyDescent="0.45">
      <c r="A418" s="1842"/>
      <c r="B418" s="1166">
        <v>8</v>
      </c>
      <c r="C418" s="2031" t="s">
        <v>559</v>
      </c>
      <c r="D418" s="874" t="s">
        <v>184</v>
      </c>
      <c r="E418" s="985">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8"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8" s="987">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9" spans="1:39" s="37" customFormat="1" ht="13.7" hidden="1" customHeight="1" thickTop="1" thickBot="1" x14ac:dyDescent="0.45">
      <c r="A419" s="1842"/>
      <c r="B419" s="1166">
        <v>9</v>
      </c>
      <c r="C419" s="2029"/>
      <c r="D419" s="874" t="s">
        <v>185</v>
      </c>
      <c r="E419" s="985">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9"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9" s="987">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20" spans="1:39" s="37" customFormat="1" ht="13.7" hidden="1" customHeight="1" thickTop="1" thickBot="1" x14ac:dyDescent="0.45">
      <c r="A420" s="1842"/>
      <c r="B420" s="1166">
        <v>10</v>
      </c>
      <c r="C420" s="2029"/>
      <c r="D420" s="874" t="s">
        <v>186</v>
      </c>
      <c r="E420" s="985">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0"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0" s="987">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21" spans="1:39" s="37" customFormat="1" ht="13.7" hidden="1" customHeight="1" thickTop="1" thickBot="1" x14ac:dyDescent="0.45">
      <c r="A421" s="1842"/>
      <c r="B421" s="1166">
        <v>11</v>
      </c>
      <c r="C421" s="2029"/>
      <c r="D421" s="874" t="s">
        <v>187</v>
      </c>
      <c r="E421" s="985">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1"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1" s="987">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1" s="926"/>
    </row>
    <row r="422" spans="1:39" s="37" customFormat="1" ht="13.7" hidden="1" customHeight="1" thickTop="1" thickBot="1" x14ac:dyDescent="0.45">
      <c r="A422" s="1842"/>
      <c r="B422" s="1166">
        <v>12</v>
      </c>
      <c r="C422" s="2029"/>
      <c r="D422" s="874" t="s">
        <v>188</v>
      </c>
      <c r="E422" s="1149"/>
      <c r="F422" s="1150"/>
      <c r="G422" s="1150"/>
      <c r="H422" s="1150"/>
      <c r="I422" s="1150"/>
      <c r="J422" s="1150"/>
      <c r="K422" s="1150"/>
      <c r="L422" s="1150"/>
      <c r="M422" s="1150"/>
      <c r="N422" s="1150"/>
      <c r="O422" s="1150"/>
      <c r="P422" s="1150"/>
      <c r="Q422" s="1150"/>
      <c r="R422" s="1150"/>
      <c r="S422" s="1150"/>
      <c r="T422" s="1150"/>
      <c r="U422" s="1150"/>
      <c r="V422" s="1150"/>
      <c r="W422" s="1150"/>
      <c r="X422" s="1150"/>
      <c r="Y422" s="1150"/>
      <c r="Z422" s="1150"/>
      <c r="AA422" s="1150"/>
      <c r="AB422" s="1151"/>
      <c r="AC422" s="926"/>
    </row>
    <row r="423" spans="1:39" s="37" customFormat="1" ht="13.7" hidden="1" customHeight="1" thickTop="1" thickBot="1" x14ac:dyDescent="0.45">
      <c r="A423" s="1842"/>
      <c r="B423" s="1166">
        <v>13</v>
      </c>
      <c r="C423" s="2030"/>
      <c r="D423" s="874" t="s">
        <v>189</v>
      </c>
      <c r="E423" s="985">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3"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3" s="987">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3" s="926"/>
    </row>
    <row r="424" spans="1:39" s="37" customFormat="1" ht="13.7" hidden="1" customHeight="1" thickTop="1" thickBot="1" x14ac:dyDescent="0.45">
      <c r="A424" s="1842"/>
      <c r="B424" s="1166">
        <v>14</v>
      </c>
      <c r="C424" s="2031" t="s">
        <v>560</v>
      </c>
      <c r="D424" s="876" t="s">
        <v>190</v>
      </c>
      <c r="E424" s="985">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4"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4" s="987">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4" s="926"/>
    </row>
    <row r="425" spans="1:39" s="37" customFormat="1" ht="13.7" hidden="1" customHeight="1" thickTop="1" thickBot="1" x14ac:dyDescent="0.45">
      <c r="A425" s="1842"/>
      <c r="B425" s="1166">
        <v>15</v>
      </c>
      <c r="C425" s="2029"/>
      <c r="D425" s="876" t="s">
        <v>191</v>
      </c>
      <c r="E425" s="985">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5"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5" s="987">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5" s="926"/>
    </row>
    <row r="426" spans="1:39" s="37" customFormat="1" ht="13.7" hidden="1" customHeight="1" thickTop="1" thickBot="1" x14ac:dyDescent="0.45">
      <c r="A426" s="1842"/>
      <c r="B426" s="1166">
        <v>16</v>
      </c>
      <c r="C426" s="2029"/>
      <c r="D426" s="876" t="s">
        <v>192</v>
      </c>
      <c r="E426" s="985">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6"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6" s="987">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6" s="926"/>
    </row>
    <row r="427" spans="1:39" s="37" customFormat="1" ht="13.7" hidden="1" customHeight="1" thickTop="1" thickBot="1" x14ac:dyDescent="0.45">
      <c r="A427" s="1842"/>
      <c r="B427" s="1166">
        <v>17</v>
      </c>
      <c r="C427" s="2029"/>
      <c r="D427" s="876" t="s">
        <v>193</v>
      </c>
      <c r="E427" s="985">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7"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7" s="987">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7" s="926"/>
    </row>
    <row r="428" spans="1:39" s="37" customFormat="1" ht="13.7" hidden="1" customHeight="1" thickTop="1" thickBot="1" x14ac:dyDescent="0.45">
      <c r="A428" s="1842"/>
      <c r="B428" s="1166">
        <v>18</v>
      </c>
      <c r="C428" s="2030"/>
      <c r="D428" s="874" t="s">
        <v>194</v>
      </c>
      <c r="E428" s="985">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8"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8" s="987">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8" s="926"/>
    </row>
    <row r="429" spans="1:39" s="37" customFormat="1" ht="13.7" hidden="1" customHeight="1" thickTop="1" thickBot="1" x14ac:dyDescent="0.45">
      <c r="A429" s="1843"/>
      <c r="B429" s="1167">
        <v>19</v>
      </c>
      <c r="C429" s="1848" t="s">
        <v>195</v>
      </c>
      <c r="D429" s="1849"/>
      <c r="E429"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9"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9"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9" s="926"/>
    </row>
    <row r="430" spans="1:39" ht="18.75" hidden="1" customHeight="1" x14ac:dyDescent="0.4">
      <c r="A430" s="1395" t="s">
        <v>585</v>
      </c>
      <c r="B430" s="1395"/>
      <c r="C430" s="1395"/>
      <c r="D430" s="1395"/>
      <c r="E430" s="1395"/>
      <c r="F430" s="1395"/>
      <c r="G430" s="1395"/>
      <c r="H430" s="1395"/>
      <c r="I430" s="1395"/>
      <c r="J430" s="1395"/>
      <c r="K430" s="1395"/>
      <c r="L430" s="1395"/>
      <c r="M430" s="1395"/>
      <c r="N430" s="1395"/>
      <c r="O430" s="1395"/>
      <c r="P430" s="1395"/>
      <c r="Q430" s="1395"/>
      <c r="R430" s="1395"/>
      <c r="S430" s="1395"/>
      <c r="T430" s="1395"/>
      <c r="U430" s="1395"/>
      <c r="V430" s="1395"/>
      <c r="W430" s="1395"/>
      <c r="X430" s="1395"/>
      <c r="Y430" s="1395"/>
      <c r="Z430" s="1395"/>
      <c r="AA430" s="1395"/>
      <c r="AB430" s="1395"/>
      <c r="AD430" s="928"/>
      <c r="AE430" s="44"/>
      <c r="AF430" s="44"/>
      <c r="AG430" s="44"/>
      <c r="AH430" s="44"/>
      <c r="AI430" s="44"/>
      <c r="AJ430" s="44"/>
      <c r="AK430" s="44"/>
      <c r="AL430" s="44"/>
      <c r="AM430" s="44"/>
    </row>
    <row r="431" spans="1:39" s="37" customFormat="1" ht="19.5" hidden="1" customHeight="1" thickBot="1" x14ac:dyDescent="0.45">
      <c r="A431" s="933" t="s">
        <v>580</v>
      </c>
      <c r="B431" s="934"/>
      <c r="C431" s="934"/>
      <c r="D431" s="934"/>
      <c r="E431" s="934"/>
      <c r="F431" s="934"/>
      <c r="G431" s="934"/>
      <c r="H431" s="934"/>
      <c r="I431" s="934"/>
      <c r="J431" s="934"/>
      <c r="K431" s="934"/>
      <c r="L431" s="934"/>
      <c r="M431" s="934"/>
      <c r="N431" s="934"/>
      <c r="O431" s="934"/>
      <c r="P431" s="934"/>
      <c r="Q431" s="934"/>
      <c r="R431" s="934"/>
      <c r="V431" s="926"/>
      <c r="W431" s="926"/>
      <c r="X431" s="926"/>
      <c r="Y431" s="926"/>
      <c r="Z431" s="926"/>
      <c r="AA431" s="926"/>
      <c r="AB431" s="926"/>
      <c r="AC431" s="926"/>
      <c r="AD431" s="926"/>
    </row>
    <row r="432" spans="1:39" s="37" customFormat="1" ht="28.5" hidden="1" customHeight="1" x14ac:dyDescent="0.4">
      <c r="A432" s="2020" t="s">
        <v>542</v>
      </c>
      <c r="B432" s="2021"/>
      <c r="C432" s="2021"/>
      <c r="D432" s="2022"/>
      <c r="E432" s="2018" t="s">
        <v>657</v>
      </c>
      <c r="F432" s="2018"/>
      <c r="G432" s="2018"/>
      <c r="H432" s="2018"/>
      <c r="I432" s="2018" t="s">
        <v>57</v>
      </c>
      <c r="J432" s="2018"/>
      <c r="K432" s="2018"/>
      <c r="L432" s="2018"/>
      <c r="M432" s="2018" t="s">
        <v>58</v>
      </c>
      <c r="N432" s="2018"/>
      <c r="O432" s="2018"/>
      <c r="P432" s="2018"/>
      <c r="Q432" s="2018" t="s">
        <v>60</v>
      </c>
      <c r="R432" s="2018"/>
      <c r="S432" s="2018"/>
      <c r="T432" s="2018"/>
      <c r="U432" s="2018" t="s">
        <v>62</v>
      </c>
      <c r="V432" s="2018"/>
      <c r="W432" s="2018"/>
      <c r="X432" s="2018"/>
      <c r="Y432" s="2018" t="s">
        <v>64</v>
      </c>
      <c r="Z432" s="2018"/>
      <c r="AA432" s="2018"/>
      <c r="AB432" s="2019"/>
      <c r="AC432" s="926"/>
    </row>
    <row r="433" spans="1:29" s="37" customFormat="1" ht="60" hidden="1" customHeight="1" thickBot="1" x14ac:dyDescent="0.45">
      <c r="A433" s="2023"/>
      <c r="B433" s="2024"/>
      <c r="C433" s="2024"/>
      <c r="D433" s="2025"/>
      <c r="E433" s="1142" t="s">
        <v>14</v>
      </c>
      <c r="F433" s="1143" t="s">
        <v>9</v>
      </c>
      <c r="G433" s="1143" t="s">
        <v>11</v>
      </c>
      <c r="H433" s="1144" t="s">
        <v>546</v>
      </c>
      <c r="I433" s="1142" t="s">
        <v>14</v>
      </c>
      <c r="J433" s="1143" t="s">
        <v>9</v>
      </c>
      <c r="K433" s="1143" t="s">
        <v>11</v>
      </c>
      <c r="L433" s="1144" t="s">
        <v>546</v>
      </c>
      <c r="M433" s="1142" t="s">
        <v>14</v>
      </c>
      <c r="N433" s="1143" t="s">
        <v>9</v>
      </c>
      <c r="O433" s="1143" t="s">
        <v>11</v>
      </c>
      <c r="P433" s="1144" t="s">
        <v>546</v>
      </c>
      <c r="Q433" s="1142" t="s">
        <v>14</v>
      </c>
      <c r="R433" s="1143" t="s">
        <v>9</v>
      </c>
      <c r="S433" s="1143" t="s">
        <v>11</v>
      </c>
      <c r="T433" s="1144" t="s">
        <v>546</v>
      </c>
      <c r="U433" s="1142" t="s">
        <v>14</v>
      </c>
      <c r="V433" s="1143" t="s">
        <v>9</v>
      </c>
      <c r="W433" s="1143" t="s">
        <v>11</v>
      </c>
      <c r="X433" s="1144" t="s">
        <v>546</v>
      </c>
      <c r="Y433" s="1142" t="s">
        <v>14</v>
      </c>
      <c r="Z433" s="1143" t="s">
        <v>9</v>
      </c>
      <c r="AA433" s="1143" t="s">
        <v>11</v>
      </c>
      <c r="AB433" s="1145" t="s">
        <v>546</v>
      </c>
      <c r="AC433" s="926"/>
    </row>
    <row r="434" spans="1:29" s="37" customFormat="1" ht="13.7" hidden="1" customHeight="1" thickBot="1" x14ac:dyDescent="0.45">
      <c r="A434" s="2026" t="s">
        <v>547</v>
      </c>
      <c r="B434" s="2027"/>
      <c r="C434" s="2027"/>
      <c r="D434" s="2032"/>
      <c r="E434" s="1034">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f>
        <v>0</v>
      </c>
      <c r="F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f>
        <v>0</v>
      </c>
      <c r="G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f>
        <v>0</v>
      </c>
      <c r="H434"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f>
        <v>0</v>
      </c>
      <c r="I434"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f>
        <v>0</v>
      </c>
      <c r="J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f>
        <v>0</v>
      </c>
      <c r="K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f>
        <v>0</v>
      </c>
      <c r="L434"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f>
        <v>0</v>
      </c>
      <c r="M434"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f>
        <v>0</v>
      </c>
      <c r="N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f>
        <v>0</v>
      </c>
      <c r="O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f>
        <v>0</v>
      </c>
      <c r="P434"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f>
        <v>0</v>
      </c>
      <c r="Q434"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f>
        <v>0</v>
      </c>
      <c r="R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f>
        <v>0</v>
      </c>
      <c r="S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f>
        <v>0</v>
      </c>
      <c r="T434"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f>
        <v>0</v>
      </c>
      <c r="U434"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f>
        <v>0</v>
      </c>
      <c r="V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f>
        <v>0</v>
      </c>
      <c r="W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f>
        <v>0</v>
      </c>
      <c r="X434" s="1036">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f>
        <v>0</v>
      </c>
      <c r="Y434" s="1040">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f>
        <v>0</v>
      </c>
      <c r="Z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f>
        <v>0</v>
      </c>
      <c r="AA434" s="1035">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f>
        <v>0</v>
      </c>
      <c r="AB434" s="1041">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f>
        <v>0</v>
      </c>
      <c r="AC434" s="926"/>
    </row>
    <row r="435" spans="1:29" s="37" customFormat="1" ht="13.7" hidden="1" customHeight="1" x14ac:dyDescent="0.4">
      <c r="A435" s="1146"/>
      <c r="B435" s="2033" t="s">
        <v>628</v>
      </c>
      <c r="C435" s="2034"/>
      <c r="D435" s="2034"/>
      <c r="E435" s="1042"/>
      <c r="F435" s="1043"/>
      <c r="G435" s="1043"/>
      <c r="H435" s="1044"/>
      <c r="I435" s="1048"/>
      <c r="J435" s="1043"/>
      <c r="K435" s="1043"/>
      <c r="L435" s="1044"/>
      <c r="M435" s="1048"/>
      <c r="N435" s="1043"/>
      <c r="O435" s="1043"/>
      <c r="P435" s="1044"/>
      <c r="Q435" s="1048"/>
      <c r="R435" s="1043"/>
      <c r="S435" s="1043"/>
      <c r="T435" s="1044"/>
      <c r="U435" s="1048"/>
      <c r="V435" s="1043"/>
      <c r="W435" s="1043"/>
      <c r="X435" s="1044"/>
      <c r="Y435" s="1049"/>
      <c r="Z435" s="1043"/>
      <c r="AA435" s="1043"/>
      <c r="AB435" s="1050"/>
      <c r="AC435" s="926"/>
    </row>
    <row r="436" spans="1:29" s="37" customFormat="1" ht="13.7" hidden="1" customHeight="1" x14ac:dyDescent="0.4">
      <c r="A436" s="1146"/>
      <c r="B436" s="2035" t="s">
        <v>548</v>
      </c>
      <c r="C436" s="2036"/>
      <c r="D436" s="2036"/>
      <c r="E436" s="1051"/>
      <c r="F436" s="1052"/>
      <c r="G436" s="1052"/>
      <c r="H436" s="1053"/>
      <c r="I436" s="1057"/>
      <c r="J436" s="1052"/>
      <c r="K436" s="1052"/>
      <c r="L436" s="1053"/>
      <c r="M436" s="1057"/>
      <c r="N436" s="1052"/>
      <c r="O436" s="1052"/>
      <c r="P436" s="1053"/>
      <c r="Q436" s="1057"/>
      <c r="R436" s="1052"/>
      <c r="S436" s="1052"/>
      <c r="T436" s="1053"/>
      <c r="U436" s="1057"/>
      <c r="V436" s="1052"/>
      <c r="W436" s="1052"/>
      <c r="X436" s="1053"/>
      <c r="Y436" s="1058"/>
      <c r="Z436" s="1052"/>
      <c r="AA436" s="1052"/>
      <c r="AB436" s="1059"/>
      <c r="AC436" s="926"/>
    </row>
    <row r="437" spans="1:29" s="37" customFormat="1" ht="13.7" hidden="1" customHeight="1" thickBot="1" x14ac:dyDescent="0.45">
      <c r="A437" s="1147"/>
      <c r="B437" s="2037" t="s">
        <v>344</v>
      </c>
      <c r="C437" s="2038"/>
      <c r="D437" s="2038"/>
      <c r="E437" s="1060"/>
      <c r="F437" s="1061"/>
      <c r="G437" s="1061"/>
      <c r="H437" s="1062"/>
      <c r="I437" s="1066"/>
      <c r="J437" s="1061"/>
      <c r="K437" s="1061"/>
      <c r="L437" s="1062"/>
      <c r="M437" s="1066"/>
      <c r="N437" s="1061"/>
      <c r="O437" s="1061"/>
      <c r="P437" s="1062"/>
      <c r="Q437" s="1066"/>
      <c r="R437" s="1061"/>
      <c r="S437" s="1061"/>
      <c r="T437" s="1062"/>
      <c r="U437" s="1066"/>
      <c r="V437" s="1061"/>
      <c r="W437" s="1061"/>
      <c r="X437" s="1062"/>
      <c r="Y437" s="1067"/>
      <c r="Z437" s="1061"/>
      <c r="AA437" s="1061"/>
      <c r="AB437" s="1068"/>
      <c r="AC437" s="926"/>
    </row>
    <row r="438" spans="1:29" s="37" customFormat="1" ht="13.7" hidden="1" customHeight="1" thickTop="1" thickBot="1" x14ac:dyDescent="0.45">
      <c r="A438" s="1841" t="s">
        <v>86</v>
      </c>
      <c r="B438" s="1148">
        <v>1</v>
      </c>
      <c r="C438" s="2039" t="s">
        <v>148</v>
      </c>
      <c r="D438" s="2040"/>
      <c r="E438" s="1149"/>
      <c r="F438" s="1150"/>
      <c r="G438" s="1150"/>
      <c r="H438" s="1150"/>
      <c r="I438" s="1150"/>
      <c r="J438" s="1150"/>
      <c r="K438" s="1150"/>
      <c r="L438" s="1150"/>
      <c r="M438" s="1150"/>
      <c r="N438" s="1150"/>
      <c r="O438" s="1150"/>
      <c r="P438" s="1150"/>
      <c r="Q438" s="1150"/>
      <c r="R438" s="1150"/>
      <c r="S438" s="1150"/>
      <c r="T438" s="1150"/>
      <c r="U438" s="1150"/>
      <c r="V438" s="1150"/>
      <c r="W438" s="1150"/>
      <c r="X438" s="1150"/>
      <c r="Y438" s="1150"/>
      <c r="Z438" s="1150"/>
      <c r="AA438" s="1150"/>
      <c r="AB438" s="1151"/>
    </row>
    <row r="439" spans="1:29" s="37" customFormat="1" ht="13.7" hidden="1" customHeight="1" thickTop="1" thickBot="1" x14ac:dyDescent="0.45">
      <c r="A439" s="1842"/>
      <c r="B439" s="1152">
        <v>2</v>
      </c>
      <c r="C439" s="1850" t="s">
        <v>149</v>
      </c>
      <c r="D439" s="1851"/>
      <c r="E439" s="985">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39" s="98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39" s="987">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0" spans="1:29" s="37" customFormat="1" ht="13.7" hidden="1" customHeight="1" thickTop="1" thickBot="1" x14ac:dyDescent="0.45">
      <c r="A440" s="1842"/>
      <c r="B440" s="1152">
        <v>3</v>
      </c>
      <c r="C440" s="1865" t="s">
        <v>150</v>
      </c>
      <c r="D440" s="1866"/>
      <c r="E440" s="985">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0" s="98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0" s="987">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1" spans="1:29" s="37" customFormat="1" ht="13.7" hidden="1" customHeight="1" thickTop="1" thickBot="1" x14ac:dyDescent="0.45">
      <c r="A441" s="1842"/>
      <c r="B441" s="1152">
        <v>4</v>
      </c>
      <c r="C441" s="1865" t="s">
        <v>565</v>
      </c>
      <c r="D441" s="1866"/>
      <c r="E441" s="985">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1" s="98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1" s="987">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2" spans="1:29" s="37" customFormat="1" ht="13.7" hidden="1" customHeight="1" thickTop="1" thickBot="1" x14ac:dyDescent="0.45">
      <c r="A442" s="1842"/>
      <c r="B442" s="1152">
        <v>5</v>
      </c>
      <c r="C442" s="1865" t="s">
        <v>550</v>
      </c>
      <c r="D442" s="1866"/>
      <c r="E442" s="985">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2" s="98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2" s="987">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3" spans="1:29" s="37" customFormat="1" ht="13.7" hidden="1" customHeight="1" thickTop="1" thickBot="1" x14ac:dyDescent="0.45">
      <c r="A443" s="1842"/>
      <c r="B443" s="1152">
        <v>6</v>
      </c>
      <c r="C443" s="1865" t="s">
        <v>567</v>
      </c>
      <c r="D443" s="1866"/>
      <c r="E443" s="1149"/>
      <c r="F443" s="1150"/>
      <c r="G443" s="1150"/>
      <c r="H443" s="1150"/>
      <c r="I443" s="1150"/>
      <c r="J443" s="1150"/>
      <c r="K443" s="1150"/>
      <c r="L443" s="1150"/>
      <c r="M443" s="1150"/>
      <c r="N443" s="1150"/>
      <c r="O443" s="1150"/>
      <c r="P443" s="1150"/>
      <c r="Q443" s="1150"/>
      <c r="R443" s="1150"/>
      <c r="S443" s="1150"/>
      <c r="T443" s="1150"/>
      <c r="U443" s="1150"/>
      <c r="V443" s="1150"/>
      <c r="W443" s="1150"/>
      <c r="X443" s="1150"/>
      <c r="Y443" s="1150"/>
      <c r="Z443" s="1150"/>
      <c r="AA443" s="1150"/>
      <c r="AB443" s="1151"/>
    </row>
    <row r="444" spans="1:29" s="37" customFormat="1" ht="13.7" hidden="1" customHeight="1" thickTop="1" thickBot="1" x14ac:dyDescent="0.45">
      <c r="A444" s="1842"/>
      <c r="B444" s="1152">
        <v>7</v>
      </c>
      <c r="C444" s="1865" t="s">
        <v>568</v>
      </c>
      <c r="D444" s="1866"/>
      <c r="E444" s="985">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4" s="98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4" s="987">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5" spans="1:29" s="37" customFormat="1" ht="13.7" hidden="1" customHeight="1" thickTop="1" thickBot="1" x14ac:dyDescent="0.45">
      <c r="A445" s="1842"/>
      <c r="B445" s="1152">
        <v>8</v>
      </c>
      <c r="C445" s="1865" t="s">
        <v>578</v>
      </c>
      <c r="D445" s="1866"/>
      <c r="E445" s="985">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5" s="98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5" s="987">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6" spans="1:29" s="37" customFormat="1" ht="13.7" hidden="1" customHeight="1" thickTop="1" thickBot="1" x14ac:dyDescent="0.45">
      <c r="A446" s="1842"/>
      <c r="B446" s="1152">
        <v>9</v>
      </c>
      <c r="C446" s="1865" t="s">
        <v>156</v>
      </c>
      <c r="D446" s="1866"/>
      <c r="E446" s="985">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6" s="98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6" s="987">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7" spans="1:29" s="37" customFormat="1" ht="13.7" hidden="1" customHeight="1" thickTop="1" thickBot="1" x14ac:dyDescent="0.45">
      <c r="A447" s="1842"/>
      <c r="B447" s="1153">
        <v>10</v>
      </c>
      <c r="C447" s="1850" t="s">
        <v>552</v>
      </c>
      <c r="D447" s="1851"/>
      <c r="E447" s="985">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7" s="98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7" s="987">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8" spans="1:29" s="37" customFormat="1" ht="13.7" hidden="1" customHeight="1" thickTop="1" thickBot="1" x14ac:dyDescent="0.45">
      <c r="A448" s="1842"/>
      <c r="B448" s="1154">
        <v>11</v>
      </c>
      <c r="C448" s="1867" t="s">
        <v>158</v>
      </c>
      <c r="D448" s="1868"/>
      <c r="E448" s="985">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8" s="98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8" s="987">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48" s="926"/>
    </row>
    <row r="449" spans="1:29" s="37" customFormat="1" ht="13.7" hidden="1" customHeight="1" thickTop="1" thickBot="1" x14ac:dyDescent="0.45">
      <c r="A449" s="1842"/>
      <c r="B449" s="1153">
        <v>12</v>
      </c>
      <c r="C449" s="1850" t="s">
        <v>159</v>
      </c>
      <c r="D449" s="1851"/>
      <c r="E449" s="985">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9" s="98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9" s="987">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49" s="926"/>
    </row>
    <row r="450" spans="1:29" s="37" customFormat="1" ht="13.7" hidden="1" customHeight="1" thickTop="1" thickBot="1" x14ac:dyDescent="0.45">
      <c r="A450" s="1842"/>
      <c r="B450" s="1153">
        <v>13</v>
      </c>
      <c r="C450" s="1850" t="s">
        <v>160</v>
      </c>
      <c r="D450" s="1851"/>
      <c r="E450" s="985">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0" s="98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0" s="987">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0" s="926"/>
    </row>
    <row r="451" spans="1:29" s="37" customFormat="1" ht="13.7" hidden="1" customHeight="1" thickTop="1" thickBot="1" x14ac:dyDescent="0.45">
      <c r="A451" s="1842"/>
      <c r="B451" s="1153">
        <v>14</v>
      </c>
      <c r="C451" s="1850" t="s">
        <v>161</v>
      </c>
      <c r="D451" s="1851"/>
      <c r="E451" s="985">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1" s="98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1" s="987">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1" s="926"/>
    </row>
    <row r="452" spans="1:29" s="37" customFormat="1" ht="13.7" hidden="1" customHeight="1" thickTop="1" thickBot="1" x14ac:dyDescent="0.45">
      <c r="A452" s="1842"/>
      <c r="B452" s="1153">
        <v>15</v>
      </c>
      <c r="C452" s="1850" t="s">
        <v>162</v>
      </c>
      <c r="D452" s="1851"/>
      <c r="E452" s="985">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2" s="98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2" s="987">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2" s="926"/>
    </row>
    <row r="453" spans="1:29" s="37" customFormat="1" ht="13.7" hidden="1" customHeight="1" thickTop="1" thickBot="1" x14ac:dyDescent="0.45">
      <c r="A453" s="1842"/>
      <c r="B453" s="1155">
        <v>16</v>
      </c>
      <c r="C453" s="1850" t="s">
        <v>163</v>
      </c>
      <c r="D453" s="1851"/>
      <c r="E453" s="985">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3" s="98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3" s="987">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3" s="926"/>
    </row>
    <row r="454" spans="1:29" s="37" customFormat="1" ht="13.7" hidden="1" customHeight="1" thickTop="1" thickBot="1" x14ac:dyDescent="0.45">
      <c r="A454" s="1842"/>
      <c r="B454" s="1153">
        <v>17</v>
      </c>
      <c r="C454" s="1850" t="s">
        <v>164</v>
      </c>
      <c r="D454" s="1851"/>
      <c r="E454" s="985">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4" s="98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4" s="987">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4" s="926"/>
    </row>
    <row r="455" spans="1:29" s="37" customFormat="1" ht="13.7" hidden="1" customHeight="1" thickTop="1" thickBot="1" x14ac:dyDescent="0.45">
      <c r="A455" s="1842"/>
      <c r="B455" s="1153">
        <v>18</v>
      </c>
      <c r="C455" s="1850" t="s">
        <v>165</v>
      </c>
      <c r="D455" s="1851"/>
      <c r="E455" s="1149"/>
      <c r="F455" s="1150"/>
      <c r="G455" s="1150"/>
      <c r="H455" s="1150"/>
      <c r="I455" s="1150"/>
      <c r="J455" s="1150"/>
      <c r="K455" s="1150"/>
      <c r="L455" s="1150"/>
      <c r="M455" s="1150"/>
      <c r="N455" s="1150"/>
      <c r="O455" s="1150"/>
      <c r="P455" s="1150"/>
      <c r="Q455" s="1150"/>
      <c r="R455" s="1150"/>
      <c r="S455" s="1150"/>
      <c r="T455" s="1150"/>
      <c r="U455" s="1150"/>
      <c r="V455" s="1150"/>
      <c r="W455" s="1150"/>
      <c r="X455" s="1150"/>
      <c r="Y455" s="1150"/>
      <c r="Z455" s="1150"/>
      <c r="AA455" s="1150"/>
      <c r="AB455" s="1151"/>
      <c r="AC455" s="926"/>
    </row>
    <row r="456" spans="1:29" s="37" customFormat="1" ht="13.7" hidden="1" customHeight="1" thickTop="1" thickBot="1" x14ac:dyDescent="0.45">
      <c r="A456" s="1842"/>
      <c r="B456" s="1153">
        <v>19</v>
      </c>
      <c r="C456" s="1850" t="s">
        <v>166</v>
      </c>
      <c r="D456" s="1851"/>
      <c r="E456" s="985">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6" s="986">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6" s="987">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6" s="926"/>
    </row>
    <row r="457" spans="1:29" s="37" customFormat="1" ht="13.7" hidden="1" customHeight="1" thickTop="1" thickBot="1" x14ac:dyDescent="0.45">
      <c r="A457" s="1842"/>
      <c r="B457" s="1153">
        <v>20</v>
      </c>
      <c r="C457" s="1850" t="s">
        <v>570</v>
      </c>
      <c r="D457" s="1851"/>
      <c r="E457" s="985">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7" s="98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7" s="987">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7" s="926"/>
    </row>
    <row r="458" spans="1:29" s="37" customFormat="1" ht="13.7" hidden="1" customHeight="1" thickTop="1" thickBot="1" x14ac:dyDescent="0.45">
      <c r="A458" s="1842"/>
      <c r="B458" s="1153">
        <v>21</v>
      </c>
      <c r="C458" s="1857" t="s">
        <v>168</v>
      </c>
      <c r="D458" s="1858"/>
      <c r="E458" s="985">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8" s="98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8" s="987">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8" s="926"/>
    </row>
    <row r="459" spans="1:29" s="37" customFormat="1" ht="13.7" hidden="1" customHeight="1" thickTop="1" thickBot="1" x14ac:dyDescent="0.45">
      <c r="A459" s="1842"/>
      <c r="B459" s="1153">
        <v>22</v>
      </c>
      <c r="C459" s="1857" t="s">
        <v>169</v>
      </c>
      <c r="D459" s="1858"/>
      <c r="E459" s="985">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9" s="98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9" s="987">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9" s="926"/>
    </row>
    <row r="460" spans="1:29" s="37" customFormat="1" ht="13.7" hidden="1" customHeight="1" thickTop="1" thickBot="1" x14ac:dyDescent="0.45">
      <c r="A460" s="1842"/>
      <c r="B460" s="1153">
        <v>23</v>
      </c>
      <c r="C460" s="1857" t="s">
        <v>170</v>
      </c>
      <c r="D460" s="1858"/>
      <c r="E460" s="985">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0" s="98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0" s="987">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0" s="926"/>
    </row>
    <row r="461" spans="1:29" s="37" customFormat="1" ht="13.7" hidden="1" customHeight="1" thickTop="1" thickBot="1" x14ac:dyDescent="0.45">
      <c r="A461" s="1842"/>
      <c r="B461" s="1153">
        <v>24</v>
      </c>
      <c r="C461" s="1857" t="s">
        <v>171</v>
      </c>
      <c r="D461" s="1858"/>
      <c r="E461" s="985">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1" s="98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1" s="987">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1" s="926"/>
    </row>
    <row r="462" spans="1:29" s="37" customFormat="1" ht="13.7" hidden="1" customHeight="1" thickTop="1" thickBot="1" x14ac:dyDescent="0.45">
      <c r="A462" s="1842"/>
      <c r="B462" s="1153">
        <v>25</v>
      </c>
      <c r="C462" s="1857" t="s">
        <v>172</v>
      </c>
      <c r="D462" s="1858"/>
      <c r="E462" s="985">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2" s="98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2" s="987">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2" s="926"/>
    </row>
    <row r="463" spans="1:29" s="37" customFormat="1" ht="13.7" hidden="1" customHeight="1" thickTop="1" thickBot="1" x14ac:dyDescent="0.45">
      <c r="A463" s="1842"/>
      <c r="B463" s="1153">
        <v>26</v>
      </c>
      <c r="C463" s="1857" t="s">
        <v>173</v>
      </c>
      <c r="D463" s="1858"/>
      <c r="E463" s="985">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3" s="98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3" s="987">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3" s="926"/>
    </row>
    <row r="464" spans="1:29" s="37" customFormat="1" ht="13.7" hidden="1" customHeight="1" thickTop="1" thickBot="1" x14ac:dyDescent="0.45">
      <c r="A464" s="1842"/>
      <c r="B464" s="1153">
        <v>27</v>
      </c>
      <c r="C464" s="1857" t="s">
        <v>174</v>
      </c>
      <c r="D464" s="1858"/>
      <c r="E464" s="985">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4" s="98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4" s="987">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4" s="926"/>
    </row>
    <row r="465" spans="1:29" s="37" customFormat="1" ht="13.7" hidden="1" customHeight="1" thickTop="1" thickBot="1" x14ac:dyDescent="0.45">
      <c r="A465" s="1843"/>
      <c r="B465" s="1156">
        <v>28</v>
      </c>
      <c r="C465" s="1860" t="s">
        <v>175</v>
      </c>
      <c r="D465" s="1860"/>
      <c r="E465"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5"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5"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5" s="926"/>
    </row>
    <row r="466" spans="1:29" s="37" customFormat="1" ht="13.7" hidden="1" customHeight="1" thickBot="1" x14ac:dyDescent="0.45">
      <c r="A466" s="1001"/>
      <c r="B466" s="1002"/>
      <c r="C466" s="319"/>
      <c r="D466" s="319"/>
      <c r="E466" s="1003"/>
      <c r="F466" s="1003"/>
      <c r="G466" s="1003"/>
      <c r="H466" s="1003"/>
      <c r="I466" s="1003"/>
      <c r="J466" s="1003"/>
      <c r="K466" s="1003"/>
      <c r="L466" s="1003"/>
      <c r="M466" s="1003"/>
      <c r="N466" s="1003"/>
      <c r="O466" s="1003"/>
      <c r="P466" s="1004"/>
      <c r="Q466" s="1004"/>
      <c r="R466" s="1004"/>
      <c r="S466" s="1004"/>
      <c r="T466" s="1004"/>
      <c r="U466" s="1004"/>
      <c r="V466" s="1004"/>
      <c r="W466" s="1004"/>
      <c r="X466" s="1004"/>
      <c r="Y466" s="1004"/>
      <c r="Z466" s="1004"/>
      <c r="AA466" s="1004"/>
      <c r="AB466" s="1004"/>
      <c r="AC466" s="926"/>
    </row>
    <row r="467" spans="1:29" s="37" customFormat="1" ht="24.75" hidden="1" customHeight="1" x14ac:dyDescent="0.4">
      <c r="A467" s="2020" t="s">
        <v>553</v>
      </c>
      <c r="B467" s="2021"/>
      <c r="C467" s="2021"/>
      <c r="D467" s="2022"/>
      <c r="E467" s="2018" t="s">
        <v>657</v>
      </c>
      <c r="F467" s="2018"/>
      <c r="G467" s="2018"/>
      <c r="H467" s="2018"/>
      <c r="I467" s="2018" t="s">
        <v>57</v>
      </c>
      <c r="J467" s="2018"/>
      <c r="K467" s="2018"/>
      <c r="L467" s="2018"/>
      <c r="M467" s="2018" t="s">
        <v>58</v>
      </c>
      <c r="N467" s="2018"/>
      <c r="O467" s="2018"/>
      <c r="P467" s="2018"/>
      <c r="Q467" s="2018" t="s">
        <v>60</v>
      </c>
      <c r="R467" s="2018"/>
      <c r="S467" s="2018"/>
      <c r="T467" s="2018"/>
      <c r="U467" s="2018" t="s">
        <v>62</v>
      </c>
      <c r="V467" s="2018"/>
      <c r="W467" s="2018"/>
      <c r="X467" s="2018"/>
      <c r="Y467" s="2018" t="s">
        <v>64</v>
      </c>
      <c r="Z467" s="2018"/>
      <c r="AA467" s="2018"/>
      <c r="AB467" s="2019"/>
    </row>
    <row r="468" spans="1:29" s="37" customFormat="1" ht="60" hidden="1" customHeight="1" x14ac:dyDescent="0.4">
      <c r="A468" s="2023"/>
      <c r="B468" s="2024"/>
      <c r="C468" s="2024"/>
      <c r="D468" s="2025"/>
      <c r="E468" s="1157" t="s">
        <v>14</v>
      </c>
      <c r="F468" s="1158" t="s">
        <v>9</v>
      </c>
      <c r="G468" s="1158" t="s">
        <v>11</v>
      </c>
      <c r="H468" s="1159" t="s">
        <v>546</v>
      </c>
      <c r="I468" s="1157" t="s">
        <v>14</v>
      </c>
      <c r="J468" s="1158" t="s">
        <v>9</v>
      </c>
      <c r="K468" s="1158" t="s">
        <v>11</v>
      </c>
      <c r="L468" s="1159" t="s">
        <v>546</v>
      </c>
      <c r="M468" s="1157" t="s">
        <v>14</v>
      </c>
      <c r="N468" s="1158" t="s">
        <v>9</v>
      </c>
      <c r="O468" s="1158" t="s">
        <v>11</v>
      </c>
      <c r="P468" s="1159" t="s">
        <v>546</v>
      </c>
      <c r="Q468" s="1157" t="s">
        <v>14</v>
      </c>
      <c r="R468" s="1158" t="s">
        <v>9</v>
      </c>
      <c r="S468" s="1158" t="s">
        <v>11</v>
      </c>
      <c r="T468" s="1159" t="s">
        <v>546</v>
      </c>
      <c r="U468" s="1157" t="s">
        <v>14</v>
      </c>
      <c r="V468" s="1158" t="s">
        <v>9</v>
      </c>
      <c r="W468" s="1158" t="s">
        <v>11</v>
      </c>
      <c r="X468" s="1159" t="s">
        <v>546</v>
      </c>
      <c r="Y468" s="1157" t="s">
        <v>14</v>
      </c>
      <c r="Z468" s="1158" t="s">
        <v>9</v>
      </c>
      <c r="AA468" s="1158" t="s">
        <v>11</v>
      </c>
      <c r="AB468" s="1160" t="s">
        <v>546</v>
      </c>
    </row>
    <row r="469" spans="1:29" s="37" customFormat="1" ht="13.7" hidden="1" customHeight="1" thickBot="1" x14ac:dyDescent="0.45">
      <c r="A469" s="2026" t="s">
        <v>547</v>
      </c>
      <c r="B469" s="2027"/>
      <c r="C469" s="2027"/>
      <c r="D469" s="2027"/>
      <c r="E469" s="1161">
        <f t="shared" ref="E469:AB469" si="7">E434</f>
        <v>0</v>
      </c>
      <c r="F469" s="1162">
        <f t="shared" si="7"/>
        <v>0</v>
      </c>
      <c r="G469" s="1162">
        <f t="shared" si="7"/>
        <v>0</v>
      </c>
      <c r="H469" s="1163">
        <f t="shared" si="7"/>
        <v>0</v>
      </c>
      <c r="I469" s="1161">
        <f t="shared" si="7"/>
        <v>0</v>
      </c>
      <c r="J469" s="1162">
        <f t="shared" si="7"/>
        <v>0</v>
      </c>
      <c r="K469" s="1162">
        <f t="shared" si="7"/>
        <v>0</v>
      </c>
      <c r="L469" s="1163">
        <f t="shared" si="7"/>
        <v>0</v>
      </c>
      <c r="M469" s="1161">
        <f t="shared" si="7"/>
        <v>0</v>
      </c>
      <c r="N469" s="1162">
        <f t="shared" si="7"/>
        <v>0</v>
      </c>
      <c r="O469" s="1162">
        <f t="shared" si="7"/>
        <v>0</v>
      </c>
      <c r="P469" s="1163">
        <f t="shared" si="7"/>
        <v>0</v>
      </c>
      <c r="Q469" s="1161">
        <f t="shared" si="7"/>
        <v>0</v>
      </c>
      <c r="R469" s="1162">
        <f t="shared" si="7"/>
        <v>0</v>
      </c>
      <c r="S469" s="1162">
        <f t="shared" si="7"/>
        <v>0</v>
      </c>
      <c r="T469" s="1163">
        <f t="shared" si="7"/>
        <v>0</v>
      </c>
      <c r="U469" s="1161">
        <f t="shared" si="7"/>
        <v>0</v>
      </c>
      <c r="V469" s="1162">
        <f t="shared" si="7"/>
        <v>0</v>
      </c>
      <c r="W469" s="1162">
        <f t="shared" si="7"/>
        <v>0</v>
      </c>
      <c r="X469" s="1163">
        <f t="shared" si="7"/>
        <v>0</v>
      </c>
      <c r="Y469" s="1161">
        <f t="shared" si="7"/>
        <v>0</v>
      </c>
      <c r="Z469" s="1162">
        <f t="shared" si="7"/>
        <v>0</v>
      </c>
      <c r="AA469" s="1162">
        <f t="shared" si="7"/>
        <v>0</v>
      </c>
      <c r="AB469" s="1164">
        <f t="shared" si="7"/>
        <v>0</v>
      </c>
    </row>
    <row r="470" spans="1:29" s="37" customFormat="1" ht="13.7" hidden="1" customHeight="1" thickBot="1" x14ac:dyDescent="0.45">
      <c r="A470" s="1841" t="s">
        <v>431</v>
      </c>
      <c r="B470" s="1165">
        <v>1</v>
      </c>
      <c r="C470" s="2028" t="s">
        <v>557</v>
      </c>
      <c r="D470" s="874" t="s">
        <v>177</v>
      </c>
      <c r="E470" s="1018">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0" s="1019">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0" s="107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1" spans="1:29" s="37" customFormat="1" ht="13.7" hidden="1" customHeight="1" thickTop="1" thickBot="1" x14ac:dyDescent="0.45">
      <c r="A471" s="1842"/>
      <c r="B471" s="1166">
        <v>2</v>
      </c>
      <c r="C471" s="2029"/>
      <c r="D471" s="874" t="s">
        <v>178</v>
      </c>
      <c r="E471" s="985">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1" s="98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1" s="987">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2" spans="1:29" s="37" customFormat="1" ht="13.7" hidden="1" customHeight="1" thickTop="1" thickBot="1" x14ac:dyDescent="0.45">
      <c r="A472" s="1842"/>
      <c r="B472" s="1166">
        <v>3</v>
      </c>
      <c r="C472" s="2029"/>
      <c r="D472" s="874" t="s">
        <v>179</v>
      </c>
      <c r="E472" s="985">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2" s="98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2" s="987">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3" spans="1:29" s="37" customFormat="1" ht="13.7" hidden="1" customHeight="1" thickTop="1" thickBot="1" x14ac:dyDescent="0.45">
      <c r="A473" s="1842"/>
      <c r="B473" s="1166">
        <v>4</v>
      </c>
      <c r="C473" s="2030"/>
      <c r="D473" s="874" t="s">
        <v>180</v>
      </c>
      <c r="E473" s="985">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3" s="98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3" s="987">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4" spans="1:29" s="37" customFormat="1" ht="13.7" hidden="1" customHeight="1" thickTop="1" thickBot="1" x14ac:dyDescent="0.45">
      <c r="A474" s="1842"/>
      <c r="B474" s="1166">
        <v>5</v>
      </c>
      <c r="C474" s="2031" t="s">
        <v>558</v>
      </c>
      <c r="D474" s="874" t="s">
        <v>181</v>
      </c>
      <c r="E474" s="985">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4" s="98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4" s="987">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5" spans="1:29" s="37" customFormat="1" ht="13.7" hidden="1" customHeight="1" thickTop="1" thickBot="1" x14ac:dyDescent="0.45">
      <c r="A475" s="1842"/>
      <c r="B475" s="1166">
        <v>6</v>
      </c>
      <c r="C475" s="2029"/>
      <c r="D475" s="874" t="s">
        <v>182</v>
      </c>
      <c r="E475" s="985">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5" s="98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5" s="987">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6" spans="1:29" s="37" customFormat="1" ht="13.7" hidden="1" customHeight="1" thickTop="1" thickBot="1" x14ac:dyDescent="0.45">
      <c r="A476" s="1842"/>
      <c r="B476" s="1166">
        <v>7</v>
      </c>
      <c r="C476" s="2030"/>
      <c r="D476" s="874" t="s">
        <v>183</v>
      </c>
      <c r="E476" s="985">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6" s="98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6" s="987">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7" spans="1:29" s="37" customFormat="1" ht="13.7" hidden="1" customHeight="1" thickTop="1" thickBot="1" x14ac:dyDescent="0.45">
      <c r="A477" s="1842"/>
      <c r="B477" s="1166">
        <v>8</v>
      </c>
      <c r="C477" s="2031" t="s">
        <v>559</v>
      </c>
      <c r="D477" s="874" t="s">
        <v>184</v>
      </c>
      <c r="E477" s="985">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7" s="98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7" s="987">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8" spans="1:29" s="37" customFormat="1" ht="13.7" hidden="1" customHeight="1" thickTop="1" thickBot="1" x14ac:dyDescent="0.45">
      <c r="A478" s="1842"/>
      <c r="B478" s="1166">
        <v>9</v>
      </c>
      <c r="C478" s="2029"/>
      <c r="D478" s="874" t="s">
        <v>185</v>
      </c>
      <c r="E478" s="985">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8" s="98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8" s="987">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9" spans="1:29" s="37" customFormat="1" ht="13.7" hidden="1" customHeight="1" thickTop="1" thickBot="1" x14ac:dyDescent="0.45">
      <c r="A479" s="1842"/>
      <c r="B479" s="1166">
        <v>10</v>
      </c>
      <c r="C479" s="2029"/>
      <c r="D479" s="874" t="s">
        <v>186</v>
      </c>
      <c r="E479" s="985">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9" s="98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9" s="987">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80" spans="1:29" s="37" customFormat="1" ht="13.7" hidden="1" customHeight="1" thickTop="1" thickBot="1" x14ac:dyDescent="0.45">
      <c r="A480" s="1842"/>
      <c r="B480" s="1166">
        <v>11</v>
      </c>
      <c r="C480" s="2029"/>
      <c r="D480" s="874" t="s">
        <v>187</v>
      </c>
      <c r="E480" s="985">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0" s="98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0" s="987">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0" s="926"/>
    </row>
    <row r="481" spans="1:39" s="37" customFormat="1" ht="13.7" hidden="1" customHeight="1" thickTop="1" thickBot="1" x14ac:dyDescent="0.45">
      <c r="A481" s="1842"/>
      <c r="B481" s="1166">
        <v>12</v>
      </c>
      <c r="C481" s="2029"/>
      <c r="D481" s="874" t="s">
        <v>188</v>
      </c>
      <c r="E481" s="1149"/>
      <c r="F481" s="1150"/>
      <c r="G481" s="1150"/>
      <c r="H481" s="1150"/>
      <c r="I481" s="1150"/>
      <c r="J481" s="1150"/>
      <c r="K481" s="1150"/>
      <c r="L481" s="1150"/>
      <c r="M481" s="1150"/>
      <c r="N481" s="1150"/>
      <c r="O481" s="1150"/>
      <c r="P481" s="1150"/>
      <c r="Q481" s="1150"/>
      <c r="R481" s="1150"/>
      <c r="S481" s="1150"/>
      <c r="T481" s="1150"/>
      <c r="U481" s="1150"/>
      <c r="V481" s="1150"/>
      <c r="W481" s="1150"/>
      <c r="X481" s="1150"/>
      <c r="Y481" s="1150"/>
      <c r="Z481" s="1150"/>
      <c r="AA481" s="1150"/>
      <c r="AB481" s="1151"/>
      <c r="AC481" s="926"/>
    </row>
    <row r="482" spans="1:39" s="37" customFormat="1" ht="13.7" hidden="1" customHeight="1" thickTop="1" thickBot="1" x14ac:dyDescent="0.45">
      <c r="A482" s="1842"/>
      <c r="B482" s="1166">
        <v>13</v>
      </c>
      <c r="C482" s="2030"/>
      <c r="D482" s="874" t="s">
        <v>189</v>
      </c>
      <c r="E482" s="985">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2" s="98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2" s="987">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2" s="926"/>
    </row>
    <row r="483" spans="1:39" s="37" customFormat="1" ht="13.7" hidden="1" customHeight="1" thickTop="1" thickBot="1" x14ac:dyDescent="0.45">
      <c r="A483" s="1842"/>
      <c r="B483" s="1166">
        <v>14</v>
      </c>
      <c r="C483" s="2031" t="s">
        <v>560</v>
      </c>
      <c r="D483" s="876" t="s">
        <v>190</v>
      </c>
      <c r="E483" s="985">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3" s="98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3" s="987">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3" s="926"/>
    </row>
    <row r="484" spans="1:39" s="37" customFormat="1" ht="13.7" hidden="1" customHeight="1" thickTop="1" thickBot="1" x14ac:dyDescent="0.45">
      <c r="A484" s="1842"/>
      <c r="B484" s="1166">
        <v>15</v>
      </c>
      <c r="C484" s="2029"/>
      <c r="D484" s="876" t="s">
        <v>191</v>
      </c>
      <c r="E484" s="985">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4" s="98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4" s="987">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4" s="926"/>
    </row>
    <row r="485" spans="1:39" s="37" customFormat="1" ht="13.7" hidden="1" customHeight="1" thickTop="1" thickBot="1" x14ac:dyDescent="0.45">
      <c r="A485" s="1842"/>
      <c r="B485" s="1166">
        <v>16</v>
      </c>
      <c r="C485" s="2029"/>
      <c r="D485" s="876" t="s">
        <v>192</v>
      </c>
      <c r="E485" s="985">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5" s="98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5" s="987">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5" s="926"/>
    </row>
    <row r="486" spans="1:39" s="37" customFormat="1" ht="13.7" hidden="1" customHeight="1" thickTop="1" thickBot="1" x14ac:dyDescent="0.45">
      <c r="A486" s="1842"/>
      <c r="B486" s="1166">
        <v>17</v>
      </c>
      <c r="C486" s="2029"/>
      <c r="D486" s="876" t="s">
        <v>193</v>
      </c>
      <c r="E486" s="985">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6" s="98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6" s="987">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6" s="926"/>
    </row>
    <row r="487" spans="1:39" s="37" customFormat="1" ht="13.7" hidden="1" customHeight="1" thickTop="1" thickBot="1" x14ac:dyDescent="0.45">
      <c r="A487" s="1842"/>
      <c r="B487" s="1166">
        <v>18</v>
      </c>
      <c r="C487" s="2030"/>
      <c r="D487" s="874" t="s">
        <v>194</v>
      </c>
      <c r="E487" s="985">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7" s="98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7" s="987">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7" s="926"/>
    </row>
    <row r="488" spans="1:39" s="37" customFormat="1" ht="13.7" hidden="1" customHeight="1" thickTop="1" thickBot="1" x14ac:dyDescent="0.45">
      <c r="A488" s="1843"/>
      <c r="B488" s="1167">
        <v>19</v>
      </c>
      <c r="C488" s="1848" t="s">
        <v>195</v>
      </c>
      <c r="D488" s="1849"/>
      <c r="E488"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8"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8"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8" s="926"/>
    </row>
    <row r="489" spans="1:39" ht="18.75" customHeight="1" x14ac:dyDescent="0.4">
      <c r="A489" s="1395" t="s">
        <v>585</v>
      </c>
      <c r="B489" s="1395"/>
      <c r="C489" s="1395"/>
      <c r="D489" s="1395"/>
      <c r="E489" s="1395"/>
      <c r="F489" s="1395"/>
      <c r="G489" s="1395"/>
      <c r="H489" s="1395"/>
      <c r="I489" s="1395"/>
      <c r="J489" s="1395"/>
      <c r="K489" s="1395"/>
      <c r="L489" s="1395"/>
      <c r="M489" s="1395"/>
      <c r="N489" s="1395"/>
      <c r="O489" s="1395"/>
      <c r="P489" s="1395"/>
      <c r="Q489" s="1395"/>
      <c r="R489" s="1395"/>
      <c r="S489" s="1395"/>
      <c r="T489" s="1395"/>
      <c r="U489" s="1395"/>
      <c r="V489" s="1395"/>
      <c r="W489" s="1395"/>
      <c r="X489" s="1395"/>
      <c r="Y489" s="1395"/>
      <c r="Z489" s="1395"/>
      <c r="AA489" s="1395"/>
      <c r="AB489" s="1395"/>
      <c r="AD489" s="928"/>
      <c r="AE489" s="44"/>
      <c r="AF489" s="44"/>
      <c r="AG489" s="44"/>
      <c r="AH489" s="44"/>
      <c r="AI489" s="44"/>
      <c r="AJ489" s="44"/>
      <c r="AK489" s="44"/>
      <c r="AL489" s="44"/>
      <c r="AM489" s="44"/>
    </row>
    <row r="490" spans="1:39" s="37" customFormat="1" ht="19.5" customHeight="1" thickBot="1" x14ac:dyDescent="0.45">
      <c r="A490" s="933" t="s">
        <v>672</v>
      </c>
      <c r="B490" s="934"/>
      <c r="C490" s="934"/>
      <c r="D490" s="934"/>
      <c r="E490" s="934"/>
      <c r="F490" s="934"/>
      <c r="G490" s="934"/>
      <c r="H490" s="934"/>
      <c r="I490" s="934"/>
      <c r="J490" s="934"/>
      <c r="K490" s="934"/>
      <c r="L490" s="934"/>
      <c r="M490" s="934"/>
      <c r="N490" s="934"/>
      <c r="O490" s="934"/>
      <c r="P490" s="934"/>
      <c r="Q490" s="934"/>
      <c r="R490" s="934"/>
      <c r="V490" s="926"/>
      <c r="W490" s="926"/>
      <c r="X490" s="926"/>
      <c r="Y490" s="926"/>
      <c r="Z490" s="926"/>
      <c r="AA490" s="926"/>
      <c r="AB490" s="926"/>
      <c r="AC490" s="926"/>
      <c r="AD490" s="926"/>
    </row>
    <row r="491" spans="1:39" s="37" customFormat="1" ht="24.75" customHeight="1" x14ac:dyDescent="0.4">
      <c r="A491" s="2002" t="s">
        <v>542</v>
      </c>
      <c r="B491" s="2003"/>
      <c r="C491" s="2003"/>
      <c r="D491" s="2004"/>
      <c r="E491" s="1999" t="s">
        <v>658</v>
      </c>
      <c r="F491" s="1999"/>
      <c r="G491" s="1999"/>
      <c r="H491" s="1999"/>
      <c r="I491" s="1999" t="s">
        <v>659</v>
      </c>
      <c r="J491" s="1999"/>
      <c r="K491" s="1999"/>
      <c r="L491" s="1999"/>
      <c r="M491" s="1999" t="s">
        <v>660</v>
      </c>
      <c r="N491" s="1999"/>
      <c r="O491" s="1999"/>
      <c r="P491" s="1999"/>
      <c r="Q491" s="1999" t="s">
        <v>661</v>
      </c>
      <c r="R491" s="1999"/>
      <c r="S491" s="1999"/>
      <c r="T491" s="1999"/>
      <c r="U491" s="1999" t="s">
        <v>662</v>
      </c>
      <c r="V491" s="1999"/>
      <c r="W491" s="1999"/>
      <c r="X491" s="1999"/>
      <c r="Y491" s="2000"/>
      <c r="Z491" s="2000"/>
      <c r="AA491" s="2000"/>
      <c r="AB491" s="2017"/>
    </row>
    <row r="492" spans="1:39" s="37" customFormat="1" ht="60" customHeight="1" thickBot="1" x14ac:dyDescent="0.45">
      <c r="A492" s="2005"/>
      <c r="B492" s="2006"/>
      <c r="C492" s="2006"/>
      <c r="D492" s="2007"/>
      <c r="E492" s="1168" t="s">
        <v>14</v>
      </c>
      <c r="F492" s="1169" t="s">
        <v>9</v>
      </c>
      <c r="G492" s="1169" t="s">
        <v>11</v>
      </c>
      <c r="H492" s="1170" t="s">
        <v>546</v>
      </c>
      <c r="I492" s="1168" t="s">
        <v>14</v>
      </c>
      <c r="J492" s="1169" t="s">
        <v>9</v>
      </c>
      <c r="K492" s="1169" t="s">
        <v>11</v>
      </c>
      <c r="L492" s="1170" t="s">
        <v>546</v>
      </c>
      <c r="M492" s="1168" t="s">
        <v>14</v>
      </c>
      <c r="N492" s="1169" t="s">
        <v>9</v>
      </c>
      <c r="O492" s="1169" t="s">
        <v>11</v>
      </c>
      <c r="P492" s="1170" t="s">
        <v>546</v>
      </c>
      <c r="Q492" s="1168" t="s">
        <v>14</v>
      </c>
      <c r="R492" s="1169" t="s">
        <v>9</v>
      </c>
      <c r="S492" s="1169" t="s">
        <v>11</v>
      </c>
      <c r="T492" s="1170" t="s">
        <v>546</v>
      </c>
      <c r="U492" s="1168" t="s">
        <v>14</v>
      </c>
      <c r="V492" s="1169" t="s">
        <v>9</v>
      </c>
      <c r="W492" s="1169" t="s">
        <v>11</v>
      </c>
      <c r="X492" s="1170" t="s">
        <v>546</v>
      </c>
      <c r="Y492" s="938"/>
      <c r="Z492" s="939"/>
      <c r="AA492" s="939"/>
      <c r="AB492" s="940"/>
    </row>
    <row r="493" spans="1:39" s="37" customFormat="1" ht="13.7" customHeight="1" thickBot="1" x14ac:dyDescent="0.45">
      <c r="A493" s="1993" t="s">
        <v>547</v>
      </c>
      <c r="B493" s="1994"/>
      <c r="C493" s="1994"/>
      <c r="D493" s="2008"/>
      <c r="E493" s="1034">
        <f>SUMIFS('※集計※発達障害（診断書無・配慮有）情報入力シート'!$K$25:$K$1024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f>
        <v>0</v>
      </c>
      <c r="F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f>
        <v>0</v>
      </c>
      <c r="G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f>
        <v>0</v>
      </c>
      <c r="H493"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f>
        <v>0</v>
      </c>
      <c r="I493"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f>
        <v>0</v>
      </c>
      <c r="J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f>
        <v>0</v>
      </c>
      <c r="K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f>
        <v>0</v>
      </c>
      <c r="L493"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f>
        <v>0</v>
      </c>
      <c r="M493"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f>
        <v>0</v>
      </c>
      <c r="N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f>
        <v>0</v>
      </c>
      <c r="O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f>
        <v>0</v>
      </c>
      <c r="P493"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f>
        <v>0</v>
      </c>
      <c r="Q493"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f>
        <v>0</v>
      </c>
      <c r="R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f>
        <v>0</v>
      </c>
      <c r="S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f>
        <v>0</v>
      </c>
      <c r="T493"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f>
        <v>0</v>
      </c>
      <c r="U493"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f>
        <v>0</v>
      </c>
      <c r="V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f>
        <v>0</v>
      </c>
      <c r="W493"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f>
        <v>0</v>
      </c>
      <c r="X493" s="1079">
        <f>SUMIFS('※集計※発達障害（診断書無・配慮有）情報入力シート'!$K$25:$K$1024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f>
        <v>0</v>
      </c>
      <c r="Y493" s="1080"/>
      <c r="Z493" s="1081"/>
      <c r="AA493" s="1081"/>
      <c r="AB493" s="1082"/>
    </row>
    <row r="494" spans="1:39" s="37" customFormat="1" ht="13.7" hidden="1" customHeight="1" x14ac:dyDescent="0.4">
      <c r="A494" s="1171"/>
      <c r="B494" s="2009" t="s">
        <v>628</v>
      </c>
      <c r="C494" s="2010"/>
      <c r="D494" s="2010"/>
      <c r="E494" s="1042"/>
      <c r="F494" s="1043"/>
      <c r="G494" s="1043"/>
      <c r="H494" s="1044"/>
      <c r="I494" s="1049"/>
      <c r="J494" s="1043"/>
      <c r="K494" s="1043"/>
      <c r="L494" s="1044"/>
      <c r="M494" s="1049"/>
      <c r="N494" s="1043"/>
      <c r="O494" s="1043"/>
      <c r="P494" s="1044"/>
      <c r="Q494" s="1049"/>
      <c r="R494" s="1043"/>
      <c r="S494" s="1043"/>
      <c r="T494" s="1044"/>
      <c r="U494" s="1049"/>
      <c r="V494" s="1043"/>
      <c r="W494" s="1043"/>
      <c r="X494" s="1084"/>
      <c r="Y494" s="1085"/>
      <c r="Z494" s="1046"/>
      <c r="AA494" s="1046"/>
      <c r="AB494" s="1086"/>
    </row>
    <row r="495" spans="1:39" s="37" customFormat="1" ht="13.7" hidden="1" customHeight="1" x14ac:dyDescent="0.4">
      <c r="A495" s="1171"/>
      <c r="B495" s="2011" t="s">
        <v>548</v>
      </c>
      <c r="C495" s="2012"/>
      <c r="D495" s="2012"/>
      <c r="E495" s="1051"/>
      <c r="F495" s="1052"/>
      <c r="G495" s="1052"/>
      <c r="H495" s="1053"/>
      <c r="I495" s="1058"/>
      <c r="J495" s="1052"/>
      <c r="K495" s="1052"/>
      <c r="L495" s="1053"/>
      <c r="M495" s="1058"/>
      <c r="N495" s="1052"/>
      <c r="O495" s="1052"/>
      <c r="P495" s="1053"/>
      <c r="Q495" s="1058"/>
      <c r="R495" s="1052"/>
      <c r="S495" s="1052"/>
      <c r="T495" s="1053"/>
      <c r="U495" s="1058"/>
      <c r="V495" s="1052"/>
      <c r="W495" s="1052"/>
      <c r="X495" s="1087"/>
      <c r="Y495" s="1088"/>
      <c r="Z495" s="1055"/>
      <c r="AA495" s="1055"/>
      <c r="AB495" s="1089"/>
    </row>
    <row r="496" spans="1:39" s="37" customFormat="1" ht="13.7" hidden="1" customHeight="1" thickBot="1" x14ac:dyDescent="0.45">
      <c r="A496" s="1172"/>
      <c r="B496" s="2013" t="s">
        <v>344</v>
      </c>
      <c r="C496" s="2014"/>
      <c r="D496" s="2014"/>
      <c r="E496" s="1060"/>
      <c r="F496" s="1061"/>
      <c r="G496" s="1061"/>
      <c r="H496" s="1062"/>
      <c r="I496" s="1067"/>
      <c r="J496" s="1061"/>
      <c r="K496" s="1061"/>
      <c r="L496" s="1062"/>
      <c r="M496" s="1067"/>
      <c r="N496" s="1061"/>
      <c r="O496" s="1061"/>
      <c r="P496" s="1062"/>
      <c r="Q496" s="1067"/>
      <c r="R496" s="1061"/>
      <c r="S496" s="1061"/>
      <c r="T496" s="1062"/>
      <c r="U496" s="1067"/>
      <c r="V496" s="1061"/>
      <c r="W496" s="1061"/>
      <c r="X496" s="1091"/>
      <c r="Y496" s="1092"/>
      <c r="Z496" s="1064"/>
      <c r="AA496" s="1064"/>
      <c r="AB496" s="1093"/>
    </row>
    <row r="497" spans="1:29" s="37" customFormat="1" ht="13.7" customHeight="1" thickTop="1" thickBot="1" x14ac:dyDescent="0.45">
      <c r="A497" s="1786" t="s">
        <v>86</v>
      </c>
      <c r="B497" s="1173">
        <v>1</v>
      </c>
      <c r="C497" s="2015" t="s">
        <v>148</v>
      </c>
      <c r="D497" s="2016"/>
      <c r="E497" s="1174"/>
      <c r="F497" s="1175"/>
      <c r="G497" s="1175"/>
      <c r="H497" s="1175"/>
      <c r="I497" s="1175"/>
      <c r="J497" s="1175"/>
      <c r="K497" s="1175"/>
      <c r="L497" s="1175"/>
      <c r="M497" s="1175"/>
      <c r="N497" s="1175"/>
      <c r="O497" s="1175"/>
      <c r="P497" s="1175"/>
      <c r="Q497" s="1175"/>
      <c r="R497" s="1175"/>
      <c r="S497" s="1175"/>
      <c r="T497" s="1175"/>
      <c r="U497" s="1175"/>
      <c r="V497" s="1175"/>
      <c r="W497" s="1175"/>
      <c r="X497" s="1176"/>
      <c r="Y497" s="1028"/>
      <c r="Z497" s="982"/>
      <c r="AA497" s="982"/>
      <c r="AB497" s="983"/>
    </row>
    <row r="498" spans="1:29" s="37" customFormat="1" ht="13.7" customHeight="1" thickTop="1" thickBot="1" x14ac:dyDescent="0.45">
      <c r="A498" s="1787"/>
      <c r="B498" s="1177">
        <v>2</v>
      </c>
      <c r="C498" s="1803" t="s">
        <v>149</v>
      </c>
      <c r="D498" s="1804"/>
      <c r="E498" s="985">
        <f>IF(SUMIFS('発達障害（診断書なし・配慮あり）情報入力シート'!$AT$25:$AT$1024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98"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98" s="1025">
        <f>IF(SUMIFS('発達障害（診断書なし・配慮あり）情報入力シート'!$AT$25:$AT$1024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98" s="1026"/>
      <c r="Z498" s="989"/>
      <c r="AA498" s="989"/>
      <c r="AB498" s="990"/>
    </row>
    <row r="499" spans="1:29" s="37" customFormat="1" ht="13.7" customHeight="1" thickTop="1" thickBot="1" x14ac:dyDescent="0.45">
      <c r="A499" s="1787"/>
      <c r="B499" s="1177">
        <v>3</v>
      </c>
      <c r="C499" s="1830" t="s">
        <v>150</v>
      </c>
      <c r="D499" s="1831"/>
      <c r="E499" s="985">
        <f>IF(SUMIFS('発達障害（診断書なし・配慮あり）情報入力シート'!$AU$25:$AU$1024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499"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499" s="1025">
        <f>IF(SUMIFS('発達障害（診断書なし・配慮あり）情報入力シート'!$AU$25:$AU$1024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499" s="1026"/>
      <c r="Z499" s="989"/>
      <c r="AA499" s="989"/>
      <c r="AB499" s="990"/>
    </row>
    <row r="500" spans="1:29" s="37" customFormat="1" ht="13.7" customHeight="1" thickTop="1" thickBot="1" x14ac:dyDescent="0.45">
      <c r="A500" s="1787"/>
      <c r="B500" s="1177">
        <v>4</v>
      </c>
      <c r="C500" s="1830" t="s">
        <v>549</v>
      </c>
      <c r="D500" s="1831"/>
      <c r="E500" s="985">
        <f>IF(SUMIFS('発達障害（診断書なし・配慮あり）情報入力シート'!$AV$25:$AV$1024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0"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0" s="1025">
        <f>IF(SUMIFS('発達障害（診断書なし・配慮あり）情報入力シート'!$AV$25:$AV$1024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0" s="1026"/>
      <c r="Z500" s="989"/>
      <c r="AA500" s="989"/>
      <c r="AB500" s="990"/>
    </row>
    <row r="501" spans="1:29" s="37" customFormat="1" ht="13.7" customHeight="1" thickTop="1" thickBot="1" x14ac:dyDescent="0.45">
      <c r="A501" s="1787"/>
      <c r="B501" s="1177">
        <v>5</v>
      </c>
      <c r="C501" s="1830" t="s">
        <v>550</v>
      </c>
      <c r="D501" s="1831"/>
      <c r="E501" s="985">
        <f>IF(SUMIFS('発達障害（診断書なし・配慮あり）情報入力シート'!$AW$25:$AW$1024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1"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1" s="1025">
        <f>IF(SUMIFS('発達障害（診断書なし・配慮あり）情報入力シート'!$AW$25:$AW$1024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1" s="1026"/>
      <c r="Z501" s="989"/>
      <c r="AA501" s="989"/>
      <c r="AB501" s="990"/>
    </row>
    <row r="502" spans="1:29" s="37" customFormat="1" ht="13.7" customHeight="1" thickTop="1" thickBot="1" x14ac:dyDescent="0.45">
      <c r="A502" s="1787"/>
      <c r="B502" s="1177">
        <v>6</v>
      </c>
      <c r="C502" s="1830" t="s">
        <v>153</v>
      </c>
      <c r="D502" s="1831"/>
      <c r="E502" s="1174"/>
      <c r="F502" s="1175"/>
      <c r="G502" s="1175"/>
      <c r="H502" s="1175"/>
      <c r="I502" s="1175"/>
      <c r="J502" s="1175"/>
      <c r="K502" s="1175"/>
      <c r="L502" s="1175"/>
      <c r="M502" s="1175"/>
      <c r="N502" s="1175"/>
      <c r="O502" s="1175"/>
      <c r="P502" s="1175"/>
      <c r="Q502" s="1175"/>
      <c r="R502" s="1175"/>
      <c r="S502" s="1175"/>
      <c r="T502" s="1175"/>
      <c r="U502" s="1175"/>
      <c r="V502" s="1175"/>
      <c r="W502" s="1175"/>
      <c r="X502" s="1176"/>
      <c r="Y502" s="1028"/>
      <c r="Z502" s="982"/>
      <c r="AA502" s="982"/>
      <c r="AB502" s="983"/>
    </row>
    <row r="503" spans="1:29" s="37" customFormat="1" ht="13.7" customHeight="1" thickTop="1" thickBot="1" x14ac:dyDescent="0.45">
      <c r="A503" s="1787"/>
      <c r="B503" s="1177">
        <v>7</v>
      </c>
      <c r="C503" s="1830" t="s">
        <v>573</v>
      </c>
      <c r="D503" s="1831"/>
      <c r="E503" s="985">
        <f>IF(SUMIFS('発達障害（診断書なし・配慮あり）情報入力シート'!$AX$25:$AX$1024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3"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3" s="1025">
        <f>IF(SUMIFS('発達障害（診断書なし・配慮あり）情報入力シート'!$AX$25:$AX$1024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3" s="1026"/>
      <c r="Z503" s="989"/>
      <c r="AA503" s="989"/>
      <c r="AB503" s="990"/>
    </row>
    <row r="504" spans="1:29" s="37" customFormat="1" ht="13.7" customHeight="1" thickTop="1" thickBot="1" x14ac:dyDescent="0.45">
      <c r="A504" s="1787"/>
      <c r="B504" s="1177">
        <v>8</v>
      </c>
      <c r="C504" s="1830" t="s">
        <v>574</v>
      </c>
      <c r="D504" s="1831"/>
      <c r="E504" s="985">
        <f>IF(SUMIFS('発達障害（診断書なし・配慮あり）情報入力シート'!$AY$25:$AY$1024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4"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4" s="1025">
        <f>IF(SUMIFS('発達障害（診断書なし・配慮あり）情報入力シート'!$AY$25:$AY$1024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4" s="1026"/>
      <c r="Z504" s="989"/>
      <c r="AA504" s="989"/>
      <c r="AB504" s="990"/>
    </row>
    <row r="505" spans="1:29" s="37" customFormat="1" ht="13.7" customHeight="1" thickTop="1" thickBot="1" x14ac:dyDescent="0.45">
      <c r="A505" s="1787"/>
      <c r="B505" s="1177">
        <v>9</v>
      </c>
      <c r="C505" s="1830" t="s">
        <v>156</v>
      </c>
      <c r="D505" s="1831"/>
      <c r="E505" s="985">
        <f>IF(SUMIFS('発達障害（診断書なし・配慮あり）情報入力シート'!$AZ$25:$AZ$1024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5"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5" s="1025">
        <f>IF(SUMIFS('発達障害（診断書なし・配慮あり）情報入力シート'!$AZ$25:$AZ$1024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5" s="1026"/>
      <c r="Z505" s="989"/>
      <c r="AA505" s="989"/>
      <c r="AB505" s="990"/>
    </row>
    <row r="506" spans="1:29" s="37" customFormat="1" ht="13.7" customHeight="1" thickTop="1" thickBot="1" x14ac:dyDescent="0.45">
      <c r="A506" s="1787"/>
      <c r="B506" s="1178">
        <v>10</v>
      </c>
      <c r="C506" s="1803" t="s">
        <v>552</v>
      </c>
      <c r="D506" s="1804"/>
      <c r="E506" s="985">
        <f>IF(SUMIFS('発達障害（診断書なし・配慮あり）情報入力シート'!$BA$25:$BA$1024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6"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6" s="1025">
        <f>IF(SUMIFS('発達障害（診断書なし・配慮あり）情報入力シート'!$BA$25:$BA$1024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6" s="1026"/>
      <c r="Z506" s="989"/>
      <c r="AA506" s="989"/>
      <c r="AB506" s="990"/>
    </row>
    <row r="507" spans="1:29" s="37" customFormat="1" ht="13.7" customHeight="1" thickTop="1" thickBot="1" x14ac:dyDescent="0.45">
      <c r="A507" s="1787"/>
      <c r="B507" s="1179">
        <v>11</v>
      </c>
      <c r="C507" s="1832" t="s">
        <v>158</v>
      </c>
      <c r="D507" s="1833"/>
      <c r="E507" s="985">
        <f>IF(SUMIFS('発達障害（診断書なし・配慮あり）情報入力シート'!$BB$25:$BB$1024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7"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7" s="1025">
        <f>IF(SUMIFS('発達障害（診断書なし・配慮あり）情報入力シート'!$BB$25:$BB$1024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7" s="1026"/>
      <c r="Z507" s="989"/>
      <c r="AA507" s="989"/>
      <c r="AB507" s="990"/>
      <c r="AC507" s="926"/>
    </row>
    <row r="508" spans="1:29" s="37" customFormat="1" ht="13.7" customHeight="1" thickTop="1" thickBot="1" x14ac:dyDescent="0.45">
      <c r="A508" s="1787"/>
      <c r="B508" s="1178">
        <v>12</v>
      </c>
      <c r="C508" s="1803" t="s">
        <v>159</v>
      </c>
      <c r="D508" s="1804"/>
      <c r="E508" s="985">
        <f>IF(SUMIFS('発達障害（診断書なし・配慮あり）情報入力シート'!$BC$25:$BC$1024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8"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8" s="1025">
        <f>IF(SUMIFS('発達障害（診断書なし・配慮あり）情報入力シート'!$BC$25:$BC$1024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8" s="1026"/>
      <c r="Z508" s="989"/>
      <c r="AA508" s="989"/>
      <c r="AB508" s="990"/>
      <c r="AC508" s="926"/>
    </row>
    <row r="509" spans="1:29" s="37" customFormat="1" ht="13.7" customHeight="1" thickTop="1" thickBot="1" x14ac:dyDescent="0.45">
      <c r="A509" s="1787"/>
      <c r="B509" s="1178">
        <v>13</v>
      </c>
      <c r="C509" s="1803" t="s">
        <v>160</v>
      </c>
      <c r="D509" s="1804"/>
      <c r="E509" s="985">
        <f>IF(SUMIFS('発達障害（診断書なし・配慮あり）情報入力シート'!$BD$25:$BD$1024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09"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09" s="1025">
        <f>IF(SUMIFS('発達障害（診断書なし・配慮あり）情報入力シート'!$BD$25:$BD$1024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09" s="1026"/>
      <c r="Z509" s="989"/>
      <c r="AA509" s="989"/>
      <c r="AB509" s="990"/>
      <c r="AC509" s="926"/>
    </row>
    <row r="510" spans="1:29" s="37" customFormat="1" ht="13.7" customHeight="1" thickTop="1" thickBot="1" x14ac:dyDescent="0.45">
      <c r="A510" s="1787"/>
      <c r="B510" s="1178">
        <v>14</v>
      </c>
      <c r="C510" s="1803" t="s">
        <v>161</v>
      </c>
      <c r="D510" s="1804"/>
      <c r="E510" s="985">
        <f>IF(SUMIFS('発達障害（診断書なし・配慮あり）情報入力シート'!$BE$25:$BE$1024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0"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0" s="1025">
        <f>IF(SUMIFS('発達障害（診断書なし・配慮あり）情報入力シート'!$BE$25:$BE$1024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0" s="1026"/>
      <c r="Z510" s="989"/>
      <c r="AA510" s="989"/>
      <c r="AB510" s="990"/>
      <c r="AC510" s="926"/>
    </row>
    <row r="511" spans="1:29" s="37" customFormat="1" ht="13.7" customHeight="1" thickTop="1" thickBot="1" x14ac:dyDescent="0.45">
      <c r="A511" s="1787"/>
      <c r="B511" s="1178">
        <v>15</v>
      </c>
      <c r="C511" s="1803" t="s">
        <v>162</v>
      </c>
      <c r="D511" s="1804"/>
      <c r="E511" s="985">
        <f>IF(SUMIFS('発達障害（診断書なし・配慮あり）情報入力シート'!$BF$25:$BF$1024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1"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1" s="1025">
        <f>IF(SUMIFS('発達障害（診断書なし・配慮あり）情報入力シート'!$BF$25:$BF$1024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1" s="1026"/>
      <c r="Z511" s="989"/>
      <c r="AA511" s="989"/>
      <c r="AB511" s="990"/>
      <c r="AC511" s="926"/>
    </row>
    <row r="512" spans="1:29" s="37" customFormat="1" ht="13.7" customHeight="1" thickTop="1" thickBot="1" x14ac:dyDescent="0.45">
      <c r="A512" s="1787"/>
      <c r="B512" s="1180">
        <v>16</v>
      </c>
      <c r="C512" s="1803" t="s">
        <v>163</v>
      </c>
      <c r="D512" s="1804"/>
      <c r="E512" s="985">
        <f>IF(SUMIFS('発達障害（診断書なし・配慮あり）情報入力シート'!$BG$25:$BG$1024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2"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2" s="1025">
        <f>IF(SUMIFS('発達障害（診断書なし・配慮あり）情報入力シート'!$BG$25:$BG$1024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2" s="1026"/>
      <c r="Z512" s="989"/>
      <c r="AA512" s="989"/>
      <c r="AB512" s="990"/>
      <c r="AC512" s="926"/>
    </row>
    <row r="513" spans="1:29" s="37" customFormat="1" ht="13.7" customHeight="1" thickTop="1" thickBot="1" x14ac:dyDescent="0.45">
      <c r="A513" s="1787"/>
      <c r="B513" s="1178">
        <v>17</v>
      </c>
      <c r="C513" s="1803" t="s">
        <v>164</v>
      </c>
      <c r="D513" s="1804"/>
      <c r="E513" s="985">
        <f>IF(SUMIFS('発達障害（診断書なし・配慮あり）情報入力シート'!$BH$25:$BH$1024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3"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3" s="1025">
        <f>IF(SUMIFS('発達障害（診断書なし・配慮あり）情報入力シート'!$BH$25:$BH$1024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3" s="1026"/>
      <c r="Z513" s="989"/>
      <c r="AA513" s="989"/>
      <c r="AB513" s="990"/>
      <c r="AC513" s="926"/>
    </row>
    <row r="514" spans="1:29" s="37" customFormat="1" ht="13.7" customHeight="1" thickTop="1" thickBot="1" x14ac:dyDescent="0.45">
      <c r="A514" s="1787"/>
      <c r="B514" s="1178">
        <v>18</v>
      </c>
      <c r="C514" s="1803" t="s">
        <v>165</v>
      </c>
      <c r="D514" s="1804"/>
      <c r="E514" s="1174"/>
      <c r="F514" s="1175"/>
      <c r="G514" s="1175"/>
      <c r="H514" s="1175"/>
      <c r="I514" s="1175"/>
      <c r="J514" s="1175"/>
      <c r="K514" s="1175"/>
      <c r="L514" s="1175"/>
      <c r="M514" s="1175"/>
      <c r="N514" s="1175"/>
      <c r="O514" s="1175"/>
      <c r="P514" s="1175"/>
      <c r="Q514" s="1175"/>
      <c r="R514" s="1175"/>
      <c r="S514" s="1175"/>
      <c r="T514" s="1175"/>
      <c r="U514" s="1175"/>
      <c r="V514" s="1175"/>
      <c r="W514" s="1175"/>
      <c r="X514" s="1176"/>
      <c r="Y514" s="1028"/>
      <c r="Z514" s="982"/>
      <c r="AA514" s="982"/>
      <c r="AB514" s="983"/>
      <c r="AC514" s="926"/>
    </row>
    <row r="515" spans="1:29" s="37" customFormat="1" ht="13.7" customHeight="1" thickTop="1" thickBot="1" x14ac:dyDescent="0.45">
      <c r="A515" s="1787"/>
      <c r="B515" s="1178">
        <v>19</v>
      </c>
      <c r="C515" s="1803" t="s">
        <v>166</v>
      </c>
      <c r="D515" s="1804"/>
      <c r="E515" s="985">
        <f>IF(SUMIFS('発達障害（診断書なし・配慮あり）情報入力シート'!$BI$25:$BI$1024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5"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5" s="1025">
        <f>IF(SUMIFS('発達障害（診断書なし・配慮あり）情報入力シート'!$BI$25:$BI$1024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5" s="1026"/>
      <c r="Z515" s="989"/>
      <c r="AA515" s="989"/>
      <c r="AB515" s="990"/>
      <c r="AC515" s="926"/>
    </row>
    <row r="516" spans="1:29" s="37" customFormat="1" ht="13.7" customHeight="1" thickTop="1" thickBot="1" x14ac:dyDescent="0.45">
      <c r="A516" s="1787"/>
      <c r="B516" s="1178">
        <v>20</v>
      </c>
      <c r="C516" s="1803" t="s">
        <v>167</v>
      </c>
      <c r="D516" s="1804"/>
      <c r="E516" s="985">
        <f>IF(SUMIFS('発達障害（診断書なし・配慮あり）情報入力シート'!$BJ$25:$BJ$1024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6"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6" s="1025">
        <f>IF(SUMIFS('発達障害（診断書なし・配慮あり）情報入力シート'!$BJ$25:$BJ$1024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6" s="1026"/>
      <c r="Z516" s="989"/>
      <c r="AA516" s="989"/>
      <c r="AB516" s="990"/>
      <c r="AC516" s="926"/>
    </row>
    <row r="517" spans="1:29" s="37" customFormat="1" ht="13.7" customHeight="1" thickTop="1" thickBot="1" x14ac:dyDescent="0.45">
      <c r="A517" s="1787"/>
      <c r="B517" s="1178">
        <v>21</v>
      </c>
      <c r="C517" s="1812" t="s">
        <v>168</v>
      </c>
      <c r="D517" s="1813"/>
      <c r="E517" s="985">
        <f>IF(SUMIFS('発達障害（診断書なし・配慮あり）情報入力シート'!$BK$25:$BK$1024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7"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7" s="1025">
        <f>IF(SUMIFS('発達障害（診断書なし・配慮あり）情報入力シート'!$BK$25:$BK$1024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7" s="1026"/>
      <c r="Z517" s="989"/>
      <c r="AA517" s="989"/>
      <c r="AB517" s="990"/>
      <c r="AC517" s="926"/>
    </row>
    <row r="518" spans="1:29" s="37" customFormat="1" ht="13.7" customHeight="1" thickTop="1" thickBot="1" x14ac:dyDescent="0.45">
      <c r="A518" s="1787"/>
      <c r="B518" s="1178">
        <v>22</v>
      </c>
      <c r="C518" s="1812" t="s">
        <v>169</v>
      </c>
      <c r="D518" s="1813"/>
      <c r="E518" s="985">
        <f>IF(SUMIFS('発達障害（診断書なし・配慮あり）情報入力シート'!$BL$25:$BL$1024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8"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8" s="1025">
        <f>IF(SUMIFS('発達障害（診断書なし・配慮あり）情報入力シート'!$BL$25:$BL$1024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8" s="1026"/>
      <c r="Z518" s="989"/>
      <c r="AA518" s="989"/>
      <c r="AB518" s="990"/>
      <c r="AC518" s="926"/>
    </row>
    <row r="519" spans="1:29" s="37" customFormat="1" ht="13.7" customHeight="1" thickTop="1" thickBot="1" x14ac:dyDescent="0.45">
      <c r="A519" s="1787"/>
      <c r="B519" s="1178">
        <v>23</v>
      </c>
      <c r="C519" s="1812" t="s">
        <v>170</v>
      </c>
      <c r="D519" s="1813"/>
      <c r="E519" s="985">
        <f>IF(SUMIFS('発達障害（診断書なし・配慮あり）情報入力シート'!$BM$25:$BM$1024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19"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19" s="1025">
        <f>IF(SUMIFS('発達障害（診断書なし・配慮あり）情報入力シート'!$BM$25:$BM$1024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19" s="1026"/>
      <c r="Z519" s="989"/>
      <c r="AA519" s="989"/>
      <c r="AB519" s="990"/>
      <c r="AC519" s="926"/>
    </row>
    <row r="520" spans="1:29" s="37" customFormat="1" ht="13.7" customHeight="1" thickTop="1" thickBot="1" x14ac:dyDescent="0.45">
      <c r="A520" s="1787"/>
      <c r="B520" s="1178">
        <v>24</v>
      </c>
      <c r="C520" s="1812" t="s">
        <v>171</v>
      </c>
      <c r="D520" s="1813"/>
      <c r="E520" s="985">
        <f>IF(SUMIFS('発達障害（診断書なし・配慮あり）情報入力シート'!$BN$25:$BN$1024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0"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0" s="1025">
        <f>IF(SUMIFS('発達障害（診断書なし・配慮あり）情報入力シート'!$BN$25:$BN$1024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0" s="1026"/>
      <c r="Z520" s="989"/>
      <c r="AA520" s="989"/>
      <c r="AB520" s="990"/>
      <c r="AC520" s="926"/>
    </row>
    <row r="521" spans="1:29" s="37" customFormat="1" ht="13.7" customHeight="1" thickTop="1" thickBot="1" x14ac:dyDescent="0.45">
      <c r="A521" s="1787"/>
      <c r="B521" s="1178">
        <v>25</v>
      </c>
      <c r="C521" s="1812" t="s">
        <v>172</v>
      </c>
      <c r="D521" s="1813"/>
      <c r="E521" s="985">
        <f>IF(SUMIFS('発達障害（診断書なし・配慮あり）情報入力シート'!$BO$25:$BO$1024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1"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1" s="1025">
        <f>IF(SUMIFS('発達障害（診断書なし・配慮あり）情報入力シート'!$BO$25:$BO$1024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1" s="1026"/>
      <c r="Z521" s="989"/>
      <c r="AA521" s="989"/>
      <c r="AB521" s="990"/>
      <c r="AC521" s="926"/>
    </row>
    <row r="522" spans="1:29" s="37" customFormat="1" ht="13.7" customHeight="1" thickTop="1" thickBot="1" x14ac:dyDescent="0.45">
      <c r="A522" s="1787"/>
      <c r="B522" s="1178">
        <v>26</v>
      </c>
      <c r="C522" s="1812" t="s">
        <v>173</v>
      </c>
      <c r="D522" s="1813"/>
      <c r="E522" s="985">
        <f>IF(SUMIFS('発達障害（診断書なし・配慮あり）情報入力シート'!$BP$25:$BP$1024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2"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2" s="1025">
        <f>IF(SUMIFS('発達障害（診断書なし・配慮あり）情報入力シート'!$BP$25:$BP$1024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2" s="1026"/>
      <c r="Z522" s="989"/>
      <c r="AA522" s="989"/>
      <c r="AB522" s="990"/>
      <c r="AC522" s="926"/>
    </row>
    <row r="523" spans="1:29" s="37" customFormat="1" ht="13.7" customHeight="1" thickTop="1" thickBot="1" x14ac:dyDescent="0.45">
      <c r="A523" s="1787"/>
      <c r="B523" s="1178">
        <v>27</v>
      </c>
      <c r="C523" s="1812" t="s">
        <v>174</v>
      </c>
      <c r="D523" s="1813"/>
      <c r="E523" s="985">
        <f>IF(SUMIFS('発達障害（診断書なし・配慮あり）情報入力シート'!$BQ$25:$BQ$1024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3"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3" s="1025">
        <f>IF(SUMIFS('発達障害（診断書なし・配慮あり）情報入力シート'!$BQ$25:$BQ$1024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3" s="1026"/>
      <c r="Z523" s="989"/>
      <c r="AA523" s="989"/>
      <c r="AB523" s="990"/>
      <c r="AC523" s="926"/>
    </row>
    <row r="524" spans="1:29" s="37" customFormat="1" ht="13.7" customHeight="1" thickTop="1" thickBot="1" x14ac:dyDescent="0.45">
      <c r="A524" s="1788"/>
      <c r="B524" s="1181">
        <v>28</v>
      </c>
      <c r="C524" s="1815" t="s">
        <v>175</v>
      </c>
      <c r="D524" s="1815"/>
      <c r="E524"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4"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4" s="103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4" s="1031"/>
      <c r="Z524" s="999"/>
      <c r="AA524" s="999"/>
      <c r="AB524" s="1000"/>
      <c r="AC524" s="926"/>
    </row>
    <row r="525" spans="1:29" s="37" customFormat="1" ht="13.7" customHeight="1" thickBot="1" x14ac:dyDescent="0.45">
      <c r="A525" s="1001"/>
      <c r="B525" s="1002"/>
      <c r="C525" s="319"/>
      <c r="D525" s="319"/>
      <c r="E525" s="1003"/>
      <c r="F525" s="1003"/>
      <c r="G525" s="1003"/>
      <c r="H525" s="1003"/>
      <c r="I525" s="1003"/>
      <c r="J525" s="1003"/>
      <c r="K525" s="1003"/>
      <c r="L525" s="1003"/>
      <c r="M525" s="1003"/>
      <c r="N525" s="1003"/>
      <c r="O525" s="1003"/>
      <c r="P525" s="1004"/>
      <c r="Q525" s="1004"/>
      <c r="R525" s="1004"/>
      <c r="S525" s="1004"/>
      <c r="T525" s="1004"/>
      <c r="U525" s="1004"/>
      <c r="V525" s="1004"/>
      <c r="W525" s="1004"/>
      <c r="X525" s="1004"/>
      <c r="Y525" s="1004"/>
      <c r="Z525" s="1004"/>
      <c r="AA525" s="1004"/>
      <c r="AB525" s="1004"/>
      <c r="AC525" s="926"/>
    </row>
    <row r="526" spans="1:29" s="37" customFormat="1" ht="24.75" customHeight="1" x14ac:dyDescent="0.4">
      <c r="A526" s="2002" t="s">
        <v>553</v>
      </c>
      <c r="B526" s="2003"/>
      <c r="C526" s="2003"/>
      <c r="D526" s="2004"/>
      <c r="E526" s="1999" t="s">
        <v>658</v>
      </c>
      <c r="F526" s="1999"/>
      <c r="G526" s="1999"/>
      <c r="H526" s="1999"/>
      <c r="I526" s="1999" t="s">
        <v>659</v>
      </c>
      <c r="J526" s="1999"/>
      <c r="K526" s="1999"/>
      <c r="L526" s="1999"/>
      <c r="M526" s="1999" t="s">
        <v>660</v>
      </c>
      <c r="N526" s="1999"/>
      <c r="O526" s="1999"/>
      <c r="P526" s="1999"/>
      <c r="Q526" s="1999" t="s">
        <v>661</v>
      </c>
      <c r="R526" s="1999"/>
      <c r="S526" s="1999"/>
      <c r="T526" s="1999"/>
      <c r="U526" s="1999" t="s">
        <v>662</v>
      </c>
      <c r="V526" s="1999"/>
      <c r="W526" s="1999"/>
      <c r="X526" s="1999"/>
      <c r="Y526" s="2000"/>
      <c r="Z526" s="2000"/>
      <c r="AA526" s="2000"/>
      <c r="AB526" s="2017"/>
    </row>
    <row r="527" spans="1:29" s="37" customFormat="1" ht="60" customHeight="1" x14ac:dyDescent="0.4">
      <c r="A527" s="2005"/>
      <c r="B527" s="2006"/>
      <c r="C527" s="2006"/>
      <c r="D527" s="2007"/>
      <c r="E527" s="1182" t="s">
        <v>14</v>
      </c>
      <c r="F527" s="1183" t="s">
        <v>9</v>
      </c>
      <c r="G527" s="1183" t="s">
        <v>11</v>
      </c>
      <c r="H527" s="1184" t="s">
        <v>546</v>
      </c>
      <c r="I527" s="1182" t="s">
        <v>14</v>
      </c>
      <c r="J527" s="1183" t="s">
        <v>9</v>
      </c>
      <c r="K527" s="1183" t="s">
        <v>11</v>
      </c>
      <c r="L527" s="1184" t="s">
        <v>546</v>
      </c>
      <c r="M527" s="1182" t="s">
        <v>14</v>
      </c>
      <c r="N527" s="1183" t="s">
        <v>9</v>
      </c>
      <c r="O527" s="1183" t="s">
        <v>11</v>
      </c>
      <c r="P527" s="1184" t="s">
        <v>546</v>
      </c>
      <c r="Q527" s="1182" t="s">
        <v>14</v>
      </c>
      <c r="R527" s="1183" t="s">
        <v>9</v>
      </c>
      <c r="S527" s="1183" t="s">
        <v>11</v>
      </c>
      <c r="T527" s="1184" t="s">
        <v>546</v>
      </c>
      <c r="U527" s="1182" t="s">
        <v>14</v>
      </c>
      <c r="V527" s="1183" t="s">
        <v>9</v>
      </c>
      <c r="W527" s="1183" t="s">
        <v>11</v>
      </c>
      <c r="X527" s="1184" t="s">
        <v>546</v>
      </c>
      <c r="Y527" s="1008"/>
      <c r="Z527" s="1009"/>
      <c r="AA527" s="1009"/>
      <c r="AB527" s="1010"/>
    </row>
    <row r="528" spans="1:29" s="37" customFormat="1" ht="13.7" customHeight="1" thickBot="1" x14ac:dyDescent="0.45">
      <c r="A528" s="1993" t="s">
        <v>547</v>
      </c>
      <c r="B528" s="1994"/>
      <c r="C528" s="1994"/>
      <c r="D528" s="1994"/>
      <c r="E528" s="1185">
        <f t="shared" ref="E528:X528" si="8">E493</f>
        <v>0</v>
      </c>
      <c r="F528" s="1186">
        <f t="shared" si="8"/>
        <v>0</v>
      </c>
      <c r="G528" s="1186">
        <f t="shared" si="8"/>
        <v>0</v>
      </c>
      <c r="H528" s="1187">
        <f t="shared" si="8"/>
        <v>0</v>
      </c>
      <c r="I528" s="1185">
        <f t="shared" si="8"/>
        <v>0</v>
      </c>
      <c r="J528" s="1186">
        <f t="shared" si="8"/>
        <v>0</v>
      </c>
      <c r="K528" s="1186">
        <f t="shared" si="8"/>
        <v>0</v>
      </c>
      <c r="L528" s="1187">
        <f t="shared" si="8"/>
        <v>0</v>
      </c>
      <c r="M528" s="1185">
        <f t="shared" si="8"/>
        <v>0</v>
      </c>
      <c r="N528" s="1186">
        <f t="shared" si="8"/>
        <v>0</v>
      </c>
      <c r="O528" s="1186">
        <f t="shared" si="8"/>
        <v>0</v>
      </c>
      <c r="P528" s="1187">
        <f t="shared" si="8"/>
        <v>0</v>
      </c>
      <c r="Q528" s="1185">
        <f t="shared" si="8"/>
        <v>0</v>
      </c>
      <c r="R528" s="1186">
        <f t="shared" si="8"/>
        <v>0</v>
      </c>
      <c r="S528" s="1186">
        <f t="shared" si="8"/>
        <v>0</v>
      </c>
      <c r="T528" s="1187">
        <f t="shared" si="8"/>
        <v>0</v>
      </c>
      <c r="U528" s="1185">
        <f t="shared" si="8"/>
        <v>0</v>
      </c>
      <c r="V528" s="1186">
        <f t="shared" si="8"/>
        <v>0</v>
      </c>
      <c r="W528" s="1186">
        <f t="shared" si="8"/>
        <v>0</v>
      </c>
      <c r="X528" s="1187">
        <f t="shared" si="8"/>
        <v>0</v>
      </c>
      <c r="Y528" s="1014"/>
      <c r="Z528" s="1015"/>
      <c r="AA528" s="1015"/>
      <c r="AB528" s="1016"/>
    </row>
    <row r="529" spans="1:29" s="37" customFormat="1" ht="13.7" customHeight="1" thickBot="1" x14ac:dyDescent="0.45">
      <c r="A529" s="1786" t="s">
        <v>431</v>
      </c>
      <c r="B529" s="1188">
        <v>1</v>
      </c>
      <c r="C529" s="1995" t="s">
        <v>557</v>
      </c>
      <c r="D529" s="902" t="s">
        <v>177</v>
      </c>
      <c r="E529" s="1018">
        <f>IF(SUMIFS('発達障害（診断書なし・配慮あり）情報入力シート'!$BT$25:$BT$1024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29"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29" s="1020">
        <f>IF(SUMIFS('発達障害（診断書なし・配慮あり）情報入力シート'!$BT$25:$BT$1024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29" s="1021"/>
      <c r="Z529" s="1022"/>
      <c r="AA529" s="1022"/>
      <c r="AB529" s="1023"/>
    </row>
    <row r="530" spans="1:29" s="37" customFormat="1" ht="13.7" customHeight="1" thickTop="1" thickBot="1" x14ac:dyDescent="0.45">
      <c r="A530" s="1787"/>
      <c r="B530" s="1189">
        <v>2</v>
      </c>
      <c r="C530" s="1996"/>
      <c r="D530" s="902" t="s">
        <v>178</v>
      </c>
      <c r="E530" s="985">
        <f>IF(SUMIFS('発達障害（診断書なし・配慮あり）情報入力シート'!$BU$25:$BU$1024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0"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0" s="1025">
        <f>IF(SUMIFS('発達障害（診断書なし・配慮あり）情報入力シート'!$BU$25:$BU$1024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0" s="1026"/>
      <c r="Z530" s="989"/>
      <c r="AA530" s="989"/>
      <c r="AB530" s="990"/>
    </row>
    <row r="531" spans="1:29" s="37" customFormat="1" ht="13.7" customHeight="1" thickTop="1" thickBot="1" x14ac:dyDescent="0.45">
      <c r="A531" s="1787"/>
      <c r="B531" s="1189">
        <v>3</v>
      </c>
      <c r="C531" s="1996"/>
      <c r="D531" s="902" t="s">
        <v>179</v>
      </c>
      <c r="E531" s="985">
        <f>IF(SUMIFS('発達障害（診断書なし・配慮あり）情報入力シート'!$BV$25:$BV$1024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1"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1" s="1025">
        <f>IF(SUMIFS('発達障害（診断書なし・配慮あり）情報入力シート'!$BV$25:$BV$1024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1" s="1026"/>
      <c r="Z531" s="989"/>
      <c r="AA531" s="989"/>
      <c r="AB531" s="990"/>
    </row>
    <row r="532" spans="1:29" s="37" customFormat="1" ht="13.7" customHeight="1" thickTop="1" thickBot="1" x14ac:dyDescent="0.45">
      <c r="A532" s="1787"/>
      <c r="B532" s="1189">
        <v>4</v>
      </c>
      <c r="C532" s="1997"/>
      <c r="D532" s="902" t="s">
        <v>180</v>
      </c>
      <c r="E532" s="985">
        <f>IF(SUMIFS('発達障害（診断書なし・配慮あり）情報入力シート'!$BW$25:$BW$1024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2"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2" s="1025">
        <f>IF(SUMIFS('発達障害（診断書なし・配慮あり）情報入力シート'!$BW$25:$BW$1024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2" s="1026"/>
      <c r="Z532" s="989"/>
      <c r="AA532" s="989"/>
      <c r="AB532" s="990"/>
    </row>
    <row r="533" spans="1:29" s="37" customFormat="1" ht="13.7" customHeight="1" thickTop="1" thickBot="1" x14ac:dyDescent="0.45">
      <c r="A533" s="1787"/>
      <c r="B533" s="1189">
        <v>5</v>
      </c>
      <c r="C533" s="1998" t="s">
        <v>558</v>
      </c>
      <c r="D533" s="902" t="s">
        <v>181</v>
      </c>
      <c r="E533" s="985">
        <f>IF(SUMIFS('発達障害（診断書なし・配慮あり）情報入力シート'!$BX$25:$BX$1024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3"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3" s="1025">
        <f>IF(SUMIFS('発達障害（診断書なし・配慮あり）情報入力シート'!$BX$25:$BX$1024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3" s="1026"/>
      <c r="Z533" s="989"/>
      <c r="AA533" s="989"/>
      <c r="AB533" s="990"/>
    </row>
    <row r="534" spans="1:29" s="37" customFormat="1" ht="13.7" customHeight="1" thickTop="1" thickBot="1" x14ac:dyDescent="0.45">
      <c r="A534" s="1787"/>
      <c r="B534" s="1189">
        <v>6</v>
      </c>
      <c r="C534" s="1996"/>
      <c r="D534" s="902" t="s">
        <v>182</v>
      </c>
      <c r="E534" s="985">
        <f>IF(SUMIFS('発達障害（診断書なし・配慮あり）情報入力シート'!$BY$25:$BY$1024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4"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4" s="1025">
        <f>IF(SUMIFS('発達障害（診断書なし・配慮あり）情報入力シート'!$BY$25:$BY$1024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4" s="1026"/>
      <c r="Z534" s="989"/>
      <c r="AA534" s="989"/>
      <c r="AB534" s="990"/>
    </row>
    <row r="535" spans="1:29" s="37" customFormat="1" ht="13.7" customHeight="1" thickTop="1" thickBot="1" x14ac:dyDescent="0.45">
      <c r="A535" s="1787"/>
      <c r="B535" s="1189">
        <v>7</v>
      </c>
      <c r="C535" s="1997"/>
      <c r="D535" s="902" t="s">
        <v>183</v>
      </c>
      <c r="E535" s="985">
        <f>IF(SUMIFS('発達障害（診断書なし・配慮あり）情報入力シート'!$BZ$25:$BZ$1024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5"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5" s="1025">
        <f>IF(SUMIFS('発達障害（診断書なし・配慮あり）情報入力シート'!$BZ$25:$BZ$1024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5" s="1026"/>
      <c r="Z535" s="989"/>
      <c r="AA535" s="989"/>
      <c r="AB535" s="990"/>
    </row>
    <row r="536" spans="1:29" s="37" customFormat="1" ht="13.7" customHeight="1" thickTop="1" thickBot="1" x14ac:dyDescent="0.45">
      <c r="A536" s="1787"/>
      <c r="B536" s="1189">
        <v>8</v>
      </c>
      <c r="C536" s="1998" t="s">
        <v>559</v>
      </c>
      <c r="D536" s="902" t="s">
        <v>184</v>
      </c>
      <c r="E536" s="985">
        <f>IF(SUMIFS('発達障害（診断書なし・配慮あり）情報入力シート'!$CA$25:$CA$1024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6"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6" s="1025">
        <f>IF(SUMIFS('発達障害（診断書なし・配慮あり）情報入力シート'!$CA$25:$CA$1024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6" s="1026"/>
      <c r="Z536" s="989"/>
      <c r="AA536" s="989"/>
      <c r="AB536" s="990"/>
    </row>
    <row r="537" spans="1:29" s="37" customFormat="1" ht="13.7" customHeight="1" thickTop="1" thickBot="1" x14ac:dyDescent="0.45">
      <c r="A537" s="1787"/>
      <c r="B537" s="1189">
        <v>9</v>
      </c>
      <c r="C537" s="1996"/>
      <c r="D537" s="902" t="s">
        <v>185</v>
      </c>
      <c r="E537" s="985">
        <f>IF(SUMIFS('発達障害（診断書なし・配慮あり）情報入力シート'!$CB$25:$CB$1024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7"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7" s="1025">
        <f>IF(SUMIFS('発達障害（診断書なし・配慮あり）情報入力シート'!$CB$25:$CB$1024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7" s="1026"/>
      <c r="Z537" s="989"/>
      <c r="AA537" s="989"/>
      <c r="AB537" s="990"/>
    </row>
    <row r="538" spans="1:29" s="37" customFormat="1" ht="13.7" customHeight="1" thickTop="1" thickBot="1" x14ac:dyDescent="0.45">
      <c r="A538" s="1787"/>
      <c r="B538" s="1189">
        <v>10</v>
      </c>
      <c r="C538" s="1996"/>
      <c r="D538" s="902" t="s">
        <v>186</v>
      </c>
      <c r="E538" s="985">
        <f>IF(SUMIFS('発達障害（診断書なし・配慮あり）情報入力シート'!$CC$25:$CC$1024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8"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8" s="1025">
        <f>IF(SUMIFS('発達障害（診断書なし・配慮あり）情報入力シート'!$CC$25:$CC$1024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8" s="1026"/>
      <c r="Z538" s="989"/>
      <c r="AA538" s="989"/>
      <c r="AB538" s="990"/>
    </row>
    <row r="539" spans="1:29" s="37" customFormat="1" ht="13.7" customHeight="1" thickTop="1" thickBot="1" x14ac:dyDescent="0.45">
      <c r="A539" s="1787"/>
      <c r="B539" s="1189">
        <v>11</v>
      </c>
      <c r="C539" s="1996"/>
      <c r="D539" s="902" t="s">
        <v>187</v>
      </c>
      <c r="E539" s="985">
        <f>IF(SUMIFS('発達障害（診断書なし・配慮あり）情報入力シート'!$CD$25:$CD$1024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39"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39" s="1025">
        <f>IF(SUMIFS('発達障害（診断書なし・配慮あり）情報入力シート'!$CD$25:$CD$1024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39" s="1026"/>
      <c r="Z539" s="989"/>
      <c r="AA539" s="989"/>
      <c r="AB539" s="990"/>
      <c r="AC539" s="926"/>
    </row>
    <row r="540" spans="1:29" s="37" customFormat="1" ht="13.7" customHeight="1" thickTop="1" thickBot="1" x14ac:dyDescent="0.45">
      <c r="A540" s="1787"/>
      <c r="B540" s="1189">
        <v>12</v>
      </c>
      <c r="C540" s="1996"/>
      <c r="D540" s="902" t="s">
        <v>188</v>
      </c>
      <c r="E540" s="1174"/>
      <c r="F540" s="1175"/>
      <c r="G540" s="1175"/>
      <c r="H540" s="1175"/>
      <c r="I540" s="1175"/>
      <c r="J540" s="1175"/>
      <c r="K540" s="1175"/>
      <c r="L540" s="1175"/>
      <c r="M540" s="1175"/>
      <c r="N540" s="1175"/>
      <c r="O540" s="1175"/>
      <c r="P540" s="1175"/>
      <c r="Q540" s="1175"/>
      <c r="R540" s="1175"/>
      <c r="S540" s="1175"/>
      <c r="T540" s="1175"/>
      <c r="U540" s="1175"/>
      <c r="V540" s="1175"/>
      <c r="W540" s="1175"/>
      <c r="X540" s="1176"/>
      <c r="Y540" s="1028"/>
      <c r="Z540" s="982"/>
      <c r="AA540" s="982"/>
      <c r="AB540" s="983"/>
      <c r="AC540" s="926"/>
    </row>
    <row r="541" spans="1:29" s="37" customFormat="1" ht="13.7" customHeight="1" thickTop="1" thickBot="1" x14ac:dyDescent="0.45">
      <c r="A541" s="1787"/>
      <c r="B541" s="1189">
        <v>13</v>
      </c>
      <c r="C541" s="1997"/>
      <c r="D541" s="902" t="s">
        <v>189</v>
      </c>
      <c r="E541" s="985">
        <f>IF(SUMIFS('発達障害（診断書なし・配慮あり）情報入力シート'!$CE$25:$CE$1024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1"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1" s="1025">
        <f>IF(SUMIFS('発達障害（診断書なし・配慮あり）情報入力シート'!$CE$25:$CE$1024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1" s="1026"/>
      <c r="Z541" s="989"/>
      <c r="AA541" s="989"/>
      <c r="AB541" s="990"/>
      <c r="AC541" s="926"/>
    </row>
    <row r="542" spans="1:29" s="37" customFormat="1" ht="13.7" customHeight="1" thickTop="1" thickBot="1" x14ac:dyDescent="0.45">
      <c r="A542" s="1787"/>
      <c r="B542" s="1189">
        <v>14</v>
      </c>
      <c r="C542" s="1998" t="s">
        <v>560</v>
      </c>
      <c r="D542" s="904" t="s">
        <v>190</v>
      </c>
      <c r="E542" s="985">
        <f>IF(SUMIFS('発達障害（診断書なし・配慮あり）情報入力シート'!$CF$25:$CF$1024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2"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2" s="1025">
        <f>IF(SUMIFS('発達障害（診断書なし・配慮あり）情報入力シート'!$CF$25:$CF$1024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2" s="1026"/>
      <c r="Z542" s="989"/>
      <c r="AA542" s="989"/>
      <c r="AB542" s="990"/>
      <c r="AC542" s="926"/>
    </row>
    <row r="543" spans="1:29" s="37" customFormat="1" ht="13.7" customHeight="1" thickTop="1" thickBot="1" x14ac:dyDescent="0.45">
      <c r="A543" s="1787"/>
      <c r="B543" s="1189">
        <v>15</v>
      </c>
      <c r="C543" s="1996"/>
      <c r="D543" s="904" t="s">
        <v>191</v>
      </c>
      <c r="E543" s="985">
        <f>IF(SUMIFS('発達障害（診断書なし・配慮あり）情報入力シート'!$CG$25:$CG$1024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3"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3" s="1025">
        <f>IF(SUMIFS('発達障害（診断書なし・配慮あり）情報入力シート'!$CG$25:$CG$1024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3" s="1026"/>
      <c r="Z543" s="989"/>
      <c r="AA543" s="989"/>
      <c r="AB543" s="990"/>
      <c r="AC543" s="926"/>
    </row>
    <row r="544" spans="1:29" s="37" customFormat="1" ht="13.7" customHeight="1" thickTop="1" thickBot="1" x14ac:dyDescent="0.45">
      <c r="A544" s="1787"/>
      <c r="B544" s="1189">
        <v>16</v>
      </c>
      <c r="C544" s="1996"/>
      <c r="D544" s="904" t="s">
        <v>192</v>
      </c>
      <c r="E544" s="985">
        <f>IF(SUMIFS('発達障害（診断書なし・配慮あり）情報入力シート'!$CH$25:$CH$1024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4"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4" s="1025">
        <f>IF(SUMIFS('発達障害（診断書なし・配慮あり）情報入力シート'!$CH$25:$CH$1024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4" s="1026"/>
      <c r="Z544" s="989"/>
      <c r="AA544" s="989"/>
      <c r="AB544" s="990"/>
      <c r="AC544" s="926"/>
    </row>
    <row r="545" spans="1:39" s="37" customFormat="1" ht="13.7" customHeight="1" thickTop="1" thickBot="1" x14ac:dyDescent="0.45">
      <c r="A545" s="1787"/>
      <c r="B545" s="1189">
        <v>17</v>
      </c>
      <c r="C545" s="1996"/>
      <c r="D545" s="904" t="s">
        <v>2820</v>
      </c>
      <c r="E545" s="985">
        <f>IF(SUMIFS('発達障害（診断書なし・配慮あり）情報入力シート'!$CI$25:$CI$1024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5"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5" s="1025">
        <f>IF(SUMIFS('発達障害（診断書なし・配慮あり）情報入力シート'!$CI$25:$CI$1024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5" s="1026"/>
      <c r="Z545" s="989"/>
      <c r="AA545" s="989"/>
      <c r="AB545" s="990"/>
      <c r="AC545" s="926"/>
    </row>
    <row r="546" spans="1:39" s="37" customFormat="1" ht="13.7" customHeight="1" thickTop="1" thickBot="1" x14ac:dyDescent="0.45">
      <c r="A546" s="1787"/>
      <c r="B546" s="1189">
        <v>18</v>
      </c>
      <c r="C546" s="1997"/>
      <c r="D546" s="902" t="s">
        <v>194</v>
      </c>
      <c r="E546" s="985">
        <f>IF(SUMIFS('発達障害（診断書なし・配慮あり）情報入力シート'!$CJ$25:$CJ$1024,'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6"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6" s="1025">
        <f>IF(SUMIFS('発達障害（診断書なし・配慮あり）情報入力シート'!$CJ$25:$CJ$1024,'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6" s="1026"/>
      <c r="Z546" s="989"/>
      <c r="AA546" s="989"/>
      <c r="AB546" s="990"/>
      <c r="AC546" s="926"/>
    </row>
    <row r="547" spans="1:39" s="37" customFormat="1" ht="13.7" customHeight="1" thickTop="1" thickBot="1" x14ac:dyDescent="0.45">
      <c r="A547" s="1788"/>
      <c r="B547" s="1190">
        <v>19</v>
      </c>
      <c r="C547" s="1793" t="s">
        <v>195</v>
      </c>
      <c r="D547" s="1794"/>
      <c r="E547"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E$730,'発達障害（診断書なし・配慮あり）情報入力シート'!$G$25:$G$1024,E$732,'発達障害（診断書なし・配慮あり）情報入力シート'!$D$25:$D$1024,"&lt;&gt;"&amp;"入学しなかった",'発達障害（診断書なし・配慮あり）情報入力シート'!$D$25:$D$1024,"&lt;&gt;"&amp;"")&gt;0,1,0)</f>
        <v>0</v>
      </c>
      <c r="F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F$730,'発達障害（診断書なし・配慮あり）情報入力シート'!$G$25:$G$1024,F$732,'発達障害（診断書なし・配慮あり）情報入力シート'!$D$25:$D$1024,"&lt;&gt;"&amp;"入学しなかった",'発達障害（診断書なし・配慮あり）情報入力シート'!$D$25:$D$1024,"&lt;&gt;"&amp;"")&gt;0,1,0)</f>
        <v>0</v>
      </c>
      <c r="G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G$730,'発達障害（診断書なし・配慮あり）情報入力シート'!$G$25:$G$1024,G$732,'発達障害（診断書なし・配慮あり）情報入力シート'!$D$25:$D$1024,"&lt;&gt;"&amp;"入学しなかった",'発達障害（診断書なし・配慮あり）情報入力シート'!$D$25:$D$1024,"&lt;&gt;"&amp;"")&gt;0,1,0)</f>
        <v>0</v>
      </c>
      <c r="H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H$730,'発達障害（診断書なし・配慮あり）情報入力シート'!$G$25:$G$1024,H$732,'発達障害（診断書なし・配慮あり）情報入力シート'!$D$25:$D$1024,"&lt;&gt;"&amp;"入学しなかった",'発達障害（診断書なし・配慮あり）情報入力シート'!$D$25:$D$1024,"&lt;&gt;"&amp;"")&gt;0,1,0)</f>
        <v>0</v>
      </c>
      <c r="I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M$730,'発達障害（診断書なし・配慮あり）情報入力シート'!$G$25:$G$1024,M$732,'発達障害（診断書なし・配慮あり）情報入力シート'!$D$25:$D$1024,"&lt;&gt;"&amp;"入学しなかった",'発達障害（診断書なし・配慮あり）情報入力シート'!$D$25:$D$1024,"&lt;&gt;"&amp;"")&gt;0,1,0)</f>
        <v>0</v>
      </c>
      <c r="N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N$730,'発達障害（診断書なし・配慮あり）情報入力シート'!$G$25:$G$1024,N$732,'発達障害（診断書なし・配慮あり）情報入力シート'!$D$25:$D$1024,"&lt;&gt;"&amp;"入学しなかった",'発達障害（診断書なし・配慮あり）情報入力シート'!$D$25:$D$1024,"&lt;&gt;"&amp;"")&gt;0,1,0)</f>
        <v>0</v>
      </c>
      <c r="O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O$730,'発達障害（診断書なし・配慮あり）情報入力シート'!$G$25:$G$1024,O$732,'発達障害（診断書なし・配慮あり）情報入力シート'!$D$25:$D$1024,"&lt;&gt;"&amp;"入学しなかった",'発達障害（診断書なし・配慮あり）情報入力シート'!$D$25:$D$1024,"&lt;&gt;"&amp;"")&gt;0,1,0)</f>
        <v>0</v>
      </c>
      <c r="P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P$730,'発達障害（診断書なし・配慮あり）情報入力シート'!$G$25:$G$1024,P$732,'発達障害（診断書なし・配慮あり）情報入力シート'!$D$25:$D$1024,"&lt;&gt;"&amp;"入学しなかった",'発達障害（診断書なし・配慮あり）情報入力シート'!$D$25:$D$1024,"&lt;&gt;"&amp;"")&gt;0,1,0)</f>
        <v>0</v>
      </c>
      <c r="Q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U$730,'発達障害（診断書なし・配慮あり）情報入力シート'!$G$25:$G$1024,U$732,'発達障害（診断書なし・配慮あり）情報入力シート'!$D$25:$D$1024,"&lt;&gt;"&amp;"入学しなかった",'発達障害（診断書なし・配慮あり）情報入力シート'!$D$25:$D$1024,"&lt;&gt;"&amp;"")&gt;0,1,0)</f>
        <v>0</v>
      </c>
      <c r="V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V$730,'発達障害（診断書なし・配慮あり）情報入力シート'!$G$25:$G$1024,V$732,'発達障害（診断書なし・配慮あり）情報入力シート'!$D$25:$D$1024,"&lt;&gt;"&amp;"入学しなかった",'発達障害（診断書なし・配慮あり）情報入力シート'!$D$25:$D$1024,"&lt;&gt;"&amp;"")&gt;0,1,0)</f>
        <v>0</v>
      </c>
      <c r="W547"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W$730,'発達障害（診断書なし・配慮あり）情報入力シート'!$G$25:$G$1024,W$732,'発達障害（診断書なし・配慮あり）情報入力シート'!$D$25:$D$1024,"&lt;&gt;"&amp;"入学しなかった",'発達障害（診断書なし・配慮あり）情報入力シート'!$D$25:$D$1024,"&lt;&gt;"&amp;"")&gt;0,1,0)</f>
        <v>0</v>
      </c>
      <c r="X547" s="103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X$730,'発達障害（診断書なし・配慮あり）情報入力シート'!$G$25:$G$1024,X$732,'発達障害（診断書なし・配慮あり）情報入力シート'!$D$25:$D$1024,"&lt;&gt;"&amp;"入学しなかった",'発達障害（診断書なし・配慮あり）情報入力シート'!$D$25:$D$1024,"&lt;&gt;"&amp;"")&gt;0,1,0)</f>
        <v>0</v>
      </c>
      <c r="Y547" s="1031"/>
      <c r="Z547" s="999"/>
      <c r="AA547" s="999"/>
      <c r="AB547" s="1000"/>
      <c r="AC547" s="926"/>
    </row>
    <row r="548" spans="1:39" ht="18.75" customHeight="1" x14ac:dyDescent="0.4">
      <c r="A548" s="1395" t="s">
        <v>585</v>
      </c>
      <c r="B548" s="1395"/>
      <c r="C548" s="1395"/>
      <c r="D548" s="1395"/>
      <c r="E548" s="1395"/>
      <c r="F548" s="1395"/>
      <c r="G548" s="1395"/>
      <c r="H548" s="1395"/>
      <c r="I548" s="1395"/>
      <c r="J548" s="1395"/>
      <c r="K548" s="1395"/>
      <c r="L548" s="1395"/>
      <c r="M548" s="1395"/>
      <c r="N548" s="1395"/>
      <c r="O548" s="1395"/>
      <c r="P548" s="1395"/>
      <c r="Q548" s="1395"/>
      <c r="R548" s="1395"/>
      <c r="S548" s="1395"/>
      <c r="T548" s="1395"/>
      <c r="U548" s="1395"/>
      <c r="V548" s="1395"/>
      <c r="W548" s="1395"/>
      <c r="X548" s="1395"/>
      <c r="Y548" s="1395"/>
      <c r="Z548" s="1395"/>
      <c r="AA548" s="1395"/>
      <c r="AB548" s="1395"/>
      <c r="AD548" s="928"/>
      <c r="AE548" s="44"/>
      <c r="AF548" s="44"/>
      <c r="AG548" s="44"/>
      <c r="AH548" s="44"/>
      <c r="AI548" s="44"/>
      <c r="AJ548" s="44"/>
      <c r="AK548" s="44"/>
      <c r="AL548" s="44"/>
      <c r="AM548" s="44"/>
    </row>
    <row r="549" spans="1:39" s="37" customFormat="1" ht="19.5" customHeight="1" thickBot="1" x14ac:dyDescent="0.45">
      <c r="A549" s="933" t="s">
        <v>673</v>
      </c>
      <c r="B549" s="934"/>
      <c r="C549" s="934"/>
      <c r="D549" s="934"/>
      <c r="E549" s="934"/>
      <c r="F549" s="934"/>
      <c r="G549" s="934"/>
      <c r="H549" s="934"/>
      <c r="I549" s="934"/>
      <c r="J549" s="934"/>
      <c r="K549" s="934"/>
      <c r="L549" s="934"/>
      <c r="M549" s="934"/>
      <c r="N549" s="934"/>
      <c r="O549" s="934"/>
      <c r="P549" s="934"/>
      <c r="Q549" s="934"/>
      <c r="R549" s="934"/>
      <c r="V549" s="926"/>
      <c r="W549" s="926"/>
      <c r="X549" s="926"/>
      <c r="Y549" s="926"/>
      <c r="Z549" s="926"/>
      <c r="AA549" s="926"/>
      <c r="AB549" s="926"/>
      <c r="AC549" s="926"/>
      <c r="AD549" s="926"/>
    </row>
    <row r="550" spans="1:39" s="37" customFormat="1" ht="28.5" customHeight="1" x14ac:dyDescent="0.4">
      <c r="A550" s="2002" t="s">
        <v>542</v>
      </c>
      <c r="B550" s="2003"/>
      <c r="C550" s="2003"/>
      <c r="D550" s="2004"/>
      <c r="E550" s="1999" t="s">
        <v>657</v>
      </c>
      <c r="F550" s="1999"/>
      <c r="G550" s="1999"/>
      <c r="H550" s="1999"/>
      <c r="I550" s="2000"/>
      <c r="J550" s="2000"/>
      <c r="K550" s="2000"/>
      <c r="L550" s="2000"/>
      <c r="M550" s="1999" t="s">
        <v>58</v>
      </c>
      <c r="N550" s="1999"/>
      <c r="O550" s="1999"/>
      <c r="P550" s="1999"/>
      <c r="Q550" s="1999" t="s">
        <v>60</v>
      </c>
      <c r="R550" s="1999"/>
      <c r="S550" s="1999"/>
      <c r="T550" s="1999"/>
      <c r="U550" s="1999" t="s">
        <v>62</v>
      </c>
      <c r="V550" s="1999"/>
      <c r="W550" s="1999"/>
      <c r="X550" s="1999"/>
      <c r="Y550" s="1999" t="s">
        <v>64</v>
      </c>
      <c r="Z550" s="1999"/>
      <c r="AA550" s="1999"/>
      <c r="AB550" s="2001"/>
      <c r="AC550" s="926"/>
    </row>
    <row r="551" spans="1:39" s="37" customFormat="1" ht="60" customHeight="1" thickBot="1" x14ac:dyDescent="0.45">
      <c r="A551" s="2005"/>
      <c r="B551" s="2006"/>
      <c r="C551" s="2006"/>
      <c r="D551" s="2007"/>
      <c r="E551" s="1168" t="s">
        <v>14</v>
      </c>
      <c r="F551" s="1169" t="s">
        <v>9</v>
      </c>
      <c r="G551" s="1169" t="s">
        <v>11</v>
      </c>
      <c r="H551" s="1170" t="s">
        <v>546</v>
      </c>
      <c r="I551" s="938"/>
      <c r="J551" s="939"/>
      <c r="K551" s="939"/>
      <c r="L551" s="1032"/>
      <c r="M551" s="1168" t="s">
        <v>14</v>
      </c>
      <c r="N551" s="1169" t="s">
        <v>9</v>
      </c>
      <c r="O551" s="1169" t="s">
        <v>11</v>
      </c>
      <c r="P551" s="1170" t="s">
        <v>546</v>
      </c>
      <c r="Q551" s="1168" t="s">
        <v>14</v>
      </c>
      <c r="R551" s="1169" t="s">
        <v>9</v>
      </c>
      <c r="S551" s="1169" t="s">
        <v>11</v>
      </c>
      <c r="T551" s="1170" t="s">
        <v>546</v>
      </c>
      <c r="U551" s="1168" t="s">
        <v>14</v>
      </c>
      <c r="V551" s="1169" t="s">
        <v>9</v>
      </c>
      <c r="W551" s="1169" t="s">
        <v>11</v>
      </c>
      <c r="X551" s="1170" t="s">
        <v>546</v>
      </c>
      <c r="Y551" s="1168" t="s">
        <v>14</v>
      </c>
      <c r="Z551" s="1169" t="s">
        <v>9</v>
      </c>
      <c r="AA551" s="1169" t="s">
        <v>11</v>
      </c>
      <c r="AB551" s="1191" t="s">
        <v>546</v>
      </c>
      <c r="AC551" s="926"/>
    </row>
    <row r="552" spans="1:39" s="37" customFormat="1" ht="13.7" customHeight="1" thickBot="1" x14ac:dyDescent="0.45">
      <c r="A552" s="1993" t="s">
        <v>547</v>
      </c>
      <c r="B552" s="1994"/>
      <c r="C552" s="1994"/>
      <c r="D552" s="2008"/>
      <c r="E552" s="1034">
        <f>SUMIFS('※集計※発達障害（診断書無・配慮有）情報入力シート'!$K$25:$K$1024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f>
        <v>0</v>
      </c>
      <c r="F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f>
        <v>0</v>
      </c>
      <c r="G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f>
        <v>0</v>
      </c>
      <c r="H552"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f>
        <v>0</v>
      </c>
      <c r="I552" s="1037"/>
      <c r="J552" s="1038"/>
      <c r="K552" s="1038"/>
      <c r="L552" s="1039"/>
      <c r="M552"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f>
        <v>0</v>
      </c>
      <c r="N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f>
        <v>0</v>
      </c>
      <c r="O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f>
        <v>0</v>
      </c>
      <c r="P552"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f>
        <v>0</v>
      </c>
      <c r="Q552"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f>
        <v>0</v>
      </c>
      <c r="R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f>
        <v>0</v>
      </c>
      <c r="S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f>
        <v>0</v>
      </c>
      <c r="T552"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f>
        <v>0</v>
      </c>
      <c r="U552"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f>
        <v>0</v>
      </c>
      <c r="V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f>
        <v>0</v>
      </c>
      <c r="W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f>
        <v>0</v>
      </c>
      <c r="X552" s="1036">
        <f>SUMIFS('※集計※発達障害（診断書無・配慮有）情報入力シート'!$K$25:$K$1024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f>
        <v>0</v>
      </c>
      <c r="Y552" s="1040">
        <f>SUMIFS('※集計※発達障害（診断書無・配慮有）情報入力シート'!$K$25:$K$1024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f>
        <v>0</v>
      </c>
      <c r="Z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f>
        <v>0</v>
      </c>
      <c r="AA552" s="1035">
        <f>SUMIFS('※集計※発達障害（診断書無・配慮有）情報入力シート'!$K$25:$K$1024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f>
        <v>0</v>
      </c>
      <c r="AB552" s="1041">
        <f>SUMIFS('※集計※発達障害（診断書無・配慮有）情報入力シート'!$K$25:$K$1024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f>
        <v>0</v>
      </c>
      <c r="AC552" s="926"/>
    </row>
    <row r="553" spans="1:39" s="37" customFormat="1" ht="13.7" hidden="1" customHeight="1" x14ac:dyDescent="0.4">
      <c r="A553" s="1171"/>
      <c r="B553" s="2009" t="s">
        <v>628</v>
      </c>
      <c r="C553" s="2010"/>
      <c r="D553" s="2010"/>
      <c r="E553" s="1042"/>
      <c r="F553" s="1043"/>
      <c r="G553" s="1043"/>
      <c r="H553" s="1044"/>
      <c r="I553" s="1045"/>
      <c r="J553" s="1046"/>
      <c r="K553" s="1046"/>
      <c r="L553" s="1047"/>
      <c r="M553" s="1048"/>
      <c r="N553" s="1043"/>
      <c r="O553" s="1043"/>
      <c r="P553" s="1044"/>
      <c r="Q553" s="1048"/>
      <c r="R553" s="1043"/>
      <c r="S553" s="1043"/>
      <c r="T553" s="1044"/>
      <c r="U553" s="1048"/>
      <c r="V553" s="1043"/>
      <c r="W553" s="1043"/>
      <c r="X553" s="1044"/>
      <c r="Y553" s="1049"/>
      <c r="Z553" s="1043"/>
      <c r="AA553" s="1043"/>
      <c r="AB553" s="1050"/>
      <c r="AC553" s="926"/>
    </row>
    <row r="554" spans="1:39" s="37" customFormat="1" ht="13.7" hidden="1" customHeight="1" x14ac:dyDescent="0.4">
      <c r="A554" s="1171"/>
      <c r="B554" s="2011" t="s">
        <v>548</v>
      </c>
      <c r="C554" s="2012"/>
      <c r="D554" s="2012"/>
      <c r="E554" s="1051"/>
      <c r="F554" s="1052"/>
      <c r="G554" s="1052"/>
      <c r="H554" s="1053"/>
      <c r="I554" s="1054"/>
      <c r="J554" s="1055"/>
      <c r="K554" s="1055"/>
      <c r="L554" s="1056"/>
      <c r="M554" s="1057"/>
      <c r="N554" s="1052"/>
      <c r="O554" s="1052"/>
      <c r="P554" s="1053"/>
      <c r="Q554" s="1057"/>
      <c r="R554" s="1052"/>
      <c r="S554" s="1052"/>
      <c r="T554" s="1053"/>
      <c r="U554" s="1057"/>
      <c r="V554" s="1052"/>
      <c r="W554" s="1052"/>
      <c r="X554" s="1053"/>
      <c r="Y554" s="1058"/>
      <c r="Z554" s="1052"/>
      <c r="AA554" s="1052"/>
      <c r="AB554" s="1059"/>
      <c r="AC554" s="926"/>
    </row>
    <row r="555" spans="1:39" s="37" customFormat="1" ht="13.7" hidden="1" customHeight="1" thickBot="1" x14ac:dyDescent="0.45">
      <c r="A555" s="1172"/>
      <c r="B555" s="2013" t="s">
        <v>344</v>
      </c>
      <c r="C555" s="2014"/>
      <c r="D555" s="2014"/>
      <c r="E555" s="1060"/>
      <c r="F555" s="1061"/>
      <c r="G555" s="1061"/>
      <c r="H555" s="1062"/>
      <c r="I555" s="1063"/>
      <c r="J555" s="1064"/>
      <c r="K555" s="1064"/>
      <c r="L555" s="1065"/>
      <c r="M555" s="1066"/>
      <c r="N555" s="1061"/>
      <c r="O555" s="1061"/>
      <c r="P555" s="1062"/>
      <c r="Q555" s="1066"/>
      <c r="R555" s="1061"/>
      <c r="S555" s="1061"/>
      <c r="T555" s="1062"/>
      <c r="U555" s="1066"/>
      <c r="V555" s="1061"/>
      <c r="W555" s="1061"/>
      <c r="X555" s="1062"/>
      <c r="Y555" s="1067"/>
      <c r="Z555" s="1061"/>
      <c r="AA555" s="1061"/>
      <c r="AB555" s="1068"/>
      <c r="AC555" s="926"/>
    </row>
    <row r="556" spans="1:39" s="37" customFormat="1" ht="13.7" customHeight="1" thickTop="1" thickBot="1" x14ac:dyDescent="0.45">
      <c r="A556" s="1786" t="s">
        <v>86</v>
      </c>
      <c r="B556" s="1173">
        <v>1</v>
      </c>
      <c r="C556" s="2015" t="s">
        <v>148</v>
      </c>
      <c r="D556" s="2016"/>
      <c r="E556" s="1174"/>
      <c r="F556" s="1175"/>
      <c r="G556" s="1175"/>
      <c r="H556" s="1175"/>
      <c r="I556" s="982"/>
      <c r="J556" s="982"/>
      <c r="K556" s="982"/>
      <c r="L556" s="982"/>
      <c r="M556" s="1175"/>
      <c r="N556" s="1175"/>
      <c r="O556" s="1175"/>
      <c r="P556" s="1175"/>
      <c r="Q556" s="1175"/>
      <c r="R556" s="1175"/>
      <c r="S556" s="1175"/>
      <c r="T556" s="1175"/>
      <c r="U556" s="1175"/>
      <c r="V556" s="1175"/>
      <c r="W556" s="1175"/>
      <c r="X556" s="1175"/>
      <c r="Y556" s="1175"/>
      <c r="Z556" s="1175"/>
      <c r="AA556" s="1175"/>
      <c r="AB556" s="1192"/>
    </row>
    <row r="557" spans="1:39" s="37" customFormat="1" ht="13.7" customHeight="1" thickTop="1" thickBot="1" x14ac:dyDescent="0.45">
      <c r="A557" s="1787"/>
      <c r="B557" s="1177">
        <v>2</v>
      </c>
      <c r="C557" s="1803" t="s">
        <v>149</v>
      </c>
      <c r="D557" s="1804"/>
      <c r="E557" s="985">
        <f>IF(SUMIFS('発達障害（診断書なし・配慮あり）情報入力シート'!$AT$25:$AT$1024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57" s="989"/>
      <c r="J557" s="989"/>
      <c r="K557" s="989"/>
      <c r="L557" s="989"/>
      <c r="M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57" s="986">
        <f>IF(SUMIFS('発達障害（診断書なし・配慮あり）情報入力シート'!$AT$25:$AT$1024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57" s="987">
        <f>IF(SUMIFS('発達障害（診断書なし・配慮あり）情報入力シート'!$AT$25:$AT$1024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58" spans="1:39" s="37" customFormat="1" ht="13.7" customHeight="1" thickTop="1" thickBot="1" x14ac:dyDescent="0.45">
      <c r="A558" s="1787"/>
      <c r="B558" s="1177">
        <v>3</v>
      </c>
      <c r="C558" s="1830" t="s">
        <v>150</v>
      </c>
      <c r="D558" s="1831"/>
      <c r="E558" s="985">
        <f>IF(SUMIFS('発達障害（診断書なし・配慮あり）情報入力シート'!$AU$25:$AU$1024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58" s="989"/>
      <c r="J558" s="989"/>
      <c r="K558" s="989"/>
      <c r="L558" s="989"/>
      <c r="M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58" s="986">
        <f>IF(SUMIFS('発達障害（診断書なし・配慮あり）情報入力シート'!$AU$25:$AU$1024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58" s="987">
        <f>IF(SUMIFS('発達障害（診断書なし・配慮あり）情報入力シート'!$AU$25:$AU$1024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59" spans="1:39" s="37" customFormat="1" ht="13.7" customHeight="1" thickTop="1" thickBot="1" x14ac:dyDescent="0.45">
      <c r="A559" s="1787"/>
      <c r="B559" s="1177">
        <v>4</v>
      </c>
      <c r="C559" s="1830" t="s">
        <v>565</v>
      </c>
      <c r="D559" s="1831"/>
      <c r="E559" s="985">
        <f>IF(SUMIFS('発達障害（診断書なし・配慮あり）情報入力シート'!$AV$25:$AV$1024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59" s="989"/>
      <c r="J559" s="989"/>
      <c r="K559" s="989"/>
      <c r="L559" s="989"/>
      <c r="M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59" s="986">
        <f>IF(SUMIFS('発達障害（診断書なし・配慮あり）情報入力シート'!$AV$25:$AV$1024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59" s="987">
        <f>IF(SUMIFS('発達障害（診断書なし・配慮あり）情報入力シート'!$AV$25:$AV$1024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60" spans="1:39" s="37" customFormat="1" ht="13.7" customHeight="1" thickTop="1" thickBot="1" x14ac:dyDescent="0.45">
      <c r="A560" s="1787"/>
      <c r="B560" s="1177">
        <v>5</v>
      </c>
      <c r="C560" s="1830" t="s">
        <v>550</v>
      </c>
      <c r="D560" s="1831"/>
      <c r="E560" s="985">
        <f>IF(SUMIFS('発達障害（診断書なし・配慮あり）情報入力シート'!$AW$25:$AW$1024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0" s="989"/>
      <c r="J560" s="989"/>
      <c r="K560" s="989"/>
      <c r="L560" s="989"/>
      <c r="M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0" s="986">
        <f>IF(SUMIFS('発達障害（診断書なし・配慮あり）情報入力シート'!$AW$25:$AW$1024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0" s="987">
        <f>IF(SUMIFS('発達障害（診断書なし・配慮あり）情報入力シート'!$AW$25:$AW$1024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61" spans="1:29" s="37" customFormat="1" ht="13.7" customHeight="1" thickTop="1" thickBot="1" x14ac:dyDescent="0.45">
      <c r="A561" s="1787"/>
      <c r="B561" s="1177">
        <v>6</v>
      </c>
      <c r="C561" s="1830" t="s">
        <v>567</v>
      </c>
      <c r="D561" s="1831"/>
      <c r="E561" s="1174"/>
      <c r="F561" s="1175"/>
      <c r="G561" s="1175"/>
      <c r="H561" s="1175"/>
      <c r="I561" s="982"/>
      <c r="J561" s="982"/>
      <c r="K561" s="982"/>
      <c r="L561" s="982"/>
      <c r="M561" s="1175"/>
      <c r="N561" s="1175"/>
      <c r="O561" s="1175"/>
      <c r="P561" s="1175"/>
      <c r="Q561" s="1175"/>
      <c r="R561" s="1175"/>
      <c r="S561" s="1175"/>
      <c r="T561" s="1175"/>
      <c r="U561" s="1175"/>
      <c r="V561" s="1175"/>
      <c r="W561" s="1175"/>
      <c r="X561" s="1175"/>
      <c r="Y561" s="1175"/>
      <c r="Z561" s="1175"/>
      <c r="AA561" s="1175"/>
      <c r="AB561" s="1192"/>
    </row>
    <row r="562" spans="1:29" s="37" customFormat="1" ht="13.7" customHeight="1" thickTop="1" thickBot="1" x14ac:dyDescent="0.45">
      <c r="A562" s="1787"/>
      <c r="B562" s="1177">
        <v>7</v>
      </c>
      <c r="C562" s="1830" t="s">
        <v>568</v>
      </c>
      <c r="D562" s="1831"/>
      <c r="E562" s="985">
        <f>IF(SUMIFS('発達障害（診断書なし・配慮あり）情報入力シート'!$AX$25:$AX$1024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2" s="989"/>
      <c r="J562" s="989"/>
      <c r="K562" s="989"/>
      <c r="L562" s="989"/>
      <c r="M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2" s="986">
        <f>IF(SUMIFS('発達障害（診断書なし・配慮あり）情報入力シート'!$AX$25:$AX$1024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2" s="987">
        <f>IF(SUMIFS('発達障害（診断書なし・配慮あり）情報入力シート'!$AX$25:$AX$1024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63" spans="1:29" s="37" customFormat="1" ht="13.7" customHeight="1" thickTop="1" thickBot="1" x14ac:dyDescent="0.45">
      <c r="A563" s="1787"/>
      <c r="B563" s="1177">
        <v>8</v>
      </c>
      <c r="C563" s="1830" t="s">
        <v>578</v>
      </c>
      <c r="D563" s="1831"/>
      <c r="E563" s="985">
        <f>IF(SUMIFS('発達障害（診断書なし・配慮あり）情報入力シート'!$AY$25:$AY$1024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3" s="989"/>
      <c r="J563" s="989"/>
      <c r="K563" s="989"/>
      <c r="L563" s="989"/>
      <c r="M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3" s="986">
        <f>IF(SUMIFS('発達障害（診断書なし・配慮あり）情報入力シート'!$AY$25:$AY$1024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3" s="987">
        <f>IF(SUMIFS('発達障害（診断書なし・配慮あり）情報入力シート'!$AY$25:$AY$1024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64" spans="1:29" s="37" customFormat="1" ht="13.7" customHeight="1" thickTop="1" thickBot="1" x14ac:dyDescent="0.45">
      <c r="A564" s="1787"/>
      <c r="B564" s="1177">
        <v>9</v>
      </c>
      <c r="C564" s="1830" t="s">
        <v>156</v>
      </c>
      <c r="D564" s="1831"/>
      <c r="E564" s="985">
        <f>IF(SUMIFS('発達障害（診断書なし・配慮あり）情報入力シート'!$AZ$25:$AZ$1024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4" s="989"/>
      <c r="J564" s="989"/>
      <c r="K564" s="989"/>
      <c r="L564" s="989"/>
      <c r="M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4" s="986">
        <f>IF(SUMIFS('発達障害（診断書なし・配慮あり）情報入力シート'!$AZ$25:$AZ$1024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4" s="987">
        <f>IF(SUMIFS('発達障害（診断書なし・配慮あり）情報入力シート'!$AZ$25:$AZ$1024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65" spans="1:29" s="37" customFormat="1" ht="13.7" customHeight="1" thickTop="1" thickBot="1" x14ac:dyDescent="0.45">
      <c r="A565" s="1787"/>
      <c r="B565" s="1178">
        <v>10</v>
      </c>
      <c r="C565" s="1803" t="s">
        <v>552</v>
      </c>
      <c r="D565" s="1804"/>
      <c r="E565" s="985">
        <f>IF(SUMIFS('発達障害（診断書なし・配慮あり）情報入力シート'!$BA$25:$BA$1024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5" s="989"/>
      <c r="J565" s="989"/>
      <c r="K565" s="989"/>
      <c r="L565" s="989"/>
      <c r="M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5" s="986">
        <f>IF(SUMIFS('発達障害（診断書なし・配慮あり）情報入力シート'!$BA$25:$BA$1024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5" s="987">
        <f>IF(SUMIFS('発達障害（診断書なし・配慮あり）情報入力シート'!$BA$25:$BA$1024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66" spans="1:29" s="37" customFormat="1" ht="13.7" customHeight="1" thickTop="1" thickBot="1" x14ac:dyDescent="0.45">
      <c r="A566" s="1787"/>
      <c r="B566" s="1179">
        <v>11</v>
      </c>
      <c r="C566" s="1832" t="s">
        <v>158</v>
      </c>
      <c r="D566" s="1833"/>
      <c r="E566" s="985">
        <f>IF(SUMIFS('発達障害（診断書なし・配慮あり）情報入力シート'!$BB$25:$BB$1024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6" s="989"/>
      <c r="J566" s="989"/>
      <c r="K566" s="989"/>
      <c r="L566" s="989"/>
      <c r="M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6" s="986">
        <f>IF(SUMIFS('発達障害（診断書なし・配慮あり）情報入力シート'!$BB$25:$BB$1024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6" s="987">
        <f>IF(SUMIFS('発達障害（診断書なし・配慮あり）情報入力シート'!$BB$25:$BB$1024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66" s="926"/>
    </row>
    <row r="567" spans="1:29" s="37" customFormat="1" ht="13.7" customHeight="1" thickTop="1" thickBot="1" x14ac:dyDescent="0.45">
      <c r="A567" s="1787"/>
      <c r="B567" s="1178">
        <v>12</v>
      </c>
      <c r="C567" s="1803" t="s">
        <v>159</v>
      </c>
      <c r="D567" s="1804"/>
      <c r="E567" s="985">
        <f>IF(SUMIFS('発達障害（診断書なし・配慮あり）情報入力シート'!$BC$25:$BC$1024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7" s="989"/>
      <c r="J567" s="989"/>
      <c r="K567" s="989"/>
      <c r="L567" s="989"/>
      <c r="M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7" s="986">
        <f>IF(SUMIFS('発達障害（診断書なし・配慮あり）情報入力シート'!$BC$25:$BC$1024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7" s="987">
        <f>IF(SUMIFS('発達障害（診断書なし・配慮あり）情報入力シート'!$BC$25:$BC$1024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67" s="926"/>
    </row>
    <row r="568" spans="1:29" s="37" customFormat="1" ht="13.7" customHeight="1" thickTop="1" thickBot="1" x14ac:dyDescent="0.45">
      <c r="A568" s="1787"/>
      <c r="B568" s="1178">
        <v>13</v>
      </c>
      <c r="C568" s="1803" t="s">
        <v>160</v>
      </c>
      <c r="D568" s="1804"/>
      <c r="E568" s="985">
        <f>IF(SUMIFS('発達障害（診断書なし・配慮あり）情報入力シート'!$BD$25:$BD$1024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8" s="989"/>
      <c r="J568" s="989"/>
      <c r="K568" s="989"/>
      <c r="L568" s="989"/>
      <c r="M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8" s="986">
        <f>IF(SUMIFS('発達障害（診断書なし・配慮あり）情報入力シート'!$BD$25:$BD$1024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8" s="987">
        <f>IF(SUMIFS('発達障害（診断書なし・配慮あり）情報入力シート'!$BD$25:$BD$1024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68" s="926"/>
    </row>
    <row r="569" spans="1:29" s="37" customFormat="1" ht="13.7" customHeight="1" thickTop="1" thickBot="1" x14ac:dyDescent="0.45">
      <c r="A569" s="1787"/>
      <c r="B569" s="1178">
        <v>14</v>
      </c>
      <c r="C569" s="1803" t="s">
        <v>161</v>
      </c>
      <c r="D569" s="1804"/>
      <c r="E569" s="985">
        <f>IF(SUMIFS('発達障害（診断書なし・配慮あり）情報入力シート'!$BE$25:$BE$1024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69" s="989"/>
      <c r="J569" s="989"/>
      <c r="K569" s="989"/>
      <c r="L569" s="989"/>
      <c r="M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69" s="986">
        <f>IF(SUMIFS('発達障害（診断書なし・配慮あり）情報入力シート'!$BE$25:$BE$1024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69" s="987">
        <f>IF(SUMIFS('発達障害（診断書なし・配慮あり）情報入力シート'!$BE$25:$BE$1024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69" s="926"/>
    </row>
    <row r="570" spans="1:29" s="37" customFormat="1" ht="13.7" customHeight="1" thickTop="1" thickBot="1" x14ac:dyDescent="0.45">
      <c r="A570" s="1787"/>
      <c r="B570" s="1178">
        <v>15</v>
      </c>
      <c r="C570" s="1803" t="s">
        <v>162</v>
      </c>
      <c r="D570" s="1804"/>
      <c r="E570" s="985">
        <f>IF(SUMIFS('発達障害（診断書なし・配慮あり）情報入力シート'!$BF$25:$BF$1024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0" s="989"/>
      <c r="J570" s="989"/>
      <c r="K570" s="989"/>
      <c r="L570" s="989"/>
      <c r="M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0" s="986">
        <f>IF(SUMIFS('発達障害（診断書なし・配慮あり）情報入力シート'!$BF$25:$BF$1024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0" s="987">
        <f>IF(SUMIFS('発達障害（診断書なし・配慮あり）情報入力シート'!$BF$25:$BF$1024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0" s="926"/>
    </row>
    <row r="571" spans="1:29" s="37" customFormat="1" ht="13.7" customHeight="1" thickTop="1" thickBot="1" x14ac:dyDescent="0.45">
      <c r="A571" s="1787"/>
      <c r="B571" s="1180">
        <v>16</v>
      </c>
      <c r="C571" s="1803" t="s">
        <v>163</v>
      </c>
      <c r="D571" s="1804"/>
      <c r="E571" s="985">
        <f>IF(SUMIFS('発達障害（診断書なし・配慮あり）情報入力シート'!$BG$25:$BG$1024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1" s="989"/>
      <c r="J571" s="989"/>
      <c r="K571" s="989"/>
      <c r="L571" s="989"/>
      <c r="M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1" s="986">
        <f>IF(SUMIFS('発達障害（診断書なし・配慮あり）情報入力シート'!$BG$25:$BG$1024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1" s="987">
        <f>IF(SUMIFS('発達障害（診断書なし・配慮あり）情報入力シート'!$BG$25:$BG$1024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1" s="926"/>
    </row>
    <row r="572" spans="1:29" s="37" customFormat="1" ht="13.7" customHeight="1" thickTop="1" thickBot="1" x14ac:dyDescent="0.45">
      <c r="A572" s="1787"/>
      <c r="B572" s="1178">
        <v>17</v>
      </c>
      <c r="C572" s="1803" t="s">
        <v>164</v>
      </c>
      <c r="D572" s="1804"/>
      <c r="E572" s="985">
        <f>IF(SUMIFS('発達障害（診断書なし・配慮あり）情報入力シート'!$BH$25:$BH$1024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2" s="989"/>
      <c r="J572" s="989"/>
      <c r="K572" s="989"/>
      <c r="L572" s="989"/>
      <c r="M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2" s="986">
        <f>IF(SUMIFS('発達障害（診断書なし・配慮あり）情報入力シート'!$BH$25:$BH$1024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2" s="987">
        <f>IF(SUMIFS('発達障害（診断書なし・配慮あり）情報入力シート'!$BH$25:$BH$1024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2" s="926"/>
    </row>
    <row r="573" spans="1:29" s="37" customFormat="1" ht="13.7" customHeight="1" thickTop="1" thickBot="1" x14ac:dyDescent="0.45">
      <c r="A573" s="1787"/>
      <c r="B573" s="1178">
        <v>18</v>
      </c>
      <c r="C573" s="1803" t="s">
        <v>165</v>
      </c>
      <c r="D573" s="1804"/>
      <c r="E573" s="1174"/>
      <c r="F573" s="1175"/>
      <c r="G573" s="1175"/>
      <c r="H573" s="1175"/>
      <c r="I573" s="982"/>
      <c r="J573" s="982"/>
      <c r="K573" s="982"/>
      <c r="L573" s="982"/>
      <c r="M573" s="1175"/>
      <c r="N573" s="1175"/>
      <c r="O573" s="1175"/>
      <c r="P573" s="1175"/>
      <c r="Q573" s="1175"/>
      <c r="R573" s="1175"/>
      <c r="S573" s="1175"/>
      <c r="T573" s="1175"/>
      <c r="U573" s="1175"/>
      <c r="V573" s="1175"/>
      <c r="W573" s="1175"/>
      <c r="X573" s="1175"/>
      <c r="Y573" s="1175"/>
      <c r="Z573" s="1175"/>
      <c r="AA573" s="1175"/>
      <c r="AB573" s="1192"/>
      <c r="AC573" s="926"/>
    </row>
    <row r="574" spans="1:29" s="37" customFormat="1" ht="13.7" customHeight="1" thickTop="1" thickBot="1" x14ac:dyDescent="0.45">
      <c r="A574" s="1787"/>
      <c r="B574" s="1178">
        <v>19</v>
      </c>
      <c r="C574" s="1803" t="s">
        <v>166</v>
      </c>
      <c r="D574" s="1804"/>
      <c r="E574" s="985">
        <f>IF(SUMIFS('発達障害（診断書なし・配慮あり）情報入力シート'!$BI$25:$BI$1024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4" s="989"/>
      <c r="J574" s="989"/>
      <c r="K574" s="989"/>
      <c r="L574" s="989"/>
      <c r="M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4" s="986">
        <f>IF(SUMIFS('発達障害（診断書なし・配慮あり）情報入力シート'!$BI$25:$BI$1024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4" s="987">
        <f>IF(SUMIFS('発達障害（診断書なし・配慮あり）情報入力シート'!$BI$25:$BI$1024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4" s="926"/>
    </row>
    <row r="575" spans="1:29" s="37" customFormat="1" ht="13.7" customHeight="1" thickTop="1" thickBot="1" x14ac:dyDescent="0.45">
      <c r="A575" s="1787"/>
      <c r="B575" s="1178">
        <v>20</v>
      </c>
      <c r="C575" s="1803" t="s">
        <v>570</v>
      </c>
      <c r="D575" s="1804"/>
      <c r="E575" s="985">
        <f>IF(SUMIFS('発達障害（診断書なし・配慮あり）情報入力シート'!$BJ$25:$BJ$1024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5" s="989"/>
      <c r="J575" s="989"/>
      <c r="K575" s="989"/>
      <c r="L575" s="989"/>
      <c r="M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5" s="986">
        <f>IF(SUMIFS('発達障害（診断書なし・配慮あり）情報入力シート'!$BJ$25:$BJ$1024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5" s="987">
        <f>IF(SUMIFS('発達障害（診断書なし・配慮あり）情報入力シート'!$BJ$25:$BJ$1024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5" s="926"/>
    </row>
    <row r="576" spans="1:29" s="37" customFormat="1" ht="13.7" customHeight="1" thickTop="1" thickBot="1" x14ac:dyDescent="0.45">
      <c r="A576" s="1787"/>
      <c r="B576" s="1178">
        <v>21</v>
      </c>
      <c r="C576" s="1812" t="s">
        <v>168</v>
      </c>
      <c r="D576" s="1813"/>
      <c r="E576" s="985">
        <f>IF(SUMIFS('発達障害（診断書なし・配慮あり）情報入力シート'!$BK$25:$BK$1024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6" s="989"/>
      <c r="J576" s="989"/>
      <c r="K576" s="989"/>
      <c r="L576" s="989"/>
      <c r="M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6" s="986">
        <f>IF(SUMIFS('発達障害（診断書なし・配慮あり）情報入力シート'!$BK$25:$BK$1024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6" s="987">
        <f>IF(SUMIFS('発達障害（診断書なし・配慮あり）情報入力シート'!$BK$25:$BK$1024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6" s="926"/>
    </row>
    <row r="577" spans="1:29" s="37" customFormat="1" ht="13.7" customHeight="1" thickTop="1" thickBot="1" x14ac:dyDescent="0.45">
      <c r="A577" s="1787"/>
      <c r="B577" s="1178">
        <v>22</v>
      </c>
      <c r="C577" s="1812" t="s">
        <v>169</v>
      </c>
      <c r="D577" s="1813"/>
      <c r="E577" s="985">
        <f>IF(SUMIFS('発達障害（診断書なし・配慮あり）情報入力シート'!$BL$25:$BL$1024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7" s="989"/>
      <c r="J577" s="989"/>
      <c r="K577" s="989"/>
      <c r="L577" s="989"/>
      <c r="M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7" s="986">
        <f>IF(SUMIFS('発達障害（診断書なし・配慮あり）情報入力シート'!$BL$25:$BL$1024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7" s="987">
        <f>IF(SUMIFS('発達障害（診断書なし・配慮あり）情報入力シート'!$BL$25:$BL$1024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7" s="926"/>
    </row>
    <row r="578" spans="1:29" s="37" customFormat="1" ht="13.7" customHeight="1" thickTop="1" thickBot="1" x14ac:dyDescent="0.45">
      <c r="A578" s="1787"/>
      <c r="B578" s="1178">
        <v>23</v>
      </c>
      <c r="C578" s="1812" t="s">
        <v>170</v>
      </c>
      <c r="D578" s="1813"/>
      <c r="E578" s="985">
        <f>IF(SUMIFS('発達障害（診断書なし・配慮あり）情報入力シート'!$BM$25:$BM$1024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8" s="989"/>
      <c r="J578" s="989"/>
      <c r="K578" s="989"/>
      <c r="L578" s="989"/>
      <c r="M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8" s="986">
        <f>IF(SUMIFS('発達障害（診断書なし・配慮あり）情報入力シート'!$BM$25:$BM$1024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8" s="987">
        <f>IF(SUMIFS('発達障害（診断書なし・配慮あり）情報入力シート'!$BM$25:$BM$1024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8" s="926"/>
    </row>
    <row r="579" spans="1:29" s="37" customFormat="1" ht="13.7" customHeight="1" thickTop="1" thickBot="1" x14ac:dyDescent="0.45">
      <c r="A579" s="1787"/>
      <c r="B579" s="1178">
        <v>24</v>
      </c>
      <c r="C579" s="1812" t="s">
        <v>171</v>
      </c>
      <c r="D579" s="1813"/>
      <c r="E579" s="985">
        <f>IF(SUMIFS('発達障害（診断書なし・配慮あり）情報入力シート'!$BN$25:$BN$1024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79" s="989"/>
      <c r="J579" s="989"/>
      <c r="K579" s="989"/>
      <c r="L579" s="989"/>
      <c r="M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79" s="986">
        <f>IF(SUMIFS('発達障害（診断書なし・配慮あり）情報入力シート'!$BN$25:$BN$1024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79" s="987">
        <f>IF(SUMIFS('発達障害（診断書なし・配慮あり）情報入力シート'!$BN$25:$BN$1024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79" s="926"/>
    </row>
    <row r="580" spans="1:29" s="37" customFormat="1" ht="13.7" customHeight="1" thickTop="1" thickBot="1" x14ac:dyDescent="0.45">
      <c r="A580" s="1787"/>
      <c r="B580" s="1178">
        <v>25</v>
      </c>
      <c r="C580" s="1812" t="s">
        <v>172</v>
      </c>
      <c r="D580" s="1813"/>
      <c r="E580" s="985">
        <f>IF(SUMIFS('発達障害（診断書なし・配慮あり）情報入力シート'!$BO$25:$BO$1024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80" s="989"/>
      <c r="J580" s="989"/>
      <c r="K580" s="989"/>
      <c r="L580" s="989"/>
      <c r="M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80" s="986">
        <f>IF(SUMIFS('発達障害（診断書なし・配慮あり）情報入力シート'!$BO$25:$BO$1024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80" s="987">
        <f>IF(SUMIFS('発達障害（診断書なし・配慮あり）情報入力シート'!$BO$25:$BO$1024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80" s="926"/>
    </row>
    <row r="581" spans="1:29" s="37" customFormat="1" ht="13.7" customHeight="1" thickTop="1" thickBot="1" x14ac:dyDescent="0.45">
      <c r="A581" s="1787"/>
      <c r="B581" s="1178">
        <v>26</v>
      </c>
      <c r="C581" s="1812" t="s">
        <v>173</v>
      </c>
      <c r="D581" s="1813"/>
      <c r="E581" s="985">
        <f>IF(SUMIFS('発達障害（診断書なし・配慮あり）情報入力シート'!$BP$25:$BP$1024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81" s="989"/>
      <c r="J581" s="989"/>
      <c r="K581" s="989"/>
      <c r="L581" s="989"/>
      <c r="M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81" s="986">
        <f>IF(SUMIFS('発達障害（診断書なし・配慮あり）情報入力シート'!$BP$25:$BP$1024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81" s="987">
        <f>IF(SUMIFS('発達障害（診断書なし・配慮あり）情報入力シート'!$BP$25:$BP$1024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81" s="926"/>
    </row>
    <row r="582" spans="1:29" s="37" customFormat="1" ht="13.7" customHeight="1" thickTop="1" thickBot="1" x14ac:dyDescent="0.45">
      <c r="A582" s="1787"/>
      <c r="B582" s="1178">
        <v>27</v>
      </c>
      <c r="C582" s="1812" t="s">
        <v>174</v>
      </c>
      <c r="D582" s="1813"/>
      <c r="E582" s="985">
        <f>IF(SUMIFS('発達障害（診断書なし・配慮あり）情報入力シート'!$BQ$25:$BQ$1024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82" s="989"/>
      <c r="J582" s="989"/>
      <c r="K582" s="989"/>
      <c r="L582" s="989"/>
      <c r="M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82" s="986">
        <f>IF(SUMIFS('発達障害（診断書なし・配慮あり）情報入力シート'!$BQ$25:$BQ$1024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82" s="987">
        <f>IF(SUMIFS('発達障害（診断書なし・配慮あり）情報入力シート'!$BQ$25:$BQ$1024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82" s="926"/>
    </row>
    <row r="583" spans="1:29" s="37" customFormat="1" ht="13.7" customHeight="1" thickTop="1" thickBot="1" x14ac:dyDescent="0.45">
      <c r="A583" s="1788"/>
      <c r="B583" s="1181">
        <v>28</v>
      </c>
      <c r="C583" s="1815" t="s">
        <v>175</v>
      </c>
      <c r="D583" s="1815"/>
      <c r="E583" s="995">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83" s="1069"/>
      <c r="J583" s="1069"/>
      <c r="K583" s="1069"/>
      <c r="L583" s="1069"/>
      <c r="M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83" s="996">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83" s="99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83" s="926"/>
    </row>
    <row r="584" spans="1:29" s="37" customFormat="1" ht="13.7" customHeight="1" thickBot="1" x14ac:dyDescent="0.45">
      <c r="A584" s="1001"/>
      <c r="B584" s="1002"/>
      <c r="C584" s="319"/>
      <c r="D584" s="319"/>
      <c r="E584" s="1003"/>
      <c r="F584" s="1003"/>
      <c r="G584" s="1003"/>
      <c r="H584" s="1003"/>
      <c r="I584" s="1003"/>
      <c r="J584" s="1003"/>
      <c r="K584" s="1003"/>
      <c r="L584" s="1003"/>
      <c r="M584" s="1003"/>
      <c r="N584" s="1003"/>
      <c r="O584" s="1003"/>
      <c r="P584" s="1004"/>
      <c r="Q584" s="1004"/>
      <c r="R584" s="1004"/>
      <c r="S584" s="1004"/>
      <c r="T584" s="1004"/>
      <c r="U584" s="1004"/>
      <c r="V584" s="1004"/>
      <c r="W584" s="1004"/>
      <c r="X584" s="1004"/>
      <c r="Y584" s="1004"/>
      <c r="Z584" s="1004"/>
      <c r="AA584" s="1004"/>
      <c r="AB584" s="1004"/>
      <c r="AC584" s="926"/>
    </row>
    <row r="585" spans="1:29" s="37" customFormat="1" ht="24.75" customHeight="1" x14ac:dyDescent="0.4">
      <c r="A585" s="2002" t="s">
        <v>553</v>
      </c>
      <c r="B585" s="2003"/>
      <c r="C585" s="2003"/>
      <c r="D585" s="2004"/>
      <c r="E585" s="1999" t="s">
        <v>657</v>
      </c>
      <c r="F585" s="1999"/>
      <c r="G585" s="1999"/>
      <c r="H585" s="1999"/>
      <c r="I585" s="2000"/>
      <c r="J585" s="2000"/>
      <c r="K585" s="2000"/>
      <c r="L585" s="2000"/>
      <c r="M585" s="1999" t="s">
        <v>58</v>
      </c>
      <c r="N585" s="1999"/>
      <c r="O585" s="1999"/>
      <c r="P585" s="1999"/>
      <c r="Q585" s="1999" t="s">
        <v>60</v>
      </c>
      <c r="R585" s="1999"/>
      <c r="S585" s="1999"/>
      <c r="T585" s="1999"/>
      <c r="U585" s="1999" t="s">
        <v>62</v>
      </c>
      <c r="V585" s="1999"/>
      <c r="W585" s="1999"/>
      <c r="X585" s="1999"/>
      <c r="Y585" s="1999" t="s">
        <v>64</v>
      </c>
      <c r="Z585" s="1999"/>
      <c r="AA585" s="1999"/>
      <c r="AB585" s="2001"/>
    </row>
    <row r="586" spans="1:29" s="37" customFormat="1" ht="60" customHeight="1" x14ac:dyDescent="0.4">
      <c r="A586" s="2005"/>
      <c r="B586" s="2006"/>
      <c r="C586" s="2006"/>
      <c r="D586" s="2007"/>
      <c r="E586" s="1182" t="s">
        <v>14</v>
      </c>
      <c r="F586" s="1183" t="s">
        <v>9</v>
      </c>
      <c r="G586" s="1183" t="s">
        <v>11</v>
      </c>
      <c r="H586" s="1184" t="s">
        <v>546</v>
      </c>
      <c r="I586" s="1008"/>
      <c r="J586" s="1009"/>
      <c r="K586" s="1009"/>
      <c r="L586" s="1070"/>
      <c r="M586" s="1182" t="s">
        <v>14</v>
      </c>
      <c r="N586" s="1183" t="s">
        <v>9</v>
      </c>
      <c r="O586" s="1183" t="s">
        <v>11</v>
      </c>
      <c r="P586" s="1184" t="s">
        <v>546</v>
      </c>
      <c r="Q586" s="1182" t="s">
        <v>14</v>
      </c>
      <c r="R586" s="1183" t="s">
        <v>9</v>
      </c>
      <c r="S586" s="1183" t="s">
        <v>11</v>
      </c>
      <c r="T586" s="1184" t="s">
        <v>546</v>
      </c>
      <c r="U586" s="1182" t="s">
        <v>14</v>
      </c>
      <c r="V586" s="1183" t="s">
        <v>9</v>
      </c>
      <c r="W586" s="1183" t="s">
        <v>11</v>
      </c>
      <c r="X586" s="1184" t="s">
        <v>546</v>
      </c>
      <c r="Y586" s="1182" t="s">
        <v>14</v>
      </c>
      <c r="Z586" s="1183" t="s">
        <v>9</v>
      </c>
      <c r="AA586" s="1183" t="s">
        <v>11</v>
      </c>
      <c r="AB586" s="1193" t="s">
        <v>546</v>
      </c>
    </row>
    <row r="587" spans="1:29" s="37" customFormat="1" ht="13.7" customHeight="1" thickBot="1" x14ac:dyDescent="0.45">
      <c r="A587" s="1993" t="s">
        <v>547</v>
      </c>
      <c r="B587" s="1994"/>
      <c r="C587" s="1994"/>
      <c r="D587" s="1994"/>
      <c r="E587" s="1185">
        <f>E552</f>
        <v>0</v>
      </c>
      <c r="F587" s="1186">
        <f t="shared" ref="F587:AB587" si="9">F552</f>
        <v>0</v>
      </c>
      <c r="G587" s="1186">
        <f t="shared" si="9"/>
        <v>0</v>
      </c>
      <c r="H587" s="1187">
        <f t="shared" si="9"/>
        <v>0</v>
      </c>
      <c r="I587" s="1014"/>
      <c r="J587" s="1015"/>
      <c r="K587" s="1015"/>
      <c r="L587" s="1072"/>
      <c r="M587" s="1185">
        <f t="shared" si="9"/>
        <v>0</v>
      </c>
      <c r="N587" s="1186">
        <f t="shared" si="9"/>
        <v>0</v>
      </c>
      <c r="O587" s="1186">
        <f t="shared" si="9"/>
        <v>0</v>
      </c>
      <c r="P587" s="1187">
        <f t="shared" si="9"/>
        <v>0</v>
      </c>
      <c r="Q587" s="1185">
        <f t="shared" si="9"/>
        <v>0</v>
      </c>
      <c r="R587" s="1186">
        <f t="shared" si="9"/>
        <v>0</v>
      </c>
      <c r="S587" s="1186">
        <f t="shared" si="9"/>
        <v>0</v>
      </c>
      <c r="T587" s="1187">
        <f t="shared" si="9"/>
        <v>0</v>
      </c>
      <c r="U587" s="1185">
        <f t="shared" si="9"/>
        <v>0</v>
      </c>
      <c r="V587" s="1186">
        <f t="shared" si="9"/>
        <v>0</v>
      </c>
      <c r="W587" s="1186">
        <f t="shared" si="9"/>
        <v>0</v>
      </c>
      <c r="X587" s="1187">
        <f t="shared" si="9"/>
        <v>0</v>
      </c>
      <c r="Y587" s="1185">
        <f t="shared" si="9"/>
        <v>0</v>
      </c>
      <c r="Z587" s="1186">
        <f t="shared" si="9"/>
        <v>0</v>
      </c>
      <c r="AA587" s="1186">
        <f t="shared" si="9"/>
        <v>0</v>
      </c>
      <c r="AB587" s="1194">
        <f t="shared" si="9"/>
        <v>0</v>
      </c>
    </row>
    <row r="588" spans="1:29" s="37" customFormat="1" ht="13.7" customHeight="1" thickBot="1" x14ac:dyDescent="0.45">
      <c r="A588" s="1786" t="s">
        <v>431</v>
      </c>
      <c r="B588" s="1188">
        <v>1</v>
      </c>
      <c r="C588" s="1995" t="s">
        <v>557</v>
      </c>
      <c r="D588" s="902" t="s">
        <v>177</v>
      </c>
      <c r="E588" s="1018">
        <f>IF(SUMIFS('発達障害（診断書なし・配慮あり）情報入力シート'!$BT$25:$BT$1024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88" s="1074"/>
      <c r="J588" s="1074"/>
      <c r="K588" s="1074"/>
      <c r="L588" s="1074"/>
      <c r="M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88" s="1019">
        <f>IF(SUMIFS('発達障害（診断書なし・配慮あり）情報入力シート'!$BT$25:$BT$1024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88" s="1075">
        <f>IF(SUMIFS('発達障害（診断書なし・配慮あり）情報入力シート'!$BT$25:$BT$1024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89" spans="1:29" s="37" customFormat="1" ht="13.7" customHeight="1" thickTop="1" thickBot="1" x14ac:dyDescent="0.45">
      <c r="A589" s="1787"/>
      <c r="B589" s="1189">
        <v>2</v>
      </c>
      <c r="C589" s="1996"/>
      <c r="D589" s="902" t="s">
        <v>178</v>
      </c>
      <c r="E589" s="985">
        <f>IF(SUMIFS('発達障害（診断書なし・配慮あり）情報入力シート'!$BU$25:$BU$1024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89" s="989"/>
      <c r="J589" s="989"/>
      <c r="K589" s="989"/>
      <c r="L589" s="989"/>
      <c r="M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89" s="986">
        <f>IF(SUMIFS('発達障害（診断書なし・配慮あり）情報入力シート'!$BU$25:$BU$1024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89" s="987">
        <f>IF(SUMIFS('発達障害（診断書なし・配慮あり）情報入力シート'!$BU$25:$BU$1024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0" spans="1:29" s="37" customFormat="1" ht="13.7" customHeight="1" thickTop="1" thickBot="1" x14ac:dyDescent="0.45">
      <c r="A590" s="1787"/>
      <c r="B590" s="1189">
        <v>3</v>
      </c>
      <c r="C590" s="1996"/>
      <c r="D590" s="902" t="s">
        <v>179</v>
      </c>
      <c r="E590" s="985">
        <f>IF(SUMIFS('発達障害（診断書なし・配慮あり）情報入力シート'!$BV$25:$BV$1024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0" s="989"/>
      <c r="J590" s="989"/>
      <c r="K590" s="989"/>
      <c r="L590" s="989"/>
      <c r="M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0" s="986">
        <f>IF(SUMIFS('発達障害（診断書なし・配慮あり）情報入力シート'!$BV$25:$BV$1024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0" s="987">
        <f>IF(SUMIFS('発達障害（診断書なし・配慮あり）情報入力シート'!$BV$25:$BV$1024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1" spans="1:29" s="37" customFormat="1" ht="13.7" customHeight="1" thickTop="1" thickBot="1" x14ac:dyDescent="0.45">
      <c r="A591" s="1787"/>
      <c r="B591" s="1189">
        <v>4</v>
      </c>
      <c r="C591" s="1997"/>
      <c r="D591" s="902" t="s">
        <v>180</v>
      </c>
      <c r="E591" s="985">
        <f>IF(SUMIFS('発達障害（診断書なし・配慮あり）情報入力シート'!$BW$25:$BW$1024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1" s="989"/>
      <c r="J591" s="989"/>
      <c r="K591" s="989"/>
      <c r="L591" s="989"/>
      <c r="M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1" s="986">
        <f>IF(SUMIFS('発達障害（診断書なし・配慮あり）情報入力シート'!$BW$25:$BW$1024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1" s="987">
        <f>IF(SUMIFS('発達障害（診断書なし・配慮あり）情報入力シート'!$BW$25:$BW$1024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2" spans="1:29" s="37" customFormat="1" ht="13.7" customHeight="1" thickTop="1" thickBot="1" x14ac:dyDescent="0.45">
      <c r="A592" s="1787"/>
      <c r="B592" s="1189">
        <v>5</v>
      </c>
      <c r="C592" s="1998" t="s">
        <v>558</v>
      </c>
      <c r="D592" s="902" t="s">
        <v>181</v>
      </c>
      <c r="E592" s="985">
        <f>IF(SUMIFS('発達障害（診断書なし・配慮あり）情報入力シート'!$BX$25:$BX$1024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2" s="989"/>
      <c r="J592" s="989"/>
      <c r="K592" s="989"/>
      <c r="L592" s="989"/>
      <c r="M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2" s="986">
        <f>IF(SUMIFS('発達障害（診断書なし・配慮あり）情報入力シート'!$BX$25:$BX$1024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2" s="987">
        <f>IF(SUMIFS('発達障害（診断書なし・配慮あり）情報入力シート'!$BX$25:$BX$1024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3" spans="1:39" s="37" customFormat="1" ht="13.7" customHeight="1" thickTop="1" thickBot="1" x14ac:dyDescent="0.45">
      <c r="A593" s="1787"/>
      <c r="B593" s="1189">
        <v>6</v>
      </c>
      <c r="C593" s="1996"/>
      <c r="D593" s="902" t="s">
        <v>182</v>
      </c>
      <c r="E593" s="985">
        <f>IF(SUMIFS('発達障害（診断書なし・配慮あり）情報入力シート'!$BY$25:$BY$1024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3" s="989"/>
      <c r="J593" s="989"/>
      <c r="K593" s="989"/>
      <c r="L593" s="989"/>
      <c r="M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3" s="986">
        <f>IF(SUMIFS('発達障害（診断書なし・配慮あり）情報入力シート'!$BY$25:$BY$1024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3" s="987">
        <f>IF(SUMIFS('発達障害（診断書なし・配慮あり）情報入力シート'!$BY$25:$BY$1024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4" spans="1:39" s="37" customFormat="1" ht="13.7" customHeight="1" thickTop="1" thickBot="1" x14ac:dyDescent="0.45">
      <c r="A594" s="1787"/>
      <c r="B594" s="1189">
        <v>7</v>
      </c>
      <c r="C594" s="1997"/>
      <c r="D594" s="902" t="s">
        <v>183</v>
      </c>
      <c r="E594" s="985">
        <f>IF(SUMIFS('発達障害（診断書なし・配慮あり）情報入力シート'!$BZ$25:$BZ$1024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4" s="989"/>
      <c r="J594" s="989"/>
      <c r="K594" s="989"/>
      <c r="L594" s="989"/>
      <c r="M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4" s="986">
        <f>IF(SUMIFS('発達障害（診断書なし・配慮あり）情報入力シート'!$BZ$25:$BZ$1024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4" s="987">
        <f>IF(SUMIFS('発達障害（診断書なし・配慮あり）情報入力シート'!$BZ$25:$BZ$1024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5" spans="1:39" s="37" customFormat="1" ht="13.7" customHeight="1" thickTop="1" thickBot="1" x14ac:dyDescent="0.45">
      <c r="A595" s="1787"/>
      <c r="B595" s="1189">
        <v>8</v>
      </c>
      <c r="C595" s="1998" t="s">
        <v>559</v>
      </c>
      <c r="D595" s="902" t="s">
        <v>184</v>
      </c>
      <c r="E595" s="985">
        <f>IF(SUMIFS('発達障害（診断書なし・配慮あり）情報入力シート'!$CA$25:$CA$1024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5" s="989"/>
      <c r="J595" s="989"/>
      <c r="K595" s="989"/>
      <c r="L595" s="989"/>
      <c r="M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5" s="986">
        <f>IF(SUMIFS('発達障害（診断書なし・配慮あり）情報入力シート'!$CA$25:$CA$1024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5" s="987">
        <f>IF(SUMIFS('発達障害（診断書なし・配慮あり）情報入力シート'!$CA$25:$CA$1024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6" spans="1:39" s="37" customFormat="1" ht="13.7" customHeight="1" thickTop="1" thickBot="1" x14ac:dyDescent="0.45">
      <c r="A596" s="1787"/>
      <c r="B596" s="1189">
        <v>9</v>
      </c>
      <c r="C596" s="1996"/>
      <c r="D596" s="902" t="s">
        <v>185</v>
      </c>
      <c r="E596" s="985">
        <f>IF(SUMIFS('発達障害（診断書なし・配慮あり）情報入力シート'!$CB$25:$CB$1024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6" s="989"/>
      <c r="J596" s="989"/>
      <c r="K596" s="989"/>
      <c r="L596" s="989"/>
      <c r="M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6" s="986">
        <f>IF(SUMIFS('発達障害（診断書なし・配慮あり）情報入力シート'!$CB$25:$CB$1024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6" s="987">
        <f>IF(SUMIFS('発達障害（診断書なし・配慮あり）情報入力シート'!$CB$25:$CB$1024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7" spans="1:39" s="37" customFormat="1" ht="13.7" customHeight="1" thickTop="1" thickBot="1" x14ac:dyDescent="0.45">
      <c r="A597" s="1787"/>
      <c r="B597" s="1189">
        <v>10</v>
      </c>
      <c r="C597" s="1996"/>
      <c r="D597" s="902" t="s">
        <v>186</v>
      </c>
      <c r="E597" s="985">
        <f>IF(SUMIFS('発達障害（診断書なし・配慮あり）情報入力シート'!$CC$25:$CC$1024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7" s="989"/>
      <c r="J597" s="989"/>
      <c r="K597" s="989"/>
      <c r="L597" s="989"/>
      <c r="M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7" s="986">
        <f>IF(SUMIFS('発達障害（診断書なし・配慮あり）情報入力シート'!$CC$25:$CC$1024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7" s="987">
        <f>IF(SUMIFS('発達障害（診断書なし・配慮あり）情報入力シート'!$CC$25:$CC$1024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row>
    <row r="598" spans="1:39" s="37" customFormat="1" ht="13.7" customHeight="1" thickTop="1" thickBot="1" x14ac:dyDescent="0.45">
      <c r="A598" s="1787"/>
      <c r="B598" s="1189">
        <v>11</v>
      </c>
      <c r="C598" s="1996"/>
      <c r="D598" s="902" t="s">
        <v>187</v>
      </c>
      <c r="E598" s="985">
        <f>IF(SUMIFS('発達障害（診断書なし・配慮あり）情報入力シート'!$CD$25:$CD$1024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598" s="989"/>
      <c r="J598" s="989"/>
      <c r="K598" s="989"/>
      <c r="L598" s="989"/>
      <c r="M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598" s="986">
        <f>IF(SUMIFS('発達障害（診断書なし・配慮あり）情報入力シート'!$CD$25:$CD$1024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598" s="987">
        <f>IF(SUMIFS('発達障害（診断書なし・配慮あり）情報入力シート'!$CD$25:$CD$1024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598" s="926"/>
    </row>
    <row r="599" spans="1:39" s="37" customFormat="1" ht="13.7" customHeight="1" thickTop="1" thickBot="1" x14ac:dyDescent="0.45">
      <c r="A599" s="1787"/>
      <c r="B599" s="1189">
        <v>12</v>
      </c>
      <c r="C599" s="1996"/>
      <c r="D599" s="902" t="s">
        <v>188</v>
      </c>
      <c r="E599" s="1174"/>
      <c r="F599" s="1175"/>
      <c r="G599" s="1175"/>
      <c r="H599" s="1175"/>
      <c r="I599" s="982"/>
      <c r="J599" s="982"/>
      <c r="K599" s="982"/>
      <c r="L599" s="982"/>
      <c r="M599" s="1175"/>
      <c r="N599" s="1175"/>
      <c r="O599" s="1175"/>
      <c r="P599" s="1175"/>
      <c r="Q599" s="1175"/>
      <c r="R599" s="1175"/>
      <c r="S599" s="1175"/>
      <c r="T599" s="1175"/>
      <c r="U599" s="1175"/>
      <c r="V599" s="1175"/>
      <c r="W599" s="1175"/>
      <c r="X599" s="1175"/>
      <c r="Y599" s="1175"/>
      <c r="Z599" s="1175"/>
      <c r="AA599" s="1175"/>
      <c r="AB599" s="1192"/>
      <c r="AC599" s="926"/>
    </row>
    <row r="600" spans="1:39" s="37" customFormat="1" ht="13.7" customHeight="1" thickTop="1" thickBot="1" x14ac:dyDescent="0.45">
      <c r="A600" s="1787"/>
      <c r="B600" s="1189">
        <v>13</v>
      </c>
      <c r="C600" s="1997"/>
      <c r="D600" s="902" t="s">
        <v>189</v>
      </c>
      <c r="E600" s="985">
        <f>IF(SUMIFS('発達障害（診断書なし・配慮あり）情報入力シート'!$CE$25:$CE$1024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0" s="989"/>
      <c r="J600" s="989"/>
      <c r="K600" s="989"/>
      <c r="L600" s="989"/>
      <c r="M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0" s="986">
        <f>IF(SUMIFS('発達障害（診断書なし・配慮あり）情報入力シート'!$CE$25:$CE$1024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0" s="987">
        <f>IF(SUMIFS('発達障害（診断書なし・配慮あり）情報入力シート'!$CE$25:$CE$1024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0" s="926"/>
    </row>
    <row r="601" spans="1:39" s="37" customFormat="1" ht="13.7" customHeight="1" thickTop="1" thickBot="1" x14ac:dyDescent="0.45">
      <c r="A601" s="1787"/>
      <c r="B601" s="1189">
        <v>14</v>
      </c>
      <c r="C601" s="1998" t="s">
        <v>560</v>
      </c>
      <c r="D601" s="904" t="s">
        <v>190</v>
      </c>
      <c r="E601" s="985">
        <f>IF(SUMIFS('発達障害（診断書なし・配慮あり）情報入力シート'!$CF$25:$CF$1024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1" s="989"/>
      <c r="J601" s="989"/>
      <c r="K601" s="989"/>
      <c r="L601" s="989"/>
      <c r="M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1" s="986">
        <f>IF(SUMIFS('発達障害（診断書なし・配慮あり）情報入力シート'!$CF$25:$CF$1024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1" s="987">
        <f>IF(SUMIFS('発達障害（診断書なし・配慮あり）情報入力シート'!$CF$25:$CF$1024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1" s="926"/>
    </row>
    <row r="602" spans="1:39" s="37" customFormat="1" ht="13.7" customHeight="1" thickTop="1" thickBot="1" x14ac:dyDescent="0.45">
      <c r="A602" s="1787"/>
      <c r="B602" s="1189">
        <v>15</v>
      </c>
      <c r="C602" s="1996"/>
      <c r="D602" s="904" t="s">
        <v>191</v>
      </c>
      <c r="E602" s="985">
        <f>IF(SUMIFS('発達障害（診断書なし・配慮あり）情報入力シート'!$CG$25:$CG$1024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2" s="989"/>
      <c r="J602" s="989"/>
      <c r="K602" s="989"/>
      <c r="L602" s="989"/>
      <c r="M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2" s="986">
        <f>IF(SUMIFS('発達障害（診断書なし・配慮あり）情報入力シート'!$CG$25:$CG$1024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2" s="987">
        <f>IF(SUMIFS('発達障害（診断書なし・配慮あり）情報入力シート'!$CG$25:$CG$1024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2" s="926"/>
    </row>
    <row r="603" spans="1:39" s="37" customFormat="1" ht="13.7" customHeight="1" thickTop="1" thickBot="1" x14ac:dyDescent="0.45">
      <c r="A603" s="1787"/>
      <c r="B603" s="1189">
        <v>16</v>
      </c>
      <c r="C603" s="1996"/>
      <c r="D603" s="904" t="s">
        <v>192</v>
      </c>
      <c r="E603" s="985">
        <f>IF(SUMIFS('発達障害（診断書なし・配慮あり）情報入力シート'!$CH$25:$CH$1024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3" s="989"/>
      <c r="J603" s="989"/>
      <c r="K603" s="989"/>
      <c r="L603" s="989"/>
      <c r="M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3" s="986">
        <f>IF(SUMIFS('発達障害（診断書なし・配慮あり）情報入力シート'!$CH$25:$CH$1024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3" s="987">
        <f>IF(SUMIFS('発達障害（診断書なし・配慮あり）情報入力シート'!$CH$25:$CH$1024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3" s="926"/>
    </row>
    <row r="604" spans="1:39" s="37" customFormat="1" ht="13.7" customHeight="1" thickTop="1" thickBot="1" x14ac:dyDescent="0.45">
      <c r="A604" s="1787"/>
      <c r="B604" s="1189">
        <v>17</v>
      </c>
      <c r="C604" s="1996"/>
      <c r="D604" s="904" t="s">
        <v>2820</v>
      </c>
      <c r="E604" s="985">
        <f>IF(SUMIFS('発達障害（診断書なし・配慮あり）情報入力シート'!$CI$25:$CI$1024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4" s="989"/>
      <c r="J604" s="989"/>
      <c r="K604" s="989"/>
      <c r="L604" s="989"/>
      <c r="M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4" s="986">
        <f>IF(SUMIFS('発達障害（診断書なし・配慮あり）情報入力シート'!$CI$25:$CI$1024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4" s="987">
        <f>IF(SUMIFS('発達障害（診断書なし・配慮あり）情報入力シート'!$CI$25:$CI$1024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4" s="926"/>
    </row>
    <row r="605" spans="1:39" s="37" customFormat="1" ht="13.7" customHeight="1" thickTop="1" thickBot="1" x14ac:dyDescent="0.45">
      <c r="A605" s="1787"/>
      <c r="B605" s="1189">
        <v>18</v>
      </c>
      <c r="C605" s="1997"/>
      <c r="D605" s="902" t="s">
        <v>194</v>
      </c>
      <c r="E605" s="985">
        <f>IF(SUMIFS('発達障害（診断書なし・配慮あり）情報入力シート'!$CJ$25:$CJ$1024,'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5" s="989"/>
      <c r="J605" s="989"/>
      <c r="K605" s="989"/>
      <c r="L605" s="989"/>
      <c r="M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5" s="986">
        <f>IF(SUMIFS('発達障害（診断書なし・配慮あり）情報入力シート'!$CJ$25:$CJ$1024,'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5" s="987">
        <f>IF(SUMIFS('発達障害（診断書なし・配慮あり）情報入力シート'!$CJ$25:$CJ$1024,'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5" s="926"/>
    </row>
    <row r="606" spans="1:39" s="37" customFormat="1" ht="13.7" customHeight="1" thickTop="1" thickBot="1" x14ac:dyDescent="0.45">
      <c r="A606" s="1788"/>
      <c r="B606" s="1190">
        <v>19</v>
      </c>
      <c r="C606" s="1793" t="s">
        <v>195</v>
      </c>
      <c r="D606" s="1794"/>
      <c r="E606" s="995">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E$731,'発達障害（診断書なし・配慮あり）情報入力シート'!$G$25:$G$1024,E$732,'発達障害（診断書なし・配慮あり）情報入力シート'!$D$25:$D$1024,"&lt;&gt;"&amp;"入学しなかった",'発達障害（診断書なし・配慮あり）情報入力シート'!$D$25:$D$1024,"&lt;&gt;"&amp;"")&gt;0,1,0)</f>
        <v>0</v>
      </c>
      <c r="F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F$731,'発達障害（診断書なし・配慮あり）情報入力シート'!$G$25:$G$1024,F$732,'発達障害（診断書なし・配慮あり）情報入力シート'!$D$25:$D$1024,"&lt;&gt;"&amp;"入学しなかった",'発達障害（診断書なし・配慮あり）情報入力シート'!$D$25:$D$1024,"&lt;&gt;"&amp;"")&gt;0,1,0)</f>
        <v>0</v>
      </c>
      <c r="G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G$731,'発達障害（診断書なし・配慮あり）情報入力シート'!$G$25:$G$1024,G$732,'発達障害（診断書なし・配慮あり）情報入力シート'!$D$25:$D$1024,"&lt;&gt;"&amp;"入学しなかった",'発達障害（診断書なし・配慮あり）情報入力シート'!$D$25:$D$1024,"&lt;&gt;"&amp;"")&gt;0,1,0)</f>
        <v>0</v>
      </c>
      <c r="H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H$731,'発達障害（診断書なし・配慮あり）情報入力シート'!$G$25:$G$1024,H$732,'発達障害（診断書なし・配慮あり）情報入力シート'!$D$25:$D$1024,"&lt;&gt;"&amp;"入学しなかった",'発達障害（診断書なし・配慮あり）情報入力シート'!$D$25:$D$1024,"&lt;&gt;"&amp;"")&gt;0,1,0)</f>
        <v>0</v>
      </c>
      <c r="I606" s="1069"/>
      <c r="J606" s="1069"/>
      <c r="K606" s="1069"/>
      <c r="L606" s="1069"/>
      <c r="M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M$731,'発達障害（診断書なし・配慮あり）情報入力シート'!$G$25:$G$1024,M$732,'発達障害（診断書なし・配慮あり）情報入力シート'!$D$25:$D$1024,"&lt;&gt;"&amp;"入学しなかった",'発達障害（診断書なし・配慮あり）情報入力シート'!$D$25:$D$1024,"&lt;&gt;"&amp;"")&gt;0,1,0)</f>
        <v>0</v>
      </c>
      <c r="N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N$731,'発達障害（診断書なし・配慮あり）情報入力シート'!$G$25:$G$1024,N$732,'発達障害（診断書なし・配慮あり）情報入力シート'!$D$25:$D$1024,"&lt;&gt;"&amp;"入学しなかった",'発達障害（診断書なし・配慮あり）情報入力シート'!$D$25:$D$1024,"&lt;&gt;"&amp;"")&gt;0,1,0)</f>
        <v>0</v>
      </c>
      <c r="O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O$731,'発達障害（診断書なし・配慮あり）情報入力シート'!$G$25:$G$1024,O$732,'発達障害（診断書なし・配慮あり）情報入力シート'!$D$25:$D$1024,"&lt;&gt;"&amp;"入学しなかった",'発達障害（診断書なし・配慮あり）情報入力シート'!$D$25:$D$1024,"&lt;&gt;"&amp;"")&gt;0,1,0)</f>
        <v>0</v>
      </c>
      <c r="P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P$731,'発達障害（診断書なし・配慮あり）情報入力シート'!$G$25:$G$1024,P$732,'発達障害（診断書なし・配慮あり）情報入力シート'!$D$25:$D$1024,"&lt;&gt;"&amp;"入学しなかった",'発達障害（診断書なし・配慮あり）情報入力シート'!$D$25:$D$1024,"&lt;&gt;"&amp;"")&gt;0,1,0)</f>
        <v>0</v>
      </c>
      <c r="Q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Q$731,'発達障害（診断書なし・配慮あり）情報入力シート'!$G$25:$G$1024,Q$732,'発達障害（診断書なし・配慮あり）情報入力シート'!$D$25:$D$1024,"&lt;&gt;"&amp;"入学しなかった",'発達障害（診断書なし・配慮あり）情報入力シート'!$D$25:$D$1024,"&lt;&gt;"&amp;"")&gt;0,1,0)</f>
        <v>0</v>
      </c>
      <c r="R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R$731,'発達障害（診断書なし・配慮あり）情報入力シート'!$G$25:$G$1024,R$732,'発達障害（診断書なし・配慮あり）情報入力シート'!$D$25:$D$1024,"&lt;&gt;"&amp;"入学しなかった",'発達障害（診断書なし・配慮あり）情報入力シート'!$D$25:$D$1024,"&lt;&gt;"&amp;"")&gt;0,1,0)</f>
        <v>0</v>
      </c>
      <c r="S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S$731,'発達障害（診断書なし・配慮あり）情報入力シート'!$G$25:$G$1024,S$732,'発達障害（診断書なし・配慮あり）情報入力シート'!$D$25:$D$1024,"&lt;&gt;"&amp;"入学しなかった",'発達障害（診断書なし・配慮あり）情報入力シート'!$D$25:$D$1024,"&lt;&gt;"&amp;"")&gt;0,1,0)</f>
        <v>0</v>
      </c>
      <c r="T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T$731,'発達障害（診断書なし・配慮あり）情報入力シート'!$G$25:$G$1024,T$732,'発達障害（診断書なし・配慮あり）情報入力シート'!$D$25:$D$1024,"&lt;&gt;"&amp;"入学しなかった",'発達障害（診断書なし・配慮あり）情報入力シート'!$D$25:$D$1024,"&lt;&gt;"&amp;"")&gt;0,1,0)</f>
        <v>0</v>
      </c>
      <c r="U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Y$731,'発達障害（診断書なし・配慮あり）情報入力シート'!$G$25:$G$1024,Y$732,'発達障害（診断書なし・配慮あり）情報入力シート'!$D$25:$D$1024,"&lt;&gt;"&amp;"入学しなかった",'発達障害（診断書なし・配慮あり）情報入力シート'!$D$25:$D$1024,"&lt;&gt;"&amp;"")&gt;0,1,0)</f>
        <v>0</v>
      </c>
      <c r="Z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Z$731,'発達障害（診断書なし・配慮あり）情報入力シート'!$G$25:$G$1024,Z$732,'発達障害（診断書なし・配慮あり）情報入力シート'!$D$25:$D$1024,"&lt;&gt;"&amp;"入学しなかった",'発達障害（診断書なし・配慮あり）情報入力シート'!$D$25:$D$1024,"&lt;&gt;"&amp;"")&gt;0,1,0)</f>
        <v>0</v>
      </c>
      <c r="AA606" s="996">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AA$731,'発達障害（診断書なし・配慮あり）情報入力シート'!$G$25:$G$1024,AA$732,'発達障害（診断書なし・配慮あり）情報入力シート'!$D$25:$D$1024,"&lt;&gt;"&amp;"入学しなかった",'発達障害（診断書なし・配慮あり）情報入力シート'!$D$25:$D$1024,"&lt;&gt;"&amp;"")&gt;0,1,0)</f>
        <v>0</v>
      </c>
      <c r="AB606" s="99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AB$731,'発達障害（診断書なし・配慮あり）情報入力シート'!$G$25:$G$1024,AB$732,'発達障害（診断書なし・配慮あり）情報入力シート'!$D$25:$D$1024,"&lt;&gt;"&amp;"入学しなかった",'発達障害（診断書なし・配慮あり）情報入力シート'!$D$25:$D$1024,"&lt;&gt;"&amp;"")&gt;0,1,0)</f>
        <v>0</v>
      </c>
      <c r="AC606" s="926"/>
    </row>
    <row r="607" spans="1:39" ht="23.25" customHeight="1" x14ac:dyDescent="0.4">
      <c r="A607" s="1984" t="s">
        <v>585</v>
      </c>
      <c r="B607" s="1984"/>
      <c r="C607" s="1984"/>
      <c r="D607" s="1984"/>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D607" s="928"/>
      <c r="AE607" s="44"/>
      <c r="AF607" s="44"/>
      <c r="AG607" s="44"/>
      <c r="AH607" s="44"/>
      <c r="AI607" s="44"/>
      <c r="AJ607" s="44"/>
      <c r="AK607" s="44"/>
      <c r="AL607" s="44"/>
      <c r="AM607" s="44"/>
    </row>
    <row r="608" spans="1:39" ht="24.75" customHeight="1" x14ac:dyDescent="0.4">
      <c r="A608" s="37" t="s">
        <v>581</v>
      </c>
      <c r="B608" s="155"/>
      <c r="C608" s="155"/>
      <c r="D608" s="155"/>
      <c r="E608" s="155"/>
      <c r="F608" s="155"/>
      <c r="G608" s="155"/>
      <c r="H608" s="155"/>
      <c r="I608" s="155"/>
      <c r="J608" s="155"/>
      <c r="K608" s="155"/>
      <c r="S608" s="155"/>
      <c r="T608" s="155"/>
      <c r="U608" s="155"/>
      <c r="V608" s="155"/>
      <c r="W608" s="155"/>
      <c r="X608" s="155"/>
      <c r="Y608" s="155"/>
      <c r="Z608" s="155"/>
      <c r="AA608" s="155"/>
      <c r="AB608" s="155"/>
      <c r="AD608" s="928"/>
      <c r="AE608" s="44"/>
      <c r="AF608" s="44"/>
      <c r="AG608" s="44"/>
      <c r="AH608" s="44"/>
      <c r="AI608" s="44"/>
      <c r="AJ608" s="44"/>
      <c r="AK608" s="44"/>
      <c r="AL608" s="44"/>
      <c r="AM608" s="44"/>
    </row>
    <row r="609" spans="1:29" s="37" customFormat="1" ht="6" customHeight="1" thickBot="1" x14ac:dyDescent="0.45">
      <c r="A609" s="1195"/>
      <c r="B609" s="1196"/>
      <c r="C609" s="319"/>
      <c r="D609" s="319"/>
      <c r="E609" s="1003"/>
      <c r="F609" s="1003"/>
      <c r="G609" s="1003"/>
      <c r="H609" s="1003"/>
      <c r="I609" s="1003"/>
      <c r="J609" s="1003"/>
      <c r="K609" s="1003"/>
      <c r="L609" s="1003"/>
      <c r="M609" s="1003"/>
      <c r="N609" s="1003"/>
      <c r="O609" s="1003"/>
      <c r="P609" s="1004"/>
      <c r="Q609" s="1004"/>
      <c r="R609" s="1004"/>
      <c r="S609" s="1004"/>
      <c r="T609" s="1004"/>
      <c r="U609" s="1004"/>
      <c r="V609" s="1004"/>
      <c r="W609" s="1004"/>
      <c r="X609" s="1004"/>
      <c r="Y609" s="1004"/>
      <c r="Z609" s="1004"/>
      <c r="AA609" s="1004"/>
      <c r="AB609" s="1004"/>
      <c r="AC609" s="926"/>
    </row>
    <row r="610" spans="1:29" s="37" customFormat="1" ht="13.7" customHeight="1" thickBot="1" x14ac:dyDescent="0.45">
      <c r="A610" s="1197" t="s">
        <v>498</v>
      </c>
      <c r="B610" s="1990" t="s">
        <v>409</v>
      </c>
      <c r="C610" s="1318"/>
      <c r="D610" s="1198" t="s">
        <v>582</v>
      </c>
      <c r="E610" s="1991" t="s">
        <v>583</v>
      </c>
      <c r="F610" s="1991"/>
      <c r="G610" s="1991"/>
      <c r="H610" s="1991"/>
      <c r="I610" s="1991"/>
      <c r="J610" s="1991"/>
      <c r="K610" s="1991"/>
      <c r="L610" s="1991"/>
      <c r="M610" s="1991"/>
      <c r="N610" s="1991"/>
      <c r="O610" s="1991"/>
      <c r="P610" s="1991"/>
      <c r="Q610" s="1991"/>
      <c r="R610" s="1991"/>
      <c r="S610" s="1991"/>
      <c r="T610" s="1991"/>
      <c r="U610" s="1991"/>
      <c r="V610" s="1991"/>
      <c r="W610" s="1991"/>
      <c r="X610" s="1991"/>
      <c r="Y610" s="1991"/>
      <c r="Z610" s="1991"/>
      <c r="AA610" s="1991"/>
      <c r="AB610" s="1992"/>
      <c r="AC610" s="926"/>
    </row>
    <row r="611" spans="1:29" s="37" customFormat="1" ht="13.7" customHeight="1" x14ac:dyDescent="0.4">
      <c r="A611" s="190">
        <v>1</v>
      </c>
      <c r="B611" s="1301" t="str">
        <f>IF('※集計※発達障害（診断書無・配慮有）情報入力シート'!G25="","",INDEX('発達障害（診断書なし・配慮あり）情報入力シート'!E:E,'※集計※発達障害（診断書無・配慮有）情報入力シート'!G25,1))</f>
        <v/>
      </c>
      <c r="C611" s="1301"/>
      <c r="D611" s="191" t="str">
        <f>IF('※集計※発達障害（診断書無・配慮有）情報入力シート'!G25="","",INDEX('発達障害（診断書なし・配慮あり）情報入力シート'!G:G,'※集計※発達障害（診断書無・配慮有）情報入力シート'!G25,1))</f>
        <v/>
      </c>
      <c r="E611" s="1989" t="str">
        <f>IF('※集計※発達障害（診断書無・配慮有）情報入力シート'!G25="","",INDEX('発達障害（診断書なし・配慮あり）情報入力シート'!BS:BS,'※集計※発達障害（診断書無・配慮有）情報入力シート'!G25,1))</f>
        <v/>
      </c>
      <c r="F611" s="1989"/>
      <c r="G611" s="1989"/>
      <c r="H611" s="1989"/>
      <c r="I611" s="1989"/>
      <c r="J611" s="1989"/>
      <c r="K611" s="1989"/>
      <c r="L611" s="1989"/>
      <c r="M611" s="1989"/>
      <c r="N611" s="1989"/>
      <c r="O611" s="1989"/>
      <c r="P611" s="1989"/>
      <c r="Q611" s="1989"/>
      <c r="R611" s="1989"/>
      <c r="S611" s="1989"/>
      <c r="T611" s="1989"/>
      <c r="U611" s="1989"/>
      <c r="V611" s="1989"/>
      <c r="W611" s="1989"/>
      <c r="X611" s="1989"/>
      <c r="Y611" s="1989"/>
      <c r="Z611" s="1989"/>
      <c r="AA611" s="1989"/>
      <c r="AB611" s="1989"/>
      <c r="AC611" s="926"/>
    </row>
    <row r="612" spans="1:29" s="37" customFormat="1" ht="13.7" customHeight="1" x14ac:dyDescent="0.4">
      <c r="A612" s="190">
        <v>2</v>
      </c>
      <c r="B612" s="1297" t="str">
        <f>IF('※集計※発達障害（診断書無・配慮有）情報入力シート'!G26="","",INDEX('発達障害（診断書なし・配慮あり）情報入力シート'!E:E,'※集計※発達障害（診断書無・配慮有）情報入力シート'!G26,1))</f>
        <v/>
      </c>
      <c r="C612" s="1297"/>
      <c r="D612" s="192" t="str">
        <f>IF('※集計※発達障害（診断書無・配慮有）情報入力シート'!G26="","",INDEX('発達障害（診断書なし・配慮あり）情報入力シート'!G:G,'※集計※発達障害（診断書無・配慮有）情報入力シート'!G26,1))</f>
        <v/>
      </c>
      <c r="E612" s="1981" t="str">
        <f>IF('※集計※発達障害（診断書無・配慮有）情報入力シート'!G26="","",INDEX('発達障害（診断書なし・配慮あり）情報入力シート'!BS:BS,'※集計※発達障害（診断書無・配慮有）情報入力シート'!G26,1))</f>
        <v/>
      </c>
      <c r="F612" s="1981"/>
      <c r="G612" s="1981"/>
      <c r="H612" s="1981"/>
      <c r="I612" s="1981"/>
      <c r="J612" s="1981"/>
      <c r="K612" s="1981"/>
      <c r="L612" s="1981"/>
      <c r="M612" s="1981"/>
      <c r="N612" s="1981"/>
      <c r="O612" s="1981"/>
      <c r="P612" s="1981"/>
      <c r="Q612" s="1981"/>
      <c r="R612" s="1981"/>
      <c r="S612" s="1981"/>
      <c r="T612" s="1981"/>
      <c r="U612" s="1981"/>
      <c r="V612" s="1981"/>
      <c r="W612" s="1981"/>
      <c r="X612" s="1981"/>
      <c r="Y612" s="1981"/>
      <c r="Z612" s="1981"/>
      <c r="AA612" s="1981"/>
      <c r="AB612" s="1981"/>
      <c r="AC612" s="926"/>
    </row>
    <row r="613" spans="1:29" s="37" customFormat="1" ht="13.7" customHeight="1" x14ac:dyDescent="0.4">
      <c r="A613" s="190">
        <v>3</v>
      </c>
      <c r="B613" s="1297" t="str">
        <f>IF('※集計※発達障害（診断書無・配慮有）情報入力シート'!G27="","",INDEX('発達障害（診断書なし・配慮あり）情報入力シート'!E:E,'※集計※発達障害（診断書無・配慮有）情報入力シート'!G27,1))</f>
        <v/>
      </c>
      <c r="C613" s="1297"/>
      <c r="D613" s="192" t="str">
        <f>IF('※集計※発達障害（診断書無・配慮有）情報入力シート'!G27="","",INDEX('発達障害（診断書なし・配慮あり）情報入力シート'!G:G,'※集計※発達障害（診断書無・配慮有）情報入力シート'!G27,1))</f>
        <v/>
      </c>
      <c r="E613" s="1981" t="str">
        <f>IF('※集計※発達障害（診断書無・配慮有）情報入力シート'!G27="","",INDEX('発達障害（診断書なし・配慮あり）情報入力シート'!BS:BS,'※集計※発達障害（診断書無・配慮有）情報入力シート'!G27,1))</f>
        <v/>
      </c>
      <c r="F613" s="1981"/>
      <c r="G613" s="1981"/>
      <c r="H613" s="1981"/>
      <c r="I613" s="1981"/>
      <c r="J613" s="1981"/>
      <c r="K613" s="1981"/>
      <c r="L613" s="1981"/>
      <c r="M613" s="1981"/>
      <c r="N613" s="1981"/>
      <c r="O613" s="1981"/>
      <c r="P613" s="1981"/>
      <c r="Q613" s="1981"/>
      <c r="R613" s="1981"/>
      <c r="S613" s="1981"/>
      <c r="T613" s="1981"/>
      <c r="U613" s="1981"/>
      <c r="V613" s="1981"/>
      <c r="W613" s="1981"/>
      <c r="X613" s="1981"/>
      <c r="Y613" s="1981"/>
      <c r="Z613" s="1981"/>
      <c r="AA613" s="1981"/>
      <c r="AB613" s="1981"/>
      <c r="AC613" s="926"/>
    </row>
    <row r="614" spans="1:29" s="37" customFormat="1" ht="13.7" customHeight="1" x14ac:dyDescent="0.4">
      <c r="A614" s="190">
        <v>4</v>
      </c>
      <c r="B614" s="1297" t="str">
        <f>IF('※集計※発達障害（診断書無・配慮有）情報入力シート'!G28="","",INDEX('発達障害（診断書なし・配慮あり）情報入力シート'!E:E,'※集計※発達障害（診断書無・配慮有）情報入力シート'!G28,1))</f>
        <v/>
      </c>
      <c r="C614" s="1297"/>
      <c r="D614" s="192" t="str">
        <f>IF('※集計※発達障害（診断書無・配慮有）情報入力シート'!G28="","",INDEX('発達障害（診断書なし・配慮あり）情報入力シート'!G:G,'※集計※発達障害（診断書無・配慮有）情報入力シート'!G28,1))</f>
        <v/>
      </c>
      <c r="E614" s="1981" t="str">
        <f>IF('※集計※発達障害（診断書無・配慮有）情報入力シート'!G28="","",INDEX('発達障害（診断書なし・配慮あり）情報入力シート'!BS:BS,'※集計※発達障害（診断書無・配慮有）情報入力シート'!G28,1))</f>
        <v/>
      </c>
      <c r="F614" s="1981"/>
      <c r="G614" s="1981"/>
      <c r="H614" s="1981"/>
      <c r="I614" s="1981"/>
      <c r="J614" s="1981"/>
      <c r="K614" s="1981"/>
      <c r="L614" s="1981"/>
      <c r="M614" s="1981"/>
      <c r="N614" s="1981"/>
      <c r="O614" s="1981"/>
      <c r="P614" s="1981"/>
      <c r="Q614" s="1981"/>
      <c r="R614" s="1981"/>
      <c r="S614" s="1981"/>
      <c r="T614" s="1981"/>
      <c r="U614" s="1981"/>
      <c r="V614" s="1981"/>
      <c r="W614" s="1981"/>
      <c r="X614" s="1981"/>
      <c r="Y614" s="1981"/>
      <c r="Z614" s="1981"/>
      <c r="AA614" s="1981"/>
      <c r="AB614" s="1981"/>
      <c r="AC614" s="926"/>
    </row>
    <row r="615" spans="1:29" s="37" customFormat="1" ht="13.7" customHeight="1" x14ac:dyDescent="0.4">
      <c r="A615" s="190">
        <v>5</v>
      </c>
      <c r="B615" s="1297" t="str">
        <f>IF('※集計※発達障害（診断書無・配慮有）情報入力シート'!G29="","",INDEX('発達障害（診断書なし・配慮あり）情報入力シート'!E:E,'※集計※発達障害（診断書無・配慮有）情報入力シート'!G29,1))</f>
        <v/>
      </c>
      <c r="C615" s="1297"/>
      <c r="D615" s="192" t="str">
        <f>IF('※集計※発達障害（診断書無・配慮有）情報入力シート'!G29="","",INDEX('発達障害（診断書なし・配慮あり）情報入力シート'!G:G,'※集計※発達障害（診断書無・配慮有）情報入力シート'!G29,1))</f>
        <v/>
      </c>
      <c r="E615" s="1981" t="str">
        <f>IF('※集計※発達障害（診断書無・配慮有）情報入力シート'!G29="","",INDEX('発達障害（診断書なし・配慮あり）情報入力シート'!BS:BS,'※集計※発達障害（診断書無・配慮有）情報入力シート'!G29,1))</f>
        <v/>
      </c>
      <c r="F615" s="1981"/>
      <c r="G615" s="1981"/>
      <c r="H615" s="1981"/>
      <c r="I615" s="1981"/>
      <c r="J615" s="1981"/>
      <c r="K615" s="1981"/>
      <c r="L615" s="1981"/>
      <c r="M615" s="1981"/>
      <c r="N615" s="1981"/>
      <c r="O615" s="1981"/>
      <c r="P615" s="1981"/>
      <c r="Q615" s="1981"/>
      <c r="R615" s="1981"/>
      <c r="S615" s="1981"/>
      <c r="T615" s="1981"/>
      <c r="U615" s="1981"/>
      <c r="V615" s="1981"/>
      <c r="W615" s="1981"/>
      <c r="X615" s="1981"/>
      <c r="Y615" s="1981"/>
      <c r="Z615" s="1981"/>
      <c r="AA615" s="1981"/>
      <c r="AB615" s="1981"/>
      <c r="AC615" s="926"/>
    </row>
    <row r="616" spans="1:29" s="37" customFormat="1" ht="13.7" customHeight="1" x14ac:dyDescent="0.4">
      <c r="A616" s="190">
        <v>6</v>
      </c>
      <c r="B616" s="1297" t="str">
        <f>IF('※集計※発達障害（診断書無・配慮有）情報入力シート'!G30="","",INDEX('発達障害（診断書なし・配慮あり）情報入力シート'!E:E,'※集計※発達障害（診断書無・配慮有）情報入力シート'!G30,1))</f>
        <v/>
      </c>
      <c r="C616" s="1297"/>
      <c r="D616" s="192" t="str">
        <f>IF('※集計※発達障害（診断書無・配慮有）情報入力シート'!G30="","",INDEX('発達障害（診断書なし・配慮あり）情報入力シート'!G:G,'※集計※発達障害（診断書無・配慮有）情報入力シート'!G30,1))</f>
        <v/>
      </c>
      <c r="E616" s="1981" t="str">
        <f>IF('※集計※発達障害（診断書無・配慮有）情報入力シート'!G30="","",INDEX('発達障害（診断書なし・配慮あり）情報入力シート'!BS:BS,'※集計※発達障害（診断書無・配慮有）情報入力シート'!G30,1))</f>
        <v/>
      </c>
      <c r="F616" s="1981"/>
      <c r="G616" s="1981"/>
      <c r="H616" s="1981"/>
      <c r="I616" s="1981"/>
      <c r="J616" s="1981"/>
      <c r="K616" s="1981"/>
      <c r="L616" s="1981"/>
      <c r="M616" s="1981"/>
      <c r="N616" s="1981"/>
      <c r="O616" s="1981"/>
      <c r="P616" s="1981"/>
      <c r="Q616" s="1981"/>
      <c r="R616" s="1981"/>
      <c r="S616" s="1981"/>
      <c r="T616" s="1981"/>
      <c r="U616" s="1981"/>
      <c r="V616" s="1981"/>
      <c r="W616" s="1981"/>
      <c r="X616" s="1981"/>
      <c r="Y616" s="1981"/>
      <c r="Z616" s="1981"/>
      <c r="AA616" s="1981"/>
      <c r="AB616" s="1981"/>
      <c r="AC616" s="926"/>
    </row>
    <row r="617" spans="1:29" s="37" customFormat="1" ht="13.7" customHeight="1" x14ac:dyDescent="0.4">
      <c r="A617" s="190">
        <v>7</v>
      </c>
      <c r="B617" s="1297" t="str">
        <f>IF('※集計※発達障害（診断書無・配慮有）情報入力シート'!G31="","",INDEX('発達障害（診断書なし・配慮あり）情報入力シート'!E:E,'※集計※発達障害（診断書無・配慮有）情報入力シート'!G31,1))</f>
        <v/>
      </c>
      <c r="C617" s="1297"/>
      <c r="D617" s="192" t="str">
        <f>IF('※集計※発達障害（診断書無・配慮有）情報入力シート'!G31="","",INDEX('発達障害（診断書なし・配慮あり）情報入力シート'!G:G,'※集計※発達障害（診断書無・配慮有）情報入力シート'!G31,1))</f>
        <v/>
      </c>
      <c r="E617" s="1981" t="str">
        <f>IF('※集計※発達障害（診断書無・配慮有）情報入力シート'!G31="","",INDEX('発達障害（診断書なし・配慮あり）情報入力シート'!BS:BS,'※集計※発達障害（診断書無・配慮有）情報入力シート'!G31,1))</f>
        <v/>
      </c>
      <c r="F617" s="1981"/>
      <c r="G617" s="1981"/>
      <c r="H617" s="1981"/>
      <c r="I617" s="1981"/>
      <c r="J617" s="1981"/>
      <c r="K617" s="1981"/>
      <c r="L617" s="1981"/>
      <c r="M617" s="1981"/>
      <c r="N617" s="1981"/>
      <c r="O617" s="1981"/>
      <c r="P617" s="1981"/>
      <c r="Q617" s="1981"/>
      <c r="R617" s="1981"/>
      <c r="S617" s="1981"/>
      <c r="T617" s="1981"/>
      <c r="U617" s="1981"/>
      <c r="V617" s="1981"/>
      <c r="W617" s="1981"/>
      <c r="X617" s="1981"/>
      <c r="Y617" s="1981"/>
      <c r="Z617" s="1981"/>
      <c r="AA617" s="1981"/>
      <c r="AB617" s="1981"/>
      <c r="AC617" s="926"/>
    </row>
    <row r="618" spans="1:29" s="37" customFormat="1" ht="13.7" customHeight="1" x14ac:dyDescent="0.4">
      <c r="A618" s="190">
        <v>8</v>
      </c>
      <c r="B618" s="1297" t="str">
        <f>IF('※集計※発達障害（診断書無・配慮有）情報入力シート'!G32="","",INDEX('発達障害（診断書なし・配慮あり）情報入力シート'!E:E,'※集計※発達障害（診断書無・配慮有）情報入力シート'!G32,1))</f>
        <v/>
      </c>
      <c r="C618" s="1297"/>
      <c r="D618" s="192" t="str">
        <f>IF('※集計※発達障害（診断書無・配慮有）情報入力シート'!G32="","",INDEX('発達障害（診断書なし・配慮あり）情報入力シート'!G:G,'※集計※発達障害（診断書無・配慮有）情報入力シート'!G32,1))</f>
        <v/>
      </c>
      <c r="E618" s="1981" t="str">
        <f>IF('※集計※発達障害（診断書無・配慮有）情報入力シート'!G32="","",INDEX('発達障害（診断書なし・配慮あり）情報入力シート'!BS:BS,'※集計※発達障害（診断書無・配慮有）情報入力シート'!G32,1))</f>
        <v/>
      </c>
      <c r="F618" s="1981"/>
      <c r="G618" s="1981"/>
      <c r="H618" s="1981"/>
      <c r="I618" s="1981"/>
      <c r="J618" s="1981"/>
      <c r="K618" s="1981"/>
      <c r="L618" s="1981"/>
      <c r="M618" s="1981"/>
      <c r="N618" s="1981"/>
      <c r="O618" s="1981"/>
      <c r="P618" s="1981"/>
      <c r="Q618" s="1981"/>
      <c r="R618" s="1981"/>
      <c r="S618" s="1981"/>
      <c r="T618" s="1981"/>
      <c r="U618" s="1981"/>
      <c r="V618" s="1981"/>
      <c r="W618" s="1981"/>
      <c r="X618" s="1981"/>
      <c r="Y618" s="1981"/>
      <c r="Z618" s="1981"/>
      <c r="AA618" s="1981"/>
      <c r="AB618" s="1981"/>
      <c r="AC618" s="926"/>
    </row>
    <row r="619" spans="1:29" s="37" customFormat="1" ht="13.7" customHeight="1" x14ac:dyDescent="0.4">
      <c r="A619" s="190">
        <v>9</v>
      </c>
      <c r="B619" s="1297" t="str">
        <f>IF('※集計※発達障害（診断書無・配慮有）情報入力シート'!G33="","",INDEX('発達障害（診断書なし・配慮あり）情報入力シート'!E:E,'※集計※発達障害（診断書無・配慮有）情報入力シート'!G33,1))</f>
        <v/>
      </c>
      <c r="C619" s="1297"/>
      <c r="D619" s="192" t="str">
        <f>IF('※集計※発達障害（診断書無・配慮有）情報入力シート'!G33="","",INDEX('発達障害（診断書なし・配慮あり）情報入力シート'!G:G,'※集計※発達障害（診断書無・配慮有）情報入力シート'!G33,1))</f>
        <v/>
      </c>
      <c r="E619" s="1981" t="str">
        <f>IF('※集計※発達障害（診断書無・配慮有）情報入力シート'!G33="","",INDEX('発達障害（診断書なし・配慮あり）情報入力シート'!BS:BS,'※集計※発達障害（診断書無・配慮有）情報入力シート'!G33,1))</f>
        <v/>
      </c>
      <c r="F619" s="1981"/>
      <c r="G619" s="1981"/>
      <c r="H619" s="1981"/>
      <c r="I619" s="1981"/>
      <c r="J619" s="1981"/>
      <c r="K619" s="1981"/>
      <c r="L619" s="1981"/>
      <c r="M619" s="1981"/>
      <c r="N619" s="1981"/>
      <c r="O619" s="1981"/>
      <c r="P619" s="1981"/>
      <c r="Q619" s="1981"/>
      <c r="R619" s="1981"/>
      <c r="S619" s="1981"/>
      <c r="T619" s="1981"/>
      <c r="U619" s="1981"/>
      <c r="V619" s="1981"/>
      <c r="W619" s="1981"/>
      <c r="X619" s="1981"/>
      <c r="Y619" s="1981"/>
      <c r="Z619" s="1981"/>
      <c r="AA619" s="1981"/>
      <c r="AB619" s="1981"/>
      <c r="AC619" s="926"/>
    </row>
    <row r="620" spans="1:29" s="37" customFormat="1" ht="13.7" customHeight="1" x14ac:dyDescent="0.4">
      <c r="A620" s="190">
        <v>10</v>
      </c>
      <c r="B620" s="1297" t="str">
        <f>IF('※集計※発達障害（診断書無・配慮有）情報入力シート'!G34="","",INDEX('発達障害（診断書なし・配慮あり）情報入力シート'!E:E,'※集計※発達障害（診断書無・配慮有）情報入力シート'!G34,1))</f>
        <v/>
      </c>
      <c r="C620" s="1297"/>
      <c r="D620" s="192" t="str">
        <f>IF('※集計※発達障害（診断書無・配慮有）情報入力シート'!G34="","",INDEX('発達障害（診断書なし・配慮あり）情報入力シート'!G:G,'※集計※発達障害（診断書無・配慮有）情報入力シート'!G34,1))</f>
        <v/>
      </c>
      <c r="E620" s="1981" t="str">
        <f>IF('※集計※発達障害（診断書無・配慮有）情報入力シート'!G34="","",INDEX('発達障害（診断書なし・配慮あり）情報入力シート'!BS:BS,'※集計※発達障害（診断書無・配慮有）情報入力シート'!G34,1))</f>
        <v/>
      </c>
      <c r="F620" s="1981"/>
      <c r="G620" s="1981"/>
      <c r="H620" s="1981"/>
      <c r="I620" s="1981"/>
      <c r="J620" s="1981"/>
      <c r="K620" s="1981"/>
      <c r="L620" s="1981"/>
      <c r="M620" s="1981"/>
      <c r="N620" s="1981"/>
      <c r="O620" s="1981"/>
      <c r="P620" s="1981"/>
      <c r="Q620" s="1981"/>
      <c r="R620" s="1981"/>
      <c r="S620" s="1981"/>
      <c r="T620" s="1981"/>
      <c r="U620" s="1981"/>
      <c r="V620" s="1981"/>
      <c r="W620" s="1981"/>
      <c r="X620" s="1981"/>
      <c r="Y620" s="1981"/>
      <c r="Z620" s="1981"/>
      <c r="AA620" s="1981"/>
      <c r="AB620" s="1981"/>
      <c r="AC620" s="926"/>
    </row>
    <row r="621" spans="1:29" s="37" customFormat="1" ht="13.7" customHeight="1" x14ac:dyDescent="0.4">
      <c r="A621" s="190">
        <v>11</v>
      </c>
      <c r="B621" s="1297" t="str">
        <f>IF('※集計※発達障害（診断書無・配慮有）情報入力シート'!G35="","",INDEX('発達障害（診断書なし・配慮あり）情報入力シート'!E:E,'※集計※発達障害（診断書無・配慮有）情報入力シート'!G35,1))</f>
        <v/>
      </c>
      <c r="C621" s="1297"/>
      <c r="D621" s="192" t="str">
        <f>IF('※集計※発達障害（診断書無・配慮有）情報入力シート'!G35="","",INDEX('発達障害（診断書なし・配慮あり）情報入力シート'!G:G,'※集計※発達障害（診断書無・配慮有）情報入力シート'!G35,1))</f>
        <v/>
      </c>
      <c r="E621" s="1981" t="str">
        <f>IF('※集計※発達障害（診断書無・配慮有）情報入力シート'!G35="","",INDEX('発達障害（診断書なし・配慮あり）情報入力シート'!BS:BS,'※集計※発達障害（診断書無・配慮有）情報入力シート'!G35,1))</f>
        <v/>
      </c>
      <c r="F621" s="1981"/>
      <c r="G621" s="1981"/>
      <c r="H621" s="1981"/>
      <c r="I621" s="1981"/>
      <c r="J621" s="1981"/>
      <c r="K621" s="1981"/>
      <c r="L621" s="1981"/>
      <c r="M621" s="1981"/>
      <c r="N621" s="1981"/>
      <c r="O621" s="1981"/>
      <c r="P621" s="1981"/>
      <c r="Q621" s="1981"/>
      <c r="R621" s="1981"/>
      <c r="S621" s="1981"/>
      <c r="T621" s="1981"/>
      <c r="U621" s="1981"/>
      <c r="V621" s="1981"/>
      <c r="W621" s="1981"/>
      <c r="X621" s="1981"/>
      <c r="Y621" s="1981"/>
      <c r="Z621" s="1981"/>
      <c r="AA621" s="1981"/>
      <c r="AB621" s="1981"/>
      <c r="AC621" s="926"/>
    </row>
    <row r="622" spans="1:29" s="37" customFormat="1" ht="13.7" customHeight="1" x14ac:dyDescent="0.4">
      <c r="A622" s="190">
        <v>12</v>
      </c>
      <c r="B622" s="1297" t="str">
        <f>IF('※集計※発達障害（診断書無・配慮有）情報入力シート'!G36="","",INDEX('発達障害（診断書なし・配慮あり）情報入力シート'!E:E,'※集計※発達障害（診断書無・配慮有）情報入力シート'!G36,1))</f>
        <v/>
      </c>
      <c r="C622" s="1297"/>
      <c r="D622" s="192" t="str">
        <f>IF('※集計※発達障害（診断書無・配慮有）情報入力シート'!G36="","",INDEX('発達障害（診断書なし・配慮あり）情報入力シート'!G:G,'※集計※発達障害（診断書無・配慮有）情報入力シート'!G36,1))</f>
        <v/>
      </c>
      <c r="E622" s="1981" t="str">
        <f>IF('※集計※発達障害（診断書無・配慮有）情報入力シート'!G36="","",INDEX('発達障害（診断書なし・配慮あり）情報入力シート'!BS:BS,'※集計※発達障害（診断書無・配慮有）情報入力シート'!G36,1))</f>
        <v/>
      </c>
      <c r="F622" s="1981"/>
      <c r="G622" s="1981"/>
      <c r="H622" s="1981"/>
      <c r="I622" s="1981"/>
      <c r="J622" s="1981"/>
      <c r="K622" s="1981"/>
      <c r="L622" s="1981"/>
      <c r="M622" s="1981"/>
      <c r="N622" s="1981"/>
      <c r="O622" s="1981"/>
      <c r="P622" s="1981"/>
      <c r="Q622" s="1981"/>
      <c r="R622" s="1981"/>
      <c r="S622" s="1981"/>
      <c r="T622" s="1981"/>
      <c r="U622" s="1981"/>
      <c r="V622" s="1981"/>
      <c r="W622" s="1981"/>
      <c r="X622" s="1981"/>
      <c r="Y622" s="1981"/>
      <c r="Z622" s="1981"/>
      <c r="AA622" s="1981"/>
      <c r="AB622" s="1981"/>
      <c r="AC622" s="926"/>
    </row>
    <row r="623" spans="1:29" s="37" customFormat="1" ht="13.7" customHeight="1" x14ac:dyDescent="0.4">
      <c r="A623" s="190">
        <v>13</v>
      </c>
      <c r="B623" s="1297" t="str">
        <f>IF('※集計※発達障害（診断書無・配慮有）情報入力シート'!G37="","",INDEX('発達障害（診断書なし・配慮あり）情報入力シート'!E:E,'※集計※発達障害（診断書無・配慮有）情報入力シート'!G37,1))</f>
        <v/>
      </c>
      <c r="C623" s="1297"/>
      <c r="D623" s="192" t="str">
        <f>IF('※集計※発達障害（診断書無・配慮有）情報入力シート'!G37="","",INDEX('発達障害（診断書なし・配慮あり）情報入力シート'!G:G,'※集計※発達障害（診断書無・配慮有）情報入力シート'!G37,1))</f>
        <v/>
      </c>
      <c r="E623" s="1981" t="str">
        <f>IF('※集計※発達障害（診断書無・配慮有）情報入力シート'!G37="","",INDEX('発達障害（診断書なし・配慮あり）情報入力シート'!BS:BS,'※集計※発達障害（診断書無・配慮有）情報入力シート'!G37,1))</f>
        <v/>
      </c>
      <c r="F623" s="1981"/>
      <c r="G623" s="1981"/>
      <c r="H623" s="1981"/>
      <c r="I623" s="1981"/>
      <c r="J623" s="1981"/>
      <c r="K623" s="1981"/>
      <c r="L623" s="1981"/>
      <c r="M623" s="1981"/>
      <c r="N623" s="1981"/>
      <c r="O623" s="1981"/>
      <c r="P623" s="1981"/>
      <c r="Q623" s="1981"/>
      <c r="R623" s="1981"/>
      <c r="S623" s="1981"/>
      <c r="T623" s="1981"/>
      <c r="U623" s="1981"/>
      <c r="V623" s="1981"/>
      <c r="W623" s="1981"/>
      <c r="X623" s="1981"/>
      <c r="Y623" s="1981"/>
      <c r="Z623" s="1981"/>
      <c r="AA623" s="1981"/>
      <c r="AB623" s="1981"/>
      <c r="AC623" s="926"/>
    </row>
    <row r="624" spans="1:29" s="37" customFormat="1" ht="13.7" customHeight="1" x14ac:dyDescent="0.4">
      <c r="A624" s="190">
        <v>14</v>
      </c>
      <c r="B624" s="1297" t="str">
        <f>IF('※集計※発達障害（診断書無・配慮有）情報入力シート'!G38="","",INDEX('発達障害（診断書なし・配慮あり）情報入力シート'!E:E,'※集計※発達障害（診断書無・配慮有）情報入力シート'!G38,1))</f>
        <v/>
      </c>
      <c r="C624" s="1297"/>
      <c r="D624" s="192" t="str">
        <f>IF('※集計※発達障害（診断書無・配慮有）情報入力シート'!G38="","",INDEX('発達障害（診断書なし・配慮あり）情報入力シート'!G:G,'※集計※発達障害（診断書無・配慮有）情報入力シート'!G38,1))</f>
        <v/>
      </c>
      <c r="E624" s="1981" t="str">
        <f>IF('※集計※発達障害（診断書無・配慮有）情報入力シート'!G38="","",INDEX('発達障害（診断書なし・配慮あり）情報入力シート'!BS:BS,'※集計※発達障害（診断書無・配慮有）情報入力シート'!G38,1))</f>
        <v/>
      </c>
      <c r="F624" s="1981"/>
      <c r="G624" s="1981"/>
      <c r="H624" s="1981"/>
      <c r="I624" s="1981"/>
      <c r="J624" s="1981"/>
      <c r="K624" s="1981"/>
      <c r="L624" s="1981"/>
      <c r="M624" s="1981"/>
      <c r="N624" s="1981"/>
      <c r="O624" s="1981"/>
      <c r="P624" s="1981"/>
      <c r="Q624" s="1981"/>
      <c r="R624" s="1981"/>
      <c r="S624" s="1981"/>
      <c r="T624" s="1981"/>
      <c r="U624" s="1981"/>
      <c r="V624" s="1981"/>
      <c r="W624" s="1981"/>
      <c r="X624" s="1981"/>
      <c r="Y624" s="1981"/>
      <c r="Z624" s="1981"/>
      <c r="AA624" s="1981"/>
      <c r="AB624" s="1981"/>
      <c r="AC624" s="926"/>
    </row>
    <row r="625" spans="1:29" s="37" customFormat="1" ht="13.7" customHeight="1" x14ac:dyDescent="0.4">
      <c r="A625" s="190">
        <v>15</v>
      </c>
      <c r="B625" s="1297" t="str">
        <f>IF('※集計※発達障害（診断書無・配慮有）情報入力シート'!G39="","",INDEX('発達障害（診断書なし・配慮あり）情報入力シート'!E:E,'※集計※発達障害（診断書無・配慮有）情報入力シート'!G39,1))</f>
        <v/>
      </c>
      <c r="C625" s="1297"/>
      <c r="D625" s="192" t="str">
        <f>IF('※集計※発達障害（診断書無・配慮有）情報入力シート'!G39="","",INDEX('発達障害（診断書なし・配慮あり）情報入力シート'!G:G,'※集計※発達障害（診断書無・配慮有）情報入力シート'!G39,1))</f>
        <v/>
      </c>
      <c r="E625" s="1981" t="str">
        <f>IF('※集計※発達障害（診断書無・配慮有）情報入力シート'!G39="","",INDEX('発達障害（診断書なし・配慮あり）情報入力シート'!BS:BS,'※集計※発達障害（診断書無・配慮有）情報入力シート'!G39,1))</f>
        <v/>
      </c>
      <c r="F625" s="1981"/>
      <c r="G625" s="1981"/>
      <c r="H625" s="1981"/>
      <c r="I625" s="1981"/>
      <c r="J625" s="1981"/>
      <c r="K625" s="1981"/>
      <c r="L625" s="1981"/>
      <c r="M625" s="1981"/>
      <c r="N625" s="1981"/>
      <c r="O625" s="1981"/>
      <c r="P625" s="1981"/>
      <c r="Q625" s="1981"/>
      <c r="R625" s="1981"/>
      <c r="S625" s="1981"/>
      <c r="T625" s="1981"/>
      <c r="U625" s="1981"/>
      <c r="V625" s="1981"/>
      <c r="W625" s="1981"/>
      <c r="X625" s="1981"/>
      <c r="Y625" s="1981"/>
      <c r="Z625" s="1981"/>
      <c r="AA625" s="1981"/>
      <c r="AB625" s="1981"/>
      <c r="AC625" s="926"/>
    </row>
    <row r="626" spans="1:29" s="37" customFormat="1" ht="13.7" customHeight="1" x14ac:dyDescent="0.4">
      <c r="A626" s="190">
        <v>16</v>
      </c>
      <c r="B626" s="1297" t="str">
        <f>IF('※集計※発達障害（診断書無・配慮有）情報入力シート'!G40="","",INDEX('発達障害（診断書なし・配慮あり）情報入力シート'!E:E,'※集計※発達障害（診断書無・配慮有）情報入力シート'!G40,1))</f>
        <v/>
      </c>
      <c r="C626" s="1297"/>
      <c r="D626" s="192" t="str">
        <f>IF('※集計※発達障害（診断書無・配慮有）情報入力シート'!G40="","",INDEX('発達障害（診断書なし・配慮あり）情報入力シート'!G:G,'※集計※発達障害（診断書無・配慮有）情報入力シート'!G40,1))</f>
        <v/>
      </c>
      <c r="E626" s="1981" t="str">
        <f>IF('※集計※発達障害（診断書無・配慮有）情報入力シート'!G40="","",INDEX('発達障害（診断書なし・配慮あり）情報入力シート'!BS:BS,'※集計※発達障害（診断書無・配慮有）情報入力シート'!G40,1))</f>
        <v/>
      </c>
      <c r="F626" s="1981"/>
      <c r="G626" s="1981"/>
      <c r="H626" s="1981"/>
      <c r="I626" s="1981"/>
      <c r="J626" s="1981"/>
      <c r="K626" s="1981"/>
      <c r="L626" s="1981"/>
      <c r="M626" s="1981"/>
      <c r="N626" s="1981"/>
      <c r="O626" s="1981"/>
      <c r="P626" s="1981"/>
      <c r="Q626" s="1981"/>
      <c r="R626" s="1981"/>
      <c r="S626" s="1981"/>
      <c r="T626" s="1981"/>
      <c r="U626" s="1981"/>
      <c r="V626" s="1981"/>
      <c r="W626" s="1981"/>
      <c r="X626" s="1981"/>
      <c r="Y626" s="1981"/>
      <c r="Z626" s="1981"/>
      <c r="AA626" s="1981"/>
      <c r="AB626" s="1981"/>
      <c r="AC626" s="926"/>
    </row>
    <row r="627" spans="1:29" s="37" customFormat="1" ht="13.7" customHeight="1" x14ac:dyDescent="0.4">
      <c r="A627" s="190">
        <v>17</v>
      </c>
      <c r="B627" s="1297" t="str">
        <f>IF('※集計※発達障害（診断書無・配慮有）情報入力シート'!G41="","",INDEX('発達障害（診断書なし・配慮あり）情報入力シート'!E:E,'※集計※発達障害（診断書無・配慮有）情報入力シート'!G41,1))</f>
        <v/>
      </c>
      <c r="C627" s="1297"/>
      <c r="D627" s="192" t="str">
        <f>IF('※集計※発達障害（診断書無・配慮有）情報入力シート'!G41="","",INDEX('発達障害（診断書なし・配慮あり）情報入力シート'!G:G,'※集計※発達障害（診断書無・配慮有）情報入力シート'!G41,1))</f>
        <v/>
      </c>
      <c r="E627" s="1981" t="str">
        <f>IF('※集計※発達障害（診断書無・配慮有）情報入力シート'!G41="","",INDEX('発達障害（診断書なし・配慮あり）情報入力シート'!BS:BS,'※集計※発達障害（診断書無・配慮有）情報入力シート'!G41,1))</f>
        <v/>
      </c>
      <c r="F627" s="1981"/>
      <c r="G627" s="1981"/>
      <c r="H627" s="1981"/>
      <c r="I627" s="1981"/>
      <c r="J627" s="1981"/>
      <c r="K627" s="1981"/>
      <c r="L627" s="1981"/>
      <c r="M627" s="1981"/>
      <c r="N627" s="1981"/>
      <c r="O627" s="1981"/>
      <c r="P627" s="1981"/>
      <c r="Q627" s="1981"/>
      <c r="R627" s="1981"/>
      <c r="S627" s="1981"/>
      <c r="T627" s="1981"/>
      <c r="U627" s="1981"/>
      <c r="V627" s="1981"/>
      <c r="W627" s="1981"/>
      <c r="X627" s="1981"/>
      <c r="Y627" s="1981"/>
      <c r="Z627" s="1981"/>
      <c r="AA627" s="1981"/>
      <c r="AB627" s="1981"/>
      <c r="AC627" s="926"/>
    </row>
    <row r="628" spans="1:29" s="37" customFormat="1" ht="13.7" customHeight="1" x14ac:dyDescent="0.4">
      <c r="A628" s="190">
        <v>18</v>
      </c>
      <c r="B628" s="1297" t="str">
        <f>IF('※集計※発達障害（診断書無・配慮有）情報入力シート'!G42="","",INDEX('発達障害（診断書なし・配慮あり）情報入力シート'!E:E,'※集計※発達障害（診断書無・配慮有）情報入力シート'!G42,1))</f>
        <v/>
      </c>
      <c r="C628" s="1297"/>
      <c r="D628" s="192" t="str">
        <f>IF('※集計※発達障害（診断書無・配慮有）情報入力シート'!G42="","",INDEX('発達障害（診断書なし・配慮あり）情報入力シート'!G:G,'※集計※発達障害（診断書無・配慮有）情報入力シート'!G42,1))</f>
        <v/>
      </c>
      <c r="E628" s="1981" t="str">
        <f>IF('※集計※発達障害（診断書無・配慮有）情報入力シート'!G42="","",INDEX('発達障害（診断書なし・配慮あり）情報入力シート'!BS:BS,'※集計※発達障害（診断書無・配慮有）情報入力シート'!G42,1))</f>
        <v/>
      </c>
      <c r="F628" s="1981"/>
      <c r="G628" s="1981"/>
      <c r="H628" s="1981"/>
      <c r="I628" s="1981"/>
      <c r="J628" s="1981"/>
      <c r="K628" s="1981"/>
      <c r="L628" s="1981"/>
      <c r="M628" s="1981"/>
      <c r="N628" s="1981"/>
      <c r="O628" s="1981"/>
      <c r="P628" s="1981"/>
      <c r="Q628" s="1981"/>
      <c r="R628" s="1981"/>
      <c r="S628" s="1981"/>
      <c r="T628" s="1981"/>
      <c r="U628" s="1981"/>
      <c r="V628" s="1981"/>
      <c r="W628" s="1981"/>
      <c r="X628" s="1981"/>
      <c r="Y628" s="1981"/>
      <c r="Z628" s="1981"/>
      <c r="AA628" s="1981"/>
      <c r="AB628" s="1981"/>
      <c r="AC628" s="926"/>
    </row>
    <row r="629" spans="1:29" s="37" customFormat="1" ht="13.7" customHeight="1" x14ac:dyDescent="0.4">
      <c r="A629" s="190">
        <v>19</v>
      </c>
      <c r="B629" s="1297" t="str">
        <f>IF('※集計※発達障害（診断書無・配慮有）情報入力シート'!G43="","",INDEX('発達障害（診断書なし・配慮あり）情報入力シート'!E:E,'※集計※発達障害（診断書無・配慮有）情報入力シート'!G43,1))</f>
        <v/>
      </c>
      <c r="C629" s="1297"/>
      <c r="D629" s="192" t="str">
        <f>IF('※集計※発達障害（診断書無・配慮有）情報入力シート'!G43="","",INDEX('発達障害（診断書なし・配慮あり）情報入力シート'!G:G,'※集計※発達障害（診断書無・配慮有）情報入力シート'!G43,1))</f>
        <v/>
      </c>
      <c r="E629" s="1981" t="str">
        <f>IF('※集計※発達障害（診断書無・配慮有）情報入力シート'!G43="","",INDEX('発達障害（診断書なし・配慮あり）情報入力シート'!BS:BS,'※集計※発達障害（診断書無・配慮有）情報入力シート'!G43,1))</f>
        <v/>
      </c>
      <c r="F629" s="1981"/>
      <c r="G629" s="1981"/>
      <c r="H629" s="1981"/>
      <c r="I629" s="1981"/>
      <c r="J629" s="1981"/>
      <c r="K629" s="1981"/>
      <c r="L629" s="1981"/>
      <c r="M629" s="1981"/>
      <c r="N629" s="1981"/>
      <c r="O629" s="1981"/>
      <c r="P629" s="1981"/>
      <c r="Q629" s="1981"/>
      <c r="R629" s="1981"/>
      <c r="S629" s="1981"/>
      <c r="T629" s="1981"/>
      <c r="U629" s="1981"/>
      <c r="V629" s="1981"/>
      <c r="W629" s="1981"/>
      <c r="X629" s="1981"/>
      <c r="Y629" s="1981"/>
      <c r="Z629" s="1981"/>
      <c r="AA629" s="1981"/>
      <c r="AB629" s="1981"/>
      <c r="AC629" s="926"/>
    </row>
    <row r="630" spans="1:29" s="37" customFormat="1" ht="13.7" customHeight="1" x14ac:dyDescent="0.4">
      <c r="A630" s="190">
        <v>20</v>
      </c>
      <c r="B630" s="1297" t="str">
        <f>IF('※集計※発達障害（診断書無・配慮有）情報入力シート'!G44="","",INDEX('発達障害（診断書なし・配慮あり）情報入力シート'!E:E,'※集計※発達障害（診断書無・配慮有）情報入力シート'!G44,1))</f>
        <v/>
      </c>
      <c r="C630" s="1297"/>
      <c r="D630" s="192" t="str">
        <f>IF('※集計※発達障害（診断書無・配慮有）情報入力シート'!G44="","",INDEX('発達障害（診断書なし・配慮あり）情報入力シート'!G:G,'※集計※発達障害（診断書無・配慮有）情報入力シート'!G44,1))</f>
        <v/>
      </c>
      <c r="E630" s="1981" t="str">
        <f>IF('※集計※発達障害（診断書無・配慮有）情報入力シート'!G44="","",INDEX('発達障害（診断書なし・配慮あり）情報入力シート'!BS:BS,'※集計※発達障害（診断書無・配慮有）情報入力シート'!G44,1))</f>
        <v/>
      </c>
      <c r="F630" s="1981"/>
      <c r="G630" s="1981"/>
      <c r="H630" s="1981"/>
      <c r="I630" s="1981"/>
      <c r="J630" s="1981"/>
      <c r="K630" s="1981"/>
      <c r="L630" s="1981"/>
      <c r="M630" s="1981"/>
      <c r="N630" s="1981"/>
      <c r="O630" s="1981"/>
      <c r="P630" s="1981"/>
      <c r="Q630" s="1981"/>
      <c r="R630" s="1981"/>
      <c r="S630" s="1981"/>
      <c r="T630" s="1981"/>
      <c r="U630" s="1981"/>
      <c r="V630" s="1981"/>
      <c r="W630" s="1981"/>
      <c r="X630" s="1981"/>
      <c r="Y630" s="1981"/>
      <c r="Z630" s="1981"/>
      <c r="AA630" s="1981"/>
      <c r="AB630" s="1981"/>
      <c r="AC630" s="926"/>
    </row>
    <row r="631" spans="1:29" s="37" customFormat="1" ht="13.7" customHeight="1" x14ac:dyDescent="0.4">
      <c r="A631" s="190">
        <v>21</v>
      </c>
      <c r="B631" s="1297" t="str">
        <f>IF('※集計※発達障害（診断書無・配慮有）情報入力シート'!G45="","",INDEX('発達障害（診断書なし・配慮あり）情報入力シート'!E:E,'※集計※発達障害（診断書無・配慮有）情報入力シート'!G45,1))</f>
        <v/>
      </c>
      <c r="C631" s="1297"/>
      <c r="D631" s="192" t="str">
        <f>IF('※集計※発達障害（診断書無・配慮有）情報入力シート'!G45="","",INDEX('発達障害（診断書なし・配慮あり）情報入力シート'!G:G,'※集計※発達障害（診断書無・配慮有）情報入力シート'!G45,1))</f>
        <v/>
      </c>
      <c r="E631" s="1981" t="str">
        <f>IF('※集計※発達障害（診断書無・配慮有）情報入力シート'!G45="","",INDEX('発達障害（診断書なし・配慮あり）情報入力シート'!BS:BS,'※集計※発達障害（診断書無・配慮有）情報入力シート'!G45,1))</f>
        <v/>
      </c>
      <c r="F631" s="1981"/>
      <c r="G631" s="1981"/>
      <c r="H631" s="1981"/>
      <c r="I631" s="1981"/>
      <c r="J631" s="1981"/>
      <c r="K631" s="1981"/>
      <c r="L631" s="1981"/>
      <c r="M631" s="1981"/>
      <c r="N631" s="1981"/>
      <c r="O631" s="1981"/>
      <c r="P631" s="1981"/>
      <c r="Q631" s="1981"/>
      <c r="R631" s="1981"/>
      <c r="S631" s="1981"/>
      <c r="T631" s="1981"/>
      <c r="U631" s="1981"/>
      <c r="V631" s="1981"/>
      <c r="W631" s="1981"/>
      <c r="X631" s="1981"/>
      <c r="Y631" s="1981"/>
      <c r="Z631" s="1981"/>
      <c r="AA631" s="1981"/>
      <c r="AB631" s="1981"/>
      <c r="AC631" s="926"/>
    </row>
    <row r="632" spans="1:29" s="37" customFormat="1" ht="13.7" customHeight="1" x14ac:dyDescent="0.4">
      <c r="A632" s="190">
        <v>22</v>
      </c>
      <c r="B632" s="1297" t="str">
        <f>IF('※集計※発達障害（診断書無・配慮有）情報入力シート'!G46="","",INDEX('発達障害（診断書なし・配慮あり）情報入力シート'!E:E,'※集計※発達障害（診断書無・配慮有）情報入力シート'!G46,1))</f>
        <v/>
      </c>
      <c r="C632" s="1297"/>
      <c r="D632" s="192" t="str">
        <f>IF('※集計※発達障害（診断書無・配慮有）情報入力シート'!G46="","",INDEX('発達障害（診断書なし・配慮あり）情報入力シート'!G:G,'※集計※発達障害（診断書無・配慮有）情報入力シート'!G46,1))</f>
        <v/>
      </c>
      <c r="E632" s="1981" t="str">
        <f>IF('※集計※発達障害（診断書無・配慮有）情報入力シート'!G46="","",INDEX('発達障害（診断書なし・配慮あり）情報入力シート'!BS:BS,'※集計※発達障害（診断書無・配慮有）情報入力シート'!G46,1))</f>
        <v/>
      </c>
      <c r="F632" s="1981"/>
      <c r="G632" s="1981"/>
      <c r="H632" s="1981"/>
      <c r="I632" s="1981"/>
      <c r="J632" s="1981"/>
      <c r="K632" s="1981"/>
      <c r="L632" s="1981"/>
      <c r="M632" s="1981"/>
      <c r="N632" s="1981"/>
      <c r="O632" s="1981"/>
      <c r="P632" s="1981"/>
      <c r="Q632" s="1981"/>
      <c r="R632" s="1981"/>
      <c r="S632" s="1981"/>
      <c r="T632" s="1981"/>
      <c r="U632" s="1981"/>
      <c r="V632" s="1981"/>
      <c r="W632" s="1981"/>
      <c r="X632" s="1981"/>
      <c r="Y632" s="1981"/>
      <c r="Z632" s="1981"/>
      <c r="AA632" s="1981"/>
      <c r="AB632" s="1981"/>
      <c r="AC632" s="926"/>
    </row>
    <row r="633" spans="1:29" s="37" customFormat="1" ht="13.7" customHeight="1" x14ac:dyDescent="0.4">
      <c r="A633" s="190">
        <v>23</v>
      </c>
      <c r="B633" s="1297" t="str">
        <f>IF('※集計※発達障害（診断書無・配慮有）情報入力シート'!G47="","",INDEX('発達障害（診断書なし・配慮あり）情報入力シート'!E:E,'※集計※発達障害（診断書無・配慮有）情報入力シート'!G47,1))</f>
        <v/>
      </c>
      <c r="C633" s="1297"/>
      <c r="D633" s="192" t="str">
        <f>IF('※集計※発達障害（診断書無・配慮有）情報入力シート'!G47="","",INDEX('発達障害（診断書なし・配慮あり）情報入力シート'!G:G,'※集計※発達障害（診断書無・配慮有）情報入力シート'!G47,1))</f>
        <v/>
      </c>
      <c r="E633" s="1981" t="str">
        <f>IF('※集計※発達障害（診断書無・配慮有）情報入力シート'!G47="","",INDEX('発達障害（診断書なし・配慮あり）情報入力シート'!BS:BS,'※集計※発達障害（診断書無・配慮有）情報入力シート'!G47,1))</f>
        <v/>
      </c>
      <c r="F633" s="1981"/>
      <c r="G633" s="1981"/>
      <c r="H633" s="1981"/>
      <c r="I633" s="1981"/>
      <c r="J633" s="1981"/>
      <c r="K633" s="1981"/>
      <c r="L633" s="1981"/>
      <c r="M633" s="1981"/>
      <c r="N633" s="1981"/>
      <c r="O633" s="1981"/>
      <c r="P633" s="1981"/>
      <c r="Q633" s="1981"/>
      <c r="R633" s="1981"/>
      <c r="S633" s="1981"/>
      <c r="T633" s="1981"/>
      <c r="U633" s="1981"/>
      <c r="V633" s="1981"/>
      <c r="W633" s="1981"/>
      <c r="X633" s="1981"/>
      <c r="Y633" s="1981"/>
      <c r="Z633" s="1981"/>
      <c r="AA633" s="1981"/>
      <c r="AB633" s="1981"/>
      <c r="AC633" s="926"/>
    </row>
    <row r="634" spans="1:29" s="37" customFormat="1" ht="13.7" customHeight="1" x14ac:dyDescent="0.4">
      <c r="A634" s="190">
        <v>24</v>
      </c>
      <c r="B634" s="1297" t="str">
        <f>IF('※集計※発達障害（診断書無・配慮有）情報入力シート'!G48="","",INDEX('発達障害（診断書なし・配慮あり）情報入力シート'!E:E,'※集計※発達障害（診断書無・配慮有）情報入力シート'!G48,1))</f>
        <v/>
      </c>
      <c r="C634" s="1297"/>
      <c r="D634" s="192" t="str">
        <f>IF('※集計※発達障害（診断書無・配慮有）情報入力シート'!G48="","",INDEX('発達障害（診断書なし・配慮あり）情報入力シート'!G:G,'※集計※発達障害（診断書無・配慮有）情報入力シート'!G48,1))</f>
        <v/>
      </c>
      <c r="E634" s="1981" t="str">
        <f>IF('※集計※発達障害（診断書無・配慮有）情報入力シート'!G48="","",INDEX('発達障害（診断書なし・配慮あり）情報入力シート'!BS:BS,'※集計※発達障害（診断書無・配慮有）情報入力シート'!G48,1))</f>
        <v/>
      </c>
      <c r="F634" s="1981"/>
      <c r="G634" s="1981"/>
      <c r="H634" s="1981"/>
      <c r="I634" s="1981"/>
      <c r="J634" s="1981"/>
      <c r="K634" s="1981"/>
      <c r="L634" s="1981"/>
      <c r="M634" s="1981"/>
      <c r="N634" s="1981"/>
      <c r="O634" s="1981"/>
      <c r="P634" s="1981"/>
      <c r="Q634" s="1981"/>
      <c r="R634" s="1981"/>
      <c r="S634" s="1981"/>
      <c r="T634" s="1981"/>
      <c r="U634" s="1981"/>
      <c r="V634" s="1981"/>
      <c r="W634" s="1981"/>
      <c r="X634" s="1981"/>
      <c r="Y634" s="1981"/>
      <c r="Z634" s="1981"/>
      <c r="AA634" s="1981"/>
      <c r="AB634" s="1981"/>
      <c r="AC634" s="926"/>
    </row>
    <row r="635" spans="1:29" s="37" customFormat="1" ht="13.7" customHeight="1" x14ac:dyDescent="0.4">
      <c r="A635" s="190">
        <v>25</v>
      </c>
      <c r="B635" s="1297" t="str">
        <f>IF('※集計※発達障害（診断書無・配慮有）情報入力シート'!G49="","",INDEX('発達障害（診断書なし・配慮あり）情報入力シート'!E:E,'※集計※発達障害（診断書無・配慮有）情報入力シート'!G49,1))</f>
        <v/>
      </c>
      <c r="C635" s="1297"/>
      <c r="D635" s="192" t="str">
        <f>IF('※集計※発達障害（診断書無・配慮有）情報入力シート'!G49="","",INDEX('発達障害（診断書なし・配慮あり）情報入力シート'!G:G,'※集計※発達障害（診断書無・配慮有）情報入力シート'!G49,1))</f>
        <v/>
      </c>
      <c r="E635" s="1981" t="str">
        <f>IF('※集計※発達障害（診断書無・配慮有）情報入力シート'!G49="","",INDEX('発達障害（診断書なし・配慮あり）情報入力シート'!BS:BS,'※集計※発達障害（診断書無・配慮有）情報入力シート'!G49,1))</f>
        <v/>
      </c>
      <c r="F635" s="1981"/>
      <c r="G635" s="1981"/>
      <c r="H635" s="1981"/>
      <c r="I635" s="1981"/>
      <c r="J635" s="1981"/>
      <c r="K635" s="1981"/>
      <c r="L635" s="1981"/>
      <c r="M635" s="1981"/>
      <c r="N635" s="1981"/>
      <c r="O635" s="1981"/>
      <c r="P635" s="1981"/>
      <c r="Q635" s="1981"/>
      <c r="R635" s="1981"/>
      <c r="S635" s="1981"/>
      <c r="T635" s="1981"/>
      <c r="U635" s="1981"/>
      <c r="V635" s="1981"/>
      <c r="W635" s="1981"/>
      <c r="X635" s="1981"/>
      <c r="Y635" s="1981"/>
      <c r="Z635" s="1981"/>
      <c r="AA635" s="1981"/>
      <c r="AB635" s="1981"/>
      <c r="AC635" s="926"/>
    </row>
    <row r="636" spans="1:29" s="37" customFormat="1" ht="13.7" customHeight="1" x14ac:dyDescent="0.4">
      <c r="A636" s="190">
        <v>26</v>
      </c>
      <c r="B636" s="1297" t="str">
        <f>IF('※集計※発達障害（診断書無・配慮有）情報入力シート'!G50="","",INDEX('発達障害（診断書なし・配慮あり）情報入力シート'!E:E,'※集計※発達障害（診断書無・配慮有）情報入力シート'!G50,1))</f>
        <v/>
      </c>
      <c r="C636" s="1297"/>
      <c r="D636" s="192" t="str">
        <f>IF('※集計※発達障害（診断書無・配慮有）情報入力シート'!G50="","",INDEX('発達障害（診断書なし・配慮あり）情報入力シート'!G:G,'※集計※発達障害（診断書無・配慮有）情報入力シート'!G50,1))</f>
        <v/>
      </c>
      <c r="E636" s="1981" t="str">
        <f>IF('※集計※発達障害（診断書無・配慮有）情報入力シート'!G50="","",INDEX('発達障害（診断書なし・配慮あり）情報入力シート'!BS:BS,'※集計※発達障害（診断書無・配慮有）情報入力シート'!G50,1))</f>
        <v/>
      </c>
      <c r="F636" s="1981"/>
      <c r="G636" s="1981"/>
      <c r="H636" s="1981"/>
      <c r="I636" s="1981"/>
      <c r="J636" s="1981"/>
      <c r="K636" s="1981"/>
      <c r="L636" s="1981"/>
      <c r="M636" s="1981"/>
      <c r="N636" s="1981"/>
      <c r="O636" s="1981"/>
      <c r="P636" s="1981"/>
      <c r="Q636" s="1981"/>
      <c r="R636" s="1981"/>
      <c r="S636" s="1981"/>
      <c r="T636" s="1981"/>
      <c r="U636" s="1981"/>
      <c r="V636" s="1981"/>
      <c r="W636" s="1981"/>
      <c r="X636" s="1981"/>
      <c r="Y636" s="1981"/>
      <c r="Z636" s="1981"/>
      <c r="AA636" s="1981"/>
      <c r="AB636" s="1981"/>
      <c r="AC636" s="926"/>
    </row>
    <row r="637" spans="1:29" s="37" customFormat="1" ht="13.7" customHeight="1" x14ac:dyDescent="0.4">
      <c r="A637" s="190">
        <v>27</v>
      </c>
      <c r="B637" s="1297" t="str">
        <f>IF('※集計※発達障害（診断書無・配慮有）情報入力シート'!G51="","",INDEX('発達障害（診断書なし・配慮あり）情報入力シート'!E:E,'※集計※発達障害（診断書無・配慮有）情報入力シート'!G51,1))</f>
        <v/>
      </c>
      <c r="C637" s="1297"/>
      <c r="D637" s="192" t="str">
        <f>IF('※集計※発達障害（診断書無・配慮有）情報入力シート'!G51="","",INDEX('発達障害（診断書なし・配慮あり）情報入力シート'!G:G,'※集計※発達障害（診断書無・配慮有）情報入力シート'!G51,1))</f>
        <v/>
      </c>
      <c r="E637" s="1981" t="str">
        <f>IF('※集計※発達障害（診断書無・配慮有）情報入力シート'!G51="","",INDEX('発達障害（診断書なし・配慮あり）情報入力シート'!BS:BS,'※集計※発達障害（診断書無・配慮有）情報入力シート'!G51,1))</f>
        <v/>
      </c>
      <c r="F637" s="1981"/>
      <c r="G637" s="1981"/>
      <c r="H637" s="1981"/>
      <c r="I637" s="1981"/>
      <c r="J637" s="1981"/>
      <c r="K637" s="1981"/>
      <c r="L637" s="1981"/>
      <c r="M637" s="1981"/>
      <c r="N637" s="1981"/>
      <c r="O637" s="1981"/>
      <c r="P637" s="1981"/>
      <c r="Q637" s="1981"/>
      <c r="R637" s="1981"/>
      <c r="S637" s="1981"/>
      <c r="T637" s="1981"/>
      <c r="U637" s="1981"/>
      <c r="V637" s="1981"/>
      <c r="W637" s="1981"/>
      <c r="X637" s="1981"/>
      <c r="Y637" s="1981"/>
      <c r="Z637" s="1981"/>
      <c r="AA637" s="1981"/>
      <c r="AB637" s="1981"/>
      <c r="AC637" s="926"/>
    </row>
    <row r="638" spans="1:29" s="37" customFormat="1" ht="13.7" customHeight="1" x14ac:dyDescent="0.4">
      <c r="A638" s="190">
        <v>28</v>
      </c>
      <c r="B638" s="1297" t="str">
        <f>IF('※集計※発達障害（診断書無・配慮有）情報入力シート'!G52="","",INDEX('発達障害（診断書なし・配慮あり）情報入力シート'!E:E,'※集計※発達障害（診断書無・配慮有）情報入力シート'!G52,1))</f>
        <v/>
      </c>
      <c r="C638" s="1297"/>
      <c r="D638" s="192" t="str">
        <f>IF('※集計※発達障害（診断書無・配慮有）情報入力シート'!G52="","",INDEX('発達障害（診断書なし・配慮あり）情報入力シート'!G:G,'※集計※発達障害（診断書無・配慮有）情報入力シート'!G52,1))</f>
        <v/>
      </c>
      <c r="E638" s="1981" t="str">
        <f>IF('※集計※発達障害（診断書無・配慮有）情報入力シート'!G52="","",INDEX('発達障害（診断書なし・配慮あり）情報入力シート'!BS:BS,'※集計※発達障害（診断書無・配慮有）情報入力シート'!G52,1))</f>
        <v/>
      </c>
      <c r="F638" s="1981"/>
      <c r="G638" s="1981"/>
      <c r="H638" s="1981"/>
      <c r="I638" s="1981"/>
      <c r="J638" s="1981"/>
      <c r="K638" s="1981"/>
      <c r="L638" s="1981"/>
      <c r="M638" s="1981"/>
      <c r="N638" s="1981"/>
      <c r="O638" s="1981"/>
      <c r="P638" s="1981"/>
      <c r="Q638" s="1981"/>
      <c r="R638" s="1981"/>
      <c r="S638" s="1981"/>
      <c r="T638" s="1981"/>
      <c r="U638" s="1981"/>
      <c r="V638" s="1981"/>
      <c r="W638" s="1981"/>
      <c r="X638" s="1981"/>
      <c r="Y638" s="1981"/>
      <c r="Z638" s="1981"/>
      <c r="AA638" s="1981"/>
      <c r="AB638" s="1981"/>
      <c r="AC638" s="926"/>
    </row>
    <row r="639" spans="1:29" s="37" customFormat="1" ht="13.7" customHeight="1" x14ac:dyDescent="0.4">
      <c r="A639" s="190">
        <v>29</v>
      </c>
      <c r="B639" s="1297" t="str">
        <f>IF('※集計※発達障害（診断書無・配慮有）情報入力シート'!G53="","",INDEX('発達障害（診断書なし・配慮あり）情報入力シート'!E:E,'※集計※発達障害（診断書無・配慮有）情報入力シート'!G53,1))</f>
        <v/>
      </c>
      <c r="C639" s="1297"/>
      <c r="D639" s="192" t="str">
        <f>IF('※集計※発達障害（診断書無・配慮有）情報入力シート'!G53="","",INDEX('発達障害（診断書なし・配慮あり）情報入力シート'!G:G,'※集計※発達障害（診断書無・配慮有）情報入力シート'!G53,1))</f>
        <v/>
      </c>
      <c r="E639" s="1981" t="str">
        <f>IF('※集計※発達障害（診断書無・配慮有）情報入力シート'!G53="","",INDEX('発達障害（診断書なし・配慮あり）情報入力シート'!BS:BS,'※集計※発達障害（診断書無・配慮有）情報入力シート'!G53,1))</f>
        <v/>
      </c>
      <c r="F639" s="1981"/>
      <c r="G639" s="1981"/>
      <c r="H639" s="1981"/>
      <c r="I639" s="1981"/>
      <c r="J639" s="1981"/>
      <c r="K639" s="1981"/>
      <c r="L639" s="1981"/>
      <c r="M639" s="1981"/>
      <c r="N639" s="1981"/>
      <c r="O639" s="1981"/>
      <c r="P639" s="1981"/>
      <c r="Q639" s="1981"/>
      <c r="R639" s="1981"/>
      <c r="S639" s="1981"/>
      <c r="T639" s="1981"/>
      <c r="U639" s="1981"/>
      <c r="V639" s="1981"/>
      <c r="W639" s="1981"/>
      <c r="X639" s="1981"/>
      <c r="Y639" s="1981"/>
      <c r="Z639" s="1981"/>
      <c r="AA639" s="1981"/>
      <c r="AB639" s="1981"/>
      <c r="AC639" s="926"/>
    </row>
    <row r="640" spans="1:29" s="37" customFormat="1" ht="13.7" customHeight="1" x14ac:dyDescent="0.4">
      <c r="A640" s="190">
        <v>30</v>
      </c>
      <c r="B640" s="1297" t="str">
        <f>IF('※集計※発達障害（診断書無・配慮有）情報入力シート'!G54="","",INDEX('発達障害（診断書なし・配慮あり）情報入力シート'!E:E,'※集計※発達障害（診断書無・配慮有）情報入力シート'!G54,1))</f>
        <v/>
      </c>
      <c r="C640" s="1297"/>
      <c r="D640" s="192" t="str">
        <f>IF('※集計※発達障害（診断書無・配慮有）情報入力シート'!G54="","",INDEX('発達障害（診断書なし・配慮あり）情報入力シート'!G:G,'※集計※発達障害（診断書無・配慮有）情報入力シート'!G54,1))</f>
        <v/>
      </c>
      <c r="E640" s="1981" t="str">
        <f>IF('※集計※発達障害（診断書無・配慮有）情報入力シート'!G54="","",INDEX('発達障害（診断書なし・配慮あり）情報入力シート'!BS:BS,'※集計※発達障害（診断書無・配慮有）情報入力シート'!G54,1))</f>
        <v/>
      </c>
      <c r="F640" s="1981"/>
      <c r="G640" s="1981"/>
      <c r="H640" s="1981"/>
      <c r="I640" s="1981"/>
      <c r="J640" s="1981"/>
      <c r="K640" s="1981"/>
      <c r="L640" s="1981"/>
      <c r="M640" s="1981"/>
      <c r="N640" s="1981"/>
      <c r="O640" s="1981"/>
      <c r="P640" s="1981"/>
      <c r="Q640" s="1981"/>
      <c r="R640" s="1981"/>
      <c r="S640" s="1981"/>
      <c r="T640" s="1981"/>
      <c r="U640" s="1981"/>
      <c r="V640" s="1981"/>
      <c r="W640" s="1981"/>
      <c r="X640" s="1981"/>
      <c r="Y640" s="1981"/>
      <c r="Z640" s="1981"/>
      <c r="AA640" s="1981"/>
      <c r="AB640" s="1981"/>
      <c r="AC640" s="926"/>
    </row>
    <row r="641" spans="1:29" s="37" customFormat="1" ht="13.7" customHeight="1" x14ac:dyDescent="0.4">
      <c r="A641" s="190">
        <v>31</v>
      </c>
      <c r="B641" s="1297" t="str">
        <f>IF('※集計※発達障害（診断書無・配慮有）情報入力シート'!G55="","",INDEX('発達障害（診断書なし・配慮あり）情報入力シート'!E:E,'※集計※発達障害（診断書無・配慮有）情報入力シート'!G55,1))</f>
        <v/>
      </c>
      <c r="C641" s="1297"/>
      <c r="D641" s="192" t="str">
        <f>IF('※集計※発達障害（診断書無・配慮有）情報入力シート'!G55="","",INDEX('発達障害（診断書なし・配慮あり）情報入力シート'!G:G,'※集計※発達障害（診断書無・配慮有）情報入力シート'!G55,1))</f>
        <v/>
      </c>
      <c r="E641" s="1981" t="str">
        <f>IF('※集計※発達障害（診断書無・配慮有）情報入力シート'!G55="","",INDEX('発達障害（診断書なし・配慮あり）情報入力シート'!BS:BS,'※集計※発達障害（診断書無・配慮有）情報入力シート'!G55,1))</f>
        <v/>
      </c>
      <c r="F641" s="1981"/>
      <c r="G641" s="1981"/>
      <c r="H641" s="1981"/>
      <c r="I641" s="1981"/>
      <c r="J641" s="1981"/>
      <c r="K641" s="1981"/>
      <c r="L641" s="1981"/>
      <c r="M641" s="1981"/>
      <c r="N641" s="1981"/>
      <c r="O641" s="1981"/>
      <c r="P641" s="1981"/>
      <c r="Q641" s="1981"/>
      <c r="R641" s="1981"/>
      <c r="S641" s="1981"/>
      <c r="T641" s="1981"/>
      <c r="U641" s="1981"/>
      <c r="V641" s="1981"/>
      <c r="W641" s="1981"/>
      <c r="X641" s="1981"/>
      <c r="Y641" s="1981"/>
      <c r="Z641" s="1981"/>
      <c r="AA641" s="1981"/>
      <c r="AB641" s="1981"/>
      <c r="AC641" s="926"/>
    </row>
    <row r="642" spans="1:29" s="37" customFormat="1" ht="13.7" customHeight="1" x14ac:dyDescent="0.4">
      <c r="A642" s="190">
        <v>32</v>
      </c>
      <c r="B642" s="1297" t="str">
        <f>IF('※集計※発達障害（診断書無・配慮有）情報入力シート'!G56="","",INDEX('発達障害（診断書なし・配慮あり）情報入力シート'!E:E,'※集計※発達障害（診断書無・配慮有）情報入力シート'!G56,1))</f>
        <v/>
      </c>
      <c r="C642" s="1297"/>
      <c r="D642" s="192" t="str">
        <f>IF('※集計※発達障害（診断書無・配慮有）情報入力シート'!G56="","",INDEX('発達障害（診断書なし・配慮あり）情報入力シート'!G:G,'※集計※発達障害（診断書無・配慮有）情報入力シート'!G56,1))</f>
        <v/>
      </c>
      <c r="E642" s="1981" t="str">
        <f>IF('※集計※発達障害（診断書無・配慮有）情報入力シート'!G56="","",INDEX('発達障害（診断書なし・配慮あり）情報入力シート'!BS:BS,'※集計※発達障害（診断書無・配慮有）情報入力シート'!G56,1))</f>
        <v/>
      </c>
      <c r="F642" s="1981"/>
      <c r="G642" s="1981"/>
      <c r="H642" s="1981"/>
      <c r="I642" s="1981"/>
      <c r="J642" s="1981"/>
      <c r="K642" s="1981"/>
      <c r="L642" s="1981"/>
      <c r="M642" s="1981"/>
      <c r="N642" s="1981"/>
      <c r="O642" s="1981"/>
      <c r="P642" s="1981"/>
      <c r="Q642" s="1981"/>
      <c r="R642" s="1981"/>
      <c r="S642" s="1981"/>
      <c r="T642" s="1981"/>
      <c r="U642" s="1981"/>
      <c r="V642" s="1981"/>
      <c r="W642" s="1981"/>
      <c r="X642" s="1981"/>
      <c r="Y642" s="1981"/>
      <c r="Z642" s="1981"/>
      <c r="AA642" s="1981"/>
      <c r="AB642" s="1981"/>
      <c r="AC642" s="926"/>
    </row>
    <row r="643" spans="1:29" s="37" customFormat="1" ht="13.7" customHeight="1" x14ac:dyDescent="0.4">
      <c r="A643" s="190">
        <v>33</v>
      </c>
      <c r="B643" s="1297" t="str">
        <f>IF('※集計※発達障害（診断書無・配慮有）情報入力シート'!G57="","",INDEX('発達障害（診断書なし・配慮あり）情報入力シート'!E:E,'※集計※発達障害（診断書無・配慮有）情報入力シート'!G57,1))</f>
        <v/>
      </c>
      <c r="C643" s="1297"/>
      <c r="D643" s="192" t="str">
        <f>IF('※集計※発達障害（診断書無・配慮有）情報入力シート'!G57="","",INDEX('発達障害（診断書なし・配慮あり）情報入力シート'!G:G,'※集計※発達障害（診断書無・配慮有）情報入力シート'!G57,1))</f>
        <v/>
      </c>
      <c r="E643" s="1981" t="str">
        <f>IF('※集計※発達障害（診断書無・配慮有）情報入力シート'!G57="","",INDEX('発達障害（診断書なし・配慮あり）情報入力シート'!BS:BS,'※集計※発達障害（診断書無・配慮有）情報入力シート'!G57,1))</f>
        <v/>
      </c>
      <c r="F643" s="1981"/>
      <c r="G643" s="1981"/>
      <c r="H643" s="1981"/>
      <c r="I643" s="1981"/>
      <c r="J643" s="1981"/>
      <c r="K643" s="1981"/>
      <c r="L643" s="1981"/>
      <c r="M643" s="1981"/>
      <c r="N643" s="1981"/>
      <c r="O643" s="1981"/>
      <c r="P643" s="1981"/>
      <c r="Q643" s="1981"/>
      <c r="R643" s="1981"/>
      <c r="S643" s="1981"/>
      <c r="T643" s="1981"/>
      <c r="U643" s="1981"/>
      <c r="V643" s="1981"/>
      <c r="W643" s="1981"/>
      <c r="X643" s="1981"/>
      <c r="Y643" s="1981"/>
      <c r="Z643" s="1981"/>
      <c r="AA643" s="1981"/>
      <c r="AB643" s="1981"/>
      <c r="AC643" s="926"/>
    </row>
    <row r="644" spans="1:29" s="37" customFormat="1" ht="13.7" customHeight="1" x14ac:dyDescent="0.4">
      <c r="A644" s="190">
        <v>34</v>
      </c>
      <c r="B644" s="1297" t="str">
        <f>IF('※集計※発達障害（診断書無・配慮有）情報入力シート'!G58="","",INDEX('発達障害（診断書なし・配慮あり）情報入力シート'!E:E,'※集計※発達障害（診断書無・配慮有）情報入力シート'!G58,1))</f>
        <v/>
      </c>
      <c r="C644" s="1297"/>
      <c r="D644" s="192" t="str">
        <f>IF('※集計※発達障害（診断書無・配慮有）情報入力シート'!G58="","",INDEX('発達障害（診断書なし・配慮あり）情報入力シート'!G:G,'※集計※発達障害（診断書無・配慮有）情報入力シート'!G58,1))</f>
        <v/>
      </c>
      <c r="E644" s="1981" t="str">
        <f>IF('※集計※発達障害（診断書無・配慮有）情報入力シート'!G58="","",INDEX('発達障害（診断書なし・配慮あり）情報入力シート'!BS:BS,'※集計※発達障害（診断書無・配慮有）情報入力シート'!G58,1))</f>
        <v/>
      </c>
      <c r="F644" s="1981"/>
      <c r="G644" s="1981"/>
      <c r="H644" s="1981"/>
      <c r="I644" s="1981"/>
      <c r="J644" s="1981"/>
      <c r="K644" s="1981"/>
      <c r="L644" s="1981"/>
      <c r="M644" s="1981"/>
      <c r="N644" s="1981"/>
      <c r="O644" s="1981"/>
      <c r="P644" s="1981"/>
      <c r="Q644" s="1981"/>
      <c r="R644" s="1981"/>
      <c r="S644" s="1981"/>
      <c r="T644" s="1981"/>
      <c r="U644" s="1981"/>
      <c r="V644" s="1981"/>
      <c r="W644" s="1981"/>
      <c r="X644" s="1981"/>
      <c r="Y644" s="1981"/>
      <c r="Z644" s="1981"/>
      <c r="AA644" s="1981"/>
      <c r="AB644" s="1981"/>
      <c r="AC644" s="926"/>
    </row>
    <row r="645" spans="1:29" s="37" customFormat="1" ht="13.7" customHeight="1" x14ac:dyDescent="0.4">
      <c r="A645" s="190">
        <v>35</v>
      </c>
      <c r="B645" s="1297" t="str">
        <f>IF('※集計※発達障害（診断書無・配慮有）情報入力シート'!G59="","",INDEX('発達障害（診断書なし・配慮あり）情報入力シート'!E:E,'※集計※発達障害（診断書無・配慮有）情報入力シート'!G59,1))</f>
        <v/>
      </c>
      <c r="C645" s="1297"/>
      <c r="D645" s="192" t="str">
        <f>IF('※集計※発達障害（診断書無・配慮有）情報入力シート'!G59="","",INDEX('発達障害（診断書なし・配慮あり）情報入力シート'!G:G,'※集計※発達障害（診断書無・配慮有）情報入力シート'!G59,1))</f>
        <v/>
      </c>
      <c r="E645" s="1981" t="str">
        <f>IF('※集計※発達障害（診断書無・配慮有）情報入力シート'!G59="","",INDEX('発達障害（診断書なし・配慮あり）情報入力シート'!BS:BS,'※集計※発達障害（診断書無・配慮有）情報入力シート'!G59,1))</f>
        <v/>
      </c>
      <c r="F645" s="1981"/>
      <c r="G645" s="1981"/>
      <c r="H645" s="1981"/>
      <c r="I645" s="1981"/>
      <c r="J645" s="1981"/>
      <c r="K645" s="1981"/>
      <c r="L645" s="1981"/>
      <c r="M645" s="1981"/>
      <c r="N645" s="1981"/>
      <c r="O645" s="1981"/>
      <c r="P645" s="1981"/>
      <c r="Q645" s="1981"/>
      <c r="R645" s="1981"/>
      <c r="S645" s="1981"/>
      <c r="T645" s="1981"/>
      <c r="U645" s="1981"/>
      <c r="V645" s="1981"/>
      <c r="W645" s="1981"/>
      <c r="X645" s="1981"/>
      <c r="Y645" s="1981"/>
      <c r="Z645" s="1981"/>
      <c r="AA645" s="1981"/>
      <c r="AB645" s="1981"/>
      <c r="AC645" s="926"/>
    </row>
    <row r="646" spans="1:29" s="37" customFormat="1" ht="13.7" customHeight="1" x14ac:dyDescent="0.4">
      <c r="A646" s="190">
        <v>36</v>
      </c>
      <c r="B646" s="1297" t="str">
        <f>IF('※集計※発達障害（診断書無・配慮有）情報入力シート'!G60="","",INDEX('発達障害（診断書なし・配慮あり）情報入力シート'!E:E,'※集計※発達障害（診断書無・配慮有）情報入力シート'!G60,1))</f>
        <v/>
      </c>
      <c r="C646" s="1297"/>
      <c r="D646" s="192" t="str">
        <f>IF('※集計※発達障害（診断書無・配慮有）情報入力シート'!G60="","",INDEX('発達障害（診断書なし・配慮あり）情報入力シート'!G:G,'※集計※発達障害（診断書無・配慮有）情報入力シート'!G60,1))</f>
        <v/>
      </c>
      <c r="E646" s="1981" t="str">
        <f>IF('※集計※発達障害（診断書無・配慮有）情報入力シート'!G60="","",INDEX('発達障害（診断書なし・配慮あり）情報入力シート'!BS:BS,'※集計※発達障害（診断書無・配慮有）情報入力シート'!G60,1))</f>
        <v/>
      </c>
      <c r="F646" s="1981"/>
      <c r="G646" s="1981"/>
      <c r="H646" s="1981"/>
      <c r="I646" s="1981"/>
      <c r="J646" s="1981"/>
      <c r="K646" s="1981"/>
      <c r="L646" s="1981"/>
      <c r="M646" s="1981"/>
      <c r="N646" s="1981"/>
      <c r="O646" s="1981"/>
      <c r="P646" s="1981"/>
      <c r="Q646" s="1981"/>
      <c r="R646" s="1981"/>
      <c r="S646" s="1981"/>
      <c r="T646" s="1981"/>
      <c r="U646" s="1981"/>
      <c r="V646" s="1981"/>
      <c r="W646" s="1981"/>
      <c r="X646" s="1981"/>
      <c r="Y646" s="1981"/>
      <c r="Z646" s="1981"/>
      <c r="AA646" s="1981"/>
      <c r="AB646" s="1981"/>
      <c r="AC646" s="926"/>
    </row>
    <row r="647" spans="1:29" s="37" customFormat="1" ht="13.7" customHeight="1" x14ac:dyDescent="0.4">
      <c r="A647" s="190">
        <v>37</v>
      </c>
      <c r="B647" s="1297" t="str">
        <f>IF('※集計※発達障害（診断書無・配慮有）情報入力シート'!G61="","",INDEX('発達障害（診断書なし・配慮あり）情報入力シート'!E:E,'※集計※発達障害（診断書無・配慮有）情報入力シート'!G61,1))</f>
        <v/>
      </c>
      <c r="C647" s="1297"/>
      <c r="D647" s="192" t="str">
        <f>IF('※集計※発達障害（診断書無・配慮有）情報入力シート'!G61="","",INDEX('発達障害（診断書なし・配慮あり）情報入力シート'!G:G,'※集計※発達障害（診断書無・配慮有）情報入力シート'!G61,1))</f>
        <v/>
      </c>
      <c r="E647" s="1981" t="str">
        <f>IF('※集計※発達障害（診断書無・配慮有）情報入力シート'!G61="","",INDEX('発達障害（診断書なし・配慮あり）情報入力シート'!BS:BS,'※集計※発達障害（診断書無・配慮有）情報入力シート'!G61,1))</f>
        <v/>
      </c>
      <c r="F647" s="1981"/>
      <c r="G647" s="1981"/>
      <c r="H647" s="1981"/>
      <c r="I647" s="1981"/>
      <c r="J647" s="1981"/>
      <c r="K647" s="1981"/>
      <c r="L647" s="1981"/>
      <c r="M647" s="1981"/>
      <c r="N647" s="1981"/>
      <c r="O647" s="1981"/>
      <c r="P647" s="1981"/>
      <c r="Q647" s="1981"/>
      <c r="R647" s="1981"/>
      <c r="S647" s="1981"/>
      <c r="T647" s="1981"/>
      <c r="U647" s="1981"/>
      <c r="V647" s="1981"/>
      <c r="W647" s="1981"/>
      <c r="X647" s="1981"/>
      <c r="Y647" s="1981"/>
      <c r="Z647" s="1981"/>
      <c r="AA647" s="1981"/>
      <c r="AB647" s="1981"/>
      <c r="AC647" s="926"/>
    </row>
    <row r="648" spans="1:29" s="37" customFormat="1" ht="13.7" customHeight="1" x14ac:dyDescent="0.4">
      <c r="A648" s="190">
        <v>38</v>
      </c>
      <c r="B648" s="1297" t="str">
        <f>IF('※集計※発達障害（診断書無・配慮有）情報入力シート'!G62="","",INDEX('発達障害（診断書なし・配慮あり）情報入力シート'!E:E,'※集計※発達障害（診断書無・配慮有）情報入力シート'!G62,1))</f>
        <v/>
      </c>
      <c r="C648" s="1297"/>
      <c r="D648" s="192" t="str">
        <f>IF('※集計※発達障害（診断書無・配慮有）情報入力シート'!G62="","",INDEX('発達障害（診断書なし・配慮あり）情報入力シート'!G:G,'※集計※発達障害（診断書無・配慮有）情報入力シート'!G62,1))</f>
        <v/>
      </c>
      <c r="E648" s="1981" t="str">
        <f>IF('※集計※発達障害（診断書無・配慮有）情報入力シート'!G62="","",INDEX('発達障害（診断書なし・配慮あり）情報入力シート'!BS:BS,'※集計※発達障害（診断書無・配慮有）情報入力シート'!G62,1))</f>
        <v/>
      </c>
      <c r="F648" s="1981"/>
      <c r="G648" s="1981"/>
      <c r="H648" s="1981"/>
      <c r="I648" s="1981"/>
      <c r="J648" s="1981"/>
      <c r="K648" s="1981"/>
      <c r="L648" s="1981"/>
      <c r="M648" s="1981"/>
      <c r="N648" s="1981"/>
      <c r="O648" s="1981"/>
      <c r="P648" s="1981"/>
      <c r="Q648" s="1981"/>
      <c r="R648" s="1981"/>
      <c r="S648" s="1981"/>
      <c r="T648" s="1981"/>
      <c r="U648" s="1981"/>
      <c r="V648" s="1981"/>
      <c r="W648" s="1981"/>
      <c r="X648" s="1981"/>
      <c r="Y648" s="1981"/>
      <c r="Z648" s="1981"/>
      <c r="AA648" s="1981"/>
      <c r="AB648" s="1981"/>
      <c r="AC648" s="926"/>
    </row>
    <row r="649" spans="1:29" s="37" customFormat="1" ht="13.7" customHeight="1" x14ac:dyDescent="0.4">
      <c r="A649" s="190">
        <v>39</v>
      </c>
      <c r="B649" s="1297" t="str">
        <f>IF('※集計※発達障害（診断書無・配慮有）情報入力シート'!G63="","",INDEX('発達障害（診断書なし・配慮あり）情報入力シート'!E:E,'※集計※発達障害（診断書無・配慮有）情報入力シート'!G63,1))</f>
        <v/>
      </c>
      <c r="C649" s="1297"/>
      <c r="D649" s="192" t="str">
        <f>IF('※集計※発達障害（診断書無・配慮有）情報入力シート'!G63="","",INDEX('発達障害（診断書なし・配慮あり）情報入力シート'!G:G,'※集計※発達障害（診断書無・配慮有）情報入力シート'!G63,1))</f>
        <v/>
      </c>
      <c r="E649" s="1981" t="str">
        <f>IF('※集計※発達障害（診断書無・配慮有）情報入力シート'!G63="","",INDEX('発達障害（診断書なし・配慮あり）情報入力シート'!BS:BS,'※集計※発達障害（診断書無・配慮有）情報入力シート'!G63,1))</f>
        <v/>
      </c>
      <c r="F649" s="1981"/>
      <c r="G649" s="1981"/>
      <c r="H649" s="1981"/>
      <c r="I649" s="1981"/>
      <c r="J649" s="1981"/>
      <c r="K649" s="1981"/>
      <c r="L649" s="1981"/>
      <c r="M649" s="1981"/>
      <c r="N649" s="1981"/>
      <c r="O649" s="1981"/>
      <c r="P649" s="1981"/>
      <c r="Q649" s="1981"/>
      <c r="R649" s="1981"/>
      <c r="S649" s="1981"/>
      <c r="T649" s="1981"/>
      <c r="U649" s="1981"/>
      <c r="V649" s="1981"/>
      <c r="W649" s="1981"/>
      <c r="X649" s="1981"/>
      <c r="Y649" s="1981"/>
      <c r="Z649" s="1981"/>
      <c r="AA649" s="1981"/>
      <c r="AB649" s="1981"/>
      <c r="AC649" s="926"/>
    </row>
    <row r="650" spans="1:29" s="37" customFormat="1" ht="13.7" customHeight="1" x14ac:dyDescent="0.4">
      <c r="A650" s="190">
        <v>40</v>
      </c>
      <c r="B650" s="1297" t="str">
        <f>IF('※集計※発達障害（診断書無・配慮有）情報入力シート'!G64="","",INDEX('発達障害（診断書なし・配慮あり）情報入力シート'!E:E,'※集計※発達障害（診断書無・配慮有）情報入力シート'!G64,1))</f>
        <v/>
      </c>
      <c r="C650" s="1297"/>
      <c r="D650" s="192" t="str">
        <f>IF('※集計※発達障害（診断書無・配慮有）情報入力シート'!G64="","",INDEX('発達障害（診断書なし・配慮あり）情報入力シート'!G:G,'※集計※発達障害（診断書無・配慮有）情報入力シート'!G64,1))</f>
        <v/>
      </c>
      <c r="E650" s="1981" t="str">
        <f>IF('※集計※発達障害（診断書無・配慮有）情報入力シート'!G64="","",INDEX('発達障害（診断書なし・配慮あり）情報入力シート'!BS:BS,'※集計※発達障害（診断書無・配慮有）情報入力シート'!G64,1))</f>
        <v/>
      </c>
      <c r="F650" s="1981"/>
      <c r="G650" s="1981"/>
      <c r="H650" s="1981"/>
      <c r="I650" s="1981"/>
      <c r="J650" s="1981"/>
      <c r="K650" s="1981"/>
      <c r="L650" s="1981"/>
      <c r="M650" s="1981"/>
      <c r="N650" s="1981"/>
      <c r="O650" s="1981"/>
      <c r="P650" s="1981"/>
      <c r="Q650" s="1981"/>
      <c r="R650" s="1981"/>
      <c r="S650" s="1981"/>
      <c r="T650" s="1981"/>
      <c r="U650" s="1981"/>
      <c r="V650" s="1981"/>
      <c r="W650" s="1981"/>
      <c r="X650" s="1981"/>
      <c r="Y650" s="1981"/>
      <c r="Z650" s="1981"/>
      <c r="AA650" s="1981"/>
      <c r="AB650" s="1981"/>
      <c r="AC650" s="926"/>
    </row>
    <row r="651" spans="1:29" s="37" customFormat="1" ht="13.7" customHeight="1" x14ac:dyDescent="0.4">
      <c r="A651" s="190">
        <v>41</v>
      </c>
      <c r="B651" s="1297" t="str">
        <f>IF('※集計※発達障害（診断書無・配慮有）情報入力シート'!G65="","",INDEX('発達障害（診断書なし・配慮あり）情報入力シート'!E:E,'※集計※発達障害（診断書無・配慮有）情報入力シート'!G65,1))</f>
        <v/>
      </c>
      <c r="C651" s="1297"/>
      <c r="D651" s="192" t="str">
        <f>IF('※集計※発達障害（診断書無・配慮有）情報入力シート'!G65="","",INDEX('発達障害（診断書なし・配慮あり）情報入力シート'!G:G,'※集計※発達障害（診断書無・配慮有）情報入力シート'!G65,1))</f>
        <v/>
      </c>
      <c r="E651" s="1981" t="str">
        <f>IF('※集計※発達障害（診断書無・配慮有）情報入力シート'!G65="","",INDEX('発達障害（診断書なし・配慮あり）情報入力シート'!BS:BS,'※集計※発達障害（診断書無・配慮有）情報入力シート'!G65,1))</f>
        <v/>
      </c>
      <c r="F651" s="1981"/>
      <c r="G651" s="1981"/>
      <c r="H651" s="1981"/>
      <c r="I651" s="1981"/>
      <c r="J651" s="1981"/>
      <c r="K651" s="1981"/>
      <c r="L651" s="1981"/>
      <c r="M651" s="1981"/>
      <c r="N651" s="1981"/>
      <c r="O651" s="1981"/>
      <c r="P651" s="1981"/>
      <c r="Q651" s="1981"/>
      <c r="R651" s="1981"/>
      <c r="S651" s="1981"/>
      <c r="T651" s="1981"/>
      <c r="U651" s="1981"/>
      <c r="V651" s="1981"/>
      <c r="W651" s="1981"/>
      <c r="X651" s="1981"/>
      <c r="Y651" s="1981"/>
      <c r="Z651" s="1981"/>
      <c r="AA651" s="1981"/>
      <c r="AB651" s="1981"/>
      <c r="AC651" s="926"/>
    </row>
    <row r="652" spans="1:29" s="37" customFormat="1" ht="13.7" customHeight="1" x14ac:dyDescent="0.4">
      <c r="A652" s="190">
        <v>42</v>
      </c>
      <c r="B652" s="1297" t="str">
        <f>IF('※集計※発達障害（診断書無・配慮有）情報入力シート'!G66="","",INDEX('発達障害（診断書なし・配慮あり）情報入力シート'!E:E,'※集計※発達障害（診断書無・配慮有）情報入力シート'!G66,1))</f>
        <v/>
      </c>
      <c r="C652" s="1297"/>
      <c r="D652" s="192" t="str">
        <f>IF('※集計※発達障害（診断書無・配慮有）情報入力シート'!G66="","",INDEX('発達障害（診断書なし・配慮あり）情報入力シート'!G:G,'※集計※発達障害（診断書無・配慮有）情報入力シート'!G66,1))</f>
        <v/>
      </c>
      <c r="E652" s="1981" t="str">
        <f>IF('※集計※発達障害（診断書無・配慮有）情報入力シート'!G66="","",INDEX('発達障害（診断書なし・配慮あり）情報入力シート'!BS:BS,'※集計※発達障害（診断書無・配慮有）情報入力シート'!G66,1))</f>
        <v/>
      </c>
      <c r="F652" s="1981"/>
      <c r="G652" s="1981"/>
      <c r="H652" s="1981"/>
      <c r="I652" s="1981"/>
      <c r="J652" s="1981"/>
      <c r="K652" s="1981"/>
      <c r="L652" s="1981"/>
      <c r="M652" s="1981"/>
      <c r="N652" s="1981"/>
      <c r="O652" s="1981"/>
      <c r="P652" s="1981"/>
      <c r="Q652" s="1981"/>
      <c r="R652" s="1981"/>
      <c r="S652" s="1981"/>
      <c r="T652" s="1981"/>
      <c r="U652" s="1981"/>
      <c r="V652" s="1981"/>
      <c r="W652" s="1981"/>
      <c r="X652" s="1981"/>
      <c r="Y652" s="1981"/>
      <c r="Z652" s="1981"/>
      <c r="AA652" s="1981"/>
      <c r="AB652" s="1981"/>
      <c r="AC652" s="926"/>
    </row>
    <row r="653" spans="1:29" s="37" customFormat="1" ht="13.7" customHeight="1" x14ac:dyDescent="0.4">
      <c r="A653" s="190">
        <v>43</v>
      </c>
      <c r="B653" s="1297" t="str">
        <f>IF('※集計※発達障害（診断書無・配慮有）情報入力シート'!G67="","",INDEX('発達障害（診断書なし・配慮あり）情報入力シート'!E:E,'※集計※発達障害（診断書無・配慮有）情報入力シート'!G67,1))</f>
        <v/>
      </c>
      <c r="C653" s="1297"/>
      <c r="D653" s="192" t="str">
        <f>IF('※集計※発達障害（診断書無・配慮有）情報入力シート'!G67="","",INDEX('発達障害（診断書なし・配慮あり）情報入力シート'!G:G,'※集計※発達障害（診断書無・配慮有）情報入力シート'!G67,1))</f>
        <v/>
      </c>
      <c r="E653" s="1981" t="str">
        <f>IF('※集計※発達障害（診断書無・配慮有）情報入力シート'!G67="","",INDEX('発達障害（診断書なし・配慮あり）情報入力シート'!BS:BS,'※集計※発達障害（診断書無・配慮有）情報入力シート'!G67,1))</f>
        <v/>
      </c>
      <c r="F653" s="1981"/>
      <c r="G653" s="1981"/>
      <c r="H653" s="1981"/>
      <c r="I653" s="1981"/>
      <c r="J653" s="1981"/>
      <c r="K653" s="1981"/>
      <c r="L653" s="1981"/>
      <c r="M653" s="1981"/>
      <c r="N653" s="1981"/>
      <c r="O653" s="1981"/>
      <c r="P653" s="1981"/>
      <c r="Q653" s="1981"/>
      <c r="R653" s="1981"/>
      <c r="S653" s="1981"/>
      <c r="T653" s="1981"/>
      <c r="U653" s="1981"/>
      <c r="V653" s="1981"/>
      <c r="W653" s="1981"/>
      <c r="X653" s="1981"/>
      <c r="Y653" s="1981"/>
      <c r="Z653" s="1981"/>
      <c r="AA653" s="1981"/>
      <c r="AB653" s="1981"/>
      <c r="AC653" s="926"/>
    </row>
    <row r="654" spans="1:29" s="37" customFormat="1" ht="13.7" customHeight="1" x14ac:dyDescent="0.4">
      <c r="A654" s="190">
        <v>44</v>
      </c>
      <c r="B654" s="1297" t="str">
        <f>IF('※集計※発達障害（診断書無・配慮有）情報入力シート'!G68="","",INDEX('発達障害（診断書なし・配慮あり）情報入力シート'!E:E,'※集計※発達障害（診断書無・配慮有）情報入力シート'!G68,1))</f>
        <v/>
      </c>
      <c r="C654" s="1297"/>
      <c r="D654" s="192" t="str">
        <f>IF('※集計※発達障害（診断書無・配慮有）情報入力シート'!G68="","",INDEX('発達障害（診断書なし・配慮あり）情報入力シート'!G:G,'※集計※発達障害（診断書無・配慮有）情報入力シート'!G68,1))</f>
        <v/>
      </c>
      <c r="E654" s="1981" t="str">
        <f>IF('※集計※発達障害（診断書無・配慮有）情報入力シート'!G68="","",INDEX('発達障害（診断書なし・配慮あり）情報入力シート'!BS:BS,'※集計※発達障害（診断書無・配慮有）情報入力シート'!G68,1))</f>
        <v/>
      </c>
      <c r="F654" s="1981"/>
      <c r="G654" s="1981"/>
      <c r="H654" s="1981"/>
      <c r="I654" s="1981"/>
      <c r="J654" s="1981"/>
      <c r="K654" s="1981"/>
      <c r="L654" s="1981"/>
      <c r="M654" s="1981"/>
      <c r="N654" s="1981"/>
      <c r="O654" s="1981"/>
      <c r="P654" s="1981"/>
      <c r="Q654" s="1981"/>
      <c r="R654" s="1981"/>
      <c r="S654" s="1981"/>
      <c r="T654" s="1981"/>
      <c r="U654" s="1981"/>
      <c r="V654" s="1981"/>
      <c r="W654" s="1981"/>
      <c r="X654" s="1981"/>
      <c r="Y654" s="1981"/>
      <c r="Z654" s="1981"/>
      <c r="AA654" s="1981"/>
      <c r="AB654" s="1981"/>
      <c r="AC654" s="926"/>
    </row>
    <row r="655" spans="1:29" s="37" customFormat="1" ht="13.7" customHeight="1" x14ac:dyDescent="0.4">
      <c r="A655" s="190">
        <v>45</v>
      </c>
      <c r="B655" s="1297" t="str">
        <f>IF('※集計※発達障害（診断書無・配慮有）情報入力シート'!G69="","",INDEX('発達障害（診断書なし・配慮あり）情報入力シート'!E:E,'※集計※発達障害（診断書無・配慮有）情報入力シート'!G69,1))</f>
        <v/>
      </c>
      <c r="C655" s="1297"/>
      <c r="D655" s="192" t="str">
        <f>IF('※集計※発達障害（診断書無・配慮有）情報入力シート'!G69="","",INDEX('発達障害（診断書なし・配慮あり）情報入力シート'!G:G,'※集計※発達障害（診断書無・配慮有）情報入力シート'!G69,1))</f>
        <v/>
      </c>
      <c r="E655" s="1981" t="str">
        <f>IF('※集計※発達障害（診断書無・配慮有）情報入力シート'!G69="","",INDEX('発達障害（診断書なし・配慮あり）情報入力シート'!BS:BS,'※集計※発達障害（診断書無・配慮有）情報入力シート'!G69,1))</f>
        <v/>
      </c>
      <c r="F655" s="1981"/>
      <c r="G655" s="1981"/>
      <c r="H655" s="1981"/>
      <c r="I655" s="1981"/>
      <c r="J655" s="1981"/>
      <c r="K655" s="1981"/>
      <c r="L655" s="1981"/>
      <c r="M655" s="1981"/>
      <c r="N655" s="1981"/>
      <c r="O655" s="1981"/>
      <c r="P655" s="1981"/>
      <c r="Q655" s="1981"/>
      <c r="R655" s="1981"/>
      <c r="S655" s="1981"/>
      <c r="T655" s="1981"/>
      <c r="U655" s="1981"/>
      <c r="V655" s="1981"/>
      <c r="W655" s="1981"/>
      <c r="X655" s="1981"/>
      <c r="Y655" s="1981"/>
      <c r="Z655" s="1981"/>
      <c r="AA655" s="1981"/>
      <c r="AB655" s="1981"/>
      <c r="AC655" s="926"/>
    </row>
    <row r="656" spans="1:29" s="37" customFormat="1" ht="13.7" customHeight="1" x14ac:dyDescent="0.4">
      <c r="A656" s="190">
        <v>46</v>
      </c>
      <c r="B656" s="1297" t="str">
        <f>IF('※集計※発達障害（診断書無・配慮有）情報入力シート'!G70="","",INDEX('発達障害（診断書なし・配慮あり）情報入力シート'!E:E,'※集計※発達障害（診断書無・配慮有）情報入力シート'!G70,1))</f>
        <v/>
      </c>
      <c r="C656" s="1297"/>
      <c r="D656" s="192" t="str">
        <f>IF('※集計※発達障害（診断書無・配慮有）情報入力シート'!G70="","",INDEX('発達障害（診断書なし・配慮あり）情報入力シート'!G:G,'※集計※発達障害（診断書無・配慮有）情報入力シート'!G70,1))</f>
        <v/>
      </c>
      <c r="E656" s="1981" t="str">
        <f>IF('※集計※発達障害（診断書無・配慮有）情報入力シート'!G70="","",INDEX('発達障害（診断書なし・配慮あり）情報入力シート'!BS:BS,'※集計※発達障害（診断書無・配慮有）情報入力シート'!G70,1))</f>
        <v/>
      </c>
      <c r="F656" s="1981"/>
      <c r="G656" s="1981"/>
      <c r="H656" s="1981"/>
      <c r="I656" s="1981"/>
      <c r="J656" s="1981"/>
      <c r="K656" s="1981"/>
      <c r="L656" s="1981"/>
      <c r="M656" s="1981"/>
      <c r="N656" s="1981"/>
      <c r="O656" s="1981"/>
      <c r="P656" s="1981"/>
      <c r="Q656" s="1981"/>
      <c r="R656" s="1981"/>
      <c r="S656" s="1981"/>
      <c r="T656" s="1981"/>
      <c r="U656" s="1981"/>
      <c r="V656" s="1981"/>
      <c r="W656" s="1981"/>
      <c r="X656" s="1981"/>
      <c r="Y656" s="1981"/>
      <c r="Z656" s="1981"/>
      <c r="AA656" s="1981"/>
      <c r="AB656" s="1981"/>
      <c r="AC656" s="926"/>
    </row>
    <row r="657" spans="1:39" s="37" customFormat="1" ht="13.7" customHeight="1" x14ac:dyDescent="0.4">
      <c r="A657" s="190">
        <v>47</v>
      </c>
      <c r="B657" s="1297" t="str">
        <f>IF('※集計※発達障害（診断書無・配慮有）情報入力シート'!G71="","",INDEX('発達障害（診断書なし・配慮あり）情報入力シート'!E:E,'※集計※発達障害（診断書無・配慮有）情報入力シート'!G71,1))</f>
        <v/>
      </c>
      <c r="C657" s="1297"/>
      <c r="D657" s="192" t="str">
        <f>IF('※集計※発達障害（診断書無・配慮有）情報入力シート'!G71="","",INDEX('発達障害（診断書なし・配慮あり）情報入力シート'!G:G,'※集計※発達障害（診断書無・配慮有）情報入力シート'!G71,1))</f>
        <v/>
      </c>
      <c r="E657" s="1981" t="str">
        <f>IF('※集計※発達障害（診断書無・配慮有）情報入力シート'!G71="","",INDEX('発達障害（診断書なし・配慮あり）情報入力シート'!BS:BS,'※集計※発達障害（診断書無・配慮有）情報入力シート'!G71,1))</f>
        <v/>
      </c>
      <c r="F657" s="1981"/>
      <c r="G657" s="1981"/>
      <c r="H657" s="1981"/>
      <c r="I657" s="1981"/>
      <c r="J657" s="1981"/>
      <c r="K657" s="1981"/>
      <c r="L657" s="1981"/>
      <c r="M657" s="1981"/>
      <c r="N657" s="1981"/>
      <c r="O657" s="1981"/>
      <c r="P657" s="1981"/>
      <c r="Q657" s="1981"/>
      <c r="R657" s="1981"/>
      <c r="S657" s="1981"/>
      <c r="T657" s="1981"/>
      <c r="U657" s="1981"/>
      <c r="V657" s="1981"/>
      <c r="W657" s="1981"/>
      <c r="X657" s="1981"/>
      <c r="Y657" s="1981"/>
      <c r="Z657" s="1981"/>
      <c r="AA657" s="1981"/>
      <c r="AB657" s="1981"/>
      <c r="AC657" s="926"/>
    </row>
    <row r="658" spans="1:39" s="37" customFormat="1" ht="13.7" customHeight="1" x14ac:dyDescent="0.4">
      <c r="A658" s="190">
        <v>48</v>
      </c>
      <c r="B658" s="1297" t="str">
        <f>IF('※集計※発達障害（診断書無・配慮有）情報入力シート'!G72="","",INDEX('発達障害（診断書なし・配慮あり）情報入力シート'!E:E,'※集計※発達障害（診断書無・配慮有）情報入力シート'!G72,1))</f>
        <v/>
      </c>
      <c r="C658" s="1297"/>
      <c r="D658" s="192" t="str">
        <f>IF('※集計※発達障害（診断書無・配慮有）情報入力シート'!G72="","",INDEX('発達障害（診断書なし・配慮あり）情報入力シート'!G:G,'※集計※発達障害（診断書無・配慮有）情報入力シート'!G72,1))</f>
        <v/>
      </c>
      <c r="E658" s="1981" t="str">
        <f>IF('※集計※発達障害（診断書無・配慮有）情報入力シート'!G72="","",INDEX('発達障害（診断書なし・配慮あり）情報入力シート'!BS:BS,'※集計※発達障害（診断書無・配慮有）情報入力シート'!G72,1))</f>
        <v/>
      </c>
      <c r="F658" s="1981"/>
      <c r="G658" s="1981"/>
      <c r="H658" s="1981"/>
      <c r="I658" s="1981"/>
      <c r="J658" s="1981"/>
      <c r="K658" s="1981"/>
      <c r="L658" s="1981"/>
      <c r="M658" s="1981"/>
      <c r="N658" s="1981"/>
      <c r="O658" s="1981"/>
      <c r="P658" s="1981"/>
      <c r="Q658" s="1981"/>
      <c r="R658" s="1981"/>
      <c r="S658" s="1981"/>
      <c r="T658" s="1981"/>
      <c r="U658" s="1981"/>
      <c r="V658" s="1981"/>
      <c r="W658" s="1981"/>
      <c r="X658" s="1981"/>
      <c r="Y658" s="1981"/>
      <c r="Z658" s="1981"/>
      <c r="AA658" s="1981"/>
      <c r="AB658" s="1981"/>
      <c r="AC658" s="926"/>
    </row>
    <row r="659" spans="1:39" s="37" customFormat="1" ht="13.7" customHeight="1" x14ac:dyDescent="0.4">
      <c r="A659" s="190">
        <v>49</v>
      </c>
      <c r="B659" s="1297" t="str">
        <f>IF('※集計※発達障害（診断書無・配慮有）情報入力シート'!G73="","",INDEX('発達障害（診断書なし・配慮あり）情報入力シート'!E:E,'※集計※発達障害（診断書無・配慮有）情報入力シート'!G73,1))</f>
        <v/>
      </c>
      <c r="C659" s="1297"/>
      <c r="D659" s="192" t="str">
        <f>IF('※集計※発達障害（診断書無・配慮有）情報入力シート'!G73="","",INDEX('発達障害（診断書なし・配慮あり）情報入力シート'!G:G,'※集計※発達障害（診断書無・配慮有）情報入力シート'!G73,1))</f>
        <v/>
      </c>
      <c r="E659" s="1981" t="str">
        <f>IF('※集計※発達障害（診断書無・配慮有）情報入力シート'!G73="","",INDEX('発達障害（診断書なし・配慮あり）情報入力シート'!BS:BS,'※集計※発達障害（診断書無・配慮有）情報入力シート'!G73,1))</f>
        <v/>
      </c>
      <c r="F659" s="1981"/>
      <c r="G659" s="1981"/>
      <c r="H659" s="1981"/>
      <c r="I659" s="1981"/>
      <c r="J659" s="1981"/>
      <c r="K659" s="1981"/>
      <c r="L659" s="1981"/>
      <c r="M659" s="1981"/>
      <c r="N659" s="1981"/>
      <c r="O659" s="1981"/>
      <c r="P659" s="1981"/>
      <c r="Q659" s="1981"/>
      <c r="R659" s="1981"/>
      <c r="S659" s="1981"/>
      <c r="T659" s="1981"/>
      <c r="U659" s="1981"/>
      <c r="V659" s="1981"/>
      <c r="W659" s="1981"/>
      <c r="X659" s="1981"/>
      <c r="Y659" s="1981"/>
      <c r="Z659" s="1981"/>
      <c r="AA659" s="1981"/>
      <c r="AB659" s="1981"/>
      <c r="AC659" s="926"/>
    </row>
    <row r="660" spans="1:39" s="37" customFormat="1" ht="13.7" customHeight="1" thickBot="1" x14ac:dyDescent="0.45">
      <c r="A660" s="193">
        <v>50</v>
      </c>
      <c r="B660" s="1298" t="str">
        <f>IF('※集計※発達障害（診断書無・配慮有）情報入力シート'!G74="","",INDEX('発達障害（診断書なし・配慮あり）情報入力シート'!E:E,'※集計※発達障害（診断書無・配慮有）情報入力シート'!G74,1))</f>
        <v/>
      </c>
      <c r="C660" s="1298"/>
      <c r="D660" s="194" t="str">
        <f>IF('※集計※発達障害（診断書無・配慮有）情報入力シート'!G74="","",INDEX('発達障害（診断書なし・配慮あり）情報入力シート'!G:G,'※集計※発達障害（診断書無・配慮有）情報入力シート'!G74,1))</f>
        <v/>
      </c>
      <c r="E660" s="1982" t="str">
        <f>IF('※集計※発達障害（診断書無・配慮有）情報入力シート'!G74="","",INDEX('発達障害（診断書なし・配慮あり）情報入力シート'!BS:BS,'※集計※発達障害（診断書無・配慮有）情報入力シート'!G74,1))</f>
        <v/>
      </c>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926"/>
    </row>
    <row r="661" spans="1:39" ht="22.5" customHeight="1" x14ac:dyDescent="0.4">
      <c r="A661" s="1983" t="s">
        <v>585</v>
      </c>
      <c r="B661" s="1984"/>
      <c r="C661" s="1984"/>
      <c r="D661" s="1984"/>
      <c r="E661" s="1984"/>
      <c r="F661" s="1984"/>
      <c r="G661" s="1984"/>
      <c r="H661" s="1984"/>
      <c r="I661" s="1984"/>
      <c r="J661" s="1984"/>
      <c r="K661" s="1984"/>
      <c r="L661" s="1984"/>
      <c r="M661" s="1984"/>
      <c r="N661" s="1984"/>
      <c r="O661" s="1984"/>
      <c r="P661" s="1984"/>
      <c r="Q661" s="1984"/>
      <c r="R661" s="1984"/>
      <c r="S661" s="1984"/>
      <c r="T661" s="1984"/>
      <c r="U661" s="1984"/>
      <c r="V661" s="1984"/>
      <c r="W661" s="1984"/>
      <c r="X661" s="1984"/>
      <c r="Y661" s="1984"/>
      <c r="Z661" s="1984"/>
      <c r="AA661" s="1984"/>
      <c r="AB661" s="1984"/>
      <c r="AD661" s="928"/>
      <c r="AE661" s="44"/>
      <c r="AF661" s="44"/>
      <c r="AG661" s="44"/>
      <c r="AH661" s="44"/>
      <c r="AI661" s="44"/>
      <c r="AJ661" s="44"/>
      <c r="AK661" s="44"/>
      <c r="AL661" s="44"/>
      <c r="AM661" s="44"/>
    </row>
    <row r="662" spans="1:39" ht="27" customHeight="1" thickBot="1" x14ac:dyDescent="0.45">
      <c r="A662" s="37" t="s">
        <v>584</v>
      </c>
      <c r="AD662" s="928"/>
      <c r="AE662" s="44"/>
      <c r="AF662" s="44"/>
      <c r="AG662" s="44"/>
      <c r="AH662" s="44"/>
      <c r="AI662" s="44"/>
      <c r="AJ662" s="44"/>
      <c r="AK662" s="44"/>
      <c r="AL662" s="44"/>
      <c r="AM662" s="44"/>
    </row>
    <row r="663" spans="1:39" ht="15.75" thickBot="1" x14ac:dyDescent="0.45">
      <c r="A663" s="1199" t="s">
        <v>498</v>
      </c>
      <c r="B663" s="1985" t="s">
        <v>409</v>
      </c>
      <c r="C663" s="1986"/>
      <c r="D663" s="1200" t="s">
        <v>582</v>
      </c>
      <c r="E663" s="1987" t="s">
        <v>583</v>
      </c>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8"/>
      <c r="AD663" s="928"/>
      <c r="AE663" s="44"/>
      <c r="AF663" s="44"/>
      <c r="AG663" s="44"/>
      <c r="AH663" s="44"/>
      <c r="AI663" s="44"/>
      <c r="AJ663" s="44"/>
      <c r="AK663" s="44"/>
      <c r="AL663" s="44"/>
      <c r="AM663" s="44"/>
    </row>
    <row r="664" spans="1:39" ht="15.75" customHeight="1" x14ac:dyDescent="0.4">
      <c r="A664" s="1201">
        <v>1</v>
      </c>
      <c r="B664" s="1301" t="str">
        <f>IF('※集計※発達障害（診断書無・配慮有）情報入力シート'!J25="","",INDEX('発達障害（診断書なし・配慮あり）情報入力シート'!E:E,'※集計※発達障害（診断書無・配慮有）情報入力シート'!J25,1))</f>
        <v/>
      </c>
      <c r="C664" s="1301"/>
      <c r="D664" s="191" t="str">
        <f>IF('※集計※発達障害（診断書無・配慮有）情報入力シート'!J25="","",INDEX('発達障害（診断書なし・配慮あり）情報入力シート'!G:G,'※集計※発達障害（診断書無・配慮有）情報入力シート'!J25,1))</f>
        <v/>
      </c>
      <c r="E664" s="1989" t="str">
        <f>IF('※集計※発達障害（診断書無・配慮有）情報入力シート'!J25="","",INDEX('発達障害（診断書なし・配慮あり）情報入力シート'!CL:CL,'※集計※発達障害（診断書無・配慮有）情報入力シート'!J25,1))</f>
        <v/>
      </c>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D664" s="928"/>
      <c r="AE664" s="44"/>
      <c r="AF664" s="44"/>
      <c r="AG664" s="44"/>
      <c r="AH664" s="44"/>
      <c r="AI664" s="44"/>
      <c r="AJ664" s="44"/>
      <c r="AK664" s="44"/>
      <c r="AL664" s="44"/>
      <c r="AM664" s="44"/>
    </row>
    <row r="665" spans="1:39" x14ac:dyDescent="0.4">
      <c r="A665" s="1201">
        <v>2</v>
      </c>
      <c r="B665" s="1297" t="str">
        <f>IF('※集計※発達障害（診断書無・配慮有）情報入力シート'!J26="","",INDEX('発達障害（診断書なし・配慮あり）情報入力シート'!E:E,'※集計※発達障害（診断書無・配慮有）情報入力シート'!J26,1))</f>
        <v/>
      </c>
      <c r="C665" s="1297"/>
      <c r="D665" s="192" t="str">
        <f>IF('※集計※発達障害（診断書無・配慮有）情報入力シート'!J26="","",INDEX('発達障害（診断書なし・配慮あり）情報入力シート'!G:G,'※集計※発達障害（診断書無・配慮有）情報入力シート'!J26,1))</f>
        <v/>
      </c>
      <c r="E665" s="1981" t="str">
        <f>IF('※集計※発達障害（診断書無・配慮有）情報入力シート'!J26="","",INDEX('発達障害（診断書なし・配慮あり）情報入力シート'!CL:CL,'※集計※発達障害（診断書無・配慮有）情報入力シート'!J26,1))</f>
        <v/>
      </c>
      <c r="F665" s="1981"/>
      <c r="G665" s="1981"/>
      <c r="H665" s="1981"/>
      <c r="I665" s="1981"/>
      <c r="J665" s="1981"/>
      <c r="K665" s="1981"/>
      <c r="L665" s="1981"/>
      <c r="M665" s="1981"/>
      <c r="N665" s="1981"/>
      <c r="O665" s="1981"/>
      <c r="P665" s="1981"/>
      <c r="Q665" s="1981"/>
      <c r="R665" s="1981"/>
      <c r="S665" s="1981"/>
      <c r="T665" s="1981"/>
      <c r="U665" s="1981"/>
      <c r="V665" s="1981"/>
      <c r="W665" s="1981"/>
      <c r="X665" s="1981"/>
      <c r="Y665" s="1981"/>
      <c r="Z665" s="1981"/>
      <c r="AA665" s="1981"/>
      <c r="AB665" s="1981"/>
      <c r="AD665" s="928"/>
      <c r="AE665" s="44"/>
      <c r="AF665" s="44"/>
      <c r="AG665" s="44"/>
      <c r="AH665" s="44"/>
      <c r="AI665" s="44"/>
      <c r="AJ665" s="44"/>
      <c r="AK665" s="44"/>
      <c r="AL665" s="44"/>
      <c r="AM665" s="44"/>
    </row>
    <row r="666" spans="1:39" x14ac:dyDescent="0.4">
      <c r="A666" s="1201">
        <v>3</v>
      </c>
      <c r="B666" s="1297" t="str">
        <f>IF('※集計※発達障害（診断書無・配慮有）情報入力シート'!J27="","",INDEX('発達障害（診断書なし・配慮あり）情報入力シート'!E:E,'※集計※発達障害（診断書無・配慮有）情報入力シート'!J27,1))</f>
        <v/>
      </c>
      <c r="C666" s="1297"/>
      <c r="D666" s="192" t="str">
        <f>IF('※集計※発達障害（診断書無・配慮有）情報入力シート'!J27="","",INDEX('発達障害（診断書なし・配慮あり）情報入力シート'!G:G,'※集計※発達障害（診断書無・配慮有）情報入力シート'!J27,1))</f>
        <v/>
      </c>
      <c r="E666" s="1981" t="str">
        <f>IF('※集計※発達障害（診断書無・配慮有）情報入力シート'!J27="","",INDEX('発達障害（診断書なし・配慮あり）情報入力シート'!CL:CL,'※集計※発達障害（診断書無・配慮有）情報入力シート'!J27,1))</f>
        <v/>
      </c>
      <c r="F666" s="1981"/>
      <c r="G666" s="1981"/>
      <c r="H666" s="1981"/>
      <c r="I666" s="1981"/>
      <c r="J666" s="1981"/>
      <c r="K666" s="1981"/>
      <c r="L666" s="1981"/>
      <c r="M666" s="1981"/>
      <c r="N666" s="1981"/>
      <c r="O666" s="1981"/>
      <c r="P666" s="1981"/>
      <c r="Q666" s="1981"/>
      <c r="R666" s="1981"/>
      <c r="S666" s="1981"/>
      <c r="T666" s="1981"/>
      <c r="U666" s="1981"/>
      <c r="V666" s="1981"/>
      <c r="W666" s="1981"/>
      <c r="X666" s="1981"/>
      <c r="Y666" s="1981"/>
      <c r="Z666" s="1981"/>
      <c r="AA666" s="1981"/>
      <c r="AB666" s="1981"/>
      <c r="AD666" s="928"/>
      <c r="AE666" s="44"/>
      <c r="AF666" s="44"/>
      <c r="AG666" s="44"/>
      <c r="AH666" s="44"/>
      <c r="AI666" s="44"/>
      <c r="AJ666" s="44"/>
      <c r="AK666" s="44"/>
      <c r="AL666" s="44"/>
      <c r="AM666" s="44"/>
    </row>
    <row r="667" spans="1:39" x14ac:dyDescent="0.4">
      <c r="A667" s="1201">
        <v>4</v>
      </c>
      <c r="B667" s="1297" t="str">
        <f>IF('※集計※発達障害（診断書無・配慮有）情報入力シート'!J28="","",INDEX('発達障害（診断書なし・配慮あり）情報入力シート'!E:E,'※集計※発達障害（診断書無・配慮有）情報入力シート'!J28,1))</f>
        <v/>
      </c>
      <c r="C667" s="1297"/>
      <c r="D667" s="192" t="str">
        <f>IF('※集計※発達障害（診断書無・配慮有）情報入力シート'!J28="","",INDEX('発達障害（診断書なし・配慮あり）情報入力シート'!G:G,'※集計※発達障害（診断書無・配慮有）情報入力シート'!J28,1))</f>
        <v/>
      </c>
      <c r="E667" s="1981" t="str">
        <f>IF('※集計※発達障害（診断書無・配慮有）情報入力シート'!J28="","",INDEX('発達障害（診断書なし・配慮あり）情報入力シート'!CL:CL,'※集計※発達障害（診断書無・配慮有）情報入力シート'!J28,1))</f>
        <v/>
      </c>
      <c r="F667" s="1981"/>
      <c r="G667" s="1981"/>
      <c r="H667" s="1981"/>
      <c r="I667" s="1981"/>
      <c r="J667" s="1981"/>
      <c r="K667" s="1981"/>
      <c r="L667" s="1981"/>
      <c r="M667" s="1981"/>
      <c r="N667" s="1981"/>
      <c r="O667" s="1981"/>
      <c r="P667" s="1981"/>
      <c r="Q667" s="1981"/>
      <c r="R667" s="1981"/>
      <c r="S667" s="1981"/>
      <c r="T667" s="1981"/>
      <c r="U667" s="1981"/>
      <c r="V667" s="1981"/>
      <c r="W667" s="1981"/>
      <c r="X667" s="1981"/>
      <c r="Y667" s="1981"/>
      <c r="Z667" s="1981"/>
      <c r="AA667" s="1981"/>
      <c r="AB667" s="1981"/>
      <c r="AD667" s="928"/>
      <c r="AE667" s="44"/>
      <c r="AF667" s="44"/>
      <c r="AG667" s="44"/>
      <c r="AH667" s="44"/>
      <c r="AI667" s="44"/>
      <c r="AJ667" s="44"/>
      <c r="AK667" s="44"/>
      <c r="AL667" s="44"/>
      <c r="AM667" s="44"/>
    </row>
    <row r="668" spans="1:39" x14ac:dyDescent="0.4">
      <c r="A668" s="1201">
        <v>5</v>
      </c>
      <c r="B668" s="1297" t="str">
        <f>IF('※集計※発達障害（診断書無・配慮有）情報入力シート'!J29="","",INDEX('発達障害（診断書なし・配慮あり）情報入力シート'!E:E,'※集計※発達障害（診断書無・配慮有）情報入力シート'!J29,1))</f>
        <v/>
      </c>
      <c r="C668" s="1297"/>
      <c r="D668" s="192" t="str">
        <f>IF('※集計※発達障害（診断書無・配慮有）情報入力シート'!J29="","",INDEX('発達障害（診断書なし・配慮あり）情報入力シート'!G:G,'※集計※発達障害（診断書無・配慮有）情報入力シート'!J29,1))</f>
        <v/>
      </c>
      <c r="E668" s="1981" t="str">
        <f>IF('※集計※発達障害（診断書無・配慮有）情報入力シート'!J29="","",INDEX('発達障害（診断書なし・配慮あり）情報入力シート'!CL:CL,'※集計※発達障害（診断書無・配慮有）情報入力シート'!J29,1))</f>
        <v/>
      </c>
      <c r="F668" s="1981"/>
      <c r="G668" s="1981"/>
      <c r="H668" s="1981"/>
      <c r="I668" s="1981"/>
      <c r="J668" s="1981"/>
      <c r="K668" s="1981"/>
      <c r="L668" s="1981"/>
      <c r="M668" s="1981"/>
      <c r="N668" s="1981"/>
      <c r="O668" s="1981"/>
      <c r="P668" s="1981"/>
      <c r="Q668" s="1981"/>
      <c r="R668" s="1981"/>
      <c r="S668" s="1981"/>
      <c r="T668" s="1981"/>
      <c r="U668" s="1981"/>
      <c r="V668" s="1981"/>
      <c r="W668" s="1981"/>
      <c r="X668" s="1981"/>
      <c r="Y668" s="1981"/>
      <c r="Z668" s="1981"/>
      <c r="AA668" s="1981"/>
      <c r="AB668" s="1981"/>
      <c r="AD668" s="928"/>
      <c r="AE668" s="44"/>
      <c r="AF668" s="44"/>
      <c r="AG668" s="44"/>
      <c r="AH668" s="44"/>
      <c r="AI668" s="44"/>
      <c r="AJ668" s="44"/>
      <c r="AK668" s="44"/>
      <c r="AL668" s="44"/>
      <c r="AM668" s="44"/>
    </row>
    <row r="669" spans="1:39" x14ac:dyDescent="0.4">
      <c r="A669" s="1201">
        <v>6</v>
      </c>
      <c r="B669" s="1297" t="str">
        <f>IF('※集計※発達障害（診断書無・配慮有）情報入力シート'!J30="","",INDEX('発達障害（診断書なし・配慮あり）情報入力シート'!E:E,'※集計※発達障害（診断書無・配慮有）情報入力シート'!J30,1))</f>
        <v/>
      </c>
      <c r="C669" s="1297"/>
      <c r="D669" s="192" t="str">
        <f>IF('※集計※発達障害（診断書無・配慮有）情報入力シート'!J30="","",INDEX('発達障害（診断書なし・配慮あり）情報入力シート'!G:G,'※集計※発達障害（診断書無・配慮有）情報入力シート'!J30,1))</f>
        <v/>
      </c>
      <c r="E669" s="1981" t="str">
        <f>IF('※集計※発達障害（診断書無・配慮有）情報入力シート'!J30="","",INDEX('発達障害（診断書なし・配慮あり）情報入力シート'!CL:CL,'※集計※発達障害（診断書無・配慮有）情報入力シート'!J30,1))</f>
        <v/>
      </c>
      <c r="F669" s="1981"/>
      <c r="G669" s="1981"/>
      <c r="H669" s="1981"/>
      <c r="I669" s="1981"/>
      <c r="J669" s="1981"/>
      <c r="K669" s="1981"/>
      <c r="L669" s="1981"/>
      <c r="M669" s="1981"/>
      <c r="N669" s="1981"/>
      <c r="O669" s="1981"/>
      <c r="P669" s="1981"/>
      <c r="Q669" s="1981"/>
      <c r="R669" s="1981"/>
      <c r="S669" s="1981"/>
      <c r="T669" s="1981"/>
      <c r="U669" s="1981"/>
      <c r="V669" s="1981"/>
      <c r="W669" s="1981"/>
      <c r="X669" s="1981"/>
      <c r="Y669" s="1981"/>
      <c r="Z669" s="1981"/>
      <c r="AA669" s="1981"/>
      <c r="AB669" s="1981"/>
      <c r="AD669" s="928"/>
      <c r="AE669" s="44"/>
      <c r="AF669" s="44"/>
      <c r="AG669" s="44"/>
      <c r="AH669" s="44"/>
      <c r="AI669" s="44"/>
      <c r="AJ669" s="44"/>
      <c r="AK669" s="44"/>
      <c r="AL669" s="44"/>
      <c r="AM669" s="44"/>
    </row>
    <row r="670" spans="1:39" x14ac:dyDescent="0.4">
      <c r="A670" s="1201">
        <v>7</v>
      </c>
      <c r="B670" s="1297" t="str">
        <f>IF('※集計※発達障害（診断書無・配慮有）情報入力シート'!J31="","",INDEX('発達障害（診断書なし・配慮あり）情報入力シート'!E:E,'※集計※発達障害（診断書無・配慮有）情報入力シート'!J31,1))</f>
        <v/>
      </c>
      <c r="C670" s="1297"/>
      <c r="D670" s="192" t="str">
        <f>IF('※集計※発達障害（診断書無・配慮有）情報入力シート'!J31="","",INDEX('発達障害（診断書なし・配慮あり）情報入力シート'!G:G,'※集計※発達障害（診断書無・配慮有）情報入力シート'!J31,1))</f>
        <v/>
      </c>
      <c r="E670" s="1981" t="str">
        <f>IF('※集計※発達障害（診断書無・配慮有）情報入力シート'!J31="","",INDEX('発達障害（診断書なし・配慮あり）情報入力シート'!CL:CL,'※集計※発達障害（診断書無・配慮有）情報入力シート'!J31,1))</f>
        <v/>
      </c>
      <c r="F670" s="1981"/>
      <c r="G670" s="1981"/>
      <c r="H670" s="1981"/>
      <c r="I670" s="1981"/>
      <c r="J670" s="1981"/>
      <c r="K670" s="1981"/>
      <c r="L670" s="1981"/>
      <c r="M670" s="1981"/>
      <c r="N670" s="1981"/>
      <c r="O670" s="1981"/>
      <c r="P670" s="1981"/>
      <c r="Q670" s="1981"/>
      <c r="R670" s="1981"/>
      <c r="S670" s="1981"/>
      <c r="T670" s="1981"/>
      <c r="U670" s="1981"/>
      <c r="V670" s="1981"/>
      <c r="W670" s="1981"/>
      <c r="X670" s="1981"/>
      <c r="Y670" s="1981"/>
      <c r="Z670" s="1981"/>
      <c r="AA670" s="1981"/>
      <c r="AB670" s="1981"/>
      <c r="AD670" s="928"/>
      <c r="AE670" s="44"/>
      <c r="AF670" s="44"/>
      <c r="AG670" s="44"/>
      <c r="AH670" s="44"/>
      <c r="AI670" s="44"/>
      <c r="AJ670" s="44"/>
      <c r="AK670" s="44"/>
      <c r="AL670" s="44"/>
      <c r="AM670" s="44"/>
    </row>
    <row r="671" spans="1:39" x14ac:dyDescent="0.4">
      <c r="A671" s="1201">
        <v>8</v>
      </c>
      <c r="B671" s="1297" t="str">
        <f>IF('※集計※発達障害（診断書無・配慮有）情報入力シート'!J32="","",INDEX('発達障害（診断書なし・配慮あり）情報入力シート'!E:E,'※集計※発達障害（診断書無・配慮有）情報入力シート'!J32,1))</f>
        <v/>
      </c>
      <c r="C671" s="1297"/>
      <c r="D671" s="192" t="str">
        <f>IF('※集計※発達障害（診断書無・配慮有）情報入力シート'!J32="","",INDEX('発達障害（診断書なし・配慮あり）情報入力シート'!G:G,'※集計※発達障害（診断書無・配慮有）情報入力シート'!J32,1))</f>
        <v/>
      </c>
      <c r="E671" s="1981" t="str">
        <f>IF('※集計※発達障害（診断書無・配慮有）情報入力シート'!J32="","",INDEX('発達障害（診断書なし・配慮あり）情報入力シート'!CL:CL,'※集計※発達障害（診断書無・配慮有）情報入力シート'!J32,1))</f>
        <v/>
      </c>
      <c r="F671" s="1981"/>
      <c r="G671" s="1981"/>
      <c r="H671" s="1981"/>
      <c r="I671" s="1981"/>
      <c r="J671" s="1981"/>
      <c r="K671" s="1981"/>
      <c r="L671" s="1981"/>
      <c r="M671" s="1981"/>
      <c r="N671" s="1981"/>
      <c r="O671" s="1981"/>
      <c r="P671" s="1981"/>
      <c r="Q671" s="1981"/>
      <c r="R671" s="1981"/>
      <c r="S671" s="1981"/>
      <c r="T671" s="1981"/>
      <c r="U671" s="1981"/>
      <c r="V671" s="1981"/>
      <c r="W671" s="1981"/>
      <c r="X671" s="1981"/>
      <c r="Y671" s="1981"/>
      <c r="Z671" s="1981"/>
      <c r="AA671" s="1981"/>
      <c r="AB671" s="1981"/>
      <c r="AD671" s="928"/>
      <c r="AE671" s="44"/>
      <c r="AF671" s="44"/>
      <c r="AG671" s="44"/>
      <c r="AH671" s="44"/>
      <c r="AI671" s="44"/>
      <c r="AJ671" s="44"/>
      <c r="AK671" s="44"/>
      <c r="AL671" s="44"/>
      <c r="AM671" s="44"/>
    </row>
    <row r="672" spans="1:39" x14ac:dyDescent="0.4">
      <c r="A672" s="1201">
        <v>9</v>
      </c>
      <c r="B672" s="1297" t="str">
        <f>IF('※集計※発達障害（診断書無・配慮有）情報入力シート'!J33="","",INDEX('発達障害（診断書なし・配慮あり）情報入力シート'!E:E,'※集計※発達障害（診断書無・配慮有）情報入力シート'!J33,1))</f>
        <v/>
      </c>
      <c r="C672" s="1297"/>
      <c r="D672" s="192" t="str">
        <f>IF('※集計※発達障害（診断書無・配慮有）情報入力シート'!J33="","",INDEX('発達障害（診断書なし・配慮あり）情報入力シート'!G:G,'※集計※発達障害（診断書無・配慮有）情報入力シート'!J33,1))</f>
        <v/>
      </c>
      <c r="E672" s="1981" t="str">
        <f>IF('※集計※発達障害（診断書無・配慮有）情報入力シート'!J33="","",INDEX('発達障害（診断書なし・配慮あり）情報入力シート'!CL:CL,'※集計※発達障害（診断書無・配慮有）情報入力シート'!J33,1))</f>
        <v/>
      </c>
      <c r="F672" s="1981"/>
      <c r="G672" s="1981"/>
      <c r="H672" s="1981"/>
      <c r="I672" s="1981"/>
      <c r="J672" s="1981"/>
      <c r="K672" s="1981"/>
      <c r="L672" s="1981"/>
      <c r="M672" s="1981"/>
      <c r="N672" s="1981"/>
      <c r="O672" s="1981"/>
      <c r="P672" s="1981"/>
      <c r="Q672" s="1981"/>
      <c r="R672" s="1981"/>
      <c r="S672" s="1981"/>
      <c r="T672" s="1981"/>
      <c r="U672" s="1981"/>
      <c r="V672" s="1981"/>
      <c r="W672" s="1981"/>
      <c r="X672" s="1981"/>
      <c r="Y672" s="1981"/>
      <c r="Z672" s="1981"/>
      <c r="AA672" s="1981"/>
      <c r="AB672" s="1981"/>
      <c r="AD672" s="928"/>
      <c r="AE672" s="44"/>
      <c r="AF672" s="44"/>
      <c r="AG672" s="44"/>
      <c r="AH672" s="44"/>
      <c r="AI672" s="44"/>
      <c r="AJ672" s="44"/>
      <c r="AK672" s="44"/>
      <c r="AL672" s="44"/>
      <c r="AM672" s="44"/>
    </row>
    <row r="673" spans="1:39" x14ac:dyDescent="0.4">
      <c r="A673" s="1201">
        <v>10</v>
      </c>
      <c r="B673" s="1297" t="str">
        <f>IF('※集計※発達障害（診断書無・配慮有）情報入力シート'!J34="","",INDEX('発達障害（診断書なし・配慮あり）情報入力シート'!E:E,'※集計※発達障害（診断書無・配慮有）情報入力シート'!J34,1))</f>
        <v/>
      </c>
      <c r="C673" s="1297"/>
      <c r="D673" s="192" t="str">
        <f>IF('※集計※発達障害（診断書無・配慮有）情報入力シート'!J34="","",INDEX('発達障害（診断書なし・配慮あり）情報入力シート'!G:G,'※集計※発達障害（診断書無・配慮有）情報入力シート'!J34,1))</f>
        <v/>
      </c>
      <c r="E673" s="1981" t="str">
        <f>IF('※集計※発達障害（診断書無・配慮有）情報入力シート'!J34="","",INDEX('発達障害（診断書なし・配慮あり）情報入力シート'!CL:CL,'※集計※発達障害（診断書無・配慮有）情報入力シート'!J34,1))</f>
        <v/>
      </c>
      <c r="F673" s="1981"/>
      <c r="G673" s="1981"/>
      <c r="H673" s="1981"/>
      <c r="I673" s="1981"/>
      <c r="J673" s="1981"/>
      <c r="K673" s="1981"/>
      <c r="L673" s="1981"/>
      <c r="M673" s="1981"/>
      <c r="N673" s="1981"/>
      <c r="O673" s="1981"/>
      <c r="P673" s="1981"/>
      <c r="Q673" s="1981"/>
      <c r="R673" s="1981"/>
      <c r="S673" s="1981"/>
      <c r="T673" s="1981"/>
      <c r="U673" s="1981"/>
      <c r="V673" s="1981"/>
      <c r="W673" s="1981"/>
      <c r="X673" s="1981"/>
      <c r="Y673" s="1981"/>
      <c r="Z673" s="1981"/>
      <c r="AA673" s="1981"/>
      <c r="AB673" s="1981"/>
      <c r="AD673" s="928"/>
      <c r="AE673" s="44"/>
      <c r="AF673" s="44"/>
      <c r="AG673" s="44"/>
      <c r="AH673" s="44"/>
      <c r="AI673" s="44"/>
      <c r="AJ673" s="44"/>
      <c r="AK673" s="44"/>
      <c r="AL673" s="44"/>
      <c r="AM673" s="44"/>
    </row>
    <row r="674" spans="1:39" x14ac:dyDescent="0.4">
      <c r="A674" s="1201">
        <v>11</v>
      </c>
      <c r="B674" s="1297" t="str">
        <f>IF('※集計※発達障害（診断書無・配慮有）情報入力シート'!J35="","",INDEX('発達障害（診断書なし・配慮あり）情報入力シート'!E:E,'※集計※発達障害（診断書無・配慮有）情報入力シート'!J35,1))</f>
        <v/>
      </c>
      <c r="C674" s="1297"/>
      <c r="D674" s="192" t="str">
        <f>IF('※集計※発達障害（診断書無・配慮有）情報入力シート'!J35="","",INDEX('発達障害（診断書なし・配慮あり）情報入力シート'!G:G,'※集計※発達障害（診断書無・配慮有）情報入力シート'!J35,1))</f>
        <v/>
      </c>
      <c r="E674" s="1981" t="str">
        <f>IF('※集計※発達障害（診断書無・配慮有）情報入力シート'!J35="","",INDEX('発達障害（診断書なし・配慮あり）情報入力シート'!CL:CL,'※集計※発達障害（診断書無・配慮有）情報入力シート'!J35,1))</f>
        <v/>
      </c>
      <c r="F674" s="1981"/>
      <c r="G674" s="1981"/>
      <c r="H674" s="1981"/>
      <c r="I674" s="1981"/>
      <c r="J674" s="1981"/>
      <c r="K674" s="1981"/>
      <c r="L674" s="1981"/>
      <c r="M674" s="1981"/>
      <c r="N674" s="1981"/>
      <c r="O674" s="1981"/>
      <c r="P674" s="1981"/>
      <c r="Q674" s="1981"/>
      <c r="R674" s="1981"/>
      <c r="S674" s="1981"/>
      <c r="T674" s="1981"/>
      <c r="U674" s="1981"/>
      <c r="V674" s="1981"/>
      <c r="W674" s="1981"/>
      <c r="X674" s="1981"/>
      <c r="Y674" s="1981"/>
      <c r="Z674" s="1981"/>
      <c r="AA674" s="1981"/>
      <c r="AB674" s="1981"/>
      <c r="AD674" s="928"/>
      <c r="AE674" s="44"/>
      <c r="AF674" s="44"/>
      <c r="AG674" s="44"/>
      <c r="AH674" s="44"/>
      <c r="AI674" s="44"/>
      <c r="AJ674" s="44"/>
      <c r="AK674" s="44"/>
      <c r="AL674" s="44"/>
      <c r="AM674" s="44"/>
    </row>
    <row r="675" spans="1:39" x14ac:dyDescent="0.4">
      <c r="A675" s="1201">
        <v>12</v>
      </c>
      <c r="B675" s="1297" t="str">
        <f>IF('※集計※発達障害（診断書無・配慮有）情報入力シート'!J36="","",INDEX('発達障害（診断書なし・配慮あり）情報入力シート'!E:E,'※集計※発達障害（診断書無・配慮有）情報入力シート'!J36,1))</f>
        <v/>
      </c>
      <c r="C675" s="1297"/>
      <c r="D675" s="192" t="str">
        <f>IF('※集計※発達障害（診断書無・配慮有）情報入力シート'!J36="","",INDEX('発達障害（診断書なし・配慮あり）情報入力シート'!G:G,'※集計※発達障害（診断書無・配慮有）情報入力シート'!J36,1))</f>
        <v/>
      </c>
      <c r="E675" s="1981" t="str">
        <f>IF('※集計※発達障害（診断書無・配慮有）情報入力シート'!J36="","",INDEX('発達障害（診断書なし・配慮あり）情報入力シート'!CL:CL,'※集計※発達障害（診断書無・配慮有）情報入力シート'!J36,1))</f>
        <v/>
      </c>
      <c r="F675" s="1981"/>
      <c r="G675" s="1981"/>
      <c r="H675" s="1981"/>
      <c r="I675" s="1981"/>
      <c r="J675" s="1981"/>
      <c r="K675" s="1981"/>
      <c r="L675" s="1981"/>
      <c r="M675" s="1981"/>
      <c r="N675" s="1981"/>
      <c r="O675" s="1981"/>
      <c r="P675" s="1981"/>
      <c r="Q675" s="1981"/>
      <c r="R675" s="1981"/>
      <c r="S675" s="1981"/>
      <c r="T675" s="1981"/>
      <c r="U675" s="1981"/>
      <c r="V675" s="1981"/>
      <c r="W675" s="1981"/>
      <c r="X675" s="1981"/>
      <c r="Y675" s="1981"/>
      <c r="Z675" s="1981"/>
      <c r="AA675" s="1981"/>
      <c r="AB675" s="1981"/>
      <c r="AD675" s="928"/>
      <c r="AE675" s="44"/>
      <c r="AF675" s="44"/>
      <c r="AG675" s="44"/>
      <c r="AH675" s="44"/>
      <c r="AI675" s="44"/>
      <c r="AJ675" s="44"/>
      <c r="AK675" s="44"/>
      <c r="AL675" s="44"/>
      <c r="AM675" s="44"/>
    </row>
    <row r="676" spans="1:39" x14ac:dyDescent="0.4">
      <c r="A676" s="1201">
        <v>13</v>
      </c>
      <c r="B676" s="1297" t="str">
        <f>IF('※集計※発達障害（診断書無・配慮有）情報入力シート'!J37="","",INDEX('発達障害（診断書なし・配慮あり）情報入力シート'!E:E,'※集計※発達障害（診断書無・配慮有）情報入力シート'!J37,1))</f>
        <v/>
      </c>
      <c r="C676" s="1297"/>
      <c r="D676" s="192" t="str">
        <f>IF('※集計※発達障害（診断書無・配慮有）情報入力シート'!J37="","",INDEX('発達障害（診断書なし・配慮あり）情報入力シート'!G:G,'※集計※発達障害（診断書無・配慮有）情報入力シート'!J37,1))</f>
        <v/>
      </c>
      <c r="E676" s="1981" t="str">
        <f>IF('※集計※発達障害（診断書無・配慮有）情報入力シート'!J37="","",INDEX('発達障害（診断書なし・配慮あり）情報入力シート'!CL:CL,'※集計※発達障害（診断書無・配慮有）情報入力シート'!J37,1))</f>
        <v/>
      </c>
      <c r="F676" s="1981"/>
      <c r="G676" s="1981"/>
      <c r="H676" s="1981"/>
      <c r="I676" s="1981"/>
      <c r="J676" s="1981"/>
      <c r="K676" s="1981"/>
      <c r="L676" s="1981"/>
      <c r="M676" s="1981"/>
      <c r="N676" s="1981"/>
      <c r="O676" s="1981"/>
      <c r="P676" s="1981"/>
      <c r="Q676" s="1981"/>
      <c r="R676" s="1981"/>
      <c r="S676" s="1981"/>
      <c r="T676" s="1981"/>
      <c r="U676" s="1981"/>
      <c r="V676" s="1981"/>
      <c r="W676" s="1981"/>
      <c r="X676" s="1981"/>
      <c r="Y676" s="1981"/>
      <c r="Z676" s="1981"/>
      <c r="AA676" s="1981"/>
      <c r="AB676" s="1981"/>
      <c r="AD676" s="928"/>
      <c r="AE676" s="44"/>
      <c r="AF676" s="44"/>
      <c r="AG676" s="44"/>
      <c r="AH676" s="44"/>
      <c r="AI676" s="44"/>
      <c r="AJ676" s="44"/>
      <c r="AK676" s="44"/>
      <c r="AL676" s="44"/>
      <c r="AM676" s="44"/>
    </row>
    <row r="677" spans="1:39" x14ac:dyDescent="0.4">
      <c r="A677" s="1201">
        <v>14</v>
      </c>
      <c r="B677" s="1297" t="str">
        <f>IF('※集計※発達障害（診断書無・配慮有）情報入力シート'!J38="","",INDEX('発達障害（診断書なし・配慮あり）情報入力シート'!E:E,'※集計※発達障害（診断書無・配慮有）情報入力シート'!J38,1))</f>
        <v/>
      </c>
      <c r="C677" s="1297"/>
      <c r="D677" s="192" t="str">
        <f>IF('※集計※発達障害（診断書無・配慮有）情報入力シート'!J38="","",INDEX('発達障害（診断書なし・配慮あり）情報入力シート'!G:G,'※集計※発達障害（診断書無・配慮有）情報入力シート'!J38,1))</f>
        <v/>
      </c>
      <c r="E677" s="1981" t="str">
        <f>IF('※集計※発達障害（診断書無・配慮有）情報入力シート'!J38="","",INDEX('発達障害（診断書なし・配慮あり）情報入力シート'!CL:CL,'※集計※発達障害（診断書無・配慮有）情報入力シート'!J38,1))</f>
        <v/>
      </c>
      <c r="F677" s="1981"/>
      <c r="G677" s="1981"/>
      <c r="H677" s="1981"/>
      <c r="I677" s="1981"/>
      <c r="J677" s="1981"/>
      <c r="K677" s="1981"/>
      <c r="L677" s="1981"/>
      <c r="M677" s="1981"/>
      <c r="N677" s="1981"/>
      <c r="O677" s="1981"/>
      <c r="P677" s="1981"/>
      <c r="Q677" s="1981"/>
      <c r="R677" s="1981"/>
      <c r="S677" s="1981"/>
      <c r="T677" s="1981"/>
      <c r="U677" s="1981"/>
      <c r="V677" s="1981"/>
      <c r="W677" s="1981"/>
      <c r="X677" s="1981"/>
      <c r="Y677" s="1981"/>
      <c r="Z677" s="1981"/>
      <c r="AA677" s="1981"/>
      <c r="AB677" s="1981"/>
      <c r="AD677" s="928"/>
      <c r="AE677" s="44"/>
      <c r="AF677" s="44"/>
      <c r="AG677" s="44"/>
      <c r="AH677" s="44"/>
      <c r="AI677" s="44"/>
      <c r="AJ677" s="44"/>
      <c r="AK677" s="44"/>
      <c r="AL677" s="44"/>
      <c r="AM677" s="44"/>
    </row>
    <row r="678" spans="1:39" x14ac:dyDescent="0.4">
      <c r="A678" s="1201">
        <v>15</v>
      </c>
      <c r="B678" s="1297" t="str">
        <f>IF('※集計※発達障害（診断書無・配慮有）情報入力シート'!J39="","",INDEX('発達障害（診断書なし・配慮あり）情報入力シート'!E:E,'※集計※発達障害（診断書無・配慮有）情報入力シート'!J39,1))</f>
        <v/>
      </c>
      <c r="C678" s="1297"/>
      <c r="D678" s="192" t="str">
        <f>IF('※集計※発達障害（診断書無・配慮有）情報入力シート'!J39="","",INDEX('発達障害（診断書なし・配慮あり）情報入力シート'!G:G,'※集計※発達障害（診断書無・配慮有）情報入力シート'!J39,1))</f>
        <v/>
      </c>
      <c r="E678" s="1981" t="str">
        <f>IF('※集計※発達障害（診断書無・配慮有）情報入力シート'!J39="","",INDEX('発達障害（診断書なし・配慮あり）情報入力シート'!CL:CL,'※集計※発達障害（診断書無・配慮有）情報入力シート'!J39,1))</f>
        <v/>
      </c>
      <c r="F678" s="1981"/>
      <c r="G678" s="1981"/>
      <c r="H678" s="1981"/>
      <c r="I678" s="1981"/>
      <c r="J678" s="1981"/>
      <c r="K678" s="1981"/>
      <c r="L678" s="1981"/>
      <c r="M678" s="1981"/>
      <c r="N678" s="1981"/>
      <c r="O678" s="1981"/>
      <c r="P678" s="1981"/>
      <c r="Q678" s="1981"/>
      <c r="R678" s="1981"/>
      <c r="S678" s="1981"/>
      <c r="T678" s="1981"/>
      <c r="U678" s="1981"/>
      <c r="V678" s="1981"/>
      <c r="W678" s="1981"/>
      <c r="X678" s="1981"/>
      <c r="Y678" s="1981"/>
      <c r="Z678" s="1981"/>
      <c r="AA678" s="1981"/>
      <c r="AB678" s="1981"/>
      <c r="AD678" s="928"/>
      <c r="AE678" s="44"/>
      <c r="AF678" s="44"/>
      <c r="AG678" s="44"/>
      <c r="AH678" s="44"/>
      <c r="AI678" s="44"/>
      <c r="AJ678" s="44"/>
      <c r="AK678" s="44"/>
      <c r="AL678" s="44"/>
      <c r="AM678" s="44"/>
    </row>
    <row r="679" spans="1:39" x14ac:dyDescent="0.4">
      <c r="A679" s="1201">
        <v>16</v>
      </c>
      <c r="B679" s="1297" t="str">
        <f>IF('※集計※発達障害（診断書無・配慮有）情報入力シート'!J40="","",INDEX('発達障害（診断書なし・配慮あり）情報入力シート'!E:E,'※集計※発達障害（診断書無・配慮有）情報入力シート'!J40,1))</f>
        <v/>
      </c>
      <c r="C679" s="1297"/>
      <c r="D679" s="192" t="str">
        <f>IF('※集計※発達障害（診断書無・配慮有）情報入力シート'!J40="","",INDEX('発達障害（診断書なし・配慮あり）情報入力シート'!G:G,'※集計※発達障害（診断書無・配慮有）情報入力シート'!J40,1))</f>
        <v/>
      </c>
      <c r="E679" s="1981" t="str">
        <f>IF('※集計※発達障害（診断書無・配慮有）情報入力シート'!J40="","",INDEX('発達障害（診断書なし・配慮あり）情報入力シート'!CL:CL,'※集計※発達障害（診断書無・配慮有）情報入力シート'!J40,1))</f>
        <v/>
      </c>
      <c r="F679" s="1981"/>
      <c r="G679" s="1981"/>
      <c r="H679" s="1981"/>
      <c r="I679" s="1981"/>
      <c r="J679" s="1981"/>
      <c r="K679" s="1981"/>
      <c r="L679" s="1981"/>
      <c r="M679" s="1981"/>
      <c r="N679" s="1981"/>
      <c r="O679" s="1981"/>
      <c r="P679" s="1981"/>
      <c r="Q679" s="1981"/>
      <c r="R679" s="1981"/>
      <c r="S679" s="1981"/>
      <c r="T679" s="1981"/>
      <c r="U679" s="1981"/>
      <c r="V679" s="1981"/>
      <c r="W679" s="1981"/>
      <c r="X679" s="1981"/>
      <c r="Y679" s="1981"/>
      <c r="Z679" s="1981"/>
      <c r="AA679" s="1981"/>
      <c r="AB679" s="1981"/>
      <c r="AD679" s="928"/>
      <c r="AE679" s="44"/>
      <c r="AF679" s="44"/>
      <c r="AG679" s="44"/>
      <c r="AH679" s="44"/>
      <c r="AI679" s="44"/>
      <c r="AJ679" s="44"/>
      <c r="AK679" s="44"/>
      <c r="AL679" s="44"/>
      <c r="AM679" s="44"/>
    </row>
    <row r="680" spans="1:39" x14ac:dyDescent="0.4">
      <c r="A680" s="1201">
        <v>17</v>
      </c>
      <c r="B680" s="1297" t="str">
        <f>IF('※集計※発達障害（診断書無・配慮有）情報入力シート'!J41="","",INDEX('発達障害（診断書なし・配慮あり）情報入力シート'!E:E,'※集計※発達障害（診断書無・配慮有）情報入力シート'!J41,1))</f>
        <v/>
      </c>
      <c r="C680" s="1297"/>
      <c r="D680" s="192" t="str">
        <f>IF('※集計※発達障害（診断書無・配慮有）情報入力シート'!J41="","",INDEX('発達障害（診断書なし・配慮あり）情報入力シート'!G:G,'※集計※発達障害（診断書無・配慮有）情報入力シート'!J41,1))</f>
        <v/>
      </c>
      <c r="E680" s="1981" t="str">
        <f>IF('※集計※発達障害（診断書無・配慮有）情報入力シート'!J41="","",INDEX('発達障害（診断書なし・配慮あり）情報入力シート'!CL:CL,'※集計※発達障害（診断書無・配慮有）情報入力シート'!J41,1))</f>
        <v/>
      </c>
      <c r="F680" s="1981"/>
      <c r="G680" s="1981"/>
      <c r="H680" s="1981"/>
      <c r="I680" s="1981"/>
      <c r="J680" s="1981"/>
      <c r="K680" s="1981"/>
      <c r="L680" s="1981"/>
      <c r="M680" s="1981"/>
      <c r="N680" s="1981"/>
      <c r="O680" s="1981"/>
      <c r="P680" s="1981"/>
      <c r="Q680" s="1981"/>
      <c r="R680" s="1981"/>
      <c r="S680" s="1981"/>
      <c r="T680" s="1981"/>
      <c r="U680" s="1981"/>
      <c r="V680" s="1981"/>
      <c r="W680" s="1981"/>
      <c r="X680" s="1981"/>
      <c r="Y680" s="1981"/>
      <c r="Z680" s="1981"/>
      <c r="AA680" s="1981"/>
      <c r="AB680" s="1981"/>
      <c r="AD680" s="928"/>
      <c r="AE680" s="44"/>
      <c r="AF680" s="44"/>
      <c r="AG680" s="44"/>
      <c r="AH680" s="44"/>
      <c r="AI680" s="44"/>
      <c r="AJ680" s="44"/>
      <c r="AK680" s="44"/>
      <c r="AL680" s="44"/>
      <c r="AM680" s="44"/>
    </row>
    <row r="681" spans="1:39" x14ac:dyDescent="0.4">
      <c r="A681" s="1201">
        <v>18</v>
      </c>
      <c r="B681" s="1297" t="str">
        <f>IF('※集計※発達障害（診断書無・配慮有）情報入力シート'!J42="","",INDEX('発達障害（診断書なし・配慮あり）情報入力シート'!E:E,'※集計※発達障害（診断書無・配慮有）情報入力シート'!J42,1))</f>
        <v/>
      </c>
      <c r="C681" s="1297"/>
      <c r="D681" s="192" t="str">
        <f>IF('※集計※発達障害（診断書無・配慮有）情報入力シート'!J42="","",INDEX('発達障害（診断書なし・配慮あり）情報入力シート'!G:G,'※集計※発達障害（診断書無・配慮有）情報入力シート'!J42,1))</f>
        <v/>
      </c>
      <c r="E681" s="1981" t="str">
        <f>IF('※集計※発達障害（診断書無・配慮有）情報入力シート'!J42="","",INDEX('発達障害（診断書なし・配慮あり）情報入力シート'!CL:CL,'※集計※発達障害（診断書無・配慮有）情報入力シート'!J42,1))</f>
        <v/>
      </c>
      <c r="F681" s="1981"/>
      <c r="G681" s="1981"/>
      <c r="H681" s="1981"/>
      <c r="I681" s="1981"/>
      <c r="J681" s="1981"/>
      <c r="K681" s="1981"/>
      <c r="L681" s="1981"/>
      <c r="M681" s="1981"/>
      <c r="N681" s="1981"/>
      <c r="O681" s="1981"/>
      <c r="P681" s="1981"/>
      <c r="Q681" s="1981"/>
      <c r="R681" s="1981"/>
      <c r="S681" s="1981"/>
      <c r="T681" s="1981"/>
      <c r="U681" s="1981"/>
      <c r="V681" s="1981"/>
      <c r="W681" s="1981"/>
      <c r="X681" s="1981"/>
      <c r="Y681" s="1981"/>
      <c r="Z681" s="1981"/>
      <c r="AA681" s="1981"/>
      <c r="AB681" s="1981"/>
      <c r="AD681" s="928"/>
      <c r="AE681" s="44"/>
      <c r="AF681" s="44"/>
      <c r="AG681" s="44"/>
      <c r="AH681" s="44"/>
      <c r="AI681" s="44"/>
      <c r="AJ681" s="44"/>
      <c r="AK681" s="44"/>
      <c r="AL681" s="44"/>
      <c r="AM681" s="44"/>
    </row>
    <row r="682" spans="1:39" x14ac:dyDescent="0.4">
      <c r="A682" s="1201">
        <v>19</v>
      </c>
      <c r="B682" s="1297" t="str">
        <f>IF('※集計※発達障害（診断書無・配慮有）情報入力シート'!J43="","",INDEX('発達障害（診断書なし・配慮あり）情報入力シート'!E:E,'※集計※発達障害（診断書無・配慮有）情報入力シート'!J43,1))</f>
        <v/>
      </c>
      <c r="C682" s="1297"/>
      <c r="D682" s="192" t="str">
        <f>IF('※集計※発達障害（診断書無・配慮有）情報入力シート'!J43="","",INDEX('発達障害（診断書なし・配慮あり）情報入力シート'!G:G,'※集計※発達障害（診断書無・配慮有）情報入力シート'!J43,1))</f>
        <v/>
      </c>
      <c r="E682" s="1981" t="str">
        <f>IF('※集計※発達障害（診断書無・配慮有）情報入力シート'!J43="","",INDEX('発達障害（診断書なし・配慮あり）情報入力シート'!CL:CL,'※集計※発達障害（診断書無・配慮有）情報入力シート'!J43,1))</f>
        <v/>
      </c>
      <c r="F682" s="1981"/>
      <c r="G682" s="1981"/>
      <c r="H682" s="1981"/>
      <c r="I682" s="1981"/>
      <c r="J682" s="1981"/>
      <c r="K682" s="1981"/>
      <c r="L682" s="1981"/>
      <c r="M682" s="1981"/>
      <c r="N682" s="1981"/>
      <c r="O682" s="1981"/>
      <c r="P682" s="1981"/>
      <c r="Q682" s="1981"/>
      <c r="R682" s="1981"/>
      <c r="S682" s="1981"/>
      <c r="T682" s="1981"/>
      <c r="U682" s="1981"/>
      <c r="V682" s="1981"/>
      <c r="W682" s="1981"/>
      <c r="X682" s="1981"/>
      <c r="Y682" s="1981"/>
      <c r="Z682" s="1981"/>
      <c r="AA682" s="1981"/>
      <c r="AB682" s="1981"/>
      <c r="AD682" s="928"/>
      <c r="AE682" s="44"/>
      <c r="AF682" s="44"/>
      <c r="AG682" s="44"/>
      <c r="AH682" s="44"/>
      <c r="AI682" s="44"/>
      <c r="AJ682" s="44"/>
      <c r="AK682" s="44"/>
      <c r="AL682" s="44"/>
      <c r="AM682" s="44"/>
    </row>
    <row r="683" spans="1:39" x14ac:dyDescent="0.4">
      <c r="A683" s="1201">
        <v>20</v>
      </c>
      <c r="B683" s="1297" t="str">
        <f>IF('※集計※発達障害（診断書無・配慮有）情報入力シート'!J44="","",INDEX('発達障害（診断書なし・配慮あり）情報入力シート'!E:E,'※集計※発達障害（診断書無・配慮有）情報入力シート'!J44,1))</f>
        <v/>
      </c>
      <c r="C683" s="1297"/>
      <c r="D683" s="192" t="str">
        <f>IF('※集計※発達障害（診断書無・配慮有）情報入力シート'!J44="","",INDEX('発達障害（診断書なし・配慮あり）情報入力シート'!G:G,'※集計※発達障害（診断書無・配慮有）情報入力シート'!J44,1))</f>
        <v/>
      </c>
      <c r="E683" s="1981" t="str">
        <f>IF('※集計※発達障害（診断書無・配慮有）情報入力シート'!J44="","",INDEX('発達障害（診断書なし・配慮あり）情報入力シート'!CL:CL,'※集計※発達障害（診断書無・配慮有）情報入力シート'!J44,1))</f>
        <v/>
      </c>
      <c r="F683" s="1981"/>
      <c r="G683" s="1981"/>
      <c r="H683" s="1981"/>
      <c r="I683" s="1981"/>
      <c r="J683" s="1981"/>
      <c r="K683" s="1981"/>
      <c r="L683" s="1981"/>
      <c r="M683" s="1981"/>
      <c r="N683" s="1981"/>
      <c r="O683" s="1981"/>
      <c r="P683" s="1981"/>
      <c r="Q683" s="1981"/>
      <c r="R683" s="1981"/>
      <c r="S683" s="1981"/>
      <c r="T683" s="1981"/>
      <c r="U683" s="1981"/>
      <c r="V683" s="1981"/>
      <c r="W683" s="1981"/>
      <c r="X683" s="1981"/>
      <c r="Y683" s="1981"/>
      <c r="Z683" s="1981"/>
      <c r="AA683" s="1981"/>
      <c r="AB683" s="1981"/>
      <c r="AD683" s="928"/>
      <c r="AE683" s="44"/>
      <c r="AF683" s="44"/>
      <c r="AG683" s="44"/>
      <c r="AH683" s="44"/>
      <c r="AI683" s="44"/>
      <c r="AJ683" s="44"/>
      <c r="AK683" s="44"/>
      <c r="AL683" s="44"/>
      <c r="AM683" s="44"/>
    </row>
    <row r="684" spans="1:39" x14ac:dyDescent="0.4">
      <c r="A684" s="1201">
        <v>21</v>
      </c>
      <c r="B684" s="1297" t="str">
        <f>IF('※集計※発達障害（診断書無・配慮有）情報入力シート'!J45="","",INDEX('発達障害（診断書なし・配慮あり）情報入力シート'!E:E,'※集計※発達障害（診断書無・配慮有）情報入力シート'!J45,1))</f>
        <v/>
      </c>
      <c r="C684" s="1297"/>
      <c r="D684" s="192" t="str">
        <f>IF('※集計※発達障害（診断書無・配慮有）情報入力シート'!J45="","",INDEX('発達障害（診断書なし・配慮あり）情報入力シート'!G:G,'※集計※発達障害（診断書無・配慮有）情報入力シート'!J45,1))</f>
        <v/>
      </c>
      <c r="E684" s="1981" t="str">
        <f>IF('※集計※発達障害（診断書無・配慮有）情報入力シート'!J45="","",INDEX('発達障害（診断書なし・配慮あり）情報入力シート'!CL:CL,'※集計※発達障害（診断書無・配慮有）情報入力シート'!J45,1))</f>
        <v/>
      </c>
      <c r="F684" s="1981"/>
      <c r="G684" s="1981"/>
      <c r="H684" s="1981"/>
      <c r="I684" s="1981"/>
      <c r="J684" s="1981"/>
      <c r="K684" s="1981"/>
      <c r="L684" s="1981"/>
      <c r="M684" s="1981"/>
      <c r="N684" s="1981"/>
      <c r="O684" s="1981"/>
      <c r="P684" s="1981"/>
      <c r="Q684" s="1981"/>
      <c r="R684" s="1981"/>
      <c r="S684" s="1981"/>
      <c r="T684" s="1981"/>
      <c r="U684" s="1981"/>
      <c r="V684" s="1981"/>
      <c r="W684" s="1981"/>
      <c r="X684" s="1981"/>
      <c r="Y684" s="1981"/>
      <c r="Z684" s="1981"/>
      <c r="AA684" s="1981"/>
      <c r="AB684" s="1981"/>
      <c r="AD684" s="928"/>
      <c r="AE684" s="44"/>
      <c r="AF684" s="44"/>
      <c r="AG684" s="44"/>
      <c r="AH684" s="44"/>
      <c r="AI684" s="44"/>
      <c r="AJ684" s="44"/>
      <c r="AK684" s="44"/>
      <c r="AL684" s="44"/>
      <c r="AM684" s="44"/>
    </row>
    <row r="685" spans="1:39" x14ac:dyDescent="0.4">
      <c r="A685" s="1201">
        <v>22</v>
      </c>
      <c r="B685" s="1297" t="str">
        <f>IF('※集計※発達障害（診断書無・配慮有）情報入力シート'!J46="","",INDEX('発達障害（診断書なし・配慮あり）情報入力シート'!E:E,'※集計※発達障害（診断書無・配慮有）情報入力シート'!J46,1))</f>
        <v/>
      </c>
      <c r="C685" s="1297"/>
      <c r="D685" s="192" t="str">
        <f>IF('※集計※発達障害（診断書無・配慮有）情報入力シート'!J46="","",INDEX('発達障害（診断書なし・配慮あり）情報入力シート'!G:G,'※集計※発達障害（診断書無・配慮有）情報入力シート'!J46,1))</f>
        <v/>
      </c>
      <c r="E685" s="1981" t="str">
        <f>IF('※集計※発達障害（診断書無・配慮有）情報入力シート'!J46="","",INDEX('発達障害（診断書なし・配慮あり）情報入力シート'!CL:CL,'※集計※発達障害（診断書無・配慮有）情報入力シート'!J46,1))</f>
        <v/>
      </c>
      <c r="F685" s="1981"/>
      <c r="G685" s="1981"/>
      <c r="H685" s="1981"/>
      <c r="I685" s="1981"/>
      <c r="J685" s="1981"/>
      <c r="K685" s="1981"/>
      <c r="L685" s="1981"/>
      <c r="M685" s="1981"/>
      <c r="N685" s="1981"/>
      <c r="O685" s="1981"/>
      <c r="P685" s="1981"/>
      <c r="Q685" s="1981"/>
      <c r="R685" s="1981"/>
      <c r="S685" s="1981"/>
      <c r="T685" s="1981"/>
      <c r="U685" s="1981"/>
      <c r="V685" s="1981"/>
      <c r="W685" s="1981"/>
      <c r="X685" s="1981"/>
      <c r="Y685" s="1981"/>
      <c r="Z685" s="1981"/>
      <c r="AA685" s="1981"/>
      <c r="AB685" s="1981"/>
      <c r="AD685" s="928"/>
      <c r="AE685" s="44"/>
      <c r="AF685" s="44"/>
      <c r="AG685" s="44"/>
      <c r="AH685" s="44"/>
      <c r="AI685" s="44"/>
      <c r="AJ685" s="44"/>
      <c r="AK685" s="44"/>
      <c r="AL685" s="44"/>
      <c r="AM685" s="44"/>
    </row>
    <row r="686" spans="1:39" x14ac:dyDescent="0.4">
      <c r="A686" s="1201">
        <v>23</v>
      </c>
      <c r="B686" s="1297" t="str">
        <f>IF('※集計※発達障害（診断書無・配慮有）情報入力シート'!J47="","",INDEX('発達障害（診断書なし・配慮あり）情報入力シート'!E:E,'※集計※発達障害（診断書無・配慮有）情報入力シート'!J47,1))</f>
        <v/>
      </c>
      <c r="C686" s="1297"/>
      <c r="D686" s="192" t="str">
        <f>IF('※集計※発達障害（診断書無・配慮有）情報入力シート'!J47="","",INDEX('発達障害（診断書なし・配慮あり）情報入力シート'!G:G,'※集計※発達障害（診断書無・配慮有）情報入力シート'!J47,1))</f>
        <v/>
      </c>
      <c r="E686" s="1981" t="str">
        <f>IF('※集計※発達障害（診断書無・配慮有）情報入力シート'!J47="","",INDEX('発達障害（診断書なし・配慮あり）情報入力シート'!CL:CL,'※集計※発達障害（診断書無・配慮有）情報入力シート'!J47,1))</f>
        <v/>
      </c>
      <c r="F686" s="1981"/>
      <c r="G686" s="1981"/>
      <c r="H686" s="1981"/>
      <c r="I686" s="1981"/>
      <c r="J686" s="1981"/>
      <c r="K686" s="1981"/>
      <c r="L686" s="1981"/>
      <c r="M686" s="1981"/>
      <c r="N686" s="1981"/>
      <c r="O686" s="1981"/>
      <c r="P686" s="1981"/>
      <c r="Q686" s="1981"/>
      <c r="R686" s="1981"/>
      <c r="S686" s="1981"/>
      <c r="T686" s="1981"/>
      <c r="U686" s="1981"/>
      <c r="V686" s="1981"/>
      <c r="W686" s="1981"/>
      <c r="X686" s="1981"/>
      <c r="Y686" s="1981"/>
      <c r="Z686" s="1981"/>
      <c r="AA686" s="1981"/>
      <c r="AB686" s="1981"/>
      <c r="AD686" s="928"/>
      <c r="AE686" s="44"/>
      <c r="AF686" s="44"/>
      <c r="AG686" s="44"/>
      <c r="AH686" s="44"/>
      <c r="AI686" s="44"/>
      <c r="AJ686" s="44"/>
      <c r="AK686" s="44"/>
      <c r="AL686" s="44"/>
      <c r="AM686" s="44"/>
    </row>
    <row r="687" spans="1:39" x14ac:dyDescent="0.4">
      <c r="A687" s="1201">
        <v>24</v>
      </c>
      <c r="B687" s="1297" t="str">
        <f>IF('※集計※発達障害（診断書無・配慮有）情報入力シート'!J48="","",INDEX('発達障害（診断書なし・配慮あり）情報入力シート'!E:E,'※集計※発達障害（診断書無・配慮有）情報入力シート'!J48,1))</f>
        <v/>
      </c>
      <c r="C687" s="1297"/>
      <c r="D687" s="192" t="str">
        <f>IF('※集計※発達障害（診断書無・配慮有）情報入力シート'!J48="","",INDEX('発達障害（診断書なし・配慮あり）情報入力シート'!G:G,'※集計※発達障害（診断書無・配慮有）情報入力シート'!J48,1))</f>
        <v/>
      </c>
      <c r="E687" s="1981" t="str">
        <f>IF('※集計※発達障害（診断書無・配慮有）情報入力シート'!J48="","",INDEX('発達障害（診断書なし・配慮あり）情報入力シート'!CL:CL,'※集計※発達障害（診断書無・配慮有）情報入力シート'!J48,1))</f>
        <v/>
      </c>
      <c r="F687" s="1981"/>
      <c r="G687" s="1981"/>
      <c r="H687" s="1981"/>
      <c r="I687" s="1981"/>
      <c r="J687" s="1981"/>
      <c r="K687" s="1981"/>
      <c r="L687" s="1981"/>
      <c r="M687" s="1981"/>
      <c r="N687" s="1981"/>
      <c r="O687" s="1981"/>
      <c r="P687" s="1981"/>
      <c r="Q687" s="1981"/>
      <c r="R687" s="1981"/>
      <c r="S687" s="1981"/>
      <c r="T687" s="1981"/>
      <c r="U687" s="1981"/>
      <c r="V687" s="1981"/>
      <c r="W687" s="1981"/>
      <c r="X687" s="1981"/>
      <c r="Y687" s="1981"/>
      <c r="Z687" s="1981"/>
      <c r="AA687" s="1981"/>
      <c r="AB687" s="1981"/>
      <c r="AD687" s="928"/>
      <c r="AE687" s="44"/>
      <c r="AF687" s="44"/>
      <c r="AG687" s="44"/>
      <c r="AH687" s="44"/>
      <c r="AI687" s="44"/>
      <c r="AJ687" s="44"/>
      <c r="AK687" s="44"/>
      <c r="AL687" s="44"/>
      <c r="AM687" s="44"/>
    </row>
    <row r="688" spans="1:39" x14ac:dyDescent="0.4">
      <c r="A688" s="1201">
        <v>25</v>
      </c>
      <c r="B688" s="1297" t="str">
        <f>IF('※集計※発達障害（診断書無・配慮有）情報入力シート'!J49="","",INDEX('発達障害（診断書なし・配慮あり）情報入力シート'!E:E,'※集計※発達障害（診断書無・配慮有）情報入力シート'!J49,1))</f>
        <v/>
      </c>
      <c r="C688" s="1297"/>
      <c r="D688" s="192" t="str">
        <f>IF('※集計※発達障害（診断書無・配慮有）情報入力シート'!J49="","",INDEX('発達障害（診断書なし・配慮あり）情報入力シート'!G:G,'※集計※発達障害（診断書無・配慮有）情報入力シート'!J49,1))</f>
        <v/>
      </c>
      <c r="E688" s="1981" t="str">
        <f>IF('※集計※発達障害（診断書無・配慮有）情報入力シート'!J49="","",INDEX('発達障害（診断書なし・配慮あり）情報入力シート'!CL:CL,'※集計※発達障害（診断書無・配慮有）情報入力シート'!J49,1))</f>
        <v/>
      </c>
      <c r="F688" s="1981"/>
      <c r="G688" s="1981"/>
      <c r="H688" s="1981"/>
      <c r="I688" s="1981"/>
      <c r="J688" s="1981"/>
      <c r="K688" s="1981"/>
      <c r="L688" s="1981"/>
      <c r="M688" s="1981"/>
      <c r="N688" s="1981"/>
      <c r="O688" s="1981"/>
      <c r="P688" s="1981"/>
      <c r="Q688" s="1981"/>
      <c r="R688" s="1981"/>
      <c r="S688" s="1981"/>
      <c r="T688" s="1981"/>
      <c r="U688" s="1981"/>
      <c r="V688" s="1981"/>
      <c r="W688" s="1981"/>
      <c r="X688" s="1981"/>
      <c r="Y688" s="1981"/>
      <c r="Z688" s="1981"/>
      <c r="AA688" s="1981"/>
      <c r="AB688" s="1981"/>
      <c r="AD688" s="928"/>
      <c r="AE688" s="44"/>
      <c r="AF688" s="44"/>
      <c r="AG688" s="44"/>
      <c r="AH688" s="44"/>
      <c r="AI688" s="44"/>
      <c r="AJ688" s="44"/>
      <c r="AK688" s="44"/>
      <c r="AL688" s="44"/>
      <c r="AM688" s="44"/>
    </row>
    <row r="689" spans="1:39" x14ac:dyDescent="0.4">
      <c r="A689" s="1201">
        <v>26</v>
      </c>
      <c r="B689" s="1297" t="str">
        <f>IF('※集計※発達障害（診断書無・配慮有）情報入力シート'!J50="","",INDEX('発達障害（診断書なし・配慮あり）情報入力シート'!E:E,'※集計※発達障害（診断書無・配慮有）情報入力シート'!J50,1))</f>
        <v/>
      </c>
      <c r="C689" s="1297"/>
      <c r="D689" s="192" t="str">
        <f>IF('※集計※発達障害（診断書無・配慮有）情報入力シート'!J50="","",INDEX('発達障害（診断書なし・配慮あり）情報入力シート'!G:G,'※集計※発達障害（診断書無・配慮有）情報入力シート'!J50,1))</f>
        <v/>
      </c>
      <c r="E689" s="1981" t="str">
        <f>IF('※集計※発達障害（診断書無・配慮有）情報入力シート'!J50="","",INDEX('発達障害（診断書なし・配慮あり）情報入力シート'!CL:CL,'※集計※発達障害（診断書無・配慮有）情報入力シート'!J50,1))</f>
        <v/>
      </c>
      <c r="F689" s="1981"/>
      <c r="G689" s="1981"/>
      <c r="H689" s="1981"/>
      <c r="I689" s="1981"/>
      <c r="J689" s="1981"/>
      <c r="K689" s="1981"/>
      <c r="L689" s="1981"/>
      <c r="M689" s="1981"/>
      <c r="N689" s="1981"/>
      <c r="O689" s="1981"/>
      <c r="P689" s="1981"/>
      <c r="Q689" s="1981"/>
      <c r="R689" s="1981"/>
      <c r="S689" s="1981"/>
      <c r="T689" s="1981"/>
      <c r="U689" s="1981"/>
      <c r="V689" s="1981"/>
      <c r="W689" s="1981"/>
      <c r="X689" s="1981"/>
      <c r="Y689" s="1981"/>
      <c r="Z689" s="1981"/>
      <c r="AA689" s="1981"/>
      <c r="AB689" s="1981"/>
      <c r="AD689" s="928"/>
      <c r="AE689" s="44"/>
      <c r="AF689" s="44"/>
      <c r="AG689" s="44"/>
      <c r="AH689" s="44"/>
      <c r="AI689" s="44"/>
      <c r="AJ689" s="44"/>
      <c r="AK689" s="44"/>
      <c r="AL689" s="44"/>
      <c r="AM689" s="44"/>
    </row>
    <row r="690" spans="1:39" x14ac:dyDescent="0.4">
      <c r="A690" s="1201">
        <v>27</v>
      </c>
      <c r="B690" s="1297" t="str">
        <f>IF('※集計※発達障害（診断書無・配慮有）情報入力シート'!J51="","",INDEX('発達障害（診断書なし・配慮あり）情報入力シート'!E:E,'※集計※発達障害（診断書無・配慮有）情報入力シート'!J51,1))</f>
        <v/>
      </c>
      <c r="C690" s="1297"/>
      <c r="D690" s="192" t="str">
        <f>IF('※集計※発達障害（診断書無・配慮有）情報入力シート'!J51="","",INDEX('発達障害（診断書なし・配慮あり）情報入力シート'!G:G,'※集計※発達障害（診断書無・配慮有）情報入力シート'!J51,1))</f>
        <v/>
      </c>
      <c r="E690" s="1981" t="str">
        <f>IF('※集計※発達障害（診断書無・配慮有）情報入力シート'!J51="","",INDEX('発達障害（診断書なし・配慮あり）情報入力シート'!CL:CL,'※集計※発達障害（診断書無・配慮有）情報入力シート'!J51,1))</f>
        <v/>
      </c>
      <c r="F690" s="1981"/>
      <c r="G690" s="1981"/>
      <c r="H690" s="1981"/>
      <c r="I690" s="1981"/>
      <c r="J690" s="1981"/>
      <c r="K690" s="1981"/>
      <c r="L690" s="1981"/>
      <c r="M690" s="1981"/>
      <c r="N690" s="1981"/>
      <c r="O690" s="1981"/>
      <c r="P690" s="1981"/>
      <c r="Q690" s="1981"/>
      <c r="R690" s="1981"/>
      <c r="S690" s="1981"/>
      <c r="T690" s="1981"/>
      <c r="U690" s="1981"/>
      <c r="V690" s="1981"/>
      <c r="W690" s="1981"/>
      <c r="X690" s="1981"/>
      <c r="Y690" s="1981"/>
      <c r="Z690" s="1981"/>
      <c r="AA690" s="1981"/>
      <c r="AB690" s="1981"/>
      <c r="AD690" s="928"/>
      <c r="AE690" s="44"/>
      <c r="AF690" s="44"/>
      <c r="AG690" s="44"/>
      <c r="AH690" s="44"/>
      <c r="AI690" s="44"/>
      <c r="AJ690" s="44"/>
      <c r="AK690" s="44"/>
      <c r="AL690" s="44"/>
      <c r="AM690" s="44"/>
    </row>
    <row r="691" spans="1:39" x14ac:dyDescent="0.4">
      <c r="A691" s="1201">
        <v>28</v>
      </c>
      <c r="B691" s="1297" t="str">
        <f>IF('※集計※発達障害（診断書無・配慮有）情報入力シート'!J52="","",INDEX('発達障害（診断書なし・配慮あり）情報入力シート'!E:E,'※集計※発達障害（診断書無・配慮有）情報入力シート'!J52,1))</f>
        <v/>
      </c>
      <c r="C691" s="1297"/>
      <c r="D691" s="192" t="str">
        <f>IF('※集計※発達障害（診断書無・配慮有）情報入力シート'!J52="","",INDEX('発達障害（診断書なし・配慮あり）情報入力シート'!G:G,'※集計※発達障害（診断書無・配慮有）情報入力シート'!J52,1))</f>
        <v/>
      </c>
      <c r="E691" s="1981" t="str">
        <f>IF('※集計※発達障害（診断書無・配慮有）情報入力シート'!J52="","",INDEX('発達障害（診断書なし・配慮あり）情報入力シート'!CL:CL,'※集計※発達障害（診断書無・配慮有）情報入力シート'!J52,1))</f>
        <v/>
      </c>
      <c r="F691" s="1981"/>
      <c r="G691" s="1981"/>
      <c r="H691" s="1981"/>
      <c r="I691" s="1981"/>
      <c r="J691" s="1981"/>
      <c r="K691" s="1981"/>
      <c r="L691" s="1981"/>
      <c r="M691" s="1981"/>
      <c r="N691" s="1981"/>
      <c r="O691" s="1981"/>
      <c r="P691" s="1981"/>
      <c r="Q691" s="1981"/>
      <c r="R691" s="1981"/>
      <c r="S691" s="1981"/>
      <c r="T691" s="1981"/>
      <c r="U691" s="1981"/>
      <c r="V691" s="1981"/>
      <c r="W691" s="1981"/>
      <c r="X691" s="1981"/>
      <c r="Y691" s="1981"/>
      <c r="Z691" s="1981"/>
      <c r="AA691" s="1981"/>
      <c r="AB691" s="1981"/>
      <c r="AD691" s="928"/>
      <c r="AE691" s="44"/>
      <c r="AF691" s="44"/>
      <c r="AG691" s="44"/>
      <c r="AH691" s="44"/>
      <c r="AI691" s="44"/>
      <c r="AJ691" s="44"/>
      <c r="AK691" s="44"/>
      <c r="AL691" s="44"/>
      <c r="AM691" s="44"/>
    </row>
    <row r="692" spans="1:39" x14ac:dyDescent="0.4">
      <c r="A692" s="1201">
        <v>29</v>
      </c>
      <c r="B692" s="1297" t="str">
        <f>IF('※集計※発達障害（診断書無・配慮有）情報入力シート'!J53="","",INDEX('発達障害（診断書なし・配慮あり）情報入力シート'!E:E,'※集計※発達障害（診断書無・配慮有）情報入力シート'!J53,1))</f>
        <v/>
      </c>
      <c r="C692" s="1297"/>
      <c r="D692" s="192" t="str">
        <f>IF('※集計※発達障害（診断書無・配慮有）情報入力シート'!J53="","",INDEX('発達障害（診断書なし・配慮あり）情報入力シート'!G:G,'※集計※発達障害（診断書無・配慮有）情報入力シート'!J53,1))</f>
        <v/>
      </c>
      <c r="E692" s="1981" t="str">
        <f>IF('※集計※発達障害（診断書無・配慮有）情報入力シート'!J53="","",INDEX('発達障害（診断書なし・配慮あり）情報入力シート'!CL:CL,'※集計※発達障害（診断書無・配慮有）情報入力シート'!J53,1))</f>
        <v/>
      </c>
      <c r="F692" s="1981"/>
      <c r="G692" s="1981"/>
      <c r="H692" s="1981"/>
      <c r="I692" s="1981"/>
      <c r="J692" s="1981"/>
      <c r="K692" s="1981"/>
      <c r="L692" s="1981"/>
      <c r="M692" s="1981"/>
      <c r="N692" s="1981"/>
      <c r="O692" s="1981"/>
      <c r="P692" s="1981"/>
      <c r="Q692" s="1981"/>
      <c r="R692" s="1981"/>
      <c r="S692" s="1981"/>
      <c r="T692" s="1981"/>
      <c r="U692" s="1981"/>
      <c r="V692" s="1981"/>
      <c r="W692" s="1981"/>
      <c r="X692" s="1981"/>
      <c r="Y692" s="1981"/>
      <c r="Z692" s="1981"/>
      <c r="AA692" s="1981"/>
      <c r="AB692" s="1981"/>
      <c r="AD692" s="928"/>
      <c r="AE692" s="44"/>
      <c r="AF692" s="44"/>
      <c r="AG692" s="44"/>
      <c r="AH692" s="44"/>
      <c r="AI692" s="44"/>
      <c r="AJ692" s="44"/>
      <c r="AK692" s="44"/>
      <c r="AL692" s="44"/>
      <c r="AM692" s="44"/>
    </row>
    <row r="693" spans="1:39" x14ac:dyDescent="0.4">
      <c r="A693" s="1201">
        <v>30</v>
      </c>
      <c r="B693" s="1297" t="str">
        <f>IF('※集計※発達障害（診断書無・配慮有）情報入力シート'!J54="","",INDEX('発達障害（診断書なし・配慮あり）情報入力シート'!E:E,'※集計※発達障害（診断書無・配慮有）情報入力シート'!J54,1))</f>
        <v/>
      </c>
      <c r="C693" s="1297"/>
      <c r="D693" s="192" t="str">
        <f>IF('※集計※発達障害（診断書無・配慮有）情報入力シート'!J54="","",INDEX('発達障害（診断書なし・配慮あり）情報入力シート'!G:G,'※集計※発達障害（診断書無・配慮有）情報入力シート'!J54,1))</f>
        <v/>
      </c>
      <c r="E693" s="1981" t="str">
        <f>IF('※集計※発達障害（診断書無・配慮有）情報入力シート'!J54="","",INDEX('発達障害（診断書なし・配慮あり）情報入力シート'!CL:CL,'※集計※発達障害（診断書無・配慮有）情報入力シート'!J54,1))</f>
        <v/>
      </c>
      <c r="F693" s="1981"/>
      <c r="G693" s="1981"/>
      <c r="H693" s="1981"/>
      <c r="I693" s="1981"/>
      <c r="J693" s="1981"/>
      <c r="K693" s="1981"/>
      <c r="L693" s="1981"/>
      <c r="M693" s="1981"/>
      <c r="N693" s="1981"/>
      <c r="O693" s="1981"/>
      <c r="P693" s="1981"/>
      <c r="Q693" s="1981"/>
      <c r="R693" s="1981"/>
      <c r="S693" s="1981"/>
      <c r="T693" s="1981"/>
      <c r="U693" s="1981"/>
      <c r="V693" s="1981"/>
      <c r="W693" s="1981"/>
      <c r="X693" s="1981"/>
      <c r="Y693" s="1981"/>
      <c r="Z693" s="1981"/>
      <c r="AA693" s="1981"/>
      <c r="AB693" s="1981"/>
      <c r="AD693" s="928"/>
      <c r="AE693" s="44"/>
      <c r="AF693" s="44"/>
      <c r="AG693" s="44"/>
      <c r="AH693" s="44"/>
      <c r="AI693" s="44"/>
      <c r="AJ693" s="44"/>
      <c r="AK693" s="44"/>
      <c r="AL693" s="44"/>
      <c r="AM693" s="44"/>
    </row>
    <row r="694" spans="1:39" x14ac:dyDescent="0.4">
      <c r="A694" s="1201">
        <v>31</v>
      </c>
      <c r="B694" s="1297" t="str">
        <f>IF('※集計※発達障害（診断書無・配慮有）情報入力シート'!J55="","",INDEX('発達障害（診断書なし・配慮あり）情報入力シート'!E:E,'※集計※発達障害（診断書無・配慮有）情報入力シート'!J55,1))</f>
        <v/>
      </c>
      <c r="C694" s="1297"/>
      <c r="D694" s="192" t="str">
        <f>IF('※集計※発達障害（診断書無・配慮有）情報入力シート'!J55="","",INDEX('発達障害（診断書なし・配慮あり）情報入力シート'!G:G,'※集計※発達障害（診断書無・配慮有）情報入力シート'!J55,1))</f>
        <v/>
      </c>
      <c r="E694" s="1981" t="str">
        <f>IF('※集計※発達障害（診断書無・配慮有）情報入力シート'!J55="","",INDEX('発達障害（診断書なし・配慮あり）情報入力シート'!CL:CL,'※集計※発達障害（診断書無・配慮有）情報入力シート'!J55,1))</f>
        <v/>
      </c>
      <c r="F694" s="1981"/>
      <c r="G694" s="1981"/>
      <c r="H694" s="1981"/>
      <c r="I694" s="1981"/>
      <c r="J694" s="1981"/>
      <c r="K694" s="1981"/>
      <c r="L694" s="1981"/>
      <c r="M694" s="1981"/>
      <c r="N694" s="1981"/>
      <c r="O694" s="1981"/>
      <c r="P694" s="1981"/>
      <c r="Q694" s="1981"/>
      <c r="R694" s="1981"/>
      <c r="S694" s="1981"/>
      <c r="T694" s="1981"/>
      <c r="U694" s="1981"/>
      <c r="V694" s="1981"/>
      <c r="W694" s="1981"/>
      <c r="X694" s="1981"/>
      <c r="Y694" s="1981"/>
      <c r="Z694" s="1981"/>
      <c r="AA694" s="1981"/>
      <c r="AB694" s="1981"/>
      <c r="AD694" s="928"/>
      <c r="AE694" s="44"/>
      <c r="AF694" s="44"/>
      <c r="AG694" s="44"/>
      <c r="AH694" s="44"/>
      <c r="AI694" s="44"/>
      <c r="AJ694" s="44"/>
      <c r="AK694" s="44"/>
      <c r="AL694" s="44"/>
      <c r="AM694" s="44"/>
    </row>
    <row r="695" spans="1:39" x14ac:dyDescent="0.4">
      <c r="A695" s="1201">
        <v>32</v>
      </c>
      <c r="B695" s="1297" t="str">
        <f>IF('※集計※発達障害（診断書無・配慮有）情報入力シート'!J56="","",INDEX('発達障害（診断書なし・配慮あり）情報入力シート'!E:E,'※集計※発達障害（診断書無・配慮有）情報入力シート'!J56,1))</f>
        <v/>
      </c>
      <c r="C695" s="1297"/>
      <c r="D695" s="192" t="str">
        <f>IF('※集計※発達障害（診断書無・配慮有）情報入力シート'!J56="","",INDEX('発達障害（診断書なし・配慮あり）情報入力シート'!G:G,'※集計※発達障害（診断書無・配慮有）情報入力シート'!J56,1))</f>
        <v/>
      </c>
      <c r="E695" s="1981" t="str">
        <f>IF('※集計※発達障害（診断書無・配慮有）情報入力シート'!J56="","",INDEX('発達障害（診断書なし・配慮あり）情報入力シート'!CL:CL,'※集計※発達障害（診断書無・配慮有）情報入力シート'!J56,1))</f>
        <v/>
      </c>
      <c r="F695" s="1981"/>
      <c r="G695" s="1981"/>
      <c r="H695" s="1981"/>
      <c r="I695" s="1981"/>
      <c r="J695" s="1981"/>
      <c r="K695" s="1981"/>
      <c r="L695" s="1981"/>
      <c r="M695" s="1981"/>
      <c r="N695" s="1981"/>
      <c r="O695" s="1981"/>
      <c r="P695" s="1981"/>
      <c r="Q695" s="1981"/>
      <c r="R695" s="1981"/>
      <c r="S695" s="1981"/>
      <c r="T695" s="1981"/>
      <c r="U695" s="1981"/>
      <c r="V695" s="1981"/>
      <c r="W695" s="1981"/>
      <c r="X695" s="1981"/>
      <c r="Y695" s="1981"/>
      <c r="Z695" s="1981"/>
      <c r="AA695" s="1981"/>
      <c r="AB695" s="1981"/>
      <c r="AD695" s="928"/>
      <c r="AE695" s="44"/>
      <c r="AF695" s="44"/>
      <c r="AG695" s="44"/>
      <c r="AH695" s="44"/>
      <c r="AI695" s="44"/>
      <c r="AJ695" s="44"/>
      <c r="AK695" s="44"/>
      <c r="AL695" s="44"/>
      <c r="AM695" s="44"/>
    </row>
    <row r="696" spans="1:39" x14ac:dyDescent="0.4">
      <c r="A696" s="1201">
        <v>33</v>
      </c>
      <c r="B696" s="1297" t="str">
        <f>IF('※集計※発達障害（診断書無・配慮有）情報入力シート'!J57="","",INDEX('発達障害（診断書なし・配慮あり）情報入力シート'!E:E,'※集計※発達障害（診断書無・配慮有）情報入力シート'!J57,1))</f>
        <v/>
      </c>
      <c r="C696" s="1297"/>
      <c r="D696" s="192" t="str">
        <f>IF('※集計※発達障害（診断書無・配慮有）情報入力シート'!J57="","",INDEX('発達障害（診断書なし・配慮あり）情報入力シート'!G:G,'※集計※発達障害（診断書無・配慮有）情報入力シート'!J57,1))</f>
        <v/>
      </c>
      <c r="E696" s="1981" t="str">
        <f>IF('※集計※発達障害（診断書無・配慮有）情報入力シート'!J57="","",INDEX('発達障害（診断書なし・配慮あり）情報入力シート'!CL:CL,'※集計※発達障害（診断書無・配慮有）情報入力シート'!J57,1))</f>
        <v/>
      </c>
      <c r="F696" s="1981"/>
      <c r="G696" s="1981"/>
      <c r="H696" s="1981"/>
      <c r="I696" s="1981"/>
      <c r="J696" s="1981"/>
      <c r="K696" s="1981"/>
      <c r="L696" s="1981"/>
      <c r="M696" s="1981"/>
      <c r="N696" s="1981"/>
      <c r="O696" s="1981"/>
      <c r="P696" s="1981"/>
      <c r="Q696" s="1981"/>
      <c r="R696" s="1981"/>
      <c r="S696" s="1981"/>
      <c r="T696" s="1981"/>
      <c r="U696" s="1981"/>
      <c r="V696" s="1981"/>
      <c r="W696" s="1981"/>
      <c r="X696" s="1981"/>
      <c r="Y696" s="1981"/>
      <c r="Z696" s="1981"/>
      <c r="AA696" s="1981"/>
      <c r="AB696" s="1981"/>
      <c r="AD696" s="928"/>
      <c r="AE696" s="44"/>
      <c r="AF696" s="44"/>
      <c r="AG696" s="44"/>
      <c r="AH696" s="44"/>
      <c r="AI696" s="44"/>
      <c r="AJ696" s="44"/>
      <c r="AK696" s="44"/>
      <c r="AL696" s="44"/>
      <c r="AM696" s="44"/>
    </row>
    <row r="697" spans="1:39" x14ac:dyDescent="0.4">
      <c r="A697" s="1201">
        <v>34</v>
      </c>
      <c r="B697" s="1297" t="str">
        <f>IF('※集計※発達障害（診断書無・配慮有）情報入力シート'!J58="","",INDEX('発達障害（診断書なし・配慮あり）情報入力シート'!E:E,'※集計※発達障害（診断書無・配慮有）情報入力シート'!J58,1))</f>
        <v/>
      </c>
      <c r="C697" s="1297"/>
      <c r="D697" s="192" t="str">
        <f>IF('※集計※発達障害（診断書無・配慮有）情報入力シート'!J58="","",INDEX('発達障害（診断書なし・配慮あり）情報入力シート'!G:G,'※集計※発達障害（診断書無・配慮有）情報入力シート'!J58,1))</f>
        <v/>
      </c>
      <c r="E697" s="1981" t="str">
        <f>IF('※集計※発達障害（診断書無・配慮有）情報入力シート'!J58="","",INDEX('発達障害（診断書なし・配慮あり）情報入力シート'!CL:CL,'※集計※発達障害（診断書無・配慮有）情報入力シート'!J58,1))</f>
        <v/>
      </c>
      <c r="F697" s="1981"/>
      <c r="G697" s="1981"/>
      <c r="H697" s="1981"/>
      <c r="I697" s="1981"/>
      <c r="J697" s="1981"/>
      <c r="K697" s="1981"/>
      <c r="L697" s="1981"/>
      <c r="M697" s="1981"/>
      <c r="N697" s="1981"/>
      <c r="O697" s="1981"/>
      <c r="P697" s="1981"/>
      <c r="Q697" s="1981"/>
      <c r="R697" s="1981"/>
      <c r="S697" s="1981"/>
      <c r="T697" s="1981"/>
      <c r="U697" s="1981"/>
      <c r="V697" s="1981"/>
      <c r="W697" s="1981"/>
      <c r="X697" s="1981"/>
      <c r="Y697" s="1981"/>
      <c r="Z697" s="1981"/>
      <c r="AA697" s="1981"/>
      <c r="AB697" s="1981"/>
      <c r="AD697" s="928"/>
      <c r="AE697" s="44"/>
      <c r="AF697" s="44"/>
      <c r="AG697" s="44"/>
      <c r="AH697" s="44"/>
      <c r="AI697" s="44"/>
      <c r="AJ697" s="44"/>
      <c r="AK697" s="44"/>
      <c r="AL697" s="44"/>
      <c r="AM697" s="44"/>
    </row>
    <row r="698" spans="1:39" x14ac:dyDescent="0.4">
      <c r="A698" s="1201">
        <v>35</v>
      </c>
      <c r="B698" s="1297" t="str">
        <f>IF('※集計※発達障害（診断書無・配慮有）情報入力シート'!J59="","",INDEX('発達障害（診断書なし・配慮あり）情報入力シート'!E:E,'※集計※発達障害（診断書無・配慮有）情報入力シート'!J59,1))</f>
        <v/>
      </c>
      <c r="C698" s="1297"/>
      <c r="D698" s="192" t="str">
        <f>IF('※集計※発達障害（診断書無・配慮有）情報入力シート'!J59="","",INDEX('発達障害（診断書なし・配慮あり）情報入力シート'!G:G,'※集計※発達障害（診断書無・配慮有）情報入力シート'!J59,1))</f>
        <v/>
      </c>
      <c r="E698" s="1981" t="str">
        <f>IF('※集計※発達障害（診断書無・配慮有）情報入力シート'!J59="","",INDEX('発達障害（診断書なし・配慮あり）情報入力シート'!CL:CL,'※集計※発達障害（診断書無・配慮有）情報入力シート'!J59,1))</f>
        <v/>
      </c>
      <c r="F698" s="1981"/>
      <c r="G698" s="1981"/>
      <c r="H698" s="1981"/>
      <c r="I698" s="1981"/>
      <c r="J698" s="1981"/>
      <c r="K698" s="1981"/>
      <c r="L698" s="1981"/>
      <c r="M698" s="1981"/>
      <c r="N698" s="1981"/>
      <c r="O698" s="1981"/>
      <c r="P698" s="1981"/>
      <c r="Q698" s="1981"/>
      <c r="R698" s="1981"/>
      <c r="S698" s="1981"/>
      <c r="T698" s="1981"/>
      <c r="U698" s="1981"/>
      <c r="V698" s="1981"/>
      <c r="W698" s="1981"/>
      <c r="X698" s="1981"/>
      <c r="Y698" s="1981"/>
      <c r="Z698" s="1981"/>
      <c r="AA698" s="1981"/>
      <c r="AB698" s="1981"/>
      <c r="AD698" s="928"/>
      <c r="AE698" s="44"/>
      <c r="AF698" s="44"/>
      <c r="AG698" s="44"/>
      <c r="AH698" s="44"/>
      <c r="AI698" s="44"/>
      <c r="AJ698" s="44"/>
      <c r="AK698" s="44"/>
      <c r="AL698" s="44"/>
      <c r="AM698" s="44"/>
    </row>
    <row r="699" spans="1:39" x14ac:dyDescent="0.4">
      <c r="A699" s="1201">
        <v>36</v>
      </c>
      <c r="B699" s="1297" t="str">
        <f>IF('※集計※発達障害（診断書無・配慮有）情報入力シート'!J60="","",INDEX('発達障害（診断書なし・配慮あり）情報入力シート'!E:E,'※集計※発達障害（診断書無・配慮有）情報入力シート'!J60,1))</f>
        <v/>
      </c>
      <c r="C699" s="1297"/>
      <c r="D699" s="192" t="str">
        <f>IF('※集計※発達障害（診断書無・配慮有）情報入力シート'!J60="","",INDEX('発達障害（診断書なし・配慮あり）情報入力シート'!G:G,'※集計※発達障害（診断書無・配慮有）情報入力シート'!J60,1))</f>
        <v/>
      </c>
      <c r="E699" s="1981" t="str">
        <f>IF('※集計※発達障害（診断書無・配慮有）情報入力シート'!J60="","",INDEX('発達障害（診断書なし・配慮あり）情報入力シート'!CL:CL,'※集計※発達障害（診断書無・配慮有）情報入力シート'!J60,1))</f>
        <v/>
      </c>
      <c r="F699" s="1981"/>
      <c r="G699" s="1981"/>
      <c r="H699" s="1981"/>
      <c r="I699" s="1981"/>
      <c r="J699" s="1981"/>
      <c r="K699" s="1981"/>
      <c r="L699" s="1981"/>
      <c r="M699" s="1981"/>
      <c r="N699" s="1981"/>
      <c r="O699" s="1981"/>
      <c r="P699" s="1981"/>
      <c r="Q699" s="1981"/>
      <c r="R699" s="1981"/>
      <c r="S699" s="1981"/>
      <c r="T699" s="1981"/>
      <c r="U699" s="1981"/>
      <c r="V699" s="1981"/>
      <c r="W699" s="1981"/>
      <c r="X699" s="1981"/>
      <c r="Y699" s="1981"/>
      <c r="Z699" s="1981"/>
      <c r="AA699" s="1981"/>
      <c r="AB699" s="1981"/>
      <c r="AD699" s="928"/>
      <c r="AE699" s="44"/>
      <c r="AF699" s="44"/>
      <c r="AG699" s="44"/>
      <c r="AH699" s="44"/>
      <c r="AI699" s="44"/>
      <c r="AJ699" s="44"/>
      <c r="AK699" s="44"/>
      <c r="AL699" s="44"/>
      <c r="AM699" s="44"/>
    </row>
    <row r="700" spans="1:39" x14ac:dyDescent="0.4">
      <c r="A700" s="1201">
        <v>37</v>
      </c>
      <c r="B700" s="1297" t="str">
        <f>IF('※集計※発達障害（診断書無・配慮有）情報入力シート'!J61="","",INDEX('発達障害（診断書なし・配慮あり）情報入力シート'!E:E,'※集計※発達障害（診断書無・配慮有）情報入力シート'!J61,1))</f>
        <v/>
      </c>
      <c r="C700" s="1297"/>
      <c r="D700" s="192" t="str">
        <f>IF('※集計※発達障害（診断書無・配慮有）情報入力シート'!J61="","",INDEX('発達障害（診断書なし・配慮あり）情報入力シート'!G:G,'※集計※発達障害（診断書無・配慮有）情報入力シート'!J61,1))</f>
        <v/>
      </c>
      <c r="E700" s="1981" t="str">
        <f>IF('※集計※発達障害（診断書無・配慮有）情報入力シート'!J61="","",INDEX('発達障害（診断書なし・配慮あり）情報入力シート'!CL:CL,'※集計※発達障害（診断書無・配慮有）情報入力シート'!J61,1))</f>
        <v/>
      </c>
      <c r="F700" s="1981"/>
      <c r="G700" s="1981"/>
      <c r="H700" s="1981"/>
      <c r="I700" s="1981"/>
      <c r="J700" s="1981"/>
      <c r="K700" s="1981"/>
      <c r="L700" s="1981"/>
      <c r="M700" s="1981"/>
      <c r="N700" s="1981"/>
      <c r="O700" s="1981"/>
      <c r="P700" s="1981"/>
      <c r="Q700" s="1981"/>
      <c r="R700" s="1981"/>
      <c r="S700" s="1981"/>
      <c r="T700" s="1981"/>
      <c r="U700" s="1981"/>
      <c r="V700" s="1981"/>
      <c r="W700" s="1981"/>
      <c r="X700" s="1981"/>
      <c r="Y700" s="1981"/>
      <c r="Z700" s="1981"/>
      <c r="AA700" s="1981"/>
      <c r="AB700" s="1981"/>
      <c r="AD700" s="928"/>
      <c r="AE700" s="44"/>
      <c r="AF700" s="44"/>
      <c r="AG700" s="44"/>
      <c r="AH700" s="44"/>
      <c r="AI700" s="44"/>
      <c r="AJ700" s="44"/>
      <c r="AK700" s="44"/>
      <c r="AL700" s="44"/>
      <c r="AM700" s="44"/>
    </row>
    <row r="701" spans="1:39" x14ac:dyDescent="0.4">
      <c r="A701" s="1201">
        <v>38</v>
      </c>
      <c r="B701" s="1297" t="str">
        <f>IF('※集計※発達障害（診断書無・配慮有）情報入力シート'!J62="","",INDEX('発達障害（診断書なし・配慮あり）情報入力シート'!E:E,'※集計※発達障害（診断書無・配慮有）情報入力シート'!J62,1))</f>
        <v/>
      </c>
      <c r="C701" s="1297"/>
      <c r="D701" s="192" t="str">
        <f>IF('※集計※発達障害（診断書無・配慮有）情報入力シート'!J62="","",INDEX('発達障害（診断書なし・配慮あり）情報入力シート'!G:G,'※集計※発達障害（診断書無・配慮有）情報入力シート'!J62,1))</f>
        <v/>
      </c>
      <c r="E701" s="1981" t="str">
        <f>IF('※集計※発達障害（診断書無・配慮有）情報入力シート'!J62="","",INDEX('発達障害（診断書なし・配慮あり）情報入力シート'!CL:CL,'※集計※発達障害（診断書無・配慮有）情報入力シート'!J62,1))</f>
        <v/>
      </c>
      <c r="F701" s="1981"/>
      <c r="G701" s="1981"/>
      <c r="H701" s="1981"/>
      <c r="I701" s="1981"/>
      <c r="J701" s="1981"/>
      <c r="K701" s="1981"/>
      <c r="L701" s="1981"/>
      <c r="M701" s="1981"/>
      <c r="N701" s="1981"/>
      <c r="O701" s="1981"/>
      <c r="P701" s="1981"/>
      <c r="Q701" s="1981"/>
      <c r="R701" s="1981"/>
      <c r="S701" s="1981"/>
      <c r="T701" s="1981"/>
      <c r="U701" s="1981"/>
      <c r="V701" s="1981"/>
      <c r="W701" s="1981"/>
      <c r="X701" s="1981"/>
      <c r="Y701" s="1981"/>
      <c r="Z701" s="1981"/>
      <c r="AA701" s="1981"/>
      <c r="AB701" s="1981"/>
      <c r="AD701" s="928"/>
      <c r="AE701" s="44"/>
      <c r="AF701" s="44"/>
      <c r="AG701" s="44"/>
      <c r="AH701" s="44"/>
      <c r="AI701" s="44"/>
      <c r="AJ701" s="44"/>
      <c r="AK701" s="44"/>
      <c r="AL701" s="44"/>
      <c r="AM701" s="44"/>
    </row>
    <row r="702" spans="1:39" x14ac:dyDescent="0.4">
      <c r="A702" s="1201">
        <v>39</v>
      </c>
      <c r="B702" s="1297" t="str">
        <f>IF('※集計※発達障害（診断書無・配慮有）情報入力シート'!J63="","",INDEX('発達障害（診断書なし・配慮あり）情報入力シート'!E:E,'※集計※発達障害（診断書無・配慮有）情報入力シート'!J63,1))</f>
        <v/>
      </c>
      <c r="C702" s="1297"/>
      <c r="D702" s="192" t="str">
        <f>IF('※集計※発達障害（診断書無・配慮有）情報入力シート'!J63="","",INDEX('発達障害（診断書なし・配慮あり）情報入力シート'!G:G,'※集計※発達障害（診断書無・配慮有）情報入力シート'!J63,1))</f>
        <v/>
      </c>
      <c r="E702" s="1981" t="str">
        <f>IF('※集計※発達障害（診断書無・配慮有）情報入力シート'!J63="","",INDEX('発達障害（診断書なし・配慮あり）情報入力シート'!CL:CL,'※集計※発達障害（診断書無・配慮有）情報入力シート'!J63,1))</f>
        <v/>
      </c>
      <c r="F702" s="1981"/>
      <c r="G702" s="1981"/>
      <c r="H702" s="1981"/>
      <c r="I702" s="1981"/>
      <c r="J702" s="1981"/>
      <c r="K702" s="1981"/>
      <c r="L702" s="1981"/>
      <c r="M702" s="1981"/>
      <c r="N702" s="1981"/>
      <c r="O702" s="1981"/>
      <c r="P702" s="1981"/>
      <c r="Q702" s="1981"/>
      <c r="R702" s="1981"/>
      <c r="S702" s="1981"/>
      <c r="T702" s="1981"/>
      <c r="U702" s="1981"/>
      <c r="V702" s="1981"/>
      <c r="W702" s="1981"/>
      <c r="X702" s="1981"/>
      <c r="Y702" s="1981"/>
      <c r="Z702" s="1981"/>
      <c r="AA702" s="1981"/>
      <c r="AB702" s="1981"/>
      <c r="AD702" s="928"/>
      <c r="AE702" s="44"/>
      <c r="AF702" s="44"/>
      <c r="AG702" s="44"/>
      <c r="AH702" s="44"/>
      <c r="AI702" s="44"/>
      <c r="AJ702" s="44"/>
      <c r="AK702" s="44"/>
      <c r="AL702" s="44"/>
      <c r="AM702" s="44"/>
    </row>
    <row r="703" spans="1:39" x14ac:dyDescent="0.4">
      <c r="A703" s="1201">
        <v>40</v>
      </c>
      <c r="B703" s="1297" t="str">
        <f>IF('※集計※発達障害（診断書無・配慮有）情報入力シート'!J64="","",INDEX('発達障害（診断書なし・配慮あり）情報入力シート'!E:E,'※集計※発達障害（診断書無・配慮有）情報入力シート'!J64,1))</f>
        <v/>
      </c>
      <c r="C703" s="1297"/>
      <c r="D703" s="192" t="str">
        <f>IF('※集計※発達障害（診断書無・配慮有）情報入力シート'!J64="","",INDEX('発達障害（診断書なし・配慮あり）情報入力シート'!G:G,'※集計※発達障害（診断書無・配慮有）情報入力シート'!J64,1))</f>
        <v/>
      </c>
      <c r="E703" s="1981" t="str">
        <f>IF('※集計※発達障害（診断書無・配慮有）情報入力シート'!J64="","",INDEX('発達障害（診断書なし・配慮あり）情報入力シート'!CL:CL,'※集計※発達障害（診断書無・配慮有）情報入力シート'!J64,1))</f>
        <v/>
      </c>
      <c r="F703" s="1981"/>
      <c r="G703" s="1981"/>
      <c r="H703" s="1981"/>
      <c r="I703" s="1981"/>
      <c r="J703" s="1981"/>
      <c r="K703" s="1981"/>
      <c r="L703" s="1981"/>
      <c r="M703" s="1981"/>
      <c r="N703" s="1981"/>
      <c r="O703" s="1981"/>
      <c r="P703" s="1981"/>
      <c r="Q703" s="1981"/>
      <c r="R703" s="1981"/>
      <c r="S703" s="1981"/>
      <c r="T703" s="1981"/>
      <c r="U703" s="1981"/>
      <c r="V703" s="1981"/>
      <c r="W703" s="1981"/>
      <c r="X703" s="1981"/>
      <c r="Y703" s="1981"/>
      <c r="Z703" s="1981"/>
      <c r="AA703" s="1981"/>
      <c r="AB703" s="1981"/>
      <c r="AD703" s="928"/>
      <c r="AE703" s="44"/>
      <c r="AF703" s="44"/>
      <c r="AG703" s="44"/>
      <c r="AH703" s="44"/>
      <c r="AI703" s="44"/>
      <c r="AJ703" s="44"/>
      <c r="AK703" s="44"/>
      <c r="AL703" s="44"/>
      <c r="AM703" s="44"/>
    </row>
    <row r="704" spans="1:39" x14ac:dyDescent="0.4">
      <c r="A704" s="1201">
        <v>41</v>
      </c>
      <c r="B704" s="1297" t="str">
        <f>IF('※集計※発達障害（診断書無・配慮有）情報入力シート'!J65="","",INDEX('発達障害（診断書なし・配慮あり）情報入力シート'!E:E,'※集計※発達障害（診断書無・配慮有）情報入力シート'!J65,1))</f>
        <v/>
      </c>
      <c r="C704" s="1297"/>
      <c r="D704" s="192" t="str">
        <f>IF('※集計※発達障害（診断書無・配慮有）情報入力シート'!J65="","",INDEX('発達障害（診断書なし・配慮あり）情報入力シート'!G:G,'※集計※発達障害（診断書無・配慮有）情報入力シート'!J65,1))</f>
        <v/>
      </c>
      <c r="E704" s="1981" t="str">
        <f>IF('※集計※発達障害（診断書無・配慮有）情報入力シート'!J65="","",INDEX('発達障害（診断書なし・配慮あり）情報入力シート'!CL:CL,'※集計※発達障害（診断書無・配慮有）情報入力シート'!J65,1))</f>
        <v/>
      </c>
      <c r="F704" s="1981"/>
      <c r="G704" s="1981"/>
      <c r="H704" s="1981"/>
      <c r="I704" s="1981"/>
      <c r="J704" s="1981"/>
      <c r="K704" s="1981"/>
      <c r="L704" s="1981"/>
      <c r="M704" s="1981"/>
      <c r="N704" s="1981"/>
      <c r="O704" s="1981"/>
      <c r="P704" s="1981"/>
      <c r="Q704" s="1981"/>
      <c r="R704" s="1981"/>
      <c r="S704" s="1981"/>
      <c r="T704" s="1981"/>
      <c r="U704" s="1981"/>
      <c r="V704" s="1981"/>
      <c r="W704" s="1981"/>
      <c r="X704" s="1981"/>
      <c r="Y704" s="1981"/>
      <c r="Z704" s="1981"/>
      <c r="AA704" s="1981"/>
      <c r="AB704" s="1981"/>
      <c r="AD704" s="928"/>
      <c r="AE704" s="44"/>
      <c r="AF704" s="44"/>
      <c r="AG704" s="44"/>
      <c r="AH704" s="44"/>
      <c r="AI704" s="44"/>
      <c r="AJ704" s="44"/>
      <c r="AK704" s="44"/>
      <c r="AL704" s="44"/>
      <c r="AM704" s="44"/>
    </row>
    <row r="705" spans="1:39" x14ac:dyDescent="0.4">
      <c r="A705" s="1201">
        <v>42</v>
      </c>
      <c r="B705" s="1297" t="str">
        <f>IF('※集計※発達障害（診断書無・配慮有）情報入力シート'!J66="","",INDEX('発達障害（診断書なし・配慮あり）情報入力シート'!E:E,'※集計※発達障害（診断書無・配慮有）情報入力シート'!J66,1))</f>
        <v/>
      </c>
      <c r="C705" s="1297"/>
      <c r="D705" s="192" t="str">
        <f>IF('※集計※発達障害（診断書無・配慮有）情報入力シート'!J66="","",INDEX('発達障害（診断書なし・配慮あり）情報入力シート'!G:G,'※集計※発達障害（診断書無・配慮有）情報入力シート'!J66,1))</f>
        <v/>
      </c>
      <c r="E705" s="1981" t="str">
        <f>IF('※集計※発達障害（診断書無・配慮有）情報入力シート'!J66="","",INDEX('発達障害（診断書なし・配慮あり）情報入力シート'!CL:CL,'※集計※発達障害（診断書無・配慮有）情報入力シート'!J66,1))</f>
        <v/>
      </c>
      <c r="F705" s="1981"/>
      <c r="G705" s="1981"/>
      <c r="H705" s="1981"/>
      <c r="I705" s="1981"/>
      <c r="J705" s="1981"/>
      <c r="K705" s="1981"/>
      <c r="L705" s="1981"/>
      <c r="M705" s="1981"/>
      <c r="N705" s="1981"/>
      <c r="O705" s="1981"/>
      <c r="P705" s="1981"/>
      <c r="Q705" s="1981"/>
      <c r="R705" s="1981"/>
      <c r="S705" s="1981"/>
      <c r="T705" s="1981"/>
      <c r="U705" s="1981"/>
      <c r="V705" s="1981"/>
      <c r="W705" s="1981"/>
      <c r="X705" s="1981"/>
      <c r="Y705" s="1981"/>
      <c r="Z705" s="1981"/>
      <c r="AA705" s="1981"/>
      <c r="AB705" s="1981"/>
      <c r="AD705" s="928"/>
      <c r="AE705" s="44"/>
      <c r="AF705" s="44"/>
      <c r="AG705" s="44"/>
      <c r="AH705" s="44"/>
      <c r="AI705" s="44"/>
      <c r="AJ705" s="44"/>
      <c r="AK705" s="44"/>
      <c r="AL705" s="44"/>
      <c r="AM705" s="44"/>
    </row>
    <row r="706" spans="1:39" x14ac:dyDescent="0.4">
      <c r="A706" s="1201">
        <v>43</v>
      </c>
      <c r="B706" s="1297" t="str">
        <f>IF('※集計※発達障害（診断書無・配慮有）情報入力シート'!J67="","",INDEX('発達障害（診断書なし・配慮あり）情報入力シート'!E:E,'※集計※発達障害（診断書無・配慮有）情報入力シート'!J67,1))</f>
        <v/>
      </c>
      <c r="C706" s="1297"/>
      <c r="D706" s="192" t="str">
        <f>IF('※集計※発達障害（診断書無・配慮有）情報入力シート'!J67="","",INDEX('発達障害（診断書なし・配慮あり）情報入力シート'!G:G,'※集計※発達障害（診断書無・配慮有）情報入力シート'!J67,1))</f>
        <v/>
      </c>
      <c r="E706" s="1981" t="str">
        <f>IF('※集計※発達障害（診断書無・配慮有）情報入力シート'!J67="","",INDEX('発達障害（診断書なし・配慮あり）情報入力シート'!CL:CL,'※集計※発達障害（診断書無・配慮有）情報入力シート'!J67,1))</f>
        <v/>
      </c>
      <c r="F706" s="1981"/>
      <c r="G706" s="1981"/>
      <c r="H706" s="1981"/>
      <c r="I706" s="1981"/>
      <c r="J706" s="1981"/>
      <c r="K706" s="1981"/>
      <c r="L706" s="1981"/>
      <c r="M706" s="1981"/>
      <c r="N706" s="1981"/>
      <c r="O706" s="1981"/>
      <c r="P706" s="1981"/>
      <c r="Q706" s="1981"/>
      <c r="R706" s="1981"/>
      <c r="S706" s="1981"/>
      <c r="T706" s="1981"/>
      <c r="U706" s="1981"/>
      <c r="V706" s="1981"/>
      <c r="W706" s="1981"/>
      <c r="X706" s="1981"/>
      <c r="Y706" s="1981"/>
      <c r="Z706" s="1981"/>
      <c r="AA706" s="1981"/>
      <c r="AB706" s="1981"/>
      <c r="AD706" s="928"/>
      <c r="AE706" s="44"/>
      <c r="AF706" s="44"/>
      <c r="AG706" s="44"/>
      <c r="AH706" s="44"/>
      <c r="AI706" s="44"/>
      <c r="AJ706" s="44"/>
      <c r="AK706" s="44"/>
      <c r="AL706" s="44"/>
      <c r="AM706" s="44"/>
    </row>
    <row r="707" spans="1:39" x14ac:dyDescent="0.4">
      <c r="A707" s="1201">
        <v>44</v>
      </c>
      <c r="B707" s="1297" t="str">
        <f>IF('※集計※発達障害（診断書無・配慮有）情報入力シート'!J68="","",INDEX('発達障害（診断書なし・配慮あり）情報入力シート'!E:E,'※集計※発達障害（診断書無・配慮有）情報入力シート'!J68,1))</f>
        <v/>
      </c>
      <c r="C707" s="1297"/>
      <c r="D707" s="192" t="str">
        <f>IF('※集計※発達障害（診断書無・配慮有）情報入力シート'!J68="","",INDEX('発達障害（診断書なし・配慮あり）情報入力シート'!G:G,'※集計※発達障害（診断書無・配慮有）情報入力シート'!J68,1))</f>
        <v/>
      </c>
      <c r="E707" s="1981" t="str">
        <f>IF('※集計※発達障害（診断書無・配慮有）情報入力シート'!J68="","",INDEX('発達障害（診断書なし・配慮あり）情報入力シート'!CL:CL,'※集計※発達障害（診断書無・配慮有）情報入力シート'!J68,1))</f>
        <v/>
      </c>
      <c r="F707" s="1981"/>
      <c r="G707" s="1981"/>
      <c r="H707" s="1981"/>
      <c r="I707" s="1981"/>
      <c r="J707" s="1981"/>
      <c r="K707" s="1981"/>
      <c r="L707" s="1981"/>
      <c r="M707" s="1981"/>
      <c r="N707" s="1981"/>
      <c r="O707" s="1981"/>
      <c r="P707" s="1981"/>
      <c r="Q707" s="1981"/>
      <c r="R707" s="1981"/>
      <c r="S707" s="1981"/>
      <c r="T707" s="1981"/>
      <c r="U707" s="1981"/>
      <c r="V707" s="1981"/>
      <c r="W707" s="1981"/>
      <c r="X707" s="1981"/>
      <c r="Y707" s="1981"/>
      <c r="Z707" s="1981"/>
      <c r="AA707" s="1981"/>
      <c r="AB707" s="1981"/>
      <c r="AD707" s="928"/>
      <c r="AE707" s="44"/>
      <c r="AF707" s="44"/>
      <c r="AG707" s="44"/>
      <c r="AH707" s="44"/>
      <c r="AI707" s="44"/>
      <c r="AJ707" s="44"/>
      <c r="AK707" s="44"/>
      <c r="AL707" s="44"/>
      <c r="AM707" s="44"/>
    </row>
    <row r="708" spans="1:39" x14ac:dyDescent="0.4">
      <c r="A708" s="1201">
        <v>45</v>
      </c>
      <c r="B708" s="1297" t="str">
        <f>IF('※集計※発達障害（診断書無・配慮有）情報入力シート'!J69="","",INDEX('発達障害（診断書なし・配慮あり）情報入力シート'!E:E,'※集計※発達障害（診断書無・配慮有）情報入力シート'!J69,1))</f>
        <v/>
      </c>
      <c r="C708" s="1297"/>
      <c r="D708" s="192" t="str">
        <f>IF('※集計※発達障害（診断書無・配慮有）情報入力シート'!J69="","",INDEX('発達障害（診断書なし・配慮あり）情報入力シート'!G:G,'※集計※発達障害（診断書無・配慮有）情報入力シート'!J69,1))</f>
        <v/>
      </c>
      <c r="E708" s="1981" t="str">
        <f>IF('※集計※発達障害（診断書無・配慮有）情報入力シート'!J69="","",INDEX('発達障害（診断書なし・配慮あり）情報入力シート'!CL:CL,'※集計※発達障害（診断書無・配慮有）情報入力シート'!J69,1))</f>
        <v/>
      </c>
      <c r="F708" s="1981"/>
      <c r="G708" s="1981"/>
      <c r="H708" s="1981"/>
      <c r="I708" s="1981"/>
      <c r="J708" s="1981"/>
      <c r="K708" s="1981"/>
      <c r="L708" s="1981"/>
      <c r="M708" s="1981"/>
      <c r="N708" s="1981"/>
      <c r="O708" s="1981"/>
      <c r="P708" s="1981"/>
      <c r="Q708" s="1981"/>
      <c r="R708" s="1981"/>
      <c r="S708" s="1981"/>
      <c r="T708" s="1981"/>
      <c r="U708" s="1981"/>
      <c r="V708" s="1981"/>
      <c r="W708" s="1981"/>
      <c r="X708" s="1981"/>
      <c r="Y708" s="1981"/>
      <c r="Z708" s="1981"/>
      <c r="AA708" s="1981"/>
      <c r="AB708" s="1981"/>
      <c r="AD708" s="928"/>
      <c r="AE708" s="44"/>
      <c r="AF708" s="44"/>
      <c r="AG708" s="44"/>
      <c r="AH708" s="44"/>
      <c r="AI708" s="44"/>
      <c r="AJ708" s="44"/>
      <c r="AK708" s="44"/>
      <c r="AL708" s="44"/>
      <c r="AM708" s="44"/>
    </row>
    <row r="709" spans="1:39" x14ac:dyDescent="0.4">
      <c r="A709" s="1201">
        <v>46</v>
      </c>
      <c r="B709" s="1297" t="str">
        <f>IF('※集計※発達障害（診断書無・配慮有）情報入力シート'!J70="","",INDEX('発達障害（診断書なし・配慮あり）情報入力シート'!E:E,'※集計※発達障害（診断書無・配慮有）情報入力シート'!J70,1))</f>
        <v/>
      </c>
      <c r="C709" s="1297"/>
      <c r="D709" s="192" t="str">
        <f>IF('※集計※発達障害（診断書無・配慮有）情報入力シート'!J70="","",INDEX('発達障害（診断書なし・配慮あり）情報入力シート'!G:G,'※集計※発達障害（診断書無・配慮有）情報入力シート'!J70,1))</f>
        <v/>
      </c>
      <c r="E709" s="1981" t="str">
        <f>IF('※集計※発達障害（診断書無・配慮有）情報入力シート'!J70="","",INDEX('発達障害（診断書なし・配慮あり）情報入力シート'!CL:CL,'※集計※発達障害（診断書無・配慮有）情報入力シート'!J70,1))</f>
        <v/>
      </c>
      <c r="F709" s="1981"/>
      <c r="G709" s="1981"/>
      <c r="H709" s="1981"/>
      <c r="I709" s="1981"/>
      <c r="J709" s="1981"/>
      <c r="K709" s="1981"/>
      <c r="L709" s="1981"/>
      <c r="M709" s="1981"/>
      <c r="N709" s="1981"/>
      <c r="O709" s="1981"/>
      <c r="P709" s="1981"/>
      <c r="Q709" s="1981"/>
      <c r="R709" s="1981"/>
      <c r="S709" s="1981"/>
      <c r="T709" s="1981"/>
      <c r="U709" s="1981"/>
      <c r="V709" s="1981"/>
      <c r="W709" s="1981"/>
      <c r="X709" s="1981"/>
      <c r="Y709" s="1981"/>
      <c r="Z709" s="1981"/>
      <c r="AA709" s="1981"/>
      <c r="AB709" s="1981"/>
      <c r="AD709" s="928"/>
      <c r="AE709" s="44"/>
      <c r="AF709" s="44"/>
      <c r="AG709" s="44"/>
      <c r="AH709" s="44"/>
      <c r="AI709" s="44"/>
      <c r="AJ709" s="44"/>
      <c r="AK709" s="44"/>
      <c r="AL709" s="44"/>
      <c r="AM709" s="44"/>
    </row>
    <row r="710" spans="1:39" x14ac:dyDescent="0.4">
      <c r="A710" s="1201">
        <v>47</v>
      </c>
      <c r="B710" s="1297" t="str">
        <f>IF('※集計※発達障害（診断書無・配慮有）情報入力シート'!J71="","",INDEX('発達障害（診断書なし・配慮あり）情報入力シート'!E:E,'※集計※発達障害（診断書無・配慮有）情報入力シート'!J71,1))</f>
        <v/>
      </c>
      <c r="C710" s="1297"/>
      <c r="D710" s="192" t="str">
        <f>IF('※集計※発達障害（診断書無・配慮有）情報入力シート'!J71="","",INDEX('発達障害（診断書なし・配慮あり）情報入力シート'!G:G,'※集計※発達障害（診断書無・配慮有）情報入力シート'!J71,1))</f>
        <v/>
      </c>
      <c r="E710" s="1981" t="str">
        <f>IF('※集計※発達障害（診断書無・配慮有）情報入力シート'!J71="","",INDEX('発達障害（診断書なし・配慮あり）情報入力シート'!CL:CL,'※集計※発達障害（診断書無・配慮有）情報入力シート'!J71,1))</f>
        <v/>
      </c>
      <c r="F710" s="1981"/>
      <c r="G710" s="1981"/>
      <c r="H710" s="1981"/>
      <c r="I710" s="1981"/>
      <c r="J710" s="1981"/>
      <c r="K710" s="1981"/>
      <c r="L710" s="1981"/>
      <c r="M710" s="1981"/>
      <c r="N710" s="1981"/>
      <c r="O710" s="1981"/>
      <c r="P710" s="1981"/>
      <c r="Q710" s="1981"/>
      <c r="R710" s="1981"/>
      <c r="S710" s="1981"/>
      <c r="T710" s="1981"/>
      <c r="U710" s="1981"/>
      <c r="V710" s="1981"/>
      <c r="W710" s="1981"/>
      <c r="X710" s="1981"/>
      <c r="Y710" s="1981"/>
      <c r="Z710" s="1981"/>
      <c r="AA710" s="1981"/>
      <c r="AB710" s="1981"/>
      <c r="AD710" s="928"/>
      <c r="AE710" s="44"/>
      <c r="AF710" s="44"/>
      <c r="AG710" s="44"/>
      <c r="AH710" s="44"/>
      <c r="AI710" s="44"/>
      <c r="AJ710" s="44"/>
      <c r="AK710" s="44"/>
      <c r="AL710" s="44"/>
      <c r="AM710" s="44"/>
    </row>
    <row r="711" spans="1:39" x14ac:dyDescent="0.4">
      <c r="A711" s="1201">
        <v>48</v>
      </c>
      <c r="B711" s="1297" t="str">
        <f>IF('※集計※発達障害（診断書無・配慮有）情報入力シート'!J72="","",INDEX('発達障害（診断書なし・配慮あり）情報入力シート'!E:E,'※集計※発達障害（診断書無・配慮有）情報入力シート'!J72,1))</f>
        <v/>
      </c>
      <c r="C711" s="1297"/>
      <c r="D711" s="192" t="str">
        <f>IF('※集計※発達障害（診断書無・配慮有）情報入力シート'!J72="","",INDEX('発達障害（診断書なし・配慮あり）情報入力シート'!G:G,'※集計※発達障害（診断書無・配慮有）情報入力シート'!J72,1))</f>
        <v/>
      </c>
      <c r="E711" s="1981" t="str">
        <f>IF('※集計※発達障害（診断書無・配慮有）情報入力シート'!J72="","",INDEX('発達障害（診断書なし・配慮あり）情報入力シート'!CL:CL,'※集計※発達障害（診断書無・配慮有）情報入力シート'!J72,1))</f>
        <v/>
      </c>
      <c r="F711" s="1981"/>
      <c r="G711" s="1981"/>
      <c r="H711" s="1981"/>
      <c r="I711" s="1981"/>
      <c r="J711" s="1981"/>
      <c r="K711" s="1981"/>
      <c r="L711" s="1981"/>
      <c r="M711" s="1981"/>
      <c r="N711" s="1981"/>
      <c r="O711" s="1981"/>
      <c r="P711" s="1981"/>
      <c r="Q711" s="1981"/>
      <c r="R711" s="1981"/>
      <c r="S711" s="1981"/>
      <c r="T711" s="1981"/>
      <c r="U711" s="1981"/>
      <c r="V711" s="1981"/>
      <c r="W711" s="1981"/>
      <c r="X711" s="1981"/>
      <c r="Y711" s="1981"/>
      <c r="Z711" s="1981"/>
      <c r="AA711" s="1981"/>
      <c r="AB711" s="1981"/>
      <c r="AD711" s="928"/>
      <c r="AE711" s="44"/>
      <c r="AF711" s="44"/>
      <c r="AG711" s="44"/>
      <c r="AH711" s="44"/>
      <c r="AI711" s="44"/>
      <c r="AJ711" s="44"/>
      <c r="AK711" s="44"/>
      <c r="AL711" s="44"/>
      <c r="AM711" s="44"/>
    </row>
    <row r="712" spans="1:39" x14ac:dyDescent="0.4">
      <c r="A712" s="1201">
        <v>49</v>
      </c>
      <c r="B712" s="1297" t="str">
        <f>IF('※集計※発達障害（診断書無・配慮有）情報入力シート'!J73="","",INDEX('発達障害（診断書なし・配慮あり）情報入力シート'!E:E,'※集計※発達障害（診断書無・配慮有）情報入力シート'!J73,1))</f>
        <v/>
      </c>
      <c r="C712" s="1297"/>
      <c r="D712" s="192" t="str">
        <f>IF('※集計※発達障害（診断書無・配慮有）情報入力シート'!J73="","",INDEX('発達障害（診断書なし・配慮あり）情報入力シート'!G:G,'※集計※発達障害（診断書無・配慮有）情報入力シート'!J73,1))</f>
        <v/>
      </c>
      <c r="E712" s="1981" t="str">
        <f>IF('※集計※発達障害（診断書無・配慮有）情報入力シート'!J73="","",INDEX('発達障害（診断書なし・配慮あり）情報入力シート'!CL:CL,'※集計※発達障害（診断書無・配慮有）情報入力シート'!J73,1))</f>
        <v/>
      </c>
      <c r="F712" s="1981"/>
      <c r="G712" s="1981"/>
      <c r="H712" s="1981"/>
      <c r="I712" s="1981"/>
      <c r="J712" s="1981"/>
      <c r="K712" s="1981"/>
      <c r="L712" s="1981"/>
      <c r="M712" s="1981"/>
      <c r="N712" s="1981"/>
      <c r="O712" s="1981"/>
      <c r="P712" s="1981"/>
      <c r="Q712" s="1981"/>
      <c r="R712" s="1981"/>
      <c r="S712" s="1981"/>
      <c r="T712" s="1981"/>
      <c r="U712" s="1981"/>
      <c r="V712" s="1981"/>
      <c r="W712" s="1981"/>
      <c r="X712" s="1981"/>
      <c r="Y712" s="1981"/>
      <c r="Z712" s="1981"/>
      <c r="AA712" s="1981"/>
      <c r="AB712" s="1981"/>
      <c r="AD712" s="928"/>
      <c r="AE712" s="44"/>
      <c r="AF712" s="44"/>
      <c r="AG712" s="44"/>
      <c r="AH712" s="44"/>
      <c r="AI712" s="44"/>
      <c r="AJ712" s="44"/>
      <c r="AK712" s="44"/>
      <c r="AL712" s="44"/>
      <c r="AM712" s="44"/>
    </row>
    <row r="713" spans="1:39" ht="15.75" thickBot="1" x14ac:dyDescent="0.45">
      <c r="A713" s="1202">
        <v>50</v>
      </c>
      <c r="B713" s="1298" t="str">
        <f>IF('※集計※発達障害（診断書無・配慮有）情報入力シート'!J74="","",INDEX('発達障害（診断書なし・配慮あり）情報入力シート'!E:E,'※集計※発達障害（診断書無・配慮有）情報入力シート'!J74,1))</f>
        <v/>
      </c>
      <c r="C713" s="1298"/>
      <c r="D713" s="194" t="str">
        <f>IF('※集計※発達障害（診断書無・配慮有）情報入力シート'!J74="","",INDEX('発達障害（診断書なし・配慮あり）情報入力シート'!G:G,'※集計※発達障害（診断書無・配慮有）情報入力シート'!J74,1))</f>
        <v/>
      </c>
      <c r="E713" s="1982" t="str">
        <f>IF('※集計※発達障害（診断書無・配慮有）情報入力シート'!J74="","",INDEX('発達障害（診断書なし・配慮あり）情報入力シート'!CL:CL,'※集計※発達障害（診断書無・配慮有）情報入力シート'!J74,1))</f>
        <v/>
      </c>
      <c r="F713" s="1982"/>
      <c r="G713" s="1982"/>
      <c r="H713" s="1982"/>
      <c r="I713" s="1982"/>
      <c r="J713" s="1982"/>
      <c r="K713" s="1982"/>
      <c r="L713" s="1982"/>
      <c r="M713" s="1982"/>
      <c r="N713" s="1982"/>
      <c r="O713" s="1982"/>
      <c r="P713" s="1982"/>
      <c r="Q713" s="1982"/>
      <c r="R713" s="1982"/>
      <c r="S713" s="1982"/>
      <c r="T713" s="1982"/>
      <c r="U713" s="1982"/>
      <c r="V713" s="1982"/>
      <c r="W713" s="1982"/>
      <c r="X713" s="1982"/>
      <c r="Y713" s="1982"/>
      <c r="Z713" s="1982"/>
      <c r="AA713" s="1982"/>
      <c r="AB713" s="1982"/>
      <c r="AD713" s="928"/>
      <c r="AE713" s="44"/>
      <c r="AF713" s="44"/>
      <c r="AG713" s="44"/>
      <c r="AH713" s="44"/>
      <c r="AI713" s="44"/>
      <c r="AJ713" s="44"/>
      <c r="AK713" s="44"/>
      <c r="AL713" s="44"/>
      <c r="AM713" s="44"/>
    </row>
    <row r="714" spans="1:39" x14ac:dyDescent="0.4">
      <c r="AD714" s="928"/>
      <c r="AE714" s="44"/>
      <c r="AF714" s="44"/>
      <c r="AG714" s="44"/>
      <c r="AH714" s="44"/>
      <c r="AI714" s="44"/>
      <c r="AJ714" s="44"/>
      <c r="AK714" s="44"/>
      <c r="AL714" s="44"/>
      <c r="AM714" s="44"/>
    </row>
    <row r="715" spans="1:39" x14ac:dyDescent="0.4">
      <c r="AD715" s="928"/>
      <c r="AE715" s="44"/>
      <c r="AF715" s="44"/>
      <c r="AG715" s="44"/>
      <c r="AH715" s="44"/>
      <c r="AI715" s="44"/>
      <c r="AJ715" s="44"/>
      <c r="AK715" s="44"/>
      <c r="AL715" s="44"/>
      <c r="AM715" s="44"/>
    </row>
    <row r="716" spans="1:39" x14ac:dyDescent="0.4">
      <c r="AD716" s="928"/>
      <c r="AE716" s="44"/>
      <c r="AF716" s="44"/>
      <c r="AG716" s="44"/>
      <c r="AH716" s="44"/>
      <c r="AI716" s="44"/>
      <c r="AJ716" s="44"/>
      <c r="AK716" s="44"/>
      <c r="AL716" s="44"/>
      <c r="AM716" s="44"/>
    </row>
    <row r="717" spans="1:39" x14ac:dyDescent="0.4">
      <c r="AD717" s="928"/>
      <c r="AE717" s="44"/>
      <c r="AF717" s="44"/>
      <c r="AG717" s="44"/>
      <c r="AH717" s="44"/>
      <c r="AI717" s="44"/>
      <c r="AJ717" s="44"/>
      <c r="AK717" s="44"/>
      <c r="AL717" s="44"/>
      <c r="AM717" s="44"/>
    </row>
    <row r="718" spans="1:39" x14ac:dyDescent="0.4">
      <c r="AD718" s="928"/>
      <c r="AE718" s="44"/>
      <c r="AF718" s="44"/>
      <c r="AG718" s="44"/>
      <c r="AH718" s="44"/>
      <c r="AI718" s="44"/>
      <c r="AJ718" s="44"/>
      <c r="AK718" s="44"/>
      <c r="AL718" s="44"/>
      <c r="AM718" s="44"/>
    </row>
    <row r="719" spans="1:39" x14ac:dyDescent="0.4">
      <c r="AD719" s="928"/>
      <c r="AE719" s="44"/>
      <c r="AF719" s="44"/>
      <c r="AG719" s="44"/>
      <c r="AH719" s="44"/>
      <c r="AI719" s="44"/>
      <c r="AJ719" s="44"/>
      <c r="AK719" s="44"/>
      <c r="AL719" s="44"/>
      <c r="AM719" s="44"/>
    </row>
    <row r="720" spans="1:39" x14ac:dyDescent="0.4">
      <c r="AD720" s="928"/>
      <c r="AE720" s="44"/>
      <c r="AF720" s="44"/>
      <c r="AG720" s="44"/>
      <c r="AH720" s="44"/>
      <c r="AI720" s="44"/>
      <c r="AJ720" s="44"/>
      <c r="AK720" s="44"/>
      <c r="AL720" s="44"/>
      <c r="AM720" s="44"/>
    </row>
    <row r="721" spans="5:39" x14ac:dyDescent="0.4">
      <c r="AD721" s="928"/>
      <c r="AE721" s="44"/>
      <c r="AF721" s="44"/>
      <c r="AG721" s="44"/>
      <c r="AH721" s="44"/>
      <c r="AI721" s="44"/>
      <c r="AJ721" s="44"/>
      <c r="AK721" s="44"/>
      <c r="AL721" s="44"/>
      <c r="AM721" s="44"/>
    </row>
    <row r="722" spans="5:39" x14ac:dyDescent="0.4">
      <c r="AD722" s="928"/>
      <c r="AE722" s="44"/>
      <c r="AF722" s="44"/>
      <c r="AG722" s="44"/>
      <c r="AH722" s="44"/>
      <c r="AI722" s="44"/>
      <c r="AJ722" s="44"/>
      <c r="AK722" s="44"/>
      <c r="AL722" s="44"/>
      <c r="AM722" s="44"/>
    </row>
    <row r="723" spans="5:39" x14ac:dyDescent="0.4">
      <c r="AD723" s="928"/>
      <c r="AE723" s="44"/>
      <c r="AF723" s="44"/>
      <c r="AG723" s="44"/>
      <c r="AH723" s="44"/>
      <c r="AI723" s="44"/>
      <c r="AJ723" s="44"/>
      <c r="AK723" s="44"/>
      <c r="AL723" s="44"/>
      <c r="AM723" s="44"/>
    </row>
    <row r="724" spans="5:39" x14ac:dyDescent="0.4">
      <c r="AD724" s="928"/>
      <c r="AE724" s="44"/>
      <c r="AF724" s="44"/>
      <c r="AG724" s="44"/>
      <c r="AH724" s="44"/>
      <c r="AI724" s="44"/>
      <c r="AJ724" s="44"/>
      <c r="AK724" s="44"/>
      <c r="AL724" s="44"/>
      <c r="AM724" s="44"/>
    </row>
    <row r="725" spans="5:39" x14ac:dyDescent="0.4">
      <c r="AD725" s="928"/>
      <c r="AE725" s="44"/>
      <c r="AF725" s="44"/>
      <c r="AG725" s="44"/>
      <c r="AH725" s="44"/>
      <c r="AI725" s="44"/>
      <c r="AJ725" s="44"/>
      <c r="AK725" s="44"/>
      <c r="AL725" s="44"/>
      <c r="AM725" s="44"/>
    </row>
    <row r="726" spans="5:39" x14ac:dyDescent="0.4">
      <c r="AD726" s="928"/>
      <c r="AE726" s="44"/>
      <c r="AF726" s="44"/>
      <c r="AG726" s="44"/>
      <c r="AH726" s="44"/>
      <c r="AI726" s="44"/>
      <c r="AJ726" s="44"/>
      <c r="AK726" s="44"/>
      <c r="AL726" s="44"/>
      <c r="AM726" s="44"/>
    </row>
    <row r="727" spans="5:39" x14ac:dyDescent="0.4">
      <c r="AD727" s="928"/>
      <c r="AE727" s="44"/>
      <c r="AF727" s="44"/>
      <c r="AG727" s="44"/>
      <c r="AH727" s="44"/>
      <c r="AI727" s="44"/>
      <c r="AJ727" s="44"/>
      <c r="AK727" s="44"/>
      <c r="AL727" s="44"/>
      <c r="AM727" s="44"/>
    </row>
    <row r="728" spans="5:39" x14ac:dyDescent="0.4">
      <c r="AD728" s="928"/>
      <c r="AE728" s="44"/>
      <c r="AF728" s="44"/>
      <c r="AG728" s="44"/>
      <c r="AH728" s="44"/>
      <c r="AI728" s="44"/>
      <c r="AJ728" s="44"/>
      <c r="AK728" s="44"/>
      <c r="AL728" s="44"/>
      <c r="AM728" s="44"/>
    </row>
    <row r="729" spans="5:39" x14ac:dyDescent="0.4">
      <c r="E729" s="1253" t="s">
        <v>595</v>
      </c>
      <c r="F729" s="1254"/>
      <c r="G729" s="1254"/>
      <c r="H729" s="1254"/>
      <c r="I729" s="1254"/>
      <c r="J729" s="1254"/>
      <c r="K729" s="1254"/>
      <c r="L729" s="1254"/>
      <c r="M729" s="1255"/>
      <c r="N729" s="1255"/>
      <c r="O729" s="1255"/>
      <c r="P729" s="1255"/>
      <c r="Q729" s="1255"/>
      <c r="R729" s="1255"/>
      <c r="S729" s="1255"/>
      <c r="T729" s="1255"/>
      <c r="U729" s="49"/>
      <c r="V729" s="49"/>
      <c r="W729" s="49"/>
      <c r="X729" s="49"/>
      <c r="Y729" s="1256"/>
      <c r="Z729" s="1256"/>
      <c r="AA729" s="1256"/>
      <c r="AB729" s="1257"/>
      <c r="AE729" s="926"/>
      <c r="AF729" s="926"/>
      <c r="AG729" s="926"/>
      <c r="AH729" s="926"/>
      <c r="AJ729" s="44"/>
      <c r="AK729" s="44"/>
      <c r="AL729" s="44"/>
      <c r="AM729" s="44"/>
    </row>
    <row r="730" spans="5:39" x14ac:dyDescent="0.4">
      <c r="E730" s="1258" t="s">
        <v>663</v>
      </c>
      <c r="F730" s="201" t="s">
        <v>663</v>
      </c>
      <c r="G730" s="201" t="s">
        <v>663</v>
      </c>
      <c r="H730" s="201" t="s">
        <v>663</v>
      </c>
      <c r="I730" s="201" t="s">
        <v>659</v>
      </c>
      <c r="J730" s="201" t="s">
        <v>659</v>
      </c>
      <c r="K730" s="201" t="s">
        <v>659</v>
      </c>
      <c r="L730" s="201" t="s">
        <v>659</v>
      </c>
      <c r="M730" s="201" t="s">
        <v>660</v>
      </c>
      <c r="N730" s="201" t="s">
        <v>660</v>
      </c>
      <c r="O730" s="201" t="s">
        <v>660</v>
      </c>
      <c r="P730" s="201" t="s">
        <v>660</v>
      </c>
      <c r="Q730" s="201" t="s">
        <v>661</v>
      </c>
      <c r="R730" s="201" t="s">
        <v>661</v>
      </c>
      <c r="S730" s="201" t="s">
        <v>661</v>
      </c>
      <c r="T730" s="201" t="s">
        <v>661</v>
      </c>
      <c r="U730" s="201" t="s">
        <v>662</v>
      </c>
      <c r="V730" s="201" t="s">
        <v>662</v>
      </c>
      <c r="W730" s="201" t="s">
        <v>662</v>
      </c>
      <c r="X730" s="201" t="s">
        <v>662</v>
      </c>
      <c r="Y730" s="201"/>
      <c r="Z730" s="201"/>
      <c r="AA730" s="201"/>
      <c r="AB730" s="1259"/>
      <c r="AC730" s="201"/>
      <c r="AF730" s="44"/>
      <c r="AG730" s="44"/>
      <c r="AH730" s="44"/>
      <c r="AI730" s="44"/>
      <c r="AJ730" s="44"/>
      <c r="AK730" s="44"/>
      <c r="AL730" s="44"/>
      <c r="AM730" s="44"/>
    </row>
    <row r="731" spans="5:39" x14ac:dyDescent="0.4">
      <c r="E731" s="1258" t="s">
        <v>2815</v>
      </c>
      <c r="F731" s="201" t="s">
        <v>2814</v>
      </c>
      <c r="G731" s="201" t="s">
        <v>2814</v>
      </c>
      <c r="H731" s="201" t="s">
        <v>2814</v>
      </c>
      <c r="I731" s="201"/>
      <c r="J731" s="201"/>
      <c r="K731" s="201"/>
      <c r="L731" s="201"/>
      <c r="M731" s="201" t="s">
        <v>2816</v>
      </c>
      <c r="N731" s="201" t="s">
        <v>2816</v>
      </c>
      <c r="O731" s="201" t="s">
        <v>2816</v>
      </c>
      <c r="P731" s="201" t="s">
        <v>2816</v>
      </c>
      <c r="Q731" s="201" t="s">
        <v>2817</v>
      </c>
      <c r="R731" s="201" t="s">
        <v>2817</v>
      </c>
      <c r="S731" s="201" t="s">
        <v>2817</v>
      </c>
      <c r="T731" s="201" t="s">
        <v>2817</v>
      </c>
      <c r="U731" s="201" t="s">
        <v>2818</v>
      </c>
      <c r="V731" s="201" t="s">
        <v>2818</v>
      </c>
      <c r="W731" s="201" t="s">
        <v>2818</v>
      </c>
      <c r="X731" s="201" t="s">
        <v>2818</v>
      </c>
      <c r="Y731" s="201" t="s">
        <v>2819</v>
      </c>
      <c r="Z731" s="201" t="s">
        <v>2819</v>
      </c>
      <c r="AA731" s="201" t="s">
        <v>2819</v>
      </c>
      <c r="AB731" s="1259" t="s">
        <v>2819</v>
      </c>
      <c r="AC731" s="201"/>
      <c r="AF731" s="44"/>
      <c r="AG731" s="44"/>
      <c r="AH731" s="44"/>
      <c r="AI731" s="44"/>
      <c r="AJ731" s="44"/>
      <c r="AK731" s="44"/>
      <c r="AL731" s="44"/>
      <c r="AM731" s="44"/>
    </row>
    <row r="732" spans="5:39" x14ac:dyDescent="0.4">
      <c r="E732" s="1260" t="s">
        <v>14</v>
      </c>
      <c r="F732" s="1261" t="s">
        <v>9</v>
      </c>
      <c r="G732" s="1261" t="s">
        <v>11</v>
      </c>
      <c r="H732" s="1261" t="s">
        <v>546</v>
      </c>
      <c r="I732" s="1261" t="s">
        <v>14</v>
      </c>
      <c r="J732" s="1261" t="s">
        <v>9</v>
      </c>
      <c r="K732" s="1261" t="s">
        <v>11</v>
      </c>
      <c r="L732" s="1261" t="s">
        <v>546</v>
      </c>
      <c r="M732" s="1261" t="s">
        <v>14</v>
      </c>
      <c r="N732" s="1261" t="s">
        <v>9</v>
      </c>
      <c r="O732" s="1261" t="s">
        <v>11</v>
      </c>
      <c r="P732" s="1261" t="s">
        <v>546</v>
      </c>
      <c r="Q732" s="1261" t="s">
        <v>14</v>
      </c>
      <c r="R732" s="1261" t="s">
        <v>9</v>
      </c>
      <c r="S732" s="1261" t="s">
        <v>11</v>
      </c>
      <c r="T732" s="1261" t="s">
        <v>546</v>
      </c>
      <c r="U732" s="1261" t="s">
        <v>14</v>
      </c>
      <c r="V732" s="1261" t="s">
        <v>9</v>
      </c>
      <c r="W732" s="1261" t="s">
        <v>11</v>
      </c>
      <c r="X732" s="1261" t="s">
        <v>546</v>
      </c>
      <c r="Y732" s="1261" t="s">
        <v>14</v>
      </c>
      <c r="Z732" s="1261" t="s">
        <v>9</v>
      </c>
      <c r="AA732" s="1261" t="s">
        <v>11</v>
      </c>
      <c r="AB732" s="1262" t="s">
        <v>546</v>
      </c>
      <c r="AC732" s="201"/>
      <c r="AF732" s="44"/>
      <c r="AG732" s="44"/>
      <c r="AH732" s="44"/>
      <c r="AI732" s="44"/>
      <c r="AJ732" s="44"/>
      <c r="AK732" s="44"/>
      <c r="AL732" s="44"/>
      <c r="AM732" s="44"/>
    </row>
    <row r="733" spans="5:39" x14ac:dyDescent="0.4">
      <c r="AD733" s="928"/>
      <c r="AE733" s="44"/>
      <c r="AF733" s="44"/>
      <c r="AG733" s="44"/>
      <c r="AH733" s="44"/>
      <c r="AI733" s="44"/>
      <c r="AJ733" s="44"/>
      <c r="AK733" s="44"/>
      <c r="AL733" s="44"/>
      <c r="AM733" s="44"/>
    </row>
    <row r="734" spans="5:39" x14ac:dyDescent="0.4">
      <c r="AD734" s="928"/>
      <c r="AE734" s="44"/>
      <c r="AF734" s="44"/>
      <c r="AG734" s="44"/>
      <c r="AH734" s="44"/>
      <c r="AI734" s="44"/>
      <c r="AJ734" s="44"/>
      <c r="AK734" s="44"/>
      <c r="AL734" s="44"/>
      <c r="AM734" s="44"/>
    </row>
    <row r="735" spans="5:39" x14ac:dyDescent="0.4">
      <c r="AD735" s="928"/>
      <c r="AE735" s="44"/>
      <c r="AF735" s="44"/>
      <c r="AG735" s="44"/>
      <c r="AH735" s="44"/>
      <c r="AI735" s="44"/>
      <c r="AJ735" s="44"/>
      <c r="AK735" s="44"/>
      <c r="AL735" s="44"/>
      <c r="AM735" s="44"/>
    </row>
    <row r="736" spans="5:39" x14ac:dyDescent="0.4">
      <c r="AD736" s="928"/>
      <c r="AE736" s="44"/>
      <c r="AF736" s="44"/>
      <c r="AG736" s="44"/>
      <c r="AH736" s="44"/>
      <c r="AI736" s="44"/>
      <c r="AJ736" s="44"/>
      <c r="AK736" s="44"/>
      <c r="AL736" s="44"/>
      <c r="AM736" s="44"/>
    </row>
  </sheetData>
  <sheetProtection algorithmName="SHA-512" hashValue="OWpyotC0NUk2802ha0gqwjemMoHSgtKMK0p73efJ1GCd7pyKHWgjpoJJRaNy3FzQ/7R4rFZCAkAIoXxBhGzNjA==" saltValue="e8RMsRm9PZlLIAY+6yMikg==" spinCount="100000" sheet="1" formatRows="0"/>
  <mergeCells count="761">
    <mergeCell ref="A1:AB1"/>
    <mergeCell ref="A2:AB2"/>
    <mergeCell ref="A4:AB4"/>
    <mergeCell ref="U19:X19"/>
    <mergeCell ref="Y19:AB19"/>
    <mergeCell ref="A21:D21"/>
    <mergeCell ref="B22:D22"/>
    <mergeCell ref="B23:D23"/>
    <mergeCell ref="B24:D24"/>
    <mergeCell ref="E14:AA14"/>
    <mergeCell ref="A16:AB16"/>
    <mergeCell ref="A17:AB17"/>
    <mergeCell ref="A19:D20"/>
    <mergeCell ref="E19:H19"/>
    <mergeCell ref="I19:L19"/>
    <mergeCell ref="M19:P19"/>
    <mergeCell ref="Q19:T19"/>
    <mergeCell ref="C42:D42"/>
    <mergeCell ref="C43:D43"/>
    <mergeCell ref="C44:D44"/>
    <mergeCell ref="C45:D45"/>
    <mergeCell ref="C34:D34"/>
    <mergeCell ref="C35:D35"/>
    <mergeCell ref="C36:D36"/>
    <mergeCell ref="C37:D37"/>
    <mergeCell ref="C38:D38"/>
    <mergeCell ref="C39:D39"/>
    <mergeCell ref="C52:D52"/>
    <mergeCell ref="A54:D55"/>
    <mergeCell ref="E54:H54"/>
    <mergeCell ref="I54:L54"/>
    <mergeCell ref="M54:P54"/>
    <mergeCell ref="Q54:T54"/>
    <mergeCell ref="C46:D46"/>
    <mergeCell ref="C47:D47"/>
    <mergeCell ref="C48:D48"/>
    <mergeCell ref="C49:D49"/>
    <mergeCell ref="C50:D50"/>
    <mergeCell ref="C51:D51"/>
    <mergeCell ref="A25:A52"/>
    <mergeCell ref="C25:D25"/>
    <mergeCell ref="C26:D26"/>
    <mergeCell ref="C27:D27"/>
    <mergeCell ref="C28:D28"/>
    <mergeCell ref="C29:D29"/>
    <mergeCell ref="C30:D30"/>
    <mergeCell ref="C31:D31"/>
    <mergeCell ref="C32:D32"/>
    <mergeCell ref="C33:D33"/>
    <mergeCell ref="C40:D40"/>
    <mergeCell ref="C41:D41"/>
    <mergeCell ref="A76:AB76"/>
    <mergeCell ref="A78:D79"/>
    <mergeCell ref="E78:H78"/>
    <mergeCell ref="I78:L78"/>
    <mergeCell ref="M78:P78"/>
    <mergeCell ref="Q78:T78"/>
    <mergeCell ref="U78:X78"/>
    <mergeCell ref="Y78:AB78"/>
    <mergeCell ref="U54:X54"/>
    <mergeCell ref="Y54:AB54"/>
    <mergeCell ref="A56:D56"/>
    <mergeCell ref="A57:A75"/>
    <mergeCell ref="C57:C60"/>
    <mergeCell ref="C61:C63"/>
    <mergeCell ref="C64:C69"/>
    <mergeCell ref="C70:C74"/>
    <mergeCell ref="C75:D75"/>
    <mergeCell ref="C89:D89"/>
    <mergeCell ref="C90:D90"/>
    <mergeCell ref="C91:D91"/>
    <mergeCell ref="C92:D92"/>
    <mergeCell ref="C93:D93"/>
    <mergeCell ref="C94:D94"/>
    <mergeCell ref="A80:D80"/>
    <mergeCell ref="B81:D81"/>
    <mergeCell ref="B82:D82"/>
    <mergeCell ref="B83:D83"/>
    <mergeCell ref="A84:A111"/>
    <mergeCell ref="C84:D84"/>
    <mergeCell ref="C85:D85"/>
    <mergeCell ref="C86:D86"/>
    <mergeCell ref="C87:D87"/>
    <mergeCell ref="C88:D88"/>
    <mergeCell ref="C101:D101"/>
    <mergeCell ref="C102:D102"/>
    <mergeCell ref="C103:D103"/>
    <mergeCell ref="C104:D104"/>
    <mergeCell ref="C105:D105"/>
    <mergeCell ref="C106:D106"/>
    <mergeCell ref="C95:D95"/>
    <mergeCell ref="C96:D96"/>
    <mergeCell ref="C97:D97"/>
    <mergeCell ref="C98:D98"/>
    <mergeCell ref="C99:D99"/>
    <mergeCell ref="C100:D100"/>
    <mergeCell ref="E113:H113"/>
    <mergeCell ref="I113:L113"/>
    <mergeCell ref="M113:P113"/>
    <mergeCell ref="Q113:T113"/>
    <mergeCell ref="U113:X113"/>
    <mergeCell ref="Y113:AB113"/>
    <mergeCell ref="C107:D107"/>
    <mergeCell ref="C108:D108"/>
    <mergeCell ref="C109:D109"/>
    <mergeCell ref="C110:D110"/>
    <mergeCell ref="C111:D111"/>
    <mergeCell ref="A113:D114"/>
    <mergeCell ref="A135:AB135"/>
    <mergeCell ref="A137:D138"/>
    <mergeCell ref="E137:H137"/>
    <mergeCell ref="I137:L137"/>
    <mergeCell ref="M137:P137"/>
    <mergeCell ref="Q137:T137"/>
    <mergeCell ref="U137:X137"/>
    <mergeCell ref="Y137:AB137"/>
    <mergeCell ref="A115:D115"/>
    <mergeCell ref="A116:A134"/>
    <mergeCell ref="C116:C119"/>
    <mergeCell ref="C120:C122"/>
    <mergeCell ref="C123:C128"/>
    <mergeCell ref="C129:C133"/>
    <mergeCell ref="C134:D134"/>
    <mergeCell ref="C148:D148"/>
    <mergeCell ref="C149:D149"/>
    <mergeCell ref="C150:D150"/>
    <mergeCell ref="C151:D151"/>
    <mergeCell ref="C152:D152"/>
    <mergeCell ref="C153:D153"/>
    <mergeCell ref="A139:D139"/>
    <mergeCell ref="B140:D140"/>
    <mergeCell ref="B141:D141"/>
    <mergeCell ref="B142:D142"/>
    <mergeCell ref="A143:A170"/>
    <mergeCell ref="C143:D143"/>
    <mergeCell ref="C144:D144"/>
    <mergeCell ref="C145:D145"/>
    <mergeCell ref="C146:D146"/>
    <mergeCell ref="C147:D147"/>
    <mergeCell ref="C160:D160"/>
    <mergeCell ref="C161:D161"/>
    <mergeCell ref="C162:D162"/>
    <mergeCell ref="C163:D163"/>
    <mergeCell ref="C164:D164"/>
    <mergeCell ref="C165:D165"/>
    <mergeCell ref="C154:D154"/>
    <mergeCell ref="C155:D155"/>
    <mergeCell ref="C156:D156"/>
    <mergeCell ref="C157:D157"/>
    <mergeCell ref="C158:D158"/>
    <mergeCell ref="C159:D159"/>
    <mergeCell ref="E172:H172"/>
    <mergeCell ref="I172:L172"/>
    <mergeCell ref="M172:P172"/>
    <mergeCell ref="Q172:T172"/>
    <mergeCell ref="U172:X172"/>
    <mergeCell ref="Y172:AB172"/>
    <mergeCell ref="C166:D166"/>
    <mergeCell ref="C167:D167"/>
    <mergeCell ref="C168:D168"/>
    <mergeCell ref="C169:D169"/>
    <mergeCell ref="C170:D170"/>
    <mergeCell ref="A172:D173"/>
    <mergeCell ref="A194:AB194"/>
    <mergeCell ref="A196:D197"/>
    <mergeCell ref="E196:H196"/>
    <mergeCell ref="I196:L196"/>
    <mergeCell ref="M196:P196"/>
    <mergeCell ref="Q196:T196"/>
    <mergeCell ref="U196:X196"/>
    <mergeCell ref="Y196:AB196"/>
    <mergeCell ref="A174:D174"/>
    <mergeCell ref="A175:A193"/>
    <mergeCell ref="C175:C178"/>
    <mergeCell ref="C179:C181"/>
    <mergeCell ref="C182:C187"/>
    <mergeCell ref="C188:C192"/>
    <mergeCell ref="C193:D193"/>
    <mergeCell ref="C207:D207"/>
    <mergeCell ref="C208:D208"/>
    <mergeCell ref="C209:D209"/>
    <mergeCell ref="C210:D210"/>
    <mergeCell ref="C211:D211"/>
    <mergeCell ref="C212:D212"/>
    <mergeCell ref="A198:D198"/>
    <mergeCell ref="B199:D199"/>
    <mergeCell ref="B200:D200"/>
    <mergeCell ref="B201:D201"/>
    <mergeCell ref="A202:A229"/>
    <mergeCell ref="C202:D202"/>
    <mergeCell ref="C203:D203"/>
    <mergeCell ref="C204:D204"/>
    <mergeCell ref="C205:D205"/>
    <mergeCell ref="C206:D206"/>
    <mergeCell ref="C219:D219"/>
    <mergeCell ref="C220:D220"/>
    <mergeCell ref="C221:D221"/>
    <mergeCell ref="C222:D222"/>
    <mergeCell ref="C223:D223"/>
    <mergeCell ref="C224:D224"/>
    <mergeCell ref="C213:D213"/>
    <mergeCell ref="C214:D214"/>
    <mergeCell ref="C215:D215"/>
    <mergeCell ref="C216:D216"/>
    <mergeCell ref="C217:D217"/>
    <mergeCell ref="C218:D218"/>
    <mergeCell ref="E231:H231"/>
    <mergeCell ref="I231:L231"/>
    <mergeCell ref="M231:P231"/>
    <mergeCell ref="Q231:T231"/>
    <mergeCell ref="U231:X231"/>
    <mergeCell ref="Y231:AB231"/>
    <mergeCell ref="C225:D225"/>
    <mergeCell ref="C226:D226"/>
    <mergeCell ref="C227:D227"/>
    <mergeCell ref="C228:D228"/>
    <mergeCell ref="C229:D229"/>
    <mergeCell ref="A231:D232"/>
    <mergeCell ref="A253:AB253"/>
    <mergeCell ref="A255:D256"/>
    <mergeCell ref="E255:H255"/>
    <mergeCell ref="I255:L255"/>
    <mergeCell ref="M255:P255"/>
    <mergeCell ref="Q255:T255"/>
    <mergeCell ref="U255:X255"/>
    <mergeCell ref="Y255:AB255"/>
    <mergeCell ref="A233:D233"/>
    <mergeCell ref="A234:A252"/>
    <mergeCell ref="C234:C237"/>
    <mergeCell ref="C238:C240"/>
    <mergeCell ref="C241:C246"/>
    <mergeCell ref="C247:C251"/>
    <mergeCell ref="C252:D252"/>
    <mergeCell ref="C266:D266"/>
    <mergeCell ref="C267:D267"/>
    <mergeCell ref="C268:D268"/>
    <mergeCell ref="C269:D269"/>
    <mergeCell ref="C270:D270"/>
    <mergeCell ref="C271:D271"/>
    <mergeCell ref="A257:D257"/>
    <mergeCell ref="B258:D258"/>
    <mergeCell ref="B259:D259"/>
    <mergeCell ref="B260:D260"/>
    <mergeCell ref="A261:A288"/>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C274:D274"/>
    <mergeCell ref="C275:D275"/>
    <mergeCell ref="C276:D276"/>
    <mergeCell ref="C277:D277"/>
    <mergeCell ref="E290:H290"/>
    <mergeCell ref="I290:L290"/>
    <mergeCell ref="M290:P290"/>
    <mergeCell ref="Q290:T290"/>
    <mergeCell ref="U290:X290"/>
    <mergeCell ref="Y290:AB290"/>
    <mergeCell ref="C284:D284"/>
    <mergeCell ref="C285:D285"/>
    <mergeCell ref="C286:D286"/>
    <mergeCell ref="C287:D287"/>
    <mergeCell ref="C288:D288"/>
    <mergeCell ref="A290:D291"/>
    <mergeCell ref="A312:AB312"/>
    <mergeCell ref="A314:D315"/>
    <mergeCell ref="E314:H314"/>
    <mergeCell ref="I314:L314"/>
    <mergeCell ref="M314:P314"/>
    <mergeCell ref="Q314:T314"/>
    <mergeCell ref="U314:X314"/>
    <mergeCell ref="Y314:AB314"/>
    <mergeCell ref="A292:D292"/>
    <mergeCell ref="A293:A311"/>
    <mergeCell ref="C293:C296"/>
    <mergeCell ref="C297:C299"/>
    <mergeCell ref="C300:C305"/>
    <mergeCell ref="C306:C310"/>
    <mergeCell ref="C311:D311"/>
    <mergeCell ref="C325:D325"/>
    <mergeCell ref="C326:D326"/>
    <mergeCell ref="C327:D327"/>
    <mergeCell ref="C328:D328"/>
    <mergeCell ref="C329:D329"/>
    <mergeCell ref="C330:D330"/>
    <mergeCell ref="A316:D316"/>
    <mergeCell ref="B317:D317"/>
    <mergeCell ref="B318:D318"/>
    <mergeCell ref="B319:D319"/>
    <mergeCell ref="A320:A347"/>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C333:D333"/>
    <mergeCell ref="C334:D334"/>
    <mergeCell ref="C335:D335"/>
    <mergeCell ref="C336:D336"/>
    <mergeCell ref="E349:H349"/>
    <mergeCell ref="I349:L349"/>
    <mergeCell ref="M349:P349"/>
    <mergeCell ref="Q349:T349"/>
    <mergeCell ref="U349:X349"/>
    <mergeCell ref="Y349:AB349"/>
    <mergeCell ref="C343:D343"/>
    <mergeCell ref="C344:D344"/>
    <mergeCell ref="C345:D345"/>
    <mergeCell ref="C346:D346"/>
    <mergeCell ref="C347:D347"/>
    <mergeCell ref="A349:D350"/>
    <mergeCell ref="A371:AB371"/>
    <mergeCell ref="A373:D374"/>
    <mergeCell ref="E373:H373"/>
    <mergeCell ref="I373:L373"/>
    <mergeCell ref="M373:P373"/>
    <mergeCell ref="Q373:T373"/>
    <mergeCell ref="U373:X373"/>
    <mergeCell ref="Y373:AB373"/>
    <mergeCell ref="A351:D351"/>
    <mergeCell ref="A352:A370"/>
    <mergeCell ref="C352:C355"/>
    <mergeCell ref="C356:C358"/>
    <mergeCell ref="C359:C364"/>
    <mergeCell ref="C365:C369"/>
    <mergeCell ref="C370:D370"/>
    <mergeCell ref="C384:D384"/>
    <mergeCell ref="C385:D385"/>
    <mergeCell ref="C386:D386"/>
    <mergeCell ref="C387:D387"/>
    <mergeCell ref="C388:D388"/>
    <mergeCell ref="C389:D389"/>
    <mergeCell ref="A375:D375"/>
    <mergeCell ref="B376:D376"/>
    <mergeCell ref="B377:D377"/>
    <mergeCell ref="B378:D378"/>
    <mergeCell ref="A379:A406"/>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C395:D395"/>
    <mergeCell ref="E408:H408"/>
    <mergeCell ref="I408:L408"/>
    <mergeCell ref="M408:P408"/>
    <mergeCell ref="Q408:T408"/>
    <mergeCell ref="U408:X408"/>
    <mergeCell ref="Y408:AB408"/>
    <mergeCell ref="C402:D402"/>
    <mergeCell ref="C403:D403"/>
    <mergeCell ref="C404:D404"/>
    <mergeCell ref="C405:D405"/>
    <mergeCell ref="C406:D406"/>
    <mergeCell ref="A408:D409"/>
    <mergeCell ref="A430:AB430"/>
    <mergeCell ref="A432:D433"/>
    <mergeCell ref="E432:H432"/>
    <mergeCell ref="I432:L432"/>
    <mergeCell ref="M432:P432"/>
    <mergeCell ref="Q432:T432"/>
    <mergeCell ref="U432:X432"/>
    <mergeCell ref="Y432:AB432"/>
    <mergeCell ref="A410:D410"/>
    <mergeCell ref="A411:A429"/>
    <mergeCell ref="C411:C414"/>
    <mergeCell ref="C415:C417"/>
    <mergeCell ref="C418:C423"/>
    <mergeCell ref="C424:C428"/>
    <mergeCell ref="C429:D429"/>
    <mergeCell ref="C443:D443"/>
    <mergeCell ref="C444:D444"/>
    <mergeCell ref="C445:D445"/>
    <mergeCell ref="C446:D446"/>
    <mergeCell ref="C447:D447"/>
    <mergeCell ref="C448:D448"/>
    <mergeCell ref="A434:D434"/>
    <mergeCell ref="B435:D435"/>
    <mergeCell ref="B436:D436"/>
    <mergeCell ref="B437:D437"/>
    <mergeCell ref="A438:A465"/>
    <mergeCell ref="C438:D438"/>
    <mergeCell ref="C439:D439"/>
    <mergeCell ref="C440:D440"/>
    <mergeCell ref="C441:D441"/>
    <mergeCell ref="C442:D442"/>
    <mergeCell ref="C455:D455"/>
    <mergeCell ref="C456:D456"/>
    <mergeCell ref="C457:D457"/>
    <mergeCell ref="C458:D458"/>
    <mergeCell ref="C459:D459"/>
    <mergeCell ref="C460:D460"/>
    <mergeCell ref="C449:D449"/>
    <mergeCell ref="C450:D450"/>
    <mergeCell ref="C451:D451"/>
    <mergeCell ref="C452:D452"/>
    <mergeCell ref="C453:D453"/>
    <mergeCell ref="C454:D454"/>
    <mergeCell ref="E467:H467"/>
    <mergeCell ref="I467:L467"/>
    <mergeCell ref="M467:P467"/>
    <mergeCell ref="Q467:T467"/>
    <mergeCell ref="U467:X467"/>
    <mergeCell ref="Y467:AB467"/>
    <mergeCell ref="C461:D461"/>
    <mergeCell ref="C462:D462"/>
    <mergeCell ref="C463:D463"/>
    <mergeCell ref="C464:D464"/>
    <mergeCell ref="C465:D465"/>
    <mergeCell ref="A467:D468"/>
    <mergeCell ref="A489:AB489"/>
    <mergeCell ref="A491:D492"/>
    <mergeCell ref="E491:H491"/>
    <mergeCell ref="I491:L491"/>
    <mergeCell ref="M491:P491"/>
    <mergeCell ref="Q491:T491"/>
    <mergeCell ref="U491:X491"/>
    <mergeCell ref="Y491:AB491"/>
    <mergeCell ref="A469:D469"/>
    <mergeCell ref="A470:A488"/>
    <mergeCell ref="C470:C473"/>
    <mergeCell ref="C474:C476"/>
    <mergeCell ref="C477:C482"/>
    <mergeCell ref="C483:C487"/>
    <mergeCell ref="C488:D488"/>
    <mergeCell ref="C502:D502"/>
    <mergeCell ref="C503:D503"/>
    <mergeCell ref="C504:D504"/>
    <mergeCell ref="C505:D505"/>
    <mergeCell ref="C506:D506"/>
    <mergeCell ref="C507:D507"/>
    <mergeCell ref="A493:D493"/>
    <mergeCell ref="B494:D494"/>
    <mergeCell ref="B495:D495"/>
    <mergeCell ref="B496:D496"/>
    <mergeCell ref="A497:A524"/>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C510:D510"/>
    <mergeCell ref="C511:D511"/>
    <mergeCell ref="C512:D512"/>
    <mergeCell ref="C513:D513"/>
    <mergeCell ref="E526:H526"/>
    <mergeCell ref="I526:L526"/>
    <mergeCell ref="M526:P526"/>
    <mergeCell ref="Q526:T526"/>
    <mergeCell ref="U526:X526"/>
    <mergeCell ref="Y526:AB526"/>
    <mergeCell ref="C520:D520"/>
    <mergeCell ref="C521:D521"/>
    <mergeCell ref="C522:D522"/>
    <mergeCell ref="C523:D523"/>
    <mergeCell ref="C524:D524"/>
    <mergeCell ref="A526:D527"/>
    <mergeCell ref="A548:AB548"/>
    <mergeCell ref="A550:D551"/>
    <mergeCell ref="E550:H550"/>
    <mergeCell ref="I550:L550"/>
    <mergeCell ref="M550:P550"/>
    <mergeCell ref="Q550:T550"/>
    <mergeCell ref="U550:X550"/>
    <mergeCell ref="Y550:AB550"/>
    <mergeCell ref="A528:D528"/>
    <mergeCell ref="A529:A547"/>
    <mergeCell ref="C529:C532"/>
    <mergeCell ref="C533:C535"/>
    <mergeCell ref="C536:C541"/>
    <mergeCell ref="C542:C546"/>
    <mergeCell ref="C547:D547"/>
    <mergeCell ref="C561:D561"/>
    <mergeCell ref="C562:D562"/>
    <mergeCell ref="C563:D563"/>
    <mergeCell ref="C564:D564"/>
    <mergeCell ref="C565:D565"/>
    <mergeCell ref="C566:D566"/>
    <mergeCell ref="A552:D552"/>
    <mergeCell ref="B553:D553"/>
    <mergeCell ref="B554:D554"/>
    <mergeCell ref="B555:D555"/>
    <mergeCell ref="A556:A583"/>
    <mergeCell ref="C556:D556"/>
    <mergeCell ref="C557:D557"/>
    <mergeCell ref="C558:D558"/>
    <mergeCell ref="C559:D559"/>
    <mergeCell ref="C560:D560"/>
    <mergeCell ref="C573:D573"/>
    <mergeCell ref="C574:D574"/>
    <mergeCell ref="C575:D575"/>
    <mergeCell ref="C576:D576"/>
    <mergeCell ref="C577:D577"/>
    <mergeCell ref="C578:D578"/>
    <mergeCell ref="C567:D567"/>
    <mergeCell ref="C568:D568"/>
    <mergeCell ref="C569:D569"/>
    <mergeCell ref="C570:D570"/>
    <mergeCell ref="C571:D571"/>
    <mergeCell ref="C572:D572"/>
    <mergeCell ref="M585:P585"/>
    <mergeCell ref="Q585:T585"/>
    <mergeCell ref="U585:X585"/>
    <mergeCell ref="Y585:AB585"/>
    <mergeCell ref="C579:D579"/>
    <mergeCell ref="C580:D580"/>
    <mergeCell ref="C581:D581"/>
    <mergeCell ref="C582:D582"/>
    <mergeCell ref="C583:D583"/>
    <mergeCell ref="A585:D586"/>
    <mergeCell ref="A587:D587"/>
    <mergeCell ref="A588:A606"/>
    <mergeCell ref="C588:C591"/>
    <mergeCell ref="C592:C594"/>
    <mergeCell ref="C595:C600"/>
    <mergeCell ref="C601:C605"/>
    <mergeCell ref="C606:D606"/>
    <mergeCell ref="E585:H585"/>
    <mergeCell ref="I585:L585"/>
    <mergeCell ref="B613:C613"/>
    <mergeCell ref="E613:AB613"/>
    <mergeCell ref="B614:C614"/>
    <mergeCell ref="E614:AB614"/>
    <mergeCell ref="B615:C615"/>
    <mergeCell ref="E615:AB615"/>
    <mergeCell ref="A607:AB607"/>
    <mergeCell ref="B610:C610"/>
    <mergeCell ref="E610:AB610"/>
    <mergeCell ref="B611:C611"/>
    <mergeCell ref="E611:AB611"/>
    <mergeCell ref="B612:C612"/>
    <mergeCell ref="E612:AB612"/>
    <mergeCell ref="B619:C619"/>
    <mergeCell ref="E619:AB619"/>
    <mergeCell ref="B620:C620"/>
    <mergeCell ref="E620:AB620"/>
    <mergeCell ref="B621:C621"/>
    <mergeCell ref="E621:AB621"/>
    <mergeCell ref="B616:C616"/>
    <mergeCell ref="E616:AB616"/>
    <mergeCell ref="B617:C617"/>
    <mergeCell ref="E617:AB617"/>
    <mergeCell ref="B618:C618"/>
    <mergeCell ref="E618:AB618"/>
    <mergeCell ref="B625:C625"/>
    <mergeCell ref="E625:AB625"/>
    <mergeCell ref="B626:C626"/>
    <mergeCell ref="E626:AB626"/>
    <mergeCell ref="B627:C627"/>
    <mergeCell ref="E627:AB627"/>
    <mergeCell ref="B622:C622"/>
    <mergeCell ref="E622:AB622"/>
    <mergeCell ref="B623:C623"/>
    <mergeCell ref="E623:AB623"/>
    <mergeCell ref="B624:C624"/>
    <mergeCell ref="E624:AB624"/>
    <mergeCell ref="B631:C631"/>
    <mergeCell ref="E631:AB631"/>
    <mergeCell ref="B632:C632"/>
    <mergeCell ref="E632:AB632"/>
    <mergeCell ref="B633:C633"/>
    <mergeCell ref="E633:AB633"/>
    <mergeCell ref="B628:C628"/>
    <mergeCell ref="E628:AB628"/>
    <mergeCell ref="B629:C629"/>
    <mergeCell ref="E629:AB629"/>
    <mergeCell ref="B630:C630"/>
    <mergeCell ref="E630:AB630"/>
    <mergeCell ref="B637:C637"/>
    <mergeCell ref="E637:AB637"/>
    <mergeCell ref="B638:C638"/>
    <mergeCell ref="E638:AB638"/>
    <mergeCell ref="B639:C639"/>
    <mergeCell ref="E639:AB639"/>
    <mergeCell ref="B634:C634"/>
    <mergeCell ref="E634:AB634"/>
    <mergeCell ref="B635:C635"/>
    <mergeCell ref="E635:AB635"/>
    <mergeCell ref="B636:C636"/>
    <mergeCell ref="E636:AB636"/>
    <mergeCell ref="B643:C643"/>
    <mergeCell ref="E643:AB643"/>
    <mergeCell ref="B644:C644"/>
    <mergeCell ref="E644:AB644"/>
    <mergeCell ref="B645:C645"/>
    <mergeCell ref="E645:AB645"/>
    <mergeCell ref="B640:C640"/>
    <mergeCell ref="E640:AB640"/>
    <mergeCell ref="B641:C641"/>
    <mergeCell ref="E641:AB641"/>
    <mergeCell ref="B642:C642"/>
    <mergeCell ref="E642:AB642"/>
    <mergeCell ref="B649:C649"/>
    <mergeCell ref="E649:AB649"/>
    <mergeCell ref="B650:C650"/>
    <mergeCell ref="E650:AB650"/>
    <mergeCell ref="B651:C651"/>
    <mergeCell ref="E651:AB651"/>
    <mergeCell ref="B646:C646"/>
    <mergeCell ref="E646:AB646"/>
    <mergeCell ref="B647:C647"/>
    <mergeCell ref="E647:AB647"/>
    <mergeCell ref="B648:C648"/>
    <mergeCell ref="E648:AB648"/>
    <mergeCell ref="B655:C655"/>
    <mergeCell ref="E655:AB655"/>
    <mergeCell ref="B656:C656"/>
    <mergeCell ref="E656:AB656"/>
    <mergeCell ref="B657:C657"/>
    <mergeCell ref="E657:AB657"/>
    <mergeCell ref="B652:C652"/>
    <mergeCell ref="E652:AB652"/>
    <mergeCell ref="B653:C653"/>
    <mergeCell ref="E653:AB653"/>
    <mergeCell ref="B654:C654"/>
    <mergeCell ref="E654:AB654"/>
    <mergeCell ref="A661:AB661"/>
    <mergeCell ref="B663:C663"/>
    <mergeCell ref="E663:AB663"/>
    <mergeCell ref="B664:C664"/>
    <mergeCell ref="E664:AB664"/>
    <mergeCell ref="B665:C665"/>
    <mergeCell ref="E665:AB665"/>
    <mergeCell ref="B658:C658"/>
    <mergeCell ref="E658:AB658"/>
    <mergeCell ref="B659:C659"/>
    <mergeCell ref="E659:AB659"/>
    <mergeCell ref="B660:C660"/>
    <mergeCell ref="E660:AB660"/>
    <mergeCell ref="B669:C669"/>
    <mergeCell ref="E669:AB669"/>
    <mergeCell ref="B670:C670"/>
    <mergeCell ref="E670:AB670"/>
    <mergeCell ref="B671:C671"/>
    <mergeCell ref="E671:AB671"/>
    <mergeCell ref="B666:C666"/>
    <mergeCell ref="E666:AB666"/>
    <mergeCell ref="B667:C667"/>
    <mergeCell ref="E667:AB667"/>
    <mergeCell ref="B668:C668"/>
    <mergeCell ref="E668:AB668"/>
    <mergeCell ref="B675:C675"/>
    <mergeCell ref="E675:AB675"/>
    <mergeCell ref="B676:C676"/>
    <mergeCell ref="E676:AB676"/>
    <mergeCell ref="B677:C677"/>
    <mergeCell ref="E677:AB677"/>
    <mergeCell ref="B672:C672"/>
    <mergeCell ref="E672:AB672"/>
    <mergeCell ref="B673:C673"/>
    <mergeCell ref="E673:AB673"/>
    <mergeCell ref="B674:C674"/>
    <mergeCell ref="E674:AB674"/>
    <mergeCell ref="B681:C681"/>
    <mergeCell ref="E681:AB681"/>
    <mergeCell ref="B682:C682"/>
    <mergeCell ref="E682:AB682"/>
    <mergeCell ref="B683:C683"/>
    <mergeCell ref="E683:AB683"/>
    <mergeCell ref="B678:C678"/>
    <mergeCell ref="E678:AB678"/>
    <mergeCell ref="B679:C679"/>
    <mergeCell ref="E679:AB679"/>
    <mergeCell ref="B680:C680"/>
    <mergeCell ref="E680:AB680"/>
    <mergeCell ref="B687:C687"/>
    <mergeCell ref="E687:AB687"/>
    <mergeCell ref="B688:C688"/>
    <mergeCell ref="E688:AB688"/>
    <mergeCell ref="B689:C689"/>
    <mergeCell ref="E689:AB689"/>
    <mergeCell ref="B684:C684"/>
    <mergeCell ref="E684:AB684"/>
    <mergeCell ref="B685:C685"/>
    <mergeCell ref="E685:AB685"/>
    <mergeCell ref="B686:C686"/>
    <mergeCell ref="E686:AB686"/>
    <mergeCell ref="B693:C693"/>
    <mergeCell ref="E693:AB693"/>
    <mergeCell ref="B694:C694"/>
    <mergeCell ref="E694:AB694"/>
    <mergeCell ref="B695:C695"/>
    <mergeCell ref="E695:AB695"/>
    <mergeCell ref="B690:C690"/>
    <mergeCell ref="E690:AB690"/>
    <mergeCell ref="B691:C691"/>
    <mergeCell ref="E691:AB691"/>
    <mergeCell ref="B692:C692"/>
    <mergeCell ref="E692:AB692"/>
    <mergeCell ref="B699:C699"/>
    <mergeCell ref="E699:AB699"/>
    <mergeCell ref="B700:C700"/>
    <mergeCell ref="E700:AB700"/>
    <mergeCell ref="B701:C701"/>
    <mergeCell ref="E701:AB701"/>
    <mergeCell ref="B696:C696"/>
    <mergeCell ref="E696:AB696"/>
    <mergeCell ref="B697:C697"/>
    <mergeCell ref="E697:AB697"/>
    <mergeCell ref="B698:C698"/>
    <mergeCell ref="E698:AB698"/>
    <mergeCell ref="B705:C705"/>
    <mergeCell ref="E705:AB705"/>
    <mergeCell ref="B706:C706"/>
    <mergeCell ref="E706:AB706"/>
    <mergeCell ref="B707:C707"/>
    <mergeCell ref="E707:AB707"/>
    <mergeCell ref="B702:C702"/>
    <mergeCell ref="E702:AB702"/>
    <mergeCell ref="B703:C703"/>
    <mergeCell ref="E703:AB703"/>
    <mergeCell ref="B704:C704"/>
    <mergeCell ref="E704:AB704"/>
    <mergeCell ref="B711:C711"/>
    <mergeCell ref="E711:AB711"/>
    <mergeCell ref="B712:C712"/>
    <mergeCell ref="E712:AB712"/>
    <mergeCell ref="B713:C713"/>
    <mergeCell ref="E713:AB713"/>
    <mergeCell ref="B708:C708"/>
    <mergeCell ref="E708:AB708"/>
    <mergeCell ref="B709:C709"/>
    <mergeCell ref="E709:AB709"/>
    <mergeCell ref="B710:C710"/>
    <mergeCell ref="E710:AB710"/>
  </mergeCells>
  <phoneticPr fontId="2"/>
  <conditionalFormatting sqref="B14">
    <cfRule type="expression" dxfId="1" priority="3">
      <formula>AND(COUNTA($E$14),$B$14&lt;&gt;1)</formula>
    </cfRule>
  </conditionalFormatting>
  <conditionalFormatting sqref="E14:AA14">
    <cfRule type="expression" dxfId="0" priority="2">
      <formula>AND($B$14=1,ISBLANK($E$14))</formula>
    </cfRule>
  </conditionalFormatting>
  <dataValidations count="2">
    <dataValidation imeMode="off" operator="equal" allowBlank="1" showInputMessage="1" showErrorMessage="1" errorTitle="入力できません" error="半角数字の1を入力してください。" sqref="B6:B14 E497:AB524 E175:AB193 E57:AB75 E556:AB583 E25:AB52 E84:AB111 E116:AB134 E234:AB252 E379:AB406 E293:AB311 E202:AB229 E352:AB370 E143:AB170 E411:AB429 E320:AB347 E470:AB488 E588:AB606 E529:AB547 E438:AB465 E261:AB288"/>
    <dataValidation imeMode="hiragana" allowBlank="1" showInputMessage="1" showErrorMessage="1" sqref="E14:AA14"/>
  </dataValidations>
  <pageMargins left="0.74803149606299213" right="0.74803149606299213" top="0.98425196850393704" bottom="0.98425196850393704" header="0.51181102362204722" footer="0.51181102362204722"/>
  <pageSetup paperSize="9" scale="46" fitToHeight="0" orientation="portrait" r:id="rId1"/>
  <headerFooter alignWithMargins="0">
    <oddHeader>&amp;R&amp;A</oddHeader>
    <oddFooter>&amp;C&amp;P</oddFooter>
  </headerFooter>
  <rowBreaks count="12" manualBreakCount="12">
    <brk id="15" max="27" man="1"/>
    <brk id="75" max="27" man="1"/>
    <brk id="134" max="27" man="1"/>
    <brk id="193" max="27" man="1"/>
    <brk id="252" max="27" man="1"/>
    <brk id="311" max="27" man="1"/>
    <brk id="370" max="27" man="1"/>
    <brk id="429" max="27" man="1"/>
    <brk id="488" max="27" man="1"/>
    <brk id="547" max="27" man="1"/>
    <brk id="606" max="27" man="1"/>
    <brk id="660" max="2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B23"/>
  <sheetViews>
    <sheetView workbookViewId="0">
      <pane ySplit="1" topLeftCell="A2" activePane="bottomLeft" state="frozen"/>
      <selection pane="bottomLeft" activeCell="A2" sqref="A2"/>
    </sheetView>
  </sheetViews>
  <sheetFormatPr defaultRowHeight="18.75" x14ac:dyDescent="0.4"/>
  <cols>
    <col min="1" max="1" width="16" customWidth="1"/>
    <col min="2" max="2" width="16.375" bestFit="1" customWidth="1"/>
  </cols>
  <sheetData>
    <row r="1" spans="1:2" x14ac:dyDescent="0.4">
      <c r="A1" s="1203" t="s">
        <v>683</v>
      </c>
      <c r="B1" s="1203" t="s">
        <v>279</v>
      </c>
    </row>
    <row r="2" spans="1:2" x14ac:dyDescent="0.4">
      <c r="A2" s="1204" t="s">
        <v>24</v>
      </c>
      <c r="B2" s="1204" t="s">
        <v>33</v>
      </c>
    </row>
    <row r="3" spans="1:2" x14ac:dyDescent="0.4">
      <c r="B3" s="1204" t="s">
        <v>25</v>
      </c>
    </row>
    <row r="4" spans="1:2" x14ac:dyDescent="0.4">
      <c r="A4" s="1205" t="s">
        <v>19</v>
      </c>
      <c r="B4" s="1205" t="s">
        <v>29</v>
      </c>
    </row>
    <row r="5" spans="1:2" x14ac:dyDescent="0.4">
      <c r="B5" s="1205" t="s">
        <v>50</v>
      </c>
    </row>
    <row r="6" spans="1:2" x14ac:dyDescent="0.4">
      <c r="B6" s="1205" t="s">
        <v>20</v>
      </c>
    </row>
    <row r="7" spans="1:2" x14ac:dyDescent="0.4">
      <c r="A7" s="1206" t="s">
        <v>18</v>
      </c>
      <c r="B7" s="1206" t="s">
        <v>27</v>
      </c>
    </row>
    <row r="8" spans="1:2" x14ac:dyDescent="0.4">
      <c r="B8" s="1206" t="s">
        <v>21</v>
      </c>
    </row>
    <row r="9" spans="1:2" x14ac:dyDescent="0.4">
      <c r="B9" s="1206" t="s">
        <v>26</v>
      </c>
    </row>
    <row r="10" spans="1:2" x14ac:dyDescent="0.4">
      <c r="B10" s="1206" t="s">
        <v>59</v>
      </c>
    </row>
    <row r="11" spans="1:2" x14ac:dyDescent="0.4">
      <c r="A11" s="1207" t="s">
        <v>49</v>
      </c>
      <c r="B11" s="1207" t="s">
        <v>61</v>
      </c>
    </row>
    <row r="12" spans="1:2" x14ac:dyDescent="0.4">
      <c r="B12" s="1207" t="s">
        <v>63</v>
      </c>
    </row>
    <row r="13" spans="1:2" x14ac:dyDescent="0.4">
      <c r="A13" s="1208" t="s">
        <v>54</v>
      </c>
      <c r="B13" s="1209"/>
    </row>
    <row r="14" spans="1:2" x14ac:dyDescent="0.4">
      <c r="A14" s="1210" t="s">
        <v>10</v>
      </c>
      <c r="B14" s="1210" t="s">
        <v>14</v>
      </c>
    </row>
    <row r="15" spans="1:2" x14ac:dyDescent="0.4">
      <c r="B15" s="1210" t="s">
        <v>9</v>
      </c>
    </row>
    <row r="16" spans="1:2" x14ac:dyDescent="0.4">
      <c r="B16" s="1210" t="s">
        <v>11</v>
      </c>
    </row>
    <row r="17" spans="1:2" x14ac:dyDescent="0.4">
      <c r="A17" s="1211"/>
      <c r="B17" s="1210" t="s">
        <v>65</v>
      </c>
    </row>
    <row r="18" spans="1:2" x14ac:dyDescent="0.4">
      <c r="A18" s="1212" t="s">
        <v>16</v>
      </c>
      <c r="B18" s="1212" t="s">
        <v>66</v>
      </c>
    </row>
    <row r="19" spans="1:2" x14ac:dyDescent="0.4">
      <c r="B19" s="1212" t="s">
        <v>17</v>
      </c>
    </row>
    <row r="20" spans="1:2" x14ac:dyDescent="0.4">
      <c r="B20" s="1212" t="s">
        <v>67</v>
      </c>
    </row>
    <row r="21" spans="1:2" ht="31.5" x14ac:dyDescent="0.4">
      <c r="B21" s="1212" t="s">
        <v>68</v>
      </c>
    </row>
    <row r="22" spans="1:2" x14ac:dyDescent="0.4">
      <c r="B22" s="1212" t="s">
        <v>69</v>
      </c>
    </row>
    <row r="23" spans="1:2" x14ac:dyDescent="0.4">
      <c r="A23" s="1213" t="s">
        <v>15</v>
      </c>
      <c r="B23" s="1214"/>
    </row>
  </sheetData>
  <sheetProtection algorithmName="SHA-512" hashValue="UmQc38ZyBa/GCITnDckYwI4CVXprypqY83qGuHWloMGPW8HOSEIfKaKFwIiaDlC94+0V7W0rrNFYpSrGExFcYg==" saltValue="OncJgsotrQiwmh7mU35Uyg==" spinCount="100000" sheet="1" objects="1" scenarios="1"/>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DT1024"/>
  <sheetViews>
    <sheetView workbookViewId="0">
      <pane xSplit="8" ySplit="24" topLeftCell="I25" activePane="bottomRight" state="frozen"/>
      <selection pane="topRight" activeCell="I1" sqref="I1"/>
      <selection pane="bottomLeft" activeCell="A25" sqref="A25"/>
      <selection pane="bottomRight" activeCell="D25" sqref="D25"/>
    </sheetView>
  </sheetViews>
  <sheetFormatPr defaultColWidth="3.625" defaultRowHeight="18.75" x14ac:dyDescent="0.4"/>
  <cols>
    <col min="1" max="1" width="5.625" style="3" customWidth="1"/>
    <col min="2" max="2" width="9.25" style="27" customWidth="1"/>
    <col min="3" max="3" width="16" style="27" customWidth="1"/>
    <col min="4" max="4" width="9.625" style="4" customWidth="1"/>
    <col min="5" max="5" width="9.125" style="5" customWidth="1"/>
    <col min="6" max="6" width="8.875" style="5" customWidth="1"/>
    <col min="7" max="9" width="10.125" style="5" customWidth="1"/>
    <col min="10" max="11" width="9.875" style="6" customWidth="1"/>
    <col min="12" max="17" width="3.625" style="3" customWidth="1"/>
    <col min="18" max="18" width="11.375" style="3" customWidth="1"/>
    <col min="19" max="22" width="3.625" style="3" customWidth="1"/>
    <col min="23" max="23" width="11.875" style="3" customWidth="1"/>
    <col min="24" max="46" width="3.625" style="3" customWidth="1"/>
    <col min="47" max="47" width="17.375" style="5" customWidth="1"/>
    <col min="48" max="49" width="4.5" style="3" hidden="1" customWidth="1"/>
    <col min="50" max="50" width="4.125" style="5" customWidth="1"/>
    <col min="51" max="51" width="3.625" style="3" customWidth="1"/>
    <col min="52" max="77" width="5.625" style="3" customWidth="1"/>
    <col min="78" max="78" width="3.625" style="3" customWidth="1"/>
    <col min="79" max="79" width="22.375" style="3" customWidth="1"/>
    <col min="80" max="98" width="5.625" style="3" customWidth="1"/>
    <col min="99" max="99" width="22.875" style="3" customWidth="1"/>
    <col min="124" max="124" width="3.625" style="3" customWidth="1"/>
    <col min="125" max="16384" width="3.625" style="3"/>
  </cols>
  <sheetData>
    <row r="1" spans="1:99" s="1239" customFormat="1" ht="59.25" customHeight="1" x14ac:dyDescent="0.4">
      <c r="A1" s="1" t="s">
        <v>34</v>
      </c>
      <c r="B1" s="1278" t="s">
        <v>623</v>
      </c>
      <c r="C1" s="1278"/>
      <c r="D1" s="1" t="s">
        <v>36</v>
      </c>
      <c r="E1" s="1" t="s">
        <v>36</v>
      </c>
      <c r="F1" s="1" t="s">
        <v>36</v>
      </c>
      <c r="G1" s="1" t="s">
        <v>36</v>
      </c>
      <c r="H1" s="1" t="s">
        <v>36</v>
      </c>
      <c r="I1" s="1" t="s">
        <v>37</v>
      </c>
      <c r="J1" s="1" t="s">
        <v>36</v>
      </c>
      <c r="K1" s="1" t="s">
        <v>36</v>
      </c>
      <c r="L1" s="2" t="s">
        <v>38</v>
      </c>
      <c r="M1" s="2" t="s">
        <v>625</v>
      </c>
      <c r="N1" s="2" t="s">
        <v>625</v>
      </c>
      <c r="O1" s="2" t="s">
        <v>624</v>
      </c>
      <c r="P1" s="2" t="s">
        <v>624</v>
      </c>
      <c r="Q1" s="2" t="s">
        <v>624</v>
      </c>
      <c r="R1" s="2" t="s">
        <v>36</v>
      </c>
      <c r="S1" s="2" t="s">
        <v>624</v>
      </c>
      <c r="T1" s="2" t="s">
        <v>624</v>
      </c>
      <c r="U1" s="2" t="s">
        <v>624</v>
      </c>
      <c r="V1" s="2" t="s">
        <v>624</v>
      </c>
      <c r="W1" s="2" t="s">
        <v>36</v>
      </c>
      <c r="X1" s="2" t="s">
        <v>38</v>
      </c>
      <c r="Y1" s="2" t="s">
        <v>38</v>
      </c>
      <c r="Z1" s="2" t="s">
        <v>38</v>
      </c>
      <c r="AA1" s="2" t="s">
        <v>38</v>
      </c>
      <c r="AB1" s="2" t="s">
        <v>38</v>
      </c>
      <c r="AC1" s="2" t="s">
        <v>38</v>
      </c>
      <c r="AD1" s="2" t="s">
        <v>38</v>
      </c>
      <c r="AE1" s="2" t="s">
        <v>38</v>
      </c>
      <c r="AF1" s="2" t="s">
        <v>38</v>
      </c>
      <c r="AG1" s="2" t="s">
        <v>38</v>
      </c>
      <c r="AH1" s="2" t="s">
        <v>38</v>
      </c>
      <c r="AI1" s="2" t="s">
        <v>38</v>
      </c>
      <c r="AJ1" s="2" t="s">
        <v>38</v>
      </c>
      <c r="AK1" s="2" t="s">
        <v>38</v>
      </c>
      <c r="AL1" s="2" t="s">
        <v>38</v>
      </c>
      <c r="AM1" s="2" t="s">
        <v>38</v>
      </c>
      <c r="AN1" s="2" t="s">
        <v>38</v>
      </c>
      <c r="AO1" s="2" t="s">
        <v>38</v>
      </c>
      <c r="AP1" s="2" t="s">
        <v>38</v>
      </c>
      <c r="AQ1" s="2" t="s">
        <v>38</v>
      </c>
      <c r="AR1" s="2" t="s">
        <v>38</v>
      </c>
      <c r="AS1" s="2" t="s">
        <v>38</v>
      </c>
      <c r="AT1" s="2" t="s">
        <v>38</v>
      </c>
      <c r="AU1" s="2" t="s">
        <v>37</v>
      </c>
      <c r="AV1" s="1224" t="s">
        <v>38</v>
      </c>
      <c r="AW1" s="1224" t="s">
        <v>38</v>
      </c>
      <c r="AX1" s="2" t="s">
        <v>38</v>
      </c>
      <c r="AY1" s="2" t="s">
        <v>38</v>
      </c>
      <c r="AZ1" s="2" t="s">
        <v>38</v>
      </c>
      <c r="BA1" s="2" t="s">
        <v>38</v>
      </c>
      <c r="BB1" s="2" t="s">
        <v>38</v>
      </c>
      <c r="BC1" s="2" t="s">
        <v>38</v>
      </c>
      <c r="BD1" s="2" t="s">
        <v>38</v>
      </c>
      <c r="BE1" s="2" t="s">
        <v>38</v>
      </c>
      <c r="BF1" s="2" t="s">
        <v>38</v>
      </c>
      <c r="BG1" s="2" t="s">
        <v>38</v>
      </c>
      <c r="BH1" s="2" t="s">
        <v>38</v>
      </c>
      <c r="BI1" s="2" t="s">
        <v>38</v>
      </c>
      <c r="BJ1" s="2" t="s">
        <v>38</v>
      </c>
      <c r="BK1" s="2" t="s">
        <v>38</v>
      </c>
      <c r="BL1" s="2" t="s">
        <v>38</v>
      </c>
      <c r="BM1" s="2" t="s">
        <v>38</v>
      </c>
      <c r="BN1" s="2" t="s">
        <v>38</v>
      </c>
      <c r="BO1" s="2" t="s">
        <v>38</v>
      </c>
      <c r="BP1" s="2" t="s">
        <v>38</v>
      </c>
      <c r="BQ1" s="2" t="s">
        <v>38</v>
      </c>
      <c r="BR1" s="2" t="s">
        <v>38</v>
      </c>
      <c r="BS1" s="2" t="s">
        <v>38</v>
      </c>
      <c r="BT1" s="2" t="s">
        <v>38</v>
      </c>
      <c r="BU1" s="2" t="s">
        <v>38</v>
      </c>
      <c r="BV1" s="2" t="s">
        <v>38</v>
      </c>
      <c r="BW1" s="2" t="s">
        <v>38</v>
      </c>
      <c r="BX1" s="2" t="s">
        <v>38</v>
      </c>
      <c r="BY1" s="2" t="s">
        <v>38</v>
      </c>
      <c r="BZ1" s="2" t="s">
        <v>38</v>
      </c>
      <c r="CA1" s="2" t="s">
        <v>37</v>
      </c>
      <c r="CB1" s="2" t="s">
        <v>38</v>
      </c>
      <c r="CC1" s="2" t="s">
        <v>38</v>
      </c>
      <c r="CD1" s="2" t="s">
        <v>38</v>
      </c>
      <c r="CE1" s="2" t="s">
        <v>38</v>
      </c>
      <c r="CF1" s="2" t="s">
        <v>38</v>
      </c>
      <c r="CG1" s="2" t="s">
        <v>38</v>
      </c>
      <c r="CH1" s="2" t="s">
        <v>38</v>
      </c>
      <c r="CI1" s="2" t="s">
        <v>38</v>
      </c>
      <c r="CJ1" s="2" t="s">
        <v>38</v>
      </c>
      <c r="CK1" s="2" t="s">
        <v>38</v>
      </c>
      <c r="CL1" s="2" t="s">
        <v>38</v>
      </c>
      <c r="CM1" s="2" t="s">
        <v>38</v>
      </c>
      <c r="CN1" s="2" t="s">
        <v>38</v>
      </c>
      <c r="CO1" s="2" t="s">
        <v>38</v>
      </c>
      <c r="CP1" s="2" t="s">
        <v>38</v>
      </c>
      <c r="CQ1" s="2" t="s">
        <v>38</v>
      </c>
      <c r="CR1" s="2" t="s">
        <v>38</v>
      </c>
      <c r="CS1" s="2" t="s">
        <v>38</v>
      </c>
      <c r="CT1" s="2" t="s">
        <v>38</v>
      </c>
      <c r="CU1" s="2" t="s">
        <v>37</v>
      </c>
    </row>
    <row r="2" spans="1:99" ht="24" hidden="1" customHeight="1" x14ac:dyDescent="0.4">
      <c r="A2" s="3" t="s">
        <v>663</v>
      </c>
      <c r="B2" s="3"/>
      <c r="C2" s="3"/>
      <c r="E2" s="5" t="s">
        <v>40</v>
      </c>
      <c r="G2" s="5" t="s">
        <v>24</v>
      </c>
      <c r="H2" s="1215" t="s">
        <v>33</v>
      </c>
      <c r="R2" s="3" t="s">
        <v>41</v>
      </c>
      <c r="W2" s="3" t="s">
        <v>41</v>
      </c>
      <c r="AV2" s="1225"/>
      <c r="AW2" s="1225"/>
    </row>
    <row r="3" spans="1:99" ht="24" hidden="1" customHeight="1" x14ac:dyDescent="0.4">
      <c r="A3" s="3" t="s">
        <v>664</v>
      </c>
      <c r="B3" s="3"/>
      <c r="C3" s="3"/>
      <c r="E3" s="5" t="s">
        <v>2839</v>
      </c>
      <c r="G3" s="5" t="s">
        <v>19</v>
      </c>
      <c r="H3" s="1215" t="s">
        <v>25</v>
      </c>
      <c r="R3" s="3" t="s">
        <v>44</v>
      </c>
      <c r="W3" s="3" t="s">
        <v>44</v>
      </c>
      <c r="AV3" s="1225"/>
      <c r="AW3" s="1225"/>
    </row>
    <row r="4" spans="1:99" ht="24" hidden="1" customHeight="1" x14ac:dyDescent="0.4">
      <c r="A4" s="3" t="s">
        <v>665</v>
      </c>
      <c r="B4" s="3"/>
      <c r="C4" s="3"/>
      <c r="E4" s="5" t="s">
        <v>46</v>
      </c>
      <c r="G4" s="5" t="s">
        <v>18</v>
      </c>
      <c r="H4" s="1215" t="s">
        <v>29</v>
      </c>
      <c r="R4" s="3" t="s">
        <v>2838</v>
      </c>
      <c r="W4" s="3" t="s">
        <v>2838</v>
      </c>
      <c r="AV4" s="1225"/>
      <c r="AW4" s="1225"/>
    </row>
    <row r="5" spans="1:99" ht="24" hidden="1" customHeight="1" x14ac:dyDescent="0.4">
      <c r="A5" s="3" t="s">
        <v>666</v>
      </c>
      <c r="B5" s="3"/>
      <c r="C5" s="3"/>
      <c r="E5" s="5" t="s">
        <v>2840</v>
      </c>
      <c r="G5" s="5" t="s">
        <v>49</v>
      </c>
      <c r="H5" s="1215" t="s">
        <v>50</v>
      </c>
      <c r="R5" s="3" t="s">
        <v>51</v>
      </c>
      <c r="W5" s="3" t="s">
        <v>51</v>
      </c>
      <c r="AV5" s="1225"/>
      <c r="AW5" s="1225"/>
    </row>
    <row r="6" spans="1:99" ht="12" hidden="1" customHeight="1" x14ac:dyDescent="0.4">
      <c r="A6" s="3" t="s">
        <v>667</v>
      </c>
      <c r="B6" s="3"/>
      <c r="C6" s="3"/>
      <c r="E6" s="5" t="s">
        <v>53</v>
      </c>
      <c r="G6" s="5" t="s">
        <v>54</v>
      </c>
      <c r="H6" s="1215" t="s">
        <v>20</v>
      </c>
      <c r="AV6" s="1225"/>
      <c r="AW6" s="1225"/>
    </row>
    <row r="7" spans="1:99" ht="12" hidden="1" customHeight="1" x14ac:dyDescent="0.4">
      <c r="B7" s="3"/>
      <c r="C7" s="3"/>
      <c r="G7" s="5" t="s">
        <v>10</v>
      </c>
      <c r="H7" s="1215" t="s">
        <v>27</v>
      </c>
      <c r="AV7" s="1225"/>
      <c r="AW7" s="1225"/>
    </row>
    <row r="8" spans="1:99" ht="12" hidden="1" customHeight="1" x14ac:dyDescent="0.4">
      <c r="A8" s="3" t="s">
        <v>657</v>
      </c>
      <c r="B8" s="3"/>
      <c r="C8" s="3"/>
      <c r="G8" s="5" t="s">
        <v>16</v>
      </c>
      <c r="H8" s="1215" t="s">
        <v>21</v>
      </c>
      <c r="AV8" s="1225"/>
      <c r="AW8" s="1225"/>
    </row>
    <row r="9" spans="1:99" ht="12" hidden="1" customHeight="1" x14ac:dyDescent="0.4">
      <c r="A9" s="3" t="s">
        <v>57</v>
      </c>
      <c r="B9" s="3"/>
      <c r="C9" s="3"/>
      <c r="G9" s="5" t="s">
        <v>15</v>
      </c>
      <c r="H9" s="1215" t="s">
        <v>26</v>
      </c>
      <c r="AV9" s="1225"/>
      <c r="AW9" s="1225"/>
    </row>
    <row r="10" spans="1:99" ht="12" hidden="1" customHeight="1" x14ac:dyDescent="0.4">
      <c r="A10" s="3" t="s">
        <v>58</v>
      </c>
      <c r="B10" s="3"/>
      <c r="C10" s="3"/>
      <c r="H10" s="1215" t="s">
        <v>59</v>
      </c>
      <c r="AV10" s="1225"/>
      <c r="AW10" s="1225"/>
    </row>
    <row r="11" spans="1:99" ht="12" hidden="1" customHeight="1" x14ac:dyDescent="0.4">
      <c r="A11" s="3" t="s">
        <v>60</v>
      </c>
      <c r="B11" s="3"/>
      <c r="C11" s="3"/>
      <c r="H11" s="1215" t="s">
        <v>61</v>
      </c>
      <c r="AV11" s="1225"/>
      <c r="AW11" s="1225"/>
    </row>
    <row r="12" spans="1:99" ht="12" hidden="1" customHeight="1" x14ac:dyDescent="0.4">
      <c r="A12" s="3" t="s">
        <v>62</v>
      </c>
      <c r="B12" s="3"/>
      <c r="C12" s="3"/>
      <c r="H12" s="1215" t="s">
        <v>63</v>
      </c>
      <c r="AV12" s="1225"/>
      <c r="AW12" s="1225"/>
    </row>
    <row r="13" spans="1:99" ht="12" hidden="1" customHeight="1" x14ac:dyDescent="0.4">
      <c r="A13" s="3" t="s">
        <v>64</v>
      </c>
      <c r="B13" s="3"/>
      <c r="C13" s="3"/>
      <c r="H13" s="1215" t="s">
        <v>14</v>
      </c>
      <c r="AV13" s="1225"/>
      <c r="AW13" s="1225"/>
    </row>
    <row r="14" spans="1:99" ht="12" hidden="1" customHeight="1" x14ac:dyDescent="0.4">
      <c r="B14" s="3"/>
      <c r="C14" s="3"/>
      <c r="H14" s="1215" t="s">
        <v>9</v>
      </c>
      <c r="AV14" s="1225"/>
      <c r="AW14" s="1225"/>
    </row>
    <row r="15" spans="1:99" ht="12" hidden="1" customHeight="1" x14ac:dyDescent="0.4">
      <c r="B15" s="3"/>
      <c r="C15" s="3"/>
      <c r="H15" s="1215" t="s">
        <v>11</v>
      </c>
      <c r="AV15" s="1225"/>
      <c r="AW15" s="1225"/>
    </row>
    <row r="16" spans="1:99" ht="12" hidden="1" customHeight="1" x14ac:dyDescent="0.4">
      <c r="B16" s="3"/>
      <c r="C16" s="3"/>
      <c r="H16" s="1215" t="s">
        <v>65</v>
      </c>
      <c r="AV16" s="1225"/>
      <c r="AW16" s="1225"/>
    </row>
    <row r="17" spans="1:124" ht="12" hidden="1" customHeight="1" x14ac:dyDescent="0.4">
      <c r="B17" s="3"/>
      <c r="C17" s="3"/>
      <c r="H17" s="1215" t="s">
        <v>66</v>
      </c>
      <c r="AV17" s="1225"/>
      <c r="AW17" s="1225"/>
    </row>
    <row r="18" spans="1:124" ht="12" hidden="1" customHeight="1" x14ac:dyDescent="0.4">
      <c r="B18" s="3"/>
      <c r="C18" s="3"/>
      <c r="H18" s="1215" t="s">
        <v>17</v>
      </c>
      <c r="AV18" s="1225"/>
      <c r="AW18" s="1225"/>
    </row>
    <row r="19" spans="1:124" ht="12" hidden="1" customHeight="1" x14ac:dyDescent="0.4">
      <c r="B19" s="3"/>
      <c r="C19" s="3"/>
      <c r="H19" s="1215" t="s">
        <v>67</v>
      </c>
      <c r="AV19" s="1225"/>
      <c r="AW19" s="1225"/>
    </row>
    <row r="20" spans="1:124" ht="12" hidden="1" customHeight="1" x14ac:dyDescent="0.4">
      <c r="B20" s="3"/>
      <c r="C20" s="3"/>
      <c r="H20" s="1215" t="s">
        <v>68</v>
      </c>
      <c r="AV20" s="1225"/>
      <c r="AW20" s="1225"/>
    </row>
    <row r="21" spans="1:124" ht="12" hidden="1" customHeight="1" x14ac:dyDescent="0.4">
      <c r="B21" s="3"/>
      <c r="C21" s="3"/>
      <c r="H21" s="1215" t="s">
        <v>69</v>
      </c>
      <c r="AV21" s="1225"/>
      <c r="AW21" s="1225"/>
    </row>
    <row r="22" spans="1:124" s="10" customFormat="1" ht="21.75" customHeight="1" x14ac:dyDescent="0.4">
      <c r="A22" s="1280" t="s">
        <v>70</v>
      </c>
      <c r="B22" s="1284" t="s">
        <v>626</v>
      </c>
      <c r="C22" s="1285"/>
      <c r="D22" s="1286" t="s">
        <v>71</v>
      </c>
      <c r="E22" s="1280" t="s">
        <v>72</v>
      </c>
      <c r="F22" s="1280" t="s">
        <v>73</v>
      </c>
      <c r="G22" s="1277" t="s">
        <v>74</v>
      </c>
      <c r="H22" s="1277"/>
      <c r="I22" s="1277"/>
      <c r="J22" s="1277"/>
      <c r="K22" s="1277"/>
      <c r="L22" s="1275" t="s">
        <v>75</v>
      </c>
      <c r="M22" s="1275" t="s">
        <v>76</v>
      </c>
      <c r="N22" s="1277" t="s">
        <v>77</v>
      </c>
      <c r="O22" s="1277"/>
      <c r="P22" s="1277"/>
      <c r="Q22" s="1277"/>
      <c r="R22" s="1277"/>
      <c r="S22" s="1277" t="s">
        <v>78</v>
      </c>
      <c r="T22" s="1277"/>
      <c r="U22" s="1277"/>
      <c r="V22" s="1277"/>
      <c r="W22" s="1277"/>
      <c r="X22" s="1276" t="s">
        <v>79</v>
      </c>
      <c r="Y22" s="1276"/>
      <c r="Z22" s="1276"/>
      <c r="AA22" s="1276"/>
      <c r="AB22" s="1276"/>
      <c r="AC22" s="1276"/>
      <c r="AD22" s="1276"/>
      <c r="AE22" s="1276"/>
      <c r="AF22" s="1276"/>
      <c r="AG22" s="1276"/>
      <c r="AH22" s="1276"/>
      <c r="AI22" s="1276"/>
      <c r="AJ22" s="1276"/>
      <c r="AK22" s="1276"/>
      <c r="AL22" s="1276"/>
      <c r="AM22" s="1276"/>
      <c r="AN22" s="1276"/>
      <c r="AO22" s="1276"/>
      <c r="AP22" s="1276"/>
      <c r="AQ22" s="1276"/>
      <c r="AR22" s="1276"/>
      <c r="AS22" s="1276"/>
      <c r="AT22" s="1276"/>
      <c r="AU22" s="1276"/>
      <c r="AV22" s="1283" t="s">
        <v>80</v>
      </c>
      <c r="AW22" s="1283"/>
      <c r="AX22" s="1275" t="s">
        <v>81</v>
      </c>
      <c r="AY22" s="1276" t="s">
        <v>82</v>
      </c>
      <c r="AZ22" s="1276"/>
      <c r="BA22" s="1276"/>
      <c r="BB22" s="1276"/>
      <c r="BC22" s="1276"/>
      <c r="BD22" s="1276"/>
      <c r="BE22" s="1276"/>
      <c r="BF22" s="1276"/>
      <c r="BG22" s="1276"/>
      <c r="BH22" s="1276"/>
      <c r="BI22" s="1276"/>
      <c r="BJ22" s="1276"/>
      <c r="BK22" s="1276"/>
      <c r="BL22" s="1276"/>
      <c r="BM22" s="1276"/>
      <c r="BN22" s="1276"/>
      <c r="BO22" s="1276"/>
      <c r="BP22" s="1276"/>
      <c r="BQ22" s="1276"/>
      <c r="BR22" s="1276"/>
      <c r="BS22" s="1276"/>
      <c r="BT22" s="1276"/>
      <c r="BU22" s="1276"/>
      <c r="BV22" s="1276"/>
      <c r="BW22" s="1276"/>
      <c r="BX22" s="1276"/>
      <c r="BY22" s="1276"/>
      <c r="BZ22" s="1276"/>
      <c r="CA22" s="1276"/>
      <c r="CB22" s="1277" t="s">
        <v>83</v>
      </c>
      <c r="CC22" s="1277"/>
      <c r="CD22" s="1277"/>
      <c r="CE22" s="1277"/>
      <c r="CF22" s="1277"/>
      <c r="CG22" s="1277"/>
      <c r="CH22" s="1277"/>
      <c r="CI22" s="1277"/>
      <c r="CJ22" s="1277"/>
      <c r="CK22" s="1277"/>
      <c r="CL22" s="1277"/>
      <c r="CM22" s="1277"/>
      <c r="CN22" s="1277"/>
      <c r="CO22" s="1277"/>
      <c r="CP22" s="1277"/>
      <c r="CQ22" s="1277"/>
      <c r="CR22" s="1277"/>
      <c r="CS22" s="1277"/>
      <c r="CT22" s="1277"/>
      <c r="CU22" s="1277"/>
    </row>
    <row r="23" spans="1:124" s="10" customFormat="1" ht="15" customHeight="1" x14ac:dyDescent="0.4">
      <c r="A23" s="1280"/>
      <c r="B23" s="1284"/>
      <c r="C23" s="1285"/>
      <c r="D23" s="1286"/>
      <c r="E23" s="1280"/>
      <c r="F23" s="1280"/>
      <c r="G23" s="1279" t="s">
        <v>93</v>
      </c>
      <c r="H23" s="1279" t="s">
        <v>94</v>
      </c>
      <c r="I23" s="1281" t="s">
        <v>640</v>
      </c>
      <c r="J23" s="1280" t="s">
        <v>649</v>
      </c>
      <c r="K23" s="1280" t="s">
        <v>650</v>
      </c>
      <c r="L23" s="1275"/>
      <c r="M23" s="1275"/>
      <c r="N23" s="1280" t="s">
        <v>96</v>
      </c>
      <c r="O23" s="1280"/>
      <c r="P23" s="1280"/>
      <c r="Q23" s="1280"/>
      <c r="R23" s="1282" t="s">
        <v>2841</v>
      </c>
      <c r="S23" s="1280" t="s">
        <v>96</v>
      </c>
      <c r="T23" s="1280"/>
      <c r="U23" s="1280"/>
      <c r="V23" s="1280"/>
      <c r="W23" s="1282" t="s">
        <v>2841</v>
      </c>
      <c r="X23" s="11" t="s">
        <v>97</v>
      </c>
      <c r="Y23" s="12" t="s">
        <v>98</v>
      </c>
      <c r="Z23" s="12" t="s">
        <v>99</v>
      </c>
      <c r="AA23" s="12" t="s">
        <v>100</v>
      </c>
      <c r="AB23" s="12" t="s">
        <v>101</v>
      </c>
      <c r="AC23" s="12" t="s">
        <v>102</v>
      </c>
      <c r="AD23" s="12" t="s">
        <v>103</v>
      </c>
      <c r="AE23" s="12" t="s">
        <v>104</v>
      </c>
      <c r="AF23" s="12" t="s">
        <v>105</v>
      </c>
      <c r="AG23" s="12" t="s">
        <v>106</v>
      </c>
      <c r="AH23" s="12" t="s">
        <v>107</v>
      </c>
      <c r="AI23" s="12" t="s">
        <v>108</v>
      </c>
      <c r="AJ23" s="12" t="s">
        <v>109</v>
      </c>
      <c r="AK23" s="12" t="s">
        <v>110</v>
      </c>
      <c r="AL23" s="12" t="s">
        <v>111</v>
      </c>
      <c r="AM23" s="12" t="s">
        <v>112</v>
      </c>
      <c r="AN23" s="12" t="s">
        <v>113</v>
      </c>
      <c r="AO23" s="12" t="s">
        <v>114</v>
      </c>
      <c r="AP23" s="12" t="s">
        <v>115</v>
      </c>
      <c r="AQ23" s="12" t="s">
        <v>116</v>
      </c>
      <c r="AR23" s="12" t="s">
        <v>117</v>
      </c>
      <c r="AS23" s="12" t="s">
        <v>118</v>
      </c>
      <c r="AT23" s="1275" t="s">
        <v>119</v>
      </c>
      <c r="AU23" s="1275"/>
      <c r="AV23" s="1287" t="s">
        <v>120</v>
      </c>
      <c r="AW23" s="1287" t="s">
        <v>121</v>
      </c>
      <c r="AX23" s="1275"/>
      <c r="AY23" s="13">
        <v>1</v>
      </c>
      <c r="AZ23" s="13">
        <v>2</v>
      </c>
      <c r="BA23" s="13">
        <v>3</v>
      </c>
      <c r="BB23" s="13">
        <v>4</v>
      </c>
      <c r="BC23" s="13">
        <v>5</v>
      </c>
      <c r="BD23" s="13">
        <v>6</v>
      </c>
      <c r="BE23" s="13">
        <v>7</v>
      </c>
      <c r="BF23" s="13">
        <v>8</v>
      </c>
      <c r="BG23" s="13">
        <v>9</v>
      </c>
      <c r="BH23" s="13">
        <v>10</v>
      </c>
      <c r="BI23" s="13">
        <v>11</v>
      </c>
      <c r="BJ23" s="13">
        <v>12</v>
      </c>
      <c r="BK23" s="13">
        <v>13</v>
      </c>
      <c r="BL23" s="13">
        <v>14</v>
      </c>
      <c r="BM23" s="13">
        <v>15</v>
      </c>
      <c r="BN23" s="13">
        <v>16</v>
      </c>
      <c r="BO23" s="13">
        <v>17</v>
      </c>
      <c r="BP23" s="13">
        <v>18</v>
      </c>
      <c r="BQ23" s="13">
        <v>19</v>
      </c>
      <c r="BR23" s="13">
        <v>20</v>
      </c>
      <c r="BS23" s="13">
        <v>21</v>
      </c>
      <c r="BT23" s="13">
        <v>22</v>
      </c>
      <c r="BU23" s="13">
        <v>23</v>
      </c>
      <c r="BV23" s="13">
        <v>24</v>
      </c>
      <c r="BW23" s="13">
        <v>25</v>
      </c>
      <c r="BX23" s="13">
        <v>26</v>
      </c>
      <c r="BY23" s="13">
        <v>27</v>
      </c>
      <c r="BZ23" s="1276">
        <v>28</v>
      </c>
      <c r="CA23" s="1276"/>
      <c r="CB23" s="6">
        <v>1</v>
      </c>
      <c r="CC23" s="6">
        <v>2</v>
      </c>
      <c r="CD23" s="6">
        <v>3</v>
      </c>
      <c r="CE23" s="6">
        <v>4</v>
      </c>
      <c r="CF23" s="6">
        <v>5</v>
      </c>
      <c r="CG23" s="6">
        <v>6</v>
      </c>
      <c r="CH23" s="6">
        <v>7</v>
      </c>
      <c r="CI23" s="6">
        <v>8</v>
      </c>
      <c r="CJ23" s="6">
        <v>9</v>
      </c>
      <c r="CK23" s="6">
        <v>10</v>
      </c>
      <c r="CL23" s="6">
        <v>11</v>
      </c>
      <c r="CM23" s="6">
        <v>12</v>
      </c>
      <c r="CN23" s="6">
        <v>13</v>
      </c>
      <c r="CO23" s="6">
        <v>14</v>
      </c>
      <c r="CP23" s="6">
        <v>15</v>
      </c>
      <c r="CQ23" s="6">
        <v>16</v>
      </c>
      <c r="CR23" s="6">
        <v>17</v>
      </c>
      <c r="CS23" s="6">
        <v>18</v>
      </c>
      <c r="CT23" s="1277">
        <v>19</v>
      </c>
      <c r="CU23" s="1277"/>
      <c r="DT23" s="1240"/>
    </row>
    <row r="24" spans="1:124" s="10" customFormat="1" ht="134.25" customHeight="1" x14ac:dyDescent="0.4">
      <c r="A24" s="1280"/>
      <c r="B24" s="1285"/>
      <c r="C24" s="1285"/>
      <c r="D24" s="1286"/>
      <c r="E24" s="1280"/>
      <c r="F24" s="1280"/>
      <c r="G24" s="1280"/>
      <c r="H24" s="1280"/>
      <c r="I24" s="1281"/>
      <c r="J24" s="1280"/>
      <c r="K24" s="1280"/>
      <c r="L24" s="1275"/>
      <c r="M24" s="1275"/>
      <c r="N24" s="12" t="s">
        <v>635</v>
      </c>
      <c r="O24" s="12" t="s">
        <v>636</v>
      </c>
      <c r="P24" s="12" t="s">
        <v>637</v>
      </c>
      <c r="Q24" s="12" t="s">
        <v>638</v>
      </c>
      <c r="R24" s="1282"/>
      <c r="S24" s="12" t="s">
        <v>635</v>
      </c>
      <c r="T24" s="12" t="s">
        <v>636</v>
      </c>
      <c r="U24" s="12" t="s">
        <v>637</v>
      </c>
      <c r="V24" s="12" t="s">
        <v>638</v>
      </c>
      <c r="W24" s="1282"/>
      <c r="X24" s="12" t="s">
        <v>125</v>
      </c>
      <c r="Y24" s="12" t="s">
        <v>126</v>
      </c>
      <c r="Z24" s="12" t="s">
        <v>127</v>
      </c>
      <c r="AA24" s="12" t="s">
        <v>128</v>
      </c>
      <c r="AB24" s="12" t="s">
        <v>129</v>
      </c>
      <c r="AC24" s="12" t="s">
        <v>130</v>
      </c>
      <c r="AD24" s="12" t="s">
        <v>131</v>
      </c>
      <c r="AE24" s="12" t="s">
        <v>132</v>
      </c>
      <c r="AF24" s="12" t="s">
        <v>133</v>
      </c>
      <c r="AG24" s="12" t="s">
        <v>134</v>
      </c>
      <c r="AH24" s="12" t="s">
        <v>135</v>
      </c>
      <c r="AI24" s="12" t="s">
        <v>136</v>
      </c>
      <c r="AJ24" s="12" t="s">
        <v>137</v>
      </c>
      <c r="AK24" s="12" t="s">
        <v>138</v>
      </c>
      <c r="AL24" s="12" t="s">
        <v>139</v>
      </c>
      <c r="AM24" s="12" t="s">
        <v>140</v>
      </c>
      <c r="AN24" s="12" t="s">
        <v>141</v>
      </c>
      <c r="AO24" s="12" t="s">
        <v>142</v>
      </c>
      <c r="AP24" s="12" t="s">
        <v>143</v>
      </c>
      <c r="AQ24" s="12" t="s">
        <v>144</v>
      </c>
      <c r="AR24" s="12" t="s">
        <v>145</v>
      </c>
      <c r="AS24" s="12" t="s">
        <v>146</v>
      </c>
      <c r="AT24" s="12" t="s">
        <v>64</v>
      </c>
      <c r="AU24" s="6" t="s">
        <v>147</v>
      </c>
      <c r="AV24" s="1287"/>
      <c r="AW24" s="1287"/>
      <c r="AX24" s="1275"/>
      <c r="AY24" s="10" t="s">
        <v>148</v>
      </c>
      <c r="AZ24" s="10" t="s">
        <v>149</v>
      </c>
      <c r="BA24" s="10" t="s">
        <v>150</v>
      </c>
      <c r="BB24" s="10" t="s">
        <v>151</v>
      </c>
      <c r="BC24" s="10" t="s">
        <v>152</v>
      </c>
      <c r="BD24" s="10" t="s">
        <v>153</v>
      </c>
      <c r="BE24" s="10" t="s">
        <v>154</v>
      </c>
      <c r="BF24" s="10" t="s">
        <v>155</v>
      </c>
      <c r="BG24" s="10" t="s">
        <v>156</v>
      </c>
      <c r="BH24" s="10" t="s">
        <v>157</v>
      </c>
      <c r="BI24" s="10" t="s">
        <v>158</v>
      </c>
      <c r="BJ24" s="10" t="s">
        <v>159</v>
      </c>
      <c r="BK24" s="10" t="s">
        <v>160</v>
      </c>
      <c r="BL24" s="10" t="s">
        <v>161</v>
      </c>
      <c r="BM24" s="10" t="s">
        <v>162</v>
      </c>
      <c r="BN24" s="10" t="s">
        <v>163</v>
      </c>
      <c r="BO24" s="10" t="s">
        <v>164</v>
      </c>
      <c r="BP24" s="10" t="s">
        <v>165</v>
      </c>
      <c r="BQ24" s="10" t="s">
        <v>166</v>
      </c>
      <c r="BR24" s="10" t="s">
        <v>167</v>
      </c>
      <c r="BS24" s="10" t="s">
        <v>168</v>
      </c>
      <c r="BT24" s="10" t="s">
        <v>169</v>
      </c>
      <c r="BU24" s="10" t="s">
        <v>170</v>
      </c>
      <c r="BV24" s="10" t="s">
        <v>171</v>
      </c>
      <c r="BW24" s="10" t="s">
        <v>172</v>
      </c>
      <c r="BX24" s="10" t="s">
        <v>173</v>
      </c>
      <c r="BY24" s="10" t="s">
        <v>174</v>
      </c>
      <c r="BZ24" s="10" t="s">
        <v>175</v>
      </c>
      <c r="CA24" s="6" t="s">
        <v>176</v>
      </c>
      <c r="CB24" s="10" t="s">
        <v>177</v>
      </c>
      <c r="CC24" s="10" t="s">
        <v>178</v>
      </c>
      <c r="CD24" s="10" t="s">
        <v>179</v>
      </c>
      <c r="CE24" s="10" t="s">
        <v>180</v>
      </c>
      <c r="CF24" s="10" t="s">
        <v>181</v>
      </c>
      <c r="CG24" s="10" t="s">
        <v>182</v>
      </c>
      <c r="CH24" s="10" t="s">
        <v>183</v>
      </c>
      <c r="CI24" s="10" t="s">
        <v>184</v>
      </c>
      <c r="CJ24" s="10" t="s">
        <v>185</v>
      </c>
      <c r="CK24" s="10" t="s">
        <v>186</v>
      </c>
      <c r="CL24" s="10" t="s">
        <v>187</v>
      </c>
      <c r="CM24" s="10" t="s">
        <v>188</v>
      </c>
      <c r="CN24" s="10" t="s">
        <v>189</v>
      </c>
      <c r="CO24" s="10" t="s">
        <v>190</v>
      </c>
      <c r="CP24" s="10" t="s">
        <v>191</v>
      </c>
      <c r="CQ24" s="10" t="s">
        <v>192</v>
      </c>
      <c r="CR24" s="10" t="s">
        <v>2820</v>
      </c>
      <c r="CS24" s="10" t="s">
        <v>194</v>
      </c>
      <c r="CT24" s="10" t="s">
        <v>195</v>
      </c>
      <c r="CU24" s="6" t="s">
        <v>176</v>
      </c>
      <c r="DT24" s="1240"/>
    </row>
    <row r="25" spans="1:124" s="18" customFormat="1" ht="12" x14ac:dyDescent="0.4">
      <c r="A25" s="18">
        <v>1</v>
      </c>
      <c r="B25" s="19"/>
      <c r="C25" s="19"/>
      <c r="D25" s="20"/>
      <c r="E25" s="21"/>
      <c r="F25" s="21"/>
      <c r="G25" s="22"/>
      <c r="H25" s="22"/>
      <c r="I25" s="22"/>
      <c r="J25" s="22"/>
      <c r="K25" s="22"/>
      <c r="AU25" s="23"/>
      <c r="AV25" s="1226"/>
      <c r="AW25" s="1226"/>
      <c r="AX25" s="23"/>
    </row>
    <row r="26" spans="1:124" s="18" customFormat="1" ht="12" x14ac:dyDescent="0.4">
      <c r="A26" s="18">
        <v>2</v>
      </c>
      <c r="B26" s="19"/>
      <c r="C26" s="19"/>
      <c r="D26" s="20"/>
      <c r="E26" s="21"/>
      <c r="F26" s="21"/>
      <c r="G26" s="22"/>
      <c r="H26" s="22"/>
      <c r="I26" s="22"/>
      <c r="J26" s="22"/>
      <c r="K26" s="22"/>
      <c r="AU26" s="23"/>
      <c r="AV26" s="1227"/>
      <c r="AW26" s="1227"/>
      <c r="AX26" s="23"/>
    </row>
    <row r="27" spans="1:124" s="18" customFormat="1" ht="12" x14ac:dyDescent="0.4">
      <c r="A27" s="18">
        <v>3</v>
      </c>
      <c r="B27" s="19"/>
      <c r="C27" s="19"/>
      <c r="D27" s="20"/>
      <c r="E27" s="21"/>
      <c r="F27" s="21"/>
      <c r="G27" s="22"/>
      <c r="H27" s="22"/>
      <c r="I27" s="22"/>
      <c r="J27" s="22"/>
      <c r="K27" s="22"/>
      <c r="AU27" s="23"/>
      <c r="AV27" s="1227"/>
      <c r="AW27" s="1227"/>
      <c r="AX27" s="23"/>
    </row>
    <row r="28" spans="1:124" s="18" customFormat="1" ht="12" x14ac:dyDescent="0.4">
      <c r="A28" s="18">
        <v>4</v>
      </c>
      <c r="B28" s="19"/>
      <c r="C28" s="19"/>
      <c r="D28" s="20"/>
      <c r="E28" s="21"/>
      <c r="F28" s="21"/>
      <c r="G28" s="22"/>
      <c r="H28" s="22"/>
      <c r="I28" s="22"/>
      <c r="J28" s="22"/>
      <c r="K28" s="22"/>
      <c r="AU28" s="23"/>
      <c r="AV28" s="1227"/>
      <c r="AW28" s="1227"/>
      <c r="AX28" s="23"/>
    </row>
    <row r="29" spans="1:124" s="18" customFormat="1" ht="12" x14ac:dyDescent="0.4">
      <c r="A29" s="18">
        <v>5</v>
      </c>
      <c r="B29" s="19"/>
      <c r="C29" s="19"/>
      <c r="D29" s="20"/>
      <c r="E29" s="21"/>
      <c r="F29" s="21"/>
      <c r="G29" s="22"/>
      <c r="H29" s="22"/>
      <c r="I29" s="22"/>
      <c r="J29" s="22"/>
      <c r="K29" s="22"/>
      <c r="AU29" s="23"/>
      <c r="AV29" s="1227"/>
      <c r="AW29" s="1227"/>
      <c r="AX29" s="23"/>
    </row>
    <row r="30" spans="1:124" s="18" customFormat="1" ht="12" x14ac:dyDescent="0.4">
      <c r="A30" s="18">
        <v>6</v>
      </c>
      <c r="B30" s="19"/>
      <c r="C30" s="19"/>
      <c r="D30" s="20"/>
      <c r="E30" s="21"/>
      <c r="F30" s="21"/>
      <c r="G30" s="22"/>
      <c r="H30" s="22"/>
      <c r="I30" s="22"/>
      <c r="J30" s="22"/>
      <c r="K30" s="22"/>
      <c r="AU30" s="23"/>
      <c r="AV30" s="1227"/>
      <c r="AW30" s="1227"/>
      <c r="AX30" s="23"/>
    </row>
    <row r="31" spans="1:124" s="18" customFormat="1" ht="12" x14ac:dyDescent="0.4">
      <c r="A31" s="18">
        <v>7</v>
      </c>
      <c r="B31" s="19"/>
      <c r="C31" s="19"/>
      <c r="D31" s="20"/>
      <c r="E31" s="21"/>
      <c r="F31" s="21"/>
      <c r="G31" s="22"/>
      <c r="H31" s="22"/>
      <c r="I31" s="22"/>
      <c r="J31" s="22"/>
      <c r="K31" s="22"/>
      <c r="AU31" s="23"/>
      <c r="AV31" s="1227"/>
      <c r="AW31" s="1227"/>
      <c r="AX31" s="23"/>
    </row>
    <row r="32" spans="1:124" s="18" customFormat="1" ht="12" x14ac:dyDescent="0.4">
      <c r="A32" s="18">
        <v>8</v>
      </c>
      <c r="B32" s="19"/>
      <c r="C32" s="19"/>
      <c r="D32" s="20"/>
      <c r="E32" s="21"/>
      <c r="F32" s="21"/>
      <c r="G32" s="22"/>
      <c r="H32" s="22"/>
      <c r="I32" s="22"/>
      <c r="J32" s="22"/>
      <c r="K32" s="22"/>
      <c r="AU32" s="23"/>
      <c r="AV32" s="1227"/>
      <c r="AW32" s="1227"/>
      <c r="AX32" s="23"/>
    </row>
    <row r="33" spans="1:50" s="18" customFormat="1" ht="12" x14ac:dyDescent="0.4">
      <c r="A33" s="18">
        <v>9</v>
      </c>
      <c r="B33" s="19"/>
      <c r="C33" s="19"/>
      <c r="D33" s="20"/>
      <c r="E33" s="21"/>
      <c r="F33" s="21"/>
      <c r="G33" s="22"/>
      <c r="H33" s="22"/>
      <c r="I33" s="22"/>
      <c r="J33" s="22"/>
      <c r="K33" s="22"/>
      <c r="AU33" s="23"/>
      <c r="AV33" s="1226"/>
      <c r="AW33" s="1226"/>
      <c r="AX33" s="23"/>
    </row>
    <row r="34" spans="1:50" s="18" customFormat="1" ht="12" x14ac:dyDescent="0.4">
      <c r="A34" s="18">
        <v>10</v>
      </c>
      <c r="B34" s="19"/>
      <c r="C34" s="19"/>
      <c r="D34" s="20"/>
      <c r="E34" s="21"/>
      <c r="F34" s="21"/>
      <c r="G34" s="22"/>
      <c r="H34" s="22"/>
      <c r="I34" s="22"/>
      <c r="J34" s="22"/>
      <c r="K34" s="22"/>
      <c r="AU34" s="23"/>
      <c r="AV34" s="1227"/>
      <c r="AW34" s="1227"/>
      <c r="AX34" s="23"/>
    </row>
    <row r="35" spans="1:50" s="18" customFormat="1" ht="12" x14ac:dyDescent="0.4">
      <c r="A35" s="18">
        <v>11</v>
      </c>
      <c r="B35" s="19"/>
      <c r="C35" s="19"/>
      <c r="D35" s="20"/>
      <c r="E35" s="21"/>
      <c r="F35" s="21"/>
      <c r="G35" s="22"/>
      <c r="H35" s="22"/>
      <c r="I35" s="22"/>
      <c r="J35" s="22"/>
      <c r="K35" s="22"/>
      <c r="AU35" s="23"/>
      <c r="AV35" s="1227"/>
      <c r="AW35" s="1227"/>
      <c r="AX35" s="23"/>
    </row>
    <row r="36" spans="1:50" s="18" customFormat="1" ht="12" x14ac:dyDescent="0.4">
      <c r="A36" s="18">
        <v>12</v>
      </c>
      <c r="B36" s="19"/>
      <c r="C36" s="19"/>
      <c r="D36" s="20"/>
      <c r="E36" s="21"/>
      <c r="F36" s="21"/>
      <c r="G36" s="22"/>
      <c r="H36" s="22"/>
      <c r="I36" s="22"/>
      <c r="J36" s="22"/>
      <c r="K36" s="22"/>
      <c r="AU36" s="23"/>
      <c r="AV36" s="1227"/>
      <c r="AW36" s="1227"/>
      <c r="AX36" s="23"/>
    </row>
    <row r="37" spans="1:50" s="18" customFormat="1" ht="12" x14ac:dyDescent="0.4">
      <c r="A37" s="18">
        <v>13</v>
      </c>
      <c r="B37" s="19"/>
      <c r="C37" s="19"/>
      <c r="D37" s="20"/>
      <c r="E37" s="21"/>
      <c r="F37" s="21"/>
      <c r="G37" s="22"/>
      <c r="H37" s="22"/>
      <c r="I37" s="22"/>
      <c r="J37" s="22"/>
      <c r="K37" s="22"/>
      <c r="AU37" s="23"/>
      <c r="AV37" s="1227"/>
      <c r="AW37" s="1227"/>
      <c r="AX37" s="23"/>
    </row>
    <row r="38" spans="1:50" s="18" customFormat="1" ht="12" x14ac:dyDescent="0.4">
      <c r="A38" s="18">
        <v>14</v>
      </c>
      <c r="B38" s="19"/>
      <c r="C38" s="19"/>
      <c r="D38" s="20"/>
      <c r="E38" s="21"/>
      <c r="F38" s="21"/>
      <c r="G38" s="22"/>
      <c r="H38" s="22"/>
      <c r="I38" s="22"/>
      <c r="J38" s="22"/>
      <c r="K38" s="22"/>
      <c r="AU38" s="23"/>
      <c r="AV38" s="1227"/>
      <c r="AW38" s="1227"/>
      <c r="AX38" s="23"/>
    </row>
    <row r="39" spans="1:50" s="18" customFormat="1" ht="12" x14ac:dyDescent="0.4">
      <c r="A39" s="18">
        <v>15</v>
      </c>
      <c r="B39" s="19"/>
      <c r="C39" s="19"/>
      <c r="D39" s="20"/>
      <c r="E39" s="21"/>
      <c r="F39" s="21"/>
      <c r="G39" s="22"/>
      <c r="H39" s="22"/>
      <c r="I39" s="22"/>
      <c r="J39" s="22"/>
      <c r="K39" s="22"/>
      <c r="AU39" s="23"/>
      <c r="AV39" s="1227"/>
      <c r="AW39" s="1227"/>
      <c r="AX39" s="23"/>
    </row>
    <row r="40" spans="1:50" s="18" customFormat="1" ht="12" x14ac:dyDescent="0.4">
      <c r="A40" s="18">
        <v>16</v>
      </c>
      <c r="B40" s="19"/>
      <c r="C40" s="19"/>
      <c r="D40" s="20"/>
      <c r="E40" s="21"/>
      <c r="F40" s="21"/>
      <c r="G40" s="22"/>
      <c r="H40" s="22"/>
      <c r="I40" s="22"/>
      <c r="J40" s="22"/>
      <c r="K40" s="22"/>
      <c r="AU40" s="23"/>
      <c r="AV40" s="1227"/>
      <c r="AW40" s="1227"/>
      <c r="AX40" s="23"/>
    </row>
    <row r="41" spans="1:50" s="18" customFormat="1" ht="12" x14ac:dyDescent="0.4">
      <c r="A41" s="18">
        <v>17</v>
      </c>
      <c r="B41" s="19"/>
      <c r="C41" s="19"/>
      <c r="D41" s="20"/>
      <c r="E41" s="21"/>
      <c r="F41" s="21"/>
      <c r="G41" s="22"/>
      <c r="H41" s="22"/>
      <c r="I41" s="22"/>
      <c r="J41" s="22"/>
      <c r="K41" s="22"/>
      <c r="AU41" s="23"/>
      <c r="AV41" s="1226"/>
      <c r="AW41" s="1226"/>
      <c r="AX41" s="23"/>
    </row>
    <row r="42" spans="1:50" s="18" customFormat="1" ht="12" x14ac:dyDescent="0.4">
      <c r="A42" s="18">
        <v>18</v>
      </c>
      <c r="B42" s="19"/>
      <c r="C42" s="19"/>
      <c r="D42" s="20"/>
      <c r="E42" s="21"/>
      <c r="F42" s="21"/>
      <c r="G42" s="22"/>
      <c r="H42" s="22"/>
      <c r="I42" s="22"/>
      <c r="J42" s="22"/>
      <c r="K42" s="22"/>
      <c r="AU42" s="23"/>
      <c r="AV42" s="1227"/>
      <c r="AW42" s="1227"/>
      <c r="AX42" s="23"/>
    </row>
    <row r="43" spans="1:50" s="18" customFormat="1" ht="12" x14ac:dyDescent="0.4">
      <c r="A43" s="18">
        <v>19</v>
      </c>
      <c r="B43" s="19"/>
      <c r="C43" s="19"/>
      <c r="D43" s="20"/>
      <c r="E43" s="21"/>
      <c r="F43" s="21"/>
      <c r="G43" s="22"/>
      <c r="H43" s="22"/>
      <c r="I43" s="22"/>
      <c r="J43" s="22"/>
      <c r="K43" s="22"/>
      <c r="AU43" s="23"/>
      <c r="AV43" s="1227"/>
      <c r="AW43" s="1227"/>
      <c r="AX43" s="23"/>
    </row>
    <row r="44" spans="1:50" s="18" customFormat="1" ht="12" x14ac:dyDescent="0.4">
      <c r="A44" s="18">
        <v>20</v>
      </c>
      <c r="B44" s="19"/>
      <c r="C44" s="19"/>
      <c r="D44" s="20"/>
      <c r="E44" s="21"/>
      <c r="F44" s="21"/>
      <c r="G44" s="22"/>
      <c r="H44" s="22"/>
      <c r="I44" s="22"/>
      <c r="J44" s="22"/>
      <c r="K44" s="22"/>
      <c r="AU44" s="23"/>
      <c r="AV44" s="1227"/>
      <c r="AW44" s="1227"/>
      <c r="AX44" s="23"/>
    </row>
    <row r="45" spans="1:50" s="18" customFormat="1" ht="12" x14ac:dyDescent="0.4">
      <c r="A45" s="18">
        <v>21</v>
      </c>
      <c r="B45" s="19"/>
      <c r="C45" s="19"/>
      <c r="D45" s="20"/>
      <c r="E45" s="21"/>
      <c r="F45" s="21"/>
      <c r="G45" s="22"/>
      <c r="H45" s="22"/>
      <c r="I45" s="22"/>
      <c r="J45" s="22"/>
      <c r="K45" s="22"/>
      <c r="AU45" s="23"/>
      <c r="AV45" s="1227"/>
      <c r="AW45" s="1227"/>
      <c r="AX45" s="23"/>
    </row>
    <row r="46" spans="1:50" s="18" customFormat="1" ht="12" x14ac:dyDescent="0.4">
      <c r="A46" s="18">
        <v>22</v>
      </c>
      <c r="B46" s="19"/>
      <c r="C46" s="19"/>
      <c r="D46" s="20"/>
      <c r="E46" s="21"/>
      <c r="F46" s="21"/>
      <c r="G46" s="22"/>
      <c r="H46" s="22"/>
      <c r="I46" s="22"/>
      <c r="J46" s="22"/>
      <c r="K46" s="22"/>
      <c r="AU46" s="23"/>
      <c r="AV46" s="1227"/>
      <c r="AW46" s="1227"/>
      <c r="AX46" s="23"/>
    </row>
    <row r="47" spans="1:50" s="18" customFormat="1" ht="12" x14ac:dyDescent="0.4">
      <c r="A47" s="18">
        <v>23</v>
      </c>
      <c r="B47" s="19"/>
      <c r="C47" s="19"/>
      <c r="D47" s="20"/>
      <c r="E47" s="21"/>
      <c r="F47" s="21"/>
      <c r="G47" s="22"/>
      <c r="H47" s="22"/>
      <c r="I47" s="22"/>
      <c r="J47" s="22"/>
      <c r="K47" s="22"/>
      <c r="AU47" s="23"/>
      <c r="AV47" s="1227"/>
      <c r="AW47" s="1227"/>
      <c r="AX47" s="23"/>
    </row>
    <row r="48" spans="1:50" s="18" customFormat="1" ht="12" x14ac:dyDescent="0.4">
      <c r="A48" s="18">
        <v>24</v>
      </c>
      <c r="B48" s="19"/>
      <c r="C48" s="19"/>
      <c r="D48" s="20"/>
      <c r="E48" s="21"/>
      <c r="F48" s="21"/>
      <c r="G48" s="22"/>
      <c r="H48" s="22"/>
      <c r="I48" s="22"/>
      <c r="J48" s="22"/>
      <c r="K48" s="22"/>
      <c r="AU48" s="23"/>
      <c r="AV48" s="1227"/>
      <c r="AW48" s="1227"/>
      <c r="AX48" s="23"/>
    </row>
    <row r="49" spans="1:50" s="18" customFormat="1" ht="12" x14ac:dyDescent="0.4">
      <c r="A49" s="18">
        <v>25</v>
      </c>
      <c r="B49" s="19"/>
      <c r="C49" s="19"/>
      <c r="D49" s="20"/>
      <c r="E49" s="21"/>
      <c r="F49" s="21"/>
      <c r="G49" s="22"/>
      <c r="H49" s="22"/>
      <c r="I49" s="22"/>
      <c r="J49" s="22"/>
      <c r="K49" s="22"/>
      <c r="AU49" s="23"/>
      <c r="AV49" s="1228"/>
      <c r="AW49" s="1228"/>
      <c r="AX49" s="23"/>
    </row>
    <row r="50" spans="1:50" s="18" customFormat="1" ht="12" x14ac:dyDescent="0.4">
      <c r="A50" s="18">
        <v>26</v>
      </c>
      <c r="B50" s="19"/>
      <c r="C50" s="19"/>
      <c r="D50" s="20"/>
      <c r="E50" s="21"/>
      <c r="F50" s="21"/>
      <c r="G50" s="22"/>
      <c r="H50" s="22"/>
      <c r="I50" s="22"/>
      <c r="J50" s="22"/>
      <c r="K50" s="22"/>
      <c r="AU50" s="23"/>
      <c r="AV50" s="1228"/>
      <c r="AW50" s="1228"/>
      <c r="AX50" s="23"/>
    </row>
    <row r="51" spans="1:50" s="18" customFormat="1" ht="12" x14ac:dyDescent="0.4">
      <c r="A51" s="18">
        <v>27</v>
      </c>
      <c r="B51" s="19"/>
      <c r="C51" s="19"/>
      <c r="D51" s="20"/>
      <c r="E51" s="21"/>
      <c r="F51" s="21"/>
      <c r="G51" s="22"/>
      <c r="H51" s="22"/>
      <c r="I51" s="22"/>
      <c r="J51" s="22"/>
      <c r="K51" s="22"/>
      <c r="AU51" s="23"/>
      <c r="AV51" s="1228"/>
      <c r="AW51" s="1228"/>
      <c r="AX51" s="23"/>
    </row>
    <row r="52" spans="1:50" s="18" customFormat="1" ht="12" x14ac:dyDescent="0.4">
      <c r="A52" s="18">
        <v>28</v>
      </c>
      <c r="B52" s="19"/>
      <c r="C52" s="19"/>
      <c r="D52" s="20"/>
      <c r="E52" s="21"/>
      <c r="F52" s="21"/>
      <c r="G52" s="22"/>
      <c r="H52" s="22"/>
      <c r="I52" s="22"/>
      <c r="J52" s="22"/>
      <c r="K52" s="22"/>
      <c r="AU52" s="23"/>
      <c r="AV52" s="1228"/>
      <c r="AW52" s="1228"/>
      <c r="AX52" s="23"/>
    </row>
    <row r="53" spans="1:50" s="18" customFormat="1" ht="12" x14ac:dyDescent="0.4">
      <c r="A53" s="18">
        <v>29</v>
      </c>
      <c r="B53" s="19"/>
      <c r="C53" s="19"/>
      <c r="D53" s="20"/>
      <c r="E53" s="21"/>
      <c r="F53" s="21"/>
      <c r="G53" s="22"/>
      <c r="H53" s="22"/>
      <c r="I53" s="22"/>
      <c r="J53" s="22"/>
      <c r="K53" s="22"/>
      <c r="AU53" s="23"/>
      <c r="AV53" s="1228"/>
      <c r="AW53" s="1228"/>
      <c r="AX53" s="23"/>
    </row>
    <row r="54" spans="1:50" s="18" customFormat="1" ht="12" x14ac:dyDescent="0.4">
      <c r="A54" s="18">
        <v>30</v>
      </c>
      <c r="B54" s="19"/>
      <c r="C54" s="19"/>
      <c r="D54" s="20"/>
      <c r="E54" s="21"/>
      <c r="F54" s="21"/>
      <c r="G54" s="22"/>
      <c r="H54" s="22"/>
      <c r="I54" s="22"/>
      <c r="J54" s="22"/>
      <c r="K54" s="22"/>
      <c r="AU54" s="23"/>
      <c r="AV54" s="1228"/>
      <c r="AW54" s="1228"/>
      <c r="AX54" s="23"/>
    </row>
    <row r="55" spans="1:50" s="18" customFormat="1" ht="12" x14ac:dyDescent="0.4">
      <c r="A55" s="18">
        <v>31</v>
      </c>
      <c r="B55" s="19"/>
      <c r="C55" s="19"/>
      <c r="D55" s="20"/>
      <c r="E55" s="21"/>
      <c r="F55" s="21"/>
      <c r="G55" s="22"/>
      <c r="H55" s="22"/>
      <c r="I55" s="22"/>
      <c r="J55" s="22"/>
      <c r="K55" s="22"/>
      <c r="AU55" s="23"/>
      <c r="AV55" s="1228"/>
      <c r="AW55" s="1228"/>
      <c r="AX55" s="23"/>
    </row>
    <row r="56" spans="1:50" s="18" customFormat="1" ht="12" x14ac:dyDescent="0.4">
      <c r="A56" s="18">
        <v>32</v>
      </c>
      <c r="B56" s="19"/>
      <c r="C56" s="19"/>
      <c r="D56" s="20"/>
      <c r="E56" s="21"/>
      <c r="F56" s="21"/>
      <c r="G56" s="22"/>
      <c r="H56" s="22"/>
      <c r="I56" s="22"/>
      <c r="J56" s="22"/>
      <c r="K56" s="22"/>
      <c r="AU56" s="23"/>
      <c r="AV56" s="1228"/>
      <c r="AW56" s="1228"/>
      <c r="AX56" s="23"/>
    </row>
    <row r="57" spans="1:50" s="18" customFormat="1" ht="12" x14ac:dyDescent="0.4">
      <c r="A57" s="18">
        <v>33</v>
      </c>
      <c r="B57" s="19"/>
      <c r="C57" s="19"/>
      <c r="D57" s="20"/>
      <c r="E57" s="21"/>
      <c r="F57" s="21"/>
      <c r="G57" s="22"/>
      <c r="H57" s="22"/>
      <c r="I57" s="22"/>
      <c r="J57" s="22"/>
      <c r="K57" s="22"/>
      <c r="AU57" s="23"/>
      <c r="AV57" s="1228"/>
      <c r="AW57" s="1228"/>
      <c r="AX57" s="23"/>
    </row>
    <row r="58" spans="1:50" s="18" customFormat="1" ht="12" x14ac:dyDescent="0.4">
      <c r="A58" s="18">
        <v>34</v>
      </c>
      <c r="B58" s="19"/>
      <c r="C58" s="19"/>
      <c r="D58" s="20"/>
      <c r="E58" s="21"/>
      <c r="F58" s="21"/>
      <c r="G58" s="22"/>
      <c r="H58" s="22"/>
      <c r="I58" s="22"/>
      <c r="J58" s="22"/>
      <c r="K58" s="22"/>
      <c r="AU58" s="23"/>
      <c r="AV58" s="1228"/>
      <c r="AW58" s="1228"/>
      <c r="AX58" s="23"/>
    </row>
    <row r="59" spans="1:50" s="18" customFormat="1" ht="12" x14ac:dyDescent="0.4">
      <c r="A59" s="18">
        <v>35</v>
      </c>
      <c r="B59" s="19"/>
      <c r="C59" s="19"/>
      <c r="D59" s="20"/>
      <c r="E59" s="21"/>
      <c r="F59" s="21"/>
      <c r="G59" s="22"/>
      <c r="H59" s="22"/>
      <c r="I59" s="22"/>
      <c r="J59" s="22"/>
      <c r="K59" s="22"/>
      <c r="AU59" s="23"/>
      <c r="AV59" s="1228"/>
      <c r="AW59" s="1228"/>
      <c r="AX59" s="23"/>
    </row>
    <row r="60" spans="1:50" s="18" customFormat="1" ht="12" x14ac:dyDescent="0.4">
      <c r="A60" s="18">
        <v>36</v>
      </c>
      <c r="B60" s="19"/>
      <c r="C60" s="19"/>
      <c r="D60" s="20"/>
      <c r="E60" s="21"/>
      <c r="F60" s="21"/>
      <c r="G60" s="22"/>
      <c r="H60" s="22"/>
      <c r="I60" s="22"/>
      <c r="J60" s="22"/>
      <c r="K60" s="22"/>
      <c r="AU60" s="23"/>
      <c r="AV60" s="1228"/>
      <c r="AW60" s="1228"/>
      <c r="AX60" s="23"/>
    </row>
    <row r="61" spans="1:50" s="18" customFormat="1" ht="12" x14ac:dyDescent="0.4">
      <c r="A61" s="18">
        <v>37</v>
      </c>
      <c r="B61" s="19"/>
      <c r="C61" s="19"/>
      <c r="D61" s="20"/>
      <c r="E61" s="21"/>
      <c r="F61" s="21"/>
      <c r="G61" s="22"/>
      <c r="H61" s="22"/>
      <c r="I61" s="22"/>
      <c r="J61" s="22"/>
      <c r="K61" s="22"/>
      <c r="AU61" s="23"/>
      <c r="AV61" s="1228"/>
      <c r="AW61" s="1228"/>
      <c r="AX61" s="23"/>
    </row>
    <row r="62" spans="1:50" s="18" customFormat="1" ht="12" x14ac:dyDescent="0.4">
      <c r="A62" s="18">
        <v>38</v>
      </c>
      <c r="B62" s="19"/>
      <c r="C62" s="19"/>
      <c r="D62" s="20"/>
      <c r="E62" s="21"/>
      <c r="F62" s="21"/>
      <c r="G62" s="22"/>
      <c r="H62" s="22"/>
      <c r="I62" s="22"/>
      <c r="J62" s="22"/>
      <c r="K62" s="22"/>
      <c r="AU62" s="23"/>
      <c r="AV62" s="1228"/>
      <c r="AW62" s="1228"/>
      <c r="AX62" s="23"/>
    </row>
    <row r="63" spans="1:50" s="18" customFormat="1" ht="12" x14ac:dyDescent="0.4">
      <c r="A63" s="18">
        <v>39</v>
      </c>
      <c r="B63" s="19"/>
      <c r="C63" s="19"/>
      <c r="D63" s="20"/>
      <c r="E63" s="21"/>
      <c r="F63" s="21"/>
      <c r="G63" s="22"/>
      <c r="H63" s="22"/>
      <c r="I63" s="22"/>
      <c r="J63" s="22"/>
      <c r="K63" s="22"/>
      <c r="AU63" s="23"/>
      <c r="AV63" s="1228"/>
      <c r="AW63" s="1228"/>
      <c r="AX63" s="23"/>
    </row>
    <row r="64" spans="1:50" s="18" customFormat="1" ht="12" x14ac:dyDescent="0.4">
      <c r="A64" s="18">
        <v>40</v>
      </c>
      <c r="B64" s="19"/>
      <c r="C64" s="19"/>
      <c r="D64" s="20"/>
      <c r="E64" s="21"/>
      <c r="F64" s="21"/>
      <c r="G64" s="22"/>
      <c r="H64" s="22"/>
      <c r="I64" s="22"/>
      <c r="J64" s="22"/>
      <c r="K64" s="22"/>
      <c r="AU64" s="23"/>
      <c r="AV64" s="1228"/>
      <c r="AW64" s="1228"/>
      <c r="AX64" s="23"/>
    </row>
    <row r="65" spans="1:50" s="18" customFormat="1" ht="12" x14ac:dyDescent="0.4">
      <c r="A65" s="18">
        <v>41</v>
      </c>
      <c r="B65" s="19"/>
      <c r="C65" s="19"/>
      <c r="D65" s="20"/>
      <c r="E65" s="21"/>
      <c r="F65" s="21"/>
      <c r="G65" s="22"/>
      <c r="H65" s="22"/>
      <c r="I65" s="22"/>
      <c r="J65" s="22"/>
      <c r="K65" s="22"/>
      <c r="AU65" s="23"/>
      <c r="AV65" s="1228"/>
      <c r="AW65" s="1228"/>
      <c r="AX65" s="23"/>
    </row>
    <row r="66" spans="1:50" s="18" customFormat="1" ht="12" x14ac:dyDescent="0.4">
      <c r="A66" s="18">
        <v>42</v>
      </c>
      <c r="B66" s="19"/>
      <c r="C66" s="19"/>
      <c r="D66" s="20"/>
      <c r="E66" s="21"/>
      <c r="F66" s="21"/>
      <c r="G66" s="22"/>
      <c r="H66" s="22"/>
      <c r="I66" s="22"/>
      <c r="J66" s="22"/>
      <c r="K66" s="22"/>
      <c r="AU66" s="23"/>
      <c r="AV66" s="1228"/>
      <c r="AW66" s="1228"/>
      <c r="AX66" s="23"/>
    </row>
    <row r="67" spans="1:50" s="18" customFormat="1" ht="12" x14ac:dyDescent="0.4">
      <c r="A67" s="18">
        <v>43</v>
      </c>
      <c r="B67" s="19"/>
      <c r="C67" s="19"/>
      <c r="D67" s="20"/>
      <c r="E67" s="21"/>
      <c r="F67" s="21"/>
      <c r="G67" s="22"/>
      <c r="H67" s="22"/>
      <c r="I67" s="22"/>
      <c r="J67" s="22"/>
      <c r="K67" s="22"/>
      <c r="AU67" s="23"/>
      <c r="AV67" s="1228"/>
      <c r="AW67" s="1228"/>
      <c r="AX67" s="23"/>
    </row>
    <row r="68" spans="1:50" s="18" customFormat="1" ht="12" x14ac:dyDescent="0.4">
      <c r="A68" s="18">
        <v>44</v>
      </c>
      <c r="B68" s="19"/>
      <c r="C68" s="19"/>
      <c r="D68" s="20"/>
      <c r="E68" s="21"/>
      <c r="F68" s="21"/>
      <c r="G68" s="22"/>
      <c r="H68" s="22"/>
      <c r="I68" s="22"/>
      <c r="J68" s="22"/>
      <c r="K68" s="22"/>
      <c r="AU68" s="23"/>
      <c r="AV68" s="1228"/>
      <c r="AW68" s="1228"/>
      <c r="AX68" s="23"/>
    </row>
    <row r="69" spans="1:50" s="18" customFormat="1" ht="12" x14ac:dyDescent="0.4">
      <c r="A69" s="18">
        <v>45</v>
      </c>
      <c r="B69" s="19"/>
      <c r="C69" s="19"/>
      <c r="D69" s="20"/>
      <c r="E69" s="21"/>
      <c r="F69" s="21"/>
      <c r="G69" s="22"/>
      <c r="H69" s="22"/>
      <c r="I69" s="22"/>
      <c r="J69" s="22"/>
      <c r="K69" s="22"/>
      <c r="AU69" s="23"/>
      <c r="AV69" s="1228"/>
      <c r="AW69" s="1228"/>
      <c r="AX69" s="23"/>
    </row>
    <row r="70" spans="1:50" s="18" customFormat="1" ht="12" x14ac:dyDescent="0.4">
      <c r="A70" s="18">
        <v>46</v>
      </c>
      <c r="B70" s="19"/>
      <c r="C70" s="19"/>
      <c r="D70" s="20"/>
      <c r="E70" s="21"/>
      <c r="F70" s="21"/>
      <c r="G70" s="22"/>
      <c r="H70" s="22"/>
      <c r="I70" s="22"/>
      <c r="J70" s="22"/>
      <c r="K70" s="22"/>
      <c r="AU70" s="23"/>
      <c r="AV70" s="1228"/>
      <c r="AW70" s="1228"/>
      <c r="AX70" s="23"/>
    </row>
    <row r="71" spans="1:50" s="18" customFormat="1" ht="12" x14ac:dyDescent="0.4">
      <c r="A71" s="18">
        <v>47</v>
      </c>
      <c r="B71" s="19"/>
      <c r="C71" s="19"/>
      <c r="D71" s="20"/>
      <c r="E71" s="21"/>
      <c r="F71" s="21"/>
      <c r="G71" s="22"/>
      <c r="H71" s="22"/>
      <c r="I71" s="22"/>
      <c r="J71" s="22"/>
      <c r="K71" s="22"/>
      <c r="AU71" s="23"/>
      <c r="AV71" s="1228"/>
      <c r="AW71" s="1228"/>
      <c r="AX71" s="23"/>
    </row>
    <row r="72" spans="1:50" s="18" customFormat="1" ht="12" x14ac:dyDescent="0.4">
      <c r="A72" s="18">
        <v>48</v>
      </c>
      <c r="B72" s="19"/>
      <c r="C72" s="19"/>
      <c r="D72" s="20"/>
      <c r="E72" s="21"/>
      <c r="F72" s="21"/>
      <c r="G72" s="22"/>
      <c r="H72" s="22"/>
      <c r="I72" s="22"/>
      <c r="J72" s="22"/>
      <c r="K72" s="22"/>
      <c r="AU72" s="23"/>
      <c r="AV72" s="1228"/>
      <c r="AW72" s="1228"/>
      <c r="AX72" s="23"/>
    </row>
    <row r="73" spans="1:50" s="18" customFormat="1" ht="12" x14ac:dyDescent="0.4">
      <c r="A73" s="18">
        <v>49</v>
      </c>
      <c r="B73" s="19"/>
      <c r="C73" s="19"/>
      <c r="D73" s="20"/>
      <c r="E73" s="21"/>
      <c r="F73" s="21"/>
      <c r="G73" s="22"/>
      <c r="H73" s="22"/>
      <c r="I73" s="22"/>
      <c r="J73" s="22"/>
      <c r="K73" s="22"/>
      <c r="AU73" s="23"/>
      <c r="AV73" s="1228"/>
      <c r="AW73" s="1228"/>
      <c r="AX73" s="23"/>
    </row>
    <row r="74" spans="1:50" s="18" customFormat="1" ht="12" x14ac:dyDescent="0.4">
      <c r="A74" s="18">
        <v>50</v>
      </c>
      <c r="B74" s="19"/>
      <c r="C74" s="19"/>
      <c r="D74" s="20"/>
      <c r="E74" s="21"/>
      <c r="F74" s="21"/>
      <c r="G74" s="22"/>
      <c r="H74" s="22"/>
      <c r="I74" s="22"/>
      <c r="J74" s="22"/>
      <c r="K74" s="22"/>
      <c r="AU74" s="23"/>
      <c r="AV74" s="1228"/>
      <c r="AW74" s="1228"/>
      <c r="AX74" s="23"/>
    </row>
    <row r="75" spans="1:50" s="18" customFormat="1" ht="12" x14ac:dyDescent="0.4">
      <c r="A75" s="18">
        <v>51</v>
      </c>
      <c r="B75" s="19"/>
      <c r="C75" s="19"/>
      <c r="D75" s="20"/>
      <c r="E75" s="21"/>
      <c r="F75" s="21"/>
      <c r="G75" s="22"/>
      <c r="H75" s="22"/>
      <c r="I75" s="22"/>
      <c r="J75" s="22"/>
      <c r="K75" s="22"/>
      <c r="AU75" s="23"/>
      <c r="AV75" s="1228"/>
      <c r="AW75" s="1228"/>
      <c r="AX75" s="23"/>
    </row>
    <row r="76" spans="1:50" s="18" customFormat="1" ht="12" x14ac:dyDescent="0.4">
      <c r="A76" s="18">
        <v>52</v>
      </c>
      <c r="B76" s="19"/>
      <c r="C76" s="19"/>
      <c r="D76" s="20"/>
      <c r="E76" s="21"/>
      <c r="F76" s="21"/>
      <c r="G76" s="22"/>
      <c r="H76" s="22"/>
      <c r="I76" s="22"/>
      <c r="J76" s="22"/>
      <c r="K76" s="22"/>
      <c r="AU76" s="23"/>
      <c r="AV76" s="1228"/>
      <c r="AW76" s="1228"/>
      <c r="AX76" s="23"/>
    </row>
    <row r="77" spans="1:50" s="18" customFormat="1" ht="12" x14ac:dyDescent="0.4">
      <c r="A77" s="18">
        <v>53</v>
      </c>
      <c r="B77" s="19"/>
      <c r="C77" s="19"/>
      <c r="D77" s="20"/>
      <c r="E77" s="21"/>
      <c r="F77" s="21"/>
      <c r="G77" s="22"/>
      <c r="H77" s="22"/>
      <c r="I77" s="22"/>
      <c r="J77" s="22"/>
      <c r="K77" s="22"/>
      <c r="AU77" s="23"/>
      <c r="AV77" s="1228"/>
      <c r="AW77" s="1228"/>
      <c r="AX77" s="23"/>
    </row>
    <row r="78" spans="1:50" s="18" customFormat="1" ht="12" x14ac:dyDescent="0.4">
      <c r="A78" s="18">
        <v>54</v>
      </c>
      <c r="B78" s="19"/>
      <c r="C78" s="19"/>
      <c r="D78" s="20"/>
      <c r="E78" s="21"/>
      <c r="F78" s="21"/>
      <c r="G78" s="22"/>
      <c r="H78" s="22"/>
      <c r="I78" s="22"/>
      <c r="J78" s="22"/>
      <c r="K78" s="22"/>
      <c r="AU78" s="23"/>
      <c r="AV78" s="1228"/>
      <c r="AW78" s="1228"/>
      <c r="AX78" s="23"/>
    </row>
    <row r="79" spans="1:50" s="18" customFormat="1" ht="12" x14ac:dyDescent="0.4">
      <c r="A79" s="18">
        <v>55</v>
      </c>
      <c r="B79" s="19"/>
      <c r="C79" s="19"/>
      <c r="D79" s="20"/>
      <c r="E79" s="21"/>
      <c r="F79" s="21"/>
      <c r="G79" s="22"/>
      <c r="H79" s="22"/>
      <c r="I79" s="22"/>
      <c r="J79" s="22"/>
      <c r="K79" s="22"/>
      <c r="AU79" s="23"/>
      <c r="AV79" s="1228"/>
      <c r="AW79" s="1228"/>
      <c r="AX79" s="23"/>
    </row>
    <row r="80" spans="1:50" s="18" customFormat="1" ht="12" x14ac:dyDescent="0.4">
      <c r="A80" s="18">
        <v>56</v>
      </c>
      <c r="B80" s="19"/>
      <c r="C80" s="19"/>
      <c r="D80" s="20"/>
      <c r="E80" s="21"/>
      <c r="F80" s="21"/>
      <c r="G80" s="22"/>
      <c r="H80" s="22"/>
      <c r="I80" s="22"/>
      <c r="J80" s="22"/>
      <c r="K80" s="22"/>
      <c r="AU80" s="23"/>
      <c r="AV80" s="1228"/>
      <c r="AW80" s="1228"/>
      <c r="AX80" s="23"/>
    </row>
    <row r="81" spans="1:50" s="18" customFormat="1" ht="12" x14ac:dyDescent="0.4">
      <c r="A81" s="18">
        <v>57</v>
      </c>
      <c r="B81" s="19"/>
      <c r="C81" s="19"/>
      <c r="D81" s="20"/>
      <c r="E81" s="21"/>
      <c r="F81" s="21"/>
      <c r="G81" s="22"/>
      <c r="H81" s="22"/>
      <c r="I81" s="22"/>
      <c r="J81" s="22"/>
      <c r="K81" s="22"/>
      <c r="AU81" s="23"/>
      <c r="AV81" s="1228"/>
      <c r="AW81" s="1228"/>
      <c r="AX81" s="23"/>
    </row>
    <row r="82" spans="1:50" s="18" customFormat="1" ht="12" x14ac:dyDescent="0.4">
      <c r="A82" s="18">
        <v>58</v>
      </c>
      <c r="B82" s="19"/>
      <c r="C82" s="19"/>
      <c r="D82" s="20"/>
      <c r="E82" s="21"/>
      <c r="F82" s="21"/>
      <c r="G82" s="22"/>
      <c r="H82" s="22"/>
      <c r="I82" s="22"/>
      <c r="J82" s="22"/>
      <c r="K82" s="22"/>
      <c r="AU82" s="23"/>
      <c r="AV82" s="1228"/>
      <c r="AW82" s="1228"/>
      <c r="AX82" s="23"/>
    </row>
    <row r="83" spans="1:50" s="18" customFormat="1" ht="12" x14ac:dyDescent="0.4">
      <c r="A83" s="18">
        <v>59</v>
      </c>
      <c r="B83" s="19"/>
      <c r="C83" s="19"/>
      <c r="D83" s="20"/>
      <c r="E83" s="21"/>
      <c r="F83" s="21"/>
      <c r="G83" s="22"/>
      <c r="H83" s="22"/>
      <c r="I83" s="22"/>
      <c r="J83" s="22"/>
      <c r="K83" s="22"/>
      <c r="AU83" s="23"/>
      <c r="AV83" s="1228"/>
      <c r="AW83" s="1228"/>
      <c r="AX83" s="23"/>
    </row>
    <row r="84" spans="1:50" s="18" customFormat="1" ht="12" x14ac:dyDescent="0.4">
      <c r="A84" s="18">
        <v>60</v>
      </c>
      <c r="B84" s="19"/>
      <c r="C84" s="19"/>
      <c r="D84" s="20"/>
      <c r="E84" s="21"/>
      <c r="F84" s="21"/>
      <c r="G84" s="22"/>
      <c r="H84" s="22"/>
      <c r="I84" s="22"/>
      <c r="J84" s="22"/>
      <c r="K84" s="22"/>
      <c r="AU84" s="23"/>
      <c r="AV84" s="1228"/>
      <c r="AW84" s="1228"/>
      <c r="AX84" s="23"/>
    </row>
    <row r="85" spans="1:50" s="18" customFormat="1" ht="12" x14ac:dyDescent="0.4">
      <c r="A85" s="18">
        <v>61</v>
      </c>
      <c r="B85" s="19"/>
      <c r="C85" s="19"/>
      <c r="D85" s="20"/>
      <c r="E85" s="21"/>
      <c r="F85" s="21"/>
      <c r="G85" s="22"/>
      <c r="H85" s="22"/>
      <c r="I85" s="22"/>
      <c r="J85" s="22"/>
      <c r="K85" s="22"/>
      <c r="AU85" s="23"/>
      <c r="AV85" s="1228"/>
      <c r="AW85" s="1228"/>
      <c r="AX85" s="23"/>
    </row>
    <row r="86" spans="1:50" s="18" customFormat="1" ht="12" x14ac:dyDescent="0.4">
      <c r="A86" s="18">
        <v>62</v>
      </c>
      <c r="B86" s="19"/>
      <c r="C86" s="19"/>
      <c r="D86" s="20"/>
      <c r="E86" s="21"/>
      <c r="F86" s="21"/>
      <c r="G86" s="22"/>
      <c r="H86" s="22"/>
      <c r="I86" s="22"/>
      <c r="J86" s="22"/>
      <c r="K86" s="22"/>
      <c r="AU86" s="23"/>
      <c r="AV86" s="1228"/>
      <c r="AW86" s="1228"/>
      <c r="AX86" s="23"/>
    </row>
    <row r="87" spans="1:50" s="18" customFormat="1" ht="12" x14ac:dyDescent="0.4">
      <c r="A87" s="18">
        <v>63</v>
      </c>
      <c r="B87" s="19"/>
      <c r="C87" s="19"/>
      <c r="D87" s="20"/>
      <c r="E87" s="21"/>
      <c r="F87" s="21"/>
      <c r="G87" s="22"/>
      <c r="H87" s="22"/>
      <c r="I87" s="22"/>
      <c r="J87" s="22"/>
      <c r="K87" s="22"/>
      <c r="AU87" s="23"/>
      <c r="AV87" s="1228"/>
      <c r="AW87" s="1228"/>
      <c r="AX87" s="23"/>
    </row>
    <row r="88" spans="1:50" s="18" customFormat="1" ht="12" x14ac:dyDescent="0.4">
      <c r="A88" s="18">
        <v>64</v>
      </c>
      <c r="B88" s="19"/>
      <c r="C88" s="19"/>
      <c r="D88" s="20"/>
      <c r="E88" s="21"/>
      <c r="F88" s="21"/>
      <c r="G88" s="22"/>
      <c r="H88" s="22"/>
      <c r="I88" s="22"/>
      <c r="J88" s="22"/>
      <c r="K88" s="22"/>
      <c r="AU88" s="23"/>
      <c r="AV88" s="1228"/>
      <c r="AW88" s="1228"/>
      <c r="AX88" s="23"/>
    </row>
    <row r="89" spans="1:50" s="18" customFormat="1" ht="12" x14ac:dyDescent="0.4">
      <c r="A89" s="18">
        <v>65</v>
      </c>
      <c r="B89" s="19"/>
      <c r="C89" s="19"/>
      <c r="D89" s="20"/>
      <c r="E89" s="21"/>
      <c r="F89" s="21"/>
      <c r="G89" s="22"/>
      <c r="H89" s="22"/>
      <c r="I89" s="22"/>
      <c r="J89" s="22"/>
      <c r="K89" s="22"/>
      <c r="AU89" s="23"/>
      <c r="AV89" s="1228"/>
      <c r="AW89" s="1228"/>
      <c r="AX89" s="23"/>
    </row>
    <row r="90" spans="1:50" s="18" customFormat="1" ht="12" x14ac:dyDescent="0.4">
      <c r="A90" s="18">
        <v>66</v>
      </c>
      <c r="B90" s="19"/>
      <c r="C90" s="19"/>
      <c r="D90" s="20"/>
      <c r="E90" s="21"/>
      <c r="F90" s="21"/>
      <c r="G90" s="22"/>
      <c r="H90" s="22"/>
      <c r="I90" s="22"/>
      <c r="J90" s="22"/>
      <c r="K90" s="22"/>
      <c r="AU90" s="23"/>
      <c r="AV90" s="1228"/>
      <c r="AW90" s="1228"/>
      <c r="AX90" s="23"/>
    </row>
    <row r="91" spans="1:50" s="18" customFormat="1" ht="12" x14ac:dyDescent="0.4">
      <c r="A91" s="18">
        <v>67</v>
      </c>
      <c r="B91" s="19"/>
      <c r="C91" s="19"/>
      <c r="D91" s="20"/>
      <c r="E91" s="21"/>
      <c r="F91" s="21"/>
      <c r="G91" s="22"/>
      <c r="H91" s="22"/>
      <c r="I91" s="22"/>
      <c r="J91" s="22"/>
      <c r="K91" s="22"/>
      <c r="AU91" s="23"/>
      <c r="AV91" s="1228"/>
      <c r="AW91" s="1228"/>
      <c r="AX91" s="23"/>
    </row>
    <row r="92" spans="1:50" s="18" customFormat="1" ht="12" x14ac:dyDescent="0.4">
      <c r="A92" s="18">
        <v>68</v>
      </c>
      <c r="B92" s="19"/>
      <c r="C92" s="19"/>
      <c r="D92" s="20"/>
      <c r="E92" s="21"/>
      <c r="F92" s="21"/>
      <c r="G92" s="22"/>
      <c r="H92" s="22"/>
      <c r="I92" s="22"/>
      <c r="J92" s="22"/>
      <c r="K92" s="22"/>
      <c r="AU92" s="23"/>
      <c r="AV92" s="1228"/>
      <c r="AW92" s="1228"/>
      <c r="AX92" s="23"/>
    </row>
    <row r="93" spans="1:50" s="18" customFormat="1" ht="12" x14ac:dyDescent="0.4">
      <c r="A93" s="18">
        <v>69</v>
      </c>
      <c r="B93" s="19"/>
      <c r="C93" s="19"/>
      <c r="D93" s="20"/>
      <c r="E93" s="21"/>
      <c r="F93" s="21"/>
      <c r="G93" s="22"/>
      <c r="H93" s="22"/>
      <c r="I93" s="22"/>
      <c r="J93" s="22"/>
      <c r="K93" s="22"/>
      <c r="AU93" s="23"/>
      <c r="AV93" s="1228"/>
      <c r="AW93" s="1228"/>
      <c r="AX93" s="23"/>
    </row>
    <row r="94" spans="1:50" s="18" customFormat="1" ht="12" x14ac:dyDescent="0.4">
      <c r="A94" s="18">
        <v>70</v>
      </c>
      <c r="B94" s="19"/>
      <c r="C94" s="19"/>
      <c r="D94" s="20"/>
      <c r="E94" s="21"/>
      <c r="F94" s="21"/>
      <c r="G94" s="22"/>
      <c r="H94" s="22"/>
      <c r="I94" s="22"/>
      <c r="J94" s="22"/>
      <c r="K94" s="22"/>
      <c r="AU94" s="23"/>
      <c r="AV94" s="1228"/>
      <c r="AW94" s="1228"/>
      <c r="AX94" s="23"/>
    </row>
    <row r="95" spans="1:50" s="18" customFormat="1" ht="12" x14ac:dyDescent="0.4">
      <c r="A95" s="18">
        <v>71</v>
      </c>
      <c r="B95" s="19"/>
      <c r="C95" s="19"/>
      <c r="D95" s="20"/>
      <c r="E95" s="21"/>
      <c r="F95" s="21"/>
      <c r="G95" s="22"/>
      <c r="H95" s="22"/>
      <c r="I95" s="22"/>
      <c r="J95" s="22"/>
      <c r="K95" s="22"/>
      <c r="AU95" s="23"/>
      <c r="AV95" s="1228"/>
      <c r="AW95" s="1228"/>
      <c r="AX95" s="23"/>
    </row>
    <row r="96" spans="1:50" s="18" customFormat="1" ht="12" x14ac:dyDescent="0.4">
      <c r="A96" s="18">
        <v>72</v>
      </c>
      <c r="B96" s="19"/>
      <c r="C96" s="19"/>
      <c r="D96" s="20"/>
      <c r="E96" s="21"/>
      <c r="F96" s="21"/>
      <c r="G96" s="22"/>
      <c r="H96" s="22"/>
      <c r="I96" s="22"/>
      <c r="J96" s="22"/>
      <c r="K96" s="22"/>
      <c r="AU96" s="23"/>
      <c r="AV96" s="1228"/>
      <c r="AW96" s="1228"/>
      <c r="AX96" s="23"/>
    </row>
    <row r="97" spans="1:50" s="18" customFormat="1" ht="12" x14ac:dyDescent="0.4">
      <c r="A97" s="18">
        <v>73</v>
      </c>
      <c r="B97" s="19"/>
      <c r="C97" s="19"/>
      <c r="D97" s="20"/>
      <c r="E97" s="21"/>
      <c r="F97" s="21"/>
      <c r="G97" s="22"/>
      <c r="H97" s="22"/>
      <c r="I97" s="22"/>
      <c r="J97" s="22"/>
      <c r="K97" s="22"/>
      <c r="AU97" s="23"/>
      <c r="AV97" s="1228"/>
      <c r="AW97" s="1228"/>
      <c r="AX97" s="23"/>
    </row>
    <row r="98" spans="1:50" s="18" customFormat="1" ht="12" x14ac:dyDescent="0.4">
      <c r="A98" s="18">
        <v>74</v>
      </c>
      <c r="B98" s="19"/>
      <c r="C98" s="19"/>
      <c r="D98" s="20"/>
      <c r="E98" s="21"/>
      <c r="F98" s="21"/>
      <c r="G98" s="22"/>
      <c r="H98" s="22"/>
      <c r="I98" s="22"/>
      <c r="J98" s="22"/>
      <c r="K98" s="22"/>
      <c r="AU98" s="23"/>
      <c r="AV98" s="1228"/>
      <c r="AW98" s="1228"/>
      <c r="AX98" s="23"/>
    </row>
    <row r="99" spans="1:50" s="18" customFormat="1" ht="12" x14ac:dyDescent="0.4">
      <c r="A99" s="18">
        <v>75</v>
      </c>
      <c r="B99" s="19"/>
      <c r="C99" s="19"/>
      <c r="D99" s="20"/>
      <c r="E99" s="21"/>
      <c r="F99" s="21"/>
      <c r="G99" s="22"/>
      <c r="H99" s="22"/>
      <c r="I99" s="22"/>
      <c r="J99" s="22"/>
      <c r="K99" s="22"/>
      <c r="AU99" s="23"/>
      <c r="AV99" s="1228"/>
      <c r="AW99" s="1228"/>
      <c r="AX99" s="23"/>
    </row>
    <row r="100" spans="1:50" s="18" customFormat="1" ht="12" x14ac:dyDescent="0.4">
      <c r="A100" s="18">
        <v>76</v>
      </c>
      <c r="B100" s="19"/>
      <c r="C100" s="19"/>
      <c r="D100" s="20"/>
      <c r="E100" s="21"/>
      <c r="F100" s="21"/>
      <c r="G100" s="22"/>
      <c r="H100" s="22"/>
      <c r="I100" s="22"/>
      <c r="J100" s="22"/>
      <c r="K100" s="22"/>
      <c r="AU100" s="23"/>
      <c r="AV100" s="1228"/>
      <c r="AW100" s="1228"/>
      <c r="AX100" s="23"/>
    </row>
    <row r="101" spans="1:50" s="18" customFormat="1" ht="12" x14ac:dyDescent="0.4">
      <c r="A101" s="18">
        <v>77</v>
      </c>
      <c r="B101" s="19"/>
      <c r="C101" s="19"/>
      <c r="D101" s="20"/>
      <c r="E101" s="21"/>
      <c r="F101" s="21"/>
      <c r="G101" s="22"/>
      <c r="H101" s="22"/>
      <c r="I101" s="22"/>
      <c r="J101" s="22"/>
      <c r="K101" s="22"/>
      <c r="AU101" s="23"/>
      <c r="AV101" s="1228"/>
      <c r="AW101" s="1228"/>
      <c r="AX101" s="23"/>
    </row>
    <row r="102" spans="1:50" s="18" customFormat="1" ht="12" x14ac:dyDescent="0.4">
      <c r="A102" s="18">
        <v>78</v>
      </c>
      <c r="B102" s="19"/>
      <c r="C102" s="19"/>
      <c r="D102" s="20"/>
      <c r="E102" s="21"/>
      <c r="F102" s="21"/>
      <c r="G102" s="22"/>
      <c r="H102" s="22"/>
      <c r="I102" s="22"/>
      <c r="J102" s="22"/>
      <c r="K102" s="22"/>
      <c r="AU102" s="23"/>
      <c r="AV102" s="1228"/>
      <c r="AW102" s="1228"/>
      <c r="AX102" s="23"/>
    </row>
    <row r="103" spans="1:50" s="18" customFormat="1" ht="12" x14ac:dyDescent="0.4">
      <c r="A103" s="18">
        <v>79</v>
      </c>
      <c r="B103" s="19"/>
      <c r="C103" s="19"/>
      <c r="D103" s="20"/>
      <c r="E103" s="21"/>
      <c r="F103" s="21"/>
      <c r="G103" s="22"/>
      <c r="H103" s="22"/>
      <c r="I103" s="22"/>
      <c r="J103" s="22"/>
      <c r="K103" s="22"/>
      <c r="AU103" s="23"/>
      <c r="AV103" s="1228"/>
      <c r="AW103" s="1228"/>
      <c r="AX103" s="23"/>
    </row>
    <row r="104" spans="1:50" s="18" customFormat="1" ht="12" x14ac:dyDescent="0.4">
      <c r="A104" s="18">
        <v>80</v>
      </c>
      <c r="B104" s="19"/>
      <c r="C104" s="19"/>
      <c r="D104" s="20"/>
      <c r="E104" s="21"/>
      <c r="F104" s="21"/>
      <c r="G104" s="22"/>
      <c r="H104" s="22"/>
      <c r="I104" s="22"/>
      <c r="J104" s="22"/>
      <c r="K104" s="22"/>
      <c r="AU104" s="23"/>
      <c r="AV104" s="1228"/>
      <c r="AW104" s="1228"/>
      <c r="AX104" s="23"/>
    </row>
    <row r="105" spans="1:50" s="18" customFormat="1" ht="12" x14ac:dyDescent="0.4">
      <c r="A105" s="18">
        <v>81</v>
      </c>
      <c r="B105" s="19"/>
      <c r="C105" s="19"/>
      <c r="D105" s="20"/>
      <c r="E105" s="21"/>
      <c r="F105" s="21"/>
      <c r="G105" s="22"/>
      <c r="H105" s="22"/>
      <c r="I105" s="22"/>
      <c r="J105" s="22"/>
      <c r="K105" s="22"/>
      <c r="AU105" s="23"/>
      <c r="AV105" s="1228"/>
      <c r="AW105" s="1228"/>
      <c r="AX105" s="23"/>
    </row>
    <row r="106" spans="1:50" s="18" customFormat="1" ht="12" x14ac:dyDescent="0.4">
      <c r="A106" s="18">
        <v>82</v>
      </c>
      <c r="B106" s="19"/>
      <c r="C106" s="19"/>
      <c r="D106" s="20"/>
      <c r="E106" s="21"/>
      <c r="F106" s="21"/>
      <c r="G106" s="22"/>
      <c r="H106" s="22"/>
      <c r="I106" s="22"/>
      <c r="J106" s="22"/>
      <c r="K106" s="22"/>
      <c r="AU106" s="23"/>
      <c r="AV106" s="1228"/>
      <c r="AW106" s="1228"/>
      <c r="AX106" s="23"/>
    </row>
    <row r="107" spans="1:50" s="18" customFormat="1" ht="12" x14ac:dyDescent="0.4">
      <c r="A107" s="18">
        <v>83</v>
      </c>
      <c r="B107" s="19"/>
      <c r="C107" s="19"/>
      <c r="D107" s="20"/>
      <c r="E107" s="21"/>
      <c r="F107" s="21"/>
      <c r="G107" s="22"/>
      <c r="H107" s="22"/>
      <c r="I107" s="22"/>
      <c r="J107" s="22"/>
      <c r="K107" s="22"/>
      <c r="AU107" s="23"/>
      <c r="AV107" s="1228"/>
      <c r="AW107" s="1228"/>
      <c r="AX107" s="23"/>
    </row>
    <row r="108" spans="1:50" s="18" customFormat="1" ht="12" x14ac:dyDescent="0.4">
      <c r="A108" s="18">
        <v>84</v>
      </c>
      <c r="B108" s="19"/>
      <c r="C108" s="19"/>
      <c r="D108" s="20"/>
      <c r="E108" s="21"/>
      <c r="F108" s="21"/>
      <c r="G108" s="22"/>
      <c r="H108" s="22"/>
      <c r="I108" s="22"/>
      <c r="J108" s="22"/>
      <c r="K108" s="22"/>
      <c r="AU108" s="23"/>
      <c r="AV108" s="1228"/>
      <c r="AW108" s="1228"/>
      <c r="AX108" s="23"/>
    </row>
    <row r="109" spans="1:50" s="18" customFormat="1" ht="12" x14ac:dyDescent="0.4">
      <c r="A109" s="18">
        <v>85</v>
      </c>
      <c r="B109" s="19"/>
      <c r="C109" s="19"/>
      <c r="D109" s="20"/>
      <c r="E109" s="21"/>
      <c r="F109" s="21"/>
      <c r="G109" s="22"/>
      <c r="H109" s="22"/>
      <c r="I109" s="22"/>
      <c r="J109" s="22"/>
      <c r="K109" s="22"/>
      <c r="AU109" s="23"/>
      <c r="AV109" s="1228"/>
      <c r="AW109" s="1228"/>
      <c r="AX109" s="23"/>
    </row>
    <row r="110" spans="1:50" s="18" customFormat="1" ht="12" x14ac:dyDescent="0.4">
      <c r="A110" s="18">
        <v>86</v>
      </c>
      <c r="B110" s="19"/>
      <c r="C110" s="19"/>
      <c r="D110" s="20"/>
      <c r="E110" s="21"/>
      <c r="F110" s="21"/>
      <c r="G110" s="22"/>
      <c r="H110" s="22"/>
      <c r="I110" s="22"/>
      <c r="J110" s="22"/>
      <c r="K110" s="22"/>
      <c r="AU110" s="23"/>
      <c r="AV110" s="1228"/>
      <c r="AW110" s="1228"/>
      <c r="AX110" s="23"/>
    </row>
    <row r="111" spans="1:50" s="18" customFormat="1" ht="12" x14ac:dyDescent="0.4">
      <c r="A111" s="18">
        <v>87</v>
      </c>
      <c r="B111" s="19"/>
      <c r="C111" s="19"/>
      <c r="D111" s="20"/>
      <c r="E111" s="21"/>
      <c r="F111" s="21"/>
      <c r="G111" s="22"/>
      <c r="H111" s="22"/>
      <c r="I111" s="22"/>
      <c r="J111" s="22"/>
      <c r="K111" s="22"/>
      <c r="AU111" s="23"/>
      <c r="AV111" s="1228"/>
      <c r="AW111" s="1228"/>
      <c r="AX111" s="23"/>
    </row>
    <row r="112" spans="1:50" s="18" customFormat="1" ht="12" x14ac:dyDescent="0.4">
      <c r="A112" s="18">
        <v>88</v>
      </c>
      <c r="B112" s="19"/>
      <c r="C112" s="19"/>
      <c r="D112" s="20"/>
      <c r="E112" s="21"/>
      <c r="F112" s="21"/>
      <c r="G112" s="22"/>
      <c r="H112" s="22"/>
      <c r="I112" s="22"/>
      <c r="J112" s="22"/>
      <c r="K112" s="22"/>
      <c r="AU112" s="23"/>
      <c r="AV112" s="1228"/>
      <c r="AW112" s="1228"/>
      <c r="AX112" s="23"/>
    </row>
    <row r="113" spans="1:50" s="18" customFormat="1" ht="12" x14ac:dyDescent="0.4">
      <c r="A113" s="18">
        <v>89</v>
      </c>
      <c r="B113" s="19"/>
      <c r="C113" s="19"/>
      <c r="D113" s="20"/>
      <c r="E113" s="21"/>
      <c r="F113" s="21"/>
      <c r="G113" s="22"/>
      <c r="H113" s="22"/>
      <c r="I113" s="22"/>
      <c r="J113" s="22"/>
      <c r="K113" s="22"/>
      <c r="AU113" s="23"/>
      <c r="AV113" s="1228"/>
      <c r="AW113" s="1228"/>
      <c r="AX113" s="23"/>
    </row>
    <row r="114" spans="1:50" s="18" customFormat="1" ht="12" x14ac:dyDescent="0.4">
      <c r="A114" s="18">
        <v>90</v>
      </c>
      <c r="B114" s="19"/>
      <c r="C114" s="19"/>
      <c r="D114" s="20"/>
      <c r="E114" s="21"/>
      <c r="F114" s="21"/>
      <c r="G114" s="22"/>
      <c r="H114" s="22"/>
      <c r="I114" s="22"/>
      <c r="J114" s="22"/>
      <c r="K114" s="22"/>
      <c r="AU114" s="23"/>
      <c r="AV114" s="1228"/>
      <c r="AW114" s="1228"/>
      <c r="AX114" s="23"/>
    </row>
    <row r="115" spans="1:50" s="18" customFormat="1" ht="12" x14ac:dyDescent="0.4">
      <c r="A115" s="18">
        <v>91</v>
      </c>
      <c r="B115" s="19"/>
      <c r="C115" s="19"/>
      <c r="D115" s="20"/>
      <c r="E115" s="21"/>
      <c r="F115" s="21"/>
      <c r="G115" s="22"/>
      <c r="H115" s="22"/>
      <c r="I115" s="22"/>
      <c r="J115" s="22"/>
      <c r="K115" s="22"/>
      <c r="AU115" s="23"/>
      <c r="AV115" s="1228"/>
      <c r="AW115" s="1228"/>
      <c r="AX115" s="23"/>
    </row>
    <row r="116" spans="1:50" s="18" customFormat="1" ht="12" x14ac:dyDescent="0.4">
      <c r="A116" s="18">
        <v>92</v>
      </c>
      <c r="B116" s="19"/>
      <c r="C116" s="19"/>
      <c r="D116" s="20"/>
      <c r="E116" s="21"/>
      <c r="F116" s="21"/>
      <c r="G116" s="22"/>
      <c r="H116" s="22"/>
      <c r="I116" s="22"/>
      <c r="J116" s="22"/>
      <c r="K116" s="22"/>
      <c r="AU116" s="23"/>
      <c r="AV116" s="1228"/>
      <c r="AW116" s="1228"/>
      <c r="AX116" s="23"/>
    </row>
    <row r="117" spans="1:50" s="18" customFormat="1" ht="12" x14ac:dyDescent="0.4">
      <c r="A117" s="18">
        <v>93</v>
      </c>
      <c r="B117" s="19"/>
      <c r="C117" s="19"/>
      <c r="D117" s="20"/>
      <c r="E117" s="21"/>
      <c r="F117" s="21"/>
      <c r="G117" s="22"/>
      <c r="H117" s="22"/>
      <c r="I117" s="22"/>
      <c r="J117" s="22"/>
      <c r="K117" s="22"/>
      <c r="AU117" s="23"/>
      <c r="AV117" s="1228"/>
      <c r="AW117" s="1228"/>
      <c r="AX117" s="23"/>
    </row>
    <row r="118" spans="1:50" s="18" customFormat="1" ht="12" x14ac:dyDescent="0.4">
      <c r="A118" s="18">
        <v>94</v>
      </c>
      <c r="B118" s="19"/>
      <c r="C118" s="19"/>
      <c r="D118" s="20"/>
      <c r="E118" s="21"/>
      <c r="F118" s="21"/>
      <c r="G118" s="22"/>
      <c r="H118" s="22"/>
      <c r="I118" s="22"/>
      <c r="J118" s="22"/>
      <c r="K118" s="22"/>
      <c r="AU118" s="23"/>
      <c r="AV118" s="1228"/>
      <c r="AW118" s="1228"/>
      <c r="AX118" s="23"/>
    </row>
    <row r="119" spans="1:50" s="18" customFormat="1" ht="12" x14ac:dyDescent="0.4">
      <c r="A119" s="18">
        <v>95</v>
      </c>
      <c r="B119" s="19"/>
      <c r="C119" s="19"/>
      <c r="D119" s="20"/>
      <c r="E119" s="21"/>
      <c r="F119" s="21"/>
      <c r="G119" s="22"/>
      <c r="H119" s="22"/>
      <c r="I119" s="22"/>
      <c r="J119" s="22"/>
      <c r="K119" s="22"/>
      <c r="AU119" s="23"/>
      <c r="AV119" s="1228"/>
      <c r="AW119" s="1228"/>
      <c r="AX119" s="23"/>
    </row>
    <row r="120" spans="1:50" s="18" customFormat="1" ht="12" x14ac:dyDescent="0.4">
      <c r="A120" s="18">
        <v>96</v>
      </c>
      <c r="B120" s="19"/>
      <c r="C120" s="19"/>
      <c r="D120" s="20"/>
      <c r="E120" s="21"/>
      <c r="F120" s="21"/>
      <c r="G120" s="22"/>
      <c r="H120" s="22"/>
      <c r="I120" s="22"/>
      <c r="J120" s="22"/>
      <c r="K120" s="22"/>
      <c r="AU120" s="23"/>
      <c r="AV120" s="1228"/>
      <c r="AW120" s="1228"/>
      <c r="AX120" s="23"/>
    </row>
    <row r="121" spans="1:50" s="18" customFormat="1" ht="12" x14ac:dyDescent="0.4">
      <c r="A121" s="18">
        <v>97</v>
      </c>
      <c r="B121" s="19"/>
      <c r="C121" s="19"/>
      <c r="D121" s="20"/>
      <c r="E121" s="21"/>
      <c r="F121" s="21"/>
      <c r="G121" s="22"/>
      <c r="H121" s="22"/>
      <c r="I121" s="22"/>
      <c r="J121" s="22"/>
      <c r="K121" s="22"/>
      <c r="AU121" s="23"/>
      <c r="AV121" s="1228"/>
      <c r="AW121" s="1228"/>
      <c r="AX121" s="23"/>
    </row>
    <row r="122" spans="1:50" s="18" customFormat="1" ht="12" x14ac:dyDescent="0.4">
      <c r="A122" s="18">
        <v>98</v>
      </c>
      <c r="B122" s="19"/>
      <c r="C122" s="19"/>
      <c r="D122" s="20"/>
      <c r="E122" s="21"/>
      <c r="F122" s="21"/>
      <c r="G122" s="22"/>
      <c r="H122" s="22"/>
      <c r="I122" s="22"/>
      <c r="J122" s="22"/>
      <c r="K122" s="22"/>
      <c r="AU122" s="23"/>
      <c r="AV122" s="1228"/>
      <c r="AW122" s="1228"/>
      <c r="AX122" s="23"/>
    </row>
    <row r="123" spans="1:50" s="18" customFormat="1" ht="12" x14ac:dyDescent="0.4">
      <c r="A123" s="18">
        <v>99</v>
      </c>
      <c r="B123" s="19"/>
      <c r="C123" s="19"/>
      <c r="D123" s="20"/>
      <c r="E123" s="21"/>
      <c r="F123" s="21"/>
      <c r="G123" s="22"/>
      <c r="H123" s="22"/>
      <c r="I123" s="22"/>
      <c r="J123" s="22"/>
      <c r="K123" s="22"/>
      <c r="AU123" s="23"/>
      <c r="AV123" s="1228"/>
      <c r="AW123" s="1228"/>
      <c r="AX123" s="23"/>
    </row>
    <row r="124" spans="1:50" s="18" customFormat="1" ht="12" x14ac:dyDescent="0.4">
      <c r="A124" s="18">
        <v>100</v>
      </c>
      <c r="B124" s="19"/>
      <c r="C124" s="19"/>
      <c r="D124" s="20"/>
      <c r="E124" s="21"/>
      <c r="F124" s="21"/>
      <c r="G124" s="22"/>
      <c r="H124" s="22"/>
      <c r="I124" s="22"/>
      <c r="J124" s="22"/>
      <c r="K124" s="22"/>
      <c r="AU124" s="23"/>
      <c r="AV124" s="1228"/>
      <c r="AW124" s="1228"/>
      <c r="AX124" s="23"/>
    </row>
    <row r="125" spans="1:50" s="18" customFormat="1" ht="12" x14ac:dyDescent="0.4">
      <c r="A125" s="18">
        <v>101</v>
      </c>
      <c r="B125" s="19"/>
      <c r="C125" s="19"/>
      <c r="D125" s="20"/>
      <c r="E125" s="21"/>
      <c r="F125" s="21"/>
      <c r="G125" s="22"/>
      <c r="H125" s="22"/>
      <c r="I125" s="22"/>
      <c r="J125" s="22"/>
      <c r="K125" s="22"/>
      <c r="AU125" s="23"/>
      <c r="AV125" s="1228"/>
      <c r="AW125" s="1228"/>
      <c r="AX125" s="23"/>
    </row>
    <row r="126" spans="1:50" s="18" customFormat="1" ht="12" x14ac:dyDescent="0.4">
      <c r="A126" s="18">
        <v>102</v>
      </c>
      <c r="B126" s="19"/>
      <c r="C126" s="19"/>
      <c r="D126" s="20"/>
      <c r="E126" s="21"/>
      <c r="F126" s="21"/>
      <c r="G126" s="22"/>
      <c r="H126" s="22"/>
      <c r="I126" s="22"/>
      <c r="J126" s="22"/>
      <c r="K126" s="22"/>
      <c r="AU126" s="23"/>
      <c r="AV126" s="1228"/>
      <c r="AW126" s="1228"/>
      <c r="AX126" s="23"/>
    </row>
    <row r="127" spans="1:50" s="18" customFormat="1" ht="12" x14ac:dyDescent="0.4">
      <c r="A127" s="18">
        <v>103</v>
      </c>
      <c r="B127" s="19"/>
      <c r="C127" s="19"/>
      <c r="D127" s="20"/>
      <c r="E127" s="21"/>
      <c r="F127" s="21"/>
      <c r="G127" s="22"/>
      <c r="H127" s="22"/>
      <c r="I127" s="22"/>
      <c r="J127" s="22"/>
      <c r="K127" s="22"/>
      <c r="AU127" s="23"/>
      <c r="AV127" s="1228"/>
      <c r="AW127" s="1228"/>
      <c r="AX127" s="23"/>
    </row>
    <row r="128" spans="1:50" s="18" customFormat="1" ht="12" x14ac:dyDescent="0.4">
      <c r="A128" s="18">
        <v>104</v>
      </c>
      <c r="B128" s="19"/>
      <c r="C128" s="19"/>
      <c r="D128" s="20"/>
      <c r="E128" s="21"/>
      <c r="F128" s="21"/>
      <c r="G128" s="22"/>
      <c r="H128" s="22"/>
      <c r="I128" s="22"/>
      <c r="J128" s="22"/>
      <c r="K128" s="22"/>
      <c r="AU128" s="23"/>
      <c r="AV128" s="1228"/>
      <c r="AW128" s="1228"/>
      <c r="AX128" s="23"/>
    </row>
    <row r="129" spans="1:50" s="18" customFormat="1" ht="12" x14ac:dyDescent="0.4">
      <c r="A129" s="18">
        <v>105</v>
      </c>
      <c r="B129" s="19"/>
      <c r="C129" s="19"/>
      <c r="D129" s="20"/>
      <c r="E129" s="21"/>
      <c r="F129" s="21"/>
      <c r="G129" s="22"/>
      <c r="H129" s="22"/>
      <c r="I129" s="22"/>
      <c r="J129" s="22"/>
      <c r="K129" s="22"/>
      <c r="AU129" s="23"/>
      <c r="AV129" s="1228"/>
      <c r="AW129" s="1228"/>
      <c r="AX129" s="23"/>
    </row>
    <row r="130" spans="1:50" s="18" customFormat="1" ht="12" x14ac:dyDescent="0.4">
      <c r="A130" s="18">
        <v>106</v>
      </c>
      <c r="B130" s="19"/>
      <c r="C130" s="19"/>
      <c r="D130" s="20"/>
      <c r="E130" s="21"/>
      <c r="F130" s="21"/>
      <c r="G130" s="22"/>
      <c r="H130" s="22"/>
      <c r="I130" s="22"/>
      <c r="J130" s="22"/>
      <c r="K130" s="22"/>
      <c r="AU130" s="23"/>
      <c r="AV130" s="1228"/>
      <c r="AW130" s="1228"/>
      <c r="AX130" s="23"/>
    </row>
    <row r="131" spans="1:50" s="18" customFormat="1" ht="12" x14ac:dyDescent="0.4">
      <c r="A131" s="18">
        <v>107</v>
      </c>
      <c r="B131" s="19"/>
      <c r="C131" s="19"/>
      <c r="D131" s="20"/>
      <c r="E131" s="21"/>
      <c r="F131" s="21"/>
      <c r="G131" s="22"/>
      <c r="H131" s="22"/>
      <c r="I131" s="22"/>
      <c r="J131" s="22"/>
      <c r="K131" s="22"/>
      <c r="AU131" s="23"/>
      <c r="AV131" s="1228"/>
      <c r="AW131" s="1228"/>
      <c r="AX131" s="23"/>
    </row>
    <row r="132" spans="1:50" s="18" customFormat="1" ht="12" x14ac:dyDescent="0.4">
      <c r="A132" s="18">
        <v>108</v>
      </c>
      <c r="B132" s="19"/>
      <c r="C132" s="19"/>
      <c r="D132" s="20"/>
      <c r="E132" s="21"/>
      <c r="F132" s="21"/>
      <c r="G132" s="22"/>
      <c r="H132" s="22"/>
      <c r="I132" s="22"/>
      <c r="J132" s="22"/>
      <c r="K132" s="22"/>
      <c r="AU132" s="23"/>
      <c r="AV132" s="1228"/>
      <c r="AW132" s="1228"/>
      <c r="AX132" s="23"/>
    </row>
    <row r="133" spans="1:50" s="18" customFormat="1" ht="12" x14ac:dyDescent="0.4">
      <c r="A133" s="18">
        <v>109</v>
      </c>
      <c r="B133" s="19"/>
      <c r="C133" s="19"/>
      <c r="D133" s="20"/>
      <c r="E133" s="21"/>
      <c r="F133" s="21"/>
      <c r="G133" s="22"/>
      <c r="H133" s="22"/>
      <c r="I133" s="22"/>
      <c r="J133" s="22"/>
      <c r="K133" s="22"/>
      <c r="AU133" s="23"/>
      <c r="AV133" s="1228"/>
      <c r="AW133" s="1228"/>
      <c r="AX133" s="23"/>
    </row>
    <row r="134" spans="1:50" s="18" customFormat="1" ht="12" x14ac:dyDescent="0.4">
      <c r="A134" s="18">
        <v>110</v>
      </c>
      <c r="B134" s="19"/>
      <c r="C134" s="19"/>
      <c r="D134" s="20"/>
      <c r="E134" s="21"/>
      <c r="F134" s="21"/>
      <c r="G134" s="22"/>
      <c r="H134" s="22"/>
      <c r="I134" s="22"/>
      <c r="J134" s="22"/>
      <c r="K134" s="22"/>
      <c r="AU134" s="23"/>
      <c r="AV134" s="1228"/>
      <c r="AW134" s="1228"/>
      <c r="AX134" s="23"/>
    </row>
    <row r="135" spans="1:50" s="18" customFormat="1" ht="12" x14ac:dyDescent="0.4">
      <c r="A135" s="18">
        <v>111</v>
      </c>
      <c r="B135" s="19"/>
      <c r="C135" s="19"/>
      <c r="D135" s="20"/>
      <c r="E135" s="21"/>
      <c r="F135" s="21"/>
      <c r="G135" s="22"/>
      <c r="H135" s="22"/>
      <c r="I135" s="22"/>
      <c r="J135" s="22"/>
      <c r="K135" s="22"/>
      <c r="AU135" s="23"/>
      <c r="AV135" s="1228"/>
      <c r="AW135" s="1228"/>
      <c r="AX135" s="23"/>
    </row>
    <row r="136" spans="1:50" s="18" customFormat="1" ht="12" x14ac:dyDescent="0.4">
      <c r="A136" s="18">
        <v>112</v>
      </c>
      <c r="B136" s="19"/>
      <c r="C136" s="19"/>
      <c r="D136" s="20"/>
      <c r="E136" s="21"/>
      <c r="F136" s="21"/>
      <c r="G136" s="22"/>
      <c r="H136" s="22"/>
      <c r="I136" s="22"/>
      <c r="J136" s="22"/>
      <c r="K136" s="22"/>
      <c r="AU136" s="23"/>
      <c r="AV136" s="1228"/>
      <c r="AW136" s="1228"/>
      <c r="AX136" s="23"/>
    </row>
    <row r="137" spans="1:50" s="18" customFormat="1" ht="12" x14ac:dyDescent="0.4">
      <c r="A137" s="18">
        <v>113</v>
      </c>
      <c r="B137" s="19"/>
      <c r="C137" s="19"/>
      <c r="D137" s="20"/>
      <c r="E137" s="21"/>
      <c r="F137" s="21"/>
      <c r="G137" s="22"/>
      <c r="H137" s="22"/>
      <c r="I137" s="22"/>
      <c r="J137" s="22"/>
      <c r="K137" s="22"/>
      <c r="AU137" s="23"/>
      <c r="AV137" s="1228"/>
      <c r="AW137" s="1228"/>
      <c r="AX137" s="23"/>
    </row>
    <row r="138" spans="1:50" s="18" customFormat="1" ht="12" x14ac:dyDescent="0.4">
      <c r="A138" s="18">
        <v>114</v>
      </c>
      <c r="B138" s="19"/>
      <c r="C138" s="19"/>
      <c r="D138" s="20"/>
      <c r="E138" s="21"/>
      <c r="F138" s="21"/>
      <c r="G138" s="22"/>
      <c r="H138" s="22"/>
      <c r="I138" s="22"/>
      <c r="J138" s="22"/>
      <c r="K138" s="22"/>
      <c r="AU138" s="23"/>
      <c r="AV138" s="1228"/>
      <c r="AW138" s="1228"/>
      <c r="AX138" s="23"/>
    </row>
    <row r="139" spans="1:50" s="18" customFormat="1" ht="12" x14ac:dyDescent="0.4">
      <c r="A139" s="18">
        <v>115</v>
      </c>
      <c r="B139" s="19"/>
      <c r="C139" s="19"/>
      <c r="D139" s="20"/>
      <c r="E139" s="21"/>
      <c r="F139" s="21"/>
      <c r="G139" s="22"/>
      <c r="H139" s="22"/>
      <c r="I139" s="22"/>
      <c r="J139" s="22"/>
      <c r="K139" s="22"/>
      <c r="AU139" s="23"/>
      <c r="AV139" s="1228"/>
      <c r="AW139" s="1228"/>
      <c r="AX139" s="23"/>
    </row>
    <row r="140" spans="1:50" s="18" customFormat="1" ht="12" x14ac:dyDescent="0.4">
      <c r="A140" s="18">
        <v>116</v>
      </c>
      <c r="B140" s="19"/>
      <c r="C140" s="19"/>
      <c r="D140" s="20"/>
      <c r="E140" s="21"/>
      <c r="F140" s="21"/>
      <c r="G140" s="22"/>
      <c r="H140" s="22"/>
      <c r="I140" s="22"/>
      <c r="J140" s="22"/>
      <c r="K140" s="22"/>
      <c r="AU140" s="23"/>
      <c r="AV140" s="1228"/>
      <c r="AW140" s="1228"/>
      <c r="AX140" s="23"/>
    </row>
    <row r="141" spans="1:50" s="18" customFormat="1" ht="12" x14ac:dyDescent="0.4">
      <c r="A141" s="18">
        <v>117</v>
      </c>
      <c r="B141" s="19"/>
      <c r="C141" s="19"/>
      <c r="D141" s="20"/>
      <c r="E141" s="21"/>
      <c r="F141" s="21"/>
      <c r="G141" s="22"/>
      <c r="H141" s="22"/>
      <c r="I141" s="22"/>
      <c r="J141" s="22"/>
      <c r="K141" s="22"/>
      <c r="AU141" s="23"/>
      <c r="AV141" s="1228"/>
      <c r="AW141" s="1228"/>
      <c r="AX141" s="23"/>
    </row>
    <row r="142" spans="1:50" s="18" customFormat="1" ht="12" x14ac:dyDescent="0.4">
      <c r="A142" s="18">
        <v>118</v>
      </c>
      <c r="B142" s="19"/>
      <c r="C142" s="19"/>
      <c r="D142" s="20"/>
      <c r="E142" s="21"/>
      <c r="F142" s="21"/>
      <c r="G142" s="22"/>
      <c r="H142" s="22"/>
      <c r="I142" s="22"/>
      <c r="J142" s="22"/>
      <c r="K142" s="22"/>
      <c r="AU142" s="23"/>
      <c r="AV142" s="1228"/>
      <c r="AW142" s="1228"/>
      <c r="AX142" s="23"/>
    </row>
    <row r="143" spans="1:50" s="18" customFormat="1" ht="12" x14ac:dyDescent="0.4">
      <c r="A143" s="18">
        <v>119</v>
      </c>
      <c r="B143" s="19"/>
      <c r="C143" s="19"/>
      <c r="D143" s="20"/>
      <c r="E143" s="21"/>
      <c r="F143" s="21"/>
      <c r="G143" s="22"/>
      <c r="H143" s="22"/>
      <c r="I143" s="22"/>
      <c r="J143" s="22"/>
      <c r="K143" s="22"/>
      <c r="AU143" s="23"/>
      <c r="AV143" s="1228"/>
      <c r="AW143" s="1228"/>
      <c r="AX143" s="23"/>
    </row>
    <row r="144" spans="1:50" s="18" customFormat="1" ht="12" x14ac:dyDescent="0.4">
      <c r="A144" s="18">
        <v>120</v>
      </c>
      <c r="B144" s="19"/>
      <c r="C144" s="19"/>
      <c r="D144" s="20"/>
      <c r="E144" s="21"/>
      <c r="F144" s="21"/>
      <c r="G144" s="22"/>
      <c r="H144" s="22"/>
      <c r="I144" s="22"/>
      <c r="J144" s="22"/>
      <c r="K144" s="22"/>
      <c r="AU144" s="23"/>
      <c r="AV144" s="1228"/>
      <c r="AW144" s="1228"/>
      <c r="AX144" s="23"/>
    </row>
    <row r="145" spans="1:50" s="18" customFormat="1" ht="12" x14ac:dyDescent="0.4">
      <c r="A145" s="18">
        <v>121</v>
      </c>
      <c r="B145" s="19"/>
      <c r="C145" s="19"/>
      <c r="D145" s="20"/>
      <c r="E145" s="21"/>
      <c r="F145" s="21"/>
      <c r="G145" s="22"/>
      <c r="H145" s="22"/>
      <c r="I145" s="22"/>
      <c r="J145" s="22"/>
      <c r="K145" s="22"/>
      <c r="AU145" s="23"/>
      <c r="AV145" s="1228"/>
      <c r="AW145" s="1228"/>
      <c r="AX145" s="23"/>
    </row>
    <row r="146" spans="1:50" s="18" customFormat="1" ht="12" x14ac:dyDescent="0.4">
      <c r="A146" s="18">
        <v>122</v>
      </c>
      <c r="B146" s="19"/>
      <c r="C146" s="19"/>
      <c r="D146" s="20"/>
      <c r="E146" s="21"/>
      <c r="F146" s="21"/>
      <c r="G146" s="22"/>
      <c r="H146" s="22"/>
      <c r="I146" s="22"/>
      <c r="J146" s="22"/>
      <c r="K146" s="22"/>
      <c r="AU146" s="23"/>
      <c r="AV146" s="1228"/>
      <c r="AW146" s="1228"/>
      <c r="AX146" s="23"/>
    </row>
    <row r="147" spans="1:50" s="18" customFormat="1" ht="12" x14ac:dyDescent="0.4">
      <c r="A147" s="18">
        <v>123</v>
      </c>
      <c r="B147" s="19"/>
      <c r="C147" s="19"/>
      <c r="D147" s="20"/>
      <c r="E147" s="21"/>
      <c r="F147" s="21"/>
      <c r="G147" s="22"/>
      <c r="H147" s="22"/>
      <c r="I147" s="22"/>
      <c r="J147" s="22"/>
      <c r="K147" s="22"/>
      <c r="AU147" s="23"/>
      <c r="AV147" s="1228"/>
      <c r="AW147" s="1228"/>
      <c r="AX147" s="23"/>
    </row>
    <row r="148" spans="1:50" s="18" customFormat="1" ht="12" x14ac:dyDescent="0.4">
      <c r="A148" s="18">
        <v>124</v>
      </c>
      <c r="B148" s="19"/>
      <c r="C148" s="19"/>
      <c r="D148" s="20"/>
      <c r="E148" s="21"/>
      <c r="F148" s="21"/>
      <c r="G148" s="22"/>
      <c r="H148" s="22"/>
      <c r="I148" s="22"/>
      <c r="J148" s="22"/>
      <c r="K148" s="22"/>
      <c r="AU148" s="23"/>
      <c r="AV148" s="1228"/>
      <c r="AW148" s="1228"/>
      <c r="AX148" s="23"/>
    </row>
    <row r="149" spans="1:50" s="18" customFormat="1" ht="12" x14ac:dyDescent="0.4">
      <c r="A149" s="18">
        <v>125</v>
      </c>
      <c r="B149" s="19"/>
      <c r="C149" s="19"/>
      <c r="D149" s="20"/>
      <c r="E149" s="21"/>
      <c r="F149" s="21"/>
      <c r="G149" s="22"/>
      <c r="H149" s="22"/>
      <c r="I149" s="22"/>
      <c r="J149" s="22"/>
      <c r="K149" s="22"/>
      <c r="AU149" s="23"/>
      <c r="AV149" s="1228"/>
      <c r="AW149" s="1228"/>
      <c r="AX149" s="23"/>
    </row>
    <row r="150" spans="1:50" s="18" customFormat="1" ht="12" x14ac:dyDescent="0.4">
      <c r="A150" s="18">
        <v>126</v>
      </c>
      <c r="B150" s="19"/>
      <c r="C150" s="19"/>
      <c r="D150" s="20"/>
      <c r="E150" s="21"/>
      <c r="F150" s="21"/>
      <c r="G150" s="22"/>
      <c r="H150" s="22"/>
      <c r="I150" s="22"/>
      <c r="J150" s="22"/>
      <c r="K150" s="22"/>
      <c r="AU150" s="23"/>
      <c r="AV150" s="1228"/>
      <c r="AW150" s="1228"/>
      <c r="AX150" s="23"/>
    </row>
    <row r="151" spans="1:50" s="18" customFormat="1" ht="12" x14ac:dyDescent="0.4">
      <c r="A151" s="18">
        <v>127</v>
      </c>
      <c r="B151" s="19"/>
      <c r="C151" s="19"/>
      <c r="D151" s="20"/>
      <c r="E151" s="21"/>
      <c r="F151" s="21"/>
      <c r="G151" s="22"/>
      <c r="H151" s="22"/>
      <c r="I151" s="22"/>
      <c r="J151" s="22"/>
      <c r="K151" s="22"/>
      <c r="AU151" s="23"/>
      <c r="AV151" s="1228"/>
      <c r="AW151" s="1228"/>
      <c r="AX151" s="23"/>
    </row>
    <row r="152" spans="1:50" s="18" customFormat="1" ht="12" x14ac:dyDescent="0.4">
      <c r="A152" s="18">
        <v>128</v>
      </c>
      <c r="B152" s="19"/>
      <c r="C152" s="19"/>
      <c r="D152" s="20"/>
      <c r="E152" s="21"/>
      <c r="F152" s="21"/>
      <c r="G152" s="22"/>
      <c r="H152" s="22"/>
      <c r="I152" s="22"/>
      <c r="J152" s="22"/>
      <c r="K152" s="22"/>
      <c r="AU152" s="23"/>
      <c r="AV152" s="1228"/>
      <c r="AW152" s="1228"/>
      <c r="AX152" s="23"/>
    </row>
    <row r="153" spans="1:50" s="18" customFormat="1" ht="12" x14ac:dyDescent="0.4">
      <c r="A153" s="18">
        <v>129</v>
      </c>
      <c r="B153" s="19"/>
      <c r="C153" s="19"/>
      <c r="D153" s="20"/>
      <c r="E153" s="21"/>
      <c r="F153" s="21"/>
      <c r="G153" s="22"/>
      <c r="H153" s="22"/>
      <c r="I153" s="22"/>
      <c r="J153" s="22"/>
      <c r="K153" s="22"/>
      <c r="AU153" s="23"/>
      <c r="AV153" s="1228"/>
      <c r="AW153" s="1228"/>
      <c r="AX153" s="23"/>
    </row>
    <row r="154" spans="1:50" s="18" customFormat="1" ht="12" x14ac:dyDescent="0.4">
      <c r="A154" s="18">
        <v>130</v>
      </c>
      <c r="B154" s="19"/>
      <c r="C154" s="19"/>
      <c r="D154" s="20"/>
      <c r="E154" s="21"/>
      <c r="F154" s="21"/>
      <c r="G154" s="22"/>
      <c r="H154" s="22"/>
      <c r="I154" s="22"/>
      <c r="J154" s="22"/>
      <c r="K154" s="22"/>
      <c r="AU154" s="23"/>
      <c r="AV154" s="1228"/>
      <c r="AW154" s="1228"/>
      <c r="AX154" s="23"/>
    </row>
    <row r="155" spans="1:50" s="18" customFormat="1" ht="12" x14ac:dyDescent="0.4">
      <c r="A155" s="18">
        <v>131</v>
      </c>
      <c r="B155" s="19"/>
      <c r="C155" s="19"/>
      <c r="D155" s="20"/>
      <c r="E155" s="21"/>
      <c r="F155" s="21"/>
      <c r="G155" s="22"/>
      <c r="H155" s="22"/>
      <c r="I155" s="22"/>
      <c r="J155" s="22"/>
      <c r="K155" s="22"/>
      <c r="AU155" s="23"/>
      <c r="AV155" s="1228"/>
      <c r="AW155" s="1228"/>
      <c r="AX155" s="23"/>
    </row>
    <row r="156" spans="1:50" s="18" customFormat="1" ht="12" x14ac:dyDescent="0.4">
      <c r="A156" s="18">
        <v>132</v>
      </c>
      <c r="B156" s="19"/>
      <c r="C156" s="19"/>
      <c r="D156" s="20"/>
      <c r="E156" s="21"/>
      <c r="F156" s="21"/>
      <c r="G156" s="22"/>
      <c r="H156" s="22"/>
      <c r="I156" s="22"/>
      <c r="J156" s="22"/>
      <c r="K156" s="22"/>
      <c r="AU156" s="23"/>
      <c r="AV156" s="1228"/>
      <c r="AW156" s="1228"/>
      <c r="AX156" s="23"/>
    </row>
    <row r="157" spans="1:50" s="18" customFormat="1" ht="12" x14ac:dyDescent="0.4">
      <c r="A157" s="18">
        <v>133</v>
      </c>
      <c r="B157" s="19"/>
      <c r="C157" s="19"/>
      <c r="D157" s="20"/>
      <c r="E157" s="21"/>
      <c r="F157" s="21"/>
      <c r="G157" s="22"/>
      <c r="H157" s="22"/>
      <c r="I157" s="22"/>
      <c r="J157" s="22"/>
      <c r="K157" s="22"/>
      <c r="AU157" s="23"/>
      <c r="AV157" s="1228"/>
      <c r="AW157" s="1228"/>
      <c r="AX157" s="23"/>
    </row>
    <row r="158" spans="1:50" s="18" customFormat="1" ht="12" x14ac:dyDescent="0.4">
      <c r="A158" s="18">
        <v>134</v>
      </c>
      <c r="B158" s="19"/>
      <c r="C158" s="19"/>
      <c r="D158" s="20"/>
      <c r="E158" s="21"/>
      <c r="F158" s="21"/>
      <c r="G158" s="22"/>
      <c r="H158" s="22"/>
      <c r="I158" s="22"/>
      <c r="J158" s="22"/>
      <c r="K158" s="22"/>
      <c r="AU158" s="23"/>
      <c r="AV158" s="1228"/>
      <c r="AW158" s="1228"/>
      <c r="AX158" s="23"/>
    </row>
    <row r="159" spans="1:50" s="18" customFormat="1" ht="12" x14ac:dyDescent="0.4">
      <c r="A159" s="18">
        <v>135</v>
      </c>
      <c r="B159" s="19"/>
      <c r="C159" s="19"/>
      <c r="D159" s="20"/>
      <c r="E159" s="21"/>
      <c r="F159" s="21"/>
      <c r="G159" s="22"/>
      <c r="H159" s="22"/>
      <c r="I159" s="22"/>
      <c r="J159" s="22"/>
      <c r="K159" s="22"/>
      <c r="AU159" s="23"/>
      <c r="AV159" s="1228"/>
      <c r="AW159" s="1228"/>
      <c r="AX159" s="23"/>
    </row>
    <row r="160" spans="1:50" s="18" customFormat="1" ht="12" x14ac:dyDescent="0.4">
      <c r="A160" s="18">
        <v>136</v>
      </c>
      <c r="B160" s="19"/>
      <c r="C160" s="19"/>
      <c r="D160" s="20"/>
      <c r="E160" s="21"/>
      <c r="F160" s="21"/>
      <c r="G160" s="22"/>
      <c r="H160" s="22"/>
      <c r="I160" s="22"/>
      <c r="J160" s="22"/>
      <c r="K160" s="22"/>
      <c r="AU160" s="23"/>
      <c r="AV160" s="1228"/>
      <c r="AW160" s="1228"/>
      <c r="AX160" s="23"/>
    </row>
    <row r="161" spans="1:50" s="18" customFormat="1" ht="12" x14ac:dyDescent="0.4">
      <c r="A161" s="18">
        <v>137</v>
      </c>
      <c r="B161" s="19"/>
      <c r="C161" s="19"/>
      <c r="D161" s="20"/>
      <c r="E161" s="21"/>
      <c r="F161" s="21"/>
      <c r="G161" s="22"/>
      <c r="H161" s="22"/>
      <c r="I161" s="22"/>
      <c r="J161" s="22"/>
      <c r="K161" s="22"/>
      <c r="AU161" s="23"/>
      <c r="AV161" s="1228"/>
      <c r="AW161" s="1228"/>
      <c r="AX161" s="23"/>
    </row>
    <row r="162" spans="1:50" s="18" customFormat="1" ht="12" x14ac:dyDescent="0.4">
      <c r="A162" s="18">
        <v>138</v>
      </c>
      <c r="B162" s="19"/>
      <c r="C162" s="19"/>
      <c r="D162" s="20"/>
      <c r="E162" s="21"/>
      <c r="F162" s="21"/>
      <c r="G162" s="22"/>
      <c r="H162" s="22"/>
      <c r="I162" s="22"/>
      <c r="J162" s="22"/>
      <c r="K162" s="22"/>
      <c r="AU162" s="23"/>
      <c r="AV162" s="1228"/>
      <c r="AW162" s="1228"/>
      <c r="AX162" s="23"/>
    </row>
    <row r="163" spans="1:50" s="18" customFormat="1" ht="12" x14ac:dyDescent="0.4">
      <c r="A163" s="18">
        <v>139</v>
      </c>
      <c r="B163" s="19"/>
      <c r="C163" s="19"/>
      <c r="D163" s="20"/>
      <c r="E163" s="21"/>
      <c r="F163" s="21"/>
      <c r="G163" s="22"/>
      <c r="H163" s="22"/>
      <c r="I163" s="22"/>
      <c r="J163" s="22"/>
      <c r="K163" s="22"/>
      <c r="AU163" s="23"/>
      <c r="AV163" s="1228"/>
      <c r="AW163" s="1228"/>
      <c r="AX163" s="23"/>
    </row>
    <row r="164" spans="1:50" s="18" customFormat="1" ht="12" x14ac:dyDescent="0.4">
      <c r="A164" s="18">
        <v>140</v>
      </c>
      <c r="B164" s="19"/>
      <c r="C164" s="19"/>
      <c r="D164" s="20"/>
      <c r="E164" s="21"/>
      <c r="F164" s="21"/>
      <c r="G164" s="22"/>
      <c r="H164" s="22"/>
      <c r="I164" s="22"/>
      <c r="J164" s="22"/>
      <c r="K164" s="22"/>
      <c r="AU164" s="23"/>
      <c r="AV164" s="1228"/>
      <c r="AW164" s="1228"/>
      <c r="AX164" s="23"/>
    </row>
    <row r="165" spans="1:50" s="18" customFormat="1" ht="12" x14ac:dyDescent="0.4">
      <c r="A165" s="18">
        <v>141</v>
      </c>
      <c r="B165" s="19"/>
      <c r="C165" s="19"/>
      <c r="D165" s="20"/>
      <c r="E165" s="21"/>
      <c r="F165" s="21"/>
      <c r="G165" s="22"/>
      <c r="H165" s="22"/>
      <c r="I165" s="22"/>
      <c r="J165" s="22"/>
      <c r="K165" s="22"/>
      <c r="AU165" s="23"/>
      <c r="AV165" s="1228"/>
      <c r="AW165" s="1228"/>
      <c r="AX165" s="23"/>
    </row>
    <row r="166" spans="1:50" s="18" customFormat="1" ht="12" x14ac:dyDescent="0.4">
      <c r="A166" s="18">
        <v>142</v>
      </c>
      <c r="B166" s="19"/>
      <c r="C166" s="19"/>
      <c r="D166" s="20"/>
      <c r="E166" s="21"/>
      <c r="F166" s="21"/>
      <c r="G166" s="22"/>
      <c r="H166" s="22"/>
      <c r="I166" s="22"/>
      <c r="J166" s="22"/>
      <c r="K166" s="22"/>
      <c r="AU166" s="23"/>
      <c r="AV166" s="1228"/>
      <c r="AW166" s="1228"/>
      <c r="AX166" s="23"/>
    </row>
    <row r="167" spans="1:50" s="18" customFormat="1" ht="12" x14ac:dyDescent="0.4">
      <c r="A167" s="18">
        <v>143</v>
      </c>
      <c r="B167" s="19"/>
      <c r="C167" s="19"/>
      <c r="D167" s="20"/>
      <c r="E167" s="21"/>
      <c r="F167" s="21"/>
      <c r="G167" s="22"/>
      <c r="H167" s="22"/>
      <c r="I167" s="22"/>
      <c r="J167" s="22"/>
      <c r="K167" s="22"/>
      <c r="AU167" s="23"/>
      <c r="AV167" s="1228"/>
      <c r="AW167" s="1228"/>
      <c r="AX167" s="23"/>
    </row>
    <row r="168" spans="1:50" s="18" customFormat="1" ht="12" x14ac:dyDescent="0.4">
      <c r="A168" s="18">
        <v>144</v>
      </c>
      <c r="B168" s="19"/>
      <c r="C168" s="19"/>
      <c r="D168" s="20"/>
      <c r="E168" s="21"/>
      <c r="F168" s="21"/>
      <c r="G168" s="22"/>
      <c r="H168" s="22"/>
      <c r="I168" s="22"/>
      <c r="J168" s="22"/>
      <c r="K168" s="22"/>
      <c r="AU168" s="23"/>
      <c r="AV168" s="1228"/>
      <c r="AW168" s="1228"/>
      <c r="AX168" s="23"/>
    </row>
    <row r="169" spans="1:50" s="18" customFormat="1" ht="12" x14ac:dyDescent="0.4">
      <c r="A169" s="18">
        <v>145</v>
      </c>
      <c r="B169" s="19"/>
      <c r="C169" s="19"/>
      <c r="D169" s="20"/>
      <c r="E169" s="21"/>
      <c r="F169" s="21"/>
      <c r="G169" s="22"/>
      <c r="H169" s="22"/>
      <c r="I169" s="22"/>
      <c r="J169" s="22"/>
      <c r="K169" s="22"/>
      <c r="AU169" s="23"/>
      <c r="AV169" s="1228"/>
      <c r="AW169" s="1228"/>
      <c r="AX169" s="23"/>
    </row>
    <row r="170" spans="1:50" s="18" customFormat="1" ht="12" x14ac:dyDescent="0.4">
      <c r="A170" s="18">
        <v>146</v>
      </c>
      <c r="B170" s="19"/>
      <c r="C170" s="19"/>
      <c r="D170" s="20"/>
      <c r="E170" s="21"/>
      <c r="F170" s="21"/>
      <c r="G170" s="22"/>
      <c r="H170" s="22"/>
      <c r="I170" s="22"/>
      <c r="J170" s="22"/>
      <c r="K170" s="22"/>
      <c r="AU170" s="23"/>
      <c r="AV170" s="1228"/>
      <c r="AW170" s="1228"/>
      <c r="AX170" s="23"/>
    </row>
    <row r="171" spans="1:50" s="18" customFormat="1" ht="12" x14ac:dyDescent="0.4">
      <c r="A171" s="18">
        <v>147</v>
      </c>
      <c r="B171" s="19"/>
      <c r="C171" s="19"/>
      <c r="D171" s="20"/>
      <c r="E171" s="21"/>
      <c r="F171" s="21"/>
      <c r="G171" s="22"/>
      <c r="H171" s="22"/>
      <c r="I171" s="22"/>
      <c r="J171" s="22"/>
      <c r="K171" s="22"/>
      <c r="AU171" s="23"/>
      <c r="AV171" s="1228"/>
      <c r="AW171" s="1228"/>
      <c r="AX171" s="23"/>
    </row>
    <row r="172" spans="1:50" s="18" customFormat="1" ht="12" x14ac:dyDescent="0.4">
      <c r="A172" s="18">
        <v>148</v>
      </c>
      <c r="B172" s="19"/>
      <c r="C172" s="19"/>
      <c r="D172" s="20"/>
      <c r="E172" s="21"/>
      <c r="F172" s="21"/>
      <c r="G172" s="22"/>
      <c r="H172" s="22"/>
      <c r="I172" s="22"/>
      <c r="J172" s="22"/>
      <c r="K172" s="22"/>
      <c r="AU172" s="23"/>
      <c r="AV172" s="1228"/>
      <c r="AW172" s="1228"/>
      <c r="AX172" s="23"/>
    </row>
    <row r="173" spans="1:50" s="18" customFormat="1" ht="12" x14ac:dyDescent="0.4">
      <c r="A173" s="18">
        <v>149</v>
      </c>
      <c r="B173" s="19"/>
      <c r="C173" s="19"/>
      <c r="D173" s="20"/>
      <c r="E173" s="21"/>
      <c r="F173" s="21"/>
      <c r="G173" s="22"/>
      <c r="H173" s="22"/>
      <c r="I173" s="22"/>
      <c r="J173" s="22"/>
      <c r="K173" s="22"/>
      <c r="AU173" s="23"/>
      <c r="AV173" s="1228"/>
      <c r="AW173" s="1228"/>
      <c r="AX173" s="23"/>
    </row>
    <row r="174" spans="1:50" s="18" customFormat="1" ht="12" x14ac:dyDescent="0.4">
      <c r="A174" s="18">
        <v>150</v>
      </c>
      <c r="B174" s="19"/>
      <c r="C174" s="19"/>
      <c r="D174" s="20"/>
      <c r="E174" s="21"/>
      <c r="F174" s="21"/>
      <c r="G174" s="22"/>
      <c r="H174" s="22"/>
      <c r="I174" s="22"/>
      <c r="J174" s="22"/>
      <c r="K174" s="22"/>
      <c r="AU174" s="23"/>
      <c r="AV174" s="1228"/>
      <c r="AW174" s="1228"/>
      <c r="AX174" s="23"/>
    </row>
    <row r="175" spans="1:50" s="18" customFormat="1" ht="12" x14ac:dyDescent="0.4">
      <c r="A175" s="18">
        <v>151</v>
      </c>
      <c r="B175" s="19"/>
      <c r="C175" s="19"/>
      <c r="D175" s="20"/>
      <c r="E175" s="21"/>
      <c r="F175" s="21"/>
      <c r="G175" s="22"/>
      <c r="H175" s="22"/>
      <c r="I175" s="22"/>
      <c r="J175" s="22"/>
      <c r="K175" s="22"/>
      <c r="AU175" s="23"/>
      <c r="AV175" s="1228"/>
      <c r="AW175" s="1228"/>
      <c r="AX175" s="23"/>
    </row>
    <row r="176" spans="1:50" s="18" customFormat="1" ht="12" x14ac:dyDescent="0.4">
      <c r="A176" s="18">
        <v>152</v>
      </c>
      <c r="B176" s="19"/>
      <c r="C176" s="19"/>
      <c r="D176" s="20"/>
      <c r="E176" s="21"/>
      <c r="F176" s="21"/>
      <c r="G176" s="22"/>
      <c r="H176" s="22"/>
      <c r="I176" s="22"/>
      <c r="J176" s="22"/>
      <c r="K176" s="22"/>
      <c r="AU176" s="23"/>
      <c r="AV176" s="1228"/>
      <c r="AW176" s="1228"/>
      <c r="AX176" s="23"/>
    </row>
    <row r="177" spans="1:50" s="18" customFormat="1" ht="12" x14ac:dyDescent="0.4">
      <c r="A177" s="18">
        <v>153</v>
      </c>
      <c r="B177" s="19"/>
      <c r="C177" s="19"/>
      <c r="D177" s="20"/>
      <c r="E177" s="21"/>
      <c r="F177" s="21"/>
      <c r="G177" s="22"/>
      <c r="H177" s="22"/>
      <c r="I177" s="22"/>
      <c r="J177" s="22"/>
      <c r="K177" s="22"/>
      <c r="AU177" s="23"/>
      <c r="AV177" s="1228"/>
      <c r="AW177" s="1228"/>
      <c r="AX177" s="23"/>
    </row>
    <row r="178" spans="1:50" s="18" customFormat="1" ht="12" x14ac:dyDescent="0.4">
      <c r="A178" s="18">
        <v>154</v>
      </c>
      <c r="B178" s="19"/>
      <c r="C178" s="19"/>
      <c r="D178" s="20"/>
      <c r="E178" s="21"/>
      <c r="F178" s="21"/>
      <c r="G178" s="22"/>
      <c r="H178" s="22"/>
      <c r="I178" s="22"/>
      <c r="J178" s="22"/>
      <c r="K178" s="22"/>
      <c r="AU178" s="23"/>
      <c r="AV178" s="1228"/>
      <c r="AW178" s="1228"/>
      <c r="AX178" s="23"/>
    </row>
    <row r="179" spans="1:50" s="18" customFormat="1" ht="12" x14ac:dyDescent="0.4">
      <c r="A179" s="18">
        <v>155</v>
      </c>
      <c r="B179" s="19"/>
      <c r="C179" s="19"/>
      <c r="D179" s="20"/>
      <c r="E179" s="21"/>
      <c r="F179" s="21"/>
      <c r="G179" s="22"/>
      <c r="H179" s="22"/>
      <c r="I179" s="22"/>
      <c r="J179" s="22"/>
      <c r="K179" s="22"/>
      <c r="AU179" s="23"/>
      <c r="AV179" s="1228"/>
      <c r="AW179" s="1228"/>
      <c r="AX179" s="23"/>
    </row>
    <row r="180" spans="1:50" s="18" customFormat="1" ht="12" x14ac:dyDescent="0.4">
      <c r="A180" s="18">
        <v>156</v>
      </c>
      <c r="B180" s="19"/>
      <c r="C180" s="19"/>
      <c r="D180" s="20"/>
      <c r="E180" s="21"/>
      <c r="F180" s="21"/>
      <c r="G180" s="22"/>
      <c r="H180" s="22"/>
      <c r="I180" s="22"/>
      <c r="J180" s="22"/>
      <c r="K180" s="22"/>
      <c r="AU180" s="23"/>
      <c r="AV180" s="1228"/>
      <c r="AW180" s="1228"/>
      <c r="AX180" s="23"/>
    </row>
    <row r="181" spans="1:50" s="18" customFormat="1" ht="12" x14ac:dyDescent="0.4">
      <c r="A181" s="18">
        <v>157</v>
      </c>
      <c r="B181" s="19"/>
      <c r="C181" s="19"/>
      <c r="D181" s="20"/>
      <c r="E181" s="21"/>
      <c r="F181" s="21"/>
      <c r="G181" s="22"/>
      <c r="H181" s="22"/>
      <c r="I181" s="22"/>
      <c r="J181" s="22"/>
      <c r="K181" s="22"/>
      <c r="AU181" s="23"/>
      <c r="AV181" s="1228"/>
      <c r="AW181" s="1228"/>
      <c r="AX181" s="23"/>
    </row>
    <row r="182" spans="1:50" s="18" customFormat="1" ht="12" x14ac:dyDescent="0.4">
      <c r="A182" s="18">
        <v>158</v>
      </c>
      <c r="B182" s="19"/>
      <c r="C182" s="19"/>
      <c r="D182" s="20"/>
      <c r="E182" s="21"/>
      <c r="F182" s="21"/>
      <c r="G182" s="22"/>
      <c r="H182" s="22"/>
      <c r="I182" s="22"/>
      <c r="J182" s="22"/>
      <c r="K182" s="22"/>
      <c r="AU182" s="23"/>
      <c r="AV182" s="1228"/>
      <c r="AW182" s="1228"/>
      <c r="AX182" s="23"/>
    </row>
    <row r="183" spans="1:50" s="18" customFormat="1" ht="12" x14ac:dyDescent="0.4">
      <c r="A183" s="18">
        <v>159</v>
      </c>
      <c r="B183" s="19"/>
      <c r="C183" s="19"/>
      <c r="D183" s="20"/>
      <c r="E183" s="21"/>
      <c r="F183" s="21"/>
      <c r="G183" s="22"/>
      <c r="H183" s="22"/>
      <c r="I183" s="22"/>
      <c r="J183" s="22"/>
      <c r="K183" s="22"/>
      <c r="AU183" s="23"/>
      <c r="AV183" s="1228"/>
      <c r="AW183" s="1228"/>
      <c r="AX183" s="23"/>
    </row>
    <row r="184" spans="1:50" s="18" customFormat="1" ht="12" x14ac:dyDescent="0.4">
      <c r="A184" s="18">
        <v>160</v>
      </c>
      <c r="B184" s="19"/>
      <c r="C184" s="19"/>
      <c r="D184" s="20"/>
      <c r="E184" s="21"/>
      <c r="F184" s="21"/>
      <c r="G184" s="22"/>
      <c r="H184" s="22"/>
      <c r="I184" s="22"/>
      <c r="J184" s="22"/>
      <c r="K184" s="22"/>
      <c r="AU184" s="23"/>
      <c r="AV184" s="1228"/>
      <c r="AW184" s="1228"/>
      <c r="AX184" s="23"/>
    </row>
    <row r="185" spans="1:50" s="18" customFormat="1" ht="12" x14ac:dyDescent="0.4">
      <c r="A185" s="18">
        <v>161</v>
      </c>
      <c r="B185" s="19"/>
      <c r="C185" s="19"/>
      <c r="D185" s="20"/>
      <c r="E185" s="21"/>
      <c r="F185" s="21"/>
      <c r="G185" s="22"/>
      <c r="H185" s="22"/>
      <c r="I185" s="22"/>
      <c r="J185" s="22"/>
      <c r="K185" s="22"/>
      <c r="AU185" s="23"/>
      <c r="AV185" s="1228"/>
      <c r="AW185" s="1228"/>
      <c r="AX185" s="23"/>
    </row>
    <row r="186" spans="1:50" s="18" customFormat="1" ht="12" x14ac:dyDescent="0.4">
      <c r="A186" s="18">
        <v>162</v>
      </c>
      <c r="B186" s="19"/>
      <c r="C186" s="19"/>
      <c r="D186" s="20"/>
      <c r="E186" s="21"/>
      <c r="F186" s="21"/>
      <c r="G186" s="22"/>
      <c r="H186" s="22"/>
      <c r="I186" s="22"/>
      <c r="J186" s="22"/>
      <c r="K186" s="22"/>
      <c r="AU186" s="23"/>
      <c r="AV186" s="1228"/>
      <c r="AW186" s="1228"/>
      <c r="AX186" s="23"/>
    </row>
    <row r="187" spans="1:50" s="18" customFormat="1" ht="12" x14ac:dyDescent="0.4">
      <c r="A187" s="18">
        <v>163</v>
      </c>
      <c r="B187" s="19"/>
      <c r="C187" s="19"/>
      <c r="D187" s="20"/>
      <c r="E187" s="21"/>
      <c r="F187" s="21"/>
      <c r="G187" s="22"/>
      <c r="H187" s="22"/>
      <c r="I187" s="22"/>
      <c r="J187" s="22"/>
      <c r="K187" s="22"/>
      <c r="AU187" s="23"/>
      <c r="AV187" s="1228"/>
      <c r="AW187" s="1228"/>
      <c r="AX187" s="23"/>
    </row>
    <row r="188" spans="1:50" s="18" customFormat="1" ht="12" x14ac:dyDescent="0.4">
      <c r="A188" s="18">
        <v>164</v>
      </c>
      <c r="B188" s="19"/>
      <c r="C188" s="19"/>
      <c r="D188" s="20"/>
      <c r="E188" s="21"/>
      <c r="F188" s="21"/>
      <c r="G188" s="22"/>
      <c r="H188" s="22"/>
      <c r="I188" s="22"/>
      <c r="J188" s="22"/>
      <c r="K188" s="22"/>
      <c r="AU188" s="23"/>
      <c r="AV188" s="1228"/>
      <c r="AW188" s="1228"/>
      <c r="AX188" s="23"/>
    </row>
    <row r="189" spans="1:50" s="18" customFormat="1" ht="12" x14ac:dyDescent="0.4">
      <c r="A189" s="18">
        <v>165</v>
      </c>
      <c r="B189" s="19"/>
      <c r="C189" s="19"/>
      <c r="D189" s="20"/>
      <c r="E189" s="21"/>
      <c r="F189" s="21"/>
      <c r="G189" s="22"/>
      <c r="H189" s="22"/>
      <c r="I189" s="22"/>
      <c r="J189" s="22"/>
      <c r="K189" s="22"/>
      <c r="AU189" s="23"/>
      <c r="AV189" s="1228"/>
      <c r="AW189" s="1228"/>
      <c r="AX189" s="23"/>
    </row>
    <row r="190" spans="1:50" s="18" customFormat="1" ht="12" x14ac:dyDescent="0.4">
      <c r="A190" s="18">
        <v>166</v>
      </c>
      <c r="B190" s="19"/>
      <c r="C190" s="19"/>
      <c r="D190" s="20"/>
      <c r="E190" s="21"/>
      <c r="F190" s="21"/>
      <c r="G190" s="22"/>
      <c r="H190" s="22"/>
      <c r="I190" s="22"/>
      <c r="J190" s="22"/>
      <c r="K190" s="22"/>
      <c r="AU190" s="23"/>
      <c r="AV190" s="1228"/>
      <c r="AW190" s="1228"/>
      <c r="AX190" s="23"/>
    </row>
    <row r="191" spans="1:50" s="18" customFormat="1" ht="12" x14ac:dyDescent="0.4">
      <c r="A191" s="18">
        <v>167</v>
      </c>
      <c r="B191" s="19"/>
      <c r="C191" s="19"/>
      <c r="D191" s="20"/>
      <c r="E191" s="21"/>
      <c r="F191" s="21"/>
      <c r="G191" s="22"/>
      <c r="H191" s="22"/>
      <c r="I191" s="22"/>
      <c r="J191" s="22"/>
      <c r="K191" s="22"/>
      <c r="AU191" s="23"/>
      <c r="AV191" s="1228"/>
      <c r="AW191" s="1228"/>
      <c r="AX191" s="23"/>
    </row>
    <row r="192" spans="1:50" s="18" customFormat="1" ht="12" x14ac:dyDescent="0.4">
      <c r="A192" s="18">
        <v>168</v>
      </c>
      <c r="B192" s="19"/>
      <c r="C192" s="19"/>
      <c r="D192" s="20"/>
      <c r="E192" s="21"/>
      <c r="F192" s="21"/>
      <c r="G192" s="22"/>
      <c r="H192" s="22"/>
      <c r="I192" s="22"/>
      <c r="J192" s="22"/>
      <c r="K192" s="22"/>
      <c r="AU192" s="23"/>
      <c r="AV192" s="1228"/>
      <c r="AW192" s="1228"/>
      <c r="AX192" s="23"/>
    </row>
    <row r="193" spans="1:50" s="18" customFormat="1" ht="12" x14ac:dyDescent="0.4">
      <c r="A193" s="18">
        <v>169</v>
      </c>
      <c r="B193" s="19"/>
      <c r="C193" s="19"/>
      <c r="D193" s="20"/>
      <c r="E193" s="21"/>
      <c r="F193" s="21"/>
      <c r="G193" s="22"/>
      <c r="H193" s="22"/>
      <c r="I193" s="22"/>
      <c r="J193" s="22"/>
      <c r="K193" s="22"/>
      <c r="AU193" s="23"/>
      <c r="AV193" s="1228"/>
      <c r="AW193" s="1228"/>
      <c r="AX193" s="23"/>
    </row>
    <row r="194" spans="1:50" s="18" customFormat="1" ht="12" x14ac:dyDescent="0.4">
      <c r="A194" s="18">
        <v>170</v>
      </c>
      <c r="B194" s="19"/>
      <c r="C194" s="19"/>
      <c r="D194" s="20"/>
      <c r="E194" s="21"/>
      <c r="F194" s="21"/>
      <c r="G194" s="22"/>
      <c r="H194" s="22"/>
      <c r="I194" s="22"/>
      <c r="J194" s="22"/>
      <c r="K194" s="22"/>
      <c r="AU194" s="23"/>
      <c r="AV194" s="1228"/>
      <c r="AW194" s="1228"/>
      <c r="AX194" s="23"/>
    </row>
    <row r="195" spans="1:50" s="18" customFormat="1" ht="12" x14ac:dyDescent="0.4">
      <c r="A195" s="18">
        <v>171</v>
      </c>
      <c r="B195" s="19"/>
      <c r="C195" s="19"/>
      <c r="D195" s="20"/>
      <c r="E195" s="21"/>
      <c r="F195" s="21"/>
      <c r="G195" s="22"/>
      <c r="H195" s="22"/>
      <c r="I195" s="22"/>
      <c r="J195" s="22"/>
      <c r="K195" s="22"/>
      <c r="AU195" s="23"/>
      <c r="AV195" s="1228"/>
      <c r="AW195" s="1228"/>
      <c r="AX195" s="23"/>
    </row>
    <row r="196" spans="1:50" s="18" customFormat="1" ht="12" x14ac:dyDescent="0.4">
      <c r="A196" s="18">
        <v>172</v>
      </c>
      <c r="B196" s="19"/>
      <c r="C196" s="19"/>
      <c r="D196" s="20"/>
      <c r="E196" s="21"/>
      <c r="F196" s="21"/>
      <c r="G196" s="22"/>
      <c r="H196" s="22"/>
      <c r="I196" s="22"/>
      <c r="J196" s="22"/>
      <c r="K196" s="22"/>
      <c r="AU196" s="23"/>
      <c r="AV196" s="1228"/>
      <c r="AW196" s="1228"/>
      <c r="AX196" s="23"/>
    </row>
    <row r="197" spans="1:50" s="18" customFormat="1" ht="12" x14ac:dyDescent="0.4">
      <c r="A197" s="18">
        <v>173</v>
      </c>
      <c r="B197" s="19"/>
      <c r="C197" s="19"/>
      <c r="D197" s="20"/>
      <c r="E197" s="21"/>
      <c r="F197" s="21"/>
      <c r="G197" s="22"/>
      <c r="H197" s="22"/>
      <c r="I197" s="22"/>
      <c r="J197" s="22"/>
      <c r="K197" s="22"/>
      <c r="AU197" s="23"/>
      <c r="AV197" s="1228"/>
      <c r="AW197" s="1228"/>
      <c r="AX197" s="23"/>
    </row>
    <row r="198" spans="1:50" s="18" customFormat="1" ht="12" x14ac:dyDescent="0.4">
      <c r="A198" s="18">
        <v>174</v>
      </c>
      <c r="B198" s="19"/>
      <c r="C198" s="19"/>
      <c r="D198" s="20"/>
      <c r="E198" s="21"/>
      <c r="F198" s="21"/>
      <c r="G198" s="22"/>
      <c r="H198" s="22"/>
      <c r="I198" s="22"/>
      <c r="J198" s="22"/>
      <c r="K198" s="22"/>
      <c r="AU198" s="23"/>
      <c r="AV198" s="1228"/>
      <c r="AW198" s="1228"/>
      <c r="AX198" s="23"/>
    </row>
    <row r="199" spans="1:50" s="18" customFormat="1" ht="12" x14ac:dyDescent="0.4">
      <c r="A199" s="18">
        <v>175</v>
      </c>
      <c r="B199" s="19"/>
      <c r="C199" s="19"/>
      <c r="D199" s="20"/>
      <c r="E199" s="21"/>
      <c r="F199" s="21"/>
      <c r="G199" s="22"/>
      <c r="H199" s="22"/>
      <c r="I199" s="22"/>
      <c r="J199" s="22"/>
      <c r="K199" s="22"/>
      <c r="AU199" s="23"/>
      <c r="AV199" s="1228"/>
      <c r="AW199" s="1228"/>
      <c r="AX199" s="23"/>
    </row>
    <row r="200" spans="1:50" s="18" customFormat="1" ht="12" x14ac:dyDescent="0.4">
      <c r="A200" s="18">
        <v>176</v>
      </c>
      <c r="B200" s="19"/>
      <c r="C200" s="19"/>
      <c r="D200" s="20"/>
      <c r="E200" s="21"/>
      <c r="F200" s="21"/>
      <c r="G200" s="22"/>
      <c r="H200" s="22"/>
      <c r="I200" s="22"/>
      <c r="J200" s="22"/>
      <c r="K200" s="22"/>
      <c r="AU200" s="23"/>
      <c r="AV200" s="1228"/>
      <c r="AW200" s="1228"/>
      <c r="AX200" s="23"/>
    </row>
    <row r="201" spans="1:50" s="18" customFormat="1" ht="12" x14ac:dyDescent="0.4">
      <c r="A201" s="18">
        <v>177</v>
      </c>
      <c r="B201" s="19"/>
      <c r="C201" s="19"/>
      <c r="D201" s="20"/>
      <c r="E201" s="21"/>
      <c r="F201" s="21"/>
      <c r="G201" s="22"/>
      <c r="H201" s="22"/>
      <c r="I201" s="22"/>
      <c r="J201" s="22"/>
      <c r="K201" s="22"/>
      <c r="AU201" s="23"/>
      <c r="AV201" s="1228"/>
      <c r="AW201" s="1228"/>
      <c r="AX201" s="23"/>
    </row>
    <row r="202" spans="1:50" s="18" customFormat="1" ht="12" x14ac:dyDescent="0.4">
      <c r="A202" s="18">
        <v>178</v>
      </c>
      <c r="B202" s="19"/>
      <c r="C202" s="19"/>
      <c r="D202" s="20"/>
      <c r="E202" s="21"/>
      <c r="F202" s="21"/>
      <c r="G202" s="22"/>
      <c r="H202" s="22"/>
      <c r="I202" s="22"/>
      <c r="J202" s="22"/>
      <c r="K202" s="22"/>
      <c r="AU202" s="23"/>
      <c r="AV202" s="1228"/>
      <c r="AW202" s="1228"/>
      <c r="AX202" s="23"/>
    </row>
    <row r="203" spans="1:50" s="18" customFormat="1" ht="12" x14ac:dyDescent="0.4">
      <c r="A203" s="18">
        <v>179</v>
      </c>
      <c r="B203" s="19"/>
      <c r="C203" s="19"/>
      <c r="D203" s="20"/>
      <c r="E203" s="21"/>
      <c r="F203" s="21"/>
      <c r="G203" s="22"/>
      <c r="H203" s="22"/>
      <c r="I203" s="22"/>
      <c r="J203" s="22"/>
      <c r="K203" s="22"/>
      <c r="AU203" s="23"/>
      <c r="AV203" s="1228"/>
      <c r="AW203" s="1228"/>
      <c r="AX203" s="23"/>
    </row>
    <row r="204" spans="1:50" s="18" customFormat="1" ht="12" x14ac:dyDescent="0.4">
      <c r="A204" s="18">
        <v>180</v>
      </c>
      <c r="B204" s="19"/>
      <c r="C204" s="19"/>
      <c r="D204" s="20"/>
      <c r="E204" s="21"/>
      <c r="F204" s="21"/>
      <c r="G204" s="22"/>
      <c r="H204" s="22"/>
      <c r="I204" s="22"/>
      <c r="J204" s="22"/>
      <c r="K204" s="22"/>
      <c r="AU204" s="23"/>
      <c r="AV204" s="1228"/>
      <c r="AW204" s="1228"/>
      <c r="AX204" s="23"/>
    </row>
    <row r="205" spans="1:50" s="18" customFormat="1" ht="12" x14ac:dyDescent="0.4">
      <c r="A205" s="18">
        <v>181</v>
      </c>
      <c r="B205" s="19"/>
      <c r="C205" s="19"/>
      <c r="D205" s="20"/>
      <c r="E205" s="21"/>
      <c r="F205" s="21"/>
      <c r="G205" s="22"/>
      <c r="H205" s="22"/>
      <c r="I205" s="22"/>
      <c r="J205" s="22"/>
      <c r="K205" s="22"/>
      <c r="AU205" s="23"/>
      <c r="AV205" s="1228"/>
      <c r="AW205" s="1228"/>
      <c r="AX205" s="23"/>
    </row>
    <row r="206" spans="1:50" s="18" customFormat="1" ht="12" x14ac:dyDescent="0.4">
      <c r="A206" s="18">
        <v>182</v>
      </c>
      <c r="B206" s="19"/>
      <c r="C206" s="19"/>
      <c r="D206" s="20"/>
      <c r="E206" s="21"/>
      <c r="F206" s="21"/>
      <c r="G206" s="22"/>
      <c r="H206" s="22"/>
      <c r="I206" s="22"/>
      <c r="J206" s="22"/>
      <c r="K206" s="22"/>
      <c r="AU206" s="23"/>
      <c r="AV206" s="1228"/>
      <c r="AW206" s="1228"/>
      <c r="AX206" s="23"/>
    </row>
    <row r="207" spans="1:50" s="18" customFormat="1" ht="12" x14ac:dyDescent="0.4">
      <c r="A207" s="18">
        <v>183</v>
      </c>
      <c r="B207" s="19"/>
      <c r="C207" s="19"/>
      <c r="D207" s="20"/>
      <c r="E207" s="21"/>
      <c r="F207" s="21"/>
      <c r="G207" s="22"/>
      <c r="H207" s="22"/>
      <c r="I207" s="22"/>
      <c r="J207" s="22"/>
      <c r="K207" s="22"/>
      <c r="AU207" s="23"/>
      <c r="AV207" s="1228"/>
      <c r="AW207" s="1228"/>
      <c r="AX207" s="23"/>
    </row>
    <row r="208" spans="1:50" s="18" customFormat="1" ht="12" x14ac:dyDescent="0.4">
      <c r="A208" s="18">
        <v>184</v>
      </c>
      <c r="B208" s="19"/>
      <c r="C208" s="19"/>
      <c r="D208" s="20"/>
      <c r="E208" s="21"/>
      <c r="F208" s="21"/>
      <c r="G208" s="22"/>
      <c r="H208" s="22"/>
      <c r="I208" s="22"/>
      <c r="J208" s="22"/>
      <c r="K208" s="22"/>
      <c r="AU208" s="23"/>
      <c r="AV208" s="1228"/>
      <c r="AW208" s="1228"/>
      <c r="AX208" s="23"/>
    </row>
    <row r="209" spans="1:50" s="18" customFormat="1" ht="12" x14ac:dyDescent="0.4">
      <c r="A209" s="18">
        <v>185</v>
      </c>
      <c r="B209" s="19"/>
      <c r="C209" s="19"/>
      <c r="D209" s="20"/>
      <c r="E209" s="21"/>
      <c r="F209" s="21"/>
      <c r="G209" s="22"/>
      <c r="H209" s="22"/>
      <c r="I209" s="22"/>
      <c r="J209" s="22"/>
      <c r="K209" s="22"/>
      <c r="AU209" s="23"/>
      <c r="AV209" s="1228"/>
      <c r="AW209" s="1228"/>
      <c r="AX209" s="23"/>
    </row>
    <row r="210" spans="1:50" s="18" customFormat="1" ht="12" x14ac:dyDescent="0.4">
      <c r="A210" s="18">
        <v>186</v>
      </c>
      <c r="B210" s="19"/>
      <c r="C210" s="19"/>
      <c r="D210" s="20"/>
      <c r="E210" s="21"/>
      <c r="F210" s="21"/>
      <c r="G210" s="22"/>
      <c r="H210" s="22"/>
      <c r="I210" s="22"/>
      <c r="J210" s="22"/>
      <c r="K210" s="22"/>
      <c r="AU210" s="23"/>
      <c r="AV210" s="1228"/>
      <c r="AW210" s="1228"/>
      <c r="AX210" s="23"/>
    </row>
    <row r="211" spans="1:50" s="18" customFormat="1" ht="12" x14ac:dyDescent="0.4">
      <c r="A211" s="18">
        <v>187</v>
      </c>
      <c r="B211" s="19"/>
      <c r="C211" s="19"/>
      <c r="D211" s="20"/>
      <c r="E211" s="21"/>
      <c r="F211" s="21"/>
      <c r="G211" s="22"/>
      <c r="H211" s="22"/>
      <c r="I211" s="22"/>
      <c r="J211" s="22"/>
      <c r="K211" s="22"/>
      <c r="AU211" s="23"/>
      <c r="AV211" s="1228"/>
      <c r="AW211" s="1228"/>
      <c r="AX211" s="23"/>
    </row>
    <row r="212" spans="1:50" s="18" customFormat="1" ht="12" x14ac:dyDescent="0.4">
      <c r="A212" s="18">
        <v>188</v>
      </c>
      <c r="B212" s="19"/>
      <c r="C212" s="19"/>
      <c r="D212" s="20"/>
      <c r="E212" s="21"/>
      <c r="F212" s="21"/>
      <c r="G212" s="22"/>
      <c r="H212" s="22"/>
      <c r="I212" s="22"/>
      <c r="J212" s="22"/>
      <c r="K212" s="22"/>
      <c r="AU212" s="23"/>
      <c r="AV212" s="1228"/>
      <c r="AW212" s="1228"/>
      <c r="AX212" s="23"/>
    </row>
    <row r="213" spans="1:50" s="18" customFormat="1" ht="12" x14ac:dyDescent="0.4">
      <c r="A213" s="18">
        <v>189</v>
      </c>
      <c r="B213" s="19"/>
      <c r="C213" s="19"/>
      <c r="D213" s="20"/>
      <c r="E213" s="21"/>
      <c r="F213" s="21"/>
      <c r="G213" s="22"/>
      <c r="H213" s="22"/>
      <c r="I213" s="22"/>
      <c r="J213" s="22"/>
      <c r="K213" s="22"/>
      <c r="AU213" s="23"/>
      <c r="AV213" s="1228"/>
      <c r="AW213" s="1228"/>
      <c r="AX213" s="23"/>
    </row>
    <row r="214" spans="1:50" s="18" customFormat="1" ht="12" x14ac:dyDescent="0.4">
      <c r="A214" s="18">
        <v>190</v>
      </c>
      <c r="B214" s="19"/>
      <c r="C214" s="19"/>
      <c r="D214" s="20"/>
      <c r="E214" s="21"/>
      <c r="F214" s="21"/>
      <c r="G214" s="22"/>
      <c r="H214" s="22"/>
      <c r="I214" s="22"/>
      <c r="J214" s="22"/>
      <c r="K214" s="22"/>
      <c r="AU214" s="23"/>
      <c r="AV214" s="1228"/>
      <c r="AW214" s="1228"/>
      <c r="AX214" s="23"/>
    </row>
    <row r="215" spans="1:50" s="18" customFormat="1" ht="12" x14ac:dyDescent="0.4">
      <c r="A215" s="18">
        <v>191</v>
      </c>
      <c r="B215" s="19"/>
      <c r="C215" s="19"/>
      <c r="D215" s="20"/>
      <c r="E215" s="21"/>
      <c r="F215" s="21"/>
      <c r="G215" s="22"/>
      <c r="H215" s="22"/>
      <c r="I215" s="22"/>
      <c r="J215" s="22"/>
      <c r="K215" s="22"/>
      <c r="AU215" s="23"/>
      <c r="AV215" s="1228"/>
      <c r="AW215" s="1228"/>
      <c r="AX215" s="23"/>
    </row>
    <row r="216" spans="1:50" s="18" customFormat="1" ht="12" x14ac:dyDescent="0.4">
      <c r="A216" s="18">
        <v>192</v>
      </c>
      <c r="B216" s="19"/>
      <c r="C216" s="19"/>
      <c r="D216" s="20"/>
      <c r="E216" s="21"/>
      <c r="F216" s="21"/>
      <c r="G216" s="22"/>
      <c r="H216" s="22"/>
      <c r="I216" s="22"/>
      <c r="J216" s="22"/>
      <c r="K216" s="22"/>
      <c r="AU216" s="23"/>
      <c r="AV216" s="1228"/>
      <c r="AW216" s="1228"/>
      <c r="AX216" s="23"/>
    </row>
    <row r="217" spans="1:50" s="18" customFormat="1" ht="12" x14ac:dyDescent="0.4">
      <c r="A217" s="18">
        <v>193</v>
      </c>
      <c r="B217" s="19"/>
      <c r="C217" s="19"/>
      <c r="D217" s="20"/>
      <c r="E217" s="21"/>
      <c r="F217" s="21"/>
      <c r="G217" s="22"/>
      <c r="H217" s="22"/>
      <c r="I217" s="22"/>
      <c r="J217" s="22"/>
      <c r="K217" s="22"/>
      <c r="AU217" s="23"/>
      <c r="AV217" s="1228"/>
      <c r="AW217" s="1228"/>
      <c r="AX217" s="23"/>
    </row>
    <row r="218" spans="1:50" s="18" customFormat="1" ht="12" x14ac:dyDescent="0.4">
      <c r="A218" s="18">
        <v>194</v>
      </c>
      <c r="B218" s="19"/>
      <c r="C218" s="19"/>
      <c r="D218" s="20"/>
      <c r="E218" s="21"/>
      <c r="F218" s="21"/>
      <c r="G218" s="22"/>
      <c r="H218" s="22"/>
      <c r="I218" s="22"/>
      <c r="J218" s="22"/>
      <c r="K218" s="22"/>
      <c r="AU218" s="23"/>
      <c r="AV218" s="1228"/>
      <c r="AW218" s="1228"/>
      <c r="AX218" s="23"/>
    </row>
    <row r="219" spans="1:50" s="18" customFormat="1" ht="12" x14ac:dyDescent="0.4">
      <c r="A219" s="18">
        <v>195</v>
      </c>
      <c r="B219" s="19"/>
      <c r="C219" s="19"/>
      <c r="D219" s="20"/>
      <c r="E219" s="21"/>
      <c r="F219" s="21"/>
      <c r="G219" s="22"/>
      <c r="H219" s="22"/>
      <c r="I219" s="22"/>
      <c r="J219" s="22"/>
      <c r="K219" s="22"/>
      <c r="AU219" s="23"/>
      <c r="AV219" s="1228"/>
      <c r="AW219" s="1228"/>
      <c r="AX219" s="23"/>
    </row>
    <row r="220" spans="1:50" s="18" customFormat="1" ht="12" x14ac:dyDescent="0.4">
      <c r="A220" s="18">
        <v>196</v>
      </c>
      <c r="B220" s="19"/>
      <c r="C220" s="19"/>
      <c r="D220" s="20"/>
      <c r="E220" s="21"/>
      <c r="F220" s="21"/>
      <c r="G220" s="22"/>
      <c r="H220" s="22"/>
      <c r="I220" s="22"/>
      <c r="J220" s="22"/>
      <c r="K220" s="22"/>
      <c r="AU220" s="23"/>
      <c r="AV220" s="1228"/>
      <c r="AW220" s="1228"/>
      <c r="AX220" s="23"/>
    </row>
    <row r="221" spans="1:50" s="18" customFormat="1" ht="12" x14ac:dyDescent="0.4">
      <c r="A221" s="18">
        <v>197</v>
      </c>
      <c r="B221" s="19"/>
      <c r="C221" s="19"/>
      <c r="D221" s="20"/>
      <c r="E221" s="21"/>
      <c r="F221" s="21"/>
      <c r="G221" s="22"/>
      <c r="H221" s="22"/>
      <c r="I221" s="22"/>
      <c r="J221" s="22"/>
      <c r="K221" s="22"/>
      <c r="AU221" s="23"/>
      <c r="AV221" s="1228"/>
      <c r="AW221" s="1228"/>
      <c r="AX221" s="23"/>
    </row>
    <row r="222" spans="1:50" s="18" customFormat="1" ht="12" x14ac:dyDescent="0.4">
      <c r="A222" s="18">
        <v>198</v>
      </c>
      <c r="B222" s="19"/>
      <c r="C222" s="19"/>
      <c r="D222" s="20"/>
      <c r="E222" s="21"/>
      <c r="F222" s="21"/>
      <c r="G222" s="22"/>
      <c r="H222" s="22"/>
      <c r="I222" s="22"/>
      <c r="J222" s="22"/>
      <c r="K222" s="22"/>
      <c r="AU222" s="23"/>
      <c r="AV222" s="1228"/>
      <c r="AW222" s="1228"/>
      <c r="AX222" s="23"/>
    </row>
    <row r="223" spans="1:50" s="18" customFormat="1" ht="12" x14ac:dyDescent="0.4">
      <c r="A223" s="18">
        <v>199</v>
      </c>
      <c r="B223" s="19"/>
      <c r="C223" s="19"/>
      <c r="D223" s="20"/>
      <c r="E223" s="21"/>
      <c r="F223" s="21"/>
      <c r="G223" s="22"/>
      <c r="H223" s="22"/>
      <c r="I223" s="22"/>
      <c r="J223" s="22"/>
      <c r="K223" s="22"/>
      <c r="AU223" s="23"/>
      <c r="AV223" s="1228"/>
      <c r="AW223" s="1228"/>
      <c r="AX223" s="23"/>
    </row>
    <row r="224" spans="1:50" s="18" customFormat="1" ht="12" x14ac:dyDescent="0.4">
      <c r="A224" s="18">
        <v>200</v>
      </c>
      <c r="B224" s="19"/>
      <c r="C224" s="19"/>
      <c r="D224" s="20"/>
      <c r="E224" s="21"/>
      <c r="F224" s="21"/>
      <c r="G224" s="22"/>
      <c r="H224" s="22"/>
      <c r="I224" s="22"/>
      <c r="J224" s="22"/>
      <c r="K224" s="22"/>
      <c r="AU224" s="23"/>
      <c r="AV224" s="1228"/>
      <c r="AW224" s="1228"/>
      <c r="AX224" s="23"/>
    </row>
    <row r="225" spans="1:50" s="18" customFormat="1" ht="12" x14ac:dyDescent="0.4">
      <c r="A225" s="18">
        <v>201</v>
      </c>
      <c r="B225" s="19"/>
      <c r="C225" s="19"/>
      <c r="D225" s="20"/>
      <c r="E225" s="21"/>
      <c r="F225" s="21"/>
      <c r="G225" s="22"/>
      <c r="H225" s="22"/>
      <c r="I225" s="22"/>
      <c r="J225" s="22"/>
      <c r="K225" s="22"/>
      <c r="AU225" s="23"/>
      <c r="AV225" s="1228"/>
      <c r="AW225" s="1228"/>
      <c r="AX225" s="23"/>
    </row>
    <row r="226" spans="1:50" s="18" customFormat="1" ht="12" x14ac:dyDescent="0.4">
      <c r="A226" s="18">
        <v>202</v>
      </c>
      <c r="B226" s="19"/>
      <c r="C226" s="19"/>
      <c r="D226" s="20"/>
      <c r="E226" s="21"/>
      <c r="F226" s="21"/>
      <c r="G226" s="22"/>
      <c r="H226" s="22"/>
      <c r="I226" s="22"/>
      <c r="J226" s="22"/>
      <c r="K226" s="22"/>
      <c r="AU226" s="23"/>
      <c r="AV226" s="1228"/>
      <c r="AW226" s="1228"/>
      <c r="AX226" s="23"/>
    </row>
    <row r="227" spans="1:50" s="18" customFormat="1" ht="12" x14ac:dyDescent="0.4">
      <c r="A227" s="18">
        <v>203</v>
      </c>
      <c r="B227" s="19"/>
      <c r="C227" s="19"/>
      <c r="D227" s="20"/>
      <c r="E227" s="21"/>
      <c r="F227" s="21"/>
      <c r="G227" s="22"/>
      <c r="H227" s="22"/>
      <c r="I227" s="22"/>
      <c r="J227" s="22"/>
      <c r="K227" s="22"/>
      <c r="AU227" s="23"/>
      <c r="AV227" s="1228"/>
      <c r="AW227" s="1228"/>
      <c r="AX227" s="23"/>
    </row>
    <row r="228" spans="1:50" s="18" customFormat="1" ht="12" x14ac:dyDescent="0.4">
      <c r="A228" s="18">
        <v>204</v>
      </c>
      <c r="B228" s="19"/>
      <c r="C228" s="19"/>
      <c r="D228" s="20"/>
      <c r="E228" s="21"/>
      <c r="F228" s="21"/>
      <c r="G228" s="22"/>
      <c r="H228" s="22"/>
      <c r="I228" s="22"/>
      <c r="J228" s="22"/>
      <c r="K228" s="22"/>
      <c r="AU228" s="23"/>
      <c r="AV228" s="1228"/>
      <c r="AW228" s="1228"/>
      <c r="AX228" s="23"/>
    </row>
    <row r="229" spans="1:50" s="18" customFormat="1" ht="12" x14ac:dyDescent="0.4">
      <c r="A229" s="18">
        <v>205</v>
      </c>
      <c r="B229" s="19"/>
      <c r="C229" s="19"/>
      <c r="D229" s="20"/>
      <c r="E229" s="21"/>
      <c r="F229" s="21"/>
      <c r="G229" s="22"/>
      <c r="H229" s="22"/>
      <c r="I229" s="22"/>
      <c r="J229" s="22"/>
      <c r="K229" s="22"/>
      <c r="AU229" s="23"/>
      <c r="AV229" s="1228"/>
      <c r="AW229" s="1228"/>
      <c r="AX229" s="23"/>
    </row>
    <row r="230" spans="1:50" s="18" customFormat="1" ht="12" x14ac:dyDescent="0.4">
      <c r="A230" s="18">
        <v>206</v>
      </c>
      <c r="B230" s="19"/>
      <c r="C230" s="19"/>
      <c r="D230" s="20"/>
      <c r="E230" s="21"/>
      <c r="F230" s="21"/>
      <c r="G230" s="22"/>
      <c r="H230" s="22"/>
      <c r="I230" s="22"/>
      <c r="J230" s="22"/>
      <c r="K230" s="22"/>
      <c r="AU230" s="23"/>
      <c r="AV230" s="1228"/>
      <c r="AW230" s="1228"/>
      <c r="AX230" s="23"/>
    </row>
    <row r="231" spans="1:50" s="18" customFormat="1" ht="12" x14ac:dyDescent="0.4">
      <c r="A231" s="18">
        <v>207</v>
      </c>
      <c r="B231" s="19"/>
      <c r="C231" s="19"/>
      <c r="D231" s="20"/>
      <c r="E231" s="21"/>
      <c r="F231" s="21"/>
      <c r="G231" s="22"/>
      <c r="H231" s="22"/>
      <c r="I231" s="22"/>
      <c r="J231" s="22"/>
      <c r="K231" s="22"/>
      <c r="AU231" s="23"/>
      <c r="AV231" s="1228"/>
      <c r="AW231" s="1228"/>
      <c r="AX231" s="23"/>
    </row>
    <row r="232" spans="1:50" s="18" customFormat="1" ht="12" x14ac:dyDescent="0.4">
      <c r="A232" s="18">
        <v>208</v>
      </c>
      <c r="B232" s="19"/>
      <c r="C232" s="19"/>
      <c r="D232" s="20"/>
      <c r="E232" s="21"/>
      <c r="F232" s="21"/>
      <c r="G232" s="22"/>
      <c r="H232" s="22"/>
      <c r="I232" s="22"/>
      <c r="J232" s="22"/>
      <c r="K232" s="22"/>
      <c r="AU232" s="23"/>
      <c r="AV232" s="1228"/>
      <c r="AW232" s="1228"/>
      <c r="AX232" s="23"/>
    </row>
    <row r="233" spans="1:50" s="18" customFormat="1" ht="12" x14ac:dyDescent="0.4">
      <c r="A233" s="18">
        <v>209</v>
      </c>
      <c r="B233" s="19"/>
      <c r="C233" s="19"/>
      <c r="D233" s="20"/>
      <c r="E233" s="21"/>
      <c r="F233" s="21"/>
      <c r="G233" s="22"/>
      <c r="H233" s="22"/>
      <c r="I233" s="22"/>
      <c r="J233" s="22"/>
      <c r="K233" s="22"/>
      <c r="AU233" s="23"/>
      <c r="AV233" s="1228"/>
      <c r="AW233" s="1228"/>
      <c r="AX233" s="23"/>
    </row>
    <row r="234" spans="1:50" s="18" customFormat="1" ht="12" x14ac:dyDescent="0.4">
      <c r="A234" s="18">
        <v>210</v>
      </c>
      <c r="B234" s="19"/>
      <c r="C234" s="19"/>
      <c r="D234" s="20"/>
      <c r="E234" s="21"/>
      <c r="F234" s="21"/>
      <c r="G234" s="22"/>
      <c r="H234" s="22"/>
      <c r="I234" s="22"/>
      <c r="J234" s="22"/>
      <c r="K234" s="22"/>
      <c r="AU234" s="23"/>
      <c r="AV234" s="1228"/>
      <c r="AW234" s="1228"/>
      <c r="AX234" s="23"/>
    </row>
    <row r="235" spans="1:50" s="18" customFormat="1" ht="12" x14ac:dyDescent="0.4">
      <c r="A235" s="18">
        <v>211</v>
      </c>
      <c r="B235" s="19"/>
      <c r="C235" s="19"/>
      <c r="D235" s="20"/>
      <c r="E235" s="21"/>
      <c r="F235" s="21"/>
      <c r="G235" s="22"/>
      <c r="H235" s="22"/>
      <c r="I235" s="22"/>
      <c r="J235" s="22"/>
      <c r="K235" s="22"/>
      <c r="AU235" s="23"/>
      <c r="AV235" s="1228"/>
      <c r="AW235" s="1228"/>
      <c r="AX235" s="23"/>
    </row>
    <row r="236" spans="1:50" s="18" customFormat="1" ht="12" x14ac:dyDescent="0.4">
      <c r="A236" s="18">
        <v>212</v>
      </c>
      <c r="B236" s="19"/>
      <c r="C236" s="19"/>
      <c r="D236" s="20"/>
      <c r="E236" s="21"/>
      <c r="F236" s="21"/>
      <c r="G236" s="22"/>
      <c r="H236" s="22"/>
      <c r="I236" s="22"/>
      <c r="J236" s="22"/>
      <c r="K236" s="22"/>
      <c r="AU236" s="23"/>
      <c r="AV236" s="1228"/>
      <c r="AW236" s="1228"/>
      <c r="AX236" s="23"/>
    </row>
    <row r="237" spans="1:50" s="18" customFormat="1" ht="12" x14ac:dyDescent="0.4">
      <c r="A237" s="18">
        <v>213</v>
      </c>
      <c r="B237" s="19"/>
      <c r="C237" s="19"/>
      <c r="D237" s="20"/>
      <c r="E237" s="21"/>
      <c r="F237" s="21"/>
      <c r="G237" s="22"/>
      <c r="H237" s="22"/>
      <c r="I237" s="22"/>
      <c r="J237" s="22"/>
      <c r="K237" s="22"/>
      <c r="AU237" s="23"/>
      <c r="AV237" s="1228"/>
      <c r="AW237" s="1228"/>
      <c r="AX237" s="23"/>
    </row>
    <row r="238" spans="1:50" s="18" customFormat="1" ht="12" x14ac:dyDescent="0.4">
      <c r="A238" s="18">
        <v>214</v>
      </c>
      <c r="B238" s="19"/>
      <c r="C238" s="19"/>
      <c r="D238" s="20"/>
      <c r="E238" s="21"/>
      <c r="F238" s="21"/>
      <c r="G238" s="22"/>
      <c r="H238" s="22"/>
      <c r="I238" s="22"/>
      <c r="J238" s="22"/>
      <c r="K238" s="22"/>
      <c r="AU238" s="23"/>
      <c r="AV238" s="1228"/>
      <c r="AW238" s="1228"/>
      <c r="AX238" s="23"/>
    </row>
    <row r="239" spans="1:50" s="18" customFormat="1" ht="12" x14ac:dyDescent="0.4">
      <c r="A239" s="18">
        <v>215</v>
      </c>
      <c r="B239" s="19"/>
      <c r="C239" s="19"/>
      <c r="D239" s="20"/>
      <c r="E239" s="21"/>
      <c r="F239" s="21"/>
      <c r="G239" s="22"/>
      <c r="H239" s="22"/>
      <c r="I239" s="22"/>
      <c r="J239" s="22"/>
      <c r="K239" s="22"/>
      <c r="AU239" s="23"/>
      <c r="AV239" s="1228"/>
      <c r="AW239" s="1228"/>
      <c r="AX239" s="23"/>
    </row>
    <row r="240" spans="1:50" s="18" customFormat="1" ht="12" x14ac:dyDescent="0.4">
      <c r="A240" s="18">
        <v>216</v>
      </c>
      <c r="B240" s="19"/>
      <c r="C240" s="19"/>
      <c r="D240" s="20"/>
      <c r="E240" s="21"/>
      <c r="F240" s="21"/>
      <c r="G240" s="22"/>
      <c r="H240" s="22"/>
      <c r="I240" s="22"/>
      <c r="J240" s="22"/>
      <c r="K240" s="22"/>
      <c r="AU240" s="23"/>
      <c r="AV240" s="1228"/>
      <c r="AW240" s="1228"/>
      <c r="AX240" s="23"/>
    </row>
    <row r="241" spans="1:50" s="18" customFormat="1" ht="12" x14ac:dyDescent="0.4">
      <c r="A241" s="18">
        <v>217</v>
      </c>
      <c r="B241" s="19"/>
      <c r="C241" s="19"/>
      <c r="D241" s="20"/>
      <c r="E241" s="21"/>
      <c r="F241" s="21"/>
      <c r="G241" s="22"/>
      <c r="H241" s="22"/>
      <c r="I241" s="22"/>
      <c r="J241" s="22"/>
      <c r="K241" s="22"/>
      <c r="AU241" s="23"/>
      <c r="AV241" s="1228"/>
      <c r="AW241" s="1228"/>
      <c r="AX241" s="23"/>
    </row>
    <row r="242" spans="1:50" s="18" customFormat="1" ht="12" x14ac:dyDescent="0.4">
      <c r="A242" s="18">
        <v>218</v>
      </c>
      <c r="B242" s="19"/>
      <c r="C242" s="19"/>
      <c r="D242" s="20"/>
      <c r="E242" s="21"/>
      <c r="F242" s="21"/>
      <c r="G242" s="22"/>
      <c r="H242" s="22"/>
      <c r="I242" s="22"/>
      <c r="J242" s="22"/>
      <c r="K242" s="22"/>
      <c r="AU242" s="23"/>
      <c r="AV242" s="1228"/>
      <c r="AW242" s="1228"/>
      <c r="AX242" s="23"/>
    </row>
    <row r="243" spans="1:50" s="18" customFormat="1" ht="12" x14ac:dyDescent="0.4">
      <c r="A243" s="18">
        <v>219</v>
      </c>
      <c r="B243" s="19"/>
      <c r="C243" s="19"/>
      <c r="D243" s="20"/>
      <c r="E243" s="21"/>
      <c r="F243" s="21"/>
      <c r="G243" s="22"/>
      <c r="H243" s="22"/>
      <c r="I243" s="22"/>
      <c r="J243" s="22"/>
      <c r="K243" s="22"/>
      <c r="AU243" s="23"/>
      <c r="AV243" s="1228"/>
      <c r="AW243" s="1228"/>
      <c r="AX243" s="23"/>
    </row>
    <row r="244" spans="1:50" s="18" customFormat="1" ht="12" x14ac:dyDescent="0.4">
      <c r="A244" s="18">
        <v>220</v>
      </c>
      <c r="B244" s="19"/>
      <c r="C244" s="19"/>
      <c r="D244" s="20"/>
      <c r="E244" s="21"/>
      <c r="F244" s="21"/>
      <c r="G244" s="22"/>
      <c r="H244" s="22"/>
      <c r="I244" s="22"/>
      <c r="J244" s="22"/>
      <c r="K244" s="22"/>
      <c r="AU244" s="23"/>
      <c r="AV244" s="1228"/>
      <c r="AW244" s="1228"/>
      <c r="AX244" s="23"/>
    </row>
    <row r="245" spans="1:50" s="18" customFormat="1" ht="12" x14ac:dyDescent="0.4">
      <c r="A245" s="18">
        <v>221</v>
      </c>
      <c r="B245" s="19"/>
      <c r="C245" s="19"/>
      <c r="D245" s="20"/>
      <c r="E245" s="21"/>
      <c r="F245" s="21"/>
      <c r="G245" s="22"/>
      <c r="H245" s="22"/>
      <c r="I245" s="22"/>
      <c r="J245" s="22"/>
      <c r="K245" s="22"/>
      <c r="AU245" s="23"/>
      <c r="AV245" s="1228"/>
      <c r="AW245" s="1228"/>
      <c r="AX245" s="23"/>
    </row>
    <row r="246" spans="1:50" s="18" customFormat="1" ht="12" x14ac:dyDescent="0.4">
      <c r="A246" s="18">
        <v>222</v>
      </c>
      <c r="B246" s="19"/>
      <c r="C246" s="19"/>
      <c r="D246" s="20"/>
      <c r="E246" s="21"/>
      <c r="F246" s="21"/>
      <c r="G246" s="22"/>
      <c r="H246" s="22"/>
      <c r="I246" s="22"/>
      <c r="J246" s="22"/>
      <c r="K246" s="22"/>
      <c r="AU246" s="23"/>
      <c r="AV246" s="1228"/>
      <c r="AW246" s="1228"/>
      <c r="AX246" s="23"/>
    </row>
    <row r="247" spans="1:50" s="18" customFormat="1" ht="12" x14ac:dyDescent="0.4">
      <c r="A247" s="18">
        <v>223</v>
      </c>
      <c r="B247" s="19"/>
      <c r="C247" s="19"/>
      <c r="D247" s="20"/>
      <c r="E247" s="21"/>
      <c r="F247" s="21"/>
      <c r="G247" s="22"/>
      <c r="H247" s="22"/>
      <c r="I247" s="22"/>
      <c r="J247" s="22"/>
      <c r="K247" s="22"/>
      <c r="AU247" s="23"/>
      <c r="AV247" s="1228"/>
      <c r="AW247" s="1228"/>
      <c r="AX247" s="23"/>
    </row>
    <row r="248" spans="1:50" s="18" customFormat="1" ht="12" x14ac:dyDescent="0.4">
      <c r="A248" s="18">
        <v>224</v>
      </c>
      <c r="B248" s="19"/>
      <c r="C248" s="19"/>
      <c r="D248" s="20"/>
      <c r="E248" s="21"/>
      <c r="F248" s="21"/>
      <c r="G248" s="22"/>
      <c r="H248" s="22"/>
      <c r="I248" s="22"/>
      <c r="J248" s="22"/>
      <c r="K248" s="22"/>
      <c r="AU248" s="23"/>
      <c r="AV248" s="1228"/>
      <c r="AW248" s="1228"/>
      <c r="AX248" s="23"/>
    </row>
    <row r="249" spans="1:50" s="18" customFormat="1" ht="12" x14ac:dyDescent="0.4">
      <c r="A249" s="18">
        <v>225</v>
      </c>
      <c r="B249" s="19"/>
      <c r="C249" s="19"/>
      <c r="D249" s="20"/>
      <c r="E249" s="21"/>
      <c r="F249" s="21"/>
      <c r="G249" s="22"/>
      <c r="H249" s="22"/>
      <c r="I249" s="22"/>
      <c r="J249" s="22"/>
      <c r="K249" s="22"/>
      <c r="AU249" s="23"/>
      <c r="AV249" s="1228"/>
      <c r="AW249" s="1228"/>
      <c r="AX249" s="23"/>
    </row>
    <row r="250" spans="1:50" s="18" customFormat="1" ht="12" x14ac:dyDescent="0.4">
      <c r="A250" s="18">
        <v>226</v>
      </c>
      <c r="B250" s="19"/>
      <c r="C250" s="19"/>
      <c r="D250" s="20"/>
      <c r="E250" s="21"/>
      <c r="F250" s="21"/>
      <c r="G250" s="22"/>
      <c r="H250" s="22"/>
      <c r="I250" s="22"/>
      <c r="J250" s="22"/>
      <c r="K250" s="22"/>
      <c r="AU250" s="23"/>
      <c r="AV250" s="1228"/>
      <c r="AW250" s="1228"/>
      <c r="AX250" s="23"/>
    </row>
    <row r="251" spans="1:50" s="18" customFormat="1" ht="12" x14ac:dyDescent="0.4">
      <c r="A251" s="18">
        <v>227</v>
      </c>
      <c r="B251" s="19"/>
      <c r="C251" s="19"/>
      <c r="D251" s="20"/>
      <c r="E251" s="21"/>
      <c r="F251" s="21"/>
      <c r="G251" s="22"/>
      <c r="H251" s="22"/>
      <c r="I251" s="22"/>
      <c r="J251" s="22"/>
      <c r="K251" s="22"/>
      <c r="AU251" s="23"/>
      <c r="AV251" s="1228"/>
      <c r="AW251" s="1228"/>
      <c r="AX251" s="23"/>
    </row>
    <row r="252" spans="1:50" s="18" customFormat="1" ht="12" x14ac:dyDescent="0.4">
      <c r="A252" s="18">
        <v>228</v>
      </c>
      <c r="B252" s="19"/>
      <c r="C252" s="19"/>
      <c r="D252" s="20"/>
      <c r="E252" s="21"/>
      <c r="F252" s="21"/>
      <c r="G252" s="22"/>
      <c r="H252" s="22"/>
      <c r="I252" s="22"/>
      <c r="J252" s="22"/>
      <c r="K252" s="22"/>
      <c r="AU252" s="23"/>
      <c r="AV252" s="1228"/>
      <c r="AW252" s="1228"/>
      <c r="AX252" s="23"/>
    </row>
    <row r="253" spans="1:50" s="18" customFormat="1" ht="12" x14ac:dyDescent="0.4">
      <c r="A253" s="18">
        <v>229</v>
      </c>
      <c r="B253" s="19"/>
      <c r="C253" s="19"/>
      <c r="D253" s="20"/>
      <c r="E253" s="21"/>
      <c r="F253" s="21"/>
      <c r="G253" s="22"/>
      <c r="H253" s="22"/>
      <c r="I253" s="22"/>
      <c r="J253" s="22"/>
      <c r="K253" s="22"/>
      <c r="AU253" s="23"/>
      <c r="AV253" s="1228"/>
      <c r="AW253" s="1228"/>
      <c r="AX253" s="23"/>
    </row>
    <row r="254" spans="1:50" s="18" customFormat="1" ht="12" x14ac:dyDescent="0.4">
      <c r="A254" s="18">
        <v>230</v>
      </c>
      <c r="B254" s="19"/>
      <c r="C254" s="19"/>
      <c r="D254" s="20"/>
      <c r="E254" s="21"/>
      <c r="F254" s="21"/>
      <c r="G254" s="22"/>
      <c r="H254" s="22"/>
      <c r="I254" s="22"/>
      <c r="J254" s="22"/>
      <c r="K254" s="22"/>
      <c r="AU254" s="23"/>
      <c r="AV254" s="1228"/>
      <c r="AW254" s="1228"/>
      <c r="AX254" s="23"/>
    </row>
    <row r="255" spans="1:50" s="18" customFormat="1" ht="12" x14ac:dyDescent="0.4">
      <c r="A255" s="18">
        <v>231</v>
      </c>
      <c r="B255" s="19"/>
      <c r="C255" s="19"/>
      <c r="D255" s="20"/>
      <c r="E255" s="21"/>
      <c r="F255" s="21"/>
      <c r="G255" s="22"/>
      <c r="H255" s="22"/>
      <c r="I255" s="22"/>
      <c r="J255" s="22"/>
      <c r="K255" s="22"/>
      <c r="AU255" s="23"/>
      <c r="AV255" s="1228"/>
      <c r="AW255" s="1228"/>
      <c r="AX255" s="23"/>
    </row>
    <row r="256" spans="1:50" s="18" customFormat="1" ht="12" x14ac:dyDescent="0.4">
      <c r="A256" s="18">
        <v>232</v>
      </c>
      <c r="B256" s="19"/>
      <c r="C256" s="19"/>
      <c r="D256" s="20"/>
      <c r="E256" s="21"/>
      <c r="F256" s="21"/>
      <c r="G256" s="22"/>
      <c r="H256" s="22"/>
      <c r="I256" s="22"/>
      <c r="J256" s="22"/>
      <c r="K256" s="22"/>
      <c r="AU256" s="23"/>
      <c r="AV256" s="1228"/>
      <c r="AW256" s="1228"/>
      <c r="AX256" s="23"/>
    </row>
    <row r="257" spans="1:50" s="18" customFormat="1" ht="12" x14ac:dyDescent="0.4">
      <c r="A257" s="18">
        <v>233</v>
      </c>
      <c r="B257" s="19"/>
      <c r="C257" s="19"/>
      <c r="D257" s="20"/>
      <c r="E257" s="21"/>
      <c r="F257" s="21"/>
      <c r="G257" s="22"/>
      <c r="H257" s="22"/>
      <c r="I257" s="22"/>
      <c r="J257" s="22"/>
      <c r="K257" s="22"/>
      <c r="AU257" s="23"/>
      <c r="AV257" s="1228"/>
      <c r="AW257" s="1228"/>
      <c r="AX257" s="23"/>
    </row>
    <row r="258" spans="1:50" s="18" customFormat="1" ht="12" x14ac:dyDescent="0.4">
      <c r="A258" s="18">
        <v>234</v>
      </c>
      <c r="B258" s="19"/>
      <c r="C258" s="19"/>
      <c r="D258" s="20"/>
      <c r="E258" s="21"/>
      <c r="F258" s="21"/>
      <c r="G258" s="22"/>
      <c r="H258" s="22"/>
      <c r="I258" s="22"/>
      <c r="J258" s="22"/>
      <c r="K258" s="22"/>
      <c r="AU258" s="23"/>
      <c r="AV258" s="1228"/>
      <c r="AW258" s="1228"/>
      <c r="AX258" s="23"/>
    </row>
    <row r="259" spans="1:50" s="18" customFormat="1" ht="12" x14ac:dyDescent="0.4">
      <c r="A259" s="18">
        <v>235</v>
      </c>
      <c r="B259" s="19"/>
      <c r="C259" s="19"/>
      <c r="D259" s="20"/>
      <c r="E259" s="21"/>
      <c r="F259" s="21"/>
      <c r="G259" s="22"/>
      <c r="H259" s="22"/>
      <c r="I259" s="22"/>
      <c r="J259" s="22"/>
      <c r="K259" s="22"/>
      <c r="AU259" s="23"/>
      <c r="AV259" s="1228"/>
      <c r="AW259" s="1228"/>
      <c r="AX259" s="23"/>
    </row>
    <row r="260" spans="1:50" s="18" customFormat="1" ht="12" x14ac:dyDescent="0.4">
      <c r="A260" s="18">
        <v>236</v>
      </c>
      <c r="B260" s="19"/>
      <c r="C260" s="19"/>
      <c r="D260" s="20"/>
      <c r="E260" s="21"/>
      <c r="F260" s="21"/>
      <c r="G260" s="22"/>
      <c r="H260" s="22"/>
      <c r="I260" s="22"/>
      <c r="J260" s="22"/>
      <c r="K260" s="22"/>
      <c r="AU260" s="23"/>
      <c r="AV260" s="1228"/>
      <c r="AW260" s="1228"/>
      <c r="AX260" s="23"/>
    </row>
    <row r="261" spans="1:50" s="18" customFormat="1" ht="12" x14ac:dyDescent="0.4">
      <c r="A261" s="18">
        <v>237</v>
      </c>
      <c r="B261" s="19"/>
      <c r="C261" s="19"/>
      <c r="D261" s="20"/>
      <c r="E261" s="21"/>
      <c r="F261" s="21"/>
      <c r="G261" s="22"/>
      <c r="H261" s="22"/>
      <c r="I261" s="22"/>
      <c r="J261" s="22"/>
      <c r="K261" s="22"/>
      <c r="AU261" s="23"/>
      <c r="AV261" s="1228"/>
      <c r="AW261" s="1228"/>
      <c r="AX261" s="23"/>
    </row>
    <row r="262" spans="1:50" s="18" customFormat="1" ht="12" x14ac:dyDescent="0.4">
      <c r="A262" s="18">
        <v>238</v>
      </c>
      <c r="B262" s="19"/>
      <c r="C262" s="19"/>
      <c r="D262" s="20"/>
      <c r="E262" s="21"/>
      <c r="F262" s="21"/>
      <c r="G262" s="22"/>
      <c r="H262" s="22"/>
      <c r="I262" s="22"/>
      <c r="J262" s="22"/>
      <c r="K262" s="22"/>
      <c r="AU262" s="23"/>
      <c r="AV262" s="1228"/>
      <c r="AW262" s="1228"/>
      <c r="AX262" s="23"/>
    </row>
    <row r="263" spans="1:50" s="18" customFormat="1" ht="12" x14ac:dyDescent="0.4">
      <c r="A263" s="18">
        <v>239</v>
      </c>
      <c r="B263" s="19"/>
      <c r="C263" s="19"/>
      <c r="D263" s="20"/>
      <c r="E263" s="21"/>
      <c r="F263" s="21"/>
      <c r="G263" s="22"/>
      <c r="H263" s="22"/>
      <c r="I263" s="22"/>
      <c r="J263" s="22"/>
      <c r="K263" s="22"/>
      <c r="AU263" s="23"/>
      <c r="AV263" s="1228"/>
      <c r="AW263" s="1228"/>
      <c r="AX263" s="23"/>
    </row>
    <row r="264" spans="1:50" s="18" customFormat="1" ht="12" x14ac:dyDescent="0.4">
      <c r="A264" s="18">
        <v>240</v>
      </c>
      <c r="B264" s="19"/>
      <c r="C264" s="19"/>
      <c r="D264" s="20"/>
      <c r="E264" s="21"/>
      <c r="F264" s="21"/>
      <c r="G264" s="22"/>
      <c r="H264" s="22"/>
      <c r="I264" s="22"/>
      <c r="J264" s="22"/>
      <c r="K264" s="22"/>
      <c r="AU264" s="23"/>
      <c r="AV264" s="1228"/>
      <c r="AW264" s="1228"/>
      <c r="AX264" s="23"/>
    </row>
    <row r="265" spans="1:50" s="18" customFormat="1" ht="12" x14ac:dyDescent="0.4">
      <c r="A265" s="18">
        <v>241</v>
      </c>
      <c r="B265" s="19"/>
      <c r="C265" s="19"/>
      <c r="D265" s="20"/>
      <c r="E265" s="21"/>
      <c r="F265" s="21"/>
      <c r="G265" s="22"/>
      <c r="H265" s="22"/>
      <c r="I265" s="22"/>
      <c r="J265" s="22"/>
      <c r="K265" s="22"/>
      <c r="AU265" s="23"/>
      <c r="AV265" s="1228"/>
      <c r="AW265" s="1228"/>
      <c r="AX265" s="23"/>
    </row>
    <row r="266" spans="1:50" s="18" customFormat="1" ht="12" x14ac:dyDescent="0.4">
      <c r="A266" s="18">
        <v>242</v>
      </c>
      <c r="B266" s="19"/>
      <c r="C266" s="19"/>
      <c r="D266" s="20"/>
      <c r="E266" s="21"/>
      <c r="F266" s="21"/>
      <c r="G266" s="22"/>
      <c r="H266" s="22"/>
      <c r="I266" s="22"/>
      <c r="J266" s="22"/>
      <c r="K266" s="22"/>
      <c r="AU266" s="23"/>
      <c r="AV266" s="1228"/>
      <c r="AW266" s="1228"/>
      <c r="AX266" s="23"/>
    </row>
    <row r="267" spans="1:50" s="18" customFormat="1" ht="12" x14ac:dyDescent="0.4">
      <c r="A267" s="18">
        <v>243</v>
      </c>
      <c r="B267" s="19"/>
      <c r="C267" s="19"/>
      <c r="D267" s="20"/>
      <c r="E267" s="21"/>
      <c r="F267" s="21"/>
      <c r="G267" s="22"/>
      <c r="H267" s="22"/>
      <c r="I267" s="22"/>
      <c r="J267" s="22"/>
      <c r="K267" s="22"/>
      <c r="AU267" s="23"/>
      <c r="AV267" s="1228"/>
      <c r="AW267" s="1228"/>
      <c r="AX267" s="23"/>
    </row>
    <row r="268" spans="1:50" s="18" customFormat="1" ht="12" x14ac:dyDescent="0.4">
      <c r="A268" s="18">
        <v>244</v>
      </c>
      <c r="B268" s="19"/>
      <c r="C268" s="19"/>
      <c r="D268" s="20"/>
      <c r="E268" s="21"/>
      <c r="F268" s="21"/>
      <c r="G268" s="22"/>
      <c r="H268" s="22"/>
      <c r="I268" s="22"/>
      <c r="J268" s="22"/>
      <c r="K268" s="22"/>
      <c r="AU268" s="23"/>
      <c r="AV268" s="1228"/>
      <c r="AW268" s="1228"/>
      <c r="AX268" s="23"/>
    </row>
    <row r="269" spans="1:50" s="18" customFormat="1" ht="12" x14ac:dyDescent="0.4">
      <c r="A269" s="18">
        <v>245</v>
      </c>
      <c r="B269" s="19"/>
      <c r="C269" s="19"/>
      <c r="D269" s="20"/>
      <c r="E269" s="21"/>
      <c r="F269" s="21"/>
      <c r="G269" s="22"/>
      <c r="H269" s="22"/>
      <c r="I269" s="22"/>
      <c r="J269" s="22"/>
      <c r="K269" s="22"/>
      <c r="AU269" s="23"/>
      <c r="AV269" s="1228"/>
      <c r="AW269" s="1228"/>
      <c r="AX269" s="23"/>
    </row>
    <row r="270" spans="1:50" s="18" customFormat="1" ht="12" x14ac:dyDescent="0.4">
      <c r="A270" s="18">
        <v>246</v>
      </c>
      <c r="B270" s="19"/>
      <c r="C270" s="19"/>
      <c r="D270" s="20"/>
      <c r="E270" s="21"/>
      <c r="F270" s="21"/>
      <c r="G270" s="22"/>
      <c r="H270" s="22"/>
      <c r="I270" s="22"/>
      <c r="J270" s="22"/>
      <c r="K270" s="22"/>
      <c r="AU270" s="23"/>
      <c r="AV270" s="1228"/>
      <c r="AW270" s="1228"/>
      <c r="AX270" s="23"/>
    </row>
    <row r="271" spans="1:50" s="18" customFormat="1" ht="12" x14ac:dyDescent="0.4">
      <c r="A271" s="18">
        <v>247</v>
      </c>
      <c r="B271" s="19"/>
      <c r="C271" s="19"/>
      <c r="D271" s="20"/>
      <c r="E271" s="21"/>
      <c r="F271" s="21"/>
      <c r="G271" s="22"/>
      <c r="H271" s="22"/>
      <c r="I271" s="22"/>
      <c r="J271" s="22"/>
      <c r="K271" s="22"/>
      <c r="AU271" s="23"/>
      <c r="AV271" s="1228"/>
      <c r="AW271" s="1228"/>
      <c r="AX271" s="23"/>
    </row>
    <row r="272" spans="1:50" s="18" customFormat="1" ht="12" x14ac:dyDescent="0.4">
      <c r="A272" s="18">
        <v>248</v>
      </c>
      <c r="B272" s="19"/>
      <c r="C272" s="19"/>
      <c r="D272" s="20"/>
      <c r="E272" s="21"/>
      <c r="F272" s="21"/>
      <c r="G272" s="22"/>
      <c r="H272" s="22"/>
      <c r="I272" s="22"/>
      <c r="J272" s="22"/>
      <c r="K272" s="22"/>
      <c r="AU272" s="23"/>
      <c r="AV272" s="1228"/>
      <c r="AW272" s="1228"/>
      <c r="AX272" s="23"/>
    </row>
    <row r="273" spans="1:50" s="18" customFormat="1" ht="12" x14ac:dyDescent="0.4">
      <c r="A273" s="18">
        <v>249</v>
      </c>
      <c r="B273" s="19"/>
      <c r="C273" s="19"/>
      <c r="D273" s="20"/>
      <c r="E273" s="21"/>
      <c r="F273" s="21"/>
      <c r="G273" s="22"/>
      <c r="H273" s="22"/>
      <c r="I273" s="22"/>
      <c r="J273" s="22"/>
      <c r="K273" s="22"/>
      <c r="AU273" s="23"/>
      <c r="AV273" s="1228"/>
      <c r="AW273" s="1228"/>
      <c r="AX273" s="23"/>
    </row>
    <row r="274" spans="1:50" s="18" customFormat="1" ht="12" x14ac:dyDescent="0.4">
      <c r="A274" s="18">
        <v>250</v>
      </c>
      <c r="B274" s="19"/>
      <c r="C274" s="19"/>
      <c r="D274" s="20"/>
      <c r="E274" s="21"/>
      <c r="F274" s="21"/>
      <c r="G274" s="22"/>
      <c r="H274" s="22"/>
      <c r="I274" s="22"/>
      <c r="J274" s="22"/>
      <c r="K274" s="22"/>
      <c r="AU274" s="23"/>
      <c r="AV274" s="1228"/>
      <c r="AW274" s="1228"/>
      <c r="AX274" s="23"/>
    </row>
    <row r="275" spans="1:50" s="18" customFormat="1" ht="12" x14ac:dyDescent="0.4">
      <c r="A275" s="18">
        <v>251</v>
      </c>
      <c r="B275" s="19"/>
      <c r="C275" s="19"/>
      <c r="D275" s="20"/>
      <c r="E275" s="21"/>
      <c r="F275" s="21"/>
      <c r="G275" s="22"/>
      <c r="H275" s="22"/>
      <c r="I275" s="22"/>
      <c r="J275" s="22"/>
      <c r="K275" s="22"/>
      <c r="AU275" s="23"/>
      <c r="AV275" s="1228"/>
      <c r="AW275" s="1228"/>
      <c r="AX275" s="23"/>
    </row>
    <row r="276" spans="1:50" s="18" customFormat="1" ht="12" x14ac:dyDescent="0.4">
      <c r="A276" s="18">
        <v>252</v>
      </c>
      <c r="B276" s="19"/>
      <c r="C276" s="19"/>
      <c r="D276" s="20"/>
      <c r="E276" s="21"/>
      <c r="F276" s="21"/>
      <c r="G276" s="22"/>
      <c r="H276" s="22"/>
      <c r="I276" s="22"/>
      <c r="J276" s="22"/>
      <c r="K276" s="22"/>
      <c r="AU276" s="23"/>
      <c r="AV276" s="1228"/>
      <c r="AW276" s="1228"/>
      <c r="AX276" s="23"/>
    </row>
    <row r="277" spans="1:50" s="18" customFormat="1" ht="12" x14ac:dyDescent="0.4">
      <c r="A277" s="18">
        <v>253</v>
      </c>
      <c r="B277" s="19"/>
      <c r="C277" s="19"/>
      <c r="D277" s="20"/>
      <c r="E277" s="21"/>
      <c r="F277" s="21"/>
      <c r="G277" s="22"/>
      <c r="H277" s="22"/>
      <c r="I277" s="22"/>
      <c r="J277" s="22"/>
      <c r="K277" s="22"/>
      <c r="AU277" s="23"/>
      <c r="AV277" s="1228"/>
      <c r="AW277" s="1228"/>
      <c r="AX277" s="23"/>
    </row>
    <row r="278" spans="1:50" s="18" customFormat="1" ht="12" x14ac:dyDescent="0.4">
      <c r="A278" s="18">
        <v>254</v>
      </c>
      <c r="B278" s="19"/>
      <c r="C278" s="19"/>
      <c r="D278" s="20"/>
      <c r="E278" s="21"/>
      <c r="F278" s="21"/>
      <c r="G278" s="22"/>
      <c r="H278" s="22"/>
      <c r="I278" s="22"/>
      <c r="J278" s="22"/>
      <c r="K278" s="22"/>
      <c r="AU278" s="23"/>
      <c r="AV278" s="1228"/>
      <c r="AW278" s="1228"/>
      <c r="AX278" s="23"/>
    </row>
    <row r="279" spans="1:50" s="18" customFormat="1" ht="12" x14ac:dyDescent="0.4">
      <c r="A279" s="18">
        <v>255</v>
      </c>
      <c r="B279" s="19"/>
      <c r="C279" s="19"/>
      <c r="D279" s="20"/>
      <c r="E279" s="21"/>
      <c r="F279" s="21"/>
      <c r="G279" s="22"/>
      <c r="H279" s="22"/>
      <c r="I279" s="22"/>
      <c r="J279" s="22"/>
      <c r="K279" s="22"/>
      <c r="AU279" s="23"/>
      <c r="AV279" s="1228"/>
      <c r="AW279" s="1228"/>
      <c r="AX279" s="23"/>
    </row>
    <row r="280" spans="1:50" s="18" customFormat="1" ht="12" x14ac:dyDescent="0.4">
      <c r="A280" s="18">
        <v>256</v>
      </c>
      <c r="B280" s="19"/>
      <c r="C280" s="19"/>
      <c r="D280" s="20"/>
      <c r="E280" s="21"/>
      <c r="F280" s="21"/>
      <c r="G280" s="22"/>
      <c r="H280" s="22"/>
      <c r="I280" s="22"/>
      <c r="J280" s="22"/>
      <c r="K280" s="22"/>
      <c r="AU280" s="23"/>
      <c r="AV280" s="1228"/>
      <c r="AW280" s="1228"/>
      <c r="AX280" s="23"/>
    </row>
    <row r="281" spans="1:50" s="18" customFormat="1" ht="12" x14ac:dyDescent="0.4">
      <c r="A281" s="18">
        <v>257</v>
      </c>
      <c r="B281" s="19"/>
      <c r="C281" s="19"/>
      <c r="D281" s="20"/>
      <c r="E281" s="21"/>
      <c r="F281" s="21"/>
      <c r="G281" s="22"/>
      <c r="H281" s="22"/>
      <c r="I281" s="22"/>
      <c r="J281" s="22"/>
      <c r="K281" s="22"/>
      <c r="AU281" s="23"/>
      <c r="AV281" s="1228"/>
      <c r="AW281" s="1228"/>
      <c r="AX281" s="23"/>
    </row>
    <row r="282" spans="1:50" s="18" customFormat="1" ht="12" x14ac:dyDescent="0.4">
      <c r="A282" s="18">
        <v>258</v>
      </c>
      <c r="B282" s="19"/>
      <c r="C282" s="19"/>
      <c r="D282" s="20"/>
      <c r="E282" s="21"/>
      <c r="F282" s="21"/>
      <c r="G282" s="22"/>
      <c r="H282" s="22"/>
      <c r="I282" s="22"/>
      <c r="J282" s="22"/>
      <c r="K282" s="22"/>
      <c r="AU282" s="23"/>
      <c r="AV282" s="1228"/>
      <c r="AW282" s="1228"/>
      <c r="AX282" s="23"/>
    </row>
    <row r="283" spans="1:50" s="18" customFormat="1" ht="12" x14ac:dyDescent="0.4">
      <c r="A283" s="18">
        <v>259</v>
      </c>
      <c r="B283" s="19"/>
      <c r="C283" s="19"/>
      <c r="D283" s="20"/>
      <c r="E283" s="21"/>
      <c r="F283" s="21"/>
      <c r="G283" s="22"/>
      <c r="H283" s="22"/>
      <c r="I283" s="22"/>
      <c r="J283" s="22"/>
      <c r="K283" s="22"/>
      <c r="AU283" s="23"/>
      <c r="AV283" s="1228"/>
      <c r="AW283" s="1228"/>
      <c r="AX283" s="23"/>
    </row>
    <row r="284" spans="1:50" s="18" customFormat="1" ht="12" x14ac:dyDescent="0.4">
      <c r="A284" s="18">
        <v>260</v>
      </c>
      <c r="B284" s="19"/>
      <c r="C284" s="19"/>
      <c r="D284" s="20"/>
      <c r="E284" s="21"/>
      <c r="F284" s="21"/>
      <c r="G284" s="22"/>
      <c r="H284" s="22"/>
      <c r="I284" s="22"/>
      <c r="J284" s="22"/>
      <c r="K284" s="22"/>
      <c r="AU284" s="23"/>
      <c r="AV284" s="1228"/>
      <c r="AW284" s="1228"/>
      <c r="AX284" s="23"/>
    </row>
    <row r="285" spans="1:50" s="18" customFormat="1" ht="12" x14ac:dyDescent="0.4">
      <c r="A285" s="18">
        <v>261</v>
      </c>
      <c r="B285" s="19"/>
      <c r="C285" s="19"/>
      <c r="D285" s="20"/>
      <c r="E285" s="21"/>
      <c r="F285" s="21"/>
      <c r="G285" s="22"/>
      <c r="H285" s="22"/>
      <c r="I285" s="22"/>
      <c r="J285" s="22"/>
      <c r="K285" s="22"/>
      <c r="AU285" s="23"/>
      <c r="AV285" s="1228"/>
      <c r="AW285" s="1228"/>
      <c r="AX285" s="23"/>
    </row>
    <row r="286" spans="1:50" s="18" customFormat="1" ht="12" x14ac:dyDescent="0.4">
      <c r="A286" s="18">
        <v>262</v>
      </c>
      <c r="B286" s="19"/>
      <c r="C286" s="19"/>
      <c r="D286" s="20"/>
      <c r="E286" s="21"/>
      <c r="F286" s="21"/>
      <c r="G286" s="22"/>
      <c r="H286" s="22"/>
      <c r="I286" s="22"/>
      <c r="J286" s="22"/>
      <c r="K286" s="22"/>
      <c r="AU286" s="23"/>
      <c r="AV286" s="1228"/>
      <c r="AW286" s="1228"/>
      <c r="AX286" s="23"/>
    </row>
    <row r="287" spans="1:50" s="18" customFormat="1" ht="12" x14ac:dyDescent="0.4">
      <c r="A287" s="18">
        <v>263</v>
      </c>
      <c r="B287" s="19"/>
      <c r="C287" s="19"/>
      <c r="D287" s="20"/>
      <c r="E287" s="21"/>
      <c r="F287" s="21"/>
      <c r="G287" s="22"/>
      <c r="H287" s="22"/>
      <c r="I287" s="22"/>
      <c r="J287" s="22"/>
      <c r="K287" s="22"/>
      <c r="AU287" s="23"/>
      <c r="AV287" s="1228"/>
      <c r="AW287" s="1228"/>
      <c r="AX287" s="23"/>
    </row>
    <row r="288" spans="1:50" s="18" customFormat="1" ht="12" x14ac:dyDescent="0.4">
      <c r="A288" s="18">
        <v>264</v>
      </c>
      <c r="B288" s="19"/>
      <c r="C288" s="19"/>
      <c r="D288" s="20"/>
      <c r="E288" s="21"/>
      <c r="F288" s="21"/>
      <c r="G288" s="22"/>
      <c r="H288" s="22"/>
      <c r="I288" s="22"/>
      <c r="J288" s="22"/>
      <c r="K288" s="22"/>
      <c r="AU288" s="23"/>
      <c r="AV288" s="1228"/>
      <c r="AW288" s="1228"/>
      <c r="AX288" s="23"/>
    </row>
    <row r="289" spans="1:50" s="18" customFormat="1" ht="12" x14ac:dyDescent="0.4">
      <c r="A289" s="18">
        <v>265</v>
      </c>
      <c r="B289" s="19"/>
      <c r="C289" s="19"/>
      <c r="D289" s="20"/>
      <c r="E289" s="21"/>
      <c r="F289" s="21"/>
      <c r="G289" s="22"/>
      <c r="H289" s="22"/>
      <c r="I289" s="22"/>
      <c r="J289" s="22"/>
      <c r="K289" s="22"/>
      <c r="AU289" s="23"/>
      <c r="AV289" s="1228"/>
      <c r="AW289" s="1228"/>
      <c r="AX289" s="23"/>
    </row>
    <row r="290" spans="1:50" s="18" customFormat="1" ht="12" x14ac:dyDescent="0.4">
      <c r="A290" s="18">
        <v>266</v>
      </c>
      <c r="B290" s="19"/>
      <c r="C290" s="19"/>
      <c r="D290" s="20"/>
      <c r="E290" s="21"/>
      <c r="F290" s="21"/>
      <c r="G290" s="22"/>
      <c r="H290" s="22"/>
      <c r="I290" s="22"/>
      <c r="J290" s="22"/>
      <c r="K290" s="22"/>
      <c r="AU290" s="23"/>
      <c r="AV290" s="1228"/>
      <c r="AW290" s="1228"/>
      <c r="AX290" s="23"/>
    </row>
    <row r="291" spans="1:50" s="18" customFormat="1" ht="12" x14ac:dyDescent="0.4">
      <c r="A291" s="18">
        <v>267</v>
      </c>
      <c r="B291" s="19"/>
      <c r="C291" s="19"/>
      <c r="D291" s="20"/>
      <c r="E291" s="21"/>
      <c r="F291" s="21"/>
      <c r="G291" s="22"/>
      <c r="H291" s="22"/>
      <c r="I291" s="22"/>
      <c r="J291" s="22"/>
      <c r="K291" s="22"/>
      <c r="AU291" s="23"/>
      <c r="AV291" s="1228"/>
      <c r="AW291" s="1228"/>
      <c r="AX291" s="23"/>
    </row>
    <row r="292" spans="1:50" s="18" customFormat="1" ht="12" x14ac:dyDescent="0.4">
      <c r="A292" s="18">
        <v>268</v>
      </c>
      <c r="B292" s="19"/>
      <c r="C292" s="19"/>
      <c r="D292" s="20"/>
      <c r="E292" s="21"/>
      <c r="F292" s="21"/>
      <c r="G292" s="22"/>
      <c r="H292" s="22"/>
      <c r="I292" s="22"/>
      <c r="J292" s="22"/>
      <c r="K292" s="22"/>
      <c r="AU292" s="23"/>
      <c r="AV292" s="1228"/>
      <c r="AW292" s="1228"/>
      <c r="AX292" s="23"/>
    </row>
    <row r="293" spans="1:50" s="18" customFormat="1" ht="12" x14ac:dyDescent="0.4">
      <c r="A293" s="18">
        <v>269</v>
      </c>
      <c r="B293" s="19"/>
      <c r="C293" s="19"/>
      <c r="D293" s="20"/>
      <c r="E293" s="21"/>
      <c r="F293" s="21"/>
      <c r="G293" s="22"/>
      <c r="H293" s="22"/>
      <c r="I293" s="22"/>
      <c r="J293" s="22"/>
      <c r="K293" s="22"/>
      <c r="AU293" s="23"/>
      <c r="AV293" s="1228"/>
      <c r="AW293" s="1228"/>
      <c r="AX293" s="23"/>
    </row>
    <row r="294" spans="1:50" s="18" customFormat="1" ht="12" x14ac:dyDescent="0.4">
      <c r="A294" s="18">
        <v>270</v>
      </c>
      <c r="B294" s="19"/>
      <c r="C294" s="19"/>
      <c r="D294" s="20"/>
      <c r="E294" s="21"/>
      <c r="F294" s="21"/>
      <c r="G294" s="22"/>
      <c r="H294" s="22"/>
      <c r="I294" s="22"/>
      <c r="J294" s="22"/>
      <c r="K294" s="22"/>
      <c r="AU294" s="23"/>
      <c r="AV294" s="1228"/>
      <c r="AW294" s="1228"/>
      <c r="AX294" s="23"/>
    </row>
    <row r="295" spans="1:50" s="18" customFormat="1" ht="12" x14ac:dyDescent="0.4">
      <c r="A295" s="18">
        <v>271</v>
      </c>
      <c r="B295" s="19"/>
      <c r="C295" s="19"/>
      <c r="D295" s="20"/>
      <c r="E295" s="21"/>
      <c r="F295" s="21"/>
      <c r="G295" s="22"/>
      <c r="H295" s="22"/>
      <c r="I295" s="22"/>
      <c r="J295" s="22"/>
      <c r="K295" s="22"/>
      <c r="AU295" s="23"/>
      <c r="AV295" s="1228"/>
      <c r="AW295" s="1228"/>
      <c r="AX295" s="23"/>
    </row>
    <row r="296" spans="1:50" s="18" customFormat="1" ht="12" x14ac:dyDescent="0.4">
      <c r="A296" s="18">
        <v>272</v>
      </c>
      <c r="B296" s="19"/>
      <c r="C296" s="19"/>
      <c r="D296" s="20"/>
      <c r="E296" s="21"/>
      <c r="F296" s="21"/>
      <c r="G296" s="22"/>
      <c r="H296" s="22"/>
      <c r="I296" s="22"/>
      <c r="J296" s="22"/>
      <c r="K296" s="22"/>
      <c r="AU296" s="23"/>
      <c r="AV296" s="1228"/>
      <c r="AW296" s="1228"/>
      <c r="AX296" s="23"/>
    </row>
    <row r="297" spans="1:50" s="18" customFormat="1" ht="12" x14ac:dyDescent="0.4">
      <c r="A297" s="18">
        <v>273</v>
      </c>
      <c r="B297" s="19"/>
      <c r="C297" s="19"/>
      <c r="D297" s="20"/>
      <c r="E297" s="21"/>
      <c r="F297" s="21"/>
      <c r="G297" s="22"/>
      <c r="H297" s="22"/>
      <c r="I297" s="22"/>
      <c r="J297" s="22"/>
      <c r="K297" s="22"/>
      <c r="AU297" s="23"/>
      <c r="AV297" s="1228"/>
      <c r="AW297" s="1228"/>
      <c r="AX297" s="23"/>
    </row>
    <row r="298" spans="1:50" s="18" customFormat="1" ht="12" x14ac:dyDescent="0.4">
      <c r="A298" s="18">
        <v>274</v>
      </c>
      <c r="B298" s="19"/>
      <c r="C298" s="19"/>
      <c r="D298" s="20"/>
      <c r="E298" s="21"/>
      <c r="F298" s="21"/>
      <c r="G298" s="22"/>
      <c r="H298" s="22"/>
      <c r="I298" s="22"/>
      <c r="J298" s="22"/>
      <c r="K298" s="22"/>
      <c r="AU298" s="23"/>
      <c r="AV298" s="1228"/>
      <c r="AW298" s="1228"/>
      <c r="AX298" s="23"/>
    </row>
    <row r="299" spans="1:50" s="18" customFormat="1" ht="12" x14ac:dyDescent="0.4">
      <c r="A299" s="18">
        <v>275</v>
      </c>
      <c r="B299" s="19"/>
      <c r="C299" s="19"/>
      <c r="D299" s="20"/>
      <c r="E299" s="21"/>
      <c r="F299" s="21"/>
      <c r="G299" s="22"/>
      <c r="H299" s="22"/>
      <c r="I299" s="22"/>
      <c r="J299" s="22"/>
      <c r="K299" s="22"/>
      <c r="AU299" s="23"/>
      <c r="AV299" s="1228"/>
      <c r="AW299" s="1228"/>
      <c r="AX299" s="23"/>
    </row>
    <row r="300" spans="1:50" s="18" customFormat="1" ht="12" x14ac:dyDescent="0.4">
      <c r="A300" s="18">
        <v>276</v>
      </c>
      <c r="B300" s="19"/>
      <c r="C300" s="19"/>
      <c r="D300" s="20"/>
      <c r="E300" s="21"/>
      <c r="F300" s="21"/>
      <c r="G300" s="22"/>
      <c r="H300" s="22"/>
      <c r="I300" s="22"/>
      <c r="J300" s="22"/>
      <c r="K300" s="22"/>
      <c r="AU300" s="23"/>
      <c r="AV300" s="1228"/>
      <c r="AW300" s="1228"/>
      <c r="AX300" s="23"/>
    </row>
    <row r="301" spans="1:50" s="18" customFormat="1" ht="12" x14ac:dyDescent="0.4">
      <c r="A301" s="18">
        <v>277</v>
      </c>
      <c r="B301" s="19"/>
      <c r="C301" s="19"/>
      <c r="D301" s="20"/>
      <c r="E301" s="21"/>
      <c r="F301" s="21"/>
      <c r="G301" s="22"/>
      <c r="H301" s="22"/>
      <c r="I301" s="22"/>
      <c r="J301" s="22"/>
      <c r="K301" s="22"/>
      <c r="AU301" s="23"/>
      <c r="AV301" s="1228"/>
      <c r="AW301" s="1228"/>
      <c r="AX301" s="23"/>
    </row>
    <row r="302" spans="1:50" s="18" customFormat="1" ht="12" x14ac:dyDescent="0.4">
      <c r="A302" s="18">
        <v>278</v>
      </c>
      <c r="B302" s="19"/>
      <c r="C302" s="19"/>
      <c r="D302" s="20"/>
      <c r="E302" s="21"/>
      <c r="F302" s="21"/>
      <c r="G302" s="22"/>
      <c r="H302" s="22"/>
      <c r="I302" s="22"/>
      <c r="J302" s="22"/>
      <c r="K302" s="22"/>
      <c r="AU302" s="23"/>
      <c r="AV302" s="1228"/>
      <c r="AW302" s="1228"/>
      <c r="AX302" s="23"/>
    </row>
    <row r="303" spans="1:50" s="18" customFormat="1" ht="12" x14ac:dyDescent="0.4">
      <c r="A303" s="18">
        <v>279</v>
      </c>
      <c r="B303" s="19"/>
      <c r="C303" s="19"/>
      <c r="D303" s="20"/>
      <c r="E303" s="21"/>
      <c r="F303" s="21"/>
      <c r="G303" s="22"/>
      <c r="H303" s="22"/>
      <c r="I303" s="22"/>
      <c r="J303" s="22"/>
      <c r="K303" s="22"/>
      <c r="AU303" s="23"/>
      <c r="AV303" s="1228"/>
      <c r="AW303" s="1228"/>
      <c r="AX303" s="23"/>
    </row>
    <row r="304" spans="1:50" s="18" customFormat="1" ht="12" x14ac:dyDescent="0.4">
      <c r="A304" s="18">
        <v>280</v>
      </c>
      <c r="B304" s="19"/>
      <c r="C304" s="19"/>
      <c r="D304" s="20"/>
      <c r="E304" s="21"/>
      <c r="F304" s="21"/>
      <c r="G304" s="22"/>
      <c r="H304" s="22"/>
      <c r="I304" s="22"/>
      <c r="J304" s="22"/>
      <c r="K304" s="22"/>
      <c r="AU304" s="23"/>
      <c r="AV304" s="1228"/>
      <c r="AW304" s="1228"/>
      <c r="AX304" s="23"/>
    </row>
    <row r="305" spans="1:50" s="18" customFormat="1" ht="12" x14ac:dyDescent="0.4">
      <c r="A305" s="18">
        <v>281</v>
      </c>
      <c r="B305" s="19"/>
      <c r="C305" s="19"/>
      <c r="D305" s="20"/>
      <c r="E305" s="21"/>
      <c r="F305" s="21"/>
      <c r="G305" s="22"/>
      <c r="H305" s="22"/>
      <c r="I305" s="22"/>
      <c r="J305" s="22"/>
      <c r="K305" s="22"/>
      <c r="AU305" s="23"/>
      <c r="AV305" s="1228"/>
      <c r="AW305" s="1228"/>
      <c r="AX305" s="23"/>
    </row>
    <row r="306" spans="1:50" s="18" customFormat="1" ht="12" x14ac:dyDescent="0.4">
      <c r="A306" s="18">
        <v>282</v>
      </c>
      <c r="B306" s="19"/>
      <c r="C306" s="19"/>
      <c r="D306" s="20"/>
      <c r="E306" s="21"/>
      <c r="F306" s="21"/>
      <c r="G306" s="22"/>
      <c r="H306" s="22"/>
      <c r="I306" s="22"/>
      <c r="J306" s="22"/>
      <c r="K306" s="22"/>
      <c r="AU306" s="23"/>
      <c r="AV306" s="1228"/>
      <c r="AW306" s="1228"/>
      <c r="AX306" s="23"/>
    </row>
    <row r="307" spans="1:50" s="18" customFormat="1" ht="12" x14ac:dyDescent="0.4">
      <c r="A307" s="18">
        <v>283</v>
      </c>
      <c r="B307" s="19"/>
      <c r="C307" s="19"/>
      <c r="D307" s="20"/>
      <c r="E307" s="21"/>
      <c r="F307" s="21"/>
      <c r="G307" s="22"/>
      <c r="H307" s="22"/>
      <c r="I307" s="22"/>
      <c r="J307" s="22"/>
      <c r="K307" s="22"/>
      <c r="AU307" s="23"/>
      <c r="AV307" s="1228"/>
      <c r="AW307" s="1228"/>
      <c r="AX307" s="23"/>
    </row>
    <row r="308" spans="1:50" s="18" customFormat="1" ht="12" x14ac:dyDescent="0.4">
      <c r="A308" s="18">
        <v>284</v>
      </c>
      <c r="B308" s="19"/>
      <c r="C308" s="19"/>
      <c r="D308" s="20"/>
      <c r="E308" s="21"/>
      <c r="F308" s="21"/>
      <c r="G308" s="22"/>
      <c r="H308" s="22"/>
      <c r="I308" s="22"/>
      <c r="J308" s="22"/>
      <c r="K308" s="22"/>
      <c r="AU308" s="23"/>
      <c r="AV308" s="1228"/>
      <c r="AW308" s="1228"/>
      <c r="AX308" s="23"/>
    </row>
    <row r="309" spans="1:50" s="18" customFormat="1" ht="12" x14ac:dyDescent="0.4">
      <c r="A309" s="18">
        <v>285</v>
      </c>
      <c r="B309" s="19"/>
      <c r="C309" s="19"/>
      <c r="D309" s="20"/>
      <c r="E309" s="21"/>
      <c r="F309" s="21"/>
      <c r="G309" s="22"/>
      <c r="H309" s="22"/>
      <c r="I309" s="22"/>
      <c r="J309" s="22"/>
      <c r="K309" s="22"/>
      <c r="AU309" s="23"/>
      <c r="AV309" s="1228"/>
      <c r="AW309" s="1228"/>
      <c r="AX309" s="23"/>
    </row>
    <row r="310" spans="1:50" s="18" customFormat="1" ht="12" x14ac:dyDescent="0.4">
      <c r="A310" s="18">
        <v>286</v>
      </c>
      <c r="B310" s="19"/>
      <c r="C310" s="19"/>
      <c r="D310" s="20"/>
      <c r="E310" s="21"/>
      <c r="F310" s="21"/>
      <c r="G310" s="22"/>
      <c r="H310" s="22"/>
      <c r="I310" s="22"/>
      <c r="J310" s="22"/>
      <c r="K310" s="22"/>
      <c r="AU310" s="23"/>
      <c r="AV310" s="1228"/>
      <c r="AW310" s="1228"/>
      <c r="AX310" s="23"/>
    </row>
    <row r="311" spans="1:50" s="18" customFormat="1" ht="12" x14ac:dyDescent="0.4">
      <c r="A311" s="18">
        <v>287</v>
      </c>
      <c r="B311" s="19"/>
      <c r="C311" s="19"/>
      <c r="D311" s="20"/>
      <c r="E311" s="21"/>
      <c r="F311" s="21"/>
      <c r="G311" s="22"/>
      <c r="H311" s="22"/>
      <c r="I311" s="22"/>
      <c r="J311" s="22"/>
      <c r="K311" s="22"/>
      <c r="AU311" s="23"/>
      <c r="AV311" s="1228"/>
      <c r="AW311" s="1228"/>
      <c r="AX311" s="23"/>
    </row>
    <row r="312" spans="1:50" s="18" customFormat="1" ht="12" x14ac:dyDescent="0.4">
      <c r="A312" s="18">
        <v>288</v>
      </c>
      <c r="B312" s="19"/>
      <c r="C312" s="19"/>
      <c r="D312" s="20"/>
      <c r="E312" s="21"/>
      <c r="F312" s="21"/>
      <c r="G312" s="22"/>
      <c r="H312" s="22"/>
      <c r="I312" s="22"/>
      <c r="J312" s="22"/>
      <c r="K312" s="22"/>
      <c r="AU312" s="23"/>
      <c r="AV312" s="1228"/>
      <c r="AW312" s="1228"/>
      <c r="AX312" s="23"/>
    </row>
    <row r="313" spans="1:50" s="18" customFormat="1" ht="12" x14ac:dyDescent="0.4">
      <c r="A313" s="18">
        <v>289</v>
      </c>
      <c r="B313" s="19"/>
      <c r="C313" s="19"/>
      <c r="D313" s="20"/>
      <c r="E313" s="21"/>
      <c r="F313" s="21"/>
      <c r="G313" s="22"/>
      <c r="H313" s="22"/>
      <c r="I313" s="22"/>
      <c r="J313" s="22"/>
      <c r="K313" s="22"/>
      <c r="AU313" s="23"/>
      <c r="AV313" s="1228"/>
      <c r="AW313" s="1228"/>
      <c r="AX313" s="23"/>
    </row>
    <row r="314" spans="1:50" s="18" customFormat="1" ht="12" x14ac:dyDescent="0.4">
      <c r="A314" s="18">
        <v>290</v>
      </c>
      <c r="B314" s="19"/>
      <c r="C314" s="19"/>
      <c r="D314" s="20"/>
      <c r="E314" s="21"/>
      <c r="F314" s="21"/>
      <c r="G314" s="22"/>
      <c r="H314" s="22"/>
      <c r="I314" s="22"/>
      <c r="J314" s="22"/>
      <c r="K314" s="22"/>
      <c r="AU314" s="23"/>
      <c r="AV314" s="1228"/>
      <c r="AW314" s="1228"/>
      <c r="AX314" s="23"/>
    </row>
    <row r="315" spans="1:50" s="18" customFormat="1" ht="12" x14ac:dyDescent="0.4">
      <c r="A315" s="18">
        <v>291</v>
      </c>
      <c r="B315" s="19"/>
      <c r="C315" s="19"/>
      <c r="D315" s="20"/>
      <c r="E315" s="21"/>
      <c r="F315" s="21"/>
      <c r="G315" s="22"/>
      <c r="H315" s="22"/>
      <c r="I315" s="22"/>
      <c r="J315" s="22"/>
      <c r="K315" s="22"/>
      <c r="AU315" s="23"/>
      <c r="AV315" s="1228"/>
      <c r="AW315" s="1228"/>
      <c r="AX315" s="23"/>
    </row>
    <row r="316" spans="1:50" s="18" customFormat="1" ht="12" x14ac:dyDescent="0.4">
      <c r="A316" s="18">
        <v>292</v>
      </c>
      <c r="B316" s="19"/>
      <c r="C316" s="19"/>
      <c r="D316" s="20"/>
      <c r="E316" s="21"/>
      <c r="F316" s="21"/>
      <c r="G316" s="22"/>
      <c r="H316" s="22"/>
      <c r="I316" s="22"/>
      <c r="J316" s="22"/>
      <c r="K316" s="22"/>
      <c r="AU316" s="23"/>
      <c r="AV316" s="1228"/>
      <c r="AW316" s="1228"/>
      <c r="AX316" s="23"/>
    </row>
    <row r="317" spans="1:50" s="18" customFormat="1" ht="12" x14ac:dyDescent="0.4">
      <c r="A317" s="18">
        <v>293</v>
      </c>
      <c r="B317" s="19"/>
      <c r="C317" s="19"/>
      <c r="D317" s="20"/>
      <c r="E317" s="21"/>
      <c r="F317" s="21"/>
      <c r="G317" s="22"/>
      <c r="H317" s="22"/>
      <c r="I317" s="22"/>
      <c r="J317" s="22"/>
      <c r="K317" s="22"/>
      <c r="AU317" s="23"/>
      <c r="AV317" s="1228"/>
      <c r="AW317" s="1228"/>
      <c r="AX317" s="23"/>
    </row>
    <row r="318" spans="1:50" s="18" customFormat="1" ht="12" x14ac:dyDescent="0.4">
      <c r="A318" s="18">
        <v>294</v>
      </c>
      <c r="B318" s="19"/>
      <c r="C318" s="19"/>
      <c r="D318" s="20"/>
      <c r="E318" s="21"/>
      <c r="F318" s="21"/>
      <c r="G318" s="22"/>
      <c r="H318" s="22"/>
      <c r="I318" s="22"/>
      <c r="J318" s="22"/>
      <c r="K318" s="22"/>
      <c r="AU318" s="23"/>
      <c r="AV318" s="1228"/>
      <c r="AW318" s="1228"/>
      <c r="AX318" s="23"/>
    </row>
    <row r="319" spans="1:50" s="18" customFormat="1" ht="12" x14ac:dyDescent="0.4">
      <c r="A319" s="18">
        <v>295</v>
      </c>
      <c r="B319" s="19"/>
      <c r="C319" s="19"/>
      <c r="D319" s="20"/>
      <c r="E319" s="21"/>
      <c r="F319" s="21"/>
      <c r="G319" s="22"/>
      <c r="H319" s="22"/>
      <c r="I319" s="22"/>
      <c r="J319" s="22"/>
      <c r="K319" s="22"/>
      <c r="AU319" s="23"/>
      <c r="AV319" s="1228"/>
      <c r="AW319" s="1228"/>
      <c r="AX319" s="23"/>
    </row>
    <row r="320" spans="1:50" s="18" customFormat="1" ht="12" x14ac:dyDescent="0.4">
      <c r="A320" s="18">
        <v>296</v>
      </c>
      <c r="B320" s="19"/>
      <c r="C320" s="19"/>
      <c r="D320" s="20"/>
      <c r="E320" s="21"/>
      <c r="F320" s="21"/>
      <c r="G320" s="22"/>
      <c r="H320" s="22"/>
      <c r="I320" s="22"/>
      <c r="J320" s="22"/>
      <c r="K320" s="22"/>
      <c r="AU320" s="23"/>
      <c r="AV320" s="1228"/>
      <c r="AW320" s="1228"/>
      <c r="AX320" s="23"/>
    </row>
    <row r="321" spans="1:50" s="18" customFormat="1" ht="12" x14ac:dyDescent="0.4">
      <c r="A321" s="18">
        <v>297</v>
      </c>
      <c r="B321" s="19"/>
      <c r="C321" s="19"/>
      <c r="D321" s="20"/>
      <c r="E321" s="21"/>
      <c r="F321" s="21"/>
      <c r="G321" s="22"/>
      <c r="H321" s="22"/>
      <c r="I321" s="22"/>
      <c r="J321" s="22"/>
      <c r="K321" s="22"/>
      <c r="AU321" s="23"/>
      <c r="AV321" s="1228"/>
      <c r="AW321" s="1228"/>
      <c r="AX321" s="23"/>
    </row>
    <row r="322" spans="1:50" s="18" customFormat="1" ht="12" x14ac:dyDescent="0.4">
      <c r="A322" s="18">
        <v>298</v>
      </c>
      <c r="B322" s="19"/>
      <c r="C322" s="19"/>
      <c r="D322" s="20"/>
      <c r="E322" s="21"/>
      <c r="F322" s="21"/>
      <c r="G322" s="22"/>
      <c r="H322" s="22"/>
      <c r="I322" s="22"/>
      <c r="J322" s="22"/>
      <c r="K322" s="22"/>
      <c r="AU322" s="23"/>
      <c r="AV322" s="1228"/>
      <c r="AW322" s="1228"/>
      <c r="AX322" s="23"/>
    </row>
    <row r="323" spans="1:50" s="18" customFormat="1" ht="12" x14ac:dyDescent="0.4">
      <c r="A323" s="18">
        <v>299</v>
      </c>
      <c r="B323" s="19"/>
      <c r="C323" s="19"/>
      <c r="D323" s="20"/>
      <c r="E323" s="21"/>
      <c r="F323" s="21"/>
      <c r="G323" s="22"/>
      <c r="H323" s="22"/>
      <c r="I323" s="22"/>
      <c r="J323" s="22"/>
      <c r="K323" s="22"/>
      <c r="AU323" s="23"/>
      <c r="AV323" s="1228"/>
      <c r="AW323" s="1228"/>
      <c r="AX323" s="23"/>
    </row>
    <row r="324" spans="1:50" s="18" customFormat="1" ht="12" x14ac:dyDescent="0.4">
      <c r="A324" s="18">
        <v>300</v>
      </c>
      <c r="B324" s="19"/>
      <c r="C324" s="19"/>
      <c r="D324" s="20"/>
      <c r="E324" s="21"/>
      <c r="F324" s="21"/>
      <c r="G324" s="22"/>
      <c r="H324" s="22"/>
      <c r="I324" s="22"/>
      <c r="J324" s="22"/>
      <c r="K324" s="22"/>
      <c r="AU324" s="23"/>
      <c r="AV324" s="1228"/>
      <c r="AW324" s="1228"/>
      <c r="AX324" s="23"/>
    </row>
    <row r="325" spans="1:50" s="18" customFormat="1" ht="12" x14ac:dyDescent="0.4">
      <c r="A325" s="18">
        <v>301</v>
      </c>
      <c r="B325" s="19"/>
      <c r="C325" s="19"/>
      <c r="D325" s="20"/>
      <c r="E325" s="21"/>
      <c r="F325" s="21"/>
      <c r="G325" s="22"/>
      <c r="H325" s="22"/>
      <c r="I325" s="22"/>
      <c r="J325" s="22"/>
      <c r="K325" s="22"/>
      <c r="AU325" s="23"/>
      <c r="AV325" s="1228"/>
      <c r="AW325" s="1228"/>
      <c r="AX325" s="23"/>
    </row>
    <row r="326" spans="1:50" s="18" customFormat="1" ht="12" x14ac:dyDescent="0.4">
      <c r="A326" s="18">
        <v>302</v>
      </c>
      <c r="B326" s="19"/>
      <c r="C326" s="19"/>
      <c r="D326" s="20"/>
      <c r="E326" s="21"/>
      <c r="F326" s="21"/>
      <c r="G326" s="22"/>
      <c r="H326" s="22"/>
      <c r="I326" s="22"/>
      <c r="J326" s="22"/>
      <c r="K326" s="22"/>
      <c r="AU326" s="23"/>
      <c r="AV326" s="1228"/>
      <c r="AW326" s="1228"/>
      <c r="AX326" s="23"/>
    </row>
    <row r="327" spans="1:50" s="18" customFormat="1" ht="12" x14ac:dyDescent="0.4">
      <c r="A327" s="18">
        <v>303</v>
      </c>
      <c r="B327" s="19"/>
      <c r="C327" s="19"/>
      <c r="D327" s="20"/>
      <c r="E327" s="21"/>
      <c r="F327" s="21"/>
      <c r="G327" s="22"/>
      <c r="H327" s="22"/>
      <c r="I327" s="22"/>
      <c r="J327" s="22"/>
      <c r="K327" s="22"/>
      <c r="AU327" s="23"/>
      <c r="AV327" s="1228"/>
      <c r="AW327" s="1228"/>
      <c r="AX327" s="23"/>
    </row>
    <row r="328" spans="1:50" s="18" customFormat="1" ht="12" x14ac:dyDescent="0.4">
      <c r="A328" s="18">
        <v>304</v>
      </c>
      <c r="B328" s="19"/>
      <c r="C328" s="19"/>
      <c r="D328" s="20"/>
      <c r="E328" s="21"/>
      <c r="F328" s="21"/>
      <c r="G328" s="22"/>
      <c r="H328" s="22"/>
      <c r="I328" s="22"/>
      <c r="J328" s="22"/>
      <c r="K328" s="22"/>
      <c r="AU328" s="23"/>
      <c r="AV328" s="1228"/>
      <c r="AW328" s="1228"/>
      <c r="AX328" s="23"/>
    </row>
    <row r="329" spans="1:50" s="18" customFormat="1" ht="12" x14ac:dyDescent="0.4">
      <c r="A329" s="18">
        <v>305</v>
      </c>
      <c r="B329" s="19"/>
      <c r="C329" s="19"/>
      <c r="D329" s="20"/>
      <c r="E329" s="21"/>
      <c r="F329" s="21"/>
      <c r="G329" s="22"/>
      <c r="H329" s="22"/>
      <c r="I329" s="22"/>
      <c r="J329" s="22"/>
      <c r="K329" s="22"/>
      <c r="AU329" s="23"/>
      <c r="AV329" s="1228"/>
      <c r="AW329" s="1228"/>
      <c r="AX329" s="23"/>
    </row>
    <row r="330" spans="1:50" s="18" customFormat="1" ht="12" x14ac:dyDescent="0.4">
      <c r="A330" s="18">
        <v>306</v>
      </c>
      <c r="B330" s="19"/>
      <c r="C330" s="19"/>
      <c r="D330" s="20"/>
      <c r="E330" s="21"/>
      <c r="F330" s="21"/>
      <c r="G330" s="22"/>
      <c r="H330" s="22"/>
      <c r="I330" s="22"/>
      <c r="J330" s="22"/>
      <c r="K330" s="22"/>
      <c r="AU330" s="23"/>
      <c r="AV330" s="1228"/>
      <c r="AW330" s="1228"/>
      <c r="AX330" s="23"/>
    </row>
    <row r="331" spans="1:50" s="18" customFormat="1" ht="12" x14ac:dyDescent="0.4">
      <c r="A331" s="18">
        <v>307</v>
      </c>
      <c r="B331" s="19"/>
      <c r="C331" s="19"/>
      <c r="D331" s="20"/>
      <c r="E331" s="21"/>
      <c r="F331" s="21"/>
      <c r="G331" s="22"/>
      <c r="H331" s="22"/>
      <c r="I331" s="22"/>
      <c r="J331" s="22"/>
      <c r="K331" s="22"/>
      <c r="AU331" s="23"/>
      <c r="AV331" s="1228"/>
      <c r="AW331" s="1228"/>
      <c r="AX331" s="23"/>
    </row>
    <row r="332" spans="1:50" s="18" customFormat="1" ht="12" x14ac:dyDescent="0.4">
      <c r="A332" s="18">
        <v>308</v>
      </c>
      <c r="B332" s="19"/>
      <c r="C332" s="19"/>
      <c r="D332" s="20"/>
      <c r="E332" s="21"/>
      <c r="F332" s="21"/>
      <c r="G332" s="22"/>
      <c r="H332" s="22"/>
      <c r="I332" s="22"/>
      <c r="J332" s="22"/>
      <c r="K332" s="22"/>
      <c r="AU332" s="23"/>
      <c r="AV332" s="1228"/>
      <c r="AW332" s="1228"/>
      <c r="AX332" s="23"/>
    </row>
    <row r="333" spans="1:50" s="18" customFormat="1" ht="12" x14ac:dyDescent="0.4">
      <c r="A333" s="18">
        <v>309</v>
      </c>
      <c r="B333" s="19"/>
      <c r="C333" s="19"/>
      <c r="D333" s="20"/>
      <c r="E333" s="21"/>
      <c r="F333" s="21"/>
      <c r="G333" s="22"/>
      <c r="H333" s="22"/>
      <c r="I333" s="22"/>
      <c r="J333" s="22"/>
      <c r="K333" s="22"/>
      <c r="AU333" s="23"/>
      <c r="AV333" s="1228"/>
      <c r="AW333" s="1228"/>
      <c r="AX333" s="23"/>
    </row>
    <row r="334" spans="1:50" s="18" customFormat="1" ht="12" x14ac:dyDescent="0.4">
      <c r="A334" s="18">
        <v>310</v>
      </c>
      <c r="B334" s="19"/>
      <c r="C334" s="19"/>
      <c r="D334" s="20"/>
      <c r="E334" s="21"/>
      <c r="F334" s="21"/>
      <c r="G334" s="22"/>
      <c r="H334" s="22"/>
      <c r="I334" s="22"/>
      <c r="J334" s="22"/>
      <c r="K334" s="22"/>
      <c r="AU334" s="23"/>
      <c r="AV334" s="1228"/>
      <c r="AW334" s="1228"/>
      <c r="AX334" s="23"/>
    </row>
    <row r="335" spans="1:50" s="18" customFormat="1" ht="12" x14ac:dyDescent="0.4">
      <c r="A335" s="18">
        <v>311</v>
      </c>
      <c r="B335" s="19"/>
      <c r="C335" s="19"/>
      <c r="D335" s="20"/>
      <c r="E335" s="21"/>
      <c r="F335" s="21"/>
      <c r="G335" s="22"/>
      <c r="H335" s="22"/>
      <c r="I335" s="22"/>
      <c r="J335" s="22"/>
      <c r="K335" s="22"/>
      <c r="AU335" s="23"/>
      <c r="AV335" s="1228"/>
      <c r="AW335" s="1228"/>
      <c r="AX335" s="23"/>
    </row>
    <row r="336" spans="1:50" s="18" customFormat="1" ht="12" x14ac:dyDescent="0.4">
      <c r="A336" s="18">
        <v>312</v>
      </c>
      <c r="B336" s="19"/>
      <c r="C336" s="19"/>
      <c r="D336" s="20"/>
      <c r="E336" s="21"/>
      <c r="F336" s="21"/>
      <c r="G336" s="22"/>
      <c r="H336" s="22"/>
      <c r="I336" s="22"/>
      <c r="J336" s="22"/>
      <c r="K336" s="22"/>
      <c r="AU336" s="23"/>
      <c r="AV336" s="1228"/>
      <c r="AW336" s="1228"/>
      <c r="AX336" s="23"/>
    </row>
    <row r="337" spans="1:50" s="18" customFormat="1" ht="12" x14ac:dyDescent="0.4">
      <c r="A337" s="18">
        <v>313</v>
      </c>
      <c r="B337" s="19"/>
      <c r="C337" s="19"/>
      <c r="D337" s="20"/>
      <c r="E337" s="21"/>
      <c r="F337" s="21"/>
      <c r="G337" s="22"/>
      <c r="H337" s="22"/>
      <c r="I337" s="22"/>
      <c r="J337" s="22"/>
      <c r="K337" s="22"/>
      <c r="AU337" s="23"/>
      <c r="AV337" s="1228"/>
      <c r="AW337" s="1228"/>
      <c r="AX337" s="23"/>
    </row>
    <row r="338" spans="1:50" s="18" customFormat="1" ht="12" x14ac:dyDescent="0.4">
      <c r="A338" s="18">
        <v>314</v>
      </c>
      <c r="B338" s="19"/>
      <c r="C338" s="19"/>
      <c r="D338" s="20"/>
      <c r="E338" s="21"/>
      <c r="F338" s="21"/>
      <c r="G338" s="22"/>
      <c r="H338" s="22"/>
      <c r="I338" s="22"/>
      <c r="J338" s="22"/>
      <c r="K338" s="22"/>
      <c r="AU338" s="23"/>
      <c r="AV338" s="1228"/>
      <c r="AW338" s="1228"/>
      <c r="AX338" s="23"/>
    </row>
    <row r="339" spans="1:50" s="18" customFormat="1" ht="12" x14ac:dyDescent="0.4">
      <c r="A339" s="18">
        <v>315</v>
      </c>
      <c r="B339" s="19"/>
      <c r="C339" s="19"/>
      <c r="D339" s="20"/>
      <c r="E339" s="21"/>
      <c r="F339" s="21"/>
      <c r="G339" s="22"/>
      <c r="H339" s="22"/>
      <c r="I339" s="22"/>
      <c r="J339" s="22"/>
      <c r="K339" s="22"/>
      <c r="AU339" s="23"/>
      <c r="AV339" s="1228"/>
      <c r="AW339" s="1228"/>
      <c r="AX339" s="23"/>
    </row>
    <row r="340" spans="1:50" s="18" customFormat="1" ht="12" x14ac:dyDescent="0.4">
      <c r="A340" s="18">
        <v>316</v>
      </c>
      <c r="B340" s="19"/>
      <c r="C340" s="19"/>
      <c r="D340" s="20"/>
      <c r="E340" s="21"/>
      <c r="F340" s="21"/>
      <c r="G340" s="22"/>
      <c r="H340" s="22"/>
      <c r="I340" s="22"/>
      <c r="J340" s="22"/>
      <c r="K340" s="22"/>
      <c r="AU340" s="23"/>
      <c r="AV340" s="1228"/>
      <c r="AW340" s="1228"/>
      <c r="AX340" s="23"/>
    </row>
    <row r="341" spans="1:50" s="18" customFormat="1" ht="12" x14ac:dyDescent="0.4">
      <c r="A341" s="18">
        <v>317</v>
      </c>
      <c r="B341" s="19"/>
      <c r="C341" s="19"/>
      <c r="D341" s="20"/>
      <c r="E341" s="21"/>
      <c r="F341" s="21"/>
      <c r="G341" s="22"/>
      <c r="H341" s="22"/>
      <c r="I341" s="22"/>
      <c r="J341" s="22"/>
      <c r="K341" s="22"/>
      <c r="AU341" s="23"/>
      <c r="AV341" s="1228"/>
      <c r="AW341" s="1228"/>
      <c r="AX341" s="23"/>
    </row>
    <row r="342" spans="1:50" s="18" customFormat="1" ht="12" x14ac:dyDescent="0.4">
      <c r="A342" s="18">
        <v>318</v>
      </c>
      <c r="B342" s="19"/>
      <c r="C342" s="19"/>
      <c r="D342" s="20"/>
      <c r="E342" s="21"/>
      <c r="F342" s="21"/>
      <c r="G342" s="22"/>
      <c r="H342" s="22"/>
      <c r="I342" s="22"/>
      <c r="J342" s="22"/>
      <c r="K342" s="22"/>
      <c r="AU342" s="23"/>
      <c r="AV342" s="1228"/>
      <c r="AW342" s="1228"/>
      <c r="AX342" s="23"/>
    </row>
    <row r="343" spans="1:50" s="18" customFormat="1" ht="12" x14ac:dyDescent="0.4">
      <c r="A343" s="18">
        <v>319</v>
      </c>
      <c r="B343" s="19"/>
      <c r="C343" s="19"/>
      <c r="D343" s="20"/>
      <c r="E343" s="21"/>
      <c r="F343" s="21"/>
      <c r="G343" s="22"/>
      <c r="H343" s="22"/>
      <c r="I343" s="22"/>
      <c r="J343" s="22"/>
      <c r="K343" s="22"/>
      <c r="AU343" s="23"/>
      <c r="AV343" s="1228"/>
      <c r="AW343" s="1228"/>
      <c r="AX343" s="23"/>
    </row>
    <row r="344" spans="1:50" s="18" customFormat="1" ht="12" x14ac:dyDescent="0.4">
      <c r="A344" s="18">
        <v>320</v>
      </c>
      <c r="B344" s="19"/>
      <c r="C344" s="19"/>
      <c r="D344" s="20"/>
      <c r="E344" s="21"/>
      <c r="F344" s="21"/>
      <c r="G344" s="22"/>
      <c r="H344" s="22"/>
      <c r="I344" s="22"/>
      <c r="J344" s="22"/>
      <c r="K344" s="22"/>
      <c r="AU344" s="23"/>
      <c r="AV344" s="1228"/>
      <c r="AW344" s="1228"/>
      <c r="AX344" s="23"/>
    </row>
    <row r="345" spans="1:50" s="18" customFormat="1" ht="12" x14ac:dyDescent="0.4">
      <c r="A345" s="18">
        <v>321</v>
      </c>
      <c r="B345" s="19"/>
      <c r="C345" s="19"/>
      <c r="D345" s="20"/>
      <c r="E345" s="21"/>
      <c r="F345" s="21"/>
      <c r="G345" s="22"/>
      <c r="H345" s="22"/>
      <c r="I345" s="22"/>
      <c r="J345" s="22"/>
      <c r="K345" s="22"/>
      <c r="AU345" s="23"/>
      <c r="AV345" s="1228"/>
      <c r="AW345" s="1228"/>
      <c r="AX345" s="23"/>
    </row>
    <row r="346" spans="1:50" s="18" customFormat="1" ht="12" x14ac:dyDescent="0.4">
      <c r="A346" s="18">
        <v>322</v>
      </c>
      <c r="B346" s="19"/>
      <c r="C346" s="19"/>
      <c r="D346" s="20"/>
      <c r="E346" s="21"/>
      <c r="F346" s="21"/>
      <c r="G346" s="22"/>
      <c r="H346" s="22"/>
      <c r="I346" s="22"/>
      <c r="J346" s="22"/>
      <c r="K346" s="22"/>
      <c r="AU346" s="23"/>
      <c r="AV346" s="1228"/>
      <c r="AW346" s="1228"/>
      <c r="AX346" s="23"/>
    </row>
    <row r="347" spans="1:50" s="18" customFormat="1" ht="12" x14ac:dyDescent="0.4">
      <c r="A347" s="18">
        <v>323</v>
      </c>
      <c r="B347" s="19"/>
      <c r="C347" s="19"/>
      <c r="D347" s="20"/>
      <c r="E347" s="21"/>
      <c r="F347" s="21"/>
      <c r="G347" s="22"/>
      <c r="H347" s="22"/>
      <c r="I347" s="22"/>
      <c r="J347" s="22"/>
      <c r="K347" s="22"/>
      <c r="AU347" s="23"/>
      <c r="AV347" s="1228"/>
      <c r="AW347" s="1228"/>
      <c r="AX347" s="23"/>
    </row>
    <row r="348" spans="1:50" s="18" customFormat="1" ht="12" x14ac:dyDescent="0.4">
      <c r="A348" s="18">
        <v>324</v>
      </c>
      <c r="B348" s="19"/>
      <c r="C348" s="19"/>
      <c r="D348" s="20"/>
      <c r="E348" s="21"/>
      <c r="F348" s="21"/>
      <c r="G348" s="22"/>
      <c r="H348" s="22"/>
      <c r="I348" s="22"/>
      <c r="J348" s="22"/>
      <c r="K348" s="22"/>
      <c r="AU348" s="23"/>
      <c r="AV348" s="1228"/>
      <c r="AW348" s="1228"/>
      <c r="AX348" s="23"/>
    </row>
    <row r="349" spans="1:50" s="18" customFormat="1" ht="12" x14ac:dyDescent="0.4">
      <c r="A349" s="18">
        <v>325</v>
      </c>
      <c r="B349" s="19"/>
      <c r="C349" s="19"/>
      <c r="D349" s="20"/>
      <c r="E349" s="21"/>
      <c r="F349" s="21"/>
      <c r="G349" s="22"/>
      <c r="H349" s="22"/>
      <c r="I349" s="22"/>
      <c r="J349" s="22"/>
      <c r="K349" s="22"/>
      <c r="AU349" s="23"/>
      <c r="AV349" s="1228"/>
      <c r="AW349" s="1228"/>
      <c r="AX349" s="23"/>
    </row>
    <row r="350" spans="1:50" s="18" customFormat="1" ht="12" x14ac:dyDescent="0.4">
      <c r="A350" s="18">
        <v>326</v>
      </c>
      <c r="B350" s="19"/>
      <c r="C350" s="19"/>
      <c r="D350" s="20"/>
      <c r="E350" s="21"/>
      <c r="F350" s="21"/>
      <c r="G350" s="22"/>
      <c r="H350" s="22"/>
      <c r="I350" s="22"/>
      <c r="J350" s="22"/>
      <c r="K350" s="22"/>
      <c r="AU350" s="23"/>
      <c r="AV350" s="1228"/>
      <c r="AW350" s="1228"/>
      <c r="AX350" s="23"/>
    </row>
    <row r="351" spans="1:50" s="18" customFormat="1" ht="12" x14ac:dyDescent="0.4">
      <c r="A351" s="18">
        <v>327</v>
      </c>
      <c r="B351" s="19"/>
      <c r="C351" s="19"/>
      <c r="D351" s="20"/>
      <c r="E351" s="21"/>
      <c r="F351" s="21"/>
      <c r="G351" s="22"/>
      <c r="H351" s="22"/>
      <c r="I351" s="22"/>
      <c r="J351" s="22"/>
      <c r="K351" s="22"/>
      <c r="AU351" s="23"/>
      <c r="AV351" s="1228"/>
      <c r="AW351" s="1228"/>
      <c r="AX351" s="23"/>
    </row>
    <row r="352" spans="1:50" s="18" customFormat="1" ht="12" x14ac:dyDescent="0.4">
      <c r="A352" s="18">
        <v>328</v>
      </c>
      <c r="B352" s="19"/>
      <c r="C352" s="19"/>
      <c r="D352" s="20"/>
      <c r="E352" s="21"/>
      <c r="F352" s="21"/>
      <c r="G352" s="22"/>
      <c r="H352" s="22"/>
      <c r="I352" s="22"/>
      <c r="J352" s="22"/>
      <c r="K352" s="22"/>
      <c r="AU352" s="23"/>
      <c r="AV352" s="1228"/>
      <c r="AW352" s="1228"/>
      <c r="AX352" s="23"/>
    </row>
    <row r="353" spans="1:50" s="18" customFormat="1" ht="12" x14ac:dyDescent="0.4">
      <c r="A353" s="18">
        <v>329</v>
      </c>
      <c r="B353" s="19"/>
      <c r="C353" s="19"/>
      <c r="D353" s="20"/>
      <c r="E353" s="21"/>
      <c r="F353" s="21"/>
      <c r="G353" s="22"/>
      <c r="H353" s="22"/>
      <c r="I353" s="22"/>
      <c r="J353" s="22"/>
      <c r="K353" s="22"/>
      <c r="AU353" s="23"/>
      <c r="AV353" s="1228"/>
      <c r="AW353" s="1228"/>
      <c r="AX353" s="23"/>
    </row>
    <row r="354" spans="1:50" s="18" customFormat="1" ht="12" x14ac:dyDescent="0.4">
      <c r="A354" s="18">
        <v>330</v>
      </c>
      <c r="B354" s="19"/>
      <c r="C354" s="19"/>
      <c r="D354" s="20"/>
      <c r="E354" s="21"/>
      <c r="F354" s="21"/>
      <c r="G354" s="22"/>
      <c r="H354" s="22"/>
      <c r="I354" s="22"/>
      <c r="J354" s="22"/>
      <c r="K354" s="22"/>
      <c r="AU354" s="23"/>
      <c r="AV354" s="1228"/>
      <c r="AW354" s="1228"/>
      <c r="AX354" s="23"/>
    </row>
    <row r="355" spans="1:50" s="18" customFormat="1" ht="12" x14ac:dyDescent="0.4">
      <c r="A355" s="18">
        <v>331</v>
      </c>
      <c r="B355" s="19"/>
      <c r="C355" s="19"/>
      <c r="D355" s="20"/>
      <c r="E355" s="21"/>
      <c r="F355" s="21"/>
      <c r="G355" s="22"/>
      <c r="H355" s="22"/>
      <c r="I355" s="22"/>
      <c r="J355" s="22"/>
      <c r="K355" s="22"/>
      <c r="AU355" s="23"/>
      <c r="AV355" s="1228"/>
      <c r="AW355" s="1228"/>
      <c r="AX355" s="23"/>
    </row>
    <row r="356" spans="1:50" s="18" customFormat="1" ht="12" x14ac:dyDescent="0.4">
      <c r="A356" s="18">
        <v>332</v>
      </c>
      <c r="B356" s="19"/>
      <c r="C356" s="19"/>
      <c r="D356" s="20"/>
      <c r="E356" s="21"/>
      <c r="F356" s="21"/>
      <c r="G356" s="22"/>
      <c r="H356" s="22"/>
      <c r="I356" s="22"/>
      <c r="J356" s="22"/>
      <c r="K356" s="22"/>
      <c r="AU356" s="23"/>
      <c r="AV356" s="1228"/>
      <c r="AW356" s="1228"/>
      <c r="AX356" s="23"/>
    </row>
    <row r="357" spans="1:50" s="18" customFormat="1" ht="12" x14ac:dyDescent="0.4">
      <c r="A357" s="18">
        <v>333</v>
      </c>
      <c r="B357" s="19"/>
      <c r="C357" s="19"/>
      <c r="D357" s="20"/>
      <c r="E357" s="21"/>
      <c r="F357" s="21"/>
      <c r="G357" s="22"/>
      <c r="H357" s="22"/>
      <c r="I357" s="22"/>
      <c r="J357" s="22"/>
      <c r="K357" s="22"/>
      <c r="AU357" s="23"/>
      <c r="AV357" s="1228"/>
      <c r="AW357" s="1228"/>
      <c r="AX357" s="23"/>
    </row>
    <row r="358" spans="1:50" s="18" customFormat="1" ht="12" x14ac:dyDescent="0.4">
      <c r="A358" s="18">
        <v>334</v>
      </c>
      <c r="B358" s="19"/>
      <c r="C358" s="19"/>
      <c r="D358" s="20"/>
      <c r="E358" s="21"/>
      <c r="F358" s="21"/>
      <c r="G358" s="22"/>
      <c r="H358" s="22"/>
      <c r="I358" s="22"/>
      <c r="J358" s="22"/>
      <c r="K358" s="22"/>
      <c r="AU358" s="23"/>
      <c r="AV358" s="1228"/>
      <c r="AW358" s="1228"/>
      <c r="AX358" s="23"/>
    </row>
    <row r="359" spans="1:50" s="18" customFormat="1" ht="12" x14ac:dyDescent="0.4">
      <c r="A359" s="18">
        <v>335</v>
      </c>
      <c r="B359" s="19"/>
      <c r="C359" s="19"/>
      <c r="D359" s="20"/>
      <c r="E359" s="21"/>
      <c r="F359" s="21"/>
      <c r="G359" s="22"/>
      <c r="H359" s="22"/>
      <c r="I359" s="22"/>
      <c r="J359" s="22"/>
      <c r="K359" s="22"/>
      <c r="AU359" s="23"/>
      <c r="AV359" s="1228"/>
      <c r="AW359" s="1228"/>
      <c r="AX359" s="23"/>
    </row>
    <row r="360" spans="1:50" s="18" customFormat="1" ht="12" x14ac:dyDescent="0.4">
      <c r="A360" s="18">
        <v>336</v>
      </c>
      <c r="B360" s="19"/>
      <c r="C360" s="19"/>
      <c r="D360" s="20"/>
      <c r="E360" s="21"/>
      <c r="F360" s="21"/>
      <c r="G360" s="22"/>
      <c r="H360" s="22"/>
      <c r="I360" s="22"/>
      <c r="J360" s="22"/>
      <c r="K360" s="22"/>
      <c r="AU360" s="23"/>
      <c r="AV360" s="1228"/>
      <c r="AW360" s="1228"/>
      <c r="AX360" s="23"/>
    </row>
    <row r="361" spans="1:50" s="18" customFormat="1" ht="12" x14ac:dyDescent="0.4">
      <c r="A361" s="18">
        <v>337</v>
      </c>
      <c r="B361" s="19"/>
      <c r="C361" s="19"/>
      <c r="D361" s="20"/>
      <c r="E361" s="21"/>
      <c r="F361" s="21"/>
      <c r="G361" s="22"/>
      <c r="H361" s="22"/>
      <c r="I361" s="22"/>
      <c r="J361" s="22"/>
      <c r="K361" s="22"/>
      <c r="AU361" s="23"/>
      <c r="AV361" s="1228"/>
      <c r="AW361" s="1228"/>
      <c r="AX361" s="23"/>
    </row>
    <row r="362" spans="1:50" s="18" customFormat="1" ht="12" x14ac:dyDescent="0.4">
      <c r="A362" s="18">
        <v>338</v>
      </c>
      <c r="B362" s="19"/>
      <c r="C362" s="19"/>
      <c r="D362" s="20"/>
      <c r="E362" s="21"/>
      <c r="F362" s="21"/>
      <c r="G362" s="22"/>
      <c r="H362" s="22"/>
      <c r="I362" s="22"/>
      <c r="J362" s="22"/>
      <c r="K362" s="22"/>
      <c r="AU362" s="23"/>
      <c r="AV362" s="1228"/>
      <c r="AW362" s="1228"/>
      <c r="AX362" s="23"/>
    </row>
    <row r="363" spans="1:50" s="18" customFormat="1" ht="12" x14ac:dyDescent="0.4">
      <c r="A363" s="18">
        <v>339</v>
      </c>
      <c r="B363" s="19"/>
      <c r="C363" s="19"/>
      <c r="D363" s="20"/>
      <c r="E363" s="21"/>
      <c r="F363" s="21"/>
      <c r="G363" s="22"/>
      <c r="H363" s="22"/>
      <c r="I363" s="22"/>
      <c r="J363" s="22"/>
      <c r="K363" s="22"/>
      <c r="AU363" s="23"/>
      <c r="AV363" s="1228"/>
      <c r="AW363" s="1228"/>
      <c r="AX363" s="23"/>
    </row>
    <row r="364" spans="1:50" s="18" customFormat="1" ht="12" x14ac:dyDescent="0.4">
      <c r="A364" s="18">
        <v>340</v>
      </c>
      <c r="B364" s="19"/>
      <c r="C364" s="19"/>
      <c r="D364" s="20"/>
      <c r="E364" s="21"/>
      <c r="F364" s="21"/>
      <c r="G364" s="22"/>
      <c r="H364" s="22"/>
      <c r="I364" s="22"/>
      <c r="J364" s="22"/>
      <c r="K364" s="22"/>
      <c r="AU364" s="23"/>
      <c r="AV364" s="1228"/>
      <c r="AW364" s="1228"/>
      <c r="AX364" s="23"/>
    </row>
    <row r="365" spans="1:50" s="18" customFormat="1" ht="12" x14ac:dyDescent="0.4">
      <c r="A365" s="18">
        <v>341</v>
      </c>
      <c r="B365" s="19"/>
      <c r="C365" s="19"/>
      <c r="D365" s="20"/>
      <c r="E365" s="21"/>
      <c r="F365" s="21"/>
      <c r="G365" s="22"/>
      <c r="H365" s="22"/>
      <c r="I365" s="22"/>
      <c r="J365" s="22"/>
      <c r="K365" s="22"/>
      <c r="AU365" s="23"/>
      <c r="AV365" s="1228"/>
      <c r="AW365" s="1228"/>
      <c r="AX365" s="23"/>
    </row>
    <row r="366" spans="1:50" s="18" customFormat="1" ht="12" x14ac:dyDescent="0.4">
      <c r="A366" s="18">
        <v>342</v>
      </c>
      <c r="B366" s="19"/>
      <c r="C366" s="19"/>
      <c r="D366" s="20"/>
      <c r="E366" s="21"/>
      <c r="F366" s="21"/>
      <c r="G366" s="22"/>
      <c r="H366" s="22"/>
      <c r="I366" s="22"/>
      <c r="J366" s="22"/>
      <c r="K366" s="22"/>
      <c r="AU366" s="23"/>
      <c r="AV366" s="1228"/>
      <c r="AW366" s="1228"/>
      <c r="AX366" s="23"/>
    </row>
    <row r="367" spans="1:50" s="18" customFormat="1" ht="12" x14ac:dyDescent="0.4">
      <c r="A367" s="18">
        <v>343</v>
      </c>
      <c r="B367" s="19"/>
      <c r="C367" s="19"/>
      <c r="D367" s="20"/>
      <c r="E367" s="21"/>
      <c r="F367" s="21"/>
      <c r="G367" s="22"/>
      <c r="H367" s="22"/>
      <c r="I367" s="22"/>
      <c r="J367" s="22"/>
      <c r="K367" s="22"/>
      <c r="AU367" s="23"/>
      <c r="AV367" s="1228"/>
      <c r="AW367" s="1228"/>
      <c r="AX367" s="23"/>
    </row>
    <row r="368" spans="1:50" s="18" customFormat="1" ht="12" x14ac:dyDescent="0.4">
      <c r="A368" s="18">
        <v>344</v>
      </c>
      <c r="B368" s="19"/>
      <c r="C368" s="19"/>
      <c r="D368" s="20"/>
      <c r="E368" s="21"/>
      <c r="F368" s="21"/>
      <c r="G368" s="22"/>
      <c r="H368" s="22"/>
      <c r="I368" s="22"/>
      <c r="J368" s="22"/>
      <c r="K368" s="22"/>
      <c r="AU368" s="23"/>
      <c r="AV368" s="1228"/>
      <c r="AW368" s="1228"/>
      <c r="AX368" s="23"/>
    </row>
    <row r="369" spans="1:50" s="18" customFormat="1" ht="12" x14ac:dyDescent="0.4">
      <c r="A369" s="18">
        <v>345</v>
      </c>
      <c r="B369" s="19"/>
      <c r="C369" s="19"/>
      <c r="D369" s="20"/>
      <c r="E369" s="21"/>
      <c r="F369" s="21"/>
      <c r="G369" s="22"/>
      <c r="H369" s="22"/>
      <c r="I369" s="22"/>
      <c r="J369" s="22"/>
      <c r="K369" s="22"/>
      <c r="AU369" s="23"/>
      <c r="AV369" s="1228"/>
      <c r="AW369" s="1228"/>
      <c r="AX369" s="23"/>
    </row>
    <row r="370" spans="1:50" s="18" customFormat="1" ht="12" x14ac:dyDescent="0.4">
      <c r="A370" s="18">
        <v>346</v>
      </c>
      <c r="B370" s="19"/>
      <c r="C370" s="19"/>
      <c r="D370" s="20"/>
      <c r="E370" s="21"/>
      <c r="F370" s="21"/>
      <c r="G370" s="22"/>
      <c r="H370" s="22"/>
      <c r="I370" s="22"/>
      <c r="J370" s="22"/>
      <c r="K370" s="22"/>
      <c r="AU370" s="23"/>
      <c r="AV370" s="1228"/>
      <c r="AW370" s="1228"/>
      <c r="AX370" s="23"/>
    </row>
    <row r="371" spans="1:50" s="18" customFormat="1" ht="12" x14ac:dyDescent="0.4">
      <c r="A371" s="18">
        <v>347</v>
      </c>
      <c r="B371" s="19"/>
      <c r="C371" s="19"/>
      <c r="D371" s="20"/>
      <c r="E371" s="21"/>
      <c r="F371" s="21"/>
      <c r="G371" s="22"/>
      <c r="H371" s="22"/>
      <c r="I371" s="22"/>
      <c r="J371" s="22"/>
      <c r="K371" s="22"/>
      <c r="AU371" s="23"/>
      <c r="AV371" s="1228"/>
      <c r="AW371" s="1228"/>
      <c r="AX371" s="23"/>
    </row>
    <row r="372" spans="1:50" s="18" customFormat="1" ht="12" x14ac:dyDescent="0.4">
      <c r="A372" s="18">
        <v>348</v>
      </c>
      <c r="B372" s="19"/>
      <c r="C372" s="19"/>
      <c r="D372" s="20"/>
      <c r="E372" s="21"/>
      <c r="F372" s="21"/>
      <c r="G372" s="22"/>
      <c r="H372" s="22"/>
      <c r="I372" s="22"/>
      <c r="J372" s="22"/>
      <c r="K372" s="22"/>
      <c r="AU372" s="23"/>
      <c r="AV372" s="1228"/>
      <c r="AW372" s="1228"/>
      <c r="AX372" s="23"/>
    </row>
    <row r="373" spans="1:50" s="18" customFormat="1" ht="12" x14ac:dyDescent="0.4">
      <c r="A373" s="18">
        <v>349</v>
      </c>
      <c r="B373" s="19"/>
      <c r="C373" s="19"/>
      <c r="D373" s="20"/>
      <c r="E373" s="21"/>
      <c r="F373" s="21"/>
      <c r="G373" s="22"/>
      <c r="H373" s="22"/>
      <c r="I373" s="22"/>
      <c r="J373" s="22"/>
      <c r="K373" s="22"/>
      <c r="AU373" s="23"/>
      <c r="AV373" s="1228"/>
      <c r="AW373" s="1228"/>
      <c r="AX373" s="23"/>
    </row>
    <row r="374" spans="1:50" s="18" customFormat="1" ht="12" x14ac:dyDescent="0.4">
      <c r="A374" s="18">
        <v>350</v>
      </c>
      <c r="B374" s="19"/>
      <c r="C374" s="19"/>
      <c r="D374" s="20"/>
      <c r="E374" s="21"/>
      <c r="F374" s="21"/>
      <c r="G374" s="22"/>
      <c r="H374" s="22"/>
      <c r="I374" s="22"/>
      <c r="J374" s="22"/>
      <c r="K374" s="22"/>
      <c r="AU374" s="23"/>
      <c r="AV374" s="1228"/>
      <c r="AW374" s="1228"/>
      <c r="AX374" s="23"/>
    </row>
    <row r="375" spans="1:50" s="18" customFormat="1" ht="12" x14ac:dyDescent="0.4">
      <c r="A375" s="18">
        <v>351</v>
      </c>
      <c r="B375" s="19"/>
      <c r="C375" s="19"/>
      <c r="D375" s="20"/>
      <c r="E375" s="21"/>
      <c r="F375" s="21"/>
      <c r="G375" s="22"/>
      <c r="H375" s="22"/>
      <c r="I375" s="22"/>
      <c r="J375" s="22"/>
      <c r="K375" s="22"/>
      <c r="AU375" s="23"/>
      <c r="AV375" s="1228"/>
      <c r="AW375" s="1228"/>
      <c r="AX375" s="23"/>
    </row>
    <row r="376" spans="1:50" s="18" customFormat="1" ht="12" x14ac:dyDescent="0.4">
      <c r="A376" s="18">
        <v>352</v>
      </c>
      <c r="B376" s="19"/>
      <c r="C376" s="19"/>
      <c r="D376" s="20"/>
      <c r="E376" s="21"/>
      <c r="F376" s="21"/>
      <c r="G376" s="22"/>
      <c r="H376" s="22"/>
      <c r="I376" s="22"/>
      <c r="J376" s="22"/>
      <c r="K376" s="22"/>
      <c r="AU376" s="23"/>
      <c r="AV376" s="1228"/>
      <c r="AW376" s="1228"/>
      <c r="AX376" s="23"/>
    </row>
    <row r="377" spans="1:50" s="18" customFormat="1" ht="12" x14ac:dyDescent="0.4">
      <c r="A377" s="18">
        <v>353</v>
      </c>
      <c r="B377" s="19"/>
      <c r="C377" s="19"/>
      <c r="D377" s="20"/>
      <c r="E377" s="21"/>
      <c r="F377" s="21"/>
      <c r="G377" s="22"/>
      <c r="H377" s="22"/>
      <c r="I377" s="22"/>
      <c r="J377" s="22"/>
      <c r="K377" s="22"/>
      <c r="AU377" s="23"/>
      <c r="AV377" s="1228"/>
      <c r="AW377" s="1228"/>
      <c r="AX377" s="23"/>
    </row>
    <row r="378" spans="1:50" s="18" customFormat="1" ht="12" x14ac:dyDescent="0.4">
      <c r="A378" s="18">
        <v>354</v>
      </c>
      <c r="B378" s="19"/>
      <c r="C378" s="19"/>
      <c r="D378" s="20"/>
      <c r="E378" s="21"/>
      <c r="F378" s="21"/>
      <c r="G378" s="22"/>
      <c r="H378" s="22"/>
      <c r="I378" s="22"/>
      <c r="J378" s="22"/>
      <c r="K378" s="22"/>
      <c r="AU378" s="23"/>
      <c r="AV378" s="1228"/>
      <c r="AW378" s="1228"/>
      <c r="AX378" s="23"/>
    </row>
    <row r="379" spans="1:50" s="18" customFormat="1" ht="12" x14ac:dyDescent="0.4">
      <c r="A379" s="18">
        <v>355</v>
      </c>
      <c r="B379" s="19"/>
      <c r="C379" s="19"/>
      <c r="D379" s="20"/>
      <c r="E379" s="21"/>
      <c r="F379" s="21"/>
      <c r="G379" s="22"/>
      <c r="H379" s="22"/>
      <c r="I379" s="22"/>
      <c r="J379" s="22"/>
      <c r="K379" s="22"/>
      <c r="AU379" s="23"/>
      <c r="AV379" s="1228"/>
      <c r="AW379" s="1228"/>
      <c r="AX379" s="23"/>
    </row>
    <row r="380" spans="1:50" s="18" customFormat="1" ht="12" x14ac:dyDescent="0.4">
      <c r="A380" s="18">
        <v>356</v>
      </c>
      <c r="B380" s="19"/>
      <c r="C380" s="19"/>
      <c r="D380" s="20"/>
      <c r="E380" s="21"/>
      <c r="F380" s="21"/>
      <c r="G380" s="22"/>
      <c r="H380" s="22"/>
      <c r="I380" s="22"/>
      <c r="J380" s="22"/>
      <c r="K380" s="22"/>
      <c r="AU380" s="23"/>
      <c r="AV380" s="1228"/>
      <c r="AW380" s="1228"/>
      <c r="AX380" s="23"/>
    </row>
    <row r="381" spans="1:50" s="18" customFormat="1" ht="12" x14ac:dyDescent="0.4">
      <c r="A381" s="18">
        <v>357</v>
      </c>
      <c r="B381" s="19"/>
      <c r="C381" s="19"/>
      <c r="D381" s="20"/>
      <c r="E381" s="21"/>
      <c r="F381" s="21"/>
      <c r="G381" s="22"/>
      <c r="H381" s="22"/>
      <c r="I381" s="22"/>
      <c r="J381" s="22"/>
      <c r="K381" s="22"/>
      <c r="AU381" s="23"/>
      <c r="AV381" s="1228"/>
      <c r="AW381" s="1228"/>
      <c r="AX381" s="23"/>
    </row>
    <row r="382" spans="1:50" s="18" customFormat="1" ht="12" x14ac:dyDescent="0.4">
      <c r="A382" s="18">
        <v>358</v>
      </c>
      <c r="B382" s="19"/>
      <c r="C382" s="19"/>
      <c r="D382" s="20"/>
      <c r="E382" s="21"/>
      <c r="F382" s="21"/>
      <c r="G382" s="22"/>
      <c r="H382" s="22"/>
      <c r="I382" s="22"/>
      <c r="J382" s="22"/>
      <c r="K382" s="22"/>
      <c r="AU382" s="23"/>
      <c r="AV382" s="1228"/>
      <c r="AW382" s="1228"/>
      <c r="AX382" s="23"/>
    </row>
    <row r="383" spans="1:50" s="18" customFormat="1" ht="12" x14ac:dyDescent="0.4">
      <c r="A383" s="18">
        <v>359</v>
      </c>
      <c r="B383" s="19"/>
      <c r="C383" s="19"/>
      <c r="D383" s="20"/>
      <c r="E383" s="21"/>
      <c r="F383" s="21"/>
      <c r="G383" s="22"/>
      <c r="H383" s="22"/>
      <c r="I383" s="22"/>
      <c r="J383" s="22"/>
      <c r="K383" s="22"/>
      <c r="AU383" s="23"/>
      <c r="AV383" s="1228"/>
      <c r="AW383" s="1228"/>
      <c r="AX383" s="23"/>
    </row>
    <row r="384" spans="1:50" s="18" customFormat="1" ht="12" x14ac:dyDescent="0.4">
      <c r="A384" s="18">
        <v>360</v>
      </c>
      <c r="B384" s="19"/>
      <c r="C384" s="19"/>
      <c r="D384" s="20"/>
      <c r="E384" s="21"/>
      <c r="F384" s="21"/>
      <c r="G384" s="22"/>
      <c r="H384" s="22"/>
      <c r="I384" s="22"/>
      <c r="J384" s="22"/>
      <c r="K384" s="22"/>
      <c r="AU384" s="23"/>
      <c r="AV384" s="1228"/>
      <c r="AW384" s="1228"/>
      <c r="AX384" s="23"/>
    </row>
    <row r="385" spans="1:50" s="18" customFormat="1" ht="12" x14ac:dyDescent="0.4">
      <c r="A385" s="18">
        <v>361</v>
      </c>
      <c r="B385" s="19"/>
      <c r="C385" s="19"/>
      <c r="D385" s="20"/>
      <c r="E385" s="21"/>
      <c r="F385" s="21"/>
      <c r="G385" s="22"/>
      <c r="H385" s="22"/>
      <c r="I385" s="22"/>
      <c r="J385" s="22"/>
      <c r="K385" s="22"/>
      <c r="AU385" s="23"/>
      <c r="AV385" s="1228"/>
      <c r="AW385" s="1228"/>
      <c r="AX385" s="23"/>
    </row>
    <row r="386" spans="1:50" s="18" customFormat="1" ht="12" x14ac:dyDescent="0.4">
      <c r="A386" s="18">
        <v>362</v>
      </c>
      <c r="B386" s="19"/>
      <c r="C386" s="19"/>
      <c r="D386" s="20"/>
      <c r="E386" s="21"/>
      <c r="F386" s="21"/>
      <c r="G386" s="22"/>
      <c r="H386" s="22"/>
      <c r="I386" s="22"/>
      <c r="J386" s="22"/>
      <c r="K386" s="22"/>
      <c r="AU386" s="23"/>
      <c r="AV386" s="1228"/>
      <c r="AW386" s="1228"/>
      <c r="AX386" s="23"/>
    </row>
    <row r="387" spans="1:50" s="18" customFormat="1" ht="12" x14ac:dyDescent="0.4">
      <c r="A387" s="18">
        <v>363</v>
      </c>
      <c r="B387" s="19"/>
      <c r="C387" s="19"/>
      <c r="D387" s="20"/>
      <c r="E387" s="21"/>
      <c r="F387" s="21"/>
      <c r="G387" s="22"/>
      <c r="H387" s="22"/>
      <c r="I387" s="22"/>
      <c r="J387" s="22"/>
      <c r="K387" s="22"/>
      <c r="AU387" s="23"/>
      <c r="AV387" s="1228"/>
      <c r="AW387" s="1228"/>
      <c r="AX387" s="23"/>
    </row>
    <row r="388" spans="1:50" s="18" customFormat="1" ht="12" x14ac:dyDescent="0.4">
      <c r="A388" s="18">
        <v>364</v>
      </c>
      <c r="B388" s="19"/>
      <c r="C388" s="19"/>
      <c r="D388" s="20"/>
      <c r="E388" s="21"/>
      <c r="F388" s="21"/>
      <c r="G388" s="22"/>
      <c r="H388" s="22"/>
      <c r="I388" s="22"/>
      <c r="J388" s="22"/>
      <c r="K388" s="22"/>
      <c r="AU388" s="23"/>
      <c r="AV388" s="1228"/>
      <c r="AW388" s="1228"/>
      <c r="AX388" s="23"/>
    </row>
    <row r="389" spans="1:50" s="18" customFormat="1" ht="12" x14ac:dyDescent="0.4">
      <c r="A389" s="18">
        <v>365</v>
      </c>
      <c r="B389" s="19"/>
      <c r="C389" s="19"/>
      <c r="D389" s="20"/>
      <c r="E389" s="21"/>
      <c r="F389" s="21"/>
      <c r="G389" s="22"/>
      <c r="H389" s="22"/>
      <c r="I389" s="22"/>
      <c r="J389" s="22"/>
      <c r="K389" s="22"/>
      <c r="AU389" s="23"/>
      <c r="AV389" s="1228"/>
      <c r="AW389" s="1228"/>
      <c r="AX389" s="23"/>
    </row>
    <row r="390" spans="1:50" s="18" customFormat="1" ht="12" x14ac:dyDescent="0.4">
      <c r="A390" s="18">
        <v>366</v>
      </c>
      <c r="B390" s="19"/>
      <c r="C390" s="19"/>
      <c r="D390" s="20"/>
      <c r="E390" s="21"/>
      <c r="F390" s="21"/>
      <c r="G390" s="22"/>
      <c r="H390" s="22"/>
      <c r="I390" s="22"/>
      <c r="J390" s="22"/>
      <c r="K390" s="22"/>
      <c r="AU390" s="23"/>
      <c r="AV390" s="1228"/>
      <c r="AW390" s="1228"/>
      <c r="AX390" s="23"/>
    </row>
    <row r="391" spans="1:50" s="18" customFormat="1" ht="12" x14ac:dyDescent="0.4">
      <c r="A391" s="18">
        <v>367</v>
      </c>
      <c r="B391" s="19"/>
      <c r="C391" s="19"/>
      <c r="D391" s="20"/>
      <c r="E391" s="21"/>
      <c r="F391" s="21"/>
      <c r="G391" s="22"/>
      <c r="H391" s="22"/>
      <c r="I391" s="22"/>
      <c r="J391" s="22"/>
      <c r="K391" s="22"/>
      <c r="AU391" s="23"/>
      <c r="AV391" s="1228"/>
      <c r="AW391" s="1228"/>
      <c r="AX391" s="23"/>
    </row>
    <row r="392" spans="1:50" s="18" customFormat="1" ht="12" x14ac:dyDescent="0.4">
      <c r="A392" s="18">
        <v>368</v>
      </c>
      <c r="B392" s="19"/>
      <c r="C392" s="19"/>
      <c r="D392" s="20"/>
      <c r="E392" s="21"/>
      <c r="F392" s="21"/>
      <c r="G392" s="22"/>
      <c r="H392" s="22"/>
      <c r="I392" s="22"/>
      <c r="J392" s="22"/>
      <c r="K392" s="22"/>
      <c r="AU392" s="23"/>
      <c r="AV392" s="1228"/>
      <c r="AW392" s="1228"/>
      <c r="AX392" s="23"/>
    </row>
    <row r="393" spans="1:50" s="18" customFormat="1" ht="12" x14ac:dyDescent="0.4">
      <c r="A393" s="18">
        <v>369</v>
      </c>
      <c r="B393" s="19"/>
      <c r="C393" s="19"/>
      <c r="D393" s="20"/>
      <c r="E393" s="21"/>
      <c r="F393" s="21"/>
      <c r="G393" s="22"/>
      <c r="H393" s="22"/>
      <c r="I393" s="22"/>
      <c r="J393" s="22"/>
      <c r="K393" s="22"/>
      <c r="AU393" s="23"/>
      <c r="AV393" s="1228"/>
      <c r="AW393" s="1228"/>
      <c r="AX393" s="23"/>
    </row>
    <row r="394" spans="1:50" s="18" customFormat="1" ht="12" x14ac:dyDescent="0.4">
      <c r="A394" s="18">
        <v>370</v>
      </c>
      <c r="B394" s="19"/>
      <c r="C394" s="19"/>
      <c r="D394" s="20"/>
      <c r="E394" s="21"/>
      <c r="F394" s="21"/>
      <c r="G394" s="22"/>
      <c r="H394" s="22"/>
      <c r="I394" s="22"/>
      <c r="J394" s="22"/>
      <c r="K394" s="22"/>
      <c r="AU394" s="23"/>
      <c r="AV394" s="1228"/>
      <c r="AW394" s="1228"/>
      <c r="AX394" s="23"/>
    </row>
    <row r="395" spans="1:50" s="18" customFormat="1" ht="12" x14ac:dyDescent="0.4">
      <c r="A395" s="18">
        <v>371</v>
      </c>
      <c r="B395" s="19"/>
      <c r="C395" s="19"/>
      <c r="D395" s="20"/>
      <c r="E395" s="21"/>
      <c r="F395" s="21"/>
      <c r="G395" s="22"/>
      <c r="H395" s="22"/>
      <c r="I395" s="22"/>
      <c r="J395" s="22"/>
      <c r="K395" s="22"/>
      <c r="AU395" s="23"/>
      <c r="AV395" s="1228"/>
      <c r="AW395" s="1228"/>
      <c r="AX395" s="23"/>
    </row>
    <row r="396" spans="1:50" s="18" customFormat="1" ht="12" x14ac:dyDescent="0.4">
      <c r="A396" s="18">
        <v>372</v>
      </c>
      <c r="B396" s="19"/>
      <c r="C396" s="19"/>
      <c r="D396" s="20"/>
      <c r="E396" s="21"/>
      <c r="F396" s="21"/>
      <c r="G396" s="22"/>
      <c r="H396" s="22"/>
      <c r="I396" s="22"/>
      <c r="J396" s="22"/>
      <c r="K396" s="22"/>
      <c r="AU396" s="23"/>
      <c r="AV396" s="1228"/>
      <c r="AW396" s="1228"/>
      <c r="AX396" s="23"/>
    </row>
    <row r="397" spans="1:50" s="18" customFormat="1" ht="12" x14ac:dyDescent="0.4">
      <c r="A397" s="18">
        <v>373</v>
      </c>
      <c r="B397" s="19"/>
      <c r="C397" s="19"/>
      <c r="D397" s="20"/>
      <c r="E397" s="21"/>
      <c r="F397" s="21"/>
      <c r="G397" s="22"/>
      <c r="H397" s="22"/>
      <c r="I397" s="22"/>
      <c r="J397" s="22"/>
      <c r="K397" s="22"/>
      <c r="AU397" s="23"/>
      <c r="AV397" s="1228"/>
      <c r="AW397" s="1228"/>
      <c r="AX397" s="23"/>
    </row>
    <row r="398" spans="1:50" s="18" customFormat="1" ht="12" x14ac:dyDescent="0.4">
      <c r="A398" s="18">
        <v>374</v>
      </c>
      <c r="B398" s="19"/>
      <c r="C398" s="19"/>
      <c r="D398" s="20"/>
      <c r="E398" s="21"/>
      <c r="F398" s="21"/>
      <c r="G398" s="22"/>
      <c r="H398" s="22"/>
      <c r="I398" s="22"/>
      <c r="J398" s="22"/>
      <c r="K398" s="22"/>
      <c r="AU398" s="23"/>
      <c r="AV398" s="1228"/>
      <c r="AW398" s="1228"/>
      <c r="AX398" s="23"/>
    </row>
    <row r="399" spans="1:50" s="18" customFormat="1" ht="12" x14ac:dyDescent="0.4">
      <c r="A399" s="18">
        <v>375</v>
      </c>
      <c r="B399" s="19"/>
      <c r="C399" s="19"/>
      <c r="D399" s="20"/>
      <c r="E399" s="21"/>
      <c r="F399" s="21"/>
      <c r="G399" s="22"/>
      <c r="H399" s="22"/>
      <c r="I399" s="22"/>
      <c r="J399" s="22"/>
      <c r="K399" s="22"/>
      <c r="AU399" s="23"/>
      <c r="AV399" s="1228"/>
      <c r="AW399" s="1228"/>
      <c r="AX399" s="23"/>
    </row>
    <row r="400" spans="1:50" s="18" customFormat="1" ht="12" x14ac:dyDescent="0.4">
      <c r="A400" s="18">
        <v>376</v>
      </c>
      <c r="B400" s="19"/>
      <c r="C400" s="19"/>
      <c r="D400" s="20"/>
      <c r="E400" s="21"/>
      <c r="F400" s="21"/>
      <c r="G400" s="22"/>
      <c r="H400" s="22"/>
      <c r="I400" s="22"/>
      <c r="J400" s="22"/>
      <c r="K400" s="22"/>
      <c r="AU400" s="23"/>
      <c r="AV400" s="1228"/>
      <c r="AW400" s="1228"/>
      <c r="AX400" s="23"/>
    </row>
    <row r="401" spans="1:50" s="18" customFormat="1" ht="12" x14ac:dyDescent="0.4">
      <c r="A401" s="18">
        <v>377</v>
      </c>
      <c r="B401" s="19"/>
      <c r="C401" s="19"/>
      <c r="D401" s="20"/>
      <c r="E401" s="21"/>
      <c r="F401" s="21"/>
      <c r="G401" s="22"/>
      <c r="H401" s="22"/>
      <c r="I401" s="22"/>
      <c r="J401" s="22"/>
      <c r="K401" s="22"/>
      <c r="AU401" s="23"/>
      <c r="AV401" s="1228"/>
      <c r="AW401" s="1228"/>
      <c r="AX401" s="23"/>
    </row>
    <row r="402" spans="1:50" s="18" customFormat="1" ht="12" x14ac:dyDescent="0.4">
      <c r="A402" s="18">
        <v>378</v>
      </c>
      <c r="B402" s="19"/>
      <c r="C402" s="19"/>
      <c r="D402" s="20"/>
      <c r="E402" s="21"/>
      <c r="F402" s="21"/>
      <c r="G402" s="22"/>
      <c r="H402" s="22"/>
      <c r="I402" s="22"/>
      <c r="J402" s="22"/>
      <c r="K402" s="22"/>
      <c r="AU402" s="23"/>
      <c r="AV402" s="1228"/>
      <c r="AW402" s="1228"/>
      <c r="AX402" s="23"/>
    </row>
    <row r="403" spans="1:50" s="18" customFormat="1" ht="12" x14ac:dyDescent="0.4">
      <c r="A403" s="18">
        <v>379</v>
      </c>
      <c r="B403" s="19"/>
      <c r="C403" s="19"/>
      <c r="D403" s="20"/>
      <c r="E403" s="21"/>
      <c r="F403" s="21"/>
      <c r="G403" s="22"/>
      <c r="H403" s="22"/>
      <c r="I403" s="22"/>
      <c r="J403" s="22"/>
      <c r="K403" s="22"/>
      <c r="AU403" s="23"/>
      <c r="AV403" s="1228"/>
      <c r="AW403" s="1228"/>
      <c r="AX403" s="23"/>
    </row>
    <row r="404" spans="1:50" s="18" customFormat="1" ht="12" x14ac:dyDescent="0.4">
      <c r="A404" s="18">
        <v>380</v>
      </c>
      <c r="B404" s="19"/>
      <c r="C404" s="19"/>
      <c r="D404" s="20"/>
      <c r="E404" s="21"/>
      <c r="F404" s="21"/>
      <c r="G404" s="22"/>
      <c r="H404" s="22"/>
      <c r="I404" s="22"/>
      <c r="J404" s="22"/>
      <c r="K404" s="22"/>
      <c r="AU404" s="23"/>
      <c r="AV404" s="1228"/>
      <c r="AW404" s="1228"/>
      <c r="AX404" s="23"/>
    </row>
    <row r="405" spans="1:50" s="18" customFormat="1" ht="12" x14ac:dyDescent="0.4">
      <c r="A405" s="18">
        <v>381</v>
      </c>
      <c r="B405" s="19"/>
      <c r="C405" s="19"/>
      <c r="D405" s="20"/>
      <c r="E405" s="21"/>
      <c r="F405" s="21"/>
      <c r="G405" s="22"/>
      <c r="H405" s="22"/>
      <c r="I405" s="22"/>
      <c r="J405" s="22"/>
      <c r="K405" s="22"/>
      <c r="AU405" s="23"/>
      <c r="AV405" s="1228"/>
      <c r="AW405" s="1228"/>
      <c r="AX405" s="23"/>
    </row>
    <row r="406" spans="1:50" s="18" customFormat="1" ht="12" x14ac:dyDescent="0.4">
      <c r="A406" s="18">
        <v>382</v>
      </c>
      <c r="B406" s="19"/>
      <c r="C406" s="19"/>
      <c r="D406" s="20"/>
      <c r="E406" s="21"/>
      <c r="F406" s="21"/>
      <c r="G406" s="22"/>
      <c r="H406" s="22"/>
      <c r="I406" s="22"/>
      <c r="J406" s="22"/>
      <c r="K406" s="22"/>
      <c r="AU406" s="23"/>
      <c r="AV406" s="1228"/>
      <c r="AW406" s="1228"/>
      <c r="AX406" s="23"/>
    </row>
    <row r="407" spans="1:50" s="18" customFormat="1" ht="12" x14ac:dyDescent="0.4">
      <c r="A407" s="18">
        <v>383</v>
      </c>
      <c r="B407" s="19"/>
      <c r="C407" s="19"/>
      <c r="D407" s="20"/>
      <c r="E407" s="21"/>
      <c r="F407" s="21"/>
      <c r="G407" s="22"/>
      <c r="H407" s="22"/>
      <c r="I407" s="22"/>
      <c r="J407" s="22"/>
      <c r="K407" s="22"/>
      <c r="AU407" s="23"/>
      <c r="AV407" s="1228"/>
      <c r="AW407" s="1228"/>
      <c r="AX407" s="23"/>
    </row>
    <row r="408" spans="1:50" s="18" customFormat="1" ht="12" x14ac:dyDescent="0.4">
      <c r="A408" s="18">
        <v>384</v>
      </c>
      <c r="B408" s="19"/>
      <c r="C408" s="19"/>
      <c r="D408" s="20"/>
      <c r="E408" s="21"/>
      <c r="F408" s="21"/>
      <c r="G408" s="22"/>
      <c r="H408" s="22"/>
      <c r="I408" s="22"/>
      <c r="J408" s="22"/>
      <c r="K408" s="22"/>
      <c r="AU408" s="23"/>
      <c r="AV408" s="1228"/>
      <c r="AW408" s="1228"/>
      <c r="AX408" s="23"/>
    </row>
    <row r="409" spans="1:50" s="18" customFormat="1" ht="12" x14ac:dyDescent="0.4">
      <c r="A409" s="18">
        <v>385</v>
      </c>
      <c r="B409" s="19"/>
      <c r="C409" s="19"/>
      <c r="D409" s="20"/>
      <c r="E409" s="21"/>
      <c r="F409" s="21"/>
      <c r="G409" s="22"/>
      <c r="H409" s="22"/>
      <c r="I409" s="22"/>
      <c r="J409" s="22"/>
      <c r="K409" s="22"/>
      <c r="AU409" s="23"/>
      <c r="AV409" s="1228"/>
      <c r="AW409" s="1228"/>
      <c r="AX409" s="23"/>
    </row>
    <row r="410" spans="1:50" s="18" customFormat="1" ht="12" x14ac:dyDescent="0.4">
      <c r="A410" s="18">
        <v>386</v>
      </c>
      <c r="B410" s="19"/>
      <c r="C410" s="19"/>
      <c r="D410" s="20"/>
      <c r="E410" s="21"/>
      <c r="F410" s="21"/>
      <c r="G410" s="22"/>
      <c r="H410" s="22"/>
      <c r="I410" s="22"/>
      <c r="J410" s="22"/>
      <c r="K410" s="22"/>
      <c r="AU410" s="23"/>
      <c r="AV410" s="1228"/>
      <c r="AW410" s="1228"/>
      <c r="AX410" s="23"/>
    </row>
    <row r="411" spans="1:50" s="18" customFormat="1" ht="12" x14ac:dyDescent="0.4">
      <c r="A411" s="18">
        <v>387</v>
      </c>
      <c r="B411" s="19"/>
      <c r="C411" s="19"/>
      <c r="D411" s="20"/>
      <c r="E411" s="21"/>
      <c r="F411" s="21"/>
      <c r="G411" s="22"/>
      <c r="H411" s="22"/>
      <c r="I411" s="22"/>
      <c r="J411" s="22"/>
      <c r="K411" s="22"/>
      <c r="AU411" s="23"/>
      <c r="AV411" s="1228"/>
      <c r="AW411" s="1228"/>
      <c r="AX411" s="23"/>
    </row>
    <row r="412" spans="1:50" s="18" customFormat="1" ht="12" x14ac:dyDescent="0.4">
      <c r="A412" s="18">
        <v>388</v>
      </c>
      <c r="B412" s="19"/>
      <c r="C412" s="19"/>
      <c r="D412" s="20"/>
      <c r="E412" s="21"/>
      <c r="F412" s="21"/>
      <c r="G412" s="22"/>
      <c r="H412" s="22"/>
      <c r="I412" s="22"/>
      <c r="J412" s="22"/>
      <c r="K412" s="22"/>
      <c r="AU412" s="23"/>
      <c r="AV412" s="1228"/>
      <c r="AW412" s="1228"/>
      <c r="AX412" s="23"/>
    </row>
    <row r="413" spans="1:50" s="18" customFormat="1" ht="12" x14ac:dyDescent="0.4">
      <c r="A413" s="18">
        <v>389</v>
      </c>
      <c r="B413" s="19"/>
      <c r="C413" s="19"/>
      <c r="D413" s="20"/>
      <c r="E413" s="21"/>
      <c r="F413" s="21"/>
      <c r="G413" s="22"/>
      <c r="H413" s="22"/>
      <c r="I413" s="22"/>
      <c r="J413" s="22"/>
      <c r="K413" s="22"/>
      <c r="AU413" s="23"/>
      <c r="AV413" s="1228"/>
      <c r="AW413" s="1228"/>
      <c r="AX413" s="23"/>
    </row>
    <row r="414" spans="1:50" s="18" customFormat="1" ht="12" x14ac:dyDescent="0.4">
      <c r="A414" s="18">
        <v>390</v>
      </c>
      <c r="B414" s="19"/>
      <c r="C414" s="19"/>
      <c r="D414" s="20"/>
      <c r="E414" s="21"/>
      <c r="F414" s="21"/>
      <c r="G414" s="22"/>
      <c r="H414" s="22"/>
      <c r="I414" s="22"/>
      <c r="J414" s="22"/>
      <c r="K414" s="22"/>
      <c r="AU414" s="23"/>
      <c r="AV414" s="1228"/>
      <c r="AW414" s="1228"/>
      <c r="AX414" s="23"/>
    </row>
    <row r="415" spans="1:50" s="18" customFormat="1" ht="12" x14ac:dyDescent="0.4">
      <c r="A415" s="18">
        <v>391</v>
      </c>
      <c r="B415" s="19"/>
      <c r="C415" s="19"/>
      <c r="D415" s="20"/>
      <c r="E415" s="21"/>
      <c r="F415" s="21"/>
      <c r="G415" s="22"/>
      <c r="H415" s="22"/>
      <c r="I415" s="22"/>
      <c r="J415" s="22"/>
      <c r="K415" s="22"/>
      <c r="AU415" s="23"/>
      <c r="AV415" s="1228"/>
      <c r="AW415" s="1228"/>
      <c r="AX415" s="23"/>
    </row>
    <row r="416" spans="1:50" s="18" customFormat="1" ht="12" x14ac:dyDescent="0.4">
      <c r="A416" s="18">
        <v>392</v>
      </c>
      <c r="B416" s="19"/>
      <c r="C416" s="19"/>
      <c r="D416" s="20"/>
      <c r="E416" s="21"/>
      <c r="F416" s="21"/>
      <c r="G416" s="22"/>
      <c r="H416" s="22"/>
      <c r="I416" s="22"/>
      <c r="J416" s="22"/>
      <c r="K416" s="22"/>
      <c r="AU416" s="23"/>
      <c r="AV416" s="1228"/>
      <c r="AW416" s="1228"/>
      <c r="AX416" s="23"/>
    </row>
    <row r="417" spans="1:50" s="18" customFormat="1" ht="12" x14ac:dyDescent="0.4">
      <c r="A417" s="18">
        <v>393</v>
      </c>
      <c r="B417" s="19"/>
      <c r="C417" s="19"/>
      <c r="D417" s="20"/>
      <c r="E417" s="21"/>
      <c r="F417" s="21"/>
      <c r="G417" s="22"/>
      <c r="H417" s="22"/>
      <c r="I417" s="22"/>
      <c r="J417" s="22"/>
      <c r="K417" s="22"/>
      <c r="AU417" s="23"/>
      <c r="AV417" s="1228"/>
      <c r="AW417" s="1228"/>
      <c r="AX417" s="23"/>
    </row>
    <row r="418" spans="1:50" s="18" customFormat="1" ht="12" x14ac:dyDescent="0.4">
      <c r="A418" s="18">
        <v>394</v>
      </c>
      <c r="B418" s="19"/>
      <c r="C418" s="19"/>
      <c r="D418" s="20"/>
      <c r="E418" s="21"/>
      <c r="F418" s="21"/>
      <c r="G418" s="22"/>
      <c r="H418" s="22"/>
      <c r="I418" s="22"/>
      <c r="J418" s="22"/>
      <c r="K418" s="22"/>
      <c r="AU418" s="23"/>
      <c r="AV418" s="1228"/>
      <c r="AW418" s="1228"/>
      <c r="AX418" s="23"/>
    </row>
    <row r="419" spans="1:50" s="18" customFormat="1" ht="12" x14ac:dyDescent="0.4">
      <c r="A419" s="18">
        <v>395</v>
      </c>
      <c r="B419" s="19"/>
      <c r="C419" s="19"/>
      <c r="D419" s="20"/>
      <c r="E419" s="21"/>
      <c r="F419" s="21"/>
      <c r="G419" s="22"/>
      <c r="H419" s="22"/>
      <c r="I419" s="22"/>
      <c r="J419" s="22"/>
      <c r="K419" s="22"/>
      <c r="AU419" s="23"/>
      <c r="AV419" s="1228"/>
      <c r="AW419" s="1228"/>
      <c r="AX419" s="23"/>
    </row>
    <row r="420" spans="1:50" s="18" customFormat="1" ht="12" x14ac:dyDescent="0.4">
      <c r="A420" s="18">
        <v>396</v>
      </c>
      <c r="B420" s="19"/>
      <c r="C420" s="19"/>
      <c r="D420" s="20"/>
      <c r="E420" s="21"/>
      <c r="F420" s="21"/>
      <c r="G420" s="22"/>
      <c r="H420" s="22"/>
      <c r="I420" s="22"/>
      <c r="J420" s="22"/>
      <c r="K420" s="22"/>
      <c r="AU420" s="23"/>
      <c r="AV420" s="1228"/>
      <c r="AW420" s="1228"/>
      <c r="AX420" s="23"/>
    </row>
    <row r="421" spans="1:50" s="18" customFormat="1" ht="12" x14ac:dyDescent="0.4">
      <c r="A421" s="18">
        <v>397</v>
      </c>
      <c r="B421" s="19"/>
      <c r="C421" s="19"/>
      <c r="D421" s="20"/>
      <c r="E421" s="21"/>
      <c r="F421" s="21"/>
      <c r="G421" s="22"/>
      <c r="H421" s="22"/>
      <c r="I421" s="22"/>
      <c r="J421" s="22"/>
      <c r="K421" s="22"/>
      <c r="AU421" s="23"/>
      <c r="AV421" s="1228"/>
      <c r="AW421" s="1228"/>
      <c r="AX421" s="23"/>
    </row>
    <row r="422" spans="1:50" s="18" customFormat="1" ht="12" x14ac:dyDescent="0.4">
      <c r="A422" s="18">
        <v>398</v>
      </c>
      <c r="B422" s="19"/>
      <c r="C422" s="19"/>
      <c r="D422" s="20"/>
      <c r="E422" s="21"/>
      <c r="F422" s="21"/>
      <c r="G422" s="22"/>
      <c r="H422" s="22"/>
      <c r="I422" s="22"/>
      <c r="J422" s="22"/>
      <c r="K422" s="22"/>
      <c r="AU422" s="23"/>
      <c r="AV422" s="1228"/>
      <c r="AW422" s="1228"/>
      <c r="AX422" s="23"/>
    </row>
    <row r="423" spans="1:50" s="18" customFormat="1" ht="12" x14ac:dyDescent="0.4">
      <c r="A423" s="18">
        <v>399</v>
      </c>
      <c r="B423" s="19"/>
      <c r="C423" s="19"/>
      <c r="D423" s="20"/>
      <c r="E423" s="21"/>
      <c r="F423" s="21"/>
      <c r="G423" s="22"/>
      <c r="H423" s="22"/>
      <c r="I423" s="22"/>
      <c r="J423" s="22"/>
      <c r="K423" s="22"/>
      <c r="AU423" s="23"/>
      <c r="AV423" s="1228"/>
      <c r="AW423" s="1228"/>
      <c r="AX423" s="23"/>
    </row>
    <row r="424" spans="1:50" s="18" customFormat="1" ht="12" x14ac:dyDescent="0.4">
      <c r="A424" s="18">
        <v>400</v>
      </c>
      <c r="B424" s="19"/>
      <c r="C424" s="19"/>
      <c r="D424" s="20"/>
      <c r="E424" s="21"/>
      <c r="F424" s="21"/>
      <c r="G424" s="22"/>
      <c r="H424" s="22"/>
      <c r="I424" s="22"/>
      <c r="J424" s="22"/>
      <c r="K424" s="22"/>
      <c r="AU424" s="23"/>
      <c r="AV424" s="1228"/>
      <c r="AW424" s="1228"/>
      <c r="AX424" s="23"/>
    </row>
    <row r="425" spans="1:50" s="18" customFormat="1" ht="12" x14ac:dyDescent="0.4">
      <c r="A425" s="18">
        <v>401</v>
      </c>
      <c r="B425" s="19"/>
      <c r="C425" s="19"/>
      <c r="D425" s="20"/>
      <c r="E425" s="21"/>
      <c r="F425" s="21"/>
      <c r="G425" s="22"/>
      <c r="H425" s="22"/>
      <c r="I425" s="22"/>
      <c r="J425" s="22"/>
      <c r="K425" s="22"/>
      <c r="AU425" s="23"/>
      <c r="AV425" s="1228"/>
      <c r="AW425" s="1228"/>
      <c r="AX425" s="23"/>
    </row>
    <row r="426" spans="1:50" s="18" customFormat="1" ht="12" x14ac:dyDescent="0.4">
      <c r="A426" s="18">
        <v>402</v>
      </c>
      <c r="B426" s="19"/>
      <c r="C426" s="19"/>
      <c r="D426" s="20"/>
      <c r="E426" s="21"/>
      <c r="F426" s="21"/>
      <c r="G426" s="22"/>
      <c r="H426" s="22"/>
      <c r="I426" s="22"/>
      <c r="J426" s="22"/>
      <c r="K426" s="22"/>
      <c r="AU426" s="23"/>
      <c r="AV426" s="1228"/>
      <c r="AW426" s="1228"/>
      <c r="AX426" s="23"/>
    </row>
    <row r="427" spans="1:50" s="18" customFormat="1" ht="12" x14ac:dyDescent="0.4">
      <c r="A427" s="18">
        <v>403</v>
      </c>
      <c r="B427" s="19"/>
      <c r="C427" s="19"/>
      <c r="D427" s="20"/>
      <c r="E427" s="21"/>
      <c r="F427" s="21"/>
      <c r="G427" s="22"/>
      <c r="H427" s="22"/>
      <c r="I427" s="22"/>
      <c r="J427" s="22"/>
      <c r="K427" s="22"/>
      <c r="AU427" s="23"/>
      <c r="AV427" s="1228"/>
      <c r="AW427" s="1228"/>
      <c r="AX427" s="23"/>
    </row>
    <row r="428" spans="1:50" s="18" customFormat="1" ht="12" x14ac:dyDescent="0.4">
      <c r="A428" s="18">
        <v>404</v>
      </c>
      <c r="B428" s="19"/>
      <c r="C428" s="19"/>
      <c r="D428" s="20"/>
      <c r="E428" s="21"/>
      <c r="F428" s="21"/>
      <c r="G428" s="22"/>
      <c r="H428" s="22"/>
      <c r="I428" s="22"/>
      <c r="J428" s="22"/>
      <c r="K428" s="22"/>
      <c r="AU428" s="23"/>
      <c r="AV428" s="1228"/>
      <c r="AW428" s="1228"/>
      <c r="AX428" s="23"/>
    </row>
    <row r="429" spans="1:50" s="18" customFormat="1" ht="12" x14ac:dyDescent="0.4">
      <c r="A429" s="18">
        <v>405</v>
      </c>
      <c r="B429" s="19"/>
      <c r="C429" s="19"/>
      <c r="D429" s="20"/>
      <c r="E429" s="21"/>
      <c r="F429" s="21"/>
      <c r="G429" s="22"/>
      <c r="H429" s="22"/>
      <c r="I429" s="22"/>
      <c r="J429" s="22"/>
      <c r="K429" s="22"/>
      <c r="AU429" s="23"/>
      <c r="AV429" s="1228"/>
      <c r="AW429" s="1228"/>
      <c r="AX429" s="23"/>
    </row>
    <row r="430" spans="1:50" s="18" customFormat="1" ht="12" x14ac:dyDescent="0.4">
      <c r="A430" s="18">
        <v>406</v>
      </c>
      <c r="B430" s="19"/>
      <c r="C430" s="19"/>
      <c r="D430" s="20"/>
      <c r="E430" s="21"/>
      <c r="F430" s="21"/>
      <c r="G430" s="22"/>
      <c r="H430" s="22"/>
      <c r="I430" s="22"/>
      <c r="J430" s="22"/>
      <c r="K430" s="22"/>
      <c r="AU430" s="23"/>
      <c r="AV430" s="1228"/>
      <c r="AW430" s="1228"/>
      <c r="AX430" s="23"/>
    </row>
    <row r="431" spans="1:50" s="18" customFormat="1" ht="12" x14ac:dyDescent="0.4">
      <c r="A431" s="18">
        <v>407</v>
      </c>
      <c r="B431" s="19"/>
      <c r="C431" s="19"/>
      <c r="D431" s="20"/>
      <c r="E431" s="21"/>
      <c r="F431" s="21"/>
      <c r="G431" s="22"/>
      <c r="H431" s="22"/>
      <c r="I431" s="22"/>
      <c r="J431" s="22"/>
      <c r="K431" s="22"/>
      <c r="AU431" s="23"/>
      <c r="AV431" s="1228"/>
      <c r="AW431" s="1228"/>
      <c r="AX431" s="23"/>
    </row>
    <row r="432" spans="1:50" s="18" customFormat="1" ht="12" x14ac:dyDescent="0.4">
      <c r="A432" s="18">
        <v>408</v>
      </c>
      <c r="B432" s="19"/>
      <c r="C432" s="19"/>
      <c r="D432" s="20"/>
      <c r="E432" s="21"/>
      <c r="F432" s="21"/>
      <c r="G432" s="22"/>
      <c r="H432" s="22"/>
      <c r="I432" s="22"/>
      <c r="J432" s="22"/>
      <c r="K432" s="22"/>
      <c r="AU432" s="23"/>
      <c r="AV432" s="1228"/>
      <c r="AW432" s="1228"/>
      <c r="AX432" s="23"/>
    </row>
    <row r="433" spans="1:50" s="18" customFormat="1" ht="12" x14ac:dyDescent="0.4">
      <c r="A433" s="18">
        <v>409</v>
      </c>
      <c r="B433" s="19"/>
      <c r="C433" s="19"/>
      <c r="D433" s="20"/>
      <c r="E433" s="21"/>
      <c r="F433" s="21"/>
      <c r="G433" s="22"/>
      <c r="H433" s="22"/>
      <c r="I433" s="22"/>
      <c r="J433" s="22"/>
      <c r="K433" s="22"/>
      <c r="AU433" s="23"/>
      <c r="AV433" s="1228"/>
      <c r="AW433" s="1228"/>
      <c r="AX433" s="23"/>
    </row>
    <row r="434" spans="1:50" s="18" customFormat="1" ht="12" x14ac:dyDescent="0.4">
      <c r="A434" s="18">
        <v>410</v>
      </c>
      <c r="B434" s="19"/>
      <c r="C434" s="19"/>
      <c r="D434" s="20"/>
      <c r="E434" s="21"/>
      <c r="F434" s="21"/>
      <c r="G434" s="22"/>
      <c r="H434" s="22"/>
      <c r="I434" s="22"/>
      <c r="J434" s="22"/>
      <c r="K434" s="22"/>
      <c r="AU434" s="23"/>
      <c r="AV434" s="1228"/>
      <c r="AW434" s="1228"/>
      <c r="AX434" s="23"/>
    </row>
    <row r="435" spans="1:50" s="18" customFormat="1" ht="12" x14ac:dyDescent="0.4">
      <c r="A435" s="18">
        <v>411</v>
      </c>
      <c r="B435" s="19"/>
      <c r="C435" s="19"/>
      <c r="D435" s="20"/>
      <c r="E435" s="21"/>
      <c r="F435" s="21"/>
      <c r="G435" s="22"/>
      <c r="H435" s="22"/>
      <c r="I435" s="22"/>
      <c r="J435" s="22"/>
      <c r="K435" s="22"/>
      <c r="AU435" s="23"/>
      <c r="AV435" s="1228"/>
      <c r="AW435" s="1228"/>
      <c r="AX435" s="23"/>
    </row>
    <row r="436" spans="1:50" s="18" customFormat="1" ht="12" x14ac:dyDescent="0.4">
      <c r="A436" s="18">
        <v>412</v>
      </c>
      <c r="B436" s="19"/>
      <c r="C436" s="19"/>
      <c r="D436" s="20"/>
      <c r="E436" s="21"/>
      <c r="F436" s="21"/>
      <c r="G436" s="22"/>
      <c r="H436" s="22"/>
      <c r="I436" s="22"/>
      <c r="J436" s="22"/>
      <c r="K436" s="22"/>
      <c r="AU436" s="23"/>
      <c r="AV436" s="1228"/>
      <c r="AW436" s="1228"/>
      <c r="AX436" s="23"/>
    </row>
    <row r="437" spans="1:50" s="18" customFormat="1" ht="12" x14ac:dyDescent="0.4">
      <c r="A437" s="18">
        <v>413</v>
      </c>
      <c r="B437" s="19"/>
      <c r="C437" s="19"/>
      <c r="D437" s="20"/>
      <c r="E437" s="21"/>
      <c r="F437" s="21"/>
      <c r="G437" s="22"/>
      <c r="H437" s="22"/>
      <c r="I437" s="22"/>
      <c r="J437" s="22"/>
      <c r="K437" s="22"/>
      <c r="AU437" s="23"/>
      <c r="AV437" s="1228"/>
      <c r="AW437" s="1228"/>
      <c r="AX437" s="23"/>
    </row>
    <row r="438" spans="1:50" s="18" customFormat="1" ht="12" x14ac:dyDescent="0.4">
      <c r="A438" s="18">
        <v>414</v>
      </c>
      <c r="B438" s="19"/>
      <c r="C438" s="19"/>
      <c r="D438" s="20"/>
      <c r="E438" s="21"/>
      <c r="F438" s="21"/>
      <c r="G438" s="22"/>
      <c r="H438" s="22"/>
      <c r="I438" s="22"/>
      <c r="J438" s="22"/>
      <c r="K438" s="22"/>
      <c r="AU438" s="23"/>
      <c r="AV438" s="1228"/>
      <c r="AW438" s="1228"/>
      <c r="AX438" s="23"/>
    </row>
    <row r="439" spans="1:50" s="18" customFormat="1" ht="12" x14ac:dyDescent="0.4">
      <c r="A439" s="18">
        <v>415</v>
      </c>
      <c r="B439" s="19"/>
      <c r="C439" s="19"/>
      <c r="D439" s="20"/>
      <c r="E439" s="21"/>
      <c r="F439" s="21"/>
      <c r="G439" s="22"/>
      <c r="H439" s="22"/>
      <c r="I439" s="22"/>
      <c r="J439" s="22"/>
      <c r="K439" s="22"/>
      <c r="AU439" s="23"/>
      <c r="AV439" s="1228"/>
      <c r="AW439" s="1228"/>
      <c r="AX439" s="23"/>
    </row>
    <row r="440" spans="1:50" s="18" customFormat="1" ht="12" x14ac:dyDescent="0.4">
      <c r="A440" s="18">
        <v>416</v>
      </c>
      <c r="B440" s="19"/>
      <c r="C440" s="19"/>
      <c r="D440" s="20"/>
      <c r="E440" s="21"/>
      <c r="F440" s="21"/>
      <c r="G440" s="22"/>
      <c r="H440" s="22"/>
      <c r="I440" s="22"/>
      <c r="J440" s="22"/>
      <c r="K440" s="22"/>
      <c r="AU440" s="23"/>
      <c r="AV440" s="1228"/>
      <c r="AW440" s="1228"/>
      <c r="AX440" s="23"/>
    </row>
    <row r="441" spans="1:50" s="18" customFormat="1" ht="12" x14ac:dyDescent="0.4">
      <c r="A441" s="18">
        <v>417</v>
      </c>
      <c r="B441" s="19"/>
      <c r="C441" s="19"/>
      <c r="D441" s="20"/>
      <c r="E441" s="21"/>
      <c r="F441" s="21"/>
      <c r="G441" s="22"/>
      <c r="H441" s="22"/>
      <c r="I441" s="22"/>
      <c r="J441" s="22"/>
      <c r="K441" s="22"/>
      <c r="AU441" s="23"/>
      <c r="AV441" s="1228"/>
      <c r="AW441" s="1228"/>
      <c r="AX441" s="23"/>
    </row>
    <row r="442" spans="1:50" s="18" customFormat="1" ht="12" x14ac:dyDescent="0.4">
      <c r="A442" s="18">
        <v>418</v>
      </c>
      <c r="B442" s="19"/>
      <c r="C442" s="19"/>
      <c r="D442" s="20"/>
      <c r="E442" s="21"/>
      <c r="F442" s="21"/>
      <c r="G442" s="22"/>
      <c r="H442" s="22"/>
      <c r="I442" s="22"/>
      <c r="J442" s="22"/>
      <c r="K442" s="22"/>
      <c r="AU442" s="23"/>
      <c r="AV442" s="1228"/>
      <c r="AW442" s="1228"/>
      <c r="AX442" s="23"/>
    </row>
    <row r="443" spans="1:50" s="18" customFormat="1" ht="12" x14ac:dyDescent="0.4">
      <c r="A443" s="18">
        <v>419</v>
      </c>
      <c r="B443" s="19"/>
      <c r="C443" s="19"/>
      <c r="D443" s="20"/>
      <c r="E443" s="21"/>
      <c r="F443" s="21"/>
      <c r="G443" s="22"/>
      <c r="H443" s="22"/>
      <c r="I443" s="22"/>
      <c r="J443" s="22"/>
      <c r="K443" s="22"/>
      <c r="AU443" s="23"/>
      <c r="AV443" s="1228"/>
      <c r="AW443" s="1228"/>
      <c r="AX443" s="23"/>
    </row>
    <row r="444" spans="1:50" s="18" customFormat="1" ht="12" x14ac:dyDescent="0.4">
      <c r="A444" s="18">
        <v>420</v>
      </c>
      <c r="B444" s="19"/>
      <c r="C444" s="19"/>
      <c r="D444" s="20"/>
      <c r="E444" s="21"/>
      <c r="F444" s="21"/>
      <c r="G444" s="22"/>
      <c r="H444" s="22"/>
      <c r="I444" s="22"/>
      <c r="J444" s="22"/>
      <c r="K444" s="22"/>
      <c r="AU444" s="23"/>
      <c r="AV444" s="1228"/>
      <c r="AW444" s="1228"/>
      <c r="AX444" s="23"/>
    </row>
    <row r="445" spans="1:50" s="18" customFormat="1" ht="12" x14ac:dyDescent="0.4">
      <c r="A445" s="18">
        <v>421</v>
      </c>
      <c r="B445" s="19"/>
      <c r="C445" s="19"/>
      <c r="D445" s="20"/>
      <c r="E445" s="21"/>
      <c r="F445" s="21"/>
      <c r="G445" s="22"/>
      <c r="H445" s="22"/>
      <c r="I445" s="22"/>
      <c r="J445" s="22"/>
      <c r="K445" s="22"/>
      <c r="AU445" s="23"/>
      <c r="AV445" s="1228"/>
      <c r="AW445" s="1228"/>
      <c r="AX445" s="23"/>
    </row>
    <row r="446" spans="1:50" s="18" customFormat="1" ht="12" x14ac:dyDescent="0.4">
      <c r="A446" s="18">
        <v>422</v>
      </c>
      <c r="B446" s="19"/>
      <c r="C446" s="19"/>
      <c r="D446" s="20"/>
      <c r="E446" s="21"/>
      <c r="F446" s="21"/>
      <c r="G446" s="22"/>
      <c r="H446" s="22"/>
      <c r="I446" s="22"/>
      <c r="J446" s="22"/>
      <c r="K446" s="22"/>
      <c r="AU446" s="23"/>
      <c r="AV446" s="1228"/>
      <c r="AW446" s="1228"/>
      <c r="AX446" s="23"/>
    </row>
    <row r="447" spans="1:50" s="18" customFormat="1" ht="12" x14ac:dyDescent="0.4">
      <c r="A447" s="18">
        <v>423</v>
      </c>
      <c r="B447" s="19"/>
      <c r="C447" s="19"/>
      <c r="D447" s="20"/>
      <c r="E447" s="21"/>
      <c r="F447" s="21"/>
      <c r="G447" s="22"/>
      <c r="H447" s="22"/>
      <c r="I447" s="22"/>
      <c r="J447" s="22"/>
      <c r="K447" s="22"/>
      <c r="AU447" s="23"/>
      <c r="AV447" s="1228"/>
      <c r="AW447" s="1228"/>
      <c r="AX447" s="23"/>
    </row>
    <row r="448" spans="1:50" s="18" customFormat="1" ht="12" x14ac:dyDescent="0.4">
      <c r="A448" s="18">
        <v>424</v>
      </c>
      <c r="B448" s="19"/>
      <c r="C448" s="19"/>
      <c r="D448" s="20"/>
      <c r="E448" s="21"/>
      <c r="F448" s="21"/>
      <c r="G448" s="22"/>
      <c r="H448" s="22"/>
      <c r="I448" s="22"/>
      <c r="J448" s="22"/>
      <c r="K448" s="22"/>
      <c r="AU448" s="23"/>
      <c r="AV448" s="1228"/>
      <c r="AW448" s="1228"/>
      <c r="AX448" s="23"/>
    </row>
    <row r="449" spans="1:50" s="18" customFormat="1" ht="12" x14ac:dyDescent="0.4">
      <c r="A449" s="18">
        <v>425</v>
      </c>
      <c r="B449" s="19"/>
      <c r="C449" s="19"/>
      <c r="D449" s="20"/>
      <c r="E449" s="21"/>
      <c r="F449" s="21"/>
      <c r="G449" s="22"/>
      <c r="H449" s="22"/>
      <c r="I449" s="22"/>
      <c r="J449" s="22"/>
      <c r="K449" s="22"/>
      <c r="AU449" s="23"/>
      <c r="AV449" s="1228"/>
      <c r="AW449" s="1228"/>
      <c r="AX449" s="23"/>
    </row>
    <row r="450" spans="1:50" s="18" customFormat="1" ht="12" x14ac:dyDescent="0.4">
      <c r="A450" s="18">
        <v>426</v>
      </c>
      <c r="B450" s="19"/>
      <c r="C450" s="19"/>
      <c r="D450" s="20"/>
      <c r="E450" s="21"/>
      <c r="F450" s="21"/>
      <c r="G450" s="22"/>
      <c r="H450" s="22"/>
      <c r="I450" s="22"/>
      <c r="J450" s="22"/>
      <c r="K450" s="22"/>
      <c r="AU450" s="23"/>
      <c r="AV450" s="1228"/>
      <c r="AW450" s="1228"/>
      <c r="AX450" s="23"/>
    </row>
    <row r="451" spans="1:50" s="18" customFormat="1" ht="12" x14ac:dyDescent="0.4">
      <c r="A451" s="18">
        <v>427</v>
      </c>
      <c r="B451" s="19"/>
      <c r="C451" s="19"/>
      <c r="D451" s="20"/>
      <c r="E451" s="21"/>
      <c r="F451" s="21"/>
      <c r="G451" s="22"/>
      <c r="H451" s="22"/>
      <c r="I451" s="22"/>
      <c r="J451" s="22"/>
      <c r="K451" s="22"/>
      <c r="AU451" s="23"/>
      <c r="AV451" s="1228"/>
      <c r="AW451" s="1228"/>
      <c r="AX451" s="23"/>
    </row>
    <row r="452" spans="1:50" s="18" customFormat="1" ht="12" x14ac:dyDescent="0.4">
      <c r="A452" s="18">
        <v>428</v>
      </c>
      <c r="B452" s="19"/>
      <c r="C452" s="19"/>
      <c r="D452" s="20"/>
      <c r="E452" s="21"/>
      <c r="F452" s="21"/>
      <c r="G452" s="22"/>
      <c r="H452" s="22"/>
      <c r="I452" s="22"/>
      <c r="J452" s="22"/>
      <c r="K452" s="22"/>
      <c r="AU452" s="23"/>
      <c r="AV452" s="1228"/>
      <c r="AW452" s="1228"/>
      <c r="AX452" s="23"/>
    </row>
    <row r="453" spans="1:50" s="18" customFormat="1" ht="12" x14ac:dyDescent="0.4">
      <c r="A453" s="18">
        <v>429</v>
      </c>
      <c r="B453" s="19"/>
      <c r="C453" s="19"/>
      <c r="D453" s="20"/>
      <c r="E453" s="21"/>
      <c r="F453" s="21"/>
      <c r="G453" s="22"/>
      <c r="H453" s="22"/>
      <c r="I453" s="22"/>
      <c r="J453" s="22"/>
      <c r="K453" s="22"/>
      <c r="AU453" s="23"/>
      <c r="AV453" s="1228"/>
      <c r="AW453" s="1228"/>
      <c r="AX453" s="23"/>
    </row>
    <row r="454" spans="1:50" s="18" customFormat="1" ht="12" x14ac:dyDescent="0.4">
      <c r="A454" s="18">
        <v>430</v>
      </c>
      <c r="B454" s="19"/>
      <c r="C454" s="19"/>
      <c r="D454" s="20"/>
      <c r="E454" s="21"/>
      <c r="F454" s="21"/>
      <c r="G454" s="22"/>
      <c r="H454" s="22"/>
      <c r="I454" s="22"/>
      <c r="J454" s="22"/>
      <c r="K454" s="22"/>
      <c r="AU454" s="23"/>
      <c r="AV454" s="1228"/>
      <c r="AW454" s="1228"/>
      <c r="AX454" s="23"/>
    </row>
    <row r="455" spans="1:50" s="18" customFormat="1" ht="12" x14ac:dyDescent="0.4">
      <c r="A455" s="18">
        <v>431</v>
      </c>
      <c r="B455" s="19"/>
      <c r="C455" s="19"/>
      <c r="D455" s="20"/>
      <c r="E455" s="21"/>
      <c r="F455" s="21"/>
      <c r="G455" s="22"/>
      <c r="H455" s="22"/>
      <c r="I455" s="22"/>
      <c r="J455" s="22"/>
      <c r="K455" s="22"/>
      <c r="AU455" s="23"/>
      <c r="AV455" s="1228"/>
      <c r="AW455" s="1228"/>
      <c r="AX455" s="23"/>
    </row>
    <row r="456" spans="1:50" s="18" customFormat="1" ht="12" x14ac:dyDescent="0.4">
      <c r="A456" s="18">
        <v>432</v>
      </c>
      <c r="B456" s="19"/>
      <c r="C456" s="19"/>
      <c r="D456" s="20"/>
      <c r="E456" s="21"/>
      <c r="F456" s="21"/>
      <c r="G456" s="22"/>
      <c r="H456" s="22"/>
      <c r="I456" s="22"/>
      <c r="J456" s="22"/>
      <c r="K456" s="22"/>
      <c r="AU456" s="23"/>
      <c r="AV456" s="1228"/>
      <c r="AW456" s="1228"/>
      <c r="AX456" s="23"/>
    </row>
    <row r="457" spans="1:50" s="18" customFormat="1" ht="12" x14ac:dyDescent="0.4">
      <c r="A457" s="18">
        <v>433</v>
      </c>
      <c r="B457" s="19"/>
      <c r="C457" s="19"/>
      <c r="D457" s="20"/>
      <c r="E457" s="21"/>
      <c r="F457" s="21"/>
      <c r="G457" s="22"/>
      <c r="H457" s="22"/>
      <c r="I457" s="22"/>
      <c r="J457" s="22"/>
      <c r="K457" s="22"/>
      <c r="AU457" s="23"/>
      <c r="AV457" s="1228"/>
      <c r="AW457" s="1228"/>
      <c r="AX457" s="23"/>
    </row>
    <row r="458" spans="1:50" s="18" customFormat="1" ht="12" x14ac:dyDescent="0.4">
      <c r="A458" s="18">
        <v>434</v>
      </c>
      <c r="B458" s="19"/>
      <c r="C458" s="19"/>
      <c r="D458" s="20"/>
      <c r="E458" s="21"/>
      <c r="F458" s="21"/>
      <c r="G458" s="22"/>
      <c r="H458" s="22"/>
      <c r="I458" s="22"/>
      <c r="J458" s="22"/>
      <c r="K458" s="22"/>
      <c r="AU458" s="23"/>
      <c r="AV458" s="1228"/>
      <c r="AW458" s="1228"/>
      <c r="AX458" s="23"/>
    </row>
    <row r="459" spans="1:50" s="18" customFormat="1" ht="12" x14ac:dyDescent="0.4">
      <c r="A459" s="18">
        <v>435</v>
      </c>
      <c r="B459" s="19"/>
      <c r="C459" s="19"/>
      <c r="D459" s="20"/>
      <c r="E459" s="21"/>
      <c r="F459" s="21"/>
      <c r="G459" s="22"/>
      <c r="H459" s="22"/>
      <c r="I459" s="22"/>
      <c r="J459" s="22"/>
      <c r="K459" s="22"/>
      <c r="AU459" s="23"/>
      <c r="AV459" s="1228"/>
      <c r="AW459" s="1228"/>
      <c r="AX459" s="23"/>
    </row>
    <row r="460" spans="1:50" s="18" customFormat="1" ht="12" x14ac:dyDescent="0.4">
      <c r="A460" s="18">
        <v>436</v>
      </c>
      <c r="B460" s="19"/>
      <c r="C460" s="19"/>
      <c r="D460" s="20"/>
      <c r="E460" s="21"/>
      <c r="F460" s="21"/>
      <c r="G460" s="22"/>
      <c r="H460" s="22"/>
      <c r="I460" s="22"/>
      <c r="J460" s="22"/>
      <c r="K460" s="22"/>
      <c r="AU460" s="23"/>
      <c r="AV460" s="1228"/>
      <c r="AW460" s="1228"/>
      <c r="AX460" s="23"/>
    </row>
    <row r="461" spans="1:50" s="18" customFormat="1" ht="12" x14ac:dyDescent="0.4">
      <c r="A461" s="18">
        <v>437</v>
      </c>
      <c r="B461" s="19"/>
      <c r="C461" s="19"/>
      <c r="D461" s="20"/>
      <c r="E461" s="21"/>
      <c r="F461" s="21"/>
      <c r="G461" s="22"/>
      <c r="H461" s="22"/>
      <c r="I461" s="22"/>
      <c r="J461" s="22"/>
      <c r="K461" s="22"/>
      <c r="AU461" s="23"/>
      <c r="AV461" s="1228"/>
      <c r="AW461" s="1228"/>
      <c r="AX461" s="23"/>
    </row>
    <row r="462" spans="1:50" s="18" customFormat="1" ht="12" x14ac:dyDescent="0.4">
      <c r="A462" s="18">
        <v>438</v>
      </c>
      <c r="B462" s="19"/>
      <c r="C462" s="19"/>
      <c r="D462" s="20"/>
      <c r="E462" s="21"/>
      <c r="F462" s="21"/>
      <c r="G462" s="22"/>
      <c r="H462" s="22"/>
      <c r="I462" s="22"/>
      <c r="J462" s="22"/>
      <c r="K462" s="22"/>
      <c r="AU462" s="23"/>
      <c r="AV462" s="1228"/>
      <c r="AW462" s="1228"/>
      <c r="AX462" s="23"/>
    </row>
    <row r="463" spans="1:50" s="18" customFormat="1" ht="12" x14ac:dyDescent="0.4">
      <c r="A463" s="18">
        <v>439</v>
      </c>
      <c r="B463" s="19"/>
      <c r="C463" s="19"/>
      <c r="D463" s="20"/>
      <c r="E463" s="21"/>
      <c r="F463" s="21"/>
      <c r="G463" s="22"/>
      <c r="H463" s="22"/>
      <c r="I463" s="22"/>
      <c r="J463" s="22"/>
      <c r="K463" s="22"/>
      <c r="AU463" s="23"/>
      <c r="AV463" s="1228"/>
      <c r="AW463" s="1228"/>
      <c r="AX463" s="23"/>
    </row>
    <row r="464" spans="1:50" s="18" customFormat="1" ht="12" x14ac:dyDescent="0.4">
      <c r="A464" s="18">
        <v>440</v>
      </c>
      <c r="B464" s="19"/>
      <c r="C464" s="19"/>
      <c r="D464" s="20"/>
      <c r="E464" s="21"/>
      <c r="F464" s="21"/>
      <c r="G464" s="22"/>
      <c r="H464" s="22"/>
      <c r="I464" s="22"/>
      <c r="J464" s="22"/>
      <c r="K464" s="22"/>
      <c r="AU464" s="23"/>
      <c r="AV464" s="1228"/>
      <c r="AW464" s="1228"/>
      <c r="AX464" s="23"/>
    </row>
    <row r="465" spans="1:50" s="18" customFormat="1" ht="12" x14ac:dyDescent="0.4">
      <c r="A465" s="18">
        <v>441</v>
      </c>
      <c r="B465" s="19"/>
      <c r="C465" s="19"/>
      <c r="D465" s="20"/>
      <c r="E465" s="21"/>
      <c r="F465" s="21"/>
      <c r="G465" s="22"/>
      <c r="H465" s="22"/>
      <c r="I465" s="22"/>
      <c r="J465" s="22"/>
      <c r="K465" s="22"/>
      <c r="AU465" s="23"/>
      <c r="AV465" s="1228"/>
      <c r="AW465" s="1228"/>
      <c r="AX465" s="23"/>
    </row>
    <row r="466" spans="1:50" s="18" customFormat="1" ht="12" x14ac:dyDescent="0.4">
      <c r="A466" s="18">
        <v>442</v>
      </c>
      <c r="B466" s="19"/>
      <c r="C466" s="19"/>
      <c r="D466" s="20"/>
      <c r="E466" s="21"/>
      <c r="F466" s="21"/>
      <c r="G466" s="22"/>
      <c r="H466" s="22"/>
      <c r="I466" s="22"/>
      <c r="J466" s="22"/>
      <c r="K466" s="22"/>
      <c r="AU466" s="23"/>
      <c r="AV466" s="1228"/>
      <c r="AW466" s="1228"/>
      <c r="AX466" s="23"/>
    </row>
    <row r="467" spans="1:50" s="18" customFormat="1" ht="12" x14ac:dyDescent="0.4">
      <c r="A467" s="18">
        <v>443</v>
      </c>
      <c r="B467" s="19"/>
      <c r="C467" s="19"/>
      <c r="D467" s="20"/>
      <c r="E467" s="21"/>
      <c r="F467" s="21"/>
      <c r="G467" s="22"/>
      <c r="H467" s="22"/>
      <c r="I467" s="22"/>
      <c r="J467" s="22"/>
      <c r="K467" s="22"/>
      <c r="AU467" s="23"/>
      <c r="AV467" s="1228"/>
      <c r="AW467" s="1228"/>
      <c r="AX467" s="23"/>
    </row>
    <row r="468" spans="1:50" s="18" customFormat="1" ht="12" x14ac:dyDescent="0.4">
      <c r="A468" s="18">
        <v>444</v>
      </c>
      <c r="B468" s="19"/>
      <c r="C468" s="19"/>
      <c r="D468" s="20"/>
      <c r="E468" s="21"/>
      <c r="F468" s="21"/>
      <c r="G468" s="22"/>
      <c r="H468" s="22"/>
      <c r="I468" s="22"/>
      <c r="J468" s="22"/>
      <c r="K468" s="22"/>
      <c r="AU468" s="23"/>
      <c r="AV468" s="1228"/>
      <c r="AW468" s="1228"/>
      <c r="AX468" s="23"/>
    </row>
    <row r="469" spans="1:50" s="18" customFormat="1" ht="12" x14ac:dyDescent="0.4">
      <c r="A469" s="18">
        <v>445</v>
      </c>
      <c r="B469" s="19"/>
      <c r="C469" s="19"/>
      <c r="D469" s="20"/>
      <c r="E469" s="21"/>
      <c r="F469" s="21"/>
      <c r="G469" s="22"/>
      <c r="H469" s="22"/>
      <c r="I469" s="22"/>
      <c r="J469" s="22"/>
      <c r="K469" s="22"/>
      <c r="AU469" s="23"/>
      <c r="AV469" s="1228"/>
      <c r="AW469" s="1228"/>
      <c r="AX469" s="23"/>
    </row>
    <row r="470" spans="1:50" s="18" customFormat="1" ht="12" x14ac:dyDescent="0.4">
      <c r="A470" s="18">
        <v>446</v>
      </c>
      <c r="B470" s="19"/>
      <c r="C470" s="19"/>
      <c r="D470" s="20"/>
      <c r="E470" s="21"/>
      <c r="F470" s="21"/>
      <c r="G470" s="22"/>
      <c r="H470" s="22"/>
      <c r="I470" s="22"/>
      <c r="J470" s="22"/>
      <c r="K470" s="22"/>
      <c r="AU470" s="23"/>
      <c r="AV470" s="1228"/>
      <c r="AW470" s="1228"/>
      <c r="AX470" s="23"/>
    </row>
    <row r="471" spans="1:50" s="18" customFormat="1" ht="12" x14ac:dyDescent="0.4">
      <c r="A471" s="18">
        <v>447</v>
      </c>
      <c r="B471" s="19"/>
      <c r="C471" s="19"/>
      <c r="D471" s="20"/>
      <c r="E471" s="21"/>
      <c r="F471" s="21"/>
      <c r="G471" s="22"/>
      <c r="H471" s="22"/>
      <c r="I471" s="22"/>
      <c r="J471" s="22"/>
      <c r="K471" s="22"/>
      <c r="AU471" s="23"/>
      <c r="AV471" s="1228"/>
      <c r="AW471" s="1228"/>
      <c r="AX471" s="23"/>
    </row>
    <row r="472" spans="1:50" s="18" customFormat="1" ht="12" x14ac:dyDescent="0.4">
      <c r="A472" s="18">
        <v>448</v>
      </c>
      <c r="B472" s="19"/>
      <c r="C472" s="19"/>
      <c r="D472" s="20"/>
      <c r="E472" s="21"/>
      <c r="F472" s="21"/>
      <c r="G472" s="22"/>
      <c r="H472" s="22"/>
      <c r="I472" s="22"/>
      <c r="J472" s="22"/>
      <c r="K472" s="22"/>
      <c r="AU472" s="23"/>
      <c r="AV472" s="1228"/>
      <c r="AW472" s="1228"/>
      <c r="AX472" s="23"/>
    </row>
    <row r="473" spans="1:50" s="18" customFormat="1" ht="12" x14ac:dyDescent="0.4">
      <c r="A473" s="18">
        <v>449</v>
      </c>
      <c r="B473" s="19"/>
      <c r="C473" s="19"/>
      <c r="D473" s="20"/>
      <c r="E473" s="21"/>
      <c r="F473" s="21"/>
      <c r="G473" s="22"/>
      <c r="H473" s="22"/>
      <c r="I473" s="22"/>
      <c r="J473" s="22"/>
      <c r="K473" s="22"/>
      <c r="AU473" s="23"/>
      <c r="AV473" s="1228"/>
      <c r="AW473" s="1228"/>
      <c r="AX473" s="23"/>
    </row>
    <row r="474" spans="1:50" s="18" customFormat="1" ht="12" x14ac:dyDescent="0.4">
      <c r="A474" s="18">
        <v>450</v>
      </c>
      <c r="B474" s="19"/>
      <c r="C474" s="19"/>
      <c r="D474" s="20"/>
      <c r="E474" s="21"/>
      <c r="F474" s="21"/>
      <c r="G474" s="22"/>
      <c r="H474" s="22"/>
      <c r="I474" s="22"/>
      <c r="J474" s="22"/>
      <c r="K474" s="22"/>
      <c r="AU474" s="23"/>
      <c r="AV474" s="1228"/>
      <c r="AW474" s="1228"/>
      <c r="AX474" s="23"/>
    </row>
    <row r="475" spans="1:50" s="18" customFormat="1" ht="12" x14ac:dyDescent="0.4">
      <c r="A475" s="18">
        <v>451</v>
      </c>
      <c r="B475" s="19"/>
      <c r="C475" s="19"/>
      <c r="D475" s="20"/>
      <c r="E475" s="21"/>
      <c r="F475" s="21"/>
      <c r="G475" s="22"/>
      <c r="H475" s="22"/>
      <c r="I475" s="22"/>
      <c r="J475" s="22"/>
      <c r="K475" s="22"/>
      <c r="AU475" s="23"/>
      <c r="AV475" s="1228"/>
      <c r="AW475" s="1228"/>
      <c r="AX475" s="23"/>
    </row>
    <row r="476" spans="1:50" s="18" customFormat="1" ht="12" x14ac:dyDescent="0.4">
      <c r="A476" s="18">
        <v>452</v>
      </c>
      <c r="B476" s="19"/>
      <c r="C476" s="19"/>
      <c r="D476" s="20"/>
      <c r="E476" s="21"/>
      <c r="F476" s="21"/>
      <c r="G476" s="22"/>
      <c r="H476" s="22"/>
      <c r="I476" s="22"/>
      <c r="J476" s="22"/>
      <c r="K476" s="22"/>
      <c r="AU476" s="23"/>
      <c r="AV476" s="1228"/>
      <c r="AW476" s="1228"/>
      <c r="AX476" s="23"/>
    </row>
    <row r="477" spans="1:50" s="18" customFormat="1" ht="12" x14ac:dyDescent="0.4">
      <c r="A477" s="18">
        <v>453</v>
      </c>
      <c r="B477" s="19"/>
      <c r="C477" s="19"/>
      <c r="D477" s="20"/>
      <c r="E477" s="21"/>
      <c r="F477" s="21"/>
      <c r="G477" s="22"/>
      <c r="H477" s="22"/>
      <c r="I477" s="22"/>
      <c r="J477" s="22"/>
      <c r="K477" s="22"/>
      <c r="AU477" s="23"/>
      <c r="AV477" s="1228"/>
      <c r="AW477" s="1228"/>
      <c r="AX477" s="23"/>
    </row>
    <row r="478" spans="1:50" s="18" customFormat="1" ht="12" x14ac:dyDescent="0.4">
      <c r="A478" s="18">
        <v>454</v>
      </c>
      <c r="B478" s="19"/>
      <c r="C478" s="19"/>
      <c r="D478" s="20"/>
      <c r="E478" s="21"/>
      <c r="F478" s="21"/>
      <c r="G478" s="22"/>
      <c r="H478" s="22"/>
      <c r="I478" s="22"/>
      <c r="J478" s="22"/>
      <c r="K478" s="22"/>
      <c r="AU478" s="23"/>
      <c r="AV478" s="1228"/>
      <c r="AW478" s="1228"/>
      <c r="AX478" s="23"/>
    </row>
    <row r="479" spans="1:50" s="18" customFormat="1" ht="12" x14ac:dyDescent="0.4">
      <c r="A479" s="18">
        <v>455</v>
      </c>
      <c r="B479" s="19"/>
      <c r="C479" s="19"/>
      <c r="D479" s="20"/>
      <c r="E479" s="21"/>
      <c r="F479" s="21"/>
      <c r="G479" s="22"/>
      <c r="H479" s="22"/>
      <c r="I479" s="22"/>
      <c r="J479" s="22"/>
      <c r="K479" s="22"/>
      <c r="AU479" s="23"/>
      <c r="AV479" s="1228"/>
      <c r="AW479" s="1228"/>
      <c r="AX479" s="23"/>
    </row>
    <row r="480" spans="1:50" s="18" customFormat="1" ht="12" x14ac:dyDescent="0.4">
      <c r="A480" s="18">
        <v>456</v>
      </c>
      <c r="B480" s="19"/>
      <c r="C480" s="19"/>
      <c r="D480" s="20"/>
      <c r="E480" s="21"/>
      <c r="F480" s="21"/>
      <c r="G480" s="22"/>
      <c r="H480" s="22"/>
      <c r="I480" s="22"/>
      <c r="J480" s="22"/>
      <c r="K480" s="22"/>
      <c r="AU480" s="23"/>
      <c r="AV480" s="1228"/>
      <c r="AW480" s="1228"/>
      <c r="AX480" s="23"/>
    </row>
    <row r="481" spans="1:50" s="18" customFormat="1" ht="12" x14ac:dyDescent="0.4">
      <c r="A481" s="18">
        <v>457</v>
      </c>
      <c r="B481" s="19"/>
      <c r="C481" s="19"/>
      <c r="D481" s="20"/>
      <c r="E481" s="21"/>
      <c r="F481" s="21"/>
      <c r="G481" s="22"/>
      <c r="H481" s="22"/>
      <c r="I481" s="22"/>
      <c r="J481" s="22"/>
      <c r="K481" s="22"/>
      <c r="AU481" s="23"/>
      <c r="AV481" s="1228"/>
      <c r="AW481" s="1228"/>
      <c r="AX481" s="23"/>
    </row>
    <row r="482" spans="1:50" s="18" customFormat="1" ht="12" x14ac:dyDescent="0.4">
      <c r="A482" s="18">
        <v>458</v>
      </c>
      <c r="B482" s="19"/>
      <c r="C482" s="19"/>
      <c r="D482" s="20"/>
      <c r="E482" s="21"/>
      <c r="F482" s="21"/>
      <c r="G482" s="22"/>
      <c r="H482" s="22"/>
      <c r="I482" s="22"/>
      <c r="J482" s="22"/>
      <c r="K482" s="22"/>
      <c r="AU482" s="23"/>
      <c r="AV482" s="1228"/>
      <c r="AW482" s="1228"/>
      <c r="AX482" s="23"/>
    </row>
    <row r="483" spans="1:50" s="18" customFormat="1" ht="12" x14ac:dyDescent="0.4">
      <c r="A483" s="18">
        <v>459</v>
      </c>
      <c r="B483" s="19"/>
      <c r="C483" s="19"/>
      <c r="D483" s="20"/>
      <c r="E483" s="21"/>
      <c r="F483" s="21"/>
      <c r="G483" s="22"/>
      <c r="H483" s="22"/>
      <c r="I483" s="22"/>
      <c r="J483" s="22"/>
      <c r="K483" s="22"/>
      <c r="AU483" s="23"/>
      <c r="AV483" s="1228"/>
      <c r="AW483" s="1228"/>
      <c r="AX483" s="23"/>
    </row>
    <row r="484" spans="1:50" s="18" customFormat="1" ht="12" x14ac:dyDescent="0.4">
      <c r="A484" s="18">
        <v>460</v>
      </c>
      <c r="B484" s="19"/>
      <c r="C484" s="19"/>
      <c r="D484" s="20"/>
      <c r="E484" s="21"/>
      <c r="F484" s="21"/>
      <c r="G484" s="22"/>
      <c r="H484" s="22"/>
      <c r="I484" s="22"/>
      <c r="J484" s="22"/>
      <c r="K484" s="22"/>
      <c r="AU484" s="23"/>
      <c r="AV484" s="1228"/>
      <c r="AW484" s="1228"/>
      <c r="AX484" s="23"/>
    </row>
    <row r="485" spans="1:50" s="18" customFormat="1" ht="12" x14ac:dyDescent="0.4">
      <c r="A485" s="18">
        <v>461</v>
      </c>
      <c r="B485" s="19"/>
      <c r="C485" s="19"/>
      <c r="D485" s="20"/>
      <c r="E485" s="21"/>
      <c r="F485" s="21"/>
      <c r="G485" s="22"/>
      <c r="H485" s="22"/>
      <c r="I485" s="22"/>
      <c r="J485" s="22"/>
      <c r="K485" s="22"/>
      <c r="AU485" s="23"/>
      <c r="AV485" s="1228"/>
      <c r="AW485" s="1228"/>
      <c r="AX485" s="23"/>
    </row>
    <row r="486" spans="1:50" s="18" customFormat="1" ht="12" x14ac:dyDescent="0.4">
      <c r="A486" s="18">
        <v>462</v>
      </c>
      <c r="B486" s="19"/>
      <c r="C486" s="19"/>
      <c r="D486" s="20"/>
      <c r="E486" s="21"/>
      <c r="F486" s="21"/>
      <c r="G486" s="22"/>
      <c r="H486" s="22"/>
      <c r="I486" s="22"/>
      <c r="J486" s="22"/>
      <c r="K486" s="22"/>
      <c r="AU486" s="23"/>
      <c r="AV486" s="1228"/>
      <c r="AW486" s="1228"/>
      <c r="AX486" s="23"/>
    </row>
    <row r="487" spans="1:50" s="18" customFormat="1" ht="12" x14ac:dyDescent="0.4">
      <c r="A487" s="18">
        <v>463</v>
      </c>
      <c r="B487" s="19"/>
      <c r="C487" s="19"/>
      <c r="D487" s="20"/>
      <c r="E487" s="21"/>
      <c r="F487" s="21"/>
      <c r="G487" s="22"/>
      <c r="H487" s="22"/>
      <c r="I487" s="22"/>
      <c r="J487" s="22"/>
      <c r="K487" s="22"/>
      <c r="AU487" s="23"/>
      <c r="AV487" s="1228"/>
      <c r="AW487" s="1228"/>
      <c r="AX487" s="23"/>
    </row>
    <row r="488" spans="1:50" s="18" customFormat="1" ht="12" x14ac:dyDescent="0.4">
      <c r="A488" s="18">
        <v>464</v>
      </c>
      <c r="B488" s="19"/>
      <c r="C488" s="19"/>
      <c r="D488" s="20"/>
      <c r="E488" s="21"/>
      <c r="F488" s="21"/>
      <c r="G488" s="22"/>
      <c r="H488" s="22"/>
      <c r="I488" s="22"/>
      <c r="J488" s="22"/>
      <c r="K488" s="22"/>
      <c r="AU488" s="23"/>
      <c r="AV488" s="1228"/>
      <c r="AW488" s="1228"/>
      <c r="AX488" s="23"/>
    </row>
    <row r="489" spans="1:50" s="18" customFormat="1" ht="12" x14ac:dyDescent="0.4">
      <c r="A489" s="18">
        <v>465</v>
      </c>
      <c r="B489" s="19"/>
      <c r="C489" s="19"/>
      <c r="D489" s="20"/>
      <c r="E489" s="21"/>
      <c r="F489" s="21"/>
      <c r="G489" s="22"/>
      <c r="H489" s="22"/>
      <c r="I489" s="22"/>
      <c r="J489" s="22"/>
      <c r="K489" s="22"/>
      <c r="AU489" s="23"/>
      <c r="AV489" s="1228"/>
      <c r="AW489" s="1228"/>
      <c r="AX489" s="23"/>
    </row>
    <row r="490" spans="1:50" s="18" customFormat="1" ht="12" x14ac:dyDescent="0.4">
      <c r="A490" s="18">
        <v>466</v>
      </c>
      <c r="B490" s="19"/>
      <c r="C490" s="19"/>
      <c r="D490" s="20"/>
      <c r="E490" s="21"/>
      <c r="F490" s="21"/>
      <c r="G490" s="22"/>
      <c r="H490" s="22"/>
      <c r="I490" s="22"/>
      <c r="J490" s="22"/>
      <c r="K490" s="22"/>
      <c r="AU490" s="23"/>
      <c r="AV490" s="1228"/>
      <c r="AW490" s="1228"/>
      <c r="AX490" s="23"/>
    </row>
    <row r="491" spans="1:50" s="18" customFormat="1" ht="12" x14ac:dyDescent="0.4">
      <c r="A491" s="18">
        <v>467</v>
      </c>
      <c r="B491" s="19"/>
      <c r="C491" s="19"/>
      <c r="D491" s="20"/>
      <c r="E491" s="21"/>
      <c r="F491" s="21"/>
      <c r="G491" s="22"/>
      <c r="H491" s="22"/>
      <c r="I491" s="22"/>
      <c r="J491" s="22"/>
      <c r="K491" s="22"/>
      <c r="AU491" s="23"/>
      <c r="AV491" s="1228"/>
      <c r="AW491" s="1228"/>
      <c r="AX491" s="23"/>
    </row>
    <row r="492" spans="1:50" s="18" customFormat="1" ht="12" x14ac:dyDescent="0.4">
      <c r="A492" s="18">
        <v>468</v>
      </c>
      <c r="B492" s="19"/>
      <c r="C492" s="19"/>
      <c r="D492" s="20"/>
      <c r="E492" s="21"/>
      <c r="F492" s="21"/>
      <c r="G492" s="22"/>
      <c r="H492" s="22"/>
      <c r="I492" s="22"/>
      <c r="J492" s="22"/>
      <c r="K492" s="22"/>
      <c r="AU492" s="23"/>
      <c r="AV492" s="1228"/>
      <c r="AW492" s="1228"/>
      <c r="AX492" s="23"/>
    </row>
    <row r="493" spans="1:50" s="18" customFormat="1" ht="12" x14ac:dyDescent="0.4">
      <c r="A493" s="18">
        <v>469</v>
      </c>
      <c r="B493" s="19"/>
      <c r="C493" s="19"/>
      <c r="D493" s="20"/>
      <c r="E493" s="21"/>
      <c r="F493" s="21"/>
      <c r="G493" s="22"/>
      <c r="H493" s="22"/>
      <c r="I493" s="22"/>
      <c r="J493" s="22"/>
      <c r="K493" s="22"/>
      <c r="AU493" s="23"/>
      <c r="AV493" s="1228"/>
      <c r="AW493" s="1228"/>
      <c r="AX493" s="23"/>
    </row>
    <row r="494" spans="1:50" s="18" customFormat="1" ht="12" x14ac:dyDescent="0.4">
      <c r="A494" s="18">
        <v>470</v>
      </c>
      <c r="B494" s="19"/>
      <c r="C494" s="19"/>
      <c r="D494" s="20"/>
      <c r="E494" s="21"/>
      <c r="F494" s="21"/>
      <c r="G494" s="22"/>
      <c r="H494" s="22"/>
      <c r="I494" s="22"/>
      <c r="J494" s="22"/>
      <c r="K494" s="22"/>
      <c r="AU494" s="23"/>
      <c r="AV494" s="1228"/>
      <c r="AW494" s="1228"/>
      <c r="AX494" s="23"/>
    </row>
    <row r="495" spans="1:50" s="18" customFormat="1" ht="12" x14ac:dyDescent="0.4">
      <c r="A495" s="18">
        <v>471</v>
      </c>
      <c r="B495" s="19"/>
      <c r="C495" s="19"/>
      <c r="D495" s="20"/>
      <c r="E495" s="21"/>
      <c r="F495" s="21"/>
      <c r="G495" s="22"/>
      <c r="H495" s="22"/>
      <c r="I495" s="22"/>
      <c r="J495" s="22"/>
      <c r="K495" s="22"/>
      <c r="AU495" s="23"/>
      <c r="AV495" s="1228"/>
      <c r="AW495" s="1228"/>
      <c r="AX495" s="23"/>
    </row>
    <row r="496" spans="1:50" s="18" customFormat="1" ht="12" x14ac:dyDescent="0.4">
      <c r="A496" s="18">
        <v>472</v>
      </c>
      <c r="B496" s="19"/>
      <c r="C496" s="19"/>
      <c r="D496" s="20"/>
      <c r="E496" s="21"/>
      <c r="F496" s="21"/>
      <c r="G496" s="22"/>
      <c r="H496" s="22"/>
      <c r="I496" s="22"/>
      <c r="J496" s="22"/>
      <c r="K496" s="22"/>
      <c r="AU496" s="23"/>
      <c r="AV496" s="1228"/>
      <c r="AW496" s="1228"/>
      <c r="AX496" s="23"/>
    </row>
    <row r="497" spans="1:50" s="18" customFormat="1" ht="12" x14ac:dyDescent="0.4">
      <c r="A497" s="18">
        <v>473</v>
      </c>
      <c r="B497" s="19"/>
      <c r="C497" s="19"/>
      <c r="D497" s="20"/>
      <c r="E497" s="21"/>
      <c r="F497" s="21"/>
      <c r="G497" s="22"/>
      <c r="H497" s="22"/>
      <c r="I497" s="22"/>
      <c r="J497" s="22"/>
      <c r="K497" s="22"/>
      <c r="AU497" s="23"/>
      <c r="AV497" s="1228"/>
      <c r="AW497" s="1228"/>
      <c r="AX497" s="23"/>
    </row>
    <row r="498" spans="1:50" s="18" customFormat="1" ht="12" x14ac:dyDescent="0.4">
      <c r="A498" s="18">
        <v>474</v>
      </c>
      <c r="B498" s="19"/>
      <c r="C498" s="19"/>
      <c r="D498" s="20"/>
      <c r="E498" s="21"/>
      <c r="F498" s="21"/>
      <c r="G498" s="22"/>
      <c r="H498" s="22"/>
      <c r="I498" s="22"/>
      <c r="J498" s="22"/>
      <c r="K498" s="22"/>
      <c r="AU498" s="23"/>
      <c r="AV498" s="1228"/>
      <c r="AW498" s="1228"/>
      <c r="AX498" s="23"/>
    </row>
    <row r="499" spans="1:50" s="18" customFormat="1" ht="12" x14ac:dyDescent="0.4">
      <c r="A499" s="18">
        <v>475</v>
      </c>
      <c r="B499" s="19"/>
      <c r="C499" s="19"/>
      <c r="D499" s="20"/>
      <c r="E499" s="21"/>
      <c r="F499" s="21"/>
      <c r="G499" s="22"/>
      <c r="H499" s="22"/>
      <c r="I499" s="22"/>
      <c r="J499" s="22"/>
      <c r="K499" s="22"/>
      <c r="AU499" s="23"/>
      <c r="AV499" s="1228"/>
      <c r="AW499" s="1228"/>
      <c r="AX499" s="23"/>
    </row>
    <row r="500" spans="1:50" s="18" customFormat="1" ht="12" x14ac:dyDescent="0.4">
      <c r="A500" s="18">
        <v>476</v>
      </c>
      <c r="B500" s="19"/>
      <c r="C500" s="19"/>
      <c r="D500" s="20"/>
      <c r="E500" s="21"/>
      <c r="F500" s="21"/>
      <c r="G500" s="22"/>
      <c r="H500" s="22"/>
      <c r="I500" s="22"/>
      <c r="J500" s="22"/>
      <c r="K500" s="22"/>
      <c r="AU500" s="23"/>
      <c r="AV500" s="1228"/>
      <c r="AW500" s="1228"/>
      <c r="AX500" s="23"/>
    </row>
    <row r="501" spans="1:50" s="18" customFormat="1" ht="12" x14ac:dyDescent="0.4">
      <c r="A501" s="18">
        <v>477</v>
      </c>
      <c r="B501" s="19"/>
      <c r="C501" s="19"/>
      <c r="D501" s="20"/>
      <c r="E501" s="21"/>
      <c r="F501" s="21"/>
      <c r="G501" s="22"/>
      <c r="H501" s="22"/>
      <c r="I501" s="22"/>
      <c r="J501" s="22"/>
      <c r="K501" s="22"/>
      <c r="AU501" s="23"/>
      <c r="AV501" s="1228"/>
      <c r="AW501" s="1228"/>
      <c r="AX501" s="23"/>
    </row>
    <row r="502" spans="1:50" s="18" customFormat="1" ht="12" x14ac:dyDescent="0.4">
      <c r="A502" s="18">
        <v>478</v>
      </c>
      <c r="B502" s="19"/>
      <c r="C502" s="19"/>
      <c r="D502" s="20"/>
      <c r="E502" s="21"/>
      <c r="F502" s="21"/>
      <c r="G502" s="22"/>
      <c r="H502" s="22"/>
      <c r="I502" s="22"/>
      <c r="J502" s="22"/>
      <c r="K502" s="22"/>
      <c r="AU502" s="23"/>
      <c r="AV502" s="1228"/>
      <c r="AW502" s="1228"/>
      <c r="AX502" s="23"/>
    </row>
    <row r="503" spans="1:50" s="18" customFormat="1" ht="12" x14ac:dyDescent="0.4">
      <c r="A503" s="18">
        <v>479</v>
      </c>
      <c r="B503" s="19"/>
      <c r="C503" s="19"/>
      <c r="D503" s="20"/>
      <c r="E503" s="21"/>
      <c r="F503" s="21"/>
      <c r="G503" s="22"/>
      <c r="H503" s="22"/>
      <c r="I503" s="22"/>
      <c r="J503" s="22"/>
      <c r="K503" s="22"/>
      <c r="AU503" s="23"/>
      <c r="AV503" s="1228"/>
      <c r="AW503" s="1228"/>
      <c r="AX503" s="23"/>
    </row>
    <row r="504" spans="1:50" s="18" customFormat="1" ht="12" x14ac:dyDescent="0.4">
      <c r="A504" s="18">
        <v>480</v>
      </c>
      <c r="B504" s="19"/>
      <c r="C504" s="19"/>
      <c r="D504" s="20"/>
      <c r="E504" s="21"/>
      <c r="F504" s="21"/>
      <c r="G504" s="22"/>
      <c r="H504" s="22"/>
      <c r="I504" s="22"/>
      <c r="J504" s="22"/>
      <c r="K504" s="22"/>
      <c r="AU504" s="23"/>
      <c r="AV504" s="1228"/>
      <c r="AW504" s="1228"/>
      <c r="AX504" s="23"/>
    </row>
    <row r="505" spans="1:50" s="18" customFormat="1" ht="12" x14ac:dyDescent="0.4">
      <c r="A505" s="18">
        <v>481</v>
      </c>
      <c r="B505" s="19"/>
      <c r="C505" s="19"/>
      <c r="D505" s="20"/>
      <c r="E505" s="21"/>
      <c r="F505" s="21"/>
      <c r="G505" s="22"/>
      <c r="H505" s="22"/>
      <c r="I505" s="22"/>
      <c r="J505" s="22"/>
      <c r="K505" s="22"/>
      <c r="AU505" s="23"/>
      <c r="AV505" s="1228"/>
      <c r="AW505" s="1228"/>
      <c r="AX505" s="23"/>
    </row>
    <row r="506" spans="1:50" s="18" customFormat="1" ht="12" x14ac:dyDescent="0.4">
      <c r="A506" s="18">
        <v>482</v>
      </c>
      <c r="B506" s="19"/>
      <c r="C506" s="19"/>
      <c r="D506" s="20"/>
      <c r="E506" s="21"/>
      <c r="F506" s="21"/>
      <c r="G506" s="22"/>
      <c r="H506" s="22"/>
      <c r="I506" s="22"/>
      <c r="J506" s="22"/>
      <c r="K506" s="22"/>
      <c r="AU506" s="23"/>
      <c r="AV506" s="1228"/>
      <c r="AW506" s="1228"/>
      <c r="AX506" s="23"/>
    </row>
    <row r="507" spans="1:50" s="18" customFormat="1" ht="12" x14ac:dyDescent="0.4">
      <c r="A507" s="18">
        <v>483</v>
      </c>
      <c r="B507" s="19"/>
      <c r="C507" s="19"/>
      <c r="D507" s="20"/>
      <c r="E507" s="21"/>
      <c r="F507" s="21"/>
      <c r="G507" s="22"/>
      <c r="H507" s="22"/>
      <c r="I507" s="22"/>
      <c r="J507" s="22"/>
      <c r="K507" s="22"/>
      <c r="AU507" s="23"/>
      <c r="AV507" s="1228"/>
      <c r="AW507" s="1228"/>
      <c r="AX507" s="23"/>
    </row>
    <row r="508" spans="1:50" s="18" customFormat="1" ht="12" x14ac:dyDescent="0.4">
      <c r="A508" s="18">
        <v>484</v>
      </c>
      <c r="B508" s="19"/>
      <c r="C508" s="19"/>
      <c r="D508" s="20"/>
      <c r="E508" s="21"/>
      <c r="F508" s="21"/>
      <c r="G508" s="22"/>
      <c r="H508" s="22"/>
      <c r="I508" s="22"/>
      <c r="J508" s="22"/>
      <c r="K508" s="22"/>
      <c r="AU508" s="23"/>
      <c r="AV508" s="1228"/>
      <c r="AW508" s="1228"/>
      <c r="AX508" s="23"/>
    </row>
    <row r="509" spans="1:50" s="18" customFormat="1" ht="12" x14ac:dyDescent="0.4">
      <c r="A509" s="18">
        <v>485</v>
      </c>
      <c r="B509" s="19"/>
      <c r="C509" s="19"/>
      <c r="D509" s="20"/>
      <c r="E509" s="21"/>
      <c r="F509" s="21"/>
      <c r="G509" s="22"/>
      <c r="H509" s="22"/>
      <c r="I509" s="22"/>
      <c r="J509" s="22"/>
      <c r="K509" s="22"/>
      <c r="AU509" s="23"/>
      <c r="AV509" s="1228"/>
      <c r="AW509" s="1228"/>
      <c r="AX509" s="23"/>
    </row>
    <row r="510" spans="1:50" s="18" customFormat="1" ht="12" x14ac:dyDescent="0.4">
      <c r="A510" s="18">
        <v>486</v>
      </c>
      <c r="B510" s="19"/>
      <c r="C510" s="19"/>
      <c r="D510" s="20"/>
      <c r="E510" s="21"/>
      <c r="F510" s="21"/>
      <c r="G510" s="22"/>
      <c r="H510" s="22"/>
      <c r="I510" s="22"/>
      <c r="J510" s="22"/>
      <c r="K510" s="22"/>
      <c r="AU510" s="23"/>
      <c r="AV510" s="1228"/>
      <c r="AW510" s="1228"/>
      <c r="AX510" s="23"/>
    </row>
    <row r="511" spans="1:50" s="18" customFormat="1" ht="12" x14ac:dyDescent="0.4">
      <c r="A511" s="18">
        <v>487</v>
      </c>
      <c r="B511" s="19"/>
      <c r="C511" s="19"/>
      <c r="D511" s="20"/>
      <c r="E511" s="21"/>
      <c r="F511" s="21"/>
      <c r="G511" s="22"/>
      <c r="H511" s="22"/>
      <c r="I511" s="22"/>
      <c r="J511" s="22"/>
      <c r="K511" s="22"/>
      <c r="AU511" s="23"/>
      <c r="AV511" s="1228"/>
      <c r="AW511" s="1228"/>
      <c r="AX511" s="23"/>
    </row>
    <row r="512" spans="1:50" s="18" customFormat="1" ht="12" x14ac:dyDescent="0.4">
      <c r="A512" s="18">
        <v>488</v>
      </c>
      <c r="B512" s="19"/>
      <c r="C512" s="19"/>
      <c r="D512" s="20"/>
      <c r="E512" s="21"/>
      <c r="F512" s="21"/>
      <c r="G512" s="22"/>
      <c r="H512" s="22"/>
      <c r="I512" s="22"/>
      <c r="J512" s="22"/>
      <c r="K512" s="22"/>
      <c r="AU512" s="23"/>
      <c r="AV512" s="1228"/>
      <c r="AW512" s="1228"/>
      <c r="AX512" s="23"/>
    </row>
    <row r="513" spans="1:50" s="18" customFormat="1" ht="12" x14ac:dyDescent="0.4">
      <c r="A513" s="18">
        <v>489</v>
      </c>
      <c r="B513" s="19"/>
      <c r="C513" s="19"/>
      <c r="D513" s="20"/>
      <c r="E513" s="21"/>
      <c r="F513" s="21"/>
      <c r="G513" s="22"/>
      <c r="H513" s="22"/>
      <c r="I513" s="22"/>
      <c r="J513" s="22"/>
      <c r="K513" s="22"/>
      <c r="AU513" s="23"/>
      <c r="AV513" s="1228"/>
      <c r="AW513" s="1228"/>
      <c r="AX513" s="23"/>
    </row>
    <row r="514" spans="1:50" s="18" customFormat="1" ht="12" x14ac:dyDescent="0.4">
      <c r="A514" s="18">
        <v>490</v>
      </c>
      <c r="B514" s="19"/>
      <c r="C514" s="19"/>
      <c r="D514" s="20"/>
      <c r="E514" s="21"/>
      <c r="F514" s="21"/>
      <c r="G514" s="22"/>
      <c r="H514" s="22"/>
      <c r="I514" s="22"/>
      <c r="J514" s="22"/>
      <c r="K514" s="22"/>
      <c r="AU514" s="23"/>
      <c r="AV514" s="1228"/>
      <c r="AW514" s="1228"/>
      <c r="AX514" s="23"/>
    </row>
    <row r="515" spans="1:50" s="18" customFormat="1" ht="12" x14ac:dyDescent="0.4">
      <c r="A515" s="18">
        <v>491</v>
      </c>
      <c r="B515" s="19"/>
      <c r="C515" s="19"/>
      <c r="D515" s="20"/>
      <c r="E515" s="21"/>
      <c r="F515" s="21"/>
      <c r="G515" s="22"/>
      <c r="H515" s="22"/>
      <c r="I515" s="22"/>
      <c r="J515" s="22"/>
      <c r="K515" s="22"/>
      <c r="AU515" s="23"/>
      <c r="AV515" s="1228"/>
      <c r="AW515" s="1228"/>
      <c r="AX515" s="23"/>
    </row>
    <row r="516" spans="1:50" s="18" customFormat="1" ht="12" x14ac:dyDescent="0.4">
      <c r="A516" s="18">
        <v>492</v>
      </c>
      <c r="B516" s="19"/>
      <c r="C516" s="19"/>
      <c r="D516" s="20"/>
      <c r="E516" s="21"/>
      <c r="F516" s="21"/>
      <c r="G516" s="22"/>
      <c r="H516" s="22"/>
      <c r="I516" s="22"/>
      <c r="J516" s="22"/>
      <c r="K516" s="22"/>
      <c r="AU516" s="23"/>
      <c r="AV516" s="1228"/>
      <c r="AW516" s="1228"/>
      <c r="AX516" s="23"/>
    </row>
    <row r="517" spans="1:50" s="18" customFormat="1" ht="12" x14ac:dyDescent="0.4">
      <c r="A517" s="18">
        <v>493</v>
      </c>
      <c r="B517" s="19"/>
      <c r="C517" s="19"/>
      <c r="D517" s="20"/>
      <c r="E517" s="21"/>
      <c r="F517" s="21"/>
      <c r="G517" s="22"/>
      <c r="H517" s="22"/>
      <c r="I517" s="22"/>
      <c r="J517" s="22"/>
      <c r="K517" s="22"/>
      <c r="AU517" s="23"/>
      <c r="AV517" s="1228"/>
      <c r="AW517" s="1228"/>
      <c r="AX517" s="23"/>
    </row>
    <row r="518" spans="1:50" s="18" customFormat="1" ht="12" x14ac:dyDescent="0.4">
      <c r="A518" s="18">
        <v>494</v>
      </c>
      <c r="B518" s="19"/>
      <c r="C518" s="19"/>
      <c r="D518" s="20"/>
      <c r="E518" s="21"/>
      <c r="F518" s="21"/>
      <c r="G518" s="22"/>
      <c r="H518" s="22"/>
      <c r="I518" s="22"/>
      <c r="J518" s="22"/>
      <c r="K518" s="22"/>
      <c r="AU518" s="23"/>
      <c r="AV518" s="1228"/>
      <c r="AW518" s="1228"/>
      <c r="AX518" s="23"/>
    </row>
    <row r="519" spans="1:50" s="18" customFormat="1" ht="12" x14ac:dyDescent="0.4">
      <c r="A519" s="18">
        <v>495</v>
      </c>
      <c r="B519" s="19"/>
      <c r="C519" s="19"/>
      <c r="D519" s="20"/>
      <c r="E519" s="21"/>
      <c r="F519" s="21"/>
      <c r="G519" s="22"/>
      <c r="H519" s="22"/>
      <c r="I519" s="22"/>
      <c r="J519" s="22"/>
      <c r="K519" s="22"/>
      <c r="AU519" s="23"/>
      <c r="AV519" s="1228"/>
      <c r="AW519" s="1228"/>
      <c r="AX519" s="23"/>
    </row>
    <row r="520" spans="1:50" s="18" customFormat="1" ht="12" x14ac:dyDescent="0.4">
      <c r="A520" s="18">
        <v>496</v>
      </c>
      <c r="B520" s="19"/>
      <c r="C520" s="19"/>
      <c r="D520" s="20"/>
      <c r="E520" s="21"/>
      <c r="F520" s="21"/>
      <c r="G520" s="22"/>
      <c r="H520" s="22"/>
      <c r="I520" s="22"/>
      <c r="J520" s="22"/>
      <c r="K520" s="22"/>
      <c r="AU520" s="23"/>
      <c r="AV520" s="1228"/>
      <c r="AW520" s="1228"/>
      <c r="AX520" s="23"/>
    </row>
    <row r="521" spans="1:50" s="18" customFormat="1" ht="12" x14ac:dyDescent="0.4">
      <c r="A521" s="18">
        <v>497</v>
      </c>
      <c r="B521" s="19"/>
      <c r="C521" s="19"/>
      <c r="D521" s="20"/>
      <c r="E521" s="21"/>
      <c r="F521" s="21"/>
      <c r="G521" s="22"/>
      <c r="H521" s="22"/>
      <c r="I521" s="22"/>
      <c r="J521" s="22"/>
      <c r="K521" s="22"/>
      <c r="AU521" s="23"/>
      <c r="AV521" s="1228"/>
      <c r="AW521" s="1228"/>
      <c r="AX521" s="23"/>
    </row>
    <row r="522" spans="1:50" s="18" customFormat="1" ht="12" x14ac:dyDescent="0.4">
      <c r="A522" s="18">
        <v>498</v>
      </c>
      <c r="B522" s="19"/>
      <c r="C522" s="19"/>
      <c r="D522" s="20"/>
      <c r="E522" s="21"/>
      <c r="F522" s="21"/>
      <c r="G522" s="22"/>
      <c r="H522" s="22"/>
      <c r="I522" s="22"/>
      <c r="J522" s="22"/>
      <c r="K522" s="22"/>
      <c r="AU522" s="23"/>
      <c r="AV522" s="1228"/>
      <c r="AW522" s="1228"/>
      <c r="AX522" s="23"/>
    </row>
    <row r="523" spans="1:50" s="18" customFormat="1" ht="12" x14ac:dyDescent="0.4">
      <c r="A523" s="18">
        <v>499</v>
      </c>
      <c r="B523" s="19"/>
      <c r="C523" s="19"/>
      <c r="D523" s="20"/>
      <c r="E523" s="21"/>
      <c r="F523" s="21"/>
      <c r="G523" s="22"/>
      <c r="H523" s="22"/>
      <c r="I523" s="22"/>
      <c r="J523" s="22"/>
      <c r="K523" s="22"/>
      <c r="AU523" s="23"/>
      <c r="AV523" s="1228"/>
      <c r="AW523" s="1228"/>
      <c r="AX523" s="23"/>
    </row>
    <row r="524" spans="1:50" s="18" customFormat="1" ht="12" x14ac:dyDescent="0.4">
      <c r="A524" s="18">
        <v>500</v>
      </c>
      <c r="B524" s="19"/>
      <c r="C524" s="19"/>
      <c r="D524" s="20"/>
      <c r="E524" s="21"/>
      <c r="F524" s="21"/>
      <c r="G524" s="22"/>
      <c r="H524" s="22"/>
      <c r="I524" s="22"/>
      <c r="J524" s="22"/>
      <c r="K524" s="22"/>
      <c r="AU524" s="23"/>
      <c r="AV524" s="1228"/>
      <c r="AW524" s="1228"/>
      <c r="AX524" s="23"/>
    </row>
    <row r="525" spans="1:50" s="18" customFormat="1" ht="12" x14ac:dyDescent="0.4">
      <c r="A525" s="18">
        <v>501</v>
      </c>
      <c r="B525" s="19"/>
      <c r="C525" s="19"/>
      <c r="D525" s="20"/>
      <c r="E525" s="21"/>
      <c r="F525" s="21"/>
      <c r="G525" s="22"/>
      <c r="H525" s="22"/>
      <c r="I525" s="22"/>
      <c r="J525" s="22"/>
      <c r="K525" s="22"/>
      <c r="AU525" s="23"/>
      <c r="AV525" s="1228"/>
      <c r="AW525" s="1228"/>
      <c r="AX525" s="23"/>
    </row>
    <row r="526" spans="1:50" s="18" customFormat="1" ht="12" x14ac:dyDescent="0.4">
      <c r="A526" s="18">
        <v>502</v>
      </c>
      <c r="B526" s="19"/>
      <c r="C526" s="19"/>
      <c r="D526" s="20"/>
      <c r="E526" s="21"/>
      <c r="F526" s="21"/>
      <c r="G526" s="22"/>
      <c r="H526" s="22"/>
      <c r="I526" s="22"/>
      <c r="J526" s="22"/>
      <c r="K526" s="22"/>
      <c r="AU526" s="23"/>
      <c r="AV526" s="1228"/>
      <c r="AW526" s="1228"/>
      <c r="AX526" s="23"/>
    </row>
    <row r="527" spans="1:50" s="18" customFormat="1" ht="12" x14ac:dyDescent="0.4">
      <c r="A527" s="18">
        <v>503</v>
      </c>
      <c r="B527" s="19"/>
      <c r="C527" s="19"/>
      <c r="D527" s="20"/>
      <c r="E527" s="21"/>
      <c r="F527" s="21"/>
      <c r="G527" s="22"/>
      <c r="H527" s="22"/>
      <c r="I527" s="22"/>
      <c r="J527" s="22"/>
      <c r="K527" s="22"/>
      <c r="AU527" s="23"/>
      <c r="AV527" s="1228"/>
      <c r="AW527" s="1228"/>
      <c r="AX527" s="23"/>
    </row>
    <row r="528" spans="1:50" s="18" customFormat="1" ht="12" x14ac:dyDescent="0.4">
      <c r="A528" s="18">
        <v>504</v>
      </c>
      <c r="B528" s="19"/>
      <c r="C528" s="19"/>
      <c r="D528" s="20"/>
      <c r="E528" s="21"/>
      <c r="F528" s="21"/>
      <c r="G528" s="22"/>
      <c r="H528" s="22"/>
      <c r="I528" s="22"/>
      <c r="J528" s="22"/>
      <c r="K528" s="22"/>
      <c r="AU528" s="23"/>
      <c r="AV528" s="1228"/>
      <c r="AW528" s="1228"/>
      <c r="AX528" s="23"/>
    </row>
    <row r="529" spans="1:50" s="18" customFormat="1" ht="12" x14ac:dyDescent="0.4">
      <c r="A529" s="18">
        <v>505</v>
      </c>
      <c r="B529" s="19"/>
      <c r="C529" s="19"/>
      <c r="D529" s="20"/>
      <c r="E529" s="21"/>
      <c r="F529" s="21"/>
      <c r="G529" s="22"/>
      <c r="H529" s="22"/>
      <c r="I529" s="22"/>
      <c r="J529" s="22"/>
      <c r="K529" s="22"/>
      <c r="AU529" s="23"/>
      <c r="AV529" s="1228"/>
      <c r="AW529" s="1228"/>
      <c r="AX529" s="23"/>
    </row>
    <row r="530" spans="1:50" s="18" customFormat="1" ht="12" x14ac:dyDescent="0.4">
      <c r="A530" s="18">
        <v>506</v>
      </c>
      <c r="B530" s="19"/>
      <c r="C530" s="19"/>
      <c r="D530" s="20"/>
      <c r="E530" s="21"/>
      <c r="F530" s="21"/>
      <c r="G530" s="22"/>
      <c r="H530" s="22"/>
      <c r="I530" s="22"/>
      <c r="J530" s="22"/>
      <c r="K530" s="22"/>
      <c r="AU530" s="23"/>
      <c r="AV530" s="1228"/>
      <c r="AW530" s="1228"/>
      <c r="AX530" s="23"/>
    </row>
    <row r="531" spans="1:50" s="18" customFormat="1" ht="12" x14ac:dyDescent="0.4">
      <c r="A531" s="18">
        <v>507</v>
      </c>
      <c r="B531" s="19"/>
      <c r="C531" s="19"/>
      <c r="D531" s="20"/>
      <c r="E531" s="21"/>
      <c r="F531" s="21"/>
      <c r="G531" s="22"/>
      <c r="H531" s="22"/>
      <c r="I531" s="22"/>
      <c r="J531" s="22"/>
      <c r="K531" s="22"/>
      <c r="AU531" s="23"/>
      <c r="AV531" s="1228"/>
      <c r="AW531" s="1228"/>
      <c r="AX531" s="23"/>
    </row>
    <row r="532" spans="1:50" s="18" customFormat="1" ht="12" x14ac:dyDescent="0.4">
      <c r="A532" s="18">
        <v>508</v>
      </c>
      <c r="B532" s="19"/>
      <c r="C532" s="19"/>
      <c r="D532" s="20"/>
      <c r="E532" s="21"/>
      <c r="F532" s="21"/>
      <c r="G532" s="22"/>
      <c r="H532" s="22"/>
      <c r="I532" s="22"/>
      <c r="J532" s="22"/>
      <c r="K532" s="22"/>
      <c r="AU532" s="23"/>
      <c r="AV532" s="1228"/>
      <c r="AW532" s="1228"/>
      <c r="AX532" s="23"/>
    </row>
    <row r="533" spans="1:50" s="18" customFormat="1" ht="12" x14ac:dyDescent="0.4">
      <c r="A533" s="18">
        <v>509</v>
      </c>
      <c r="B533" s="19"/>
      <c r="C533" s="19"/>
      <c r="D533" s="20"/>
      <c r="E533" s="21"/>
      <c r="F533" s="21"/>
      <c r="G533" s="22"/>
      <c r="H533" s="22"/>
      <c r="I533" s="22"/>
      <c r="J533" s="22"/>
      <c r="K533" s="22"/>
      <c r="AU533" s="23"/>
      <c r="AV533" s="1228"/>
      <c r="AW533" s="1228"/>
      <c r="AX533" s="23"/>
    </row>
    <row r="534" spans="1:50" s="18" customFormat="1" ht="12" x14ac:dyDescent="0.4">
      <c r="A534" s="18">
        <v>510</v>
      </c>
      <c r="B534" s="19"/>
      <c r="C534" s="19"/>
      <c r="D534" s="20"/>
      <c r="E534" s="21"/>
      <c r="F534" s="21"/>
      <c r="G534" s="22"/>
      <c r="H534" s="22"/>
      <c r="I534" s="22"/>
      <c r="J534" s="22"/>
      <c r="K534" s="22"/>
      <c r="AU534" s="23"/>
      <c r="AV534" s="1228"/>
      <c r="AW534" s="1228"/>
      <c r="AX534" s="23"/>
    </row>
    <row r="535" spans="1:50" s="18" customFormat="1" ht="12" x14ac:dyDescent="0.4">
      <c r="A535" s="18">
        <v>511</v>
      </c>
      <c r="B535" s="19"/>
      <c r="C535" s="19"/>
      <c r="D535" s="20"/>
      <c r="E535" s="21"/>
      <c r="F535" s="21"/>
      <c r="G535" s="22"/>
      <c r="H535" s="22"/>
      <c r="I535" s="22"/>
      <c r="J535" s="22"/>
      <c r="K535" s="22"/>
      <c r="AU535" s="23"/>
      <c r="AV535" s="1228"/>
      <c r="AW535" s="1228"/>
      <c r="AX535" s="23"/>
    </row>
    <row r="536" spans="1:50" s="18" customFormat="1" ht="12" x14ac:dyDescent="0.4">
      <c r="A536" s="18">
        <v>512</v>
      </c>
      <c r="B536" s="19"/>
      <c r="C536" s="19"/>
      <c r="D536" s="20"/>
      <c r="E536" s="21"/>
      <c r="F536" s="21"/>
      <c r="G536" s="22"/>
      <c r="H536" s="22"/>
      <c r="I536" s="22"/>
      <c r="J536" s="22"/>
      <c r="K536" s="22"/>
      <c r="AU536" s="23"/>
      <c r="AV536" s="1228"/>
      <c r="AW536" s="1228"/>
      <c r="AX536" s="23"/>
    </row>
    <row r="537" spans="1:50" s="18" customFormat="1" ht="12" x14ac:dyDescent="0.4">
      <c r="A537" s="18">
        <v>513</v>
      </c>
      <c r="B537" s="19"/>
      <c r="C537" s="19"/>
      <c r="D537" s="20"/>
      <c r="E537" s="21"/>
      <c r="F537" s="21"/>
      <c r="G537" s="22"/>
      <c r="H537" s="22"/>
      <c r="I537" s="22"/>
      <c r="J537" s="22"/>
      <c r="K537" s="22"/>
      <c r="AU537" s="23"/>
      <c r="AV537" s="1228"/>
      <c r="AW537" s="1228"/>
      <c r="AX537" s="23"/>
    </row>
    <row r="538" spans="1:50" s="18" customFormat="1" ht="12" x14ac:dyDescent="0.4">
      <c r="A538" s="18">
        <v>514</v>
      </c>
      <c r="B538" s="19"/>
      <c r="C538" s="19"/>
      <c r="D538" s="20"/>
      <c r="E538" s="21"/>
      <c r="F538" s="21"/>
      <c r="G538" s="22"/>
      <c r="H538" s="22"/>
      <c r="I538" s="22"/>
      <c r="J538" s="22"/>
      <c r="K538" s="22"/>
      <c r="AU538" s="23"/>
      <c r="AV538" s="1228"/>
      <c r="AW538" s="1228"/>
      <c r="AX538" s="23"/>
    </row>
    <row r="539" spans="1:50" s="18" customFormat="1" ht="12" x14ac:dyDescent="0.4">
      <c r="A539" s="18">
        <v>515</v>
      </c>
      <c r="B539" s="19"/>
      <c r="C539" s="19"/>
      <c r="D539" s="20"/>
      <c r="E539" s="21"/>
      <c r="F539" s="21"/>
      <c r="G539" s="22"/>
      <c r="H539" s="22"/>
      <c r="I539" s="22"/>
      <c r="J539" s="22"/>
      <c r="K539" s="22"/>
      <c r="AU539" s="23"/>
      <c r="AV539" s="1228"/>
      <c r="AW539" s="1228"/>
      <c r="AX539" s="23"/>
    </row>
    <row r="540" spans="1:50" s="18" customFormat="1" ht="12" x14ac:dyDescent="0.4">
      <c r="A540" s="18">
        <v>516</v>
      </c>
      <c r="B540" s="19"/>
      <c r="C540" s="19"/>
      <c r="D540" s="20"/>
      <c r="E540" s="21"/>
      <c r="F540" s="21"/>
      <c r="G540" s="22"/>
      <c r="H540" s="22"/>
      <c r="I540" s="22"/>
      <c r="J540" s="22"/>
      <c r="K540" s="22"/>
      <c r="AU540" s="23"/>
      <c r="AV540" s="1228"/>
      <c r="AW540" s="1228"/>
      <c r="AX540" s="23"/>
    </row>
    <row r="541" spans="1:50" s="18" customFormat="1" ht="12" x14ac:dyDescent="0.4">
      <c r="A541" s="18">
        <v>517</v>
      </c>
      <c r="B541" s="19"/>
      <c r="C541" s="19"/>
      <c r="D541" s="20"/>
      <c r="E541" s="21"/>
      <c r="F541" s="21"/>
      <c r="G541" s="22"/>
      <c r="H541" s="22"/>
      <c r="I541" s="22"/>
      <c r="J541" s="22"/>
      <c r="K541" s="22"/>
      <c r="AU541" s="23"/>
      <c r="AV541" s="1228"/>
      <c r="AW541" s="1228"/>
      <c r="AX541" s="23"/>
    </row>
    <row r="542" spans="1:50" s="18" customFormat="1" ht="12" x14ac:dyDescent="0.4">
      <c r="A542" s="18">
        <v>518</v>
      </c>
      <c r="B542" s="19"/>
      <c r="C542" s="19"/>
      <c r="D542" s="20"/>
      <c r="E542" s="21"/>
      <c r="F542" s="21"/>
      <c r="G542" s="22"/>
      <c r="H542" s="22"/>
      <c r="I542" s="22"/>
      <c r="J542" s="22"/>
      <c r="K542" s="22"/>
      <c r="AU542" s="23"/>
      <c r="AV542" s="1228"/>
      <c r="AW542" s="1228"/>
      <c r="AX542" s="23"/>
    </row>
    <row r="543" spans="1:50" s="18" customFormat="1" ht="12" x14ac:dyDescent="0.4">
      <c r="A543" s="18">
        <v>519</v>
      </c>
      <c r="B543" s="19"/>
      <c r="C543" s="19"/>
      <c r="D543" s="20"/>
      <c r="E543" s="21"/>
      <c r="F543" s="21"/>
      <c r="G543" s="22"/>
      <c r="H543" s="22"/>
      <c r="I543" s="22"/>
      <c r="J543" s="22"/>
      <c r="K543" s="22"/>
      <c r="AU543" s="23"/>
      <c r="AV543" s="1228"/>
      <c r="AW543" s="1228"/>
      <c r="AX543" s="23"/>
    </row>
    <row r="544" spans="1:50" s="18" customFormat="1" ht="12" x14ac:dyDescent="0.4">
      <c r="A544" s="18">
        <v>520</v>
      </c>
      <c r="B544" s="19"/>
      <c r="C544" s="19"/>
      <c r="D544" s="20"/>
      <c r="E544" s="21"/>
      <c r="F544" s="21"/>
      <c r="G544" s="22"/>
      <c r="H544" s="22"/>
      <c r="I544" s="22"/>
      <c r="J544" s="22"/>
      <c r="K544" s="22"/>
      <c r="AU544" s="23"/>
      <c r="AV544" s="1228"/>
      <c r="AW544" s="1228"/>
      <c r="AX544" s="23"/>
    </row>
    <row r="545" spans="1:50" s="18" customFormat="1" ht="12" x14ac:dyDescent="0.4">
      <c r="A545" s="18">
        <v>521</v>
      </c>
      <c r="B545" s="19"/>
      <c r="C545" s="19"/>
      <c r="D545" s="20"/>
      <c r="E545" s="21"/>
      <c r="F545" s="21"/>
      <c r="G545" s="22"/>
      <c r="H545" s="22"/>
      <c r="I545" s="22"/>
      <c r="J545" s="22"/>
      <c r="K545" s="22"/>
      <c r="AU545" s="23"/>
      <c r="AV545" s="1228"/>
      <c r="AW545" s="1228"/>
      <c r="AX545" s="23"/>
    </row>
    <row r="546" spans="1:50" s="18" customFormat="1" ht="12" x14ac:dyDescent="0.4">
      <c r="A546" s="18">
        <v>522</v>
      </c>
      <c r="B546" s="19"/>
      <c r="C546" s="19"/>
      <c r="D546" s="20"/>
      <c r="E546" s="21"/>
      <c r="F546" s="21"/>
      <c r="G546" s="22"/>
      <c r="H546" s="22"/>
      <c r="I546" s="22"/>
      <c r="J546" s="22"/>
      <c r="K546" s="22"/>
      <c r="AU546" s="23"/>
      <c r="AV546" s="1228"/>
      <c r="AW546" s="1228"/>
      <c r="AX546" s="23"/>
    </row>
    <row r="547" spans="1:50" s="18" customFormat="1" ht="12" x14ac:dyDescent="0.4">
      <c r="A547" s="18">
        <v>523</v>
      </c>
      <c r="B547" s="19"/>
      <c r="C547" s="19"/>
      <c r="D547" s="20"/>
      <c r="E547" s="21"/>
      <c r="F547" s="21"/>
      <c r="G547" s="22"/>
      <c r="H547" s="22"/>
      <c r="I547" s="22"/>
      <c r="J547" s="22"/>
      <c r="K547" s="22"/>
      <c r="AU547" s="23"/>
      <c r="AV547" s="1228"/>
      <c r="AW547" s="1228"/>
      <c r="AX547" s="23"/>
    </row>
    <row r="548" spans="1:50" s="18" customFormat="1" ht="12" x14ac:dyDescent="0.4">
      <c r="A548" s="18">
        <v>524</v>
      </c>
      <c r="B548" s="19"/>
      <c r="C548" s="19"/>
      <c r="D548" s="20"/>
      <c r="E548" s="21"/>
      <c r="F548" s="21"/>
      <c r="G548" s="22"/>
      <c r="H548" s="22"/>
      <c r="I548" s="22"/>
      <c r="J548" s="22"/>
      <c r="K548" s="22"/>
      <c r="AU548" s="23"/>
      <c r="AV548" s="1228"/>
      <c r="AW548" s="1228"/>
      <c r="AX548" s="23"/>
    </row>
    <row r="549" spans="1:50" s="18" customFormat="1" ht="12" x14ac:dyDescent="0.4">
      <c r="A549" s="18">
        <v>525</v>
      </c>
      <c r="B549" s="19"/>
      <c r="C549" s="19"/>
      <c r="D549" s="20"/>
      <c r="E549" s="21"/>
      <c r="F549" s="21"/>
      <c r="G549" s="22"/>
      <c r="H549" s="22"/>
      <c r="I549" s="22"/>
      <c r="J549" s="22"/>
      <c r="K549" s="22"/>
      <c r="AU549" s="23"/>
      <c r="AV549" s="1228"/>
      <c r="AW549" s="1228"/>
      <c r="AX549" s="23"/>
    </row>
    <row r="550" spans="1:50" s="18" customFormat="1" ht="12" x14ac:dyDescent="0.4">
      <c r="A550" s="18">
        <v>526</v>
      </c>
      <c r="B550" s="19"/>
      <c r="C550" s="19"/>
      <c r="D550" s="20"/>
      <c r="E550" s="21"/>
      <c r="F550" s="21"/>
      <c r="G550" s="22"/>
      <c r="H550" s="22"/>
      <c r="I550" s="22"/>
      <c r="J550" s="22"/>
      <c r="K550" s="22"/>
      <c r="AU550" s="23"/>
      <c r="AV550" s="1228"/>
      <c r="AW550" s="1228"/>
      <c r="AX550" s="23"/>
    </row>
    <row r="551" spans="1:50" s="18" customFormat="1" ht="12" x14ac:dyDescent="0.4">
      <c r="A551" s="18">
        <v>527</v>
      </c>
      <c r="B551" s="19"/>
      <c r="C551" s="19"/>
      <c r="D551" s="20"/>
      <c r="E551" s="21"/>
      <c r="F551" s="21"/>
      <c r="G551" s="22"/>
      <c r="H551" s="22"/>
      <c r="I551" s="22"/>
      <c r="J551" s="22"/>
      <c r="K551" s="22"/>
      <c r="AU551" s="23"/>
      <c r="AV551" s="1228"/>
      <c r="AW551" s="1228"/>
      <c r="AX551" s="23"/>
    </row>
    <row r="552" spans="1:50" s="18" customFormat="1" ht="12" x14ac:dyDescent="0.4">
      <c r="A552" s="18">
        <v>528</v>
      </c>
      <c r="B552" s="19"/>
      <c r="C552" s="19"/>
      <c r="D552" s="20"/>
      <c r="E552" s="21"/>
      <c r="F552" s="21"/>
      <c r="G552" s="22"/>
      <c r="H552" s="22"/>
      <c r="I552" s="22"/>
      <c r="J552" s="22"/>
      <c r="K552" s="22"/>
      <c r="AU552" s="23"/>
      <c r="AV552" s="1228"/>
      <c r="AW552" s="1228"/>
      <c r="AX552" s="23"/>
    </row>
    <row r="553" spans="1:50" s="18" customFormat="1" ht="12" x14ac:dyDescent="0.4">
      <c r="A553" s="18">
        <v>529</v>
      </c>
      <c r="B553" s="19"/>
      <c r="C553" s="19"/>
      <c r="D553" s="20"/>
      <c r="E553" s="21"/>
      <c r="F553" s="21"/>
      <c r="G553" s="22"/>
      <c r="H553" s="22"/>
      <c r="I553" s="22"/>
      <c r="J553" s="22"/>
      <c r="K553" s="22"/>
      <c r="AU553" s="23"/>
      <c r="AV553" s="1228"/>
      <c r="AW553" s="1228"/>
      <c r="AX553" s="23"/>
    </row>
    <row r="554" spans="1:50" s="18" customFormat="1" ht="12" x14ac:dyDescent="0.4">
      <c r="A554" s="18">
        <v>530</v>
      </c>
      <c r="B554" s="19"/>
      <c r="C554" s="19"/>
      <c r="D554" s="20"/>
      <c r="E554" s="21"/>
      <c r="F554" s="21"/>
      <c r="G554" s="22"/>
      <c r="H554" s="22"/>
      <c r="I554" s="22"/>
      <c r="J554" s="22"/>
      <c r="K554" s="22"/>
      <c r="AU554" s="23"/>
      <c r="AV554" s="1228"/>
      <c r="AW554" s="1228"/>
      <c r="AX554" s="23"/>
    </row>
    <row r="555" spans="1:50" s="18" customFormat="1" ht="12" x14ac:dyDescent="0.4">
      <c r="A555" s="18">
        <v>531</v>
      </c>
      <c r="B555" s="19"/>
      <c r="C555" s="19"/>
      <c r="D555" s="20"/>
      <c r="E555" s="21"/>
      <c r="F555" s="21"/>
      <c r="G555" s="22"/>
      <c r="H555" s="22"/>
      <c r="I555" s="22"/>
      <c r="J555" s="22"/>
      <c r="K555" s="22"/>
      <c r="AU555" s="23"/>
      <c r="AV555" s="1228"/>
      <c r="AW555" s="1228"/>
      <c r="AX555" s="23"/>
    </row>
    <row r="556" spans="1:50" s="18" customFormat="1" ht="12" x14ac:dyDescent="0.4">
      <c r="A556" s="18">
        <v>532</v>
      </c>
      <c r="B556" s="19"/>
      <c r="C556" s="19"/>
      <c r="D556" s="20"/>
      <c r="E556" s="21"/>
      <c r="F556" s="21"/>
      <c r="G556" s="22"/>
      <c r="H556" s="22"/>
      <c r="I556" s="22"/>
      <c r="J556" s="22"/>
      <c r="K556" s="22"/>
      <c r="AU556" s="23"/>
      <c r="AV556" s="1228"/>
      <c r="AW556" s="1228"/>
      <c r="AX556" s="23"/>
    </row>
    <row r="557" spans="1:50" s="18" customFormat="1" ht="12" x14ac:dyDescent="0.4">
      <c r="A557" s="18">
        <v>533</v>
      </c>
      <c r="B557" s="19"/>
      <c r="C557" s="19"/>
      <c r="D557" s="20"/>
      <c r="E557" s="21"/>
      <c r="F557" s="21"/>
      <c r="G557" s="22"/>
      <c r="H557" s="22"/>
      <c r="I557" s="22"/>
      <c r="J557" s="22"/>
      <c r="K557" s="22"/>
      <c r="AU557" s="23"/>
      <c r="AV557" s="1228"/>
      <c r="AW557" s="1228"/>
      <c r="AX557" s="23"/>
    </row>
    <row r="558" spans="1:50" s="18" customFormat="1" ht="12" x14ac:dyDescent="0.4">
      <c r="A558" s="18">
        <v>534</v>
      </c>
      <c r="B558" s="19"/>
      <c r="C558" s="19"/>
      <c r="D558" s="20"/>
      <c r="E558" s="21"/>
      <c r="F558" s="21"/>
      <c r="G558" s="22"/>
      <c r="H558" s="22"/>
      <c r="I558" s="22"/>
      <c r="J558" s="22"/>
      <c r="K558" s="22"/>
      <c r="AU558" s="23"/>
      <c r="AV558" s="1228"/>
      <c r="AW558" s="1228"/>
      <c r="AX558" s="23"/>
    </row>
    <row r="559" spans="1:50" s="18" customFormat="1" ht="12" x14ac:dyDescent="0.4">
      <c r="A559" s="18">
        <v>535</v>
      </c>
      <c r="B559" s="19"/>
      <c r="C559" s="19"/>
      <c r="D559" s="20"/>
      <c r="E559" s="21"/>
      <c r="F559" s="21"/>
      <c r="G559" s="22"/>
      <c r="H559" s="22"/>
      <c r="I559" s="22"/>
      <c r="J559" s="22"/>
      <c r="K559" s="22"/>
      <c r="AU559" s="23"/>
      <c r="AV559" s="1228"/>
      <c r="AW559" s="1228"/>
      <c r="AX559" s="23"/>
    </row>
    <row r="560" spans="1:50" s="18" customFormat="1" ht="12" x14ac:dyDescent="0.4">
      <c r="A560" s="18">
        <v>536</v>
      </c>
      <c r="B560" s="19"/>
      <c r="C560" s="19"/>
      <c r="D560" s="20"/>
      <c r="E560" s="21"/>
      <c r="F560" s="21"/>
      <c r="G560" s="22"/>
      <c r="H560" s="22"/>
      <c r="I560" s="22"/>
      <c r="J560" s="22"/>
      <c r="K560" s="22"/>
      <c r="AU560" s="23"/>
      <c r="AV560" s="1228"/>
      <c r="AW560" s="1228"/>
      <c r="AX560" s="23"/>
    </row>
    <row r="561" spans="1:50" s="18" customFormat="1" ht="12" x14ac:dyDescent="0.4">
      <c r="A561" s="18">
        <v>537</v>
      </c>
      <c r="B561" s="19"/>
      <c r="C561" s="19"/>
      <c r="D561" s="20"/>
      <c r="E561" s="21"/>
      <c r="F561" s="21"/>
      <c r="G561" s="22"/>
      <c r="H561" s="22"/>
      <c r="I561" s="22"/>
      <c r="J561" s="22"/>
      <c r="K561" s="22"/>
      <c r="AU561" s="23"/>
      <c r="AV561" s="1228"/>
      <c r="AW561" s="1228"/>
      <c r="AX561" s="23"/>
    </row>
    <row r="562" spans="1:50" s="18" customFormat="1" ht="12" x14ac:dyDescent="0.4">
      <c r="A562" s="18">
        <v>538</v>
      </c>
      <c r="B562" s="19"/>
      <c r="C562" s="19"/>
      <c r="D562" s="20"/>
      <c r="E562" s="21"/>
      <c r="F562" s="21"/>
      <c r="G562" s="22"/>
      <c r="H562" s="22"/>
      <c r="I562" s="22"/>
      <c r="J562" s="22"/>
      <c r="K562" s="22"/>
      <c r="AU562" s="23"/>
      <c r="AV562" s="1228"/>
      <c r="AW562" s="1228"/>
      <c r="AX562" s="23"/>
    </row>
    <row r="563" spans="1:50" s="18" customFormat="1" ht="12" x14ac:dyDescent="0.4">
      <c r="A563" s="18">
        <v>539</v>
      </c>
      <c r="B563" s="19"/>
      <c r="C563" s="19"/>
      <c r="D563" s="20"/>
      <c r="E563" s="21"/>
      <c r="F563" s="21"/>
      <c r="G563" s="22"/>
      <c r="H563" s="22"/>
      <c r="I563" s="22"/>
      <c r="J563" s="22"/>
      <c r="K563" s="22"/>
      <c r="AU563" s="23"/>
      <c r="AV563" s="1228"/>
      <c r="AW563" s="1228"/>
      <c r="AX563" s="23"/>
    </row>
    <row r="564" spans="1:50" s="18" customFormat="1" ht="12" x14ac:dyDescent="0.4">
      <c r="A564" s="18">
        <v>540</v>
      </c>
      <c r="B564" s="19"/>
      <c r="C564" s="19"/>
      <c r="D564" s="20"/>
      <c r="E564" s="21"/>
      <c r="F564" s="21"/>
      <c r="G564" s="22"/>
      <c r="H564" s="22"/>
      <c r="I564" s="22"/>
      <c r="J564" s="22"/>
      <c r="K564" s="22"/>
      <c r="AU564" s="23"/>
      <c r="AV564" s="1228"/>
      <c r="AW564" s="1228"/>
      <c r="AX564" s="23"/>
    </row>
    <row r="565" spans="1:50" s="18" customFormat="1" ht="12" x14ac:dyDescent="0.4">
      <c r="A565" s="18">
        <v>541</v>
      </c>
      <c r="B565" s="19"/>
      <c r="C565" s="19"/>
      <c r="D565" s="20"/>
      <c r="E565" s="21"/>
      <c r="F565" s="21"/>
      <c r="G565" s="22"/>
      <c r="H565" s="22"/>
      <c r="I565" s="22"/>
      <c r="J565" s="22"/>
      <c r="K565" s="22"/>
      <c r="AU565" s="23"/>
      <c r="AV565" s="1228"/>
      <c r="AW565" s="1228"/>
      <c r="AX565" s="23"/>
    </row>
    <row r="566" spans="1:50" s="18" customFormat="1" ht="12" x14ac:dyDescent="0.4">
      <c r="A566" s="18">
        <v>542</v>
      </c>
      <c r="B566" s="19"/>
      <c r="C566" s="19"/>
      <c r="D566" s="20"/>
      <c r="E566" s="21"/>
      <c r="F566" s="21"/>
      <c r="G566" s="22"/>
      <c r="H566" s="22"/>
      <c r="I566" s="22"/>
      <c r="J566" s="22"/>
      <c r="K566" s="22"/>
      <c r="AU566" s="23"/>
      <c r="AV566" s="1228"/>
      <c r="AW566" s="1228"/>
      <c r="AX566" s="23"/>
    </row>
    <row r="567" spans="1:50" s="18" customFormat="1" ht="12" x14ac:dyDescent="0.4">
      <c r="A567" s="18">
        <v>543</v>
      </c>
      <c r="B567" s="19"/>
      <c r="C567" s="19"/>
      <c r="D567" s="20"/>
      <c r="E567" s="21"/>
      <c r="F567" s="21"/>
      <c r="G567" s="22"/>
      <c r="H567" s="22"/>
      <c r="I567" s="22"/>
      <c r="J567" s="22"/>
      <c r="K567" s="22"/>
      <c r="AU567" s="23"/>
      <c r="AV567" s="1228"/>
      <c r="AW567" s="1228"/>
      <c r="AX567" s="23"/>
    </row>
    <row r="568" spans="1:50" s="18" customFormat="1" ht="12" x14ac:dyDescent="0.4">
      <c r="A568" s="18">
        <v>544</v>
      </c>
      <c r="B568" s="19"/>
      <c r="C568" s="19"/>
      <c r="D568" s="20"/>
      <c r="E568" s="21"/>
      <c r="F568" s="21"/>
      <c r="G568" s="22"/>
      <c r="H568" s="22"/>
      <c r="I568" s="22"/>
      <c r="J568" s="22"/>
      <c r="K568" s="22"/>
      <c r="AU568" s="23"/>
      <c r="AV568" s="1228"/>
      <c r="AW568" s="1228"/>
      <c r="AX568" s="23"/>
    </row>
    <row r="569" spans="1:50" s="18" customFormat="1" ht="12" x14ac:dyDescent="0.4">
      <c r="A569" s="18">
        <v>545</v>
      </c>
      <c r="B569" s="19"/>
      <c r="C569" s="19"/>
      <c r="D569" s="20"/>
      <c r="E569" s="21"/>
      <c r="F569" s="21"/>
      <c r="G569" s="22"/>
      <c r="H569" s="22"/>
      <c r="I569" s="22"/>
      <c r="J569" s="22"/>
      <c r="K569" s="22"/>
      <c r="AU569" s="23"/>
      <c r="AV569" s="1228"/>
      <c r="AW569" s="1228"/>
      <c r="AX569" s="23"/>
    </row>
    <row r="570" spans="1:50" s="18" customFormat="1" ht="12" x14ac:dyDescent="0.4">
      <c r="A570" s="18">
        <v>546</v>
      </c>
      <c r="B570" s="19"/>
      <c r="C570" s="19"/>
      <c r="D570" s="20"/>
      <c r="E570" s="21"/>
      <c r="F570" s="21"/>
      <c r="G570" s="22"/>
      <c r="H570" s="22"/>
      <c r="I570" s="22"/>
      <c r="J570" s="22"/>
      <c r="K570" s="22"/>
      <c r="AU570" s="23"/>
      <c r="AV570" s="1228"/>
      <c r="AW570" s="1228"/>
      <c r="AX570" s="23"/>
    </row>
    <row r="571" spans="1:50" s="18" customFormat="1" ht="12" x14ac:dyDescent="0.4">
      <c r="A571" s="18">
        <v>547</v>
      </c>
      <c r="B571" s="19"/>
      <c r="C571" s="19"/>
      <c r="D571" s="20"/>
      <c r="E571" s="21"/>
      <c r="F571" s="21"/>
      <c r="G571" s="22"/>
      <c r="H571" s="22"/>
      <c r="I571" s="22"/>
      <c r="J571" s="22"/>
      <c r="K571" s="22"/>
      <c r="AU571" s="23"/>
      <c r="AV571" s="1228"/>
      <c r="AW571" s="1228"/>
      <c r="AX571" s="23"/>
    </row>
    <row r="572" spans="1:50" s="18" customFormat="1" ht="12" x14ac:dyDescent="0.4">
      <c r="A572" s="18">
        <v>548</v>
      </c>
      <c r="B572" s="19"/>
      <c r="C572" s="19"/>
      <c r="D572" s="20"/>
      <c r="E572" s="21"/>
      <c r="F572" s="21"/>
      <c r="G572" s="22"/>
      <c r="H572" s="22"/>
      <c r="I572" s="22"/>
      <c r="J572" s="22"/>
      <c r="K572" s="22"/>
      <c r="AU572" s="23"/>
      <c r="AV572" s="1228"/>
      <c r="AW572" s="1228"/>
      <c r="AX572" s="23"/>
    </row>
    <row r="573" spans="1:50" s="18" customFormat="1" ht="12" x14ac:dyDescent="0.4">
      <c r="A573" s="18">
        <v>549</v>
      </c>
      <c r="B573" s="19"/>
      <c r="C573" s="19"/>
      <c r="D573" s="20"/>
      <c r="E573" s="21"/>
      <c r="F573" s="21"/>
      <c r="G573" s="22"/>
      <c r="H573" s="22"/>
      <c r="I573" s="22"/>
      <c r="J573" s="22"/>
      <c r="K573" s="22"/>
      <c r="AU573" s="23"/>
      <c r="AV573" s="1228"/>
      <c r="AW573" s="1228"/>
      <c r="AX573" s="23"/>
    </row>
    <row r="574" spans="1:50" s="18" customFormat="1" ht="12" x14ac:dyDescent="0.4">
      <c r="A574" s="18">
        <v>550</v>
      </c>
      <c r="B574" s="19"/>
      <c r="C574" s="19"/>
      <c r="D574" s="20"/>
      <c r="E574" s="21"/>
      <c r="F574" s="21"/>
      <c r="G574" s="22"/>
      <c r="H574" s="22"/>
      <c r="I574" s="22"/>
      <c r="J574" s="22"/>
      <c r="K574" s="22"/>
      <c r="AU574" s="23"/>
      <c r="AV574" s="1228"/>
      <c r="AW574" s="1228"/>
      <c r="AX574" s="23"/>
    </row>
    <row r="575" spans="1:50" s="18" customFormat="1" ht="12" x14ac:dyDescent="0.4">
      <c r="A575" s="18">
        <v>551</v>
      </c>
      <c r="B575" s="19"/>
      <c r="C575" s="19"/>
      <c r="D575" s="20"/>
      <c r="E575" s="21"/>
      <c r="F575" s="21"/>
      <c r="G575" s="22"/>
      <c r="H575" s="22"/>
      <c r="I575" s="22"/>
      <c r="J575" s="22"/>
      <c r="K575" s="22"/>
      <c r="AU575" s="23"/>
      <c r="AV575" s="1228"/>
      <c r="AW575" s="1228"/>
      <c r="AX575" s="23"/>
    </row>
    <row r="576" spans="1:50" s="18" customFormat="1" ht="12" x14ac:dyDescent="0.4">
      <c r="A576" s="18">
        <v>552</v>
      </c>
      <c r="B576" s="19"/>
      <c r="C576" s="19"/>
      <c r="D576" s="20"/>
      <c r="E576" s="21"/>
      <c r="F576" s="21"/>
      <c r="G576" s="22"/>
      <c r="H576" s="22"/>
      <c r="I576" s="22"/>
      <c r="J576" s="22"/>
      <c r="K576" s="22"/>
      <c r="AU576" s="23"/>
      <c r="AV576" s="1228"/>
      <c r="AW576" s="1228"/>
      <c r="AX576" s="23"/>
    </row>
    <row r="577" spans="1:50" s="18" customFormat="1" ht="12" x14ac:dyDescent="0.4">
      <c r="A577" s="18">
        <v>553</v>
      </c>
      <c r="B577" s="19"/>
      <c r="C577" s="19"/>
      <c r="D577" s="20"/>
      <c r="E577" s="21"/>
      <c r="F577" s="21"/>
      <c r="G577" s="22"/>
      <c r="H577" s="22"/>
      <c r="I577" s="22"/>
      <c r="J577" s="22"/>
      <c r="K577" s="22"/>
      <c r="AU577" s="23"/>
      <c r="AV577" s="1228"/>
      <c r="AW577" s="1228"/>
      <c r="AX577" s="23"/>
    </row>
    <row r="578" spans="1:50" s="18" customFormat="1" ht="12" x14ac:dyDescent="0.4">
      <c r="A578" s="18">
        <v>554</v>
      </c>
      <c r="B578" s="19"/>
      <c r="C578" s="19"/>
      <c r="D578" s="20"/>
      <c r="E578" s="21"/>
      <c r="F578" s="21"/>
      <c r="G578" s="22"/>
      <c r="H578" s="22"/>
      <c r="I578" s="22"/>
      <c r="J578" s="22"/>
      <c r="K578" s="22"/>
      <c r="AU578" s="23"/>
      <c r="AV578" s="1228"/>
      <c r="AW578" s="1228"/>
      <c r="AX578" s="23"/>
    </row>
    <row r="579" spans="1:50" s="18" customFormat="1" ht="12" x14ac:dyDescent="0.4">
      <c r="A579" s="18">
        <v>555</v>
      </c>
      <c r="B579" s="19"/>
      <c r="C579" s="19"/>
      <c r="D579" s="20"/>
      <c r="E579" s="21"/>
      <c r="F579" s="21"/>
      <c r="G579" s="22"/>
      <c r="H579" s="22"/>
      <c r="I579" s="22"/>
      <c r="J579" s="22"/>
      <c r="K579" s="22"/>
      <c r="AU579" s="23"/>
      <c r="AV579" s="1228"/>
      <c r="AW579" s="1228"/>
      <c r="AX579" s="23"/>
    </row>
    <row r="580" spans="1:50" s="18" customFormat="1" ht="12" x14ac:dyDescent="0.4">
      <c r="A580" s="18">
        <v>556</v>
      </c>
      <c r="B580" s="19"/>
      <c r="C580" s="19"/>
      <c r="D580" s="20"/>
      <c r="E580" s="21"/>
      <c r="F580" s="21"/>
      <c r="G580" s="22"/>
      <c r="H580" s="22"/>
      <c r="I580" s="22"/>
      <c r="J580" s="22"/>
      <c r="K580" s="22"/>
      <c r="AU580" s="23"/>
      <c r="AV580" s="1228"/>
      <c r="AW580" s="1228"/>
      <c r="AX580" s="23"/>
    </row>
    <row r="581" spans="1:50" s="18" customFormat="1" ht="12" x14ac:dyDescent="0.4">
      <c r="A581" s="18">
        <v>557</v>
      </c>
      <c r="B581" s="19"/>
      <c r="C581" s="19"/>
      <c r="D581" s="20"/>
      <c r="E581" s="21"/>
      <c r="F581" s="21"/>
      <c r="G581" s="22"/>
      <c r="H581" s="22"/>
      <c r="I581" s="22"/>
      <c r="J581" s="22"/>
      <c r="K581" s="22"/>
      <c r="AU581" s="23"/>
      <c r="AV581" s="1228"/>
      <c r="AW581" s="1228"/>
      <c r="AX581" s="23"/>
    </row>
    <row r="582" spans="1:50" s="18" customFormat="1" ht="12" x14ac:dyDescent="0.4">
      <c r="A582" s="18">
        <v>558</v>
      </c>
      <c r="B582" s="19"/>
      <c r="C582" s="19"/>
      <c r="D582" s="20"/>
      <c r="E582" s="21"/>
      <c r="F582" s="21"/>
      <c r="G582" s="22"/>
      <c r="H582" s="22"/>
      <c r="I582" s="22"/>
      <c r="J582" s="22"/>
      <c r="K582" s="22"/>
      <c r="AU582" s="23"/>
      <c r="AV582" s="1228"/>
      <c r="AW582" s="1228"/>
      <c r="AX582" s="23"/>
    </row>
    <row r="583" spans="1:50" s="18" customFormat="1" ht="12" x14ac:dyDescent="0.4">
      <c r="A583" s="18">
        <v>559</v>
      </c>
      <c r="B583" s="19"/>
      <c r="C583" s="19"/>
      <c r="D583" s="20"/>
      <c r="E583" s="21"/>
      <c r="F583" s="21"/>
      <c r="G583" s="22"/>
      <c r="H583" s="22"/>
      <c r="I583" s="22"/>
      <c r="J583" s="22"/>
      <c r="K583" s="22"/>
      <c r="AU583" s="23"/>
      <c r="AV583" s="1228"/>
      <c r="AW583" s="1228"/>
      <c r="AX583" s="23"/>
    </row>
    <row r="584" spans="1:50" s="18" customFormat="1" ht="12" x14ac:dyDescent="0.4">
      <c r="A584" s="18">
        <v>560</v>
      </c>
      <c r="B584" s="19"/>
      <c r="C584" s="19"/>
      <c r="D584" s="20"/>
      <c r="E584" s="21"/>
      <c r="F584" s="21"/>
      <c r="G584" s="22"/>
      <c r="H584" s="22"/>
      <c r="I584" s="22"/>
      <c r="J584" s="22"/>
      <c r="K584" s="22"/>
      <c r="AU584" s="23"/>
      <c r="AV584" s="1228"/>
      <c r="AW584" s="1228"/>
      <c r="AX584" s="23"/>
    </row>
    <row r="585" spans="1:50" s="18" customFormat="1" ht="12" x14ac:dyDescent="0.4">
      <c r="A585" s="18">
        <v>561</v>
      </c>
      <c r="B585" s="19"/>
      <c r="C585" s="19"/>
      <c r="D585" s="20"/>
      <c r="E585" s="21"/>
      <c r="F585" s="21"/>
      <c r="G585" s="22"/>
      <c r="H585" s="22"/>
      <c r="I585" s="22"/>
      <c r="J585" s="22"/>
      <c r="K585" s="22"/>
      <c r="AU585" s="23"/>
      <c r="AV585" s="1228"/>
      <c r="AW585" s="1228"/>
      <c r="AX585" s="23"/>
    </row>
    <row r="586" spans="1:50" s="18" customFormat="1" ht="12" x14ac:dyDescent="0.4">
      <c r="A586" s="18">
        <v>562</v>
      </c>
      <c r="B586" s="19"/>
      <c r="C586" s="19"/>
      <c r="D586" s="20"/>
      <c r="E586" s="21"/>
      <c r="F586" s="21"/>
      <c r="G586" s="22"/>
      <c r="H586" s="22"/>
      <c r="I586" s="22"/>
      <c r="J586" s="22"/>
      <c r="K586" s="22"/>
      <c r="AU586" s="23"/>
      <c r="AV586" s="1228"/>
      <c r="AW586" s="1228"/>
      <c r="AX586" s="23"/>
    </row>
    <row r="587" spans="1:50" s="18" customFormat="1" ht="12" x14ac:dyDescent="0.4">
      <c r="A587" s="18">
        <v>563</v>
      </c>
      <c r="B587" s="19"/>
      <c r="C587" s="19"/>
      <c r="D587" s="20"/>
      <c r="E587" s="21"/>
      <c r="F587" s="21"/>
      <c r="G587" s="22"/>
      <c r="H587" s="22"/>
      <c r="I587" s="22"/>
      <c r="J587" s="22"/>
      <c r="K587" s="22"/>
      <c r="AU587" s="23"/>
      <c r="AV587" s="1228"/>
      <c r="AW587" s="1228"/>
      <c r="AX587" s="23"/>
    </row>
    <row r="588" spans="1:50" s="18" customFormat="1" ht="12" x14ac:dyDescent="0.4">
      <c r="A588" s="18">
        <v>564</v>
      </c>
      <c r="B588" s="19"/>
      <c r="C588" s="19"/>
      <c r="D588" s="20"/>
      <c r="E588" s="21"/>
      <c r="F588" s="21"/>
      <c r="G588" s="22"/>
      <c r="H588" s="22"/>
      <c r="I588" s="22"/>
      <c r="J588" s="22"/>
      <c r="K588" s="22"/>
      <c r="AU588" s="23"/>
      <c r="AV588" s="1228"/>
      <c r="AW588" s="1228"/>
      <c r="AX588" s="23"/>
    </row>
    <row r="589" spans="1:50" s="18" customFormat="1" ht="12" x14ac:dyDescent="0.4">
      <c r="A589" s="18">
        <v>565</v>
      </c>
      <c r="B589" s="19"/>
      <c r="C589" s="19"/>
      <c r="D589" s="20"/>
      <c r="E589" s="21"/>
      <c r="F589" s="21"/>
      <c r="G589" s="22"/>
      <c r="H589" s="22"/>
      <c r="I589" s="22"/>
      <c r="J589" s="22"/>
      <c r="K589" s="22"/>
      <c r="AU589" s="23"/>
      <c r="AV589" s="1228"/>
      <c r="AW589" s="1228"/>
      <c r="AX589" s="23"/>
    </row>
    <row r="590" spans="1:50" s="18" customFormat="1" ht="12" x14ac:dyDescent="0.4">
      <c r="A590" s="18">
        <v>566</v>
      </c>
      <c r="B590" s="19"/>
      <c r="C590" s="19"/>
      <c r="D590" s="20"/>
      <c r="E590" s="21"/>
      <c r="F590" s="21"/>
      <c r="G590" s="22"/>
      <c r="H590" s="22"/>
      <c r="I590" s="22"/>
      <c r="J590" s="22"/>
      <c r="K590" s="22"/>
      <c r="AU590" s="23"/>
      <c r="AV590" s="1228"/>
      <c r="AW590" s="1228"/>
      <c r="AX590" s="23"/>
    </row>
    <row r="591" spans="1:50" s="18" customFormat="1" ht="12" x14ac:dyDescent="0.4">
      <c r="A591" s="18">
        <v>567</v>
      </c>
      <c r="B591" s="19"/>
      <c r="C591" s="19"/>
      <c r="D591" s="20"/>
      <c r="E591" s="21"/>
      <c r="F591" s="21"/>
      <c r="G591" s="22"/>
      <c r="H591" s="22"/>
      <c r="I591" s="22"/>
      <c r="J591" s="22"/>
      <c r="K591" s="22"/>
      <c r="AU591" s="23"/>
      <c r="AV591" s="1228"/>
      <c r="AW591" s="1228"/>
      <c r="AX591" s="23"/>
    </row>
    <row r="592" spans="1:50" s="18" customFormat="1" ht="12" x14ac:dyDescent="0.4">
      <c r="A592" s="18">
        <v>568</v>
      </c>
      <c r="B592" s="19"/>
      <c r="C592" s="19"/>
      <c r="D592" s="20"/>
      <c r="E592" s="21"/>
      <c r="F592" s="21"/>
      <c r="G592" s="22"/>
      <c r="H592" s="22"/>
      <c r="I592" s="22"/>
      <c r="J592" s="22"/>
      <c r="K592" s="22"/>
      <c r="AU592" s="23"/>
      <c r="AV592" s="1228"/>
      <c r="AW592" s="1228"/>
      <c r="AX592" s="23"/>
    </row>
    <row r="593" spans="1:50" s="18" customFormat="1" ht="12" x14ac:dyDescent="0.4">
      <c r="A593" s="18">
        <v>569</v>
      </c>
      <c r="B593" s="19"/>
      <c r="C593" s="19"/>
      <c r="D593" s="20"/>
      <c r="E593" s="21"/>
      <c r="F593" s="21"/>
      <c r="G593" s="22"/>
      <c r="H593" s="22"/>
      <c r="I593" s="22"/>
      <c r="J593" s="22"/>
      <c r="K593" s="22"/>
      <c r="AU593" s="23"/>
      <c r="AV593" s="1228"/>
      <c r="AW593" s="1228"/>
      <c r="AX593" s="23"/>
    </row>
    <row r="594" spans="1:50" s="18" customFormat="1" ht="12" x14ac:dyDescent="0.4">
      <c r="A594" s="18">
        <v>570</v>
      </c>
      <c r="B594" s="19"/>
      <c r="C594" s="19"/>
      <c r="D594" s="20"/>
      <c r="E594" s="21"/>
      <c r="F594" s="21"/>
      <c r="G594" s="22"/>
      <c r="H594" s="22"/>
      <c r="I594" s="22"/>
      <c r="J594" s="22"/>
      <c r="K594" s="22"/>
      <c r="AU594" s="23"/>
      <c r="AV594" s="1228"/>
      <c r="AW594" s="1228"/>
      <c r="AX594" s="23"/>
    </row>
    <row r="595" spans="1:50" s="18" customFormat="1" ht="12" x14ac:dyDescent="0.4">
      <c r="A595" s="18">
        <v>571</v>
      </c>
      <c r="B595" s="19"/>
      <c r="C595" s="19"/>
      <c r="D595" s="20"/>
      <c r="E595" s="21"/>
      <c r="F595" s="21"/>
      <c r="G595" s="22"/>
      <c r="H595" s="22"/>
      <c r="I595" s="22"/>
      <c r="J595" s="22"/>
      <c r="K595" s="22"/>
      <c r="AU595" s="23"/>
      <c r="AV595" s="1228"/>
      <c r="AW595" s="1228"/>
      <c r="AX595" s="23"/>
    </row>
    <row r="596" spans="1:50" s="18" customFormat="1" ht="12" x14ac:dyDescent="0.4">
      <c r="A596" s="18">
        <v>572</v>
      </c>
      <c r="B596" s="19"/>
      <c r="C596" s="19"/>
      <c r="D596" s="20"/>
      <c r="E596" s="21"/>
      <c r="F596" s="21"/>
      <c r="G596" s="22"/>
      <c r="H596" s="22"/>
      <c r="I596" s="22"/>
      <c r="J596" s="22"/>
      <c r="K596" s="22"/>
      <c r="AU596" s="23"/>
      <c r="AV596" s="1228"/>
      <c r="AW596" s="1228"/>
      <c r="AX596" s="23"/>
    </row>
    <row r="597" spans="1:50" s="18" customFormat="1" ht="12" x14ac:dyDescent="0.4">
      <c r="A597" s="18">
        <v>573</v>
      </c>
      <c r="B597" s="19"/>
      <c r="C597" s="19"/>
      <c r="D597" s="20"/>
      <c r="E597" s="21"/>
      <c r="F597" s="21"/>
      <c r="G597" s="22"/>
      <c r="H597" s="22"/>
      <c r="I597" s="22"/>
      <c r="J597" s="22"/>
      <c r="K597" s="22"/>
      <c r="AU597" s="23"/>
      <c r="AV597" s="1228"/>
      <c r="AW597" s="1228"/>
      <c r="AX597" s="23"/>
    </row>
    <row r="598" spans="1:50" s="18" customFormat="1" ht="12" x14ac:dyDescent="0.4">
      <c r="A598" s="18">
        <v>574</v>
      </c>
      <c r="B598" s="19"/>
      <c r="C598" s="19"/>
      <c r="D598" s="20"/>
      <c r="E598" s="21"/>
      <c r="F598" s="21"/>
      <c r="G598" s="22"/>
      <c r="H598" s="22"/>
      <c r="I598" s="22"/>
      <c r="J598" s="22"/>
      <c r="K598" s="22"/>
      <c r="AU598" s="23"/>
      <c r="AV598" s="1228"/>
      <c r="AW598" s="1228"/>
      <c r="AX598" s="23"/>
    </row>
    <row r="599" spans="1:50" s="18" customFormat="1" ht="12" x14ac:dyDescent="0.4">
      <c r="A599" s="18">
        <v>575</v>
      </c>
      <c r="B599" s="19"/>
      <c r="C599" s="19"/>
      <c r="D599" s="20"/>
      <c r="E599" s="21"/>
      <c r="F599" s="21"/>
      <c r="G599" s="22"/>
      <c r="H599" s="22"/>
      <c r="I599" s="22"/>
      <c r="J599" s="22"/>
      <c r="K599" s="22"/>
      <c r="AU599" s="23"/>
      <c r="AV599" s="1228"/>
      <c r="AW599" s="1228"/>
      <c r="AX599" s="23"/>
    </row>
    <row r="600" spans="1:50" s="18" customFormat="1" ht="12" x14ac:dyDescent="0.4">
      <c r="A600" s="18">
        <v>576</v>
      </c>
      <c r="B600" s="19"/>
      <c r="C600" s="19"/>
      <c r="D600" s="20"/>
      <c r="E600" s="21"/>
      <c r="F600" s="21"/>
      <c r="G600" s="22"/>
      <c r="H600" s="22"/>
      <c r="I600" s="22"/>
      <c r="J600" s="22"/>
      <c r="K600" s="22"/>
      <c r="AU600" s="23"/>
      <c r="AV600" s="1228"/>
      <c r="AW600" s="1228"/>
      <c r="AX600" s="23"/>
    </row>
    <row r="601" spans="1:50" s="18" customFormat="1" ht="12" x14ac:dyDescent="0.4">
      <c r="A601" s="18">
        <v>577</v>
      </c>
      <c r="B601" s="19"/>
      <c r="C601" s="19"/>
      <c r="D601" s="20"/>
      <c r="E601" s="21"/>
      <c r="F601" s="21"/>
      <c r="G601" s="22"/>
      <c r="H601" s="22"/>
      <c r="I601" s="22"/>
      <c r="J601" s="22"/>
      <c r="K601" s="22"/>
      <c r="AU601" s="23"/>
      <c r="AV601" s="1228"/>
      <c r="AW601" s="1228"/>
      <c r="AX601" s="23"/>
    </row>
    <row r="602" spans="1:50" s="18" customFormat="1" ht="12" x14ac:dyDescent="0.4">
      <c r="A602" s="18">
        <v>578</v>
      </c>
      <c r="B602" s="19"/>
      <c r="C602" s="19"/>
      <c r="D602" s="20"/>
      <c r="E602" s="21"/>
      <c r="F602" s="21"/>
      <c r="G602" s="22"/>
      <c r="H602" s="22"/>
      <c r="I602" s="22"/>
      <c r="J602" s="22"/>
      <c r="K602" s="22"/>
      <c r="AU602" s="23"/>
      <c r="AV602" s="1228"/>
      <c r="AW602" s="1228"/>
      <c r="AX602" s="23"/>
    </row>
    <row r="603" spans="1:50" s="18" customFormat="1" ht="12" x14ac:dyDescent="0.4">
      <c r="A603" s="18">
        <v>579</v>
      </c>
      <c r="B603" s="19"/>
      <c r="C603" s="19"/>
      <c r="D603" s="20"/>
      <c r="E603" s="21"/>
      <c r="F603" s="21"/>
      <c r="G603" s="22"/>
      <c r="H603" s="22"/>
      <c r="I603" s="22"/>
      <c r="J603" s="22"/>
      <c r="K603" s="22"/>
      <c r="AU603" s="23"/>
      <c r="AV603" s="1228"/>
      <c r="AW603" s="1228"/>
      <c r="AX603" s="23"/>
    </row>
    <row r="604" spans="1:50" s="18" customFormat="1" ht="12" x14ac:dyDescent="0.4">
      <c r="A604" s="18">
        <v>580</v>
      </c>
      <c r="B604" s="19"/>
      <c r="C604" s="19"/>
      <c r="D604" s="20"/>
      <c r="E604" s="21"/>
      <c r="F604" s="21"/>
      <c r="G604" s="22"/>
      <c r="H604" s="22"/>
      <c r="I604" s="22"/>
      <c r="J604" s="22"/>
      <c r="K604" s="22"/>
      <c r="AU604" s="23"/>
      <c r="AV604" s="1228"/>
      <c r="AW604" s="1228"/>
      <c r="AX604" s="23"/>
    </row>
    <row r="605" spans="1:50" s="18" customFormat="1" ht="12" x14ac:dyDescent="0.4">
      <c r="A605" s="18">
        <v>581</v>
      </c>
      <c r="B605" s="19"/>
      <c r="C605" s="19"/>
      <c r="D605" s="20"/>
      <c r="E605" s="21"/>
      <c r="F605" s="21"/>
      <c r="G605" s="22"/>
      <c r="H605" s="22"/>
      <c r="I605" s="22"/>
      <c r="J605" s="22"/>
      <c r="K605" s="22"/>
      <c r="AU605" s="23"/>
      <c r="AV605" s="1228"/>
      <c r="AW605" s="1228"/>
      <c r="AX605" s="23"/>
    </row>
    <row r="606" spans="1:50" s="18" customFormat="1" ht="12" x14ac:dyDescent="0.4">
      <c r="A606" s="18">
        <v>582</v>
      </c>
      <c r="B606" s="19"/>
      <c r="C606" s="19"/>
      <c r="D606" s="20"/>
      <c r="E606" s="21"/>
      <c r="F606" s="21"/>
      <c r="G606" s="22"/>
      <c r="H606" s="22"/>
      <c r="I606" s="22"/>
      <c r="J606" s="22"/>
      <c r="K606" s="22"/>
      <c r="AU606" s="23"/>
      <c r="AV606" s="1228"/>
      <c r="AW606" s="1228"/>
      <c r="AX606" s="23"/>
    </row>
    <row r="607" spans="1:50" s="18" customFormat="1" ht="12" x14ac:dyDescent="0.4">
      <c r="A607" s="18">
        <v>583</v>
      </c>
      <c r="B607" s="19"/>
      <c r="C607" s="19"/>
      <c r="D607" s="20"/>
      <c r="E607" s="21"/>
      <c r="F607" s="21"/>
      <c r="G607" s="22"/>
      <c r="H607" s="22"/>
      <c r="I607" s="22"/>
      <c r="J607" s="22"/>
      <c r="K607" s="22"/>
      <c r="AU607" s="23"/>
      <c r="AV607" s="1228"/>
      <c r="AW607" s="1228"/>
      <c r="AX607" s="23"/>
    </row>
    <row r="608" spans="1:50" s="18" customFormat="1" ht="12" x14ac:dyDescent="0.4">
      <c r="A608" s="18">
        <v>584</v>
      </c>
      <c r="B608" s="19"/>
      <c r="C608" s="19"/>
      <c r="D608" s="20"/>
      <c r="E608" s="21"/>
      <c r="F608" s="21"/>
      <c r="G608" s="22"/>
      <c r="H608" s="22"/>
      <c r="I608" s="22"/>
      <c r="J608" s="22"/>
      <c r="K608" s="22"/>
      <c r="AU608" s="23"/>
      <c r="AV608" s="1228"/>
      <c r="AW608" s="1228"/>
      <c r="AX608" s="23"/>
    </row>
    <row r="609" spans="1:50" s="18" customFormat="1" ht="12" x14ac:dyDescent="0.4">
      <c r="A609" s="18">
        <v>585</v>
      </c>
      <c r="B609" s="19"/>
      <c r="C609" s="19"/>
      <c r="D609" s="20"/>
      <c r="E609" s="21"/>
      <c r="F609" s="21"/>
      <c r="G609" s="22"/>
      <c r="H609" s="22"/>
      <c r="I609" s="22"/>
      <c r="J609" s="22"/>
      <c r="K609" s="22"/>
      <c r="AU609" s="23"/>
      <c r="AV609" s="1228"/>
      <c r="AW609" s="1228"/>
      <c r="AX609" s="23"/>
    </row>
    <row r="610" spans="1:50" s="18" customFormat="1" ht="12" x14ac:dyDescent="0.4">
      <c r="A610" s="18">
        <v>586</v>
      </c>
      <c r="B610" s="19"/>
      <c r="C610" s="19"/>
      <c r="D610" s="20"/>
      <c r="E610" s="21"/>
      <c r="F610" s="21"/>
      <c r="G610" s="22"/>
      <c r="H610" s="22"/>
      <c r="I610" s="22"/>
      <c r="J610" s="22"/>
      <c r="K610" s="22"/>
      <c r="AU610" s="23"/>
      <c r="AV610" s="1228"/>
      <c r="AW610" s="1228"/>
      <c r="AX610" s="23"/>
    </row>
    <row r="611" spans="1:50" s="18" customFormat="1" ht="12" x14ac:dyDescent="0.4">
      <c r="A611" s="18">
        <v>587</v>
      </c>
      <c r="B611" s="19"/>
      <c r="C611" s="19"/>
      <c r="D611" s="20"/>
      <c r="E611" s="21"/>
      <c r="F611" s="21"/>
      <c r="G611" s="22"/>
      <c r="H611" s="22"/>
      <c r="I611" s="22"/>
      <c r="J611" s="22"/>
      <c r="K611" s="22"/>
      <c r="AU611" s="23"/>
      <c r="AV611" s="1228"/>
      <c r="AW611" s="1228"/>
      <c r="AX611" s="23"/>
    </row>
    <row r="612" spans="1:50" s="18" customFormat="1" ht="12" x14ac:dyDescent="0.4">
      <c r="A612" s="18">
        <v>588</v>
      </c>
      <c r="B612" s="19"/>
      <c r="C612" s="19"/>
      <c r="D612" s="20"/>
      <c r="E612" s="21"/>
      <c r="F612" s="21"/>
      <c r="G612" s="22"/>
      <c r="H612" s="22"/>
      <c r="I612" s="22"/>
      <c r="J612" s="22"/>
      <c r="K612" s="22"/>
      <c r="AU612" s="23"/>
      <c r="AV612" s="1228"/>
      <c r="AW612" s="1228"/>
      <c r="AX612" s="23"/>
    </row>
    <row r="613" spans="1:50" s="18" customFormat="1" ht="12" x14ac:dyDescent="0.4">
      <c r="A613" s="18">
        <v>589</v>
      </c>
      <c r="B613" s="19"/>
      <c r="C613" s="19"/>
      <c r="D613" s="20"/>
      <c r="E613" s="21"/>
      <c r="F613" s="21"/>
      <c r="G613" s="22"/>
      <c r="H613" s="22"/>
      <c r="I613" s="22"/>
      <c r="J613" s="22"/>
      <c r="K613" s="22"/>
      <c r="AU613" s="23"/>
      <c r="AV613" s="1228"/>
      <c r="AW613" s="1228"/>
      <c r="AX613" s="23"/>
    </row>
    <row r="614" spans="1:50" s="18" customFormat="1" ht="12" x14ac:dyDescent="0.4">
      <c r="A614" s="18">
        <v>590</v>
      </c>
      <c r="B614" s="19"/>
      <c r="C614" s="19"/>
      <c r="D614" s="20"/>
      <c r="E614" s="21"/>
      <c r="F614" s="21"/>
      <c r="G614" s="22"/>
      <c r="H614" s="22"/>
      <c r="I614" s="22"/>
      <c r="J614" s="22"/>
      <c r="K614" s="22"/>
      <c r="AU614" s="23"/>
      <c r="AV614" s="1228"/>
      <c r="AW614" s="1228"/>
      <c r="AX614" s="23"/>
    </row>
    <row r="615" spans="1:50" s="18" customFormat="1" ht="12" x14ac:dyDescent="0.4">
      <c r="A615" s="18">
        <v>591</v>
      </c>
      <c r="B615" s="19"/>
      <c r="C615" s="19"/>
      <c r="D615" s="20"/>
      <c r="E615" s="21"/>
      <c r="F615" s="21"/>
      <c r="G615" s="22"/>
      <c r="H615" s="22"/>
      <c r="I615" s="22"/>
      <c r="J615" s="22"/>
      <c r="K615" s="22"/>
      <c r="AU615" s="23"/>
      <c r="AV615" s="1228"/>
      <c r="AW615" s="1228"/>
      <c r="AX615" s="23"/>
    </row>
    <row r="616" spans="1:50" s="18" customFormat="1" ht="12" x14ac:dyDescent="0.4">
      <c r="A616" s="18">
        <v>592</v>
      </c>
      <c r="B616" s="19"/>
      <c r="C616" s="19"/>
      <c r="D616" s="20"/>
      <c r="E616" s="21"/>
      <c r="F616" s="21"/>
      <c r="G616" s="22"/>
      <c r="H616" s="22"/>
      <c r="I616" s="22"/>
      <c r="J616" s="22"/>
      <c r="K616" s="22"/>
      <c r="AU616" s="23"/>
      <c r="AV616" s="1228"/>
      <c r="AW616" s="1228"/>
      <c r="AX616" s="23"/>
    </row>
    <row r="617" spans="1:50" s="18" customFormat="1" ht="12" x14ac:dyDescent="0.4">
      <c r="A617" s="18">
        <v>593</v>
      </c>
      <c r="B617" s="19"/>
      <c r="C617" s="19"/>
      <c r="D617" s="20"/>
      <c r="E617" s="21"/>
      <c r="F617" s="21"/>
      <c r="G617" s="22"/>
      <c r="H617" s="22"/>
      <c r="I617" s="22"/>
      <c r="J617" s="22"/>
      <c r="K617" s="22"/>
      <c r="AU617" s="23"/>
      <c r="AV617" s="1228"/>
      <c r="AW617" s="1228"/>
      <c r="AX617" s="23"/>
    </row>
    <row r="618" spans="1:50" s="18" customFormat="1" ht="12" x14ac:dyDescent="0.4">
      <c r="A618" s="18">
        <v>594</v>
      </c>
      <c r="B618" s="19"/>
      <c r="C618" s="19"/>
      <c r="D618" s="20"/>
      <c r="E618" s="21"/>
      <c r="F618" s="21"/>
      <c r="G618" s="22"/>
      <c r="H618" s="22"/>
      <c r="I618" s="22"/>
      <c r="J618" s="22"/>
      <c r="K618" s="22"/>
      <c r="AU618" s="23"/>
      <c r="AV618" s="1228"/>
      <c r="AW618" s="1228"/>
      <c r="AX618" s="23"/>
    </row>
    <row r="619" spans="1:50" s="18" customFormat="1" ht="12" x14ac:dyDescent="0.4">
      <c r="A619" s="18">
        <v>595</v>
      </c>
      <c r="B619" s="19"/>
      <c r="C619" s="19"/>
      <c r="D619" s="20"/>
      <c r="E619" s="21"/>
      <c r="F619" s="21"/>
      <c r="G619" s="22"/>
      <c r="H619" s="22"/>
      <c r="I619" s="22"/>
      <c r="J619" s="22"/>
      <c r="K619" s="22"/>
      <c r="AU619" s="23"/>
      <c r="AV619" s="1228"/>
      <c r="AW619" s="1228"/>
      <c r="AX619" s="23"/>
    </row>
    <row r="620" spans="1:50" s="18" customFormat="1" ht="12" x14ac:dyDescent="0.4">
      <c r="A620" s="18">
        <v>596</v>
      </c>
      <c r="B620" s="19"/>
      <c r="C620" s="19"/>
      <c r="D620" s="20"/>
      <c r="E620" s="21"/>
      <c r="F620" s="21"/>
      <c r="G620" s="22"/>
      <c r="H620" s="22"/>
      <c r="I620" s="22"/>
      <c r="J620" s="22"/>
      <c r="K620" s="22"/>
      <c r="AU620" s="23"/>
      <c r="AV620" s="1228"/>
      <c r="AW620" s="1228"/>
      <c r="AX620" s="23"/>
    </row>
    <row r="621" spans="1:50" s="18" customFormat="1" ht="12" x14ac:dyDescent="0.4">
      <c r="A621" s="18">
        <v>597</v>
      </c>
      <c r="B621" s="19"/>
      <c r="C621" s="19"/>
      <c r="D621" s="20"/>
      <c r="E621" s="21"/>
      <c r="F621" s="21"/>
      <c r="G621" s="22"/>
      <c r="H621" s="22"/>
      <c r="I621" s="22"/>
      <c r="J621" s="22"/>
      <c r="K621" s="22"/>
      <c r="AU621" s="23"/>
      <c r="AV621" s="1228"/>
      <c r="AW621" s="1228"/>
      <c r="AX621" s="23"/>
    </row>
    <row r="622" spans="1:50" s="18" customFormat="1" ht="12" x14ac:dyDescent="0.4">
      <c r="A622" s="18">
        <v>598</v>
      </c>
      <c r="B622" s="19"/>
      <c r="C622" s="19"/>
      <c r="D622" s="20"/>
      <c r="E622" s="21"/>
      <c r="F622" s="21"/>
      <c r="G622" s="22"/>
      <c r="H622" s="22"/>
      <c r="I622" s="22"/>
      <c r="J622" s="22"/>
      <c r="K622" s="22"/>
      <c r="AU622" s="23"/>
      <c r="AV622" s="1228"/>
      <c r="AW622" s="1228"/>
      <c r="AX622" s="23"/>
    </row>
    <row r="623" spans="1:50" s="18" customFormat="1" ht="12" x14ac:dyDescent="0.4">
      <c r="A623" s="18">
        <v>599</v>
      </c>
      <c r="B623" s="19"/>
      <c r="C623" s="19"/>
      <c r="D623" s="20"/>
      <c r="E623" s="21"/>
      <c r="F623" s="21"/>
      <c r="G623" s="22"/>
      <c r="H623" s="22"/>
      <c r="I623" s="22"/>
      <c r="J623" s="22"/>
      <c r="K623" s="22"/>
      <c r="AU623" s="23"/>
      <c r="AV623" s="1228"/>
      <c r="AW623" s="1228"/>
      <c r="AX623" s="23"/>
    </row>
    <row r="624" spans="1:50" s="18" customFormat="1" ht="12" x14ac:dyDescent="0.4">
      <c r="A624" s="18">
        <v>600</v>
      </c>
      <c r="B624" s="19"/>
      <c r="C624" s="19"/>
      <c r="D624" s="20"/>
      <c r="E624" s="21"/>
      <c r="F624" s="21"/>
      <c r="G624" s="22"/>
      <c r="H624" s="22"/>
      <c r="I624" s="22"/>
      <c r="J624" s="22"/>
      <c r="K624" s="22"/>
      <c r="AU624" s="23"/>
      <c r="AV624" s="1228"/>
      <c r="AW624" s="1228"/>
      <c r="AX624" s="23"/>
    </row>
    <row r="625" spans="1:50" s="18" customFormat="1" ht="12" x14ac:dyDescent="0.4">
      <c r="A625" s="18">
        <v>601</v>
      </c>
      <c r="B625" s="19"/>
      <c r="C625" s="19"/>
      <c r="D625" s="20"/>
      <c r="E625" s="21"/>
      <c r="F625" s="21"/>
      <c r="G625" s="22"/>
      <c r="H625" s="22"/>
      <c r="I625" s="22"/>
      <c r="J625" s="22"/>
      <c r="K625" s="22"/>
      <c r="AU625" s="23"/>
      <c r="AV625" s="1228"/>
      <c r="AW625" s="1228"/>
      <c r="AX625" s="23"/>
    </row>
    <row r="626" spans="1:50" s="18" customFormat="1" ht="12" x14ac:dyDescent="0.4">
      <c r="A626" s="18">
        <v>602</v>
      </c>
      <c r="B626" s="19"/>
      <c r="C626" s="19"/>
      <c r="D626" s="20"/>
      <c r="E626" s="21"/>
      <c r="F626" s="21"/>
      <c r="G626" s="22"/>
      <c r="H626" s="22"/>
      <c r="I626" s="22"/>
      <c r="J626" s="22"/>
      <c r="K626" s="22"/>
      <c r="AU626" s="23"/>
      <c r="AV626" s="1228"/>
      <c r="AW626" s="1228"/>
      <c r="AX626" s="23"/>
    </row>
    <row r="627" spans="1:50" s="18" customFormat="1" ht="12" x14ac:dyDescent="0.4">
      <c r="A627" s="18">
        <v>603</v>
      </c>
      <c r="B627" s="19"/>
      <c r="C627" s="19"/>
      <c r="D627" s="20"/>
      <c r="E627" s="21"/>
      <c r="F627" s="21"/>
      <c r="G627" s="22"/>
      <c r="H627" s="22"/>
      <c r="I627" s="22"/>
      <c r="J627" s="22"/>
      <c r="K627" s="22"/>
      <c r="AU627" s="23"/>
      <c r="AV627" s="1228"/>
      <c r="AW627" s="1228"/>
      <c r="AX627" s="23"/>
    </row>
    <row r="628" spans="1:50" s="18" customFormat="1" ht="12" x14ac:dyDescent="0.4">
      <c r="A628" s="18">
        <v>604</v>
      </c>
      <c r="B628" s="19"/>
      <c r="C628" s="19"/>
      <c r="D628" s="20"/>
      <c r="E628" s="21"/>
      <c r="F628" s="21"/>
      <c r="G628" s="22"/>
      <c r="H628" s="22"/>
      <c r="I628" s="22"/>
      <c r="J628" s="22"/>
      <c r="K628" s="22"/>
      <c r="AU628" s="23"/>
      <c r="AV628" s="1228"/>
      <c r="AW628" s="1228"/>
      <c r="AX628" s="23"/>
    </row>
    <row r="629" spans="1:50" s="18" customFormat="1" ht="12" x14ac:dyDescent="0.4">
      <c r="A629" s="18">
        <v>605</v>
      </c>
      <c r="B629" s="19"/>
      <c r="C629" s="19"/>
      <c r="D629" s="20"/>
      <c r="E629" s="21"/>
      <c r="F629" s="21"/>
      <c r="G629" s="22"/>
      <c r="H629" s="22"/>
      <c r="I629" s="22"/>
      <c r="J629" s="22"/>
      <c r="K629" s="22"/>
      <c r="AU629" s="23"/>
      <c r="AV629" s="1228"/>
      <c r="AW629" s="1228"/>
      <c r="AX629" s="23"/>
    </row>
    <row r="630" spans="1:50" s="18" customFormat="1" ht="12" x14ac:dyDescent="0.4">
      <c r="A630" s="18">
        <v>606</v>
      </c>
      <c r="B630" s="19"/>
      <c r="C630" s="19"/>
      <c r="D630" s="20"/>
      <c r="E630" s="21"/>
      <c r="F630" s="21"/>
      <c r="G630" s="22"/>
      <c r="H630" s="22"/>
      <c r="I630" s="22"/>
      <c r="J630" s="22"/>
      <c r="K630" s="22"/>
      <c r="AU630" s="23"/>
      <c r="AV630" s="1228"/>
      <c r="AW630" s="1228"/>
      <c r="AX630" s="23"/>
    </row>
    <row r="631" spans="1:50" s="18" customFormat="1" ht="12" x14ac:dyDescent="0.4">
      <c r="A631" s="18">
        <v>607</v>
      </c>
      <c r="B631" s="19"/>
      <c r="C631" s="19"/>
      <c r="D631" s="20"/>
      <c r="E631" s="21"/>
      <c r="F631" s="21"/>
      <c r="G631" s="22"/>
      <c r="H631" s="22"/>
      <c r="I631" s="22"/>
      <c r="J631" s="22"/>
      <c r="K631" s="22"/>
      <c r="AU631" s="23"/>
      <c r="AV631" s="1228"/>
      <c r="AW631" s="1228"/>
      <c r="AX631" s="23"/>
    </row>
    <row r="632" spans="1:50" s="18" customFormat="1" ht="12" x14ac:dyDescent="0.4">
      <c r="A632" s="18">
        <v>608</v>
      </c>
      <c r="B632" s="19"/>
      <c r="C632" s="19"/>
      <c r="D632" s="20"/>
      <c r="E632" s="21"/>
      <c r="F632" s="21"/>
      <c r="G632" s="22"/>
      <c r="H632" s="22"/>
      <c r="I632" s="22"/>
      <c r="J632" s="22"/>
      <c r="K632" s="22"/>
      <c r="AU632" s="23"/>
      <c r="AV632" s="1228"/>
      <c r="AW632" s="1228"/>
      <c r="AX632" s="23"/>
    </row>
    <row r="633" spans="1:50" s="18" customFormat="1" ht="12" x14ac:dyDescent="0.4">
      <c r="A633" s="18">
        <v>609</v>
      </c>
      <c r="B633" s="19"/>
      <c r="C633" s="19"/>
      <c r="D633" s="20"/>
      <c r="E633" s="21"/>
      <c r="F633" s="21"/>
      <c r="G633" s="22"/>
      <c r="H633" s="22"/>
      <c r="I633" s="22"/>
      <c r="J633" s="22"/>
      <c r="K633" s="22"/>
      <c r="AU633" s="23"/>
      <c r="AV633" s="1228"/>
      <c r="AW633" s="1228"/>
      <c r="AX633" s="23"/>
    </row>
    <row r="634" spans="1:50" s="18" customFormat="1" ht="12" x14ac:dyDescent="0.4">
      <c r="A634" s="18">
        <v>610</v>
      </c>
      <c r="B634" s="19"/>
      <c r="C634" s="19"/>
      <c r="D634" s="20"/>
      <c r="E634" s="21"/>
      <c r="F634" s="21"/>
      <c r="G634" s="22"/>
      <c r="H634" s="22"/>
      <c r="I634" s="22"/>
      <c r="J634" s="22"/>
      <c r="K634" s="22"/>
      <c r="AU634" s="23"/>
      <c r="AV634" s="1228"/>
      <c r="AW634" s="1228"/>
      <c r="AX634" s="23"/>
    </row>
    <row r="635" spans="1:50" s="18" customFormat="1" ht="12" x14ac:dyDescent="0.4">
      <c r="A635" s="18">
        <v>611</v>
      </c>
      <c r="B635" s="19"/>
      <c r="C635" s="19"/>
      <c r="D635" s="20"/>
      <c r="E635" s="21"/>
      <c r="F635" s="21"/>
      <c r="G635" s="22"/>
      <c r="H635" s="22"/>
      <c r="I635" s="22"/>
      <c r="J635" s="22"/>
      <c r="K635" s="22"/>
      <c r="AU635" s="23"/>
      <c r="AV635" s="1228"/>
      <c r="AW635" s="1228"/>
      <c r="AX635" s="23"/>
    </row>
    <row r="636" spans="1:50" s="18" customFormat="1" ht="12" x14ac:dyDescent="0.4">
      <c r="A636" s="18">
        <v>612</v>
      </c>
      <c r="B636" s="19"/>
      <c r="C636" s="19"/>
      <c r="D636" s="20"/>
      <c r="E636" s="21"/>
      <c r="F636" s="21"/>
      <c r="G636" s="22"/>
      <c r="H636" s="22"/>
      <c r="I636" s="22"/>
      <c r="J636" s="22"/>
      <c r="K636" s="22"/>
      <c r="AU636" s="23"/>
      <c r="AV636" s="1228"/>
      <c r="AW636" s="1228"/>
      <c r="AX636" s="23"/>
    </row>
    <row r="637" spans="1:50" s="18" customFormat="1" ht="12" x14ac:dyDescent="0.4">
      <c r="A637" s="18">
        <v>613</v>
      </c>
      <c r="B637" s="19"/>
      <c r="C637" s="19"/>
      <c r="D637" s="20"/>
      <c r="E637" s="21"/>
      <c r="F637" s="21"/>
      <c r="G637" s="22"/>
      <c r="H637" s="22"/>
      <c r="I637" s="22"/>
      <c r="J637" s="22"/>
      <c r="K637" s="22"/>
      <c r="AU637" s="23"/>
      <c r="AV637" s="1228"/>
      <c r="AW637" s="1228"/>
      <c r="AX637" s="23"/>
    </row>
    <row r="638" spans="1:50" s="18" customFormat="1" ht="12" x14ac:dyDescent="0.4">
      <c r="A638" s="18">
        <v>614</v>
      </c>
      <c r="B638" s="19"/>
      <c r="C638" s="19"/>
      <c r="D638" s="20"/>
      <c r="E638" s="21"/>
      <c r="F638" s="21"/>
      <c r="G638" s="22"/>
      <c r="H638" s="22"/>
      <c r="I638" s="22"/>
      <c r="J638" s="22"/>
      <c r="K638" s="22"/>
      <c r="AU638" s="23"/>
      <c r="AV638" s="1228"/>
      <c r="AW638" s="1228"/>
      <c r="AX638" s="23"/>
    </row>
    <row r="639" spans="1:50" s="18" customFormat="1" ht="12" x14ac:dyDescent="0.4">
      <c r="A639" s="18">
        <v>615</v>
      </c>
      <c r="B639" s="19"/>
      <c r="C639" s="19"/>
      <c r="D639" s="20"/>
      <c r="E639" s="21"/>
      <c r="F639" s="21"/>
      <c r="G639" s="22"/>
      <c r="H639" s="22"/>
      <c r="I639" s="22"/>
      <c r="J639" s="22"/>
      <c r="K639" s="22"/>
      <c r="AU639" s="23"/>
      <c r="AV639" s="1228"/>
      <c r="AW639" s="1228"/>
      <c r="AX639" s="23"/>
    </row>
    <row r="640" spans="1:50" s="18" customFormat="1" ht="12" x14ac:dyDescent="0.4">
      <c r="A640" s="18">
        <v>616</v>
      </c>
      <c r="B640" s="19"/>
      <c r="C640" s="19"/>
      <c r="D640" s="20"/>
      <c r="E640" s="21"/>
      <c r="F640" s="21"/>
      <c r="G640" s="22"/>
      <c r="H640" s="22"/>
      <c r="I640" s="22"/>
      <c r="J640" s="22"/>
      <c r="K640" s="22"/>
      <c r="AU640" s="23"/>
      <c r="AV640" s="1228"/>
      <c r="AW640" s="1228"/>
      <c r="AX640" s="23"/>
    </row>
    <row r="641" spans="1:50" s="18" customFormat="1" ht="12" x14ac:dyDescent="0.4">
      <c r="A641" s="18">
        <v>617</v>
      </c>
      <c r="B641" s="19"/>
      <c r="C641" s="19"/>
      <c r="D641" s="20"/>
      <c r="E641" s="21"/>
      <c r="F641" s="21"/>
      <c r="G641" s="22"/>
      <c r="H641" s="22"/>
      <c r="I641" s="22"/>
      <c r="J641" s="22"/>
      <c r="K641" s="22"/>
      <c r="AU641" s="23"/>
      <c r="AV641" s="1228"/>
      <c r="AW641" s="1228"/>
      <c r="AX641" s="23"/>
    </row>
    <row r="642" spans="1:50" s="18" customFormat="1" ht="12" x14ac:dyDescent="0.4">
      <c r="A642" s="18">
        <v>618</v>
      </c>
      <c r="B642" s="19"/>
      <c r="C642" s="19"/>
      <c r="D642" s="20"/>
      <c r="E642" s="21"/>
      <c r="F642" s="21"/>
      <c r="G642" s="22"/>
      <c r="H642" s="22"/>
      <c r="I642" s="22"/>
      <c r="J642" s="22"/>
      <c r="K642" s="22"/>
      <c r="AU642" s="23"/>
      <c r="AV642" s="1228"/>
      <c r="AW642" s="1228"/>
      <c r="AX642" s="23"/>
    </row>
    <row r="643" spans="1:50" s="18" customFormat="1" ht="12" x14ac:dyDescent="0.4">
      <c r="A643" s="18">
        <v>619</v>
      </c>
      <c r="B643" s="19"/>
      <c r="C643" s="19"/>
      <c r="D643" s="20"/>
      <c r="E643" s="21"/>
      <c r="F643" s="21"/>
      <c r="G643" s="22"/>
      <c r="H643" s="22"/>
      <c r="I643" s="22"/>
      <c r="J643" s="22"/>
      <c r="K643" s="22"/>
      <c r="AU643" s="23"/>
      <c r="AV643" s="1228"/>
      <c r="AW643" s="1228"/>
      <c r="AX643" s="23"/>
    </row>
    <row r="644" spans="1:50" s="18" customFormat="1" ht="12" x14ac:dyDescent="0.4">
      <c r="A644" s="18">
        <v>620</v>
      </c>
      <c r="B644" s="19"/>
      <c r="C644" s="19"/>
      <c r="D644" s="20"/>
      <c r="E644" s="21"/>
      <c r="F644" s="21"/>
      <c r="G644" s="22"/>
      <c r="H644" s="22"/>
      <c r="I644" s="22"/>
      <c r="J644" s="22"/>
      <c r="K644" s="22"/>
      <c r="AU644" s="23"/>
      <c r="AV644" s="1228"/>
      <c r="AW644" s="1228"/>
      <c r="AX644" s="23"/>
    </row>
    <row r="645" spans="1:50" s="18" customFormat="1" ht="12" x14ac:dyDescent="0.4">
      <c r="A645" s="18">
        <v>621</v>
      </c>
      <c r="B645" s="19"/>
      <c r="C645" s="19"/>
      <c r="D645" s="20"/>
      <c r="E645" s="21"/>
      <c r="F645" s="21"/>
      <c r="G645" s="22"/>
      <c r="H645" s="22"/>
      <c r="I645" s="22"/>
      <c r="J645" s="22"/>
      <c r="K645" s="22"/>
      <c r="AU645" s="23"/>
      <c r="AV645" s="1228"/>
      <c r="AW645" s="1228"/>
      <c r="AX645" s="23"/>
    </row>
    <row r="646" spans="1:50" s="18" customFormat="1" ht="12" x14ac:dyDescent="0.4">
      <c r="A646" s="18">
        <v>622</v>
      </c>
      <c r="B646" s="19"/>
      <c r="C646" s="19"/>
      <c r="D646" s="20"/>
      <c r="E646" s="21"/>
      <c r="F646" s="21"/>
      <c r="G646" s="22"/>
      <c r="H646" s="22"/>
      <c r="I646" s="22"/>
      <c r="J646" s="22"/>
      <c r="K646" s="22"/>
      <c r="AU646" s="23"/>
      <c r="AV646" s="1228"/>
      <c r="AW646" s="1228"/>
      <c r="AX646" s="23"/>
    </row>
    <row r="647" spans="1:50" s="18" customFormat="1" ht="12" x14ac:dyDescent="0.4">
      <c r="A647" s="18">
        <v>623</v>
      </c>
      <c r="B647" s="19"/>
      <c r="C647" s="19"/>
      <c r="D647" s="20"/>
      <c r="E647" s="21"/>
      <c r="F647" s="21"/>
      <c r="G647" s="22"/>
      <c r="H647" s="22"/>
      <c r="I647" s="22"/>
      <c r="J647" s="22"/>
      <c r="K647" s="22"/>
      <c r="AU647" s="23"/>
      <c r="AV647" s="1228"/>
      <c r="AW647" s="1228"/>
      <c r="AX647" s="23"/>
    </row>
    <row r="648" spans="1:50" s="18" customFormat="1" ht="12" x14ac:dyDescent="0.4">
      <c r="A648" s="18">
        <v>624</v>
      </c>
      <c r="B648" s="19"/>
      <c r="C648" s="19"/>
      <c r="D648" s="20"/>
      <c r="E648" s="21"/>
      <c r="F648" s="21"/>
      <c r="G648" s="22"/>
      <c r="H648" s="22"/>
      <c r="I648" s="22"/>
      <c r="J648" s="22"/>
      <c r="K648" s="22"/>
      <c r="AU648" s="23"/>
      <c r="AV648" s="1228"/>
      <c r="AW648" s="1228"/>
      <c r="AX648" s="23"/>
    </row>
    <row r="649" spans="1:50" s="18" customFormat="1" ht="12" x14ac:dyDescent="0.4">
      <c r="A649" s="18">
        <v>625</v>
      </c>
      <c r="B649" s="19"/>
      <c r="C649" s="19"/>
      <c r="D649" s="20"/>
      <c r="E649" s="21"/>
      <c r="F649" s="21"/>
      <c r="G649" s="22"/>
      <c r="H649" s="22"/>
      <c r="I649" s="22"/>
      <c r="J649" s="22"/>
      <c r="K649" s="22"/>
      <c r="AU649" s="23"/>
      <c r="AV649" s="1228"/>
      <c r="AW649" s="1228"/>
      <c r="AX649" s="23"/>
    </row>
    <row r="650" spans="1:50" s="18" customFormat="1" ht="12" x14ac:dyDescent="0.4">
      <c r="A650" s="18">
        <v>626</v>
      </c>
      <c r="B650" s="19"/>
      <c r="C650" s="19"/>
      <c r="D650" s="20"/>
      <c r="E650" s="21"/>
      <c r="F650" s="21"/>
      <c r="G650" s="22"/>
      <c r="H650" s="22"/>
      <c r="I650" s="22"/>
      <c r="J650" s="22"/>
      <c r="K650" s="22"/>
      <c r="AU650" s="23"/>
      <c r="AV650" s="1228"/>
      <c r="AW650" s="1228"/>
      <c r="AX650" s="23"/>
    </row>
    <row r="651" spans="1:50" s="18" customFormat="1" ht="12" x14ac:dyDescent="0.4">
      <c r="A651" s="18">
        <v>627</v>
      </c>
      <c r="B651" s="19"/>
      <c r="C651" s="19"/>
      <c r="D651" s="20"/>
      <c r="E651" s="21"/>
      <c r="F651" s="21"/>
      <c r="G651" s="22"/>
      <c r="H651" s="22"/>
      <c r="I651" s="22"/>
      <c r="J651" s="22"/>
      <c r="K651" s="22"/>
      <c r="AU651" s="23"/>
      <c r="AV651" s="1228"/>
      <c r="AW651" s="1228"/>
      <c r="AX651" s="23"/>
    </row>
    <row r="652" spans="1:50" s="18" customFormat="1" ht="12" x14ac:dyDescent="0.4">
      <c r="A652" s="18">
        <v>628</v>
      </c>
      <c r="B652" s="19"/>
      <c r="C652" s="19"/>
      <c r="D652" s="20"/>
      <c r="E652" s="21"/>
      <c r="F652" s="21"/>
      <c r="G652" s="22"/>
      <c r="H652" s="22"/>
      <c r="I652" s="22"/>
      <c r="J652" s="22"/>
      <c r="K652" s="22"/>
      <c r="AU652" s="23"/>
      <c r="AV652" s="1228"/>
      <c r="AW652" s="1228"/>
      <c r="AX652" s="23"/>
    </row>
    <row r="653" spans="1:50" s="18" customFormat="1" ht="12" x14ac:dyDescent="0.4">
      <c r="A653" s="18">
        <v>629</v>
      </c>
      <c r="B653" s="19"/>
      <c r="C653" s="19"/>
      <c r="D653" s="20"/>
      <c r="E653" s="21"/>
      <c r="F653" s="21"/>
      <c r="G653" s="22"/>
      <c r="H653" s="22"/>
      <c r="I653" s="22"/>
      <c r="J653" s="22"/>
      <c r="K653" s="22"/>
      <c r="AU653" s="23"/>
      <c r="AV653" s="1228"/>
      <c r="AW653" s="1228"/>
      <c r="AX653" s="23"/>
    </row>
    <row r="654" spans="1:50" s="18" customFormat="1" ht="12" x14ac:dyDescent="0.4">
      <c r="A654" s="18">
        <v>630</v>
      </c>
      <c r="B654" s="19"/>
      <c r="C654" s="19"/>
      <c r="D654" s="20"/>
      <c r="E654" s="21"/>
      <c r="F654" s="21"/>
      <c r="G654" s="22"/>
      <c r="H654" s="22"/>
      <c r="I654" s="22"/>
      <c r="J654" s="22"/>
      <c r="K654" s="22"/>
      <c r="AU654" s="23"/>
      <c r="AV654" s="1228"/>
      <c r="AW654" s="1228"/>
      <c r="AX654" s="23"/>
    </row>
    <row r="655" spans="1:50" s="18" customFormat="1" ht="12" x14ac:dyDescent="0.4">
      <c r="A655" s="18">
        <v>631</v>
      </c>
      <c r="B655" s="19"/>
      <c r="C655" s="19"/>
      <c r="D655" s="20"/>
      <c r="E655" s="21"/>
      <c r="F655" s="21"/>
      <c r="G655" s="22"/>
      <c r="H655" s="22"/>
      <c r="I655" s="22"/>
      <c r="J655" s="22"/>
      <c r="K655" s="22"/>
      <c r="AU655" s="23"/>
      <c r="AV655" s="1228"/>
      <c r="AW655" s="1228"/>
      <c r="AX655" s="23"/>
    </row>
    <row r="656" spans="1:50" s="18" customFormat="1" ht="12" x14ac:dyDescent="0.4">
      <c r="A656" s="18">
        <v>632</v>
      </c>
      <c r="B656" s="19"/>
      <c r="C656" s="19"/>
      <c r="D656" s="20"/>
      <c r="E656" s="21"/>
      <c r="F656" s="21"/>
      <c r="G656" s="22"/>
      <c r="H656" s="22"/>
      <c r="I656" s="22"/>
      <c r="J656" s="22"/>
      <c r="K656" s="22"/>
      <c r="AU656" s="23"/>
      <c r="AV656" s="1228"/>
      <c r="AW656" s="1228"/>
      <c r="AX656" s="23"/>
    </row>
    <row r="657" spans="1:50" s="18" customFormat="1" ht="12" x14ac:dyDescent="0.4">
      <c r="A657" s="18">
        <v>633</v>
      </c>
      <c r="B657" s="19"/>
      <c r="C657" s="19"/>
      <c r="D657" s="20"/>
      <c r="E657" s="21"/>
      <c r="F657" s="21"/>
      <c r="G657" s="22"/>
      <c r="H657" s="22"/>
      <c r="I657" s="22"/>
      <c r="J657" s="22"/>
      <c r="K657" s="22"/>
      <c r="AU657" s="23"/>
      <c r="AV657" s="1228"/>
      <c r="AW657" s="1228"/>
      <c r="AX657" s="23"/>
    </row>
    <row r="658" spans="1:50" s="18" customFormat="1" ht="12" x14ac:dyDescent="0.4">
      <c r="A658" s="18">
        <v>634</v>
      </c>
      <c r="B658" s="19"/>
      <c r="C658" s="19"/>
      <c r="D658" s="20"/>
      <c r="E658" s="21"/>
      <c r="F658" s="21"/>
      <c r="G658" s="22"/>
      <c r="H658" s="22"/>
      <c r="I658" s="22"/>
      <c r="J658" s="22"/>
      <c r="K658" s="22"/>
      <c r="AU658" s="23"/>
      <c r="AV658" s="1228"/>
      <c r="AW658" s="1228"/>
      <c r="AX658" s="23"/>
    </row>
    <row r="659" spans="1:50" s="18" customFormat="1" ht="12" x14ac:dyDescent="0.4">
      <c r="A659" s="18">
        <v>635</v>
      </c>
      <c r="B659" s="19"/>
      <c r="C659" s="19"/>
      <c r="D659" s="20"/>
      <c r="E659" s="21"/>
      <c r="F659" s="21"/>
      <c r="G659" s="22"/>
      <c r="H659" s="22"/>
      <c r="I659" s="22"/>
      <c r="J659" s="22"/>
      <c r="K659" s="22"/>
      <c r="AU659" s="23"/>
      <c r="AV659" s="1228"/>
      <c r="AW659" s="1228"/>
      <c r="AX659" s="23"/>
    </row>
    <row r="660" spans="1:50" s="18" customFormat="1" ht="12" x14ac:dyDescent="0.4">
      <c r="A660" s="18">
        <v>636</v>
      </c>
      <c r="B660" s="19"/>
      <c r="C660" s="19"/>
      <c r="D660" s="20"/>
      <c r="E660" s="21"/>
      <c r="F660" s="21"/>
      <c r="G660" s="22"/>
      <c r="H660" s="22"/>
      <c r="I660" s="22"/>
      <c r="J660" s="22"/>
      <c r="K660" s="22"/>
      <c r="AU660" s="23"/>
      <c r="AV660" s="1228"/>
      <c r="AW660" s="1228"/>
      <c r="AX660" s="23"/>
    </row>
    <row r="661" spans="1:50" s="18" customFormat="1" ht="12" x14ac:dyDescent="0.4">
      <c r="A661" s="18">
        <v>637</v>
      </c>
      <c r="B661" s="19"/>
      <c r="C661" s="19"/>
      <c r="D661" s="20"/>
      <c r="E661" s="21"/>
      <c r="F661" s="21"/>
      <c r="G661" s="22"/>
      <c r="H661" s="22"/>
      <c r="I661" s="22"/>
      <c r="J661" s="22"/>
      <c r="K661" s="22"/>
      <c r="AU661" s="23"/>
      <c r="AV661" s="1228"/>
      <c r="AW661" s="1228"/>
      <c r="AX661" s="23"/>
    </row>
    <row r="662" spans="1:50" s="18" customFormat="1" ht="12" x14ac:dyDescent="0.4">
      <c r="A662" s="18">
        <v>638</v>
      </c>
      <c r="B662" s="19"/>
      <c r="C662" s="19"/>
      <c r="D662" s="20"/>
      <c r="E662" s="21"/>
      <c r="F662" s="21"/>
      <c r="G662" s="22"/>
      <c r="H662" s="22"/>
      <c r="I662" s="22"/>
      <c r="J662" s="22"/>
      <c r="K662" s="22"/>
      <c r="AU662" s="23"/>
      <c r="AV662" s="1228"/>
      <c r="AW662" s="1228"/>
      <c r="AX662" s="23"/>
    </row>
    <row r="663" spans="1:50" s="18" customFormat="1" ht="12" x14ac:dyDescent="0.4">
      <c r="A663" s="18">
        <v>639</v>
      </c>
      <c r="B663" s="19"/>
      <c r="C663" s="19"/>
      <c r="D663" s="20"/>
      <c r="E663" s="21"/>
      <c r="F663" s="21"/>
      <c r="G663" s="22"/>
      <c r="H663" s="22"/>
      <c r="I663" s="22"/>
      <c r="J663" s="22"/>
      <c r="K663" s="22"/>
      <c r="AU663" s="23"/>
      <c r="AV663" s="1228"/>
      <c r="AW663" s="1228"/>
      <c r="AX663" s="23"/>
    </row>
    <row r="664" spans="1:50" s="18" customFormat="1" ht="12" x14ac:dyDescent="0.4">
      <c r="A664" s="18">
        <v>640</v>
      </c>
      <c r="B664" s="19"/>
      <c r="C664" s="19"/>
      <c r="D664" s="20"/>
      <c r="E664" s="21"/>
      <c r="F664" s="21"/>
      <c r="G664" s="22"/>
      <c r="H664" s="22"/>
      <c r="I664" s="22"/>
      <c r="J664" s="22"/>
      <c r="K664" s="22"/>
      <c r="AU664" s="23"/>
      <c r="AV664" s="1228"/>
      <c r="AW664" s="1228"/>
      <c r="AX664" s="23"/>
    </row>
    <row r="665" spans="1:50" s="18" customFormat="1" ht="12" x14ac:dyDescent="0.4">
      <c r="A665" s="18">
        <v>641</v>
      </c>
      <c r="B665" s="19"/>
      <c r="C665" s="19"/>
      <c r="D665" s="20"/>
      <c r="E665" s="21"/>
      <c r="F665" s="21"/>
      <c r="G665" s="22"/>
      <c r="H665" s="22"/>
      <c r="I665" s="22"/>
      <c r="J665" s="22"/>
      <c r="K665" s="22"/>
      <c r="AU665" s="23"/>
      <c r="AV665" s="1228"/>
      <c r="AW665" s="1228"/>
      <c r="AX665" s="23"/>
    </row>
    <row r="666" spans="1:50" s="18" customFormat="1" ht="12" x14ac:dyDescent="0.4">
      <c r="A666" s="18">
        <v>642</v>
      </c>
      <c r="B666" s="19"/>
      <c r="C666" s="19"/>
      <c r="D666" s="20"/>
      <c r="E666" s="21"/>
      <c r="F666" s="21"/>
      <c r="G666" s="22"/>
      <c r="H666" s="22"/>
      <c r="I666" s="22"/>
      <c r="J666" s="22"/>
      <c r="K666" s="22"/>
      <c r="AU666" s="23"/>
      <c r="AV666" s="1228"/>
      <c r="AW666" s="1228"/>
      <c r="AX666" s="23"/>
    </row>
    <row r="667" spans="1:50" s="18" customFormat="1" ht="12" x14ac:dyDescent="0.4">
      <c r="A667" s="18">
        <v>643</v>
      </c>
      <c r="B667" s="19"/>
      <c r="C667" s="19"/>
      <c r="D667" s="20"/>
      <c r="E667" s="21"/>
      <c r="F667" s="21"/>
      <c r="G667" s="22"/>
      <c r="H667" s="22"/>
      <c r="I667" s="22"/>
      <c r="J667" s="22"/>
      <c r="K667" s="22"/>
      <c r="AU667" s="23"/>
      <c r="AV667" s="1228"/>
      <c r="AW667" s="1228"/>
      <c r="AX667" s="23"/>
    </row>
    <row r="668" spans="1:50" s="18" customFormat="1" ht="12" x14ac:dyDescent="0.4">
      <c r="A668" s="18">
        <v>644</v>
      </c>
      <c r="B668" s="19"/>
      <c r="C668" s="19"/>
      <c r="D668" s="20"/>
      <c r="E668" s="21"/>
      <c r="F668" s="21"/>
      <c r="G668" s="22"/>
      <c r="H668" s="22"/>
      <c r="I668" s="22"/>
      <c r="J668" s="22"/>
      <c r="K668" s="22"/>
      <c r="AU668" s="23"/>
      <c r="AV668" s="1228"/>
      <c r="AW668" s="1228"/>
      <c r="AX668" s="23"/>
    </row>
    <row r="669" spans="1:50" s="18" customFormat="1" ht="12" x14ac:dyDescent="0.4">
      <c r="A669" s="18">
        <v>645</v>
      </c>
      <c r="B669" s="19"/>
      <c r="C669" s="19"/>
      <c r="D669" s="20"/>
      <c r="E669" s="21"/>
      <c r="F669" s="21"/>
      <c r="G669" s="22"/>
      <c r="H669" s="22"/>
      <c r="I669" s="22"/>
      <c r="J669" s="22"/>
      <c r="K669" s="22"/>
      <c r="AU669" s="23"/>
      <c r="AV669" s="1228"/>
      <c r="AW669" s="1228"/>
      <c r="AX669" s="23"/>
    </row>
    <row r="670" spans="1:50" s="18" customFormat="1" ht="12" x14ac:dyDescent="0.4">
      <c r="A670" s="18">
        <v>646</v>
      </c>
      <c r="B670" s="19"/>
      <c r="C670" s="19"/>
      <c r="D670" s="20"/>
      <c r="E670" s="21"/>
      <c r="F670" s="21"/>
      <c r="G670" s="22"/>
      <c r="H670" s="22"/>
      <c r="I670" s="22"/>
      <c r="J670" s="22"/>
      <c r="K670" s="22"/>
      <c r="AU670" s="23"/>
      <c r="AV670" s="1228"/>
      <c r="AW670" s="1228"/>
      <c r="AX670" s="23"/>
    </row>
    <row r="671" spans="1:50" s="18" customFormat="1" ht="12" x14ac:dyDescent="0.4">
      <c r="A671" s="18">
        <v>647</v>
      </c>
      <c r="B671" s="19"/>
      <c r="C671" s="19"/>
      <c r="D671" s="20"/>
      <c r="E671" s="21"/>
      <c r="F671" s="21"/>
      <c r="G671" s="22"/>
      <c r="H671" s="22"/>
      <c r="I671" s="22"/>
      <c r="J671" s="22"/>
      <c r="K671" s="22"/>
      <c r="AU671" s="23"/>
      <c r="AV671" s="1228"/>
      <c r="AW671" s="1228"/>
      <c r="AX671" s="23"/>
    </row>
    <row r="672" spans="1:50" s="18" customFormat="1" ht="12" x14ac:dyDescent="0.4">
      <c r="A672" s="18">
        <v>648</v>
      </c>
      <c r="B672" s="19"/>
      <c r="C672" s="19"/>
      <c r="D672" s="20"/>
      <c r="E672" s="21"/>
      <c r="F672" s="21"/>
      <c r="G672" s="22"/>
      <c r="H672" s="22"/>
      <c r="I672" s="22"/>
      <c r="J672" s="22"/>
      <c r="K672" s="22"/>
      <c r="AU672" s="23"/>
      <c r="AV672" s="1228"/>
      <c r="AW672" s="1228"/>
      <c r="AX672" s="23"/>
    </row>
    <row r="673" spans="1:50" s="18" customFormat="1" ht="12" x14ac:dyDescent="0.4">
      <c r="A673" s="18">
        <v>649</v>
      </c>
      <c r="B673" s="19"/>
      <c r="C673" s="19"/>
      <c r="D673" s="20"/>
      <c r="E673" s="21"/>
      <c r="F673" s="21"/>
      <c r="G673" s="22"/>
      <c r="H673" s="22"/>
      <c r="I673" s="22"/>
      <c r="J673" s="22"/>
      <c r="K673" s="22"/>
      <c r="AU673" s="23"/>
      <c r="AV673" s="1228"/>
      <c r="AW673" s="1228"/>
      <c r="AX673" s="23"/>
    </row>
    <row r="674" spans="1:50" s="18" customFormat="1" ht="12" x14ac:dyDescent="0.4">
      <c r="A674" s="18">
        <v>650</v>
      </c>
      <c r="B674" s="19"/>
      <c r="C674" s="19"/>
      <c r="D674" s="20"/>
      <c r="E674" s="21"/>
      <c r="F674" s="21"/>
      <c r="G674" s="22"/>
      <c r="H674" s="22"/>
      <c r="I674" s="22"/>
      <c r="J674" s="22"/>
      <c r="K674" s="22"/>
      <c r="AU674" s="23"/>
      <c r="AV674" s="1228"/>
      <c r="AW674" s="1228"/>
      <c r="AX674" s="23"/>
    </row>
    <row r="675" spans="1:50" s="18" customFormat="1" ht="12" x14ac:dyDescent="0.4">
      <c r="A675" s="18">
        <v>651</v>
      </c>
      <c r="B675" s="19"/>
      <c r="C675" s="19"/>
      <c r="D675" s="20"/>
      <c r="E675" s="21"/>
      <c r="F675" s="21"/>
      <c r="G675" s="22"/>
      <c r="H675" s="22"/>
      <c r="I675" s="22"/>
      <c r="J675" s="22"/>
      <c r="K675" s="22"/>
      <c r="AU675" s="23"/>
      <c r="AV675" s="1228"/>
      <c r="AW675" s="1228"/>
      <c r="AX675" s="23"/>
    </row>
    <row r="676" spans="1:50" s="18" customFormat="1" ht="12" x14ac:dyDescent="0.4">
      <c r="A676" s="18">
        <v>652</v>
      </c>
      <c r="B676" s="19"/>
      <c r="C676" s="19"/>
      <c r="D676" s="20"/>
      <c r="E676" s="21"/>
      <c r="F676" s="21"/>
      <c r="G676" s="22"/>
      <c r="H676" s="22"/>
      <c r="I676" s="22"/>
      <c r="J676" s="22"/>
      <c r="K676" s="22"/>
      <c r="AU676" s="23"/>
      <c r="AV676" s="1228"/>
      <c r="AW676" s="1228"/>
      <c r="AX676" s="23"/>
    </row>
    <row r="677" spans="1:50" s="18" customFormat="1" ht="12" x14ac:dyDescent="0.4">
      <c r="A677" s="18">
        <v>653</v>
      </c>
      <c r="B677" s="19"/>
      <c r="C677" s="19"/>
      <c r="D677" s="20"/>
      <c r="E677" s="21"/>
      <c r="F677" s="21"/>
      <c r="G677" s="22"/>
      <c r="H677" s="22"/>
      <c r="I677" s="22"/>
      <c r="J677" s="22"/>
      <c r="K677" s="22"/>
      <c r="AU677" s="23"/>
      <c r="AV677" s="1228"/>
      <c r="AW677" s="1228"/>
      <c r="AX677" s="23"/>
    </row>
    <row r="678" spans="1:50" s="18" customFormat="1" ht="12" x14ac:dyDescent="0.4">
      <c r="A678" s="18">
        <v>654</v>
      </c>
      <c r="B678" s="19"/>
      <c r="C678" s="19"/>
      <c r="D678" s="20"/>
      <c r="E678" s="21"/>
      <c r="F678" s="21"/>
      <c r="G678" s="22"/>
      <c r="H678" s="22"/>
      <c r="I678" s="22"/>
      <c r="J678" s="22"/>
      <c r="K678" s="22"/>
      <c r="AU678" s="23"/>
      <c r="AV678" s="1228"/>
      <c r="AW678" s="1228"/>
      <c r="AX678" s="23"/>
    </row>
    <row r="679" spans="1:50" s="18" customFormat="1" ht="12" x14ac:dyDescent="0.4">
      <c r="A679" s="18">
        <v>655</v>
      </c>
      <c r="B679" s="19"/>
      <c r="C679" s="19"/>
      <c r="D679" s="20"/>
      <c r="E679" s="21"/>
      <c r="F679" s="21"/>
      <c r="G679" s="22"/>
      <c r="H679" s="22"/>
      <c r="I679" s="22"/>
      <c r="J679" s="22"/>
      <c r="K679" s="22"/>
      <c r="AU679" s="23"/>
      <c r="AV679" s="1228"/>
      <c r="AW679" s="1228"/>
      <c r="AX679" s="23"/>
    </row>
    <row r="680" spans="1:50" s="18" customFormat="1" ht="12" x14ac:dyDescent="0.4">
      <c r="A680" s="18">
        <v>656</v>
      </c>
      <c r="B680" s="19"/>
      <c r="C680" s="19"/>
      <c r="D680" s="20"/>
      <c r="E680" s="21"/>
      <c r="F680" s="21"/>
      <c r="G680" s="22"/>
      <c r="H680" s="22"/>
      <c r="I680" s="22"/>
      <c r="J680" s="22"/>
      <c r="K680" s="22"/>
      <c r="AU680" s="23"/>
      <c r="AV680" s="1228"/>
      <c r="AW680" s="1228"/>
      <c r="AX680" s="23"/>
    </row>
    <row r="681" spans="1:50" s="18" customFormat="1" ht="12" x14ac:dyDescent="0.4">
      <c r="A681" s="18">
        <v>657</v>
      </c>
      <c r="B681" s="19"/>
      <c r="C681" s="19"/>
      <c r="D681" s="20"/>
      <c r="E681" s="21"/>
      <c r="F681" s="21"/>
      <c r="G681" s="22"/>
      <c r="H681" s="22"/>
      <c r="I681" s="22"/>
      <c r="J681" s="22"/>
      <c r="K681" s="22"/>
      <c r="AU681" s="23"/>
      <c r="AV681" s="1228"/>
      <c r="AW681" s="1228"/>
      <c r="AX681" s="23"/>
    </row>
    <row r="682" spans="1:50" s="18" customFormat="1" ht="12" x14ac:dyDescent="0.4">
      <c r="A682" s="18">
        <v>658</v>
      </c>
      <c r="B682" s="19"/>
      <c r="C682" s="19"/>
      <c r="D682" s="20"/>
      <c r="E682" s="21"/>
      <c r="F682" s="21"/>
      <c r="G682" s="22"/>
      <c r="H682" s="22"/>
      <c r="I682" s="22"/>
      <c r="J682" s="22"/>
      <c r="K682" s="22"/>
      <c r="AU682" s="23"/>
      <c r="AV682" s="1228"/>
      <c r="AW682" s="1228"/>
      <c r="AX682" s="23"/>
    </row>
    <row r="683" spans="1:50" s="18" customFormat="1" ht="12" x14ac:dyDescent="0.4">
      <c r="A683" s="18">
        <v>659</v>
      </c>
      <c r="B683" s="19"/>
      <c r="C683" s="19"/>
      <c r="D683" s="20"/>
      <c r="E683" s="21"/>
      <c r="F683" s="21"/>
      <c r="G683" s="22"/>
      <c r="H683" s="22"/>
      <c r="I683" s="22"/>
      <c r="J683" s="22"/>
      <c r="K683" s="22"/>
      <c r="AU683" s="23"/>
      <c r="AV683" s="1228"/>
      <c r="AW683" s="1228"/>
      <c r="AX683" s="23"/>
    </row>
    <row r="684" spans="1:50" s="18" customFormat="1" ht="12" x14ac:dyDescent="0.4">
      <c r="A684" s="18">
        <v>660</v>
      </c>
      <c r="B684" s="19"/>
      <c r="C684" s="19"/>
      <c r="D684" s="20"/>
      <c r="E684" s="21"/>
      <c r="F684" s="21"/>
      <c r="G684" s="22"/>
      <c r="H684" s="22"/>
      <c r="I684" s="22"/>
      <c r="J684" s="22"/>
      <c r="K684" s="22"/>
      <c r="AU684" s="23"/>
      <c r="AV684" s="1228"/>
      <c r="AW684" s="1228"/>
      <c r="AX684" s="23"/>
    </row>
    <row r="685" spans="1:50" s="18" customFormat="1" ht="12" x14ac:dyDescent="0.4">
      <c r="A685" s="18">
        <v>661</v>
      </c>
      <c r="B685" s="19"/>
      <c r="C685" s="19"/>
      <c r="D685" s="20"/>
      <c r="E685" s="21"/>
      <c r="F685" s="21"/>
      <c r="G685" s="22"/>
      <c r="H685" s="22"/>
      <c r="I685" s="22"/>
      <c r="J685" s="22"/>
      <c r="K685" s="22"/>
      <c r="AU685" s="23"/>
      <c r="AV685" s="1228"/>
      <c r="AW685" s="1228"/>
      <c r="AX685" s="23"/>
    </row>
    <row r="686" spans="1:50" s="18" customFormat="1" ht="12" x14ac:dyDescent="0.4">
      <c r="A686" s="18">
        <v>662</v>
      </c>
      <c r="B686" s="19"/>
      <c r="C686" s="19"/>
      <c r="D686" s="20"/>
      <c r="E686" s="21"/>
      <c r="F686" s="21"/>
      <c r="G686" s="22"/>
      <c r="H686" s="22"/>
      <c r="I686" s="22"/>
      <c r="J686" s="22"/>
      <c r="K686" s="22"/>
      <c r="AU686" s="23"/>
      <c r="AV686" s="1228"/>
      <c r="AW686" s="1228"/>
      <c r="AX686" s="23"/>
    </row>
    <row r="687" spans="1:50" s="18" customFormat="1" ht="12" x14ac:dyDescent="0.4">
      <c r="A687" s="18">
        <v>663</v>
      </c>
      <c r="B687" s="19"/>
      <c r="C687" s="19"/>
      <c r="D687" s="20"/>
      <c r="E687" s="21"/>
      <c r="F687" s="21"/>
      <c r="G687" s="22"/>
      <c r="H687" s="22"/>
      <c r="I687" s="22"/>
      <c r="J687" s="22"/>
      <c r="K687" s="22"/>
      <c r="AU687" s="23"/>
      <c r="AV687" s="1228"/>
      <c r="AW687" s="1228"/>
      <c r="AX687" s="23"/>
    </row>
    <row r="688" spans="1:50" s="18" customFormat="1" ht="12" x14ac:dyDescent="0.4">
      <c r="A688" s="18">
        <v>664</v>
      </c>
      <c r="B688" s="19"/>
      <c r="C688" s="19"/>
      <c r="D688" s="20"/>
      <c r="E688" s="21"/>
      <c r="F688" s="21"/>
      <c r="G688" s="22"/>
      <c r="H688" s="22"/>
      <c r="I688" s="22"/>
      <c r="J688" s="22"/>
      <c r="K688" s="22"/>
      <c r="AU688" s="23"/>
      <c r="AV688" s="1228"/>
      <c r="AW688" s="1228"/>
      <c r="AX688" s="23"/>
    </row>
    <row r="689" spans="1:50" s="18" customFormat="1" ht="12" x14ac:dyDescent="0.4">
      <c r="A689" s="18">
        <v>665</v>
      </c>
      <c r="B689" s="19"/>
      <c r="C689" s="19"/>
      <c r="D689" s="20"/>
      <c r="E689" s="21"/>
      <c r="F689" s="21"/>
      <c r="G689" s="22"/>
      <c r="H689" s="22"/>
      <c r="I689" s="22"/>
      <c r="J689" s="22"/>
      <c r="K689" s="22"/>
      <c r="AU689" s="23"/>
      <c r="AV689" s="1228"/>
      <c r="AW689" s="1228"/>
      <c r="AX689" s="23"/>
    </row>
    <row r="690" spans="1:50" s="18" customFormat="1" ht="12" x14ac:dyDescent="0.4">
      <c r="A690" s="18">
        <v>666</v>
      </c>
      <c r="B690" s="19"/>
      <c r="C690" s="19"/>
      <c r="D690" s="20"/>
      <c r="E690" s="21"/>
      <c r="F690" s="21"/>
      <c r="G690" s="22"/>
      <c r="H690" s="22"/>
      <c r="I690" s="22"/>
      <c r="J690" s="22"/>
      <c r="K690" s="22"/>
      <c r="AU690" s="23"/>
      <c r="AV690" s="1228"/>
      <c r="AW690" s="1228"/>
      <c r="AX690" s="23"/>
    </row>
    <row r="691" spans="1:50" s="18" customFormat="1" ht="12" x14ac:dyDescent="0.4">
      <c r="A691" s="18">
        <v>667</v>
      </c>
      <c r="B691" s="19"/>
      <c r="C691" s="19"/>
      <c r="D691" s="20"/>
      <c r="E691" s="21"/>
      <c r="F691" s="21"/>
      <c r="G691" s="22"/>
      <c r="H691" s="22"/>
      <c r="I691" s="22"/>
      <c r="J691" s="22"/>
      <c r="K691" s="22"/>
      <c r="AU691" s="23"/>
      <c r="AV691" s="1228"/>
      <c r="AW691" s="1228"/>
      <c r="AX691" s="23"/>
    </row>
    <row r="692" spans="1:50" s="18" customFormat="1" ht="12" x14ac:dyDescent="0.4">
      <c r="A692" s="18">
        <v>668</v>
      </c>
      <c r="B692" s="19"/>
      <c r="C692" s="19"/>
      <c r="D692" s="20"/>
      <c r="E692" s="21"/>
      <c r="F692" s="21"/>
      <c r="G692" s="22"/>
      <c r="H692" s="22"/>
      <c r="I692" s="22"/>
      <c r="J692" s="22"/>
      <c r="K692" s="22"/>
      <c r="AU692" s="23"/>
      <c r="AV692" s="1228"/>
      <c r="AW692" s="1228"/>
      <c r="AX692" s="23"/>
    </row>
    <row r="693" spans="1:50" s="18" customFormat="1" ht="12" x14ac:dyDescent="0.4">
      <c r="A693" s="18">
        <v>669</v>
      </c>
      <c r="B693" s="19"/>
      <c r="C693" s="19"/>
      <c r="D693" s="20"/>
      <c r="E693" s="21"/>
      <c r="F693" s="21"/>
      <c r="G693" s="22"/>
      <c r="H693" s="22"/>
      <c r="I693" s="22"/>
      <c r="J693" s="22"/>
      <c r="K693" s="22"/>
      <c r="AU693" s="23"/>
      <c r="AV693" s="1228"/>
      <c r="AW693" s="1228"/>
      <c r="AX693" s="23"/>
    </row>
    <row r="694" spans="1:50" s="18" customFormat="1" ht="12" x14ac:dyDescent="0.4">
      <c r="A694" s="18">
        <v>670</v>
      </c>
      <c r="B694" s="19"/>
      <c r="C694" s="19"/>
      <c r="D694" s="20"/>
      <c r="E694" s="21"/>
      <c r="F694" s="21"/>
      <c r="G694" s="22"/>
      <c r="H694" s="22"/>
      <c r="I694" s="22"/>
      <c r="J694" s="22"/>
      <c r="K694" s="22"/>
      <c r="AU694" s="23"/>
      <c r="AV694" s="1228"/>
      <c r="AW694" s="1228"/>
      <c r="AX694" s="23"/>
    </row>
    <row r="695" spans="1:50" s="18" customFormat="1" ht="12" x14ac:dyDescent="0.4">
      <c r="A695" s="18">
        <v>671</v>
      </c>
      <c r="B695" s="19"/>
      <c r="C695" s="19"/>
      <c r="D695" s="20"/>
      <c r="E695" s="21"/>
      <c r="F695" s="21"/>
      <c r="G695" s="22"/>
      <c r="H695" s="22"/>
      <c r="I695" s="22"/>
      <c r="J695" s="22"/>
      <c r="K695" s="22"/>
      <c r="AU695" s="23"/>
      <c r="AV695" s="1228"/>
      <c r="AW695" s="1228"/>
      <c r="AX695" s="23"/>
    </row>
    <row r="696" spans="1:50" s="18" customFormat="1" ht="12" x14ac:dyDescent="0.4">
      <c r="A696" s="18">
        <v>672</v>
      </c>
      <c r="B696" s="19"/>
      <c r="C696" s="19"/>
      <c r="D696" s="20"/>
      <c r="E696" s="21"/>
      <c r="F696" s="21"/>
      <c r="G696" s="22"/>
      <c r="H696" s="22"/>
      <c r="I696" s="22"/>
      <c r="J696" s="22"/>
      <c r="K696" s="22"/>
      <c r="AU696" s="23"/>
      <c r="AV696" s="1228"/>
      <c r="AW696" s="1228"/>
      <c r="AX696" s="23"/>
    </row>
    <row r="697" spans="1:50" s="18" customFormat="1" ht="12" x14ac:dyDescent="0.4">
      <c r="A697" s="18">
        <v>673</v>
      </c>
      <c r="B697" s="19"/>
      <c r="C697" s="19"/>
      <c r="D697" s="20"/>
      <c r="E697" s="21"/>
      <c r="F697" s="21"/>
      <c r="G697" s="22"/>
      <c r="H697" s="22"/>
      <c r="I697" s="22"/>
      <c r="J697" s="22"/>
      <c r="K697" s="22"/>
      <c r="AU697" s="23"/>
      <c r="AV697" s="1228"/>
      <c r="AW697" s="1228"/>
      <c r="AX697" s="23"/>
    </row>
    <row r="698" spans="1:50" s="18" customFormat="1" ht="12" x14ac:dyDescent="0.4">
      <c r="A698" s="18">
        <v>674</v>
      </c>
      <c r="B698" s="19"/>
      <c r="C698" s="19"/>
      <c r="D698" s="20"/>
      <c r="E698" s="21"/>
      <c r="F698" s="21"/>
      <c r="G698" s="22"/>
      <c r="H698" s="22"/>
      <c r="I698" s="22"/>
      <c r="J698" s="22"/>
      <c r="K698" s="22"/>
      <c r="AU698" s="23"/>
      <c r="AV698" s="1228"/>
      <c r="AW698" s="1228"/>
      <c r="AX698" s="23"/>
    </row>
    <row r="699" spans="1:50" s="18" customFormat="1" ht="12" x14ac:dyDescent="0.4">
      <c r="A699" s="18">
        <v>675</v>
      </c>
      <c r="B699" s="19"/>
      <c r="C699" s="19"/>
      <c r="D699" s="20"/>
      <c r="E699" s="21"/>
      <c r="F699" s="21"/>
      <c r="G699" s="22"/>
      <c r="H699" s="22"/>
      <c r="I699" s="22"/>
      <c r="J699" s="22"/>
      <c r="K699" s="22"/>
      <c r="AU699" s="23"/>
      <c r="AV699" s="1228"/>
      <c r="AW699" s="1228"/>
      <c r="AX699" s="23"/>
    </row>
    <row r="700" spans="1:50" s="18" customFormat="1" ht="12" x14ac:dyDescent="0.4">
      <c r="A700" s="18">
        <v>676</v>
      </c>
      <c r="B700" s="19"/>
      <c r="C700" s="19"/>
      <c r="D700" s="20"/>
      <c r="E700" s="21"/>
      <c r="F700" s="21"/>
      <c r="G700" s="22"/>
      <c r="H700" s="22"/>
      <c r="I700" s="22"/>
      <c r="J700" s="22"/>
      <c r="K700" s="22"/>
      <c r="AU700" s="23"/>
      <c r="AV700" s="1228"/>
      <c r="AW700" s="1228"/>
      <c r="AX700" s="23"/>
    </row>
    <row r="701" spans="1:50" s="18" customFormat="1" ht="12" x14ac:dyDescent="0.4">
      <c r="A701" s="18">
        <v>677</v>
      </c>
      <c r="B701" s="19"/>
      <c r="C701" s="19"/>
      <c r="D701" s="20"/>
      <c r="E701" s="21"/>
      <c r="F701" s="21"/>
      <c r="G701" s="22"/>
      <c r="H701" s="22"/>
      <c r="I701" s="22"/>
      <c r="J701" s="22"/>
      <c r="K701" s="22"/>
      <c r="AU701" s="23"/>
      <c r="AV701" s="1228"/>
      <c r="AW701" s="1228"/>
      <c r="AX701" s="23"/>
    </row>
    <row r="702" spans="1:50" s="18" customFormat="1" ht="12" x14ac:dyDescent="0.4">
      <c r="A702" s="18">
        <v>678</v>
      </c>
      <c r="B702" s="19"/>
      <c r="C702" s="19"/>
      <c r="D702" s="20"/>
      <c r="E702" s="21"/>
      <c r="F702" s="21"/>
      <c r="G702" s="22"/>
      <c r="H702" s="22"/>
      <c r="I702" s="22"/>
      <c r="J702" s="22"/>
      <c r="K702" s="22"/>
      <c r="AU702" s="23"/>
      <c r="AV702" s="1228"/>
      <c r="AW702" s="1228"/>
      <c r="AX702" s="23"/>
    </row>
    <row r="703" spans="1:50" s="18" customFormat="1" ht="12" x14ac:dyDescent="0.4">
      <c r="A703" s="18">
        <v>679</v>
      </c>
      <c r="B703" s="19"/>
      <c r="C703" s="19"/>
      <c r="D703" s="20"/>
      <c r="E703" s="21"/>
      <c r="F703" s="21"/>
      <c r="G703" s="22"/>
      <c r="H703" s="22"/>
      <c r="I703" s="22"/>
      <c r="J703" s="22"/>
      <c r="K703" s="22"/>
      <c r="AU703" s="23"/>
      <c r="AV703" s="1228"/>
      <c r="AW703" s="1228"/>
      <c r="AX703" s="23"/>
    </row>
    <row r="704" spans="1:50" s="18" customFormat="1" ht="12" x14ac:dyDescent="0.4">
      <c r="A704" s="18">
        <v>680</v>
      </c>
      <c r="B704" s="19"/>
      <c r="C704" s="19"/>
      <c r="D704" s="20"/>
      <c r="E704" s="21"/>
      <c r="F704" s="21"/>
      <c r="G704" s="22"/>
      <c r="H704" s="22"/>
      <c r="I704" s="22"/>
      <c r="J704" s="22"/>
      <c r="K704" s="22"/>
      <c r="AU704" s="23"/>
      <c r="AV704" s="1228"/>
      <c r="AW704" s="1228"/>
      <c r="AX704" s="23"/>
    </row>
    <row r="705" spans="1:50" s="18" customFormat="1" ht="12" x14ac:dyDescent="0.4">
      <c r="A705" s="18">
        <v>681</v>
      </c>
      <c r="B705" s="19"/>
      <c r="C705" s="19"/>
      <c r="D705" s="20"/>
      <c r="E705" s="21"/>
      <c r="F705" s="21"/>
      <c r="G705" s="22"/>
      <c r="H705" s="22"/>
      <c r="I705" s="22"/>
      <c r="J705" s="22"/>
      <c r="K705" s="22"/>
      <c r="AU705" s="23"/>
      <c r="AV705" s="1228"/>
      <c r="AW705" s="1228"/>
      <c r="AX705" s="23"/>
    </row>
    <row r="706" spans="1:50" s="18" customFormat="1" ht="12" x14ac:dyDescent="0.4">
      <c r="A706" s="18">
        <v>682</v>
      </c>
      <c r="B706" s="19"/>
      <c r="C706" s="19"/>
      <c r="D706" s="20"/>
      <c r="E706" s="21"/>
      <c r="F706" s="21"/>
      <c r="G706" s="22"/>
      <c r="H706" s="22"/>
      <c r="I706" s="22"/>
      <c r="J706" s="22"/>
      <c r="K706" s="22"/>
      <c r="AU706" s="23"/>
      <c r="AV706" s="1228"/>
      <c r="AW706" s="1228"/>
      <c r="AX706" s="23"/>
    </row>
    <row r="707" spans="1:50" s="18" customFormat="1" ht="12" x14ac:dyDescent="0.4">
      <c r="A707" s="18">
        <v>683</v>
      </c>
      <c r="B707" s="19"/>
      <c r="C707" s="19"/>
      <c r="D707" s="20"/>
      <c r="E707" s="21"/>
      <c r="F707" s="21"/>
      <c r="G707" s="22"/>
      <c r="H707" s="22"/>
      <c r="I707" s="22"/>
      <c r="J707" s="22"/>
      <c r="K707" s="22"/>
      <c r="AU707" s="23"/>
      <c r="AV707" s="1228"/>
      <c r="AW707" s="1228"/>
      <c r="AX707" s="23"/>
    </row>
    <row r="708" spans="1:50" s="18" customFormat="1" ht="12" x14ac:dyDescent="0.4">
      <c r="A708" s="18">
        <v>684</v>
      </c>
      <c r="B708" s="19"/>
      <c r="C708" s="19"/>
      <c r="D708" s="20"/>
      <c r="E708" s="21"/>
      <c r="F708" s="21"/>
      <c r="G708" s="22"/>
      <c r="H708" s="22"/>
      <c r="I708" s="22"/>
      <c r="J708" s="22"/>
      <c r="K708" s="22"/>
      <c r="AU708" s="23"/>
      <c r="AV708" s="1228"/>
      <c r="AW708" s="1228"/>
      <c r="AX708" s="23"/>
    </row>
    <row r="709" spans="1:50" s="18" customFormat="1" ht="12" x14ac:dyDescent="0.4">
      <c r="A709" s="18">
        <v>685</v>
      </c>
      <c r="B709" s="19"/>
      <c r="C709" s="19"/>
      <c r="D709" s="20"/>
      <c r="E709" s="21"/>
      <c r="F709" s="21"/>
      <c r="G709" s="22"/>
      <c r="H709" s="22"/>
      <c r="I709" s="22"/>
      <c r="J709" s="22"/>
      <c r="K709" s="22"/>
      <c r="AU709" s="23"/>
      <c r="AV709" s="1228"/>
      <c r="AW709" s="1228"/>
      <c r="AX709" s="23"/>
    </row>
    <row r="710" spans="1:50" s="18" customFormat="1" ht="12" x14ac:dyDescent="0.4">
      <c r="A710" s="18">
        <v>686</v>
      </c>
      <c r="B710" s="19"/>
      <c r="C710" s="19"/>
      <c r="D710" s="20"/>
      <c r="E710" s="21"/>
      <c r="F710" s="21"/>
      <c r="G710" s="22"/>
      <c r="H710" s="22"/>
      <c r="I710" s="22"/>
      <c r="J710" s="22"/>
      <c r="K710" s="22"/>
      <c r="AU710" s="23"/>
      <c r="AV710" s="1228"/>
      <c r="AW710" s="1228"/>
      <c r="AX710" s="23"/>
    </row>
    <row r="711" spans="1:50" s="18" customFormat="1" ht="12" x14ac:dyDescent="0.4">
      <c r="A711" s="18">
        <v>687</v>
      </c>
      <c r="B711" s="19"/>
      <c r="C711" s="19"/>
      <c r="D711" s="20"/>
      <c r="E711" s="21"/>
      <c r="F711" s="21"/>
      <c r="G711" s="22"/>
      <c r="H711" s="22"/>
      <c r="I711" s="22"/>
      <c r="J711" s="22"/>
      <c r="K711" s="22"/>
      <c r="AU711" s="23"/>
      <c r="AV711" s="1228"/>
      <c r="AW711" s="1228"/>
      <c r="AX711" s="23"/>
    </row>
    <row r="712" spans="1:50" s="18" customFormat="1" ht="12" x14ac:dyDescent="0.4">
      <c r="A712" s="18">
        <v>688</v>
      </c>
      <c r="B712" s="19"/>
      <c r="C712" s="19"/>
      <c r="D712" s="20"/>
      <c r="E712" s="21"/>
      <c r="F712" s="21"/>
      <c r="G712" s="22"/>
      <c r="H712" s="22"/>
      <c r="I712" s="22"/>
      <c r="J712" s="22"/>
      <c r="K712" s="22"/>
      <c r="AU712" s="23"/>
      <c r="AV712" s="1228"/>
      <c r="AW712" s="1228"/>
      <c r="AX712" s="23"/>
    </row>
    <row r="713" spans="1:50" s="18" customFormat="1" ht="12" x14ac:dyDescent="0.4">
      <c r="A713" s="18">
        <v>689</v>
      </c>
      <c r="B713" s="19"/>
      <c r="C713" s="19"/>
      <c r="D713" s="20"/>
      <c r="E713" s="21"/>
      <c r="F713" s="21"/>
      <c r="G713" s="22"/>
      <c r="H713" s="22"/>
      <c r="I713" s="22"/>
      <c r="J713" s="22"/>
      <c r="K713" s="22"/>
      <c r="AU713" s="23"/>
      <c r="AV713" s="1228"/>
      <c r="AW713" s="1228"/>
      <c r="AX713" s="23"/>
    </row>
    <row r="714" spans="1:50" s="18" customFormat="1" ht="12" x14ac:dyDescent="0.4">
      <c r="A714" s="18">
        <v>690</v>
      </c>
      <c r="B714" s="19"/>
      <c r="C714" s="19"/>
      <c r="D714" s="20"/>
      <c r="E714" s="21"/>
      <c r="F714" s="21"/>
      <c r="G714" s="22"/>
      <c r="H714" s="22"/>
      <c r="I714" s="22"/>
      <c r="J714" s="22"/>
      <c r="K714" s="22"/>
      <c r="AU714" s="23"/>
      <c r="AV714" s="1228"/>
      <c r="AW714" s="1228"/>
      <c r="AX714" s="23"/>
    </row>
    <row r="715" spans="1:50" s="18" customFormat="1" ht="12" x14ac:dyDescent="0.4">
      <c r="A715" s="18">
        <v>691</v>
      </c>
      <c r="B715" s="19"/>
      <c r="C715" s="19"/>
      <c r="D715" s="20"/>
      <c r="E715" s="21"/>
      <c r="F715" s="21"/>
      <c r="G715" s="22"/>
      <c r="H715" s="22"/>
      <c r="I715" s="22"/>
      <c r="J715" s="22"/>
      <c r="K715" s="22"/>
      <c r="AU715" s="23"/>
      <c r="AV715" s="1228"/>
      <c r="AW715" s="1228"/>
      <c r="AX715" s="23"/>
    </row>
    <row r="716" spans="1:50" s="18" customFormat="1" ht="12" x14ac:dyDescent="0.4">
      <c r="A716" s="18">
        <v>692</v>
      </c>
      <c r="B716" s="19"/>
      <c r="C716" s="19"/>
      <c r="D716" s="20"/>
      <c r="E716" s="21"/>
      <c r="F716" s="21"/>
      <c r="G716" s="22"/>
      <c r="H716" s="22"/>
      <c r="I716" s="22"/>
      <c r="J716" s="22"/>
      <c r="K716" s="22"/>
      <c r="AU716" s="23"/>
      <c r="AV716" s="1228"/>
      <c r="AW716" s="1228"/>
      <c r="AX716" s="23"/>
    </row>
    <row r="717" spans="1:50" s="18" customFormat="1" ht="12" x14ac:dyDescent="0.4">
      <c r="A717" s="18">
        <v>693</v>
      </c>
      <c r="B717" s="19"/>
      <c r="C717" s="19"/>
      <c r="D717" s="20"/>
      <c r="E717" s="21"/>
      <c r="F717" s="21"/>
      <c r="G717" s="22"/>
      <c r="H717" s="22"/>
      <c r="I717" s="22"/>
      <c r="J717" s="22"/>
      <c r="K717" s="22"/>
      <c r="AU717" s="23"/>
      <c r="AV717" s="1228"/>
      <c r="AW717" s="1228"/>
      <c r="AX717" s="23"/>
    </row>
    <row r="718" spans="1:50" s="18" customFormat="1" ht="12" x14ac:dyDescent="0.4">
      <c r="A718" s="18">
        <v>694</v>
      </c>
      <c r="B718" s="19"/>
      <c r="C718" s="19"/>
      <c r="D718" s="20"/>
      <c r="E718" s="21"/>
      <c r="F718" s="21"/>
      <c r="G718" s="22"/>
      <c r="H718" s="22"/>
      <c r="I718" s="22"/>
      <c r="J718" s="22"/>
      <c r="K718" s="22"/>
      <c r="AU718" s="23"/>
      <c r="AV718" s="1228"/>
      <c r="AW718" s="1228"/>
      <c r="AX718" s="23"/>
    </row>
    <row r="719" spans="1:50" s="18" customFormat="1" ht="12" x14ac:dyDescent="0.4">
      <c r="A719" s="18">
        <v>695</v>
      </c>
      <c r="B719" s="19"/>
      <c r="C719" s="19"/>
      <c r="D719" s="20"/>
      <c r="E719" s="21"/>
      <c r="F719" s="21"/>
      <c r="G719" s="22"/>
      <c r="H719" s="22"/>
      <c r="I719" s="22"/>
      <c r="J719" s="22"/>
      <c r="K719" s="22"/>
      <c r="AU719" s="23"/>
      <c r="AV719" s="1228"/>
      <c r="AW719" s="1228"/>
      <c r="AX719" s="23"/>
    </row>
    <row r="720" spans="1:50" s="18" customFormat="1" ht="12" x14ac:dyDescent="0.4">
      <c r="A720" s="18">
        <v>696</v>
      </c>
      <c r="B720" s="19"/>
      <c r="C720" s="19"/>
      <c r="D720" s="20"/>
      <c r="E720" s="21"/>
      <c r="F720" s="21"/>
      <c r="G720" s="22"/>
      <c r="H720" s="22"/>
      <c r="I720" s="22"/>
      <c r="J720" s="22"/>
      <c r="K720" s="22"/>
      <c r="AU720" s="23"/>
      <c r="AV720" s="1228"/>
      <c r="AW720" s="1228"/>
      <c r="AX720" s="23"/>
    </row>
    <row r="721" spans="1:50" s="18" customFormat="1" ht="12" x14ac:dyDescent="0.4">
      <c r="A721" s="18">
        <v>697</v>
      </c>
      <c r="B721" s="19"/>
      <c r="C721" s="19"/>
      <c r="D721" s="20"/>
      <c r="E721" s="21"/>
      <c r="F721" s="21"/>
      <c r="G721" s="22"/>
      <c r="H721" s="22"/>
      <c r="I721" s="22"/>
      <c r="J721" s="22"/>
      <c r="K721" s="22"/>
      <c r="AU721" s="23"/>
      <c r="AV721" s="1228"/>
      <c r="AW721" s="1228"/>
      <c r="AX721" s="23"/>
    </row>
    <row r="722" spans="1:50" s="18" customFormat="1" ht="12" x14ac:dyDescent="0.4">
      <c r="A722" s="18">
        <v>698</v>
      </c>
      <c r="B722" s="19"/>
      <c r="C722" s="19"/>
      <c r="D722" s="20"/>
      <c r="E722" s="21"/>
      <c r="F722" s="21"/>
      <c r="G722" s="22"/>
      <c r="H722" s="22"/>
      <c r="I722" s="22"/>
      <c r="J722" s="22"/>
      <c r="K722" s="22"/>
      <c r="AU722" s="23"/>
      <c r="AV722" s="1228"/>
      <c r="AW722" s="1228"/>
      <c r="AX722" s="23"/>
    </row>
    <row r="723" spans="1:50" s="18" customFormat="1" ht="12" x14ac:dyDescent="0.4">
      <c r="A723" s="18">
        <v>699</v>
      </c>
      <c r="B723" s="19"/>
      <c r="C723" s="19"/>
      <c r="D723" s="20"/>
      <c r="E723" s="21"/>
      <c r="F723" s="21"/>
      <c r="G723" s="22"/>
      <c r="H723" s="22"/>
      <c r="I723" s="22"/>
      <c r="J723" s="22"/>
      <c r="K723" s="22"/>
      <c r="AU723" s="23"/>
      <c r="AV723" s="1228"/>
      <c r="AW723" s="1228"/>
      <c r="AX723" s="23"/>
    </row>
    <row r="724" spans="1:50" s="18" customFormat="1" ht="12" x14ac:dyDescent="0.4">
      <c r="A724" s="18">
        <v>700</v>
      </c>
      <c r="B724" s="19"/>
      <c r="C724" s="19"/>
      <c r="D724" s="20"/>
      <c r="E724" s="21"/>
      <c r="F724" s="21"/>
      <c r="G724" s="22"/>
      <c r="H724" s="22"/>
      <c r="I724" s="22"/>
      <c r="J724" s="22"/>
      <c r="K724" s="22"/>
      <c r="AU724" s="23"/>
      <c r="AV724" s="1228"/>
      <c r="AW724" s="1228"/>
      <c r="AX724" s="23"/>
    </row>
    <row r="725" spans="1:50" s="18" customFormat="1" ht="12" x14ac:dyDescent="0.4">
      <c r="A725" s="18">
        <v>701</v>
      </c>
      <c r="B725" s="19"/>
      <c r="C725" s="19"/>
      <c r="D725" s="20"/>
      <c r="E725" s="21"/>
      <c r="F725" s="21"/>
      <c r="G725" s="22"/>
      <c r="H725" s="22"/>
      <c r="I725" s="22"/>
      <c r="J725" s="22"/>
      <c r="K725" s="22"/>
      <c r="AU725" s="23"/>
      <c r="AV725" s="1228"/>
      <c r="AW725" s="1228"/>
      <c r="AX725" s="23"/>
    </row>
    <row r="726" spans="1:50" s="18" customFormat="1" ht="12" x14ac:dyDescent="0.4">
      <c r="A726" s="18">
        <v>702</v>
      </c>
      <c r="B726" s="19"/>
      <c r="C726" s="19"/>
      <c r="D726" s="20"/>
      <c r="E726" s="21"/>
      <c r="F726" s="21"/>
      <c r="G726" s="22"/>
      <c r="H726" s="22"/>
      <c r="I726" s="22"/>
      <c r="J726" s="22"/>
      <c r="K726" s="22"/>
      <c r="AU726" s="23"/>
      <c r="AV726" s="1228"/>
      <c r="AW726" s="1228"/>
      <c r="AX726" s="23"/>
    </row>
    <row r="727" spans="1:50" s="18" customFormat="1" ht="12" x14ac:dyDescent="0.4">
      <c r="A727" s="18">
        <v>703</v>
      </c>
      <c r="B727" s="19"/>
      <c r="C727" s="19"/>
      <c r="D727" s="20"/>
      <c r="E727" s="21"/>
      <c r="F727" s="21"/>
      <c r="G727" s="22"/>
      <c r="H727" s="22"/>
      <c r="I727" s="22"/>
      <c r="J727" s="22"/>
      <c r="K727" s="22"/>
      <c r="AU727" s="23"/>
      <c r="AV727" s="1228"/>
      <c r="AW727" s="1228"/>
      <c r="AX727" s="23"/>
    </row>
    <row r="728" spans="1:50" s="18" customFormat="1" ht="12" x14ac:dyDescent="0.4">
      <c r="A728" s="18">
        <v>704</v>
      </c>
      <c r="B728" s="19"/>
      <c r="C728" s="19"/>
      <c r="D728" s="20"/>
      <c r="E728" s="21"/>
      <c r="F728" s="21"/>
      <c r="G728" s="22"/>
      <c r="H728" s="22"/>
      <c r="I728" s="22"/>
      <c r="J728" s="22"/>
      <c r="K728" s="22"/>
      <c r="AU728" s="23"/>
      <c r="AV728" s="1228"/>
      <c r="AW728" s="1228"/>
      <c r="AX728" s="23"/>
    </row>
    <row r="729" spans="1:50" s="18" customFormat="1" ht="12" x14ac:dyDescent="0.4">
      <c r="A729" s="18">
        <v>705</v>
      </c>
      <c r="B729" s="19"/>
      <c r="C729" s="19"/>
      <c r="D729" s="20"/>
      <c r="E729" s="21"/>
      <c r="F729" s="21"/>
      <c r="G729" s="22"/>
      <c r="H729" s="22"/>
      <c r="I729" s="22"/>
      <c r="J729" s="22"/>
      <c r="K729" s="22"/>
      <c r="AU729" s="23"/>
      <c r="AV729" s="1228"/>
      <c r="AW729" s="1228"/>
      <c r="AX729" s="23"/>
    </row>
    <row r="730" spans="1:50" s="18" customFormat="1" ht="12" x14ac:dyDescent="0.4">
      <c r="A730" s="18">
        <v>706</v>
      </c>
      <c r="B730" s="19"/>
      <c r="C730" s="19"/>
      <c r="D730" s="20"/>
      <c r="E730" s="21"/>
      <c r="F730" s="21"/>
      <c r="G730" s="22"/>
      <c r="H730" s="22"/>
      <c r="I730" s="22"/>
      <c r="J730" s="22"/>
      <c r="K730" s="22"/>
      <c r="AU730" s="23"/>
      <c r="AV730" s="1228"/>
      <c r="AW730" s="1228"/>
      <c r="AX730" s="23"/>
    </row>
    <row r="731" spans="1:50" s="18" customFormat="1" ht="12" x14ac:dyDescent="0.4">
      <c r="A731" s="18">
        <v>707</v>
      </c>
      <c r="B731" s="19"/>
      <c r="C731" s="19"/>
      <c r="D731" s="20"/>
      <c r="E731" s="21"/>
      <c r="F731" s="21"/>
      <c r="G731" s="22"/>
      <c r="H731" s="22"/>
      <c r="I731" s="22"/>
      <c r="J731" s="22"/>
      <c r="K731" s="22"/>
      <c r="AU731" s="23"/>
      <c r="AV731" s="1228"/>
      <c r="AW731" s="1228"/>
      <c r="AX731" s="23"/>
    </row>
    <row r="732" spans="1:50" s="18" customFormat="1" ht="12" x14ac:dyDescent="0.4">
      <c r="A732" s="18">
        <v>708</v>
      </c>
      <c r="B732" s="19"/>
      <c r="C732" s="19"/>
      <c r="D732" s="20"/>
      <c r="E732" s="21"/>
      <c r="F732" s="21"/>
      <c r="G732" s="22"/>
      <c r="H732" s="22"/>
      <c r="I732" s="22"/>
      <c r="J732" s="22"/>
      <c r="K732" s="22"/>
      <c r="AU732" s="23"/>
      <c r="AV732" s="1228"/>
      <c r="AW732" s="1228"/>
      <c r="AX732" s="23"/>
    </row>
    <row r="733" spans="1:50" s="18" customFormat="1" ht="12" x14ac:dyDescent="0.4">
      <c r="A733" s="18">
        <v>709</v>
      </c>
      <c r="B733" s="19"/>
      <c r="C733" s="19"/>
      <c r="D733" s="20"/>
      <c r="E733" s="21"/>
      <c r="F733" s="21"/>
      <c r="G733" s="22"/>
      <c r="H733" s="22"/>
      <c r="I733" s="22"/>
      <c r="J733" s="22"/>
      <c r="K733" s="22"/>
      <c r="AU733" s="23"/>
      <c r="AV733" s="1228"/>
      <c r="AW733" s="1228"/>
      <c r="AX733" s="23"/>
    </row>
    <row r="734" spans="1:50" s="18" customFormat="1" ht="12" x14ac:dyDescent="0.4">
      <c r="A734" s="18">
        <v>710</v>
      </c>
      <c r="B734" s="19"/>
      <c r="C734" s="19"/>
      <c r="D734" s="20"/>
      <c r="E734" s="21"/>
      <c r="F734" s="21"/>
      <c r="G734" s="22"/>
      <c r="H734" s="22"/>
      <c r="I734" s="22"/>
      <c r="J734" s="22"/>
      <c r="K734" s="22"/>
      <c r="AU734" s="23"/>
      <c r="AV734" s="1228"/>
      <c r="AW734" s="1228"/>
      <c r="AX734" s="23"/>
    </row>
    <row r="735" spans="1:50" s="18" customFormat="1" ht="12" x14ac:dyDescent="0.4">
      <c r="A735" s="18">
        <v>711</v>
      </c>
      <c r="B735" s="19"/>
      <c r="C735" s="19"/>
      <c r="D735" s="20"/>
      <c r="E735" s="21"/>
      <c r="F735" s="21"/>
      <c r="G735" s="22"/>
      <c r="H735" s="22"/>
      <c r="I735" s="22"/>
      <c r="J735" s="22"/>
      <c r="K735" s="22"/>
      <c r="AU735" s="23"/>
      <c r="AV735" s="1228"/>
      <c r="AW735" s="1228"/>
      <c r="AX735" s="23"/>
    </row>
    <row r="736" spans="1:50" s="18" customFormat="1" ht="12" x14ac:dyDescent="0.4">
      <c r="A736" s="18">
        <v>712</v>
      </c>
      <c r="B736" s="19"/>
      <c r="C736" s="19"/>
      <c r="D736" s="20"/>
      <c r="E736" s="21"/>
      <c r="F736" s="21"/>
      <c r="G736" s="22"/>
      <c r="H736" s="22"/>
      <c r="I736" s="22"/>
      <c r="J736" s="22"/>
      <c r="K736" s="22"/>
      <c r="AU736" s="23"/>
      <c r="AV736" s="1228"/>
      <c r="AW736" s="1228"/>
      <c r="AX736" s="23"/>
    </row>
    <row r="737" spans="1:50" s="18" customFormat="1" ht="12" x14ac:dyDescent="0.4">
      <c r="A737" s="18">
        <v>713</v>
      </c>
      <c r="B737" s="19"/>
      <c r="C737" s="19"/>
      <c r="D737" s="20"/>
      <c r="E737" s="21"/>
      <c r="F737" s="21"/>
      <c r="G737" s="22"/>
      <c r="H737" s="22"/>
      <c r="I737" s="22"/>
      <c r="J737" s="22"/>
      <c r="K737" s="22"/>
      <c r="AU737" s="23"/>
      <c r="AV737" s="1228"/>
      <c r="AW737" s="1228"/>
      <c r="AX737" s="23"/>
    </row>
    <row r="738" spans="1:50" s="18" customFormat="1" ht="12" x14ac:dyDescent="0.4">
      <c r="A738" s="18">
        <v>714</v>
      </c>
      <c r="B738" s="19"/>
      <c r="C738" s="19"/>
      <c r="D738" s="20"/>
      <c r="E738" s="21"/>
      <c r="F738" s="21"/>
      <c r="G738" s="22"/>
      <c r="H738" s="22"/>
      <c r="I738" s="22"/>
      <c r="J738" s="22"/>
      <c r="K738" s="22"/>
      <c r="AU738" s="23"/>
      <c r="AV738" s="1228"/>
      <c r="AW738" s="1228"/>
      <c r="AX738" s="23"/>
    </row>
    <row r="739" spans="1:50" s="18" customFormat="1" ht="12" x14ac:dyDescent="0.4">
      <c r="A739" s="18">
        <v>715</v>
      </c>
      <c r="B739" s="19"/>
      <c r="C739" s="19"/>
      <c r="D739" s="20"/>
      <c r="E739" s="21"/>
      <c r="F739" s="21"/>
      <c r="G739" s="22"/>
      <c r="H739" s="22"/>
      <c r="I739" s="22"/>
      <c r="J739" s="22"/>
      <c r="K739" s="22"/>
      <c r="AU739" s="23"/>
      <c r="AV739" s="1228"/>
      <c r="AW739" s="1228"/>
      <c r="AX739" s="23"/>
    </row>
    <row r="740" spans="1:50" s="18" customFormat="1" ht="12" x14ac:dyDescent="0.4">
      <c r="A740" s="18">
        <v>716</v>
      </c>
      <c r="B740" s="19"/>
      <c r="C740" s="19"/>
      <c r="D740" s="20"/>
      <c r="E740" s="21"/>
      <c r="F740" s="21"/>
      <c r="G740" s="22"/>
      <c r="H740" s="22"/>
      <c r="I740" s="22"/>
      <c r="J740" s="22"/>
      <c r="K740" s="22"/>
      <c r="AU740" s="23"/>
      <c r="AV740" s="1228"/>
      <c r="AW740" s="1228"/>
      <c r="AX740" s="23"/>
    </row>
    <row r="741" spans="1:50" s="18" customFormat="1" ht="12" x14ac:dyDescent="0.4">
      <c r="A741" s="18">
        <v>717</v>
      </c>
      <c r="B741" s="19"/>
      <c r="C741" s="19"/>
      <c r="D741" s="20"/>
      <c r="E741" s="21"/>
      <c r="F741" s="21"/>
      <c r="G741" s="22"/>
      <c r="H741" s="22"/>
      <c r="I741" s="22"/>
      <c r="J741" s="22"/>
      <c r="K741" s="22"/>
      <c r="AU741" s="23"/>
      <c r="AV741" s="1228"/>
      <c r="AW741" s="1228"/>
      <c r="AX741" s="23"/>
    </row>
    <row r="742" spans="1:50" s="18" customFormat="1" ht="12" x14ac:dyDescent="0.4">
      <c r="A742" s="18">
        <v>718</v>
      </c>
      <c r="B742" s="19"/>
      <c r="C742" s="19"/>
      <c r="D742" s="20"/>
      <c r="E742" s="21"/>
      <c r="F742" s="21"/>
      <c r="G742" s="22"/>
      <c r="H742" s="22"/>
      <c r="I742" s="22"/>
      <c r="J742" s="22"/>
      <c r="K742" s="22"/>
      <c r="AU742" s="23"/>
      <c r="AV742" s="1228"/>
      <c r="AW742" s="1228"/>
      <c r="AX742" s="23"/>
    </row>
    <row r="743" spans="1:50" s="18" customFormat="1" ht="12" x14ac:dyDescent="0.4">
      <c r="A743" s="18">
        <v>719</v>
      </c>
      <c r="B743" s="19"/>
      <c r="C743" s="19"/>
      <c r="D743" s="20"/>
      <c r="E743" s="21"/>
      <c r="F743" s="21"/>
      <c r="G743" s="22"/>
      <c r="H743" s="22"/>
      <c r="I743" s="22"/>
      <c r="J743" s="22"/>
      <c r="K743" s="22"/>
      <c r="AU743" s="23"/>
      <c r="AV743" s="1228"/>
      <c r="AW743" s="1228"/>
      <c r="AX743" s="23"/>
    </row>
    <row r="744" spans="1:50" s="18" customFormat="1" ht="12" x14ac:dyDescent="0.4">
      <c r="A744" s="18">
        <v>720</v>
      </c>
      <c r="B744" s="19"/>
      <c r="C744" s="19"/>
      <c r="D744" s="20"/>
      <c r="E744" s="21"/>
      <c r="F744" s="21"/>
      <c r="G744" s="22"/>
      <c r="H744" s="22"/>
      <c r="I744" s="22"/>
      <c r="J744" s="22"/>
      <c r="K744" s="22"/>
      <c r="AU744" s="23"/>
      <c r="AV744" s="1228"/>
      <c r="AW744" s="1228"/>
      <c r="AX744" s="23"/>
    </row>
    <row r="745" spans="1:50" s="18" customFormat="1" ht="12" x14ac:dyDescent="0.4">
      <c r="A745" s="18">
        <v>721</v>
      </c>
      <c r="B745" s="19"/>
      <c r="C745" s="19"/>
      <c r="D745" s="20"/>
      <c r="E745" s="21"/>
      <c r="F745" s="21"/>
      <c r="G745" s="22"/>
      <c r="H745" s="22"/>
      <c r="I745" s="22"/>
      <c r="J745" s="22"/>
      <c r="K745" s="22"/>
      <c r="AU745" s="23"/>
      <c r="AV745" s="1228"/>
      <c r="AW745" s="1228"/>
      <c r="AX745" s="23"/>
    </row>
    <row r="746" spans="1:50" s="18" customFormat="1" ht="12" x14ac:dyDescent="0.4">
      <c r="A746" s="18">
        <v>722</v>
      </c>
      <c r="B746" s="19"/>
      <c r="C746" s="19"/>
      <c r="D746" s="20"/>
      <c r="E746" s="21"/>
      <c r="F746" s="21"/>
      <c r="G746" s="22"/>
      <c r="H746" s="22"/>
      <c r="I746" s="22"/>
      <c r="J746" s="22"/>
      <c r="K746" s="22"/>
      <c r="AU746" s="23"/>
      <c r="AV746" s="1228"/>
      <c r="AW746" s="1228"/>
      <c r="AX746" s="23"/>
    </row>
    <row r="747" spans="1:50" s="18" customFormat="1" ht="12" x14ac:dyDescent="0.4">
      <c r="A747" s="18">
        <v>723</v>
      </c>
      <c r="B747" s="19"/>
      <c r="C747" s="19"/>
      <c r="D747" s="20"/>
      <c r="E747" s="21"/>
      <c r="F747" s="21"/>
      <c r="G747" s="22"/>
      <c r="H747" s="22"/>
      <c r="I747" s="22"/>
      <c r="J747" s="22"/>
      <c r="K747" s="22"/>
      <c r="AU747" s="23"/>
      <c r="AV747" s="1228"/>
      <c r="AW747" s="1228"/>
      <c r="AX747" s="23"/>
    </row>
    <row r="748" spans="1:50" s="18" customFormat="1" ht="12" x14ac:dyDescent="0.4">
      <c r="A748" s="18">
        <v>724</v>
      </c>
      <c r="B748" s="19"/>
      <c r="C748" s="19"/>
      <c r="D748" s="20"/>
      <c r="E748" s="21"/>
      <c r="F748" s="21"/>
      <c r="G748" s="22"/>
      <c r="H748" s="22"/>
      <c r="I748" s="22"/>
      <c r="J748" s="22"/>
      <c r="K748" s="22"/>
      <c r="AU748" s="23"/>
      <c r="AV748" s="1228"/>
      <c r="AW748" s="1228"/>
      <c r="AX748" s="23"/>
    </row>
    <row r="749" spans="1:50" s="18" customFormat="1" ht="12" x14ac:dyDescent="0.4">
      <c r="A749" s="18">
        <v>725</v>
      </c>
      <c r="B749" s="19"/>
      <c r="C749" s="19"/>
      <c r="D749" s="20"/>
      <c r="E749" s="21"/>
      <c r="F749" s="21"/>
      <c r="G749" s="22"/>
      <c r="H749" s="22"/>
      <c r="I749" s="22"/>
      <c r="J749" s="22"/>
      <c r="K749" s="22"/>
      <c r="AU749" s="23"/>
      <c r="AV749" s="1228"/>
      <c r="AW749" s="1228"/>
      <c r="AX749" s="23"/>
    </row>
    <row r="750" spans="1:50" s="18" customFormat="1" ht="12" x14ac:dyDescent="0.4">
      <c r="A750" s="18">
        <v>726</v>
      </c>
      <c r="B750" s="19"/>
      <c r="C750" s="19"/>
      <c r="D750" s="20"/>
      <c r="E750" s="21"/>
      <c r="F750" s="21"/>
      <c r="G750" s="22"/>
      <c r="H750" s="22"/>
      <c r="I750" s="22"/>
      <c r="J750" s="22"/>
      <c r="K750" s="22"/>
      <c r="AU750" s="23"/>
      <c r="AV750" s="1228"/>
      <c r="AW750" s="1228"/>
      <c r="AX750" s="23"/>
    </row>
    <row r="751" spans="1:50" s="18" customFormat="1" ht="12" x14ac:dyDescent="0.4">
      <c r="A751" s="18">
        <v>727</v>
      </c>
      <c r="B751" s="19"/>
      <c r="C751" s="19"/>
      <c r="D751" s="20"/>
      <c r="E751" s="21"/>
      <c r="F751" s="21"/>
      <c r="G751" s="22"/>
      <c r="H751" s="22"/>
      <c r="I751" s="22"/>
      <c r="J751" s="22"/>
      <c r="K751" s="22"/>
      <c r="AU751" s="23"/>
      <c r="AV751" s="1228"/>
      <c r="AW751" s="1228"/>
      <c r="AX751" s="23"/>
    </row>
    <row r="752" spans="1:50" s="18" customFormat="1" ht="12" x14ac:dyDescent="0.4">
      <c r="A752" s="18">
        <v>728</v>
      </c>
      <c r="B752" s="19"/>
      <c r="C752" s="19"/>
      <c r="D752" s="20"/>
      <c r="E752" s="21"/>
      <c r="F752" s="21"/>
      <c r="G752" s="22"/>
      <c r="H752" s="22"/>
      <c r="I752" s="22"/>
      <c r="J752" s="22"/>
      <c r="K752" s="22"/>
      <c r="AU752" s="23"/>
      <c r="AV752" s="1228"/>
      <c r="AW752" s="1228"/>
      <c r="AX752" s="23"/>
    </row>
    <row r="753" spans="1:50" s="18" customFormat="1" ht="12" x14ac:dyDescent="0.4">
      <c r="A753" s="18">
        <v>729</v>
      </c>
      <c r="B753" s="19"/>
      <c r="C753" s="19"/>
      <c r="D753" s="20"/>
      <c r="E753" s="21"/>
      <c r="F753" s="21"/>
      <c r="G753" s="22"/>
      <c r="H753" s="22"/>
      <c r="I753" s="22"/>
      <c r="J753" s="22"/>
      <c r="K753" s="22"/>
      <c r="AU753" s="23"/>
      <c r="AV753" s="1228"/>
      <c r="AW753" s="1228"/>
      <c r="AX753" s="23"/>
    </row>
    <row r="754" spans="1:50" s="18" customFormat="1" ht="12" x14ac:dyDescent="0.4">
      <c r="A754" s="18">
        <v>730</v>
      </c>
      <c r="B754" s="19"/>
      <c r="C754" s="19"/>
      <c r="D754" s="20"/>
      <c r="E754" s="21"/>
      <c r="F754" s="21"/>
      <c r="G754" s="22"/>
      <c r="H754" s="22"/>
      <c r="I754" s="22"/>
      <c r="J754" s="22"/>
      <c r="K754" s="22"/>
      <c r="AU754" s="23"/>
      <c r="AV754" s="1228"/>
      <c r="AW754" s="1228"/>
      <c r="AX754" s="23"/>
    </row>
    <row r="755" spans="1:50" s="18" customFormat="1" ht="12" x14ac:dyDescent="0.4">
      <c r="A755" s="18">
        <v>731</v>
      </c>
      <c r="B755" s="19"/>
      <c r="C755" s="19"/>
      <c r="D755" s="20"/>
      <c r="E755" s="21"/>
      <c r="F755" s="21"/>
      <c r="G755" s="22"/>
      <c r="H755" s="22"/>
      <c r="I755" s="22"/>
      <c r="J755" s="22"/>
      <c r="K755" s="22"/>
      <c r="AU755" s="23"/>
      <c r="AV755" s="1228"/>
      <c r="AW755" s="1228"/>
      <c r="AX755" s="23"/>
    </row>
    <row r="756" spans="1:50" s="18" customFormat="1" ht="12" x14ac:dyDescent="0.4">
      <c r="A756" s="18">
        <v>732</v>
      </c>
      <c r="B756" s="19"/>
      <c r="C756" s="19"/>
      <c r="D756" s="20"/>
      <c r="E756" s="21"/>
      <c r="F756" s="21"/>
      <c r="G756" s="22"/>
      <c r="H756" s="22"/>
      <c r="I756" s="22"/>
      <c r="J756" s="22"/>
      <c r="K756" s="22"/>
      <c r="AU756" s="23"/>
      <c r="AV756" s="1228"/>
      <c r="AW756" s="1228"/>
      <c r="AX756" s="23"/>
    </row>
    <row r="757" spans="1:50" s="18" customFormat="1" ht="12" x14ac:dyDescent="0.4">
      <c r="A757" s="18">
        <v>733</v>
      </c>
      <c r="B757" s="19"/>
      <c r="C757" s="19"/>
      <c r="D757" s="20"/>
      <c r="E757" s="21"/>
      <c r="F757" s="21"/>
      <c r="G757" s="22"/>
      <c r="H757" s="22"/>
      <c r="I757" s="22"/>
      <c r="J757" s="22"/>
      <c r="K757" s="22"/>
      <c r="AU757" s="23"/>
      <c r="AV757" s="1228"/>
      <c r="AW757" s="1228"/>
      <c r="AX757" s="23"/>
    </row>
    <row r="758" spans="1:50" s="18" customFormat="1" ht="12" x14ac:dyDescent="0.4">
      <c r="A758" s="18">
        <v>734</v>
      </c>
      <c r="B758" s="19"/>
      <c r="C758" s="19"/>
      <c r="D758" s="20"/>
      <c r="E758" s="21"/>
      <c r="F758" s="21"/>
      <c r="G758" s="22"/>
      <c r="H758" s="22"/>
      <c r="I758" s="22"/>
      <c r="J758" s="22"/>
      <c r="K758" s="22"/>
      <c r="AU758" s="23"/>
      <c r="AV758" s="1228"/>
      <c r="AW758" s="1228"/>
      <c r="AX758" s="23"/>
    </row>
    <row r="759" spans="1:50" s="18" customFormat="1" ht="12" x14ac:dyDescent="0.4">
      <c r="A759" s="18">
        <v>735</v>
      </c>
      <c r="B759" s="19"/>
      <c r="C759" s="19"/>
      <c r="D759" s="20"/>
      <c r="E759" s="21"/>
      <c r="F759" s="21"/>
      <c r="G759" s="22"/>
      <c r="H759" s="22"/>
      <c r="I759" s="22"/>
      <c r="J759" s="22"/>
      <c r="K759" s="22"/>
      <c r="AU759" s="23"/>
      <c r="AV759" s="1228"/>
      <c r="AW759" s="1228"/>
      <c r="AX759" s="23"/>
    </row>
    <row r="760" spans="1:50" s="18" customFormat="1" ht="12" x14ac:dyDescent="0.4">
      <c r="A760" s="18">
        <v>736</v>
      </c>
      <c r="B760" s="19"/>
      <c r="C760" s="19"/>
      <c r="D760" s="20"/>
      <c r="E760" s="21"/>
      <c r="F760" s="21"/>
      <c r="G760" s="22"/>
      <c r="H760" s="22"/>
      <c r="I760" s="22"/>
      <c r="J760" s="22"/>
      <c r="K760" s="22"/>
      <c r="AU760" s="23"/>
      <c r="AV760" s="1228"/>
      <c r="AW760" s="1228"/>
      <c r="AX760" s="23"/>
    </row>
    <row r="761" spans="1:50" s="18" customFormat="1" ht="12" x14ac:dyDescent="0.4">
      <c r="A761" s="18">
        <v>737</v>
      </c>
      <c r="B761" s="19"/>
      <c r="C761" s="19"/>
      <c r="D761" s="20"/>
      <c r="E761" s="21"/>
      <c r="F761" s="21"/>
      <c r="G761" s="22"/>
      <c r="H761" s="22"/>
      <c r="I761" s="22"/>
      <c r="J761" s="22"/>
      <c r="K761" s="22"/>
      <c r="AU761" s="23"/>
      <c r="AV761" s="1228"/>
      <c r="AW761" s="1228"/>
      <c r="AX761" s="23"/>
    </row>
    <row r="762" spans="1:50" s="18" customFormat="1" ht="12" x14ac:dyDescent="0.4">
      <c r="A762" s="18">
        <v>738</v>
      </c>
      <c r="B762" s="19"/>
      <c r="C762" s="19"/>
      <c r="D762" s="20"/>
      <c r="E762" s="21"/>
      <c r="F762" s="21"/>
      <c r="G762" s="22"/>
      <c r="H762" s="22"/>
      <c r="I762" s="22"/>
      <c r="J762" s="22"/>
      <c r="K762" s="22"/>
      <c r="AU762" s="23"/>
      <c r="AV762" s="1228"/>
      <c r="AW762" s="1228"/>
      <c r="AX762" s="23"/>
    </row>
    <row r="763" spans="1:50" s="18" customFormat="1" ht="12" x14ac:dyDescent="0.4">
      <c r="A763" s="18">
        <v>739</v>
      </c>
      <c r="B763" s="19"/>
      <c r="C763" s="19"/>
      <c r="D763" s="20"/>
      <c r="E763" s="21"/>
      <c r="F763" s="21"/>
      <c r="G763" s="22"/>
      <c r="H763" s="22"/>
      <c r="I763" s="22"/>
      <c r="J763" s="22"/>
      <c r="K763" s="22"/>
      <c r="AU763" s="23"/>
      <c r="AV763" s="1228"/>
      <c r="AW763" s="1228"/>
      <c r="AX763" s="23"/>
    </row>
    <row r="764" spans="1:50" s="18" customFormat="1" ht="12" x14ac:dyDescent="0.4">
      <c r="A764" s="18">
        <v>740</v>
      </c>
      <c r="B764" s="19"/>
      <c r="C764" s="19"/>
      <c r="D764" s="20"/>
      <c r="E764" s="21"/>
      <c r="F764" s="21"/>
      <c r="G764" s="22"/>
      <c r="H764" s="22"/>
      <c r="I764" s="22"/>
      <c r="J764" s="22"/>
      <c r="K764" s="22"/>
      <c r="AU764" s="23"/>
      <c r="AV764" s="1228"/>
      <c r="AW764" s="1228"/>
      <c r="AX764" s="23"/>
    </row>
    <row r="765" spans="1:50" s="18" customFormat="1" ht="12" x14ac:dyDescent="0.4">
      <c r="A765" s="18">
        <v>741</v>
      </c>
      <c r="B765" s="19"/>
      <c r="C765" s="19"/>
      <c r="D765" s="20"/>
      <c r="E765" s="21"/>
      <c r="F765" s="21"/>
      <c r="G765" s="22"/>
      <c r="H765" s="22"/>
      <c r="I765" s="22"/>
      <c r="J765" s="22"/>
      <c r="K765" s="22"/>
      <c r="AU765" s="23"/>
      <c r="AV765" s="1228"/>
      <c r="AW765" s="1228"/>
      <c r="AX765" s="23"/>
    </row>
    <row r="766" spans="1:50" s="18" customFormat="1" ht="12" x14ac:dyDescent="0.4">
      <c r="A766" s="18">
        <v>742</v>
      </c>
      <c r="B766" s="19"/>
      <c r="C766" s="19"/>
      <c r="D766" s="20"/>
      <c r="E766" s="21"/>
      <c r="F766" s="21"/>
      <c r="G766" s="22"/>
      <c r="H766" s="22"/>
      <c r="I766" s="22"/>
      <c r="J766" s="22"/>
      <c r="K766" s="22"/>
      <c r="AU766" s="23"/>
      <c r="AV766" s="1228"/>
      <c r="AW766" s="1228"/>
      <c r="AX766" s="23"/>
    </row>
    <row r="767" spans="1:50" s="18" customFormat="1" ht="12" x14ac:dyDescent="0.4">
      <c r="A767" s="18">
        <v>743</v>
      </c>
      <c r="B767" s="19"/>
      <c r="C767" s="19"/>
      <c r="D767" s="20"/>
      <c r="E767" s="21"/>
      <c r="F767" s="21"/>
      <c r="G767" s="22"/>
      <c r="H767" s="22"/>
      <c r="I767" s="22"/>
      <c r="J767" s="22"/>
      <c r="K767" s="22"/>
      <c r="AU767" s="23"/>
      <c r="AV767" s="1228"/>
      <c r="AW767" s="1228"/>
      <c r="AX767" s="23"/>
    </row>
    <row r="768" spans="1:50" s="18" customFormat="1" ht="12" x14ac:dyDescent="0.4">
      <c r="A768" s="18">
        <v>744</v>
      </c>
      <c r="B768" s="19"/>
      <c r="C768" s="19"/>
      <c r="D768" s="20"/>
      <c r="E768" s="21"/>
      <c r="F768" s="21"/>
      <c r="G768" s="22"/>
      <c r="H768" s="22"/>
      <c r="I768" s="22"/>
      <c r="J768" s="22"/>
      <c r="K768" s="22"/>
      <c r="AU768" s="23"/>
      <c r="AV768" s="1228"/>
      <c r="AW768" s="1228"/>
      <c r="AX768" s="23"/>
    </row>
    <row r="769" spans="1:50" s="18" customFormat="1" ht="12" x14ac:dyDescent="0.4">
      <c r="A769" s="18">
        <v>745</v>
      </c>
      <c r="B769" s="19"/>
      <c r="C769" s="19"/>
      <c r="D769" s="20"/>
      <c r="E769" s="21"/>
      <c r="F769" s="21"/>
      <c r="G769" s="22"/>
      <c r="H769" s="22"/>
      <c r="I769" s="22"/>
      <c r="J769" s="22"/>
      <c r="K769" s="22"/>
      <c r="AU769" s="23"/>
      <c r="AV769" s="1228"/>
      <c r="AW769" s="1228"/>
      <c r="AX769" s="23"/>
    </row>
    <row r="770" spans="1:50" s="18" customFormat="1" ht="12" x14ac:dyDescent="0.4">
      <c r="A770" s="18">
        <v>746</v>
      </c>
      <c r="B770" s="19"/>
      <c r="C770" s="19"/>
      <c r="D770" s="20"/>
      <c r="E770" s="21"/>
      <c r="F770" s="21"/>
      <c r="G770" s="22"/>
      <c r="H770" s="22"/>
      <c r="I770" s="22"/>
      <c r="J770" s="22"/>
      <c r="K770" s="22"/>
      <c r="AU770" s="23"/>
      <c r="AV770" s="1228"/>
      <c r="AW770" s="1228"/>
      <c r="AX770" s="23"/>
    </row>
    <row r="771" spans="1:50" s="18" customFormat="1" ht="12" x14ac:dyDescent="0.4">
      <c r="A771" s="18">
        <v>747</v>
      </c>
      <c r="B771" s="19"/>
      <c r="C771" s="19"/>
      <c r="D771" s="20"/>
      <c r="E771" s="21"/>
      <c r="F771" s="21"/>
      <c r="G771" s="22"/>
      <c r="H771" s="22"/>
      <c r="I771" s="22"/>
      <c r="J771" s="22"/>
      <c r="K771" s="22"/>
      <c r="AU771" s="23"/>
      <c r="AV771" s="1228"/>
      <c r="AW771" s="1228"/>
      <c r="AX771" s="23"/>
    </row>
    <row r="772" spans="1:50" s="18" customFormat="1" ht="12" x14ac:dyDescent="0.4">
      <c r="A772" s="18">
        <v>748</v>
      </c>
      <c r="B772" s="19"/>
      <c r="C772" s="19"/>
      <c r="D772" s="20"/>
      <c r="E772" s="21"/>
      <c r="F772" s="21"/>
      <c r="G772" s="22"/>
      <c r="H772" s="22"/>
      <c r="I772" s="22"/>
      <c r="J772" s="22"/>
      <c r="K772" s="22"/>
      <c r="AU772" s="23"/>
      <c r="AV772" s="1228"/>
      <c r="AW772" s="1228"/>
      <c r="AX772" s="23"/>
    </row>
    <row r="773" spans="1:50" s="18" customFormat="1" ht="12" x14ac:dyDescent="0.4">
      <c r="A773" s="18">
        <v>749</v>
      </c>
      <c r="B773" s="19"/>
      <c r="C773" s="19"/>
      <c r="D773" s="20"/>
      <c r="E773" s="21"/>
      <c r="F773" s="21"/>
      <c r="G773" s="22"/>
      <c r="H773" s="22"/>
      <c r="I773" s="22"/>
      <c r="J773" s="22"/>
      <c r="K773" s="22"/>
      <c r="AU773" s="23"/>
      <c r="AV773" s="1228"/>
      <c r="AW773" s="1228"/>
      <c r="AX773" s="23"/>
    </row>
    <row r="774" spans="1:50" s="18" customFormat="1" ht="12" x14ac:dyDescent="0.4">
      <c r="A774" s="18">
        <v>750</v>
      </c>
      <c r="B774" s="19"/>
      <c r="C774" s="19"/>
      <c r="D774" s="20"/>
      <c r="E774" s="21"/>
      <c r="F774" s="21"/>
      <c r="G774" s="22"/>
      <c r="H774" s="22"/>
      <c r="I774" s="22"/>
      <c r="J774" s="22"/>
      <c r="K774" s="22"/>
      <c r="AU774" s="23"/>
      <c r="AV774" s="1228"/>
      <c r="AW774" s="1228"/>
      <c r="AX774" s="23"/>
    </row>
    <row r="775" spans="1:50" s="18" customFormat="1" ht="12" x14ac:dyDescent="0.4">
      <c r="A775" s="18">
        <v>751</v>
      </c>
      <c r="B775" s="19"/>
      <c r="C775" s="19"/>
      <c r="D775" s="20"/>
      <c r="E775" s="21"/>
      <c r="F775" s="21"/>
      <c r="G775" s="22"/>
      <c r="H775" s="22"/>
      <c r="I775" s="22"/>
      <c r="J775" s="22"/>
      <c r="K775" s="22"/>
      <c r="AU775" s="23"/>
      <c r="AV775" s="1228"/>
      <c r="AW775" s="1228"/>
      <c r="AX775" s="23"/>
    </row>
    <row r="776" spans="1:50" s="18" customFormat="1" ht="12" x14ac:dyDescent="0.4">
      <c r="A776" s="18">
        <v>752</v>
      </c>
      <c r="B776" s="19"/>
      <c r="C776" s="19"/>
      <c r="D776" s="20"/>
      <c r="E776" s="21"/>
      <c r="F776" s="21"/>
      <c r="G776" s="22"/>
      <c r="H776" s="22"/>
      <c r="I776" s="22"/>
      <c r="J776" s="22"/>
      <c r="K776" s="22"/>
      <c r="AU776" s="23"/>
      <c r="AV776" s="1228"/>
      <c r="AW776" s="1228"/>
      <c r="AX776" s="23"/>
    </row>
    <row r="777" spans="1:50" s="18" customFormat="1" ht="12" x14ac:dyDescent="0.4">
      <c r="A777" s="18">
        <v>753</v>
      </c>
      <c r="B777" s="19"/>
      <c r="C777" s="19"/>
      <c r="D777" s="20"/>
      <c r="E777" s="21"/>
      <c r="F777" s="21"/>
      <c r="G777" s="22"/>
      <c r="H777" s="22"/>
      <c r="I777" s="22"/>
      <c r="J777" s="22"/>
      <c r="K777" s="22"/>
      <c r="AU777" s="23"/>
      <c r="AV777" s="1228"/>
      <c r="AW777" s="1228"/>
      <c r="AX777" s="23"/>
    </row>
    <row r="778" spans="1:50" s="18" customFormat="1" ht="12" x14ac:dyDescent="0.4">
      <c r="A778" s="18">
        <v>754</v>
      </c>
      <c r="B778" s="19"/>
      <c r="C778" s="19"/>
      <c r="D778" s="20"/>
      <c r="E778" s="21"/>
      <c r="F778" s="21"/>
      <c r="G778" s="22"/>
      <c r="H778" s="22"/>
      <c r="I778" s="22"/>
      <c r="J778" s="22"/>
      <c r="K778" s="22"/>
      <c r="AU778" s="23"/>
      <c r="AV778" s="1228"/>
      <c r="AW778" s="1228"/>
      <c r="AX778" s="23"/>
    </row>
    <row r="779" spans="1:50" s="18" customFormat="1" ht="12" x14ac:dyDescent="0.4">
      <c r="A779" s="18">
        <v>755</v>
      </c>
      <c r="B779" s="19"/>
      <c r="C779" s="19"/>
      <c r="D779" s="20"/>
      <c r="E779" s="21"/>
      <c r="F779" s="21"/>
      <c r="G779" s="22"/>
      <c r="H779" s="22"/>
      <c r="I779" s="22"/>
      <c r="J779" s="22"/>
      <c r="K779" s="22"/>
      <c r="AU779" s="23"/>
      <c r="AV779" s="1228"/>
      <c r="AW779" s="1228"/>
      <c r="AX779" s="23"/>
    </row>
    <row r="780" spans="1:50" s="18" customFormat="1" ht="12" x14ac:dyDescent="0.4">
      <c r="A780" s="18">
        <v>756</v>
      </c>
      <c r="B780" s="19"/>
      <c r="C780" s="19"/>
      <c r="D780" s="20"/>
      <c r="E780" s="21"/>
      <c r="F780" s="21"/>
      <c r="G780" s="22"/>
      <c r="H780" s="22"/>
      <c r="I780" s="22"/>
      <c r="J780" s="22"/>
      <c r="K780" s="22"/>
      <c r="AU780" s="23"/>
      <c r="AV780" s="1228"/>
      <c r="AW780" s="1228"/>
      <c r="AX780" s="23"/>
    </row>
    <row r="781" spans="1:50" s="18" customFormat="1" ht="12" x14ac:dyDescent="0.4">
      <c r="A781" s="18">
        <v>757</v>
      </c>
      <c r="B781" s="19"/>
      <c r="C781" s="19"/>
      <c r="D781" s="20"/>
      <c r="E781" s="21"/>
      <c r="F781" s="21"/>
      <c r="G781" s="22"/>
      <c r="H781" s="22"/>
      <c r="I781" s="22"/>
      <c r="J781" s="22"/>
      <c r="K781" s="22"/>
      <c r="AU781" s="23"/>
      <c r="AV781" s="1228"/>
      <c r="AW781" s="1228"/>
      <c r="AX781" s="23"/>
    </row>
    <row r="782" spans="1:50" s="18" customFormat="1" ht="12" x14ac:dyDescent="0.4">
      <c r="A782" s="18">
        <v>758</v>
      </c>
      <c r="B782" s="19"/>
      <c r="C782" s="19"/>
      <c r="D782" s="20"/>
      <c r="E782" s="21"/>
      <c r="F782" s="21"/>
      <c r="G782" s="22"/>
      <c r="H782" s="22"/>
      <c r="I782" s="22"/>
      <c r="J782" s="22"/>
      <c r="K782" s="22"/>
      <c r="AU782" s="23"/>
      <c r="AV782" s="1228"/>
      <c r="AW782" s="1228"/>
      <c r="AX782" s="23"/>
    </row>
    <row r="783" spans="1:50" s="18" customFormat="1" ht="12" x14ac:dyDescent="0.4">
      <c r="A783" s="18">
        <v>759</v>
      </c>
      <c r="B783" s="19"/>
      <c r="C783" s="19"/>
      <c r="D783" s="20"/>
      <c r="E783" s="21"/>
      <c r="F783" s="21"/>
      <c r="G783" s="22"/>
      <c r="H783" s="22"/>
      <c r="I783" s="22"/>
      <c r="J783" s="22"/>
      <c r="K783" s="22"/>
      <c r="AU783" s="23"/>
      <c r="AV783" s="1228"/>
      <c r="AW783" s="1228"/>
      <c r="AX783" s="23"/>
    </row>
    <row r="784" spans="1:50" s="18" customFormat="1" ht="12" x14ac:dyDescent="0.4">
      <c r="A784" s="18">
        <v>760</v>
      </c>
      <c r="B784" s="19"/>
      <c r="C784" s="19"/>
      <c r="D784" s="20"/>
      <c r="E784" s="21"/>
      <c r="F784" s="21"/>
      <c r="G784" s="22"/>
      <c r="H784" s="22"/>
      <c r="I784" s="22"/>
      <c r="J784" s="22"/>
      <c r="K784" s="22"/>
      <c r="AU784" s="23"/>
      <c r="AV784" s="1228"/>
      <c r="AW784" s="1228"/>
      <c r="AX784" s="23"/>
    </row>
    <row r="785" spans="1:50" s="18" customFormat="1" ht="12" x14ac:dyDescent="0.4">
      <c r="A785" s="18">
        <v>761</v>
      </c>
      <c r="B785" s="19"/>
      <c r="C785" s="19"/>
      <c r="D785" s="20"/>
      <c r="E785" s="21"/>
      <c r="F785" s="21"/>
      <c r="G785" s="22"/>
      <c r="H785" s="22"/>
      <c r="I785" s="22"/>
      <c r="J785" s="22"/>
      <c r="K785" s="22"/>
      <c r="AU785" s="23"/>
      <c r="AV785" s="1228"/>
      <c r="AW785" s="1228"/>
      <c r="AX785" s="23"/>
    </row>
    <row r="786" spans="1:50" s="18" customFormat="1" ht="12" x14ac:dyDescent="0.4">
      <c r="A786" s="18">
        <v>762</v>
      </c>
      <c r="B786" s="19"/>
      <c r="C786" s="19"/>
      <c r="D786" s="20"/>
      <c r="E786" s="21"/>
      <c r="F786" s="21"/>
      <c r="G786" s="22"/>
      <c r="H786" s="22"/>
      <c r="I786" s="22"/>
      <c r="J786" s="22"/>
      <c r="K786" s="22"/>
      <c r="AU786" s="23"/>
      <c r="AV786" s="1228"/>
      <c r="AW786" s="1228"/>
      <c r="AX786" s="23"/>
    </row>
    <row r="787" spans="1:50" s="18" customFormat="1" ht="12" x14ac:dyDescent="0.4">
      <c r="A787" s="18">
        <v>763</v>
      </c>
      <c r="B787" s="19"/>
      <c r="C787" s="19"/>
      <c r="D787" s="20"/>
      <c r="E787" s="21"/>
      <c r="F787" s="21"/>
      <c r="G787" s="22"/>
      <c r="H787" s="22"/>
      <c r="I787" s="22"/>
      <c r="J787" s="22"/>
      <c r="K787" s="22"/>
      <c r="AU787" s="23"/>
      <c r="AV787" s="1228"/>
      <c r="AW787" s="1228"/>
      <c r="AX787" s="23"/>
    </row>
    <row r="788" spans="1:50" s="18" customFormat="1" ht="12" x14ac:dyDescent="0.4">
      <c r="A788" s="18">
        <v>764</v>
      </c>
      <c r="B788" s="19"/>
      <c r="C788" s="19"/>
      <c r="D788" s="20"/>
      <c r="E788" s="21"/>
      <c r="F788" s="21"/>
      <c r="G788" s="22"/>
      <c r="H788" s="22"/>
      <c r="I788" s="22"/>
      <c r="J788" s="22"/>
      <c r="K788" s="22"/>
      <c r="AU788" s="23"/>
      <c r="AV788" s="1228"/>
      <c r="AW788" s="1228"/>
      <c r="AX788" s="23"/>
    </row>
    <row r="789" spans="1:50" s="18" customFormat="1" ht="12" x14ac:dyDescent="0.4">
      <c r="A789" s="18">
        <v>765</v>
      </c>
      <c r="B789" s="19"/>
      <c r="C789" s="19"/>
      <c r="D789" s="20"/>
      <c r="E789" s="21"/>
      <c r="F789" s="21"/>
      <c r="G789" s="22"/>
      <c r="H789" s="22"/>
      <c r="I789" s="22"/>
      <c r="J789" s="22"/>
      <c r="K789" s="22"/>
      <c r="AU789" s="23"/>
      <c r="AV789" s="1228"/>
      <c r="AW789" s="1228"/>
      <c r="AX789" s="23"/>
    </row>
    <row r="790" spans="1:50" s="18" customFormat="1" ht="12" x14ac:dyDescent="0.4">
      <c r="A790" s="18">
        <v>766</v>
      </c>
      <c r="B790" s="19"/>
      <c r="C790" s="19"/>
      <c r="D790" s="20"/>
      <c r="E790" s="21"/>
      <c r="F790" s="21"/>
      <c r="G790" s="22"/>
      <c r="H790" s="22"/>
      <c r="I790" s="22"/>
      <c r="J790" s="22"/>
      <c r="K790" s="22"/>
      <c r="AU790" s="23"/>
      <c r="AV790" s="1228"/>
      <c r="AW790" s="1228"/>
      <c r="AX790" s="23"/>
    </row>
    <row r="791" spans="1:50" s="18" customFormat="1" ht="12" x14ac:dyDescent="0.4">
      <c r="A791" s="18">
        <v>767</v>
      </c>
      <c r="B791" s="19"/>
      <c r="C791" s="19"/>
      <c r="D791" s="20"/>
      <c r="E791" s="21"/>
      <c r="F791" s="21"/>
      <c r="G791" s="22"/>
      <c r="H791" s="22"/>
      <c r="I791" s="22"/>
      <c r="J791" s="22"/>
      <c r="K791" s="22"/>
      <c r="AU791" s="23"/>
      <c r="AV791" s="1228"/>
      <c r="AW791" s="1228"/>
      <c r="AX791" s="23"/>
    </row>
    <row r="792" spans="1:50" s="18" customFormat="1" ht="12" x14ac:dyDescent="0.4">
      <c r="A792" s="18">
        <v>768</v>
      </c>
      <c r="B792" s="19"/>
      <c r="C792" s="19"/>
      <c r="D792" s="20"/>
      <c r="E792" s="21"/>
      <c r="F792" s="21"/>
      <c r="G792" s="22"/>
      <c r="H792" s="22"/>
      <c r="I792" s="22"/>
      <c r="J792" s="22"/>
      <c r="K792" s="22"/>
      <c r="AU792" s="23"/>
      <c r="AV792" s="1228"/>
      <c r="AW792" s="1228"/>
      <c r="AX792" s="23"/>
    </row>
    <row r="793" spans="1:50" s="18" customFormat="1" ht="12" x14ac:dyDescent="0.4">
      <c r="A793" s="18">
        <v>769</v>
      </c>
      <c r="B793" s="19"/>
      <c r="C793" s="19"/>
      <c r="D793" s="20"/>
      <c r="E793" s="21"/>
      <c r="F793" s="21"/>
      <c r="G793" s="22"/>
      <c r="H793" s="22"/>
      <c r="I793" s="22"/>
      <c r="J793" s="22"/>
      <c r="K793" s="22"/>
      <c r="AU793" s="23"/>
      <c r="AV793" s="1228"/>
      <c r="AW793" s="1228"/>
      <c r="AX793" s="23"/>
    </row>
    <row r="794" spans="1:50" s="18" customFormat="1" ht="12" x14ac:dyDescent="0.4">
      <c r="A794" s="18">
        <v>770</v>
      </c>
      <c r="B794" s="19"/>
      <c r="C794" s="19"/>
      <c r="D794" s="20"/>
      <c r="E794" s="21"/>
      <c r="F794" s="21"/>
      <c r="G794" s="22"/>
      <c r="H794" s="22"/>
      <c r="I794" s="22"/>
      <c r="J794" s="22"/>
      <c r="K794" s="22"/>
      <c r="AU794" s="23"/>
      <c r="AV794" s="1228"/>
      <c r="AW794" s="1228"/>
      <c r="AX794" s="23"/>
    </row>
    <row r="795" spans="1:50" s="18" customFormat="1" ht="12" x14ac:dyDescent="0.4">
      <c r="A795" s="18">
        <v>771</v>
      </c>
      <c r="B795" s="19"/>
      <c r="C795" s="19"/>
      <c r="D795" s="20"/>
      <c r="E795" s="21"/>
      <c r="F795" s="21"/>
      <c r="G795" s="22"/>
      <c r="H795" s="22"/>
      <c r="I795" s="22"/>
      <c r="J795" s="22"/>
      <c r="K795" s="22"/>
      <c r="AU795" s="23"/>
      <c r="AV795" s="1228"/>
      <c r="AW795" s="1228"/>
      <c r="AX795" s="23"/>
    </row>
    <row r="796" spans="1:50" s="18" customFormat="1" ht="12" x14ac:dyDescent="0.4">
      <c r="A796" s="18">
        <v>772</v>
      </c>
      <c r="B796" s="19"/>
      <c r="C796" s="19"/>
      <c r="D796" s="20"/>
      <c r="E796" s="21"/>
      <c r="F796" s="21"/>
      <c r="G796" s="22"/>
      <c r="H796" s="22"/>
      <c r="I796" s="22"/>
      <c r="J796" s="22"/>
      <c r="K796" s="22"/>
      <c r="AU796" s="23"/>
      <c r="AV796" s="1228"/>
      <c r="AW796" s="1228"/>
      <c r="AX796" s="23"/>
    </row>
    <row r="797" spans="1:50" s="18" customFormat="1" ht="12" x14ac:dyDescent="0.4">
      <c r="A797" s="18">
        <v>773</v>
      </c>
      <c r="B797" s="19"/>
      <c r="C797" s="19"/>
      <c r="D797" s="20"/>
      <c r="E797" s="21"/>
      <c r="F797" s="21"/>
      <c r="G797" s="22"/>
      <c r="H797" s="22"/>
      <c r="I797" s="22"/>
      <c r="J797" s="22"/>
      <c r="K797" s="22"/>
      <c r="AU797" s="23"/>
      <c r="AV797" s="1228"/>
      <c r="AW797" s="1228"/>
      <c r="AX797" s="23"/>
    </row>
    <row r="798" spans="1:50" s="18" customFormat="1" ht="12" x14ac:dyDescent="0.4">
      <c r="A798" s="18">
        <v>774</v>
      </c>
      <c r="B798" s="19"/>
      <c r="C798" s="19"/>
      <c r="D798" s="20"/>
      <c r="E798" s="21"/>
      <c r="F798" s="21"/>
      <c r="G798" s="22"/>
      <c r="H798" s="22"/>
      <c r="I798" s="22"/>
      <c r="J798" s="22"/>
      <c r="K798" s="22"/>
      <c r="AU798" s="23"/>
      <c r="AV798" s="1228"/>
      <c r="AW798" s="1228"/>
      <c r="AX798" s="23"/>
    </row>
    <row r="799" spans="1:50" s="18" customFormat="1" ht="12" x14ac:dyDescent="0.4">
      <c r="A799" s="18">
        <v>775</v>
      </c>
      <c r="B799" s="19"/>
      <c r="C799" s="19"/>
      <c r="D799" s="20"/>
      <c r="E799" s="21"/>
      <c r="F799" s="21"/>
      <c r="G799" s="22"/>
      <c r="H799" s="22"/>
      <c r="I799" s="22"/>
      <c r="J799" s="22"/>
      <c r="K799" s="22"/>
      <c r="AU799" s="23"/>
      <c r="AV799" s="1228"/>
      <c r="AW799" s="1228"/>
      <c r="AX799" s="23"/>
    </row>
    <row r="800" spans="1:50" s="18" customFormat="1" ht="12" x14ac:dyDescent="0.4">
      <c r="A800" s="18">
        <v>776</v>
      </c>
      <c r="B800" s="19"/>
      <c r="C800" s="19"/>
      <c r="D800" s="20"/>
      <c r="E800" s="21"/>
      <c r="F800" s="21"/>
      <c r="G800" s="22"/>
      <c r="H800" s="22"/>
      <c r="I800" s="22"/>
      <c r="J800" s="22"/>
      <c r="K800" s="22"/>
      <c r="AU800" s="23"/>
      <c r="AV800" s="1228"/>
      <c r="AW800" s="1228"/>
      <c r="AX800" s="23"/>
    </row>
    <row r="801" spans="1:50" s="18" customFormat="1" ht="12" x14ac:dyDescent="0.4">
      <c r="A801" s="18">
        <v>777</v>
      </c>
      <c r="B801" s="19"/>
      <c r="C801" s="19"/>
      <c r="D801" s="20"/>
      <c r="E801" s="21"/>
      <c r="F801" s="21"/>
      <c r="G801" s="22"/>
      <c r="H801" s="22"/>
      <c r="I801" s="22"/>
      <c r="J801" s="22"/>
      <c r="K801" s="22"/>
      <c r="AU801" s="23"/>
      <c r="AV801" s="1228"/>
      <c r="AW801" s="1228"/>
      <c r="AX801" s="23"/>
    </row>
    <row r="802" spans="1:50" s="18" customFormat="1" ht="12" x14ac:dyDescent="0.4">
      <c r="A802" s="18">
        <v>778</v>
      </c>
      <c r="B802" s="19"/>
      <c r="C802" s="19"/>
      <c r="D802" s="20"/>
      <c r="E802" s="21"/>
      <c r="F802" s="21"/>
      <c r="G802" s="22"/>
      <c r="H802" s="22"/>
      <c r="I802" s="22"/>
      <c r="J802" s="22"/>
      <c r="K802" s="22"/>
      <c r="AU802" s="23"/>
      <c r="AV802" s="1228"/>
      <c r="AW802" s="1228"/>
      <c r="AX802" s="23"/>
    </row>
    <row r="803" spans="1:50" s="18" customFormat="1" ht="12" x14ac:dyDescent="0.4">
      <c r="A803" s="18">
        <v>779</v>
      </c>
      <c r="B803" s="19"/>
      <c r="C803" s="19"/>
      <c r="D803" s="20"/>
      <c r="E803" s="21"/>
      <c r="F803" s="21"/>
      <c r="G803" s="22"/>
      <c r="H803" s="22"/>
      <c r="I803" s="22"/>
      <c r="J803" s="22"/>
      <c r="K803" s="22"/>
      <c r="AU803" s="23"/>
      <c r="AV803" s="1228"/>
      <c r="AW803" s="1228"/>
      <c r="AX803" s="23"/>
    </row>
    <row r="804" spans="1:50" s="18" customFormat="1" ht="12" x14ac:dyDescent="0.4">
      <c r="A804" s="18">
        <v>780</v>
      </c>
      <c r="B804" s="19"/>
      <c r="C804" s="19"/>
      <c r="D804" s="20"/>
      <c r="E804" s="21"/>
      <c r="F804" s="21"/>
      <c r="G804" s="22"/>
      <c r="H804" s="22"/>
      <c r="I804" s="22"/>
      <c r="J804" s="22"/>
      <c r="K804" s="22"/>
      <c r="AU804" s="23"/>
      <c r="AV804" s="1228"/>
      <c r="AW804" s="1228"/>
      <c r="AX804" s="23"/>
    </row>
    <row r="805" spans="1:50" s="18" customFormat="1" ht="12" x14ac:dyDescent="0.4">
      <c r="A805" s="18">
        <v>781</v>
      </c>
      <c r="B805" s="19"/>
      <c r="C805" s="19"/>
      <c r="D805" s="20"/>
      <c r="E805" s="21"/>
      <c r="F805" s="21"/>
      <c r="G805" s="22"/>
      <c r="H805" s="22"/>
      <c r="I805" s="22"/>
      <c r="J805" s="22"/>
      <c r="K805" s="22"/>
      <c r="AU805" s="23"/>
      <c r="AV805" s="1228"/>
      <c r="AW805" s="1228"/>
      <c r="AX805" s="23"/>
    </row>
    <row r="806" spans="1:50" s="18" customFormat="1" ht="12" x14ac:dyDescent="0.4">
      <c r="A806" s="18">
        <v>782</v>
      </c>
      <c r="B806" s="19"/>
      <c r="C806" s="19"/>
      <c r="D806" s="20"/>
      <c r="E806" s="21"/>
      <c r="F806" s="21"/>
      <c r="G806" s="22"/>
      <c r="H806" s="22"/>
      <c r="I806" s="22"/>
      <c r="J806" s="22"/>
      <c r="K806" s="22"/>
      <c r="AU806" s="23"/>
      <c r="AV806" s="1228"/>
      <c r="AW806" s="1228"/>
      <c r="AX806" s="23"/>
    </row>
    <row r="807" spans="1:50" s="18" customFormat="1" ht="12" x14ac:dyDescent="0.4">
      <c r="A807" s="18">
        <v>783</v>
      </c>
      <c r="B807" s="19"/>
      <c r="C807" s="19"/>
      <c r="D807" s="20"/>
      <c r="E807" s="21"/>
      <c r="F807" s="21"/>
      <c r="G807" s="22"/>
      <c r="H807" s="22"/>
      <c r="I807" s="22"/>
      <c r="J807" s="22"/>
      <c r="K807" s="22"/>
      <c r="AU807" s="23"/>
      <c r="AV807" s="1228"/>
      <c r="AW807" s="1228"/>
      <c r="AX807" s="23"/>
    </row>
    <row r="808" spans="1:50" s="18" customFormat="1" ht="12" x14ac:dyDescent="0.4">
      <c r="A808" s="18">
        <v>784</v>
      </c>
      <c r="B808" s="19"/>
      <c r="C808" s="19"/>
      <c r="D808" s="20"/>
      <c r="E808" s="21"/>
      <c r="F808" s="21"/>
      <c r="G808" s="22"/>
      <c r="H808" s="22"/>
      <c r="I808" s="22"/>
      <c r="J808" s="22"/>
      <c r="K808" s="22"/>
      <c r="AU808" s="23"/>
      <c r="AV808" s="1228"/>
      <c r="AW808" s="1228"/>
      <c r="AX808" s="23"/>
    </row>
    <row r="809" spans="1:50" s="18" customFormat="1" ht="12" x14ac:dyDescent="0.4">
      <c r="A809" s="18">
        <v>785</v>
      </c>
      <c r="B809" s="19"/>
      <c r="C809" s="19"/>
      <c r="D809" s="20"/>
      <c r="E809" s="21"/>
      <c r="F809" s="21"/>
      <c r="G809" s="22"/>
      <c r="H809" s="22"/>
      <c r="I809" s="22"/>
      <c r="J809" s="22"/>
      <c r="K809" s="22"/>
      <c r="AU809" s="23"/>
      <c r="AV809" s="1228"/>
      <c r="AW809" s="1228"/>
      <c r="AX809" s="23"/>
    </row>
    <row r="810" spans="1:50" s="18" customFormat="1" ht="12" x14ac:dyDescent="0.4">
      <c r="A810" s="18">
        <v>786</v>
      </c>
      <c r="B810" s="19"/>
      <c r="C810" s="19"/>
      <c r="D810" s="20"/>
      <c r="E810" s="21"/>
      <c r="F810" s="21"/>
      <c r="G810" s="22"/>
      <c r="H810" s="22"/>
      <c r="I810" s="22"/>
      <c r="J810" s="22"/>
      <c r="K810" s="22"/>
      <c r="AU810" s="23"/>
      <c r="AV810" s="1228"/>
      <c r="AW810" s="1228"/>
      <c r="AX810" s="23"/>
    </row>
    <row r="811" spans="1:50" s="18" customFormat="1" ht="12" x14ac:dyDescent="0.4">
      <c r="A811" s="18">
        <v>787</v>
      </c>
      <c r="B811" s="19"/>
      <c r="C811" s="19"/>
      <c r="D811" s="20"/>
      <c r="E811" s="21"/>
      <c r="F811" s="21"/>
      <c r="G811" s="22"/>
      <c r="H811" s="22"/>
      <c r="I811" s="22"/>
      <c r="J811" s="22"/>
      <c r="K811" s="22"/>
      <c r="AU811" s="23"/>
      <c r="AV811" s="1228"/>
      <c r="AW811" s="1228"/>
      <c r="AX811" s="23"/>
    </row>
    <row r="812" spans="1:50" s="18" customFormat="1" ht="12" x14ac:dyDescent="0.4">
      <c r="A812" s="18">
        <v>788</v>
      </c>
      <c r="B812" s="19"/>
      <c r="C812" s="19"/>
      <c r="D812" s="20"/>
      <c r="E812" s="21"/>
      <c r="F812" s="21"/>
      <c r="G812" s="22"/>
      <c r="H812" s="22"/>
      <c r="I812" s="22"/>
      <c r="J812" s="22"/>
      <c r="K812" s="22"/>
      <c r="AU812" s="23"/>
      <c r="AV812" s="1228"/>
      <c r="AW812" s="1228"/>
      <c r="AX812" s="23"/>
    </row>
    <row r="813" spans="1:50" s="18" customFormat="1" ht="12" x14ac:dyDescent="0.4">
      <c r="A813" s="18">
        <v>789</v>
      </c>
      <c r="B813" s="19"/>
      <c r="C813" s="19"/>
      <c r="D813" s="20"/>
      <c r="E813" s="21"/>
      <c r="F813" s="21"/>
      <c r="G813" s="22"/>
      <c r="H813" s="22"/>
      <c r="I813" s="22"/>
      <c r="J813" s="22"/>
      <c r="K813" s="22"/>
      <c r="AU813" s="23"/>
      <c r="AV813" s="1228"/>
      <c r="AW813" s="1228"/>
      <c r="AX813" s="23"/>
    </row>
    <row r="814" spans="1:50" s="18" customFormat="1" ht="12" x14ac:dyDescent="0.4">
      <c r="A814" s="18">
        <v>790</v>
      </c>
      <c r="B814" s="19"/>
      <c r="C814" s="19"/>
      <c r="D814" s="20"/>
      <c r="E814" s="21"/>
      <c r="F814" s="21"/>
      <c r="G814" s="22"/>
      <c r="H814" s="22"/>
      <c r="I814" s="22"/>
      <c r="J814" s="22"/>
      <c r="K814" s="22"/>
      <c r="AU814" s="23"/>
      <c r="AV814" s="1228"/>
      <c r="AW814" s="1228"/>
      <c r="AX814" s="23"/>
    </row>
    <row r="815" spans="1:50" s="18" customFormat="1" ht="12" x14ac:dyDescent="0.4">
      <c r="A815" s="18">
        <v>791</v>
      </c>
      <c r="B815" s="19"/>
      <c r="C815" s="19"/>
      <c r="D815" s="20"/>
      <c r="E815" s="21"/>
      <c r="F815" s="21"/>
      <c r="G815" s="22"/>
      <c r="H815" s="22"/>
      <c r="I815" s="22"/>
      <c r="J815" s="22"/>
      <c r="K815" s="22"/>
      <c r="AU815" s="23"/>
      <c r="AV815" s="1228"/>
      <c r="AW815" s="1228"/>
      <c r="AX815" s="23"/>
    </row>
    <row r="816" spans="1:50" s="18" customFormat="1" ht="12" x14ac:dyDescent="0.4">
      <c r="A816" s="18">
        <v>792</v>
      </c>
      <c r="B816" s="19"/>
      <c r="C816" s="19"/>
      <c r="D816" s="20"/>
      <c r="E816" s="21"/>
      <c r="F816" s="21"/>
      <c r="G816" s="22"/>
      <c r="H816" s="22"/>
      <c r="I816" s="22"/>
      <c r="J816" s="22"/>
      <c r="K816" s="22"/>
      <c r="AU816" s="23"/>
      <c r="AV816" s="1228"/>
      <c r="AW816" s="1228"/>
      <c r="AX816" s="23"/>
    </row>
    <row r="817" spans="1:50" s="18" customFormat="1" ht="12" x14ac:dyDescent="0.4">
      <c r="A817" s="18">
        <v>793</v>
      </c>
      <c r="B817" s="19"/>
      <c r="C817" s="19"/>
      <c r="D817" s="20"/>
      <c r="E817" s="21"/>
      <c r="F817" s="21"/>
      <c r="G817" s="22"/>
      <c r="H817" s="22"/>
      <c r="I817" s="22"/>
      <c r="J817" s="22"/>
      <c r="K817" s="22"/>
      <c r="AU817" s="23"/>
      <c r="AV817" s="1228"/>
      <c r="AW817" s="1228"/>
      <c r="AX817" s="23"/>
    </row>
    <row r="818" spans="1:50" s="18" customFormat="1" ht="12" x14ac:dyDescent="0.4">
      <c r="A818" s="18">
        <v>794</v>
      </c>
      <c r="B818" s="19"/>
      <c r="C818" s="19"/>
      <c r="D818" s="20"/>
      <c r="E818" s="21"/>
      <c r="F818" s="21"/>
      <c r="G818" s="22"/>
      <c r="H818" s="22"/>
      <c r="I818" s="22"/>
      <c r="J818" s="22"/>
      <c r="K818" s="22"/>
      <c r="AU818" s="23"/>
      <c r="AV818" s="1228"/>
      <c r="AW818" s="1228"/>
      <c r="AX818" s="23"/>
    </row>
    <row r="819" spans="1:50" s="18" customFormat="1" ht="12" x14ac:dyDescent="0.4">
      <c r="A819" s="18">
        <v>795</v>
      </c>
      <c r="B819" s="19"/>
      <c r="C819" s="19"/>
      <c r="D819" s="20"/>
      <c r="E819" s="21"/>
      <c r="F819" s="21"/>
      <c r="G819" s="22"/>
      <c r="H819" s="22"/>
      <c r="I819" s="22"/>
      <c r="J819" s="22"/>
      <c r="K819" s="22"/>
      <c r="AU819" s="23"/>
      <c r="AV819" s="1228"/>
      <c r="AW819" s="1228"/>
      <c r="AX819" s="23"/>
    </row>
    <row r="820" spans="1:50" s="18" customFormat="1" ht="12" x14ac:dyDescent="0.4">
      <c r="A820" s="18">
        <v>796</v>
      </c>
      <c r="B820" s="19"/>
      <c r="C820" s="19"/>
      <c r="D820" s="20"/>
      <c r="E820" s="21"/>
      <c r="F820" s="21"/>
      <c r="G820" s="22"/>
      <c r="H820" s="22"/>
      <c r="I820" s="22"/>
      <c r="J820" s="22"/>
      <c r="K820" s="22"/>
      <c r="AU820" s="23"/>
      <c r="AV820" s="1228"/>
      <c r="AW820" s="1228"/>
      <c r="AX820" s="23"/>
    </row>
    <row r="821" spans="1:50" s="18" customFormat="1" ht="12" x14ac:dyDescent="0.4">
      <c r="A821" s="18">
        <v>797</v>
      </c>
      <c r="B821" s="19"/>
      <c r="C821" s="19"/>
      <c r="D821" s="20"/>
      <c r="E821" s="21"/>
      <c r="F821" s="21"/>
      <c r="G821" s="22"/>
      <c r="H821" s="22"/>
      <c r="I821" s="22"/>
      <c r="J821" s="22"/>
      <c r="K821" s="22"/>
      <c r="AU821" s="23"/>
      <c r="AV821" s="1228"/>
      <c r="AW821" s="1228"/>
      <c r="AX821" s="23"/>
    </row>
    <row r="822" spans="1:50" s="18" customFormat="1" ht="12" x14ac:dyDescent="0.4">
      <c r="A822" s="18">
        <v>798</v>
      </c>
      <c r="B822" s="19"/>
      <c r="C822" s="19"/>
      <c r="D822" s="20"/>
      <c r="E822" s="21"/>
      <c r="F822" s="21"/>
      <c r="G822" s="22"/>
      <c r="H822" s="22"/>
      <c r="I822" s="22"/>
      <c r="J822" s="22"/>
      <c r="K822" s="22"/>
      <c r="AU822" s="23"/>
      <c r="AV822" s="1228"/>
      <c r="AW822" s="1228"/>
      <c r="AX822" s="23"/>
    </row>
    <row r="823" spans="1:50" s="18" customFormat="1" ht="12" x14ac:dyDescent="0.4">
      <c r="A823" s="18">
        <v>799</v>
      </c>
      <c r="B823" s="19"/>
      <c r="C823" s="19"/>
      <c r="D823" s="20"/>
      <c r="E823" s="21"/>
      <c r="F823" s="21"/>
      <c r="G823" s="22"/>
      <c r="H823" s="22"/>
      <c r="I823" s="22"/>
      <c r="J823" s="22"/>
      <c r="K823" s="22"/>
      <c r="AU823" s="23"/>
      <c r="AV823" s="1228"/>
      <c r="AW823" s="1228"/>
      <c r="AX823" s="23"/>
    </row>
    <row r="824" spans="1:50" s="18" customFormat="1" ht="12" x14ac:dyDescent="0.4">
      <c r="A824" s="18">
        <v>800</v>
      </c>
      <c r="B824" s="19"/>
      <c r="C824" s="19"/>
      <c r="D824" s="20"/>
      <c r="E824" s="21"/>
      <c r="F824" s="21"/>
      <c r="G824" s="22"/>
      <c r="H824" s="22"/>
      <c r="I824" s="22"/>
      <c r="J824" s="22"/>
      <c r="K824" s="22"/>
      <c r="AU824" s="23"/>
      <c r="AV824" s="1228"/>
      <c r="AW824" s="1228"/>
      <c r="AX824" s="23"/>
    </row>
    <row r="825" spans="1:50" s="18" customFormat="1" ht="12" x14ac:dyDescent="0.4">
      <c r="A825" s="18">
        <v>801</v>
      </c>
      <c r="B825" s="19"/>
      <c r="C825" s="19"/>
      <c r="D825" s="20"/>
      <c r="E825" s="21"/>
      <c r="F825" s="21"/>
      <c r="G825" s="22"/>
      <c r="H825" s="22"/>
      <c r="I825" s="22"/>
      <c r="J825" s="22"/>
      <c r="K825" s="22"/>
      <c r="AU825" s="23"/>
      <c r="AV825" s="1228"/>
      <c r="AW825" s="1228"/>
      <c r="AX825" s="23"/>
    </row>
    <row r="826" spans="1:50" s="18" customFormat="1" ht="12" x14ac:dyDescent="0.4">
      <c r="A826" s="18">
        <v>802</v>
      </c>
      <c r="B826" s="19"/>
      <c r="C826" s="19"/>
      <c r="D826" s="20"/>
      <c r="E826" s="21"/>
      <c r="F826" s="21"/>
      <c r="G826" s="22"/>
      <c r="H826" s="22"/>
      <c r="I826" s="22"/>
      <c r="J826" s="22"/>
      <c r="K826" s="22"/>
      <c r="AU826" s="23"/>
      <c r="AV826" s="1228"/>
      <c r="AW826" s="1228"/>
      <c r="AX826" s="23"/>
    </row>
    <row r="827" spans="1:50" s="18" customFormat="1" ht="12" x14ac:dyDescent="0.4">
      <c r="A827" s="18">
        <v>803</v>
      </c>
      <c r="B827" s="19"/>
      <c r="C827" s="19"/>
      <c r="D827" s="20"/>
      <c r="E827" s="21"/>
      <c r="F827" s="21"/>
      <c r="G827" s="22"/>
      <c r="H827" s="22"/>
      <c r="I827" s="22"/>
      <c r="J827" s="22"/>
      <c r="K827" s="22"/>
      <c r="AU827" s="23"/>
      <c r="AV827" s="1228"/>
      <c r="AW827" s="1228"/>
      <c r="AX827" s="23"/>
    </row>
    <row r="828" spans="1:50" s="18" customFormat="1" ht="12" x14ac:dyDescent="0.4">
      <c r="A828" s="18">
        <v>804</v>
      </c>
      <c r="B828" s="19"/>
      <c r="C828" s="19"/>
      <c r="D828" s="20"/>
      <c r="E828" s="21"/>
      <c r="F828" s="21"/>
      <c r="G828" s="22"/>
      <c r="H828" s="22"/>
      <c r="I828" s="22"/>
      <c r="J828" s="22"/>
      <c r="K828" s="22"/>
      <c r="AU828" s="23"/>
      <c r="AV828" s="1228"/>
      <c r="AW828" s="1228"/>
      <c r="AX828" s="23"/>
    </row>
    <row r="829" spans="1:50" s="18" customFormat="1" ht="12" x14ac:dyDescent="0.4">
      <c r="A829" s="18">
        <v>805</v>
      </c>
      <c r="B829" s="19"/>
      <c r="C829" s="19"/>
      <c r="D829" s="20"/>
      <c r="E829" s="21"/>
      <c r="F829" s="21"/>
      <c r="G829" s="22"/>
      <c r="H829" s="22"/>
      <c r="I829" s="22"/>
      <c r="J829" s="22"/>
      <c r="K829" s="22"/>
      <c r="AU829" s="23"/>
      <c r="AV829" s="1228"/>
      <c r="AW829" s="1228"/>
      <c r="AX829" s="23"/>
    </row>
    <row r="830" spans="1:50" s="18" customFormat="1" ht="12" x14ac:dyDescent="0.4">
      <c r="A830" s="18">
        <v>806</v>
      </c>
      <c r="B830" s="19"/>
      <c r="C830" s="19"/>
      <c r="D830" s="20"/>
      <c r="E830" s="21"/>
      <c r="F830" s="21"/>
      <c r="G830" s="22"/>
      <c r="H830" s="22"/>
      <c r="I830" s="22"/>
      <c r="J830" s="22"/>
      <c r="K830" s="22"/>
      <c r="AU830" s="23"/>
      <c r="AV830" s="1228"/>
      <c r="AW830" s="1228"/>
      <c r="AX830" s="23"/>
    </row>
    <row r="831" spans="1:50" s="18" customFormat="1" ht="12" x14ac:dyDescent="0.4">
      <c r="A831" s="18">
        <v>807</v>
      </c>
      <c r="B831" s="19"/>
      <c r="C831" s="19"/>
      <c r="D831" s="20"/>
      <c r="E831" s="21"/>
      <c r="F831" s="21"/>
      <c r="G831" s="22"/>
      <c r="H831" s="22"/>
      <c r="I831" s="22"/>
      <c r="J831" s="22"/>
      <c r="K831" s="22"/>
      <c r="AU831" s="23"/>
      <c r="AV831" s="1228"/>
      <c r="AW831" s="1228"/>
      <c r="AX831" s="23"/>
    </row>
    <row r="832" spans="1:50" s="18" customFormat="1" ht="12" x14ac:dyDescent="0.4">
      <c r="A832" s="18">
        <v>808</v>
      </c>
      <c r="B832" s="19"/>
      <c r="C832" s="19"/>
      <c r="D832" s="20"/>
      <c r="E832" s="21"/>
      <c r="F832" s="21"/>
      <c r="G832" s="22"/>
      <c r="H832" s="22"/>
      <c r="I832" s="22"/>
      <c r="J832" s="22"/>
      <c r="K832" s="22"/>
      <c r="AU832" s="23"/>
      <c r="AV832" s="1228"/>
      <c r="AW832" s="1228"/>
      <c r="AX832" s="23"/>
    </row>
    <row r="833" spans="1:50" s="18" customFormat="1" ht="12" x14ac:dyDescent="0.4">
      <c r="A833" s="18">
        <v>809</v>
      </c>
      <c r="B833" s="19"/>
      <c r="C833" s="19"/>
      <c r="D833" s="20"/>
      <c r="E833" s="21"/>
      <c r="F833" s="21"/>
      <c r="G833" s="22"/>
      <c r="H833" s="22"/>
      <c r="I833" s="22"/>
      <c r="J833" s="22"/>
      <c r="K833" s="22"/>
      <c r="AU833" s="23"/>
      <c r="AV833" s="1228"/>
      <c r="AW833" s="1228"/>
      <c r="AX833" s="23"/>
    </row>
    <row r="834" spans="1:50" s="18" customFormat="1" ht="12" x14ac:dyDescent="0.4">
      <c r="A834" s="18">
        <v>810</v>
      </c>
      <c r="B834" s="19"/>
      <c r="C834" s="19"/>
      <c r="D834" s="20"/>
      <c r="E834" s="21"/>
      <c r="F834" s="21"/>
      <c r="G834" s="22"/>
      <c r="H834" s="22"/>
      <c r="I834" s="22"/>
      <c r="J834" s="22"/>
      <c r="K834" s="22"/>
      <c r="AU834" s="23"/>
      <c r="AV834" s="1228"/>
      <c r="AW834" s="1228"/>
      <c r="AX834" s="23"/>
    </row>
    <row r="835" spans="1:50" s="18" customFormat="1" ht="12" x14ac:dyDescent="0.4">
      <c r="A835" s="18">
        <v>811</v>
      </c>
      <c r="B835" s="19"/>
      <c r="C835" s="19"/>
      <c r="D835" s="20"/>
      <c r="E835" s="21"/>
      <c r="F835" s="21"/>
      <c r="G835" s="22"/>
      <c r="H835" s="22"/>
      <c r="I835" s="22"/>
      <c r="J835" s="22"/>
      <c r="K835" s="22"/>
      <c r="AU835" s="23"/>
      <c r="AV835" s="1228"/>
      <c r="AW835" s="1228"/>
      <c r="AX835" s="23"/>
    </row>
    <row r="836" spans="1:50" s="18" customFormat="1" ht="12" x14ac:dyDescent="0.4">
      <c r="A836" s="18">
        <v>812</v>
      </c>
      <c r="B836" s="19"/>
      <c r="C836" s="19"/>
      <c r="D836" s="20"/>
      <c r="E836" s="21"/>
      <c r="F836" s="21"/>
      <c r="G836" s="22"/>
      <c r="H836" s="22"/>
      <c r="I836" s="22"/>
      <c r="J836" s="22"/>
      <c r="K836" s="22"/>
      <c r="AU836" s="23"/>
      <c r="AV836" s="1228"/>
      <c r="AW836" s="1228"/>
      <c r="AX836" s="23"/>
    </row>
    <row r="837" spans="1:50" s="18" customFormat="1" ht="12" x14ac:dyDescent="0.4">
      <c r="A837" s="18">
        <v>813</v>
      </c>
      <c r="B837" s="19"/>
      <c r="C837" s="19"/>
      <c r="D837" s="20"/>
      <c r="E837" s="21"/>
      <c r="F837" s="21"/>
      <c r="G837" s="22"/>
      <c r="H837" s="22"/>
      <c r="I837" s="22"/>
      <c r="J837" s="22"/>
      <c r="K837" s="22"/>
      <c r="AU837" s="23"/>
      <c r="AV837" s="1228"/>
      <c r="AW837" s="1228"/>
      <c r="AX837" s="23"/>
    </row>
    <row r="838" spans="1:50" s="18" customFormat="1" ht="12" x14ac:dyDescent="0.4">
      <c r="A838" s="18">
        <v>814</v>
      </c>
      <c r="B838" s="19"/>
      <c r="C838" s="19"/>
      <c r="D838" s="20"/>
      <c r="E838" s="21"/>
      <c r="F838" s="21"/>
      <c r="G838" s="22"/>
      <c r="H838" s="22"/>
      <c r="I838" s="22"/>
      <c r="J838" s="22"/>
      <c r="K838" s="22"/>
      <c r="AU838" s="23"/>
      <c r="AV838" s="1228"/>
      <c r="AW838" s="1228"/>
      <c r="AX838" s="23"/>
    </row>
    <row r="839" spans="1:50" s="18" customFormat="1" ht="12" x14ac:dyDescent="0.4">
      <c r="A839" s="18">
        <v>815</v>
      </c>
      <c r="B839" s="19"/>
      <c r="C839" s="19"/>
      <c r="D839" s="20"/>
      <c r="E839" s="21"/>
      <c r="F839" s="21"/>
      <c r="G839" s="22"/>
      <c r="H839" s="22"/>
      <c r="I839" s="22"/>
      <c r="J839" s="22"/>
      <c r="K839" s="22"/>
      <c r="AU839" s="23"/>
      <c r="AV839" s="1228"/>
      <c r="AW839" s="1228"/>
      <c r="AX839" s="23"/>
    </row>
    <row r="840" spans="1:50" s="18" customFormat="1" ht="12" x14ac:dyDescent="0.4">
      <c r="A840" s="18">
        <v>816</v>
      </c>
      <c r="B840" s="19"/>
      <c r="C840" s="19"/>
      <c r="D840" s="20"/>
      <c r="E840" s="21"/>
      <c r="F840" s="21"/>
      <c r="G840" s="22"/>
      <c r="H840" s="22"/>
      <c r="I840" s="22"/>
      <c r="J840" s="22"/>
      <c r="K840" s="22"/>
      <c r="AU840" s="23"/>
      <c r="AV840" s="1228"/>
      <c r="AW840" s="1228"/>
      <c r="AX840" s="23"/>
    </row>
    <row r="841" spans="1:50" s="18" customFormat="1" ht="12" x14ac:dyDescent="0.4">
      <c r="A841" s="18">
        <v>817</v>
      </c>
      <c r="B841" s="19"/>
      <c r="C841" s="19"/>
      <c r="D841" s="20"/>
      <c r="E841" s="21"/>
      <c r="F841" s="21"/>
      <c r="G841" s="22"/>
      <c r="H841" s="22"/>
      <c r="I841" s="22"/>
      <c r="J841" s="22"/>
      <c r="K841" s="22"/>
      <c r="AU841" s="23"/>
      <c r="AV841" s="1228"/>
      <c r="AW841" s="1228"/>
      <c r="AX841" s="23"/>
    </row>
    <row r="842" spans="1:50" s="18" customFormat="1" ht="12" x14ac:dyDescent="0.4">
      <c r="A842" s="18">
        <v>818</v>
      </c>
      <c r="B842" s="19"/>
      <c r="C842" s="19"/>
      <c r="D842" s="20"/>
      <c r="E842" s="21"/>
      <c r="F842" s="21"/>
      <c r="G842" s="22"/>
      <c r="H842" s="22"/>
      <c r="I842" s="22"/>
      <c r="J842" s="22"/>
      <c r="K842" s="22"/>
      <c r="AU842" s="23"/>
      <c r="AV842" s="1228"/>
      <c r="AW842" s="1228"/>
      <c r="AX842" s="23"/>
    </row>
    <row r="843" spans="1:50" s="18" customFormat="1" ht="12" x14ac:dyDescent="0.4">
      <c r="A843" s="18">
        <v>819</v>
      </c>
      <c r="B843" s="19"/>
      <c r="C843" s="19"/>
      <c r="D843" s="20"/>
      <c r="E843" s="21"/>
      <c r="F843" s="21"/>
      <c r="G843" s="22"/>
      <c r="H843" s="22"/>
      <c r="I843" s="22"/>
      <c r="J843" s="22"/>
      <c r="K843" s="22"/>
      <c r="AU843" s="23"/>
      <c r="AV843" s="1228"/>
      <c r="AW843" s="1228"/>
      <c r="AX843" s="23"/>
    </row>
    <row r="844" spans="1:50" s="18" customFormat="1" ht="12" x14ac:dyDescent="0.4">
      <c r="A844" s="18">
        <v>820</v>
      </c>
      <c r="B844" s="19"/>
      <c r="C844" s="19"/>
      <c r="D844" s="20"/>
      <c r="E844" s="21"/>
      <c r="F844" s="21"/>
      <c r="G844" s="22"/>
      <c r="H844" s="22"/>
      <c r="I844" s="22"/>
      <c r="J844" s="22"/>
      <c r="K844" s="22"/>
      <c r="AU844" s="23"/>
      <c r="AV844" s="1228"/>
      <c r="AW844" s="1228"/>
      <c r="AX844" s="23"/>
    </row>
    <row r="845" spans="1:50" s="18" customFormat="1" ht="12" x14ac:dyDescent="0.4">
      <c r="A845" s="18">
        <v>821</v>
      </c>
      <c r="B845" s="19"/>
      <c r="C845" s="19"/>
      <c r="D845" s="20"/>
      <c r="E845" s="21"/>
      <c r="F845" s="21"/>
      <c r="G845" s="22"/>
      <c r="H845" s="22"/>
      <c r="I845" s="22"/>
      <c r="J845" s="22"/>
      <c r="K845" s="22"/>
      <c r="AU845" s="23"/>
      <c r="AV845" s="1228"/>
      <c r="AW845" s="1228"/>
      <c r="AX845" s="23"/>
    </row>
    <row r="846" spans="1:50" s="18" customFormat="1" ht="12" x14ac:dyDescent="0.4">
      <c r="A846" s="18">
        <v>822</v>
      </c>
      <c r="B846" s="19"/>
      <c r="C846" s="19"/>
      <c r="D846" s="20"/>
      <c r="E846" s="21"/>
      <c r="F846" s="21"/>
      <c r="G846" s="22"/>
      <c r="H846" s="22"/>
      <c r="I846" s="22"/>
      <c r="J846" s="22"/>
      <c r="K846" s="22"/>
      <c r="AU846" s="23"/>
      <c r="AV846" s="1228"/>
      <c r="AW846" s="1228"/>
      <c r="AX846" s="23"/>
    </row>
    <row r="847" spans="1:50" s="18" customFormat="1" ht="12" x14ac:dyDescent="0.4">
      <c r="A847" s="18">
        <v>823</v>
      </c>
      <c r="B847" s="19"/>
      <c r="C847" s="19"/>
      <c r="D847" s="20"/>
      <c r="E847" s="21"/>
      <c r="F847" s="21"/>
      <c r="G847" s="22"/>
      <c r="H847" s="22"/>
      <c r="I847" s="22"/>
      <c r="J847" s="22"/>
      <c r="K847" s="22"/>
      <c r="AU847" s="23"/>
      <c r="AV847" s="1228"/>
      <c r="AW847" s="1228"/>
      <c r="AX847" s="23"/>
    </row>
    <row r="848" spans="1:50" s="18" customFormat="1" ht="12" x14ac:dyDescent="0.4">
      <c r="A848" s="18">
        <v>824</v>
      </c>
      <c r="B848" s="19"/>
      <c r="C848" s="19"/>
      <c r="D848" s="20"/>
      <c r="E848" s="21"/>
      <c r="F848" s="21"/>
      <c r="G848" s="22"/>
      <c r="H848" s="22"/>
      <c r="I848" s="22"/>
      <c r="J848" s="22"/>
      <c r="K848" s="22"/>
      <c r="AU848" s="23"/>
      <c r="AV848" s="1228"/>
      <c r="AW848" s="1228"/>
      <c r="AX848" s="23"/>
    </row>
    <row r="849" spans="1:50" s="18" customFormat="1" ht="12" x14ac:dyDescent="0.4">
      <c r="A849" s="18">
        <v>825</v>
      </c>
      <c r="B849" s="19"/>
      <c r="C849" s="19"/>
      <c r="D849" s="20"/>
      <c r="E849" s="21"/>
      <c r="F849" s="21"/>
      <c r="G849" s="22"/>
      <c r="H849" s="22"/>
      <c r="I849" s="22"/>
      <c r="J849" s="22"/>
      <c r="K849" s="22"/>
      <c r="AU849" s="23"/>
      <c r="AV849" s="1228"/>
      <c r="AW849" s="1228"/>
      <c r="AX849" s="23"/>
    </row>
    <row r="850" spans="1:50" s="18" customFormat="1" ht="12" x14ac:dyDescent="0.4">
      <c r="A850" s="18">
        <v>826</v>
      </c>
      <c r="B850" s="19"/>
      <c r="C850" s="19"/>
      <c r="D850" s="20"/>
      <c r="E850" s="21"/>
      <c r="F850" s="21"/>
      <c r="G850" s="22"/>
      <c r="H850" s="22"/>
      <c r="I850" s="22"/>
      <c r="J850" s="22"/>
      <c r="K850" s="22"/>
      <c r="AU850" s="23"/>
      <c r="AV850" s="1228"/>
      <c r="AW850" s="1228"/>
      <c r="AX850" s="23"/>
    </row>
    <row r="851" spans="1:50" s="18" customFormat="1" ht="12" x14ac:dyDescent="0.4">
      <c r="A851" s="18">
        <v>827</v>
      </c>
      <c r="B851" s="19"/>
      <c r="C851" s="19"/>
      <c r="D851" s="20"/>
      <c r="E851" s="21"/>
      <c r="F851" s="21"/>
      <c r="G851" s="22"/>
      <c r="H851" s="22"/>
      <c r="I851" s="22"/>
      <c r="J851" s="22"/>
      <c r="K851" s="22"/>
      <c r="AU851" s="23"/>
      <c r="AV851" s="1228"/>
      <c r="AW851" s="1228"/>
      <c r="AX851" s="23"/>
    </row>
    <row r="852" spans="1:50" s="18" customFormat="1" ht="12" x14ac:dyDescent="0.4">
      <c r="A852" s="18">
        <v>828</v>
      </c>
      <c r="B852" s="19"/>
      <c r="C852" s="19"/>
      <c r="D852" s="20"/>
      <c r="E852" s="21"/>
      <c r="F852" s="21"/>
      <c r="G852" s="22"/>
      <c r="H852" s="22"/>
      <c r="I852" s="22"/>
      <c r="J852" s="22"/>
      <c r="K852" s="22"/>
      <c r="AU852" s="23"/>
      <c r="AV852" s="1228"/>
      <c r="AW852" s="1228"/>
      <c r="AX852" s="23"/>
    </row>
    <row r="853" spans="1:50" s="18" customFormat="1" ht="12" x14ac:dyDescent="0.4">
      <c r="A853" s="18">
        <v>829</v>
      </c>
      <c r="B853" s="19"/>
      <c r="C853" s="19"/>
      <c r="D853" s="20"/>
      <c r="E853" s="21"/>
      <c r="F853" s="21"/>
      <c r="G853" s="22"/>
      <c r="H853" s="22"/>
      <c r="I853" s="22"/>
      <c r="J853" s="22"/>
      <c r="K853" s="22"/>
      <c r="AU853" s="23"/>
      <c r="AV853" s="1228"/>
      <c r="AW853" s="1228"/>
      <c r="AX853" s="23"/>
    </row>
    <row r="854" spans="1:50" s="18" customFormat="1" ht="12" x14ac:dyDescent="0.4">
      <c r="A854" s="18">
        <v>830</v>
      </c>
      <c r="B854" s="19"/>
      <c r="C854" s="19"/>
      <c r="D854" s="20"/>
      <c r="E854" s="21"/>
      <c r="F854" s="21"/>
      <c r="G854" s="22"/>
      <c r="H854" s="22"/>
      <c r="I854" s="22"/>
      <c r="J854" s="22"/>
      <c r="K854" s="22"/>
      <c r="AU854" s="23"/>
      <c r="AV854" s="1228"/>
      <c r="AW854" s="1228"/>
      <c r="AX854" s="23"/>
    </row>
    <row r="855" spans="1:50" s="18" customFormat="1" ht="12" x14ac:dyDescent="0.4">
      <c r="A855" s="18">
        <v>831</v>
      </c>
      <c r="B855" s="19"/>
      <c r="C855" s="19"/>
      <c r="D855" s="20"/>
      <c r="E855" s="21"/>
      <c r="F855" s="21"/>
      <c r="G855" s="22"/>
      <c r="H855" s="22"/>
      <c r="I855" s="22"/>
      <c r="J855" s="22"/>
      <c r="K855" s="22"/>
      <c r="AU855" s="23"/>
      <c r="AV855" s="1228"/>
      <c r="AW855" s="1228"/>
      <c r="AX855" s="23"/>
    </row>
    <row r="856" spans="1:50" s="18" customFormat="1" ht="12" x14ac:dyDescent="0.4">
      <c r="A856" s="18">
        <v>832</v>
      </c>
      <c r="B856" s="19"/>
      <c r="C856" s="19"/>
      <c r="D856" s="20"/>
      <c r="E856" s="21"/>
      <c r="F856" s="21"/>
      <c r="G856" s="22"/>
      <c r="H856" s="22"/>
      <c r="I856" s="22"/>
      <c r="J856" s="22"/>
      <c r="K856" s="22"/>
      <c r="AU856" s="23"/>
      <c r="AV856" s="1228"/>
      <c r="AW856" s="1228"/>
      <c r="AX856" s="23"/>
    </row>
    <row r="857" spans="1:50" s="18" customFormat="1" ht="12" x14ac:dyDescent="0.4">
      <c r="A857" s="18">
        <v>833</v>
      </c>
      <c r="B857" s="19"/>
      <c r="C857" s="19"/>
      <c r="D857" s="20"/>
      <c r="E857" s="21"/>
      <c r="F857" s="21"/>
      <c r="G857" s="22"/>
      <c r="H857" s="22"/>
      <c r="I857" s="22"/>
      <c r="J857" s="22"/>
      <c r="K857" s="22"/>
      <c r="AU857" s="23"/>
      <c r="AV857" s="1228"/>
      <c r="AW857" s="1228"/>
      <c r="AX857" s="23"/>
    </row>
    <row r="858" spans="1:50" s="18" customFormat="1" ht="12" x14ac:dyDescent="0.4">
      <c r="A858" s="18">
        <v>834</v>
      </c>
      <c r="B858" s="19"/>
      <c r="C858" s="19"/>
      <c r="D858" s="20"/>
      <c r="E858" s="21"/>
      <c r="F858" s="21"/>
      <c r="G858" s="22"/>
      <c r="H858" s="22"/>
      <c r="I858" s="22"/>
      <c r="J858" s="22"/>
      <c r="K858" s="22"/>
      <c r="AU858" s="23"/>
      <c r="AV858" s="1228"/>
      <c r="AW858" s="1228"/>
      <c r="AX858" s="23"/>
    </row>
    <row r="859" spans="1:50" s="18" customFormat="1" ht="12" x14ac:dyDescent="0.4">
      <c r="A859" s="18">
        <v>835</v>
      </c>
      <c r="B859" s="19"/>
      <c r="C859" s="19"/>
      <c r="D859" s="20"/>
      <c r="E859" s="21"/>
      <c r="F859" s="21"/>
      <c r="G859" s="22"/>
      <c r="H859" s="22"/>
      <c r="I859" s="22"/>
      <c r="J859" s="22"/>
      <c r="K859" s="22"/>
      <c r="AU859" s="23"/>
      <c r="AV859" s="1228"/>
      <c r="AW859" s="1228"/>
      <c r="AX859" s="23"/>
    </row>
    <row r="860" spans="1:50" s="18" customFormat="1" ht="12" x14ac:dyDescent="0.4">
      <c r="A860" s="18">
        <v>836</v>
      </c>
      <c r="B860" s="19"/>
      <c r="C860" s="19"/>
      <c r="D860" s="20"/>
      <c r="E860" s="21"/>
      <c r="F860" s="21"/>
      <c r="G860" s="22"/>
      <c r="H860" s="22"/>
      <c r="I860" s="22"/>
      <c r="J860" s="22"/>
      <c r="K860" s="22"/>
      <c r="AU860" s="23"/>
      <c r="AV860" s="1228"/>
      <c r="AW860" s="1228"/>
      <c r="AX860" s="23"/>
    </row>
    <row r="861" spans="1:50" s="18" customFormat="1" ht="12" x14ac:dyDescent="0.4">
      <c r="A861" s="18">
        <v>837</v>
      </c>
      <c r="B861" s="19"/>
      <c r="C861" s="19"/>
      <c r="D861" s="20"/>
      <c r="E861" s="21"/>
      <c r="F861" s="21"/>
      <c r="G861" s="22"/>
      <c r="H861" s="22"/>
      <c r="I861" s="22"/>
      <c r="J861" s="22"/>
      <c r="K861" s="22"/>
      <c r="AU861" s="23"/>
      <c r="AV861" s="1228"/>
      <c r="AW861" s="1228"/>
      <c r="AX861" s="23"/>
    </row>
    <row r="862" spans="1:50" s="18" customFormat="1" ht="12" x14ac:dyDescent="0.4">
      <c r="A862" s="18">
        <v>838</v>
      </c>
      <c r="B862" s="19"/>
      <c r="C862" s="19"/>
      <c r="D862" s="20"/>
      <c r="E862" s="21"/>
      <c r="F862" s="21"/>
      <c r="G862" s="22"/>
      <c r="H862" s="22"/>
      <c r="I862" s="22"/>
      <c r="J862" s="22"/>
      <c r="K862" s="22"/>
      <c r="AU862" s="23"/>
      <c r="AV862" s="1228"/>
      <c r="AW862" s="1228"/>
      <c r="AX862" s="23"/>
    </row>
    <row r="863" spans="1:50" s="18" customFormat="1" ht="12" x14ac:dyDescent="0.4">
      <c r="A863" s="18">
        <v>839</v>
      </c>
      <c r="B863" s="19"/>
      <c r="C863" s="19"/>
      <c r="D863" s="20"/>
      <c r="E863" s="21"/>
      <c r="F863" s="21"/>
      <c r="G863" s="22"/>
      <c r="H863" s="22"/>
      <c r="I863" s="22"/>
      <c r="J863" s="22"/>
      <c r="K863" s="22"/>
      <c r="AU863" s="23"/>
      <c r="AV863" s="1228"/>
      <c r="AW863" s="1228"/>
      <c r="AX863" s="23"/>
    </row>
    <row r="864" spans="1:50" s="18" customFormat="1" ht="12" x14ac:dyDescent="0.4">
      <c r="A864" s="18">
        <v>840</v>
      </c>
      <c r="B864" s="19"/>
      <c r="C864" s="19"/>
      <c r="D864" s="20"/>
      <c r="E864" s="21"/>
      <c r="F864" s="21"/>
      <c r="G864" s="22"/>
      <c r="H864" s="22"/>
      <c r="I864" s="22"/>
      <c r="J864" s="22"/>
      <c r="K864" s="22"/>
      <c r="AU864" s="23"/>
      <c r="AV864" s="1228"/>
      <c r="AW864" s="1228"/>
      <c r="AX864" s="23"/>
    </row>
    <row r="865" spans="1:50" s="18" customFormat="1" ht="12" x14ac:dyDescent="0.4">
      <c r="A865" s="18">
        <v>841</v>
      </c>
      <c r="B865" s="19"/>
      <c r="C865" s="19"/>
      <c r="D865" s="20"/>
      <c r="E865" s="21"/>
      <c r="F865" s="21"/>
      <c r="G865" s="22"/>
      <c r="H865" s="22"/>
      <c r="I865" s="22"/>
      <c r="J865" s="22"/>
      <c r="K865" s="22"/>
      <c r="AU865" s="23"/>
      <c r="AV865" s="1228"/>
      <c r="AW865" s="1228"/>
      <c r="AX865" s="23"/>
    </row>
    <row r="866" spans="1:50" s="18" customFormat="1" ht="12" x14ac:dyDescent="0.4">
      <c r="A866" s="18">
        <v>842</v>
      </c>
      <c r="B866" s="19"/>
      <c r="C866" s="19"/>
      <c r="D866" s="20"/>
      <c r="E866" s="21"/>
      <c r="F866" s="21"/>
      <c r="G866" s="22"/>
      <c r="H866" s="22"/>
      <c r="I866" s="22"/>
      <c r="J866" s="22"/>
      <c r="K866" s="22"/>
      <c r="AU866" s="23"/>
      <c r="AV866" s="1228"/>
      <c r="AW866" s="1228"/>
      <c r="AX866" s="23"/>
    </row>
    <row r="867" spans="1:50" s="18" customFormat="1" ht="12" x14ac:dyDescent="0.4">
      <c r="A867" s="18">
        <v>843</v>
      </c>
      <c r="B867" s="19"/>
      <c r="C867" s="19"/>
      <c r="D867" s="20"/>
      <c r="E867" s="21"/>
      <c r="F867" s="21"/>
      <c r="G867" s="22"/>
      <c r="H867" s="22"/>
      <c r="I867" s="22"/>
      <c r="J867" s="22"/>
      <c r="K867" s="22"/>
      <c r="AU867" s="23"/>
      <c r="AV867" s="1228"/>
      <c r="AW867" s="1228"/>
      <c r="AX867" s="23"/>
    </row>
    <row r="868" spans="1:50" s="18" customFormat="1" ht="12" x14ac:dyDescent="0.4">
      <c r="A868" s="18">
        <v>844</v>
      </c>
      <c r="B868" s="19"/>
      <c r="C868" s="19"/>
      <c r="D868" s="20"/>
      <c r="E868" s="21"/>
      <c r="F868" s="21"/>
      <c r="G868" s="22"/>
      <c r="H868" s="22"/>
      <c r="I868" s="22"/>
      <c r="J868" s="22"/>
      <c r="K868" s="22"/>
      <c r="AU868" s="23"/>
      <c r="AV868" s="1228"/>
      <c r="AW868" s="1228"/>
      <c r="AX868" s="23"/>
    </row>
    <row r="869" spans="1:50" s="18" customFormat="1" ht="12" x14ac:dyDescent="0.4">
      <c r="A869" s="18">
        <v>845</v>
      </c>
      <c r="B869" s="19"/>
      <c r="C869" s="19"/>
      <c r="D869" s="20"/>
      <c r="E869" s="21"/>
      <c r="F869" s="21"/>
      <c r="G869" s="22"/>
      <c r="H869" s="22"/>
      <c r="I869" s="22"/>
      <c r="J869" s="22"/>
      <c r="K869" s="22"/>
      <c r="AU869" s="23"/>
      <c r="AV869" s="1228"/>
      <c r="AW869" s="1228"/>
      <c r="AX869" s="23"/>
    </row>
    <row r="870" spans="1:50" s="18" customFormat="1" ht="12" x14ac:dyDescent="0.4">
      <c r="A870" s="18">
        <v>846</v>
      </c>
      <c r="B870" s="19"/>
      <c r="C870" s="19"/>
      <c r="D870" s="20"/>
      <c r="E870" s="21"/>
      <c r="F870" s="21"/>
      <c r="G870" s="22"/>
      <c r="H870" s="22"/>
      <c r="I870" s="22"/>
      <c r="J870" s="22"/>
      <c r="K870" s="22"/>
      <c r="AU870" s="23"/>
      <c r="AV870" s="1228"/>
      <c r="AW870" s="1228"/>
      <c r="AX870" s="23"/>
    </row>
    <row r="871" spans="1:50" s="18" customFormat="1" ht="12" x14ac:dyDescent="0.4">
      <c r="A871" s="18">
        <v>847</v>
      </c>
      <c r="B871" s="19"/>
      <c r="C871" s="19"/>
      <c r="D871" s="20"/>
      <c r="E871" s="21"/>
      <c r="F871" s="21"/>
      <c r="G871" s="22"/>
      <c r="H871" s="22"/>
      <c r="I871" s="22"/>
      <c r="J871" s="22"/>
      <c r="K871" s="22"/>
      <c r="AU871" s="23"/>
      <c r="AV871" s="1228"/>
      <c r="AW871" s="1228"/>
      <c r="AX871" s="23"/>
    </row>
    <row r="872" spans="1:50" s="18" customFormat="1" ht="12" x14ac:dyDescent="0.4">
      <c r="A872" s="18">
        <v>848</v>
      </c>
      <c r="B872" s="19"/>
      <c r="C872" s="19"/>
      <c r="D872" s="20"/>
      <c r="E872" s="21"/>
      <c r="F872" s="21"/>
      <c r="G872" s="22"/>
      <c r="H872" s="22"/>
      <c r="I872" s="22"/>
      <c r="J872" s="22"/>
      <c r="K872" s="22"/>
      <c r="AU872" s="23"/>
      <c r="AV872" s="1228"/>
      <c r="AW872" s="1228"/>
      <c r="AX872" s="23"/>
    </row>
    <row r="873" spans="1:50" s="18" customFormat="1" ht="12" x14ac:dyDescent="0.4">
      <c r="A873" s="18">
        <v>849</v>
      </c>
      <c r="B873" s="19"/>
      <c r="C873" s="19"/>
      <c r="D873" s="20"/>
      <c r="E873" s="21"/>
      <c r="F873" s="21"/>
      <c r="G873" s="22"/>
      <c r="H873" s="22"/>
      <c r="I873" s="22"/>
      <c r="J873" s="22"/>
      <c r="K873" s="22"/>
      <c r="AU873" s="23"/>
      <c r="AV873" s="1228"/>
      <c r="AW873" s="1228"/>
      <c r="AX873" s="23"/>
    </row>
    <row r="874" spans="1:50" s="18" customFormat="1" ht="12" x14ac:dyDescent="0.4">
      <c r="A874" s="18">
        <v>850</v>
      </c>
      <c r="B874" s="19"/>
      <c r="C874" s="19"/>
      <c r="D874" s="20"/>
      <c r="E874" s="21"/>
      <c r="F874" s="21"/>
      <c r="G874" s="22"/>
      <c r="H874" s="22"/>
      <c r="I874" s="22"/>
      <c r="J874" s="22"/>
      <c r="K874" s="22"/>
      <c r="AU874" s="23"/>
      <c r="AV874" s="1228"/>
      <c r="AW874" s="1228"/>
      <c r="AX874" s="23"/>
    </row>
    <row r="875" spans="1:50" s="18" customFormat="1" ht="12" x14ac:dyDescent="0.4">
      <c r="A875" s="18">
        <v>851</v>
      </c>
      <c r="B875" s="19"/>
      <c r="C875" s="19"/>
      <c r="D875" s="20"/>
      <c r="E875" s="21"/>
      <c r="F875" s="21"/>
      <c r="G875" s="22"/>
      <c r="H875" s="22"/>
      <c r="I875" s="22"/>
      <c r="J875" s="22"/>
      <c r="K875" s="22"/>
      <c r="AU875" s="23"/>
      <c r="AV875" s="1228"/>
      <c r="AW875" s="1228"/>
      <c r="AX875" s="23"/>
    </row>
    <row r="876" spans="1:50" s="18" customFormat="1" ht="12" x14ac:dyDescent="0.4">
      <c r="A876" s="18">
        <v>852</v>
      </c>
      <c r="B876" s="19"/>
      <c r="C876" s="19"/>
      <c r="D876" s="20"/>
      <c r="E876" s="21"/>
      <c r="F876" s="21"/>
      <c r="G876" s="22"/>
      <c r="H876" s="22"/>
      <c r="I876" s="22"/>
      <c r="J876" s="22"/>
      <c r="K876" s="22"/>
      <c r="AU876" s="23"/>
      <c r="AV876" s="1228"/>
      <c r="AW876" s="1228"/>
      <c r="AX876" s="23"/>
    </row>
    <row r="877" spans="1:50" s="18" customFormat="1" ht="12" x14ac:dyDescent="0.4">
      <c r="A877" s="18">
        <v>853</v>
      </c>
      <c r="B877" s="19"/>
      <c r="C877" s="19"/>
      <c r="D877" s="20"/>
      <c r="E877" s="21"/>
      <c r="F877" s="21"/>
      <c r="G877" s="22"/>
      <c r="H877" s="22"/>
      <c r="I877" s="22"/>
      <c r="J877" s="22"/>
      <c r="K877" s="22"/>
      <c r="AU877" s="23"/>
      <c r="AV877" s="1228"/>
      <c r="AW877" s="1228"/>
      <c r="AX877" s="23"/>
    </row>
    <row r="878" spans="1:50" s="18" customFormat="1" ht="12" x14ac:dyDescent="0.4">
      <c r="A878" s="18">
        <v>854</v>
      </c>
      <c r="B878" s="19"/>
      <c r="C878" s="19"/>
      <c r="D878" s="20"/>
      <c r="E878" s="21"/>
      <c r="F878" s="21"/>
      <c r="G878" s="22"/>
      <c r="H878" s="22"/>
      <c r="I878" s="22"/>
      <c r="J878" s="22"/>
      <c r="K878" s="22"/>
      <c r="AU878" s="23"/>
      <c r="AV878" s="1228"/>
      <c r="AW878" s="1228"/>
      <c r="AX878" s="23"/>
    </row>
    <row r="879" spans="1:50" s="18" customFormat="1" ht="12" x14ac:dyDescent="0.4">
      <c r="A879" s="18">
        <v>855</v>
      </c>
      <c r="B879" s="19"/>
      <c r="C879" s="19"/>
      <c r="D879" s="20"/>
      <c r="E879" s="21"/>
      <c r="F879" s="21"/>
      <c r="G879" s="22"/>
      <c r="H879" s="22"/>
      <c r="I879" s="22"/>
      <c r="J879" s="22"/>
      <c r="K879" s="22"/>
      <c r="AU879" s="23"/>
      <c r="AV879" s="1228"/>
      <c r="AW879" s="1228"/>
      <c r="AX879" s="23"/>
    </row>
    <row r="880" spans="1:50" s="18" customFormat="1" ht="12" x14ac:dyDescent="0.4">
      <c r="A880" s="18">
        <v>856</v>
      </c>
      <c r="B880" s="19"/>
      <c r="C880" s="19"/>
      <c r="D880" s="20"/>
      <c r="E880" s="21"/>
      <c r="F880" s="21"/>
      <c r="G880" s="22"/>
      <c r="H880" s="22"/>
      <c r="I880" s="22"/>
      <c r="J880" s="22"/>
      <c r="K880" s="22"/>
      <c r="AU880" s="23"/>
      <c r="AV880" s="1228"/>
      <c r="AW880" s="1228"/>
      <c r="AX880" s="23"/>
    </row>
    <row r="881" spans="1:50" s="18" customFormat="1" ht="12" x14ac:dyDescent="0.4">
      <c r="A881" s="18">
        <v>857</v>
      </c>
      <c r="B881" s="19"/>
      <c r="C881" s="19"/>
      <c r="D881" s="20"/>
      <c r="E881" s="21"/>
      <c r="F881" s="21"/>
      <c r="G881" s="22"/>
      <c r="H881" s="22"/>
      <c r="I881" s="22"/>
      <c r="J881" s="22"/>
      <c r="K881" s="22"/>
      <c r="AU881" s="23"/>
      <c r="AV881" s="1228"/>
      <c r="AW881" s="1228"/>
      <c r="AX881" s="23"/>
    </row>
    <row r="882" spans="1:50" s="18" customFormat="1" ht="12" x14ac:dyDescent="0.4">
      <c r="A882" s="18">
        <v>858</v>
      </c>
      <c r="B882" s="19"/>
      <c r="C882" s="19"/>
      <c r="D882" s="20"/>
      <c r="E882" s="21"/>
      <c r="F882" s="21"/>
      <c r="G882" s="22"/>
      <c r="H882" s="22"/>
      <c r="I882" s="22"/>
      <c r="J882" s="22"/>
      <c r="K882" s="22"/>
      <c r="AU882" s="23"/>
      <c r="AV882" s="1228"/>
      <c r="AW882" s="1228"/>
      <c r="AX882" s="23"/>
    </row>
    <row r="883" spans="1:50" s="18" customFormat="1" ht="12" x14ac:dyDescent="0.4">
      <c r="A883" s="18">
        <v>859</v>
      </c>
      <c r="B883" s="19"/>
      <c r="C883" s="19"/>
      <c r="D883" s="20"/>
      <c r="E883" s="21"/>
      <c r="F883" s="21"/>
      <c r="G883" s="22"/>
      <c r="H883" s="22"/>
      <c r="I883" s="22"/>
      <c r="J883" s="22"/>
      <c r="K883" s="22"/>
      <c r="AU883" s="23"/>
      <c r="AV883" s="1228"/>
      <c r="AW883" s="1228"/>
      <c r="AX883" s="23"/>
    </row>
    <row r="884" spans="1:50" s="18" customFormat="1" ht="12" x14ac:dyDescent="0.4">
      <c r="A884" s="18">
        <v>860</v>
      </c>
      <c r="B884" s="19"/>
      <c r="C884" s="19"/>
      <c r="D884" s="20"/>
      <c r="E884" s="21"/>
      <c r="F884" s="21"/>
      <c r="G884" s="22"/>
      <c r="H884" s="22"/>
      <c r="I884" s="22"/>
      <c r="J884" s="22"/>
      <c r="K884" s="22"/>
      <c r="AU884" s="23"/>
      <c r="AV884" s="1228"/>
      <c r="AW884" s="1228"/>
      <c r="AX884" s="23"/>
    </row>
    <row r="885" spans="1:50" s="18" customFormat="1" ht="12" x14ac:dyDescent="0.4">
      <c r="A885" s="18">
        <v>861</v>
      </c>
      <c r="B885" s="19"/>
      <c r="C885" s="19"/>
      <c r="D885" s="20"/>
      <c r="E885" s="21"/>
      <c r="F885" s="21"/>
      <c r="G885" s="22"/>
      <c r="H885" s="22"/>
      <c r="I885" s="22"/>
      <c r="J885" s="22"/>
      <c r="K885" s="22"/>
      <c r="AU885" s="23"/>
      <c r="AV885" s="1228"/>
      <c r="AW885" s="1228"/>
      <c r="AX885" s="23"/>
    </row>
    <row r="886" spans="1:50" s="18" customFormat="1" ht="12" x14ac:dyDescent="0.4">
      <c r="A886" s="18">
        <v>862</v>
      </c>
      <c r="B886" s="19"/>
      <c r="C886" s="19"/>
      <c r="D886" s="20"/>
      <c r="E886" s="21"/>
      <c r="F886" s="21"/>
      <c r="G886" s="22"/>
      <c r="H886" s="22"/>
      <c r="I886" s="22"/>
      <c r="J886" s="22"/>
      <c r="K886" s="22"/>
      <c r="AU886" s="23"/>
      <c r="AV886" s="1228"/>
      <c r="AW886" s="1228"/>
      <c r="AX886" s="23"/>
    </row>
    <row r="887" spans="1:50" s="18" customFormat="1" ht="12" x14ac:dyDescent="0.4">
      <c r="A887" s="18">
        <v>863</v>
      </c>
      <c r="B887" s="19"/>
      <c r="C887" s="19"/>
      <c r="D887" s="20"/>
      <c r="E887" s="21"/>
      <c r="F887" s="21"/>
      <c r="G887" s="22"/>
      <c r="H887" s="22"/>
      <c r="I887" s="22"/>
      <c r="J887" s="22"/>
      <c r="K887" s="22"/>
      <c r="AU887" s="23"/>
      <c r="AV887" s="1228"/>
      <c r="AW887" s="1228"/>
      <c r="AX887" s="23"/>
    </row>
    <row r="888" spans="1:50" s="18" customFormat="1" ht="12" x14ac:dyDescent="0.4">
      <c r="A888" s="18">
        <v>864</v>
      </c>
      <c r="B888" s="19"/>
      <c r="C888" s="19"/>
      <c r="D888" s="20"/>
      <c r="E888" s="21"/>
      <c r="F888" s="21"/>
      <c r="G888" s="22"/>
      <c r="H888" s="22"/>
      <c r="I888" s="22"/>
      <c r="J888" s="22"/>
      <c r="K888" s="22"/>
      <c r="AU888" s="23"/>
      <c r="AV888" s="1228"/>
      <c r="AW888" s="1228"/>
      <c r="AX888" s="23"/>
    </row>
    <row r="889" spans="1:50" s="18" customFormat="1" ht="12" x14ac:dyDescent="0.4">
      <c r="A889" s="18">
        <v>865</v>
      </c>
      <c r="B889" s="19"/>
      <c r="C889" s="19"/>
      <c r="D889" s="20"/>
      <c r="E889" s="21"/>
      <c r="F889" s="21"/>
      <c r="G889" s="22"/>
      <c r="H889" s="22"/>
      <c r="I889" s="22"/>
      <c r="J889" s="22"/>
      <c r="K889" s="22"/>
      <c r="AU889" s="23"/>
      <c r="AV889" s="1228"/>
      <c r="AW889" s="1228"/>
      <c r="AX889" s="23"/>
    </row>
    <row r="890" spans="1:50" s="18" customFormat="1" ht="12" x14ac:dyDescent="0.4">
      <c r="A890" s="18">
        <v>866</v>
      </c>
      <c r="B890" s="19"/>
      <c r="C890" s="19"/>
      <c r="D890" s="20"/>
      <c r="E890" s="21"/>
      <c r="F890" s="21"/>
      <c r="G890" s="22"/>
      <c r="H890" s="22"/>
      <c r="I890" s="22"/>
      <c r="J890" s="22"/>
      <c r="K890" s="22"/>
      <c r="AU890" s="23"/>
      <c r="AV890" s="1228"/>
      <c r="AW890" s="1228"/>
      <c r="AX890" s="23"/>
    </row>
    <row r="891" spans="1:50" s="18" customFormat="1" ht="12" x14ac:dyDescent="0.4">
      <c r="A891" s="18">
        <v>867</v>
      </c>
      <c r="B891" s="19"/>
      <c r="C891" s="19"/>
      <c r="D891" s="20"/>
      <c r="E891" s="21"/>
      <c r="F891" s="21"/>
      <c r="G891" s="22"/>
      <c r="H891" s="22"/>
      <c r="I891" s="22"/>
      <c r="J891" s="22"/>
      <c r="K891" s="22"/>
      <c r="AU891" s="23"/>
      <c r="AV891" s="1228"/>
      <c r="AW891" s="1228"/>
      <c r="AX891" s="23"/>
    </row>
    <row r="892" spans="1:50" s="18" customFormat="1" ht="12" x14ac:dyDescent="0.4">
      <c r="A892" s="18">
        <v>868</v>
      </c>
      <c r="B892" s="19"/>
      <c r="C892" s="19"/>
      <c r="D892" s="20"/>
      <c r="E892" s="21"/>
      <c r="F892" s="21"/>
      <c r="G892" s="22"/>
      <c r="H892" s="22"/>
      <c r="I892" s="22"/>
      <c r="J892" s="22"/>
      <c r="K892" s="22"/>
      <c r="AU892" s="23"/>
      <c r="AV892" s="1228"/>
      <c r="AW892" s="1228"/>
      <c r="AX892" s="23"/>
    </row>
    <row r="893" spans="1:50" s="18" customFormat="1" ht="12" x14ac:dyDescent="0.4">
      <c r="A893" s="18">
        <v>869</v>
      </c>
      <c r="B893" s="19"/>
      <c r="C893" s="19"/>
      <c r="D893" s="20"/>
      <c r="E893" s="21"/>
      <c r="F893" s="21"/>
      <c r="G893" s="22"/>
      <c r="H893" s="22"/>
      <c r="I893" s="22"/>
      <c r="J893" s="22"/>
      <c r="K893" s="22"/>
      <c r="AU893" s="23"/>
      <c r="AV893" s="1228"/>
      <c r="AW893" s="1228"/>
      <c r="AX893" s="23"/>
    </row>
    <row r="894" spans="1:50" s="18" customFormat="1" ht="12" x14ac:dyDescent="0.4">
      <c r="A894" s="18">
        <v>870</v>
      </c>
      <c r="B894" s="19"/>
      <c r="C894" s="19"/>
      <c r="D894" s="20"/>
      <c r="E894" s="21"/>
      <c r="F894" s="21"/>
      <c r="G894" s="22"/>
      <c r="H894" s="22"/>
      <c r="I894" s="22"/>
      <c r="J894" s="22"/>
      <c r="K894" s="22"/>
      <c r="AU894" s="23"/>
      <c r="AV894" s="1228"/>
      <c r="AW894" s="1228"/>
      <c r="AX894" s="23"/>
    </row>
    <row r="895" spans="1:50" s="18" customFormat="1" ht="12" x14ac:dyDescent="0.4">
      <c r="A895" s="18">
        <v>871</v>
      </c>
      <c r="B895" s="19"/>
      <c r="C895" s="19"/>
      <c r="D895" s="20"/>
      <c r="E895" s="21"/>
      <c r="F895" s="21"/>
      <c r="G895" s="22"/>
      <c r="H895" s="22"/>
      <c r="I895" s="22"/>
      <c r="J895" s="22"/>
      <c r="K895" s="22"/>
      <c r="AU895" s="23"/>
      <c r="AV895" s="1228"/>
      <c r="AW895" s="1228"/>
      <c r="AX895" s="23"/>
    </row>
    <row r="896" spans="1:50" s="18" customFormat="1" ht="12" x14ac:dyDescent="0.4">
      <c r="A896" s="18">
        <v>872</v>
      </c>
      <c r="B896" s="19"/>
      <c r="C896" s="19"/>
      <c r="D896" s="20"/>
      <c r="E896" s="21"/>
      <c r="F896" s="21"/>
      <c r="G896" s="22"/>
      <c r="H896" s="22"/>
      <c r="I896" s="22"/>
      <c r="J896" s="22"/>
      <c r="K896" s="22"/>
      <c r="AU896" s="23"/>
      <c r="AV896" s="1228"/>
      <c r="AW896" s="1228"/>
      <c r="AX896" s="23"/>
    </row>
    <row r="897" spans="1:50" s="18" customFormat="1" ht="12" x14ac:dyDescent="0.4">
      <c r="A897" s="18">
        <v>873</v>
      </c>
      <c r="B897" s="19"/>
      <c r="C897" s="19"/>
      <c r="D897" s="20"/>
      <c r="E897" s="21"/>
      <c r="F897" s="21"/>
      <c r="G897" s="22"/>
      <c r="H897" s="22"/>
      <c r="I897" s="22"/>
      <c r="J897" s="22"/>
      <c r="K897" s="22"/>
      <c r="AU897" s="23"/>
      <c r="AV897" s="1228"/>
      <c r="AW897" s="1228"/>
      <c r="AX897" s="23"/>
    </row>
    <row r="898" spans="1:50" s="18" customFormat="1" ht="12" x14ac:dyDescent="0.4">
      <c r="A898" s="18">
        <v>874</v>
      </c>
      <c r="B898" s="19"/>
      <c r="C898" s="19"/>
      <c r="D898" s="20"/>
      <c r="E898" s="21"/>
      <c r="F898" s="21"/>
      <c r="G898" s="22"/>
      <c r="H898" s="22"/>
      <c r="I898" s="22"/>
      <c r="J898" s="22"/>
      <c r="K898" s="22"/>
      <c r="AU898" s="23"/>
      <c r="AV898" s="1228"/>
      <c r="AW898" s="1228"/>
      <c r="AX898" s="23"/>
    </row>
    <row r="899" spans="1:50" s="18" customFormat="1" ht="12" x14ac:dyDescent="0.4">
      <c r="A899" s="18">
        <v>875</v>
      </c>
      <c r="B899" s="19"/>
      <c r="C899" s="19"/>
      <c r="D899" s="20"/>
      <c r="E899" s="21"/>
      <c r="F899" s="21"/>
      <c r="G899" s="22"/>
      <c r="H899" s="22"/>
      <c r="I899" s="22"/>
      <c r="J899" s="22"/>
      <c r="K899" s="22"/>
      <c r="AU899" s="23"/>
      <c r="AV899" s="1228"/>
      <c r="AW899" s="1228"/>
      <c r="AX899" s="23"/>
    </row>
    <row r="900" spans="1:50" s="18" customFormat="1" ht="12" x14ac:dyDescent="0.4">
      <c r="A900" s="18">
        <v>876</v>
      </c>
      <c r="B900" s="19"/>
      <c r="C900" s="19"/>
      <c r="D900" s="20"/>
      <c r="E900" s="21"/>
      <c r="F900" s="21"/>
      <c r="G900" s="22"/>
      <c r="H900" s="22"/>
      <c r="I900" s="22"/>
      <c r="J900" s="22"/>
      <c r="K900" s="22"/>
      <c r="AU900" s="23"/>
      <c r="AV900" s="1228"/>
      <c r="AW900" s="1228"/>
      <c r="AX900" s="23"/>
    </row>
    <row r="901" spans="1:50" s="18" customFormat="1" ht="12" x14ac:dyDescent="0.4">
      <c r="A901" s="18">
        <v>877</v>
      </c>
      <c r="B901" s="19"/>
      <c r="C901" s="19"/>
      <c r="D901" s="20"/>
      <c r="E901" s="21"/>
      <c r="F901" s="21"/>
      <c r="G901" s="22"/>
      <c r="H901" s="22"/>
      <c r="I901" s="22"/>
      <c r="J901" s="22"/>
      <c r="K901" s="22"/>
      <c r="AU901" s="23"/>
      <c r="AV901" s="1228"/>
      <c r="AW901" s="1228"/>
      <c r="AX901" s="23"/>
    </row>
    <row r="902" spans="1:50" s="18" customFormat="1" ht="12" x14ac:dyDescent="0.4">
      <c r="A902" s="18">
        <v>878</v>
      </c>
      <c r="B902" s="19"/>
      <c r="C902" s="19"/>
      <c r="D902" s="20"/>
      <c r="E902" s="21"/>
      <c r="F902" s="21"/>
      <c r="G902" s="22"/>
      <c r="H902" s="22"/>
      <c r="I902" s="22"/>
      <c r="J902" s="22"/>
      <c r="K902" s="22"/>
      <c r="AU902" s="23"/>
      <c r="AV902" s="1228"/>
      <c r="AW902" s="1228"/>
      <c r="AX902" s="23"/>
    </row>
    <row r="903" spans="1:50" s="18" customFormat="1" ht="12" x14ac:dyDescent="0.4">
      <c r="A903" s="18">
        <v>879</v>
      </c>
      <c r="B903" s="19"/>
      <c r="C903" s="19"/>
      <c r="D903" s="20"/>
      <c r="E903" s="21"/>
      <c r="F903" s="21"/>
      <c r="G903" s="22"/>
      <c r="H903" s="22"/>
      <c r="I903" s="22"/>
      <c r="J903" s="22"/>
      <c r="K903" s="22"/>
      <c r="AU903" s="23"/>
      <c r="AV903" s="1228"/>
      <c r="AW903" s="1228"/>
      <c r="AX903" s="23"/>
    </row>
    <row r="904" spans="1:50" s="18" customFormat="1" ht="12" x14ac:dyDescent="0.4">
      <c r="A904" s="18">
        <v>880</v>
      </c>
      <c r="B904" s="19"/>
      <c r="C904" s="19"/>
      <c r="D904" s="20"/>
      <c r="E904" s="21"/>
      <c r="F904" s="21"/>
      <c r="G904" s="22"/>
      <c r="H904" s="22"/>
      <c r="I904" s="22"/>
      <c r="J904" s="22"/>
      <c r="K904" s="22"/>
      <c r="AU904" s="23"/>
      <c r="AV904" s="1228"/>
      <c r="AW904" s="1228"/>
      <c r="AX904" s="23"/>
    </row>
    <row r="905" spans="1:50" s="18" customFormat="1" ht="12" x14ac:dyDescent="0.4">
      <c r="A905" s="18">
        <v>881</v>
      </c>
      <c r="B905" s="19"/>
      <c r="C905" s="19"/>
      <c r="D905" s="20"/>
      <c r="E905" s="21"/>
      <c r="F905" s="21"/>
      <c r="G905" s="22"/>
      <c r="H905" s="22"/>
      <c r="I905" s="22"/>
      <c r="J905" s="22"/>
      <c r="K905" s="22"/>
      <c r="AU905" s="23"/>
      <c r="AV905" s="1228"/>
      <c r="AW905" s="1228"/>
      <c r="AX905" s="23"/>
    </row>
    <row r="906" spans="1:50" s="18" customFormat="1" ht="12" x14ac:dyDescent="0.4">
      <c r="A906" s="18">
        <v>882</v>
      </c>
      <c r="B906" s="19"/>
      <c r="C906" s="19"/>
      <c r="D906" s="20"/>
      <c r="E906" s="21"/>
      <c r="F906" s="21"/>
      <c r="G906" s="22"/>
      <c r="H906" s="22"/>
      <c r="I906" s="22"/>
      <c r="J906" s="22"/>
      <c r="K906" s="22"/>
      <c r="AU906" s="23"/>
      <c r="AV906" s="1228"/>
      <c r="AW906" s="1228"/>
      <c r="AX906" s="23"/>
    </row>
    <row r="907" spans="1:50" s="18" customFormat="1" ht="12" x14ac:dyDescent="0.4">
      <c r="A907" s="18">
        <v>883</v>
      </c>
      <c r="B907" s="19"/>
      <c r="C907" s="19"/>
      <c r="D907" s="20"/>
      <c r="E907" s="21"/>
      <c r="F907" s="21"/>
      <c r="G907" s="22"/>
      <c r="H907" s="22"/>
      <c r="I907" s="22"/>
      <c r="J907" s="22"/>
      <c r="K907" s="22"/>
      <c r="AU907" s="23"/>
      <c r="AV907" s="1228"/>
      <c r="AW907" s="1228"/>
      <c r="AX907" s="23"/>
    </row>
    <row r="908" spans="1:50" s="18" customFormat="1" ht="12" x14ac:dyDescent="0.4">
      <c r="A908" s="18">
        <v>884</v>
      </c>
      <c r="B908" s="19"/>
      <c r="C908" s="19"/>
      <c r="D908" s="20"/>
      <c r="E908" s="21"/>
      <c r="F908" s="21"/>
      <c r="G908" s="22"/>
      <c r="H908" s="22"/>
      <c r="I908" s="22"/>
      <c r="J908" s="22"/>
      <c r="K908" s="22"/>
      <c r="AU908" s="23"/>
      <c r="AV908" s="1228"/>
      <c r="AW908" s="1228"/>
      <c r="AX908" s="23"/>
    </row>
    <row r="909" spans="1:50" s="18" customFormat="1" ht="12" x14ac:dyDescent="0.4">
      <c r="A909" s="18">
        <v>885</v>
      </c>
      <c r="B909" s="19"/>
      <c r="C909" s="19"/>
      <c r="D909" s="20"/>
      <c r="E909" s="21"/>
      <c r="F909" s="21"/>
      <c r="G909" s="22"/>
      <c r="H909" s="22"/>
      <c r="I909" s="22"/>
      <c r="J909" s="22"/>
      <c r="K909" s="22"/>
      <c r="AU909" s="23"/>
      <c r="AV909" s="1228"/>
      <c r="AW909" s="1228"/>
      <c r="AX909" s="23"/>
    </row>
    <row r="910" spans="1:50" s="18" customFormat="1" ht="12" x14ac:dyDescent="0.4">
      <c r="A910" s="18">
        <v>886</v>
      </c>
      <c r="B910" s="19"/>
      <c r="C910" s="19"/>
      <c r="D910" s="20"/>
      <c r="E910" s="21"/>
      <c r="F910" s="21"/>
      <c r="G910" s="22"/>
      <c r="H910" s="22"/>
      <c r="I910" s="22"/>
      <c r="J910" s="22"/>
      <c r="K910" s="22"/>
      <c r="AU910" s="23"/>
      <c r="AV910" s="1228"/>
      <c r="AW910" s="1228"/>
      <c r="AX910" s="23"/>
    </row>
    <row r="911" spans="1:50" s="18" customFormat="1" ht="12" x14ac:dyDescent="0.4">
      <c r="A911" s="18">
        <v>887</v>
      </c>
      <c r="B911" s="19"/>
      <c r="C911" s="19"/>
      <c r="D911" s="20"/>
      <c r="E911" s="21"/>
      <c r="F911" s="21"/>
      <c r="G911" s="22"/>
      <c r="H911" s="22"/>
      <c r="I911" s="22"/>
      <c r="J911" s="22"/>
      <c r="K911" s="22"/>
      <c r="AU911" s="23"/>
      <c r="AV911" s="1228"/>
      <c r="AW911" s="1228"/>
      <c r="AX911" s="23"/>
    </row>
    <row r="912" spans="1:50" s="18" customFormat="1" ht="12" x14ac:dyDescent="0.4">
      <c r="A912" s="18">
        <v>888</v>
      </c>
      <c r="B912" s="19"/>
      <c r="C912" s="19"/>
      <c r="D912" s="20"/>
      <c r="E912" s="21"/>
      <c r="F912" s="21"/>
      <c r="G912" s="22"/>
      <c r="H912" s="22"/>
      <c r="I912" s="22"/>
      <c r="J912" s="22"/>
      <c r="K912" s="22"/>
      <c r="AU912" s="23"/>
      <c r="AV912" s="1228"/>
      <c r="AW912" s="1228"/>
      <c r="AX912" s="23"/>
    </row>
    <row r="913" spans="1:50" s="18" customFormat="1" ht="12" x14ac:dyDescent="0.4">
      <c r="A913" s="18">
        <v>889</v>
      </c>
      <c r="B913" s="19"/>
      <c r="C913" s="19"/>
      <c r="D913" s="20"/>
      <c r="E913" s="21"/>
      <c r="F913" s="21"/>
      <c r="G913" s="22"/>
      <c r="H913" s="22"/>
      <c r="I913" s="22"/>
      <c r="J913" s="22"/>
      <c r="K913" s="22"/>
      <c r="AU913" s="23"/>
      <c r="AV913" s="1228"/>
      <c r="AW913" s="1228"/>
      <c r="AX913" s="23"/>
    </row>
    <row r="914" spans="1:50" s="18" customFormat="1" ht="12" x14ac:dyDescent="0.4">
      <c r="A914" s="18">
        <v>890</v>
      </c>
      <c r="B914" s="19"/>
      <c r="C914" s="19"/>
      <c r="D914" s="20"/>
      <c r="E914" s="21"/>
      <c r="F914" s="21"/>
      <c r="G914" s="22"/>
      <c r="H914" s="22"/>
      <c r="I914" s="22"/>
      <c r="J914" s="22"/>
      <c r="K914" s="22"/>
      <c r="AU914" s="23"/>
      <c r="AV914" s="1228"/>
      <c r="AW914" s="1228"/>
      <c r="AX914" s="23"/>
    </row>
    <row r="915" spans="1:50" s="18" customFormat="1" ht="12" x14ac:dyDescent="0.4">
      <c r="A915" s="18">
        <v>891</v>
      </c>
      <c r="B915" s="19"/>
      <c r="C915" s="19"/>
      <c r="D915" s="20"/>
      <c r="E915" s="21"/>
      <c r="F915" s="21"/>
      <c r="G915" s="22"/>
      <c r="H915" s="22"/>
      <c r="I915" s="22"/>
      <c r="J915" s="22"/>
      <c r="K915" s="22"/>
      <c r="AU915" s="23"/>
      <c r="AV915" s="1228"/>
      <c r="AW915" s="1228"/>
      <c r="AX915" s="23"/>
    </row>
    <row r="916" spans="1:50" s="18" customFormat="1" ht="12" x14ac:dyDescent="0.4">
      <c r="A916" s="18">
        <v>892</v>
      </c>
      <c r="B916" s="19"/>
      <c r="C916" s="19"/>
      <c r="D916" s="20"/>
      <c r="E916" s="21"/>
      <c r="F916" s="21"/>
      <c r="G916" s="22"/>
      <c r="H916" s="22"/>
      <c r="I916" s="22"/>
      <c r="J916" s="22"/>
      <c r="K916" s="22"/>
      <c r="AU916" s="23"/>
      <c r="AV916" s="1228"/>
      <c r="AW916" s="1228"/>
      <c r="AX916" s="23"/>
    </row>
    <row r="917" spans="1:50" s="18" customFormat="1" ht="12" x14ac:dyDescent="0.4">
      <c r="A917" s="18">
        <v>893</v>
      </c>
      <c r="B917" s="19"/>
      <c r="C917" s="19"/>
      <c r="D917" s="20"/>
      <c r="E917" s="21"/>
      <c r="F917" s="21"/>
      <c r="G917" s="22"/>
      <c r="H917" s="22"/>
      <c r="I917" s="22"/>
      <c r="J917" s="22"/>
      <c r="K917" s="22"/>
      <c r="AU917" s="23"/>
      <c r="AV917" s="1228"/>
      <c r="AW917" s="1228"/>
      <c r="AX917" s="23"/>
    </row>
    <row r="918" spans="1:50" s="18" customFormat="1" ht="12" x14ac:dyDescent="0.4">
      <c r="A918" s="18">
        <v>894</v>
      </c>
      <c r="B918" s="19"/>
      <c r="C918" s="19"/>
      <c r="D918" s="20"/>
      <c r="E918" s="21"/>
      <c r="F918" s="21"/>
      <c r="G918" s="22"/>
      <c r="H918" s="22"/>
      <c r="I918" s="22"/>
      <c r="J918" s="22"/>
      <c r="K918" s="22"/>
      <c r="AU918" s="23"/>
      <c r="AV918" s="1228"/>
      <c r="AW918" s="1228"/>
      <c r="AX918" s="23"/>
    </row>
    <row r="919" spans="1:50" s="18" customFormat="1" ht="12" x14ac:dyDescent="0.4">
      <c r="A919" s="18">
        <v>895</v>
      </c>
      <c r="B919" s="19"/>
      <c r="C919" s="19"/>
      <c r="D919" s="20"/>
      <c r="E919" s="21"/>
      <c r="F919" s="21"/>
      <c r="G919" s="22"/>
      <c r="H919" s="22"/>
      <c r="I919" s="22"/>
      <c r="J919" s="22"/>
      <c r="K919" s="22"/>
      <c r="AU919" s="23"/>
      <c r="AV919" s="1228"/>
      <c r="AW919" s="1228"/>
      <c r="AX919" s="23"/>
    </row>
    <row r="920" spans="1:50" s="18" customFormat="1" ht="12" x14ac:dyDescent="0.4">
      <c r="A920" s="18">
        <v>896</v>
      </c>
      <c r="B920" s="19"/>
      <c r="C920" s="19"/>
      <c r="D920" s="20"/>
      <c r="E920" s="21"/>
      <c r="F920" s="21"/>
      <c r="G920" s="22"/>
      <c r="H920" s="22"/>
      <c r="I920" s="22"/>
      <c r="J920" s="22"/>
      <c r="K920" s="22"/>
      <c r="AU920" s="23"/>
      <c r="AV920" s="1228"/>
      <c r="AW920" s="1228"/>
      <c r="AX920" s="23"/>
    </row>
    <row r="921" spans="1:50" s="18" customFormat="1" ht="12" x14ac:dyDescent="0.4">
      <c r="A921" s="18">
        <v>897</v>
      </c>
      <c r="B921" s="19"/>
      <c r="C921" s="19"/>
      <c r="D921" s="20"/>
      <c r="E921" s="21"/>
      <c r="F921" s="21"/>
      <c r="G921" s="22"/>
      <c r="H921" s="22"/>
      <c r="I921" s="22"/>
      <c r="J921" s="22"/>
      <c r="K921" s="22"/>
      <c r="AU921" s="23"/>
      <c r="AV921" s="1228"/>
      <c r="AW921" s="1228"/>
      <c r="AX921" s="23"/>
    </row>
    <row r="922" spans="1:50" s="18" customFormat="1" ht="12" x14ac:dyDescent="0.4">
      <c r="A922" s="18">
        <v>898</v>
      </c>
      <c r="B922" s="19"/>
      <c r="C922" s="19"/>
      <c r="D922" s="20"/>
      <c r="E922" s="21"/>
      <c r="F922" s="21"/>
      <c r="G922" s="22"/>
      <c r="H922" s="22"/>
      <c r="I922" s="22"/>
      <c r="J922" s="22"/>
      <c r="K922" s="22"/>
      <c r="AU922" s="23"/>
      <c r="AV922" s="1228"/>
      <c r="AW922" s="1228"/>
      <c r="AX922" s="23"/>
    </row>
    <row r="923" spans="1:50" s="18" customFormat="1" ht="12" x14ac:dyDescent="0.4">
      <c r="A923" s="18">
        <v>899</v>
      </c>
      <c r="B923" s="19"/>
      <c r="C923" s="19"/>
      <c r="D923" s="20"/>
      <c r="E923" s="21"/>
      <c r="F923" s="21"/>
      <c r="G923" s="22"/>
      <c r="H923" s="22"/>
      <c r="I923" s="22"/>
      <c r="J923" s="22"/>
      <c r="K923" s="22"/>
      <c r="AU923" s="23"/>
      <c r="AV923" s="1228"/>
      <c r="AW923" s="1228"/>
      <c r="AX923" s="23"/>
    </row>
    <row r="924" spans="1:50" s="18" customFormat="1" ht="12" x14ac:dyDescent="0.4">
      <c r="A924" s="18">
        <v>900</v>
      </c>
      <c r="B924" s="19"/>
      <c r="C924" s="19"/>
      <c r="D924" s="20"/>
      <c r="E924" s="21"/>
      <c r="F924" s="21"/>
      <c r="G924" s="22"/>
      <c r="H924" s="22"/>
      <c r="I924" s="22"/>
      <c r="J924" s="22"/>
      <c r="K924" s="22"/>
      <c r="AU924" s="23"/>
      <c r="AV924" s="1228"/>
      <c r="AW924" s="1228"/>
      <c r="AX924" s="23"/>
    </row>
    <row r="925" spans="1:50" s="18" customFormat="1" ht="12" x14ac:dyDescent="0.4">
      <c r="A925" s="18">
        <v>901</v>
      </c>
      <c r="B925" s="19"/>
      <c r="C925" s="19"/>
      <c r="D925" s="20"/>
      <c r="E925" s="21"/>
      <c r="F925" s="21"/>
      <c r="G925" s="22"/>
      <c r="H925" s="22"/>
      <c r="I925" s="22"/>
      <c r="J925" s="22"/>
      <c r="K925" s="22"/>
      <c r="AU925" s="23"/>
      <c r="AV925" s="1228"/>
      <c r="AW925" s="1228"/>
      <c r="AX925" s="23"/>
    </row>
    <row r="926" spans="1:50" s="18" customFormat="1" ht="12" x14ac:dyDescent="0.4">
      <c r="A926" s="18">
        <v>902</v>
      </c>
      <c r="B926" s="19"/>
      <c r="C926" s="19"/>
      <c r="D926" s="20"/>
      <c r="E926" s="21"/>
      <c r="F926" s="21"/>
      <c r="G926" s="22"/>
      <c r="H926" s="22"/>
      <c r="I926" s="22"/>
      <c r="J926" s="22"/>
      <c r="K926" s="22"/>
      <c r="AU926" s="23"/>
      <c r="AV926" s="1228"/>
      <c r="AW926" s="1228"/>
      <c r="AX926" s="23"/>
    </row>
    <row r="927" spans="1:50" s="18" customFormat="1" ht="12" x14ac:dyDescent="0.4">
      <c r="A927" s="18">
        <v>903</v>
      </c>
      <c r="B927" s="19"/>
      <c r="C927" s="19"/>
      <c r="D927" s="20"/>
      <c r="E927" s="21"/>
      <c r="F927" s="21"/>
      <c r="G927" s="22"/>
      <c r="H927" s="22"/>
      <c r="I927" s="22"/>
      <c r="J927" s="22"/>
      <c r="K927" s="22"/>
      <c r="AU927" s="23"/>
      <c r="AV927" s="1228"/>
      <c r="AW927" s="1228"/>
      <c r="AX927" s="23"/>
    </row>
    <row r="928" spans="1:50" s="18" customFormat="1" ht="12" x14ac:dyDescent="0.4">
      <c r="A928" s="18">
        <v>904</v>
      </c>
      <c r="B928" s="19"/>
      <c r="C928" s="19"/>
      <c r="D928" s="20"/>
      <c r="E928" s="21"/>
      <c r="F928" s="21"/>
      <c r="G928" s="22"/>
      <c r="H928" s="22"/>
      <c r="I928" s="22"/>
      <c r="J928" s="22"/>
      <c r="K928" s="22"/>
      <c r="AU928" s="23"/>
      <c r="AV928" s="1228"/>
      <c r="AW928" s="1228"/>
      <c r="AX928" s="23"/>
    </row>
    <row r="929" spans="1:50" s="18" customFormat="1" ht="12" x14ac:dyDescent="0.4">
      <c r="A929" s="18">
        <v>905</v>
      </c>
      <c r="B929" s="19"/>
      <c r="C929" s="19"/>
      <c r="D929" s="20"/>
      <c r="E929" s="21"/>
      <c r="F929" s="21"/>
      <c r="G929" s="22"/>
      <c r="H929" s="22"/>
      <c r="I929" s="22"/>
      <c r="J929" s="22"/>
      <c r="K929" s="22"/>
      <c r="AU929" s="23"/>
      <c r="AV929" s="1228"/>
      <c r="AW929" s="1228"/>
      <c r="AX929" s="23"/>
    </row>
    <row r="930" spans="1:50" s="18" customFormat="1" ht="12" x14ac:dyDescent="0.4">
      <c r="A930" s="18">
        <v>906</v>
      </c>
      <c r="B930" s="19"/>
      <c r="C930" s="19"/>
      <c r="D930" s="20"/>
      <c r="E930" s="21"/>
      <c r="F930" s="21"/>
      <c r="G930" s="22"/>
      <c r="H930" s="22"/>
      <c r="I930" s="22"/>
      <c r="J930" s="22"/>
      <c r="K930" s="22"/>
      <c r="AU930" s="23"/>
      <c r="AV930" s="1228"/>
      <c r="AW930" s="1228"/>
      <c r="AX930" s="23"/>
    </row>
    <row r="931" spans="1:50" s="18" customFormat="1" ht="12" x14ac:dyDescent="0.4">
      <c r="A931" s="18">
        <v>907</v>
      </c>
      <c r="B931" s="19"/>
      <c r="C931" s="19"/>
      <c r="D931" s="20"/>
      <c r="E931" s="21"/>
      <c r="F931" s="21"/>
      <c r="G931" s="22"/>
      <c r="H931" s="22"/>
      <c r="I931" s="22"/>
      <c r="J931" s="22"/>
      <c r="K931" s="22"/>
      <c r="AU931" s="23"/>
      <c r="AV931" s="1228"/>
      <c r="AW931" s="1228"/>
      <c r="AX931" s="23"/>
    </row>
    <row r="932" spans="1:50" s="18" customFormat="1" ht="12" x14ac:dyDescent="0.4">
      <c r="A932" s="18">
        <v>908</v>
      </c>
      <c r="B932" s="19"/>
      <c r="C932" s="19"/>
      <c r="D932" s="20"/>
      <c r="E932" s="21"/>
      <c r="F932" s="21"/>
      <c r="G932" s="22"/>
      <c r="H932" s="22"/>
      <c r="I932" s="22"/>
      <c r="J932" s="22"/>
      <c r="K932" s="22"/>
      <c r="AU932" s="23"/>
      <c r="AV932" s="1228"/>
      <c r="AW932" s="1228"/>
      <c r="AX932" s="23"/>
    </row>
    <row r="933" spans="1:50" s="18" customFormat="1" ht="12" x14ac:dyDescent="0.4">
      <c r="A933" s="18">
        <v>909</v>
      </c>
      <c r="B933" s="19"/>
      <c r="C933" s="19"/>
      <c r="D933" s="20"/>
      <c r="E933" s="21"/>
      <c r="F933" s="21"/>
      <c r="G933" s="22"/>
      <c r="H933" s="22"/>
      <c r="I933" s="22"/>
      <c r="J933" s="22"/>
      <c r="K933" s="22"/>
      <c r="AU933" s="23"/>
      <c r="AV933" s="1228"/>
      <c r="AW933" s="1228"/>
      <c r="AX933" s="23"/>
    </row>
    <row r="934" spans="1:50" s="18" customFormat="1" ht="12" x14ac:dyDescent="0.4">
      <c r="A934" s="18">
        <v>910</v>
      </c>
      <c r="B934" s="19"/>
      <c r="C934" s="19"/>
      <c r="D934" s="20"/>
      <c r="E934" s="21"/>
      <c r="F934" s="21"/>
      <c r="G934" s="22"/>
      <c r="H934" s="22"/>
      <c r="I934" s="22"/>
      <c r="J934" s="22"/>
      <c r="K934" s="22"/>
      <c r="AU934" s="23"/>
      <c r="AV934" s="1228"/>
      <c r="AW934" s="1228"/>
      <c r="AX934" s="23"/>
    </row>
    <row r="935" spans="1:50" s="18" customFormat="1" ht="12" x14ac:dyDescent="0.4">
      <c r="A935" s="18">
        <v>911</v>
      </c>
      <c r="B935" s="19"/>
      <c r="C935" s="19"/>
      <c r="D935" s="20"/>
      <c r="E935" s="21"/>
      <c r="F935" s="21"/>
      <c r="G935" s="22"/>
      <c r="H935" s="22"/>
      <c r="I935" s="22"/>
      <c r="J935" s="22"/>
      <c r="K935" s="22"/>
      <c r="AU935" s="23"/>
      <c r="AV935" s="1228"/>
      <c r="AW935" s="1228"/>
      <c r="AX935" s="23"/>
    </row>
    <row r="936" spans="1:50" s="18" customFormat="1" ht="12" x14ac:dyDescent="0.4">
      <c r="A936" s="18">
        <v>912</v>
      </c>
      <c r="B936" s="19"/>
      <c r="C936" s="19"/>
      <c r="D936" s="20"/>
      <c r="E936" s="21"/>
      <c r="F936" s="21"/>
      <c r="G936" s="22"/>
      <c r="H936" s="22"/>
      <c r="I936" s="22"/>
      <c r="J936" s="22"/>
      <c r="K936" s="22"/>
      <c r="AU936" s="23"/>
      <c r="AV936" s="1228"/>
      <c r="AW936" s="1228"/>
      <c r="AX936" s="23"/>
    </row>
    <row r="937" spans="1:50" s="18" customFormat="1" ht="12" x14ac:dyDescent="0.4">
      <c r="A937" s="18">
        <v>913</v>
      </c>
      <c r="B937" s="19"/>
      <c r="C937" s="19"/>
      <c r="D937" s="20"/>
      <c r="E937" s="21"/>
      <c r="F937" s="21"/>
      <c r="G937" s="22"/>
      <c r="H937" s="22"/>
      <c r="I937" s="22"/>
      <c r="J937" s="22"/>
      <c r="K937" s="22"/>
      <c r="AU937" s="23"/>
      <c r="AV937" s="1228"/>
      <c r="AW937" s="1228"/>
      <c r="AX937" s="23"/>
    </row>
    <row r="938" spans="1:50" s="18" customFormat="1" ht="12" x14ac:dyDescent="0.4">
      <c r="A938" s="18">
        <v>914</v>
      </c>
      <c r="B938" s="19"/>
      <c r="C938" s="19"/>
      <c r="D938" s="20"/>
      <c r="E938" s="21"/>
      <c r="F938" s="21"/>
      <c r="G938" s="22"/>
      <c r="H938" s="22"/>
      <c r="I938" s="22"/>
      <c r="J938" s="22"/>
      <c r="K938" s="22"/>
      <c r="AU938" s="23"/>
      <c r="AV938" s="1228"/>
      <c r="AW938" s="1228"/>
      <c r="AX938" s="23"/>
    </row>
    <row r="939" spans="1:50" s="18" customFormat="1" ht="12" x14ac:dyDescent="0.4">
      <c r="A939" s="18">
        <v>915</v>
      </c>
      <c r="B939" s="19"/>
      <c r="C939" s="19"/>
      <c r="D939" s="20"/>
      <c r="E939" s="21"/>
      <c r="F939" s="21"/>
      <c r="G939" s="22"/>
      <c r="H939" s="22"/>
      <c r="I939" s="22"/>
      <c r="J939" s="22"/>
      <c r="K939" s="22"/>
      <c r="AU939" s="23"/>
      <c r="AV939" s="1228"/>
      <c r="AW939" s="1228"/>
      <c r="AX939" s="23"/>
    </row>
    <row r="940" spans="1:50" s="18" customFormat="1" ht="12" x14ac:dyDescent="0.4">
      <c r="A940" s="18">
        <v>916</v>
      </c>
      <c r="B940" s="19"/>
      <c r="C940" s="19"/>
      <c r="D940" s="20"/>
      <c r="E940" s="21"/>
      <c r="F940" s="21"/>
      <c r="G940" s="22"/>
      <c r="H940" s="22"/>
      <c r="I940" s="22"/>
      <c r="J940" s="22"/>
      <c r="K940" s="22"/>
      <c r="AU940" s="23"/>
      <c r="AV940" s="1228"/>
      <c r="AW940" s="1228"/>
      <c r="AX940" s="23"/>
    </row>
    <row r="941" spans="1:50" s="18" customFormat="1" ht="12" x14ac:dyDescent="0.4">
      <c r="A941" s="18">
        <v>917</v>
      </c>
      <c r="B941" s="19"/>
      <c r="C941" s="19"/>
      <c r="D941" s="20"/>
      <c r="E941" s="21"/>
      <c r="F941" s="21"/>
      <c r="G941" s="22"/>
      <c r="H941" s="22"/>
      <c r="I941" s="22"/>
      <c r="J941" s="22"/>
      <c r="K941" s="22"/>
      <c r="AU941" s="23"/>
      <c r="AV941" s="1228"/>
      <c r="AW941" s="1228"/>
      <c r="AX941" s="23"/>
    </row>
    <row r="942" spans="1:50" s="18" customFormat="1" ht="12" x14ac:dyDescent="0.4">
      <c r="A942" s="18">
        <v>918</v>
      </c>
      <c r="B942" s="19"/>
      <c r="C942" s="19"/>
      <c r="D942" s="20"/>
      <c r="E942" s="21"/>
      <c r="F942" s="21"/>
      <c r="G942" s="22"/>
      <c r="H942" s="22"/>
      <c r="I942" s="22"/>
      <c r="J942" s="22"/>
      <c r="K942" s="22"/>
      <c r="AU942" s="23"/>
      <c r="AV942" s="1228"/>
      <c r="AW942" s="1228"/>
      <c r="AX942" s="23"/>
    </row>
    <row r="943" spans="1:50" s="18" customFormat="1" ht="12" x14ac:dyDescent="0.4">
      <c r="A943" s="18">
        <v>919</v>
      </c>
      <c r="B943" s="19"/>
      <c r="C943" s="19"/>
      <c r="D943" s="20"/>
      <c r="E943" s="21"/>
      <c r="F943" s="21"/>
      <c r="G943" s="22"/>
      <c r="H943" s="22"/>
      <c r="I943" s="22"/>
      <c r="J943" s="22"/>
      <c r="K943" s="22"/>
      <c r="AU943" s="23"/>
      <c r="AV943" s="1228"/>
      <c r="AW943" s="1228"/>
      <c r="AX943" s="23"/>
    </row>
    <row r="944" spans="1:50" s="18" customFormat="1" ht="12" x14ac:dyDescent="0.4">
      <c r="A944" s="18">
        <v>920</v>
      </c>
      <c r="B944" s="19"/>
      <c r="C944" s="19"/>
      <c r="D944" s="20"/>
      <c r="E944" s="21"/>
      <c r="F944" s="21"/>
      <c r="G944" s="22"/>
      <c r="H944" s="22"/>
      <c r="I944" s="22"/>
      <c r="J944" s="22"/>
      <c r="K944" s="22"/>
      <c r="AU944" s="23"/>
      <c r="AV944" s="1228"/>
      <c r="AW944" s="1228"/>
      <c r="AX944" s="23"/>
    </row>
    <row r="945" spans="1:50" s="18" customFormat="1" ht="12" x14ac:dyDescent="0.4">
      <c r="A945" s="18">
        <v>921</v>
      </c>
      <c r="B945" s="19"/>
      <c r="C945" s="19"/>
      <c r="D945" s="20"/>
      <c r="E945" s="21"/>
      <c r="F945" s="21"/>
      <c r="G945" s="22"/>
      <c r="H945" s="22"/>
      <c r="I945" s="22"/>
      <c r="J945" s="22"/>
      <c r="K945" s="22"/>
      <c r="AU945" s="23"/>
      <c r="AV945" s="1228"/>
      <c r="AW945" s="1228"/>
      <c r="AX945" s="23"/>
    </row>
    <row r="946" spans="1:50" s="18" customFormat="1" ht="12" x14ac:dyDescent="0.4">
      <c r="A946" s="18">
        <v>922</v>
      </c>
      <c r="B946" s="19"/>
      <c r="C946" s="19"/>
      <c r="D946" s="20"/>
      <c r="E946" s="21"/>
      <c r="F946" s="21"/>
      <c r="G946" s="22"/>
      <c r="H946" s="22"/>
      <c r="I946" s="22"/>
      <c r="J946" s="22"/>
      <c r="K946" s="22"/>
      <c r="AU946" s="23"/>
      <c r="AV946" s="1228"/>
      <c r="AW946" s="1228"/>
      <c r="AX946" s="23"/>
    </row>
    <row r="947" spans="1:50" s="18" customFormat="1" ht="12" x14ac:dyDescent="0.4">
      <c r="A947" s="18">
        <v>923</v>
      </c>
      <c r="B947" s="19"/>
      <c r="C947" s="19"/>
      <c r="D947" s="20"/>
      <c r="E947" s="21"/>
      <c r="F947" s="21"/>
      <c r="G947" s="22"/>
      <c r="H947" s="22"/>
      <c r="I947" s="22"/>
      <c r="J947" s="22"/>
      <c r="K947" s="22"/>
      <c r="AU947" s="23"/>
      <c r="AV947" s="1228"/>
      <c r="AW947" s="1228"/>
      <c r="AX947" s="23"/>
    </row>
    <row r="948" spans="1:50" s="18" customFormat="1" ht="12" x14ac:dyDescent="0.4">
      <c r="A948" s="18">
        <v>924</v>
      </c>
      <c r="B948" s="19"/>
      <c r="C948" s="19"/>
      <c r="D948" s="20"/>
      <c r="E948" s="21"/>
      <c r="F948" s="21"/>
      <c r="G948" s="22"/>
      <c r="H948" s="22"/>
      <c r="I948" s="22"/>
      <c r="J948" s="22"/>
      <c r="K948" s="22"/>
      <c r="AU948" s="23"/>
      <c r="AV948" s="1228"/>
      <c r="AW948" s="1228"/>
      <c r="AX948" s="23"/>
    </row>
    <row r="949" spans="1:50" s="18" customFormat="1" ht="12" x14ac:dyDescent="0.4">
      <c r="A949" s="18">
        <v>925</v>
      </c>
      <c r="B949" s="19"/>
      <c r="C949" s="19"/>
      <c r="D949" s="20"/>
      <c r="E949" s="21"/>
      <c r="F949" s="21"/>
      <c r="G949" s="22"/>
      <c r="H949" s="22"/>
      <c r="I949" s="22"/>
      <c r="J949" s="22"/>
      <c r="K949" s="22"/>
      <c r="AU949" s="23"/>
      <c r="AV949" s="1228"/>
      <c r="AW949" s="1228"/>
      <c r="AX949" s="23"/>
    </row>
    <row r="950" spans="1:50" s="18" customFormat="1" ht="12" x14ac:dyDescent="0.4">
      <c r="A950" s="18">
        <v>926</v>
      </c>
      <c r="B950" s="19"/>
      <c r="C950" s="19"/>
      <c r="D950" s="20"/>
      <c r="E950" s="21"/>
      <c r="F950" s="21"/>
      <c r="G950" s="22"/>
      <c r="H950" s="22"/>
      <c r="I950" s="22"/>
      <c r="J950" s="22"/>
      <c r="K950" s="22"/>
      <c r="AU950" s="23"/>
      <c r="AV950" s="1228"/>
      <c r="AW950" s="1228"/>
      <c r="AX950" s="23"/>
    </row>
    <row r="951" spans="1:50" s="18" customFormat="1" ht="12" x14ac:dyDescent="0.4">
      <c r="A951" s="18">
        <v>927</v>
      </c>
      <c r="B951" s="19"/>
      <c r="C951" s="19"/>
      <c r="D951" s="20"/>
      <c r="E951" s="21"/>
      <c r="F951" s="21"/>
      <c r="G951" s="22"/>
      <c r="H951" s="22"/>
      <c r="I951" s="22"/>
      <c r="J951" s="22"/>
      <c r="K951" s="22"/>
      <c r="AU951" s="23"/>
      <c r="AV951" s="1228"/>
      <c r="AW951" s="1228"/>
      <c r="AX951" s="23"/>
    </row>
    <row r="952" spans="1:50" s="18" customFormat="1" ht="12" x14ac:dyDescent="0.4">
      <c r="A952" s="18">
        <v>928</v>
      </c>
      <c r="B952" s="19"/>
      <c r="C952" s="19"/>
      <c r="D952" s="20"/>
      <c r="E952" s="21"/>
      <c r="F952" s="21"/>
      <c r="G952" s="22"/>
      <c r="H952" s="22"/>
      <c r="I952" s="22"/>
      <c r="J952" s="22"/>
      <c r="K952" s="22"/>
      <c r="AU952" s="23"/>
      <c r="AV952" s="1228"/>
      <c r="AW952" s="1228"/>
      <c r="AX952" s="23"/>
    </row>
    <row r="953" spans="1:50" s="18" customFormat="1" ht="12" x14ac:dyDescent="0.4">
      <c r="A953" s="18">
        <v>929</v>
      </c>
      <c r="B953" s="19"/>
      <c r="C953" s="19"/>
      <c r="D953" s="20"/>
      <c r="E953" s="21"/>
      <c r="F953" s="21"/>
      <c r="G953" s="22"/>
      <c r="H953" s="22"/>
      <c r="I953" s="22"/>
      <c r="J953" s="22"/>
      <c r="K953" s="22"/>
      <c r="AU953" s="23"/>
      <c r="AV953" s="1228"/>
      <c r="AW953" s="1228"/>
      <c r="AX953" s="23"/>
    </row>
    <row r="954" spans="1:50" s="18" customFormat="1" ht="12" x14ac:dyDescent="0.4">
      <c r="A954" s="18">
        <v>930</v>
      </c>
      <c r="B954" s="19"/>
      <c r="C954" s="19"/>
      <c r="D954" s="20"/>
      <c r="E954" s="21"/>
      <c r="F954" s="21"/>
      <c r="G954" s="22"/>
      <c r="H954" s="22"/>
      <c r="I954" s="22"/>
      <c r="J954" s="22"/>
      <c r="K954" s="22"/>
      <c r="AU954" s="23"/>
      <c r="AV954" s="1228"/>
      <c r="AW954" s="1228"/>
      <c r="AX954" s="23"/>
    </row>
    <row r="955" spans="1:50" s="18" customFormat="1" ht="12" x14ac:dyDescent="0.4">
      <c r="A955" s="18">
        <v>931</v>
      </c>
      <c r="B955" s="19"/>
      <c r="C955" s="19"/>
      <c r="D955" s="20"/>
      <c r="E955" s="21"/>
      <c r="F955" s="21"/>
      <c r="G955" s="22"/>
      <c r="H955" s="22"/>
      <c r="I955" s="22"/>
      <c r="J955" s="22"/>
      <c r="K955" s="22"/>
      <c r="AU955" s="23"/>
      <c r="AV955" s="1228"/>
      <c r="AW955" s="1228"/>
      <c r="AX955" s="23"/>
    </row>
    <row r="956" spans="1:50" s="18" customFormat="1" ht="12" x14ac:dyDescent="0.4">
      <c r="A956" s="18">
        <v>932</v>
      </c>
      <c r="B956" s="19"/>
      <c r="C956" s="19"/>
      <c r="D956" s="20"/>
      <c r="E956" s="21"/>
      <c r="F956" s="21"/>
      <c r="G956" s="22"/>
      <c r="H956" s="22"/>
      <c r="I956" s="22"/>
      <c r="J956" s="22"/>
      <c r="K956" s="22"/>
      <c r="AU956" s="23"/>
      <c r="AV956" s="1228"/>
      <c r="AW956" s="1228"/>
      <c r="AX956" s="23"/>
    </row>
    <row r="957" spans="1:50" s="18" customFormat="1" ht="12" x14ac:dyDescent="0.4">
      <c r="A957" s="18">
        <v>933</v>
      </c>
      <c r="B957" s="19"/>
      <c r="C957" s="19"/>
      <c r="D957" s="20"/>
      <c r="E957" s="21"/>
      <c r="F957" s="21"/>
      <c r="G957" s="22"/>
      <c r="H957" s="22"/>
      <c r="I957" s="22"/>
      <c r="J957" s="22"/>
      <c r="K957" s="22"/>
      <c r="AU957" s="23"/>
      <c r="AV957" s="1228"/>
      <c r="AW957" s="1228"/>
      <c r="AX957" s="23"/>
    </row>
    <row r="958" spans="1:50" s="18" customFormat="1" ht="12" x14ac:dyDescent="0.4">
      <c r="A958" s="18">
        <v>934</v>
      </c>
      <c r="B958" s="19"/>
      <c r="C958" s="19"/>
      <c r="D958" s="20"/>
      <c r="E958" s="21"/>
      <c r="F958" s="21"/>
      <c r="G958" s="22"/>
      <c r="H958" s="22"/>
      <c r="I958" s="22"/>
      <c r="J958" s="22"/>
      <c r="K958" s="22"/>
      <c r="AU958" s="23"/>
      <c r="AV958" s="1228"/>
      <c r="AW958" s="1228"/>
      <c r="AX958" s="23"/>
    </row>
    <row r="959" spans="1:50" s="18" customFormat="1" ht="12" x14ac:dyDescent="0.4">
      <c r="A959" s="18">
        <v>935</v>
      </c>
      <c r="B959" s="19"/>
      <c r="C959" s="19"/>
      <c r="D959" s="20"/>
      <c r="E959" s="21"/>
      <c r="F959" s="21"/>
      <c r="G959" s="22"/>
      <c r="H959" s="22"/>
      <c r="I959" s="22"/>
      <c r="J959" s="22"/>
      <c r="K959" s="22"/>
      <c r="AU959" s="23"/>
      <c r="AV959" s="1228"/>
      <c r="AW959" s="1228"/>
      <c r="AX959" s="23"/>
    </row>
    <row r="960" spans="1:50" s="18" customFormat="1" ht="12" x14ac:dyDescent="0.4">
      <c r="A960" s="18">
        <v>936</v>
      </c>
      <c r="B960" s="19"/>
      <c r="C960" s="19"/>
      <c r="D960" s="20"/>
      <c r="E960" s="21"/>
      <c r="F960" s="21"/>
      <c r="G960" s="22"/>
      <c r="H960" s="22"/>
      <c r="I960" s="22"/>
      <c r="J960" s="22"/>
      <c r="K960" s="22"/>
      <c r="AU960" s="23"/>
      <c r="AV960" s="1228"/>
      <c r="AW960" s="1228"/>
      <c r="AX960" s="23"/>
    </row>
    <row r="961" spans="1:50" s="18" customFormat="1" ht="12" x14ac:dyDescent="0.4">
      <c r="A961" s="18">
        <v>937</v>
      </c>
      <c r="B961" s="19"/>
      <c r="C961" s="19"/>
      <c r="D961" s="20"/>
      <c r="E961" s="21"/>
      <c r="F961" s="21"/>
      <c r="G961" s="22"/>
      <c r="H961" s="22"/>
      <c r="I961" s="22"/>
      <c r="J961" s="22"/>
      <c r="K961" s="22"/>
      <c r="AU961" s="23"/>
      <c r="AV961" s="1228"/>
      <c r="AW961" s="1228"/>
      <c r="AX961" s="23"/>
    </row>
    <row r="962" spans="1:50" s="18" customFormat="1" ht="12" x14ac:dyDescent="0.4">
      <c r="A962" s="18">
        <v>938</v>
      </c>
      <c r="B962" s="19"/>
      <c r="C962" s="19"/>
      <c r="D962" s="20"/>
      <c r="E962" s="21"/>
      <c r="F962" s="21"/>
      <c r="G962" s="22"/>
      <c r="H962" s="22"/>
      <c r="I962" s="22"/>
      <c r="J962" s="22"/>
      <c r="K962" s="22"/>
      <c r="AU962" s="23"/>
      <c r="AV962" s="1228"/>
      <c r="AW962" s="1228"/>
      <c r="AX962" s="23"/>
    </row>
    <row r="963" spans="1:50" s="18" customFormat="1" ht="12" x14ac:dyDescent="0.4">
      <c r="A963" s="18">
        <v>939</v>
      </c>
      <c r="B963" s="19"/>
      <c r="C963" s="19"/>
      <c r="D963" s="20"/>
      <c r="E963" s="21"/>
      <c r="F963" s="21"/>
      <c r="G963" s="22"/>
      <c r="H963" s="22"/>
      <c r="I963" s="22"/>
      <c r="J963" s="22"/>
      <c r="K963" s="22"/>
      <c r="AU963" s="23"/>
      <c r="AV963" s="1228"/>
      <c r="AW963" s="1228"/>
      <c r="AX963" s="23"/>
    </row>
    <row r="964" spans="1:50" s="18" customFormat="1" ht="12" x14ac:dyDescent="0.4">
      <c r="A964" s="18">
        <v>940</v>
      </c>
      <c r="B964" s="19"/>
      <c r="C964" s="19"/>
      <c r="D964" s="20"/>
      <c r="E964" s="21"/>
      <c r="F964" s="21"/>
      <c r="G964" s="22"/>
      <c r="H964" s="22"/>
      <c r="I964" s="22"/>
      <c r="J964" s="22"/>
      <c r="K964" s="22"/>
      <c r="AU964" s="23"/>
      <c r="AV964" s="1228"/>
      <c r="AW964" s="1228"/>
      <c r="AX964" s="23"/>
    </row>
    <row r="965" spans="1:50" s="18" customFormat="1" ht="12" x14ac:dyDescent="0.4">
      <c r="A965" s="18">
        <v>941</v>
      </c>
      <c r="B965" s="19"/>
      <c r="C965" s="19"/>
      <c r="D965" s="20"/>
      <c r="E965" s="21"/>
      <c r="F965" s="21"/>
      <c r="G965" s="22"/>
      <c r="H965" s="22"/>
      <c r="I965" s="22"/>
      <c r="J965" s="22"/>
      <c r="K965" s="22"/>
      <c r="AU965" s="23"/>
      <c r="AV965" s="1228"/>
      <c r="AW965" s="1228"/>
      <c r="AX965" s="23"/>
    </row>
    <row r="966" spans="1:50" s="18" customFormat="1" ht="12" x14ac:dyDescent="0.4">
      <c r="A966" s="18">
        <v>942</v>
      </c>
      <c r="B966" s="19"/>
      <c r="C966" s="19"/>
      <c r="D966" s="20"/>
      <c r="E966" s="21"/>
      <c r="F966" s="21"/>
      <c r="G966" s="22"/>
      <c r="H966" s="22"/>
      <c r="I966" s="22"/>
      <c r="J966" s="22"/>
      <c r="K966" s="22"/>
      <c r="AU966" s="23"/>
      <c r="AV966" s="1228"/>
      <c r="AW966" s="1228"/>
      <c r="AX966" s="23"/>
    </row>
    <row r="967" spans="1:50" s="18" customFormat="1" ht="12" x14ac:dyDescent="0.4">
      <c r="A967" s="18">
        <v>943</v>
      </c>
      <c r="B967" s="19"/>
      <c r="C967" s="19"/>
      <c r="D967" s="20"/>
      <c r="E967" s="21"/>
      <c r="F967" s="21"/>
      <c r="G967" s="22"/>
      <c r="H967" s="22"/>
      <c r="I967" s="22"/>
      <c r="J967" s="22"/>
      <c r="K967" s="22"/>
      <c r="AU967" s="23"/>
      <c r="AV967" s="1228"/>
      <c r="AW967" s="1228"/>
      <c r="AX967" s="23"/>
    </row>
    <row r="968" spans="1:50" s="18" customFormat="1" ht="12" x14ac:dyDescent="0.4">
      <c r="A968" s="18">
        <v>944</v>
      </c>
      <c r="B968" s="19"/>
      <c r="C968" s="19"/>
      <c r="D968" s="20"/>
      <c r="E968" s="21"/>
      <c r="F968" s="21"/>
      <c r="G968" s="22"/>
      <c r="H968" s="22"/>
      <c r="I968" s="22"/>
      <c r="J968" s="22"/>
      <c r="K968" s="22"/>
      <c r="AU968" s="23"/>
      <c r="AV968" s="1228"/>
      <c r="AW968" s="1228"/>
      <c r="AX968" s="23"/>
    </row>
    <row r="969" spans="1:50" s="18" customFormat="1" ht="12" x14ac:dyDescent="0.4">
      <c r="A969" s="18">
        <v>945</v>
      </c>
      <c r="B969" s="19"/>
      <c r="C969" s="19"/>
      <c r="D969" s="20"/>
      <c r="E969" s="21"/>
      <c r="F969" s="21"/>
      <c r="G969" s="22"/>
      <c r="H969" s="22"/>
      <c r="I969" s="22"/>
      <c r="J969" s="22"/>
      <c r="K969" s="22"/>
      <c r="AU969" s="23"/>
      <c r="AV969" s="1228"/>
      <c r="AW969" s="1228"/>
      <c r="AX969" s="23"/>
    </row>
    <row r="970" spans="1:50" s="18" customFormat="1" ht="12" x14ac:dyDescent="0.4">
      <c r="A970" s="18">
        <v>946</v>
      </c>
      <c r="B970" s="19"/>
      <c r="C970" s="19"/>
      <c r="D970" s="20"/>
      <c r="E970" s="21"/>
      <c r="F970" s="21"/>
      <c r="G970" s="22"/>
      <c r="H970" s="22"/>
      <c r="I970" s="22"/>
      <c r="J970" s="22"/>
      <c r="K970" s="22"/>
      <c r="AU970" s="23"/>
      <c r="AV970" s="1228"/>
      <c r="AW970" s="1228"/>
      <c r="AX970" s="23"/>
    </row>
    <row r="971" spans="1:50" s="18" customFormat="1" ht="12" x14ac:dyDescent="0.4">
      <c r="A971" s="18">
        <v>947</v>
      </c>
      <c r="B971" s="19"/>
      <c r="C971" s="19"/>
      <c r="D971" s="20"/>
      <c r="E971" s="21"/>
      <c r="F971" s="21"/>
      <c r="G971" s="22"/>
      <c r="H971" s="22"/>
      <c r="I971" s="22"/>
      <c r="J971" s="22"/>
      <c r="K971" s="22"/>
      <c r="AU971" s="23"/>
      <c r="AV971" s="1228"/>
      <c r="AW971" s="1228"/>
      <c r="AX971" s="23"/>
    </row>
    <row r="972" spans="1:50" s="18" customFormat="1" ht="12" x14ac:dyDescent="0.4">
      <c r="A972" s="18">
        <v>948</v>
      </c>
      <c r="B972" s="19"/>
      <c r="C972" s="19"/>
      <c r="D972" s="20"/>
      <c r="E972" s="21"/>
      <c r="F972" s="21"/>
      <c r="G972" s="22"/>
      <c r="H972" s="22"/>
      <c r="I972" s="22"/>
      <c r="J972" s="22"/>
      <c r="K972" s="22"/>
      <c r="AU972" s="23"/>
      <c r="AV972" s="1228"/>
      <c r="AW972" s="1228"/>
      <c r="AX972" s="23"/>
    </row>
    <row r="973" spans="1:50" s="18" customFormat="1" ht="12" x14ac:dyDescent="0.4">
      <c r="A973" s="18">
        <v>949</v>
      </c>
      <c r="B973" s="19"/>
      <c r="C973" s="19"/>
      <c r="D973" s="20"/>
      <c r="E973" s="21"/>
      <c r="F973" s="21"/>
      <c r="G973" s="22"/>
      <c r="H973" s="22"/>
      <c r="I973" s="22"/>
      <c r="J973" s="22"/>
      <c r="K973" s="22"/>
      <c r="AU973" s="23"/>
      <c r="AV973" s="1228"/>
      <c r="AW973" s="1228"/>
      <c r="AX973" s="23"/>
    </row>
    <row r="974" spans="1:50" s="18" customFormat="1" ht="12" x14ac:dyDescent="0.4">
      <c r="A974" s="18">
        <v>950</v>
      </c>
      <c r="B974" s="19"/>
      <c r="C974" s="19"/>
      <c r="D974" s="20"/>
      <c r="E974" s="21"/>
      <c r="F974" s="21"/>
      <c r="G974" s="22"/>
      <c r="H974" s="22"/>
      <c r="I974" s="22"/>
      <c r="J974" s="22"/>
      <c r="K974" s="22"/>
      <c r="AU974" s="23"/>
      <c r="AV974" s="1228"/>
      <c r="AW974" s="1228"/>
      <c r="AX974" s="23"/>
    </row>
    <row r="975" spans="1:50" s="18" customFormat="1" ht="12" x14ac:dyDescent="0.4">
      <c r="A975" s="18">
        <v>951</v>
      </c>
      <c r="B975" s="19"/>
      <c r="C975" s="19"/>
      <c r="D975" s="20"/>
      <c r="E975" s="21"/>
      <c r="F975" s="21"/>
      <c r="G975" s="22"/>
      <c r="H975" s="22"/>
      <c r="I975" s="22"/>
      <c r="J975" s="22"/>
      <c r="K975" s="22"/>
      <c r="AU975" s="23"/>
      <c r="AV975" s="1228"/>
      <c r="AW975" s="1228"/>
      <c r="AX975" s="23"/>
    </row>
    <row r="976" spans="1:50" s="18" customFormat="1" ht="12" x14ac:dyDescent="0.4">
      <c r="A976" s="18">
        <v>952</v>
      </c>
      <c r="B976" s="19"/>
      <c r="C976" s="19"/>
      <c r="D976" s="20"/>
      <c r="E976" s="21"/>
      <c r="F976" s="21"/>
      <c r="G976" s="22"/>
      <c r="H976" s="22"/>
      <c r="I976" s="22"/>
      <c r="J976" s="22"/>
      <c r="K976" s="22"/>
      <c r="AU976" s="23"/>
      <c r="AV976" s="1228"/>
      <c r="AW976" s="1228"/>
      <c r="AX976" s="23"/>
    </row>
    <row r="977" spans="1:50" s="18" customFormat="1" ht="12" x14ac:dyDescent="0.4">
      <c r="A977" s="18">
        <v>953</v>
      </c>
      <c r="B977" s="19"/>
      <c r="C977" s="19"/>
      <c r="D977" s="20"/>
      <c r="E977" s="21"/>
      <c r="F977" s="21"/>
      <c r="G977" s="22"/>
      <c r="H977" s="22"/>
      <c r="I977" s="22"/>
      <c r="J977" s="22"/>
      <c r="K977" s="22"/>
      <c r="AU977" s="23"/>
      <c r="AV977" s="1228"/>
      <c r="AW977" s="1228"/>
      <c r="AX977" s="23"/>
    </row>
    <row r="978" spans="1:50" s="18" customFormat="1" ht="12" x14ac:dyDescent="0.4">
      <c r="A978" s="18">
        <v>954</v>
      </c>
      <c r="B978" s="19"/>
      <c r="C978" s="19"/>
      <c r="D978" s="20"/>
      <c r="E978" s="21"/>
      <c r="F978" s="21"/>
      <c r="G978" s="22"/>
      <c r="H978" s="22"/>
      <c r="I978" s="22"/>
      <c r="J978" s="22"/>
      <c r="K978" s="22"/>
      <c r="AU978" s="23"/>
      <c r="AV978" s="1228"/>
      <c r="AW978" s="1228"/>
      <c r="AX978" s="23"/>
    </row>
    <row r="979" spans="1:50" s="18" customFormat="1" ht="12" x14ac:dyDescent="0.4">
      <c r="A979" s="18">
        <v>955</v>
      </c>
      <c r="B979" s="19"/>
      <c r="C979" s="19"/>
      <c r="D979" s="20"/>
      <c r="E979" s="21"/>
      <c r="F979" s="21"/>
      <c r="G979" s="22"/>
      <c r="H979" s="22"/>
      <c r="I979" s="22"/>
      <c r="J979" s="22"/>
      <c r="K979" s="22"/>
      <c r="AU979" s="23"/>
      <c r="AV979" s="1228"/>
      <c r="AW979" s="1228"/>
      <c r="AX979" s="23"/>
    </row>
    <row r="980" spans="1:50" s="18" customFormat="1" ht="12" x14ac:dyDescent="0.4">
      <c r="A980" s="18">
        <v>956</v>
      </c>
      <c r="B980" s="19"/>
      <c r="C980" s="19"/>
      <c r="D980" s="20"/>
      <c r="E980" s="21"/>
      <c r="F980" s="21"/>
      <c r="G980" s="22"/>
      <c r="H980" s="22"/>
      <c r="I980" s="22"/>
      <c r="J980" s="22"/>
      <c r="K980" s="22"/>
      <c r="AU980" s="23"/>
      <c r="AV980" s="1228"/>
      <c r="AW980" s="1228"/>
      <c r="AX980" s="23"/>
    </row>
    <row r="981" spans="1:50" s="18" customFormat="1" ht="12" x14ac:dyDescent="0.4">
      <c r="A981" s="18">
        <v>957</v>
      </c>
      <c r="B981" s="19"/>
      <c r="C981" s="19"/>
      <c r="D981" s="20"/>
      <c r="E981" s="21"/>
      <c r="F981" s="21"/>
      <c r="G981" s="22"/>
      <c r="H981" s="22"/>
      <c r="I981" s="22"/>
      <c r="J981" s="22"/>
      <c r="K981" s="22"/>
      <c r="AU981" s="23"/>
      <c r="AV981" s="1228"/>
      <c r="AW981" s="1228"/>
      <c r="AX981" s="23"/>
    </row>
    <row r="982" spans="1:50" s="18" customFormat="1" ht="12" x14ac:dyDescent="0.4">
      <c r="A982" s="18">
        <v>958</v>
      </c>
      <c r="B982" s="19"/>
      <c r="C982" s="19"/>
      <c r="D982" s="20"/>
      <c r="E982" s="21"/>
      <c r="F982" s="21"/>
      <c r="G982" s="22"/>
      <c r="H982" s="22"/>
      <c r="I982" s="22"/>
      <c r="J982" s="22"/>
      <c r="K982" s="22"/>
      <c r="AU982" s="23"/>
      <c r="AV982" s="1228"/>
      <c r="AW982" s="1228"/>
      <c r="AX982" s="23"/>
    </row>
    <row r="983" spans="1:50" s="18" customFormat="1" ht="12" x14ac:dyDescent="0.4">
      <c r="A983" s="18">
        <v>959</v>
      </c>
      <c r="B983" s="19"/>
      <c r="C983" s="19"/>
      <c r="D983" s="20"/>
      <c r="E983" s="21"/>
      <c r="F983" s="21"/>
      <c r="G983" s="22"/>
      <c r="H983" s="22"/>
      <c r="I983" s="22"/>
      <c r="J983" s="22"/>
      <c r="K983" s="22"/>
      <c r="AU983" s="23"/>
      <c r="AV983" s="1228"/>
      <c r="AW983" s="1228"/>
      <c r="AX983" s="23"/>
    </row>
    <row r="984" spans="1:50" s="18" customFormat="1" ht="12" x14ac:dyDescent="0.4">
      <c r="A984" s="18">
        <v>960</v>
      </c>
      <c r="B984" s="19"/>
      <c r="C984" s="19"/>
      <c r="D984" s="20"/>
      <c r="E984" s="21"/>
      <c r="F984" s="21"/>
      <c r="G984" s="22"/>
      <c r="H984" s="22"/>
      <c r="I984" s="22"/>
      <c r="J984" s="22"/>
      <c r="K984" s="22"/>
      <c r="AU984" s="23"/>
      <c r="AV984" s="1228"/>
      <c r="AW984" s="1228"/>
      <c r="AX984" s="23"/>
    </row>
    <row r="985" spans="1:50" s="18" customFormat="1" ht="12" x14ac:dyDescent="0.4">
      <c r="A985" s="18">
        <v>961</v>
      </c>
      <c r="B985" s="19"/>
      <c r="C985" s="19"/>
      <c r="D985" s="20"/>
      <c r="E985" s="21"/>
      <c r="F985" s="21"/>
      <c r="G985" s="22"/>
      <c r="H985" s="22"/>
      <c r="I985" s="22"/>
      <c r="J985" s="22"/>
      <c r="K985" s="22"/>
      <c r="AU985" s="23"/>
      <c r="AV985" s="1228"/>
      <c r="AW985" s="1228"/>
      <c r="AX985" s="23"/>
    </row>
    <row r="986" spans="1:50" s="18" customFormat="1" ht="12" x14ac:dyDescent="0.4">
      <c r="A986" s="18">
        <v>962</v>
      </c>
      <c r="B986" s="19"/>
      <c r="C986" s="19"/>
      <c r="D986" s="20"/>
      <c r="E986" s="21"/>
      <c r="F986" s="21"/>
      <c r="G986" s="22"/>
      <c r="H986" s="22"/>
      <c r="I986" s="22"/>
      <c r="J986" s="22"/>
      <c r="K986" s="22"/>
      <c r="AU986" s="23"/>
      <c r="AV986" s="1228"/>
      <c r="AW986" s="1228"/>
      <c r="AX986" s="23"/>
    </row>
    <row r="987" spans="1:50" s="18" customFormat="1" ht="12" x14ac:dyDescent="0.4">
      <c r="A987" s="18">
        <v>963</v>
      </c>
      <c r="B987" s="19"/>
      <c r="C987" s="19"/>
      <c r="D987" s="20"/>
      <c r="E987" s="21"/>
      <c r="F987" s="21"/>
      <c r="G987" s="22"/>
      <c r="H987" s="22"/>
      <c r="I987" s="22"/>
      <c r="J987" s="22"/>
      <c r="K987" s="22"/>
      <c r="AU987" s="23"/>
      <c r="AV987" s="1228"/>
      <c r="AW987" s="1228"/>
      <c r="AX987" s="23"/>
    </row>
    <row r="988" spans="1:50" s="18" customFormat="1" ht="12" x14ac:dyDescent="0.4">
      <c r="A988" s="18">
        <v>964</v>
      </c>
      <c r="B988" s="19"/>
      <c r="C988" s="19"/>
      <c r="D988" s="20"/>
      <c r="E988" s="21"/>
      <c r="F988" s="21"/>
      <c r="G988" s="22"/>
      <c r="H988" s="22"/>
      <c r="I988" s="22"/>
      <c r="J988" s="22"/>
      <c r="K988" s="22"/>
      <c r="AU988" s="23"/>
      <c r="AV988" s="1228"/>
      <c r="AW988" s="1228"/>
      <c r="AX988" s="23"/>
    </row>
    <row r="989" spans="1:50" s="18" customFormat="1" ht="12" x14ac:dyDescent="0.4">
      <c r="A989" s="18">
        <v>965</v>
      </c>
      <c r="B989" s="19"/>
      <c r="C989" s="19"/>
      <c r="D989" s="20"/>
      <c r="E989" s="21"/>
      <c r="F989" s="21"/>
      <c r="G989" s="22"/>
      <c r="H989" s="22"/>
      <c r="I989" s="22"/>
      <c r="J989" s="22"/>
      <c r="K989" s="22"/>
      <c r="AU989" s="23"/>
      <c r="AV989" s="1228"/>
      <c r="AW989" s="1228"/>
      <c r="AX989" s="23"/>
    </row>
    <row r="990" spans="1:50" s="18" customFormat="1" ht="12" x14ac:dyDescent="0.4">
      <c r="A990" s="18">
        <v>966</v>
      </c>
      <c r="B990" s="19"/>
      <c r="C990" s="19"/>
      <c r="D990" s="20"/>
      <c r="E990" s="21"/>
      <c r="F990" s="21"/>
      <c r="G990" s="22"/>
      <c r="H990" s="22"/>
      <c r="I990" s="22"/>
      <c r="J990" s="22"/>
      <c r="K990" s="22"/>
      <c r="AU990" s="23"/>
      <c r="AV990" s="1228"/>
      <c r="AW990" s="1228"/>
      <c r="AX990" s="23"/>
    </row>
    <row r="991" spans="1:50" s="18" customFormat="1" ht="12" x14ac:dyDescent="0.4">
      <c r="A991" s="18">
        <v>967</v>
      </c>
      <c r="B991" s="19"/>
      <c r="C991" s="19"/>
      <c r="D991" s="20"/>
      <c r="E991" s="21"/>
      <c r="F991" s="21"/>
      <c r="G991" s="22"/>
      <c r="H991" s="22"/>
      <c r="I991" s="22"/>
      <c r="J991" s="22"/>
      <c r="K991" s="22"/>
      <c r="AU991" s="23"/>
      <c r="AV991" s="1228"/>
      <c r="AW991" s="1228"/>
      <c r="AX991" s="23"/>
    </row>
    <row r="992" spans="1:50" s="18" customFormat="1" ht="12" x14ac:dyDescent="0.4">
      <c r="A992" s="18">
        <v>968</v>
      </c>
      <c r="B992" s="19"/>
      <c r="C992" s="19"/>
      <c r="D992" s="20"/>
      <c r="E992" s="21"/>
      <c r="F992" s="21"/>
      <c r="G992" s="22"/>
      <c r="H992" s="22"/>
      <c r="I992" s="22"/>
      <c r="J992" s="22"/>
      <c r="K992" s="22"/>
      <c r="AU992" s="23"/>
      <c r="AV992" s="1228"/>
      <c r="AW992" s="1228"/>
      <c r="AX992" s="23"/>
    </row>
    <row r="993" spans="1:50" s="18" customFormat="1" ht="12" x14ac:dyDescent="0.4">
      <c r="A993" s="18">
        <v>969</v>
      </c>
      <c r="B993" s="19"/>
      <c r="C993" s="19"/>
      <c r="D993" s="20"/>
      <c r="E993" s="21"/>
      <c r="F993" s="21"/>
      <c r="G993" s="22"/>
      <c r="H993" s="22"/>
      <c r="I993" s="22"/>
      <c r="J993" s="22"/>
      <c r="K993" s="22"/>
      <c r="AU993" s="23"/>
      <c r="AV993" s="1228"/>
      <c r="AW993" s="1228"/>
      <c r="AX993" s="23"/>
    </row>
    <row r="994" spans="1:50" s="18" customFormat="1" ht="12" x14ac:dyDescent="0.4">
      <c r="A994" s="18">
        <v>970</v>
      </c>
      <c r="B994" s="19"/>
      <c r="C994" s="19"/>
      <c r="D994" s="20"/>
      <c r="E994" s="21"/>
      <c r="F994" s="21"/>
      <c r="G994" s="22"/>
      <c r="H994" s="22"/>
      <c r="I994" s="22"/>
      <c r="J994" s="22"/>
      <c r="K994" s="22"/>
      <c r="AU994" s="23"/>
      <c r="AV994" s="1228"/>
      <c r="AW994" s="1228"/>
      <c r="AX994" s="23"/>
    </row>
    <row r="995" spans="1:50" s="18" customFormat="1" ht="12" x14ac:dyDescent="0.4">
      <c r="A995" s="18">
        <v>971</v>
      </c>
      <c r="B995" s="19"/>
      <c r="C995" s="19"/>
      <c r="D995" s="20"/>
      <c r="E995" s="21"/>
      <c r="F995" s="21"/>
      <c r="G995" s="22"/>
      <c r="H995" s="22"/>
      <c r="I995" s="22"/>
      <c r="J995" s="22"/>
      <c r="K995" s="22"/>
      <c r="AU995" s="23"/>
      <c r="AV995" s="1228"/>
      <c r="AW995" s="1228"/>
      <c r="AX995" s="23"/>
    </row>
    <row r="996" spans="1:50" s="18" customFormat="1" ht="12" x14ac:dyDescent="0.4">
      <c r="A996" s="18">
        <v>972</v>
      </c>
      <c r="B996" s="19"/>
      <c r="C996" s="19"/>
      <c r="D996" s="20"/>
      <c r="E996" s="21"/>
      <c r="F996" s="21"/>
      <c r="G996" s="22"/>
      <c r="H996" s="22"/>
      <c r="I996" s="22"/>
      <c r="J996" s="22"/>
      <c r="K996" s="22"/>
      <c r="AU996" s="23"/>
      <c r="AV996" s="1228"/>
      <c r="AW996" s="1228"/>
      <c r="AX996" s="23"/>
    </row>
    <row r="997" spans="1:50" s="18" customFormat="1" ht="12" x14ac:dyDescent="0.4">
      <c r="A997" s="18">
        <v>973</v>
      </c>
      <c r="B997" s="19"/>
      <c r="C997" s="19"/>
      <c r="D997" s="20"/>
      <c r="E997" s="21"/>
      <c r="F997" s="21"/>
      <c r="G997" s="22"/>
      <c r="H997" s="22"/>
      <c r="I997" s="22"/>
      <c r="J997" s="22"/>
      <c r="K997" s="22"/>
      <c r="AU997" s="23"/>
      <c r="AV997" s="1228"/>
      <c r="AW997" s="1228"/>
      <c r="AX997" s="23"/>
    </row>
    <row r="998" spans="1:50" s="18" customFormat="1" ht="12" x14ac:dyDescent="0.4">
      <c r="A998" s="18">
        <v>974</v>
      </c>
      <c r="B998" s="19"/>
      <c r="C998" s="19"/>
      <c r="D998" s="20"/>
      <c r="E998" s="21"/>
      <c r="F998" s="21"/>
      <c r="G998" s="22"/>
      <c r="H998" s="22"/>
      <c r="I998" s="22"/>
      <c r="J998" s="22"/>
      <c r="K998" s="22"/>
      <c r="AU998" s="23"/>
      <c r="AV998" s="1228"/>
      <c r="AW998" s="1228"/>
      <c r="AX998" s="23"/>
    </row>
    <row r="999" spans="1:50" s="18" customFormat="1" ht="12" x14ac:dyDescent="0.4">
      <c r="A999" s="18">
        <v>975</v>
      </c>
      <c r="B999" s="19"/>
      <c r="C999" s="19"/>
      <c r="D999" s="20"/>
      <c r="E999" s="21"/>
      <c r="F999" s="21"/>
      <c r="G999" s="22"/>
      <c r="H999" s="22"/>
      <c r="I999" s="22"/>
      <c r="J999" s="22"/>
      <c r="K999" s="22"/>
      <c r="AU999" s="23"/>
      <c r="AV999" s="1228"/>
      <c r="AW999" s="1228"/>
      <c r="AX999" s="23"/>
    </row>
    <row r="1000" spans="1:50" s="18" customFormat="1" ht="12" x14ac:dyDescent="0.4">
      <c r="A1000" s="18">
        <v>976</v>
      </c>
      <c r="B1000" s="19"/>
      <c r="C1000" s="19"/>
      <c r="D1000" s="20"/>
      <c r="E1000" s="21"/>
      <c r="F1000" s="21"/>
      <c r="G1000" s="22"/>
      <c r="H1000" s="22"/>
      <c r="I1000" s="22"/>
      <c r="J1000" s="22"/>
      <c r="K1000" s="22"/>
      <c r="AU1000" s="23"/>
      <c r="AV1000" s="1228"/>
      <c r="AW1000" s="1228"/>
      <c r="AX1000" s="23"/>
    </row>
    <row r="1001" spans="1:50" s="18" customFormat="1" ht="12" x14ac:dyDescent="0.4">
      <c r="A1001" s="18">
        <v>977</v>
      </c>
      <c r="B1001" s="19"/>
      <c r="C1001" s="19"/>
      <c r="D1001" s="20"/>
      <c r="E1001" s="21"/>
      <c r="F1001" s="21"/>
      <c r="G1001" s="22"/>
      <c r="H1001" s="22"/>
      <c r="I1001" s="22"/>
      <c r="J1001" s="22"/>
      <c r="K1001" s="22"/>
      <c r="AU1001" s="23"/>
      <c r="AV1001" s="1228"/>
      <c r="AW1001" s="1228"/>
      <c r="AX1001" s="23"/>
    </row>
    <row r="1002" spans="1:50" s="18" customFormat="1" ht="12" x14ac:dyDescent="0.4">
      <c r="A1002" s="18">
        <v>978</v>
      </c>
      <c r="B1002" s="19"/>
      <c r="C1002" s="19"/>
      <c r="D1002" s="20"/>
      <c r="E1002" s="21"/>
      <c r="F1002" s="21"/>
      <c r="G1002" s="22"/>
      <c r="H1002" s="22"/>
      <c r="I1002" s="22"/>
      <c r="J1002" s="22"/>
      <c r="K1002" s="22"/>
      <c r="AU1002" s="23"/>
      <c r="AV1002" s="1228"/>
      <c r="AW1002" s="1228"/>
      <c r="AX1002" s="23"/>
    </row>
    <row r="1003" spans="1:50" s="18" customFormat="1" ht="12" x14ac:dyDescent="0.4">
      <c r="A1003" s="18">
        <v>979</v>
      </c>
      <c r="B1003" s="19"/>
      <c r="C1003" s="19"/>
      <c r="D1003" s="20"/>
      <c r="E1003" s="21"/>
      <c r="F1003" s="21"/>
      <c r="G1003" s="22"/>
      <c r="H1003" s="22"/>
      <c r="I1003" s="22"/>
      <c r="J1003" s="22"/>
      <c r="K1003" s="22"/>
      <c r="AU1003" s="23"/>
      <c r="AV1003" s="1228"/>
      <c r="AW1003" s="1228"/>
      <c r="AX1003" s="23"/>
    </row>
    <row r="1004" spans="1:50" s="18" customFormat="1" ht="12" x14ac:dyDescent="0.4">
      <c r="A1004" s="18">
        <v>980</v>
      </c>
      <c r="B1004" s="19"/>
      <c r="C1004" s="19"/>
      <c r="D1004" s="20"/>
      <c r="E1004" s="21"/>
      <c r="F1004" s="21"/>
      <c r="G1004" s="22"/>
      <c r="H1004" s="22"/>
      <c r="I1004" s="22"/>
      <c r="J1004" s="22"/>
      <c r="K1004" s="22"/>
      <c r="AU1004" s="23"/>
      <c r="AV1004" s="1228"/>
      <c r="AW1004" s="1228"/>
      <c r="AX1004" s="23"/>
    </row>
    <row r="1005" spans="1:50" s="18" customFormat="1" ht="12" x14ac:dyDescent="0.4">
      <c r="A1005" s="18">
        <v>981</v>
      </c>
      <c r="B1005" s="19"/>
      <c r="C1005" s="19"/>
      <c r="D1005" s="20"/>
      <c r="E1005" s="21"/>
      <c r="F1005" s="21"/>
      <c r="G1005" s="22"/>
      <c r="H1005" s="22"/>
      <c r="I1005" s="22"/>
      <c r="J1005" s="22"/>
      <c r="K1005" s="22"/>
      <c r="AU1005" s="23"/>
      <c r="AV1005" s="1228"/>
      <c r="AW1005" s="1228"/>
      <c r="AX1005" s="23"/>
    </row>
    <row r="1006" spans="1:50" s="18" customFormat="1" ht="12" x14ac:dyDescent="0.4">
      <c r="A1006" s="18">
        <v>982</v>
      </c>
      <c r="B1006" s="19"/>
      <c r="C1006" s="19"/>
      <c r="D1006" s="20"/>
      <c r="E1006" s="21"/>
      <c r="F1006" s="21"/>
      <c r="G1006" s="22"/>
      <c r="H1006" s="22"/>
      <c r="I1006" s="22"/>
      <c r="J1006" s="22"/>
      <c r="K1006" s="22"/>
      <c r="AU1006" s="23"/>
      <c r="AV1006" s="1228"/>
      <c r="AW1006" s="1228"/>
      <c r="AX1006" s="23"/>
    </row>
    <row r="1007" spans="1:50" s="18" customFormat="1" ht="12" x14ac:dyDescent="0.4">
      <c r="A1007" s="18">
        <v>983</v>
      </c>
      <c r="B1007" s="19"/>
      <c r="C1007" s="19"/>
      <c r="D1007" s="20"/>
      <c r="E1007" s="21"/>
      <c r="F1007" s="21"/>
      <c r="G1007" s="22"/>
      <c r="H1007" s="22"/>
      <c r="I1007" s="22"/>
      <c r="J1007" s="22"/>
      <c r="K1007" s="22"/>
      <c r="AU1007" s="23"/>
      <c r="AV1007" s="1228"/>
      <c r="AW1007" s="1228"/>
      <c r="AX1007" s="23"/>
    </row>
    <row r="1008" spans="1:50" s="18" customFormat="1" ht="12" x14ac:dyDescent="0.4">
      <c r="A1008" s="18">
        <v>984</v>
      </c>
      <c r="B1008" s="19"/>
      <c r="C1008" s="19"/>
      <c r="D1008" s="20"/>
      <c r="E1008" s="21"/>
      <c r="F1008" s="21"/>
      <c r="G1008" s="22"/>
      <c r="H1008" s="22"/>
      <c r="I1008" s="22"/>
      <c r="J1008" s="22"/>
      <c r="K1008" s="22"/>
      <c r="AU1008" s="23"/>
      <c r="AV1008" s="1228"/>
      <c r="AW1008" s="1228"/>
      <c r="AX1008" s="23"/>
    </row>
    <row r="1009" spans="1:99" s="18" customFormat="1" ht="12" x14ac:dyDescent="0.4">
      <c r="A1009" s="18">
        <v>985</v>
      </c>
      <c r="B1009" s="19"/>
      <c r="C1009" s="19"/>
      <c r="D1009" s="20"/>
      <c r="E1009" s="21"/>
      <c r="F1009" s="21"/>
      <c r="G1009" s="22"/>
      <c r="H1009" s="22"/>
      <c r="I1009" s="22"/>
      <c r="J1009" s="22"/>
      <c r="K1009" s="22"/>
      <c r="AU1009" s="23"/>
      <c r="AV1009" s="1228"/>
      <c r="AW1009" s="1228"/>
      <c r="AX1009" s="23"/>
    </row>
    <row r="1010" spans="1:99" s="18" customFormat="1" ht="12" x14ac:dyDescent="0.4">
      <c r="A1010" s="18">
        <v>986</v>
      </c>
      <c r="B1010" s="19"/>
      <c r="C1010" s="19"/>
      <c r="D1010" s="20"/>
      <c r="E1010" s="21"/>
      <c r="F1010" s="21"/>
      <c r="G1010" s="22"/>
      <c r="H1010" s="22"/>
      <c r="I1010" s="22"/>
      <c r="J1010" s="22"/>
      <c r="K1010" s="22"/>
      <c r="AU1010" s="23"/>
      <c r="AV1010" s="1228"/>
      <c r="AW1010" s="1228"/>
      <c r="AX1010" s="23"/>
    </row>
    <row r="1011" spans="1:99" s="18" customFormat="1" ht="12" x14ac:dyDescent="0.4">
      <c r="A1011" s="18">
        <v>987</v>
      </c>
      <c r="B1011" s="19"/>
      <c r="C1011" s="19"/>
      <c r="D1011" s="20"/>
      <c r="E1011" s="21"/>
      <c r="F1011" s="21"/>
      <c r="G1011" s="22"/>
      <c r="H1011" s="22"/>
      <c r="I1011" s="22"/>
      <c r="J1011" s="22"/>
      <c r="K1011" s="22"/>
      <c r="AU1011" s="23"/>
      <c r="AV1011" s="1228"/>
      <c r="AW1011" s="1228"/>
      <c r="AX1011" s="23"/>
    </row>
    <row r="1012" spans="1:99" s="18" customFormat="1" ht="12" x14ac:dyDescent="0.4">
      <c r="A1012" s="18">
        <v>988</v>
      </c>
      <c r="B1012" s="19"/>
      <c r="C1012" s="19"/>
      <c r="D1012" s="20"/>
      <c r="E1012" s="21"/>
      <c r="F1012" s="21"/>
      <c r="G1012" s="22"/>
      <c r="H1012" s="22"/>
      <c r="I1012" s="22"/>
      <c r="J1012" s="22"/>
      <c r="K1012" s="22"/>
      <c r="AU1012" s="23"/>
      <c r="AV1012" s="1228"/>
      <c r="AW1012" s="1228"/>
      <c r="AX1012" s="23"/>
    </row>
    <row r="1013" spans="1:99" s="18" customFormat="1" ht="12" x14ac:dyDescent="0.4">
      <c r="A1013" s="18">
        <v>989</v>
      </c>
      <c r="B1013" s="19"/>
      <c r="C1013" s="19"/>
      <c r="D1013" s="20"/>
      <c r="E1013" s="21"/>
      <c r="F1013" s="21"/>
      <c r="G1013" s="22"/>
      <c r="H1013" s="22"/>
      <c r="I1013" s="22"/>
      <c r="J1013" s="22"/>
      <c r="K1013" s="22"/>
      <c r="AU1013" s="23"/>
      <c r="AV1013" s="1228"/>
      <c r="AW1013" s="1228"/>
      <c r="AX1013" s="23"/>
    </row>
    <row r="1014" spans="1:99" s="18" customFormat="1" ht="12" x14ac:dyDescent="0.4">
      <c r="A1014" s="18">
        <v>990</v>
      </c>
      <c r="B1014" s="19"/>
      <c r="C1014" s="19"/>
      <c r="D1014" s="20"/>
      <c r="E1014" s="21"/>
      <c r="F1014" s="21"/>
      <c r="G1014" s="22"/>
      <c r="H1014" s="22"/>
      <c r="I1014" s="22"/>
      <c r="J1014" s="22"/>
      <c r="K1014" s="22"/>
      <c r="AU1014" s="23"/>
      <c r="AV1014" s="1228"/>
      <c r="AW1014" s="1228"/>
      <c r="AX1014" s="23"/>
    </row>
    <row r="1015" spans="1:99" s="18" customFormat="1" ht="12" x14ac:dyDescent="0.4">
      <c r="A1015" s="18">
        <v>991</v>
      </c>
      <c r="B1015" s="19"/>
      <c r="C1015" s="19"/>
      <c r="D1015" s="20"/>
      <c r="E1015" s="21"/>
      <c r="F1015" s="21"/>
      <c r="G1015" s="22"/>
      <c r="H1015" s="22"/>
      <c r="I1015" s="22"/>
      <c r="J1015" s="22"/>
      <c r="K1015" s="22"/>
      <c r="AU1015" s="23"/>
      <c r="AV1015" s="1228"/>
      <c r="AW1015" s="1228"/>
      <c r="AX1015" s="23"/>
    </row>
    <row r="1016" spans="1:99" s="18" customFormat="1" ht="12" x14ac:dyDescent="0.4">
      <c r="A1016" s="18">
        <v>992</v>
      </c>
      <c r="B1016" s="19"/>
      <c r="C1016" s="19"/>
      <c r="D1016" s="20"/>
      <c r="E1016" s="21"/>
      <c r="F1016" s="21"/>
      <c r="G1016" s="22"/>
      <c r="H1016" s="22"/>
      <c r="I1016" s="22"/>
      <c r="J1016" s="22"/>
      <c r="K1016" s="22"/>
      <c r="AU1016" s="23"/>
      <c r="AV1016" s="1228"/>
      <c r="AW1016" s="1228"/>
      <c r="AX1016" s="23"/>
    </row>
    <row r="1017" spans="1:99" s="18" customFormat="1" ht="12" x14ac:dyDescent="0.4">
      <c r="A1017" s="18">
        <v>993</v>
      </c>
      <c r="B1017" s="19"/>
      <c r="C1017" s="19"/>
      <c r="D1017" s="20"/>
      <c r="E1017" s="21"/>
      <c r="F1017" s="21"/>
      <c r="G1017" s="22"/>
      <c r="H1017" s="22"/>
      <c r="I1017" s="22"/>
      <c r="J1017" s="22"/>
      <c r="K1017" s="22"/>
      <c r="AU1017" s="23"/>
      <c r="AV1017" s="1228"/>
      <c r="AW1017" s="1228"/>
      <c r="AX1017" s="23"/>
    </row>
    <row r="1018" spans="1:99" s="18" customFormat="1" ht="12" x14ac:dyDescent="0.4">
      <c r="A1018" s="18">
        <v>994</v>
      </c>
      <c r="B1018" s="19"/>
      <c r="C1018" s="19"/>
      <c r="D1018" s="20"/>
      <c r="E1018" s="21"/>
      <c r="F1018" s="21"/>
      <c r="G1018" s="22"/>
      <c r="H1018" s="22"/>
      <c r="I1018" s="22"/>
      <c r="J1018" s="22"/>
      <c r="K1018" s="22"/>
      <c r="AU1018" s="23"/>
      <c r="AV1018" s="1228"/>
      <c r="AW1018" s="1228"/>
      <c r="AX1018" s="23"/>
    </row>
    <row r="1019" spans="1:99" s="18" customFormat="1" ht="12" x14ac:dyDescent="0.4">
      <c r="A1019" s="18">
        <v>995</v>
      </c>
      <c r="B1019" s="19"/>
      <c r="C1019" s="19"/>
      <c r="D1019" s="20"/>
      <c r="E1019" s="21"/>
      <c r="F1019" s="21"/>
      <c r="G1019" s="22"/>
      <c r="H1019" s="22"/>
      <c r="I1019" s="22"/>
      <c r="J1019" s="22"/>
      <c r="K1019" s="22"/>
      <c r="AU1019" s="23"/>
      <c r="AV1019" s="1228"/>
      <c r="AW1019" s="1228"/>
      <c r="AX1019" s="23"/>
    </row>
    <row r="1020" spans="1:99" s="18" customFormat="1" ht="12" x14ac:dyDescent="0.4">
      <c r="A1020" s="18">
        <v>996</v>
      </c>
      <c r="B1020" s="19"/>
      <c r="C1020" s="19"/>
      <c r="D1020" s="20"/>
      <c r="E1020" s="21"/>
      <c r="F1020" s="21"/>
      <c r="G1020" s="22"/>
      <c r="H1020" s="22"/>
      <c r="I1020" s="22"/>
      <c r="J1020" s="22"/>
      <c r="K1020" s="22"/>
      <c r="AU1020" s="23"/>
      <c r="AV1020" s="1228"/>
      <c r="AW1020" s="1228"/>
      <c r="AX1020" s="23"/>
    </row>
    <row r="1021" spans="1:99" s="18" customFormat="1" ht="12" x14ac:dyDescent="0.4">
      <c r="A1021" s="18">
        <v>997</v>
      </c>
      <c r="B1021" s="19"/>
      <c r="C1021" s="19"/>
      <c r="D1021" s="20"/>
      <c r="E1021" s="21"/>
      <c r="F1021" s="21"/>
      <c r="G1021" s="22"/>
      <c r="H1021" s="22"/>
      <c r="I1021" s="22"/>
      <c r="J1021" s="22"/>
      <c r="K1021" s="22"/>
      <c r="AU1021" s="23"/>
      <c r="AV1021" s="1228"/>
      <c r="AW1021" s="1228"/>
      <c r="AX1021" s="23"/>
    </row>
    <row r="1022" spans="1:99" s="18" customFormat="1" ht="12" x14ac:dyDescent="0.4">
      <c r="A1022" s="18">
        <v>998</v>
      </c>
      <c r="B1022" s="19"/>
      <c r="C1022" s="19"/>
      <c r="D1022" s="20"/>
      <c r="E1022" s="21"/>
      <c r="F1022" s="21"/>
      <c r="G1022" s="22"/>
      <c r="H1022" s="22"/>
      <c r="I1022" s="22"/>
      <c r="J1022" s="22"/>
      <c r="K1022" s="22"/>
      <c r="AU1022" s="23"/>
      <c r="AV1022" s="1228"/>
      <c r="AW1022" s="1228"/>
      <c r="AX1022" s="23"/>
    </row>
    <row r="1023" spans="1:99" s="18" customFormat="1" ht="12" x14ac:dyDescent="0.4">
      <c r="A1023" s="18">
        <v>999</v>
      </c>
      <c r="B1023" s="19"/>
      <c r="C1023" s="19"/>
      <c r="D1023" s="20"/>
      <c r="E1023" s="21"/>
      <c r="F1023" s="21"/>
      <c r="G1023" s="22"/>
      <c r="H1023" s="22"/>
      <c r="I1023" s="22"/>
      <c r="J1023" s="22"/>
      <c r="K1023" s="22"/>
      <c r="AU1023" s="23"/>
      <c r="AV1023" s="1228"/>
      <c r="AW1023" s="1228"/>
      <c r="AX1023" s="23"/>
    </row>
    <row r="1024" spans="1:99" s="18" customFormat="1" ht="12" x14ac:dyDescent="0.4">
      <c r="A1024" s="18">
        <v>1000</v>
      </c>
      <c r="B1024" s="19"/>
      <c r="C1024" s="19"/>
      <c r="D1024" s="21"/>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229"/>
      <c r="AW1024" s="122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row>
  </sheetData>
  <sheetProtection algorithmName="SHA-512" hashValue="4qlPsHP1JT6UtOSUr7zfA8N0fwZqV+8er3S2IXMn1fXXlWER6yWqpwqHWJkyIvFvaPB3DU8A3nyuPdDw6+u0hg==" saltValue="OIpEpLDZVuN4ALuAzXBW2g==" spinCount="100000" sheet="1" formatRows="0" autoFilter="0"/>
  <autoFilter ref="A24:CU1024">
    <filterColumn colId="1" showButton="0"/>
  </autoFilter>
  <mergeCells count="30">
    <mergeCell ref="AV22:AW22"/>
    <mergeCell ref="A22:A24"/>
    <mergeCell ref="B22:C24"/>
    <mergeCell ref="D22:D24"/>
    <mergeCell ref="E22:E24"/>
    <mergeCell ref="F22:F24"/>
    <mergeCell ref="S23:V23"/>
    <mergeCell ref="W23:W24"/>
    <mergeCell ref="X22:AU22"/>
    <mergeCell ref="AT23:AU23"/>
    <mergeCell ref="S22:W22"/>
    <mergeCell ref="AV23:AV24"/>
    <mergeCell ref="AW23:AW24"/>
    <mergeCell ref="B1:C1"/>
    <mergeCell ref="G22:K22"/>
    <mergeCell ref="L22:L24"/>
    <mergeCell ref="M22:M24"/>
    <mergeCell ref="N22:R22"/>
    <mergeCell ref="G23:G24"/>
    <mergeCell ref="H23:H24"/>
    <mergeCell ref="I23:I24"/>
    <mergeCell ref="J23:J24"/>
    <mergeCell ref="K23:K24"/>
    <mergeCell ref="N23:Q23"/>
    <mergeCell ref="R23:R24"/>
    <mergeCell ref="AX22:AX24"/>
    <mergeCell ref="AY22:CA22"/>
    <mergeCell ref="CB22:CU22"/>
    <mergeCell ref="BZ23:CA23"/>
    <mergeCell ref="CT23:CU23"/>
  </mergeCells>
  <phoneticPr fontId="2"/>
  <conditionalFormatting sqref="A25:XFD1024">
    <cfRule type="expression" dxfId="156" priority="44">
      <formula>MOD(ROW(),2)=0</formula>
    </cfRule>
  </conditionalFormatting>
  <conditionalFormatting sqref="B25:B1024">
    <cfRule type="expression" dxfId="155" priority="18">
      <formula>COUNTIF($B$25:$B$1024,$B25)&gt;1</formula>
    </cfRule>
  </conditionalFormatting>
  <conditionalFormatting sqref="D25:D1024">
    <cfRule type="expression" dxfId="154" priority="39">
      <formula>AND(COUNTA($E25:$CU25)&gt;=1,ISBLANK($D25))</formula>
    </cfRule>
  </conditionalFormatting>
  <conditionalFormatting sqref="E25:E1024">
    <cfRule type="expression" dxfId="153" priority="38">
      <formula>IF($D25="入学しなかった",FALSE,AND(COUNTA($F25:$CU25)&gt;=1,ISBLANK($D25)))</formula>
    </cfRule>
  </conditionalFormatting>
  <conditionalFormatting sqref="AV25:CU1024 E25:F1024">
    <cfRule type="expression" dxfId="152" priority="41">
      <formula>$D25="入学しなかった"</formula>
    </cfRule>
  </conditionalFormatting>
  <conditionalFormatting sqref="E25:F1024">
    <cfRule type="expression" dxfId="151" priority="14">
      <formula>AND($D25="入学しなかった",COUNTA($E25:$F25)&gt;0)</formula>
    </cfRule>
    <cfRule type="expression" dxfId="150" priority="21">
      <formula>AND(OR($D25="入学者(新1年生)",$D25="在籍者"),COUNTA($E25:$F25)&lt;2)</formula>
    </cfRule>
  </conditionalFormatting>
  <conditionalFormatting sqref="F25:F1024">
    <cfRule type="expression" dxfId="149" priority="22">
      <formula>IF($D25="入学しなかった",FALSE,AND(COUNTA($D25:$E25,$G25:$CU25)&gt;=1,ISBLANK($D25)))</formula>
    </cfRule>
  </conditionalFormatting>
  <conditionalFormatting sqref="G25:G1024">
    <cfRule type="expression" dxfId="148" priority="3">
      <formula>AND(ISBLANK($G25),COUNTA($H25)&gt;0)</formula>
    </cfRule>
    <cfRule type="expression" dxfId="147" priority="42">
      <formula>AND(COUNTA($D25:$F25,$I25:$CU25)&gt;=1,COUNTA($G25)=0)</formula>
    </cfRule>
    <cfRule type="expression" dxfId="146" priority="43">
      <formula>AND(COUNTA($D25),ISBLANK($G25))</formula>
    </cfRule>
  </conditionalFormatting>
  <conditionalFormatting sqref="H25:H1024">
    <cfRule type="expression" dxfId="145" priority="31">
      <formula>AND(NOT(OR($H25="統合失調症等",$H25="気分障害",$H25="神経症性障害等",$H25="摂食障害・睡眠障害等",$H25="他の精神障害")),$G25="精神障害")</formula>
    </cfRule>
    <cfRule type="expression" dxfId="144" priority="32">
      <formula>AND(NOT(OR($H25="SLD",$H25="ADHD",$H25="ASD",$H25="発達障害の重複")),$G25="発達障害")</formula>
    </cfRule>
    <cfRule type="expression" dxfId="143" priority="33">
      <formula>AND(OR($G25="重複",$G25="その他の障害"))</formula>
    </cfRule>
    <cfRule type="expression" dxfId="142" priority="34">
      <formula>AND(NOT(OR($H25="内部障害等",$H25="他の慢性疾患")),$G25="病弱・虚弱")</formula>
    </cfRule>
    <cfRule type="expression" dxfId="141" priority="35">
      <formula>AND(NOT(OR($H25="上肢機能障害",$H25="下肢機能障害",$H25="上下肢機能障害",$H25="他の機能障害")),$G25="肢体不自由")</formula>
    </cfRule>
    <cfRule type="expression" dxfId="140" priority="36">
      <formula>AND(NOT(OR($H25="聾",$H25="難聴",$H25="言語障害のみ")),$G25="聴覚・言語障害")</formula>
    </cfRule>
    <cfRule type="expression" dxfId="139" priority="37">
      <formula>AND(NOT(OR($H25="盲",$H25="弱視")),$G25="視覚障害")</formula>
    </cfRule>
  </conditionalFormatting>
  <conditionalFormatting sqref="I25:I1024">
    <cfRule type="expression" dxfId="138" priority="1">
      <formula>AND(OR($H25="他の慢性疾患",$H25="他の精神障害",$G25="その他の障害"),ISBLANK($I25))</formula>
    </cfRule>
    <cfRule type="expression" dxfId="137" priority="16">
      <formula>AND(OR($G25="視覚障害",$G25="聴覚・言語障害",$G25="肢体不自由",$G25="重複",$G25="発達障害",$H25="内部障害等",$H25="統合失調症等",$H25="気分障害",$H25="神経症性障害等",$H25="摂食障害・睡眠障害等"))</formula>
    </cfRule>
  </conditionalFormatting>
  <conditionalFormatting sqref="J25:J1024">
    <cfRule type="expression" dxfId="136" priority="20">
      <formula>$G25="発達障害"</formula>
    </cfRule>
  </conditionalFormatting>
  <conditionalFormatting sqref="K25:K1024">
    <cfRule type="expression" dxfId="135" priority="19">
      <formula>$G25="精神障害"</formula>
    </cfRule>
  </conditionalFormatting>
  <conditionalFormatting sqref="L25:AU1024">
    <cfRule type="expression" dxfId="134" priority="40">
      <formula>$D25="在籍者"</formula>
    </cfRule>
  </conditionalFormatting>
  <conditionalFormatting sqref="M25:M1024">
    <cfRule type="expression" dxfId="133" priority="6">
      <formula>AND(SUM($N25:$Q25)+COUNTA($R25)&gt;0,SUM($N25:$Q25)+COUNTA($R25)&gt;$M25)</formula>
    </cfRule>
    <cfRule type="expression" dxfId="132" priority="30">
      <formula>AND(SUM($S25:$V25)+COUNTA($W25)&gt;0,SUM($S25:$V25)+COUNTA($W25)&gt;$M25)</formula>
    </cfRule>
  </conditionalFormatting>
  <conditionalFormatting sqref="N25:N1024">
    <cfRule type="expression" dxfId="131" priority="12">
      <formula>$N25&lt;$S25</formula>
    </cfRule>
  </conditionalFormatting>
  <conditionalFormatting sqref="N25:R1024">
    <cfRule type="expression" dxfId="130" priority="29">
      <formula>AND(SUM($X25:$AU25)&gt;=1,COUNTA($N25:$R25)=0)</formula>
    </cfRule>
  </conditionalFormatting>
  <conditionalFormatting sqref="O25:O1024">
    <cfRule type="expression" dxfId="129" priority="11">
      <formula>$O25&lt;$T25</formula>
    </cfRule>
  </conditionalFormatting>
  <conditionalFormatting sqref="P25:P1024">
    <cfRule type="expression" dxfId="128" priority="10">
      <formula>$P25&lt;$U25</formula>
    </cfRule>
  </conditionalFormatting>
  <conditionalFormatting sqref="Q25:Q1024">
    <cfRule type="expression" dxfId="127" priority="9">
      <formula>$Q25&lt;$V25</formula>
    </cfRule>
  </conditionalFormatting>
  <conditionalFormatting sqref="R25:R1024">
    <cfRule type="expression" dxfId="126" priority="8">
      <formula>COUNTA($R25)&lt;COUNTA($W25)</formula>
    </cfRule>
  </conditionalFormatting>
  <conditionalFormatting sqref="AT25:AT1024">
    <cfRule type="expression" dxfId="125" priority="28">
      <formula>AND(COUNTA($AU25),ISBLANK($AT25))</formula>
    </cfRule>
  </conditionalFormatting>
  <conditionalFormatting sqref="AU25:AU1024">
    <cfRule type="expression" dxfId="124" priority="27">
      <formula>AND($AT25=1,ISBLANK($AU25))</formula>
    </cfRule>
  </conditionalFormatting>
  <conditionalFormatting sqref="AV25:AW1024">
    <cfRule type="expression" dxfId="123" priority="7">
      <formula>AND($AV25=1,$AW25=1)</formula>
    </cfRule>
  </conditionalFormatting>
  <conditionalFormatting sqref="BZ25:BZ1024">
    <cfRule type="expression" dxfId="122" priority="26">
      <formula>AND(COUNTA($CA25),$BZ25&lt;&gt;1)</formula>
    </cfRule>
  </conditionalFormatting>
  <conditionalFormatting sqref="CA25:CA1024">
    <cfRule type="expression" dxfId="121" priority="25">
      <formula>AND($BZ25=1,ISBLANK($CA25))</formula>
    </cfRule>
  </conditionalFormatting>
  <conditionalFormatting sqref="CT25:CT1024">
    <cfRule type="expression" dxfId="120" priority="24">
      <formula>AND(COUNTA($CU25),$CT25&lt;&gt;1)</formula>
    </cfRule>
  </conditionalFormatting>
  <conditionalFormatting sqref="CU25:CU1024">
    <cfRule type="expression" dxfId="119" priority="23">
      <formula>AND($CT25=1,ISBLANK($CU25))</formula>
    </cfRule>
  </conditionalFormatting>
  <conditionalFormatting sqref="C25:C1024">
    <cfRule type="expression" dxfId="118" priority="47">
      <formula>COUNTIF($C$25:$C$10240,$C25)&gt;1</formula>
    </cfRule>
  </conditionalFormatting>
  <dataValidations count="17">
    <dataValidation type="list" allowBlank="1" showInputMessage="1" showErrorMessage="1" error="プルダウンリストから選択してください。" sqref="D995">
      <formula1>"入学しなかった,入学者(1年生),在籍者(2年生以上）"</formula1>
    </dataValidation>
    <dataValidation imeMode="on" allowBlank="1" showInputMessage="1" showErrorMessage="1" sqref="C25:C1024 I25:I1024"/>
    <dataValidation imeMode="on" operator="equal" allowBlank="1" showInputMessage="1" showErrorMessage="1" sqref="AU25:AU1024 CA25:CA1024 CU25:CU1024"/>
    <dataValidation type="list" imeMode="halfAlpha" operator="equal" allowBlank="1" showInputMessage="1" showErrorMessage="1" error="プルダウンリストから選択してください。" sqref="W25:W1024">
      <formula1>"学部（通信）,専攻科"</formula1>
    </dataValidation>
    <dataValidation type="list" allowBlank="1" showInputMessage="1" showErrorMessage="1" error="プルダウンリストから選択してください。" sqref="E25:E1024">
      <formula1>"学部（通学課程）,学部（通信教育課程）,専攻科"</formula1>
    </dataValidation>
    <dataValidation type="list" showInputMessage="1" showErrorMessage="1" error="プルダウンリストから選択してください。" sqref="G25:G1023">
      <formula1>$G$2:$G$9</formula1>
    </dataValidation>
    <dataValidation type="list" allowBlank="1" showInputMessage="1" showErrorMessage="1" error="プルダウンリストから選択してください。" sqref="J25:J1024">
      <formula1>$H$13:$H$16</formula1>
    </dataValidation>
    <dataValidation type="list" allowBlank="1" showInputMessage="1" showErrorMessage="1" error="プルダウンリストから選択してください。" sqref="K25:K1023">
      <formula1>$H$17:$H$21</formula1>
    </dataValidation>
    <dataValidation type="list" allowBlank="1" showInputMessage="1" showErrorMessage="1" error="プルダウンリストから選択してください。" sqref="F25:F1024">
      <formula1>"人文,社会,教養,工業,農業,保健,家政,教育,芸術,その他"</formula1>
    </dataValidation>
    <dataValidation type="whole" imeMode="halfAlpha" operator="equal" allowBlank="1" showInputMessage="1" showErrorMessage="1" error="半角数字の1を入れてください" sqref="CB25:CT1024 AV25:BZ1024 X25:AT1024 L25:L1024">
      <formula1>1</formula1>
    </dataValidation>
    <dataValidation type="list" allowBlank="1" showInputMessage="1" showErrorMessage="1" error="プルダウンリストから選択してください。" sqref="D996:D1024 D25:D994">
      <formula1>"入学しなかった,入学者(新1年生),在籍者"</formula1>
    </dataValidation>
    <dataValidation type="whole" imeMode="halfAlpha" operator="greaterThanOrEqual" allowBlank="1" showInputMessage="1" showErrorMessage="1" error="半角数字の1を入れてください" sqref="M25:M1024">
      <formula1>1</formula1>
    </dataValidation>
    <dataValidation type="whole" imeMode="halfAlpha" operator="greaterThanOrEqual" allowBlank="1" showInputMessage="1" showErrorMessage="1" error="1以上の半角数字を入れてください" sqref="S25:V1024 N25:Q1024">
      <formula1>1</formula1>
    </dataValidation>
    <dataValidation type="list" allowBlank="1" showInputMessage="1" showErrorMessage="1" error="プルダウンリストから選択してください。" sqref="G1024">
      <formula1>$G$2:$G$9</formula1>
    </dataValidation>
    <dataValidation type="list" allowBlank="1" showInputMessage="1" showErrorMessage="1" sqref="K1024">
      <formula1>$H$17:$H$21</formula1>
    </dataValidation>
    <dataValidation type="list" showInputMessage="1" showErrorMessage="1" error="プルダウンリストから選択してください。" sqref="H25:H1024">
      <formula1>INDIRECT(G25)</formula1>
    </dataValidation>
    <dataValidation type="list" imeMode="halfAlpha" operator="equal" allowBlank="1" showInputMessage="1" showErrorMessage="1" error="プルダウンリストから選択してください。" sqref="R25:R1024">
      <formula1>"学部（通信）,専攻科"</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499984740745262"/>
  </sheetPr>
  <dimension ref="A1:Y1026"/>
  <sheetViews>
    <sheetView workbookViewId="0">
      <pane xSplit="1" ySplit="24" topLeftCell="B25" activePane="bottomRight" state="frozen"/>
      <selection pane="topRight" activeCell="B1" sqref="B1"/>
      <selection pane="bottomLeft" activeCell="A25" sqref="A25"/>
      <selection pane="bottomRight" activeCell="B25" sqref="B25"/>
    </sheetView>
  </sheetViews>
  <sheetFormatPr defaultRowHeight="18.75" x14ac:dyDescent="0.4"/>
  <cols>
    <col min="1" max="1" width="5.625" style="9" customWidth="1"/>
    <col min="2" max="10" width="3.625" style="7" customWidth="1"/>
    <col min="11" max="19" width="3.625" style="8" customWidth="1"/>
    <col min="20" max="20" width="4" style="9" customWidth="1"/>
    <col min="21" max="25" width="3.625" style="9" customWidth="1"/>
  </cols>
  <sheetData>
    <row r="1" spans="1:25" ht="31.5" x14ac:dyDescent="0.4">
      <c r="A1" s="1234" t="s">
        <v>684</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row>
    <row r="2" spans="1:25" hidden="1" x14ac:dyDescent="0.4"/>
    <row r="3" spans="1:25" hidden="1" x14ac:dyDescent="0.4"/>
    <row r="4" spans="1:25" hidden="1" x14ac:dyDescent="0.4"/>
    <row r="5" spans="1:25" hidden="1" x14ac:dyDescent="0.4"/>
    <row r="6" spans="1:25" hidden="1" x14ac:dyDescent="0.4"/>
    <row r="7" spans="1:25" hidden="1" x14ac:dyDescent="0.4"/>
    <row r="8" spans="1:25" hidden="1" x14ac:dyDescent="0.4"/>
    <row r="9" spans="1:25" hidden="1" x14ac:dyDescent="0.4"/>
    <row r="10" spans="1:25" hidden="1" x14ac:dyDescent="0.4"/>
    <row r="11" spans="1:25" hidden="1" x14ac:dyDescent="0.4"/>
    <row r="12" spans="1:25" hidden="1" x14ac:dyDescent="0.4"/>
    <row r="13" spans="1:25" hidden="1" x14ac:dyDescent="0.4"/>
    <row r="14" spans="1:25" hidden="1" x14ac:dyDescent="0.4"/>
    <row r="15" spans="1:25" hidden="1" x14ac:dyDescent="0.4"/>
    <row r="16" spans="1:25" hidden="1" x14ac:dyDescent="0.4"/>
    <row r="17" spans="1:25" hidden="1" x14ac:dyDescent="0.4"/>
    <row r="18" spans="1:25" hidden="1" x14ac:dyDescent="0.4"/>
    <row r="19" spans="1:25" hidden="1" x14ac:dyDescent="0.4"/>
    <row r="20" spans="1:25" hidden="1" x14ac:dyDescent="0.4"/>
    <row r="21" spans="1:25" hidden="1" x14ac:dyDescent="0.4"/>
    <row r="22" spans="1:25" x14ac:dyDescent="0.4">
      <c r="A22" s="1288" t="s">
        <v>70</v>
      </c>
      <c r="B22" s="1289" t="s">
        <v>84</v>
      </c>
      <c r="C22" s="1289"/>
      <c r="D22" s="1289"/>
      <c r="E22" s="1289"/>
      <c r="F22" s="1289"/>
      <c r="G22" s="1289"/>
      <c r="H22" s="1289"/>
      <c r="I22" s="1289"/>
      <c r="J22" s="1289"/>
      <c r="K22" s="1289" t="s">
        <v>85</v>
      </c>
      <c r="L22" s="1289"/>
      <c r="M22" s="1289"/>
      <c r="N22" s="1289" t="s">
        <v>86</v>
      </c>
      <c r="O22" s="1289"/>
      <c r="P22" s="1289"/>
      <c r="Q22" s="1289" t="s">
        <v>87</v>
      </c>
      <c r="R22" s="1289"/>
      <c r="S22" s="1289"/>
      <c r="T22" s="1290" t="s">
        <v>88</v>
      </c>
      <c r="U22" s="1290" t="s">
        <v>588</v>
      </c>
      <c r="V22" s="1290" t="s">
        <v>589</v>
      </c>
      <c r="W22" s="1290" t="s">
        <v>91</v>
      </c>
      <c r="X22" s="1290" t="s">
        <v>92</v>
      </c>
      <c r="Y22" s="1290" t="s">
        <v>627</v>
      </c>
    </row>
    <row r="23" spans="1:25" ht="61.5" x14ac:dyDescent="0.4">
      <c r="A23" s="1288"/>
      <c r="B23" s="14" t="s">
        <v>586</v>
      </c>
      <c r="C23" s="14"/>
      <c r="D23" s="14"/>
      <c r="E23" s="14" t="s">
        <v>587</v>
      </c>
      <c r="F23" s="14"/>
      <c r="G23" s="14"/>
      <c r="H23" s="14"/>
      <c r="I23" s="14"/>
      <c r="J23" s="14"/>
      <c r="K23" s="15" t="s">
        <v>122</v>
      </c>
      <c r="L23" s="15" t="s">
        <v>123</v>
      </c>
      <c r="M23" s="15" t="s">
        <v>124</v>
      </c>
      <c r="N23" s="15" t="s">
        <v>122</v>
      </c>
      <c r="O23" s="15" t="s">
        <v>123</v>
      </c>
      <c r="P23" s="15" t="s">
        <v>124</v>
      </c>
      <c r="Q23" s="15" t="s">
        <v>122</v>
      </c>
      <c r="R23" s="15" t="s">
        <v>123</v>
      </c>
      <c r="S23" s="15" t="s">
        <v>124</v>
      </c>
      <c r="T23" s="1290"/>
      <c r="U23" s="1290"/>
      <c r="V23" s="1290"/>
      <c r="W23" s="1290"/>
      <c r="X23" s="1290"/>
      <c r="Y23" s="1291"/>
    </row>
    <row r="24" spans="1:25" ht="73.5" x14ac:dyDescent="0.4">
      <c r="A24" s="1288"/>
      <c r="B24" s="16" t="s">
        <v>63</v>
      </c>
      <c r="C24" s="16"/>
      <c r="D24" s="16"/>
      <c r="E24" s="16" t="s">
        <v>69</v>
      </c>
      <c r="F24" s="16"/>
      <c r="G24" s="16"/>
      <c r="H24" s="16" t="s">
        <v>15</v>
      </c>
      <c r="I24" s="16"/>
      <c r="J24" s="16"/>
      <c r="K24" s="17"/>
      <c r="L24" s="17"/>
      <c r="M24" s="17"/>
      <c r="N24" s="17"/>
      <c r="O24" s="17"/>
      <c r="P24" s="17"/>
      <c r="Q24" s="17"/>
      <c r="R24" s="17"/>
      <c r="S24" s="17"/>
      <c r="T24" s="1290"/>
      <c r="U24" s="1290"/>
      <c r="V24" s="1290"/>
      <c r="W24" s="1290"/>
      <c r="X24" s="1290"/>
      <c r="Y24" s="1291"/>
    </row>
    <row r="25" spans="1:25" x14ac:dyDescent="0.4">
      <c r="A25" s="1219">
        <v>1</v>
      </c>
      <c r="B25" s="7">
        <f>IF(AND(障害学生情報入力シート!$G25=$B$23,障害学生情報入力シート!$H25=$B$24,OR(障害学生情報入力シート!D25="入学者(新1年生)",障害学生情報入力シート!D25="在籍者")),1,0)</f>
        <v>0</v>
      </c>
      <c r="C25" s="7">
        <f t="shared" ref="C25:C88" si="0">C24+B25</f>
        <v>0</v>
      </c>
      <c r="D25" s="7" t="str">
        <f>IFERROR(MATCH(ROW(障害学生情報入力シート!A1),C:C,0),"")</f>
        <v/>
      </c>
      <c r="E25" s="7">
        <f>IF(AND(障害学生情報入力シート!$G25=$E$23,障害学生情報入力シート!$H25=$E$24,OR(障害学生情報入力シート!D25="入学者(新1年生)",障害学生情報入力シート!D25="在籍者")),1,0)</f>
        <v>0</v>
      </c>
      <c r="F25" s="7">
        <f t="shared" ref="F25:F88" si="1">F24+E25</f>
        <v>0</v>
      </c>
      <c r="G25" s="7" t="str">
        <f>IFERROR(MATCH(ROW(障害学生情報入力シート!E1),F:F,0),"")</f>
        <v/>
      </c>
      <c r="H25" s="7">
        <f>IF(AND(障害学生情報入力シート!$G25=$H$24,ISBLANK(障害学生情報入力シート!$H25),OR(障害学生情報入力シート!D25="入学者(新1年生)",障害学生情報入力シート!D25="在籍者")),1,0)</f>
        <v>0</v>
      </c>
      <c r="I25" s="7">
        <f t="shared" ref="I25:I88" si="2">I24+H25</f>
        <v>0</v>
      </c>
      <c r="J25" s="7" t="str">
        <f>IFERROR(MATCH(ROW(障害学生情報入力シート!A1),I:I,0),"")</f>
        <v/>
      </c>
      <c r="K25" s="8">
        <f>IF(障害学生情報入力シート!AU25="",0,IF(AND(障害学生情報入力シート!AT25=1,Y25=1,障害学生情報入力シート!D25&lt;&gt;"",障害学生情報入力シート!D25&lt;&gt;"在籍者"),1,0))</f>
        <v>0</v>
      </c>
      <c r="L25" s="8">
        <f t="shared" ref="L25:L88" si="3">L24+K25</f>
        <v>0</v>
      </c>
      <c r="M25" s="8" t="str">
        <f>IFERROR(MATCH(ROW(障害学生情報入力シート!A1),L:L,0),"")</f>
        <v/>
      </c>
      <c r="N25" s="8">
        <f>IF(障害学生情報入力シート!CA25="",0,IF(AND(障害学生情報入力シート!BZ25=1,Y25=1,障害学生情報入力シート!D25&lt;&gt;"",障害学生情報入力シート!D25&lt;&gt;"入学しなかった"),1,0))</f>
        <v>0</v>
      </c>
      <c r="O25" s="8">
        <f t="shared" ref="O25:O88" si="4">O24+N25</f>
        <v>0</v>
      </c>
      <c r="P25" s="8" t="str">
        <f>IFERROR(MATCH(ROW(障害学生情報入力シート!AR1),O:O,0),"")</f>
        <v/>
      </c>
      <c r="Q25" s="8">
        <f>IF(障害学生情報入力シート!CU25="",0,IF(AND(障害学生情報入力シート!CT25=1,Y25=1,障害学生情報入力シート!D25&lt;&gt;"",障害学生情報入力シート!D25&lt;&gt;"入学しなかった"),1,0))</f>
        <v>0</v>
      </c>
      <c r="R25" s="8">
        <f t="shared" ref="R25:R88" si="5">R24+Q25</f>
        <v>0</v>
      </c>
      <c r="S25" s="8" t="str">
        <f>IFERROR(MATCH(ROW(障害学生情報入力シート!BJ1),R:R,0),"")</f>
        <v/>
      </c>
      <c r="T25" s="9">
        <f>IF(OR(SUM(障害学生情報入力シート!AY25:BY25,障害学生情報入力シート!CB25:CS25)&gt;0,COUNTA(障害学生情報入力シート!BZ25:CA25)=2,COUNTA(障害学生情報入力シート!CT25:CU25)=2),1,0)</f>
        <v>0</v>
      </c>
      <c r="U25" s="9">
        <f>SUM(障害学生情報入力シート!N25:Q25)+COUNTA(障害学生情報入力シート!R25)</f>
        <v>0</v>
      </c>
      <c r="V25" s="9">
        <f>SUM(障害学生情報入力シート!S25:V25)+COUNTA(障害学生情報入力シート!W25)</f>
        <v>0</v>
      </c>
      <c r="W25" s="9">
        <f>IF(SUM(障害学生情報入力シート!$X25:$AT25)&gt;0,1,0)</f>
        <v>0</v>
      </c>
      <c r="X25" s="9">
        <f>IF(障害学生情報入力シート!D25="入学者(新1年生)",1,0)</f>
        <v>0</v>
      </c>
      <c r="Y25" s="9">
        <f>IF(ISBLANK(障害学生情報入力シート!$G25),0)+IF(AND(障害学生情報入力シート!$G25="視覚障害",OR(障害学生情報入力シート!$H25="盲",障害学生情報入力シート!$H25="弱視")),1,0)+IF(AND(障害学生情報入力シート!$G25="聴覚・言語障害",OR(障害学生情報入力シート!$H25="聾",障害学生情報入力シート!$H25="難聴",障害学生情報入力シート!$H25="言語障害のみ")),1,0)+IF(AND(障害学生情報入力シート!$G25="肢体不自由",OR(障害学生情報入力シート!$H25="上肢機能障害",障害学生情報入力シート!$H25="下肢機能障害",障害学生情報入力シート!$H25="上下肢機能障害",障害学生情報入力シート!$H25="他の機能障害")),1,0)+IF(AND(障害学生情報入力シート!$G25="病弱・虚弱",OR(障害学生情報入力シート!$H25="内部障害等",障害学生情報入力シート!$H25="他の慢性疾患")),1,0)+IF(AND(障害学生情報入力シート!$G25="重複",ISBLANK(障害学生情報入力シート!$H25)),1,0)+IF(AND(障害学生情報入力シート!$G25="発達障害",OR(障害学生情報入力シート!$H25="SLD",障害学生情報入力シート!$H25="ADHD",障害学生情報入力シート!$H25="ASD",障害学生情報入力シート!$H25="発達障害の重複")),1,0)+IF(AND(障害学生情報入力シート!$G25="精神障害",OR(障害学生情報入力シート!$H25="統合失調症等",障害学生情報入力シート!$H25="気分障害",障害学生情報入力シート!$H25="神経症性障害等",障害学生情報入力シート!$H25="摂食障害・睡眠障害等",障害学生情報入力シート!$H25="他の精神障害")),1,0)+IF(AND(障害学生情報入力シート!$G25="その他の障害",ISBLANK(障害学生情報入力シート!$H25)),1,0)</f>
        <v>0</v>
      </c>
    </row>
    <row r="26" spans="1:25" x14ac:dyDescent="0.4">
      <c r="A26" s="1219">
        <v>2</v>
      </c>
      <c r="B26" s="7">
        <f>IF(AND(障害学生情報入力シート!$G26=$B$23,障害学生情報入力シート!$H26=$B$24,OR(障害学生情報入力シート!D26="入学者(新1年生)",障害学生情報入力シート!D26="在籍者")),1,0)</f>
        <v>0</v>
      </c>
      <c r="C26" s="7">
        <f t="shared" si="0"/>
        <v>0</v>
      </c>
      <c r="D26" s="7" t="str">
        <f>IFERROR(MATCH(ROW(障害学生情報入力シート!A2),C:C,0),"")</f>
        <v/>
      </c>
      <c r="E26" s="7">
        <f>IF(AND(障害学生情報入力シート!$G26=$E$23,障害学生情報入力シート!$H26=$E$24,OR(障害学生情報入力シート!D26="入学者(新1年生)",障害学生情報入力シート!D26="在籍者")),1,0)</f>
        <v>0</v>
      </c>
      <c r="F26" s="7">
        <f t="shared" si="1"/>
        <v>0</v>
      </c>
      <c r="G26" s="7" t="str">
        <f>IFERROR(MATCH(ROW(障害学生情報入力シート!E2),F:F,0),"")</f>
        <v/>
      </c>
      <c r="H26" s="7">
        <f>IF(AND(障害学生情報入力シート!$G26=$H$24,ISBLANK(障害学生情報入力シート!$H26),OR(障害学生情報入力シート!D26="入学者(新1年生)",障害学生情報入力シート!D26="在籍者")),1,0)</f>
        <v>0</v>
      </c>
      <c r="I26" s="7">
        <f t="shared" si="2"/>
        <v>0</v>
      </c>
      <c r="J26" s="7" t="str">
        <f>IFERROR(MATCH(ROW(障害学生情報入力シート!A2),I:I,0),"")</f>
        <v/>
      </c>
      <c r="K26" s="8">
        <f>IF(障害学生情報入力シート!AU26="",0,IF(AND(障害学生情報入力シート!AT26=1,Y26=1,障害学生情報入力シート!D26&lt;&gt;"",障害学生情報入力シート!D26&lt;&gt;"在籍者"),1,0))</f>
        <v>0</v>
      </c>
      <c r="L26" s="8">
        <f t="shared" si="3"/>
        <v>0</v>
      </c>
      <c r="M26" s="8" t="str">
        <f>IFERROR(MATCH(ROW(障害学生情報入力シート!A2),L:L,0),"")</f>
        <v/>
      </c>
      <c r="N26" s="8">
        <f>IF(障害学生情報入力シート!CA26="",0,IF(AND(障害学生情報入力シート!BZ26=1,Y26=1,障害学生情報入力シート!D26&lt;&gt;"",障害学生情報入力シート!D26&lt;&gt;"入学しなかった"),1,0))</f>
        <v>0</v>
      </c>
      <c r="O26" s="8">
        <f t="shared" si="4"/>
        <v>0</v>
      </c>
      <c r="P26" s="8" t="str">
        <f>IFERROR(MATCH(ROW(障害学生情報入力シート!AR2),O:O,0),"")</f>
        <v/>
      </c>
      <c r="Q26" s="8">
        <f>IF(障害学生情報入力シート!CU26="",0,IF(AND(障害学生情報入力シート!CT26=1,Y26=1,障害学生情報入力シート!D26&lt;&gt;"",障害学生情報入力シート!D26&lt;&gt;"入学しなかった"),1,0))</f>
        <v>0</v>
      </c>
      <c r="R26" s="8">
        <f t="shared" si="5"/>
        <v>0</v>
      </c>
      <c r="S26" s="8" t="str">
        <f>IFERROR(MATCH(ROW(障害学生情報入力シート!BJ2),R:R,0),"")</f>
        <v/>
      </c>
      <c r="T26" s="9">
        <f>IF(OR(SUM(障害学生情報入力シート!AY26:BY26,障害学生情報入力シート!CB26:CS26)&gt;0,COUNTA(障害学生情報入力シート!BZ26:CA26)=2,COUNTA(障害学生情報入力シート!CT26:CU26)=2),1,0)</f>
        <v>0</v>
      </c>
      <c r="U26" s="9">
        <f>SUM(障害学生情報入力シート!N26:Q26)+COUNTA(障害学生情報入力シート!R26)</f>
        <v>0</v>
      </c>
      <c r="V26" s="9">
        <f>SUM(障害学生情報入力シート!S26:V26)+COUNTA(障害学生情報入力シート!W26)</f>
        <v>0</v>
      </c>
      <c r="W26" s="9">
        <f>IF(SUM(障害学生情報入力シート!$X26:$AT26)&gt;0,1,0)</f>
        <v>0</v>
      </c>
      <c r="X26" s="9">
        <f>IF(障害学生情報入力シート!D26="入学者(新1年生)",1,0)</f>
        <v>0</v>
      </c>
      <c r="Y26" s="9">
        <f>IF(ISBLANK(障害学生情報入力シート!$G26),0)+IF(AND(障害学生情報入力シート!$G26="視覚障害",OR(障害学生情報入力シート!$H26="盲",障害学生情報入力シート!$H26="弱視")),1,0)+IF(AND(障害学生情報入力シート!$G26="聴覚・言語障害",OR(障害学生情報入力シート!$H26="聾",障害学生情報入力シート!$H26="難聴",障害学生情報入力シート!$H26="言語障害のみ")),1,0)+IF(AND(障害学生情報入力シート!$G26="肢体不自由",OR(障害学生情報入力シート!$H26="上肢機能障害",障害学生情報入力シート!$H26="下肢機能障害",障害学生情報入力シート!$H26="上下肢機能障害",障害学生情報入力シート!$H26="他の機能障害")),1,0)+IF(AND(障害学生情報入力シート!$G26="病弱・虚弱",OR(障害学生情報入力シート!$H26="内部障害等",障害学生情報入力シート!$H26="他の慢性疾患")),1,0)+IF(AND(障害学生情報入力シート!$G26="重複",ISBLANK(障害学生情報入力シート!$H26)),1,0)+IF(AND(障害学生情報入力シート!$G26="発達障害",OR(障害学生情報入力シート!$H26="SLD",障害学生情報入力シート!$H26="ADHD",障害学生情報入力シート!$H26="ASD",障害学生情報入力シート!$H26="発達障害の重複")),1,0)+IF(AND(障害学生情報入力シート!$G26="精神障害",OR(障害学生情報入力シート!$H26="統合失調症等",障害学生情報入力シート!$H26="気分障害",障害学生情報入力シート!$H26="神経症性障害等",障害学生情報入力シート!$H26="摂食障害・睡眠障害等",障害学生情報入力シート!$H26="他の精神障害")),1,0)+IF(AND(障害学生情報入力シート!$G26="その他の障害",ISBLANK(障害学生情報入力シート!$H26)),1,0)</f>
        <v>0</v>
      </c>
    </row>
    <row r="27" spans="1:25" x14ac:dyDescent="0.4">
      <c r="A27" s="1219">
        <v>3</v>
      </c>
      <c r="B27" s="7">
        <f>IF(AND(障害学生情報入力シート!$G27=$B$23,障害学生情報入力シート!$H27=$B$24,OR(障害学生情報入力シート!D27="入学者(新1年生)",障害学生情報入力シート!D27="在籍者")),1,0)</f>
        <v>0</v>
      </c>
      <c r="C27" s="7">
        <f t="shared" si="0"/>
        <v>0</v>
      </c>
      <c r="D27" s="7" t="str">
        <f>IFERROR(MATCH(ROW(障害学生情報入力シート!A3),C:C,0),"")</f>
        <v/>
      </c>
      <c r="E27" s="7">
        <f>IF(AND(障害学生情報入力シート!$G27=$E$23,障害学生情報入力シート!$H27=$E$24,OR(障害学生情報入力シート!D27="入学者(新1年生)",障害学生情報入力シート!D27="在籍者")),1,0)</f>
        <v>0</v>
      </c>
      <c r="F27" s="7">
        <f t="shared" si="1"/>
        <v>0</v>
      </c>
      <c r="G27" s="7" t="str">
        <f>IFERROR(MATCH(ROW(障害学生情報入力シート!E3),F:F,0),"")</f>
        <v/>
      </c>
      <c r="H27" s="7">
        <f>IF(AND(障害学生情報入力シート!$G27=$H$24,ISBLANK(障害学生情報入力シート!$H27),OR(障害学生情報入力シート!D27="入学者(新1年生)",障害学生情報入力シート!D27="在籍者")),1,0)</f>
        <v>0</v>
      </c>
      <c r="I27" s="7">
        <f t="shared" si="2"/>
        <v>0</v>
      </c>
      <c r="J27" s="7" t="str">
        <f>IFERROR(MATCH(ROW(障害学生情報入力シート!A3),I:I,0),"")</f>
        <v/>
      </c>
      <c r="K27" s="8">
        <f>IF(障害学生情報入力シート!AU27="",0,IF(AND(障害学生情報入力シート!AT27=1,Y27=1,障害学生情報入力シート!D27&lt;&gt;"",障害学生情報入力シート!D27&lt;&gt;"在籍者"),1,0))</f>
        <v>0</v>
      </c>
      <c r="L27" s="8">
        <f t="shared" si="3"/>
        <v>0</v>
      </c>
      <c r="M27" s="8" t="str">
        <f>IFERROR(MATCH(ROW(障害学生情報入力シート!A3),L:L,0),"")</f>
        <v/>
      </c>
      <c r="N27" s="8">
        <f>IF(障害学生情報入力シート!CA27="",0,IF(AND(障害学生情報入力シート!BZ27=1,Y27=1,障害学生情報入力シート!D27&lt;&gt;"",障害学生情報入力シート!D27&lt;&gt;"入学しなかった"),1,0))</f>
        <v>0</v>
      </c>
      <c r="O27" s="8">
        <f t="shared" si="4"/>
        <v>0</v>
      </c>
      <c r="P27" s="8" t="str">
        <f>IFERROR(MATCH(ROW(障害学生情報入力シート!AR3),O:O,0),"")</f>
        <v/>
      </c>
      <c r="Q27" s="8">
        <f>IF(障害学生情報入力シート!CU27="",0,IF(AND(障害学生情報入力シート!CT27=1,Y27=1,障害学生情報入力シート!D27&lt;&gt;"",障害学生情報入力シート!D27&lt;&gt;"入学しなかった"),1,0))</f>
        <v>0</v>
      </c>
      <c r="R27" s="8">
        <f t="shared" si="5"/>
        <v>0</v>
      </c>
      <c r="S27" s="8" t="str">
        <f>IFERROR(MATCH(ROW(障害学生情報入力シート!BJ3),R:R,0),"")</f>
        <v/>
      </c>
      <c r="T27" s="9">
        <f>IF(OR(SUM(障害学生情報入力シート!AY27:BY27,障害学生情報入力シート!CB27:CS27)&gt;0,COUNTA(障害学生情報入力シート!BZ27:CA27)=2,COUNTA(障害学生情報入力シート!CT27:CU27)=2),1,0)</f>
        <v>0</v>
      </c>
      <c r="U27" s="9">
        <f>SUM(障害学生情報入力シート!N27:Q27)+COUNTA(障害学生情報入力シート!R27)</f>
        <v>0</v>
      </c>
      <c r="V27" s="9">
        <f>SUM(障害学生情報入力シート!S27:V27)+COUNTA(障害学生情報入力シート!W27)</f>
        <v>0</v>
      </c>
      <c r="W27" s="9">
        <f>IF(SUM(障害学生情報入力シート!$X27:$AT27)&gt;0,1,0)</f>
        <v>0</v>
      </c>
      <c r="X27" s="9">
        <f>IF(障害学生情報入力シート!D27="入学者(新1年生)",1,0)</f>
        <v>0</v>
      </c>
      <c r="Y27" s="9">
        <f>IF(ISBLANK(障害学生情報入力シート!$G27),0)+IF(AND(障害学生情報入力シート!$G27="視覚障害",OR(障害学生情報入力シート!$H27="盲",障害学生情報入力シート!$H27="弱視")),1,0)+IF(AND(障害学生情報入力シート!$G27="聴覚・言語障害",OR(障害学生情報入力シート!$H27="聾",障害学生情報入力シート!$H27="難聴",障害学生情報入力シート!$H27="言語障害のみ")),1,0)+IF(AND(障害学生情報入力シート!$G27="肢体不自由",OR(障害学生情報入力シート!$H27="上肢機能障害",障害学生情報入力シート!$H27="下肢機能障害",障害学生情報入力シート!$H27="上下肢機能障害",障害学生情報入力シート!$H27="他の機能障害")),1,0)+IF(AND(障害学生情報入力シート!$G27="病弱・虚弱",OR(障害学生情報入力シート!$H27="内部障害等",障害学生情報入力シート!$H27="他の慢性疾患")),1,0)+IF(AND(障害学生情報入力シート!$G27="重複",ISBLANK(障害学生情報入力シート!$H27)),1,0)+IF(AND(障害学生情報入力シート!$G27="発達障害",OR(障害学生情報入力シート!$H27="SLD",障害学生情報入力シート!$H27="ADHD",障害学生情報入力シート!$H27="ASD",障害学生情報入力シート!$H27="発達障害の重複")),1,0)+IF(AND(障害学生情報入力シート!$G27="精神障害",OR(障害学生情報入力シート!$H27="統合失調症等",障害学生情報入力シート!$H27="気分障害",障害学生情報入力シート!$H27="神経症性障害等",障害学生情報入力シート!$H27="摂食障害・睡眠障害等",障害学生情報入力シート!$H27="他の精神障害")),1,0)+IF(AND(障害学生情報入力シート!$G27="その他の障害",ISBLANK(障害学生情報入力シート!$H27)),1,0)</f>
        <v>0</v>
      </c>
    </row>
    <row r="28" spans="1:25" x14ac:dyDescent="0.4">
      <c r="A28" s="1219">
        <v>4</v>
      </c>
      <c r="B28" s="7">
        <f>IF(AND(障害学生情報入力シート!$G28=$B$23,障害学生情報入力シート!$H28=$B$24,OR(障害学生情報入力シート!D28="入学者(新1年生)",障害学生情報入力シート!D28="在籍者")),1,0)</f>
        <v>0</v>
      </c>
      <c r="C28" s="7">
        <f t="shared" si="0"/>
        <v>0</v>
      </c>
      <c r="D28" s="7" t="str">
        <f>IFERROR(MATCH(ROW(障害学生情報入力シート!A4),C:C,0),"")</f>
        <v/>
      </c>
      <c r="E28" s="7">
        <f>IF(AND(障害学生情報入力シート!$G28=$E$23,障害学生情報入力シート!$H28=$E$24,OR(障害学生情報入力シート!D28="入学者(新1年生)",障害学生情報入力シート!D28="在籍者")),1,0)</f>
        <v>0</v>
      </c>
      <c r="F28" s="7">
        <f t="shared" si="1"/>
        <v>0</v>
      </c>
      <c r="G28" s="7" t="str">
        <f>IFERROR(MATCH(ROW(障害学生情報入力シート!E4),F:F,0),"")</f>
        <v/>
      </c>
      <c r="H28" s="7">
        <f>IF(AND(障害学生情報入力シート!$G28=$H$24,ISBLANK(障害学生情報入力シート!$H28),OR(障害学生情報入力シート!D28="入学者(新1年生)",障害学生情報入力シート!D28="在籍者")),1,0)</f>
        <v>0</v>
      </c>
      <c r="I28" s="7">
        <f t="shared" si="2"/>
        <v>0</v>
      </c>
      <c r="J28" s="7" t="str">
        <f>IFERROR(MATCH(ROW(障害学生情報入力シート!A4),I:I,0),"")</f>
        <v/>
      </c>
      <c r="K28" s="8">
        <f>IF(障害学生情報入力シート!AU28="",0,IF(AND(障害学生情報入力シート!AT28=1,Y28=1,障害学生情報入力シート!D28&lt;&gt;"",障害学生情報入力シート!D28&lt;&gt;"在籍者"),1,0))</f>
        <v>0</v>
      </c>
      <c r="L28" s="8">
        <f t="shared" si="3"/>
        <v>0</v>
      </c>
      <c r="M28" s="8" t="str">
        <f>IFERROR(MATCH(ROW(障害学生情報入力シート!A4),L:L,0),"")</f>
        <v/>
      </c>
      <c r="N28" s="8">
        <f>IF(障害学生情報入力シート!CA28="",0,IF(AND(障害学生情報入力シート!BZ28=1,Y28=1,障害学生情報入力シート!D28&lt;&gt;"",障害学生情報入力シート!D28&lt;&gt;"入学しなかった"),1,0))</f>
        <v>0</v>
      </c>
      <c r="O28" s="8">
        <f t="shared" si="4"/>
        <v>0</v>
      </c>
      <c r="P28" s="8" t="str">
        <f>IFERROR(MATCH(ROW(障害学生情報入力シート!AR4),O:O,0),"")</f>
        <v/>
      </c>
      <c r="Q28" s="8">
        <f>IF(障害学生情報入力シート!CU28="",0,IF(AND(障害学生情報入力シート!CT28=1,Y28=1,障害学生情報入力シート!D28&lt;&gt;"",障害学生情報入力シート!D28&lt;&gt;"入学しなかった"),1,0))</f>
        <v>0</v>
      </c>
      <c r="R28" s="8">
        <f t="shared" si="5"/>
        <v>0</v>
      </c>
      <c r="S28" s="8" t="str">
        <f>IFERROR(MATCH(ROW(障害学生情報入力シート!BJ4),R:R,0),"")</f>
        <v/>
      </c>
      <c r="T28" s="9">
        <f>IF(OR(SUM(障害学生情報入力シート!AY28:BY28,障害学生情報入力シート!CB28:CS28)&gt;0,COUNTA(障害学生情報入力シート!BZ28:CA28)=2,COUNTA(障害学生情報入力シート!CT28:CU28)=2),1,0)</f>
        <v>0</v>
      </c>
      <c r="U28" s="9">
        <f>SUM(障害学生情報入力シート!N28:Q28)+COUNTA(障害学生情報入力シート!R28)</f>
        <v>0</v>
      </c>
      <c r="V28" s="9">
        <f>SUM(障害学生情報入力シート!S28:V28)+COUNTA(障害学生情報入力シート!W28)</f>
        <v>0</v>
      </c>
      <c r="W28" s="9">
        <f>IF(SUM(障害学生情報入力シート!$X28:$AT28)&gt;0,1,0)</f>
        <v>0</v>
      </c>
      <c r="X28" s="9">
        <f>IF(障害学生情報入力シート!D28="入学者(新1年生)",1,0)</f>
        <v>0</v>
      </c>
      <c r="Y28" s="9">
        <f>IF(ISBLANK(障害学生情報入力シート!$G28),0)+IF(AND(障害学生情報入力シート!$G28="視覚障害",OR(障害学生情報入力シート!$H28="盲",障害学生情報入力シート!$H28="弱視")),1,0)+IF(AND(障害学生情報入力シート!$G28="聴覚・言語障害",OR(障害学生情報入力シート!$H28="聾",障害学生情報入力シート!$H28="難聴",障害学生情報入力シート!$H28="言語障害のみ")),1,0)+IF(AND(障害学生情報入力シート!$G28="肢体不自由",OR(障害学生情報入力シート!$H28="上肢機能障害",障害学生情報入力シート!$H28="下肢機能障害",障害学生情報入力シート!$H28="上下肢機能障害",障害学生情報入力シート!$H28="他の機能障害")),1,0)+IF(AND(障害学生情報入力シート!$G28="病弱・虚弱",OR(障害学生情報入力シート!$H28="内部障害等",障害学生情報入力シート!$H28="他の慢性疾患")),1,0)+IF(AND(障害学生情報入力シート!$G28="重複",ISBLANK(障害学生情報入力シート!$H28)),1,0)+IF(AND(障害学生情報入力シート!$G28="発達障害",OR(障害学生情報入力シート!$H28="SLD",障害学生情報入力シート!$H28="ADHD",障害学生情報入力シート!$H28="ASD",障害学生情報入力シート!$H28="発達障害の重複")),1,0)+IF(AND(障害学生情報入力シート!$G28="精神障害",OR(障害学生情報入力シート!$H28="統合失調症等",障害学生情報入力シート!$H28="気分障害",障害学生情報入力シート!$H28="神経症性障害等",障害学生情報入力シート!$H28="摂食障害・睡眠障害等",障害学生情報入力シート!$H28="他の精神障害")),1,0)+IF(AND(障害学生情報入力シート!$G28="その他の障害",ISBLANK(障害学生情報入力シート!$H28)),1,0)</f>
        <v>0</v>
      </c>
    </row>
    <row r="29" spans="1:25" x14ac:dyDescent="0.4">
      <c r="A29" s="1219">
        <v>5</v>
      </c>
      <c r="B29" s="7">
        <f>IF(AND(障害学生情報入力シート!$G29=$B$23,障害学生情報入力シート!$H29=$B$24,OR(障害学生情報入力シート!D29="入学者(新1年生)",障害学生情報入力シート!D29="在籍者")),1,0)</f>
        <v>0</v>
      </c>
      <c r="C29" s="7">
        <f t="shared" si="0"/>
        <v>0</v>
      </c>
      <c r="D29" s="7" t="str">
        <f>IFERROR(MATCH(ROW(障害学生情報入力シート!A5),C:C,0),"")</f>
        <v/>
      </c>
      <c r="E29" s="7">
        <f>IF(AND(障害学生情報入力シート!$G29=$E$23,障害学生情報入力シート!$H29=$E$24,OR(障害学生情報入力シート!D29="入学者(新1年生)",障害学生情報入力シート!D29="在籍者")),1,0)</f>
        <v>0</v>
      </c>
      <c r="F29" s="7">
        <f t="shared" si="1"/>
        <v>0</v>
      </c>
      <c r="G29" s="7" t="str">
        <f>IFERROR(MATCH(ROW(障害学生情報入力シート!E5),F:F,0),"")</f>
        <v/>
      </c>
      <c r="H29" s="7">
        <f>IF(AND(障害学生情報入力シート!$G29=$H$24,ISBLANK(障害学生情報入力シート!$H29),OR(障害学生情報入力シート!D29="入学者(新1年生)",障害学生情報入力シート!D29="在籍者")),1,0)</f>
        <v>0</v>
      </c>
      <c r="I29" s="7">
        <f t="shared" si="2"/>
        <v>0</v>
      </c>
      <c r="J29" s="7" t="str">
        <f>IFERROR(MATCH(ROW(障害学生情報入力シート!A5),I:I,0),"")</f>
        <v/>
      </c>
      <c r="K29" s="8">
        <f>IF(障害学生情報入力シート!AU29="",0,IF(AND(障害学生情報入力シート!AT29=1,Y29=1,障害学生情報入力シート!D29&lt;&gt;"",障害学生情報入力シート!D29&lt;&gt;"在籍者"),1,0))</f>
        <v>0</v>
      </c>
      <c r="L29" s="8">
        <f t="shared" si="3"/>
        <v>0</v>
      </c>
      <c r="M29" s="8" t="str">
        <f>IFERROR(MATCH(ROW(障害学生情報入力シート!A5),L:L,0),"")</f>
        <v/>
      </c>
      <c r="N29" s="8">
        <f>IF(障害学生情報入力シート!CA29="",0,IF(AND(障害学生情報入力シート!BZ29=1,Y29=1,障害学生情報入力シート!D29&lt;&gt;"",障害学生情報入力シート!D29&lt;&gt;"入学しなかった"),1,0))</f>
        <v>0</v>
      </c>
      <c r="O29" s="8">
        <f t="shared" si="4"/>
        <v>0</v>
      </c>
      <c r="P29" s="8" t="str">
        <f>IFERROR(MATCH(ROW(障害学生情報入力シート!AR5),O:O,0),"")</f>
        <v/>
      </c>
      <c r="Q29" s="8">
        <f>IF(障害学生情報入力シート!CU29="",0,IF(AND(障害学生情報入力シート!CT29=1,Y29=1,障害学生情報入力シート!D29&lt;&gt;"",障害学生情報入力シート!D29&lt;&gt;"入学しなかった"),1,0))</f>
        <v>0</v>
      </c>
      <c r="R29" s="8">
        <f t="shared" si="5"/>
        <v>0</v>
      </c>
      <c r="S29" s="8" t="str">
        <f>IFERROR(MATCH(ROW(障害学生情報入力シート!BJ5),R:R,0),"")</f>
        <v/>
      </c>
      <c r="T29" s="9">
        <f>IF(OR(SUM(障害学生情報入力シート!AY29:BY29,障害学生情報入力シート!CB29:CS29)&gt;0,COUNTA(障害学生情報入力シート!BZ29:CA29)=2,COUNTA(障害学生情報入力シート!CT29:CU29)=2),1,0)</f>
        <v>0</v>
      </c>
      <c r="U29" s="9">
        <f>SUM(障害学生情報入力シート!N29:Q29)+COUNTA(障害学生情報入力シート!R29)</f>
        <v>0</v>
      </c>
      <c r="V29" s="9">
        <f>SUM(障害学生情報入力シート!S29:V29)+COUNTA(障害学生情報入力シート!W29)</f>
        <v>0</v>
      </c>
      <c r="W29" s="9">
        <f>IF(SUM(障害学生情報入力シート!$X29:$AT29)&gt;0,1,0)</f>
        <v>0</v>
      </c>
      <c r="X29" s="9">
        <f>IF(障害学生情報入力シート!D29="入学者(新1年生)",1,0)</f>
        <v>0</v>
      </c>
      <c r="Y29" s="9">
        <f>IF(ISBLANK(障害学生情報入力シート!$G29),0)+IF(AND(障害学生情報入力シート!$G29="視覚障害",OR(障害学生情報入力シート!$H29="盲",障害学生情報入力シート!$H29="弱視")),1,0)+IF(AND(障害学生情報入力シート!$G29="聴覚・言語障害",OR(障害学生情報入力シート!$H29="聾",障害学生情報入力シート!$H29="難聴",障害学生情報入力シート!$H29="言語障害のみ")),1,0)+IF(AND(障害学生情報入力シート!$G29="肢体不自由",OR(障害学生情報入力シート!$H29="上肢機能障害",障害学生情報入力シート!$H29="下肢機能障害",障害学生情報入力シート!$H29="上下肢機能障害",障害学生情報入力シート!$H29="他の機能障害")),1,0)+IF(AND(障害学生情報入力シート!$G29="病弱・虚弱",OR(障害学生情報入力シート!$H29="内部障害等",障害学生情報入力シート!$H29="他の慢性疾患")),1,0)+IF(AND(障害学生情報入力シート!$G29="重複",ISBLANK(障害学生情報入力シート!$H29)),1,0)+IF(AND(障害学生情報入力シート!$G29="発達障害",OR(障害学生情報入力シート!$H29="SLD",障害学生情報入力シート!$H29="ADHD",障害学生情報入力シート!$H29="ASD",障害学生情報入力シート!$H29="発達障害の重複")),1,0)+IF(AND(障害学生情報入力シート!$G29="精神障害",OR(障害学生情報入力シート!$H29="統合失調症等",障害学生情報入力シート!$H29="気分障害",障害学生情報入力シート!$H29="神経症性障害等",障害学生情報入力シート!$H29="摂食障害・睡眠障害等",障害学生情報入力シート!$H29="他の精神障害")),1,0)+IF(AND(障害学生情報入力シート!$G29="その他の障害",ISBLANK(障害学生情報入力シート!$H29)),1,0)</f>
        <v>0</v>
      </c>
    </row>
    <row r="30" spans="1:25" x14ac:dyDescent="0.4">
      <c r="A30" s="1219">
        <v>6</v>
      </c>
      <c r="B30" s="7">
        <f>IF(AND(障害学生情報入力シート!$G30=$B$23,障害学生情報入力シート!$H30=$B$24,OR(障害学生情報入力シート!D30="入学者(新1年生)",障害学生情報入力シート!D30="在籍者")),1,0)</f>
        <v>0</v>
      </c>
      <c r="C30" s="7">
        <f t="shared" si="0"/>
        <v>0</v>
      </c>
      <c r="D30" s="7" t="str">
        <f>IFERROR(MATCH(ROW(障害学生情報入力シート!A6),C:C,0),"")</f>
        <v/>
      </c>
      <c r="E30" s="7">
        <f>IF(AND(障害学生情報入力シート!$G30=$E$23,障害学生情報入力シート!$H30=$E$24,OR(障害学生情報入力シート!D30="入学者(新1年生)",障害学生情報入力シート!D30="在籍者")),1,0)</f>
        <v>0</v>
      </c>
      <c r="F30" s="7">
        <f t="shared" si="1"/>
        <v>0</v>
      </c>
      <c r="G30" s="7" t="str">
        <f>IFERROR(MATCH(ROW(障害学生情報入力シート!E6),F:F,0),"")</f>
        <v/>
      </c>
      <c r="H30" s="7">
        <f>IF(AND(障害学生情報入力シート!$G30=$H$24,ISBLANK(障害学生情報入力シート!$H30),OR(障害学生情報入力シート!D30="入学者(新1年生)",障害学生情報入力シート!D30="在籍者")),1,0)</f>
        <v>0</v>
      </c>
      <c r="I30" s="7">
        <f t="shared" si="2"/>
        <v>0</v>
      </c>
      <c r="J30" s="7" t="str">
        <f>IFERROR(MATCH(ROW(障害学生情報入力シート!A6),I:I,0),"")</f>
        <v/>
      </c>
      <c r="K30" s="8">
        <f>IF(障害学生情報入力シート!AU30="",0,IF(AND(障害学生情報入力シート!AT30=1,Y30=1,障害学生情報入力シート!D30&lt;&gt;"",障害学生情報入力シート!D30&lt;&gt;"在籍者"),1,0))</f>
        <v>0</v>
      </c>
      <c r="L30" s="8">
        <f t="shared" si="3"/>
        <v>0</v>
      </c>
      <c r="M30" s="8" t="str">
        <f>IFERROR(MATCH(ROW(障害学生情報入力シート!A6),L:L,0),"")</f>
        <v/>
      </c>
      <c r="N30" s="8">
        <f>IF(障害学生情報入力シート!CA30="",0,IF(AND(障害学生情報入力シート!BZ30=1,Y30=1,障害学生情報入力シート!D30&lt;&gt;"",障害学生情報入力シート!D30&lt;&gt;"入学しなかった"),1,0))</f>
        <v>0</v>
      </c>
      <c r="O30" s="8">
        <f t="shared" si="4"/>
        <v>0</v>
      </c>
      <c r="P30" s="8" t="str">
        <f>IFERROR(MATCH(ROW(障害学生情報入力シート!AR6),O:O,0),"")</f>
        <v/>
      </c>
      <c r="Q30" s="8">
        <f>IF(障害学生情報入力シート!CU30="",0,IF(AND(障害学生情報入力シート!CT30=1,Y30=1,障害学生情報入力シート!D30&lt;&gt;"",障害学生情報入力シート!D30&lt;&gt;"入学しなかった"),1,0))</f>
        <v>0</v>
      </c>
      <c r="R30" s="8">
        <f t="shared" si="5"/>
        <v>0</v>
      </c>
      <c r="S30" s="8" t="str">
        <f>IFERROR(MATCH(ROW(障害学生情報入力シート!BJ6),R:R,0),"")</f>
        <v/>
      </c>
      <c r="T30" s="9">
        <f>IF(OR(SUM(障害学生情報入力シート!AY30:BY30,障害学生情報入力シート!CB30:CS30)&gt;0,COUNTA(障害学生情報入力シート!BZ30:CA30)=2,COUNTA(障害学生情報入力シート!CT30:CU30)=2),1,0)</f>
        <v>0</v>
      </c>
      <c r="U30" s="9">
        <f>SUM(障害学生情報入力シート!N30:Q30)+COUNTA(障害学生情報入力シート!R30)</f>
        <v>0</v>
      </c>
      <c r="V30" s="9">
        <f>SUM(障害学生情報入力シート!S30:V30)+COUNTA(障害学生情報入力シート!W30)</f>
        <v>0</v>
      </c>
      <c r="W30" s="9">
        <f>IF(SUM(障害学生情報入力シート!$X30:$AT30)&gt;0,1,0)</f>
        <v>0</v>
      </c>
      <c r="X30" s="9">
        <f>IF(障害学生情報入力シート!D30="入学者(新1年生)",1,0)</f>
        <v>0</v>
      </c>
      <c r="Y30" s="9">
        <f>IF(ISBLANK(障害学生情報入力シート!$G30),0)+IF(AND(障害学生情報入力シート!$G30="視覚障害",OR(障害学生情報入力シート!$H30="盲",障害学生情報入力シート!$H30="弱視")),1,0)+IF(AND(障害学生情報入力シート!$G30="聴覚・言語障害",OR(障害学生情報入力シート!$H30="聾",障害学生情報入力シート!$H30="難聴",障害学生情報入力シート!$H30="言語障害のみ")),1,0)+IF(AND(障害学生情報入力シート!$G30="肢体不自由",OR(障害学生情報入力シート!$H30="上肢機能障害",障害学生情報入力シート!$H30="下肢機能障害",障害学生情報入力シート!$H30="上下肢機能障害",障害学生情報入力シート!$H30="他の機能障害")),1,0)+IF(AND(障害学生情報入力シート!$G30="病弱・虚弱",OR(障害学生情報入力シート!$H30="内部障害等",障害学生情報入力シート!$H30="他の慢性疾患")),1,0)+IF(AND(障害学生情報入力シート!$G30="重複",ISBLANK(障害学生情報入力シート!$H30)),1,0)+IF(AND(障害学生情報入力シート!$G30="発達障害",OR(障害学生情報入力シート!$H30="SLD",障害学生情報入力シート!$H30="ADHD",障害学生情報入力シート!$H30="ASD",障害学生情報入力シート!$H30="発達障害の重複")),1,0)+IF(AND(障害学生情報入力シート!$G30="精神障害",OR(障害学生情報入力シート!$H30="統合失調症等",障害学生情報入力シート!$H30="気分障害",障害学生情報入力シート!$H30="神経症性障害等",障害学生情報入力シート!$H30="摂食障害・睡眠障害等",障害学生情報入力シート!$H30="他の精神障害")),1,0)+IF(AND(障害学生情報入力シート!$G30="その他の障害",ISBLANK(障害学生情報入力シート!$H30)),1,0)</f>
        <v>0</v>
      </c>
    </row>
    <row r="31" spans="1:25" x14ac:dyDescent="0.4">
      <c r="A31" s="1219">
        <v>7</v>
      </c>
      <c r="B31" s="7">
        <f>IF(AND(障害学生情報入力シート!$G31=$B$23,障害学生情報入力シート!$H31=$B$24,OR(障害学生情報入力シート!D31="入学者(新1年生)",障害学生情報入力シート!D31="在籍者")),1,0)</f>
        <v>0</v>
      </c>
      <c r="C31" s="7">
        <f t="shared" si="0"/>
        <v>0</v>
      </c>
      <c r="D31" s="7" t="str">
        <f>IFERROR(MATCH(ROW(障害学生情報入力シート!A7),C:C,0),"")</f>
        <v/>
      </c>
      <c r="E31" s="7">
        <f>IF(AND(障害学生情報入力シート!$G31=$E$23,障害学生情報入力シート!$H31=$E$24,OR(障害学生情報入力シート!D31="入学者(新1年生)",障害学生情報入力シート!D31="在籍者")),1,0)</f>
        <v>0</v>
      </c>
      <c r="F31" s="7">
        <f t="shared" si="1"/>
        <v>0</v>
      </c>
      <c r="G31" s="7" t="str">
        <f>IFERROR(MATCH(ROW(障害学生情報入力シート!E7),F:F,0),"")</f>
        <v/>
      </c>
      <c r="H31" s="7">
        <f>IF(AND(障害学生情報入力シート!$G31=$H$24,ISBLANK(障害学生情報入力シート!$H31),OR(障害学生情報入力シート!D31="入学者(新1年生)",障害学生情報入力シート!D31="在籍者")),1,0)</f>
        <v>0</v>
      </c>
      <c r="I31" s="7">
        <f t="shared" si="2"/>
        <v>0</v>
      </c>
      <c r="J31" s="7" t="str">
        <f>IFERROR(MATCH(ROW(障害学生情報入力シート!A7),I:I,0),"")</f>
        <v/>
      </c>
      <c r="K31" s="8">
        <f>IF(障害学生情報入力シート!AU31="",0,IF(AND(障害学生情報入力シート!AT31=1,Y31=1,障害学生情報入力シート!D31&lt;&gt;"",障害学生情報入力シート!D31&lt;&gt;"在籍者"),1,0))</f>
        <v>0</v>
      </c>
      <c r="L31" s="8">
        <f t="shared" si="3"/>
        <v>0</v>
      </c>
      <c r="M31" s="8" t="str">
        <f>IFERROR(MATCH(ROW(障害学生情報入力シート!A7),L:L,0),"")</f>
        <v/>
      </c>
      <c r="N31" s="8">
        <f>IF(障害学生情報入力シート!CA31="",0,IF(AND(障害学生情報入力シート!BZ31=1,Y31=1,障害学生情報入力シート!D31&lt;&gt;"",障害学生情報入力シート!D31&lt;&gt;"入学しなかった"),1,0))</f>
        <v>0</v>
      </c>
      <c r="O31" s="8">
        <f t="shared" si="4"/>
        <v>0</v>
      </c>
      <c r="P31" s="8" t="str">
        <f>IFERROR(MATCH(ROW(障害学生情報入力シート!AR7),O:O,0),"")</f>
        <v/>
      </c>
      <c r="Q31" s="8">
        <f>IF(障害学生情報入力シート!CU31="",0,IF(AND(障害学生情報入力シート!CT31=1,Y31=1,障害学生情報入力シート!D31&lt;&gt;"",障害学生情報入力シート!D31&lt;&gt;"入学しなかった"),1,0))</f>
        <v>0</v>
      </c>
      <c r="R31" s="8">
        <f t="shared" si="5"/>
        <v>0</v>
      </c>
      <c r="S31" s="8" t="str">
        <f>IFERROR(MATCH(ROW(障害学生情報入力シート!BJ7),R:R,0),"")</f>
        <v/>
      </c>
      <c r="T31" s="9">
        <f>IF(OR(SUM(障害学生情報入力シート!AY31:BY31,障害学生情報入力シート!CB31:CS31)&gt;0,COUNTA(障害学生情報入力シート!BZ31:CA31)=2,COUNTA(障害学生情報入力シート!CT31:CU31)=2),1,0)</f>
        <v>0</v>
      </c>
      <c r="U31" s="9">
        <f>SUM(障害学生情報入力シート!N31:Q31)+COUNTA(障害学生情報入力シート!R31)</f>
        <v>0</v>
      </c>
      <c r="V31" s="9">
        <f>SUM(障害学生情報入力シート!S31:V31)+COUNTA(障害学生情報入力シート!W31)</f>
        <v>0</v>
      </c>
      <c r="W31" s="9">
        <f>IF(SUM(障害学生情報入力シート!$X31:$AT31)&gt;0,1,0)</f>
        <v>0</v>
      </c>
      <c r="X31" s="9">
        <f>IF(障害学生情報入力シート!D31="入学者(新1年生)",1,0)</f>
        <v>0</v>
      </c>
      <c r="Y31" s="9">
        <f>IF(ISBLANK(障害学生情報入力シート!$G31),0)+IF(AND(障害学生情報入力シート!$G31="視覚障害",OR(障害学生情報入力シート!$H31="盲",障害学生情報入力シート!$H31="弱視")),1,0)+IF(AND(障害学生情報入力シート!$G31="聴覚・言語障害",OR(障害学生情報入力シート!$H31="聾",障害学生情報入力シート!$H31="難聴",障害学生情報入力シート!$H31="言語障害のみ")),1,0)+IF(AND(障害学生情報入力シート!$G31="肢体不自由",OR(障害学生情報入力シート!$H31="上肢機能障害",障害学生情報入力シート!$H31="下肢機能障害",障害学生情報入力シート!$H31="上下肢機能障害",障害学生情報入力シート!$H31="他の機能障害")),1,0)+IF(AND(障害学生情報入力シート!$G31="病弱・虚弱",OR(障害学生情報入力シート!$H31="内部障害等",障害学生情報入力シート!$H31="他の慢性疾患")),1,0)+IF(AND(障害学生情報入力シート!$G31="重複",ISBLANK(障害学生情報入力シート!$H31)),1,0)+IF(AND(障害学生情報入力シート!$G31="発達障害",OR(障害学生情報入力シート!$H31="SLD",障害学生情報入力シート!$H31="ADHD",障害学生情報入力シート!$H31="ASD",障害学生情報入力シート!$H31="発達障害の重複")),1,0)+IF(AND(障害学生情報入力シート!$G31="精神障害",OR(障害学生情報入力シート!$H31="統合失調症等",障害学生情報入力シート!$H31="気分障害",障害学生情報入力シート!$H31="神経症性障害等",障害学生情報入力シート!$H31="摂食障害・睡眠障害等",障害学生情報入力シート!$H31="他の精神障害")),1,0)+IF(AND(障害学生情報入力シート!$G31="その他の障害",ISBLANK(障害学生情報入力シート!$H31)),1,0)</f>
        <v>0</v>
      </c>
    </row>
    <row r="32" spans="1:25" x14ac:dyDescent="0.4">
      <c r="A32" s="1219">
        <v>8</v>
      </c>
      <c r="B32" s="7">
        <f>IF(AND(障害学生情報入力シート!$G32=$B$23,障害学生情報入力シート!$H32=$B$24,OR(障害学生情報入力シート!D32="入学者(新1年生)",障害学生情報入力シート!D32="在籍者")),1,0)</f>
        <v>0</v>
      </c>
      <c r="C32" s="7">
        <f t="shared" si="0"/>
        <v>0</v>
      </c>
      <c r="D32" s="7" t="str">
        <f>IFERROR(MATCH(ROW(障害学生情報入力シート!A8),C:C,0),"")</f>
        <v/>
      </c>
      <c r="E32" s="7">
        <f>IF(AND(障害学生情報入力シート!$G32=$E$23,障害学生情報入力シート!$H32=$E$24,OR(障害学生情報入力シート!D32="入学者(新1年生)",障害学生情報入力シート!D32="在籍者")),1,0)</f>
        <v>0</v>
      </c>
      <c r="F32" s="7">
        <f t="shared" si="1"/>
        <v>0</v>
      </c>
      <c r="G32" s="7" t="str">
        <f>IFERROR(MATCH(ROW(障害学生情報入力シート!E8),F:F,0),"")</f>
        <v/>
      </c>
      <c r="H32" s="7">
        <f>IF(AND(障害学生情報入力シート!$G32=$H$24,ISBLANK(障害学生情報入力シート!$H32),OR(障害学生情報入力シート!D32="入学者(新1年生)",障害学生情報入力シート!D32="在籍者")),1,0)</f>
        <v>0</v>
      </c>
      <c r="I32" s="7">
        <f t="shared" si="2"/>
        <v>0</v>
      </c>
      <c r="J32" s="7" t="str">
        <f>IFERROR(MATCH(ROW(障害学生情報入力シート!A8),I:I,0),"")</f>
        <v/>
      </c>
      <c r="K32" s="8">
        <f>IF(障害学生情報入力シート!AU32="",0,IF(AND(障害学生情報入力シート!AT32=1,Y32=1,障害学生情報入力シート!D32&lt;&gt;"",障害学生情報入力シート!D32&lt;&gt;"在籍者"),1,0))</f>
        <v>0</v>
      </c>
      <c r="L32" s="8">
        <f t="shared" si="3"/>
        <v>0</v>
      </c>
      <c r="M32" s="8" t="str">
        <f>IFERROR(MATCH(ROW(障害学生情報入力シート!A8),L:L,0),"")</f>
        <v/>
      </c>
      <c r="N32" s="8">
        <f>IF(障害学生情報入力シート!CA32="",0,IF(AND(障害学生情報入力シート!BZ32=1,Y32=1,障害学生情報入力シート!D32&lt;&gt;"",障害学生情報入力シート!D32&lt;&gt;"入学しなかった"),1,0))</f>
        <v>0</v>
      </c>
      <c r="O32" s="8">
        <f t="shared" si="4"/>
        <v>0</v>
      </c>
      <c r="P32" s="8" t="str">
        <f>IFERROR(MATCH(ROW(障害学生情報入力シート!AR8),O:O,0),"")</f>
        <v/>
      </c>
      <c r="Q32" s="8">
        <f>IF(障害学生情報入力シート!CU32="",0,IF(AND(障害学生情報入力シート!CT32=1,Y32=1,障害学生情報入力シート!D32&lt;&gt;"",障害学生情報入力シート!D32&lt;&gt;"入学しなかった"),1,0))</f>
        <v>0</v>
      </c>
      <c r="R32" s="8">
        <f t="shared" si="5"/>
        <v>0</v>
      </c>
      <c r="S32" s="8" t="str">
        <f>IFERROR(MATCH(ROW(障害学生情報入力シート!BJ8),R:R,0),"")</f>
        <v/>
      </c>
      <c r="T32" s="9">
        <f>IF(OR(SUM(障害学生情報入力シート!AY32:BY32,障害学生情報入力シート!CB32:CS32)&gt;0,COUNTA(障害学生情報入力シート!BZ32:CA32)=2,COUNTA(障害学生情報入力シート!CT32:CU32)=2),1,0)</f>
        <v>0</v>
      </c>
      <c r="U32" s="9">
        <f>SUM(障害学生情報入力シート!N32:Q32)+COUNTA(障害学生情報入力シート!R32)</f>
        <v>0</v>
      </c>
      <c r="V32" s="9">
        <f>SUM(障害学生情報入力シート!S32:V32)+COUNTA(障害学生情報入力シート!W32)</f>
        <v>0</v>
      </c>
      <c r="W32" s="9">
        <f>IF(SUM(障害学生情報入力シート!$X32:$AT32)&gt;0,1,0)</f>
        <v>0</v>
      </c>
      <c r="X32" s="9">
        <f>IF(障害学生情報入力シート!D32="入学者(新1年生)",1,0)</f>
        <v>0</v>
      </c>
      <c r="Y32" s="9">
        <f>IF(ISBLANK(障害学生情報入力シート!$G32),0)+IF(AND(障害学生情報入力シート!$G32="視覚障害",OR(障害学生情報入力シート!$H32="盲",障害学生情報入力シート!$H32="弱視")),1,0)+IF(AND(障害学生情報入力シート!$G32="聴覚・言語障害",OR(障害学生情報入力シート!$H32="聾",障害学生情報入力シート!$H32="難聴",障害学生情報入力シート!$H32="言語障害のみ")),1,0)+IF(AND(障害学生情報入力シート!$G32="肢体不自由",OR(障害学生情報入力シート!$H32="上肢機能障害",障害学生情報入力シート!$H32="下肢機能障害",障害学生情報入力シート!$H32="上下肢機能障害",障害学生情報入力シート!$H32="他の機能障害")),1,0)+IF(AND(障害学生情報入力シート!$G32="病弱・虚弱",OR(障害学生情報入力シート!$H32="内部障害等",障害学生情報入力シート!$H32="他の慢性疾患")),1,0)+IF(AND(障害学生情報入力シート!$G32="重複",ISBLANK(障害学生情報入力シート!$H32)),1,0)+IF(AND(障害学生情報入力シート!$G32="発達障害",OR(障害学生情報入力シート!$H32="SLD",障害学生情報入力シート!$H32="ADHD",障害学生情報入力シート!$H32="ASD",障害学生情報入力シート!$H32="発達障害の重複")),1,0)+IF(AND(障害学生情報入力シート!$G32="精神障害",OR(障害学生情報入力シート!$H32="統合失調症等",障害学生情報入力シート!$H32="気分障害",障害学生情報入力シート!$H32="神経症性障害等",障害学生情報入力シート!$H32="摂食障害・睡眠障害等",障害学生情報入力シート!$H32="他の精神障害")),1,0)+IF(AND(障害学生情報入力シート!$G32="その他の障害",ISBLANK(障害学生情報入力シート!$H32)),1,0)</f>
        <v>0</v>
      </c>
    </row>
    <row r="33" spans="1:25" x14ac:dyDescent="0.4">
      <c r="A33" s="1219">
        <v>9</v>
      </c>
      <c r="B33" s="7">
        <f>IF(AND(障害学生情報入力シート!$G33=$B$23,障害学生情報入力シート!$H33=$B$24,OR(障害学生情報入力シート!D33="入学者(新1年生)",障害学生情報入力シート!D33="在籍者")),1,0)</f>
        <v>0</v>
      </c>
      <c r="C33" s="7">
        <f t="shared" si="0"/>
        <v>0</v>
      </c>
      <c r="D33" s="7" t="str">
        <f>IFERROR(MATCH(ROW(障害学生情報入力シート!A9),C:C,0),"")</f>
        <v/>
      </c>
      <c r="E33" s="7">
        <f>IF(AND(障害学生情報入力シート!$G33=$E$23,障害学生情報入力シート!$H33=$E$24,OR(障害学生情報入力シート!D33="入学者(新1年生)",障害学生情報入力シート!D33="在籍者")),1,0)</f>
        <v>0</v>
      </c>
      <c r="F33" s="7">
        <f t="shared" si="1"/>
        <v>0</v>
      </c>
      <c r="G33" s="7" t="str">
        <f>IFERROR(MATCH(ROW(障害学生情報入力シート!E9),F:F,0),"")</f>
        <v/>
      </c>
      <c r="H33" s="7">
        <f>IF(AND(障害学生情報入力シート!$G33=$H$24,ISBLANK(障害学生情報入力シート!$H33),OR(障害学生情報入力シート!D33="入学者(新1年生)",障害学生情報入力シート!D33="在籍者")),1,0)</f>
        <v>0</v>
      </c>
      <c r="I33" s="7">
        <f t="shared" si="2"/>
        <v>0</v>
      </c>
      <c r="J33" s="7" t="str">
        <f>IFERROR(MATCH(ROW(障害学生情報入力シート!A9),I:I,0),"")</f>
        <v/>
      </c>
      <c r="K33" s="8">
        <f>IF(障害学生情報入力シート!AU33="",0,IF(AND(障害学生情報入力シート!AT33=1,Y33=1,障害学生情報入力シート!D33&lt;&gt;"",障害学生情報入力シート!D33&lt;&gt;"在籍者"),1,0))</f>
        <v>0</v>
      </c>
      <c r="L33" s="8">
        <f t="shared" si="3"/>
        <v>0</v>
      </c>
      <c r="M33" s="8" t="str">
        <f>IFERROR(MATCH(ROW(障害学生情報入力シート!A9),L:L,0),"")</f>
        <v/>
      </c>
      <c r="N33" s="8">
        <f>IF(障害学生情報入力シート!CA33="",0,IF(AND(障害学生情報入力シート!BZ33=1,Y33=1,障害学生情報入力シート!D33&lt;&gt;"",障害学生情報入力シート!D33&lt;&gt;"入学しなかった"),1,0))</f>
        <v>0</v>
      </c>
      <c r="O33" s="8">
        <f t="shared" si="4"/>
        <v>0</v>
      </c>
      <c r="P33" s="8" t="str">
        <f>IFERROR(MATCH(ROW(障害学生情報入力シート!AR9),O:O,0),"")</f>
        <v/>
      </c>
      <c r="Q33" s="8">
        <f>IF(障害学生情報入力シート!CU33="",0,IF(AND(障害学生情報入力シート!CT33=1,Y33=1,障害学生情報入力シート!D33&lt;&gt;"",障害学生情報入力シート!D33&lt;&gt;"入学しなかった"),1,0))</f>
        <v>0</v>
      </c>
      <c r="R33" s="8">
        <f t="shared" si="5"/>
        <v>0</v>
      </c>
      <c r="S33" s="8" t="str">
        <f>IFERROR(MATCH(ROW(障害学生情報入力シート!BJ9),R:R,0),"")</f>
        <v/>
      </c>
      <c r="T33" s="9">
        <f>IF(OR(SUM(障害学生情報入力シート!AY33:BY33,障害学生情報入力シート!CB33:CS33)&gt;0,COUNTA(障害学生情報入力シート!BZ33:CA33)=2,COUNTA(障害学生情報入力シート!CT33:CU33)=2),1,0)</f>
        <v>0</v>
      </c>
      <c r="U33" s="9">
        <f>SUM(障害学生情報入力シート!N33:Q33)+COUNTA(障害学生情報入力シート!R33)</f>
        <v>0</v>
      </c>
      <c r="V33" s="9">
        <f>SUM(障害学生情報入力シート!S33:V33)+COUNTA(障害学生情報入力シート!W33)</f>
        <v>0</v>
      </c>
      <c r="W33" s="9">
        <f>IF(SUM(障害学生情報入力シート!$X33:$AT33)&gt;0,1,0)</f>
        <v>0</v>
      </c>
      <c r="X33" s="9">
        <f>IF(障害学生情報入力シート!D33="入学者(新1年生)",1,0)</f>
        <v>0</v>
      </c>
      <c r="Y33" s="9">
        <f>IF(ISBLANK(障害学生情報入力シート!$G33),0)+IF(AND(障害学生情報入力シート!$G33="視覚障害",OR(障害学生情報入力シート!$H33="盲",障害学生情報入力シート!$H33="弱視")),1,0)+IF(AND(障害学生情報入力シート!$G33="聴覚・言語障害",OR(障害学生情報入力シート!$H33="聾",障害学生情報入力シート!$H33="難聴",障害学生情報入力シート!$H33="言語障害のみ")),1,0)+IF(AND(障害学生情報入力シート!$G33="肢体不自由",OR(障害学生情報入力シート!$H33="上肢機能障害",障害学生情報入力シート!$H33="下肢機能障害",障害学生情報入力シート!$H33="上下肢機能障害",障害学生情報入力シート!$H33="他の機能障害")),1,0)+IF(AND(障害学生情報入力シート!$G33="病弱・虚弱",OR(障害学生情報入力シート!$H33="内部障害等",障害学生情報入力シート!$H33="他の慢性疾患")),1,0)+IF(AND(障害学生情報入力シート!$G33="重複",ISBLANK(障害学生情報入力シート!$H33)),1,0)+IF(AND(障害学生情報入力シート!$G33="発達障害",OR(障害学生情報入力シート!$H33="SLD",障害学生情報入力シート!$H33="ADHD",障害学生情報入力シート!$H33="ASD",障害学生情報入力シート!$H33="発達障害の重複")),1,0)+IF(AND(障害学生情報入力シート!$G33="精神障害",OR(障害学生情報入力シート!$H33="統合失調症等",障害学生情報入力シート!$H33="気分障害",障害学生情報入力シート!$H33="神経症性障害等",障害学生情報入力シート!$H33="摂食障害・睡眠障害等",障害学生情報入力シート!$H33="他の精神障害")),1,0)+IF(AND(障害学生情報入力シート!$G33="その他の障害",ISBLANK(障害学生情報入力シート!$H33)),1,0)</f>
        <v>0</v>
      </c>
    </row>
    <row r="34" spans="1:25" x14ac:dyDescent="0.4">
      <c r="A34" s="1219">
        <v>10</v>
      </c>
      <c r="B34" s="7">
        <f>IF(AND(障害学生情報入力シート!$G34=$B$23,障害学生情報入力シート!$H34=$B$24,OR(障害学生情報入力シート!D34="入学者(新1年生)",障害学生情報入力シート!D34="在籍者")),1,0)</f>
        <v>0</v>
      </c>
      <c r="C34" s="7">
        <f t="shared" si="0"/>
        <v>0</v>
      </c>
      <c r="D34" s="7" t="str">
        <f>IFERROR(MATCH(ROW(障害学生情報入力シート!A10),C:C,0),"")</f>
        <v/>
      </c>
      <c r="E34" s="7">
        <f>IF(AND(障害学生情報入力シート!$G34=$E$23,障害学生情報入力シート!$H34=$E$24,OR(障害学生情報入力シート!D34="入学者(新1年生)",障害学生情報入力シート!D34="在籍者")),1,0)</f>
        <v>0</v>
      </c>
      <c r="F34" s="7">
        <f t="shared" si="1"/>
        <v>0</v>
      </c>
      <c r="G34" s="7" t="str">
        <f>IFERROR(MATCH(ROW(障害学生情報入力シート!E10),F:F,0),"")</f>
        <v/>
      </c>
      <c r="H34" s="7">
        <f>IF(AND(障害学生情報入力シート!$G34=$H$24,ISBLANK(障害学生情報入力シート!$H34),OR(障害学生情報入力シート!D34="入学者(新1年生)",障害学生情報入力シート!D34="在籍者")),1,0)</f>
        <v>0</v>
      </c>
      <c r="I34" s="7">
        <f t="shared" si="2"/>
        <v>0</v>
      </c>
      <c r="J34" s="7" t="str">
        <f>IFERROR(MATCH(ROW(障害学生情報入力シート!A10),I:I,0),"")</f>
        <v/>
      </c>
      <c r="K34" s="8">
        <f>IF(障害学生情報入力シート!AU34="",0,IF(AND(障害学生情報入力シート!AT34=1,Y34=1,障害学生情報入力シート!D34&lt;&gt;"",障害学生情報入力シート!D34&lt;&gt;"在籍者"),1,0))</f>
        <v>0</v>
      </c>
      <c r="L34" s="8">
        <f t="shared" si="3"/>
        <v>0</v>
      </c>
      <c r="M34" s="8" t="str">
        <f>IFERROR(MATCH(ROW(障害学生情報入力シート!A10),L:L,0),"")</f>
        <v/>
      </c>
      <c r="N34" s="8">
        <f>IF(障害学生情報入力シート!CA34="",0,IF(AND(障害学生情報入力シート!BZ34=1,Y34=1,障害学生情報入力シート!D34&lt;&gt;"",障害学生情報入力シート!D34&lt;&gt;"入学しなかった"),1,0))</f>
        <v>0</v>
      </c>
      <c r="O34" s="8">
        <f t="shared" si="4"/>
        <v>0</v>
      </c>
      <c r="P34" s="8" t="str">
        <f>IFERROR(MATCH(ROW(障害学生情報入力シート!AR10),O:O,0),"")</f>
        <v/>
      </c>
      <c r="Q34" s="8">
        <f>IF(障害学生情報入力シート!CU34="",0,IF(AND(障害学生情報入力シート!CT34=1,Y34=1,障害学生情報入力シート!D34&lt;&gt;"",障害学生情報入力シート!D34&lt;&gt;"入学しなかった"),1,0))</f>
        <v>0</v>
      </c>
      <c r="R34" s="8">
        <f t="shared" si="5"/>
        <v>0</v>
      </c>
      <c r="S34" s="8" t="str">
        <f>IFERROR(MATCH(ROW(障害学生情報入力シート!BJ10),R:R,0),"")</f>
        <v/>
      </c>
      <c r="T34" s="9">
        <f>IF(OR(SUM(障害学生情報入力シート!AY34:BY34,障害学生情報入力シート!CB34:CS34)&gt;0,COUNTA(障害学生情報入力シート!BZ34:CA34)=2,COUNTA(障害学生情報入力シート!CT34:CU34)=2),1,0)</f>
        <v>0</v>
      </c>
      <c r="U34" s="9">
        <f>SUM(障害学生情報入力シート!N34:Q34)+COUNTA(障害学生情報入力シート!R34)</f>
        <v>0</v>
      </c>
      <c r="V34" s="9">
        <f>SUM(障害学生情報入力シート!S34:V34)+COUNTA(障害学生情報入力シート!W34)</f>
        <v>0</v>
      </c>
      <c r="W34" s="9">
        <f>IF(SUM(障害学生情報入力シート!$X34:$AT34)&gt;0,1,0)</f>
        <v>0</v>
      </c>
      <c r="X34" s="9">
        <f>IF(障害学生情報入力シート!D34="入学者(新1年生)",1,0)</f>
        <v>0</v>
      </c>
      <c r="Y34" s="9">
        <f>IF(ISBLANK(障害学生情報入力シート!$G34),0)+IF(AND(障害学生情報入力シート!$G34="視覚障害",OR(障害学生情報入力シート!$H34="盲",障害学生情報入力シート!$H34="弱視")),1,0)+IF(AND(障害学生情報入力シート!$G34="聴覚・言語障害",OR(障害学生情報入力シート!$H34="聾",障害学生情報入力シート!$H34="難聴",障害学生情報入力シート!$H34="言語障害のみ")),1,0)+IF(AND(障害学生情報入力シート!$G34="肢体不自由",OR(障害学生情報入力シート!$H34="上肢機能障害",障害学生情報入力シート!$H34="下肢機能障害",障害学生情報入力シート!$H34="上下肢機能障害",障害学生情報入力シート!$H34="他の機能障害")),1,0)+IF(AND(障害学生情報入力シート!$G34="病弱・虚弱",OR(障害学生情報入力シート!$H34="内部障害等",障害学生情報入力シート!$H34="他の慢性疾患")),1,0)+IF(AND(障害学生情報入力シート!$G34="重複",ISBLANK(障害学生情報入力シート!$H34)),1,0)+IF(AND(障害学生情報入力シート!$G34="発達障害",OR(障害学生情報入力シート!$H34="SLD",障害学生情報入力シート!$H34="ADHD",障害学生情報入力シート!$H34="ASD",障害学生情報入力シート!$H34="発達障害の重複")),1,0)+IF(AND(障害学生情報入力シート!$G34="精神障害",OR(障害学生情報入力シート!$H34="統合失調症等",障害学生情報入力シート!$H34="気分障害",障害学生情報入力シート!$H34="神経症性障害等",障害学生情報入力シート!$H34="摂食障害・睡眠障害等",障害学生情報入力シート!$H34="他の精神障害")),1,0)+IF(AND(障害学生情報入力シート!$G34="その他の障害",ISBLANK(障害学生情報入力シート!$H34)),1,0)</f>
        <v>0</v>
      </c>
    </row>
    <row r="35" spans="1:25" x14ac:dyDescent="0.4">
      <c r="A35" s="1219">
        <v>11</v>
      </c>
      <c r="B35" s="7">
        <f>IF(AND(障害学生情報入力シート!$G35=$B$23,障害学生情報入力シート!$H35=$B$24,OR(障害学生情報入力シート!D35="入学者(新1年生)",障害学生情報入力シート!D35="在籍者")),1,0)</f>
        <v>0</v>
      </c>
      <c r="C35" s="7">
        <f t="shared" si="0"/>
        <v>0</v>
      </c>
      <c r="D35" s="7" t="str">
        <f>IFERROR(MATCH(ROW(障害学生情報入力シート!A11),C:C,0),"")</f>
        <v/>
      </c>
      <c r="E35" s="7">
        <f>IF(AND(障害学生情報入力シート!$G35=$E$23,障害学生情報入力シート!$H35=$E$24,OR(障害学生情報入力シート!D35="入学者(新1年生)",障害学生情報入力シート!D35="在籍者")),1,0)</f>
        <v>0</v>
      </c>
      <c r="F35" s="7">
        <f t="shared" si="1"/>
        <v>0</v>
      </c>
      <c r="G35" s="7" t="str">
        <f>IFERROR(MATCH(ROW(障害学生情報入力シート!E11),F:F,0),"")</f>
        <v/>
      </c>
      <c r="H35" s="7">
        <f>IF(AND(障害学生情報入力シート!$G35=$H$24,ISBLANK(障害学生情報入力シート!$H35),OR(障害学生情報入力シート!D35="入学者(新1年生)",障害学生情報入力シート!D35="在籍者")),1,0)</f>
        <v>0</v>
      </c>
      <c r="I35" s="7">
        <f t="shared" si="2"/>
        <v>0</v>
      </c>
      <c r="J35" s="7" t="str">
        <f>IFERROR(MATCH(ROW(障害学生情報入力シート!A11),I:I,0),"")</f>
        <v/>
      </c>
      <c r="K35" s="8">
        <f>IF(障害学生情報入力シート!AU35="",0,IF(AND(障害学生情報入力シート!AT35=1,Y35=1,障害学生情報入力シート!D35&lt;&gt;"",障害学生情報入力シート!D35&lt;&gt;"在籍者"),1,0))</f>
        <v>0</v>
      </c>
      <c r="L35" s="8">
        <f t="shared" si="3"/>
        <v>0</v>
      </c>
      <c r="M35" s="8" t="str">
        <f>IFERROR(MATCH(ROW(障害学生情報入力シート!A11),L:L,0),"")</f>
        <v/>
      </c>
      <c r="N35" s="8">
        <f>IF(障害学生情報入力シート!CA35="",0,IF(AND(障害学生情報入力シート!BZ35=1,Y35=1,障害学生情報入力シート!D35&lt;&gt;"",障害学生情報入力シート!D35&lt;&gt;"入学しなかった"),1,0))</f>
        <v>0</v>
      </c>
      <c r="O35" s="8">
        <f t="shared" si="4"/>
        <v>0</v>
      </c>
      <c r="P35" s="8" t="str">
        <f>IFERROR(MATCH(ROW(障害学生情報入力シート!AR11),O:O,0),"")</f>
        <v/>
      </c>
      <c r="Q35" s="8">
        <f>IF(障害学生情報入力シート!CU35="",0,IF(AND(障害学生情報入力シート!CT35=1,Y35=1,障害学生情報入力シート!D35&lt;&gt;"",障害学生情報入力シート!D35&lt;&gt;"入学しなかった"),1,0))</f>
        <v>0</v>
      </c>
      <c r="R35" s="8">
        <f t="shared" si="5"/>
        <v>0</v>
      </c>
      <c r="S35" s="8" t="str">
        <f>IFERROR(MATCH(ROW(障害学生情報入力シート!BJ11),R:R,0),"")</f>
        <v/>
      </c>
      <c r="T35" s="9">
        <f>IF(OR(SUM(障害学生情報入力シート!AY35:BY35,障害学生情報入力シート!CB35:CS35)&gt;0,COUNTA(障害学生情報入力シート!BZ35:CA35)=2,COUNTA(障害学生情報入力シート!CT35:CU35)=2),1,0)</f>
        <v>0</v>
      </c>
      <c r="U35" s="9">
        <f>SUM(障害学生情報入力シート!N35:Q35)+COUNTA(障害学生情報入力シート!R35)</f>
        <v>0</v>
      </c>
      <c r="V35" s="9">
        <f>SUM(障害学生情報入力シート!S35:V35)+COUNTA(障害学生情報入力シート!W35)</f>
        <v>0</v>
      </c>
      <c r="W35" s="9">
        <f>IF(SUM(障害学生情報入力シート!$X35:$AT35)&gt;0,1,0)</f>
        <v>0</v>
      </c>
      <c r="X35" s="9">
        <f>IF(障害学生情報入力シート!D35="入学者(新1年生)",1,0)</f>
        <v>0</v>
      </c>
      <c r="Y35" s="9">
        <f>IF(ISBLANK(障害学生情報入力シート!$G35),0)+IF(AND(障害学生情報入力シート!$G35="視覚障害",OR(障害学生情報入力シート!$H35="盲",障害学生情報入力シート!$H35="弱視")),1,0)+IF(AND(障害学生情報入力シート!$G35="聴覚・言語障害",OR(障害学生情報入力シート!$H35="聾",障害学生情報入力シート!$H35="難聴",障害学生情報入力シート!$H35="言語障害のみ")),1,0)+IF(AND(障害学生情報入力シート!$G35="肢体不自由",OR(障害学生情報入力シート!$H35="上肢機能障害",障害学生情報入力シート!$H35="下肢機能障害",障害学生情報入力シート!$H35="上下肢機能障害",障害学生情報入力シート!$H35="他の機能障害")),1,0)+IF(AND(障害学生情報入力シート!$G35="病弱・虚弱",OR(障害学生情報入力シート!$H35="内部障害等",障害学生情報入力シート!$H35="他の慢性疾患")),1,0)+IF(AND(障害学生情報入力シート!$G35="重複",ISBLANK(障害学生情報入力シート!$H35)),1,0)+IF(AND(障害学生情報入力シート!$G35="発達障害",OR(障害学生情報入力シート!$H35="SLD",障害学生情報入力シート!$H35="ADHD",障害学生情報入力シート!$H35="ASD",障害学生情報入力シート!$H35="発達障害の重複")),1,0)+IF(AND(障害学生情報入力シート!$G35="精神障害",OR(障害学生情報入力シート!$H35="統合失調症等",障害学生情報入力シート!$H35="気分障害",障害学生情報入力シート!$H35="神経症性障害等",障害学生情報入力シート!$H35="摂食障害・睡眠障害等",障害学生情報入力シート!$H35="他の精神障害")),1,0)+IF(AND(障害学生情報入力シート!$G35="その他の障害",ISBLANK(障害学生情報入力シート!$H35)),1,0)</f>
        <v>0</v>
      </c>
    </row>
    <row r="36" spans="1:25" x14ac:dyDescent="0.4">
      <c r="A36" s="1219">
        <v>12</v>
      </c>
      <c r="B36" s="7">
        <f>IF(AND(障害学生情報入力シート!$G36=$B$23,障害学生情報入力シート!$H36=$B$24,OR(障害学生情報入力シート!D36="入学者(新1年生)",障害学生情報入力シート!D36="在籍者")),1,0)</f>
        <v>0</v>
      </c>
      <c r="C36" s="7">
        <f t="shared" si="0"/>
        <v>0</v>
      </c>
      <c r="D36" s="7" t="str">
        <f>IFERROR(MATCH(ROW(障害学生情報入力シート!A12),C:C,0),"")</f>
        <v/>
      </c>
      <c r="E36" s="7">
        <f>IF(AND(障害学生情報入力シート!$G36=$E$23,障害学生情報入力シート!$H36=$E$24,OR(障害学生情報入力シート!D36="入学者(新1年生)",障害学生情報入力シート!D36="在籍者")),1,0)</f>
        <v>0</v>
      </c>
      <c r="F36" s="7">
        <f t="shared" si="1"/>
        <v>0</v>
      </c>
      <c r="G36" s="7" t="str">
        <f>IFERROR(MATCH(ROW(障害学生情報入力シート!E12),F:F,0),"")</f>
        <v/>
      </c>
      <c r="H36" s="7">
        <f>IF(AND(障害学生情報入力シート!$G36=$H$24,ISBLANK(障害学生情報入力シート!$H36),OR(障害学生情報入力シート!D36="入学者(新1年生)",障害学生情報入力シート!D36="在籍者")),1,0)</f>
        <v>0</v>
      </c>
      <c r="I36" s="7">
        <f t="shared" si="2"/>
        <v>0</v>
      </c>
      <c r="J36" s="7" t="str">
        <f>IFERROR(MATCH(ROW(障害学生情報入力シート!A12),I:I,0),"")</f>
        <v/>
      </c>
      <c r="K36" s="8">
        <f>IF(障害学生情報入力シート!AU36="",0,IF(AND(障害学生情報入力シート!AT36=1,Y36=1,障害学生情報入力シート!D36&lt;&gt;"",障害学生情報入力シート!D36&lt;&gt;"在籍者"),1,0))</f>
        <v>0</v>
      </c>
      <c r="L36" s="8">
        <f t="shared" si="3"/>
        <v>0</v>
      </c>
      <c r="M36" s="8" t="str">
        <f>IFERROR(MATCH(ROW(障害学生情報入力シート!A12),L:L,0),"")</f>
        <v/>
      </c>
      <c r="N36" s="8">
        <f>IF(障害学生情報入力シート!CA36="",0,IF(AND(障害学生情報入力シート!BZ36=1,Y36=1,障害学生情報入力シート!D36&lt;&gt;"",障害学生情報入力シート!D36&lt;&gt;"入学しなかった"),1,0))</f>
        <v>0</v>
      </c>
      <c r="O36" s="8">
        <f t="shared" si="4"/>
        <v>0</v>
      </c>
      <c r="P36" s="8" t="str">
        <f>IFERROR(MATCH(ROW(障害学生情報入力シート!AR12),O:O,0),"")</f>
        <v/>
      </c>
      <c r="Q36" s="8">
        <f>IF(障害学生情報入力シート!CU36="",0,IF(AND(障害学生情報入力シート!CT36=1,Y36=1,障害学生情報入力シート!D36&lt;&gt;"",障害学生情報入力シート!D36&lt;&gt;"入学しなかった"),1,0))</f>
        <v>0</v>
      </c>
      <c r="R36" s="8">
        <f t="shared" si="5"/>
        <v>0</v>
      </c>
      <c r="S36" s="8" t="str">
        <f>IFERROR(MATCH(ROW(障害学生情報入力シート!BJ12),R:R,0),"")</f>
        <v/>
      </c>
      <c r="T36" s="9">
        <f>IF(OR(SUM(障害学生情報入力シート!AY36:BY36,障害学生情報入力シート!CB36:CS36)&gt;0,COUNTA(障害学生情報入力シート!BZ36:CA36)=2,COUNTA(障害学生情報入力シート!CT36:CU36)=2),1,0)</f>
        <v>0</v>
      </c>
      <c r="U36" s="9">
        <f>SUM(障害学生情報入力シート!N36:Q36)+COUNTA(障害学生情報入力シート!R36)</f>
        <v>0</v>
      </c>
      <c r="V36" s="9">
        <f>SUM(障害学生情報入力シート!S36:V36)+COUNTA(障害学生情報入力シート!W36)</f>
        <v>0</v>
      </c>
      <c r="W36" s="9">
        <f>IF(SUM(障害学生情報入力シート!$X36:$AT36)&gt;0,1,0)</f>
        <v>0</v>
      </c>
      <c r="X36" s="9">
        <f>IF(障害学生情報入力シート!D36="入学者(新1年生)",1,0)</f>
        <v>0</v>
      </c>
      <c r="Y36" s="9">
        <f>IF(ISBLANK(障害学生情報入力シート!$G36),0)+IF(AND(障害学生情報入力シート!$G36="視覚障害",OR(障害学生情報入力シート!$H36="盲",障害学生情報入力シート!$H36="弱視")),1,0)+IF(AND(障害学生情報入力シート!$G36="聴覚・言語障害",OR(障害学生情報入力シート!$H36="聾",障害学生情報入力シート!$H36="難聴",障害学生情報入力シート!$H36="言語障害のみ")),1,0)+IF(AND(障害学生情報入力シート!$G36="肢体不自由",OR(障害学生情報入力シート!$H36="上肢機能障害",障害学生情報入力シート!$H36="下肢機能障害",障害学生情報入力シート!$H36="上下肢機能障害",障害学生情報入力シート!$H36="他の機能障害")),1,0)+IF(AND(障害学生情報入力シート!$G36="病弱・虚弱",OR(障害学生情報入力シート!$H36="内部障害等",障害学生情報入力シート!$H36="他の慢性疾患")),1,0)+IF(AND(障害学生情報入力シート!$G36="重複",ISBLANK(障害学生情報入力シート!$H36)),1,0)+IF(AND(障害学生情報入力シート!$G36="発達障害",OR(障害学生情報入力シート!$H36="SLD",障害学生情報入力シート!$H36="ADHD",障害学生情報入力シート!$H36="ASD",障害学生情報入力シート!$H36="発達障害の重複")),1,0)+IF(AND(障害学生情報入力シート!$G36="精神障害",OR(障害学生情報入力シート!$H36="統合失調症等",障害学生情報入力シート!$H36="気分障害",障害学生情報入力シート!$H36="神経症性障害等",障害学生情報入力シート!$H36="摂食障害・睡眠障害等",障害学生情報入力シート!$H36="他の精神障害")),1,0)+IF(AND(障害学生情報入力シート!$G36="その他の障害",ISBLANK(障害学生情報入力シート!$H36)),1,0)</f>
        <v>0</v>
      </c>
    </row>
    <row r="37" spans="1:25" x14ac:dyDescent="0.4">
      <c r="A37" s="1219">
        <v>13</v>
      </c>
      <c r="B37" s="7">
        <f>IF(AND(障害学生情報入力シート!$G37=$B$23,障害学生情報入力シート!$H37=$B$24,OR(障害学生情報入力シート!D37="入学者(新1年生)",障害学生情報入力シート!D37="在籍者")),1,0)</f>
        <v>0</v>
      </c>
      <c r="C37" s="7">
        <f t="shared" si="0"/>
        <v>0</v>
      </c>
      <c r="D37" s="7" t="str">
        <f>IFERROR(MATCH(ROW(障害学生情報入力シート!A13),C:C,0),"")</f>
        <v/>
      </c>
      <c r="E37" s="7">
        <f>IF(AND(障害学生情報入力シート!$G37=$E$23,障害学生情報入力シート!$H37=$E$24,OR(障害学生情報入力シート!D37="入学者(新1年生)",障害学生情報入力シート!D37="在籍者")),1,0)</f>
        <v>0</v>
      </c>
      <c r="F37" s="7">
        <f t="shared" si="1"/>
        <v>0</v>
      </c>
      <c r="G37" s="7" t="str">
        <f>IFERROR(MATCH(ROW(障害学生情報入力シート!E13),F:F,0),"")</f>
        <v/>
      </c>
      <c r="H37" s="7">
        <f>IF(AND(障害学生情報入力シート!$G37=$H$24,ISBLANK(障害学生情報入力シート!$H37),OR(障害学生情報入力シート!D37="入学者(新1年生)",障害学生情報入力シート!D37="在籍者")),1,0)</f>
        <v>0</v>
      </c>
      <c r="I37" s="7">
        <f t="shared" si="2"/>
        <v>0</v>
      </c>
      <c r="J37" s="7" t="str">
        <f>IFERROR(MATCH(ROW(障害学生情報入力シート!A13),I:I,0),"")</f>
        <v/>
      </c>
      <c r="K37" s="8">
        <f>IF(障害学生情報入力シート!AU37="",0,IF(AND(障害学生情報入力シート!AT37=1,Y37=1,障害学生情報入力シート!D37&lt;&gt;"",障害学生情報入力シート!D37&lt;&gt;"在籍者"),1,0))</f>
        <v>0</v>
      </c>
      <c r="L37" s="8">
        <f t="shared" si="3"/>
        <v>0</v>
      </c>
      <c r="M37" s="8" t="str">
        <f>IFERROR(MATCH(ROW(障害学生情報入力シート!A13),L:L,0),"")</f>
        <v/>
      </c>
      <c r="N37" s="8">
        <f>IF(障害学生情報入力シート!CA37="",0,IF(AND(障害学生情報入力シート!BZ37=1,Y37=1,障害学生情報入力シート!D37&lt;&gt;"",障害学生情報入力シート!D37&lt;&gt;"入学しなかった"),1,0))</f>
        <v>0</v>
      </c>
      <c r="O37" s="8">
        <f t="shared" si="4"/>
        <v>0</v>
      </c>
      <c r="P37" s="8" t="str">
        <f>IFERROR(MATCH(ROW(障害学生情報入力シート!AR13),O:O,0),"")</f>
        <v/>
      </c>
      <c r="Q37" s="8">
        <f>IF(障害学生情報入力シート!CU37="",0,IF(AND(障害学生情報入力シート!CT37=1,Y37=1,障害学生情報入力シート!D37&lt;&gt;"",障害学生情報入力シート!D37&lt;&gt;"入学しなかった"),1,0))</f>
        <v>0</v>
      </c>
      <c r="R37" s="8">
        <f t="shared" si="5"/>
        <v>0</v>
      </c>
      <c r="S37" s="8" t="str">
        <f>IFERROR(MATCH(ROW(障害学生情報入力シート!BJ13),R:R,0),"")</f>
        <v/>
      </c>
      <c r="T37" s="9">
        <f>IF(OR(SUM(障害学生情報入力シート!AY37:BY37,障害学生情報入力シート!CB37:CS37)&gt;0,COUNTA(障害学生情報入力シート!BZ37:CA37)=2,COUNTA(障害学生情報入力シート!CT37:CU37)=2),1,0)</f>
        <v>0</v>
      </c>
      <c r="U37" s="9">
        <f>SUM(障害学生情報入力シート!N37:Q37)+COUNTA(障害学生情報入力シート!R37)</f>
        <v>0</v>
      </c>
      <c r="V37" s="9">
        <f>SUM(障害学生情報入力シート!S37:V37)+COUNTA(障害学生情報入力シート!W37)</f>
        <v>0</v>
      </c>
      <c r="W37" s="9">
        <f>IF(SUM(障害学生情報入力シート!$X37:$AT37)&gt;0,1,0)</f>
        <v>0</v>
      </c>
      <c r="X37" s="9">
        <f>IF(障害学生情報入力シート!D37="入学者(新1年生)",1,0)</f>
        <v>0</v>
      </c>
      <c r="Y37" s="9">
        <f>IF(ISBLANK(障害学生情報入力シート!$G37),0)+IF(AND(障害学生情報入力シート!$G37="視覚障害",OR(障害学生情報入力シート!$H37="盲",障害学生情報入力シート!$H37="弱視")),1,0)+IF(AND(障害学生情報入力シート!$G37="聴覚・言語障害",OR(障害学生情報入力シート!$H37="聾",障害学生情報入力シート!$H37="難聴",障害学生情報入力シート!$H37="言語障害のみ")),1,0)+IF(AND(障害学生情報入力シート!$G37="肢体不自由",OR(障害学生情報入力シート!$H37="上肢機能障害",障害学生情報入力シート!$H37="下肢機能障害",障害学生情報入力シート!$H37="上下肢機能障害",障害学生情報入力シート!$H37="他の機能障害")),1,0)+IF(AND(障害学生情報入力シート!$G37="病弱・虚弱",OR(障害学生情報入力シート!$H37="内部障害等",障害学生情報入力シート!$H37="他の慢性疾患")),1,0)+IF(AND(障害学生情報入力シート!$G37="重複",ISBLANK(障害学生情報入力シート!$H37)),1,0)+IF(AND(障害学生情報入力シート!$G37="発達障害",OR(障害学生情報入力シート!$H37="SLD",障害学生情報入力シート!$H37="ADHD",障害学生情報入力シート!$H37="ASD",障害学生情報入力シート!$H37="発達障害の重複")),1,0)+IF(AND(障害学生情報入力シート!$G37="精神障害",OR(障害学生情報入力シート!$H37="統合失調症等",障害学生情報入力シート!$H37="気分障害",障害学生情報入力シート!$H37="神経症性障害等",障害学生情報入力シート!$H37="摂食障害・睡眠障害等",障害学生情報入力シート!$H37="他の精神障害")),1,0)+IF(AND(障害学生情報入力シート!$G37="その他の障害",ISBLANK(障害学生情報入力シート!$H37)),1,0)</f>
        <v>0</v>
      </c>
    </row>
    <row r="38" spans="1:25" x14ac:dyDescent="0.4">
      <c r="A38" s="1219">
        <v>14</v>
      </c>
      <c r="B38" s="7">
        <f>IF(AND(障害学生情報入力シート!$G38=$B$23,障害学生情報入力シート!$H38=$B$24,OR(障害学生情報入力シート!D38="入学者(新1年生)",障害学生情報入力シート!D38="在籍者")),1,0)</f>
        <v>0</v>
      </c>
      <c r="C38" s="7">
        <f t="shared" si="0"/>
        <v>0</v>
      </c>
      <c r="D38" s="7" t="str">
        <f>IFERROR(MATCH(ROW(障害学生情報入力シート!A14),C:C,0),"")</f>
        <v/>
      </c>
      <c r="E38" s="7">
        <f>IF(AND(障害学生情報入力シート!$G38=$E$23,障害学生情報入力シート!$H38=$E$24,OR(障害学生情報入力シート!D38="入学者(新1年生)",障害学生情報入力シート!D38="在籍者")),1,0)</f>
        <v>0</v>
      </c>
      <c r="F38" s="7">
        <f t="shared" si="1"/>
        <v>0</v>
      </c>
      <c r="G38" s="7" t="str">
        <f>IFERROR(MATCH(ROW(障害学生情報入力シート!E14),F:F,0),"")</f>
        <v/>
      </c>
      <c r="H38" s="7">
        <f>IF(AND(障害学生情報入力シート!$G38=$H$24,ISBLANK(障害学生情報入力シート!$H38),OR(障害学生情報入力シート!D38="入学者(新1年生)",障害学生情報入力シート!D38="在籍者")),1,0)</f>
        <v>0</v>
      </c>
      <c r="I38" s="7">
        <f t="shared" si="2"/>
        <v>0</v>
      </c>
      <c r="J38" s="7" t="str">
        <f>IFERROR(MATCH(ROW(障害学生情報入力シート!A14),I:I,0),"")</f>
        <v/>
      </c>
      <c r="K38" s="8">
        <f>IF(障害学生情報入力シート!AU38="",0,IF(AND(障害学生情報入力シート!AT38=1,Y38=1,障害学生情報入力シート!D38&lt;&gt;"",障害学生情報入力シート!D38&lt;&gt;"在籍者"),1,0))</f>
        <v>0</v>
      </c>
      <c r="L38" s="8">
        <f t="shared" si="3"/>
        <v>0</v>
      </c>
      <c r="M38" s="8" t="str">
        <f>IFERROR(MATCH(ROW(障害学生情報入力シート!A14),L:L,0),"")</f>
        <v/>
      </c>
      <c r="N38" s="8">
        <f>IF(障害学生情報入力シート!CA38="",0,IF(AND(障害学生情報入力シート!BZ38=1,Y38=1,障害学生情報入力シート!D38&lt;&gt;"",障害学生情報入力シート!D38&lt;&gt;"入学しなかった"),1,0))</f>
        <v>0</v>
      </c>
      <c r="O38" s="8">
        <f t="shared" si="4"/>
        <v>0</v>
      </c>
      <c r="P38" s="8" t="str">
        <f>IFERROR(MATCH(ROW(障害学生情報入力シート!AR14),O:O,0),"")</f>
        <v/>
      </c>
      <c r="Q38" s="8">
        <f>IF(障害学生情報入力シート!CU38="",0,IF(AND(障害学生情報入力シート!CT38=1,Y38=1,障害学生情報入力シート!D38&lt;&gt;"",障害学生情報入力シート!D38&lt;&gt;"入学しなかった"),1,0))</f>
        <v>0</v>
      </c>
      <c r="R38" s="8">
        <f t="shared" si="5"/>
        <v>0</v>
      </c>
      <c r="S38" s="8" t="str">
        <f>IFERROR(MATCH(ROW(障害学生情報入力シート!BJ14),R:R,0),"")</f>
        <v/>
      </c>
      <c r="T38" s="9">
        <f>IF(OR(SUM(障害学生情報入力シート!AY38:BY38,障害学生情報入力シート!CB38:CS38)&gt;0,COUNTA(障害学生情報入力シート!BZ38:CA38)=2,COUNTA(障害学生情報入力シート!CT38:CU38)=2),1,0)</f>
        <v>0</v>
      </c>
      <c r="U38" s="9">
        <f>SUM(障害学生情報入力シート!N38:Q38)+COUNTA(障害学生情報入力シート!R38)</f>
        <v>0</v>
      </c>
      <c r="V38" s="9">
        <f>SUM(障害学生情報入力シート!S38:V38)+COUNTA(障害学生情報入力シート!W38)</f>
        <v>0</v>
      </c>
      <c r="W38" s="9">
        <f>IF(SUM(障害学生情報入力シート!$X38:$AT38)&gt;0,1,0)</f>
        <v>0</v>
      </c>
      <c r="X38" s="9">
        <f>IF(障害学生情報入力シート!D38="入学者(新1年生)",1,0)</f>
        <v>0</v>
      </c>
      <c r="Y38" s="9">
        <f>IF(ISBLANK(障害学生情報入力シート!$G38),0)+IF(AND(障害学生情報入力シート!$G38="視覚障害",OR(障害学生情報入力シート!$H38="盲",障害学生情報入力シート!$H38="弱視")),1,0)+IF(AND(障害学生情報入力シート!$G38="聴覚・言語障害",OR(障害学生情報入力シート!$H38="聾",障害学生情報入力シート!$H38="難聴",障害学生情報入力シート!$H38="言語障害のみ")),1,0)+IF(AND(障害学生情報入力シート!$G38="肢体不自由",OR(障害学生情報入力シート!$H38="上肢機能障害",障害学生情報入力シート!$H38="下肢機能障害",障害学生情報入力シート!$H38="上下肢機能障害",障害学生情報入力シート!$H38="他の機能障害")),1,0)+IF(AND(障害学生情報入力シート!$G38="病弱・虚弱",OR(障害学生情報入力シート!$H38="内部障害等",障害学生情報入力シート!$H38="他の慢性疾患")),1,0)+IF(AND(障害学生情報入力シート!$G38="重複",ISBLANK(障害学生情報入力シート!$H38)),1,0)+IF(AND(障害学生情報入力シート!$G38="発達障害",OR(障害学生情報入力シート!$H38="SLD",障害学生情報入力シート!$H38="ADHD",障害学生情報入力シート!$H38="ASD",障害学生情報入力シート!$H38="発達障害の重複")),1,0)+IF(AND(障害学生情報入力シート!$G38="精神障害",OR(障害学生情報入力シート!$H38="統合失調症等",障害学生情報入力シート!$H38="気分障害",障害学生情報入力シート!$H38="神経症性障害等",障害学生情報入力シート!$H38="摂食障害・睡眠障害等",障害学生情報入力シート!$H38="他の精神障害")),1,0)+IF(AND(障害学生情報入力シート!$G38="その他の障害",ISBLANK(障害学生情報入力シート!$H38)),1,0)</f>
        <v>0</v>
      </c>
    </row>
    <row r="39" spans="1:25" x14ac:dyDescent="0.4">
      <c r="A39" s="1219">
        <v>15</v>
      </c>
      <c r="B39" s="7">
        <f>IF(AND(障害学生情報入力シート!$G39=$B$23,障害学生情報入力シート!$H39=$B$24,OR(障害学生情報入力シート!D39="入学者(新1年生)",障害学生情報入力シート!D39="在籍者")),1,0)</f>
        <v>0</v>
      </c>
      <c r="C39" s="7">
        <f t="shared" si="0"/>
        <v>0</v>
      </c>
      <c r="D39" s="7" t="str">
        <f>IFERROR(MATCH(ROW(障害学生情報入力シート!A15),C:C,0),"")</f>
        <v/>
      </c>
      <c r="E39" s="7">
        <f>IF(AND(障害学生情報入力シート!$G39=$E$23,障害学生情報入力シート!$H39=$E$24,OR(障害学生情報入力シート!D39="入学者(新1年生)",障害学生情報入力シート!D39="在籍者")),1,0)</f>
        <v>0</v>
      </c>
      <c r="F39" s="7">
        <f t="shared" si="1"/>
        <v>0</v>
      </c>
      <c r="G39" s="7" t="str">
        <f>IFERROR(MATCH(ROW(障害学生情報入力シート!E15),F:F,0),"")</f>
        <v/>
      </c>
      <c r="H39" s="7">
        <f>IF(AND(障害学生情報入力シート!$G39=$H$24,ISBLANK(障害学生情報入力シート!$H39),OR(障害学生情報入力シート!D39="入学者(新1年生)",障害学生情報入力シート!D39="在籍者")),1,0)</f>
        <v>0</v>
      </c>
      <c r="I39" s="7">
        <f t="shared" si="2"/>
        <v>0</v>
      </c>
      <c r="J39" s="7" t="str">
        <f>IFERROR(MATCH(ROW(障害学生情報入力シート!A15),I:I,0),"")</f>
        <v/>
      </c>
      <c r="K39" s="8">
        <f>IF(障害学生情報入力シート!AU39="",0,IF(AND(障害学生情報入力シート!AT39=1,Y39=1,障害学生情報入力シート!D39&lt;&gt;"",障害学生情報入力シート!D39&lt;&gt;"在籍者"),1,0))</f>
        <v>0</v>
      </c>
      <c r="L39" s="8">
        <f t="shared" si="3"/>
        <v>0</v>
      </c>
      <c r="M39" s="8" t="str">
        <f>IFERROR(MATCH(ROW(障害学生情報入力シート!A15),L:L,0),"")</f>
        <v/>
      </c>
      <c r="N39" s="8">
        <f>IF(障害学生情報入力シート!CA39="",0,IF(AND(障害学生情報入力シート!BZ39=1,Y39=1,障害学生情報入力シート!D39&lt;&gt;"",障害学生情報入力シート!D39&lt;&gt;"入学しなかった"),1,0))</f>
        <v>0</v>
      </c>
      <c r="O39" s="8">
        <f t="shared" si="4"/>
        <v>0</v>
      </c>
      <c r="P39" s="8" t="str">
        <f>IFERROR(MATCH(ROW(障害学生情報入力シート!AR15),O:O,0),"")</f>
        <v/>
      </c>
      <c r="Q39" s="8">
        <f>IF(障害学生情報入力シート!CU39="",0,IF(AND(障害学生情報入力シート!CT39=1,Y39=1,障害学生情報入力シート!D39&lt;&gt;"",障害学生情報入力シート!D39&lt;&gt;"入学しなかった"),1,0))</f>
        <v>0</v>
      </c>
      <c r="R39" s="8">
        <f t="shared" si="5"/>
        <v>0</v>
      </c>
      <c r="S39" s="8" t="str">
        <f>IFERROR(MATCH(ROW(障害学生情報入力シート!BJ15),R:R,0),"")</f>
        <v/>
      </c>
      <c r="T39" s="9">
        <f>IF(OR(SUM(障害学生情報入力シート!AY39:BY39,障害学生情報入力シート!CB39:CS39)&gt;0,COUNTA(障害学生情報入力シート!BZ39:CA39)=2,COUNTA(障害学生情報入力シート!CT39:CU39)=2),1,0)</f>
        <v>0</v>
      </c>
      <c r="U39" s="9">
        <f>SUM(障害学生情報入力シート!N39:Q39)+COUNTA(障害学生情報入力シート!R39)</f>
        <v>0</v>
      </c>
      <c r="V39" s="9">
        <f>SUM(障害学生情報入力シート!S39:V39)+COUNTA(障害学生情報入力シート!W39)</f>
        <v>0</v>
      </c>
      <c r="W39" s="9">
        <f>IF(SUM(障害学生情報入力シート!$X39:$AT39)&gt;0,1,0)</f>
        <v>0</v>
      </c>
      <c r="X39" s="9">
        <f>IF(障害学生情報入力シート!D39="入学者(新1年生)",1,0)</f>
        <v>0</v>
      </c>
      <c r="Y39" s="9">
        <f>IF(ISBLANK(障害学生情報入力シート!$G39),0)+IF(AND(障害学生情報入力シート!$G39="視覚障害",OR(障害学生情報入力シート!$H39="盲",障害学生情報入力シート!$H39="弱視")),1,0)+IF(AND(障害学生情報入力シート!$G39="聴覚・言語障害",OR(障害学生情報入力シート!$H39="聾",障害学生情報入力シート!$H39="難聴",障害学生情報入力シート!$H39="言語障害のみ")),1,0)+IF(AND(障害学生情報入力シート!$G39="肢体不自由",OR(障害学生情報入力シート!$H39="上肢機能障害",障害学生情報入力シート!$H39="下肢機能障害",障害学生情報入力シート!$H39="上下肢機能障害",障害学生情報入力シート!$H39="他の機能障害")),1,0)+IF(AND(障害学生情報入力シート!$G39="病弱・虚弱",OR(障害学生情報入力シート!$H39="内部障害等",障害学生情報入力シート!$H39="他の慢性疾患")),1,0)+IF(AND(障害学生情報入力シート!$G39="重複",ISBLANK(障害学生情報入力シート!$H39)),1,0)+IF(AND(障害学生情報入力シート!$G39="発達障害",OR(障害学生情報入力シート!$H39="SLD",障害学生情報入力シート!$H39="ADHD",障害学生情報入力シート!$H39="ASD",障害学生情報入力シート!$H39="発達障害の重複")),1,0)+IF(AND(障害学生情報入力シート!$G39="精神障害",OR(障害学生情報入力シート!$H39="統合失調症等",障害学生情報入力シート!$H39="気分障害",障害学生情報入力シート!$H39="神経症性障害等",障害学生情報入力シート!$H39="摂食障害・睡眠障害等",障害学生情報入力シート!$H39="他の精神障害")),1,0)+IF(AND(障害学生情報入力シート!$G39="その他の障害",ISBLANK(障害学生情報入力シート!$H39)),1,0)</f>
        <v>0</v>
      </c>
    </row>
    <row r="40" spans="1:25" x14ac:dyDescent="0.4">
      <c r="A40" s="1219">
        <v>16</v>
      </c>
      <c r="B40" s="7">
        <f>IF(AND(障害学生情報入力シート!$G40=$B$23,障害学生情報入力シート!$H40=$B$24,OR(障害学生情報入力シート!D40="入学者(新1年生)",障害学生情報入力シート!D40="在籍者")),1,0)</f>
        <v>0</v>
      </c>
      <c r="C40" s="7">
        <f t="shared" si="0"/>
        <v>0</v>
      </c>
      <c r="D40" s="7" t="str">
        <f>IFERROR(MATCH(ROW(障害学生情報入力シート!A16),C:C,0),"")</f>
        <v/>
      </c>
      <c r="E40" s="7">
        <f>IF(AND(障害学生情報入力シート!$G40=$E$23,障害学生情報入力シート!$H40=$E$24,OR(障害学生情報入力シート!D40="入学者(新1年生)",障害学生情報入力シート!D40="在籍者")),1,0)</f>
        <v>0</v>
      </c>
      <c r="F40" s="7">
        <f t="shared" si="1"/>
        <v>0</v>
      </c>
      <c r="G40" s="7" t="str">
        <f>IFERROR(MATCH(ROW(障害学生情報入力シート!E16),F:F,0),"")</f>
        <v/>
      </c>
      <c r="H40" s="7">
        <f>IF(AND(障害学生情報入力シート!$G40=$H$24,ISBLANK(障害学生情報入力シート!$H40),OR(障害学生情報入力シート!D40="入学者(新1年生)",障害学生情報入力シート!D40="在籍者")),1,0)</f>
        <v>0</v>
      </c>
      <c r="I40" s="7">
        <f t="shared" si="2"/>
        <v>0</v>
      </c>
      <c r="J40" s="7" t="str">
        <f>IFERROR(MATCH(ROW(障害学生情報入力シート!A16),I:I,0),"")</f>
        <v/>
      </c>
      <c r="K40" s="8">
        <f>IF(障害学生情報入力シート!AU40="",0,IF(AND(障害学生情報入力シート!AT40=1,Y40=1,障害学生情報入力シート!D40&lt;&gt;"",障害学生情報入力シート!D40&lt;&gt;"在籍者"),1,0))</f>
        <v>0</v>
      </c>
      <c r="L40" s="8">
        <f t="shared" si="3"/>
        <v>0</v>
      </c>
      <c r="M40" s="8" t="str">
        <f>IFERROR(MATCH(ROW(障害学生情報入力シート!A16),L:L,0),"")</f>
        <v/>
      </c>
      <c r="N40" s="8">
        <f>IF(障害学生情報入力シート!CA40="",0,IF(AND(障害学生情報入力シート!BZ40=1,Y40=1,障害学生情報入力シート!D40&lt;&gt;"",障害学生情報入力シート!D40&lt;&gt;"入学しなかった"),1,0))</f>
        <v>0</v>
      </c>
      <c r="O40" s="8">
        <f t="shared" si="4"/>
        <v>0</v>
      </c>
      <c r="P40" s="8" t="str">
        <f>IFERROR(MATCH(ROW(障害学生情報入力シート!AR16),O:O,0),"")</f>
        <v/>
      </c>
      <c r="Q40" s="8">
        <f>IF(障害学生情報入力シート!CU40="",0,IF(AND(障害学生情報入力シート!CT40=1,Y40=1,障害学生情報入力シート!D40&lt;&gt;"",障害学生情報入力シート!D40&lt;&gt;"入学しなかった"),1,0))</f>
        <v>0</v>
      </c>
      <c r="R40" s="8">
        <f t="shared" si="5"/>
        <v>0</v>
      </c>
      <c r="S40" s="8" t="str">
        <f>IFERROR(MATCH(ROW(障害学生情報入力シート!BJ16),R:R,0),"")</f>
        <v/>
      </c>
      <c r="T40" s="9">
        <f>IF(OR(SUM(障害学生情報入力シート!AY40:BY40,障害学生情報入力シート!CB40:CS40)&gt;0,COUNTA(障害学生情報入力シート!BZ40:CA40)=2,COUNTA(障害学生情報入力シート!CT40:CU40)=2),1,0)</f>
        <v>0</v>
      </c>
      <c r="U40" s="9">
        <f>SUM(障害学生情報入力シート!N40:Q40)+COUNTA(障害学生情報入力シート!R40)</f>
        <v>0</v>
      </c>
      <c r="V40" s="9">
        <f>SUM(障害学生情報入力シート!S40:V40)+COUNTA(障害学生情報入力シート!W40)</f>
        <v>0</v>
      </c>
      <c r="W40" s="9">
        <f>IF(SUM(障害学生情報入力シート!$X40:$AT40)&gt;0,1,0)</f>
        <v>0</v>
      </c>
      <c r="X40" s="9">
        <f>IF(障害学生情報入力シート!D40="入学者(新1年生)",1,0)</f>
        <v>0</v>
      </c>
      <c r="Y40" s="9">
        <f>IF(ISBLANK(障害学生情報入力シート!$G40),0)+IF(AND(障害学生情報入力シート!$G40="視覚障害",OR(障害学生情報入力シート!$H40="盲",障害学生情報入力シート!$H40="弱視")),1,0)+IF(AND(障害学生情報入力シート!$G40="聴覚・言語障害",OR(障害学生情報入力シート!$H40="聾",障害学生情報入力シート!$H40="難聴",障害学生情報入力シート!$H40="言語障害のみ")),1,0)+IF(AND(障害学生情報入力シート!$G40="肢体不自由",OR(障害学生情報入力シート!$H40="上肢機能障害",障害学生情報入力シート!$H40="下肢機能障害",障害学生情報入力シート!$H40="上下肢機能障害",障害学生情報入力シート!$H40="他の機能障害")),1,0)+IF(AND(障害学生情報入力シート!$G40="病弱・虚弱",OR(障害学生情報入力シート!$H40="内部障害等",障害学生情報入力シート!$H40="他の慢性疾患")),1,0)+IF(AND(障害学生情報入力シート!$G40="重複",ISBLANK(障害学生情報入力シート!$H40)),1,0)+IF(AND(障害学生情報入力シート!$G40="発達障害",OR(障害学生情報入力シート!$H40="SLD",障害学生情報入力シート!$H40="ADHD",障害学生情報入力シート!$H40="ASD",障害学生情報入力シート!$H40="発達障害の重複")),1,0)+IF(AND(障害学生情報入力シート!$G40="精神障害",OR(障害学生情報入力シート!$H40="統合失調症等",障害学生情報入力シート!$H40="気分障害",障害学生情報入力シート!$H40="神経症性障害等",障害学生情報入力シート!$H40="摂食障害・睡眠障害等",障害学生情報入力シート!$H40="他の精神障害")),1,0)+IF(AND(障害学生情報入力シート!$G40="その他の障害",ISBLANK(障害学生情報入力シート!$H40)),1,0)</f>
        <v>0</v>
      </c>
    </row>
    <row r="41" spans="1:25" x14ac:dyDescent="0.4">
      <c r="A41" s="1219">
        <v>17</v>
      </c>
      <c r="B41" s="7">
        <f>IF(AND(障害学生情報入力シート!$G41=$B$23,障害学生情報入力シート!$H41=$B$24,OR(障害学生情報入力シート!D41="入学者(新1年生)",障害学生情報入力シート!D41="在籍者")),1,0)</f>
        <v>0</v>
      </c>
      <c r="C41" s="7">
        <f t="shared" si="0"/>
        <v>0</v>
      </c>
      <c r="D41" s="7" t="str">
        <f>IFERROR(MATCH(ROW(障害学生情報入力シート!A17),C:C,0),"")</f>
        <v/>
      </c>
      <c r="E41" s="7">
        <f>IF(AND(障害学生情報入力シート!$G41=$E$23,障害学生情報入力シート!$H41=$E$24,OR(障害学生情報入力シート!D41="入学者(新1年生)",障害学生情報入力シート!D41="在籍者")),1,0)</f>
        <v>0</v>
      </c>
      <c r="F41" s="7">
        <f t="shared" si="1"/>
        <v>0</v>
      </c>
      <c r="G41" s="7" t="str">
        <f>IFERROR(MATCH(ROW(障害学生情報入力シート!E17),F:F,0),"")</f>
        <v/>
      </c>
      <c r="H41" s="7">
        <f>IF(AND(障害学生情報入力シート!$G41=$H$24,ISBLANK(障害学生情報入力シート!$H41),OR(障害学生情報入力シート!D41="入学者(新1年生)",障害学生情報入力シート!D41="在籍者")),1,0)</f>
        <v>0</v>
      </c>
      <c r="I41" s="7">
        <f t="shared" si="2"/>
        <v>0</v>
      </c>
      <c r="J41" s="7" t="str">
        <f>IFERROR(MATCH(ROW(障害学生情報入力シート!A17),I:I,0),"")</f>
        <v/>
      </c>
      <c r="K41" s="8">
        <f>IF(障害学生情報入力シート!AU41="",0,IF(AND(障害学生情報入力シート!AT41=1,Y41=1,障害学生情報入力シート!D41&lt;&gt;"",障害学生情報入力シート!D41&lt;&gt;"在籍者"),1,0))</f>
        <v>0</v>
      </c>
      <c r="L41" s="8">
        <f t="shared" si="3"/>
        <v>0</v>
      </c>
      <c r="M41" s="8" t="str">
        <f>IFERROR(MATCH(ROW(障害学生情報入力シート!A17),L:L,0),"")</f>
        <v/>
      </c>
      <c r="N41" s="8">
        <f>IF(障害学生情報入力シート!CA41="",0,IF(AND(障害学生情報入力シート!BZ41=1,Y41=1,障害学生情報入力シート!D41&lt;&gt;"",障害学生情報入力シート!D41&lt;&gt;"入学しなかった"),1,0))</f>
        <v>0</v>
      </c>
      <c r="O41" s="8">
        <f t="shared" si="4"/>
        <v>0</v>
      </c>
      <c r="P41" s="8" t="str">
        <f>IFERROR(MATCH(ROW(障害学生情報入力シート!AR17),O:O,0),"")</f>
        <v/>
      </c>
      <c r="Q41" s="8">
        <f>IF(障害学生情報入力シート!CU41="",0,IF(AND(障害学生情報入力シート!CT41=1,Y41=1,障害学生情報入力シート!D41&lt;&gt;"",障害学生情報入力シート!D41&lt;&gt;"入学しなかった"),1,0))</f>
        <v>0</v>
      </c>
      <c r="R41" s="8">
        <f t="shared" si="5"/>
        <v>0</v>
      </c>
      <c r="S41" s="8" t="str">
        <f>IFERROR(MATCH(ROW(障害学生情報入力シート!BJ17),R:R,0),"")</f>
        <v/>
      </c>
      <c r="T41" s="9">
        <f>IF(OR(SUM(障害学生情報入力シート!AY41:BY41,障害学生情報入力シート!CB41:CS41)&gt;0,COUNTA(障害学生情報入力シート!BZ41:CA41)=2,COUNTA(障害学生情報入力シート!CT41:CU41)=2),1,0)</f>
        <v>0</v>
      </c>
      <c r="U41" s="9">
        <f>SUM(障害学生情報入力シート!N41:Q41)+COUNTA(障害学生情報入力シート!R41)</f>
        <v>0</v>
      </c>
      <c r="V41" s="9">
        <f>SUM(障害学生情報入力シート!S41:V41)+COUNTA(障害学生情報入力シート!W41)</f>
        <v>0</v>
      </c>
      <c r="W41" s="9">
        <f>IF(SUM(障害学生情報入力シート!$X41:$AT41)&gt;0,1,0)</f>
        <v>0</v>
      </c>
      <c r="X41" s="9">
        <f>IF(障害学生情報入力シート!D41="入学者(新1年生)",1,0)</f>
        <v>0</v>
      </c>
      <c r="Y41" s="9">
        <f>IF(ISBLANK(障害学生情報入力シート!$G41),0)+IF(AND(障害学生情報入力シート!$G41="視覚障害",OR(障害学生情報入力シート!$H41="盲",障害学生情報入力シート!$H41="弱視")),1,0)+IF(AND(障害学生情報入力シート!$G41="聴覚・言語障害",OR(障害学生情報入力シート!$H41="聾",障害学生情報入力シート!$H41="難聴",障害学生情報入力シート!$H41="言語障害のみ")),1,0)+IF(AND(障害学生情報入力シート!$G41="肢体不自由",OR(障害学生情報入力シート!$H41="上肢機能障害",障害学生情報入力シート!$H41="下肢機能障害",障害学生情報入力シート!$H41="上下肢機能障害",障害学生情報入力シート!$H41="他の機能障害")),1,0)+IF(AND(障害学生情報入力シート!$G41="病弱・虚弱",OR(障害学生情報入力シート!$H41="内部障害等",障害学生情報入力シート!$H41="他の慢性疾患")),1,0)+IF(AND(障害学生情報入力シート!$G41="重複",ISBLANK(障害学生情報入力シート!$H41)),1,0)+IF(AND(障害学生情報入力シート!$G41="発達障害",OR(障害学生情報入力シート!$H41="SLD",障害学生情報入力シート!$H41="ADHD",障害学生情報入力シート!$H41="ASD",障害学生情報入力シート!$H41="発達障害の重複")),1,0)+IF(AND(障害学生情報入力シート!$G41="精神障害",OR(障害学生情報入力シート!$H41="統合失調症等",障害学生情報入力シート!$H41="気分障害",障害学生情報入力シート!$H41="神経症性障害等",障害学生情報入力シート!$H41="摂食障害・睡眠障害等",障害学生情報入力シート!$H41="他の精神障害")),1,0)+IF(AND(障害学生情報入力シート!$G41="その他の障害",ISBLANK(障害学生情報入力シート!$H41)),1,0)</f>
        <v>0</v>
      </c>
    </row>
    <row r="42" spans="1:25" x14ac:dyDescent="0.4">
      <c r="A42" s="1219">
        <v>18</v>
      </c>
      <c r="B42" s="7">
        <f>IF(AND(障害学生情報入力シート!$G42=$B$23,障害学生情報入力シート!$H42=$B$24,OR(障害学生情報入力シート!D42="入学者(新1年生)",障害学生情報入力シート!D42="在籍者")),1,0)</f>
        <v>0</v>
      </c>
      <c r="C42" s="7">
        <f t="shared" si="0"/>
        <v>0</v>
      </c>
      <c r="D42" s="7" t="str">
        <f>IFERROR(MATCH(ROW(障害学生情報入力シート!A18),C:C,0),"")</f>
        <v/>
      </c>
      <c r="E42" s="7">
        <f>IF(AND(障害学生情報入力シート!$G42=$E$23,障害学生情報入力シート!$H42=$E$24,OR(障害学生情報入力シート!D42="入学者(新1年生)",障害学生情報入力シート!D42="在籍者")),1,0)</f>
        <v>0</v>
      </c>
      <c r="F42" s="7">
        <f t="shared" si="1"/>
        <v>0</v>
      </c>
      <c r="G42" s="7" t="str">
        <f>IFERROR(MATCH(ROW(障害学生情報入力シート!E18),F:F,0),"")</f>
        <v/>
      </c>
      <c r="H42" s="7">
        <f>IF(AND(障害学生情報入力シート!$G42=$H$24,ISBLANK(障害学生情報入力シート!$H42),OR(障害学生情報入力シート!D42="入学者(新1年生)",障害学生情報入力シート!D42="在籍者")),1,0)</f>
        <v>0</v>
      </c>
      <c r="I42" s="7">
        <f t="shared" si="2"/>
        <v>0</v>
      </c>
      <c r="J42" s="7" t="str">
        <f>IFERROR(MATCH(ROW(障害学生情報入力シート!A18),I:I,0),"")</f>
        <v/>
      </c>
      <c r="K42" s="8">
        <f>IF(障害学生情報入力シート!AU42="",0,IF(AND(障害学生情報入力シート!AT42=1,Y42=1,障害学生情報入力シート!D42&lt;&gt;"",障害学生情報入力シート!D42&lt;&gt;"在籍者"),1,0))</f>
        <v>0</v>
      </c>
      <c r="L42" s="8">
        <f t="shared" si="3"/>
        <v>0</v>
      </c>
      <c r="M42" s="8" t="str">
        <f>IFERROR(MATCH(ROW(障害学生情報入力シート!A18),L:L,0),"")</f>
        <v/>
      </c>
      <c r="N42" s="8">
        <f>IF(障害学生情報入力シート!CA42="",0,IF(AND(障害学生情報入力シート!BZ42=1,Y42=1,障害学生情報入力シート!D42&lt;&gt;"",障害学生情報入力シート!D42&lt;&gt;"入学しなかった"),1,0))</f>
        <v>0</v>
      </c>
      <c r="O42" s="8">
        <f t="shared" si="4"/>
        <v>0</v>
      </c>
      <c r="P42" s="8" t="str">
        <f>IFERROR(MATCH(ROW(障害学生情報入力シート!AR18),O:O,0),"")</f>
        <v/>
      </c>
      <c r="Q42" s="8">
        <f>IF(障害学生情報入力シート!CU42="",0,IF(AND(障害学生情報入力シート!CT42=1,Y42=1,障害学生情報入力シート!D42&lt;&gt;"",障害学生情報入力シート!D42&lt;&gt;"入学しなかった"),1,0))</f>
        <v>0</v>
      </c>
      <c r="R42" s="8">
        <f t="shared" si="5"/>
        <v>0</v>
      </c>
      <c r="S42" s="8" t="str">
        <f>IFERROR(MATCH(ROW(障害学生情報入力シート!BJ18),R:R,0),"")</f>
        <v/>
      </c>
      <c r="T42" s="9">
        <f>IF(OR(SUM(障害学生情報入力シート!AY42:BY42,障害学生情報入力シート!CB42:CS42)&gt;0,COUNTA(障害学生情報入力シート!BZ42:CA42)=2,COUNTA(障害学生情報入力シート!CT42:CU42)=2),1,0)</f>
        <v>0</v>
      </c>
      <c r="U42" s="9">
        <f>SUM(障害学生情報入力シート!N42:Q42)+COUNTA(障害学生情報入力シート!R42)</f>
        <v>0</v>
      </c>
      <c r="V42" s="9">
        <f>SUM(障害学生情報入力シート!S42:V42)+COUNTA(障害学生情報入力シート!W42)</f>
        <v>0</v>
      </c>
      <c r="W42" s="9">
        <f>IF(SUM(障害学生情報入力シート!$X42:$AT42)&gt;0,1,0)</f>
        <v>0</v>
      </c>
      <c r="X42" s="9">
        <f>IF(障害学生情報入力シート!D42="入学者(新1年生)",1,0)</f>
        <v>0</v>
      </c>
      <c r="Y42" s="9">
        <f>IF(ISBLANK(障害学生情報入力シート!$G42),0)+IF(AND(障害学生情報入力シート!$G42="視覚障害",OR(障害学生情報入力シート!$H42="盲",障害学生情報入力シート!$H42="弱視")),1,0)+IF(AND(障害学生情報入力シート!$G42="聴覚・言語障害",OR(障害学生情報入力シート!$H42="聾",障害学生情報入力シート!$H42="難聴",障害学生情報入力シート!$H42="言語障害のみ")),1,0)+IF(AND(障害学生情報入力シート!$G42="肢体不自由",OR(障害学生情報入力シート!$H42="上肢機能障害",障害学生情報入力シート!$H42="下肢機能障害",障害学生情報入力シート!$H42="上下肢機能障害",障害学生情報入力シート!$H42="他の機能障害")),1,0)+IF(AND(障害学生情報入力シート!$G42="病弱・虚弱",OR(障害学生情報入力シート!$H42="内部障害等",障害学生情報入力シート!$H42="他の慢性疾患")),1,0)+IF(AND(障害学生情報入力シート!$G42="重複",ISBLANK(障害学生情報入力シート!$H42)),1,0)+IF(AND(障害学生情報入力シート!$G42="発達障害",OR(障害学生情報入力シート!$H42="SLD",障害学生情報入力シート!$H42="ADHD",障害学生情報入力シート!$H42="ASD",障害学生情報入力シート!$H42="発達障害の重複")),1,0)+IF(AND(障害学生情報入力シート!$G42="精神障害",OR(障害学生情報入力シート!$H42="統合失調症等",障害学生情報入力シート!$H42="気分障害",障害学生情報入力シート!$H42="神経症性障害等",障害学生情報入力シート!$H42="摂食障害・睡眠障害等",障害学生情報入力シート!$H42="他の精神障害")),1,0)+IF(AND(障害学生情報入力シート!$G42="その他の障害",ISBLANK(障害学生情報入力シート!$H42)),1,0)</f>
        <v>0</v>
      </c>
    </row>
    <row r="43" spans="1:25" x14ac:dyDescent="0.4">
      <c r="A43" s="1219">
        <v>19</v>
      </c>
      <c r="B43" s="7">
        <f>IF(AND(障害学生情報入力シート!$G43=$B$23,障害学生情報入力シート!$H43=$B$24,OR(障害学生情報入力シート!D43="入学者(新1年生)",障害学生情報入力シート!D43="在籍者")),1,0)</f>
        <v>0</v>
      </c>
      <c r="C43" s="7">
        <f t="shared" si="0"/>
        <v>0</v>
      </c>
      <c r="D43" s="7" t="str">
        <f>IFERROR(MATCH(ROW(障害学生情報入力シート!A19),C:C,0),"")</f>
        <v/>
      </c>
      <c r="E43" s="7">
        <f>IF(AND(障害学生情報入力シート!$G43=$E$23,障害学生情報入力シート!$H43=$E$24,OR(障害学生情報入力シート!D43="入学者(新1年生)",障害学生情報入力シート!D43="在籍者")),1,0)</f>
        <v>0</v>
      </c>
      <c r="F43" s="7">
        <f t="shared" si="1"/>
        <v>0</v>
      </c>
      <c r="G43" s="7" t="str">
        <f>IFERROR(MATCH(ROW(障害学生情報入力シート!E19),F:F,0),"")</f>
        <v/>
      </c>
      <c r="H43" s="7">
        <f>IF(AND(障害学生情報入力シート!$G43=$H$24,ISBLANK(障害学生情報入力シート!$H43),OR(障害学生情報入力シート!D43="入学者(新1年生)",障害学生情報入力シート!D43="在籍者")),1,0)</f>
        <v>0</v>
      </c>
      <c r="I43" s="7">
        <f t="shared" si="2"/>
        <v>0</v>
      </c>
      <c r="J43" s="7" t="str">
        <f>IFERROR(MATCH(ROW(障害学生情報入力シート!A19),I:I,0),"")</f>
        <v/>
      </c>
      <c r="K43" s="8">
        <f>IF(障害学生情報入力シート!AU43="",0,IF(AND(障害学生情報入力シート!AT43=1,Y43=1,障害学生情報入力シート!D43&lt;&gt;"",障害学生情報入力シート!D43&lt;&gt;"在籍者"),1,0))</f>
        <v>0</v>
      </c>
      <c r="L43" s="8">
        <f t="shared" si="3"/>
        <v>0</v>
      </c>
      <c r="M43" s="8" t="str">
        <f>IFERROR(MATCH(ROW(障害学生情報入力シート!A19),L:L,0),"")</f>
        <v/>
      </c>
      <c r="N43" s="8">
        <f>IF(障害学生情報入力シート!CA43="",0,IF(AND(障害学生情報入力シート!BZ43=1,Y43=1,障害学生情報入力シート!D43&lt;&gt;"",障害学生情報入力シート!D43&lt;&gt;"入学しなかった"),1,0))</f>
        <v>0</v>
      </c>
      <c r="O43" s="8">
        <f t="shared" si="4"/>
        <v>0</v>
      </c>
      <c r="P43" s="8" t="str">
        <f>IFERROR(MATCH(ROW(障害学生情報入力シート!AR19),O:O,0),"")</f>
        <v/>
      </c>
      <c r="Q43" s="8">
        <f>IF(障害学生情報入力シート!CU43="",0,IF(AND(障害学生情報入力シート!CT43=1,Y43=1,障害学生情報入力シート!D43&lt;&gt;"",障害学生情報入力シート!D43&lt;&gt;"入学しなかった"),1,0))</f>
        <v>0</v>
      </c>
      <c r="R43" s="8">
        <f t="shared" si="5"/>
        <v>0</v>
      </c>
      <c r="S43" s="8" t="str">
        <f>IFERROR(MATCH(ROW(障害学生情報入力シート!BJ19),R:R,0),"")</f>
        <v/>
      </c>
      <c r="T43" s="9">
        <f>IF(OR(SUM(障害学生情報入力シート!AY43:BY43,障害学生情報入力シート!CB43:CS43)&gt;0,COUNTA(障害学生情報入力シート!BZ43:CA43)=2,COUNTA(障害学生情報入力シート!CT43:CU43)=2),1,0)</f>
        <v>0</v>
      </c>
      <c r="U43" s="9">
        <f>SUM(障害学生情報入力シート!N43:Q43)+COUNTA(障害学生情報入力シート!R43)</f>
        <v>0</v>
      </c>
      <c r="V43" s="9">
        <f>SUM(障害学生情報入力シート!S43:V43)+COUNTA(障害学生情報入力シート!W43)</f>
        <v>0</v>
      </c>
      <c r="W43" s="9">
        <f>IF(SUM(障害学生情報入力シート!$X43:$AT43)&gt;0,1,0)</f>
        <v>0</v>
      </c>
      <c r="X43" s="9">
        <f>IF(障害学生情報入力シート!D43="入学者(新1年生)",1,0)</f>
        <v>0</v>
      </c>
      <c r="Y43" s="9">
        <f>IF(ISBLANK(障害学生情報入力シート!$G43),0)+IF(AND(障害学生情報入力シート!$G43="視覚障害",OR(障害学生情報入力シート!$H43="盲",障害学生情報入力シート!$H43="弱視")),1,0)+IF(AND(障害学生情報入力シート!$G43="聴覚・言語障害",OR(障害学生情報入力シート!$H43="聾",障害学生情報入力シート!$H43="難聴",障害学生情報入力シート!$H43="言語障害のみ")),1,0)+IF(AND(障害学生情報入力シート!$G43="肢体不自由",OR(障害学生情報入力シート!$H43="上肢機能障害",障害学生情報入力シート!$H43="下肢機能障害",障害学生情報入力シート!$H43="上下肢機能障害",障害学生情報入力シート!$H43="他の機能障害")),1,0)+IF(AND(障害学生情報入力シート!$G43="病弱・虚弱",OR(障害学生情報入力シート!$H43="内部障害等",障害学生情報入力シート!$H43="他の慢性疾患")),1,0)+IF(AND(障害学生情報入力シート!$G43="重複",ISBLANK(障害学生情報入力シート!$H43)),1,0)+IF(AND(障害学生情報入力シート!$G43="発達障害",OR(障害学生情報入力シート!$H43="SLD",障害学生情報入力シート!$H43="ADHD",障害学生情報入力シート!$H43="ASD",障害学生情報入力シート!$H43="発達障害の重複")),1,0)+IF(AND(障害学生情報入力シート!$G43="精神障害",OR(障害学生情報入力シート!$H43="統合失調症等",障害学生情報入力シート!$H43="気分障害",障害学生情報入力シート!$H43="神経症性障害等",障害学生情報入力シート!$H43="摂食障害・睡眠障害等",障害学生情報入力シート!$H43="他の精神障害")),1,0)+IF(AND(障害学生情報入力シート!$G43="その他の障害",ISBLANK(障害学生情報入力シート!$H43)),1,0)</f>
        <v>0</v>
      </c>
    </row>
    <row r="44" spans="1:25" x14ac:dyDescent="0.4">
      <c r="A44" s="1219">
        <v>20</v>
      </c>
      <c r="B44" s="7">
        <f>IF(AND(障害学生情報入力シート!$G44=$B$23,障害学生情報入力シート!$H44=$B$24,OR(障害学生情報入力シート!D44="入学者(新1年生)",障害学生情報入力シート!D44="在籍者")),1,0)</f>
        <v>0</v>
      </c>
      <c r="C44" s="7">
        <f t="shared" si="0"/>
        <v>0</v>
      </c>
      <c r="D44" s="7" t="str">
        <f>IFERROR(MATCH(ROW(障害学生情報入力シート!A20),C:C,0),"")</f>
        <v/>
      </c>
      <c r="E44" s="7">
        <f>IF(AND(障害学生情報入力シート!$G44=$E$23,障害学生情報入力シート!$H44=$E$24,OR(障害学生情報入力シート!D44="入学者(新1年生)",障害学生情報入力シート!D44="在籍者")),1,0)</f>
        <v>0</v>
      </c>
      <c r="F44" s="7">
        <f t="shared" si="1"/>
        <v>0</v>
      </c>
      <c r="G44" s="7" t="str">
        <f>IFERROR(MATCH(ROW(障害学生情報入力シート!E20),F:F,0),"")</f>
        <v/>
      </c>
      <c r="H44" s="7">
        <f>IF(AND(障害学生情報入力シート!$G44=$H$24,ISBLANK(障害学生情報入力シート!$H44),OR(障害学生情報入力シート!D44="入学者(新1年生)",障害学生情報入力シート!D44="在籍者")),1,0)</f>
        <v>0</v>
      </c>
      <c r="I44" s="7">
        <f t="shared" si="2"/>
        <v>0</v>
      </c>
      <c r="J44" s="7" t="str">
        <f>IFERROR(MATCH(ROW(障害学生情報入力シート!A20),I:I,0),"")</f>
        <v/>
      </c>
      <c r="K44" s="8">
        <f>IF(障害学生情報入力シート!AU44="",0,IF(AND(障害学生情報入力シート!AT44=1,Y44=1,障害学生情報入力シート!D44&lt;&gt;"",障害学生情報入力シート!D44&lt;&gt;"在籍者"),1,0))</f>
        <v>0</v>
      </c>
      <c r="L44" s="8">
        <f t="shared" si="3"/>
        <v>0</v>
      </c>
      <c r="M44" s="8" t="str">
        <f>IFERROR(MATCH(ROW(障害学生情報入力シート!A20),L:L,0),"")</f>
        <v/>
      </c>
      <c r="N44" s="8">
        <f>IF(障害学生情報入力シート!CA44="",0,IF(AND(障害学生情報入力シート!BZ44=1,Y44=1,障害学生情報入力シート!D44&lt;&gt;"",障害学生情報入力シート!D44&lt;&gt;"入学しなかった"),1,0))</f>
        <v>0</v>
      </c>
      <c r="O44" s="8">
        <f t="shared" si="4"/>
        <v>0</v>
      </c>
      <c r="P44" s="8" t="str">
        <f>IFERROR(MATCH(ROW(障害学生情報入力シート!AR20),O:O,0),"")</f>
        <v/>
      </c>
      <c r="Q44" s="8">
        <f>IF(障害学生情報入力シート!CU44="",0,IF(AND(障害学生情報入力シート!CT44=1,Y44=1,障害学生情報入力シート!D44&lt;&gt;"",障害学生情報入力シート!D44&lt;&gt;"入学しなかった"),1,0))</f>
        <v>0</v>
      </c>
      <c r="R44" s="8">
        <f t="shared" si="5"/>
        <v>0</v>
      </c>
      <c r="S44" s="8" t="str">
        <f>IFERROR(MATCH(ROW(障害学生情報入力シート!BJ20),R:R,0),"")</f>
        <v/>
      </c>
      <c r="T44" s="9">
        <f>IF(OR(SUM(障害学生情報入力シート!AY44:BY44,障害学生情報入力シート!CB44:CS44)&gt;0,COUNTA(障害学生情報入力シート!BZ44:CA44)=2,COUNTA(障害学生情報入力シート!CT44:CU44)=2),1,0)</f>
        <v>0</v>
      </c>
      <c r="U44" s="9">
        <f>SUM(障害学生情報入力シート!N44:Q44)+COUNTA(障害学生情報入力シート!R44)</f>
        <v>0</v>
      </c>
      <c r="V44" s="9">
        <f>SUM(障害学生情報入力シート!S44:V44)+COUNTA(障害学生情報入力シート!W44)</f>
        <v>0</v>
      </c>
      <c r="W44" s="9">
        <f>IF(SUM(障害学生情報入力シート!$X44:$AT44)&gt;0,1,0)</f>
        <v>0</v>
      </c>
      <c r="X44" s="9">
        <f>IF(障害学生情報入力シート!D44="入学者(新1年生)",1,0)</f>
        <v>0</v>
      </c>
      <c r="Y44" s="9">
        <f>IF(ISBLANK(障害学生情報入力シート!$G44),0)+IF(AND(障害学生情報入力シート!$G44="視覚障害",OR(障害学生情報入力シート!$H44="盲",障害学生情報入力シート!$H44="弱視")),1,0)+IF(AND(障害学生情報入力シート!$G44="聴覚・言語障害",OR(障害学生情報入力シート!$H44="聾",障害学生情報入力シート!$H44="難聴",障害学生情報入力シート!$H44="言語障害のみ")),1,0)+IF(AND(障害学生情報入力シート!$G44="肢体不自由",OR(障害学生情報入力シート!$H44="上肢機能障害",障害学生情報入力シート!$H44="下肢機能障害",障害学生情報入力シート!$H44="上下肢機能障害",障害学生情報入力シート!$H44="他の機能障害")),1,0)+IF(AND(障害学生情報入力シート!$G44="病弱・虚弱",OR(障害学生情報入力シート!$H44="内部障害等",障害学生情報入力シート!$H44="他の慢性疾患")),1,0)+IF(AND(障害学生情報入力シート!$G44="重複",ISBLANK(障害学生情報入力シート!$H44)),1,0)+IF(AND(障害学生情報入力シート!$G44="発達障害",OR(障害学生情報入力シート!$H44="SLD",障害学生情報入力シート!$H44="ADHD",障害学生情報入力シート!$H44="ASD",障害学生情報入力シート!$H44="発達障害の重複")),1,0)+IF(AND(障害学生情報入力シート!$G44="精神障害",OR(障害学生情報入力シート!$H44="統合失調症等",障害学生情報入力シート!$H44="気分障害",障害学生情報入力シート!$H44="神経症性障害等",障害学生情報入力シート!$H44="摂食障害・睡眠障害等",障害学生情報入力シート!$H44="他の精神障害")),1,0)+IF(AND(障害学生情報入力シート!$G44="その他の障害",ISBLANK(障害学生情報入力シート!$H44)),1,0)</f>
        <v>0</v>
      </c>
    </row>
    <row r="45" spans="1:25" x14ac:dyDescent="0.4">
      <c r="A45" s="1219">
        <v>21</v>
      </c>
      <c r="B45" s="7">
        <f>IF(AND(障害学生情報入力シート!$G45=$B$23,障害学生情報入力シート!$H45=$B$24,OR(障害学生情報入力シート!D45="入学者(新1年生)",障害学生情報入力シート!D45="在籍者")),1,0)</f>
        <v>0</v>
      </c>
      <c r="C45" s="7">
        <f t="shared" si="0"/>
        <v>0</v>
      </c>
      <c r="D45" s="7" t="str">
        <f>IFERROR(MATCH(ROW(障害学生情報入力シート!A21),C:C,0),"")</f>
        <v/>
      </c>
      <c r="E45" s="7">
        <f>IF(AND(障害学生情報入力シート!$G45=$E$23,障害学生情報入力シート!$H45=$E$24,OR(障害学生情報入力シート!D45="入学者(新1年生)",障害学生情報入力シート!D45="在籍者")),1,0)</f>
        <v>0</v>
      </c>
      <c r="F45" s="7">
        <f t="shared" si="1"/>
        <v>0</v>
      </c>
      <c r="G45" s="7" t="str">
        <f>IFERROR(MATCH(ROW(障害学生情報入力シート!E21),F:F,0),"")</f>
        <v/>
      </c>
      <c r="H45" s="7">
        <f>IF(AND(障害学生情報入力シート!$G45=$H$24,ISBLANK(障害学生情報入力シート!$H45),OR(障害学生情報入力シート!D45="入学者(新1年生)",障害学生情報入力シート!D45="在籍者")),1,0)</f>
        <v>0</v>
      </c>
      <c r="I45" s="7">
        <f t="shared" si="2"/>
        <v>0</v>
      </c>
      <c r="J45" s="7" t="str">
        <f>IFERROR(MATCH(ROW(障害学生情報入力シート!A21),I:I,0),"")</f>
        <v/>
      </c>
      <c r="K45" s="8">
        <f>IF(障害学生情報入力シート!AU45="",0,IF(AND(障害学生情報入力シート!AT45=1,Y45=1,障害学生情報入力シート!D45&lt;&gt;"",障害学生情報入力シート!D45&lt;&gt;"在籍者"),1,0))</f>
        <v>0</v>
      </c>
      <c r="L45" s="8">
        <f t="shared" si="3"/>
        <v>0</v>
      </c>
      <c r="M45" s="8" t="str">
        <f>IFERROR(MATCH(ROW(障害学生情報入力シート!A21),L:L,0),"")</f>
        <v/>
      </c>
      <c r="N45" s="8">
        <f>IF(障害学生情報入力シート!CA45="",0,IF(AND(障害学生情報入力シート!BZ45=1,Y45=1,障害学生情報入力シート!D45&lt;&gt;"",障害学生情報入力シート!D45&lt;&gt;"入学しなかった"),1,0))</f>
        <v>0</v>
      </c>
      <c r="O45" s="8">
        <f t="shared" si="4"/>
        <v>0</v>
      </c>
      <c r="P45" s="8" t="str">
        <f>IFERROR(MATCH(ROW(障害学生情報入力シート!AR21),O:O,0),"")</f>
        <v/>
      </c>
      <c r="Q45" s="8">
        <f>IF(障害学生情報入力シート!CU45="",0,IF(AND(障害学生情報入力シート!CT45=1,Y45=1,障害学生情報入力シート!D45&lt;&gt;"",障害学生情報入力シート!D45&lt;&gt;"入学しなかった"),1,0))</f>
        <v>0</v>
      </c>
      <c r="R45" s="8">
        <f t="shared" si="5"/>
        <v>0</v>
      </c>
      <c r="S45" s="8" t="str">
        <f>IFERROR(MATCH(ROW(障害学生情報入力シート!BJ21),R:R,0),"")</f>
        <v/>
      </c>
      <c r="T45" s="9">
        <f>IF(OR(SUM(障害学生情報入力シート!AY45:BY45,障害学生情報入力シート!CB45:CS45)&gt;0,COUNTA(障害学生情報入力シート!BZ45:CA45)=2,COUNTA(障害学生情報入力シート!CT45:CU45)=2),1,0)</f>
        <v>0</v>
      </c>
      <c r="U45" s="9">
        <f>SUM(障害学生情報入力シート!N45:Q45)+COUNTA(障害学生情報入力シート!R45)</f>
        <v>0</v>
      </c>
      <c r="V45" s="9">
        <f>SUM(障害学生情報入力シート!S45:V45)+COUNTA(障害学生情報入力シート!W45)</f>
        <v>0</v>
      </c>
      <c r="W45" s="9">
        <f>IF(SUM(障害学生情報入力シート!$X45:$AT45)&gt;0,1,0)</f>
        <v>0</v>
      </c>
      <c r="X45" s="9">
        <f>IF(障害学生情報入力シート!D45="入学者(新1年生)",1,0)</f>
        <v>0</v>
      </c>
      <c r="Y45" s="9">
        <f>IF(ISBLANK(障害学生情報入力シート!$G45),0)+IF(AND(障害学生情報入力シート!$G45="視覚障害",OR(障害学生情報入力シート!$H45="盲",障害学生情報入力シート!$H45="弱視")),1,0)+IF(AND(障害学生情報入力シート!$G45="聴覚・言語障害",OR(障害学生情報入力シート!$H45="聾",障害学生情報入力シート!$H45="難聴",障害学生情報入力シート!$H45="言語障害のみ")),1,0)+IF(AND(障害学生情報入力シート!$G45="肢体不自由",OR(障害学生情報入力シート!$H45="上肢機能障害",障害学生情報入力シート!$H45="下肢機能障害",障害学生情報入力シート!$H45="上下肢機能障害",障害学生情報入力シート!$H45="他の機能障害")),1,0)+IF(AND(障害学生情報入力シート!$G45="病弱・虚弱",OR(障害学生情報入力シート!$H45="内部障害等",障害学生情報入力シート!$H45="他の慢性疾患")),1,0)+IF(AND(障害学生情報入力シート!$G45="重複",ISBLANK(障害学生情報入力シート!$H45)),1,0)+IF(AND(障害学生情報入力シート!$G45="発達障害",OR(障害学生情報入力シート!$H45="SLD",障害学生情報入力シート!$H45="ADHD",障害学生情報入力シート!$H45="ASD",障害学生情報入力シート!$H45="発達障害の重複")),1,0)+IF(AND(障害学生情報入力シート!$G45="精神障害",OR(障害学生情報入力シート!$H45="統合失調症等",障害学生情報入力シート!$H45="気分障害",障害学生情報入力シート!$H45="神経症性障害等",障害学生情報入力シート!$H45="摂食障害・睡眠障害等",障害学生情報入力シート!$H45="他の精神障害")),1,0)+IF(AND(障害学生情報入力シート!$G45="その他の障害",ISBLANK(障害学生情報入力シート!$H45)),1,0)</f>
        <v>0</v>
      </c>
    </row>
    <row r="46" spans="1:25" x14ac:dyDescent="0.4">
      <c r="A46" s="1219">
        <v>22</v>
      </c>
      <c r="B46" s="7">
        <f>IF(AND(障害学生情報入力シート!$G46=$B$23,障害学生情報入力シート!$H46=$B$24,OR(障害学生情報入力シート!D46="入学者(新1年生)",障害学生情報入力シート!D46="在籍者")),1,0)</f>
        <v>0</v>
      </c>
      <c r="C46" s="7">
        <f t="shared" si="0"/>
        <v>0</v>
      </c>
      <c r="D46" s="7" t="str">
        <f>IFERROR(MATCH(ROW(障害学生情報入力シート!A22),C:C,0),"")</f>
        <v/>
      </c>
      <c r="E46" s="7">
        <f>IF(AND(障害学生情報入力シート!$G46=$E$23,障害学生情報入力シート!$H46=$E$24,OR(障害学生情報入力シート!D46="入学者(新1年生)",障害学生情報入力シート!D46="在籍者")),1,0)</f>
        <v>0</v>
      </c>
      <c r="F46" s="7">
        <f t="shared" si="1"/>
        <v>0</v>
      </c>
      <c r="G46" s="7" t="str">
        <f>IFERROR(MATCH(ROW(障害学生情報入力シート!E22),F:F,0),"")</f>
        <v/>
      </c>
      <c r="H46" s="7">
        <f>IF(AND(障害学生情報入力シート!$G46=$H$24,ISBLANK(障害学生情報入力シート!$H46),OR(障害学生情報入力シート!D46="入学者(新1年生)",障害学生情報入力シート!D46="在籍者")),1,0)</f>
        <v>0</v>
      </c>
      <c r="I46" s="7">
        <f t="shared" si="2"/>
        <v>0</v>
      </c>
      <c r="J46" s="7" t="str">
        <f>IFERROR(MATCH(ROW(障害学生情報入力シート!A22),I:I,0),"")</f>
        <v/>
      </c>
      <c r="K46" s="8">
        <f>IF(障害学生情報入力シート!AU46="",0,IF(AND(障害学生情報入力シート!AT46=1,Y46=1,障害学生情報入力シート!D46&lt;&gt;"",障害学生情報入力シート!D46&lt;&gt;"在籍者"),1,0))</f>
        <v>0</v>
      </c>
      <c r="L46" s="8">
        <f t="shared" si="3"/>
        <v>0</v>
      </c>
      <c r="M46" s="8" t="str">
        <f>IFERROR(MATCH(ROW(障害学生情報入力シート!A22),L:L,0),"")</f>
        <v/>
      </c>
      <c r="N46" s="8">
        <f>IF(障害学生情報入力シート!CA46="",0,IF(AND(障害学生情報入力シート!BZ46=1,Y46=1,障害学生情報入力シート!D46&lt;&gt;"",障害学生情報入力シート!D46&lt;&gt;"入学しなかった"),1,0))</f>
        <v>0</v>
      </c>
      <c r="O46" s="8">
        <f t="shared" si="4"/>
        <v>0</v>
      </c>
      <c r="P46" s="8" t="str">
        <f>IFERROR(MATCH(ROW(障害学生情報入力シート!AR22),O:O,0),"")</f>
        <v/>
      </c>
      <c r="Q46" s="8">
        <f>IF(障害学生情報入力シート!CU46="",0,IF(AND(障害学生情報入力シート!CT46=1,Y46=1,障害学生情報入力シート!D46&lt;&gt;"",障害学生情報入力シート!D46&lt;&gt;"入学しなかった"),1,0))</f>
        <v>0</v>
      </c>
      <c r="R46" s="8">
        <f t="shared" si="5"/>
        <v>0</v>
      </c>
      <c r="S46" s="8" t="str">
        <f>IFERROR(MATCH(ROW(障害学生情報入力シート!BJ22),R:R,0),"")</f>
        <v/>
      </c>
      <c r="T46" s="9">
        <f>IF(OR(SUM(障害学生情報入力シート!AY46:BY46,障害学生情報入力シート!CB46:CS46)&gt;0,COUNTA(障害学生情報入力シート!BZ46:CA46)=2,COUNTA(障害学生情報入力シート!CT46:CU46)=2),1,0)</f>
        <v>0</v>
      </c>
      <c r="U46" s="9">
        <f>SUM(障害学生情報入力シート!N46:Q46)+COUNTA(障害学生情報入力シート!R46)</f>
        <v>0</v>
      </c>
      <c r="V46" s="9">
        <f>SUM(障害学生情報入力シート!S46:V46)+COUNTA(障害学生情報入力シート!W46)</f>
        <v>0</v>
      </c>
      <c r="W46" s="9">
        <f>IF(SUM(障害学生情報入力シート!$X46:$AT46)&gt;0,1,0)</f>
        <v>0</v>
      </c>
      <c r="X46" s="9">
        <f>IF(障害学生情報入力シート!D46="入学者(新1年生)",1,0)</f>
        <v>0</v>
      </c>
      <c r="Y46" s="9">
        <f>IF(ISBLANK(障害学生情報入力シート!$G46),0)+IF(AND(障害学生情報入力シート!$G46="視覚障害",OR(障害学生情報入力シート!$H46="盲",障害学生情報入力シート!$H46="弱視")),1,0)+IF(AND(障害学生情報入力シート!$G46="聴覚・言語障害",OR(障害学生情報入力シート!$H46="聾",障害学生情報入力シート!$H46="難聴",障害学生情報入力シート!$H46="言語障害のみ")),1,0)+IF(AND(障害学生情報入力シート!$G46="肢体不自由",OR(障害学生情報入力シート!$H46="上肢機能障害",障害学生情報入力シート!$H46="下肢機能障害",障害学生情報入力シート!$H46="上下肢機能障害",障害学生情報入力シート!$H46="他の機能障害")),1,0)+IF(AND(障害学生情報入力シート!$G46="病弱・虚弱",OR(障害学生情報入力シート!$H46="内部障害等",障害学生情報入力シート!$H46="他の慢性疾患")),1,0)+IF(AND(障害学生情報入力シート!$G46="重複",ISBLANK(障害学生情報入力シート!$H46)),1,0)+IF(AND(障害学生情報入力シート!$G46="発達障害",OR(障害学生情報入力シート!$H46="SLD",障害学生情報入力シート!$H46="ADHD",障害学生情報入力シート!$H46="ASD",障害学生情報入力シート!$H46="発達障害の重複")),1,0)+IF(AND(障害学生情報入力シート!$G46="精神障害",OR(障害学生情報入力シート!$H46="統合失調症等",障害学生情報入力シート!$H46="気分障害",障害学生情報入力シート!$H46="神経症性障害等",障害学生情報入力シート!$H46="摂食障害・睡眠障害等",障害学生情報入力シート!$H46="他の精神障害")),1,0)+IF(AND(障害学生情報入力シート!$G46="その他の障害",ISBLANK(障害学生情報入力シート!$H46)),1,0)</f>
        <v>0</v>
      </c>
    </row>
    <row r="47" spans="1:25" x14ac:dyDescent="0.4">
      <c r="A47" s="1219">
        <v>23</v>
      </c>
      <c r="B47" s="7">
        <f>IF(AND(障害学生情報入力シート!$G47=$B$23,障害学生情報入力シート!$H47=$B$24,OR(障害学生情報入力シート!D47="入学者(新1年生)",障害学生情報入力シート!D47="在籍者")),1,0)</f>
        <v>0</v>
      </c>
      <c r="C47" s="7">
        <f t="shared" si="0"/>
        <v>0</v>
      </c>
      <c r="D47" s="7" t="str">
        <f>IFERROR(MATCH(ROW(障害学生情報入力シート!A23),C:C,0),"")</f>
        <v/>
      </c>
      <c r="E47" s="7">
        <f>IF(AND(障害学生情報入力シート!$G47=$E$23,障害学生情報入力シート!$H47=$E$24,OR(障害学生情報入力シート!D47="入学者(新1年生)",障害学生情報入力シート!D47="在籍者")),1,0)</f>
        <v>0</v>
      </c>
      <c r="F47" s="7">
        <f t="shared" si="1"/>
        <v>0</v>
      </c>
      <c r="G47" s="7" t="str">
        <f>IFERROR(MATCH(ROW(障害学生情報入力シート!E23),F:F,0),"")</f>
        <v/>
      </c>
      <c r="H47" s="7">
        <f>IF(AND(障害学生情報入力シート!$G47=$H$24,ISBLANK(障害学生情報入力シート!$H47),OR(障害学生情報入力シート!D47="入学者(新1年生)",障害学生情報入力シート!D47="在籍者")),1,0)</f>
        <v>0</v>
      </c>
      <c r="I47" s="7">
        <f t="shared" si="2"/>
        <v>0</v>
      </c>
      <c r="J47" s="7" t="str">
        <f>IFERROR(MATCH(ROW(障害学生情報入力シート!A23),I:I,0),"")</f>
        <v/>
      </c>
      <c r="K47" s="8">
        <f>IF(障害学生情報入力シート!AU47="",0,IF(AND(障害学生情報入力シート!AT47=1,Y47=1,障害学生情報入力シート!D47&lt;&gt;"",障害学生情報入力シート!D47&lt;&gt;"在籍者"),1,0))</f>
        <v>0</v>
      </c>
      <c r="L47" s="8">
        <f t="shared" si="3"/>
        <v>0</v>
      </c>
      <c r="M47" s="8" t="str">
        <f>IFERROR(MATCH(ROW(障害学生情報入力シート!A23),L:L,0),"")</f>
        <v/>
      </c>
      <c r="N47" s="8">
        <f>IF(障害学生情報入力シート!CA47="",0,IF(AND(障害学生情報入力シート!BZ47=1,Y47=1,障害学生情報入力シート!D47&lt;&gt;"",障害学生情報入力シート!D47&lt;&gt;"入学しなかった"),1,0))</f>
        <v>0</v>
      </c>
      <c r="O47" s="8">
        <f t="shared" si="4"/>
        <v>0</v>
      </c>
      <c r="P47" s="8" t="str">
        <f>IFERROR(MATCH(ROW(障害学生情報入力シート!AR23),O:O,0),"")</f>
        <v/>
      </c>
      <c r="Q47" s="8">
        <f>IF(障害学生情報入力シート!CU47="",0,IF(AND(障害学生情報入力シート!CT47=1,Y47=1,障害学生情報入力シート!D47&lt;&gt;"",障害学生情報入力シート!D47&lt;&gt;"入学しなかった"),1,0))</f>
        <v>0</v>
      </c>
      <c r="R47" s="8">
        <f t="shared" si="5"/>
        <v>0</v>
      </c>
      <c r="S47" s="8" t="str">
        <f>IFERROR(MATCH(ROW(障害学生情報入力シート!BJ23),R:R,0),"")</f>
        <v/>
      </c>
      <c r="T47" s="9">
        <f>IF(OR(SUM(障害学生情報入力シート!AY47:BY47,障害学生情報入力シート!CB47:CS47)&gt;0,COUNTA(障害学生情報入力シート!BZ47:CA47)=2,COUNTA(障害学生情報入力シート!CT47:CU47)=2),1,0)</f>
        <v>0</v>
      </c>
      <c r="U47" s="9">
        <f>SUM(障害学生情報入力シート!N47:Q47)+COUNTA(障害学生情報入力シート!R47)</f>
        <v>0</v>
      </c>
      <c r="V47" s="9">
        <f>SUM(障害学生情報入力シート!S47:V47)+COUNTA(障害学生情報入力シート!W47)</f>
        <v>0</v>
      </c>
      <c r="W47" s="9">
        <f>IF(SUM(障害学生情報入力シート!$X47:$AT47)&gt;0,1,0)</f>
        <v>0</v>
      </c>
      <c r="X47" s="9">
        <f>IF(障害学生情報入力シート!D47="入学者(新1年生)",1,0)</f>
        <v>0</v>
      </c>
      <c r="Y47" s="9">
        <f>IF(ISBLANK(障害学生情報入力シート!$G47),0)+IF(AND(障害学生情報入力シート!$G47="視覚障害",OR(障害学生情報入力シート!$H47="盲",障害学生情報入力シート!$H47="弱視")),1,0)+IF(AND(障害学生情報入力シート!$G47="聴覚・言語障害",OR(障害学生情報入力シート!$H47="聾",障害学生情報入力シート!$H47="難聴",障害学生情報入力シート!$H47="言語障害のみ")),1,0)+IF(AND(障害学生情報入力シート!$G47="肢体不自由",OR(障害学生情報入力シート!$H47="上肢機能障害",障害学生情報入力シート!$H47="下肢機能障害",障害学生情報入力シート!$H47="上下肢機能障害",障害学生情報入力シート!$H47="他の機能障害")),1,0)+IF(AND(障害学生情報入力シート!$G47="病弱・虚弱",OR(障害学生情報入力シート!$H47="内部障害等",障害学生情報入力シート!$H47="他の慢性疾患")),1,0)+IF(AND(障害学生情報入力シート!$G47="重複",ISBLANK(障害学生情報入力シート!$H47)),1,0)+IF(AND(障害学生情報入力シート!$G47="発達障害",OR(障害学生情報入力シート!$H47="SLD",障害学生情報入力シート!$H47="ADHD",障害学生情報入力シート!$H47="ASD",障害学生情報入力シート!$H47="発達障害の重複")),1,0)+IF(AND(障害学生情報入力シート!$G47="精神障害",OR(障害学生情報入力シート!$H47="統合失調症等",障害学生情報入力シート!$H47="気分障害",障害学生情報入力シート!$H47="神経症性障害等",障害学生情報入力シート!$H47="摂食障害・睡眠障害等",障害学生情報入力シート!$H47="他の精神障害")),1,0)+IF(AND(障害学生情報入力シート!$G47="その他の障害",ISBLANK(障害学生情報入力シート!$H47)),1,0)</f>
        <v>0</v>
      </c>
    </row>
    <row r="48" spans="1:25" x14ac:dyDescent="0.4">
      <c r="A48" s="1219">
        <v>24</v>
      </c>
      <c r="B48" s="7">
        <f>IF(AND(障害学生情報入力シート!$G48=$B$23,障害学生情報入力シート!$H48=$B$24,OR(障害学生情報入力シート!D48="入学者(新1年生)",障害学生情報入力シート!D48="在籍者")),1,0)</f>
        <v>0</v>
      </c>
      <c r="C48" s="7">
        <f t="shared" si="0"/>
        <v>0</v>
      </c>
      <c r="D48" s="7" t="str">
        <f>IFERROR(MATCH(ROW(障害学生情報入力シート!A24),C:C,0),"")</f>
        <v/>
      </c>
      <c r="E48" s="7">
        <f>IF(AND(障害学生情報入力シート!$G48=$E$23,障害学生情報入力シート!$H48=$E$24,OR(障害学生情報入力シート!D48="入学者(新1年生)",障害学生情報入力シート!D48="在籍者")),1,0)</f>
        <v>0</v>
      </c>
      <c r="F48" s="7">
        <f t="shared" si="1"/>
        <v>0</v>
      </c>
      <c r="G48" s="7" t="str">
        <f>IFERROR(MATCH(ROW(障害学生情報入力シート!E24),F:F,0),"")</f>
        <v/>
      </c>
      <c r="H48" s="7">
        <f>IF(AND(障害学生情報入力シート!$G48=$H$24,ISBLANK(障害学生情報入力シート!$H48),OR(障害学生情報入力シート!D48="入学者(新1年生)",障害学生情報入力シート!D48="在籍者")),1,0)</f>
        <v>0</v>
      </c>
      <c r="I48" s="7">
        <f t="shared" si="2"/>
        <v>0</v>
      </c>
      <c r="J48" s="7" t="str">
        <f>IFERROR(MATCH(ROW(障害学生情報入力シート!A24),I:I,0),"")</f>
        <v/>
      </c>
      <c r="K48" s="8">
        <f>IF(障害学生情報入力シート!AU48="",0,IF(AND(障害学生情報入力シート!AT48=1,Y48=1,障害学生情報入力シート!D48&lt;&gt;"",障害学生情報入力シート!D48&lt;&gt;"在籍者"),1,0))</f>
        <v>0</v>
      </c>
      <c r="L48" s="8">
        <f t="shared" si="3"/>
        <v>0</v>
      </c>
      <c r="M48" s="8" t="str">
        <f>IFERROR(MATCH(ROW(障害学生情報入力シート!A24),L:L,0),"")</f>
        <v/>
      </c>
      <c r="N48" s="8">
        <f>IF(障害学生情報入力シート!CA48="",0,IF(AND(障害学生情報入力シート!BZ48=1,Y48=1,障害学生情報入力シート!D48&lt;&gt;"",障害学生情報入力シート!D48&lt;&gt;"入学しなかった"),1,0))</f>
        <v>0</v>
      </c>
      <c r="O48" s="8">
        <f t="shared" si="4"/>
        <v>0</v>
      </c>
      <c r="P48" s="8" t="str">
        <f>IFERROR(MATCH(ROW(障害学生情報入力シート!AR24),O:O,0),"")</f>
        <v/>
      </c>
      <c r="Q48" s="8">
        <f>IF(障害学生情報入力シート!CU48="",0,IF(AND(障害学生情報入力シート!CT48=1,Y48=1,障害学生情報入力シート!D48&lt;&gt;"",障害学生情報入力シート!D48&lt;&gt;"入学しなかった"),1,0))</f>
        <v>0</v>
      </c>
      <c r="R48" s="8">
        <f t="shared" si="5"/>
        <v>0</v>
      </c>
      <c r="S48" s="8" t="str">
        <f>IFERROR(MATCH(ROW(障害学生情報入力シート!BJ24),R:R,0),"")</f>
        <v/>
      </c>
      <c r="T48" s="9">
        <f>IF(OR(SUM(障害学生情報入力シート!AY48:BY48,障害学生情報入力シート!CB48:CS48)&gt;0,COUNTA(障害学生情報入力シート!BZ48:CA48)=2,COUNTA(障害学生情報入力シート!CT48:CU48)=2),1,0)</f>
        <v>0</v>
      </c>
      <c r="U48" s="9">
        <f>SUM(障害学生情報入力シート!N48:Q48)+COUNTA(障害学生情報入力シート!R48)</f>
        <v>0</v>
      </c>
      <c r="V48" s="9">
        <f>SUM(障害学生情報入力シート!S48:V48)+COUNTA(障害学生情報入力シート!W48)</f>
        <v>0</v>
      </c>
      <c r="W48" s="9">
        <f>IF(SUM(障害学生情報入力シート!$X48:$AT48)&gt;0,1,0)</f>
        <v>0</v>
      </c>
      <c r="X48" s="9">
        <f>IF(障害学生情報入力シート!D48="入学者(新1年生)",1,0)</f>
        <v>0</v>
      </c>
      <c r="Y48" s="9">
        <f>IF(ISBLANK(障害学生情報入力シート!$G48),0)+IF(AND(障害学生情報入力シート!$G48="視覚障害",OR(障害学生情報入力シート!$H48="盲",障害学生情報入力シート!$H48="弱視")),1,0)+IF(AND(障害学生情報入力シート!$G48="聴覚・言語障害",OR(障害学生情報入力シート!$H48="聾",障害学生情報入力シート!$H48="難聴",障害学生情報入力シート!$H48="言語障害のみ")),1,0)+IF(AND(障害学生情報入力シート!$G48="肢体不自由",OR(障害学生情報入力シート!$H48="上肢機能障害",障害学生情報入力シート!$H48="下肢機能障害",障害学生情報入力シート!$H48="上下肢機能障害",障害学生情報入力シート!$H48="他の機能障害")),1,0)+IF(AND(障害学生情報入力シート!$G48="病弱・虚弱",OR(障害学生情報入力シート!$H48="内部障害等",障害学生情報入力シート!$H48="他の慢性疾患")),1,0)+IF(AND(障害学生情報入力シート!$G48="重複",ISBLANK(障害学生情報入力シート!$H48)),1,0)+IF(AND(障害学生情報入力シート!$G48="発達障害",OR(障害学生情報入力シート!$H48="SLD",障害学生情報入力シート!$H48="ADHD",障害学生情報入力シート!$H48="ASD",障害学生情報入力シート!$H48="発達障害の重複")),1,0)+IF(AND(障害学生情報入力シート!$G48="精神障害",OR(障害学生情報入力シート!$H48="統合失調症等",障害学生情報入力シート!$H48="気分障害",障害学生情報入力シート!$H48="神経症性障害等",障害学生情報入力シート!$H48="摂食障害・睡眠障害等",障害学生情報入力シート!$H48="他の精神障害")),1,0)+IF(AND(障害学生情報入力シート!$G48="その他の障害",ISBLANK(障害学生情報入力シート!$H48)),1,0)</f>
        <v>0</v>
      </c>
    </row>
    <row r="49" spans="1:25" x14ac:dyDescent="0.4">
      <c r="A49" s="1219">
        <v>25</v>
      </c>
      <c r="B49" s="7">
        <f>IF(AND(障害学生情報入力シート!$G49=$B$23,障害学生情報入力シート!$H49=$B$24,OR(障害学生情報入力シート!D49="入学者(新1年生)",障害学生情報入力シート!D49="在籍者")),1,0)</f>
        <v>0</v>
      </c>
      <c r="C49" s="7">
        <f t="shared" si="0"/>
        <v>0</v>
      </c>
      <c r="D49" s="7" t="str">
        <f>IFERROR(MATCH(ROW(障害学生情報入力シート!A25),C:C,0),"")</f>
        <v/>
      </c>
      <c r="E49" s="7">
        <f>IF(AND(障害学生情報入力シート!$G49=$E$23,障害学生情報入力シート!$H49=$E$24,OR(障害学生情報入力シート!D49="入学者(新1年生)",障害学生情報入力シート!D49="在籍者")),1,0)</f>
        <v>0</v>
      </c>
      <c r="F49" s="7">
        <f t="shared" si="1"/>
        <v>0</v>
      </c>
      <c r="G49" s="7" t="str">
        <f>IFERROR(MATCH(ROW(障害学生情報入力シート!E25),F:F,0),"")</f>
        <v/>
      </c>
      <c r="H49" s="7">
        <f>IF(AND(障害学生情報入力シート!$G49=$H$24,ISBLANK(障害学生情報入力シート!$H49),OR(障害学生情報入力シート!D49="入学者(新1年生)",障害学生情報入力シート!D49="在籍者")),1,0)</f>
        <v>0</v>
      </c>
      <c r="I49" s="7">
        <f t="shared" si="2"/>
        <v>0</v>
      </c>
      <c r="J49" s="7" t="str">
        <f>IFERROR(MATCH(ROW(障害学生情報入力シート!A25),I:I,0),"")</f>
        <v/>
      </c>
      <c r="K49" s="8">
        <f>IF(障害学生情報入力シート!AU49="",0,IF(AND(障害学生情報入力シート!AT49=1,Y49=1,障害学生情報入力シート!D49&lt;&gt;"",障害学生情報入力シート!D49&lt;&gt;"在籍者"),1,0))</f>
        <v>0</v>
      </c>
      <c r="L49" s="8">
        <f t="shared" si="3"/>
        <v>0</v>
      </c>
      <c r="M49" s="8" t="str">
        <f>IFERROR(MATCH(ROW(障害学生情報入力シート!A25),L:L,0),"")</f>
        <v/>
      </c>
      <c r="N49" s="8">
        <f>IF(障害学生情報入力シート!CA49="",0,IF(AND(障害学生情報入力シート!BZ49=1,Y49=1,障害学生情報入力シート!D49&lt;&gt;"",障害学生情報入力シート!D49&lt;&gt;"入学しなかった"),1,0))</f>
        <v>0</v>
      </c>
      <c r="O49" s="8">
        <f t="shared" si="4"/>
        <v>0</v>
      </c>
      <c r="P49" s="8" t="str">
        <f>IFERROR(MATCH(ROW(障害学生情報入力シート!AR25),O:O,0),"")</f>
        <v/>
      </c>
      <c r="Q49" s="8">
        <f>IF(障害学生情報入力シート!CU49="",0,IF(AND(障害学生情報入力シート!CT49=1,Y49=1,障害学生情報入力シート!D49&lt;&gt;"",障害学生情報入力シート!D49&lt;&gt;"入学しなかった"),1,0))</f>
        <v>0</v>
      </c>
      <c r="R49" s="8">
        <f t="shared" si="5"/>
        <v>0</v>
      </c>
      <c r="S49" s="8" t="str">
        <f>IFERROR(MATCH(ROW(障害学生情報入力シート!BJ25),R:R,0),"")</f>
        <v/>
      </c>
      <c r="T49" s="9">
        <f>IF(OR(SUM(障害学生情報入力シート!AY49:BY49,障害学生情報入力シート!CB49:CS49)&gt;0,COUNTA(障害学生情報入力シート!BZ49:CA49)=2,COUNTA(障害学生情報入力シート!CT49:CU49)=2),1,0)</f>
        <v>0</v>
      </c>
      <c r="U49" s="9">
        <f>SUM(障害学生情報入力シート!N49:Q49)+COUNTA(障害学生情報入力シート!R49)</f>
        <v>0</v>
      </c>
      <c r="V49" s="9">
        <f>SUM(障害学生情報入力シート!S49:V49)+COUNTA(障害学生情報入力シート!W49)</f>
        <v>0</v>
      </c>
      <c r="W49" s="9">
        <f>IF(SUM(障害学生情報入力シート!$X49:$AT49)&gt;0,1,0)</f>
        <v>0</v>
      </c>
      <c r="X49" s="9">
        <f>IF(障害学生情報入力シート!D49="入学者(新1年生)",1,0)</f>
        <v>0</v>
      </c>
      <c r="Y49" s="9">
        <f>IF(ISBLANK(障害学生情報入力シート!$G49),0)+IF(AND(障害学生情報入力シート!$G49="視覚障害",OR(障害学生情報入力シート!$H49="盲",障害学生情報入力シート!$H49="弱視")),1,0)+IF(AND(障害学生情報入力シート!$G49="聴覚・言語障害",OR(障害学生情報入力シート!$H49="聾",障害学生情報入力シート!$H49="難聴",障害学生情報入力シート!$H49="言語障害のみ")),1,0)+IF(AND(障害学生情報入力シート!$G49="肢体不自由",OR(障害学生情報入力シート!$H49="上肢機能障害",障害学生情報入力シート!$H49="下肢機能障害",障害学生情報入力シート!$H49="上下肢機能障害",障害学生情報入力シート!$H49="他の機能障害")),1,0)+IF(AND(障害学生情報入力シート!$G49="病弱・虚弱",OR(障害学生情報入力シート!$H49="内部障害等",障害学生情報入力シート!$H49="他の慢性疾患")),1,0)+IF(AND(障害学生情報入力シート!$G49="重複",ISBLANK(障害学生情報入力シート!$H49)),1,0)+IF(AND(障害学生情報入力シート!$G49="発達障害",OR(障害学生情報入力シート!$H49="SLD",障害学生情報入力シート!$H49="ADHD",障害学生情報入力シート!$H49="ASD",障害学生情報入力シート!$H49="発達障害の重複")),1,0)+IF(AND(障害学生情報入力シート!$G49="精神障害",OR(障害学生情報入力シート!$H49="統合失調症等",障害学生情報入力シート!$H49="気分障害",障害学生情報入力シート!$H49="神経症性障害等",障害学生情報入力シート!$H49="摂食障害・睡眠障害等",障害学生情報入力シート!$H49="他の精神障害")),1,0)+IF(AND(障害学生情報入力シート!$G49="その他の障害",ISBLANK(障害学生情報入力シート!$H49)),1,0)</f>
        <v>0</v>
      </c>
    </row>
    <row r="50" spans="1:25" x14ac:dyDescent="0.4">
      <c r="A50" s="1219">
        <v>26</v>
      </c>
      <c r="B50" s="7">
        <f>IF(AND(障害学生情報入力シート!$G50=$B$23,障害学生情報入力シート!$H50=$B$24,OR(障害学生情報入力シート!D50="入学者(新1年生)",障害学生情報入力シート!D50="在籍者")),1,0)</f>
        <v>0</v>
      </c>
      <c r="C50" s="7">
        <f t="shared" si="0"/>
        <v>0</v>
      </c>
      <c r="D50" s="7" t="str">
        <f>IFERROR(MATCH(ROW(障害学生情報入力シート!A26),C:C,0),"")</f>
        <v/>
      </c>
      <c r="E50" s="7">
        <f>IF(AND(障害学生情報入力シート!$G50=$E$23,障害学生情報入力シート!$H50=$E$24,OR(障害学生情報入力シート!D50="入学者(新1年生)",障害学生情報入力シート!D50="在籍者")),1,0)</f>
        <v>0</v>
      </c>
      <c r="F50" s="7">
        <f t="shared" si="1"/>
        <v>0</v>
      </c>
      <c r="G50" s="7" t="str">
        <f>IFERROR(MATCH(ROW(障害学生情報入力シート!E26),F:F,0),"")</f>
        <v/>
      </c>
      <c r="H50" s="7">
        <f>IF(AND(障害学生情報入力シート!$G50=$H$24,ISBLANK(障害学生情報入力シート!$H50),OR(障害学生情報入力シート!D50="入学者(新1年生)",障害学生情報入力シート!D50="在籍者")),1,0)</f>
        <v>0</v>
      </c>
      <c r="I50" s="7">
        <f t="shared" si="2"/>
        <v>0</v>
      </c>
      <c r="J50" s="7" t="str">
        <f>IFERROR(MATCH(ROW(障害学生情報入力シート!A26),I:I,0),"")</f>
        <v/>
      </c>
      <c r="K50" s="8">
        <f>IF(障害学生情報入力シート!AU50="",0,IF(AND(障害学生情報入力シート!AT50=1,Y50=1,障害学生情報入力シート!D50&lt;&gt;"",障害学生情報入力シート!D50&lt;&gt;"在籍者"),1,0))</f>
        <v>0</v>
      </c>
      <c r="L50" s="8">
        <f t="shared" si="3"/>
        <v>0</v>
      </c>
      <c r="M50" s="8" t="str">
        <f>IFERROR(MATCH(ROW(障害学生情報入力シート!A26),L:L,0),"")</f>
        <v/>
      </c>
      <c r="N50" s="8">
        <f>IF(障害学生情報入力シート!CA50="",0,IF(AND(障害学生情報入力シート!BZ50=1,Y50=1,障害学生情報入力シート!D50&lt;&gt;"",障害学生情報入力シート!D50&lt;&gt;"入学しなかった"),1,0))</f>
        <v>0</v>
      </c>
      <c r="O50" s="8">
        <f t="shared" si="4"/>
        <v>0</v>
      </c>
      <c r="P50" s="8" t="str">
        <f>IFERROR(MATCH(ROW(障害学生情報入力シート!AR26),O:O,0),"")</f>
        <v/>
      </c>
      <c r="Q50" s="8">
        <f>IF(障害学生情報入力シート!CU50="",0,IF(AND(障害学生情報入力シート!CT50=1,Y50=1,障害学生情報入力シート!D50&lt;&gt;"",障害学生情報入力シート!D50&lt;&gt;"入学しなかった"),1,0))</f>
        <v>0</v>
      </c>
      <c r="R50" s="8">
        <f t="shared" si="5"/>
        <v>0</v>
      </c>
      <c r="S50" s="8" t="str">
        <f>IFERROR(MATCH(ROW(障害学生情報入力シート!BJ26),R:R,0),"")</f>
        <v/>
      </c>
      <c r="T50" s="9">
        <f>IF(OR(SUM(障害学生情報入力シート!AY50:BY50,障害学生情報入力シート!CB50:CS50)&gt;0,COUNTA(障害学生情報入力シート!BZ50:CA50)=2,COUNTA(障害学生情報入力シート!CT50:CU50)=2),1,0)</f>
        <v>0</v>
      </c>
      <c r="U50" s="9">
        <f>SUM(障害学生情報入力シート!N50:Q50)+COUNTA(障害学生情報入力シート!R50)</f>
        <v>0</v>
      </c>
      <c r="V50" s="9">
        <f>SUM(障害学生情報入力シート!S50:V50)+COUNTA(障害学生情報入力シート!W50)</f>
        <v>0</v>
      </c>
      <c r="W50" s="9">
        <f>IF(SUM(障害学生情報入力シート!$X50:$AT50)&gt;0,1,0)</f>
        <v>0</v>
      </c>
      <c r="X50" s="9">
        <f>IF(障害学生情報入力シート!D50="入学者(新1年生)",1,0)</f>
        <v>0</v>
      </c>
      <c r="Y50" s="9">
        <f>IF(ISBLANK(障害学生情報入力シート!$G50),0)+IF(AND(障害学生情報入力シート!$G50="視覚障害",OR(障害学生情報入力シート!$H50="盲",障害学生情報入力シート!$H50="弱視")),1,0)+IF(AND(障害学生情報入力シート!$G50="聴覚・言語障害",OR(障害学生情報入力シート!$H50="聾",障害学生情報入力シート!$H50="難聴",障害学生情報入力シート!$H50="言語障害のみ")),1,0)+IF(AND(障害学生情報入力シート!$G50="肢体不自由",OR(障害学生情報入力シート!$H50="上肢機能障害",障害学生情報入力シート!$H50="下肢機能障害",障害学生情報入力シート!$H50="上下肢機能障害",障害学生情報入力シート!$H50="他の機能障害")),1,0)+IF(AND(障害学生情報入力シート!$G50="病弱・虚弱",OR(障害学生情報入力シート!$H50="内部障害等",障害学生情報入力シート!$H50="他の慢性疾患")),1,0)+IF(AND(障害学生情報入力シート!$G50="重複",ISBLANK(障害学生情報入力シート!$H50)),1,0)+IF(AND(障害学生情報入力シート!$G50="発達障害",OR(障害学生情報入力シート!$H50="SLD",障害学生情報入力シート!$H50="ADHD",障害学生情報入力シート!$H50="ASD",障害学生情報入力シート!$H50="発達障害の重複")),1,0)+IF(AND(障害学生情報入力シート!$G50="精神障害",OR(障害学生情報入力シート!$H50="統合失調症等",障害学生情報入力シート!$H50="気分障害",障害学生情報入力シート!$H50="神経症性障害等",障害学生情報入力シート!$H50="摂食障害・睡眠障害等",障害学生情報入力シート!$H50="他の精神障害")),1,0)+IF(AND(障害学生情報入力シート!$G50="その他の障害",ISBLANK(障害学生情報入力シート!$H50)),1,0)</f>
        <v>0</v>
      </c>
    </row>
    <row r="51" spans="1:25" x14ac:dyDescent="0.4">
      <c r="A51" s="1219">
        <v>27</v>
      </c>
      <c r="B51" s="7">
        <f>IF(AND(障害学生情報入力シート!$G51=$B$23,障害学生情報入力シート!$H51=$B$24,OR(障害学生情報入力シート!D51="入学者(新1年生)",障害学生情報入力シート!D51="在籍者")),1,0)</f>
        <v>0</v>
      </c>
      <c r="C51" s="7">
        <f t="shared" si="0"/>
        <v>0</v>
      </c>
      <c r="D51" s="7" t="str">
        <f>IFERROR(MATCH(ROW(障害学生情報入力シート!A27),C:C,0),"")</f>
        <v/>
      </c>
      <c r="E51" s="7">
        <f>IF(AND(障害学生情報入力シート!$G51=$E$23,障害学生情報入力シート!$H51=$E$24,OR(障害学生情報入力シート!D51="入学者(新1年生)",障害学生情報入力シート!D51="在籍者")),1,0)</f>
        <v>0</v>
      </c>
      <c r="F51" s="7">
        <f t="shared" si="1"/>
        <v>0</v>
      </c>
      <c r="G51" s="7" t="str">
        <f>IFERROR(MATCH(ROW(障害学生情報入力シート!E27),F:F,0),"")</f>
        <v/>
      </c>
      <c r="H51" s="7">
        <f>IF(AND(障害学生情報入力シート!$G51=$H$24,ISBLANK(障害学生情報入力シート!$H51),OR(障害学生情報入力シート!D51="入学者(新1年生)",障害学生情報入力シート!D51="在籍者")),1,0)</f>
        <v>0</v>
      </c>
      <c r="I51" s="7">
        <f t="shared" si="2"/>
        <v>0</v>
      </c>
      <c r="J51" s="7" t="str">
        <f>IFERROR(MATCH(ROW(障害学生情報入力シート!A27),I:I,0),"")</f>
        <v/>
      </c>
      <c r="K51" s="8">
        <f>IF(障害学生情報入力シート!AU51="",0,IF(AND(障害学生情報入力シート!AT51=1,Y51=1,障害学生情報入力シート!D51&lt;&gt;"",障害学生情報入力シート!D51&lt;&gt;"在籍者"),1,0))</f>
        <v>0</v>
      </c>
      <c r="L51" s="8">
        <f t="shared" si="3"/>
        <v>0</v>
      </c>
      <c r="M51" s="8" t="str">
        <f>IFERROR(MATCH(ROW(障害学生情報入力シート!A27),L:L,0),"")</f>
        <v/>
      </c>
      <c r="N51" s="8">
        <f>IF(障害学生情報入力シート!CA51="",0,IF(AND(障害学生情報入力シート!BZ51=1,Y51=1,障害学生情報入力シート!D51&lt;&gt;"",障害学生情報入力シート!D51&lt;&gt;"入学しなかった"),1,0))</f>
        <v>0</v>
      </c>
      <c r="O51" s="8">
        <f t="shared" si="4"/>
        <v>0</v>
      </c>
      <c r="P51" s="8" t="str">
        <f>IFERROR(MATCH(ROW(障害学生情報入力シート!AR27),O:O,0),"")</f>
        <v/>
      </c>
      <c r="Q51" s="8">
        <f>IF(障害学生情報入力シート!CU51="",0,IF(AND(障害学生情報入力シート!CT51=1,Y51=1,障害学生情報入力シート!D51&lt;&gt;"",障害学生情報入力シート!D51&lt;&gt;"入学しなかった"),1,0))</f>
        <v>0</v>
      </c>
      <c r="R51" s="8">
        <f t="shared" si="5"/>
        <v>0</v>
      </c>
      <c r="S51" s="8" t="str">
        <f>IFERROR(MATCH(ROW(障害学生情報入力シート!BJ27),R:R,0),"")</f>
        <v/>
      </c>
      <c r="T51" s="9">
        <f>IF(OR(SUM(障害学生情報入力シート!AY51:BY51,障害学生情報入力シート!CB51:CS51)&gt;0,COUNTA(障害学生情報入力シート!BZ51:CA51)=2,COUNTA(障害学生情報入力シート!CT51:CU51)=2),1,0)</f>
        <v>0</v>
      </c>
      <c r="U51" s="9">
        <f>SUM(障害学生情報入力シート!N51:Q51)+COUNTA(障害学生情報入力シート!R51)</f>
        <v>0</v>
      </c>
      <c r="V51" s="9">
        <f>SUM(障害学生情報入力シート!S51:V51)+COUNTA(障害学生情報入力シート!W51)</f>
        <v>0</v>
      </c>
      <c r="W51" s="9">
        <f>IF(SUM(障害学生情報入力シート!$X51:$AT51)&gt;0,1,0)</f>
        <v>0</v>
      </c>
      <c r="X51" s="9">
        <f>IF(障害学生情報入力シート!D51="入学者(新1年生)",1,0)</f>
        <v>0</v>
      </c>
      <c r="Y51" s="9">
        <f>IF(ISBLANK(障害学生情報入力シート!$G51),0)+IF(AND(障害学生情報入力シート!$G51="視覚障害",OR(障害学生情報入力シート!$H51="盲",障害学生情報入力シート!$H51="弱視")),1,0)+IF(AND(障害学生情報入力シート!$G51="聴覚・言語障害",OR(障害学生情報入力シート!$H51="聾",障害学生情報入力シート!$H51="難聴",障害学生情報入力シート!$H51="言語障害のみ")),1,0)+IF(AND(障害学生情報入力シート!$G51="肢体不自由",OR(障害学生情報入力シート!$H51="上肢機能障害",障害学生情報入力シート!$H51="下肢機能障害",障害学生情報入力シート!$H51="上下肢機能障害",障害学生情報入力シート!$H51="他の機能障害")),1,0)+IF(AND(障害学生情報入力シート!$G51="病弱・虚弱",OR(障害学生情報入力シート!$H51="内部障害等",障害学生情報入力シート!$H51="他の慢性疾患")),1,0)+IF(AND(障害学生情報入力シート!$G51="重複",ISBLANK(障害学生情報入力シート!$H51)),1,0)+IF(AND(障害学生情報入力シート!$G51="発達障害",OR(障害学生情報入力シート!$H51="SLD",障害学生情報入力シート!$H51="ADHD",障害学生情報入力シート!$H51="ASD",障害学生情報入力シート!$H51="発達障害の重複")),1,0)+IF(AND(障害学生情報入力シート!$G51="精神障害",OR(障害学生情報入力シート!$H51="統合失調症等",障害学生情報入力シート!$H51="気分障害",障害学生情報入力シート!$H51="神経症性障害等",障害学生情報入力シート!$H51="摂食障害・睡眠障害等",障害学生情報入力シート!$H51="他の精神障害")),1,0)+IF(AND(障害学生情報入力シート!$G51="その他の障害",ISBLANK(障害学生情報入力シート!$H51)),1,0)</f>
        <v>0</v>
      </c>
    </row>
    <row r="52" spans="1:25" x14ac:dyDescent="0.4">
      <c r="A52" s="1219">
        <v>28</v>
      </c>
      <c r="B52" s="7">
        <f>IF(AND(障害学生情報入力シート!$G52=$B$23,障害学生情報入力シート!$H52=$B$24,OR(障害学生情報入力シート!D52="入学者(新1年生)",障害学生情報入力シート!D52="在籍者")),1,0)</f>
        <v>0</v>
      </c>
      <c r="C52" s="7">
        <f t="shared" si="0"/>
        <v>0</v>
      </c>
      <c r="D52" s="7" t="str">
        <f>IFERROR(MATCH(ROW(障害学生情報入力シート!A28),C:C,0),"")</f>
        <v/>
      </c>
      <c r="E52" s="7">
        <f>IF(AND(障害学生情報入力シート!$G52=$E$23,障害学生情報入力シート!$H52=$E$24,OR(障害学生情報入力シート!D52="入学者(新1年生)",障害学生情報入力シート!D52="在籍者")),1,0)</f>
        <v>0</v>
      </c>
      <c r="F52" s="7">
        <f t="shared" si="1"/>
        <v>0</v>
      </c>
      <c r="G52" s="7" t="str">
        <f>IFERROR(MATCH(ROW(障害学生情報入力シート!E28),F:F,0),"")</f>
        <v/>
      </c>
      <c r="H52" s="7">
        <f>IF(AND(障害学生情報入力シート!$G52=$H$24,ISBLANK(障害学生情報入力シート!$H52),OR(障害学生情報入力シート!D52="入学者(新1年生)",障害学生情報入力シート!D52="在籍者")),1,0)</f>
        <v>0</v>
      </c>
      <c r="I52" s="7">
        <f t="shared" si="2"/>
        <v>0</v>
      </c>
      <c r="J52" s="7" t="str">
        <f>IFERROR(MATCH(ROW(障害学生情報入力シート!A28),I:I,0),"")</f>
        <v/>
      </c>
      <c r="K52" s="8">
        <f>IF(障害学生情報入力シート!AU52="",0,IF(AND(障害学生情報入力シート!AT52=1,Y52=1,障害学生情報入力シート!D52&lt;&gt;"",障害学生情報入力シート!D52&lt;&gt;"在籍者"),1,0))</f>
        <v>0</v>
      </c>
      <c r="L52" s="8">
        <f t="shared" si="3"/>
        <v>0</v>
      </c>
      <c r="M52" s="8" t="str">
        <f>IFERROR(MATCH(ROW(障害学生情報入力シート!A28),L:L,0),"")</f>
        <v/>
      </c>
      <c r="N52" s="8">
        <f>IF(障害学生情報入力シート!CA52="",0,IF(AND(障害学生情報入力シート!BZ52=1,Y52=1,障害学生情報入力シート!D52&lt;&gt;"",障害学生情報入力シート!D52&lt;&gt;"入学しなかった"),1,0))</f>
        <v>0</v>
      </c>
      <c r="O52" s="8">
        <f t="shared" si="4"/>
        <v>0</v>
      </c>
      <c r="P52" s="8" t="str">
        <f>IFERROR(MATCH(ROW(障害学生情報入力シート!AR28),O:O,0),"")</f>
        <v/>
      </c>
      <c r="Q52" s="8">
        <f>IF(障害学生情報入力シート!CU52="",0,IF(AND(障害学生情報入力シート!CT52=1,Y52=1,障害学生情報入力シート!D52&lt;&gt;"",障害学生情報入力シート!D52&lt;&gt;"入学しなかった"),1,0))</f>
        <v>0</v>
      </c>
      <c r="R52" s="8">
        <f t="shared" si="5"/>
        <v>0</v>
      </c>
      <c r="S52" s="8" t="str">
        <f>IFERROR(MATCH(ROW(障害学生情報入力シート!BJ28),R:R,0),"")</f>
        <v/>
      </c>
      <c r="T52" s="9">
        <f>IF(OR(SUM(障害学生情報入力シート!AY52:BY52,障害学生情報入力シート!CB52:CS52)&gt;0,COUNTA(障害学生情報入力シート!BZ52:CA52)=2,COUNTA(障害学生情報入力シート!CT52:CU52)=2),1,0)</f>
        <v>0</v>
      </c>
      <c r="U52" s="9">
        <f>SUM(障害学生情報入力シート!N52:Q52)+COUNTA(障害学生情報入力シート!R52)</f>
        <v>0</v>
      </c>
      <c r="V52" s="9">
        <f>SUM(障害学生情報入力シート!S52:V52)+COUNTA(障害学生情報入力シート!W52)</f>
        <v>0</v>
      </c>
      <c r="W52" s="9">
        <f>IF(SUM(障害学生情報入力シート!$X52:$AT52)&gt;0,1,0)</f>
        <v>0</v>
      </c>
      <c r="X52" s="9">
        <f>IF(障害学生情報入力シート!D52="入学者(新1年生)",1,0)</f>
        <v>0</v>
      </c>
      <c r="Y52" s="9">
        <f>IF(ISBLANK(障害学生情報入力シート!$G52),0)+IF(AND(障害学生情報入力シート!$G52="視覚障害",OR(障害学生情報入力シート!$H52="盲",障害学生情報入力シート!$H52="弱視")),1,0)+IF(AND(障害学生情報入力シート!$G52="聴覚・言語障害",OR(障害学生情報入力シート!$H52="聾",障害学生情報入力シート!$H52="難聴",障害学生情報入力シート!$H52="言語障害のみ")),1,0)+IF(AND(障害学生情報入力シート!$G52="肢体不自由",OR(障害学生情報入力シート!$H52="上肢機能障害",障害学生情報入力シート!$H52="下肢機能障害",障害学生情報入力シート!$H52="上下肢機能障害",障害学生情報入力シート!$H52="他の機能障害")),1,0)+IF(AND(障害学生情報入力シート!$G52="病弱・虚弱",OR(障害学生情報入力シート!$H52="内部障害等",障害学生情報入力シート!$H52="他の慢性疾患")),1,0)+IF(AND(障害学生情報入力シート!$G52="重複",ISBLANK(障害学生情報入力シート!$H52)),1,0)+IF(AND(障害学生情報入力シート!$G52="発達障害",OR(障害学生情報入力シート!$H52="SLD",障害学生情報入力シート!$H52="ADHD",障害学生情報入力シート!$H52="ASD",障害学生情報入力シート!$H52="発達障害の重複")),1,0)+IF(AND(障害学生情報入力シート!$G52="精神障害",OR(障害学生情報入力シート!$H52="統合失調症等",障害学生情報入力シート!$H52="気分障害",障害学生情報入力シート!$H52="神経症性障害等",障害学生情報入力シート!$H52="摂食障害・睡眠障害等",障害学生情報入力シート!$H52="他の精神障害")),1,0)+IF(AND(障害学生情報入力シート!$G52="その他の障害",ISBLANK(障害学生情報入力シート!$H52)),1,0)</f>
        <v>0</v>
      </c>
    </row>
    <row r="53" spans="1:25" x14ac:dyDescent="0.4">
      <c r="A53" s="1219">
        <v>29</v>
      </c>
      <c r="B53" s="7">
        <f>IF(AND(障害学生情報入力シート!$G53=$B$23,障害学生情報入力シート!$H53=$B$24,OR(障害学生情報入力シート!D53="入学者(新1年生)",障害学生情報入力シート!D53="在籍者")),1,0)</f>
        <v>0</v>
      </c>
      <c r="C53" s="7">
        <f t="shared" si="0"/>
        <v>0</v>
      </c>
      <c r="D53" s="7" t="str">
        <f>IFERROR(MATCH(ROW(障害学生情報入力シート!A29),C:C,0),"")</f>
        <v/>
      </c>
      <c r="E53" s="7">
        <f>IF(AND(障害学生情報入力シート!$G53=$E$23,障害学生情報入力シート!$H53=$E$24,OR(障害学生情報入力シート!D53="入学者(新1年生)",障害学生情報入力シート!D53="在籍者")),1,0)</f>
        <v>0</v>
      </c>
      <c r="F53" s="7">
        <f t="shared" si="1"/>
        <v>0</v>
      </c>
      <c r="G53" s="7" t="str">
        <f>IFERROR(MATCH(ROW(障害学生情報入力シート!E29),F:F,0),"")</f>
        <v/>
      </c>
      <c r="H53" s="7">
        <f>IF(AND(障害学生情報入力シート!$G53=$H$24,ISBLANK(障害学生情報入力シート!$H53),OR(障害学生情報入力シート!D53="入学者(新1年生)",障害学生情報入力シート!D53="在籍者")),1,0)</f>
        <v>0</v>
      </c>
      <c r="I53" s="7">
        <f t="shared" si="2"/>
        <v>0</v>
      </c>
      <c r="J53" s="7" t="str">
        <f>IFERROR(MATCH(ROW(障害学生情報入力シート!A29),I:I,0),"")</f>
        <v/>
      </c>
      <c r="K53" s="8">
        <f>IF(障害学生情報入力シート!AU53="",0,IF(AND(障害学生情報入力シート!AT53=1,Y53=1,障害学生情報入力シート!D53&lt;&gt;"",障害学生情報入力シート!D53&lt;&gt;"在籍者"),1,0))</f>
        <v>0</v>
      </c>
      <c r="L53" s="8">
        <f t="shared" si="3"/>
        <v>0</v>
      </c>
      <c r="M53" s="8" t="str">
        <f>IFERROR(MATCH(ROW(障害学生情報入力シート!A29),L:L,0),"")</f>
        <v/>
      </c>
      <c r="N53" s="8">
        <f>IF(障害学生情報入力シート!CA53="",0,IF(AND(障害学生情報入力シート!BZ53=1,Y53=1,障害学生情報入力シート!D53&lt;&gt;"",障害学生情報入力シート!D53&lt;&gt;"入学しなかった"),1,0))</f>
        <v>0</v>
      </c>
      <c r="O53" s="8">
        <f t="shared" si="4"/>
        <v>0</v>
      </c>
      <c r="P53" s="8" t="str">
        <f>IFERROR(MATCH(ROW(障害学生情報入力シート!AR29),O:O,0),"")</f>
        <v/>
      </c>
      <c r="Q53" s="8">
        <f>IF(障害学生情報入力シート!CU53="",0,IF(AND(障害学生情報入力シート!CT53=1,Y53=1,障害学生情報入力シート!D53&lt;&gt;"",障害学生情報入力シート!D53&lt;&gt;"入学しなかった"),1,0))</f>
        <v>0</v>
      </c>
      <c r="R53" s="8">
        <f t="shared" si="5"/>
        <v>0</v>
      </c>
      <c r="S53" s="8" t="str">
        <f>IFERROR(MATCH(ROW(障害学生情報入力シート!BJ29),R:R,0),"")</f>
        <v/>
      </c>
      <c r="T53" s="9">
        <f>IF(OR(SUM(障害学生情報入力シート!AY53:BY53,障害学生情報入力シート!CB53:CS53)&gt;0,COUNTA(障害学生情報入力シート!BZ53:CA53)=2,COUNTA(障害学生情報入力シート!CT53:CU53)=2),1,0)</f>
        <v>0</v>
      </c>
      <c r="U53" s="9">
        <f>SUM(障害学生情報入力シート!N53:Q53)+COUNTA(障害学生情報入力シート!R53)</f>
        <v>0</v>
      </c>
      <c r="V53" s="9">
        <f>SUM(障害学生情報入力シート!S53:V53)+COUNTA(障害学生情報入力シート!W53)</f>
        <v>0</v>
      </c>
      <c r="W53" s="9">
        <f>IF(SUM(障害学生情報入力シート!$X53:$AT53)&gt;0,1,0)</f>
        <v>0</v>
      </c>
      <c r="X53" s="9">
        <f>IF(障害学生情報入力シート!D53="入学者(新1年生)",1,0)</f>
        <v>0</v>
      </c>
      <c r="Y53" s="9">
        <f>IF(ISBLANK(障害学生情報入力シート!$G53),0)+IF(AND(障害学生情報入力シート!$G53="視覚障害",OR(障害学生情報入力シート!$H53="盲",障害学生情報入力シート!$H53="弱視")),1,0)+IF(AND(障害学生情報入力シート!$G53="聴覚・言語障害",OR(障害学生情報入力シート!$H53="聾",障害学生情報入力シート!$H53="難聴",障害学生情報入力シート!$H53="言語障害のみ")),1,0)+IF(AND(障害学生情報入力シート!$G53="肢体不自由",OR(障害学生情報入力シート!$H53="上肢機能障害",障害学生情報入力シート!$H53="下肢機能障害",障害学生情報入力シート!$H53="上下肢機能障害",障害学生情報入力シート!$H53="他の機能障害")),1,0)+IF(AND(障害学生情報入力シート!$G53="病弱・虚弱",OR(障害学生情報入力シート!$H53="内部障害等",障害学生情報入力シート!$H53="他の慢性疾患")),1,0)+IF(AND(障害学生情報入力シート!$G53="重複",ISBLANK(障害学生情報入力シート!$H53)),1,0)+IF(AND(障害学生情報入力シート!$G53="発達障害",OR(障害学生情報入力シート!$H53="SLD",障害学生情報入力シート!$H53="ADHD",障害学生情報入力シート!$H53="ASD",障害学生情報入力シート!$H53="発達障害の重複")),1,0)+IF(AND(障害学生情報入力シート!$G53="精神障害",OR(障害学生情報入力シート!$H53="統合失調症等",障害学生情報入力シート!$H53="気分障害",障害学生情報入力シート!$H53="神経症性障害等",障害学生情報入力シート!$H53="摂食障害・睡眠障害等",障害学生情報入力シート!$H53="他の精神障害")),1,0)+IF(AND(障害学生情報入力シート!$G53="その他の障害",ISBLANK(障害学生情報入力シート!$H53)),1,0)</f>
        <v>0</v>
      </c>
    </row>
    <row r="54" spans="1:25" x14ac:dyDescent="0.4">
      <c r="A54" s="1219">
        <v>30</v>
      </c>
      <c r="B54" s="7">
        <f>IF(AND(障害学生情報入力シート!$G54=$B$23,障害学生情報入力シート!$H54=$B$24,OR(障害学生情報入力シート!D54="入学者(新1年生)",障害学生情報入力シート!D54="在籍者")),1,0)</f>
        <v>0</v>
      </c>
      <c r="C54" s="7">
        <f t="shared" si="0"/>
        <v>0</v>
      </c>
      <c r="D54" s="7" t="str">
        <f>IFERROR(MATCH(ROW(障害学生情報入力シート!A30),C:C,0),"")</f>
        <v/>
      </c>
      <c r="E54" s="7">
        <f>IF(AND(障害学生情報入力シート!$G54=$E$23,障害学生情報入力シート!$H54=$E$24,OR(障害学生情報入力シート!D54="入学者(新1年生)",障害学生情報入力シート!D54="在籍者")),1,0)</f>
        <v>0</v>
      </c>
      <c r="F54" s="7">
        <f t="shared" si="1"/>
        <v>0</v>
      </c>
      <c r="G54" s="7" t="str">
        <f>IFERROR(MATCH(ROW(障害学生情報入力シート!E30),F:F,0),"")</f>
        <v/>
      </c>
      <c r="H54" s="7">
        <f>IF(AND(障害学生情報入力シート!$G54=$H$24,ISBLANK(障害学生情報入力シート!$H54),OR(障害学生情報入力シート!D54="入学者(新1年生)",障害学生情報入力シート!D54="在籍者")),1,0)</f>
        <v>0</v>
      </c>
      <c r="I54" s="7">
        <f t="shared" si="2"/>
        <v>0</v>
      </c>
      <c r="J54" s="7" t="str">
        <f>IFERROR(MATCH(ROW(障害学生情報入力シート!A30),I:I,0),"")</f>
        <v/>
      </c>
      <c r="K54" s="8">
        <f>IF(障害学生情報入力シート!AU54="",0,IF(AND(障害学生情報入力シート!AT54=1,Y54=1,障害学生情報入力シート!D54&lt;&gt;"",障害学生情報入力シート!D54&lt;&gt;"在籍者"),1,0))</f>
        <v>0</v>
      </c>
      <c r="L54" s="8">
        <f t="shared" si="3"/>
        <v>0</v>
      </c>
      <c r="M54" s="8" t="str">
        <f>IFERROR(MATCH(ROW(障害学生情報入力シート!A30),L:L,0),"")</f>
        <v/>
      </c>
      <c r="N54" s="8">
        <f>IF(障害学生情報入力シート!CA54="",0,IF(AND(障害学生情報入力シート!BZ54=1,Y54=1,障害学生情報入力シート!D54&lt;&gt;"",障害学生情報入力シート!D54&lt;&gt;"入学しなかった"),1,0))</f>
        <v>0</v>
      </c>
      <c r="O54" s="8">
        <f t="shared" si="4"/>
        <v>0</v>
      </c>
      <c r="P54" s="8" t="str">
        <f>IFERROR(MATCH(ROW(障害学生情報入力シート!AR30),O:O,0),"")</f>
        <v/>
      </c>
      <c r="Q54" s="8">
        <f>IF(障害学生情報入力シート!CU54="",0,IF(AND(障害学生情報入力シート!CT54=1,Y54=1,障害学生情報入力シート!D54&lt;&gt;"",障害学生情報入力シート!D54&lt;&gt;"入学しなかった"),1,0))</f>
        <v>0</v>
      </c>
      <c r="R54" s="8">
        <f t="shared" si="5"/>
        <v>0</v>
      </c>
      <c r="S54" s="8" t="str">
        <f>IFERROR(MATCH(ROW(障害学生情報入力シート!BJ30),R:R,0),"")</f>
        <v/>
      </c>
      <c r="T54" s="9">
        <f>IF(OR(SUM(障害学生情報入力シート!AY54:BY54,障害学生情報入力シート!CB54:CS54)&gt;0,COUNTA(障害学生情報入力シート!BZ54:CA54)=2,COUNTA(障害学生情報入力シート!CT54:CU54)=2),1,0)</f>
        <v>0</v>
      </c>
      <c r="U54" s="9">
        <f>SUM(障害学生情報入力シート!N54:Q54)+COUNTA(障害学生情報入力シート!R54)</f>
        <v>0</v>
      </c>
      <c r="V54" s="9">
        <f>SUM(障害学生情報入力シート!S54:V54)+COUNTA(障害学生情報入力シート!W54)</f>
        <v>0</v>
      </c>
      <c r="W54" s="9">
        <f>IF(SUM(障害学生情報入力シート!$X54:$AT54)&gt;0,1,0)</f>
        <v>0</v>
      </c>
      <c r="X54" s="9">
        <f>IF(障害学生情報入力シート!D54="入学者(新1年生)",1,0)</f>
        <v>0</v>
      </c>
      <c r="Y54" s="9">
        <f>IF(ISBLANK(障害学生情報入力シート!$G54),0)+IF(AND(障害学生情報入力シート!$G54="視覚障害",OR(障害学生情報入力シート!$H54="盲",障害学生情報入力シート!$H54="弱視")),1,0)+IF(AND(障害学生情報入力シート!$G54="聴覚・言語障害",OR(障害学生情報入力シート!$H54="聾",障害学生情報入力シート!$H54="難聴",障害学生情報入力シート!$H54="言語障害のみ")),1,0)+IF(AND(障害学生情報入力シート!$G54="肢体不自由",OR(障害学生情報入力シート!$H54="上肢機能障害",障害学生情報入力シート!$H54="下肢機能障害",障害学生情報入力シート!$H54="上下肢機能障害",障害学生情報入力シート!$H54="他の機能障害")),1,0)+IF(AND(障害学生情報入力シート!$G54="病弱・虚弱",OR(障害学生情報入力シート!$H54="内部障害等",障害学生情報入力シート!$H54="他の慢性疾患")),1,0)+IF(AND(障害学生情報入力シート!$G54="重複",ISBLANK(障害学生情報入力シート!$H54)),1,0)+IF(AND(障害学生情報入力シート!$G54="発達障害",OR(障害学生情報入力シート!$H54="SLD",障害学生情報入力シート!$H54="ADHD",障害学生情報入力シート!$H54="ASD",障害学生情報入力シート!$H54="発達障害の重複")),1,0)+IF(AND(障害学生情報入力シート!$G54="精神障害",OR(障害学生情報入力シート!$H54="統合失調症等",障害学生情報入力シート!$H54="気分障害",障害学生情報入力シート!$H54="神経症性障害等",障害学生情報入力シート!$H54="摂食障害・睡眠障害等",障害学生情報入力シート!$H54="他の精神障害")),1,0)+IF(AND(障害学生情報入力シート!$G54="その他の障害",ISBLANK(障害学生情報入力シート!$H54)),1,0)</f>
        <v>0</v>
      </c>
    </row>
    <row r="55" spans="1:25" x14ac:dyDescent="0.4">
      <c r="A55" s="1219">
        <v>31</v>
      </c>
      <c r="B55" s="7">
        <f>IF(AND(障害学生情報入力シート!$G55=$B$23,障害学生情報入力シート!$H55=$B$24,OR(障害学生情報入力シート!D55="入学者(新1年生)",障害学生情報入力シート!D55="在籍者")),1,0)</f>
        <v>0</v>
      </c>
      <c r="C55" s="7">
        <f t="shared" si="0"/>
        <v>0</v>
      </c>
      <c r="D55" s="7" t="str">
        <f>IFERROR(MATCH(ROW(障害学生情報入力シート!A31),C:C,0),"")</f>
        <v/>
      </c>
      <c r="E55" s="7">
        <f>IF(AND(障害学生情報入力シート!$G55=$E$23,障害学生情報入力シート!$H55=$E$24,OR(障害学生情報入力シート!D55="入学者(新1年生)",障害学生情報入力シート!D55="在籍者")),1,0)</f>
        <v>0</v>
      </c>
      <c r="F55" s="7">
        <f t="shared" si="1"/>
        <v>0</v>
      </c>
      <c r="G55" s="7" t="str">
        <f>IFERROR(MATCH(ROW(障害学生情報入力シート!E31),F:F,0),"")</f>
        <v/>
      </c>
      <c r="H55" s="7">
        <f>IF(AND(障害学生情報入力シート!$G55=$H$24,ISBLANK(障害学生情報入力シート!$H55),OR(障害学生情報入力シート!D55="入学者(新1年生)",障害学生情報入力シート!D55="在籍者")),1,0)</f>
        <v>0</v>
      </c>
      <c r="I55" s="7">
        <f t="shared" si="2"/>
        <v>0</v>
      </c>
      <c r="J55" s="7" t="str">
        <f>IFERROR(MATCH(ROW(障害学生情報入力シート!A31),I:I,0),"")</f>
        <v/>
      </c>
      <c r="K55" s="8">
        <f>IF(障害学生情報入力シート!AU55="",0,IF(AND(障害学生情報入力シート!AT55=1,Y55=1,障害学生情報入力シート!D55&lt;&gt;"",障害学生情報入力シート!D55&lt;&gt;"在籍者"),1,0))</f>
        <v>0</v>
      </c>
      <c r="L55" s="8">
        <f t="shared" si="3"/>
        <v>0</v>
      </c>
      <c r="M55" s="8" t="str">
        <f>IFERROR(MATCH(ROW(障害学生情報入力シート!A31),L:L,0),"")</f>
        <v/>
      </c>
      <c r="N55" s="8">
        <f>IF(障害学生情報入力シート!CA55="",0,IF(AND(障害学生情報入力シート!BZ55=1,Y55=1,障害学生情報入力シート!D55&lt;&gt;"",障害学生情報入力シート!D55&lt;&gt;"入学しなかった"),1,0))</f>
        <v>0</v>
      </c>
      <c r="O55" s="8">
        <f t="shared" si="4"/>
        <v>0</v>
      </c>
      <c r="P55" s="8" t="str">
        <f>IFERROR(MATCH(ROW(障害学生情報入力シート!AR31),O:O,0),"")</f>
        <v/>
      </c>
      <c r="Q55" s="8">
        <f>IF(障害学生情報入力シート!CU55="",0,IF(AND(障害学生情報入力シート!CT55=1,Y55=1,障害学生情報入力シート!D55&lt;&gt;"",障害学生情報入力シート!D55&lt;&gt;"入学しなかった"),1,0))</f>
        <v>0</v>
      </c>
      <c r="R55" s="8">
        <f t="shared" si="5"/>
        <v>0</v>
      </c>
      <c r="S55" s="8" t="str">
        <f>IFERROR(MATCH(ROW(障害学生情報入力シート!BJ31),R:R,0),"")</f>
        <v/>
      </c>
      <c r="T55" s="9">
        <f>IF(OR(SUM(障害学生情報入力シート!AY55:BY55,障害学生情報入力シート!CB55:CS55)&gt;0,COUNTA(障害学生情報入力シート!BZ55:CA55)=2,COUNTA(障害学生情報入力シート!CT55:CU55)=2),1,0)</f>
        <v>0</v>
      </c>
      <c r="U55" s="9">
        <f>SUM(障害学生情報入力シート!N55:Q55)+COUNTA(障害学生情報入力シート!R55)</f>
        <v>0</v>
      </c>
      <c r="V55" s="9">
        <f>SUM(障害学生情報入力シート!S55:V55)+COUNTA(障害学生情報入力シート!W55)</f>
        <v>0</v>
      </c>
      <c r="W55" s="9">
        <f>IF(SUM(障害学生情報入力シート!$X55:$AT55)&gt;0,1,0)</f>
        <v>0</v>
      </c>
      <c r="X55" s="9">
        <f>IF(障害学生情報入力シート!D55="入学者(新1年生)",1,0)</f>
        <v>0</v>
      </c>
      <c r="Y55" s="9">
        <f>IF(ISBLANK(障害学生情報入力シート!$G55),0)+IF(AND(障害学生情報入力シート!$G55="視覚障害",OR(障害学生情報入力シート!$H55="盲",障害学生情報入力シート!$H55="弱視")),1,0)+IF(AND(障害学生情報入力シート!$G55="聴覚・言語障害",OR(障害学生情報入力シート!$H55="聾",障害学生情報入力シート!$H55="難聴",障害学生情報入力シート!$H55="言語障害のみ")),1,0)+IF(AND(障害学生情報入力シート!$G55="肢体不自由",OR(障害学生情報入力シート!$H55="上肢機能障害",障害学生情報入力シート!$H55="下肢機能障害",障害学生情報入力シート!$H55="上下肢機能障害",障害学生情報入力シート!$H55="他の機能障害")),1,0)+IF(AND(障害学生情報入力シート!$G55="病弱・虚弱",OR(障害学生情報入力シート!$H55="内部障害等",障害学生情報入力シート!$H55="他の慢性疾患")),1,0)+IF(AND(障害学生情報入力シート!$G55="重複",ISBLANK(障害学生情報入力シート!$H55)),1,0)+IF(AND(障害学生情報入力シート!$G55="発達障害",OR(障害学生情報入力シート!$H55="SLD",障害学生情報入力シート!$H55="ADHD",障害学生情報入力シート!$H55="ASD",障害学生情報入力シート!$H55="発達障害の重複")),1,0)+IF(AND(障害学生情報入力シート!$G55="精神障害",OR(障害学生情報入力シート!$H55="統合失調症等",障害学生情報入力シート!$H55="気分障害",障害学生情報入力シート!$H55="神経症性障害等",障害学生情報入力シート!$H55="摂食障害・睡眠障害等",障害学生情報入力シート!$H55="他の精神障害")),1,0)+IF(AND(障害学生情報入力シート!$G55="その他の障害",ISBLANK(障害学生情報入力シート!$H55)),1,0)</f>
        <v>0</v>
      </c>
    </row>
    <row r="56" spans="1:25" x14ac:dyDescent="0.4">
      <c r="A56" s="1219">
        <v>32</v>
      </c>
      <c r="B56" s="7">
        <f>IF(AND(障害学生情報入力シート!$G56=$B$23,障害学生情報入力シート!$H56=$B$24,OR(障害学生情報入力シート!D56="入学者(新1年生)",障害学生情報入力シート!D56="在籍者")),1,0)</f>
        <v>0</v>
      </c>
      <c r="C56" s="7">
        <f t="shared" si="0"/>
        <v>0</v>
      </c>
      <c r="D56" s="7" t="str">
        <f>IFERROR(MATCH(ROW(障害学生情報入力シート!A32),C:C,0),"")</f>
        <v/>
      </c>
      <c r="E56" s="7">
        <f>IF(AND(障害学生情報入力シート!$G56=$E$23,障害学生情報入力シート!$H56=$E$24,OR(障害学生情報入力シート!D56="入学者(新1年生)",障害学生情報入力シート!D56="在籍者")),1,0)</f>
        <v>0</v>
      </c>
      <c r="F56" s="7">
        <f t="shared" si="1"/>
        <v>0</v>
      </c>
      <c r="G56" s="7" t="str">
        <f>IFERROR(MATCH(ROW(障害学生情報入力シート!E32),F:F,0),"")</f>
        <v/>
      </c>
      <c r="H56" s="7">
        <f>IF(AND(障害学生情報入力シート!$G56=$H$24,ISBLANK(障害学生情報入力シート!$H56),OR(障害学生情報入力シート!D56="入学者(新1年生)",障害学生情報入力シート!D56="在籍者")),1,0)</f>
        <v>0</v>
      </c>
      <c r="I56" s="7">
        <f t="shared" si="2"/>
        <v>0</v>
      </c>
      <c r="J56" s="7" t="str">
        <f>IFERROR(MATCH(ROW(障害学生情報入力シート!A32),I:I,0),"")</f>
        <v/>
      </c>
      <c r="K56" s="8">
        <f>IF(障害学生情報入力シート!AU56="",0,IF(AND(障害学生情報入力シート!AT56=1,Y56=1,障害学生情報入力シート!D56&lt;&gt;"",障害学生情報入力シート!D56&lt;&gt;"在籍者"),1,0))</f>
        <v>0</v>
      </c>
      <c r="L56" s="8">
        <f t="shared" si="3"/>
        <v>0</v>
      </c>
      <c r="M56" s="8" t="str">
        <f>IFERROR(MATCH(ROW(障害学生情報入力シート!A32),L:L,0),"")</f>
        <v/>
      </c>
      <c r="N56" s="8">
        <f>IF(障害学生情報入力シート!CA56="",0,IF(AND(障害学生情報入力シート!BZ56=1,Y56=1,障害学生情報入力シート!D56&lt;&gt;"",障害学生情報入力シート!D56&lt;&gt;"入学しなかった"),1,0))</f>
        <v>0</v>
      </c>
      <c r="O56" s="8">
        <f t="shared" si="4"/>
        <v>0</v>
      </c>
      <c r="P56" s="8" t="str">
        <f>IFERROR(MATCH(ROW(障害学生情報入力シート!AR32),O:O,0),"")</f>
        <v/>
      </c>
      <c r="Q56" s="8">
        <f>IF(障害学生情報入力シート!CU56="",0,IF(AND(障害学生情報入力シート!CT56=1,Y56=1,障害学生情報入力シート!D56&lt;&gt;"",障害学生情報入力シート!D56&lt;&gt;"入学しなかった"),1,0))</f>
        <v>0</v>
      </c>
      <c r="R56" s="8">
        <f t="shared" si="5"/>
        <v>0</v>
      </c>
      <c r="S56" s="8" t="str">
        <f>IFERROR(MATCH(ROW(障害学生情報入力シート!BJ32),R:R,0),"")</f>
        <v/>
      </c>
      <c r="T56" s="9">
        <f>IF(OR(SUM(障害学生情報入力シート!AY56:BY56,障害学生情報入力シート!CB56:CS56)&gt;0,COUNTA(障害学生情報入力シート!BZ56:CA56)=2,COUNTA(障害学生情報入力シート!CT56:CU56)=2),1,0)</f>
        <v>0</v>
      </c>
      <c r="U56" s="9">
        <f>SUM(障害学生情報入力シート!N56:Q56)+COUNTA(障害学生情報入力シート!R56)</f>
        <v>0</v>
      </c>
      <c r="V56" s="9">
        <f>SUM(障害学生情報入力シート!S56:V56)+COUNTA(障害学生情報入力シート!W56)</f>
        <v>0</v>
      </c>
      <c r="W56" s="9">
        <f>IF(SUM(障害学生情報入力シート!$X56:$AT56)&gt;0,1,0)</f>
        <v>0</v>
      </c>
      <c r="X56" s="9">
        <f>IF(障害学生情報入力シート!D56="入学者(新1年生)",1,0)</f>
        <v>0</v>
      </c>
      <c r="Y56" s="9">
        <f>IF(ISBLANK(障害学生情報入力シート!$G56),0)+IF(AND(障害学生情報入力シート!$G56="視覚障害",OR(障害学生情報入力シート!$H56="盲",障害学生情報入力シート!$H56="弱視")),1,0)+IF(AND(障害学生情報入力シート!$G56="聴覚・言語障害",OR(障害学生情報入力シート!$H56="聾",障害学生情報入力シート!$H56="難聴",障害学生情報入力シート!$H56="言語障害のみ")),1,0)+IF(AND(障害学生情報入力シート!$G56="肢体不自由",OR(障害学生情報入力シート!$H56="上肢機能障害",障害学生情報入力シート!$H56="下肢機能障害",障害学生情報入力シート!$H56="上下肢機能障害",障害学生情報入力シート!$H56="他の機能障害")),1,0)+IF(AND(障害学生情報入力シート!$G56="病弱・虚弱",OR(障害学生情報入力シート!$H56="内部障害等",障害学生情報入力シート!$H56="他の慢性疾患")),1,0)+IF(AND(障害学生情報入力シート!$G56="重複",ISBLANK(障害学生情報入力シート!$H56)),1,0)+IF(AND(障害学生情報入力シート!$G56="発達障害",OR(障害学生情報入力シート!$H56="SLD",障害学生情報入力シート!$H56="ADHD",障害学生情報入力シート!$H56="ASD",障害学生情報入力シート!$H56="発達障害の重複")),1,0)+IF(AND(障害学生情報入力シート!$G56="精神障害",OR(障害学生情報入力シート!$H56="統合失調症等",障害学生情報入力シート!$H56="気分障害",障害学生情報入力シート!$H56="神経症性障害等",障害学生情報入力シート!$H56="摂食障害・睡眠障害等",障害学生情報入力シート!$H56="他の精神障害")),1,0)+IF(AND(障害学生情報入力シート!$G56="その他の障害",ISBLANK(障害学生情報入力シート!$H56)),1,0)</f>
        <v>0</v>
      </c>
    </row>
    <row r="57" spans="1:25" x14ac:dyDescent="0.4">
      <c r="A57" s="1219">
        <v>33</v>
      </c>
      <c r="B57" s="7">
        <f>IF(AND(障害学生情報入力シート!$G57=$B$23,障害学生情報入力シート!$H57=$B$24,OR(障害学生情報入力シート!D57="入学者(新1年生)",障害学生情報入力シート!D57="在籍者")),1,0)</f>
        <v>0</v>
      </c>
      <c r="C57" s="7">
        <f t="shared" si="0"/>
        <v>0</v>
      </c>
      <c r="D57" s="7" t="str">
        <f>IFERROR(MATCH(ROW(障害学生情報入力シート!A33),C:C,0),"")</f>
        <v/>
      </c>
      <c r="E57" s="7">
        <f>IF(AND(障害学生情報入力シート!$G57=$E$23,障害学生情報入力シート!$H57=$E$24,OR(障害学生情報入力シート!D57="入学者(新1年生)",障害学生情報入力シート!D57="在籍者")),1,0)</f>
        <v>0</v>
      </c>
      <c r="F57" s="7">
        <f t="shared" si="1"/>
        <v>0</v>
      </c>
      <c r="G57" s="7" t="str">
        <f>IFERROR(MATCH(ROW(障害学生情報入力シート!E33),F:F,0),"")</f>
        <v/>
      </c>
      <c r="H57" s="7">
        <f>IF(AND(障害学生情報入力シート!$G57=$H$24,ISBLANK(障害学生情報入力シート!$H57),OR(障害学生情報入力シート!D57="入学者(新1年生)",障害学生情報入力シート!D57="在籍者")),1,0)</f>
        <v>0</v>
      </c>
      <c r="I57" s="7">
        <f t="shared" si="2"/>
        <v>0</v>
      </c>
      <c r="J57" s="7" t="str">
        <f>IFERROR(MATCH(ROW(障害学生情報入力シート!A33),I:I,0),"")</f>
        <v/>
      </c>
      <c r="K57" s="8">
        <f>IF(障害学生情報入力シート!AU57="",0,IF(AND(障害学生情報入力シート!AT57=1,Y57=1,障害学生情報入力シート!D57&lt;&gt;"",障害学生情報入力シート!D57&lt;&gt;"在籍者"),1,0))</f>
        <v>0</v>
      </c>
      <c r="L57" s="8">
        <f t="shared" si="3"/>
        <v>0</v>
      </c>
      <c r="M57" s="8" t="str">
        <f>IFERROR(MATCH(ROW(障害学生情報入力シート!A33),L:L,0),"")</f>
        <v/>
      </c>
      <c r="N57" s="8">
        <f>IF(障害学生情報入力シート!CA57="",0,IF(AND(障害学生情報入力シート!BZ57=1,Y57=1,障害学生情報入力シート!D57&lt;&gt;"",障害学生情報入力シート!D57&lt;&gt;"入学しなかった"),1,0))</f>
        <v>0</v>
      </c>
      <c r="O57" s="8">
        <f t="shared" si="4"/>
        <v>0</v>
      </c>
      <c r="P57" s="8" t="str">
        <f>IFERROR(MATCH(ROW(障害学生情報入力シート!AR33),O:O,0),"")</f>
        <v/>
      </c>
      <c r="Q57" s="8">
        <f>IF(障害学生情報入力シート!CU57="",0,IF(AND(障害学生情報入力シート!CT57=1,Y57=1,障害学生情報入力シート!D57&lt;&gt;"",障害学生情報入力シート!D57&lt;&gt;"入学しなかった"),1,0))</f>
        <v>0</v>
      </c>
      <c r="R57" s="8">
        <f t="shared" si="5"/>
        <v>0</v>
      </c>
      <c r="S57" s="8" t="str">
        <f>IFERROR(MATCH(ROW(障害学生情報入力シート!BJ33),R:R,0),"")</f>
        <v/>
      </c>
      <c r="T57" s="9">
        <f>IF(OR(SUM(障害学生情報入力シート!AY57:BY57,障害学生情報入力シート!CB57:CS57)&gt;0,COUNTA(障害学生情報入力シート!BZ57:CA57)=2,COUNTA(障害学生情報入力シート!CT57:CU57)=2),1,0)</f>
        <v>0</v>
      </c>
      <c r="U57" s="9">
        <f>SUM(障害学生情報入力シート!N57:Q57)+COUNTA(障害学生情報入力シート!R57)</f>
        <v>0</v>
      </c>
      <c r="V57" s="9">
        <f>SUM(障害学生情報入力シート!S57:V57)+COUNTA(障害学生情報入力シート!W57)</f>
        <v>0</v>
      </c>
      <c r="W57" s="9">
        <f>IF(SUM(障害学生情報入力シート!$X57:$AT57)&gt;0,1,0)</f>
        <v>0</v>
      </c>
      <c r="X57" s="9">
        <f>IF(障害学生情報入力シート!D57="入学者(新1年生)",1,0)</f>
        <v>0</v>
      </c>
      <c r="Y57" s="9">
        <f>IF(ISBLANK(障害学生情報入力シート!$G57),0)+IF(AND(障害学生情報入力シート!$G57="視覚障害",OR(障害学生情報入力シート!$H57="盲",障害学生情報入力シート!$H57="弱視")),1,0)+IF(AND(障害学生情報入力シート!$G57="聴覚・言語障害",OR(障害学生情報入力シート!$H57="聾",障害学生情報入力シート!$H57="難聴",障害学生情報入力シート!$H57="言語障害のみ")),1,0)+IF(AND(障害学生情報入力シート!$G57="肢体不自由",OR(障害学生情報入力シート!$H57="上肢機能障害",障害学生情報入力シート!$H57="下肢機能障害",障害学生情報入力シート!$H57="上下肢機能障害",障害学生情報入力シート!$H57="他の機能障害")),1,0)+IF(AND(障害学生情報入力シート!$G57="病弱・虚弱",OR(障害学生情報入力シート!$H57="内部障害等",障害学生情報入力シート!$H57="他の慢性疾患")),1,0)+IF(AND(障害学生情報入力シート!$G57="重複",ISBLANK(障害学生情報入力シート!$H57)),1,0)+IF(AND(障害学生情報入力シート!$G57="発達障害",OR(障害学生情報入力シート!$H57="SLD",障害学生情報入力シート!$H57="ADHD",障害学生情報入力シート!$H57="ASD",障害学生情報入力シート!$H57="発達障害の重複")),1,0)+IF(AND(障害学生情報入力シート!$G57="精神障害",OR(障害学生情報入力シート!$H57="統合失調症等",障害学生情報入力シート!$H57="気分障害",障害学生情報入力シート!$H57="神経症性障害等",障害学生情報入力シート!$H57="摂食障害・睡眠障害等",障害学生情報入力シート!$H57="他の精神障害")),1,0)+IF(AND(障害学生情報入力シート!$G57="その他の障害",ISBLANK(障害学生情報入力シート!$H57)),1,0)</f>
        <v>0</v>
      </c>
    </row>
    <row r="58" spans="1:25" x14ac:dyDescent="0.4">
      <c r="A58" s="1219">
        <v>34</v>
      </c>
      <c r="B58" s="7">
        <f>IF(AND(障害学生情報入力シート!$G58=$B$23,障害学生情報入力シート!$H58=$B$24,OR(障害学生情報入力シート!D58="入学者(新1年生)",障害学生情報入力シート!D58="在籍者")),1,0)</f>
        <v>0</v>
      </c>
      <c r="C58" s="7">
        <f t="shared" si="0"/>
        <v>0</v>
      </c>
      <c r="D58" s="7" t="str">
        <f>IFERROR(MATCH(ROW(障害学生情報入力シート!A34),C:C,0),"")</f>
        <v/>
      </c>
      <c r="E58" s="7">
        <f>IF(AND(障害学生情報入力シート!$G58=$E$23,障害学生情報入力シート!$H58=$E$24,OR(障害学生情報入力シート!D58="入学者(新1年生)",障害学生情報入力シート!D58="在籍者")),1,0)</f>
        <v>0</v>
      </c>
      <c r="F58" s="7">
        <f t="shared" si="1"/>
        <v>0</v>
      </c>
      <c r="G58" s="7" t="str">
        <f>IFERROR(MATCH(ROW(障害学生情報入力シート!E34),F:F,0),"")</f>
        <v/>
      </c>
      <c r="H58" s="7">
        <f>IF(AND(障害学生情報入力シート!$G58=$H$24,ISBLANK(障害学生情報入力シート!$H58),OR(障害学生情報入力シート!D58="入学者(新1年生)",障害学生情報入力シート!D58="在籍者")),1,0)</f>
        <v>0</v>
      </c>
      <c r="I58" s="7">
        <f t="shared" si="2"/>
        <v>0</v>
      </c>
      <c r="J58" s="7" t="str">
        <f>IFERROR(MATCH(ROW(障害学生情報入力シート!A34),I:I,0),"")</f>
        <v/>
      </c>
      <c r="K58" s="8">
        <f>IF(障害学生情報入力シート!AU58="",0,IF(AND(障害学生情報入力シート!AT58=1,Y58=1,障害学生情報入力シート!D58&lt;&gt;"",障害学生情報入力シート!D58&lt;&gt;"在籍者"),1,0))</f>
        <v>0</v>
      </c>
      <c r="L58" s="8">
        <f t="shared" si="3"/>
        <v>0</v>
      </c>
      <c r="M58" s="8" t="str">
        <f>IFERROR(MATCH(ROW(障害学生情報入力シート!A34),L:L,0),"")</f>
        <v/>
      </c>
      <c r="N58" s="8">
        <f>IF(障害学生情報入力シート!CA58="",0,IF(AND(障害学生情報入力シート!BZ58=1,Y58=1,障害学生情報入力シート!D58&lt;&gt;"",障害学生情報入力シート!D58&lt;&gt;"入学しなかった"),1,0))</f>
        <v>0</v>
      </c>
      <c r="O58" s="8">
        <f t="shared" si="4"/>
        <v>0</v>
      </c>
      <c r="P58" s="8" t="str">
        <f>IFERROR(MATCH(ROW(障害学生情報入力シート!AR34),O:O,0),"")</f>
        <v/>
      </c>
      <c r="Q58" s="8">
        <f>IF(障害学生情報入力シート!CU58="",0,IF(AND(障害学生情報入力シート!CT58=1,Y58=1,障害学生情報入力シート!D58&lt;&gt;"",障害学生情報入力シート!D58&lt;&gt;"入学しなかった"),1,0))</f>
        <v>0</v>
      </c>
      <c r="R58" s="8">
        <f t="shared" si="5"/>
        <v>0</v>
      </c>
      <c r="S58" s="8" t="str">
        <f>IFERROR(MATCH(ROW(障害学生情報入力シート!BJ34),R:R,0),"")</f>
        <v/>
      </c>
      <c r="T58" s="9">
        <f>IF(OR(SUM(障害学生情報入力シート!AY58:BY58,障害学生情報入力シート!CB58:CS58)&gt;0,COUNTA(障害学生情報入力シート!BZ58:CA58)=2,COUNTA(障害学生情報入力シート!CT58:CU58)=2),1,0)</f>
        <v>0</v>
      </c>
      <c r="U58" s="9">
        <f>SUM(障害学生情報入力シート!N58:Q58)+COUNTA(障害学生情報入力シート!R58)</f>
        <v>0</v>
      </c>
      <c r="V58" s="9">
        <f>SUM(障害学生情報入力シート!S58:V58)+COUNTA(障害学生情報入力シート!W58)</f>
        <v>0</v>
      </c>
      <c r="W58" s="9">
        <f>IF(SUM(障害学生情報入力シート!$X58:$AT58)&gt;0,1,0)</f>
        <v>0</v>
      </c>
      <c r="X58" s="9">
        <f>IF(障害学生情報入力シート!D58="入学者(新1年生)",1,0)</f>
        <v>0</v>
      </c>
      <c r="Y58" s="9">
        <f>IF(ISBLANK(障害学生情報入力シート!$G58),0)+IF(AND(障害学生情報入力シート!$G58="視覚障害",OR(障害学生情報入力シート!$H58="盲",障害学生情報入力シート!$H58="弱視")),1,0)+IF(AND(障害学生情報入力シート!$G58="聴覚・言語障害",OR(障害学生情報入力シート!$H58="聾",障害学生情報入力シート!$H58="難聴",障害学生情報入力シート!$H58="言語障害のみ")),1,0)+IF(AND(障害学生情報入力シート!$G58="肢体不自由",OR(障害学生情報入力シート!$H58="上肢機能障害",障害学生情報入力シート!$H58="下肢機能障害",障害学生情報入力シート!$H58="上下肢機能障害",障害学生情報入力シート!$H58="他の機能障害")),1,0)+IF(AND(障害学生情報入力シート!$G58="病弱・虚弱",OR(障害学生情報入力シート!$H58="内部障害等",障害学生情報入力シート!$H58="他の慢性疾患")),1,0)+IF(AND(障害学生情報入力シート!$G58="重複",ISBLANK(障害学生情報入力シート!$H58)),1,0)+IF(AND(障害学生情報入力シート!$G58="発達障害",OR(障害学生情報入力シート!$H58="SLD",障害学生情報入力シート!$H58="ADHD",障害学生情報入力シート!$H58="ASD",障害学生情報入力シート!$H58="発達障害の重複")),1,0)+IF(AND(障害学生情報入力シート!$G58="精神障害",OR(障害学生情報入力シート!$H58="統合失調症等",障害学生情報入力シート!$H58="気分障害",障害学生情報入力シート!$H58="神経症性障害等",障害学生情報入力シート!$H58="摂食障害・睡眠障害等",障害学生情報入力シート!$H58="他の精神障害")),1,0)+IF(AND(障害学生情報入力シート!$G58="その他の障害",ISBLANK(障害学生情報入力シート!$H58)),1,0)</f>
        <v>0</v>
      </c>
    </row>
    <row r="59" spans="1:25" x14ac:dyDescent="0.4">
      <c r="A59" s="1219">
        <v>35</v>
      </c>
      <c r="B59" s="7">
        <f>IF(AND(障害学生情報入力シート!$G59=$B$23,障害学生情報入力シート!$H59=$B$24,OR(障害学生情報入力シート!D59="入学者(新1年生)",障害学生情報入力シート!D59="在籍者")),1,0)</f>
        <v>0</v>
      </c>
      <c r="C59" s="7">
        <f t="shared" si="0"/>
        <v>0</v>
      </c>
      <c r="D59" s="7" t="str">
        <f>IFERROR(MATCH(ROW(障害学生情報入力シート!A35),C:C,0),"")</f>
        <v/>
      </c>
      <c r="E59" s="7">
        <f>IF(AND(障害学生情報入力シート!$G59=$E$23,障害学生情報入力シート!$H59=$E$24,OR(障害学生情報入力シート!D59="入学者(新1年生)",障害学生情報入力シート!D59="在籍者")),1,0)</f>
        <v>0</v>
      </c>
      <c r="F59" s="7">
        <f t="shared" si="1"/>
        <v>0</v>
      </c>
      <c r="G59" s="7" t="str">
        <f>IFERROR(MATCH(ROW(障害学生情報入力シート!E35),F:F,0),"")</f>
        <v/>
      </c>
      <c r="H59" s="7">
        <f>IF(AND(障害学生情報入力シート!$G59=$H$24,ISBLANK(障害学生情報入力シート!$H59),OR(障害学生情報入力シート!D59="入学者(新1年生)",障害学生情報入力シート!D59="在籍者")),1,0)</f>
        <v>0</v>
      </c>
      <c r="I59" s="7">
        <f t="shared" si="2"/>
        <v>0</v>
      </c>
      <c r="J59" s="7" t="str">
        <f>IFERROR(MATCH(ROW(障害学生情報入力シート!A35),I:I,0),"")</f>
        <v/>
      </c>
      <c r="K59" s="8">
        <f>IF(障害学生情報入力シート!AU59="",0,IF(AND(障害学生情報入力シート!AT59=1,Y59=1,障害学生情報入力シート!D59&lt;&gt;"",障害学生情報入力シート!D59&lt;&gt;"在籍者"),1,0))</f>
        <v>0</v>
      </c>
      <c r="L59" s="8">
        <f t="shared" si="3"/>
        <v>0</v>
      </c>
      <c r="M59" s="8" t="str">
        <f>IFERROR(MATCH(ROW(障害学生情報入力シート!A35),L:L,0),"")</f>
        <v/>
      </c>
      <c r="N59" s="8">
        <f>IF(障害学生情報入力シート!CA59="",0,IF(AND(障害学生情報入力シート!BZ59=1,Y59=1,障害学生情報入力シート!D59&lt;&gt;"",障害学生情報入力シート!D59&lt;&gt;"入学しなかった"),1,0))</f>
        <v>0</v>
      </c>
      <c r="O59" s="8">
        <f t="shared" si="4"/>
        <v>0</v>
      </c>
      <c r="P59" s="8" t="str">
        <f>IFERROR(MATCH(ROW(障害学生情報入力シート!AR35),O:O,0),"")</f>
        <v/>
      </c>
      <c r="Q59" s="8">
        <f>IF(障害学生情報入力シート!CU59="",0,IF(AND(障害学生情報入力シート!CT59=1,Y59=1,障害学生情報入力シート!D59&lt;&gt;"",障害学生情報入力シート!D59&lt;&gt;"入学しなかった"),1,0))</f>
        <v>0</v>
      </c>
      <c r="R59" s="8">
        <f t="shared" si="5"/>
        <v>0</v>
      </c>
      <c r="S59" s="8" t="str">
        <f>IFERROR(MATCH(ROW(障害学生情報入力シート!BJ35),R:R,0),"")</f>
        <v/>
      </c>
      <c r="T59" s="9">
        <f>IF(OR(SUM(障害学生情報入力シート!AY59:BY59,障害学生情報入力シート!CB59:CS59)&gt;0,COUNTA(障害学生情報入力シート!BZ59:CA59)=2,COUNTA(障害学生情報入力シート!CT59:CU59)=2),1,0)</f>
        <v>0</v>
      </c>
      <c r="U59" s="9">
        <f>SUM(障害学生情報入力シート!N59:Q59)+COUNTA(障害学生情報入力シート!R59)</f>
        <v>0</v>
      </c>
      <c r="V59" s="9">
        <f>SUM(障害学生情報入力シート!S59:V59)+COUNTA(障害学生情報入力シート!W59)</f>
        <v>0</v>
      </c>
      <c r="W59" s="9">
        <f>IF(SUM(障害学生情報入力シート!$X59:$AT59)&gt;0,1,0)</f>
        <v>0</v>
      </c>
      <c r="X59" s="9">
        <f>IF(障害学生情報入力シート!D59="入学者(新1年生)",1,0)</f>
        <v>0</v>
      </c>
      <c r="Y59" s="9">
        <f>IF(ISBLANK(障害学生情報入力シート!$G59),0)+IF(AND(障害学生情報入力シート!$G59="視覚障害",OR(障害学生情報入力シート!$H59="盲",障害学生情報入力シート!$H59="弱視")),1,0)+IF(AND(障害学生情報入力シート!$G59="聴覚・言語障害",OR(障害学生情報入力シート!$H59="聾",障害学生情報入力シート!$H59="難聴",障害学生情報入力シート!$H59="言語障害のみ")),1,0)+IF(AND(障害学生情報入力シート!$G59="肢体不自由",OR(障害学生情報入力シート!$H59="上肢機能障害",障害学生情報入力シート!$H59="下肢機能障害",障害学生情報入力シート!$H59="上下肢機能障害",障害学生情報入力シート!$H59="他の機能障害")),1,0)+IF(AND(障害学生情報入力シート!$G59="病弱・虚弱",OR(障害学生情報入力シート!$H59="内部障害等",障害学生情報入力シート!$H59="他の慢性疾患")),1,0)+IF(AND(障害学生情報入力シート!$G59="重複",ISBLANK(障害学生情報入力シート!$H59)),1,0)+IF(AND(障害学生情報入力シート!$G59="発達障害",OR(障害学生情報入力シート!$H59="SLD",障害学生情報入力シート!$H59="ADHD",障害学生情報入力シート!$H59="ASD",障害学生情報入力シート!$H59="発達障害の重複")),1,0)+IF(AND(障害学生情報入力シート!$G59="精神障害",OR(障害学生情報入力シート!$H59="統合失調症等",障害学生情報入力シート!$H59="気分障害",障害学生情報入力シート!$H59="神経症性障害等",障害学生情報入力シート!$H59="摂食障害・睡眠障害等",障害学生情報入力シート!$H59="他の精神障害")),1,0)+IF(AND(障害学生情報入力シート!$G59="その他の障害",ISBLANK(障害学生情報入力シート!$H59)),1,0)</f>
        <v>0</v>
      </c>
    </row>
    <row r="60" spans="1:25" x14ac:dyDescent="0.4">
      <c r="A60" s="1219">
        <v>36</v>
      </c>
      <c r="B60" s="7">
        <f>IF(AND(障害学生情報入力シート!$G60=$B$23,障害学生情報入力シート!$H60=$B$24,OR(障害学生情報入力シート!D60="入学者(新1年生)",障害学生情報入力シート!D60="在籍者")),1,0)</f>
        <v>0</v>
      </c>
      <c r="C60" s="7">
        <f t="shared" si="0"/>
        <v>0</v>
      </c>
      <c r="D60" s="7" t="str">
        <f>IFERROR(MATCH(ROW(障害学生情報入力シート!A36),C:C,0),"")</f>
        <v/>
      </c>
      <c r="E60" s="7">
        <f>IF(AND(障害学生情報入力シート!$G60=$E$23,障害学生情報入力シート!$H60=$E$24,OR(障害学生情報入力シート!D60="入学者(新1年生)",障害学生情報入力シート!D60="在籍者")),1,0)</f>
        <v>0</v>
      </c>
      <c r="F60" s="7">
        <f t="shared" si="1"/>
        <v>0</v>
      </c>
      <c r="G60" s="7" t="str">
        <f>IFERROR(MATCH(ROW(障害学生情報入力シート!E36),F:F,0),"")</f>
        <v/>
      </c>
      <c r="H60" s="7">
        <f>IF(AND(障害学生情報入力シート!$G60=$H$24,ISBLANK(障害学生情報入力シート!$H60),OR(障害学生情報入力シート!D60="入学者(新1年生)",障害学生情報入力シート!D60="在籍者")),1,0)</f>
        <v>0</v>
      </c>
      <c r="I60" s="7">
        <f t="shared" si="2"/>
        <v>0</v>
      </c>
      <c r="J60" s="7" t="str">
        <f>IFERROR(MATCH(ROW(障害学生情報入力シート!A36),I:I,0),"")</f>
        <v/>
      </c>
      <c r="K60" s="8">
        <f>IF(障害学生情報入力シート!AU60="",0,IF(AND(障害学生情報入力シート!AT60=1,Y60=1,障害学生情報入力シート!D60&lt;&gt;"",障害学生情報入力シート!D60&lt;&gt;"在籍者"),1,0))</f>
        <v>0</v>
      </c>
      <c r="L60" s="8">
        <f t="shared" si="3"/>
        <v>0</v>
      </c>
      <c r="M60" s="8" t="str">
        <f>IFERROR(MATCH(ROW(障害学生情報入力シート!A36),L:L,0),"")</f>
        <v/>
      </c>
      <c r="N60" s="8">
        <f>IF(障害学生情報入力シート!CA60="",0,IF(AND(障害学生情報入力シート!BZ60=1,Y60=1,障害学生情報入力シート!D60&lt;&gt;"",障害学生情報入力シート!D60&lt;&gt;"入学しなかった"),1,0))</f>
        <v>0</v>
      </c>
      <c r="O60" s="8">
        <f t="shared" si="4"/>
        <v>0</v>
      </c>
      <c r="P60" s="8" t="str">
        <f>IFERROR(MATCH(ROW(障害学生情報入力シート!AR36),O:O,0),"")</f>
        <v/>
      </c>
      <c r="Q60" s="8">
        <f>IF(障害学生情報入力シート!CU60="",0,IF(AND(障害学生情報入力シート!CT60=1,Y60=1,障害学生情報入力シート!D60&lt;&gt;"",障害学生情報入力シート!D60&lt;&gt;"入学しなかった"),1,0))</f>
        <v>0</v>
      </c>
      <c r="R60" s="8">
        <f t="shared" si="5"/>
        <v>0</v>
      </c>
      <c r="S60" s="8" t="str">
        <f>IFERROR(MATCH(ROW(障害学生情報入力シート!BJ36),R:R,0),"")</f>
        <v/>
      </c>
      <c r="T60" s="9">
        <f>IF(OR(SUM(障害学生情報入力シート!AY60:BY60,障害学生情報入力シート!CB60:CS60)&gt;0,COUNTA(障害学生情報入力シート!BZ60:CA60)=2,COUNTA(障害学生情報入力シート!CT60:CU60)=2),1,0)</f>
        <v>0</v>
      </c>
      <c r="U60" s="9">
        <f>SUM(障害学生情報入力シート!N60:Q60)+COUNTA(障害学生情報入力シート!R60)</f>
        <v>0</v>
      </c>
      <c r="V60" s="9">
        <f>SUM(障害学生情報入力シート!S60:V60)+COUNTA(障害学生情報入力シート!W60)</f>
        <v>0</v>
      </c>
      <c r="W60" s="9">
        <f>IF(SUM(障害学生情報入力シート!$X60:$AT60)&gt;0,1,0)</f>
        <v>0</v>
      </c>
      <c r="X60" s="9">
        <f>IF(障害学生情報入力シート!D60="入学者(新1年生)",1,0)</f>
        <v>0</v>
      </c>
      <c r="Y60" s="9">
        <f>IF(ISBLANK(障害学生情報入力シート!$G60),0)+IF(AND(障害学生情報入力シート!$G60="視覚障害",OR(障害学生情報入力シート!$H60="盲",障害学生情報入力シート!$H60="弱視")),1,0)+IF(AND(障害学生情報入力シート!$G60="聴覚・言語障害",OR(障害学生情報入力シート!$H60="聾",障害学生情報入力シート!$H60="難聴",障害学生情報入力シート!$H60="言語障害のみ")),1,0)+IF(AND(障害学生情報入力シート!$G60="肢体不自由",OR(障害学生情報入力シート!$H60="上肢機能障害",障害学生情報入力シート!$H60="下肢機能障害",障害学生情報入力シート!$H60="上下肢機能障害",障害学生情報入力シート!$H60="他の機能障害")),1,0)+IF(AND(障害学生情報入力シート!$G60="病弱・虚弱",OR(障害学生情報入力シート!$H60="内部障害等",障害学生情報入力シート!$H60="他の慢性疾患")),1,0)+IF(AND(障害学生情報入力シート!$G60="重複",ISBLANK(障害学生情報入力シート!$H60)),1,0)+IF(AND(障害学生情報入力シート!$G60="発達障害",OR(障害学生情報入力シート!$H60="SLD",障害学生情報入力シート!$H60="ADHD",障害学生情報入力シート!$H60="ASD",障害学生情報入力シート!$H60="発達障害の重複")),1,0)+IF(AND(障害学生情報入力シート!$G60="精神障害",OR(障害学生情報入力シート!$H60="統合失調症等",障害学生情報入力シート!$H60="気分障害",障害学生情報入力シート!$H60="神経症性障害等",障害学生情報入力シート!$H60="摂食障害・睡眠障害等",障害学生情報入力シート!$H60="他の精神障害")),1,0)+IF(AND(障害学生情報入力シート!$G60="その他の障害",ISBLANK(障害学生情報入力シート!$H60)),1,0)</f>
        <v>0</v>
      </c>
    </row>
    <row r="61" spans="1:25" x14ac:dyDescent="0.4">
      <c r="A61" s="1219">
        <v>37</v>
      </c>
      <c r="B61" s="7">
        <f>IF(AND(障害学生情報入力シート!$G61=$B$23,障害学生情報入力シート!$H61=$B$24,OR(障害学生情報入力シート!D61="入学者(新1年生)",障害学生情報入力シート!D61="在籍者")),1,0)</f>
        <v>0</v>
      </c>
      <c r="C61" s="7">
        <f t="shared" si="0"/>
        <v>0</v>
      </c>
      <c r="D61" s="7" t="str">
        <f>IFERROR(MATCH(ROW(障害学生情報入力シート!A37),C:C,0),"")</f>
        <v/>
      </c>
      <c r="E61" s="7">
        <f>IF(AND(障害学生情報入力シート!$G61=$E$23,障害学生情報入力シート!$H61=$E$24,OR(障害学生情報入力シート!D61="入学者(新1年生)",障害学生情報入力シート!D61="在籍者")),1,0)</f>
        <v>0</v>
      </c>
      <c r="F61" s="7">
        <f t="shared" si="1"/>
        <v>0</v>
      </c>
      <c r="G61" s="7" t="str">
        <f>IFERROR(MATCH(ROW(障害学生情報入力シート!E37),F:F,0),"")</f>
        <v/>
      </c>
      <c r="H61" s="7">
        <f>IF(AND(障害学生情報入力シート!$G61=$H$24,ISBLANK(障害学生情報入力シート!$H61),OR(障害学生情報入力シート!D61="入学者(新1年生)",障害学生情報入力シート!D61="在籍者")),1,0)</f>
        <v>0</v>
      </c>
      <c r="I61" s="7">
        <f t="shared" si="2"/>
        <v>0</v>
      </c>
      <c r="J61" s="7" t="str">
        <f>IFERROR(MATCH(ROW(障害学生情報入力シート!A37),I:I,0),"")</f>
        <v/>
      </c>
      <c r="K61" s="8">
        <f>IF(障害学生情報入力シート!AU61="",0,IF(AND(障害学生情報入力シート!AT61=1,Y61=1,障害学生情報入力シート!D61&lt;&gt;"",障害学生情報入力シート!D61&lt;&gt;"在籍者"),1,0))</f>
        <v>0</v>
      </c>
      <c r="L61" s="8">
        <f t="shared" si="3"/>
        <v>0</v>
      </c>
      <c r="M61" s="8" t="str">
        <f>IFERROR(MATCH(ROW(障害学生情報入力シート!A37),L:L,0),"")</f>
        <v/>
      </c>
      <c r="N61" s="8">
        <f>IF(障害学生情報入力シート!CA61="",0,IF(AND(障害学生情報入力シート!BZ61=1,Y61=1,障害学生情報入力シート!D61&lt;&gt;"",障害学生情報入力シート!D61&lt;&gt;"入学しなかった"),1,0))</f>
        <v>0</v>
      </c>
      <c r="O61" s="8">
        <f t="shared" si="4"/>
        <v>0</v>
      </c>
      <c r="P61" s="8" t="str">
        <f>IFERROR(MATCH(ROW(障害学生情報入力シート!AR37),O:O,0),"")</f>
        <v/>
      </c>
      <c r="Q61" s="8">
        <f>IF(障害学生情報入力シート!CU61="",0,IF(AND(障害学生情報入力シート!CT61=1,Y61=1,障害学生情報入力シート!D61&lt;&gt;"",障害学生情報入力シート!D61&lt;&gt;"入学しなかった"),1,0))</f>
        <v>0</v>
      </c>
      <c r="R61" s="8">
        <f t="shared" si="5"/>
        <v>0</v>
      </c>
      <c r="S61" s="8" t="str">
        <f>IFERROR(MATCH(ROW(障害学生情報入力シート!BJ37),R:R,0),"")</f>
        <v/>
      </c>
      <c r="T61" s="9">
        <f>IF(OR(SUM(障害学生情報入力シート!AY61:BY61,障害学生情報入力シート!CB61:CS61)&gt;0,COUNTA(障害学生情報入力シート!BZ61:CA61)=2,COUNTA(障害学生情報入力シート!CT61:CU61)=2),1,0)</f>
        <v>0</v>
      </c>
      <c r="U61" s="9">
        <f>SUM(障害学生情報入力シート!N61:Q61)+COUNTA(障害学生情報入力シート!R61)</f>
        <v>0</v>
      </c>
      <c r="V61" s="9">
        <f>SUM(障害学生情報入力シート!S61:V61)+COUNTA(障害学生情報入力シート!W61)</f>
        <v>0</v>
      </c>
      <c r="W61" s="9">
        <f>IF(SUM(障害学生情報入力シート!$X61:$AT61)&gt;0,1,0)</f>
        <v>0</v>
      </c>
      <c r="X61" s="9">
        <f>IF(障害学生情報入力シート!D61="入学者(新1年生)",1,0)</f>
        <v>0</v>
      </c>
      <c r="Y61" s="9">
        <f>IF(ISBLANK(障害学生情報入力シート!$G61),0)+IF(AND(障害学生情報入力シート!$G61="視覚障害",OR(障害学生情報入力シート!$H61="盲",障害学生情報入力シート!$H61="弱視")),1,0)+IF(AND(障害学生情報入力シート!$G61="聴覚・言語障害",OR(障害学生情報入力シート!$H61="聾",障害学生情報入力シート!$H61="難聴",障害学生情報入力シート!$H61="言語障害のみ")),1,0)+IF(AND(障害学生情報入力シート!$G61="肢体不自由",OR(障害学生情報入力シート!$H61="上肢機能障害",障害学生情報入力シート!$H61="下肢機能障害",障害学生情報入力シート!$H61="上下肢機能障害",障害学生情報入力シート!$H61="他の機能障害")),1,0)+IF(AND(障害学生情報入力シート!$G61="病弱・虚弱",OR(障害学生情報入力シート!$H61="内部障害等",障害学生情報入力シート!$H61="他の慢性疾患")),1,0)+IF(AND(障害学生情報入力シート!$G61="重複",ISBLANK(障害学生情報入力シート!$H61)),1,0)+IF(AND(障害学生情報入力シート!$G61="発達障害",OR(障害学生情報入力シート!$H61="SLD",障害学生情報入力シート!$H61="ADHD",障害学生情報入力シート!$H61="ASD",障害学生情報入力シート!$H61="発達障害の重複")),1,0)+IF(AND(障害学生情報入力シート!$G61="精神障害",OR(障害学生情報入力シート!$H61="統合失調症等",障害学生情報入力シート!$H61="気分障害",障害学生情報入力シート!$H61="神経症性障害等",障害学生情報入力シート!$H61="摂食障害・睡眠障害等",障害学生情報入力シート!$H61="他の精神障害")),1,0)+IF(AND(障害学生情報入力シート!$G61="その他の障害",ISBLANK(障害学生情報入力シート!$H61)),1,0)</f>
        <v>0</v>
      </c>
    </row>
    <row r="62" spans="1:25" x14ac:dyDescent="0.4">
      <c r="A62" s="1219">
        <v>38</v>
      </c>
      <c r="B62" s="7">
        <f>IF(AND(障害学生情報入力シート!$G62=$B$23,障害学生情報入力シート!$H62=$B$24,OR(障害学生情報入力シート!D62="入学者(新1年生)",障害学生情報入力シート!D62="在籍者")),1,0)</f>
        <v>0</v>
      </c>
      <c r="C62" s="7">
        <f t="shared" si="0"/>
        <v>0</v>
      </c>
      <c r="D62" s="7" t="str">
        <f>IFERROR(MATCH(ROW(障害学生情報入力シート!A38),C:C,0),"")</f>
        <v/>
      </c>
      <c r="E62" s="7">
        <f>IF(AND(障害学生情報入力シート!$G62=$E$23,障害学生情報入力シート!$H62=$E$24,OR(障害学生情報入力シート!D62="入学者(新1年生)",障害学生情報入力シート!D62="在籍者")),1,0)</f>
        <v>0</v>
      </c>
      <c r="F62" s="7">
        <f t="shared" si="1"/>
        <v>0</v>
      </c>
      <c r="G62" s="7" t="str">
        <f>IFERROR(MATCH(ROW(障害学生情報入力シート!E38),F:F,0),"")</f>
        <v/>
      </c>
      <c r="H62" s="7">
        <f>IF(AND(障害学生情報入力シート!$G62=$H$24,ISBLANK(障害学生情報入力シート!$H62),OR(障害学生情報入力シート!D62="入学者(新1年生)",障害学生情報入力シート!D62="在籍者")),1,0)</f>
        <v>0</v>
      </c>
      <c r="I62" s="7">
        <f t="shared" si="2"/>
        <v>0</v>
      </c>
      <c r="J62" s="7" t="str">
        <f>IFERROR(MATCH(ROW(障害学生情報入力シート!A38),I:I,0),"")</f>
        <v/>
      </c>
      <c r="K62" s="8">
        <f>IF(障害学生情報入力シート!AU62="",0,IF(AND(障害学生情報入力シート!AT62=1,Y62=1,障害学生情報入力シート!D62&lt;&gt;"",障害学生情報入力シート!D62&lt;&gt;"在籍者"),1,0))</f>
        <v>0</v>
      </c>
      <c r="L62" s="8">
        <f t="shared" si="3"/>
        <v>0</v>
      </c>
      <c r="M62" s="8" t="str">
        <f>IFERROR(MATCH(ROW(障害学生情報入力シート!A38),L:L,0),"")</f>
        <v/>
      </c>
      <c r="N62" s="8">
        <f>IF(障害学生情報入力シート!CA62="",0,IF(AND(障害学生情報入力シート!BZ62=1,Y62=1,障害学生情報入力シート!D62&lt;&gt;"",障害学生情報入力シート!D62&lt;&gt;"入学しなかった"),1,0))</f>
        <v>0</v>
      </c>
      <c r="O62" s="8">
        <f t="shared" si="4"/>
        <v>0</v>
      </c>
      <c r="P62" s="8" t="str">
        <f>IFERROR(MATCH(ROW(障害学生情報入力シート!AR38),O:O,0),"")</f>
        <v/>
      </c>
      <c r="Q62" s="8">
        <f>IF(障害学生情報入力シート!CU62="",0,IF(AND(障害学生情報入力シート!CT62=1,Y62=1,障害学生情報入力シート!D62&lt;&gt;"",障害学生情報入力シート!D62&lt;&gt;"入学しなかった"),1,0))</f>
        <v>0</v>
      </c>
      <c r="R62" s="8">
        <f t="shared" si="5"/>
        <v>0</v>
      </c>
      <c r="S62" s="8" t="str">
        <f>IFERROR(MATCH(ROW(障害学生情報入力シート!BJ38),R:R,0),"")</f>
        <v/>
      </c>
      <c r="T62" s="9">
        <f>IF(OR(SUM(障害学生情報入力シート!AY62:BY62,障害学生情報入力シート!CB62:CS62)&gt;0,COUNTA(障害学生情報入力シート!BZ62:CA62)=2,COUNTA(障害学生情報入力シート!CT62:CU62)=2),1,0)</f>
        <v>0</v>
      </c>
      <c r="U62" s="9">
        <f>SUM(障害学生情報入力シート!N62:Q62)+COUNTA(障害学生情報入力シート!R62)</f>
        <v>0</v>
      </c>
      <c r="V62" s="9">
        <f>SUM(障害学生情報入力シート!S62:V62)+COUNTA(障害学生情報入力シート!W62)</f>
        <v>0</v>
      </c>
      <c r="W62" s="9">
        <f>IF(SUM(障害学生情報入力シート!$X62:$AT62)&gt;0,1,0)</f>
        <v>0</v>
      </c>
      <c r="X62" s="9">
        <f>IF(障害学生情報入力シート!D62="入学者(新1年生)",1,0)</f>
        <v>0</v>
      </c>
      <c r="Y62" s="9">
        <f>IF(ISBLANK(障害学生情報入力シート!$G62),0)+IF(AND(障害学生情報入力シート!$G62="視覚障害",OR(障害学生情報入力シート!$H62="盲",障害学生情報入力シート!$H62="弱視")),1,0)+IF(AND(障害学生情報入力シート!$G62="聴覚・言語障害",OR(障害学生情報入力シート!$H62="聾",障害学生情報入力シート!$H62="難聴",障害学生情報入力シート!$H62="言語障害のみ")),1,0)+IF(AND(障害学生情報入力シート!$G62="肢体不自由",OR(障害学生情報入力シート!$H62="上肢機能障害",障害学生情報入力シート!$H62="下肢機能障害",障害学生情報入力シート!$H62="上下肢機能障害",障害学生情報入力シート!$H62="他の機能障害")),1,0)+IF(AND(障害学生情報入力シート!$G62="病弱・虚弱",OR(障害学生情報入力シート!$H62="内部障害等",障害学生情報入力シート!$H62="他の慢性疾患")),1,0)+IF(AND(障害学生情報入力シート!$G62="重複",ISBLANK(障害学生情報入力シート!$H62)),1,0)+IF(AND(障害学生情報入力シート!$G62="発達障害",OR(障害学生情報入力シート!$H62="SLD",障害学生情報入力シート!$H62="ADHD",障害学生情報入力シート!$H62="ASD",障害学生情報入力シート!$H62="発達障害の重複")),1,0)+IF(AND(障害学生情報入力シート!$G62="精神障害",OR(障害学生情報入力シート!$H62="統合失調症等",障害学生情報入力シート!$H62="気分障害",障害学生情報入力シート!$H62="神経症性障害等",障害学生情報入力シート!$H62="摂食障害・睡眠障害等",障害学生情報入力シート!$H62="他の精神障害")),1,0)+IF(AND(障害学生情報入力シート!$G62="その他の障害",ISBLANK(障害学生情報入力シート!$H62)),1,0)</f>
        <v>0</v>
      </c>
    </row>
    <row r="63" spans="1:25" x14ac:dyDescent="0.4">
      <c r="A63" s="1219">
        <v>39</v>
      </c>
      <c r="B63" s="7">
        <f>IF(AND(障害学生情報入力シート!$G63=$B$23,障害学生情報入力シート!$H63=$B$24,OR(障害学生情報入力シート!D63="入学者(新1年生)",障害学生情報入力シート!D63="在籍者")),1,0)</f>
        <v>0</v>
      </c>
      <c r="C63" s="7">
        <f t="shared" si="0"/>
        <v>0</v>
      </c>
      <c r="D63" s="7" t="str">
        <f>IFERROR(MATCH(ROW(障害学生情報入力シート!A39),C:C,0),"")</f>
        <v/>
      </c>
      <c r="E63" s="7">
        <f>IF(AND(障害学生情報入力シート!$G63=$E$23,障害学生情報入力シート!$H63=$E$24,OR(障害学生情報入力シート!D63="入学者(新1年生)",障害学生情報入力シート!D63="在籍者")),1,0)</f>
        <v>0</v>
      </c>
      <c r="F63" s="7">
        <f t="shared" si="1"/>
        <v>0</v>
      </c>
      <c r="G63" s="7" t="str">
        <f>IFERROR(MATCH(ROW(障害学生情報入力シート!E39),F:F,0),"")</f>
        <v/>
      </c>
      <c r="H63" s="7">
        <f>IF(AND(障害学生情報入力シート!$G63=$H$24,ISBLANK(障害学生情報入力シート!$H63),OR(障害学生情報入力シート!D63="入学者(新1年生)",障害学生情報入力シート!D63="在籍者")),1,0)</f>
        <v>0</v>
      </c>
      <c r="I63" s="7">
        <f t="shared" si="2"/>
        <v>0</v>
      </c>
      <c r="J63" s="7" t="str">
        <f>IFERROR(MATCH(ROW(障害学生情報入力シート!A39),I:I,0),"")</f>
        <v/>
      </c>
      <c r="K63" s="8">
        <f>IF(障害学生情報入力シート!AU63="",0,IF(AND(障害学生情報入力シート!AT63=1,Y63=1,障害学生情報入力シート!D63&lt;&gt;"",障害学生情報入力シート!D63&lt;&gt;"在籍者"),1,0))</f>
        <v>0</v>
      </c>
      <c r="L63" s="8">
        <f t="shared" si="3"/>
        <v>0</v>
      </c>
      <c r="M63" s="8" t="str">
        <f>IFERROR(MATCH(ROW(障害学生情報入力シート!A39),L:L,0),"")</f>
        <v/>
      </c>
      <c r="N63" s="8">
        <f>IF(障害学生情報入力シート!CA63="",0,IF(AND(障害学生情報入力シート!BZ63=1,Y63=1,障害学生情報入力シート!D63&lt;&gt;"",障害学生情報入力シート!D63&lt;&gt;"入学しなかった"),1,0))</f>
        <v>0</v>
      </c>
      <c r="O63" s="8">
        <f t="shared" si="4"/>
        <v>0</v>
      </c>
      <c r="P63" s="8" t="str">
        <f>IFERROR(MATCH(ROW(障害学生情報入力シート!AR39),O:O,0),"")</f>
        <v/>
      </c>
      <c r="Q63" s="8">
        <f>IF(障害学生情報入力シート!CU63="",0,IF(AND(障害学生情報入力シート!CT63=1,Y63=1,障害学生情報入力シート!D63&lt;&gt;"",障害学生情報入力シート!D63&lt;&gt;"入学しなかった"),1,0))</f>
        <v>0</v>
      </c>
      <c r="R63" s="8">
        <f t="shared" si="5"/>
        <v>0</v>
      </c>
      <c r="S63" s="8" t="str">
        <f>IFERROR(MATCH(ROW(障害学生情報入力シート!BJ39),R:R,0),"")</f>
        <v/>
      </c>
      <c r="T63" s="9">
        <f>IF(OR(SUM(障害学生情報入力シート!AY63:BY63,障害学生情報入力シート!CB63:CS63)&gt;0,COUNTA(障害学生情報入力シート!BZ63:CA63)=2,COUNTA(障害学生情報入力シート!CT63:CU63)=2),1,0)</f>
        <v>0</v>
      </c>
      <c r="U63" s="9">
        <f>SUM(障害学生情報入力シート!N63:Q63)+COUNTA(障害学生情報入力シート!R63)</f>
        <v>0</v>
      </c>
      <c r="V63" s="9">
        <f>SUM(障害学生情報入力シート!S63:V63)+COUNTA(障害学生情報入力シート!W63)</f>
        <v>0</v>
      </c>
      <c r="W63" s="9">
        <f>IF(SUM(障害学生情報入力シート!$X63:$AT63)&gt;0,1,0)</f>
        <v>0</v>
      </c>
      <c r="X63" s="9">
        <f>IF(障害学生情報入力シート!D63="入学者(新1年生)",1,0)</f>
        <v>0</v>
      </c>
      <c r="Y63" s="9">
        <f>IF(ISBLANK(障害学生情報入力シート!$G63),0)+IF(AND(障害学生情報入力シート!$G63="視覚障害",OR(障害学生情報入力シート!$H63="盲",障害学生情報入力シート!$H63="弱視")),1,0)+IF(AND(障害学生情報入力シート!$G63="聴覚・言語障害",OR(障害学生情報入力シート!$H63="聾",障害学生情報入力シート!$H63="難聴",障害学生情報入力シート!$H63="言語障害のみ")),1,0)+IF(AND(障害学生情報入力シート!$G63="肢体不自由",OR(障害学生情報入力シート!$H63="上肢機能障害",障害学生情報入力シート!$H63="下肢機能障害",障害学生情報入力シート!$H63="上下肢機能障害",障害学生情報入力シート!$H63="他の機能障害")),1,0)+IF(AND(障害学生情報入力シート!$G63="病弱・虚弱",OR(障害学生情報入力シート!$H63="内部障害等",障害学生情報入力シート!$H63="他の慢性疾患")),1,0)+IF(AND(障害学生情報入力シート!$G63="重複",ISBLANK(障害学生情報入力シート!$H63)),1,0)+IF(AND(障害学生情報入力シート!$G63="発達障害",OR(障害学生情報入力シート!$H63="SLD",障害学生情報入力シート!$H63="ADHD",障害学生情報入力シート!$H63="ASD",障害学生情報入力シート!$H63="発達障害の重複")),1,0)+IF(AND(障害学生情報入力シート!$G63="精神障害",OR(障害学生情報入力シート!$H63="統合失調症等",障害学生情報入力シート!$H63="気分障害",障害学生情報入力シート!$H63="神経症性障害等",障害学生情報入力シート!$H63="摂食障害・睡眠障害等",障害学生情報入力シート!$H63="他の精神障害")),1,0)+IF(AND(障害学生情報入力シート!$G63="その他の障害",ISBLANK(障害学生情報入力シート!$H63)),1,0)</f>
        <v>0</v>
      </c>
    </row>
    <row r="64" spans="1:25" x14ac:dyDescent="0.4">
      <c r="A64" s="1219">
        <v>40</v>
      </c>
      <c r="B64" s="7">
        <f>IF(AND(障害学生情報入力シート!$G64=$B$23,障害学生情報入力シート!$H64=$B$24,OR(障害学生情報入力シート!D64="入学者(新1年生)",障害学生情報入力シート!D64="在籍者")),1,0)</f>
        <v>0</v>
      </c>
      <c r="C64" s="7">
        <f t="shared" si="0"/>
        <v>0</v>
      </c>
      <c r="D64" s="7" t="str">
        <f>IFERROR(MATCH(ROW(障害学生情報入力シート!A40),C:C,0),"")</f>
        <v/>
      </c>
      <c r="E64" s="7">
        <f>IF(AND(障害学生情報入力シート!$G64=$E$23,障害学生情報入力シート!$H64=$E$24,OR(障害学生情報入力シート!D64="入学者(新1年生)",障害学生情報入力シート!D64="在籍者")),1,0)</f>
        <v>0</v>
      </c>
      <c r="F64" s="7">
        <f t="shared" si="1"/>
        <v>0</v>
      </c>
      <c r="G64" s="7" t="str">
        <f>IFERROR(MATCH(ROW(障害学生情報入力シート!E40),F:F,0),"")</f>
        <v/>
      </c>
      <c r="H64" s="7">
        <f>IF(AND(障害学生情報入力シート!$G64=$H$24,ISBLANK(障害学生情報入力シート!$H64),OR(障害学生情報入力シート!D64="入学者(新1年生)",障害学生情報入力シート!D64="在籍者")),1,0)</f>
        <v>0</v>
      </c>
      <c r="I64" s="7">
        <f t="shared" si="2"/>
        <v>0</v>
      </c>
      <c r="J64" s="7" t="str">
        <f>IFERROR(MATCH(ROW(障害学生情報入力シート!A40),I:I,0),"")</f>
        <v/>
      </c>
      <c r="K64" s="8">
        <f>IF(障害学生情報入力シート!AU64="",0,IF(AND(障害学生情報入力シート!AT64=1,Y64=1,障害学生情報入力シート!D64&lt;&gt;"",障害学生情報入力シート!D64&lt;&gt;"在籍者"),1,0))</f>
        <v>0</v>
      </c>
      <c r="L64" s="8">
        <f t="shared" si="3"/>
        <v>0</v>
      </c>
      <c r="M64" s="8" t="str">
        <f>IFERROR(MATCH(ROW(障害学生情報入力シート!A40),L:L,0),"")</f>
        <v/>
      </c>
      <c r="N64" s="8">
        <f>IF(障害学生情報入力シート!CA64="",0,IF(AND(障害学生情報入力シート!BZ64=1,Y64=1,障害学生情報入力シート!D64&lt;&gt;"",障害学生情報入力シート!D64&lt;&gt;"入学しなかった"),1,0))</f>
        <v>0</v>
      </c>
      <c r="O64" s="8">
        <f t="shared" si="4"/>
        <v>0</v>
      </c>
      <c r="P64" s="8" t="str">
        <f>IFERROR(MATCH(ROW(障害学生情報入力シート!AR40),O:O,0),"")</f>
        <v/>
      </c>
      <c r="Q64" s="8">
        <f>IF(障害学生情報入力シート!CU64="",0,IF(AND(障害学生情報入力シート!CT64=1,Y64=1,障害学生情報入力シート!D64&lt;&gt;"",障害学生情報入力シート!D64&lt;&gt;"入学しなかった"),1,0))</f>
        <v>0</v>
      </c>
      <c r="R64" s="8">
        <f t="shared" si="5"/>
        <v>0</v>
      </c>
      <c r="S64" s="8" t="str">
        <f>IFERROR(MATCH(ROW(障害学生情報入力シート!BJ40),R:R,0),"")</f>
        <v/>
      </c>
      <c r="T64" s="9">
        <f>IF(OR(SUM(障害学生情報入力シート!AY64:BY64,障害学生情報入力シート!CB64:CS64)&gt;0,COUNTA(障害学生情報入力シート!BZ64:CA64)=2,COUNTA(障害学生情報入力シート!CT64:CU64)=2),1,0)</f>
        <v>0</v>
      </c>
      <c r="U64" s="9">
        <f>SUM(障害学生情報入力シート!N64:Q64)+COUNTA(障害学生情報入力シート!R64)</f>
        <v>0</v>
      </c>
      <c r="V64" s="9">
        <f>SUM(障害学生情報入力シート!S64:V64)+COUNTA(障害学生情報入力シート!W64)</f>
        <v>0</v>
      </c>
      <c r="W64" s="9">
        <f>IF(SUM(障害学生情報入力シート!$X64:$AT64)&gt;0,1,0)</f>
        <v>0</v>
      </c>
      <c r="X64" s="9">
        <f>IF(障害学生情報入力シート!D64="入学者(新1年生)",1,0)</f>
        <v>0</v>
      </c>
      <c r="Y64" s="9">
        <f>IF(ISBLANK(障害学生情報入力シート!$G64),0)+IF(AND(障害学生情報入力シート!$G64="視覚障害",OR(障害学生情報入力シート!$H64="盲",障害学生情報入力シート!$H64="弱視")),1,0)+IF(AND(障害学生情報入力シート!$G64="聴覚・言語障害",OR(障害学生情報入力シート!$H64="聾",障害学生情報入力シート!$H64="難聴",障害学生情報入力シート!$H64="言語障害のみ")),1,0)+IF(AND(障害学生情報入力シート!$G64="肢体不自由",OR(障害学生情報入力シート!$H64="上肢機能障害",障害学生情報入力シート!$H64="下肢機能障害",障害学生情報入力シート!$H64="上下肢機能障害",障害学生情報入力シート!$H64="他の機能障害")),1,0)+IF(AND(障害学生情報入力シート!$G64="病弱・虚弱",OR(障害学生情報入力シート!$H64="内部障害等",障害学生情報入力シート!$H64="他の慢性疾患")),1,0)+IF(AND(障害学生情報入力シート!$G64="重複",ISBLANK(障害学生情報入力シート!$H64)),1,0)+IF(AND(障害学生情報入力シート!$G64="発達障害",OR(障害学生情報入力シート!$H64="SLD",障害学生情報入力シート!$H64="ADHD",障害学生情報入力シート!$H64="ASD",障害学生情報入力シート!$H64="発達障害の重複")),1,0)+IF(AND(障害学生情報入力シート!$G64="精神障害",OR(障害学生情報入力シート!$H64="統合失調症等",障害学生情報入力シート!$H64="気分障害",障害学生情報入力シート!$H64="神経症性障害等",障害学生情報入力シート!$H64="摂食障害・睡眠障害等",障害学生情報入力シート!$H64="他の精神障害")),1,0)+IF(AND(障害学生情報入力シート!$G64="その他の障害",ISBLANK(障害学生情報入力シート!$H64)),1,0)</f>
        <v>0</v>
      </c>
    </row>
    <row r="65" spans="1:25" x14ac:dyDescent="0.4">
      <c r="A65" s="1219">
        <v>41</v>
      </c>
      <c r="B65" s="7">
        <f>IF(AND(障害学生情報入力シート!$G65=$B$23,障害学生情報入力シート!$H65=$B$24,OR(障害学生情報入力シート!D65="入学者(新1年生)",障害学生情報入力シート!D65="在籍者")),1,0)</f>
        <v>0</v>
      </c>
      <c r="C65" s="7">
        <f t="shared" si="0"/>
        <v>0</v>
      </c>
      <c r="D65" s="7" t="str">
        <f>IFERROR(MATCH(ROW(障害学生情報入力シート!A41),C:C,0),"")</f>
        <v/>
      </c>
      <c r="E65" s="7">
        <f>IF(AND(障害学生情報入力シート!$G65=$E$23,障害学生情報入力シート!$H65=$E$24,OR(障害学生情報入力シート!D65="入学者(新1年生)",障害学生情報入力シート!D65="在籍者")),1,0)</f>
        <v>0</v>
      </c>
      <c r="F65" s="7">
        <f t="shared" si="1"/>
        <v>0</v>
      </c>
      <c r="G65" s="7" t="str">
        <f>IFERROR(MATCH(ROW(障害学生情報入力シート!E41),F:F,0),"")</f>
        <v/>
      </c>
      <c r="H65" s="7">
        <f>IF(AND(障害学生情報入力シート!$G65=$H$24,ISBLANK(障害学生情報入力シート!$H65),OR(障害学生情報入力シート!D65="入学者(新1年生)",障害学生情報入力シート!D65="在籍者")),1,0)</f>
        <v>0</v>
      </c>
      <c r="I65" s="7">
        <f t="shared" si="2"/>
        <v>0</v>
      </c>
      <c r="J65" s="7" t="str">
        <f>IFERROR(MATCH(ROW(障害学生情報入力シート!A41),I:I,0),"")</f>
        <v/>
      </c>
      <c r="K65" s="8">
        <f>IF(障害学生情報入力シート!AU65="",0,IF(AND(障害学生情報入力シート!AT65=1,Y65=1,障害学生情報入力シート!D65&lt;&gt;"",障害学生情報入力シート!D65&lt;&gt;"在籍者"),1,0))</f>
        <v>0</v>
      </c>
      <c r="L65" s="8">
        <f t="shared" si="3"/>
        <v>0</v>
      </c>
      <c r="M65" s="8" t="str">
        <f>IFERROR(MATCH(ROW(障害学生情報入力シート!A41),L:L,0),"")</f>
        <v/>
      </c>
      <c r="N65" s="8">
        <f>IF(障害学生情報入力シート!CA65="",0,IF(AND(障害学生情報入力シート!BZ65=1,Y65=1,障害学生情報入力シート!D65&lt;&gt;"",障害学生情報入力シート!D65&lt;&gt;"入学しなかった"),1,0))</f>
        <v>0</v>
      </c>
      <c r="O65" s="8">
        <f t="shared" si="4"/>
        <v>0</v>
      </c>
      <c r="P65" s="8" t="str">
        <f>IFERROR(MATCH(ROW(障害学生情報入力シート!AR41),O:O,0),"")</f>
        <v/>
      </c>
      <c r="Q65" s="8">
        <f>IF(障害学生情報入力シート!CU65="",0,IF(AND(障害学生情報入力シート!CT65=1,Y65=1,障害学生情報入力シート!D65&lt;&gt;"",障害学生情報入力シート!D65&lt;&gt;"入学しなかった"),1,0))</f>
        <v>0</v>
      </c>
      <c r="R65" s="8">
        <f t="shared" si="5"/>
        <v>0</v>
      </c>
      <c r="S65" s="8" t="str">
        <f>IFERROR(MATCH(ROW(障害学生情報入力シート!BJ41),R:R,0),"")</f>
        <v/>
      </c>
      <c r="T65" s="9">
        <f>IF(OR(SUM(障害学生情報入力シート!AY65:BY65,障害学生情報入力シート!CB65:CS65)&gt;0,COUNTA(障害学生情報入力シート!BZ65:CA65)=2,COUNTA(障害学生情報入力シート!CT65:CU65)=2),1,0)</f>
        <v>0</v>
      </c>
      <c r="U65" s="9">
        <f>SUM(障害学生情報入力シート!N65:Q65)+COUNTA(障害学生情報入力シート!R65)</f>
        <v>0</v>
      </c>
      <c r="V65" s="9">
        <f>SUM(障害学生情報入力シート!S65:V65)+COUNTA(障害学生情報入力シート!W65)</f>
        <v>0</v>
      </c>
      <c r="W65" s="9">
        <f>IF(SUM(障害学生情報入力シート!$X65:$AT65)&gt;0,1,0)</f>
        <v>0</v>
      </c>
      <c r="X65" s="9">
        <f>IF(障害学生情報入力シート!D65="入学者(新1年生)",1,0)</f>
        <v>0</v>
      </c>
      <c r="Y65" s="9">
        <f>IF(ISBLANK(障害学生情報入力シート!$G65),0)+IF(AND(障害学生情報入力シート!$G65="視覚障害",OR(障害学生情報入力シート!$H65="盲",障害学生情報入力シート!$H65="弱視")),1,0)+IF(AND(障害学生情報入力シート!$G65="聴覚・言語障害",OR(障害学生情報入力シート!$H65="聾",障害学生情報入力シート!$H65="難聴",障害学生情報入力シート!$H65="言語障害のみ")),1,0)+IF(AND(障害学生情報入力シート!$G65="肢体不自由",OR(障害学生情報入力シート!$H65="上肢機能障害",障害学生情報入力シート!$H65="下肢機能障害",障害学生情報入力シート!$H65="上下肢機能障害",障害学生情報入力シート!$H65="他の機能障害")),1,0)+IF(AND(障害学生情報入力シート!$G65="病弱・虚弱",OR(障害学生情報入力シート!$H65="内部障害等",障害学生情報入力シート!$H65="他の慢性疾患")),1,0)+IF(AND(障害学生情報入力シート!$G65="重複",ISBLANK(障害学生情報入力シート!$H65)),1,0)+IF(AND(障害学生情報入力シート!$G65="発達障害",OR(障害学生情報入力シート!$H65="SLD",障害学生情報入力シート!$H65="ADHD",障害学生情報入力シート!$H65="ASD",障害学生情報入力シート!$H65="発達障害の重複")),1,0)+IF(AND(障害学生情報入力シート!$G65="精神障害",OR(障害学生情報入力シート!$H65="統合失調症等",障害学生情報入力シート!$H65="気分障害",障害学生情報入力シート!$H65="神経症性障害等",障害学生情報入力シート!$H65="摂食障害・睡眠障害等",障害学生情報入力シート!$H65="他の精神障害")),1,0)+IF(AND(障害学生情報入力シート!$G65="その他の障害",ISBLANK(障害学生情報入力シート!$H65)),1,0)</f>
        <v>0</v>
      </c>
    </row>
    <row r="66" spans="1:25" x14ac:dyDescent="0.4">
      <c r="A66" s="1219">
        <v>42</v>
      </c>
      <c r="B66" s="7">
        <f>IF(AND(障害学生情報入力シート!$G66=$B$23,障害学生情報入力シート!$H66=$B$24,OR(障害学生情報入力シート!D66="入学者(新1年生)",障害学生情報入力シート!D66="在籍者")),1,0)</f>
        <v>0</v>
      </c>
      <c r="C66" s="7">
        <f t="shared" si="0"/>
        <v>0</v>
      </c>
      <c r="D66" s="7" t="str">
        <f>IFERROR(MATCH(ROW(障害学生情報入力シート!A42),C:C,0),"")</f>
        <v/>
      </c>
      <c r="E66" s="7">
        <f>IF(AND(障害学生情報入力シート!$G66=$E$23,障害学生情報入力シート!$H66=$E$24,OR(障害学生情報入力シート!D66="入学者(新1年生)",障害学生情報入力シート!D66="在籍者")),1,0)</f>
        <v>0</v>
      </c>
      <c r="F66" s="7">
        <f t="shared" si="1"/>
        <v>0</v>
      </c>
      <c r="G66" s="7" t="str">
        <f>IFERROR(MATCH(ROW(障害学生情報入力シート!E42),F:F,0),"")</f>
        <v/>
      </c>
      <c r="H66" s="7">
        <f>IF(AND(障害学生情報入力シート!$G66=$H$24,ISBLANK(障害学生情報入力シート!$H66),OR(障害学生情報入力シート!D66="入学者(新1年生)",障害学生情報入力シート!D66="在籍者")),1,0)</f>
        <v>0</v>
      </c>
      <c r="I66" s="7">
        <f t="shared" si="2"/>
        <v>0</v>
      </c>
      <c r="J66" s="7" t="str">
        <f>IFERROR(MATCH(ROW(障害学生情報入力シート!A42),I:I,0),"")</f>
        <v/>
      </c>
      <c r="K66" s="8">
        <f>IF(障害学生情報入力シート!AU66="",0,IF(AND(障害学生情報入力シート!AT66=1,Y66=1,障害学生情報入力シート!D66&lt;&gt;"",障害学生情報入力シート!D66&lt;&gt;"在籍者"),1,0))</f>
        <v>0</v>
      </c>
      <c r="L66" s="8">
        <f t="shared" si="3"/>
        <v>0</v>
      </c>
      <c r="M66" s="8" t="str">
        <f>IFERROR(MATCH(ROW(障害学生情報入力シート!A42),L:L,0),"")</f>
        <v/>
      </c>
      <c r="N66" s="8">
        <f>IF(障害学生情報入力シート!CA66="",0,IF(AND(障害学生情報入力シート!BZ66=1,Y66=1,障害学生情報入力シート!D66&lt;&gt;"",障害学生情報入力シート!D66&lt;&gt;"入学しなかった"),1,0))</f>
        <v>0</v>
      </c>
      <c r="O66" s="8">
        <f t="shared" si="4"/>
        <v>0</v>
      </c>
      <c r="P66" s="8" t="str">
        <f>IFERROR(MATCH(ROW(障害学生情報入力シート!AR42),O:O,0),"")</f>
        <v/>
      </c>
      <c r="Q66" s="8">
        <f>IF(障害学生情報入力シート!CU66="",0,IF(AND(障害学生情報入力シート!CT66=1,Y66=1,障害学生情報入力シート!D66&lt;&gt;"",障害学生情報入力シート!D66&lt;&gt;"入学しなかった"),1,0))</f>
        <v>0</v>
      </c>
      <c r="R66" s="8">
        <f t="shared" si="5"/>
        <v>0</v>
      </c>
      <c r="S66" s="8" t="str">
        <f>IFERROR(MATCH(ROW(障害学生情報入力シート!BJ42),R:R,0),"")</f>
        <v/>
      </c>
      <c r="T66" s="9">
        <f>IF(OR(SUM(障害学生情報入力シート!AY66:BY66,障害学生情報入力シート!CB66:CS66)&gt;0,COUNTA(障害学生情報入力シート!BZ66:CA66)=2,COUNTA(障害学生情報入力シート!CT66:CU66)=2),1,0)</f>
        <v>0</v>
      </c>
      <c r="U66" s="9">
        <f>SUM(障害学生情報入力シート!N66:Q66)+COUNTA(障害学生情報入力シート!R66)</f>
        <v>0</v>
      </c>
      <c r="V66" s="9">
        <f>SUM(障害学生情報入力シート!S66:V66)+COUNTA(障害学生情報入力シート!W66)</f>
        <v>0</v>
      </c>
      <c r="W66" s="9">
        <f>IF(SUM(障害学生情報入力シート!$X66:$AT66)&gt;0,1,0)</f>
        <v>0</v>
      </c>
      <c r="X66" s="9">
        <f>IF(障害学生情報入力シート!D66="入学者(新1年生)",1,0)</f>
        <v>0</v>
      </c>
      <c r="Y66" s="9">
        <f>IF(ISBLANK(障害学生情報入力シート!$G66),0)+IF(AND(障害学生情報入力シート!$G66="視覚障害",OR(障害学生情報入力シート!$H66="盲",障害学生情報入力シート!$H66="弱視")),1,0)+IF(AND(障害学生情報入力シート!$G66="聴覚・言語障害",OR(障害学生情報入力シート!$H66="聾",障害学生情報入力シート!$H66="難聴",障害学生情報入力シート!$H66="言語障害のみ")),1,0)+IF(AND(障害学生情報入力シート!$G66="肢体不自由",OR(障害学生情報入力シート!$H66="上肢機能障害",障害学生情報入力シート!$H66="下肢機能障害",障害学生情報入力シート!$H66="上下肢機能障害",障害学生情報入力シート!$H66="他の機能障害")),1,0)+IF(AND(障害学生情報入力シート!$G66="病弱・虚弱",OR(障害学生情報入力シート!$H66="内部障害等",障害学生情報入力シート!$H66="他の慢性疾患")),1,0)+IF(AND(障害学生情報入力シート!$G66="重複",ISBLANK(障害学生情報入力シート!$H66)),1,0)+IF(AND(障害学生情報入力シート!$G66="発達障害",OR(障害学生情報入力シート!$H66="SLD",障害学生情報入力シート!$H66="ADHD",障害学生情報入力シート!$H66="ASD",障害学生情報入力シート!$H66="発達障害の重複")),1,0)+IF(AND(障害学生情報入力シート!$G66="精神障害",OR(障害学生情報入力シート!$H66="統合失調症等",障害学生情報入力シート!$H66="気分障害",障害学生情報入力シート!$H66="神経症性障害等",障害学生情報入力シート!$H66="摂食障害・睡眠障害等",障害学生情報入力シート!$H66="他の精神障害")),1,0)+IF(AND(障害学生情報入力シート!$G66="その他の障害",ISBLANK(障害学生情報入力シート!$H66)),1,0)</f>
        <v>0</v>
      </c>
    </row>
    <row r="67" spans="1:25" x14ac:dyDescent="0.4">
      <c r="A67" s="1219">
        <v>43</v>
      </c>
      <c r="B67" s="7">
        <f>IF(AND(障害学生情報入力シート!$G67=$B$23,障害学生情報入力シート!$H67=$B$24,OR(障害学生情報入力シート!D67="入学者(新1年生)",障害学生情報入力シート!D67="在籍者")),1,0)</f>
        <v>0</v>
      </c>
      <c r="C67" s="7">
        <f t="shared" si="0"/>
        <v>0</v>
      </c>
      <c r="D67" s="7" t="str">
        <f>IFERROR(MATCH(ROW(障害学生情報入力シート!A43),C:C,0),"")</f>
        <v/>
      </c>
      <c r="E67" s="7">
        <f>IF(AND(障害学生情報入力シート!$G67=$E$23,障害学生情報入力シート!$H67=$E$24,OR(障害学生情報入力シート!D67="入学者(新1年生)",障害学生情報入力シート!D67="在籍者")),1,0)</f>
        <v>0</v>
      </c>
      <c r="F67" s="7">
        <f t="shared" si="1"/>
        <v>0</v>
      </c>
      <c r="G67" s="7" t="str">
        <f>IFERROR(MATCH(ROW(障害学生情報入力シート!E43),F:F,0),"")</f>
        <v/>
      </c>
      <c r="H67" s="7">
        <f>IF(AND(障害学生情報入力シート!$G67=$H$24,ISBLANK(障害学生情報入力シート!$H67),OR(障害学生情報入力シート!D67="入学者(新1年生)",障害学生情報入力シート!D67="在籍者")),1,0)</f>
        <v>0</v>
      </c>
      <c r="I67" s="7">
        <f t="shared" si="2"/>
        <v>0</v>
      </c>
      <c r="J67" s="7" t="str">
        <f>IFERROR(MATCH(ROW(障害学生情報入力シート!A43),I:I,0),"")</f>
        <v/>
      </c>
      <c r="K67" s="8">
        <f>IF(障害学生情報入力シート!AU67="",0,IF(AND(障害学生情報入力シート!AT67=1,Y67=1,障害学生情報入力シート!D67&lt;&gt;"",障害学生情報入力シート!D67&lt;&gt;"在籍者"),1,0))</f>
        <v>0</v>
      </c>
      <c r="L67" s="8">
        <f t="shared" si="3"/>
        <v>0</v>
      </c>
      <c r="M67" s="8" t="str">
        <f>IFERROR(MATCH(ROW(障害学生情報入力シート!A43),L:L,0),"")</f>
        <v/>
      </c>
      <c r="N67" s="8">
        <f>IF(障害学生情報入力シート!CA67="",0,IF(AND(障害学生情報入力シート!BZ67=1,Y67=1,障害学生情報入力シート!D67&lt;&gt;"",障害学生情報入力シート!D67&lt;&gt;"入学しなかった"),1,0))</f>
        <v>0</v>
      </c>
      <c r="O67" s="8">
        <f t="shared" si="4"/>
        <v>0</v>
      </c>
      <c r="P67" s="8" t="str">
        <f>IFERROR(MATCH(ROW(障害学生情報入力シート!AR43),O:O,0),"")</f>
        <v/>
      </c>
      <c r="Q67" s="8">
        <f>IF(障害学生情報入力シート!CU67="",0,IF(AND(障害学生情報入力シート!CT67=1,Y67=1,障害学生情報入力シート!D67&lt;&gt;"",障害学生情報入力シート!D67&lt;&gt;"入学しなかった"),1,0))</f>
        <v>0</v>
      </c>
      <c r="R67" s="8">
        <f t="shared" si="5"/>
        <v>0</v>
      </c>
      <c r="S67" s="8" t="str">
        <f>IFERROR(MATCH(ROW(障害学生情報入力シート!BJ43),R:R,0),"")</f>
        <v/>
      </c>
      <c r="T67" s="9">
        <f>IF(OR(SUM(障害学生情報入力シート!AY67:BY67,障害学生情報入力シート!CB67:CS67)&gt;0,COUNTA(障害学生情報入力シート!BZ67:CA67)=2,COUNTA(障害学生情報入力シート!CT67:CU67)=2),1,0)</f>
        <v>0</v>
      </c>
      <c r="U67" s="9">
        <f>SUM(障害学生情報入力シート!N67:Q67)+COUNTA(障害学生情報入力シート!R67)</f>
        <v>0</v>
      </c>
      <c r="V67" s="9">
        <f>SUM(障害学生情報入力シート!S67:V67)+COUNTA(障害学生情報入力シート!W67)</f>
        <v>0</v>
      </c>
      <c r="W67" s="9">
        <f>IF(SUM(障害学生情報入力シート!$X67:$AT67)&gt;0,1,0)</f>
        <v>0</v>
      </c>
      <c r="X67" s="9">
        <f>IF(障害学生情報入力シート!D67="入学者(新1年生)",1,0)</f>
        <v>0</v>
      </c>
      <c r="Y67" s="9">
        <f>IF(ISBLANK(障害学生情報入力シート!$G67),0)+IF(AND(障害学生情報入力シート!$G67="視覚障害",OR(障害学生情報入力シート!$H67="盲",障害学生情報入力シート!$H67="弱視")),1,0)+IF(AND(障害学生情報入力シート!$G67="聴覚・言語障害",OR(障害学生情報入力シート!$H67="聾",障害学生情報入力シート!$H67="難聴",障害学生情報入力シート!$H67="言語障害のみ")),1,0)+IF(AND(障害学生情報入力シート!$G67="肢体不自由",OR(障害学生情報入力シート!$H67="上肢機能障害",障害学生情報入力シート!$H67="下肢機能障害",障害学生情報入力シート!$H67="上下肢機能障害",障害学生情報入力シート!$H67="他の機能障害")),1,0)+IF(AND(障害学生情報入力シート!$G67="病弱・虚弱",OR(障害学生情報入力シート!$H67="内部障害等",障害学生情報入力シート!$H67="他の慢性疾患")),1,0)+IF(AND(障害学生情報入力シート!$G67="重複",ISBLANK(障害学生情報入力シート!$H67)),1,0)+IF(AND(障害学生情報入力シート!$G67="発達障害",OR(障害学生情報入力シート!$H67="SLD",障害学生情報入力シート!$H67="ADHD",障害学生情報入力シート!$H67="ASD",障害学生情報入力シート!$H67="発達障害の重複")),1,0)+IF(AND(障害学生情報入力シート!$G67="精神障害",OR(障害学生情報入力シート!$H67="統合失調症等",障害学生情報入力シート!$H67="気分障害",障害学生情報入力シート!$H67="神経症性障害等",障害学生情報入力シート!$H67="摂食障害・睡眠障害等",障害学生情報入力シート!$H67="他の精神障害")),1,0)+IF(AND(障害学生情報入力シート!$G67="その他の障害",ISBLANK(障害学生情報入力シート!$H67)),1,0)</f>
        <v>0</v>
      </c>
    </row>
    <row r="68" spans="1:25" x14ac:dyDescent="0.4">
      <c r="A68" s="1219">
        <v>44</v>
      </c>
      <c r="B68" s="7">
        <f>IF(AND(障害学生情報入力シート!$G68=$B$23,障害学生情報入力シート!$H68=$B$24,OR(障害学生情報入力シート!D68="入学者(新1年生)",障害学生情報入力シート!D68="在籍者")),1,0)</f>
        <v>0</v>
      </c>
      <c r="C68" s="7">
        <f t="shared" si="0"/>
        <v>0</v>
      </c>
      <c r="D68" s="7" t="str">
        <f>IFERROR(MATCH(ROW(障害学生情報入力シート!A44),C:C,0),"")</f>
        <v/>
      </c>
      <c r="E68" s="7">
        <f>IF(AND(障害学生情報入力シート!$G68=$E$23,障害学生情報入力シート!$H68=$E$24,OR(障害学生情報入力シート!D68="入学者(新1年生)",障害学生情報入力シート!D68="在籍者")),1,0)</f>
        <v>0</v>
      </c>
      <c r="F68" s="7">
        <f t="shared" si="1"/>
        <v>0</v>
      </c>
      <c r="G68" s="7" t="str">
        <f>IFERROR(MATCH(ROW(障害学生情報入力シート!E44),F:F,0),"")</f>
        <v/>
      </c>
      <c r="H68" s="7">
        <f>IF(AND(障害学生情報入力シート!$G68=$H$24,ISBLANK(障害学生情報入力シート!$H68),OR(障害学生情報入力シート!D68="入学者(新1年生)",障害学生情報入力シート!D68="在籍者")),1,0)</f>
        <v>0</v>
      </c>
      <c r="I68" s="7">
        <f t="shared" si="2"/>
        <v>0</v>
      </c>
      <c r="J68" s="7" t="str">
        <f>IFERROR(MATCH(ROW(障害学生情報入力シート!A44),I:I,0),"")</f>
        <v/>
      </c>
      <c r="K68" s="8">
        <f>IF(障害学生情報入力シート!AU68="",0,IF(AND(障害学生情報入力シート!AT68=1,Y68=1,障害学生情報入力シート!D68&lt;&gt;"",障害学生情報入力シート!D68&lt;&gt;"在籍者"),1,0))</f>
        <v>0</v>
      </c>
      <c r="L68" s="8">
        <f t="shared" si="3"/>
        <v>0</v>
      </c>
      <c r="M68" s="8" t="str">
        <f>IFERROR(MATCH(ROW(障害学生情報入力シート!A44),L:L,0),"")</f>
        <v/>
      </c>
      <c r="N68" s="8">
        <f>IF(障害学生情報入力シート!CA68="",0,IF(AND(障害学生情報入力シート!BZ68=1,Y68=1,障害学生情報入力シート!D68&lt;&gt;"",障害学生情報入力シート!D68&lt;&gt;"入学しなかった"),1,0))</f>
        <v>0</v>
      </c>
      <c r="O68" s="8">
        <f t="shared" si="4"/>
        <v>0</v>
      </c>
      <c r="P68" s="8" t="str">
        <f>IFERROR(MATCH(ROW(障害学生情報入力シート!AR44),O:O,0),"")</f>
        <v/>
      </c>
      <c r="Q68" s="8">
        <f>IF(障害学生情報入力シート!CU68="",0,IF(AND(障害学生情報入力シート!CT68=1,Y68=1,障害学生情報入力シート!D68&lt;&gt;"",障害学生情報入力シート!D68&lt;&gt;"入学しなかった"),1,0))</f>
        <v>0</v>
      </c>
      <c r="R68" s="8">
        <f t="shared" si="5"/>
        <v>0</v>
      </c>
      <c r="S68" s="8" t="str">
        <f>IFERROR(MATCH(ROW(障害学生情報入力シート!BJ44),R:R,0),"")</f>
        <v/>
      </c>
      <c r="T68" s="9">
        <f>IF(OR(SUM(障害学生情報入力シート!AY68:BY68,障害学生情報入力シート!CB68:CS68)&gt;0,COUNTA(障害学生情報入力シート!BZ68:CA68)=2,COUNTA(障害学生情報入力シート!CT68:CU68)=2),1,0)</f>
        <v>0</v>
      </c>
      <c r="U68" s="9">
        <f>SUM(障害学生情報入力シート!N68:Q68)+COUNTA(障害学生情報入力シート!R68)</f>
        <v>0</v>
      </c>
      <c r="V68" s="9">
        <f>SUM(障害学生情報入力シート!S68:V68)+COUNTA(障害学生情報入力シート!W68)</f>
        <v>0</v>
      </c>
      <c r="W68" s="9">
        <f>IF(SUM(障害学生情報入力シート!$X68:$AT68)&gt;0,1,0)</f>
        <v>0</v>
      </c>
      <c r="X68" s="9">
        <f>IF(障害学生情報入力シート!D68="入学者(新1年生)",1,0)</f>
        <v>0</v>
      </c>
      <c r="Y68" s="9">
        <f>IF(ISBLANK(障害学生情報入力シート!$G68),0)+IF(AND(障害学生情報入力シート!$G68="視覚障害",OR(障害学生情報入力シート!$H68="盲",障害学生情報入力シート!$H68="弱視")),1,0)+IF(AND(障害学生情報入力シート!$G68="聴覚・言語障害",OR(障害学生情報入力シート!$H68="聾",障害学生情報入力シート!$H68="難聴",障害学生情報入力シート!$H68="言語障害のみ")),1,0)+IF(AND(障害学生情報入力シート!$G68="肢体不自由",OR(障害学生情報入力シート!$H68="上肢機能障害",障害学生情報入力シート!$H68="下肢機能障害",障害学生情報入力シート!$H68="上下肢機能障害",障害学生情報入力シート!$H68="他の機能障害")),1,0)+IF(AND(障害学生情報入力シート!$G68="病弱・虚弱",OR(障害学生情報入力シート!$H68="内部障害等",障害学生情報入力シート!$H68="他の慢性疾患")),1,0)+IF(AND(障害学生情報入力シート!$G68="重複",ISBLANK(障害学生情報入力シート!$H68)),1,0)+IF(AND(障害学生情報入力シート!$G68="発達障害",OR(障害学生情報入力シート!$H68="SLD",障害学生情報入力シート!$H68="ADHD",障害学生情報入力シート!$H68="ASD",障害学生情報入力シート!$H68="発達障害の重複")),1,0)+IF(AND(障害学生情報入力シート!$G68="精神障害",OR(障害学生情報入力シート!$H68="統合失調症等",障害学生情報入力シート!$H68="気分障害",障害学生情報入力シート!$H68="神経症性障害等",障害学生情報入力シート!$H68="摂食障害・睡眠障害等",障害学生情報入力シート!$H68="他の精神障害")),1,0)+IF(AND(障害学生情報入力シート!$G68="その他の障害",ISBLANK(障害学生情報入力シート!$H68)),1,0)</f>
        <v>0</v>
      </c>
    </row>
    <row r="69" spans="1:25" x14ac:dyDescent="0.4">
      <c r="A69" s="1219">
        <v>45</v>
      </c>
      <c r="B69" s="7">
        <f>IF(AND(障害学生情報入力シート!$G69=$B$23,障害学生情報入力シート!$H69=$B$24,OR(障害学生情報入力シート!D69="入学者(新1年生)",障害学生情報入力シート!D69="在籍者")),1,0)</f>
        <v>0</v>
      </c>
      <c r="C69" s="7">
        <f t="shared" si="0"/>
        <v>0</v>
      </c>
      <c r="D69" s="7" t="str">
        <f>IFERROR(MATCH(ROW(障害学生情報入力シート!A45),C:C,0),"")</f>
        <v/>
      </c>
      <c r="E69" s="7">
        <f>IF(AND(障害学生情報入力シート!$G69=$E$23,障害学生情報入力シート!$H69=$E$24,OR(障害学生情報入力シート!D69="入学者(新1年生)",障害学生情報入力シート!D69="在籍者")),1,0)</f>
        <v>0</v>
      </c>
      <c r="F69" s="7">
        <f t="shared" si="1"/>
        <v>0</v>
      </c>
      <c r="G69" s="7" t="str">
        <f>IFERROR(MATCH(ROW(障害学生情報入力シート!E45),F:F,0),"")</f>
        <v/>
      </c>
      <c r="H69" s="7">
        <f>IF(AND(障害学生情報入力シート!$G69=$H$24,ISBLANK(障害学生情報入力シート!$H69),OR(障害学生情報入力シート!D69="入学者(新1年生)",障害学生情報入力シート!D69="在籍者")),1,0)</f>
        <v>0</v>
      </c>
      <c r="I69" s="7">
        <f t="shared" si="2"/>
        <v>0</v>
      </c>
      <c r="J69" s="7" t="str">
        <f>IFERROR(MATCH(ROW(障害学生情報入力シート!A45),I:I,0),"")</f>
        <v/>
      </c>
      <c r="K69" s="8">
        <f>IF(障害学生情報入力シート!AU69="",0,IF(AND(障害学生情報入力シート!AT69=1,Y69=1,障害学生情報入力シート!D69&lt;&gt;"",障害学生情報入力シート!D69&lt;&gt;"在籍者"),1,0))</f>
        <v>0</v>
      </c>
      <c r="L69" s="8">
        <f t="shared" si="3"/>
        <v>0</v>
      </c>
      <c r="M69" s="8" t="str">
        <f>IFERROR(MATCH(ROW(障害学生情報入力シート!A45),L:L,0),"")</f>
        <v/>
      </c>
      <c r="N69" s="8">
        <f>IF(障害学生情報入力シート!CA69="",0,IF(AND(障害学生情報入力シート!BZ69=1,Y69=1,障害学生情報入力シート!D69&lt;&gt;"",障害学生情報入力シート!D69&lt;&gt;"入学しなかった"),1,0))</f>
        <v>0</v>
      </c>
      <c r="O69" s="8">
        <f t="shared" si="4"/>
        <v>0</v>
      </c>
      <c r="P69" s="8" t="str">
        <f>IFERROR(MATCH(ROW(障害学生情報入力シート!AR45),O:O,0),"")</f>
        <v/>
      </c>
      <c r="Q69" s="8">
        <f>IF(障害学生情報入力シート!CU69="",0,IF(AND(障害学生情報入力シート!CT69=1,Y69=1,障害学生情報入力シート!D69&lt;&gt;"",障害学生情報入力シート!D69&lt;&gt;"入学しなかった"),1,0))</f>
        <v>0</v>
      </c>
      <c r="R69" s="8">
        <f t="shared" si="5"/>
        <v>0</v>
      </c>
      <c r="S69" s="8" t="str">
        <f>IFERROR(MATCH(ROW(障害学生情報入力シート!BJ45),R:R,0),"")</f>
        <v/>
      </c>
      <c r="T69" s="9">
        <f>IF(OR(SUM(障害学生情報入力シート!AY69:BY69,障害学生情報入力シート!CB69:CS69)&gt;0,COUNTA(障害学生情報入力シート!BZ69:CA69)=2,COUNTA(障害学生情報入力シート!CT69:CU69)=2),1,0)</f>
        <v>0</v>
      </c>
      <c r="U69" s="9">
        <f>SUM(障害学生情報入力シート!N69:Q69)+COUNTA(障害学生情報入力シート!R69)</f>
        <v>0</v>
      </c>
      <c r="V69" s="9">
        <f>SUM(障害学生情報入力シート!S69:V69)+COUNTA(障害学生情報入力シート!W69)</f>
        <v>0</v>
      </c>
      <c r="W69" s="9">
        <f>IF(SUM(障害学生情報入力シート!$X69:$AT69)&gt;0,1,0)</f>
        <v>0</v>
      </c>
      <c r="X69" s="9">
        <f>IF(障害学生情報入力シート!D69="入学者(新1年生)",1,0)</f>
        <v>0</v>
      </c>
      <c r="Y69" s="9">
        <f>IF(ISBLANK(障害学生情報入力シート!$G69),0)+IF(AND(障害学生情報入力シート!$G69="視覚障害",OR(障害学生情報入力シート!$H69="盲",障害学生情報入力シート!$H69="弱視")),1,0)+IF(AND(障害学生情報入力シート!$G69="聴覚・言語障害",OR(障害学生情報入力シート!$H69="聾",障害学生情報入力シート!$H69="難聴",障害学生情報入力シート!$H69="言語障害のみ")),1,0)+IF(AND(障害学生情報入力シート!$G69="肢体不自由",OR(障害学生情報入力シート!$H69="上肢機能障害",障害学生情報入力シート!$H69="下肢機能障害",障害学生情報入力シート!$H69="上下肢機能障害",障害学生情報入力シート!$H69="他の機能障害")),1,0)+IF(AND(障害学生情報入力シート!$G69="病弱・虚弱",OR(障害学生情報入力シート!$H69="内部障害等",障害学生情報入力シート!$H69="他の慢性疾患")),1,0)+IF(AND(障害学生情報入力シート!$G69="重複",ISBLANK(障害学生情報入力シート!$H69)),1,0)+IF(AND(障害学生情報入力シート!$G69="発達障害",OR(障害学生情報入力シート!$H69="SLD",障害学生情報入力シート!$H69="ADHD",障害学生情報入力シート!$H69="ASD",障害学生情報入力シート!$H69="発達障害の重複")),1,0)+IF(AND(障害学生情報入力シート!$G69="精神障害",OR(障害学生情報入力シート!$H69="統合失調症等",障害学生情報入力シート!$H69="気分障害",障害学生情報入力シート!$H69="神経症性障害等",障害学生情報入力シート!$H69="摂食障害・睡眠障害等",障害学生情報入力シート!$H69="他の精神障害")),1,0)+IF(AND(障害学生情報入力シート!$G69="その他の障害",ISBLANK(障害学生情報入力シート!$H69)),1,0)</f>
        <v>0</v>
      </c>
    </row>
    <row r="70" spans="1:25" x14ac:dyDescent="0.4">
      <c r="A70" s="1219">
        <v>46</v>
      </c>
      <c r="B70" s="7">
        <f>IF(AND(障害学生情報入力シート!$G70=$B$23,障害学生情報入力シート!$H70=$B$24,OR(障害学生情報入力シート!D70="入学者(新1年生)",障害学生情報入力シート!D70="在籍者")),1,0)</f>
        <v>0</v>
      </c>
      <c r="C70" s="7">
        <f t="shared" si="0"/>
        <v>0</v>
      </c>
      <c r="D70" s="7" t="str">
        <f>IFERROR(MATCH(ROW(障害学生情報入力シート!A46),C:C,0),"")</f>
        <v/>
      </c>
      <c r="E70" s="7">
        <f>IF(AND(障害学生情報入力シート!$G70=$E$23,障害学生情報入力シート!$H70=$E$24,OR(障害学生情報入力シート!D70="入学者(新1年生)",障害学生情報入力シート!D70="在籍者")),1,0)</f>
        <v>0</v>
      </c>
      <c r="F70" s="7">
        <f t="shared" si="1"/>
        <v>0</v>
      </c>
      <c r="G70" s="7" t="str">
        <f>IFERROR(MATCH(ROW(障害学生情報入力シート!E46),F:F,0),"")</f>
        <v/>
      </c>
      <c r="H70" s="7">
        <f>IF(AND(障害学生情報入力シート!$G70=$H$24,ISBLANK(障害学生情報入力シート!$H70),OR(障害学生情報入力シート!D70="入学者(新1年生)",障害学生情報入力シート!D70="在籍者")),1,0)</f>
        <v>0</v>
      </c>
      <c r="I70" s="7">
        <f t="shared" si="2"/>
        <v>0</v>
      </c>
      <c r="J70" s="7" t="str">
        <f>IFERROR(MATCH(ROW(障害学生情報入力シート!A46),I:I,0),"")</f>
        <v/>
      </c>
      <c r="K70" s="8">
        <f>IF(障害学生情報入力シート!AU70="",0,IF(AND(障害学生情報入力シート!AT70=1,Y70=1,障害学生情報入力シート!D70&lt;&gt;"",障害学生情報入力シート!D70&lt;&gt;"在籍者"),1,0))</f>
        <v>0</v>
      </c>
      <c r="L70" s="8">
        <f t="shared" si="3"/>
        <v>0</v>
      </c>
      <c r="M70" s="8" t="str">
        <f>IFERROR(MATCH(ROW(障害学生情報入力シート!A46),L:L,0),"")</f>
        <v/>
      </c>
      <c r="N70" s="8">
        <f>IF(障害学生情報入力シート!CA70="",0,IF(AND(障害学生情報入力シート!BZ70=1,Y70=1,障害学生情報入力シート!D70&lt;&gt;"",障害学生情報入力シート!D70&lt;&gt;"入学しなかった"),1,0))</f>
        <v>0</v>
      </c>
      <c r="O70" s="8">
        <f t="shared" si="4"/>
        <v>0</v>
      </c>
      <c r="P70" s="8" t="str">
        <f>IFERROR(MATCH(ROW(障害学生情報入力シート!AR46),O:O,0),"")</f>
        <v/>
      </c>
      <c r="Q70" s="8">
        <f>IF(障害学生情報入力シート!CU70="",0,IF(AND(障害学生情報入力シート!CT70=1,Y70=1,障害学生情報入力シート!D70&lt;&gt;"",障害学生情報入力シート!D70&lt;&gt;"入学しなかった"),1,0))</f>
        <v>0</v>
      </c>
      <c r="R70" s="8">
        <f t="shared" si="5"/>
        <v>0</v>
      </c>
      <c r="S70" s="8" t="str">
        <f>IFERROR(MATCH(ROW(障害学生情報入力シート!BJ46),R:R,0),"")</f>
        <v/>
      </c>
      <c r="T70" s="9">
        <f>IF(OR(SUM(障害学生情報入力シート!AY70:BY70,障害学生情報入力シート!CB70:CS70)&gt;0,COUNTA(障害学生情報入力シート!BZ70:CA70)=2,COUNTA(障害学生情報入力シート!CT70:CU70)=2),1,0)</f>
        <v>0</v>
      </c>
      <c r="U70" s="9">
        <f>SUM(障害学生情報入力シート!N70:Q70)+COUNTA(障害学生情報入力シート!R70)</f>
        <v>0</v>
      </c>
      <c r="V70" s="9">
        <f>SUM(障害学生情報入力シート!S70:V70)+COUNTA(障害学生情報入力シート!W70)</f>
        <v>0</v>
      </c>
      <c r="W70" s="9">
        <f>IF(SUM(障害学生情報入力シート!$X70:$AT70)&gt;0,1,0)</f>
        <v>0</v>
      </c>
      <c r="X70" s="9">
        <f>IF(障害学生情報入力シート!D70="入学者(新1年生)",1,0)</f>
        <v>0</v>
      </c>
      <c r="Y70" s="9">
        <f>IF(ISBLANK(障害学生情報入力シート!$G70),0)+IF(AND(障害学生情報入力シート!$G70="視覚障害",OR(障害学生情報入力シート!$H70="盲",障害学生情報入力シート!$H70="弱視")),1,0)+IF(AND(障害学生情報入力シート!$G70="聴覚・言語障害",OR(障害学生情報入力シート!$H70="聾",障害学生情報入力シート!$H70="難聴",障害学生情報入力シート!$H70="言語障害のみ")),1,0)+IF(AND(障害学生情報入力シート!$G70="肢体不自由",OR(障害学生情報入力シート!$H70="上肢機能障害",障害学生情報入力シート!$H70="下肢機能障害",障害学生情報入力シート!$H70="上下肢機能障害",障害学生情報入力シート!$H70="他の機能障害")),1,0)+IF(AND(障害学生情報入力シート!$G70="病弱・虚弱",OR(障害学生情報入力シート!$H70="内部障害等",障害学生情報入力シート!$H70="他の慢性疾患")),1,0)+IF(AND(障害学生情報入力シート!$G70="重複",ISBLANK(障害学生情報入力シート!$H70)),1,0)+IF(AND(障害学生情報入力シート!$G70="発達障害",OR(障害学生情報入力シート!$H70="SLD",障害学生情報入力シート!$H70="ADHD",障害学生情報入力シート!$H70="ASD",障害学生情報入力シート!$H70="発達障害の重複")),1,0)+IF(AND(障害学生情報入力シート!$G70="精神障害",OR(障害学生情報入力シート!$H70="統合失調症等",障害学生情報入力シート!$H70="気分障害",障害学生情報入力シート!$H70="神経症性障害等",障害学生情報入力シート!$H70="摂食障害・睡眠障害等",障害学生情報入力シート!$H70="他の精神障害")),1,0)+IF(AND(障害学生情報入力シート!$G70="その他の障害",ISBLANK(障害学生情報入力シート!$H70)),1,0)</f>
        <v>0</v>
      </c>
    </row>
    <row r="71" spans="1:25" x14ac:dyDescent="0.4">
      <c r="A71" s="1219">
        <v>47</v>
      </c>
      <c r="B71" s="7">
        <f>IF(AND(障害学生情報入力シート!$G71=$B$23,障害学生情報入力シート!$H71=$B$24,OR(障害学生情報入力シート!D71="入学者(新1年生)",障害学生情報入力シート!D71="在籍者")),1,0)</f>
        <v>0</v>
      </c>
      <c r="C71" s="7">
        <f t="shared" si="0"/>
        <v>0</v>
      </c>
      <c r="D71" s="7" t="str">
        <f>IFERROR(MATCH(ROW(障害学生情報入力シート!A47),C:C,0),"")</f>
        <v/>
      </c>
      <c r="E71" s="7">
        <f>IF(AND(障害学生情報入力シート!$G71=$E$23,障害学生情報入力シート!$H71=$E$24,OR(障害学生情報入力シート!D71="入学者(新1年生)",障害学生情報入力シート!D71="在籍者")),1,0)</f>
        <v>0</v>
      </c>
      <c r="F71" s="7">
        <f t="shared" si="1"/>
        <v>0</v>
      </c>
      <c r="G71" s="7" t="str">
        <f>IFERROR(MATCH(ROW(障害学生情報入力シート!E47),F:F,0),"")</f>
        <v/>
      </c>
      <c r="H71" s="7">
        <f>IF(AND(障害学生情報入力シート!$G71=$H$24,ISBLANK(障害学生情報入力シート!$H71),OR(障害学生情報入力シート!D71="入学者(新1年生)",障害学生情報入力シート!D71="在籍者")),1,0)</f>
        <v>0</v>
      </c>
      <c r="I71" s="7">
        <f t="shared" si="2"/>
        <v>0</v>
      </c>
      <c r="J71" s="7" t="str">
        <f>IFERROR(MATCH(ROW(障害学生情報入力シート!A47),I:I,0),"")</f>
        <v/>
      </c>
      <c r="K71" s="8">
        <f>IF(障害学生情報入力シート!AU71="",0,IF(AND(障害学生情報入力シート!AT71=1,Y71=1,障害学生情報入力シート!D71&lt;&gt;"",障害学生情報入力シート!D71&lt;&gt;"在籍者"),1,0))</f>
        <v>0</v>
      </c>
      <c r="L71" s="8">
        <f t="shared" si="3"/>
        <v>0</v>
      </c>
      <c r="M71" s="8" t="str">
        <f>IFERROR(MATCH(ROW(障害学生情報入力シート!A47),L:L,0),"")</f>
        <v/>
      </c>
      <c r="N71" s="8">
        <f>IF(障害学生情報入力シート!CA71="",0,IF(AND(障害学生情報入力シート!BZ71=1,Y71=1,障害学生情報入力シート!D71&lt;&gt;"",障害学生情報入力シート!D71&lt;&gt;"入学しなかった"),1,0))</f>
        <v>0</v>
      </c>
      <c r="O71" s="8">
        <f t="shared" si="4"/>
        <v>0</v>
      </c>
      <c r="P71" s="8" t="str">
        <f>IFERROR(MATCH(ROW(障害学生情報入力シート!AR47),O:O,0),"")</f>
        <v/>
      </c>
      <c r="Q71" s="8">
        <f>IF(障害学生情報入力シート!CU71="",0,IF(AND(障害学生情報入力シート!CT71=1,Y71=1,障害学生情報入力シート!D71&lt;&gt;"",障害学生情報入力シート!D71&lt;&gt;"入学しなかった"),1,0))</f>
        <v>0</v>
      </c>
      <c r="R71" s="8">
        <f t="shared" si="5"/>
        <v>0</v>
      </c>
      <c r="S71" s="8" t="str">
        <f>IFERROR(MATCH(ROW(障害学生情報入力シート!BJ47),R:R,0),"")</f>
        <v/>
      </c>
      <c r="T71" s="9">
        <f>IF(OR(SUM(障害学生情報入力シート!AY71:BY71,障害学生情報入力シート!CB71:CS71)&gt;0,COUNTA(障害学生情報入力シート!BZ71:CA71)=2,COUNTA(障害学生情報入力シート!CT71:CU71)=2),1,0)</f>
        <v>0</v>
      </c>
      <c r="U71" s="9">
        <f>SUM(障害学生情報入力シート!N71:Q71)+COUNTA(障害学生情報入力シート!R71)</f>
        <v>0</v>
      </c>
      <c r="V71" s="9">
        <f>SUM(障害学生情報入力シート!S71:V71)+COUNTA(障害学生情報入力シート!W71)</f>
        <v>0</v>
      </c>
      <c r="W71" s="9">
        <f>IF(SUM(障害学生情報入力シート!$X71:$AT71)&gt;0,1,0)</f>
        <v>0</v>
      </c>
      <c r="X71" s="9">
        <f>IF(障害学生情報入力シート!D71="入学者(新1年生)",1,0)</f>
        <v>0</v>
      </c>
      <c r="Y71" s="9">
        <f>IF(ISBLANK(障害学生情報入力シート!$G71),0)+IF(AND(障害学生情報入力シート!$G71="視覚障害",OR(障害学生情報入力シート!$H71="盲",障害学生情報入力シート!$H71="弱視")),1,0)+IF(AND(障害学生情報入力シート!$G71="聴覚・言語障害",OR(障害学生情報入力シート!$H71="聾",障害学生情報入力シート!$H71="難聴",障害学生情報入力シート!$H71="言語障害のみ")),1,0)+IF(AND(障害学生情報入力シート!$G71="肢体不自由",OR(障害学生情報入力シート!$H71="上肢機能障害",障害学生情報入力シート!$H71="下肢機能障害",障害学生情報入力シート!$H71="上下肢機能障害",障害学生情報入力シート!$H71="他の機能障害")),1,0)+IF(AND(障害学生情報入力シート!$G71="病弱・虚弱",OR(障害学生情報入力シート!$H71="内部障害等",障害学生情報入力シート!$H71="他の慢性疾患")),1,0)+IF(AND(障害学生情報入力シート!$G71="重複",ISBLANK(障害学生情報入力シート!$H71)),1,0)+IF(AND(障害学生情報入力シート!$G71="発達障害",OR(障害学生情報入力シート!$H71="SLD",障害学生情報入力シート!$H71="ADHD",障害学生情報入力シート!$H71="ASD",障害学生情報入力シート!$H71="発達障害の重複")),1,0)+IF(AND(障害学生情報入力シート!$G71="精神障害",OR(障害学生情報入力シート!$H71="統合失調症等",障害学生情報入力シート!$H71="気分障害",障害学生情報入力シート!$H71="神経症性障害等",障害学生情報入力シート!$H71="摂食障害・睡眠障害等",障害学生情報入力シート!$H71="他の精神障害")),1,0)+IF(AND(障害学生情報入力シート!$G71="その他の障害",ISBLANK(障害学生情報入力シート!$H71)),1,0)</f>
        <v>0</v>
      </c>
    </row>
    <row r="72" spans="1:25" x14ac:dyDescent="0.4">
      <c r="A72" s="1219">
        <v>48</v>
      </c>
      <c r="B72" s="7">
        <f>IF(AND(障害学生情報入力シート!$G72=$B$23,障害学生情報入力シート!$H72=$B$24,OR(障害学生情報入力シート!D72="入学者(新1年生)",障害学生情報入力シート!D72="在籍者")),1,0)</f>
        <v>0</v>
      </c>
      <c r="C72" s="7">
        <f t="shared" si="0"/>
        <v>0</v>
      </c>
      <c r="D72" s="7" t="str">
        <f>IFERROR(MATCH(ROW(障害学生情報入力シート!A48),C:C,0),"")</f>
        <v/>
      </c>
      <c r="E72" s="7">
        <f>IF(AND(障害学生情報入力シート!$G72=$E$23,障害学生情報入力シート!$H72=$E$24,OR(障害学生情報入力シート!D72="入学者(新1年生)",障害学生情報入力シート!D72="在籍者")),1,0)</f>
        <v>0</v>
      </c>
      <c r="F72" s="7">
        <f t="shared" si="1"/>
        <v>0</v>
      </c>
      <c r="G72" s="7" t="str">
        <f>IFERROR(MATCH(ROW(障害学生情報入力シート!E48),F:F,0),"")</f>
        <v/>
      </c>
      <c r="H72" s="7">
        <f>IF(AND(障害学生情報入力シート!$G72=$H$24,ISBLANK(障害学生情報入力シート!$H72),OR(障害学生情報入力シート!D72="入学者(新1年生)",障害学生情報入力シート!D72="在籍者")),1,0)</f>
        <v>0</v>
      </c>
      <c r="I72" s="7">
        <f t="shared" si="2"/>
        <v>0</v>
      </c>
      <c r="J72" s="7" t="str">
        <f>IFERROR(MATCH(ROW(障害学生情報入力シート!A48),I:I,0),"")</f>
        <v/>
      </c>
      <c r="K72" s="8">
        <f>IF(障害学生情報入力シート!AU72="",0,IF(AND(障害学生情報入力シート!AT72=1,Y72=1,障害学生情報入力シート!D72&lt;&gt;"",障害学生情報入力シート!D72&lt;&gt;"在籍者"),1,0))</f>
        <v>0</v>
      </c>
      <c r="L72" s="8">
        <f t="shared" si="3"/>
        <v>0</v>
      </c>
      <c r="M72" s="8" t="str">
        <f>IFERROR(MATCH(ROW(障害学生情報入力シート!A48),L:L,0),"")</f>
        <v/>
      </c>
      <c r="N72" s="8">
        <f>IF(障害学生情報入力シート!CA72="",0,IF(AND(障害学生情報入力シート!BZ72=1,Y72=1,障害学生情報入力シート!D72&lt;&gt;"",障害学生情報入力シート!D72&lt;&gt;"入学しなかった"),1,0))</f>
        <v>0</v>
      </c>
      <c r="O72" s="8">
        <f t="shared" si="4"/>
        <v>0</v>
      </c>
      <c r="P72" s="8" t="str">
        <f>IFERROR(MATCH(ROW(障害学生情報入力シート!AR48),O:O,0),"")</f>
        <v/>
      </c>
      <c r="Q72" s="8">
        <f>IF(障害学生情報入力シート!CU72="",0,IF(AND(障害学生情報入力シート!CT72=1,Y72=1,障害学生情報入力シート!D72&lt;&gt;"",障害学生情報入力シート!D72&lt;&gt;"入学しなかった"),1,0))</f>
        <v>0</v>
      </c>
      <c r="R72" s="8">
        <f t="shared" si="5"/>
        <v>0</v>
      </c>
      <c r="S72" s="8" t="str">
        <f>IFERROR(MATCH(ROW(障害学生情報入力シート!BJ48),R:R,0),"")</f>
        <v/>
      </c>
      <c r="T72" s="9">
        <f>IF(OR(SUM(障害学生情報入力シート!AY72:BY72,障害学生情報入力シート!CB72:CS72)&gt;0,COUNTA(障害学生情報入力シート!BZ72:CA72)=2,COUNTA(障害学生情報入力シート!CT72:CU72)=2),1,0)</f>
        <v>0</v>
      </c>
      <c r="U72" s="9">
        <f>SUM(障害学生情報入力シート!N72:Q72)+COUNTA(障害学生情報入力シート!R72)</f>
        <v>0</v>
      </c>
      <c r="V72" s="9">
        <f>SUM(障害学生情報入力シート!S72:V72)+COUNTA(障害学生情報入力シート!W72)</f>
        <v>0</v>
      </c>
      <c r="W72" s="9">
        <f>IF(SUM(障害学生情報入力シート!$X72:$AT72)&gt;0,1,0)</f>
        <v>0</v>
      </c>
      <c r="X72" s="9">
        <f>IF(障害学生情報入力シート!D72="入学者(新1年生)",1,0)</f>
        <v>0</v>
      </c>
      <c r="Y72" s="9">
        <f>IF(ISBLANK(障害学生情報入力シート!$G72),0)+IF(AND(障害学生情報入力シート!$G72="視覚障害",OR(障害学生情報入力シート!$H72="盲",障害学生情報入力シート!$H72="弱視")),1,0)+IF(AND(障害学生情報入力シート!$G72="聴覚・言語障害",OR(障害学生情報入力シート!$H72="聾",障害学生情報入力シート!$H72="難聴",障害学生情報入力シート!$H72="言語障害のみ")),1,0)+IF(AND(障害学生情報入力シート!$G72="肢体不自由",OR(障害学生情報入力シート!$H72="上肢機能障害",障害学生情報入力シート!$H72="下肢機能障害",障害学生情報入力シート!$H72="上下肢機能障害",障害学生情報入力シート!$H72="他の機能障害")),1,0)+IF(AND(障害学生情報入力シート!$G72="病弱・虚弱",OR(障害学生情報入力シート!$H72="内部障害等",障害学生情報入力シート!$H72="他の慢性疾患")),1,0)+IF(AND(障害学生情報入力シート!$G72="重複",ISBLANK(障害学生情報入力シート!$H72)),1,0)+IF(AND(障害学生情報入力シート!$G72="発達障害",OR(障害学生情報入力シート!$H72="SLD",障害学生情報入力シート!$H72="ADHD",障害学生情報入力シート!$H72="ASD",障害学生情報入力シート!$H72="発達障害の重複")),1,0)+IF(AND(障害学生情報入力シート!$G72="精神障害",OR(障害学生情報入力シート!$H72="統合失調症等",障害学生情報入力シート!$H72="気分障害",障害学生情報入力シート!$H72="神経症性障害等",障害学生情報入力シート!$H72="摂食障害・睡眠障害等",障害学生情報入力シート!$H72="他の精神障害")),1,0)+IF(AND(障害学生情報入力シート!$G72="その他の障害",ISBLANK(障害学生情報入力シート!$H72)),1,0)</f>
        <v>0</v>
      </c>
    </row>
    <row r="73" spans="1:25" x14ac:dyDescent="0.4">
      <c r="A73" s="1219">
        <v>49</v>
      </c>
      <c r="B73" s="7">
        <f>IF(AND(障害学生情報入力シート!$G73=$B$23,障害学生情報入力シート!$H73=$B$24,OR(障害学生情報入力シート!D73="入学者(新1年生)",障害学生情報入力シート!D73="在籍者")),1,0)</f>
        <v>0</v>
      </c>
      <c r="C73" s="7">
        <f t="shared" si="0"/>
        <v>0</v>
      </c>
      <c r="D73" s="7" t="str">
        <f>IFERROR(MATCH(ROW(障害学生情報入力シート!A49),C:C,0),"")</f>
        <v/>
      </c>
      <c r="E73" s="7">
        <f>IF(AND(障害学生情報入力シート!$G73=$E$23,障害学生情報入力シート!$H73=$E$24,OR(障害学生情報入力シート!D73="入学者(新1年生)",障害学生情報入力シート!D73="在籍者")),1,0)</f>
        <v>0</v>
      </c>
      <c r="F73" s="7">
        <f t="shared" si="1"/>
        <v>0</v>
      </c>
      <c r="G73" s="7" t="str">
        <f>IFERROR(MATCH(ROW(障害学生情報入力シート!E49),F:F,0),"")</f>
        <v/>
      </c>
      <c r="H73" s="7">
        <f>IF(AND(障害学生情報入力シート!$G73=$H$24,ISBLANK(障害学生情報入力シート!$H73),OR(障害学生情報入力シート!D73="入学者(新1年生)",障害学生情報入力シート!D73="在籍者")),1,0)</f>
        <v>0</v>
      </c>
      <c r="I73" s="7">
        <f t="shared" si="2"/>
        <v>0</v>
      </c>
      <c r="J73" s="7" t="str">
        <f>IFERROR(MATCH(ROW(障害学生情報入力シート!A49),I:I,0),"")</f>
        <v/>
      </c>
      <c r="K73" s="8">
        <f>IF(障害学生情報入力シート!AU73="",0,IF(AND(障害学生情報入力シート!AT73=1,Y73=1,障害学生情報入力シート!D73&lt;&gt;"",障害学生情報入力シート!D73&lt;&gt;"在籍者"),1,0))</f>
        <v>0</v>
      </c>
      <c r="L73" s="8">
        <f t="shared" si="3"/>
        <v>0</v>
      </c>
      <c r="M73" s="8" t="str">
        <f>IFERROR(MATCH(ROW(障害学生情報入力シート!A49),L:L,0),"")</f>
        <v/>
      </c>
      <c r="N73" s="8">
        <f>IF(障害学生情報入力シート!CA73="",0,IF(AND(障害学生情報入力シート!BZ73=1,Y73=1,障害学生情報入力シート!D73&lt;&gt;"",障害学生情報入力シート!D73&lt;&gt;"入学しなかった"),1,0))</f>
        <v>0</v>
      </c>
      <c r="O73" s="8">
        <f t="shared" si="4"/>
        <v>0</v>
      </c>
      <c r="P73" s="8" t="str">
        <f>IFERROR(MATCH(ROW(障害学生情報入力シート!AR49),O:O,0),"")</f>
        <v/>
      </c>
      <c r="Q73" s="8">
        <f>IF(障害学生情報入力シート!CU73="",0,IF(AND(障害学生情報入力シート!CT73=1,Y73=1,障害学生情報入力シート!D73&lt;&gt;"",障害学生情報入力シート!D73&lt;&gt;"入学しなかった"),1,0))</f>
        <v>0</v>
      </c>
      <c r="R73" s="8">
        <f t="shared" si="5"/>
        <v>0</v>
      </c>
      <c r="S73" s="8" t="str">
        <f>IFERROR(MATCH(ROW(障害学生情報入力シート!BJ49),R:R,0),"")</f>
        <v/>
      </c>
      <c r="T73" s="9">
        <f>IF(OR(SUM(障害学生情報入力シート!AY73:BY73,障害学生情報入力シート!CB73:CS73)&gt;0,COUNTA(障害学生情報入力シート!BZ73:CA73)=2,COUNTA(障害学生情報入力シート!CT73:CU73)=2),1,0)</f>
        <v>0</v>
      </c>
      <c r="U73" s="9">
        <f>SUM(障害学生情報入力シート!N73:Q73)+COUNTA(障害学生情報入力シート!R73)</f>
        <v>0</v>
      </c>
      <c r="V73" s="9">
        <f>SUM(障害学生情報入力シート!S73:V73)+COUNTA(障害学生情報入力シート!W73)</f>
        <v>0</v>
      </c>
      <c r="W73" s="9">
        <f>IF(SUM(障害学生情報入力シート!$X73:$AT73)&gt;0,1,0)</f>
        <v>0</v>
      </c>
      <c r="X73" s="9">
        <f>IF(障害学生情報入力シート!D73="入学者(新1年生)",1,0)</f>
        <v>0</v>
      </c>
      <c r="Y73" s="9">
        <f>IF(ISBLANK(障害学生情報入力シート!$G73),0)+IF(AND(障害学生情報入力シート!$G73="視覚障害",OR(障害学生情報入力シート!$H73="盲",障害学生情報入力シート!$H73="弱視")),1,0)+IF(AND(障害学生情報入力シート!$G73="聴覚・言語障害",OR(障害学生情報入力シート!$H73="聾",障害学生情報入力シート!$H73="難聴",障害学生情報入力シート!$H73="言語障害のみ")),1,0)+IF(AND(障害学生情報入力シート!$G73="肢体不自由",OR(障害学生情報入力シート!$H73="上肢機能障害",障害学生情報入力シート!$H73="下肢機能障害",障害学生情報入力シート!$H73="上下肢機能障害",障害学生情報入力シート!$H73="他の機能障害")),1,0)+IF(AND(障害学生情報入力シート!$G73="病弱・虚弱",OR(障害学生情報入力シート!$H73="内部障害等",障害学生情報入力シート!$H73="他の慢性疾患")),1,0)+IF(AND(障害学生情報入力シート!$G73="重複",ISBLANK(障害学生情報入力シート!$H73)),1,0)+IF(AND(障害学生情報入力シート!$G73="発達障害",OR(障害学生情報入力シート!$H73="SLD",障害学生情報入力シート!$H73="ADHD",障害学生情報入力シート!$H73="ASD",障害学生情報入力シート!$H73="発達障害の重複")),1,0)+IF(AND(障害学生情報入力シート!$G73="精神障害",OR(障害学生情報入力シート!$H73="統合失調症等",障害学生情報入力シート!$H73="気分障害",障害学生情報入力シート!$H73="神経症性障害等",障害学生情報入力シート!$H73="摂食障害・睡眠障害等",障害学生情報入力シート!$H73="他の精神障害")),1,0)+IF(AND(障害学生情報入力シート!$G73="その他の障害",ISBLANK(障害学生情報入力シート!$H73)),1,0)</f>
        <v>0</v>
      </c>
    </row>
    <row r="74" spans="1:25" x14ac:dyDescent="0.4">
      <c r="A74" s="1219">
        <v>50</v>
      </c>
      <c r="B74" s="7">
        <f>IF(AND(障害学生情報入力シート!$G74=$B$23,障害学生情報入力シート!$H74=$B$24,OR(障害学生情報入力シート!D74="入学者(新1年生)",障害学生情報入力シート!D74="在籍者")),1,0)</f>
        <v>0</v>
      </c>
      <c r="C74" s="7">
        <f t="shared" si="0"/>
        <v>0</v>
      </c>
      <c r="D74" s="7" t="str">
        <f>IFERROR(MATCH(ROW(障害学生情報入力シート!A50),C:C,0),"")</f>
        <v/>
      </c>
      <c r="E74" s="7">
        <f>IF(AND(障害学生情報入力シート!$G74=$E$23,障害学生情報入力シート!$H74=$E$24,OR(障害学生情報入力シート!D74="入学者(新1年生)",障害学生情報入力シート!D74="在籍者")),1,0)</f>
        <v>0</v>
      </c>
      <c r="F74" s="7">
        <f t="shared" si="1"/>
        <v>0</v>
      </c>
      <c r="G74" s="7" t="str">
        <f>IFERROR(MATCH(ROW(障害学生情報入力シート!E50),F:F,0),"")</f>
        <v/>
      </c>
      <c r="H74" s="7">
        <f>IF(AND(障害学生情報入力シート!$G74=$H$24,ISBLANK(障害学生情報入力シート!$H74),OR(障害学生情報入力シート!D74="入学者(新1年生)",障害学生情報入力シート!D74="在籍者")),1,0)</f>
        <v>0</v>
      </c>
      <c r="I74" s="7">
        <f t="shared" si="2"/>
        <v>0</v>
      </c>
      <c r="J74" s="7" t="str">
        <f>IFERROR(MATCH(ROW(障害学生情報入力シート!A50),I:I,0),"")</f>
        <v/>
      </c>
      <c r="K74" s="8">
        <f>IF(障害学生情報入力シート!AU74="",0,IF(AND(障害学生情報入力シート!AT74=1,Y74=1,障害学生情報入力シート!D74&lt;&gt;"",障害学生情報入力シート!D74&lt;&gt;"在籍者"),1,0))</f>
        <v>0</v>
      </c>
      <c r="L74" s="8">
        <f t="shared" si="3"/>
        <v>0</v>
      </c>
      <c r="M74" s="8" t="str">
        <f>IFERROR(MATCH(ROW(障害学生情報入力シート!A50),L:L,0),"")</f>
        <v/>
      </c>
      <c r="N74" s="8">
        <f>IF(障害学生情報入力シート!CA74="",0,IF(AND(障害学生情報入力シート!BZ74=1,Y74=1,障害学生情報入力シート!D74&lt;&gt;"",障害学生情報入力シート!D74&lt;&gt;"入学しなかった"),1,0))</f>
        <v>0</v>
      </c>
      <c r="O74" s="8">
        <f t="shared" si="4"/>
        <v>0</v>
      </c>
      <c r="P74" s="8" t="str">
        <f>IFERROR(MATCH(ROW(障害学生情報入力シート!AR50),O:O,0),"")</f>
        <v/>
      </c>
      <c r="Q74" s="8">
        <f>IF(障害学生情報入力シート!CU74="",0,IF(AND(障害学生情報入力シート!CT74=1,Y74=1,障害学生情報入力シート!D74&lt;&gt;"",障害学生情報入力シート!D74&lt;&gt;"入学しなかった"),1,0))</f>
        <v>0</v>
      </c>
      <c r="R74" s="8">
        <f t="shared" si="5"/>
        <v>0</v>
      </c>
      <c r="S74" s="8" t="str">
        <f>IFERROR(MATCH(ROW(障害学生情報入力シート!BJ50),R:R,0),"")</f>
        <v/>
      </c>
      <c r="T74" s="9">
        <f>IF(OR(SUM(障害学生情報入力シート!AY74:BY74,障害学生情報入力シート!CB74:CS74)&gt;0,COUNTA(障害学生情報入力シート!BZ74:CA74)=2,COUNTA(障害学生情報入力シート!CT74:CU74)=2),1,0)</f>
        <v>0</v>
      </c>
      <c r="U74" s="9">
        <f>SUM(障害学生情報入力シート!N74:Q74)+COUNTA(障害学生情報入力シート!R74)</f>
        <v>0</v>
      </c>
      <c r="V74" s="9">
        <f>SUM(障害学生情報入力シート!S74:V74)+COUNTA(障害学生情報入力シート!W74)</f>
        <v>0</v>
      </c>
      <c r="W74" s="9">
        <f>IF(SUM(障害学生情報入力シート!$X74:$AT74)&gt;0,1,0)</f>
        <v>0</v>
      </c>
      <c r="X74" s="9">
        <f>IF(障害学生情報入力シート!D74="入学者(新1年生)",1,0)</f>
        <v>0</v>
      </c>
      <c r="Y74" s="9">
        <f>IF(ISBLANK(障害学生情報入力シート!$G74),0)+IF(AND(障害学生情報入力シート!$G74="視覚障害",OR(障害学生情報入力シート!$H74="盲",障害学生情報入力シート!$H74="弱視")),1,0)+IF(AND(障害学生情報入力シート!$G74="聴覚・言語障害",OR(障害学生情報入力シート!$H74="聾",障害学生情報入力シート!$H74="難聴",障害学生情報入力シート!$H74="言語障害のみ")),1,0)+IF(AND(障害学生情報入力シート!$G74="肢体不自由",OR(障害学生情報入力シート!$H74="上肢機能障害",障害学生情報入力シート!$H74="下肢機能障害",障害学生情報入力シート!$H74="上下肢機能障害",障害学生情報入力シート!$H74="他の機能障害")),1,0)+IF(AND(障害学生情報入力シート!$G74="病弱・虚弱",OR(障害学生情報入力シート!$H74="内部障害等",障害学生情報入力シート!$H74="他の慢性疾患")),1,0)+IF(AND(障害学生情報入力シート!$G74="重複",ISBLANK(障害学生情報入力シート!$H74)),1,0)+IF(AND(障害学生情報入力シート!$G74="発達障害",OR(障害学生情報入力シート!$H74="SLD",障害学生情報入力シート!$H74="ADHD",障害学生情報入力シート!$H74="ASD",障害学生情報入力シート!$H74="発達障害の重複")),1,0)+IF(AND(障害学生情報入力シート!$G74="精神障害",OR(障害学生情報入力シート!$H74="統合失調症等",障害学生情報入力シート!$H74="気分障害",障害学生情報入力シート!$H74="神経症性障害等",障害学生情報入力シート!$H74="摂食障害・睡眠障害等",障害学生情報入力シート!$H74="他の精神障害")),1,0)+IF(AND(障害学生情報入力シート!$G74="その他の障害",ISBLANK(障害学生情報入力シート!$H74)),1,0)</f>
        <v>0</v>
      </c>
    </row>
    <row r="75" spans="1:25" x14ac:dyDescent="0.4">
      <c r="A75" s="1219">
        <v>51</v>
      </c>
      <c r="B75" s="7">
        <f>IF(AND(障害学生情報入力シート!$G75=$B$23,障害学生情報入力シート!$H75=$B$24,OR(障害学生情報入力シート!D75="入学者(新1年生)",障害学生情報入力シート!D75="在籍者")),1,0)</f>
        <v>0</v>
      </c>
      <c r="C75" s="7">
        <f t="shared" si="0"/>
        <v>0</v>
      </c>
      <c r="D75" s="7" t="str">
        <f>IFERROR(MATCH(ROW(障害学生情報入力シート!A51),C:C,0),"")</f>
        <v/>
      </c>
      <c r="E75" s="7">
        <f>IF(AND(障害学生情報入力シート!$G75=$E$23,障害学生情報入力シート!$H75=$E$24,OR(障害学生情報入力シート!D75="入学者(新1年生)",障害学生情報入力シート!D75="在籍者")),1,0)</f>
        <v>0</v>
      </c>
      <c r="F75" s="7">
        <f t="shared" si="1"/>
        <v>0</v>
      </c>
      <c r="G75" s="7" t="str">
        <f>IFERROR(MATCH(ROW(障害学生情報入力シート!E51),F:F,0),"")</f>
        <v/>
      </c>
      <c r="H75" s="7">
        <f>IF(AND(障害学生情報入力シート!$G75=$H$24,ISBLANK(障害学生情報入力シート!$H75),OR(障害学生情報入力シート!D75="入学者(新1年生)",障害学生情報入力シート!D75="在籍者")),1,0)</f>
        <v>0</v>
      </c>
      <c r="I75" s="7">
        <f t="shared" si="2"/>
        <v>0</v>
      </c>
      <c r="J75" s="7" t="str">
        <f>IFERROR(MATCH(ROW(障害学生情報入力シート!A51),I:I,0),"")</f>
        <v/>
      </c>
      <c r="K75" s="8">
        <f>IF(障害学生情報入力シート!AU75="",0,IF(AND(障害学生情報入力シート!AT75=1,Y75=1,障害学生情報入力シート!D75&lt;&gt;"",障害学生情報入力シート!D75&lt;&gt;"在籍者"),1,0))</f>
        <v>0</v>
      </c>
      <c r="L75" s="8">
        <f t="shared" si="3"/>
        <v>0</v>
      </c>
      <c r="M75" s="8" t="str">
        <f>IFERROR(MATCH(ROW(障害学生情報入力シート!A51),L:L,0),"")</f>
        <v/>
      </c>
      <c r="N75" s="8">
        <f>IF(障害学生情報入力シート!CA75="",0,IF(AND(障害学生情報入力シート!BZ75=1,Y75=1,障害学生情報入力シート!D75&lt;&gt;"",障害学生情報入力シート!D75&lt;&gt;"入学しなかった"),1,0))</f>
        <v>0</v>
      </c>
      <c r="O75" s="8">
        <f t="shared" si="4"/>
        <v>0</v>
      </c>
      <c r="P75" s="8" t="str">
        <f>IFERROR(MATCH(ROW(障害学生情報入力シート!AR51),O:O,0),"")</f>
        <v/>
      </c>
      <c r="Q75" s="8">
        <f>IF(障害学生情報入力シート!CU75="",0,IF(AND(障害学生情報入力シート!CT75=1,Y75=1,障害学生情報入力シート!D75&lt;&gt;"",障害学生情報入力シート!D75&lt;&gt;"入学しなかった"),1,0))</f>
        <v>0</v>
      </c>
      <c r="R75" s="8">
        <f t="shared" si="5"/>
        <v>0</v>
      </c>
      <c r="S75" s="8" t="str">
        <f>IFERROR(MATCH(ROW(障害学生情報入力シート!BJ51),R:R,0),"")</f>
        <v/>
      </c>
      <c r="T75" s="9">
        <f>IF(OR(SUM(障害学生情報入力シート!AY75:BY75,障害学生情報入力シート!CB75:CS75)&gt;0,COUNTA(障害学生情報入力シート!BZ75:CA75)=2,COUNTA(障害学生情報入力シート!CT75:CU75)=2),1,0)</f>
        <v>0</v>
      </c>
      <c r="U75" s="9">
        <f>SUM(障害学生情報入力シート!N75:Q75)+COUNTA(障害学生情報入力シート!R75)</f>
        <v>0</v>
      </c>
      <c r="V75" s="9">
        <f>SUM(障害学生情報入力シート!S75:V75)+COUNTA(障害学生情報入力シート!W75)</f>
        <v>0</v>
      </c>
      <c r="W75" s="9">
        <f>IF(SUM(障害学生情報入力シート!$X75:$AT75)&gt;0,1,0)</f>
        <v>0</v>
      </c>
      <c r="X75" s="9">
        <f>IF(障害学生情報入力シート!D75="入学者(新1年生)",1,0)</f>
        <v>0</v>
      </c>
      <c r="Y75" s="9">
        <f>IF(ISBLANK(障害学生情報入力シート!$G75),0)+IF(AND(障害学生情報入力シート!$G75="視覚障害",OR(障害学生情報入力シート!$H75="盲",障害学生情報入力シート!$H75="弱視")),1,0)+IF(AND(障害学生情報入力シート!$G75="聴覚・言語障害",OR(障害学生情報入力シート!$H75="聾",障害学生情報入力シート!$H75="難聴",障害学生情報入力シート!$H75="言語障害のみ")),1,0)+IF(AND(障害学生情報入力シート!$G75="肢体不自由",OR(障害学生情報入力シート!$H75="上肢機能障害",障害学生情報入力シート!$H75="下肢機能障害",障害学生情報入力シート!$H75="上下肢機能障害",障害学生情報入力シート!$H75="他の機能障害")),1,0)+IF(AND(障害学生情報入力シート!$G75="病弱・虚弱",OR(障害学生情報入力シート!$H75="内部障害等",障害学生情報入力シート!$H75="他の慢性疾患")),1,0)+IF(AND(障害学生情報入力シート!$G75="重複",ISBLANK(障害学生情報入力シート!$H75)),1,0)+IF(AND(障害学生情報入力シート!$G75="発達障害",OR(障害学生情報入力シート!$H75="SLD",障害学生情報入力シート!$H75="ADHD",障害学生情報入力シート!$H75="ASD",障害学生情報入力シート!$H75="発達障害の重複")),1,0)+IF(AND(障害学生情報入力シート!$G75="精神障害",OR(障害学生情報入力シート!$H75="統合失調症等",障害学生情報入力シート!$H75="気分障害",障害学生情報入力シート!$H75="神経症性障害等",障害学生情報入力シート!$H75="摂食障害・睡眠障害等",障害学生情報入力シート!$H75="他の精神障害")),1,0)+IF(AND(障害学生情報入力シート!$G75="その他の障害",ISBLANK(障害学生情報入力シート!$H75)),1,0)</f>
        <v>0</v>
      </c>
    </row>
    <row r="76" spans="1:25" x14ac:dyDescent="0.4">
      <c r="A76" s="1219">
        <v>52</v>
      </c>
      <c r="B76" s="7">
        <f>IF(AND(障害学生情報入力シート!$G76=$B$23,障害学生情報入力シート!$H76=$B$24,OR(障害学生情報入力シート!D76="入学者(新1年生)",障害学生情報入力シート!D76="在籍者")),1,0)</f>
        <v>0</v>
      </c>
      <c r="C76" s="7">
        <f t="shared" si="0"/>
        <v>0</v>
      </c>
      <c r="D76" s="7" t="str">
        <f>IFERROR(MATCH(ROW(障害学生情報入力シート!A52),C:C,0),"")</f>
        <v/>
      </c>
      <c r="E76" s="7">
        <f>IF(AND(障害学生情報入力シート!$G76=$E$23,障害学生情報入力シート!$H76=$E$24,OR(障害学生情報入力シート!D76="入学者(新1年生)",障害学生情報入力シート!D76="在籍者")),1,0)</f>
        <v>0</v>
      </c>
      <c r="F76" s="7">
        <f t="shared" si="1"/>
        <v>0</v>
      </c>
      <c r="G76" s="7" t="str">
        <f>IFERROR(MATCH(ROW(障害学生情報入力シート!E52),F:F,0),"")</f>
        <v/>
      </c>
      <c r="H76" s="7">
        <f>IF(AND(障害学生情報入力シート!$G76=$H$24,ISBLANK(障害学生情報入力シート!$H76),OR(障害学生情報入力シート!D76="入学者(新1年生)",障害学生情報入力シート!D76="在籍者")),1,0)</f>
        <v>0</v>
      </c>
      <c r="I76" s="7">
        <f t="shared" si="2"/>
        <v>0</v>
      </c>
      <c r="J76" s="7" t="str">
        <f>IFERROR(MATCH(ROW(障害学生情報入力シート!A52),I:I,0),"")</f>
        <v/>
      </c>
      <c r="K76" s="8">
        <f>IF(障害学生情報入力シート!AU76="",0,IF(AND(障害学生情報入力シート!AT76=1,Y76=1,障害学生情報入力シート!D76&lt;&gt;"",障害学生情報入力シート!D76&lt;&gt;"在籍者"),1,0))</f>
        <v>0</v>
      </c>
      <c r="L76" s="8">
        <f t="shared" si="3"/>
        <v>0</v>
      </c>
      <c r="M76" s="8" t="str">
        <f>IFERROR(MATCH(ROW(障害学生情報入力シート!A52),L:L,0),"")</f>
        <v/>
      </c>
      <c r="N76" s="8">
        <f>IF(障害学生情報入力シート!CA76="",0,IF(AND(障害学生情報入力シート!BZ76=1,Y76=1,障害学生情報入力シート!D76&lt;&gt;"",障害学生情報入力シート!D76&lt;&gt;"入学しなかった"),1,0))</f>
        <v>0</v>
      </c>
      <c r="O76" s="8">
        <f t="shared" si="4"/>
        <v>0</v>
      </c>
      <c r="P76" s="8" t="str">
        <f>IFERROR(MATCH(ROW(障害学生情報入力シート!AR52),O:O,0),"")</f>
        <v/>
      </c>
      <c r="Q76" s="8">
        <f>IF(障害学生情報入力シート!CU76="",0,IF(AND(障害学生情報入力シート!CT76=1,Y76=1,障害学生情報入力シート!D76&lt;&gt;"",障害学生情報入力シート!D76&lt;&gt;"入学しなかった"),1,0))</f>
        <v>0</v>
      </c>
      <c r="R76" s="8">
        <f t="shared" si="5"/>
        <v>0</v>
      </c>
      <c r="S76" s="8" t="str">
        <f>IFERROR(MATCH(ROW(障害学生情報入力シート!BJ52),R:R,0),"")</f>
        <v/>
      </c>
      <c r="T76" s="9">
        <f>IF(OR(SUM(障害学生情報入力シート!AY76:BY76,障害学生情報入力シート!CB76:CS76)&gt;0,COUNTA(障害学生情報入力シート!BZ76:CA76)=2,COUNTA(障害学生情報入力シート!CT76:CU76)=2),1,0)</f>
        <v>0</v>
      </c>
      <c r="U76" s="9">
        <f>SUM(障害学生情報入力シート!N76:Q76)+COUNTA(障害学生情報入力シート!R76)</f>
        <v>0</v>
      </c>
      <c r="V76" s="9">
        <f>SUM(障害学生情報入力シート!S76:V76)+COUNTA(障害学生情報入力シート!W76)</f>
        <v>0</v>
      </c>
      <c r="W76" s="9">
        <f>IF(SUM(障害学生情報入力シート!$X76:$AT76)&gt;0,1,0)</f>
        <v>0</v>
      </c>
      <c r="X76" s="9">
        <f>IF(障害学生情報入力シート!D76="入学者(新1年生)",1,0)</f>
        <v>0</v>
      </c>
      <c r="Y76" s="9">
        <f>IF(ISBLANK(障害学生情報入力シート!$G76),0)+IF(AND(障害学生情報入力シート!$G76="視覚障害",OR(障害学生情報入力シート!$H76="盲",障害学生情報入力シート!$H76="弱視")),1,0)+IF(AND(障害学生情報入力シート!$G76="聴覚・言語障害",OR(障害学生情報入力シート!$H76="聾",障害学生情報入力シート!$H76="難聴",障害学生情報入力シート!$H76="言語障害のみ")),1,0)+IF(AND(障害学生情報入力シート!$G76="肢体不自由",OR(障害学生情報入力シート!$H76="上肢機能障害",障害学生情報入力シート!$H76="下肢機能障害",障害学生情報入力シート!$H76="上下肢機能障害",障害学生情報入力シート!$H76="他の機能障害")),1,0)+IF(AND(障害学生情報入力シート!$G76="病弱・虚弱",OR(障害学生情報入力シート!$H76="内部障害等",障害学生情報入力シート!$H76="他の慢性疾患")),1,0)+IF(AND(障害学生情報入力シート!$G76="重複",ISBLANK(障害学生情報入力シート!$H76)),1,0)+IF(AND(障害学生情報入力シート!$G76="発達障害",OR(障害学生情報入力シート!$H76="SLD",障害学生情報入力シート!$H76="ADHD",障害学生情報入力シート!$H76="ASD",障害学生情報入力シート!$H76="発達障害の重複")),1,0)+IF(AND(障害学生情報入力シート!$G76="精神障害",OR(障害学生情報入力シート!$H76="統合失調症等",障害学生情報入力シート!$H76="気分障害",障害学生情報入力シート!$H76="神経症性障害等",障害学生情報入力シート!$H76="摂食障害・睡眠障害等",障害学生情報入力シート!$H76="他の精神障害")),1,0)+IF(AND(障害学生情報入力シート!$G76="その他の障害",ISBLANK(障害学生情報入力シート!$H76)),1,0)</f>
        <v>0</v>
      </c>
    </row>
    <row r="77" spans="1:25" x14ac:dyDescent="0.4">
      <c r="A77" s="1219">
        <v>53</v>
      </c>
      <c r="B77" s="7">
        <f>IF(AND(障害学生情報入力シート!$G77=$B$23,障害学生情報入力シート!$H77=$B$24,OR(障害学生情報入力シート!D77="入学者(新1年生)",障害学生情報入力シート!D77="在籍者")),1,0)</f>
        <v>0</v>
      </c>
      <c r="C77" s="7">
        <f t="shared" si="0"/>
        <v>0</v>
      </c>
      <c r="D77" s="7" t="str">
        <f>IFERROR(MATCH(ROW(障害学生情報入力シート!A53),C:C,0),"")</f>
        <v/>
      </c>
      <c r="E77" s="7">
        <f>IF(AND(障害学生情報入力シート!$G77=$E$23,障害学生情報入力シート!$H77=$E$24,OR(障害学生情報入力シート!D77="入学者(新1年生)",障害学生情報入力シート!D77="在籍者")),1,0)</f>
        <v>0</v>
      </c>
      <c r="F77" s="7">
        <f t="shared" si="1"/>
        <v>0</v>
      </c>
      <c r="G77" s="7" t="str">
        <f>IFERROR(MATCH(ROW(障害学生情報入力シート!E53),F:F,0),"")</f>
        <v/>
      </c>
      <c r="H77" s="7">
        <f>IF(AND(障害学生情報入力シート!$G77=$H$24,ISBLANK(障害学生情報入力シート!$H77),OR(障害学生情報入力シート!D77="入学者(新1年生)",障害学生情報入力シート!D77="在籍者")),1,0)</f>
        <v>0</v>
      </c>
      <c r="I77" s="7">
        <f t="shared" si="2"/>
        <v>0</v>
      </c>
      <c r="J77" s="7" t="str">
        <f>IFERROR(MATCH(ROW(障害学生情報入力シート!A53),I:I,0),"")</f>
        <v/>
      </c>
      <c r="K77" s="8">
        <f>IF(障害学生情報入力シート!AU77="",0,IF(AND(障害学生情報入力シート!AT77=1,Y77=1,障害学生情報入力シート!D77&lt;&gt;"",障害学生情報入力シート!D77&lt;&gt;"在籍者"),1,0))</f>
        <v>0</v>
      </c>
      <c r="L77" s="8">
        <f t="shared" si="3"/>
        <v>0</v>
      </c>
      <c r="M77" s="8" t="str">
        <f>IFERROR(MATCH(ROW(障害学生情報入力シート!A53),L:L,0),"")</f>
        <v/>
      </c>
      <c r="N77" s="8">
        <f>IF(障害学生情報入力シート!CA77="",0,IF(AND(障害学生情報入力シート!BZ77=1,Y77=1,障害学生情報入力シート!D77&lt;&gt;"",障害学生情報入力シート!D77&lt;&gt;"入学しなかった"),1,0))</f>
        <v>0</v>
      </c>
      <c r="O77" s="8">
        <f t="shared" si="4"/>
        <v>0</v>
      </c>
      <c r="P77" s="8" t="str">
        <f>IFERROR(MATCH(ROW(障害学生情報入力シート!AR53),O:O,0),"")</f>
        <v/>
      </c>
      <c r="Q77" s="8">
        <f>IF(障害学生情報入力シート!CU77="",0,IF(AND(障害学生情報入力シート!CT77=1,Y77=1,障害学生情報入力シート!D77&lt;&gt;"",障害学生情報入力シート!D77&lt;&gt;"入学しなかった"),1,0))</f>
        <v>0</v>
      </c>
      <c r="R77" s="8">
        <f t="shared" si="5"/>
        <v>0</v>
      </c>
      <c r="S77" s="8" t="str">
        <f>IFERROR(MATCH(ROW(障害学生情報入力シート!BJ53),R:R,0),"")</f>
        <v/>
      </c>
      <c r="T77" s="9">
        <f>IF(OR(SUM(障害学生情報入力シート!AY77:BY77,障害学生情報入力シート!CB77:CS77)&gt;0,COUNTA(障害学生情報入力シート!BZ77:CA77)=2,COUNTA(障害学生情報入力シート!CT77:CU77)=2),1,0)</f>
        <v>0</v>
      </c>
      <c r="U77" s="9">
        <f>SUM(障害学生情報入力シート!N77:Q77)+COUNTA(障害学生情報入力シート!R77)</f>
        <v>0</v>
      </c>
      <c r="V77" s="9">
        <f>SUM(障害学生情報入力シート!S77:V77)+COUNTA(障害学生情報入力シート!W77)</f>
        <v>0</v>
      </c>
      <c r="W77" s="9">
        <f>IF(SUM(障害学生情報入力シート!$X77:$AT77)&gt;0,1,0)</f>
        <v>0</v>
      </c>
      <c r="X77" s="9">
        <f>IF(障害学生情報入力シート!D77="入学者(新1年生)",1,0)</f>
        <v>0</v>
      </c>
      <c r="Y77" s="9">
        <f>IF(ISBLANK(障害学生情報入力シート!$G77),0)+IF(AND(障害学生情報入力シート!$G77="視覚障害",OR(障害学生情報入力シート!$H77="盲",障害学生情報入力シート!$H77="弱視")),1,0)+IF(AND(障害学生情報入力シート!$G77="聴覚・言語障害",OR(障害学生情報入力シート!$H77="聾",障害学生情報入力シート!$H77="難聴",障害学生情報入力シート!$H77="言語障害のみ")),1,0)+IF(AND(障害学生情報入力シート!$G77="肢体不自由",OR(障害学生情報入力シート!$H77="上肢機能障害",障害学生情報入力シート!$H77="下肢機能障害",障害学生情報入力シート!$H77="上下肢機能障害",障害学生情報入力シート!$H77="他の機能障害")),1,0)+IF(AND(障害学生情報入力シート!$G77="病弱・虚弱",OR(障害学生情報入力シート!$H77="内部障害等",障害学生情報入力シート!$H77="他の慢性疾患")),1,0)+IF(AND(障害学生情報入力シート!$G77="重複",ISBLANK(障害学生情報入力シート!$H77)),1,0)+IF(AND(障害学生情報入力シート!$G77="発達障害",OR(障害学生情報入力シート!$H77="SLD",障害学生情報入力シート!$H77="ADHD",障害学生情報入力シート!$H77="ASD",障害学生情報入力シート!$H77="発達障害の重複")),1,0)+IF(AND(障害学生情報入力シート!$G77="精神障害",OR(障害学生情報入力シート!$H77="統合失調症等",障害学生情報入力シート!$H77="気分障害",障害学生情報入力シート!$H77="神経症性障害等",障害学生情報入力シート!$H77="摂食障害・睡眠障害等",障害学生情報入力シート!$H77="他の精神障害")),1,0)+IF(AND(障害学生情報入力シート!$G77="その他の障害",ISBLANK(障害学生情報入力シート!$H77)),1,0)</f>
        <v>0</v>
      </c>
    </row>
    <row r="78" spans="1:25" x14ac:dyDescent="0.4">
      <c r="A78" s="1219">
        <v>54</v>
      </c>
      <c r="B78" s="7">
        <f>IF(AND(障害学生情報入力シート!$G78=$B$23,障害学生情報入力シート!$H78=$B$24,OR(障害学生情報入力シート!D78="入学者(新1年生)",障害学生情報入力シート!D78="在籍者")),1,0)</f>
        <v>0</v>
      </c>
      <c r="C78" s="7">
        <f t="shared" si="0"/>
        <v>0</v>
      </c>
      <c r="D78" s="7" t="str">
        <f>IFERROR(MATCH(ROW(障害学生情報入力シート!A54),C:C,0),"")</f>
        <v/>
      </c>
      <c r="E78" s="7">
        <f>IF(AND(障害学生情報入力シート!$G78=$E$23,障害学生情報入力シート!$H78=$E$24,OR(障害学生情報入力シート!D78="入学者(新1年生)",障害学生情報入力シート!D78="在籍者")),1,0)</f>
        <v>0</v>
      </c>
      <c r="F78" s="7">
        <f t="shared" si="1"/>
        <v>0</v>
      </c>
      <c r="G78" s="7" t="str">
        <f>IFERROR(MATCH(ROW(障害学生情報入力シート!E54),F:F,0),"")</f>
        <v/>
      </c>
      <c r="H78" s="7">
        <f>IF(AND(障害学生情報入力シート!$G78=$H$24,ISBLANK(障害学生情報入力シート!$H78),OR(障害学生情報入力シート!D78="入学者(新1年生)",障害学生情報入力シート!D78="在籍者")),1,0)</f>
        <v>0</v>
      </c>
      <c r="I78" s="7">
        <f t="shared" si="2"/>
        <v>0</v>
      </c>
      <c r="J78" s="7" t="str">
        <f>IFERROR(MATCH(ROW(障害学生情報入力シート!A54),I:I,0),"")</f>
        <v/>
      </c>
      <c r="K78" s="8">
        <f>IF(障害学生情報入力シート!AU78="",0,IF(AND(障害学生情報入力シート!AT78=1,Y78=1,障害学生情報入力シート!D78&lt;&gt;"",障害学生情報入力シート!D78&lt;&gt;"在籍者"),1,0))</f>
        <v>0</v>
      </c>
      <c r="L78" s="8">
        <f t="shared" si="3"/>
        <v>0</v>
      </c>
      <c r="M78" s="8" t="str">
        <f>IFERROR(MATCH(ROW(障害学生情報入力シート!A54),L:L,0),"")</f>
        <v/>
      </c>
      <c r="N78" s="8">
        <f>IF(障害学生情報入力シート!CA78="",0,IF(AND(障害学生情報入力シート!BZ78=1,Y78=1,障害学生情報入力シート!D78&lt;&gt;"",障害学生情報入力シート!D78&lt;&gt;"入学しなかった"),1,0))</f>
        <v>0</v>
      </c>
      <c r="O78" s="8">
        <f t="shared" si="4"/>
        <v>0</v>
      </c>
      <c r="P78" s="8" t="str">
        <f>IFERROR(MATCH(ROW(障害学生情報入力シート!AR54),O:O,0),"")</f>
        <v/>
      </c>
      <c r="Q78" s="8">
        <f>IF(障害学生情報入力シート!CU78="",0,IF(AND(障害学生情報入力シート!CT78=1,Y78=1,障害学生情報入力シート!D78&lt;&gt;"",障害学生情報入力シート!D78&lt;&gt;"入学しなかった"),1,0))</f>
        <v>0</v>
      </c>
      <c r="R78" s="8">
        <f t="shared" si="5"/>
        <v>0</v>
      </c>
      <c r="S78" s="8" t="str">
        <f>IFERROR(MATCH(ROW(障害学生情報入力シート!BJ54),R:R,0),"")</f>
        <v/>
      </c>
      <c r="T78" s="9">
        <f>IF(OR(SUM(障害学生情報入力シート!AY78:BY78,障害学生情報入力シート!CB78:CS78)&gt;0,COUNTA(障害学生情報入力シート!BZ78:CA78)=2,COUNTA(障害学生情報入力シート!CT78:CU78)=2),1,0)</f>
        <v>0</v>
      </c>
      <c r="U78" s="9">
        <f>SUM(障害学生情報入力シート!N78:Q78)+COUNTA(障害学生情報入力シート!R78)</f>
        <v>0</v>
      </c>
      <c r="V78" s="9">
        <f>SUM(障害学生情報入力シート!S78:V78)+COUNTA(障害学生情報入力シート!W78)</f>
        <v>0</v>
      </c>
      <c r="W78" s="9">
        <f>IF(SUM(障害学生情報入力シート!$X78:$AT78)&gt;0,1,0)</f>
        <v>0</v>
      </c>
      <c r="X78" s="9">
        <f>IF(障害学生情報入力シート!D78="入学者(新1年生)",1,0)</f>
        <v>0</v>
      </c>
      <c r="Y78" s="9">
        <f>IF(ISBLANK(障害学生情報入力シート!$G78),0)+IF(AND(障害学生情報入力シート!$G78="視覚障害",OR(障害学生情報入力シート!$H78="盲",障害学生情報入力シート!$H78="弱視")),1,0)+IF(AND(障害学生情報入力シート!$G78="聴覚・言語障害",OR(障害学生情報入力シート!$H78="聾",障害学生情報入力シート!$H78="難聴",障害学生情報入力シート!$H78="言語障害のみ")),1,0)+IF(AND(障害学生情報入力シート!$G78="肢体不自由",OR(障害学生情報入力シート!$H78="上肢機能障害",障害学生情報入力シート!$H78="下肢機能障害",障害学生情報入力シート!$H78="上下肢機能障害",障害学生情報入力シート!$H78="他の機能障害")),1,0)+IF(AND(障害学生情報入力シート!$G78="病弱・虚弱",OR(障害学生情報入力シート!$H78="内部障害等",障害学生情報入力シート!$H78="他の慢性疾患")),1,0)+IF(AND(障害学生情報入力シート!$G78="重複",ISBLANK(障害学生情報入力シート!$H78)),1,0)+IF(AND(障害学生情報入力シート!$G78="発達障害",OR(障害学生情報入力シート!$H78="SLD",障害学生情報入力シート!$H78="ADHD",障害学生情報入力シート!$H78="ASD",障害学生情報入力シート!$H78="発達障害の重複")),1,0)+IF(AND(障害学生情報入力シート!$G78="精神障害",OR(障害学生情報入力シート!$H78="統合失調症等",障害学生情報入力シート!$H78="気分障害",障害学生情報入力シート!$H78="神経症性障害等",障害学生情報入力シート!$H78="摂食障害・睡眠障害等",障害学生情報入力シート!$H78="他の精神障害")),1,0)+IF(AND(障害学生情報入力シート!$G78="その他の障害",ISBLANK(障害学生情報入力シート!$H78)),1,0)</f>
        <v>0</v>
      </c>
    </row>
    <row r="79" spans="1:25" x14ac:dyDescent="0.4">
      <c r="A79" s="1219">
        <v>55</v>
      </c>
      <c r="B79" s="7">
        <f>IF(AND(障害学生情報入力シート!$G79=$B$23,障害学生情報入力シート!$H79=$B$24,OR(障害学生情報入力シート!D79="入学者(新1年生)",障害学生情報入力シート!D79="在籍者")),1,0)</f>
        <v>0</v>
      </c>
      <c r="C79" s="7">
        <f t="shared" si="0"/>
        <v>0</v>
      </c>
      <c r="D79" s="7" t="str">
        <f>IFERROR(MATCH(ROW(障害学生情報入力シート!A55),C:C,0),"")</f>
        <v/>
      </c>
      <c r="E79" s="7">
        <f>IF(AND(障害学生情報入力シート!$G79=$E$23,障害学生情報入力シート!$H79=$E$24,OR(障害学生情報入力シート!D79="入学者(新1年生)",障害学生情報入力シート!D79="在籍者")),1,0)</f>
        <v>0</v>
      </c>
      <c r="F79" s="7">
        <f t="shared" si="1"/>
        <v>0</v>
      </c>
      <c r="G79" s="7" t="str">
        <f>IFERROR(MATCH(ROW(障害学生情報入力シート!E55),F:F,0),"")</f>
        <v/>
      </c>
      <c r="H79" s="7">
        <f>IF(AND(障害学生情報入力シート!$G79=$H$24,ISBLANK(障害学生情報入力シート!$H79),OR(障害学生情報入力シート!D79="入学者(新1年生)",障害学生情報入力シート!D79="在籍者")),1,0)</f>
        <v>0</v>
      </c>
      <c r="I79" s="7">
        <f t="shared" si="2"/>
        <v>0</v>
      </c>
      <c r="J79" s="7" t="str">
        <f>IFERROR(MATCH(ROW(障害学生情報入力シート!A55),I:I,0),"")</f>
        <v/>
      </c>
      <c r="K79" s="8">
        <f>IF(障害学生情報入力シート!AU79="",0,IF(AND(障害学生情報入力シート!AT79=1,Y79=1,障害学生情報入力シート!D79&lt;&gt;"",障害学生情報入力シート!D79&lt;&gt;"在籍者"),1,0))</f>
        <v>0</v>
      </c>
      <c r="L79" s="8">
        <f t="shared" si="3"/>
        <v>0</v>
      </c>
      <c r="M79" s="8" t="str">
        <f>IFERROR(MATCH(ROW(障害学生情報入力シート!A55),L:L,0),"")</f>
        <v/>
      </c>
      <c r="N79" s="8">
        <f>IF(障害学生情報入力シート!CA79="",0,IF(AND(障害学生情報入力シート!BZ79=1,Y79=1,障害学生情報入力シート!D79&lt;&gt;"",障害学生情報入力シート!D79&lt;&gt;"入学しなかった"),1,0))</f>
        <v>0</v>
      </c>
      <c r="O79" s="8">
        <f t="shared" si="4"/>
        <v>0</v>
      </c>
      <c r="P79" s="8" t="str">
        <f>IFERROR(MATCH(ROW(障害学生情報入力シート!AR55),O:O,0),"")</f>
        <v/>
      </c>
      <c r="Q79" s="8">
        <f>IF(障害学生情報入力シート!CU79="",0,IF(AND(障害学生情報入力シート!CT79=1,Y79=1,障害学生情報入力シート!D79&lt;&gt;"",障害学生情報入力シート!D79&lt;&gt;"入学しなかった"),1,0))</f>
        <v>0</v>
      </c>
      <c r="R79" s="8">
        <f t="shared" si="5"/>
        <v>0</v>
      </c>
      <c r="S79" s="8" t="str">
        <f>IFERROR(MATCH(ROW(障害学生情報入力シート!BJ55),R:R,0),"")</f>
        <v/>
      </c>
      <c r="T79" s="9">
        <f>IF(OR(SUM(障害学生情報入力シート!AY79:BY79,障害学生情報入力シート!CB79:CS79)&gt;0,COUNTA(障害学生情報入力シート!BZ79:CA79)=2,COUNTA(障害学生情報入力シート!CT79:CU79)=2),1,0)</f>
        <v>0</v>
      </c>
      <c r="U79" s="9">
        <f>SUM(障害学生情報入力シート!N79:Q79)+COUNTA(障害学生情報入力シート!R79)</f>
        <v>0</v>
      </c>
      <c r="V79" s="9">
        <f>SUM(障害学生情報入力シート!S79:V79)+COUNTA(障害学生情報入力シート!W79)</f>
        <v>0</v>
      </c>
      <c r="W79" s="9">
        <f>IF(SUM(障害学生情報入力シート!$X79:$AT79)&gt;0,1,0)</f>
        <v>0</v>
      </c>
      <c r="X79" s="9">
        <f>IF(障害学生情報入力シート!D79="入学者(新1年生)",1,0)</f>
        <v>0</v>
      </c>
      <c r="Y79" s="9">
        <f>IF(ISBLANK(障害学生情報入力シート!$G79),0)+IF(AND(障害学生情報入力シート!$G79="視覚障害",OR(障害学生情報入力シート!$H79="盲",障害学生情報入力シート!$H79="弱視")),1,0)+IF(AND(障害学生情報入力シート!$G79="聴覚・言語障害",OR(障害学生情報入力シート!$H79="聾",障害学生情報入力シート!$H79="難聴",障害学生情報入力シート!$H79="言語障害のみ")),1,0)+IF(AND(障害学生情報入力シート!$G79="肢体不自由",OR(障害学生情報入力シート!$H79="上肢機能障害",障害学生情報入力シート!$H79="下肢機能障害",障害学生情報入力シート!$H79="上下肢機能障害",障害学生情報入力シート!$H79="他の機能障害")),1,0)+IF(AND(障害学生情報入力シート!$G79="病弱・虚弱",OR(障害学生情報入力シート!$H79="内部障害等",障害学生情報入力シート!$H79="他の慢性疾患")),1,0)+IF(AND(障害学生情報入力シート!$G79="重複",ISBLANK(障害学生情報入力シート!$H79)),1,0)+IF(AND(障害学生情報入力シート!$G79="発達障害",OR(障害学生情報入力シート!$H79="SLD",障害学生情報入力シート!$H79="ADHD",障害学生情報入力シート!$H79="ASD",障害学生情報入力シート!$H79="発達障害の重複")),1,0)+IF(AND(障害学生情報入力シート!$G79="精神障害",OR(障害学生情報入力シート!$H79="統合失調症等",障害学生情報入力シート!$H79="気分障害",障害学生情報入力シート!$H79="神経症性障害等",障害学生情報入力シート!$H79="摂食障害・睡眠障害等",障害学生情報入力シート!$H79="他の精神障害")),1,0)+IF(AND(障害学生情報入力シート!$G79="その他の障害",ISBLANK(障害学生情報入力シート!$H79)),1,0)</f>
        <v>0</v>
      </c>
    </row>
    <row r="80" spans="1:25" x14ac:dyDescent="0.4">
      <c r="A80" s="1219">
        <v>56</v>
      </c>
      <c r="B80" s="7">
        <f>IF(AND(障害学生情報入力シート!$G80=$B$23,障害学生情報入力シート!$H80=$B$24,OR(障害学生情報入力シート!D80="入学者(新1年生)",障害学生情報入力シート!D80="在籍者")),1,0)</f>
        <v>0</v>
      </c>
      <c r="C80" s="7">
        <f t="shared" si="0"/>
        <v>0</v>
      </c>
      <c r="D80" s="7" t="str">
        <f>IFERROR(MATCH(ROW(障害学生情報入力シート!A56),C:C,0),"")</f>
        <v/>
      </c>
      <c r="E80" s="7">
        <f>IF(AND(障害学生情報入力シート!$G80=$E$23,障害学生情報入力シート!$H80=$E$24,OR(障害学生情報入力シート!D80="入学者(新1年生)",障害学生情報入力シート!D80="在籍者")),1,0)</f>
        <v>0</v>
      </c>
      <c r="F80" s="7">
        <f t="shared" si="1"/>
        <v>0</v>
      </c>
      <c r="G80" s="7" t="str">
        <f>IFERROR(MATCH(ROW(障害学生情報入力シート!E56),F:F,0),"")</f>
        <v/>
      </c>
      <c r="H80" s="7">
        <f>IF(AND(障害学生情報入力シート!$G80=$H$24,ISBLANK(障害学生情報入力シート!$H80),OR(障害学生情報入力シート!D80="入学者(新1年生)",障害学生情報入力シート!D80="在籍者")),1,0)</f>
        <v>0</v>
      </c>
      <c r="I80" s="7">
        <f t="shared" si="2"/>
        <v>0</v>
      </c>
      <c r="J80" s="7" t="str">
        <f>IFERROR(MATCH(ROW(障害学生情報入力シート!A56),I:I,0),"")</f>
        <v/>
      </c>
      <c r="K80" s="8">
        <f>IF(障害学生情報入力シート!AU80="",0,IF(AND(障害学生情報入力シート!AT80=1,Y80=1,障害学生情報入力シート!D80&lt;&gt;"",障害学生情報入力シート!D80&lt;&gt;"在籍者"),1,0))</f>
        <v>0</v>
      </c>
      <c r="L80" s="8">
        <f t="shared" si="3"/>
        <v>0</v>
      </c>
      <c r="M80" s="8" t="str">
        <f>IFERROR(MATCH(ROW(障害学生情報入力シート!A56),L:L,0),"")</f>
        <v/>
      </c>
      <c r="N80" s="8">
        <f>IF(障害学生情報入力シート!CA80="",0,IF(AND(障害学生情報入力シート!BZ80=1,Y80=1,障害学生情報入力シート!D80&lt;&gt;"",障害学生情報入力シート!D80&lt;&gt;"入学しなかった"),1,0))</f>
        <v>0</v>
      </c>
      <c r="O80" s="8">
        <f t="shared" si="4"/>
        <v>0</v>
      </c>
      <c r="P80" s="8" t="str">
        <f>IFERROR(MATCH(ROW(障害学生情報入力シート!AR56),O:O,0),"")</f>
        <v/>
      </c>
      <c r="Q80" s="8">
        <f>IF(障害学生情報入力シート!CU80="",0,IF(AND(障害学生情報入力シート!CT80=1,Y80=1,障害学生情報入力シート!D80&lt;&gt;"",障害学生情報入力シート!D80&lt;&gt;"入学しなかった"),1,0))</f>
        <v>0</v>
      </c>
      <c r="R80" s="8">
        <f t="shared" si="5"/>
        <v>0</v>
      </c>
      <c r="S80" s="8" t="str">
        <f>IFERROR(MATCH(ROW(障害学生情報入力シート!BJ56),R:R,0),"")</f>
        <v/>
      </c>
      <c r="T80" s="9">
        <f>IF(OR(SUM(障害学生情報入力シート!AY80:BY80,障害学生情報入力シート!CB80:CS80)&gt;0,COUNTA(障害学生情報入力シート!BZ80:CA80)=2,COUNTA(障害学生情報入力シート!CT80:CU80)=2),1,0)</f>
        <v>0</v>
      </c>
      <c r="U80" s="9">
        <f>SUM(障害学生情報入力シート!N80:Q80)+COUNTA(障害学生情報入力シート!R80)</f>
        <v>0</v>
      </c>
      <c r="V80" s="9">
        <f>SUM(障害学生情報入力シート!S80:V80)+COUNTA(障害学生情報入力シート!W80)</f>
        <v>0</v>
      </c>
      <c r="W80" s="9">
        <f>IF(SUM(障害学生情報入力シート!$X80:$AT80)&gt;0,1,0)</f>
        <v>0</v>
      </c>
      <c r="X80" s="9">
        <f>IF(障害学生情報入力シート!D80="入学者(新1年生)",1,0)</f>
        <v>0</v>
      </c>
      <c r="Y80" s="9">
        <f>IF(ISBLANK(障害学生情報入力シート!$G80),0)+IF(AND(障害学生情報入力シート!$G80="視覚障害",OR(障害学生情報入力シート!$H80="盲",障害学生情報入力シート!$H80="弱視")),1,0)+IF(AND(障害学生情報入力シート!$G80="聴覚・言語障害",OR(障害学生情報入力シート!$H80="聾",障害学生情報入力シート!$H80="難聴",障害学生情報入力シート!$H80="言語障害のみ")),1,0)+IF(AND(障害学生情報入力シート!$G80="肢体不自由",OR(障害学生情報入力シート!$H80="上肢機能障害",障害学生情報入力シート!$H80="下肢機能障害",障害学生情報入力シート!$H80="上下肢機能障害",障害学生情報入力シート!$H80="他の機能障害")),1,0)+IF(AND(障害学生情報入力シート!$G80="病弱・虚弱",OR(障害学生情報入力シート!$H80="内部障害等",障害学生情報入力シート!$H80="他の慢性疾患")),1,0)+IF(AND(障害学生情報入力シート!$G80="重複",ISBLANK(障害学生情報入力シート!$H80)),1,0)+IF(AND(障害学生情報入力シート!$G80="発達障害",OR(障害学生情報入力シート!$H80="SLD",障害学生情報入力シート!$H80="ADHD",障害学生情報入力シート!$H80="ASD",障害学生情報入力シート!$H80="発達障害の重複")),1,0)+IF(AND(障害学生情報入力シート!$G80="精神障害",OR(障害学生情報入力シート!$H80="統合失調症等",障害学生情報入力シート!$H80="気分障害",障害学生情報入力シート!$H80="神経症性障害等",障害学生情報入力シート!$H80="摂食障害・睡眠障害等",障害学生情報入力シート!$H80="他の精神障害")),1,0)+IF(AND(障害学生情報入力シート!$G80="その他の障害",ISBLANK(障害学生情報入力シート!$H80)),1,0)</f>
        <v>0</v>
      </c>
    </row>
    <row r="81" spans="1:25" x14ac:dyDescent="0.4">
      <c r="A81" s="1219">
        <v>57</v>
      </c>
      <c r="B81" s="7">
        <f>IF(AND(障害学生情報入力シート!$G81=$B$23,障害学生情報入力シート!$H81=$B$24,OR(障害学生情報入力シート!D81="入学者(新1年生)",障害学生情報入力シート!D81="在籍者")),1,0)</f>
        <v>0</v>
      </c>
      <c r="C81" s="7">
        <f t="shared" si="0"/>
        <v>0</v>
      </c>
      <c r="D81" s="7" t="str">
        <f>IFERROR(MATCH(ROW(障害学生情報入力シート!A57),C:C,0),"")</f>
        <v/>
      </c>
      <c r="E81" s="7">
        <f>IF(AND(障害学生情報入力シート!$G81=$E$23,障害学生情報入力シート!$H81=$E$24,OR(障害学生情報入力シート!D81="入学者(新1年生)",障害学生情報入力シート!D81="在籍者")),1,0)</f>
        <v>0</v>
      </c>
      <c r="F81" s="7">
        <f t="shared" si="1"/>
        <v>0</v>
      </c>
      <c r="G81" s="7" t="str">
        <f>IFERROR(MATCH(ROW(障害学生情報入力シート!E57),F:F,0),"")</f>
        <v/>
      </c>
      <c r="H81" s="7">
        <f>IF(AND(障害学生情報入力シート!$G81=$H$24,ISBLANK(障害学生情報入力シート!$H81),OR(障害学生情報入力シート!D81="入学者(新1年生)",障害学生情報入力シート!D81="在籍者")),1,0)</f>
        <v>0</v>
      </c>
      <c r="I81" s="7">
        <f t="shared" si="2"/>
        <v>0</v>
      </c>
      <c r="J81" s="7" t="str">
        <f>IFERROR(MATCH(ROW(障害学生情報入力シート!A57),I:I,0),"")</f>
        <v/>
      </c>
      <c r="K81" s="8">
        <f>IF(障害学生情報入力シート!AU81="",0,IF(AND(障害学生情報入力シート!AT81=1,Y81=1,障害学生情報入力シート!D81&lt;&gt;"",障害学生情報入力シート!D81&lt;&gt;"在籍者"),1,0))</f>
        <v>0</v>
      </c>
      <c r="L81" s="8">
        <f t="shared" si="3"/>
        <v>0</v>
      </c>
      <c r="M81" s="8" t="str">
        <f>IFERROR(MATCH(ROW(障害学生情報入力シート!A57),L:L,0),"")</f>
        <v/>
      </c>
      <c r="N81" s="8">
        <f>IF(障害学生情報入力シート!CA81="",0,IF(AND(障害学生情報入力シート!BZ81=1,Y81=1,障害学生情報入力シート!D81&lt;&gt;"",障害学生情報入力シート!D81&lt;&gt;"入学しなかった"),1,0))</f>
        <v>0</v>
      </c>
      <c r="O81" s="8">
        <f t="shared" si="4"/>
        <v>0</v>
      </c>
      <c r="P81" s="8" t="str">
        <f>IFERROR(MATCH(ROW(障害学生情報入力シート!AR57),O:O,0),"")</f>
        <v/>
      </c>
      <c r="Q81" s="8">
        <f>IF(障害学生情報入力シート!CU81="",0,IF(AND(障害学生情報入力シート!CT81=1,Y81=1,障害学生情報入力シート!D81&lt;&gt;"",障害学生情報入力シート!D81&lt;&gt;"入学しなかった"),1,0))</f>
        <v>0</v>
      </c>
      <c r="R81" s="8">
        <f t="shared" si="5"/>
        <v>0</v>
      </c>
      <c r="S81" s="8" t="str">
        <f>IFERROR(MATCH(ROW(障害学生情報入力シート!BJ57),R:R,0),"")</f>
        <v/>
      </c>
      <c r="T81" s="9">
        <f>IF(OR(SUM(障害学生情報入力シート!AY81:BY81,障害学生情報入力シート!CB81:CS81)&gt;0,COUNTA(障害学生情報入力シート!BZ81:CA81)=2,COUNTA(障害学生情報入力シート!CT81:CU81)=2),1,0)</f>
        <v>0</v>
      </c>
      <c r="U81" s="9">
        <f>SUM(障害学生情報入力シート!N81:Q81)+COUNTA(障害学生情報入力シート!R81)</f>
        <v>0</v>
      </c>
      <c r="V81" s="9">
        <f>SUM(障害学生情報入力シート!S81:V81)+COUNTA(障害学生情報入力シート!W81)</f>
        <v>0</v>
      </c>
      <c r="W81" s="9">
        <f>IF(SUM(障害学生情報入力シート!$X81:$AT81)&gt;0,1,0)</f>
        <v>0</v>
      </c>
      <c r="X81" s="9">
        <f>IF(障害学生情報入力シート!D81="入学者(新1年生)",1,0)</f>
        <v>0</v>
      </c>
      <c r="Y81" s="9">
        <f>IF(ISBLANK(障害学生情報入力シート!$G81),0)+IF(AND(障害学生情報入力シート!$G81="視覚障害",OR(障害学生情報入力シート!$H81="盲",障害学生情報入力シート!$H81="弱視")),1,0)+IF(AND(障害学生情報入力シート!$G81="聴覚・言語障害",OR(障害学生情報入力シート!$H81="聾",障害学生情報入力シート!$H81="難聴",障害学生情報入力シート!$H81="言語障害のみ")),1,0)+IF(AND(障害学生情報入力シート!$G81="肢体不自由",OR(障害学生情報入力シート!$H81="上肢機能障害",障害学生情報入力シート!$H81="下肢機能障害",障害学生情報入力シート!$H81="上下肢機能障害",障害学生情報入力シート!$H81="他の機能障害")),1,0)+IF(AND(障害学生情報入力シート!$G81="病弱・虚弱",OR(障害学生情報入力シート!$H81="内部障害等",障害学生情報入力シート!$H81="他の慢性疾患")),1,0)+IF(AND(障害学生情報入力シート!$G81="重複",ISBLANK(障害学生情報入力シート!$H81)),1,0)+IF(AND(障害学生情報入力シート!$G81="発達障害",OR(障害学生情報入力シート!$H81="SLD",障害学生情報入力シート!$H81="ADHD",障害学生情報入力シート!$H81="ASD",障害学生情報入力シート!$H81="発達障害の重複")),1,0)+IF(AND(障害学生情報入力シート!$G81="精神障害",OR(障害学生情報入力シート!$H81="統合失調症等",障害学生情報入力シート!$H81="気分障害",障害学生情報入力シート!$H81="神経症性障害等",障害学生情報入力シート!$H81="摂食障害・睡眠障害等",障害学生情報入力シート!$H81="他の精神障害")),1,0)+IF(AND(障害学生情報入力シート!$G81="その他の障害",ISBLANK(障害学生情報入力シート!$H81)),1,0)</f>
        <v>0</v>
      </c>
    </row>
    <row r="82" spans="1:25" x14ac:dyDescent="0.4">
      <c r="A82" s="1219">
        <v>58</v>
      </c>
      <c r="B82" s="7">
        <f>IF(AND(障害学生情報入力シート!$G82=$B$23,障害学生情報入力シート!$H82=$B$24,OR(障害学生情報入力シート!D82="入学者(新1年生)",障害学生情報入力シート!D82="在籍者")),1,0)</f>
        <v>0</v>
      </c>
      <c r="C82" s="7">
        <f t="shared" si="0"/>
        <v>0</v>
      </c>
      <c r="D82" s="7" t="str">
        <f>IFERROR(MATCH(ROW(障害学生情報入力シート!A58),C:C,0),"")</f>
        <v/>
      </c>
      <c r="E82" s="7">
        <f>IF(AND(障害学生情報入力シート!$G82=$E$23,障害学生情報入力シート!$H82=$E$24,OR(障害学生情報入力シート!D82="入学者(新1年生)",障害学生情報入力シート!D82="在籍者")),1,0)</f>
        <v>0</v>
      </c>
      <c r="F82" s="7">
        <f t="shared" si="1"/>
        <v>0</v>
      </c>
      <c r="G82" s="7" t="str">
        <f>IFERROR(MATCH(ROW(障害学生情報入力シート!E58),F:F,0),"")</f>
        <v/>
      </c>
      <c r="H82" s="7">
        <f>IF(AND(障害学生情報入力シート!$G82=$H$24,ISBLANK(障害学生情報入力シート!$H82),OR(障害学生情報入力シート!D82="入学者(新1年生)",障害学生情報入力シート!D82="在籍者")),1,0)</f>
        <v>0</v>
      </c>
      <c r="I82" s="7">
        <f t="shared" si="2"/>
        <v>0</v>
      </c>
      <c r="J82" s="7" t="str">
        <f>IFERROR(MATCH(ROW(障害学生情報入力シート!A58),I:I,0),"")</f>
        <v/>
      </c>
      <c r="K82" s="8">
        <f>IF(障害学生情報入力シート!AU82="",0,IF(AND(障害学生情報入力シート!AT82=1,Y82=1,障害学生情報入力シート!D82&lt;&gt;"",障害学生情報入力シート!D82&lt;&gt;"在籍者"),1,0))</f>
        <v>0</v>
      </c>
      <c r="L82" s="8">
        <f t="shared" si="3"/>
        <v>0</v>
      </c>
      <c r="M82" s="8" t="str">
        <f>IFERROR(MATCH(ROW(障害学生情報入力シート!A58),L:L,0),"")</f>
        <v/>
      </c>
      <c r="N82" s="8">
        <f>IF(障害学生情報入力シート!CA82="",0,IF(AND(障害学生情報入力シート!BZ82=1,Y82=1,障害学生情報入力シート!D82&lt;&gt;"",障害学生情報入力シート!D82&lt;&gt;"入学しなかった"),1,0))</f>
        <v>0</v>
      </c>
      <c r="O82" s="8">
        <f t="shared" si="4"/>
        <v>0</v>
      </c>
      <c r="P82" s="8" t="str">
        <f>IFERROR(MATCH(ROW(障害学生情報入力シート!AR58),O:O,0),"")</f>
        <v/>
      </c>
      <c r="Q82" s="8">
        <f>IF(障害学生情報入力シート!CU82="",0,IF(AND(障害学生情報入力シート!CT82=1,Y82=1,障害学生情報入力シート!D82&lt;&gt;"",障害学生情報入力シート!D82&lt;&gt;"入学しなかった"),1,0))</f>
        <v>0</v>
      </c>
      <c r="R82" s="8">
        <f t="shared" si="5"/>
        <v>0</v>
      </c>
      <c r="S82" s="8" t="str">
        <f>IFERROR(MATCH(ROW(障害学生情報入力シート!BJ58),R:R,0),"")</f>
        <v/>
      </c>
      <c r="T82" s="9">
        <f>IF(OR(SUM(障害学生情報入力シート!AY82:BY82,障害学生情報入力シート!CB82:CS82)&gt;0,COUNTA(障害学生情報入力シート!BZ82:CA82)=2,COUNTA(障害学生情報入力シート!CT82:CU82)=2),1,0)</f>
        <v>0</v>
      </c>
      <c r="U82" s="9">
        <f>SUM(障害学生情報入力シート!N82:Q82)+COUNTA(障害学生情報入力シート!R82)</f>
        <v>0</v>
      </c>
      <c r="V82" s="9">
        <f>SUM(障害学生情報入力シート!S82:V82)+COUNTA(障害学生情報入力シート!W82)</f>
        <v>0</v>
      </c>
      <c r="W82" s="9">
        <f>IF(SUM(障害学生情報入力シート!$X82:$AT82)&gt;0,1,0)</f>
        <v>0</v>
      </c>
      <c r="X82" s="9">
        <f>IF(障害学生情報入力シート!D82="入学者(新1年生)",1,0)</f>
        <v>0</v>
      </c>
      <c r="Y82" s="9">
        <f>IF(ISBLANK(障害学生情報入力シート!$G82),0)+IF(AND(障害学生情報入力シート!$G82="視覚障害",OR(障害学生情報入力シート!$H82="盲",障害学生情報入力シート!$H82="弱視")),1,0)+IF(AND(障害学生情報入力シート!$G82="聴覚・言語障害",OR(障害学生情報入力シート!$H82="聾",障害学生情報入力シート!$H82="難聴",障害学生情報入力シート!$H82="言語障害のみ")),1,0)+IF(AND(障害学生情報入力シート!$G82="肢体不自由",OR(障害学生情報入力シート!$H82="上肢機能障害",障害学生情報入力シート!$H82="下肢機能障害",障害学生情報入力シート!$H82="上下肢機能障害",障害学生情報入力シート!$H82="他の機能障害")),1,0)+IF(AND(障害学生情報入力シート!$G82="病弱・虚弱",OR(障害学生情報入力シート!$H82="内部障害等",障害学生情報入力シート!$H82="他の慢性疾患")),1,0)+IF(AND(障害学生情報入力シート!$G82="重複",ISBLANK(障害学生情報入力シート!$H82)),1,0)+IF(AND(障害学生情報入力シート!$G82="発達障害",OR(障害学生情報入力シート!$H82="SLD",障害学生情報入力シート!$H82="ADHD",障害学生情報入力シート!$H82="ASD",障害学生情報入力シート!$H82="発達障害の重複")),1,0)+IF(AND(障害学生情報入力シート!$G82="精神障害",OR(障害学生情報入力シート!$H82="統合失調症等",障害学生情報入力シート!$H82="気分障害",障害学生情報入力シート!$H82="神経症性障害等",障害学生情報入力シート!$H82="摂食障害・睡眠障害等",障害学生情報入力シート!$H82="他の精神障害")),1,0)+IF(AND(障害学生情報入力シート!$G82="その他の障害",ISBLANK(障害学生情報入力シート!$H82)),1,0)</f>
        <v>0</v>
      </c>
    </row>
    <row r="83" spans="1:25" x14ac:dyDescent="0.4">
      <c r="A83" s="1219">
        <v>59</v>
      </c>
      <c r="B83" s="7">
        <f>IF(AND(障害学生情報入力シート!$G83=$B$23,障害学生情報入力シート!$H83=$B$24,OR(障害学生情報入力シート!D83="入学者(新1年生)",障害学生情報入力シート!D83="在籍者")),1,0)</f>
        <v>0</v>
      </c>
      <c r="C83" s="7">
        <f t="shared" si="0"/>
        <v>0</v>
      </c>
      <c r="D83" s="7" t="str">
        <f>IFERROR(MATCH(ROW(障害学生情報入力シート!A59),C:C,0),"")</f>
        <v/>
      </c>
      <c r="E83" s="7">
        <f>IF(AND(障害学生情報入力シート!$G83=$E$23,障害学生情報入力シート!$H83=$E$24,OR(障害学生情報入力シート!D83="入学者(新1年生)",障害学生情報入力シート!D83="在籍者")),1,0)</f>
        <v>0</v>
      </c>
      <c r="F83" s="7">
        <f t="shared" si="1"/>
        <v>0</v>
      </c>
      <c r="G83" s="7" t="str">
        <f>IFERROR(MATCH(ROW(障害学生情報入力シート!E59),F:F,0),"")</f>
        <v/>
      </c>
      <c r="H83" s="7">
        <f>IF(AND(障害学生情報入力シート!$G83=$H$24,ISBLANK(障害学生情報入力シート!$H83),OR(障害学生情報入力シート!D83="入学者(新1年生)",障害学生情報入力シート!D83="在籍者")),1,0)</f>
        <v>0</v>
      </c>
      <c r="I83" s="7">
        <f t="shared" si="2"/>
        <v>0</v>
      </c>
      <c r="J83" s="7" t="str">
        <f>IFERROR(MATCH(ROW(障害学生情報入力シート!A59),I:I,0),"")</f>
        <v/>
      </c>
      <c r="K83" s="8">
        <f>IF(障害学生情報入力シート!AU83="",0,IF(AND(障害学生情報入力シート!AT83=1,Y83=1,障害学生情報入力シート!D83&lt;&gt;"",障害学生情報入力シート!D83&lt;&gt;"在籍者"),1,0))</f>
        <v>0</v>
      </c>
      <c r="L83" s="8">
        <f t="shared" si="3"/>
        <v>0</v>
      </c>
      <c r="M83" s="8" t="str">
        <f>IFERROR(MATCH(ROW(障害学生情報入力シート!A59),L:L,0),"")</f>
        <v/>
      </c>
      <c r="N83" s="8">
        <f>IF(障害学生情報入力シート!CA83="",0,IF(AND(障害学生情報入力シート!BZ83=1,Y83=1,障害学生情報入力シート!D83&lt;&gt;"",障害学生情報入力シート!D83&lt;&gt;"入学しなかった"),1,0))</f>
        <v>0</v>
      </c>
      <c r="O83" s="8">
        <f t="shared" si="4"/>
        <v>0</v>
      </c>
      <c r="P83" s="8" t="str">
        <f>IFERROR(MATCH(ROW(障害学生情報入力シート!AR59),O:O,0),"")</f>
        <v/>
      </c>
      <c r="Q83" s="8">
        <f>IF(障害学生情報入力シート!CU83="",0,IF(AND(障害学生情報入力シート!CT83=1,Y83=1,障害学生情報入力シート!D83&lt;&gt;"",障害学生情報入力シート!D83&lt;&gt;"入学しなかった"),1,0))</f>
        <v>0</v>
      </c>
      <c r="R83" s="8">
        <f t="shared" si="5"/>
        <v>0</v>
      </c>
      <c r="S83" s="8" t="str">
        <f>IFERROR(MATCH(ROW(障害学生情報入力シート!BJ59),R:R,0),"")</f>
        <v/>
      </c>
      <c r="T83" s="9">
        <f>IF(OR(SUM(障害学生情報入力シート!AY83:BY83,障害学生情報入力シート!CB83:CS83)&gt;0,COUNTA(障害学生情報入力シート!BZ83:CA83)=2,COUNTA(障害学生情報入力シート!CT83:CU83)=2),1,0)</f>
        <v>0</v>
      </c>
      <c r="U83" s="9">
        <f>SUM(障害学生情報入力シート!N83:Q83)+COUNTA(障害学生情報入力シート!R83)</f>
        <v>0</v>
      </c>
      <c r="V83" s="9">
        <f>SUM(障害学生情報入力シート!S83:V83)+COUNTA(障害学生情報入力シート!W83)</f>
        <v>0</v>
      </c>
      <c r="W83" s="9">
        <f>IF(SUM(障害学生情報入力シート!$X83:$AT83)&gt;0,1,0)</f>
        <v>0</v>
      </c>
      <c r="X83" s="9">
        <f>IF(障害学生情報入力シート!D83="入学者(新1年生)",1,0)</f>
        <v>0</v>
      </c>
      <c r="Y83" s="9">
        <f>IF(ISBLANK(障害学生情報入力シート!$G83),0)+IF(AND(障害学生情報入力シート!$G83="視覚障害",OR(障害学生情報入力シート!$H83="盲",障害学生情報入力シート!$H83="弱視")),1,0)+IF(AND(障害学生情報入力シート!$G83="聴覚・言語障害",OR(障害学生情報入力シート!$H83="聾",障害学生情報入力シート!$H83="難聴",障害学生情報入力シート!$H83="言語障害のみ")),1,0)+IF(AND(障害学生情報入力シート!$G83="肢体不自由",OR(障害学生情報入力シート!$H83="上肢機能障害",障害学生情報入力シート!$H83="下肢機能障害",障害学生情報入力シート!$H83="上下肢機能障害",障害学生情報入力シート!$H83="他の機能障害")),1,0)+IF(AND(障害学生情報入力シート!$G83="病弱・虚弱",OR(障害学生情報入力シート!$H83="内部障害等",障害学生情報入力シート!$H83="他の慢性疾患")),1,0)+IF(AND(障害学生情報入力シート!$G83="重複",ISBLANK(障害学生情報入力シート!$H83)),1,0)+IF(AND(障害学生情報入力シート!$G83="発達障害",OR(障害学生情報入力シート!$H83="SLD",障害学生情報入力シート!$H83="ADHD",障害学生情報入力シート!$H83="ASD",障害学生情報入力シート!$H83="発達障害の重複")),1,0)+IF(AND(障害学生情報入力シート!$G83="精神障害",OR(障害学生情報入力シート!$H83="統合失調症等",障害学生情報入力シート!$H83="気分障害",障害学生情報入力シート!$H83="神経症性障害等",障害学生情報入力シート!$H83="摂食障害・睡眠障害等",障害学生情報入力シート!$H83="他の精神障害")),1,0)+IF(AND(障害学生情報入力シート!$G83="その他の障害",ISBLANK(障害学生情報入力シート!$H83)),1,0)</f>
        <v>0</v>
      </c>
    </row>
    <row r="84" spans="1:25" x14ac:dyDescent="0.4">
      <c r="A84" s="1219">
        <v>60</v>
      </c>
      <c r="B84" s="7">
        <f>IF(AND(障害学生情報入力シート!$G84=$B$23,障害学生情報入力シート!$H84=$B$24,OR(障害学生情報入力シート!D84="入学者(新1年生)",障害学生情報入力シート!D84="在籍者")),1,0)</f>
        <v>0</v>
      </c>
      <c r="C84" s="7">
        <f t="shared" si="0"/>
        <v>0</v>
      </c>
      <c r="D84" s="7" t="str">
        <f>IFERROR(MATCH(ROW(障害学生情報入力シート!A60),C:C,0),"")</f>
        <v/>
      </c>
      <c r="E84" s="7">
        <f>IF(AND(障害学生情報入力シート!$G84=$E$23,障害学生情報入力シート!$H84=$E$24,OR(障害学生情報入力シート!D84="入学者(新1年生)",障害学生情報入力シート!D84="在籍者")),1,0)</f>
        <v>0</v>
      </c>
      <c r="F84" s="7">
        <f t="shared" si="1"/>
        <v>0</v>
      </c>
      <c r="G84" s="7" t="str">
        <f>IFERROR(MATCH(ROW(障害学生情報入力シート!E60),F:F,0),"")</f>
        <v/>
      </c>
      <c r="H84" s="7">
        <f>IF(AND(障害学生情報入力シート!$G84=$H$24,ISBLANK(障害学生情報入力シート!$H84),OR(障害学生情報入力シート!D84="入学者(新1年生)",障害学生情報入力シート!D84="在籍者")),1,0)</f>
        <v>0</v>
      </c>
      <c r="I84" s="7">
        <f t="shared" si="2"/>
        <v>0</v>
      </c>
      <c r="J84" s="7" t="str">
        <f>IFERROR(MATCH(ROW(障害学生情報入力シート!A60),I:I,0),"")</f>
        <v/>
      </c>
      <c r="K84" s="8">
        <f>IF(障害学生情報入力シート!AU84="",0,IF(AND(障害学生情報入力シート!AT84=1,Y84=1,障害学生情報入力シート!D84&lt;&gt;"",障害学生情報入力シート!D84&lt;&gt;"在籍者"),1,0))</f>
        <v>0</v>
      </c>
      <c r="L84" s="8">
        <f t="shared" si="3"/>
        <v>0</v>
      </c>
      <c r="M84" s="8" t="str">
        <f>IFERROR(MATCH(ROW(障害学生情報入力シート!A60),L:L,0),"")</f>
        <v/>
      </c>
      <c r="N84" s="8">
        <f>IF(障害学生情報入力シート!CA84="",0,IF(AND(障害学生情報入力シート!BZ84=1,Y84=1,障害学生情報入力シート!D84&lt;&gt;"",障害学生情報入力シート!D84&lt;&gt;"入学しなかった"),1,0))</f>
        <v>0</v>
      </c>
      <c r="O84" s="8">
        <f t="shared" si="4"/>
        <v>0</v>
      </c>
      <c r="P84" s="8" t="str">
        <f>IFERROR(MATCH(ROW(障害学生情報入力シート!AR60),O:O,0),"")</f>
        <v/>
      </c>
      <c r="Q84" s="8">
        <f>IF(障害学生情報入力シート!CU84="",0,IF(AND(障害学生情報入力シート!CT84=1,Y84=1,障害学生情報入力シート!D84&lt;&gt;"",障害学生情報入力シート!D84&lt;&gt;"入学しなかった"),1,0))</f>
        <v>0</v>
      </c>
      <c r="R84" s="8">
        <f t="shared" si="5"/>
        <v>0</v>
      </c>
      <c r="S84" s="8" t="str">
        <f>IFERROR(MATCH(ROW(障害学生情報入力シート!BJ60),R:R,0),"")</f>
        <v/>
      </c>
      <c r="T84" s="9">
        <f>IF(OR(SUM(障害学生情報入力シート!AY84:BY84,障害学生情報入力シート!CB84:CS84)&gt;0,COUNTA(障害学生情報入力シート!BZ84:CA84)=2,COUNTA(障害学生情報入力シート!CT84:CU84)=2),1,0)</f>
        <v>0</v>
      </c>
      <c r="U84" s="9">
        <f>SUM(障害学生情報入力シート!N84:Q84)+COUNTA(障害学生情報入力シート!R84)</f>
        <v>0</v>
      </c>
      <c r="V84" s="9">
        <f>SUM(障害学生情報入力シート!S84:V84)+COUNTA(障害学生情報入力シート!W84)</f>
        <v>0</v>
      </c>
      <c r="W84" s="9">
        <f>IF(SUM(障害学生情報入力シート!$X84:$AT84)&gt;0,1,0)</f>
        <v>0</v>
      </c>
      <c r="X84" s="9">
        <f>IF(障害学生情報入力シート!D84="入学者(新1年生)",1,0)</f>
        <v>0</v>
      </c>
      <c r="Y84" s="9">
        <f>IF(ISBLANK(障害学生情報入力シート!$G84),0)+IF(AND(障害学生情報入力シート!$G84="視覚障害",OR(障害学生情報入力シート!$H84="盲",障害学生情報入力シート!$H84="弱視")),1,0)+IF(AND(障害学生情報入力シート!$G84="聴覚・言語障害",OR(障害学生情報入力シート!$H84="聾",障害学生情報入力シート!$H84="難聴",障害学生情報入力シート!$H84="言語障害のみ")),1,0)+IF(AND(障害学生情報入力シート!$G84="肢体不自由",OR(障害学生情報入力シート!$H84="上肢機能障害",障害学生情報入力シート!$H84="下肢機能障害",障害学生情報入力シート!$H84="上下肢機能障害",障害学生情報入力シート!$H84="他の機能障害")),1,0)+IF(AND(障害学生情報入力シート!$G84="病弱・虚弱",OR(障害学生情報入力シート!$H84="内部障害等",障害学生情報入力シート!$H84="他の慢性疾患")),1,0)+IF(AND(障害学生情報入力シート!$G84="重複",ISBLANK(障害学生情報入力シート!$H84)),1,0)+IF(AND(障害学生情報入力シート!$G84="発達障害",OR(障害学生情報入力シート!$H84="SLD",障害学生情報入力シート!$H84="ADHD",障害学生情報入力シート!$H84="ASD",障害学生情報入力シート!$H84="発達障害の重複")),1,0)+IF(AND(障害学生情報入力シート!$G84="精神障害",OR(障害学生情報入力シート!$H84="統合失調症等",障害学生情報入力シート!$H84="気分障害",障害学生情報入力シート!$H84="神経症性障害等",障害学生情報入力シート!$H84="摂食障害・睡眠障害等",障害学生情報入力シート!$H84="他の精神障害")),1,0)+IF(AND(障害学生情報入力シート!$G84="その他の障害",ISBLANK(障害学生情報入力シート!$H84)),1,0)</f>
        <v>0</v>
      </c>
    </row>
    <row r="85" spans="1:25" x14ac:dyDescent="0.4">
      <c r="A85" s="1219">
        <v>61</v>
      </c>
      <c r="B85" s="7">
        <f>IF(AND(障害学生情報入力シート!$G85=$B$23,障害学生情報入力シート!$H85=$B$24,OR(障害学生情報入力シート!D85="入学者(新1年生)",障害学生情報入力シート!D85="在籍者")),1,0)</f>
        <v>0</v>
      </c>
      <c r="C85" s="7">
        <f t="shared" si="0"/>
        <v>0</v>
      </c>
      <c r="D85" s="7" t="str">
        <f>IFERROR(MATCH(ROW(障害学生情報入力シート!A61),C:C,0),"")</f>
        <v/>
      </c>
      <c r="E85" s="7">
        <f>IF(AND(障害学生情報入力シート!$G85=$E$23,障害学生情報入力シート!$H85=$E$24,OR(障害学生情報入力シート!D85="入学者(新1年生)",障害学生情報入力シート!D85="在籍者")),1,0)</f>
        <v>0</v>
      </c>
      <c r="F85" s="7">
        <f t="shared" si="1"/>
        <v>0</v>
      </c>
      <c r="G85" s="7" t="str">
        <f>IFERROR(MATCH(ROW(障害学生情報入力シート!E61),F:F,0),"")</f>
        <v/>
      </c>
      <c r="H85" s="7">
        <f>IF(AND(障害学生情報入力シート!$G85=$H$24,ISBLANK(障害学生情報入力シート!$H85),OR(障害学生情報入力シート!D85="入学者(新1年生)",障害学生情報入力シート!D85="在籍者")),1,0)</f>
        <v>0</v>
      </c>
      <c r="I85" s="7">
        <f t="shared" si="2"/>
        <v>0</v>
      </c>
      <c r="J85" s="7" t="str">
        <f>IFERROR(MATCH(ROW(障害学生情報入力シート!A61),I:I,0),"")</f>
        <v/>
      </c>
      <c r="K85" s="8">
        <f>IF(障害学生情報入力シート!AU85="",0,IF(AND(障害学生情報入力シート!AT85=1,Y85=1,障害学生情報入力シート!D85&lt;&gt;"",障害学生情報入力シート!D85&lt;&gt;"在籍者"),1,0))</f>
        <v>0</v>
      </c>
      <c r="L85" s="8">
        <f t="shared" si="3"/>
        <v>0</v>
      </c>
      <c r="M85" s="8" t="str">
        <f>IFERROR(MATCH(ROW(障害学生情報入力シート!A61),L:L,0),"")</f>
        <v/>
      </c>
      <c r="N85" s="8">
        <f>IF(障害学生情報入力シート!CA85="",0,IF(AND(障害学生情報入力シート!BZ85=1,Y85=1,障害学生情報入力シート!D85&lt;&gt;"",障害学生情報入力シート!D85&lt;&gt;"入学しなかった"),1,0))</f>
        <v>0</v>
      </c>
      <c r="O85" s="8">
        <f t="shared" si="4"/>
        <v>0</v>
      </c>
      <c r="P85" s="8" t="str">
        <f>IFERROR(MATCH(ROW(障害学生情報入力シート!AR61),O:O,0),"")</f>
        <v/>
      </c>
      <c r="Q85" s="8">
        <f>IF(障害学生情報入力シート!CU85="",0,IF(AND(障害学生情報入力シート!CT85=1,Y85=1,障害学生情報入力シート!D85&lt;&gt;"",障害学生情報入力シート!D85&lt;&gt;"入学しなかった"),1,0))</f>
        <v>0</v>
      </c>
      <c r="R85" s="8">
        <f t="shared" si="5"/>
        <v>0</v>
      </c>
      <c r="S85" s="8" t="str">
        <f>IFERROR(MATCH(ROW(障害学生情報入力シート!BJ61),R:R,0),"")</f>
        <v/>
      </c>
      <c r="T85" s="9">
        <f>IF(OR(SUM(障害学生情報入力シート!AY85:BY85,障害学生情報入力シート!CB85:CS85)&gt;0,COUNTA(障害学生情報入力シート!BZ85:CA85)=2,COUNTA(障害学生情報入力シート!CT85:CU85)=2),1,0)</f>
        <v>0</v>
      </c>
      <c r="U85" s="9">
        <f>SUM(障害学生情報入力シート!N85:Q85)+COUNTA(障害学生情報入力シート!R85)</f>
        <v>0</v>
      </c>
      <c r="V85" s="9">
        <f>SUM(障害学生情報入力シート!S85:V85)+COUNTA(障害学生情報入力シート!W85)</f>
        <v>0</v>
      </c>
      <c r="W85" s="9">
        <f>IF(SUM(障害学生情報入力シート!$X85:$AT85)&gt;0,1,0)</f>
        <v>0</v>
      </c>
      <c r="X85" s="9">
        <f>IF(障害学生情報入力シート!D85="入学者(新1年生)",1,0)</f>
        <v>0</v>
      </c>
      <c r="Y85" s="9">
        <f>IF(ISBLANK(障害学生情報入力シート!$G85),0)+IF(AND(障害学生情報入力シート!$G85="視覚障害",OR(障害学生情報入力シート!$H85="盲",障害学生情報入力シート!$H85="弱視")),1,0)+IF(AND(障害学生情報入力シート!$G85="聴覚・言語障害",OR(障害学生情報入力シート!$H85="聾",障害学生情報入力シート!$H85="難聴",障害学生情報入力シート!$H85="言語障害のみ")),1,0)+IF(AND(障害学生情報入力シート!$G85="肢体不自由",OR(障害学生情報入力シート!$H85="上肢機能障害",障害学生情報入力シート!$H85="下肢機能障害",障害学生情報入力シート!$H85="上下肢機能障害",障害学生情報入力シート!$H85="他の機能障害")),1,0)+IF(AND(障害学生情報入力シート!$G85="病弱・虚弱",OR(障害学生情報入力シート!$H85="内部障害等",障害学生情報入力シート!$H85="他の慢性疾患")),1,0)+IF(AND(障害学生情報入力シート!$G85="重複",ISBLANK(障害学生情報入力シート!$H85)),1,0)+IF(AND(障害学生情報入力シート!$G85="発達障害",OR(障害学生情報入力シート!$H85="SLD",障害学生情報入力シート!$H85="ADHD",障害学生情報入力シート!$H85="ASD",障害学生情報入力シート!$H85="発達障害の重複")),1,0)+IF(AND(障害学生情報入力シート!$G85="精神障害",OR(障害学生情報入力シート!$H85="統合失調症等",障害学生情報入力シート!$H85="気分障害",障害学生情報入力シート!$H85="神経症性障害等",障害学生情報入力シート!$H85="摂食障害・睡眠障害等",障害学生情報入力シート!$H85="他の精神障害")),1,0)+IF(AND(障害学生情報入力シート!$G85="その他の障害",ISBLANK(障害学生情報入力シート!$H85)),1,0)</f>
        <v>0</v>
      </c>
    </row>
    <row r="86" spans="1:25" x14ac:dyDescent="0.4">
      <c r="A86" s="1219">
        <v>62</v>
      </c>
      <c r="B86" s="7">
        <f>IF(AND(障害学生情報入力シート!$G86=$B$23,障害学生情報入力シート!$H86=$B$24,OR(障害学生情報入力シート!D86="入学者(新1年生)",障害学生情報入力シート!D86="在籍者")),1,0)</f>
        <v>0</v>
      </c>
      <c r="C86" s="7">
        <f t="shared" si="0"/>
        <v>0</v>
      </c>
      <c r="D86" s="7" t="str">
        <f>IFERROR(MATCH(ROW(障害学生情報入力シート!A62),C:C,0),"")</f>
        <v/>
      </c>
      <c r="E86" s="7">
        <f>IF(AND(障害学生情報入力シート!$G86=$E$23,障害学生情報入力シート!$H86=$E$24,OR(障害学生情報入力シート!D86="入学者(新1年生)",障害学生情報入力シート!D86="在籍者")),1,0)</f>
        <v>0</v>
      </c>
      <c r="F86" s="7">
        <f t="shared" si="1"/>
        <v>0</v>
      </c>
      <c r="G86" s="7" t="str">
        <f>IFERROR(MATCH(ROW(障害学生情報入力シート!E62),F:F,0),"")</f>
        <v/>
      </c>
      <c r="H86" s="7">
        <f>IF(AND(障害学生情報入力シート!$G86=$H$24,ISBLANK(障害学生情報入力シート!$H86),OR(障害学生情報入力シート!D86="入学者(新1年生)",障害学生情報入力シート!D86="在籍者")),1,0)</f>
        <v>0</v>
      </c>
      <c r="I86" s="7">
        <f t="shared" si="2"/>
        <v>0</v>
      </c>
      <c r="J86" s="7" t="str">
        <f>IFERROR(MATCH(ROW(障害学生情報入力シート!A62),I:I,0),"")</f>
        <v/>
      </c>
      <c r="K86" s="8">
        <f>IF(障害学生情報入力シート!AU86="",0,IF(AND(障害学生情報入力シート!AT86=1,Y86=1,障害学生情報入力シート!D86&lt;&gt;"",障害学生情報入力シート!D86&lt;&gt;"在籍者"),1,0))</f>
        <v>0</v>
      </c>
      <c r="L86" s="8">
        <f t="shared" si="3"/>
        <v>0</v>
      </c>
      <c r="M86" s="8" t="str">
        <f>IFERROR(MATCH(ROW(障害学生情報入力シート!A62),L:L,0),"")</f>
        <v/>
      </c>
      <c r="N86" s="8">
        <f>IF(障害学生情報入力シート!CA86="",0,IF(AND(障害学生情報入力シート!BZ86=1,Y86=1,障害学生情報入力シート!D86&lt;&gt;"",障害学生情報入力シート!D86&lt;&gt;"入学しなかった"),1,0))</f>
        <v>0</v>
      </c>
      <c r="O86" s="8">
        <f t="shared" si="4"/>
        <v>0</v>
      </c>
      <c r="P86" s="8" t="str">
        <f>IFERROR(MATCH(ROW(障害学生情報入力シート!AR62),O:O,0),"")</f>
        <v/>
      </c>
      <c r="Q86" s="8">
        <f>IF(障害学生情報入力シート!CU86="",0,IF(AND(障害学生情報入力シート!CT86=1,Y86=1,障害学生情報入力シート!D86&lt;&gt;"",障害学生情報入力シート!D86&lt;&gt;"入学しなかった"),1,0))</f>
        <v>0</v>
      </c>
      <c r="R86" s="8">
        <f t="shared" si="5"/>
        <v>0</v>
      </c>
      <c r="S86" s="8" t="str">
        <f>IFERROR(MATCH(ROW(障害学生情報入力シート!BJ62),R:R,0),"")</f>
        <v/>
      </c>
      <c r="T86" s="9">
        <f>IF(OR(SUM(障害学生情報入力シート!AY86:BY86,障害学生情報入力シート!CB86:CS86)&gt;0,COUNTA(障害学生情報入力シート!BZ86:CA86)=2,COUNTA(障害学生情報入力シート!CT86:CU86)=2),1,0)</f>
        <v>0</v>
      </c>
      <c r="U86" s="9">
        <f>SUM(障害学生情報入力シート!N86:Q86)+COUNTA(障害学生情報入力シート!R86)</f>
        <v>0</v>
      </c>
      <c r="V86" s="9">
        <f>SUM(障害学生情報入力シート!S86:V86)+COUNTA(障害学生情報入力シート!W86)</f>
        <v>0</v>
      </c>
      <c r="W86" s="9">
        <f>IF(SUM(障害学生情報入力シート!$X86:$AT86)&gt;0,1,0)</f>
        <v>0</v>
      </c>
      <c r="X86" s="9">
        <f>IF(障害学生情報入力シート!D86="入学者(新1年生)",1,0)</f>
        <v>0</v>
      </c>
      <c r="Y86" s="9">
        <f>IF(ISBLANK(障害学生情報入力シート!$G86),0)+IF(AND(障害学生情報入力シート!$G86="視覚障害",OR(障害学生情報入力シート!$H86="盲",障害学生情報入力シート!$H86="弱視")),1,0)+IF(AND(障害学生情報入力シート!$G86="聴覚・言語障害",OR(障害学生情報入力シート!$H86="聾",障害学生情報入力シート!$H86="難聴",障害学生情報入力シート!$H86="言語障害のみ")),1,0)+IF(AND(障害学生情報入力シート!$G86="肢体不自由",OR(障害学生情報入力シート!$H86="上肢機能障害",障害学生情報入力シート!$H86="下肢機能障害",障害学生情報入力シート!$H86="上下肢機能障害",障害学生情報入力シート!$H86="他の機能障害")),1,0)+IF(AND(障害学生情報入力シート!$G86="病弱・虚弱",OR(障害学生情報入力シート!$H86="内部障害等",障害学生情報入力シート!$H86="他の慢性疾患")),1,0)+IF(AND(障害学生情報入力シート!$G86="重複",ISBLANK(障害学生情報入力シート!$H86)),1,0)+IF(AND(障害学生情報入力シート!$G86="発達障害",OR(障害学生情報入力シート!$H86="SLD",障害学生情報入力シート!$H86="ADHD",障害学生情報入力シート!$H86="ASD",障害学生情報入力シート!$H86="発達障害の重複")),1,0)+IF(AND(障害学生情報入力シート!$G86="精神障害",OR(障害学生情報入力シート!$H86="統合失調症等",障害学生情報入力シート!$H86="気分障害",障害学生情報入力シート!$H86="神経症性障害等",障害学生情報入力シート!$H86="摂食障害・睡眠障害等",障害学生情報入力シート!$H86="他の精神障害")),1,0)+IF(AND(障害学生情報入力シート!$G86="その他の障害",ISBLANK(障害学生情報入力シート!$H86)),1,0)</f>
        <v>0</v>
      </c>
    </row>
    <row r="87" spans="1:25" x14ac:dyDescent="0.4">
      <c r="A87" s="1219">
        <v>63</v>
      </c>
      <c r="B87" s="7">
        <f>IF(AND(障害学生情報入力シート!$G87=$B$23,障害学生情報入力シート!$H87=$B$24,OR(障害学生情報入力シート!D87="入学者(新1年生)",障害学生情報入力シート!D87="在籍者")),1,0)</f>
        <v>0</v>
      </c>
      <c r="C87" s="7">
        <f t="shared" si="0"/>
        <v>0</v>
      </c>
      <c r="D87" s="7" t="str">
        <f>IFERROR(MATCH(ROW(障害学生情報入力シート!A63),C:C,0),"")</f>
        <v/>
      </c>
      <c r="E87" s="7">
        <f>IF(AND(障害学生情報入力シート!$G87=$E$23,障害学生情報入力シート!$H87=$E$24,OR(障害学生情報入力シート!D87="入学者(新1年生)",障害学生情報入力シート!D87="在籍者")),1,0)</f>
        <v>0</v>
      </c>
      <c r="F87" s="7">
        <f t="shared" si="1"/>
        <v>0</v>
      </c>
      <c r="G87" s="7" t="str">
        <f>IFERROR(MATCH(ROW(障害学生情報入力シート!E63),F:F,0),"")</f>
        <v/>
      </c>
      <c r="H87" s="7">
        <f>IF(AND(障害学生情報入力シート!$G87=$H$24,ISBLANK(障害学生情報入力シート!$H87),OR(障害学生情報入力シート!D87="入学者(新1年生)",障害学生情報入力シート!D87="在籍者")),1,0)</f>
        <v>0</v>
      </c>
      <c r="I87" s="7">
        <f t="shared" si="2"/>
        <v>0</v>
      </c>
      <c r="J87" s="7" t="str">
        <f>IFERROR(MATCH(ROW(障害学生情報入力シート!A63),I:I,0),"")</f>
        <v/>
      </c>
      <c r="K87" s="8">
        <f>IF(障害学生情報入力シート!AU87="",0,IF(AND(障害学生情報入力シート!AT87=1,Y87=1,障害学生情報入力シート!D87&lt;&gt;"",障害学生情報入力シート!D87&lt;&gt;"在籍者"),1,0))</f>
        <v>0</v>
      </c>
      <c r="L87" s="8">
        <f t="shared" si="3"/>
        <v>0</v>
      </c>
      <c r="M87" s="8" t="str">
        <f>IFERROR(MATCH(ROW(障害学生情報入力シート!A63),L:L,0),"")</f>
        <v/>
      </c>
      <c r="N87" s="8">
        <f>IF(障害学生情報入力シート!CA87="",0,IF(AND(障害学生情報入力シート!BZ87=1,Y87=1,障害学生情報入力シート!D87&lt;&gt;"",障害学生情報入力シート!D87&lt;&gt;"入学しなかった"),1,0))</f>
        <v>0</v>
      </c>
      <c r="O87" s="8">
        <f t="shared" si="4"/>
        <v>0</v>
      </c>
      <c r="P87" s="8" t="str">
        <f>IFERROR(MATCH(ROW(障害学生情報入力シート!AR63),O:O,0),"")</f>
        <v/>
      </c>
      <c r="Q87" s="8">
        <f>IF(障害学生情報入力シート!CU87="",0,IF(AND(障害学生情報入力シート!CT87=1,Y87=1,障害学生情報入力シート!D87&lt;&gt;"",障害学生情報入力シート!D87&lt;&gt;"入学しなかった"),1,0))</f>
        <v>0</v>
      </c>
      <c r="R87" s="8">
        <f t="shared" si="5"/>
        <v>0</v>
      </c>
      <c r="S87" s="8" t="str">
        <f>IFERROR(MATCH(ROW(障害学生情報入力シート!BJ63),R:R,0),"")</f>
        <v/>
      </c>
      <c r="T87" s="9">
        <f>IF(OR(SUM(障害学生情報入力シート!AY87:BY87,障害学生情報入力シート!CB87:CS87)&gt;0,COUNTA(障害学生情報入力シート!BZ87:CA87)=2,COUNTA(障害学生情報入力シート!CT87:CU87)=2),1,0)</f>
        <v>0</v>
      </c>
      <c r="U87" s="9">
        <f>SUM(障害学生情報入力シート!N87:Q87)+COUNTA(障害学生情報入力シート!R87)</f>
        <v>0</v>
      </c>
      <c r="V87" s="9">
        <f>SUM(障害学生情報入力シート!S87:V87)+COUNTA(障害学生情報入力シート!W87)</f>
        <v>0</v>
      </c>
      <c r="W87" s="9">
        <f>IF(SUM(障害学生情報入力シート!$X87:$AT87)&gt;0,1,0)</f>
        <v>0</v>
      </c>
      <c r="X87" s="9">
        <f>IF(障害学生情報入力シート!D87="入学者(新1年生)",1,0)</f>
        <v>0</v>
      </c>
      <c r="Y87" s="9">
        <f>IF(ISBLANK(障害学生情報入力シート!$G87),0)+IF(AND(障害学生情報入力シート!$G87="視覚障害",OR(障害学生情報入力シート!$H87="盲",障害学生情報入力シート!$H87="弱視")),1,0)+IF(AND(障害学生情報入力シート!$G87="聴覚・言語障害",OR(障害学生情報入力シート!$H87="聾",障害学生情報入力シート!$H87="難聴",障害学生情報入力シート!$H87="言語障害のみ")),1,0)+IF(AND(障害学生情報入力シート!$G87="肢体不自由",OR(障害学生情報入力シート!$H87="上肢機能障害",障害学生情報入力シート!$H87="下肢機能障害",障害学生情報入力シート!$H87="上下肢機能障害",障害学生情報入力シート!$H87="他の機能障害")),1,0)+IF(AND(障害学生情報入力シート!$G87="病弱・虚弱",OR(障害学生情報入力シート!$H87="内部障害等",障害学生情報入力シート!$H87="他の慢性疾患")),1,0)+IF(AND(障害学生情報入力シート!$G87="重複",ISBLANK(障害学生情報入力シート!$H87)),1,0)+IF(AND(障害学生情報入力シート!$G87="発達障害",OR(障害学生情報入力シート!$H87="SLD",障害学生情報入力シート!$H87="ADHD",障害学生情報入力シート!$H87="ASD",障害学生情報入力シート!$H87="発達障害の重複")),1,0)+IF(AND(障害学生情報入力シート!$G87="精神障害",OR(障害学生情報入力シート!$H87="統合失調症等",障害学生情報入力シート!$H87="気分障害",障害学生情報入力シート!$H87="神経症性障害等",障害学生情報入力シート!$H87="摂食障害・睡眠障害等",障害学生情報入力シート!$H87="他の精神障害")),1,0)+IF(AND(障害学生情報入力シート!$G87="その他の障害",ISBLANK(障害学生情報入力シート!$H87)),1,0)</f>
        <v>0</v>
      </c>
    </row>
    <row r="88" spans="1:25" x14ac:dyDescent="0.4">
      <c r="A88" s="1219">
        <v>64</v>
      </c>
      <c r="B88" s="7">
        <f>IF(AND(障害学生情報入力シート!$G88=$B$23,障害学生情報入力シート!$H88=$B$24,OR(障害学生情報入力シート!D88="入学者(新1年生)",障害学生情報入力シート!D88="在籍者")),1,0)</f>
        <v>0</v>
      </c>
      <c r="C88" s="7">
        <f t="shared" si="0"/>
        <v>0</v>
      </c>
      <c r="D88" s="7" t="str">
        <f>IFERROR(MATCH(ROW(障害学生情報入力シート!A64),C:C,0),"")</f>
        <v/>
      </c>
      <c r="E88" s="7">
        <f>IF(AND(障害学生情報入力シート!$G88=$E$23,障害学生情報入力シート!$H88=$E$24,OR(障害学生情報入力シート!D88="入学者(新1年生)",障害学生情報入力シート!D88="在籍者")),1,0)</f>
        <v>0</v>
      </c>
      <c r="F88" s="7">
        <f t="shared" si="1"/>
        <v>0</v>
      </c>
      <c r="G88" s="7" t="str">
        <f>IFERROR(MATCH(ROW(障害学生情報入力シート!E64),F:F,0),"")</f>
        <v/>
      </c>
      <c r="H88" s="7">
        <f>IF(AND(障害学生情報入力シート!$G88=$H$24,ISBLANK(障害学生情報入力シート!$H88),OR(障害学生情報入力シート!D88="入学者(新1年生)",障害学生情報入力シート!D88="在籍者")),1,0)</f>
        <v>0</v>
      </c>
      <c r="I88" s="7">
        <f t="shared" si="2"/>
        <v>0</v>
      </c>
      <c r="J88" s="7" t="str">
        <f>IFERROR(MATCH(ROW(障害学生情報入力シート!A64),I:I,0),"")</f>
        <v/>
      </c>
      <c r="K88" s="8">
        <f>IF(障害学生情報入力シート!AU88="",0,IF(AND(障害学生情報入力シート!AT88=1,Y88=1,障害学生情報入力シート!D88&lt;&gt;"",障害学生情報入力シート!D88&lt;&gt;"在籍者"),1,0))</f>
        <v>0</v>
      </c>
      <c r="L88" s="8">
        <f t="shared" si="3"/>
        <v>0</v>
      </c>
      <c r="M88" s="8" t="str">
        <f>IFERROR(MATCH(ROW(障害学生情報入力シート!A64),L:L,0),"")</f>
        <v/>
      </c>
      <c r="N88" s="8">
        <f>IF(障害学生情報入力シート!CA88="",0,IF(AND(障害学生情報入力シート!BZ88=1,Y88=1,障害学生情報入力シート!D88&lt;&gt;"",障害学生情報入力シート!D88&lt;&gt;"入学しなかった"),1,0))</f>
        <v>0</v>
      </c>
      <c r="O88" s="8">
        <f t="shared" si="4"/>
        <v>0</v>
      </c>
      <c r="P88" s="8" t="str">
        <f>IFERROR(MATCH(ROW(障害学生情報入力シート!AR64),O:O,0),"")</f>
        <v/>
      </c>
      <c r="Q88" s="8">
        <f>IF(障害学生情報入力シート!CU88="",0,IF(AND(障害学生情報入力シート!CT88=1,Y88=1,障害学生情報入力シート!D88&lt;&gt;"",障害学生情報入力シート!D88&lt;&gt;"入学しなかった"),1,0))</f>
        <v>0</v>
      </c>
      <c r="R88" s="8">
        <f t="shared" si="5"/>
        <v>0</v>
      </c>
      <c r="S88" s="8" t="str">
        <f>IFERROR(MATCH(ROW(障害学生情報入力シート!BJ64),R:R,0),"")</f>
        <v/>
      </c>
      <c r="T88" s="9">
        <f>IF(OR(SUM(障害学生情報入力シート!AY88:BY88,障害学生情報入力シート!CB88:CS88)&gt;0,COUNTA(障害学生情報入力シート!BZ88:CA88)=2,COUNTA(障害学生情報入力シート!CT88:CU88)=2),1,0)</f>
        <v>0</v>
      </c>
      <c r="U88" s="9">
        <f>SUM(障害学生情報入力シート!N88:Q88)+COUNTA(障害学生情報入力シート!R88)</f>
        <v>0</v>
      </c>
      <c r="V88" s="9">
        <f>SUM(障害学生情報入力シート!S88:V88)+COUNTA(障害学生情報入力シート!W88)</f>
        <v>0</v>
      </c>
      <c r="W88" s="9">
        <f>IF(SUM(障害学生情報入力シート!$X88:$AT88)&gt;0,1,0)</f>
        <v>0</v>
      </c>
      <c r="X88" s="9">
        <f>IF(障害学生情報入力シート!D88="入学者(新1年生)",1,0)</f>
        <v>0</v>
      </c>
      <c r="Y88" s="9">
        <f>IF(ISBLANK(障害学生情報入力シート!$G88),0)+IF(AND(障害学生情報入力シート!$G88="視覚障害",OR(障害学生情報入力シート!$H88="盲",障害学生情報入力シート!$H88="弱視")),1,0)+IF(AND(障害学生情報入力シート!$G88="聴覚・言語障害",OR(障害学生情報入力シート!$H88="聾",障害学生情報入力シート!$H88="難聴",障害学生情報入力シート!$H88="言語障害のみ")),1,0)+IF(AND(障害学生情報入力シート!$G88="肢体不自由",OR(障害学生情報入力シート!$H88="上肢機能障害",障害学生情報入力シート!$H88="下肢機能障害",障害学生情報入力シート!$H88="上下肢機能障害",障害学生情報入力シート!$H88="他の機能障害")),1,0)+IF(AND(障害学生情報入力シート!$G88="病弱・虚弱",OR(障害学生情報入力シート!$H88="内部障害等",障害学生情報入力シート!$H88="他の慢性疾患")),1,0)+IF(AND(障害学生情報入力シート!$G88="重複",ISBLANK(障害学生情報入力シート!$H88)),1,0)+IF(AND(障害学生情報入力シート!$G88="発達障害",OR(障害学生情報入力シート!$H88="SLD",障害学生情報入力シート!$H88="ADHD",障害学生情報入力シート!$H88="ASD",障害学生情報入力シート!$H88="発達障害の重複")),1,0)+IF(AND(障害学生情報入力シート!$G88="精神障害",OR(障害学生情報入力シート!$H88="統合失調症等",障害学生情報入力シート!$H88="気分障害",障害学生情報入力シート!$H88="神経症性障害等",障害学生情報入力シート!$H88="摂食障害・睡眠障害等",障害学生情報入力シート!$H88="他の精神障害")),1,0)+IF(AND(障害学生情報入力シート!$G88="その他の障害",ISBLANK(障害学生情報入力シート!$H88)),1,0)</f>
        <v>0</v>
      </c>
    </row>
    <row r="89" spans="1:25" x14ac:dyDescent="0.4">
      <c r="A89" s="1219">
        <v>65</v>
      </c>
      <c r="B89" s="7">
        <f>IF(AND(障害学生情報入力シート!$G89=$B$23,障害学生情報入力シート!$H89=$B$24,OR(障害学生情報入力シート!D89="入学者(新1年生)",障害学生情報入力シート!D89="在籍者")),1,0)</f>
        <v>0</v>
      </c>
      <c r="C89" s="7">
        <f t="shared" ref="C89:C152" si="6">C88+B89</f>
        <v>0</v>
      </c>
      <c r="D89" s="7" t="str">
        <f>IFERROR(MATCH(ROW(障害学生情報入力シート!A65),C:C,0),"")</f>
        <v/>
      </c>
      <c r="E89" s="7">
        <f>IF(AND(障害学生情報入力シート!$G89=$E$23,障害学生情報入力シート!$H89=$E$24,OR(障害学生情報入力シート!D89="入学者(新1年生)",障害学生情報入力シート!D89="在籍者")),1,0)</f>
        <v>0</v>
      </c>
      <c r="F89" s="7">
        <f t="shared" ref="F89:F152" si="7">F88+E89</f>
        <v>0</v>
      </c>
      <c r="G89" s="7" t="str">
        <f>IFERROR(MATCH(ROW(障害学生情報入力シート!E65),F:F,0),"")</f>
        <v/>
      </c>
      <c r="H89" s="7">
        <f>IF(AND(障害学生情報入力シート!$G89=$H$24,ISBLANK(障害学生情報入力シート!$H89),OR(障害学生情報入力シート!D89="入学者(新1年生)",障害学生情報入力シート!D89="在籍者")),1,0)</f>
        <v>0</v>
      </c>
      <c r="I89" s="7">
        <f t="shared" ref="I89:I152" si="8">I88+H89</f>
        <v>0</v>
      </c>
      <c r="J89" s="7" t="str">
        <f>IFERROR(MATCH(ROW(障害学生情報入力シート!A65),I:I,0),"")</f>
        <v/>
      </c>
      <c r="K89" s="8">
        <f>IF(障害学生情報入力シート!AU89="",0,IF(AND(障害学生情報入力シート!AT89=1,Y89=1,障害学生情報入力シート!D89&lt;&gt;"",障害学生情報入力シート!D89&lt;&gt;"在籍者"),1,0))</f>
        <v>0</v>
      </c>
      <c r="L89" s="8">
        <f t="shared" ref="L89:L152" si="9">L88+K89</f>
        <v>0</v>
      </c>
      <c r="M89" s="8" t="str">
        <f>IFERROR(MATCH(ROW(障害学生情報入力シート!A65),L:L,0),"")</f>
        <v/>
      </c>
      <c r="N89" s="8">
        <f>IF(障害学生情報入力シート!CA89="",0,IF(AND(障害学生情報入力シート!BZ89=1,Y89=1,障害学生情報入力シート!D89&lt;&gt;"",障害学生情報入力シート!D89&lt;&gt;"入学しなかった"),1,0))</f>
        <v>0</v>
      </c>
      <c r="O89" s="8">
        <f t="shared" ref="O89:O152" si="10">O88+N89</f>
        <v>0</v>
      </c>
      <c r="P89" s="8" t="str">
        <f>IFERROR(MATCH(ROW(障害学生情報入力シート!AR65),O:O,0),"")</f>
        <v/>
      </c>
      <c r="Q89" s="8">
        <f>IF(障害学生情報入力シート!CU89="",0,IF(AND(障害学生情報入力シート!CT89=1,Y89=1,障害学生情報入力シート!D89&lt;&gt;"",障害学生情報入力シート!D89&lt;&gt;"入学しなかった"),1,0))</f>
        <v>0</v>
      </c>
      <c r="R89" s="8">
        <f t="shared" ref="R89:R152" si="11">R88+Q89</f>
        <v>0</v>
      </c>
      <c r="S89" s="8" t="str">
        <f>IFERROR(MATCH(ROW(障害学生情報入力シート!BJ65),R:R,0),"")</f>
        <v/>
      </c>
      <c r="T89" s="9">
        <f>IF(OR(SUM(障害学生情報入力シート!AY89:BY89,障害学生情報入力シート!CB89:CS89)&gt;0,COUNTA(障害学生情報入力シート!BZ89:CA89)=2,COUNTA(障害学生情報入力シート!CT89:CU89)=2),1,0)</f>
        <v>0</v>
      </c>
      <c r="U89" s="9">
        <f>SUM(障害学生情報入力シート!N89:Q89)+COUNTA(障害学生情報入力シート!R89)</f>
        <v>0</v>
      </c>
      <c r="V89" s="9">
        <f>SUM(障害学生情報入力シート!S89:V89)+COUNTA(障害学生情報入力シート!W89)</f>
        <v>0</v>
      </c>
      <c r="W89" s="9">
        <f>IF(SUM(障害学生情報入力シート!$X89:$AT89)&gt;0,1,0)</f>
        <v>0</v>
      </c>
      <c r="X89" s="9">
        <f>IF(障害学生情報入力シート!D89="入学者(新1年生)",1,0)</f>
        <v>0</v>
      </c>
      <c r="Y89" s="9">
        <f>IF(ISBLANK(障害学生情報入力シート!$G89),0)+IF(AND(障害学生情報入力シート!$G89="視覚障害",OR(障害学生情報入力シート!$H89="盲",障害学生情報入力シート!$H89="弱視")),1,0)+IF(AND(障害学生情報入力シート!$G89="聴覚・言語障害",OR(障害学生情報入力シート!$H89="聾",障害学生情報入力シート!$H89="難聴",障害学生情報入力シート!$H89="言語障害のみ")),1,0)+IF(AND(障害学生情報入力シート!$G89="肢体不自由",OR(障害学生情報入力シート!$H89="上肢機能障害",障害学生情報入力シート!$H89="下肢機能障害",障害学生情報入力シート!$H89="上下肢機能障害",障害学生情報入力シート!$H89="他の機能障害")),1,0)+IF(AND(障害学生情報入力シート!$G89="病弱・虚弱",OR(障害学生情報入力シート!$H89="内部障害等",障害学生情報入力シート!$H89="他の慢性疾患")),1,0)+IF(AND(障害学生情報入力シート!$G89="重複",ISBLANK(障害学生情報入力シート!$H89)),1,0)+IF(AND(障害学生情報入力シート!$G89="発達障害",OR(障害学生情報入力シート!$H89="SLD",障害学生情報入力シート!$H89="ADHD",障害学生情報入力シート!$H89="ASD",障害学生情報入力シート!$H89="発達障害の重複")),1,0)+IF(AND(障害学生情報入力シート!$G89="精神障害",OR(障害学生情報入力シート!$H89="統合失調症等",障害学生情報入力シート!$H89="気分障害",障害学生情報入力シート!$H89="神経症性障害等",障害学生情報入力シート!$H89="摂食障害・睡眠障害等",障害学生情報入力シート!$H89="他の精神障害")),1,0)+IF(AND(障害学生情報入力シート!$G89="その他の障害",ISBLANK(障害学生情報入力シート!$H89)),1,0)</f>
        <v>0</v>
      </c>
    </row>
    <row r="90" spans="1:25" x14ac:dyDescent="0.4">
      <c r="A90" s="1219">
        <v>66</v>
      </c>
      <c r="B90" s="7">
        <f>IF(AND(障害学生情報入力シート!$G90=$B$23,障害学生情報入力シート!$H90=$B$24,OR(障害学生情報入力シート!D90="入学者(新1年生)",障害学生情報入力シート!D90="在籍者")),1,0)</f>
        <v>0</v>
      </c>
      <c r="C90" s="7">
        <f t="shared" si="6"/>
        <v>0</v>
      </c>
      <c r="D90" s="7" t="str">
        <f>IFERROR(MATCH(ROW(障害学生情報入力シート!A66),C:C,0),"")</f>
        <v/>
      </c>
      <c r="E90" s="7">
        <f>IF(AND(障害学生情報入力シート!$G90=$E$23,障害学生情報入力シート!$H90=$E$24,OR(障害学生情報入力シート!D90="入学者(新1年生)",障害学生情報入力シート!D90="在籍者")),1,0)</f>
        <v>0</v>
      </c>
      <c r="F90" s="7">
        <f t="shared" si="7"/>
        <v>0</v>
      </c>
      <c r="G90" s="7" t="str">
        <f>IFERROR(MATCH(ROW(障害学生情報入力シート!E66),F:F,0),"")</f>
        <v/>
      </c>
      <c r="H90" s="7">
        <f>IF(AND(障害学生情報入力シート!$G90=$H$24,ISBLANK(障害学生情報入力シート!$H90),OR(障害学生情報入力シート!D90="入学者(新1年生)",障害学生情報入力シート!D90="在籍者")),1,0)</f>
        <v>0</v>
      </c>
      <c r="I90" s="7">
        <f t="shared" si="8"/>
        <v>0</v>
      </c>
      <c r="J90" s="7" t="str">
        <f>IFERROR(MATCH(ROW(障害学生情報入力シート!A66),I:I,0),"")</f>
        <v/>
      </c>
      <c r="K90" s="8">
        <f>IF(障害学生情報入力シート!AU90="",0,IF(AND(障害学生情報入力シート!AT90=1,Y90=1,障害学生情報入力シート!D90&lt;&gt;"",障害学生情報入力シート!D90&lt;&gt;"在籍者"),1,0))</f>
        <v>0</v>
      </c>
      <c r="L90" s="8">
        <f t="shared" si="9"/>
        <v>0</v>
      </c>
      <c r="M90" s="8" t="str">
        <f>IFERROR(MATCH(ROW(障害学生情報入力シート!A66),L:L,0),"")</f>
        <v/>
      </c>
      <c r="N90" s="8">
        <f>IF(障害学生情報入力シート!CA90="",0,IF(AND(障害学生情報入力シート!BZ90=1,Y90=1,障害学生情報入力シート!D90&lt;&gt;"",障害学生情報入力シート!D90&lt;&gt;"入学しなかった"),1,0))</f>
        <v>0</v>
      </c>
      <c r="O90" s="8">
        <f t="shared" si="10"/>
        <v>0</v>
      </c>
      <c r="P90" s="8" t="str">
        <f>IFERROR(MATCH(ROW(障害学生情報入力シート!AR66),O:O,0),"")</f>
        <v/>
      </c>
      <c r="Q90" s="8">
        <f>IF(障害学生情報入力シート!CU90="",0,IF(AND(障害学生情報入力シート!CT90=1,Y90=1,障害学生情報入力シート!D90&lt;&gt;"",障害学生情報入力シート!D90&lt;&gt;"入学しなかった"),1,0))</f>
        <v>0</v>
      </c>
      <c r="R90" s="8">
        <f t="shared" si="11"/>
        <v>0</v>
      </c>
      <c r="S90" s="8" t="str">
        <f>IFERROR(MATCH(ROW(障害学生情報入力シート!BJ66),R:R,0),"")</f>
        <v/>
      </c>
      <c r="T90" s="9">
        <f>IF(OR(SUM(障害学生情報入力シート!AY90:BY90,障害学生情報入力シート!CB90:CS90)&gt;0,COUNTA(障害学生情報入力シート!BZ90:CA90)=2,COUNTA(障害学生情報入力シート!CT90:CU90)=2),1,0)</f>
        <v>0</v>
      </c>
      <c r="U90" s="9">
        <f>SUM(障害学生情報入力シート!N90:Q90)+COUNTA(障害学生情報入力シート!R90)</f>
        <v>0</v>
      </c>
      <c r="V90" s="9">
        <f>SUM(障害学生情報入力シート!S90:V90)+COUNTA(障害学生情報入力シート!W90)</f>
        <v>0</v>
      </c>
      <c r="W90" s="9">
        <f>IF(SUM(障害学生情報入力シート!$X90:$AT90)&gt;0,1,0)</f>
        <v>0</v>
      </c>
      <c r="X90" s="9">
        <f>IF(障害学生情報入力シート!D90="入学者(新1年生)",1,0)</f>
        <v>0</v>
      </c>
      <c r="Y90" s="9">
        <f>IF(ISBLANK(障害学生情報入力シート!$G90),0)+IF(AND(障害学生情報入力シート!$G90="視覚障害",OR(障害学生情報入力シート!$H90="盲",障害学生情報入力シート!$H90="弱視")),1,0)+IF(AND(障害学生情報入力シート!$G90="聴覚・言語障害",OR(障害学生情報入力シート!$H90="聾",障害学生情報入力シート!$H90="難聴",障害学生情報入力シート!$H90="言語障害のみ")),1,0)+IF(AND(障害学生情報入力シート!$G90="肢体不自由",OR(障害学生情報入力シート!$H90="上肢機能障害",障害学生情報入力シート!$H90="下肢機能障害",障害学生情報入力シート!$H90="上下肢機能障害",障害学生情報入力シート!$H90="他の機能障害")),1,0)+IF(AND(障害学生情報入力シート!$G90="病弱・虚弱",OR(障害学生情報入力シート!$H90="内部障害等",障害学生情報入力シート!$H90="他の慢性疾患")),1,0)+IF(AND(障害学生情報入力シート!$G90="重複",ISBLANK(障害学生情報入力シート!$H90)),1,0)+IF(AND(障害学生情報入力シート!$G90="発達障害",OR(障害学生情報入力シート!$H90="SLD",障害学生情報入力シート!$H90="ADHD",障害学生情報入力シート!$H90="ASD",障害学生情報入力シート!$H90="発達障害の重複")),1,0)+IF(AND(障害学生情報入力シート!$G90="精神障害",OR(障害学生情報入力シート!$H90="統合失調症等",障害学生情報入力シート!$H90="気分障害",障害学生情報入力シート!$H90="神経症性障害等",障害学生情報入力シート!$H90="摂食障害・睡眠障害等",障害学生情報入力シート!$H90="他の精神障害")),1,0)+IF(AND(障害学生情報入力シート!$G90="その他の障害",ISBLANK(障害学生情報入力シート!$H90)),1,0)</f>
        <v>0</v>
      </c>
    </row>
    <row r="91" spans="1:25" x14ac:dyDescent="0.4">
      <c r="A91" s="1219">
        <v>67</v>
      </c>
      <c r="B91" s="7">
        <f>IF(AND(障害学生情報入力シート!$G91=$B$23,障害学生情報入力シート!$H91=$B$24,OR(障害学生情報入力シート!D91="入学者(新1年生)",障害学生情報入力シート!D91="在籍者")),1,0)</f>
        <v>0</v>
      </c>
      <c r="C91" s="7">
        <f t="shared" si="6"/>
        <v>0</v>
      </c>
      <c r="D91" s="7" t="str">
        <f>IFERROR(MATCH(ROW(障害学生情報入力シート!A67),C:C,0),"")</f>
        <v/>
      </c>
      <c r="E91" s="7">
        <f>IF(AND(障害学生情報入力シート!$G91=$E$23,障害学生情報入力シート!$H91=$E$24,OR(障害学生情報入力シート!D91="入学者(新1年生)",障害学生情報入力シート!D91="在籍者")),1,0)</f>
        <v>0</v>
      </c>
      <c r="F91" s="7">
        <f t="shared" si="7"/>
        <v>0</v>
      </c>
      <c r="G91" s="7" t="str">
        <f>IFERROR(MATCH(ROW(障害学生情報入力シート!E67),F:F,0),"")</f>
        <v/>
      </c>
      <c r="H91" s="7">
        <f>IF(AND(障害学生情報入力シート!$G91=$H$24,ISBLANK(障害学生情報入力シート!$H91),OR(障害学生情報入力シート!D91="入学者(新1年生)",障害学生情報入力シート!D91="在籍者")),1,0)</f>
        <v>0</v>
      </c>
      <c r="I91" s="7">
        <f t="shared" si="8"/>
        <v>0</v>
      </c>
      <c r="J91" s="7" t="str">
        <f>IFERROR(MATCH(ROW(障害学生情報入力シート!A67),I:I,0),"")</f>
        <v/>
      </c>
      <c r="K91" s="8">
        <f>IF(障害学生情報入力シート!AU91="",0,IF(AND(障害学生情報入力シート!AT91=1,Y91=1,障害学生情報入力シート!D91&lt;&gt;"",障害学生情報入力シート!D91&lt;&gt;"在籍者"),1,0))</f>
        <v>0</v>
      </c>
      <c r="L91" s="8">
        <f t="shared" si="9"/>
        <v>0</v>
      </c>
      <c r="M91" s="8" t="str">
        <f>IFERROR(MATCH(ROW(障害学生情報入力シート!A67),L:L,0),"")</f>
        <v/>
      </c>
      <c r="N91" s="8">
        <f>IF(障害学生情報入力シート!CA91="",0,IF(AND(障害学生情報入力シート!BZ91=1,Y91=1,障害学生情報入力シート!D91&lt;&gt;"",障害学生情報入力シート!D91&lt;&gt;"入学しなかった"),1,0))</f>
        <v>0</v>
      </c>
      <c r="O91" s="8">
        <f t="shared" si="10"/>
        <v>0</v>
      </c>
      <c r="P91" s="8" t="str">
        <f>IFERROR(MATCH(ROW(障害学生情報入力シート!AR67),O:O,0),"")</f>
        <v/>
      </c>
      <c r="Q91" s="8">
        <f>IF(障害学生情報入力シート!CU91="",0,IF(AND(障害学生情報入力シート!CT91=1,Y91=1,障害学生情報入力シート!D91&lt;&gt;"",障害学生情報入力シート!D91&lt;&gt;"入学しなかった"),1,0))</f>
        <v>0</v>
      </c>
      <c r="R91" s="8">
        <f t="shared" si="11"/>
        <v>0</v>
      </c>
      <c r="S91" s="8" t="str">
        <f>IFERROR(MATCH(ROW(障害学生情報入力シート!BJ67),R:R,0),"")</f>
        <v/>
      </c>
      <c r="T91" s="9">
        <f>IF(OR(SUM(障害学生情報入力シート!AY91:BY91,障害学生情報入力シート!CB91:CS91)&gt;0,COUNTA(障害学生情報入力シート!BZ91:CA91)=2,COUNTA(障害学生情報入力シート!CT91:CU91)=2),1,0)</f>
        <v>0</v>
      </c>
      <c r="U91" s="9">
        <f>SUM(障害学生情報入力シート!N91:Q91)+COUNTA(障害学生情報入力シート!R91)</f>
        <v>0</v>
      </c>
      <c r="V91" s="9">
        <f>SUM(障害学生情報入力シート!S91:V91)+COUNTA(障害学生情報入力シート!W91)</f>
        <v>0</v>
      </c>
      <c r="W91" s="9">
        <f>IF(SUM(障害学生情報入力シート!$X91:$AT91)&gt;0,1,0)</f>
        <v>0</v>
      </c>
      <c r="X91" s="9">
        <f>IF(障害学生情報入力シート!D91="入学者(新1年生)",1,0)</f>
        <v>0</v>
      </c>
      <c r="Y91" s="9">
        <f>IF(ISBLANK(障害学生情報入力シート!$G91),0)+IF(AND(障害学生情報入力シート!$G91="視覚障害",OR(障害学生情報入力シート!$H91="盲",障害学生情報入力シート!$H91="弱視")),1,0)+IF(AND(障害学生情報入力シート!$G91="聴覚・言語障害",OR(障害学生情報入力シート!$H91="聾",障害学生情報入力シート!$H91="難聴",障害学生情報入力シート!$H91="言語障害のみ")),1,0)+IF(AND(障害学生情報入力シート!$G91="肢体不自由",OR(障害学生情報入力シート!$H91="上肢機能障害",障害学生情報入力シート!$H91="下肢機能障害",障害学生情報入力シート!$H91="上下肢機能障害",障害学生情報入力シート!$H91="他の機能障害")),1,0)+IF(AND(障害学生情報入力シート!$G91="病弱・虚弱",OR(障害学生情報入力シート!$H91="内部障害等",障害学生情報入力シート!$H91="他の慢性疾患")),1,0)+IF(AND(障害学生情報入力シート!$G91="重複",ISBLANK(障害学生情報入力シート!$H91)),1,0)+IF(AND(障害学生情報入力シート!$G91="発達障害",OR(障害学生情報入力シート!$H91="SLD",障害学生情報入力シート!$H91="ADHD",障害学生情報入力シート!$H91="ASD",障害学生情報入力シート!$H91="発達障害の重複")),1,0)+IF(AND(障害学生情報入力シート!$G91="精神障害",OR(障害学生情報入力シート!$H91="統合失調症等",障害学生情報入力シート!$H91="気分障害",障害学生情報入力シート!$H91="神経症性障害等",障害学生情報入力シート!$H91="摂食障害・睡眠障害等",障害学生情報入力シート!$H91="他の精神障害")),1,0)+IF(AND(障害学生情報入力シート!$G91="その他の障害",ISBLANK(障害学生情報入力シート!$H91)),1,0)</f>
        <v>0</v>
      </c>
    </row>
    <row r="92" spans="1:25" x14ac:dyDescent="0.4">
      <c r="A92" s="1219">
        <v>68</v>
      </c>
      <c r="B92" s="7">
        <f>IF(AND(障害学生情報入力シート!$G92=$B$23,障害学生情報入力シート!$H92=$B$24,OR(障害学生情報入力シート!D92="入学者(新1年生)",障害学生情報入力シート!D92="在籍者")),1,0)</f>
        <v>0</v>
      </c>
      <c r="C92" s="7">
        <f t="shared" si="6"/>
        <v>0</v>
      </c>
      <c r="D92" s="7" t="str">
        <f>IFERROR(MATCH(ROW(障害学生情報入力シート!A68),C:C,0),"")</f>
        <v/>
      </c>
      <c r="E92" s="7">
        <f>IF(AND(障害学生情報入力シート!$G92=$E$23,障害学生情報入力シート!$H92=$E$24,OR(障害学生情報入力シート!D92="入学者(新1年生)",障害学生情報入力シート!D92="在籍者")),1,0)</f>
        <v>0</v>
      </c>
      <c r="F92" s="7">
        <f t="shared" si="7"/>
        <v>0</v>
      </c>
      <c r="G92" s="7" t="str">
        <f>IFERROR(MATCH(ROW(障害学生情報入力シート!E68),F:F,0),"")</f>
        <v/>
      </c>
      <c r="H92" s="7">
        <f>IF(AND(障害学生情報入力シート!$G92=$H$24,ISBLANK(障害学生情報入力シート!$H92),OR(障害学生情報入力シート!D92="入学者(新1年生)",障害学生情報入力シート!D92="在籍者")),1,0)</f>
        <v>0</v>
      </c>
      <c r="I92" s="7">
        <f t="shared" si="8"/>
        <v>0</v>
      </c>
      <c r="J92" s="7" t="str">
        <f>IFERROR(MATCH(ROW(障害学生情報入力シート!A68),I:I,0),"")</f>
        <v/>
      </c>
      <c r="K92" s="8">
        <f>IF(障害学生情報入力シート!AU92="",0,IF(AND(障害学生情報入力シート!AT92=1,Y92=1,障害学生情報入力シート!D92&lt;&gt;"",障害学生情報入力シート!D92&lt;&gt;"在籍者"),1,0))</f>
        <v>0</v>
      </c>
      <c r="L92" s="8">
        <f t="shared" si="9"/>
        <v>0</v>
      </c>
      <c r="M92" s="8" t="str">
        <f>IFERROR(MATCH(ROW(障害学生情報入力シート!A68),L:L,0),"")</f>
        <v/>
      </c>
      <c r="N92" s="8">
        <f>IF(障害学生情報入力シート!CA92="",0,IF(AND(障害学生情報入力シート!BZ92=1,Y92=1,障害学生情報入力シート!D92&lt;&gt;"",障害学生情報入力シート!D92&lt;&gt;"入学しなかった"),1,0))</f>
        <v>0</v>
      </c>
      <c r="O92" s="8">
        <f t="shared" si="10"/>
        <v>0</v>
      </c>
      <c r="P92" s="8" t="str">
        <f>IFERROR(MATCH(ROW(障害学生情報入力シート!AR68),O:O,0),"")</f>
        <v/>
      </c>
      <c r="Q92" s="8">
        <f>IF(障害学生情報入力シート!CU92="",0,IF(AND(障害学生情報入力シート!CT92=1,Y92=1,障害学生情報入力シート!D92&lt;&gt;"",障害学生情報入力シート!D92&lt;&gt;"入学しなかった"),1,0))</f>
        <v>0</v>
      </c>
      <c r="R92" s="8">
        <f t="shared" si="11"/>
        <v>0</v>
      </c>
      <c r="S92" s="8" t="str">
        <f>IFERROR(MATCH(ROW(障害学生情報入力シート!BJ68),R:R,0),"")</f>
        <v/>
      </c>
      <c r="T92" s="9">
        <f>IF(OR(SUM(障害学生情報入力シート!AY92:BY92,障害学生情報入力シート!CB92:CS92)&gt;0,COUNTA(障害学生情報入力シート!BZ92:CA92)=2,COUNTA(障害学生情報入力シート!CT92:CU92)=2),1,0)</f>
        <v>0</v>
      </c>
      <c r="U92" s="9">
        <f>SUM(障害学生情報入力シート!N92:Q92)+COUNTA(障害学生情報入力シート!R92)</f>
        <v>0</v>
      </c>
      <c r="V92" s="9">
        <f>SUM(障害学生情報入力シート!S92:V92)+COUNTA(障害学生情報入力シート!W92)</f>
        <v>0</v>
      </c>
      <c r="W92" s="9">
        <f>IF(SUM(障害学生情報入力シート!$X92:$AT92)&gt;0,1,0)</f>
        <v>0</v>
      </c>
      <c r="X92" s="9">
        <f>IF(障害学生情報入力シート!D92="入学者(新1年生)",1,0)</f>
        <v>0</v>
      </c>
      <c r="Y92" s="9">
        <f>IF(ISBLANK(障害学生情報入力シート!$G92),0)+IF(AND(障害学生情報入力シート!$G92="視覚障害",OR(障害学生情報入力シート!$H92="盲",障害学生情報入力シート!$H92="弱視")),1,0)+IF(AND(障害学生情報入力シート!$G92="聴覚・言語障害",OR(障害学生情報入力シート!$H92="聾",障害学生情報入力シート!$H92="難聴",障害学生情報入力シート!$H92="言語障害のみ")),1,0)+IF(AND(障害学生情報入力シート!$G92="肢体不自由",OR(障害学生情報入力シート!$H92="上肢機能障害",障害学生情報入力シート!$H92="下肢機能障害",障害学生情報入力シート!$H92="上下肢機能障害",障害学生情報入力シート!$H92="他の機能障害")),1,0)+IF(AND(障害学生情報入力シート!$G92="病弱・虚弱",OR(障害学生情報入力シート!$H92="内部障害等",障害学生情報入力シート!$H92="他の慢性疾患")),1,0)+IF(AND(障害学生情報入力シート!$G92="重複",ISBLANK(障害学生情報入力シート!$H92)),1,0)+IF(AND(障害学生情報入力シート!$G92="発達障害",OR(障害学生情報入力シート!$H92="SLD",障害学生情報入力シート!$H92="ADHD",障害学生情報入力シート!$H92="ASD",障害学生情報入力シート!$H92="発達障害の重複")),1,0)+IF(AND(障害学生情報入力シート!$G92="精神障害",OR(障害学生情報入力シート!$H92="統合失調症等",障害学生情報入力シート!$H92="気分障害",障害学生情報入力シート!$H92="神経症性障害等",障害学生情報入力シート!$H92="摂食障害・睡眠障害等",障害学生情報入力シート!$H92="他の精神障害")),1,0)+IF(AND(障害学生情報入力シート!$G92="その他の障害",ISBLANK(障害学生情報入力シート!$H92)),1,0)</f>
        <v>0</v>
      </c>
    </row>
    <row r="93" spans="1:25" x14ac:dyDescent="0.4">
      <c r="A93" s="1219">
        <v>69</v>
      </c>
      <c r="B93" s="7">
        <f>IF(AND(障害学生情報入力シート!$G93=$B$23,障害学生情報入力シート!$H93=$B$24,OR(障害学生情報入力シート!D93="入学者(新1年生)",障害学生情報入力シート!D93="在籍者")),1,0)</f>
        <v>0</v>
      </c>
      <c r="C93" s="7">
        <f t="shared" si="6"/>
        <v>0</v>
      </c>
      <c r="D93" s="7" t="str">
        <f>IFERROR(MATCH(ROW(障害学生情報入力シート!A69),C:C,0),"")</f>
        <v/>
      </c>
      <c r="E93" s="7">
        <f>IF(AND(障害学生情報入力シート!$G93=$E$23,障害学生情報入力シート!$H93=$E$24,OR(障害学生情報入力シート!D93="入学者(新1年生)",障害学生情報入力シート!D93="在籍者")),1,0)</f>
        <v>0</v>
      </c>
      <c r="F93" s="7">
        <f t="shared" si="7"/>
        <v>0</v>
      </c>
      <c r="G93" s="7" t="str">
        <f>IFERROR(MATCH(ROW(障害学生情報入力シート!E69),F:F,0),"")</f>
        <v/>
      </c>
      <c r="H93" s="7">
        <f>IF(AND(障害学生情報入力シート!$G93=$H$24,ISBLANK(障害学生情報入力シート!$H93),OR(障害学生情報入力シート!D93="入学者(新1年生)",障害学生情報入力シート!D93="在籍者")),1,0)</f>
        <v>0</v>
      </c>
      <c r="I93" s="7">
        <f t="shared" si="8"/>
        <v>0</v>
      </c>
      <c r="J93" s="7" t="str">
        <f>IFERROR(MATCH(ROW(障害学生情報入力シート!A69),I:I,0),"")</f>
        <v/>
      </c>
      <c r="K93" s="8">
        <f>IF(障害学生情報入力シート!AU93="",0,IF(AND(障害学生情報入力シート!AT93=1,Y93=1,障害学生情報入力シート!D93&lt;&gt;"",障害学生情報入力シート!D93&lt;&gt;"在籍者"),1,0))</f>
        <v>0</v>
      </c>
      <c r="L93" s="8">
        <f t="shared" si="9"/>
        <v>0</v>
      </c>
      <c r="M93" s="8" t="str">
        <f>IFERROR(MATCH(ROW(障害学生情報入力シート!A69),L:L,0),"")</f>
        <v/>
      </c>
      <c r="N93" s="8">
        <f>IF(障害学生情報入力シート!CA93="",0,IF(AND(障害学生情報入力シート!BZ93=1,Y93=1,障害学生情報入力シート!D93&lt;&gt;"",障害学生情報入力シート!D93&lt;&gt;"入学しなかった"),1,0))</f>
        <v>0</v>
      </c>
      <c r="O93" s="8">
        <f t="shared" si="10"/>
        <v>0</v>
      </c>
      <c r="P93" s="8" t="str">
        <f>IFERROR(MATCH(ROW(障害学生情報入力シート!AR69),O:O,0),"")</f>
        <v/>
      </c>
      <c r="Q93" s="8">
        <f>IF(障害学生情報入力シート!CU93="",0,IF(AND(障害学生情報入力シート!CT93=1,Y93=1,障害学生情報入力シート!D93&lt;&gt;"",障害学生情報入力シート!D93&lt;&gt;"入学しなかった"),1,0))</f>
        <v>0</v>
      </c>
      <c r="R93" s="8">
        <f t="shared" si="11"/>
        <v>0</v>
      </c>
      <c r="S93" s="8" t="str">
        <f>IFERROR(MATCH(ROW(障害学生情報入力シート!BJ69),R:R,0),"")</f>
        <v/>
      </c>
      <c r="T93" s="9">
        <f>IF(OR(SUM(障害学生情報入力シート!AY93:BY93,障害学生情報入力シート!CB93:CS93)&gt;0,COUNTA(障害学生情報入力シート!BZ93:CA93)=2,COUNTA(障害学生情報入力シート!CT93:CU93)=2),1,0)</f>
        <v>0</v>
      </c>
      <c r="U93" s="9">
        <f>SUM(障害学生情報入力シート!N93:Q93)+COUNTA(障害学生情報入力シート!R93)</f>
        <v>0</v>
      </c>
      <c r="V93" s="9">
        <f>SUM(障害学生情報入力シート!S93:V93)+COUNTA(障害学生情報入力シート!W93)</f>
        <v>0</v>
      </c>
      <c r="W93" s="9">
        <f>IF(SUM(障害学生情報入力シート!$X93:$AT93)&gt;0,1,0)</f>
        <v>0</v>
      </c>
      <c r="X93" s="9">
        <f>IF(障害学生情報入力シート!D93="入学者(新1年生)",1,0)</f>
        <v>0</v>
      </c>
      <c r="Y93" s="9">
        <f>IF(ISBLANK(障害学生情報入力シート!$G93),0)+IF(AND(障害学生情報入力シート!$G93="視覚障害",OR(障害学生情報入力シート!$H93="盲",障害学生情報入力シート!$H93="弱視")),1,0)+IF(AND(障害学生情報入力シート!$G93="聴覚・言語障害",OR(障害学生情報入力シート!$H93="聾",障害学生情報入力シート!$H93="難聴",障害学生情報入力シート!$H93="言語障害のみ")),1,0)+IF(AND(障害学生情報入力シート!$G93="肢体不自由",OR(障害学生情報入力シート!$H93="上肢機能障害",障害学生情報入力シート!$H93="下肢機能障害",障害学生情報入力シート!$H93="上下肢機能障害",障害学生情報入力シート!$H93="他の機能障害")),1,0)+IF(AND(障害学生情報入力シート!$G93="病弱・虚弱",OR(障害学生情報入力シート!$H93="内部障害等",障害学生情報入力シート!$H93="他の慢性疾患")),1,0)+IF(AND(障害学生情報入力シート!$G93="重複",ISBLANK(障害学生情報入力シート!$H93)),1,0)+IF(AND(障害学生情報入力シート!$G93="発達障害",OR(障害学生情報入力シート!$H93="SLD",障害学生情報入力シート!$H93="ADHD",障害学生情報入力シート!$H93="ASD",障害学生情報入力シート!$H93="発達障害の重複")),1,0)+IF(AND(障害学生情報入力シート!$G93="精神障害",OR(障害学生情報入力シート!$H93="統合失調症等",障害学生情報入力シート!$H93="気分障害",障害学生情報入力シート!$H93="神経症性障害等",障害学生情報入力シート!$H93="摂食障害・睡眠障害等",障害学生情報入力シート!$H93="他の精神障害")),1,0)+IF(AND(障害学生情報入力シート!$G93="その他の障害",ISBLANK(障害学生情報入力シート!$H93)),1,0)</f>
        <v>0</v>
      </c>
    </row>
    <row r="94" spans="1:25" x14ac:dyDescent="0.4">
      <c r="A94" s="1219">
        <v>70</v>
      </c>
      <c r="B94" s="7">
        <f>IF(AND(障害学生情報入力シート!$G94=$B$23,障害学生情報入力シート!$H94=$B$24,OR(障害学生情報入力シート!D94="入学者(新1年生)",障害学生情報入力シート!D94="在籍者")),1,0)</f>
        <v>0</v>
      </c>
      <c r="C94" s="7">
        <f t="shared" si="6"/>
        <v>0</v>
      </c>
      <c r="D94" s="7" t="str">
        <f>IFERROR(MATCH(ROW(障害学生情報入力シート!A70),C:C,0),"")</f>
        <v/>
      </c>
      <c r="E94" s="7">
        <f>IF(AND(障害学生情報入力シート!$G94=$E$23,障害学生情報入力シート!$H94=$E$24,OR(障害学生情報入力シート!D94="入学者(新1年生)",障害学生情報入力シート!D94="在籍者")),1,0)</f>
        <v>0</v>
      </c>
      <c r="F94" s="7">
        <f t="shared" si="7"/>
        <v>0</v>
      </c>
      <c r="G94" s="7" t="str">
        <f>IFERROR(MATCH(ROW(障害学生情報入力シート!E70),F:F,0),"")</f>
        <v/>
      </c>
      <c r="H94" s="7">
        <f>IF(AND(障害学生情報入力シート!$G94=$H$24,ISBLANK(障害学生情報入力シート!$H94),OR(障害学生情報入力シート!D94="入学者(新1年生)",障害学生情報入力シート!D94="在籍者")),1,0)</f>
        <v>0</v>
      </c>
      <c r="I94" s="7">
        <f t="shared" si="8"/>
        <v>0</v>
      </c>
      <c r="J94" s="7" t="str">
        <f>IFERROR(MATCH(ROW(障害学生情報入力シート!A70),I:I,0),"")</f>
        <v/>
      </c>
      <c r="K94" s="8">
        <f>IF(障害学生情報入力シート!AU94="",0,IF(AND(障害学生情報入力シート!AT94=1,Y94=1,障害学生情報入力シート!D94&lt;&gt;"",障害学生情報入力シート!D94&lt;&gt;"在籍者"),1,0))</f>
        <v>0</v>
      </c>
      <c r="L94" s="8">
        <f t="shared" si="9"/>
        <v>0</v>
      </c>
      <c r="M94" s="8" t="str">
        <f>IFERROR(MATCH(ROW(障害学生情報入力シート!A70),L:L,0),"")</f>
        <v/>
      </c>
      <c r="N94" s="8">
        <f>IF(障害学生情報入力シート!CA94="",0,IF(AND(障害学生情報入力シート!BZ94=1,Y94=1,障害学生情報入力シート!D94&lt;&gt;"",障害学生情報入力シート!D94&lt;&gt;"入学しなかった"),1,0))</f>
        <v>0</v>
      </c>
      <c r="O94" s="8">
        <f t="shared" si="10"/>
        <v>0</v>
      </c>
      <c r="P94" s="8" t="str">
        <f>IFERROR(MATCH(ROW(障害学生情報入力シート!AR70),O:O,0),"")</f>
        <v/>
      </c>
      <c r="Q94" s="8">
        <f>IF(障害学生情報入力シート!CU94="",0,IF(AND(障害学生情報入力シート!CT94=1,Y94=1,障害学生情報入力シート!D94&lt;&gt;"",障害学生情報入力シート!D94&lt;&gt;"入学しなかった"),1,0))</f>
        <v>0</v>
      </c>
      <c r="R94" s="8">
        <f t="shared" si="11"/>
        <v>0</v>
      </c>
      <c r="S94" s="8" t="str">
        <f>IFERROR(MATCH(ROW(障害学生情報入力シート!BJ70),R:R,0),"")</f>
        <v/>
      </c>
      <c r="T94" s="9">
        <f>IF(OR(SUM(障害学生情報入力シート!AY94:BY94,障害学生情報入力シート!CB94:CS94)&gt;0,COUNTA(障害学生情報入力シート!BZ94:CA94)=2,COUNTA(障害学生情報入力シート!CT94:CU94)=2),1,0)</f>
        <v>0</v>
      </c>
      <c r="U94" s="9">
        <f>SUM(障害学生情報入力シート!N94:Q94)+COUNTA(障害学生情報入力シート!R94)</f>
        <v>0</v>
      </c>
      <c r="V94" s="9">
        <f>SUM(障害学生情報入力シート!S94:V94)+COUNTA(障害学生情報入力シート!W94)</f>
        <v>0</v>
      </c>
      <c r="W94" s="9">
        <f>IF(SUM(障害学生情報入力シート!$X94:$AT94)&gt;0,1,0)</f>
        <v>0</v>
      </c>
      <c r="X94" s="9">
        <f>IF(障害学生情報入力シート!D94="入学者(新1年生)",1,0)</f>
        <v>0</v>
      </c>
      <c r="Y94" s="9">
        <f>IF(ISBLANK(障害学生情報入力シート!$G94),0)+IF(AND(障害学生情報入力シート!$G94="視覚障害",OR(障害学生情報入力シート!$H94="盲",障害学生情報入力シート!$H94="弱視")),1,0)+IF(AND(障害学生情報入力シート!$G94="聴覚・言語障害",OR(障害学生情報入力シート!$H94="聾",障害学生情報入力シート!$H94="難聴",障害学生情報入力シート!$H94="言語障害のみ")),1,0)+IF(AND(障害学生情報入力シート!$G94="肢体不自由",OR(障害学生情報入力シート!$H94="上肢機能障害",障害学生情報入力シート!$H94="下肢機能障害",障害学生情報入力シート!$H94="上下肢機能障害",障害学生情報入力シート!$H94="他の機能障害")),1,0)+IF(AND(障害学生情報入力シート!$G94="病弱・虚弱",OR(障害学生情報入力シート!$H94="内部障害等",障害学生情報入力シート!$H94="他の慢性疾患")),1,0)+IF(AND(障害学生情報入力シート!$G94="重複",ISBLANK(障害学生情報入力シート!$H94)),1,0)+IF(AND(障害学生情報入力シート!$G94="発達障害",OR(障害学生情報入力シート!$H94="SLD",障害学生情報入力シート!$H94="ADHD",障害学生情報入力シート!$H94="ASD",障害学生情報入力シート!$H94="発達障害の重複")),1,0)+IF(AND(障害学生情報入力シート!$G94="精神障害",OR(障害学生情報入力シート!$H94="統合失調症等",障害学生情報入力シート!$H94="気分障害",障害学生情報入力シート!$H94="神経症性障害等",障害学生情報入力シート!$H94="摂食障害・睡眠障害等",障害学生情報入力シート!$H94="他の精神障害")),1,0)+IF(AND(障害学生情報入力シート!$G94="その他の障害",ISBLANK(障害学生情報入力シート!$H94)),1,0)</f>
        <v>0</v>
      </c>
    </row>
    <row r="95" spans="1:25" x14ac:dyDescent="0.4">
      <c r="A95" s="1219">
        <v>71</v>
      </c>
      <c r="B95" s="7">
        <f>IF(AND(障害学生情報入力シート!$G95=$B$23,障害学生情報入力シート!$H95=$B$24,OR(障害学生情報入力シート!D95="入学者(新1年生)",障害学生情報入力シート!D95="在籍者")),1,0)</f>
        <v>0</v>
      </c>
      <c r="C95" s="7">
        <f t="shared" si="6"/>
        <v>0</v>
      </c>
      <c r="D95" s="7" t="str">
        <f>IFERROR(MATCH(ROW(障害学生情報入力シート!A71),C:C,0),"")</f>
        <v/>
      </c>
      <c r="E95" s="7">
        <f>IF(AND(障害学生情報入力シート!$G95=$E$23,障害学生情報入力シート!$H95=$E$24,OR(障害学生情報入力シート!D95="入学者(新1年生)",障害学生情報入力シート!D95="在籍者")),1,0)</f>
        <v>0</v>
      </c>
      <c r="F95" s="7">
        <f t="shared" si="7"/>
        <v>0</v>
      </c>
      <c r="G95" s="7" t="str">
        <f>IFERROR(MATCH(ROW(障害学生情報入力シート!E71),F:F,0),"")</f>
        <v/>
      </c>
      <c r="H95" s="7">
        <f>IF(AND(障害学生情報入力シート!$G95=$H$24,ISBLANK(障害学生情報入力シート!$H95),OR(障害学生情報入力シート!D95="入学者(新1年生)",障害学生情報入力シート!D95="在籍者")),1,0)</f>
        <v>0</v>
      </c>
      <c r="I95" s="7">
        <f t="shared" si="8"/>
        <v>0</v>
      </c>
      <c r="J95" s="7" t="str">
        <f>IFERROR(MATCH(ROW(障害学生情報入力シート!A71),I:I,0),"")</f>
        <v/>
      </c>
      <c r="K95" s="8">
        <f>IF(障害学生情報入力シート!AU95="",0,IF(AND(障害学生情報入力シート!AT95=1,Y95=1,障害学生情報入力シート!D95&lt;&gt;"",障害学生情報入力シート!D95&lt;&gt;"在籍者"),1,0))</f>
        <v>0</v>
      </c>
      <c r="L95" s="8">
        <f t="shared" si="9"/>
        <v>0</v>
      </c>
      <c r="M95" s="8" t="str">
        <f>IFERROR(MATCH(ROW(障害学生情報入力シート!A71),L:L,0),"")</f>
        <v/>
      </c>
      <c r="N95" s="8">
        <f>IF(障害学生情報入力シート!CA95="",0,IF(AND(障害学生情報入力シート!BZ95=1,Y95=1,障害学生情報入力シート!D95&lt;&gt;"",障害学生情報入力シート!D95&lt;&gt;"入学しなかった"),1,0))</f>
        <v>0</v>
      </c>
      <c r="O95" s="8">
        <f t="shared" si="10"/>
        <v>0</v>
      </c>
      <c r="P95" s="8" t="str">
        <f>IFERROR(MATCH(ROW(障害学生情報入力シート!AR71),O:O,0),"")</f>
        <v/>
      </c>
      <c r="Q95" s="8">
        <f>IF(障害学生情報入力シート!CU95="",0,IF(AND(障害学生情報入力シート!CT95=1,Y95=1,障害学生情報入力シート!D95&lt;&gt;"",障害学生情報入力シート!D95&lt;&gt;"入学しなかった"),1,0))</f>
        <v>0</v>
      </c>
      <c r="R95" s="8">
        <f t="shared" si="11"/>
        <v>0</v>
      </c>
      <c r="S95" s="8" t="str">
        <f>IFERROR(MATCH(ROW(障害学生情報入力シート!BJ71),R:R,0),"")</f>
        <v/>
      </c>
      <c r="T95" s="9">
        <f>IF(OR(SUM(障害学生情報入力シート!AY95:BY95,障害学生情報入力シート!CB95:CS95)&gt;0,COUNTA(障害学生情報入力シート!BZ95:CA95)=2,COUNTA(障害学生情報入力シート!CT95:CU95)=2),1,0)</f>
        <v>0</v>
      </c>
      <c r="U95" s="9">
        <f>SUM(障害学生情報入力シート!N95:Q95)+COUNTA(障害学生情報入力シート!R95)</f>
        <v>0</v>
      </c>
      <c r="V95" s="9">
        <f>SUM(障害学生情報入力シート!S95:V95)+COUNTA(障害学生情報入力シート!W95)</f>
        <v>0</v>
      </c>
      <c r="W95" s="9">
        <f>IF(SUM(障害学生情報入力シート!$X95:$AT95)&gt;0,1,0)</f>
        <v>0</v>
      </c>
      <c r="X95" s="9">
        <f>IF(障害学生情報入力シート!D95="入学者(新1年生)",1,0)</f>
        <v>0</v>
      </c>
      <c r="Y95" s="9">
        <f>IF(ISBLANK(障害学生情報入力シート!$G95),0)+IF(AND(障害学生情報入力シート!$G95="視覚障害",OR(障害学生情報入力シート!$H95="盲",障害学生情報入力シート!$H95="弱視")),1,0)+IF(AND(障害学生情報入力シート!$G95="聴覚・言語障害",OR(障害学生情報入力シート!$H95="聾",障害学生情報入力シート!$H95="難聴",障害学生情報入力シート!$H95="言語障害のみ")),1,0)+IF(AND(障害学生情報入力シート!$G95="肢体不自由",OR(障害学生情報入力シート!$H95="上肢機能障害",障害学生情報入力シート!$H95="下肢機能障害",障害学生情報入力シート!$H95="上下肢機能障害",障害学生情報入力シート!$H95="他の機能障害")),1,0)+IF(AND(障害学生情報入力シート!$G95="病弱・虚弱",OR(障害学生情報入力シート!$H95="内部障害等",障害学生情報入力シート!$H95="他の慢性疾患")),1,0)+IF(AND(障害学生情報入力シート!$G95="重複",ISBLANK(障害学生情報入力シート!$H95)),1,0)+IF(AND(障害学生情報入力シート!$G95="発達障害",OR(障害学生情報入力シート!$H95="SLD",障害学生情報入力シート!$H95="ADHD",障害学生情報入力シート!$H95="ASD",障害学生情報入力シート!$H95="発達障害の重複")),1,0)+IF(AND(障害学生情報入力シート!$G95="精神障害",OR(障害学生情報入力シート!$H95="統合失調症等",障害学生情報入力シート!$H95="気分障害",障害学生情報入力シート!$H95="神経症性障害等",障害学生情報入力シート!$H95="摂食障害・睡眠障害等",障害学生情報入力シート!$H95="他の精神障害")),1,0)+IF(AND(障害学生情報入力シート!$G95="その他の障害",ISBLANK(障害学生情報入力シート!$H95)),1,0)</f>
        <v>0</v>
      </c>
    </row>
    <row r="96" spans="1:25" x14ac:dyDescent="0.4">
      <c r="A96" s="1219">
        <v>72</v>
      </c>
      <c r="B96" s="7">
        <f>IF(AND(障害学生情報入力シート!$G96=$B$23,障害学生情報入力シート!$H96=$B$24,OR(障害学生情報入力シート!D96="入学者(新1年生)",障害学生情報入力シート!D96="在籍者")),1,0)</f>
        <v>0</v>
      </c>
      <c r="C96" s="7">
        <f t="shared" si="6"/>
        <v>0</v>
      </c>
      <c r="D96" s="7" t="str">
        <f>IFERROR(MATCH(ROW(障害学生情報入力シート!A72),C:C,0),"")</f>
        <v/>
      </c>
      <c r="E96" s="7">
        <f>IF(AND(障害学生情報入力シート!$G96=$E$23,障害学生情報入力シート!$H96=$E$24,OR(障害学生情報入力シート!D96="入学者(新1年生)",障害学生情報入力シート!D96="在籍者")),1,0)</f>
        <v>0</v>
      </c>
      <c r="F96" s="7">
        <f t="shared" si="7"/>
        <v>0</v>
      </c>
      <c r="G96" s="7" t="str">
        <f>IFERROR(MATCH(ROW(障害学生情報入力シート!E72),F:F,0),"")</f>
        <v/>
      </c>
      <c r="H96" s="7">
        <f>IF(AND(障害学生情報入力シート!$G96=$H$24,ISBLANK(障害学生情報入力シート!$H96),OR(障害学生情報入力シート!D96="入学者(新1年生)",障害学生情報入力シート!D96="在籍者")),1,0)</f>
        <v>0</v>
      </c>
      <c r="I96" s="7">
        <f t="shared" si="8"/>
        <v>0</v>
      </c>
      <c r="J96" s="7" t="str">
        <f>IFERROR(MATCH(ROW(障害学生情報入力シート!A72),I:I,0),"")</f>
        <v/>
      </c>
      <c r="K96" s="8">
        <f>IF(障害学生情報入力シート!AU96="",0,IF(AND(障害学生情報入力シート!AT96=1,Y96=1,障害学生情報入力シート!D96&lt;&gt;"",障害学生情報入力シート!D96&lt;&gt;"在籍者"),1,0))</f>
        <v>0</v>
      </c>
      <c r="L96" s="8">
        <f t="shared" si="9"/>
        <v>0</v>
      </c>
      <c r="M96" s="8" t="str">
        <f>IFERROR(MATCH(ROW(障害学生情報入力シート!A72),L:L,0),"")</f>
        <v/>
      </c>
      <c r="N96" s="8">
        <f>IF(障害学生情報入力シート!CA96="",0,IF(AND(障害学生情報入力シート!BZ96=1,Y96=1,障害学生情報入力シート!D96&lt;&gt;"",障害学生情報入力シート!D96&lt;&gt;"入学しなかった"),1,0))</f>
        <v>0</v>
      </c>
      <c r="O96" s="8">
        <f t="shared" si="10"/>
        <v>0</v>
      </c>
      <c r="P96" s="8" t="str">
        <f>IFERROR(MATCH(ROW(障害学生情報入力シート!AR72),O:O,0),"")</f>
        <v/>
      </c>
      <c r="Q96" s="8">
        <f>IF(障害学生情報入力シート!CU96="",0,IF(AND(障害学生情報入力シート!CT96=1,Y96=1,障害学生情報入力シート!D96&lt;&gt;"",障害学生情報入力シート!D96&lt;&gt;"入学しなかった"),1,0))</f>
        <v>0</v>
      </c>
      <c r="R96" s="8">
        <f t="shared" si="11"/>
        <v>0</v>
      </c>
      <c r="S96" s="8" t="str">
        <f>IFERROR(MATCH(ROW(障害学生情報入力シート!BJ72),R:R,0),"")</f>
        <v/>
      </c>
      <c r="T96" s="9">
        <f>IF(OR(SUM(障害学生情報入力シート!AY96:BY96,障害学生情報入力シート!CB96:CS96)&gt;0,COUNTA(障害学生情報入力シート!BZ96:CA96)=2,COUNTA(障害学生情報入力シート!CT96:CU96)=2),1,0)</f>
        <v>0</v>
      </c>
      <c r="U96" s="9">
        <f>SUM(障害学生情報入力シート!N96:Q96)+COUNTA(障害学生情報入力シート!R96)</f>
        <v>0</v>
      </c>
      <c r="V96" s="9">
        <f>SUM(障害学生情報入力シート!S96:V96)+COUNTA(障害学生情報入力シート!W96)</f>
        <v>0</v>
      </c>
      <c r="W96" s="9">
        <f>IF(SUM(障害学生情報入力シート!$X96:$AT96)&gt;0,1,0)</f>
        <v>0</v>
      </c>
      <c r="X96" s="9">
        <f>IF(障害学生情報入力シート!D96="入学者(新1年生)",1,0)</f>
        <v>0</v>
      </c>
      <c r="Y96" s="9">
        <f>IF(ISBLANK(障害学生情報入力シート!$G96),0)+IF(AND(障害学生情報入力シート!$G96="視覚障害",OR(障害学生情報入力シート!$H96="盲",障害学生情報入力シート!$H96="弱視")),1,0)+IF(AND(障害学生情報入力シート!$G96="聴覚・言語障害",OR(障害学生情報入力シート!$H96="聾",障害学生情報入力シート!$H96="難聴",障害学生情報入力シート!$H96="言語障害のみ")),1,0)+IF(AND(障害学生情報入力シート!$G96="肢体不自由",OR(障害学生情報入力シート!$H96="上肢機能障害",障害学生情報入力シート!$H96="下肢機能障害",障害学生情報入力シート!$H96="上下肢機能障害",障害学生情報入力シート!$H96="他の機能障害")),1,0)+IF(AND(障害学生情報入力シート!$G96="病弱・虚弱",OR(障害学生情報入力シート!$H96="内部障害等",障害学生情報入力シート!$H96="他の慢性疾患")),1,0)+IF(AND(障害学生情報入力シート!$G96="重複",ISBLANK(障害学生情報入力シート!$H96)),1,0)+IF(AND(障害学生情報入力シート!$G96="発達障害",OR(障害学生情報入力シート!$H96="SLD",障害学生情報入力シート!$H96="ADHD",障害学生情報入力シート!$H96="ASD",障害学生情報入力シート!$H96="発達障害の重複")),1,0)+IF(AND(障害学生情報入力シート!$G96="精神障害",OR(障害学生情報入力シート!$H96="統合失調症等",障害学生情報入力シート!$H96="気分障害",障害学生情報入力シート!$H96="神経症性障害等",障害学生情報入力シート!$H96="摂食障害・睡眠障害等",障害学生情報入力シート!$H96="他の精神障害")),1,0)+IF(AND(障害学生情報入力シート!$G96="その他の障害",ISBLANK(障害学生情報入力シート!$H96)),1,0)</f>
        <v>0</v>
      </c>
    </row>
    <row r="97" spans="1:25" x14ac:dyDescent="0.4">
      <c r="A97" s="1219">
        <v>73</v>
      </c>
      <c r="B97" s="7">
        <f>IF(AND(障害学生情報入力シート!$G97=$B$23,障害学生情報入力シート!$H97=$B$24,OR(障害学生情報入力シート!D97="入学者(新1年生)",障害学生情報入力シート!D97="在籍者")),1,0)</f>
        <v>0</v>
      </c>
      <c r="C97" s="7">
        <f t="shared" si="6"/>
        <v>0</v>
      </c>
      <c r="D97" s="7" t="str">
        <f>IFERROR(MATCH(ROW(障害学生情報入力シート!A73),C:C,0),"")</f>
        <v/>
      </c>
      <c r="E97" s="7">
        <f>IF(AND(障害学生情報入力シート!$G97=$E$23,障害学生情報入力シート!$H97=$E$24,OR(障害学生情報入力シート!D97="入学者(新1年生)",障害学生情報入力シート!D97="在籍者")),1,0)</f>
        <v>0</v>
      </c>
      <c r="F97" s="7">
        <f t="shared" si="7"/>
        <v>0</v>
      </c>
      <c r="G97" s="7" t="str">
        <f>IFERROR(MATCH(ROW(障害学生情報入力シート!E73),F:F,0),"")</f>
        <v/>
      </c>
      <c r="H97" s="7">
        <f>IF(AND(障害学生情報入力シート!$G97=$H$24,ISBLANK(障害学生情報入力シート!$H97),OR(障害学生情報入力シート!D97="入学者(新1年生)",障害学生情報入力シート!D97="在籍者")),1,0)</f>
        <v>0</v>
      </c>
      <c r="I97" s="7">
        <f t="shared" si="8"/>
        <v>0</v>
      </c>
      <c r="J97" s="7" t="str">
        <f>IFERROR(MATCH(ROW(障害学生情報入力シート!A73),I:I,0),"")</f>
        <v/>
      </c>
      <c r="K97" s="8">
        <f>IF(障害学生情報入力シート!AU97="",0,IF(AND(障害学生情報入力シート!AT97=1,Y97=1,障害学生情報入力シート!D97&lt;&gt;"",障害学生情報入力シート!D97&lt;&gt;"在籍者"),1,0))</f>
        <v>0</v>
      </c>
      <c r="L97" s="8">
        <f t="shared" si="9"/>
        <v>0</v>
      </c>
      <c r="M97" s="8" t="str">
        <f>IFERROR(MATCH(ROW(障害学生情報入力シート!A73),L:L,0),"")</f>
        <v/>
      </c>
      <c r="N97" s="8">
        <f>IF(障害学生情報入力シート!CA97="",0,IF(AND(障害学生情報入力シート!BZ97=1,Y97=1,障害学生情報入力シート!D97&lt;&gt;"",障害学生情報入力シート!D97&lt;&gt;"入学しなかった"),1,0))</f>
        <v>0</v>
      </c>
      <c r="O97" s="8">
        <f t="shared" si="10"/>
        <v>0</v>
      </c>
      <c r="P97" s="8" t="str">
        <f>IFERROR(MATCH(ROW(障害学生情報入力シート!AR73),O:O,0),"")</f>
        <v/>
      </c>
      <c r="Q97" s="8">
        <f>IF(障害学生情報入力シート!CU97="",0,IF(AND(障害学生情報入力シート!CT97=1,Y97=1,障害学生情報入力シート!D97&lt;&gt;"",障害学生情報入力シート!D97&lt;&gt;"入学しなかった"),1,0))</f>
        <v>0</v>
      </c>
      <c r="R97" s="8">
        <f t="shared" si="11"/>
        <v>0</v>
      </c>
      <c r="S97" s="8" t="str">
        <f>IFERROR(MATCH(ROW(障害学生情報入力シート!BJ73),R:R,0),"")</f>
        <v/>
      </c>
      <c r="T97" s="9">
        <f>IF(OR(SUM(障害学生情報入力シート!AY97:BY97,障害学生情報入力シート!CB97:CS97)&gt;0,COUNTA(障害学生情報入力シート!BZ97:CA97)=2,COUNTA(障害学生情報入力シート!CT97:CU97)=2),1,0)</f>
        <v>0</v>
      </c>
      <c r="U97" s="9">
        <f>SUM(障害学生情報入力シート!N97:Q97)+COUNTA(障害学生情報入力シート!R97)</f>
        <v>0</v>
      </c>
      <c r="V97" s="9">
        <f>SUM(障害学生情報入力シート!S97:V97)+COUNTA(障害学生情報入力シート!W97)</f>
        <v>0</v>
      </c>
      <c r="W97" s="9">
        <f>IF(SUM(障害学生情報入力シート!$X97:$AT97)&gt;0,1,0)</f>
        <v>0</v>
      </c>
      <c r="X97" s="9">
        <f>IF(障害学生情報入力シート!D97="入学者(新1年生)",1,0)</f>
        <v>0</v>
      </c>
      <c r="Y97" s="9">
        <f>IF(ISBLANK(障害学生情報入力シート!$G97),0)+IF(AND(障害学生情報入力シート!$G97="視覚障害",OR(障害学生情報入力シート!$H97="盲",障害学生情報入力シート!$H97="弱視")),1,0)+IF(AND(障害学生情報入力シート!$G97="聴覚・言語障害",OR(障害学生情報入力シート!$H97="聾",障害学生情報入力シート!$H97="難聴",障害学生情報入力シート!$H97="言語障害のみ")),1,0)+IF(AND(障害学生情報入力シート!$G97="肢体不自由",OR(障害学生情報入力シート!$H97="上肢機能障害",障害学生情報入力シート!$H97="下肢機能障害",障害学生情報入力シート!$H97="上下肢機能障害",障害学生情報入力シート!$H97="他の機能障害")),1,0)+IF(AND(障害学生情報入力シート!$G97="病弱・虚弱",OR(障害学生情報入力シート!$H97="内部障害等",障害学生情報入力シート!$H97="他の慢性疾患")),1,0)+IF(AND(障害学生情報入力シート!$G97="重複",ISBLANK(障害学生情報入力シート!$H97)),1,0)+IF(AND(障害学生情報入力シート!$G97="発達障害",OR(障害学生情報入力シート!$H97="SLD",障害学生情報入力シート!$H97="ADHD",障害学生情報入力シート!$H97="ASD",障害学生情報入力シート!$H97="発達障害の重複")),1,0)+IF(AND(障害学生情報入力シート!$G97="精神障害",OR(障害学生情報入力シート!$H97="統合失調症等",障害学生情報入力シート!$H97="気分障害",障害学生情報入力シート!$H97="神経症性障害等",障害学生情報入力シート!$H97="摂食障害・睡眠障害等",障害学生情報入力シート!$H97="他の精神障害")),1,0)+IF(AND(障害学生情報入力シート!$G97="その他の障害",ISBLANK(障害学生情報入力シート!$H97)),1,0)</f>
        <v>0</v>
      </c>
    </row>
    <row r="98" spans="1:25" x14ac:dyDescent="0.4">
      <c r="A98" s="1219">
        <v>74</v>
      </c>
      <c r="B98" s="7">
        <f>IF(AND(障害学生情報入力シート!$G98=$B$23,障害学生情報入力シート!$H98=$B$24,OR(障害学生情報入力シート!D98="入学者(新1年生)",障害学生情報入力シート!D98="在籍者")),1,0)</f>
        <v>0</v>
      </c>
      <c r="C98" s="7">
        <f t="shared" si="6"/>
        <v>0</v>
      </c>
      <c r="D98" s="7" t="str">
        <f>IFERROR(MATCH(ROW(障害学生情報入力シート!A74),C:C,0),"")</f>
        <v/>
      </c>
      <c r="E98" s="7">
        <f>IF(AND(障害学生情報入力シート!$G98=$E$23,障害学生情報入力シート!$H98=$E$24,OR(障害学生情報入力シート!D98="入学者(新1年生)",障害学生情報入力シート!D98="在籍者")),1,0)</f>
        <v>0</v>
      </c>
      <c r="F98" s="7">
        <f t="shared" si="7"/>
        <v>0</v>
      </c>
      <c r="G98" s="7" t="str">
        <f>IFERROR(MATCH(ROW(障害学生情報入力シート!E74),F:F,0),"")</f>
        <v/>
      </c>
      <c r="H98" s="7">
        <f>IF(AND(障害学生情報入力シート!$G98=$H$24,ISBLANK(障害学生情報入力シート!$H98),OR(障害学生情報入力シート!D98="入学者(新1年生)",障害学生情報入力シート!D98="在籍者")),1,0)</f>
        <v>0</v>
      </c>
      <c r="I98" s="7">
        <f t="shared" si="8"/>
        <v>0</v>
      </c>
      <c r="J98" s="7" t="str">
        <f>IFERROR(MATCH(ROW(障害学生情報入力シート!A74),I:I,0),"")</f>
        <v/>
      </c>
      <c r="K98" s="8">
        <f>IF(障害学生情報入力シート!AU98="",0,IF(AND(障害学生情報入力シート!AT98=1,Y98=1,障害学生情報入力シート!D98&lt;&gt;"",障害学生情報入力シート!D98&lt;&gt;"在籍者"),1,0))</f>
        <v>0</v>
      </c>
      <c r="L98" s="8">
        <f t="shared" si="9"/>
        <v>0</v>
      </c>
      <c r="M98" s="8" t="str">
        <f>IFERROR(MATCH(ROW(障害学生情報入力シート!A74),L:L,0),"")</f>
        <v/>
      </c>
      <c r="N98" s="8">
        <f>IF(障害学生情報入力シート!CA98="",0,IF(AND(障害学生情報入力シート!BZ98=1,Y98=1,障害学生情報入力シート!D98&lt;&gt;"",障害学生情報入力シート!D98&lt;&gt;"入学しなかった"),1,0))</f>
        <v>0</v>
      </c>
      <c r="O98" s="8">
        <f t="shared" si="10"/>
        <v>0</v>
      </c>
      <c r="P98" s="8" t="str">
        <f>IFERROR(MATCH(ROW(障害学生情報入力シート!AR74),O:O,0),"")</f>
        <v/>
      </c>
      <c r="Q98" s="8">
        <f>IF(障害学生情報入力シート!CU98="",0,IF(AND(障害学生情報入力シート!CT98=1,Y98=1,障害学生情報入力シート!D98&lt;&gt;"",障害学生情報入力シート!D98&lt;&gt;"入学しなかった"),1,0))</f>
        <v>0</v>
      </c>
      <c r="R98" s="8">
        <f t="shared" si="11"/>
        <v>0</v>
      </c>
      <c r="S98" s="8" t="str">
        <f>IFERROR(MATCH(ROW(障害学生情報入力シート!BJ74),R:R,0),"")</f>
        <v/>
      </c>
      <c r="T98" s="9">
        <f>IF(OR(SUM(障害学生情報入力シート!AY98:BY98,障害学生情報入力シート!CB98:CS98)&gt;0,COUNTA(障害学生情報入力シート!BZ98:CA98)=2,COUNTA(障害学生情報入力シート!CT98:CU98)=2),1,0)</f>
        <v>0</v>
      </c>
      <c r="U98" s="9">
        <f>SUM(障害学生情報入力シート!N98:Q98)+COUNTA(障害学生情報入力シート!R98)</f>
        <v>0</v>
      </c>
      <c r="V98" s="9">
        <f>SUM(障害学生情報入力シート!S98:V98)+COUNTA(障害学生情報入力シート!W98)</f>
        <v>0</v>
      </c>
      <c r="W98" s="9">
        <f>IF(SUM(障害学生情報入力シート!$X98:$AT98)&gt;0,1,0)</f>
        <v>0</v>
      </c>
      <c r="X98" s="9">
        <f>IF(障害学生情報入力シート!D98="入学者(新1年生)",1,0)</f>
        <v>0</v>
      </c>
      <c r="Y98" s="9">
        <f>IF(ISBLANK(障害学生情報入力シート!$G98),0)+IF(AND(障害学生情報入力シート!$G98="視覚障害",OR(障害学生情報入力シート!$H98="盲",障害学生情報入力シート!$H98="弱視")),1,0)+IF(AND(障害学生情報入力シート!$G98="聴覚・言語障害",OR(障害学生情報入力シート!$H98="聾",障害学生情報入力シート!$H98="難聴",障害学生情報入力シート!$H98="言語障害のみ")),1,0)+IF(AND(障害学生情報入力シート!$G98="肢体不自由",OR(障害学生情報入力シート!$H98="上肢機能障害",障害学生情報入力シート!$H98="下肢機能障害",障害学生情報入力シート!$H98="上下肢機能障害",障害学生情報入力シート!$H98="他の機能障害")),1,0)+IF(AND(障害学生情報入力シート!$G98="病弱・虚弱",OR(障害学生情報入力シート!$H98="内部障害等",障害学生情報入力シート!$H98="他の慢性疾患")),1,0)+IF(AND(障害学生情報入力シート!$G98="重複",ISBLANK(障害学生情報入力シート!$H98)),1,0)+IF(AND(障害学生情報入力シート!$G98="発達障害",OR(障害学生情報入力シート!$H98="SLD",障害学生情報入力シート!$H98="ADHD",障害学生情報入力シート!$H98="ASD",障害学生情報入力シート!$H98="発達障害の重複")),1,0)+IF(AND(障害学生情報入力シート!$G98="精神障害",OR(障害学生情報入力シート!$H98="統合失調症等",障害学生情報入力シート!$H98="気分障害",障害学生情報入力シート!$H98="神経症性障害等",障害学生情報入力シート!$H98="摂食障害・睡眠障害等",障害学生情報入力シート!$H98="他の精神障害")),1,0)+IF(AND(障害学生情報入力シート!$G98="その他の障害",ISBLANK(障害学生情報入力シート!$H98)),1,0)</f>
        <v>0</v>
      </c>
    </row>
    <row r="99" spans="1:25" x14ac:dyDescent="0.4">
      <c r="A99" s="1219">
        <v>75</v>
      </c>
      <c r="B99" s="7">
        <f>IF(AND(障害学生情報入力シート!$G99=$B$23,障害学生情報入力シート!$H99=$B$24,OR(障害学生情報入力シート!D99="入学者(新1年生)",障害学生情報入力シート!D99="在籍者")),1,0)</f>
        <v>0</v>
      </c>
      <c r="C99" s="7">
        <f t="shared" si="6"/>
        <v>0</v>
      </c>
      <c r="D99" s="7" t="str">
        <f>IFERROR(MATCH(ROW(障害学生情報入力シート!A75),C:C,0),"")</f>
        <v/>
      </c>
      <c r="E99" s="7">
        <f>IF(AND(障害学生情報入力シート!$G99=$E$23,障害学生情報入力シート!$H99=$E$24,OR(障害学生情報入力シート!D99="入学者(新1年生)",障害学生情報入力シート!D99="在籍者")),1,0)</f>
        <v>0</v>
      </c>
      <c r="F99" s="7">
        <f t="shared" si="7"/>
        <v>0</v>
      </c>
      <c r="G99" s="7" t="str">
        <f>IFERROR(MATCH(ROW(障害学生情報入力シート!E75),F:F,0),"")</f>
        <v/>
      </c>
      <c r="H99" s="7">
        <f>IF(AND(障害学生情報入力シート!$G99=$H$24,ISBLANK(障害学生情報入力シート!$H99),OR(障害学生情報入力シート!D99="入学者(新1年生)",障害学生情報入力シート!D99="在籍者")),1,0)</f>
        <v>0</v>
      </c>
      <c r="I99" s="7">
        <f t="shared" si="8"/>
        <v>0</v>
      </c>
      <c r="J99" s="7" t="str">
        <f>IFERROR(MATCH(ROW(障害学生情報入力シート!A75),I:I,0),"")</f>
        <v/>
      </c>
      <c r="K99" s="8">
        <f>IF(障害学生情報入力シート!AU99="",0,IF(AND(障害学生情報入力シート!AT99=1,Y99=1,障害学生情報入力シート!D99&lt;&gt;"",障害学生情報入力シート!D99&lt;&gt;"在籍者"),1,0))</f>
        <v>0</v>
      </c>
      <c r="L99" s="8">
        <f t="shared" si="9"/>
        <v>0</v>
      </c>
      <c r="M99" s="8" t="str">
        <f>IFERROR(MATCH(ROW(障害学生情報入力シート!A75),L:L,0),"")</f>
        <v/>
      </c>
      <c r="N99" s="8">
        <f>IF(障害学生情報入力シート!CA99="",0,IF(AND(障害学生情報入力シート!BZ99=1,Y99=1,障害学生情報入力シート!D99&lt;&gt;"",障害学生情報入力シート!D99&lt;&gt;"入学しなかった"),1,0))</f>
        <v>0</v>
      </c>
      <c r="O99" s="8">
        <f t="shared" si="10"/>
        <v>0</v>
      </c>
      <c r="P99" s="8" t="str">
        <f>IFERROR(MATCH(ROW(障害学生情報入力シート!AR75),O:O,0),"")</f>
        <v/>
      </c>
      <c r="Q99" s="8">
        <f>IF(障害学生情報入力シート!CU99="",0,IF(AND(障害学生情報入力シート!CT99=1,Y99=1,障害学生情報入力シート!D99&lt;&gt;"",障害学生情報入力シート!D99&lt;&gt;"入学しなかった"),1,0))</f>
        <v>0</v>
      </c>
      <c r="R99" s="8">
        <f t="shared" si="11"/>
        <v>0</v>
      </c>
      <c r="S99" s="8" t="str">
        <f>IFERROR(MATCH(ROW(障害学生情報入力シート!BJ75),R:R,0),"")</f>
        <v/>
      </c>
      <c r="T99" s="9">
        <f>IF(OR(SUM(障害学生情報入力シート!AY99:BY99,障害学生情報入力シート!CB99:CS99)&gt;0,COUNTA(障害学生情報入力シート!BZ99:CA99)=2,COUNTA(障害学生情報入力シート!CT99:CU99)=2),1,0)</f>
        <v>0</v>
      </c>
      <c r="U99" s="9">
        <f>SUM(障害学生情報入力シート!N99:Q99)+COUNTA(障害学生情報入力シート!R99)</f>
        <v>0</v>
      </c>
      <c r="V99" s="9">
        <f>SUM(障害学生情報入力シート!S99:V99)+COUNTA(障害学生情報入力シート!W99)</f>
        <v>0</v>
      </c>
      <c r="W99" s="9">
        <f>IF(SUM(障害学生情報入力シート!$X99:$AT99)&gt;0,1,0)</f>
        <v>0</v>
      </c>
      <c r="X99" s="9">
        <f>IF(障害学生情報入力シート!D99="入学者(新1年生)",1,0)</f>
        <v>0</v>
      </c>
      <c r="Y99" s="9">
        <f>IF(ISBLANK(障害学生情報入力シート!$G99),0)+IF(AND(障害学生情報入力シート!$G99="視覚障害",OR(障害学生情報入力シート!$H99="盲",障害学生情報入力シート!$H99="弱視")),1,0)+IF(AND(障害学生情報入力シート!$G99="聴覚・言語障害",OR(障害学生情報入力シート!$H99="聾",障害学生情報入力シート!$H99="難聴",障害学生情報入力シート!$H99="言語障害のみ")),1,0)+IF(AND(障害学生情報入力シート!$G99="肢体不自由",OR(障害学生情報入力シート!$H99="上肢機能障害",障害学生情報入力シート!$H99="下肢機能障害",障害学生情報入力シート!$H99="上下肢機能障害",障害学生情報入力シート!$H99="他の機能障害")),1,0)+IF(AND(障害学生情報入力シート!$G99="病弱・虚弱",OR(障害学生情報入力シート!$H99="内部障害等",障害学生情報入力シート!$H99="他の慢性疾患")),1,0)+IF(AND(障害学生情報入力シート!$G99="重複",ISBLANK(障害学生情報入力シート!$H99)),1,0)+IF(AND(障害学生情報入力シート!$G99="発達障害",OR(障害学生情報入力シート!$H99="SLD",障害学生情報入力シート!$H99="ADHD",障害学生情報入力シート!$H99="ASD",障害学生情報入力シート!$H99="発達障害の重複")),1,0)+IF(AND(障害学生情報入力シート!$G99="精神障害",OR(障害学生情報入力シート!$H99="統合失調症等",障害学生情報入力シート!$H99="気分障害",障害学生情報入力シート!$H99="神経症性障害等",障害学生情報入力シート!$H99="摂食障害・睡眠障害等",障害学生情報入力シート!$H99="他の精神障害")),1,0)+IF(AND(障害学生情報入力シート!$G99="その他の障害",ISBLANK(障害学生情報入力シート!$H99)),1,0)</f>
        <v>0</v>
      </c>
    </row>
    <row r="100" spans="1:25" x14ac:dyDescent="0.4">
      <c r="A100" s="1219">
        <v>76</v>
      </c>
      <c r="B100" s="7">
        <f>IF(AND(障害学生情報入力シート!$G100=$B$23,障害学生情報入力シート!$H100=$B$24,OR(障害学生情報入力シート!D100="入学者(新1年生)",障害学生情報入力シート!D100="在籍者")),1,0)</f>
        <v>0</v>
      </c>
      <c r="C100" s="7">
        <f t="shared" si="6"/>
        <v>0</v>
      </c>
      <c r="D100" s="7" t="str">
        <f>IFERROR(MATCH(ROW(障害学生情報入力シート!A76),C:C,0),"")</f>
        <v/>
      </c>
      <c r="E100" s="7">
        <f>IF(AND(障害学生情報入力シート!$G100=$E$23,障害学生情報入力シート!$H100=$E$24,OR(障害学生情報入力シート!D100="入学者(新1年生)",障害学生情報入力シート!D100="在籍者")),1,0)</f>
        <v>0</v>
      </c>
      <c r="F100" s="7">
        <f t="shared" si="7"/>
        <v>0</v>
      </c>
      <c r="G100" s="7" t="str">
        <f>IFERROR(MATCH(ROW(障害学生情報入力シート!E76),F:F,0),"")</f>
        <v/>
      </c>
      <c r="H100" s="7">
        <f>IF(AND(障害学生情報入力シート!$G100=$H$24,ISBLANK(障害学生情報入力シート!$H100),OR(障害学生情報入力シート!D100="入学者(新1年生)",障害学生情報入力シート!D100="在籍者")),1,0)</f>
        <v>0</v>
      </c>
      <c r="I100" s="7">
        <f t="shared" si="8"/>
        <v>0</v>
      </c>
      <c r="J100" s="7" t="str">
        <f>IFERROR(MATCH(ROW(障害学生情報入力シート!A76),I:I,0),"")</f>
        <v/>
      </c>
      <c r="K100" s="8">
        <f>IF(障害学生情報入力シート!AU100="",0,IF(AND(障害学生情報入力シート!AT100=1,Y100=1,障害学生情報入力シート!D100&lt;&gt;"",障害学生情報入力シート!D100&lt;&gt;"在籍者"),1,0))</f>
        <v>0</v>
      </c>
      <c r="L100" s="8">
        <f t="shared" si="9"/>
        <v>0</v>
      </c>
      <c r="M100" s="8" t="str">
        <f>IFERROR(MATCH(ROW(障害学生情報入力シート!A76),L:L,0),"")</f>
        <v/>
      </c>
      <c r="N100" s="8">
        <f>IF(障害学生情報入力シート!CA100="",0,IF(AND(障害学生情報入力シート!BZ100=1,Y100=1,障害学生情報入力シート!D100&lt;&gt;"",障害学生情報入力シート!D100&lt;&gt;"入学しなかった"),1,0))</f>
        <v>0</v>
      </c>
      <c r="O100" s="8">
        <f t="shared" si="10"/>
        <v>0</v>
      </c>
      <c r="P100" s="8" t="str">
        <f>IFERROR(MATCH(ROW(障害学生情報入力シート!AR76),O:O,0),"")</f>
        <v/>
      </c>
      <c r="Q100" s="8">
        <f>IF(障害学生情報入力シート!CU100="",0,IF(AND(障害学生情報入力シート!CT100=1,Y100=1,障害学生情報入力シート!D100&lt;&gt;"",障害学生情報入力シート!D100&lt;&gt;"入学しなかった"),1,0))</f>
        <v>0</v>
      </c>
      <c r="R100" s="8">
        <f t="shared" si="11"/>
        <v>0</v>
      </c>
      <c r="S100" s="8" t="str">
        <f>IFERROR(MATCH(ROW(障害学生情報入力シート!BJ76),R:R,0),"")</f>
        <v/>
      </c>
      <c r="T100" s="9">
        <f>IF(OR(SUM(障害学生情報入力シート!AY100:BY100,障害学生情報入力シート!CB100:CS100)&gt;0,COUNTA(障害学生情報入力シート!BZ100:CA100)=2,COUNTA(障害学生情報入力シート!CT100:CU100)=2),1,0)</f>
        <v>0</v>
      </c>
      <c r="U100" s="9">
        <f>SUM(障害学生情報入力シート!N100:Q100)+COUNTA(障害学生情報入力シート!R100)</f>
        <v>0</v>
      </c>
      <c r="V100" s="9">
        <f>SUM(障害学生情報入力シート!S100:V100)+COUNTA(障害学生情報入力シート!W100)</f>
        <v>0</v>
      </c>
      <c r="W100" s="9">
        <f>IF(SUM(障害学生情報入力シート!$X100:$AT100)&gt;0,1,0)</f>
        <v>0</v>
      </c>
      <c r="X100" s="9">
        <f>IF(障害学生情報入力シート!D100="入学者(新1年生)",1,0)</f>
        <v>0</v>
      </c>
      <c r="Y100" s="9">
        <f>IF(ISBLANK(障害学生情報入力シート!$G100),0)+IF(AND(障害学生情報入力シート!$G100="視覚障害",OR(障害学生情報入力シート!$H100="盲",障害学生情報入力シート!$H100="弱視")),1,0)+IF(AND(障害学生情報入力シート!$G100="聴覚・言語障害",OR(障害学生情報入力シート!$H100="聾",障害学生情報入力シート!$H100="難聴",障害学生情報入力シート!$H100="言語障害のみ")),1,0)+IF(AND(障害学生情報入力シート!$G100="肢体不自由",OR(障害学生情報入力シート!$H100="上肢機能障害",障害学生情報入力シート!$H100="下肢機能障害",障害学生情報入力シート!$H100="上下肢機能障害",障害学生情報入力シート!$H100="他の機能障害")),1,0)+IF(AND(障害学生情報入力シート!$G100="病弱・虚弱",OR(障害学生情報入力シート!$H100="内部障害等",障害学生情報入力シート!$H100="他の慢性疾患")),1,0)+IF(AND(障害学生情報入力シート!$G100="重複",ISBLANK(障害学生情報入力シート!$H100)),1,0)+IF(AND(障害学生情報入力シート!$G100="発達障害",OR(障害学生情報入力シート!$H100="SLD",障害学生情報入力シート!$H100="ADHD",障害学生情報入力シート!$H100="ASD",障害学生情報入力シート!$H100="発達障害の重複")),1,0)+IF(AND(障害学生情報入力シート!$G100="精神障害",OR(障害学生情報入力シート!$H100="統合失調症等",障害学生情報入力シート!$H100="気分障害",障害学生情報入力シート!$H100="神経症性障害等",障害学生情報入力シート!$H100="摂食障害・睡眠障害等",障害学生情報入力シート!$H100="他の精神障害")),1,0)+IF(AND(障害学生情報入力シート!$G100="その他の障害",ISBLANK(障害学生情報入力シート!$H100)),1,0)</f>
        <v>0</v>
      </c>
    </row>
    <row r="101" spans="1:25" x14ac:dyDescent="0.4">
      <c r="A101" s="1219">
        <v>77</v>
      </c>
      <c r="B101" s="7">
        <f>IF(AND(障害学生情報入力シート!$G101=$B$23,障害学生情報入力シート!$H101=$B$24,OR(障害学生情報入力シート!D101="入学者(新1年生)",障害学生情報入力シート!D101="在籍者")),1,0)</f>
        <v>0</v>
      </c>
      <c r="C101" s="7">
        <f t="shared" si="6"/>
        <v>0</v>
      </c>
      <c r="D101" s="7" t="str">
        <f>IFERROR(MATCH(ROW(障害学生情報入力シート!A77),C:C,0),"")</f>
        <v/>
      </c>
      <c r="E101" s="7">
        <f>IF(AND(障害学生情報入力シート!$G101=$E$23,障害学生情報入力シート!$H101=$E$24,OR(障害学生情報入力シート!D101="入学者(新1年生)",障害学生情報入力シート!D101="在籍者")),1,0)</f>
        <v>0</v>
      </c>
      <c r="F101" s="7">
        <f t="shared" si="7"/>
        <v>0</v>
      </c>
      <c r="G101" s="7" t="str">
        <f>IFERROR(MATCH(ROW(障害学生情報入力シート!E77),F:F,0),"")</f>
        <v/>
      </c>
      <c r="H101" s="7">
        <f>IF(AND(障害学生情報入力シート!$G101=$H$24,ISBLANK(障害学生情報入力シート!$H101),OR(障害学生情報入力シート!D101="入学者(新1年生)",障害学生情報入力シート!D101="在籍者")),1,0)</f>
        <v>0</v>
      </c>
      <c r="I101" s="7">
        <f t="shared" si="8"/>
        <v>0</v>
      </c>
      <c r="J101" s="7" t="str">
        <f>IFERROR(MATCH(ROW(障害学生情報入力シート!A77),I:I,0),"")</f>
        <v/>
      </c>
      <c r="K101" s="8">
        <f>IF(障害学生情報入力シート!AU101="",0,IF(AND(障害学生情報入力シート!AT101=1,Y101=1,障害学生情報入力シート!D101&lt;&gt;"",障害学生情報入力シート!D101&lt;&gt;"在籍者"),1,0))</f>
        <v>0</v>
      </c>
      <c r="L101" s="8">
        <f t="shared" si="9"/>
        <v>0</v>
      </c>
      <c r="M101" s="8" t="str">
        <f>IFERROR(MATCH(ROW(障害学生情報入力シート!A77),L:L,0),"")</f>
        <v/>
      </c>
      <c r="N101" s="8">
        <f>IF(障害学生情報入力シート!CA101="",0,IF(AND(障害学生情報入力シート!BZ101=1,Y101=1,障害学生情報入力シート!D101&lt;&gt;"",障害学生情報入力シート!D101&lt;&gt;"入学しなかった"),1,0))</f>
        <v>0</v>
      </c>
      <c r="O101" s="8">
        <f t="shared" si="10"/>
        <v>0</v>
      </c>
      <c r="P101" s="8" t="str">
        <f>IFERROR(MATCH(ROW(障害学生情報入力シート!AR77),O:O,0),"")</f>
        <v/>
      </c>
      <c r="Q101" s="8">
        <f>IF(障害学生情報入力シート!CU101="",0,IF(AND(障害学生情報入力シート!CT101=1,Y101=1,障害学生情報入力シート!D101&lt;&gt;"",障害学生情報入力シート!D101&lt;&gt;"入学しなかった"),1,0))</f>
        <v>0</v>
      </c>
      <c r="R101" s="8">
        <f t="shared" si="11"/>
        <v>0</v>
      </c>
      <c r="S101" s="8" t="str">
        <f>IFERROR(MATCH(ROW(障害学生情報入力シート!BJ77),R:R,0),"")</f>
        <v/>
      </c>
      <c r="T101" s="9">
        <f>IF(OR(SUM(障害学生情報入力シート!AY101:BY101,障害学生情報入力シート!CB101:CS101)&gt;0,COUNTA(障害学生情報入力シート!BZ101:CA101)=2,COUNTA(障害学生情報入力シート!CT101:CU101)=2),1,0)</f>
        <v>0</v>
      </c>
      <c r="U101" s="9">
        <f>SUM(障害学生情報入力シート!N101:Q101)+COUNTA(障害学生情報入力シート!R101)</f>
        <v>0</v>
      </c>
      <c r="V101" s="9">
        <f>SUM(障害学生情報入力シート!S101:V101)+COUNTA(障害学生情報入力シート!W101)</f>
        <v>0</v>
      </c>
      <c r="W101" s="9">
        <f>IF(SUM(障害学生情報入力シート!$X101:$AT101)&gt;0,1,0)</f>
        <v>0</v>
      </c>
      <c r="X101" s="9">
        <f>IF(障害学生情報入力シート!D101="入学者(新1年生)",1,0)</f>
        <v>0</v>
      </c>
      <c r="Y101" s="9">
        <f>IF(ISBLANK(障害学生情報入力シート!$G101),0)+IF(AND(障害学生情報入力シート!$G101="視覚障害",OR(障害学生情報入力シート!$H101="盲",障害学生情報入力シート!$H101="弱視")),1,0)+IF(AND(障害学生情報入力シート!$G101="聴覚・言語障害",OR(障害学生情報入力シート!$H101="聾",障害学生情報入力シート!$H101="難聴",障害学生情報入力シート!$H101="言語障害のみ")),1,0)+IF(AND(障害学生情報入力シート!$G101="肢体不自由",OR(障害学生情報入力シート!$H101="上肢機能障害",障害学生情報入力シート!$H101="下肢機能障害",障害学生情報入力シート!$H101="上下肢機能障害",障害学生情報入力シート!$H101="他の機能障害")),1,0)+IF(AND(障害学生情報入力シート!$G101="病弱・虚弱",OR(障害学生情報入力シート!$H101="内部障害等",障害学生情報入力シート!$H101="他の慢性疾患")),1,0)+IF(AND(障害学生情報入力シート!$G101="重複",ISBLANK(障害学生情報入力シート!$H101)),1,0)+IF(AND(障害学生情報入力シート!$G101="発達障害",OR(障害学生情報入力シート!$H101="SLD",障害学生情報入力シート!$H101="ADHD",障害学生情報入力シート!$H101="ASD",障害学生情報入力シート!$H101="発達障害の重複")),1,0)+IF(AND(障害学生情報入力シート!$G101="精神障害",OR(障害学生情報入力シート!$H101="統合失調症等",障害学生情報入力シート!$H101="気分障害",障害学生情報入力シート!$H101="神経症性障害等",障害学生情報入力シート!$H101="摂食障害・睡眠障害等",障害学生情報入力シート!$H101="他の精神障害")),1,0)+IF(AND(障害学生情報入力シート!$G101="その他の障害",ISBLANK(障害学生情報入力シート!$H101)),1,0)</f>
        <v>0</v>
      </c>
    </row>
    <row r="102" spans="1:25" x14ac:dyDescent="0.4">
      <c r="A102" s="1219">
        <v>78</v>
      </c>
      <c r="B102" s="7">
        <f>IF(AND(障害学生情報入力シート!$G102=$B$23,障害学生情報入力シート!$H102=$B$24,OR(障害学生情報入力シート!D102="入学者(新1年生)",障害学生情報入力シート!D102="在籍者")),1,0)</f>
        <v>0</v>
      </c>
      <c r="C102" s="7">
        <f t="shared" si="6"/>
        <v>0</v>
      </c>
      <c r="D102" s="7" t="str">
        <f>IFERROR(MATCH(ROW(障害学生情報入力シート!A78),C:C,0),"")</f>
        <v/>
      </c>
      <c r="E102" s="7">
        <f>IF(AND(障害学生情報入力シート!$G102=$E$23,障害学生情報入力シート!$H102=$E$24,OR(障害学生情報入力シート!D102="入学者(新1年生)",障害学生情報入力シート!D102="在籍者")),1,0)</f>
        <v>0</v>
      </c>
      <c r="F102" s="7">
        <f t="shared" si="7"/>
        <v>0</v>
      </c>
      <c r="G102" s="7" t="str">
        <f>IFERROR(MATCH(ROW(障害学生情報入力シート!E78),F:F,0),"")</f>
        <v/>
      </c>
      <c r="H102" s="7">
        <f>IF(AND(障害学生情報入力シート!$G102=$H$24,ISBLANK(障害学生情報入力シート!$H102),OR(障害学生情報入力シート!D102="入学者(新1年生)",障害学生情報入力シート!D102="在籍者")),1,0)</f>
        <v>0</v>
      </c>
      <c r="I102" s="7">
        <f t="shared" si="8"/>
        <v>0</v>
      </c>
      <c r="J102" s="7" t="str">
        <f>IFERROR(MATCH(ROW(障害学生情報入力シート!A78),I:I,0),"")</f>
        <v/>
      </c>
      <c r="K102" s="8">
        <f>IF(障害学生情報入力シート!AU102="",0,IF(AND(障害学生情報入力シート!AT102=1,Y102=1,障害学生情報入力シート!D102&lt;&gt;"",障害学生情報入力シート!D102&lt;&gt;"在籍者"),1,0))</f>
        <v>0</v>
      </c>
      <c r="L102" s="8">
        <f t="shared" si="9"/>
        <v>0</v>
      </c>
      <c r="M102" s="8" t="str">
        <f>IFERROR(MATCH(ROW(障害学生情報入力シート!A78),L:L,0),"")</f>
        <v/>
      </c>
      <c r="N102" s="8">
        <f>IF(障害学生情報入力シート!CA102="",0,IF(AND(障害学生情報入力シート!BZ102=1,Y102=1,障害学生情報入力シート!D102&lt;&gt;"",障害学生情報入力シート!D102&lt;&gt;"入学しなかった"),1,0))</f>
        <v>0</v>
      </c>
      <c r="O102" s="8">
        <f t="shared" si="10"/>
        <v>0</v>
      </c>
      <c r="P102" s="8" t="str">
        <f>IFERROR(MATCH(ROW(障害学生情報入力シート!AR78),O:O,0),"")</f>
        <v/>
      </c>
      <c r="Q102" s="8">
        <f>IF(障害学生情報入力シート!CU102="",0,IF(AND(障害学生情報入力シート!CT102=1,Y102=1,障害学生情報入力シート!D102&lt;&gt;"",障害学生情報入力シート!D102&lt;&gt;"入学しなかった"),1,0))</f>
        <v>0</v>
      </c>
      <c r="R102" s="8">
        <f t="shared" si="11"/>
        <v>0</v>
      </c>
      <c r="S102" s="8" t="str">
        <f>IFERROR(MATCH(ROW(障害学生情報入力シート!BJ78),R:R,0),"")</f>
        <v/>
      </c>
      <c r="T102" s="9">
        <f>IF(OR(SUM(障害学生情報入力シート!AY102:BY102,障害学生情報入力シート!CB102:CS102)&gt;0,COUNTA(障害学生情報入力シート!BZ102:CA102)=2,COUNTA(障害学生情報入力シート!CT102:CU102)=2),1,0)</f>
        <v>0</v>
      </c>
      <c r="U102" s="9">
        <f>SUM(障害学生情報入力シート!N102:Q102)+COUNTA(障害学生情報入力シート!R102)</f>
        <v>0</v>
      </c>
      <c r="V102" s="9">
        <f>SUM(障害学生情報入力シート!S102:V102)+COUNTA(障害学生情報入力シート!W102)</f>
        <v>0</v>
      </c>
      <c r="W102" s="9">
        <f>IF(SUM(障害学生情報入力シート!$X102:$AT102)&gt;0,1,0)</f>
        <v>0</v>
      </c>
      <c r="X102" s="9">
        <f>IF(障害学生情報入力シート!D102="入学者(新1年生)",1,0)</f>
        <v>0</v>
      </c>
      <c r="Y102" s="9">
        <f>IF(ISBLANK(障害学生情報入力シート!$G102),0)+IF(AND(障害学生情報入力シート!$G102="視覚障害",OR(障害学生情報入力シート!$H102="盲",障害学生情報入力シート!$H102="弱視")),1,0)+IF(AND(障害学生情報入力シート!$G102="聴覚・言語障害",OR(障害学生情報入力シート!$H102="聾",障害学生情報入力シート!$H102="難聴",障害学生情報入力シート!$H102="言語障害のみ")),1,0)+IF(AND(障害学生情報入力シート!$G102="肢体不自由",OR(障害学生情報入力シート!$H102="上肢機能障害",障害学生情報入力シート!$H102="下肢機能障害",障害学生情報入力シート!$H102="上下肢機能障害",障害学生情報入力シート!$H102="他の機能障害")),1,0)+IF(AND(障害学生情報入力シート!$G102="病弱・虚弱",OR(障害学生情報入力シート!$H102="内部障害等",障害学生情報入力シート!$H102="他の慢性疾患")),1,0)+IF(AND(障害学生情報入力シート!$G102="重複",ISBLANK(障害学生情報入力シート!$H102)),1,0)+IF(AND(障害学生情報入力シート!$G102="発達障害",OR(障害学生情報入力シート!$H102="SLD",障害学生情報入力シート!$H102="ADHD",障害学生情報入力シート!$H102="ASD",障害学生情報入力シート!$H102="発達障害の重複")),1,0)+IF(AND(障害学生情報入力シート!$G102="精神障害",OR(障害学生情報入力シート!$H102="統合失調症等",障害学生情報入力シート!$H102="気分障害",障害学生情報入力シート!$H102="神経症性障害等",障害学生情報入力シート!$H102="摂食障害・睡眠障害等",障害学生情報入力シート!$H102="他の精神障害")),1,0)+IF(AND(障害学生情報入力シート!$G102="その他の障害",ISBLANK(障害学生情報入力シート!$H102)),1,0)</f>
        <v>0</v>
      </c>
    </row>
    <row r="103" spans="1:25" x14ac:dyDescent="0.4">
      <c r="A103" s="1219">
        <v>79</v>
      </c>
      <c r="B103" s="7">
        <f>IF(AND(障害学生情報入力シート!$G103=$B$23,障害学生情報入力シート!$H103=$B$24,OR(障害学生情報入力シート!D103="入学者(新1年生)",障害学生情報入力シート!D103="在籍者")),1,0)</f>
        <v>0</v>
      </c>
      <c r="C103" s="7">
        <f t="shared" si="6"/>
        <v>0</v>
      </c>
      <c r="D103" s="7" t="str">
        <f>IFERROR(MATCH(ROW(障害学生情報入力シート!A79),C:C,0),"")</f>
        <v/>
      </c>
      <c r="E103" s="7">
        <f>IF(AND(障害学生情報入力シート!$G103=$E$23,障害学生情報入力シート!$H103=$E$24,OR(障害学生情報入力シート!D103="入学者(新1年生)",障害学生情報入力シート!D103="在籍者")),1,0)</f>
        <v>0</v>
      </c>
      <c r="F103" s="7">
        <f t="shared" si="7"/>
        <v>0</v>
      </c>
      <c r="G103" s="7" t="str">
        <f>IFERROR(MATCH(ROW(障害学生情報入力シート!E79),F:F,0),"")</f>
        <v/>
      </c>
      <c r="H103" s="7">
        <f>IF(AND(障害学生情報入力シート!$G103=$H$24,ISBLANK(障害学生情報入力シート!$H103),OR(障害学生情報入力シート!D103="入学者(新1年生)",障害学生情報入力シート!D103="在籍者")),1,0)</f>
        <v>0</v>
      </c>
      <c r="I103" s="7">
        <f t="shared" si="8"/>
        <v>0</v>
      </c>
      <c r="J103" s="7" t="str">
        <f>IFERROR(MATCH(ROW(障害学生情報入力シート!A79),I:I,0),"")</f>
        <v/>
      </c>
      <c r="K103" s="8">
        <f>IF(障害学生情報入力シート!AU103="",0,IF(AND(障害学生情報入力シート!AT103=1,Y103=1,障害学生情報入力シート!D103&lt;&gt;"",障害学生情報入力シート!D103&lt;&gt;"在籍者"),1,0))</f>
        <v>0</v>
      </c>
      <c r="L103" s="8">
        <f t="shared" si="9"/>
        <v>0</v>
      </c>
      <c r="M103" s="8" t="str">
        <f>IFERROR(MATCH(ROW(障害学生情報入力シート!A79),L:L,0),"")</f>
        <v/>
      </c>
      <c r="N103" s="8">
        <f>IF(障害学生情報入力シート!CA103="",0,IF(AND(障害学生情報入力シート!BZ103=1,Y103=1,障害学生情報入力シート!D103&lt;&gt;"",障害学生情報入力シート!D103&lt;&gt;"入学しなかった"),1,0))</f>
        <v>0</v>
      </c>
      <c r="O103" s="8">
        <f t="shared" si="10"/>
        <v>0</v>
      </c>
      <c r="P103" s="8" t="str">
        <f>IFERROR(MATCH(ROW(障害学生情報入力シート!AR79),O:O,0),"")</f>
        <v/>
      </c>
      <c r="Q103" s="8">
        <f>IF(障害学生情報入力シート!CU103="",0,IF(AND(障害学生情報入力シート!CT103=1,Y103=1,障害学生情報入力シート!D103&lt;&gt;"",障害学生情報入力シート!D103&lt;&gt;"入学しなかった"),1,0))</f>
        <v>0</v>
      </c>
      <c r="R103" s="8">
        <f t="shared" si="11"/>
        <v>0</v>
      </c>
      <c r="S103" s="8" t="str">
        <f>IFERROR(MATCH(ROW(障害学生情報入力シート!BJ79),R:R,0),"")</f>
        <v/>
      </c>
      <c r="T103" s="9">
        <f>IF(OR(SUM(障害学生情報入力シート!AY103:BY103,障害学生情報入力シート!CB103:CS103)&gt;0,COUNTA(障害学生情報入力シート!BZ103:CA103)=2,COUNTA(障害学生情報入力シート!CT103:CU103)=2),1,0)</f>
        <v>0</v>
      </c>
      <c r="U103" s="9">
        <f>SUM(障害学生情報入力シート!N103:Q103)+COUNTA(障害学生情報入力シート!R103)</f>
        <v>0</v>
      </c>
      <c r="V103" s="9">
        <f>SUM(障害学生情報入力シート!S103:V103)+COUNTA(障害学生情報入力シート!W103)</f>
        <v>0</v>
      </c>
      <c r="W103" s="9">
        <f>IF(SUM(障害学生情報入力シート!$X103:$AT103)&gt;0,1,0)</f>
        <v>0</v>
      </c>
      <c r="X103" s="9">
        <f>IF(障害学生情報入力シート!D103="入学者(新1年生)",1,0)</f>
        <v>0</v>
      </c>
      <c r="Y103" s="9">
        <f>IF(ISBLANK(障害学生情報入力シート!$G103),0)+IF(AND(障害学生情報入力シート!$G103="視覚障害",OR(障害学生情報入力シート!$H103="盲",障害学生情報入力シート!$H103="弱視")),1,0)+IF(AND(障害学生情報入力シート!$G103="聴覚・言語障害",OR(障害学生情報入力シート!$H103="聾",障害学生情報入力シート!$H103="難聴",障害学生情報入力シート!$H103="言語障害のみ")),1,0)+IF(AND(障害学生情報入力シート!$G103="肢体不自由",OR(障害学生情報入力シート!$H103="上肢機能障害",障害学生情報入力シート!$H103="下肢機能障害",障害学生情報入力シート!$H103="上下肢機能障害",障害学生情報入力シート!$H103="他の機能障害")),1,0)+IF(AND(障害学生情報入力シート!$G103="病弱・虚弱",OR(障害学生情報入力シート!$H103="内部障害等",障害学生情報入力シート!$H103="他の慢性疾患")),1,0)+IF(AND(障害学生情報入力シート!$G103="重複",ISBLANK(障害学生情報入力シート!$H103)),1,0)+IF(AND(障害学生情報入力シート!$G103="発達障害",OR(障害学生情報入力シート!$H103="SLD",障害学生情報入力シート!$H103="ADHD",障害学生情報入力シート!$H103="ASD",障害学生情報入力シート!$H103="発達障害の重複")),1,0)+IF(AND(障害学生情報入力シート!$G103="精神障害",OR(障害学生情報入力シート!$H103="統合失調症等",障害学生情報入力シート!$H103="気分障害",障害学生情報入力シート!$H103="神経症性障害等",障害学生情報入力シート!$H103="摂食障害・睡眠障害等",障害学生情報入力シート!$H103="他の精神障害")),1,0)+IF(AND(障害学生情報入力シート!$G103="その他の障害",ISBLANK(障害学生情報入力シート!$H103)),1,0)</f>
        <v>0</v>
      </c>
    </row>
    <row r="104" spans="1:25" x14ac:dyDescent="0.4">
      <c r="A104" s="1219">
        <v>80</v>
      </c>
      <c r="B104" s="7">
        <f>IF(AND(障害学生情報入力シート!$G104=$B$23,障害学生情報入力シート!$H104=$B$24,OR(障害学生情報入力シート!D104="入学者(新1年生)",障害学生情報入力シート!D104="在籍者")),1,0)</f>
        <v>0</v>
      </c>
      <c r="C104" s="7">
        <f t="shared" si="6"/>
        <v>0</v>
      </c>
      <c r="D104" s="7" t="str">
        <f>IFERROR(MATCH(ROW(障害学生情報入力シート!A80),C:C,0),"")</f>
        <v/>
      </c>
      <c r="E104" s="7">
        <f>IF(AND(障害学生情報入力シート!$G104=$E$23,障害学生情報入力シート!$H104=$E$24,OR(障害学生情報入力シート!D104="入学者(新1年生)",障害学生情報入力シート!D104="在籍者")),1,0)</f>
        <v>0</v>
      </c>
      <c r="F104" s="7">
        <f t="shared" si="7"/>
        <v>0</v>
      </c>
      <c r="G104" s="7" t="str">
        <f>IFERROR(MATCH(ROW(障害学生情報入力シート!E80),F:F,0),"")</f>
        <v/>
      </c>
      <c r="H104" s="7">
        <f>IF(AND(障害学生情報入力シート!$G104=$H$24,ISBLANK(障害学生情報入力シート!$H104),OR(障害学生情報入力シート!D104="入学者(新1年生)",障害学生情報入力シート!D104="在籍者")),1,0)</f>
        <v>0</v>
      </c>
      <c r="I104" s="7">
        <f t="shared" si="8"/>
        <v>0</v>
      </c>
      <c r="J104" s="7" t="str">
        <f>IFERROR(MATCH(ROW(障害学生情報入力シート!A80),I:I,0),"")</f>
        <v/>
      </c>
      <c r="K104" s="8">
        <f>IF(障害学生情報入力シート!AU104="",0,IF(AND(障害学生情報入力シート!AT104=1,Y104=1,障害学生情報入力シート!D104&lt;&gt;"",障害学生情報入力シート!D104&lt;&gt;"在籍者"),1,0))</f>
        <v>0</v>
      </c>
      <c r="L104" s="8">
        <f t="shared" si="9"/>
        <v>0</v>
      </c>
      <c r="M104" s="8" t="str">
        <f>IFERROR(MATCH(ROW(障害学生情報入力シート!A80),L:L,0),"")</f>
        <v/>
      </c>
      <c r="N104" s="8">
        <f>IF(障害学生情報入力シート!CA104="",0,IF(AND(障害学生情報入力シート!BZ104=1,Y104=1,障害学生情報入力シート!D104&lt;&gt;"",障害学生情報入力シート!D104&lt;&gt;"入学しなかった"),1,0))</f>
        <v>0</v>
      </c>
      <c r="O104" s="8">
        <f t="shared" si="10"/>
        <v>0</v>
      </c>
      <c r="P104" s="8" t="str">
        <f>IFERROR(MATCH(ROW(障害学生情報入力シート!AR80),O:O,0),"")</f>
        <v/>
      </c>
      <c r="Q104" s="8">
        <f>IF(障害学生情報入力シート!CU104="",0,IF(AND(障害学生情報入力シート!CT104=1,Y104=1,障害学生情報入力シート!D104&lt;&gt;"",障害学生情報入力シート!D104&lt;&gt;"入学しなかった"),1,0))</f>
        <v>0</v>
      </c>
      <c r="R104" s="8">
        <f t="shared" si="11"/>
        <v>0</v>
      </c>
      <c r="S104" s="8" t="str">
        <f>IFERROR(MATCH(ROW(障害学生情報入力シート!BJ80),R:R,0),"")</f>
        <v/>
      </c>
      <c r="T104" s="9">
        <f>IF(OR(SUM(障害学生情報入力シート!AY104:BY104,障害学生情報入力シート!CB104:CS104)&gt;0,COUNTA(障害学生情報入力シート!BZ104:CA104)=2,COUNTA(障害学生情報入力シート!CT104:CU104)=2),1,0)</f>
        <v>0</v>
      </c>
      <c r="U104" s="9">
        <f>SUM(障害学生情報入力シート!N104:Q104)+COUNTA(障害学生情報入力シート!R104)</f>
        <v>0</v>
      </c>
      <c r="V104" s="9">
        <f>SUM(障害学生情報入力シート!S104:V104)+COUNTA(障害学生情報入力シート!W104)</f>
        <v>0</v>
      </c>
      <c r="W104" s="9">
        <f>IF(SUM(障害学生情報入力シート!$X104:$AT104)&gt;0,1,0)</f>
        <v>0</v>
      </c>
      <c r="X104" s="9">
        <f>IF(障害学生情報入力シート!D104="入学者(新1年生)",1,0)</f>
        <v>0</v>
      </c>
      <c r="Y104" s="9">
        <f>IF(ISBLANK(障害学生情報入力シート!$G104),0)+IF(AND(障害学生情報入力シート!$G104="視覚障害",OR(障害学生情報入力シート!$H104="盲",障害学生情報入力シート!$H104="弱視")),1,0)+IF(AND(障害学生情報入力シート!$G104="聴覚・言語障害",OR(障害学生情報入力シート!$H104="聾",障害学生情報入力シート!$H104="難聴",障害学生情報入力シート!$H104="言語障害のみ")),1,0)+IF(AND(障害学生情報入力シート!$G104="肢体不自由",OR(障害学生情報入力シート!$H104="上肢機能障害",障害学生情報入力シート!$H104="下肢機能障害",障害学生情報入力シート!$H104="上下肢機能障害",障害学生情報入力シート!$H104="他の機能障害")),1,0)+IF(AND(障害学生情報入力シート!$G104="病弱・虚弱",OR(障害学生情報入力シート!$H104="内部障害等",障害学生情報入力シート!$H104="他の慢性疾患")),1,0)+IF(AND(障害学生情報入力シート!$G104="重複",ISBLANK(障害学生情報入力シート!$H104)),1,0)+IF(AND(障害学生情報入力シート!$G104="発達障害",OR(障害学生情報入力シート!$H104="SLD",障害学生情報入力シート!$H104="ADHD",障害学生情報入力シート!$H104="ASD",障害学生情報入力シート!$H104="発達障害の重複")),1,0)+IF(AND(障害学生情報入力シート!$G104="精神障害",OR(障害学生情報入力シート!$H104="統合失調症等",障害学生情報入力シート!$H104="気分障害",障害学生情報入力シート!$H104="神経症性障害等",障害学生情報入力シート!$H104="摂食障害・睡眠障害等",障害学生情報入力シート!$H104="他の精神障害")),1,0)+IF(AND(障害学生情報入力シート!$G104="その他の障害",ISBLANK(障害学生情報入力シート!$H104)),1,0)</f>
        <v>0</v>
      </c>
    </row>
    <row r="105" spans="1:25" x14ac:dyDescent="0.4">
      <c r="A105" s="1219">
        <v>81</v>
      </c>
      <c r="B105" s="7">
        <f>IF(AND(障害学生情報入力シート!$G105=$B$23,障害学生情報入力シート!$H105=$B$24,OR(障害学生情報入力シート!D105="入学者(新1年生)",障害学生情報入力シート!D105="在籍者")),1,0)</f>
        <v>0</v>
      </c>
      <c r="C105" s="7">
        <f t="shared" si="6"/>
        <v>0</v>
      </c>
      <c r="D105" s="7" t="str">
        <f>IFERROR(MATCH(ROW(障害学生情報入力シート!A81),C:C,0),"")</f>
        <v/>
      </c>
      <c r="E105" s="7">
        <f>IF(AND(障害学生情報入力シート!$G105=$E$23,障害学生情報入力シート!$H105=$E$24,OR(障害学生情報入力シート!D105="入学者(新1年生)",障害学生情報入力シート!D105="在籍者")),1,0)</f>
        <v>0</v>
      </c>
      <c r="F105" s="7">
        <f t="shared" si="7"/>
        <v>0</v>
      </c>
      <c r="G105" s="7" t="str">
        <f>IFERROR(MATCH(ROW(障害学生情報入力シート!E81),F:F,0),"")</f>
        <v/>
      </c>
      <c r="H105" s="7">
        <f>IF(AND(障害学生情報入力シート!$G105=$H$24,ISBLANK(障害学生情報入力シート!$H105),OR(障害学生情報入力シート!D105="入学者(新1年生)",障害学生情報入力シート!D105="在籍者")),1,0)</f>
        <v>0</v>
      </c>
      <c r="I105" s="7">
        <f t="shared" si="8"/>
        <v>0</v>
      </c>
      <c r="J105" s="7" t="str">
        <f>IFERROR(MATCH(ROW(障害学生情報入力シート!A81),I:I,0),"")</f>
        <v/>
      </c>
      <c r="K105" s="8">
        <f>IF(障害学生情報入力シート!AU105="",0,IF(AND(障害学生情報入力シート!AT105=1,Y105=1,障害学生情報入力シート!D105&lt;&gt;"",障害学生情報入力シート!D105&lt;&gt;"在籍者"),1,0))</f>
        <v>0</v>
      </c>
      <c r="L105" s="8">
        <f t="shared" si="9"/>
        <v>0</v>
      </c>
      <c r="M105" s="8" t="str">
        <f>IFERROR(MATCH(ROW(障害学生情報入力シート!A81),L:L,0),"")</f>
        <v/>
      </c>
      <c r="N105" s="8">
        <f>IF(障害学生情報入力シート!CA105="",0,IF(AND(障害学生情報入力シート!BZ105=1,Y105=1,障害学生情報入力シート!D105&lt;&gt;"",障害学生情報入力シート!D105&lt;&gt;"入学しなかった"),1,0))</f>
        <v>0</v>
      </c>
      <c r="O105" s="8">
        <f t="shared" si="10"/>
        <v>0</v>
      </c>
      <c r="P105" s="8" t="str">
        <f>IFERROR(MATCH(ROW(障害学生情報入力シート!AR81),O:O,0),"")</f>
        <v/>
      </c>
      <c r="Q105" s="8">
        <f>IF(障害学生情報入力シート!CU105="",0,IF(AND(障害学生情報入力シート!CT105=1,Y105=1,障害学生情報入力シート!D105&lt;&gt;"",障害学生情報入力シート!D105&lt;&gt;"入学しなかった"),1,0))</f>
        <v>0</v>
      </c>
      <c r="R105" s="8">
        <f t="shared" si="11"/>
        <v>0</v>
      </c>
      <c r="S105" s="8" t="str">
        <f>IFERROR(MATCH(ROW(障害学生情報入力シート!BJ81),R:R,0),"")</f>
        <v/>
      </c>
      <c r="T105" s="9">
        <f>IF(OR(SUM(障害学生情報入力シート!AY105:BY105,障害学生情報入力シート!CB105:CS105)&gt;0,COUNTA(障害学生情報入力シート!BZ105:CA105)=2,COUNTA(障害学生情報入力シート!CT105:CU105)=2),1,0)</f>
        <v>0</v>
      </c>
      <c r="U105" s="9">
        <f>SUM(障害学生情報入力シート!N105:Q105)+COUNTA(障害学生情報入力シート!R105)</f>
        <v>0</v>
      </c>
      <c r="V105" s="9">
        <f>SUM(障害学生情報入力シート!S105:V105)+COUNTA(障害学生情報入力シート!W105)</f>
        <v>0</v>
      </c>
      <c r="W105" s="9">
        <f>IF(SUM(障害学生情報入力シート!$X105:$AT105)&gt;0,1,0)</f>
        <v>0</v>
      </c>
      <c r="X105" s="9">
        <f>IF(障害学生情報入力シート!D105="入学者(新1年生)",1,0)</f>
        <v>0</v>
      </c>
      <c r="Y105" s="9">
        <f>IF(ISBLANK(障害学生情報入力シート!$G105),0)+IF(AND(障害学生情報入力シート!$G105="視覚障害",OR(障害学生情報入力シート!$H105="盲",障害学生情報入力シート!$H105="弱視")),1,0)+IF(AND(障害学生情報入力シート!$G105="聴覚・言語障害",OR(障害学生情報入力シート!$H105="聾",障害学生情報入力シート!$H105="難聴",障害学生情報入力シート!$H105="言語障害のみ")),1,0)+IF(AND(障害学生情報入力シート!$G105="肢体不自由",OR(障害学生情報入力シート!$H105="上肢機能障害",障害学生情報入力シート!$H105="下肢機能障害",障害学生情報入力シート!$H105="上下肢機能障害",障害学生情報入力シート!$H105="他の機能障害")),1,0)+IF(AND(障害学生情報入力シート!$G105="病弱・虚弱",OR(障害学生情報入力シート!$H105="内部障害等",障害学生情報入力シート!$H105="他の慢性疾患")),1,0)+IF(AND(障害学生情報入力シート!$G105="重複",ISBLANK(障害学生情報入力シート!$H105)),1,0)+IF(AND(障害学生情報入力シート!$G105="発達障害",OR(障害学生情報入力シート!$H105="SLD",障害学生情報入力シート!$H105="ADHD",障害学生情報入力シート!$H105="ASD",障害学生情報入力シート!$H105="発達障害の重複")),1,0)+IF(AND(障害学生情報入力シート!$G105="精神障害",OR(障害学生情報入力シート!$H105="統合失調症等",障害学生情報入力シート!$H105="気分障害",障害学生情報入力シート!$H105="神経症性障害等",障害学生情報入力シート!$H105="摂食障害・睡眠障害等",障害学生情報入力シート!$H105="他の精神障害")),1,0)+IF(AND(障害学生情報入力シート!$G105="その他の障害",ISBLANK(障害学生情報入力シート!$H105)),1,0)</f>
        <v>0</v>
      </c>
    </row>
    <row r="106" spans="1:25" x14ac:dyDescent="0.4">
      <c r="A106" s="1219">
        <v>82</v>
      </c>
      <c r="B106" s="7">
        <f>IF(AND(障害学生情報入力シート!$G106=$B$23,障害学生情報入力シート!$H106=$B$24,OR(障害学生情報入力シート!D106="入学者(新1年生)",障害学生情報入力シート!D106="在籍者")),1,0)</f>
        <v>0</v>
      </c>
      <c r="C106" s="7">
        <f t="shared" si="6"/>
        <v>0</v>
      </c>
      <c r="D106" s="7" t="str">
        <f>IFERROR(MATCH(ROW(障害学生情報入力シート!A82),C:C,0),"")</f>
        <v/>
      </c>
      <c r="E106" s="7">
        <f>IF(AND(障害学生情報入力シート!$G106=$E$23,障害学生情報入力シート!$H106=$E$24,OR(障害学生情報入力シート!D106="入学者(新1年生)",障害学生情報入力シート!D106="在籍者")),1,0)</f>
        <v>0</v>
      </c>
      <c r="F106" s="7">
        <f t="shared" si="7"/>
        <v>0</v>
      </c>
      <c r="G106" s="7" t="str">
        <f>IFERROR(MATCH(ROW(障害学生情報入力シート!E82),F:F,0),"")</f>
        <v/>
      </c>
      <c r="H106" s="7">
        <f>IF(AND(障害学生情報入力シート!$G106=$H$24,ISBLANK(障害学生情報入力シート!$H106),OR(障害学生情報入力シート!D106="入学者(新1年生)",障害学生情報入力シート!D106="在籍者")),1,0)</f>
        <v>0</v>
      </c>
      <c r="I106" s="7">
        <f t="shared" si="8"/>
        <v>0</v>
      </c>
      <c r="J106" s="7" t="str">
        <f>IFERROR(MATCH(ROW(障害学生情報入力シート!A82),I:I,0),"")</f>
        <v/>
      </c>
      <c r="K106" s="8">
        <f>IF(障害学生情報入力シート!AU106="",0,IF(AND(障害学生情報入力シート!AT106=1,Y106=1,障害学生情報入力シート!D106&lt;&gt;"",障害学生情報入力シート!D106&lt;&gt;"在籍者"),1,0))</f>
        <v>0</v>
      </c>
      <c r="L106" s="8">
        <f t="shared" si="9"/>
        <v>0</v>
      </c>
      <c r="M106" s="8" t="str">
        <f>IFERROR(MATCH(ROW(障害学生情報入力シート!A82),L:L,0),"")</f>
        <v/>
      </c>
      <c r="N106" s="8">
        <f>IF(障害学生情報入力シート!CA106="",0,IF(AND(障害学生情報入力シート!BZ106=1,Y106=1,障害学生情報入力シート!D106&lt;&gt;"",障害学生情報入力シート!D106&lt;&gt;"入学しなかった"),1,0))</f>
        <v>0</v>
      </c>
      <c r="O106" s="8">
        <f t="shared" si="10"/>
        <v>0</v>
      </c>
      <c r="P106" s="8" t="str">
        <f>IFERROR(MATCH(ROW(障害学生情報入力シート!AR82),O:O,0),"")</f>
        <v/>
      </c>
      <c r="Q106" s="8">
        <f>IF(障害学生情報入力シート!CU106="",0,IF(AND(障害学生情報入力シート!CT106=1,Y106=1,障害学生情報入力シート!D106&lt;&gt;"",障害学生情報入力シート!D106&lt;&gt;"入学しなかった"),1,0))</f>
        <v>0</v>
      </c>
      <c r="R106" s="8">
        <f t="shared" si="11"/>
        <v>0</v>
      </c>
      <c r="S106" s="8" t="str">
        <f>IFERROR(MATCH(ROW(障害学生情報入力シート!BJ82),R:R,0),"")</f>
        <v/>
      </c>
      <c r="T106" s="9">
        <f>IF(OR(SUM(障害学生情報入力シート!AY106:BY106,障害学生情報入力シート!CB106:CS106)&gt;0,COUNTA(障害学生情報入力シート!BZ106:CA106)=2,COUNTA(障害学生情報入力シート!CT106:CU106)=2),1,0)</f>
        <v>0</v>
      </c>
      <c r="U106" s="9">
        <f>SUM(障害学生情報入力シート!N106:Q106)+COUNTA(障害学生情報入力シート!R106)</f>
        <v>0</v>
      </c>
      <c r="V106" s="9">
        <f>SUM(障害学生情報入力シート!S106:V106)+COUNTA(障害学生情報入力シート!W106)</f>
        <v>0</v>
      </c>
      <c r="W106" s="9">
        <f>IF(SUM(障害学生情報入力シート!$X106:$AT106)&gt;0,1,0)</f>
        <v>0</v>
      </c>
      <c r="X106" s="9">
        <f>IF(障害学生情報入力シート!D106="入学者(新1年生)",1,0)</f>
        <v>0</v>
      </c>
      <c r="Y106" s="9">
        <f>IF(ISBLANK(障害学生情報入力シート!$G106),0)+IF(AND(障害学生情報入力シート!$G106="視覚障害",OR(障害学生情報入力シート!$H106="盲",障害学生情報入力シート!$H106="弱視")),1,0)+IF(AND(障害学生情報入力シート!$G106="聴覚・言語障害",OR(障害学生情報入力シート!$H106="聾",障害学生情報入力シート!$H106="難聴",障害学生情報入力シート!$H106="言語障害のみ")),1,0)+IF(AND(障害学生情報入力シート!$G106="肢体不自由",OR(障害学生情報入力シート!$H106="上肢機能障害",障害学生情報入力シート!$H106="下肢機能障害",障害学生情報入力シート!$H106="上下肢機能障害",障害学生情報入力シート!$H106="他の機能障害")),1,0)+IF(AND(障害学生情報入力シート!$G106="病弱・虚弱",OR(障害学生情報入力シート!$H106="内部障害等",障害学生情報入力シート!$H106="他の慢性疾患")),1,0)+IF(AND(障害学生情報入力シート!$G106="重複",ISBLANK(障害学生情報入力シート!$H106)),1,0)+IF(AND(障害学生情報入力シート!$G106="発達障害",OR(障害学生情報入力シート!$H106="SLD",障害学生情報入力シート!$H106="ADHD",障害学生情報入力シート!$H106="ASD",障害学生情報入力シート!$H106="発達障害の重複")),1,0)+IF(AND(障害学生情報入力シート!$G106="精神障害",OR(障害学生情報入力シート!$H106="統合失調症等",障害学生情報入力シート!$H106="気分障害",障害学生情報入力シート!$H106="神経症性障害等",障害学生情報入力シート!$H106="摂食障害・睡眠障害等",障害学生情報入力シート!$H106="他の精神障害")),1,0)+IF(AND(障害学生情報入力シート!$G106="その他の障害",ISBLANK(障害学生情報入力シート!$H106)),1,0)</f>
        <v>0</v>
      </c>
    </row>
    <row r="107" spans="1:25" x14ac:dyDescent="0.4">
      <c r="A107" s="1219">
        <v>83</v>
      </c>
      <c r="B107" s="7">
        <f>IF(AND(障害学生情報入力シート!$G107=$B$23,障害学生情報入力シート!$H107=$B$24,OR(障害学生情報入力シート!D107="入学者(新1年生)",障害学生情報入力シート!D107="在籍者")),1,0)</f>
        <v>0</v>
      </c>
      <c r="C107" s="7">
        <f t="shared" si="6"/>
        <v>0</v>
      </c>
      <c r="D107" s="7" t="str">
        <f>IFERROR(MATCH(ROW(障害学生情報入力シート!A83),C:C,0),"")</f>
        <v/>
      </c>
      <c r="E107" s="7">
        <f>IF(AND(障害学生情報入力シート!$G107=$E$23,障害学生情報入力シート!$H107=$E$24,OR(障害学生情報入力シート!D107="入学者(新1年生)",障害学生情報入力シート!D107="在籍者")),1,0)</f>
        <v>0</v>
      </c>
      <c r="F107" s="7">
        <f t="shared" si="7"/>
        <v>0</v>
      </c>
      <c r="G107" s="7" t="str">
        <f>IFERROR(MATCH(ROW(障害学生情報入力シート!E83),F:F,0),"")</f>
        <v/>
      </c>
      <c r="H107" s="7">
        <f>IF(AND(障害学生情報入力シート!$G107=$H$24,ISBLANK(障害学生情報入力シート!$H107),OR(障害学生情報入力シート!D107="入学者(新1年生)",障害学生情報入力シート!D107="在籍者")),1,0)</f>
        <v>0</v>
      </c>
      <c r="I107" s="7">
        <f t="shared" si="8"/>
        <v>0</v>
      </c>
      <c r="J107" s="7" t="str">
        <f>IFERROR(MATCH(ROW(障害学生情報入力シート!A83),I:I,0),"")</f>
        <v/>
      </c>
      <c r="K107" s="8">
        <f>IF(障害学生情報入力シート!AU107="",0,IF(AND(障害学生情報入力シート!AT107=1,Y107=1,障害学生情報入力シート!D107&lt;&gt;"",障害学生情報入力シート!D107&lt;&gt;"在籍者"),1,0))</f>
        <v>0</v>
      </c>
      <c r="L107" s="8">
        <f t="shared" si="9"/>
        <v>0</v>
      </c>
      <c r="M107" s="8" t="str">
        <f>IFERROR(MATCH(ROW(障害学生情報入力シート!A83),L:L,0),"")</f>
        <v/>
      </c>
      <c r="N107" s="8">
        <f>IF(障害学生情報入力シート!CA107="",0,IF(AND(障害学生情報入力シート!BZ107=1,Y107=1,障害学生情報入力シート!D107&lt;&gt;"",障害学生情報入力シート!D107&lt;&gt;"入学しなかった"),1,0))</f>
        <v>0</v>
      </c>
      <c r="O107" s="8">
        <f t="shared" si="10"/>
        <v>0</v>
      </c>
      <c r="P107" s="8" t="str">
        <f>IFERROR(MATCH(ROW(障害学生情報入力シート!AR83),O:O,0),"")</f>
        <v/>
      </c>
      <c r="Q107" s="8">
        <f>IF(障害学生情報入力シート!CU107="",0,IF(AND(障害学生情報入力シート!CT107=1,Y107=1,障害学生情報入力シート!D107&lt;&gt;"",障害学生情報入力シート!D107&lt;&gt;"入学しなかった"),1,0))</f>
        <v>0</v>
      </c>
      <c r="R107" s="8">
        <f t="shared" si="11"/>
        <v>0</v>
      </c>
      <c r="S107" s="8" t="str">
        <f>IFERROR(MATCH(ROW(障害学生情報入力シート!BJ83),R:R,0),"")</f>
        <v/>
      </c>
      <c r="T107" s="9">
        <f>IF(OR(SUM(障害学生情報入力シート!AY107:BY107,障害学生情報入力シート!CB107:CS107)&gt;0,COUNTA(障害学生情報入力シート!BZ107:CA107)=2,COUNTA(障害学生情報入力シート!CT107:CU107)=2),1,0)</f>
        <v>0</v>
      </c>
      <c r="U107" s="9">
        <f>SUM(障害学生情報入力シート!N107:Q107)+COUNTA(障害学生情報入力シート!R107)</f>
        <v>0</v>
      </c>
      <c r="V107" s="9">
        <f>SUM(障害学生情報入力シート!S107:V107)+COUNTA(障害学生情報入力シート!W107)</f>
        <v>0</v>
      </c>
      <c r="W107" s="9">
        <f>IF(SUM(障害学生情報入力シート!$X107:$AT107)&gt;0,1,0)</f>
        <v>0</v>
      </c>
      <c r="X107" s="9">
        <f>IF(障害学生情報入力シート!D107="入学者(新1年生)",1,0)</f>
        <v>0</v>
      </c>
      <c r="Y107" s="9">
        <f>IF(ISBLANK(障害学生情報入力シート!$G107),0)+IF(AND(障害学生情報入力シート!$G107="視覚障害",OR(障害学生情報入力シート!$H107="盲",障害学生情報入力シート!$H107="弱視")),1,0)+IF(AND(障害学生情報入力シート!$G107="聴覚・言語障害",OR(障害学生情報入力シート!$H107="聾",障害学生情報入力シート!$H107="難聴",障害学生情報入力シート!$H107="言語障害のみ")),1,0)+IF(AND(障害学生情報入力シート!$G107="肢体不自由",OR(障害学生情報入力シート!$H107="上肢機能障害",障害学生情報入力シート!$H107="下肢機能障害",障害学生情報入力シート!$H107="上下肢機能障害",障害学生情報入力シート!$H107="他の機能障害")),1,0)+IF(AND(障害学生情報入力シート!$G107="病弱・虚弱",OR(障害学生情報入力シート!$H107="内部障害等",障害学生情報入力シート!$H107="他の慢性疾患")),1,0)+IF(AND(障害学生情報入力シート!$G107="重複",ISBLANK(障害学生情報入力シート!$H107)),1,0)+IF(AND(障害学生情報入力シート!$G107="発達障害",OR(障害学生情報入力シート!$H107="SLD",障害学生情報入力シート!$H107="ADHD",障害学生情報入力シート!$H107="ASD",障害学生情報入力シート!$H107="発達障害の重複")),1,0)+IF(AND(障害学生情報入力シート!$G107="精神障害",OR(障害学生情報入力シート!$H107="統合失調症等",障害学生情報入力シート!$H107="気分障害",障害学生情報入力シート!$H107="神経症性障害等",障害学生情報入力シート!$H107="摂食障害・睡眠障害等",障害学生情報入力シート!$H107="他の精神障害")),1,0)+IF(AND(障害学生情報入力シート!$G107="その他の障害",ISBLANK(障害学生情報入力シート!$H107)),1,0)</f>
        <v>0</v>
      </c>
    </row>
    <row r="108" spans="1:25" x14ac:dyDescent="0.4">
      <c r="A108" s="1219">
        <v>84</v>
      </c>
      <c r="B108" s="7">
        <f>IF(AND(障害学生情報入力シート!$G108=$B$23,障害学生情報入力シート!$H108=$B$24,OR(障害学生情報入力シート!D108="入学者(新1年生)",障害学生情報入力シート!D108="在籍者")),1,0)</f>
        <v>0</v>
      </c>
      <c r="C108" s="7">
        <f t="shared" si="6"/>
        <v>0</v>
      </c>
      <c r="D108" s="7" t="str">
        <f>IFERROR(MATCH(ROW(障害学生情報入力シート!A84),C:C,0),"")</f>
        <v/>
      </c>
      <c r="E108" s="7">
        <f>IF(AND(障害学生情報入力シート!$G108=$E$23,障害学生情報入力シート!$H108=$E$24,OR(障害学生情報入力シート!D108="入学者(新1年生)",障害学生情報入力シート!D108="在籍者")),1,0)</f>
        <v>0</v>
      </c>
      <c r="F108" s="7">
        <f t="shared" si="7"/>
        <v>0</v>
      </c>
      <c r="G108" s="7" t="str">
        <f>IFERROR(MATCH(ROW(障害学生情報入力シート!E84),F:F,0),"")</f>
        <v/>
      </c>
      <c r="H108" s="7">
        <f>IF(AND(障害学生情報入力シート!$G108=$H$24,ISBLANK(障害学生情報入力シート!$H108),OR(障害学生情報入力シート!D108="入学者(新1年生)",障害学生情報入力シート!D108="在籍者")),1,0)</f>
        <v>0</v>
      </c>
      <c r="I108" s="7">
        <f t="shared" si="8"/>
        <v>0</v>
      </c>
      <c r="J108" s="7" t="str">
        <f>IFERROR(MATCH(ROW(障害学生情報入力シート!A84),I:I,0),"")</f>
        <v/>
      </c>
      <c r="K108" s="8">
        <f>IF(障害学生情報入力シート!AU108="",0,IF(AND(障害学生情報入力シート!AT108=1,Y108=1,障害学生情報入力シート!D108&lt;&gt;"",障害学生情報入力シート!D108&lt;&gt;"在籍者"),1,0))</f>
        <v>0</v>
      </c>
      <c r="L108" s="8">
        <f t="shared" si="9"/>
        <v>0</v>
      </c>
      <c r="M108" s="8" t="str">
        <f>IFERROR(MATCH(ROW(障害学生情報入力シート!A84),L:L,0),"")</f>
        <v/>
      </c>
      <c r="N108" s="8">
        <f>IF(障害学生情報入力シート!CA108="",0,IF(AND(障害学生情報入力シート!BZ108=1,Y108=1,障害学生情報入力シート!D108&lt;&gt;"",障害学生情報入力シート!D108&lt;&gt;"入学しなかった"),1,0))</f>
        <v>0</v>
      </c>
      <c r="O108" s="8">
        <f t="shared" si="10"/>
        <v>0</v>
      </c>
      <c r="P108" s="8" t="str">
        <f>IFERROR(MATCH(ROW(障害学生情報入力シート!AR84),O:O,0),"")</f>
        <v/>
      </c>
      <c r="Q108" s="8">
        <f>IF(障害学生情報入力シート!CU108="",0,IF(AND(障害学生情報入力シート!CT108=1,Y108=1,障害学生情報入力シート!D108&lt;&gt;"",障害学生情報入力シート!D108&lt;&gt;"入学しなかった"),1,0))</f>
        <v>0</v>
      </c>
      <c r="R108" s="8">
        <f t="shared" si="11"/>
        <v>0</v>
      </c>
      <c r="S108" s="8" t="str">
        <f>IFERROR(MATCH(ROW(障害学生情報入力シート!BJ84),R:R,0),"")</f>
        <v/>
      </c>
      <c r="T108" s="9">
        <f>IF(OR(SUM(障害学生情報入力シート!AY108:BY108,障害学生情報入力シート!CB108:CS108)&gt;0,COUNTA(障害学生情報入力シート!BZ108:CA108)=2,COUNTA(障害学生情報入力シート!CT108:CU108)=2),1,0)</f>
        <v>0</v>
      </c>
      <c r="U108" s="9">
        <f>SUM(障害学生情報入力シート!N108:Q108)+COUNTA(障害学生情報入力シート!R108)</f>
        <v>0</v>
      </c>
      <c r="V108" s="9">
        <f>SUM(障害学生情報入力シート!S108:V108)+COUNTA(障害学生情報入力シート!W108)</f>
        <v>0</v>
      </c>
      <c r="W108" s="9">
        <f>IF(SUM(障害学生情報入力シート!$X108:$AT108)&gt;0,1,0)</f>
        <v>0</v>
      </c>
      <c r="X108" s="9">
        <f>IF(障害学生情報入力シート!D108="入学者(新1年生)",1,0)</f>
        <v>0</v>
      </c>
      <c r="Y108" s="9">
        <f>IF(ISBLANK(障害学生情報入力シート!$G108),0)+IF(AND(障害学生情報入力シート!$G108="視覚障害",OR(障害学生情報入力シート!$H108="盲",障害学生情報入力シート!$H108="弱視")),1,0)+IF(AND(障害学生情報入力シート!$G108="聴覚・言語障害",OR(障害学生情報入力シート!$H108="聾",障害学生情報入力シート!$H108="難聴",障害学生情報入力シート!$H108="言語障害のみ")),1,0)+IF(AND(障害学生情報入力シート!$G108="肢体不自由",OR(障害学生情報入力シート!$H108="上肢機能障害",障害学生情報入力シート!$H108="下肢機能障害",障害学生情報入力シート!$H108="上下肢機能障害",障害学生情報入力シート!$H108="他の機能障害")),1,0)+IF(AND(障害学生情報入力シート!$G108="病弱・虚弱",OR(障害学生情報入力シート!$H108="内部障害等",障害学生情報入力シート!$H108="他の慢性疾患")),1,0)+IF(AND(障害学生情報入力シート!$G108="重複",ISBLANK(障害学生情報入力シート!$H108)),1,0)+IF(AND(障害学生情報入力シート!$G108="発達障害",OR(障害学生情報入力シート!$H108="SLD",障害学生情報入力シート!$H108="ADHD",障害学生情報入力シート!$H108="ASD",障害学生情報入力シート!$H108="発達障害の重複")),1,0)+IF(AND(障害学生情報入力シート!$G108="精神障害",OR(障害学生情報入力シート!$H108="統合失調症等",障害学生情報入力シート!$H108="気分障害",障害学生情報入力シート!$H108="神経症性障害等",障害学生情報入力シート!$H108="摂食障害・睡眠障害等",障害学生情報入力シート!$H108="他の精神障害")),1,0)+IF(AND(障害学生情報入力シート!$G108="その他の障害",ISBLANK(障害学生情報入力シート!$H108)),1,0)</f>
        <v>0</v>
      </c>
    </row>
    <row r="109" spans="1:25" x14ac:dyDescent="0.4">
      <c r="A109" s="1219">
        <v>85</v>
      </c>
      <c r="B109" s="7">
        <f>IF(AND(障害学生情報入力シート!$G109=$B$23,障害学生情報入力シート!$H109=$B$24,OR(障害学生情報入力シート!D109="入学者(新1年生)",障害学生情報入力シート!D109="在籍者")),1,0)</f>
        <v>0</v>
      </c>
      <c r="C109" s="7">
        <f t="shared" si="6"/>
        <v>0</v>
      </c>
      <c r="D109" s="7" t="str">
        <f>IFERROR(MATCH(ROW(障害学生情報入力シート!A85),C:C,0),"")</f>
        <v/>
      </c>
      <c r="E109" s="7">
        <f>IF(AND(障害学生情報入力シート!$G109=$E$23,障害学生情報入力シート!$H109=$E$24,OR(障害学生情報入力シート!D109="入学者(新1年生)",障害学生情報入力シート!D109="在籍者")),1,0)</f>
        <v>0</v>
      </c>
      <c r="F109" s="7">
        <f t="shared" si="7"/>
        <v>0</v>
      </c>
      <c r="G109" s="7" t="str">
        <f>IFERROR(MATCH(ROW(障害学生情報入力シート!E85),F:F,0),"")</f>
        <v/>
      </c>
      <c r="H109" s="7">
        <f>IF(AND(障害学生情報入力シート!$G109=$H$24,ISBLANK(障害学生情報入力シート!$H109),OR(障害学生情報入力シート!D109="入学者(新1年生)",障害学生情報入力シート!D109="在籍者")),1,0)</f>
        <v>0</v>
      </c>
      <c r="I109" s="7">
        <f t="shared" si="8"/>
        <v>0</v>
      </c>
      <c r="J109" s="7" t="str">
        <f>IFERROR(MATCH(ROW(障害学生情報入力シート!A85),I:I,0),"")</f>
        <v/>
      </c>
      <c r="K109" s="8">
        <f>IF(障害学生情報入力シート!AU109="",0,IF(AND(障害学生情報入力シート!AT109=1,Y109=1,障害学生情報入力シート!D109&lt;&gt;"",障害学生情報入力シート!D109&lt;&gt;"在籍者"),1,0))</f>
        <v>0</v>
      </c>
      <c r="L109" s="8">
        <f t="shared" si="9"/>
        <v>0</v>
      </c>
      <c r="M109" s="8" t="str">
        <f>IFERROR(MATCH(ROW(障害学生情報入力シート!A85),L:L,0),"")</f>
        <v/>
      </c>
      <c r="N109" s="8">
        <f>IF(障害学生情報入力シート!CA109="",0,IF(AND(障害学生情報入力シート!BZ109=1,Y109=1,障害学生情報入力シート!D109&lt;&gt;"",障害学生情報入力シート!D109&lt;&gt;"入学しなかった"),1,0))</f>
        <v>0</v>
      </c>
      <c r="O109" s="8">
        <f t="shared" si="10"/>
        <v>0</v>
      </c>
      <c r="P109" s="8" t="str">
        <f>IFERROR(MATCH(ROW(障害学生情報入力シート!AR85),O:O,0),"")</f>
        <v/>
      </c>
      <c r="Q109" s="8">
        <f>IF(障害学生情報入力シート!CU109="",0,IF(AND(障害学生情報入力シート!CT109=1,Y109=1,障害学生情報入力シート!D109&lt;&gt;"",障害学生情報入力シート!D109&lt;&gt;"入学しなかった"),1,0))</f>
        <v>0</v>
      </c>
      <c r="R109" s="8">
        <f t="shared" si="11"/>
        <v>0</v>
      </c>
      <c r="S109" s="8" t="str">
        <f>IFERROR(MATCH(ROW(障害学生情報入力シート!BJ85),R:R,0),"")</f>
        <v/>
      </c>
      <c r="T109" s="9">
        <f>IF(OR(SUM(障害学生情報入力シート!AY109:BY109,障害学生情報入力シート!CB109:CS109)&gt;0,COUNTA(障害学生情報入力シート!BZ109:CA109)=2,COUNTA(障害学生情報入力シート!CT109:CU109)=2),1,0)</f>
        <v>0</v>
      </c>
      <c r="U109" s="9">
        <f>SUM(障害学生情報入力シート!N109:Q109)+COUNTA(障害学生情報入力シート!R109)</f>
        <v>0</v>
      </c>
      <c r="V109" s="9">
        <f>SUM(障害学生情報入力シート!S109:V109)+COUNTA(障害学生情報入力シート!W109)</f>
        <v>0</v>
      </c>
      <c r="W109" s="9">
        <f>IF(SUM(障害学生情報入力シート!$X109:$AT109)&gt;0,1,0)</f>
        <v>0</v>
      </c>
      <c r="X109" s="9">
        <f>IF(障害学生情報入力シート!D109="入学者(新1年生)",1,0)</f>
        <v>0</v>
      </c>
      <c r="Y109" s="9">
        <f>IF(ISBLANK(障害学生情報入力シート!$G109),0)+IF(AND(障害学生情報入力シート!$G109="視覚障害",OR(障害学生情報入力シート!$H109="盲",障害学生情報入力シート!$H109="弱視")),1,0)+IF(AND(障害学生情報入力シート!$G109="聴覚・言語障害",OR(障害学生情報入力シート!$H109="聾",障害学生情報入力シート!$H109="難聴",障害学生情報入力シート!$H109="言語障害のみ")),1,0)+IF(AND(障害学生情報入力シート!$G109="肢体不自由",OR(障害学生情報入力シート!$H109="上肢機能障害",障害学生情報入力シート!$H109="下肢機能障害",障害学生情報入力シート!$H109="上下肢機能障害",障害学生情報入力シート!$H109="他の機能障害")),1,0)+IF(AND(障害学生情報入力シート!$G109="病弱・虚弱",OR(障害学生情報入力シート!$H109="内部障害等",障害学生情報入力シート!$H109="他の慢性疾患")),1,0)+IF(AND(障害学生情報入力シート!$G109="重複",ISBLANK(障害学生情報入力シート!$H109)),1,0)+IF(AND(障害学生情報入力シート!$G109="発達障害",OR(障害学生情報入力シート!$H109="SLD",障害学生情報入力シート!$H109="ADHD",障害学生情報入力シート!$H109="ASD",障害学生情報入力シート!$H109="発達障害の重複")),1,0)+IF(AND(障害学生情報入力シート!$G109="精神障害",OR(障害学生情報入力シート!$H109="統合失調症等",障害学生情報入力シート!$H109="気分障害",障害学生情報入力シート!$H109="神経症性障害等",障害学生情報入力シート!$H109="摂食障害・睡眠障害等",障害学生情報入力シート!$H109="他の精神障害")),1,0)+IF(AND(障害学生情報入力シート!$G109="その他の障害",ISBLANK(障害学生情報入力シート!$H109)),1,0)</f>
        <v>0</v>
      </c>
    </row>
    <row r="110" spans="1:25" x14ac:dyDescent="0.4">
      <c r="A110" s="1219">
        <v>86</v>
      </c>
      <c r="B110" s="7">
        <f>IF(AND(障害学生情報入力シート!$G110=$B$23,障害学生情報入力シート!$H110=$B$24,OR(障害学生情報入力シート!D110="入学者(新1年生)",障害学生情報入力シート!D110="在籍者")),1,0)</f>
        <v>0</v>
      </c>
      <c r="C110" s="7">
        <f t="shared" si="6"/>
        <v>0</v>
      </c>
      <c r="D110" s="7" t="str">
        <f>IFERROR(MATCH(ROW(障害学生情報入力シート!A86),C:C,0),"")</f>
        <v/>
      </c>
      <c r="E110" s="7">
        <f>IF(AND(障害学生情報入力シート!$G110=$E$23,障害学生情報入力シート!$H110=$E$24,OR(障害学生情報入力シート!D110="入学者(新1年生)",障害学生情報入力シート!D110="在籍者")),1,0)</f>
        <v>0</v>
      </c>
      <c r="F110" s="7">
        <f t="shared" si="7"/>
        <v>0</v>
      </c>
      <c r="G110" s="7" t="str">
        <f>IFERROR(MATCH(ROW(障害学生情報入力シート!E86),F:F,0),"")</f>
        <v/>
      </c>
      <c r="H110" s="7">
        <f>IF(AND(障害学生情報入力シート!$G110=$H$24,ISBLANK(障害学生情報入力シート!$H110),OR(障害学生情報入力シート!D110="入学者(新1年生)",障害学生情報入力シート!D110="在籍者")),1,0)</f>
        <v>0</v>
      </c>
      <c r="I110" s="7">
        <f t="shared" si="8"/>
        <v>0</v>
      </c>
      <c r="J110" s="7" t="str">
        <f>IFERROR(MATCH(ROW(障害学生情報入力シート!A86),I:I,0),"")</f>
        <v/>
      </c>
      <c r="K110" s="8">
        <f>IF(障害学生情報入力シート!AU110="",0,IF(AND(障害学生情報入力シート!AT110=1,Y110=1,障害学生情報入力シート!D110&lt;&gt;"",障害学生情報入力シート!D110&lt;&gt;"在籍者"),1,0))</f>
        <v>0</v>
      </c>
      <c r="L110" s="8">
        <f t="shared" si="9"/>
        <v>0</v>
      </c>
      <c r="M110" s="8" t="str">
        <f>IFERROR(MATCH(ROW(障害学生情報入力シート!A86),L:L,0),"")</f>
        <v/>
      </c>
      <c r="N110" s="8">
        <f>IF(障害学生情報入力シート!CA110="",0,IF(AND(障害学生情報入力シート!BZ110=1,Y110=1,障害学生情報入力シート!D110&lt;&gt;"",障害学生情報入力シート!D110&lt;&gt;"入学しなかった"),1,0))</f>
        <v>0</v>
      </c>
      <c r="O110" s="8">
        <f t="shared" si="10"/>
        <v>0</v>
      </c>
      <c r="P110" s="8" t="str">
        <f>IFERROR(MATCH(ROW(障害学生情報入力シート!AR86),O:O,0),"")</f>
        <v/>
      </c>
      <c r="Q110" s="8">
        <f>IF(障害学生情報入力シート!CU110="",0,IF(AND(障害学生情報入力シート!CT110=1,Y110=1,障害学生情報入力シート!D110&lt;&gt;"",障害学生情報入力シート!D110&lt;&gt;"入学しなかった"),1,0))</f>
        <v>0</v>
      </c>
      <c r="R110" s="8">
        <f t="shared" si="11"/>
        <v>0</v>
      </c>
      <c r="S110" s="8" t="str">
        <f>IFERROR(MATCH(ROW(障害学生情報入力シート!BJ86),R:R,0),"")</f>
        <v/>
      </c>
      <c r="T110" s="9">
        <f>IF(OR(SUM(障害学生情報入力シート!AY110:BY110,障害学生情報入力シート!CB110:CS110)&gt;0,COUNTA(障害学生情報入力シート!BZ110:CA110)=2,COUNTA(障害学生情報入力シート!CT110:CU110)=2),1,0)</f>
        <v>0</v>
      </c>
      <c r="U110" s="9">
        <f>SUM(障害学生情報入力シート!N110:Q110)+COUNTA(障害学生情報入力シート!R110)</f>
        <v>0</v>
      </c>
      <c r="V110" s="9">
        <f>SUM(障害学生情報入力シート!S110:V110)+COUNTA(障害学生情報入力シート!W110)</f>
        <v>0</v>
      </c>
      <c r="W110" s="9">
        <f>IF(SUM(障害学生情報入力シート!$X110:$AT110)&gt;0,1,0)</f>
        <v>0</v>
      </c>
      <c r="X110" s="9">
        <f>IF(障害学生情報入力シート!D110="入学者(新1年生)",1,0)</f>
        <v>0</v>
      </c>
      <c r="Y110" s="9">
        <f>IF(ISBLANK(障害学生情報入力シート!$G110),0)+IF(AND(障害学生情報入力シート!$G110="視覚障害",OR(障害学生情報入力シート!$H110="盲",障害学生情報入力シート!$H110="弱視")),1,0)+IF(AND(障害学生情報入力シート!$G110="聴覚・言語障害",OR(障害学生情報入力シート!$H110="聾",障害学生情報入力シート!$H110="難聴",障害学生情報入力シート!$H110="言語障害のみ")),1,0)+IF(AND(障害学生情報入力シート!$G110="肢体不自由",OR(障害学生情報入力シート!$H110="上肢機能障害",障害学生情報入力シート!$H110="下肢機能障害",障害学生情報入力シート!$H110="上下肢機能障害",障害学生情報入力シート!$H110="他の機能障害")),1,0)+IF(AND(障害学生情報入力シート!$G110="病弱・虚弱",OR(障害学生情報入力シート!$H110="内部障害等",障害学生情報入力シート!$H110="他の慢性疾患")),1,0)+IF(AND(障害学生情報入力シート!$G110="重複",ISBLANK(障害学生情報入力シート!$H110)),1,0)+IF(AND(障害学生情報入力シート!$G110="発達障害",OR(障害学生情報入力シート!$H110="SLD",障害学生情報入力シート!$H110="ADHD",障害学生情報入力シート!$H110="ASD",障害学生情報入力シート!$H110="発達障害の重複")),1,0)+IF(AND(障害学生情報入力シート!$G110="精神障害",OR(障害学生情報入力シート!$H110="統合失調症等",障害学生情報入力シート!$H110="気分障害",障害学生情報入力シート!$H110="神経症性障害等",障害学生情報入力シート!$H110="摂食障害・睡眠障害等",障害学生情報入力シート!$H110="他の精神障害")),1,0)+IF(AND(障害学生情報入力シート!$G110="その他の障害",ISBLANK(障害学生情報入力シート!$H110)),1,0)</f>
        <v>0</v>
      </c>
    </row>
    <row r="111" spans="1:25" x14ac:dyDescent="0.4">
      <c r="A111" s="1219">
        <v>87</v>
      </c>
      <c r="B111" s="7">
        <f>IF(AND(障害学生情報入力シート!$G111=$B$23,障害学生情報入力シート!$H111=$B$24,OR(障害学生情報入力シート!D111="入学者(新1年生)",障害学生情報入力シート!D111="在籍者")),1,0)</f>
        <v>0</v>
      </c>
      <c r="C111" s="7">
        <f t="shared" si="6"/>
        <v>0</v>
      </c>
      <c r="D111" s="7" t="str">
        <f>IFERROR(MATCH(ROW(障害学生情報入力シート!A87),C:C,0),"")</f>
        <v/>
      </c>
      <c r="E111" s="7">
        <f>IF(AND(障害学生情報入力シート!$G111=$E$23,障害学生情報入力シート!$H111=$E$24,OR(障害学生情報入力シート!D111="入学者(新1年生)",障害学生情報入力シート!D111="在籍者")),1,0)</f>
        <v>0</v>
      </c>
      <c r="F111" s="7">
        <f t="shared" si="7"/>
        <v>0</v>
      </c>
      <c r="G111" s="7" t="str">
        <f>IFERROR(MATCH(ROW(障害学生情報入力シート!E87),F:F,0),"")</f>
        <v/>
      </c>
      <c r="H111" s="7">
        <f>IF(AND(障害学生情報入力シート!$G111=$H$24,ISBLANK(障害学生情報入力シート!$H111),OR(障害学生情報入力シート!D111="入学者(新1年生)",障害学生情報入力シート!D111="在籍者")),1,0)</f>
        <v>0</v>
      </c>
      <c r="I111" s="7">
        <f t="shared" si="8"/>
        <v>0</v>
      </c>
      <c r="J111" s="7" t="str">
        <f>IFERROR(MATCH(ROW(障害学生情報入力シート!A87),I:I,0),"")</f>
        <v/>
      </c>
      <c r="K111" s="8">
        <f>IF(障害学生情報入力シート!AU111="",0,IF(AND(障害学生情報入力シート!AT111=1,Y111=1,障害学生情報入力シート!D111&lt;&gt;"",障害学生情報入力シート!D111&lt;&gt;"在籍者"),1,0))</f>
        <v>0</v>
      </c>
      <c r="L111" s="8">
        <f t="shared" si="9"/>
        <v>0</v>
      </c>
      <c r="M111" s="8" t="str">
        <f>IFERROR(MATCH(ROW(障害学生情報入力シート!A87),L:L,0),"")</f>
        <v/>
      </c>
      <c r="N111" s="8">
        <f>IF(障害学生情報入力シート!CA111="",0,IF(AND(障害学生情報入力シート!BZ111=1,Y111=1,障害学生情報入力シート!D111&lt;&gt;"",障害学生情報入力シート!D111&lt;&gt;"入学しなかった"),1,0))</f>
        <v>0</v>
      </c>
      <c r="O111" s="8">
        <f t="shared" si="10"/>
        <v>0</v>
      </c>
      <c r="P111" s="8" t="str">
        <f>IFERROR(MATCH(ROW(障害学生情報入力シート!AR87),O:O,0),"")</f>
        <v/>
      </c>
      <c r="Q111" s="8">
        <f>IF(障害学生情報入力シート!CU111="",0,IF(AND(障害学生情報入力シート!CT111=1,Y111=1,障害学生情報入力シート!D111&lt;&gt;"",障害学生情報入力シート!D111&lt;&gt;"入学しなかった"),1,0))</f>
        <v>0</v>
      </c>
      <c r="R111" s="8">
        <f t="shared" si="11"/>
        <v>0</v>
      </c>
      <c r="S111" s="8" t="str">
        <f>IFERROR(MATCH(ROW(障害学生情報入力シート!BJ87),R:R,0),"")</f>
        <v/>
      </c>
      <c r="T111" s="9">
        <f>IF(OR(SUM(障害学生情報入力シート!AY111:BY111,障害学生情報入力シート!CB111:CS111)&gt;0,COUNTA(障害学生情報入力シート!BZ111:CA111)=2,COUNTA(障害学生情報入力シート!CT111:CU111)=2),1,0)</f>
        <v>0</v>
      </c>
      <c r="U111" s="9">
        <f>SUM(障害学生情報入力シート!N111:Q111)+COUNTA(障害学生情報入力シート!R111)</f>
        <v>0</v>
      </c>
      <c r="V111" s="9">
        <f>SUM(障害学生情報入力シート!S111:V111)+COUNTA(障害学生情報入力シート!W111)</f>
        <v>0</v>
      </c>
      <c r="W111" s="9">
        <f>IF(SUM(障害学生情報入力シート!$X111:$AT111)&gt;0,1,0)</f>
        <v>0</v>
      </c>
      <c r="X111" s="9">
        <f>IF(障害学生情報入力シート!D111="入学者(新1年生)",1,0)</f>
        <v>0</v>
      </c>
      <c r="Y111" s="9">
        <f>IF(ISBLANK(障害学生情報入力シート!$G111),0)+IF(AND(障害学生情報入力シート!$G111="視覚障害",OR(障害学生情報入力シート!$H111="盲",障害学生情報入力シート!$H111="弱視")),1,0)+IF(AND(障害学生情報入力シート!$G111="聴覚・言語障害",OR(障害学生情報入力シート!$H111="聾",障害学生情報入力シート!$H111="難聴",障害学生情報入力シート!$H111="言語障害のみ")),1,0)+IF(AND(障害学生情報入力シート!$G111="肢体不自由",OR(障害学生情報入力シート!$H111="上肢機能障害",障害学生情報入力シート!$H111="下肢機能障害",障害学生情報入力シート!$H111="上下肢機能障害",障害学生情報入力シート!$H111="他の機能障害")),1,0)+IF(AND(障害学生情報入力シート!$G111="病弱・虚弱",OR(障害学生情報入力シート!$H111="内部障害等",障害学生情報入力シート!$H111="他の慢性疾患")),1,0)+IF(AND(障害学生情報入力シート!$G111="重複",ISBLANK(障害学生情報入力シート!$H111)),1,0)+IF(AND(障害学生情報入力シート!$G111="発達障害",OR(障害学生情報入力シート!$H111="SLD",障害学生情報入力シート!$H111="ADHD",障害学生情報入力シート!$H111="ASD",障害学生情報入力シート!$H111="発達障害の重複")),1,0)+IF(AND(障害学生情報入力シート!$G111="精神障害",OR(障害学生情報入力シート!$H111="統合失調症等",障害学生情報入力シート!$H111="気分障害",障害学生情報入力シート!$H111="神経症性障害等",障害学生情報入力シート!$H111="摂食障害・睡眠障害等",障害学生情報入力シート!$H111="他の精神障害")),1,0)+IF(AND(障害学生情報入力シート!$G111="その他の障害",ISBLANK(障害学生情報入力シート!$H111)),1,0)</f>
        <v>0</v>
      </c>
    </row>
    <row r="112" spans="1:25" x14ac:dyDescent="0.4">
      <c r="A112" s="1219">
        <v>88</v>
      </c>
      <c r="B112" s="7">
        <f>IF(AND(障害学生情報入力シート!$G112=$B$23,障害学生情報入力シート!$H112=$B$24,OR(障害学生情報入力シート!D112="入学者(新1年生)",障害学生情報入力シート!D112="在籍者")),1,0)</f>
        <v>0</v>
      </c>
      <c r="C112" s="7">
        <f t="shared" si="6"/>
        <v>0</v>
      </c>
      <c r="D112" s="7" t="str">
        <f>IFERROR(MATCH(ROW(障害学生情報入力シート!A88),C:C,0),"")</f>
        <v/>
      </c>
      <c r="E112" s="7">
        <f>IF(AND(障害学生情報入力シート!$G112=$E$23,障害学生情報入力シート!$H112=$E$24,OR(障害学生情報入力シート!D112="入学者(新1年生)",障害学生情報入力シート!D112="在籍者")),1,0)</f>
        <v>0</v>
      </c>
      <c r="F112" s="7">
        <f t="shared" si="7"/>
        <v>0</v>
      </c>
      <c r="G112" s="7" t="str">
        <f>IFERROR(MATCH(ROW(障害学生情報入力シート!E88),F:F,0),"")</f>
        <v/>
      </c>
      <c r="H112" s="7">
        <f>IF(AND(障害学生情報入力シート!$G112=$H$24,ISBLANK(障害学生情報入力シート!$H112),OR(障害学生情報入力シート!D112="入学者(新1年生)",障害学生情報入力シート!D112="在籍者")),1,0)</f>
        <v>0</v>
      </c>
      <c r="I112" s="7">
        <f t="shared" si="8"/>
        <v>0</v>
      </c>
      <c r="J112" s="7" t="str">
        <f>IFERROR(MATCH(ROW(障害学生情報入力シート!A88),I:I,0),"")</f>
        <v/>
      </c>
      <c r="K112" s="8">
        <f>IF(障害学生情報入力シート!AU112="",0,IF(AND(障害学生情報入力シート!AT112=1,Y112=1,障害学生情報入力シート!D112&lt;&gt;"",障害学生情報入力シート!D112&lt;&gt;"在籍者"),1,0))</f>
        <v>0</v>
      </c>
      <c r="L112" s="8">
        <f t="shared" si="9"/>
        <v>0</v>
      </c>
      <c r="M112" s="8" t="str">
        <f>IFERROR(MATCH(ROW(障害学生情報入力シート!A88),L:L,0),"")</f>
        <v/>
      </c>
      <c r="N112" s="8">
        <f>IF(障害学生情報入力シート!CA112="",0,IF(AND(障害学生情報入力シート!BZ112=1,Y112=1,障害学生情報入力シート!D112&lt;&gt;"",障害学生情報入力シート!D112&lt;&gt;"入学しなかった"),1,0))</f>
        <v>0</v>
      </c>
      <c r="O112" s="8">
        <f t="shared" si="10"/>
        <v>0</v>
      </c>
      <c r="P112" s="8" t="str">
        <f>IFERROR(MATCH(ROW(障害学生情報入力シート!AR88),O:O,0),"")</f>
        <v/>
      </c>
      <c r="Q112" s="8">
        <f>IF(障害学生情報入力シート!CU112="",0,IF(AND(障害学生情報入力シート!CT112=1,Y112=1,障害学生情報入力シート!D112&lt;&gt;"",障害学生情報入力シート!D112&lt;&gt;"入学しなかった"),1,0))</f>
        <v>0</v>
      </c>
      <c r="R112" s="8">
        <f t="shared" si="11"/>
        <v>0</v>
      </c>
      <c r="S112" s="8" t="str">
        <f>IFERROR(MATCH(ROW(障害学生情報入力シート!BJ88),R:R,0),"")</f>
        <v/>
      </c>
      <c r="T112" s="9">
        <f>IF(OR(SUM(障害学生情報入力シート!AY112:BY112,障害学生情報入力シート!CB112:CS112)&gt;0,COUNTA(障害学生情報入力シート!BZ112:CA112)=2,COUNTA(障害学生情報入力シート!CT112:CU112)=2),1,0)</f>
        <v>0</v>
      </c>
      <c r="U112" s="9">
        <f>SUM(障害学生情報入力シート!N112:Q112)+COUNTA(障害学生情報入力シート!R112)</f>
        <v>0</v>
      </c>
      <c r="V112" s="9">
        <f>SUM(障害学生情報入力シート!S112:V112)+COUNTA(障害学生情報入力シート!W112)</f>
        <v>0</v>
      </c>
      <c r="W112" s="9">
        <f>IF(SUM(障害学生情報入力シート!$X112:$AT112)&gt;0,1,0)</f>
        <v>0</v>
      </c>
      <c r="X112" s="9">
        <f>IF(障害学生情報入力シート!D112="入学者(新1年生)",1,0)</f>
        <v>0</v>
      </c>
      <c r="Y112" s="9">
        <f>IF(ISBLANK(障害学生情報入力シート!$G112),0)+IF(AND(障害学生情報入力シート!$G112="視覚障害",OR(障害学生情報入力シート!$H112="盲",障害学生情報入力シート!$H112="弱視")),1,0)+IF(AND(障害学生情報入力シート!$G112="聴覚・言語障害",OR(障害学生情報入力シート!$H112="聾",障害学生情報入力シート!$H112="難聴",障害学生情報入力シート!$H112="言語障害のみ")),1,0)+IF(AND(障害学生情報入力シート!$G112="肢体不自由",OR(障害学生情報入力シート!$H112="上肢機能障害",障害学生情報入力シート!$H112="下肢機能障害",障害学生情報入力シート!$H112="上下肢機能障害",障害学生情報入力シート!$H112="他の機能障害")),1,0)+IF(AND(障害学生情報入力シート!$G112="病弱・虚弱",OR(障害学生情報入力シート!$H112="内部障害等",障害学生情報入力シート!$H112="他の慢性疾患")),1,0)+IF(AND(障害学生情報入力シート!$G112="重複",ISBLANK(障害学生情報入力シート!$H112)),1,0)+IF(AND(障害学生情報入力シート!$G112="発達障害",OR(障害学生情報入力シート!$H112="SLD",障害学生情報入力シート!$H112="ADHD",障害学生情報入力シート!$H112="ASD",障害学生情報入力シート!$H112="発達障害の重複")),1,0)+IF(AND(障害学生情報入力シート!$G112="精神障害",OR(障害学生情報入力シート!$H112="統合失調症等",障害学生情報入力シート!$H112="気分障害",障害学生情報入力シート!$H112="神経症性障害等",障害学生情報入力シート!$H112="摂食障害・睡眠障害等",障害学生情報入力シート!$H112="他の精神障害")),1,0)+IF(AND(障害学生情報入力シート!$G112="その他の障害",ISBLANK(障害学生情報入力シート!$H112)),1,0)</f>
        <v>0</v>
      </c>
    </row>
    <row r="113" spans="1:25" x14ac:dyDescent="0.4">
      <c r="A113" s="1219">
        <v>89</v>
      </c>
      <c r="B113" s="7">
        <f>IF(AND(障害学生情報入力シート!$G113=$B$23,障害学生情報入力シート!$H113=$B$24,OR(障害学生情報入力シート!D113="入学者(新1年生)",障害学生情報入力シート!D113="在籍者")),1,0)</f>
        <v>0</v>
      </c>
      <c r="C113" s="7">
        <f t="shared" si="6"/>
        <v>0</v>
      </c>
      <c r="D113" s="7" t="str">
        <f>IFERROR(MATCH(ROW(障害学生情報入力シート!A89),C:C,0),"")</f>
        <v/>
      </c>
      <c r="E113" s="7">
        <f>IF(AND(障害学生情報入力シート!$G113=$E$23,障害学生情報入力シート!$H113=$E$24,OR(障害学生情報入力シート!D113="入学者(新1年生)",障害学生情報入力シート!D113="在籍者")),1,0)</f>
        <v>0</v>
      </c>
      <c r="F113" s="7">
        <f t="shared" si="7"/>
        <v>0</v>
      </c>
      <c r="G113" s="7" t="str">
        <f>IFERROR(MATCH(ROW(障害学生情報入力シート!E89),F:F,0),"")</f>
        <v/>
      </c>
      <c r="H113" s="7">
        <f>IF(AND(障害学生情報入力シート!$G113=$H$24,ISBLANK(障害学生情報入力シート!$H113),OR(障害学生情報入力シート!D113="入学者(新1年生)",障害学生情報入力シート!D113="在籍者")),1,0)</f>
        <v>0</v>
      </c>
      <c r="I113" s="7">
        <f t="shared" si="8"/>
        <v>0</v>
      </c>
      <c r="J113" s="7" t="str">
        <f>IFERROR(MATCH(ROW(障害学生情報入力シート!A89),I:I,0),"")</f>
        <v/>
      </c>
      <c r="K113" s="8">
        <f>IF(障害学生情報入力シート!AU113="",0,IF(AND(障害学生情報入力シート!AT113=1,Y113=1,障害学生情報入力シート!D113&lt;&gt;"",障害学生情報入力シート!D113&lt;&gt;"在籍者"),1,0))</f>
        <v>0</v>
      </c>
      <c r="L113" s="8">
        <f t="shared" si="9"/>
        <v>0</v>
      </c>
      <c r="M113" s="8" t="str">
        <f>IFERROR(MATCH(ROW(障害学生情報入力シート!A89),L:L,0),"")</f>
        <v/>
      </c>
      <c r="N113" s="8">
        <f>IF(障害学生情報入力シート!CA113="",0,IF(AND(障害学生情報入力シート!BZ113=1,Y113=1,障害学生情報入力シート!D113&lt;&gt;"",障害学生情報入力シート!D113&lt;&gt;"入学しなかった"),1,0))</f>
        <v>0</v>
      </c>
      <c r="O113" s="8">
        <f t="shared" si="10"/>
        <v>0</v>
      </c>
      <c r="P113" s="8" t="str">
        <f>IFERROR(MATCH(ROW(障害学生情報入力シート!AR89),O:O,0),"")</f>
        <v/>
      </c>
      <c r="Q113" s="8">
        <f>IF(障害学生情報入力シート!CU113="",0,IF(AND(障害学生情報入力シート!CT113=1,Y113=1,障害学生情報入力シート!D113&lt;&gt;"",障害学生情報入力シート!D113&lt;&gt;"入学しなかった"),1,0))</f>
        <v>0</v>
      </c>
      <c r="R113" s="8">
        <f t="shared" si="11"/>
        <v>0</v>
      </c>
      <c r="S113" s="8" t="str">
        <f>IFERROR(MATCH(ROW(障害学生情報入力シート!BJ89),R:R,0),"")</f>
        <v/>
      </c>
      <c r="T113" s="9">
        <f>IF(OR(SUM(障害学生情報入力シート!AY113:BY113,障害学生情報入力シート!CB113:CS113)&gt;0,COUNTA(障害学生情報入力シート!BZ113:CA113)=2,COUNTA(障害学生情報入力シート!CT113:CU113)=2),1,0)</f>
        <v>0</v>
      </c>
      <c r="U113" s="9">
        <f>SUM(障害学生情報入力シート!N113:Q113)+COUNTA(障害学生情報入力シート!R113)</f>
        <v>0</v>
      </c>
      <c r="V113" s="9">
        <f>SUM(障害学生情報入力シート!S113:V113)+COUNTA(障害学生情報入力シート!W113)</f>
        <v>0</v>
      </c>
      <c r="W113" s="9">
        <f>IF(SUM(障害学生情報入力シート!$X113:$AT113)&gt;0,1,0)</f>
        <v>0</v>
      </c>
      <c r="X113" s="9">
        <f>IF(障害学生情報入力シート!D113="入学者(新1年生)",1,0)</f>
        <v>0</v>
      </c>
      <c r="Y113" s="9">
        <f>IF(ISBLANK(障害学生情報入力シート!$G113),0)+IF(AND(障害学生情報入力シート!$G113="視覚障害",OR(障害学生情報入力シート!$H113="盲",障害学生情報入力シート!$H113="弱視")),1,0)+IF(AND(障害学生情報入力シート!$G113="聴覚・言語障害",OR(障害学生情報入力シート!$H113="聾",障害学生情報入力シート!$H113="難聴",障害学生情報入力シート!$H113="言語障害のみ")),1,0)+IF(AND(障害学生情報入力シート!$G113="肢体不自由",OR(障害学生情報入力シート!$H113="上肢機能障害",障害学生情報入力シート!$H113="下肢機能障害",障害学生情報入力シート!$H113="上下肢機能障害",障害学生情報入力シート!$H113="他の機能障害")),1,0)+IF(AND(障害学生情報入力シート!$G113="病弱・虚弱",OR(障害学生情報入力シート!$H113="内部障害等",障害学生情報入力シート!$H113="他の慢性疾患")),1,0)+IF(AND(障害学生情報入力シート!$G113="重複",ISBLANK(障害学生情報入力シート!$H113)),1,0)+IF(AND(障害学生情報入力シート!$G113="発達障害",OR(障害学生情報入力シート!$H113="SLD",障害学生情報入力シート!$H113="ADHD",障害学生情報入力シート!$H113="ASD",障害学生情報入力シート!$H113="発達障害の重複")),1,0)+IF(AND(障害学生情報入力シート!$G113="精神障害",OR(障害学生情報入力シート!$H113="統合失調症等",障害学生情報入力シート!$H113="気分障害",障害学生情報入力シート!$H113="神経症性障害等",障害学生情報入力シート!$H113="摂食障害・睡眠障害等",障害学生情報入力シート!$H113="他の精神障害")),1,0)+IF(AND(障害学生情報入力シート!$G113="その他の障害",ISBLANK(障害学生情報入力シート!$H113)),1,0)</f>
        <v>0</v>
      </c>
    </row>
    <row r="114" spans="1:25" x14ac:dyDescent="0.4">
      <c r="A114" s="1219">
        <v>90</v>
      </c>
      <c r="B114" s="7">
        <f>IF(AND(障害学生情報入力シート!$G114=$B$23,障害学生情報入力シート!$H114=$B$24,OR(障害学生情報入力シート!D114="入学者(新1年生)",障害学生情報入力シート!D114="在籍者")),1,0)</f>
        <v>0</v>
      </c>
      <c r="C114" s="7">
        <f t="shared" si="6"/>
        <v>0</v>
      </c>
      <c r="D114" s="7" t="str">
        <f>IFERROR(MATCH(ROW(障害学生情報入力シート!A90),C:C,0),"")</f>
        <v/>
      </c>
      <c r="E114" s="7">
        <f>IF(AND(障害学生情報入力シート!$G114=$E$23,障害学生情報入力シート!$H114=$E$24,OR(障害学生情報入力シート!D114="入学者(新1年生)",障害学生情報入力シート!D114="在籍者")),1,0)</f>
        <v>0</v>
      </c>
      <c r="F114" s="7">
        <f t="shared" si="7"/>
        <v>0</v>
      </c>
      <c r="G114" s="7" t="str">
        <f>IFERROR(MATCH(ROW(障害学生情報入力シート!E90),F:F,0),"")</f>
        <v/>
      </c>
      <c r="H114" s="7">
        <f>IF(AND(障害学生情報入力シート!$G114=$H$24,ISBLANK(障害学生情報入力シート!$H114),OR(障害学生情報入力シート!D114="入学者(新1年生)",障害学生情報入力シート!D114="在籍者")),1,0)</f>
        <v>0</v>
      </c>
      <c r="I114" s="7">
        <f t="shared" si="8"/>
        <v>0</v>
      </c>
      <c r="J114" s="7" t="str">
        <f>IFERROR(MATCH(ROW(障害学生情報入力シート!A90),I:I,0),"")</f>
        <v/>
      </c>
      <c r="K114" s="8">
        <f>IF(障害学生情報入力シート!AU114="",0,IF(AND(障害学生情報入力シート!AT114=1,Y114=1,障害学生情報入力シート!D114&lt;&gt;"",障害学生情報入力シート!D114&lt;&gt;"在籍者"),1,0))</f>
        <v>0</v>
      </c>
      <c r="L114" s="8">
        <f t="shared" si="9"/>
        <v>0</v>
      </c>
      <c r="M114" s="8" t="str">
        <f>IFERROR(MATCH(ROW(障害学生情報入力シート!A90),L:L,0),"")</f>
        <v/>
      </c>
      <c r="N114" s="8">
        <f>IF(障害学生情報入力シート!CA114="",0,IF(AND(障害学生情報入力シート!BZ114=1,Y114=1,障害学生情報入力シート!D114&lt;&gt;"",障害学生情報入力シート!D114&lt;&gt;"入学しなかった"),1,0))</f>
        <v>0</v>
      </c>
      <c r="O114" s="8">
        <f t="shared" si="10"/>
        <v>0</v>
      </c>
      <c r="P114" s="8" t="str">
        <f>IFERROR(MATCH(ROW(障害学生情報入力シート!AR90),O:O,0),"")</f>
        <v/>
      </c>
      <c r="Q114" s="8">
        <f>IF(障害学生情報入力シート!CU114="",0,IF(AND(障害学生情報入力シート!CT114=1,Y114=1,障害学生情報入力シート!D114&lt;&gt;"",障害学生情報入力シート!D114&lt;&gt;"入学しなかった"),1,0))</f>
        <v>0</v>
      </c>
      <c r="R114" s="8">
        <f t="shared" si="11"/>
        <v>0</v>
      </c>
      <c r="S114" s="8" t="str">
        <f>IFERROR(MATCH(ROW(障害学生情報入力シート!BJ90),R:R,0),"")</f>
        <v/>
      </c>
      <c r="T114" s="9">
        <f>IF(OR(SUM(障害学生情報入力シート!AY114:BY114,障害学生情報入力シート!CB114:CS114)&gt;0,COUNTA(障害学生情報入力シート!BZ114:CA114)=2,COUNTA(障害学生情報入力シート!CT114:CU114)=2),1,0)</f>
        <v>0</v>
      </c>
      <c r="U114" s="9">
        <f>SUM(障害学生情報入力シート!N114:Q114)+COUNTA(障害学生情報入力シート!R114)</f>
        <v>0</v>
      </c>
      <c r="V114" s="9">
        <f>SUM(障害学生情報入力シート!S114:V114)+COUNTA(障害学生情報入力シート!W114)</f>
        <v>0</v>
      </c>
      <c r="W114" s="9">
        <f>IF(SUM(障害学生情報入力シート!$X114:$AT114)&gt;0,1,0)</f>
        <v>0</v>
      </c>
      <c r="X114" s="9">
        <f>IF(障害学生情報入力シート!D114="入学者(新1年生)",1,0)</f>
        <v>0</v>
      </c>
      <c r="Y114" s="9">
        <f>IF(ISBLANK(障害学生情報入力シート!$G114),0)+IF(AND(障害学生情報入力シート!$G114="視覚障害",OR(障害学生情報入力シート!$H114="盲",障害学生情報入力シート!$H114="弱視")),1,0)+IF(AND(障害学生情報入力シート!$G114="聴覚・言語障害",OR(障害学生情報入力シート!$H114="聾",障害学生情報入力シート!$H114="難聴",障害学生情報入力シート!$H114="言語障害のみ")),1,0)+IF(AND(障害学生情報入力シート!$G114="肢体不自由",OR(障害学生情報入力シート!$H114="上肢機能障害",障害学生情報入力シート!$H114="下肢機能障害",障害学生情報入力シート!$H114="上下肢機能障害",障害学生情報入力シート!$H114="他の機能障害")),1,0)+IF(AND(障害学生情報入力シート!$G114="病弱・虚弱",OR(障害学生情報入力シート!$H114="内部障害等",障害学生情報入力シート!$H114="他の慢性疾患")),1,0)+IF(AND(障害学生情報入力シート!$G114="重複",ISBLANK(障害学生情報入力シート!$H114)),1,0)+IF(AND(障害学生情報入力シート!$G114="発達障害",OR(障害学生情報入力シート!$H114="SLD",障害学生情報入力シート!$H114="ADHD",障害学生情報入力シート!$H114="ASD",障害学生情報入力シート!$H114="発達障害の重複")),1,0)+IF(AND(障害学生情報入力シート!$G114="精神障害",OR(障害学生情報入力シート!$H114="統合失調症等",障害学生情報入力シート!$H114="気分障害",障害学生情報入力シート!$H114="神経症性障害等",障害学生情報入力シート!$H114="摂食障害・睡眠障害等",障害学生情報入力シート!$H114="他の精神障害")),1,0)+IF(AND(障害学生情報入力シート!$G114="その他の障害",ISBLANK(障害学生情報入力シート!$H114)),1,0)</f>
        <v>0</v>
      </c>
    </row>
    <row r="115" spans="1:25" x14ac:dyDescent="0.4">
      <c r="A115" s="1219">
        <v>91</v>
      </c>
      <c r="B115" s="7">
        <f>IF(AND(障害学生情報入力シート!$G115=$B$23,障害学生情報入力シート!$H115=$B$24,OR(障害学生情報入力シート!D115="入学者(新1年生)",障害学生情報入力シート!D115="在籍者")),1,0)</f>
        <v>0</v>
      </c>
      <c r="C115" s="7">
        <f t="shared" si="6"/>
        <v>0</v>
      </c>
      <c r="D115" s="7" t="str">
        <f>IFERROR(MATCH(ROW(障害学生情報入力シート!A91),C:C,0),"")</f>
        <v/>
      </c>
      <c r="E115" s="7">
        <f>IF(AND(障害学生情報入力シート!$G115=$E$23,障害学生情報入力シート!$H115=$E$24,OR(障害学生情報入力シート!D115="入学者(新1年生)",障害学生情報入力シート!D115="在籍者")),1,0)</f>
        <v>0</v>
      </c>
      <c r="F115" s="7">
        <f t="shared" si="7"/>
        <v>0</v>
      </c>
      <c r="G115" s="7" t="str">
        <f>IFERROR(MATCH(ROW(障害学生情報入力シート!E91),F:F,0),"")</f>
        <v/>
      </c>
      <c r="H115" s="7">
        <f>IF(AND(障害学生情報入力シート!$G115=$H$24,ISBLANK(障害学生情報入力シート!$H115),OR(障害学生情報入力シート!D115="入学者(新1年生)",障害学生情報入力シート!D115="在籍者")),1,0)</f>
        <v>0</v>
      </c>
      <c r="I115" s="7">
        <f t="shared" si="8"/>
        <v>0</v>
      </c>
      <c r="J115" s="7" t="str">
        <f>IFERROR(MATCH(ROW(障害学生情報入力シート!A91),I:I,0),"")</f>
        <v/>
      </c>
      <c r="K115" s="8">
        <f>IF(障害学生情報入力シート!AU115="",0,IF(AND(障害学生情報入力シート!AT115=1,Y115=1,障害学生情報入力シート!D115&lt;&gt;"",障害学生情報入力シート!D115&lt;&gt;"在籍者"),1,0))</f>
        <v>0</v>
      </c>
      <c r="L115" s="8">
        <f t="shared" si="9"/>
        <v>0</v>
      </c>
      <c r="M115" s="8" t="str">
        <f>IFERROR(MATCH(ROW(障害学生情報入力シート!A91),L:L,0),"")</f>
        <v/>
      </c>
      <c r="N115" s="8">
        <f>IF(障害学生情報入力シート!CA115="",0,IF(AND(障害学生情報入力シート!BZ115=1,Y115=1,障害学生情報入力シート!D115&lt;&gt;"",障害学生情報入力シート!D115&lt;&gt;"入学しなかった"),1,0))</f>
        <v>0</v>
      </c>
      <c r="O115" s="8">
        <f t="shared" si="10"/>
        <v>0</v>
      </c>
      <c r="P115" s="8" t="str">
        <f>IFERROR(MATCH(ROW(障害学生情報入力シート!AR91),O:O,0),"")</f>
        <v/>
      </c>
      <c r="Q115" s="8">
        <f>IF(障害学生情報入力シート!CU115="",0,IF(AND(障害学生情報入力シート!CT115=1,Y115=1,障害学生情報入力シート!D115&lt;&gt;"",障害学生情報入力シート!D115&lt;&gt;"入学しなかった"),1,0))</f>
        <v>0</v>
      </c>
      <c r="R115" s="8">
        <f t="shared" si="11"/>
        <v>0</v>
      </c>
      <c r="S115" s="8" t="str">
        <f>IFERROR(MATCH(ROW(障害学生情報入力シート!BJ91),R:R,0),"")</f>
        <v/>
      </c>
      <c r="T115" s="9">
        <f>IF(OR(SUM(障害学生情報入力シート!AY115:BY115,障害学生情報入力シート!CB115:CS115)&gt;0,COUNTA(障害学生情報入力シート!BZ115:CA115)=2,COUNTA(障害学生情報入力シート!CT115:CU115)=2),1,0)</f>
        <v>0</v>
      </c>
      <c r="U115" s="9">
        <f>SUM(障害学生情報入力シート!N115:Q115)+COUNTA(障害学生情報入力シート!R115)</f>
        <v>0</v>
      </c>
      <c r="V115" s="9">
        <f>SUM(障害学生情報入力シート!S115:V115)+COUNTA(障害学生情報入力シート!W115)</f>
        <v>0</v>
      </c>
      <c r="W115" s="9">
        <f>IF(SUM(障害学生情報入力シート!$X115:$AT115)&gt;0,1,0)</f>
        <v>0</v>
      </c>
      <c r="X115" s="9">
        <f>IF(障害学生情報入力シート!D115="入学者(新1年生)",1,0)</f>
        <v>0</v>
      </c>
      <c r="Y115" s="9">
        <f>IF(ISBLANK(障害学生情報入力シート!$G115),0)+IF(AND(障害学生情報入力シート!$G115="視覚障害",OR(障害学生情報入力シート!$H115="盲",障害学生情報入力シート!$H115="弱視")),1,0)+IF(AND(障害学生情報入力シート!$G115="聴覚・言語障害",OR(障害学生情報入力シート!$H115="聾",障害学生情報入力シート!$H115="難聴",障害学生情報入力シート!$H115="言語障害のみ")),1,0)+IF(AND(障害学生情報入力シート!$G115="肢体不自由",OR(障害学生情報入力シート!$H115="上肢機能障害",障害学生情報入力シート!$H115="下肢機能障害",障害学生情報入力シート!$H115="上下肢機能障害",障害学生情報入力シート!$H115="他の機能障害")),1,0)+IF(AND(障害学生情報入力シート!$G115="病弱・虚弱",OR(障害学生情報入力シート!$H115="内部障害等",障害学生情報入力シート!$H115="他の慢性疾患")),1,0)+IF(AND(障害学生情報入力シート!$G115="重複",ISBLANK(障害学生情報入力シート!$H115)),1,0)+IF(AND(障害学生情報入力シート!$G115="発達障害",OR(障害学生情報入力シート!$H115="SLD",障害学生情報入力シート!$H115="ADHD",障害学生情報入力シート!$H115="ASD",障害学生情報入力シート!$H115="発達障害の重複")),1,0)+IF(AND(障害学生情報入力シート!$G115="精神障害",OR(障害学生情報入力シート!$H115="統合失調症等",障害学生情報入力シート!$H115="気分障害",障害学生情報入力シート!$H115="神経症性障害等",障害学生情報入力シート!$H115="摂食障害・睡眠障害等",障害学生情報入力シート!$H115="他の精神障害")),1,0)+IF(AND(障害学生情報入力シート!$G115="その他の障害",ISBLANK(障害学生情報入力シート!$H115)),1,0)</f>
        <v>0</v>
      </c>
    </row>
    <row r="116" spans="1:25" x14ac:dyDescent="0.4">
      <c r="A116" s="1219">
        <v>92</v>
      </c>
      <c r="B116" s="7">
        <f>IF(AND(障害学生情報入力シート!$G116=$B$23,障害学生情報入力シート!$H116=$B$24,OR(障害学生情報入力シート!D116="入学者(新1年生)",障害学生情報入力シート!D116="在籍者")),1,0)</f>
        <v>0</v>
      </c>
      <c r="C116" s="7">
        <f t="shared" si="6"/>
        <v>0</v>
      </c>
      <c r="D116" s="7" t="str">
        <f>IFERROR(MATCH(ROW(障害学生情報入力シート!A92),C:C,0),"")</f>
        <v/>
      </c>
      <c r="E116" s="7">
        <f>IF(AND(障害学生情報入力シート!$G116=$E$23,障害学生情報入力シート!$H116=$E$24,OR(障害学生情報入力シート!D116="入学者(新1年生)",障害学生情報入力シート!D116="在籍者")),1,0)</f>
        <v>0</v>
      </c>
      <c r="F116" s="7">
        <f t="shared" si="7"/>
        <v>0</v>
      </c>
      <c r="G116" s="7" t="str">
        <f>IFERROR(MATCH(ROW(障害学生情報入力シート!E92),F:F,0),"")</f>
        <v/>
      </c>
      <c r="H116" s="7">
        <f>IF(AND(障害学生情報入力シート!$G116=$H$24,ISBLANK(障害学生情報入力シート!$H116),OR(障害学生情報入力シート!D116="入学者(新1年生)",障害学生情報入力シート!D116="在籍者")),1,0)</f>
        <v>0</v>
      </c>
      <c r="I116" s="7">
        <f t="shared" si="8"/>
        <v>0</v>
      </c>
      <c r="J116" s="7" t="str">
        <f>IFERROR(MATCH(ROW(障害学生情報入力シート!A92),I:I,0),"")</f>
        <v/>
      </c>
      <c r="K116" s="8">
        <f>IF(障害学生情報入力シート!AU116="",0,IF(AND(障害学生情報入力シート!AT116=1,Y116=1,障害学生情報入力シート!D116&lt;&gt;"",障害学生情報入力シート!D116&lt;&gt;"在籍者"),1,0))</f>
        <v>0</v>
      </c>
      <c r="L116" s="8">
        <f t="shared" si="9"/>
        <v>0</v>
      </c>
      <c r="M116" s="8" t="str">
        <f>IFERROR(MATCH(ROW(障害学生情報入力シート!A92),L:L,0),"")</f>
        <v/>
      </c>
      <c r="N116" s="8">
        <f>IF(障害学生情報入力シート!CA116="",0,IF(AND(障害学生情報入力シート!BZ116=1,Y116=1,障害学生情報入力シート!D116&lt;&gt;"",障害学生情報入力シート!D116&lt;&gt;"入学しなかった"),1,0))</f>
        <v>0</v>
      </c>
      <c r="O116" s="8">
        <f t="shared" si="10"/>
        <v>0</v>
      </c>
      <c r="P116" s="8" t="str">
        <f>IFERROR(MATCH(ROW(障害学生情報入力シート!AR92),O:O,0),"")</f>
        <v/>
      </c>
      <c r="Q116" s="8">
        <f>IF(障害学生情報入力シート!CU116="",0,IF(AND(障害学生情報入力シート!CT116=1,Y116=1,障害学生情報入力シート!D116&lt;&gt;"",障害学生情報入力シート!D116&lt;&gt;"入学しなかった"),1,0))</f>
        <v>0</v>
      </c>
      <c r="R116" s="8">
        <f t="shared" si="11"/>
        <v>0</v>
      </c>
      <c r="S116" s="8" t="str">
        <f>IFERROR(MATCH(ROW(障害学生情報入力シート!BJ92),R:R,0),"")</f>
        <v/>
      </c>
      <c r="T116" s="9">
        <f>IF(OR(SUM(障害学生情報入力シート!AY116:BY116,障害学生情報入力シート!CB116:CS116)&gt;0,COUNTA(障害学生情報入力シート!BZ116:CA116)=2,COUNTA(障害学生情報入力シート!CT116:CU116)=2),1,0)</f>
        <v>0</v>
      </c>
      <c r="U116" s="9">
        <f>SUM(障害学生情報入力シート!N116:Q116)+COUNTA(障害学生情報入力シート!R116)</f>
        <v>0</v>
      </c>
      <c r="V116" s="9">
        <f>SUM(障害学生情報入力シート!S116:V116)+COUNTA(障害学生情報入力シート!W116)</f>
        <v>0</v>
      </c>
      <c r="W116" s="9">
        <f>IF(SUM(障害学生情報入力シート!$X116:$AT116)&gt;0,1,0)</f>
        <v>0</v>
      </c>
      <c r="X116" s="9">
        <f>IF(障害学生情報入力シート!D116="入学者(新1年生)",1,0)</f>
        <v>0</v>
      </c>
      <c r="Y116" s="9">
        <f>IF(ISBLANK(障害学生情報入力シート!$G116),0)+IF(AND(障害学生情報入力シート!$G116="視覚障害",OR(障害学生情報入力シート!$H116="盲",障害学生情報入力シート!$H116="弱視")),1,0)+IF(AND(障害学生情報入力シート!$G116="聴覚・言語障害",OR(障害学生情報入力シート!$H116="聾",障害学生情報入力シート!$H116="難聴",障害学生情報入力シート!$H116="言語障害のみ")),1,0)+IF(AND(障害学生情報入力シート!$G116="肢体不自由",OR(障害学生情報入力シート!$H116="上肢機能障害",障害学生情報入力シート!$H116="下肢機能障害",障害学生情報入力シート!$H116="上下肢機能障害",障害学生情報入力シート!$H116="他の機能障害")),1,0)+IF(AND(障害学生情報入力シート!$G116="病弱・虚弱",OR(障害学生情報入力シート!$H116="内部障害等",障害学生情報入力シート!$H116="他の慢性疾患")),1,0)+IF(AND(障害学生情報入力シート!$G116="重複",ISBLANK(障害学生情報入力シート!$H116)),1,0)+IF(AND(障害学生情報入力シート!$G116="発達障害",OR(障害学生情報入力シート!$H116="SLD",障害学生情報入力シート!$H116="ADHD",障害学生情報入力シート!$H116="ASD",障害学生情報入力シート!$H116="発達障害の重複")),1,0)+IF(AND(障害学生情報入力シート!$G116="精神障害",OR(障害学生情報入力シート!$H116="統合失調症等",障害学生情報入力シート!$H116="気分障害",障害学生情報入力シート!$H116="神経症性障害等",障害学生情報入力シート!$H116="摂食障害・睡眠障害等",障害学生情報入力シート!$H116="他の精神障害")),1,0)+IF(AND(障害学生情報入力シート!$G116="その他の障害",ISBLANK(障害学生情報入力シート!$H116)),1,0)</f>
        <v>0</v>
      </c>
    </row>
    <row r="117" spans="1:25" x14ac:dyDescent="0.4">
      <c r="A117" s="1219">
        <v>93</v>
      </c>
      <c r="B117" s="7">
        <f>IF(AND(障害学生情報入力シート!$G117=$B$23,障害学生情報入力シート!$H117=$B$24,OR(障害学生情報入力シート!D117="入学者(新1年生)",障害学生情報入力シート!D117="在籍者")),1,0)</f>
        <v>0</v>
      </c>
      <c r="C117" s="7">
        <f t="shared" si="6"/>
        <v>0</v>
      </c>
      <c r="D117" s="7" t="str">
        <f>IFERROR(MATCH(ROW(障害学生情報入力シート!A93),C:C,0),"")</f>
        <v/>
      </c>
      <c r="E117" s="7">
        <f>IF(AND(障害学生情報入力シート!$G117=$E$23,障害学生情報入力シート!$H117=$E$24,OR(障害学生情報入力シート!D117="入学者(新1年生)",障害学生情報入力シート!D117="在籍者")),1,0)</f>
        <v>0</v>
      </c>
      <c r="F117" s="7">
        <f t="shared" si="7"/>
        <v>0</v>
      </c>
      <c r="G117" s="7" t="str">
        <f>IFERROR(MATCH(ROW(障害学生情報入力シート!E93),F:F,0),"")</f>
        <v/>
      </c>
      <c r="H117" s="7">
        <f>IF(AND(障害学生情報入力シート!$G117=$H$24,ISBLANK(障害学生情報入力シート!$H117),OR(障害学生情報入力シート!D117="入学者(新1年生)",障害学生情報入力シート!D117="在籍者")),1,0)</f>
        <v>0</v>
      </c>
      <c r="I117" s="7">
        <f t="shared" si="8"/>
        <v>0</v>
      </c>
      <c r="J117" s="7" t="str">
        <f>IFERROR(MATCH(ROW(障害学生情報入力シート!A93),I:I,0),"")</f>
        <v/>
      </c>
      <c r="K117" s="8">
        <f>IF(障害学生情報入力シート!AU117="",0,IF(AND(障害学生情報入力シート!AT117=1,Y117=1,障害学生情報入力シート!D117&lt;&gt;"",障害学生情報入力シート!D117&lt;&gt;"在籍者"),1,0))</f>
        <v>0</v>
      </c>
      <c r="L117" s="8">
        <f t="shared" si="9"/>
        <v>0</v>
      </c>
      <c r="M117" s="8" t="str">
        <f>IFERROR(MATCH(ROW(障害学生情報入力シート!A93),L:L,0),"")</f>
        <v/>
      </c>
      <c r="N117" s="8">
        <f>IF(障害学生情報入力シート!CA117="",0,IF(AND(障害学生情報入力シート!BZ117=1,Y117=1,障害学生情報入力シート!D117&lt;&gt;"",障害学生情報入力シート!D117&lt;&gt;"入学しなかった"),1,0))</f>
        <v>0</v>
      </c>
      <c r="O117" s="8">
        <f t="shared" si="10"/>
        <v>0</v>
      </c>
      <c r="P117" s="8" t="str">
        <f>IFERROR(MATCH(ROW(障害学生情報入力シート!AR93),O:O,0),"")</f>
        <v/>
      </c>
      <c r="Q117" s="8">
        <f>IF(障害学生情報入力シート!CU117="",0,IF(AND(障害学生情報入力シート!CT117=1,Y117=1,障害学生情報入力シート!D117&lt;&gt;"",障害学生情報入力シート!D117&lt;&gt;"入学しなかった"),1,0))</f>
        <v>0</v>
      </c>
      <c r="R117" s="8">
        <f t="shared" si="11"/>
        <v>0</v>
      </c>
      <c r="S117" s="8" t="str">
        <f>IFERROR(MATCH(ROW(障害学生情報入力シート!BJ93),R:R,0),"")</f>
        <v/>
      </c>
      <c r="T117" s="9">
        <f>IF(OR(SUM(障害学生情報入力シート!AY117:BY117,障害学生情報入力シート!CB117:CS117)&gt;0,COUNTA(障害学生情報入力シート!BZ117:CA117)=2,COUNTA(障害学生情報入力シート!CT117:CU117)=2),1,0)</f>
        <v>0</v>
      </c>
      <c r="U117" s="9">
        <f>SUM(障害学生情報入力シート!N117:Q117)+COUNTA(障害学生情報入力シート!R117)</f>
        <v>0</v>
      </c>
      <c r="V117" s="9">
        <f>SUM(障害学生情報入力シート!S117:V117)+COUNTA(障害学生情報入力シート!W117)</f>
        <v>0</v>
      </c>
      <c r="W117" s="9">
        <f>IF(SUM(障害学生情報入力シート!$X117:$AT117)&gt;0,1,0)</f>
        <v>0</v>
      </c>
      <c r="X117" s="9">
        <f>IF(障害学生情報入力シート!D117="入学者(新1年生)",1,0)</f>
        <v>0</v>
      </c>
      <c r="Y117" s="9">
        <f>IF(ISBLANK(障害学生情報入力シート!$G117),0)+IF(AND(障害学生情報入力シート!$G117="視覚障害",OR(障害学生情報入力シート!$H117="盲",障害学生情報入力シート!$H117="弱視")),1,0)+IF(AND(障害学生情報入力シート!$G117="聴覚・言語障害",OR(障害学生情報入力シート!$H117="聾",障害学生情報入力シート!$H117="難聴",障害学生情報入力シート!$H117="言語障害のみ")),1,0)+IF(AND(障害学生情報入力シート!$G117="肢体不自由",OR(障害学生情報入力シート!$H117="上肢機能障害",障害学生情報入力シート!$H117="下肢機能障害",障害学生情報入力シート!$H117="上下肢機能障害",障害学生情報入力シート!$H117="他の機能障害")),1,0)+IF(AND(障害学生情報入力シート!$G117="病弱・虚弱",OR(障害学生情報入力シート!$H117="内部障害等",障害学生情報入力シート!$H117="他の慢性疾患")),1,0)+IF(AND(障害学生情報入力シート!$G117="重複",ISBLANK(障害学生情報入力シート!$H117)),1,0)+IF(AND(障害学生情報入力シート!$G117="発達障害",OR(障害学生情報入力シート!$H117="SLD",障害学生情報入力シート!$H117="ADHD",障害学生情報入力シート!$H117="ASD",障害学生情報入力シート!$H117="発達障害の重複")),1,0)+IF(AND(障害学生情報入力シート!$G117="精神障害",OR(障害学生情報入力シート!$H117="統合失調症等",障害学生情報入力シート!$H117="気分障害",障害学生情報入力シート!$H117="神経症性障害等",障害学生情報入力シート!$H117="摂食障害・睡眠障害等",障害学生情報入力シート!$H117="他の精神障害")),1,0)+IF(AND(障害学生情報入力シート!$G117="その他の障害",ISBLANK(障害学生情報入力シート!$H117)),1,0)</f>
        <v>0</v>
      </c>
    </row>
    <row r="118" spans="1:25" x14ac:dyDescent="0.4">
      <c r="A118" s="1219">
        <v>94</v>
      </c>
      <c r="B118" s="7">
        <f>IF(AND(障害学生情報入力シート!$G118=$B$23,障害学生情報入力シート!$H118=$B$24,OR(障害学生情報入力シート!D118="入学者(新1年生)",障害学生情報入力シート!D118="在籍者")),1,0)</f>
        <v>0</v>
      </c>
      <c r="C118" s="7">
        <f t="shared" si="6"/>
        <v>0</v>
      </c>
      <c r="D118" s="7" t="str">
        <f>IFERROR(MATCH(ROW(障害学生情報入力シート!A94),C:C,0),"")</f>
        <v/>
      </c>
      <c r="E118" s="7">
        <f>IF(AND(障害学生情報入力シート!$G118=$E$23,障害学生情報入力シート!$H118=$E$24,OR(障害学生情報入力シート!D118="入学者(新1年生)",障害学生情報入力シート!D118="在籍者")),1,0)</f>
        <v>0</v>
      </c>
      <c r="F118" s="7">
        <f t="shared" si="7"/>
        <v>0</v>
      </c>
      <c r="G118" s="7" t="str">
        <f>IFERROR(MATCH(ROW(障害学生情報入力シート!E94),F:F,0),"")</f>
        <v/>
      </c>
      <c r="H118" s="7">
        <f>IF(AND(障害学生情報入力シート!$G118=$H$24,ISBLANK(障害学生情報入力シート!$H118),OR(障害学生情報入力シート!D118="入学者(新1年生)",障害学生情報入力シート!D118="在籍者")),1,0)</f>
        <v>0</v>
      </c>
      <c r="I118" s="7">
        <f t="shared" si="8"/>
        <v>0</v>
      </c>
      <c r="J118" s="7" t="str">
        <f>IFERROR(MATCH(ROW(障害学生情報入力シート!A94),I:I,0),"")</f>
        <v/>
      </c>
      <c r="K118" s="8">
        <f>IF(障害学生情報入力シート!AU118="",0,IF(AND(障害学生情報入力シート!AT118=1,Y118=1,障害学生情報入力シート!D118&lt;&gt;"",障害学生情報入力シート!D118&lt;&gt;"在籍者"),1,0))</f>
        <v>0</v>
      </c>
      <c r="L118" s="8">
        <f t="shared" si="9"/>
        <v>0</v>
      </c>
      <c r="M118" s="8" t="str">
        <f>IFERROR(MATCH(ROW(障害学生情報入力シート!A94),L:L,0),"")</f>
        <v/>
      </c>
      <c r="N118" s="8">
        <f>IF(障害学生情報入力シート!CA118="",0,IF(AND(障害学生情報入力シート!BZ118=1,Y118=1,障害学生情報入力シート!D118&lt;&gt;"",障害学生情報入力シート!D118&lt;&gt;"入学しなかった"),1,0))</f>
        <v>0</v>
      </c>
      <c r="O118" s="8">
        <f t="shared" si="10"/>
        <v>0</v>
      </c>
      <c r="P118" s="8" t="str">
        <f>IFERROR(MATCH(ROW(障害学生情報入力シート!AR94),O:O,0),"")</f>
        <v/>
      </c>
      <c r="Q118" s="8">
        <f>IF(障害学生情報入力シート!CU118="",0,IF(AND(障害学生情報入力シート!CT118=1,Y118=1,障害学生情報入力シート!D118&lt;&gt;"",障害学生情報入力シート!D118&lt;&gt;"入学しなかった"),1,0))</f>
        <v>0</v>
      </c>
      <c r="R118" s="8">
        <f t="shared" si="11"/>
        <v>0</v>
      </c>
      <c r="S118" s="8" t="str">
        <f>IFERROR(MATCH(ROW(障害学生情報入力シート!BJ94),R:R,0),"")</f>
        <v/>
      </c>
      <c r="T118" s="9">
        <f>IF(OR(SUM(障害学生情報入力シート!AY118:BY118,障害学生情報入力シート!CB118:CS118)&gt;0,COUNTA(障害学生情報入力シート!BZ118:CA118)=2,COUNTA(障害学生情報入力シート!CT118:CU118)=2),1,0)</f>
        <v>0</v>
      </c>
      <c r="U118" s="9">
        <f>SUM(障害学生情報入力シート!N118:Q118)+COUNTA(障害学生情報入力シート!R118)</f>
        <v>0</v>
      </c>
      <c r="V118" s="9">
        <f>SUM(障害学生情報入力シート!S118:V118)+COUNTA(障害学生情報入力シート!W118)</f>
        <v>0</v>
      </c>
      <c r="W118" s="9">
        <f>IF(SUM(障害学生情報入力シート!$X118:$AT118)&gt;0,1,0)</f>
        <v>0</v>
      </c>
      <c r="X118" s="9">
        <f>IF(障害学生情報入力シート!D118="入学者(新1年生)",1,0)</f>
        <v>0</v>
      </c>
      <c r="Y118" s="9">
        <f>IF(ISBLANK(障害学生情報入力シート!$G118),0)+IF(AND(障害学生情報入力シート!$G118="視覚障害",OR(障害学生情報入力シート!$H118="盲",障害学生情報入力シート!$H118="弱視")),1,0)+IF(AND(障害学生情報入力シート!$G118="聴覚・言語障害",OR(障害学生情報入力シート!$H118="聾",障害学生情報入力シート!$H118="難聴",障害学生情報入力シート!$H118="言語障害のみ")),1,0)+IF(AND(障害学生情報入力シート!$G118="肢体不自由",OR(障害学生情報入力シート!$H118="上肢機能障害",障害学生情報入力シート!$H118="下肢機能障害",障害学生情報入力シート!$H118="上下肢機能障害",障害学生情報入力シート!$H118="他の機能障害")),1,0)+IF(AND(障害学生情報入力シート!$G118="病弱・虚弱",OR(障害学生情報入力シート!$H118="内部障害等",障害学生情報入力シート!$H118="他の慢性疾患")),1,0)+IF(AND(障害学生情報入力シート!$G118="重複",ISBLANK(障害学生情報入力シート!$H118)),1,0)+IF(AND(障害学生情報入力シート!$G118="発達障害",OR(障害学生情報入力シート!$H118="SLD",障害学生情報入力シート!$H118="ADHD",障害学生情報入力シート!$H118="ASD",障害学生情報入力シート!$H118="発達障害の重複")),1,0)+IF(AND(障害学生情報入力シート!$G118="精神障害",OR(障害学生情報入力シート!$H118="統合失調症等",障害学生情報入力シート!$H118="気分障害",障害学生情報入力シート!$H118="神経症性障害等",障害学生情報入力シート!$H118="摂食障害・睡眠障害等",障害学生情報入力シート!$H118="他の精神障害")),1,0)+IF(AND(障害学生情報入力シート!$G118="その他の障害",ISBLANK(障害学生情報入力シート!$H118)),1,0)</f>
        <v>0</v>
      </c>
    </row>
    <row r="119" spans="1:25" x14ac:dyDescent="0.4">
      <c r="A119" s="1219">
        <v>95</v>
      </c>
      <c r="B119" s="7">
        <f>IF(AND(障害学生情報入力シート!$G119=$B$23,障害学生情報入力シート!$H119=$B$24,OR(障害学生情報入力シート!D119="入学者(新1年生)",障害学生情報入力シート!D119="在籍者")),1,0)</f>
        <v>0</v>
      </c>
      <c r="C119" s="7">
        <f t="shared" si="6"/>
        <v>0</v>
      </c>
      <c r="D119" s="7" t="str">
        <f>IFERROR(MATCH(ROW(障害学生情報入力シート!A95),C:C,0),"")</f>
        <v/>
      </c>
      <c r="E119" s="7">
        <f>IF(AND(障害学生情報入力シート!$G119=$E$23,障害学生情報入力シート!$H119=$E$24,OR(障害学生情報入力シート!D119="入学者(新1年生)",障害学生情報入力シート!D119="在籍者")),1,0)</f>
        <v>0</v>
      </c>
      <c r="F119" s="7">
        <f t="shared" si="7"/>
        <v>0</v>
      </c>
      <c r="G119" s="7" t="str">
        <f>IFERROR(MATCH(ROW(障害学生情報入力シート!E95),F:F,0),"")</f>
        <v/>
      </c>
      <c r="H119" s="7">
        <f>IF(AND(障害学生情報入力シート!$G119=$H$24,ISBLANK(障害学生情報入力シート!$H119),OR(障害学生情報入力シート!D119="入学者(新1年生)",障害学生情報入力シート!D119="在籍者")),1,0)</f>
        <v>0</v>
      </c>
      <c r="I119" s="7">
        <f t="shared" si="8"/>
        <v>0</v>
      </c>
      <c r="J119" s="7" t="str">
        <f>IFERROR(MATCH(ROW(障害学生情報入力シート!A95),I:I,0),"")</f>
        <v/>
      </c>
      <c r="K119" s="8">
        <f>IF(障害学生情報入力シート!AU119="",0,IF(AND(障害学生情報入力シート!AT119=1,Y119=1,障害学生情報入力シート!D119&lt;&gt;"",障害学生情報入力シート!D119&lt;&gt;"在籍者"),1,0))</f>
        <v>0</v>
      </c>
      <c r="L119" s="8">
        <f t="shared" si="9"/>
        <v>0</v>
      </c>
      <c r="M119" s="8" t="str">
        <f>IFERROR(MATCH(ROW(障害学生情報入力シート!A95),L:L,0),"")</f>
        <v/>
      </c>
      <c r="N119" s="8">
        <f>IF(障害学生情報入力シート!CA119="",0,IF(AND(障害学生情報入力シート!BZ119=1,Y119=1,障害学生情報入力シート!D119&lt;&gt;"",障害学生情報入力シート!D119&lt;&gt;"入学しなかった"),1,0))</f>
        <v>0</v>
      </c>
      <c r="O119" s="8">
        <f t="shared" si="10"/>
        <v>0</v>
      </c>
      <c r="P119" s="8" t="str">
        <f>IFERROR(MATCH(ROW(障害学生情報入力シート!AR95),O:O,0),"")</f>
        <v/>
      </c>
      <c r="Q119" s="8">
        <f>IF(障害学生情報入力シート!CU119="",0,IF(AND(障害学生情報入力シート!CT119=1,Y119=1,障害学生情報入力シート!D119&lt;&gt;"",障害学生情報入力シート!D119&lt;&gt;"入学しなかった"),1,0))</f>
        <v>0</v>
      </c>
      <c r="R119" s="8">
        <f t="shared" si="11"/>
        <v>0</v>
      </c>
      <c r="S119" s="8" t="str">
        <f>IFERROR(MATCH(ROW(障害学生情報入力シート!BJ95),R:R,0),"")</f>
        <v/>
      </c>
      <c r="T119" s="9">
        <f>IF(OR(SUM(障害学生情報入力シート!AY119:BY119,障害学生情報入力シート!CB119:CS119)&gt;0,COUNTA(障害学生情報入力シート!BZ119:CA119)=2,COUNTA(障害学生情報入力シート!CT119:CU119)=2),1,0)</f>
        <v>0</v>
      </c>
      <c r="U119" s="9">
        <f>SUM(障害学生情報入力シート!N119:Q119)+COUNTA(障害学生情報入力シート!R119)</f>
        <v>0</v>
      </c>
      <c r="V119" s="9">
        <f>SUM(障害学生情報入力シート!S119:V119)+COUNTA(障害学生情報入力シート!W119)</f>
        <v>0</v>
      </c>
      <c r="W119" s="9">
        <f>IF(SUM(障害学生情報入力シート!$X119:$AT119)&gt;0,1,0)</f>
        <v>0</v>
      </c>
      <c r="X119" s="9">
        <f>IF(障害学生情報入力シート!D119="入学者(新1年生)",1,0)</f>
        <v>0</v>
      </c>
      <c r="Y119" s="9">
        <f>IF(ISBLANK(障害学生情報入力シート!$G119),0)+IF(AND(障害学生情報入力シート!$G119="視覚障害",OR(障害学生情報入力シート!$H119="盲",障害学生情報入力シート!$H119="弱視")),1,0)+IF(AND(障害学生情報入力シート!$G119="聴覚・言語障害",OR(障害学生情報入力シート!$H119="聾",障害学生情報入力シート!$H119="難聴",障害学生情報入力シート!$H119="言語障害のみ")),1,0)+IF(AND(障害学生情報入力シート!$G119="肢体不自由",OR(障害学生情報入力シート!$H119="上肢機能障害",障害学生情報入力シート!$H119="下肢機能障害",障害学生情報入力シート!$H119="上下肢機能障害",障害学生情報入力シート!$H119="他の機能障害")),1,0)+IF(AND(障害学生情報入力シート!$G119="病弱・虚弱",OR(障害学生情報入力シート!$H119="内部障害等",障害学生情報入力シート!$H119="他の慢性疾患")),1,0)+IF(AND(障害学生情報入力シート!$G119="重複",ISBLANK(障害学生情報入力シート!$H119)),1,0)+IF(AND(障害学生情報入力シート!$G119="発達障害",OR(障害学生情報入力シート!$H119="SLD",障害学生情報入力シート!$H119="ADHD",障害学生情報入力シート!$H119="ASD",障害学生情報入力シート!$H119="発達障害の重複")),1,0)+IF(AND(障害学生情報入力シート!$G119="精神障害",OR(障害学生情報入力シート!$H119="統合失調症等",障害学生情報入力シート!$H119="気分障害",障害学生情報入力シート!$H119="神経症性障害等",障害学生情報入力シート!$H119="摂食障害・睡眠障害等",障害学生情報入力シート!$H119="他の精神障害")),1,0)+IF(AND(障害学生情報入力シート!$G119="その他の障害",ISBLANK(障害学生情報入力シート!$H119)),1,0)</f>
        <v>0</v>
      </c>
    </row>
    <row r="120" spans="1:25" x14ac:dyDescent="0.4">
      <c r="A120" s="1219">
        <v>96</v>
      </c>
      <c r="B120" s="7">
        <f>IF(AND(障害学生情報入力シート!$G120=$B$23,障害学生情報入力シート!$H120=$B$24,OR(障害学生情報入力シート!D120="入学者(新1年生)",障害学生情報入力シート!D120="在籍者")),1,0)</f>
        <v>0</v>
      </c>
      <c r="C120" s="7">
        <f t="shared" si="6"/>
        <v>0</v>
      </c>
      <c r="D120" s="7" t="str">
        <f>IFERROR(MATCH(ROW(障害学生情報入力シート!A96),C:C,0),"")</f>
        <v/>
      </c>
      <c r="E120" s="7">
        <f>IF(AND(障害学生情報入力シート!$G120=$E$23,障害学生情報入力シート!$H120=$E$24,OR(障害学生情報入力シート!D120="入学者(新1年生)",障害学生情報入力シート!D120="在籍者")),1,0)</f>
        <v>0</v>
      </c>
      <c r="F120" s="7">
        <f t="shared" si="7"/>
        <v>0</v>
      </c>
      <c r="G120" s="7" t="str">
        <f>IFERROR(MATCH(ROW(障害学生情報入力シート!E96),F:F,0),"")</f>
        <v/>
      </c>
      <c r="H120" s="7">
        <f>IF(AND(障害学生情報入力シート!$G120=$H$24,ISBLANK(障害学生情報入力シート!$H120),OR(障害学生情報入力シート!D120="入学者(新1年生)",障害学生情報入力シート!D120="在籍者")),1,0)</f>
        <v>0</v>
      </c>
      <c r="I120" s="7">
        <f t="shared" si="8"/>
        <v>0</v>
      </c>
      <c r="J120" s="7" t="str">
        <f>IFERROR(MATCH(ROW(障害学生情報入力シート!A96),I:I,0),"")</f>
        <v/>
      </c>
      <c r="K120" s="8">
        <f>IF(障害学生情報入力シート!AU120="",0,IF(AND(障害学生情報入力シート!AT120=1,Y120=1,障害学生情報入力シート!D120&lt;&gt;"",障害学生情報入力シート!D120&lt;&gt;"在籍者"),1,0))</f>
        <v>0</v>
      </c>
      <c r="L120" s="8">
        <f t="shared" si="9"/>
        <v>0</v>
      </c>
      <c r="M120" s="8" t="str">
        <f>IFERROR(MATCH(ROW(障害学生情報入力シート!A96),L:L,0),"")</f>
        <v/>
      </c>
      <c r="N120" s="8">
        <f>IF(障害学生情報入力シート!CA120="",0,IF(AND(障害学生情報入力シート!BZ120=1,Y120=1,障害学生情報入力シート!D120&lt;&gt;"",障害学生情報入力シート!D120&lt;&gt;"入学しなかった"),1,0))</f>
        <v>0</v>
      </c>
      <c r="O120" s="8">
        <f t="shared" si="10"/>
        <v>0</v>
      </c>
      <c r="P120" s="8" t="str">
        <f>IFERROR(MATCH(ROW(障害学生情報入力シート!AR96),O:O,0),"")</f>
        <v/>
      </c>
      <c r="Q120" s="8">
        <f>IF(障害学生情報入力シート!CU120="",0,IF(AND(障害学生情報入力シート!CT120=1,Y120=1,障害学生情報入力シート!D120&lt;&gt;"",障害学生情報入力シート!D120&lt;&gt;"入学しなかった"),1,0))</f>
        <v>0</v>
      </c>
      <c r="R120" s="8">
        <f t="shared" si="11"/>
        <v>0</v>
      </c>
      <c r="S120" s="8" t="str">
        <f>IFERROR(MATCH(ROW(障害学生情報入力シート!BJ96),R:R,0),"")</f>
        <v/>
      </c>
      <c r="T120" s="9">
        <f>IF(OR(SUM(障害学生情報入力シート!AY120:BY120,障害学生情報入力シート!CB120:CS120)&gt;0,COUNTA(障害学生情報入力シート!BZ120:CA120)=2,COUNTA(障害学生情報入力シート!CT120:CU120)=2),1,0)</f>
        <v>0</v>
      </c>
      <c r="U120" s="9">
        <f>SUM(障害学生情報入力シート!N120:Q120)+COUNTA(障害学生情報入力シート!R120)</f>
        <v>0</v>
      </c>
      <c r="V120" s="9">
        <f>SUM(障害学生情報入力シート!S120:V120)+COUNTA(障害学生情報入力シート!W120)</f>
        <v>0</v>
      </c>
      <c r="W120" s="9">
        <f>IF(SUM(障害学生情報入力シート!$X120:$AT120)&gt;0,1,0)</f>
        <v>0</v>
      </c>
      <c r="X120" s="9">
        <f>IF(障害学生情報入力シート!D120="入学者(新1年生)",1,0)</f>
        <v>0</v>
      </c>
      <c r="Y120" s="9">
        <f>IF(ISBLANK(障害学生情報入力シート!$G120),0)+IF(AND(障害学生情報入力シート!$G120="視覚障害",OR(障害学生情報入力シート!$H120="盲",障害学生情報入力シート!$H120="弱視")),1,0)+IF(AND(障害学生情報入力シート!$G120="聴覚・言語障害",OR(障害学生情報入力シート!$H120="聾",障害学生情報入力シート!$H120="難聴",障害学生情報入力シート!$H120="言語障害のみ")),1,0)+IF(AND(障害学生情報入力シート!$G120="肢体不自由",OR(障害学生情報入力シート!$H120="上肢機能障害",障害学生情報入力シート!$H120="下肢機能障害",障害学生情報入力シート!$H120="上下肢機能障害",障害学生情報入力シート!$H120="他の機能障害")),1,0)+IF(AND(障害学生情報入力シート!$G120="病弱・虚弱",OR(障害学生情報入力シート!$H120="内部障害等",障害学生情報入力シート!$H120="他の慢性疾患")),1,0)+IF(AND(障害学生情報入力シート!$G120="重複",ISBLANK(障害学生情報入力シート!$H120)),1,0)+IF(AND(障害学生情報入力シート!$G120="発達障害",OR(障害学生情報入力シート!$H120="SLD",障害学生情報入力シート!$H120="ADHD",障害学生情報入力シート!$H120="ASD",障害学生情報入力シート!$H120="発達障害の重複")),1,0)+IF(AND(障害学生情報入力シート!$G120="精神障害",OR(障害学生情報入力シート!$H120="統合失調症等",障害学生情報入力シート!$H120="気分障害",障害学生情報入力シート!$H120="神経症性障害等",障害学生情報入力シート!$H120="摂食障害・睡眠障害等",障害学生情報入力シート!$H120="他の精神障害")),1,0)+IF(AND(障害学生情報入力シート!$G120="その他の障害",ISBLANK(障害学生情報入力シート!$H120)),1,0)</f>
        <v>0</v>
      </c>
    </row>
    <row r="121" spans="1:25" x14ac:dyDescent="0.4">
      <c r="A121" s="1219">
        <v>97</v>
      </c>
      <c r="B121" s="7">
        <f>IF(AND(障害学生情報入力シート!$G121=$B$23,障害学生情報入力シート!$H121=$B$24,OR(障害学生情報入力シート!D121="入学者(新1年生)",障害学生情報入力シート!D121="在籍者")),1,0)</f>
        <v>0</v>
      </c>
      <c r="C121" s="7">
        <f t="shared" si="6"/>
        <v>0</v>
      </c>
      <c r="D121" s="7" t="str">
        <f>IFERROR(MATCH(ROW(障害学生情報入力シート!A97),C:C,0),"")</f>
        <v/>
      </c>
      <c r="E121" s="7">
        <f>IF(AND(障害学生情報入力シート!$G121=$E$23,障害学生情報入力シート!$H121=$E$24,OR(障害学生情報入力シート!D121="入学者(新1年生)",障害学生情報入力シート!D121="在籍者")),1,0)</f>
        <v>0</v>
      </c>
      <c r="F121" s="7">
        <f t="shared" si="7"/>
        <v>0</v>
      </c>
      <c r="G121" s="7" t="str">
        <f>IFERROR(MATCH(ROW(障害学生情報入力シート!E97),F:F,0),"")</f>
        <v/>
      </c>
      <c r="H121" s="7">
        <f>IF(AND(障害学生情報入力シート!$G121=$H$24,ISBLANK(障害学生情報入力シート!$H121),OR(障害学生情報入力シート!D121="入学者(新1年生)",障害学生情報入力シート!D121="在籍者")),1,0)</f>
        <v>0</v>
      </c>
      <c r="I121" s="7">
        <f t="shared" si="8"/>
        <v>0</v>
      </c>
      <c r="J121" s="7" t="str">
        <f>IFERROR(MATCH(ROW(障害学生情報入力シート!A97),I:I,0),"")</f>
        <v/>
      </c>
      <c r="K121" s="8">
        <f>IF(障害学生情報入力シート!AU121="",0,IF(AND(障害学生情報入力シート!AT121=1,Y121=1,障害学生情報入力シート!D121&lt;&gt;"",障害学生情報入力シート!D121&lt;&gt;"在籍者"),1,0))</f>
        <v>0</v>
      </c>
      <c r="L121" s="8">
        <f t="shared" si="9"/>
        <v>0</v>
      </c>
      <c r="M121" s="8" t="str">
        <f>IFERROR(MATCH(ROW(障害学生情報入力シート!A97),L:L,0),"")</f>
        <v/>
      </c>
      <c r="N121" s="8">
        <f>IF(障害学生情報入力シート!CA121="",0,IF(AND(障害学生情報入力シート!BZ121=1,Y121=1,障害学生情報入力シート!D121&lt;&gt;"",障害学生情報入力シート!D121&lt;&gt;"入学しなかった"),1,0))</f>
        <v>0</v>
      </c>
      <c r="O121" s="8">
        <f t="shared" si="10"/>
        <v>0</v>
      </c>
      <c r="P121" s="8" t="str">
        <f>IFERROR(MATCH(ROW(障害学生情報入力シート!AR97),O:O,0),"")</f>
        <v/>
      </c>
      <c r="Q121" s="8">
        <f>IF(障害学生情報入力シート!CU121="",0,IF(AND(障害学生情報入力シート!CT121=1,Y121=1,障害学生情報入力シート!D121&lt;&gt;"",障害学生情報入力シート!D121&lt;&gt;"入学しなかった"),1,0))</f>
        <v>0</v>
      </c>
      <c r="R121" s="8">
        <f t="shared" si="11"/>
        <v>0</v>
      </c>
      <c r="S121" s="8" t="str">
        <f>IFERROR(MATCH(ROW(障害学生情報入力シート!BJ97),R:R,0),"")</f>
        <v/>
      </c>
      <c r="T121" s="9">
        <f>IF(OR(SUM(障害学生情報入力シート!AY121:BY121,障害学生情報入力シート!CB121:CS121)&gt;0,COUNTA(障害学生情報入力シート!BZ121:CA121)=2,COUNTA(障害学生情報入力シート!CT121:CU121)=2),1,0)</f>
        <v>0</v>
      </c>
      <c r="U121" s="9">
        <f>SUM(障害学生情報入力シート!N121:Q121)+COUNTA(障害学生情報入力シート!R121)</f>
        <v>0</v>
      </c>
      <c r="V121" s="9">
        <f>SUM(障害学生情報入力シート!S121:V121)+COUNTA(障害学生情報入力シート!W121)</f>
        <v>0</v>
      </c>
      <c r="W121" s="9">
        <f>IF(SUM(障害学生情報入力シート!$X121:$AT121)&gt;0,1,0)</f>
        <v>0</v>
      </c>
      <c r="X121" s="9">
        <f>IF(障害学生情報入力シート!D121="入学者(新1年生)",1,0)</f>
        <v>0</v>
      </c>
      <c r="Y121" s="9">
        <f>IF(ISBLANK(障害学生情報入力シート!$G121),0)+IF(AND(障害学生情報入力シート!$G121="視覚障害",OR(障害学生情報入力シート!$H121="盲",障害学生情報入力シート!$H121="弱視")),1,0)+IF(AND(障害学生情報入力シート!$G121="聴覚・言語障害",OR(障害学生情報入力シート!$H121="聾",障害学生情報入力シート!$H121="難聴",障害学生情報入力シート!$H121="言語障害のみ")),1,0)+IF(AND(障害学生情報入力シート!$G121="肢体不自由",OR(障害学生情報入力シート!$H121="上肢機能障害",障害学生情報入力シート!$H121="下肢機能障害",障害学生情報入力シート!$H121="上下肢機能障害",障害学生情報入力シート!$H121="他の機能障害")),1,0)+IF(AND(障害学生情報入力シート!$G121="病弱・虚弱",OR(障害学生情報入力シート!$H121="内部障害等",障害学生情報入力シート!$H121="他の慢性疾患")),1,0)+IF(AND(障害学生情報入力シート!$G121="重複",ISBLANK(障害学生情報入力シート!$H121)),1,0)+IF(AND(障害学生情報入力シート!$G121="発達障害",OR(障害学生情報入力シート!$H121="SLD",障害学生情報入力シート!$H121="ADHD",障害学生情報入力シート!$H121="ASD",障害学生情報入力シート!$H121="発達障害の重複")),1,0)+IF(AND(障害学生情報入力シート!$G121="精神障害",OR(障害学生情報入力シート!$H121="統合失調症等",障害学生情報入力シート!$H121="気分障害",障害学生情報入力シート!$H121="神経症性障害等",障害学生情報入力シート!$H121="摂食障害・睡眠障害等",障害学生情報入力シート!$H121="他の精神障害")),1,0)+IF(AND(障害学生情報入力シート!$G121="その他の障害",ISBLANK(障害学生情報入力シート!$H121)),1,0)</f>
        <v>0</v>
      </c>
    </row>
    <row r="122" spans="1:25" x14ac:dyDescent="0.4">
      <c r="A122" s="1219">
        <v>98</v>
      </c>
      <c r="B122" s="7">
        <f>IF(AND(障害学生情報入力シート!$G122=$B$23,障害学生情報入力シート!$H122=$B$24,OR(障害学生情報入力シート!D122="入学者(新1年生)",障害学生情報入力シート!D122="在籍者")),1,0)</f>
        <v>0</v>
      </c>
      <c r="C122" s="7">
        <f t="shared" si="6"/>
        <v>0</v>
      </c>
      <c r="D122" s="7" t="str">
        <f>IFERROR(MATCH(ROW(障害学生情報入力シート!A98),C:C,0),"")</f>
        <v/>
      </c>
      <c r="E122" s="7">
        <f>IF(AND(障害学生情報入力シート!$G122=$E$23,障害学生情報入力シート!$H122=$E$24,OR(障害学生情報入力シート!D122="入学者(新1年生)",障害学生情報入力シート!D122="在籍者")),1,0)</f>
        <v>0</v>
      </c>
      <c r="F122" s="7">
        <f t="shared" si="7"/>
        <v>0</v>
      </c>
      <c r="G122" s="7" t="str">
        <f>IFERROR(MATCH(ROW(障害学生情報入力シート!E98),F:F,0),"")</f>
        <v/>
      </c>
      <c r="H122" s="7">
        <f>IF(AND(障害学生情報入力シート!$G122=$H$24,ISBLANK(障害学生情報入力シート!$H122),OR(障害学生情報入力シート!D122="入学者(新1年生)",障害学生情報入力シート!D122="在籍者")),1,0)</f>
        <v>0</v>
      </c>
      <c r="I122" s="7">
        <f t="shared" si="8"/>
        <v>0</v>
      </c>
      <c r="J122" s="7" t="str">
        <f>IFERROR(MATCH(ROW(障害学生情報入力シート!A98),I:I,0),"")</f>
        <v/>
      </c>
      <c r="K122" s="8">
        <f>IF(障害学生情報入力シート!AU122="",0,IF(AND(障害学生情報入力シート!AT122=1,Y122=1,障害学生情報入力シート!D122&lt;&gt;"",障害学生情報入力シート!D122&lt;&gt;"在籍者"),1,0))</f>
        <v>0</v>
      </c>
      <c r="L122" s="8">
        <f t="shared" si="9"/>
        <v>0</v>
      </c>
      <c r="M122" s="8" t="str">
        <f>IFERROR(MATCH(ROW(障害学生情報入力シート!A98),L:L,0),"")</f>
        <v/>
      </c>
      <c r="N122" s="8">
        <f>IF(障害学生情報入力シート!CA122="",0,IF(AND(障害学生情報入力シート!BZ122=1,Y122=1,障害学生情報入力シート!D122&lt;&gt;"",障害学生情報入力シート!D122&lt;&gt;"入学しなかった"),1,0))</f>
        <v>0</v>
      </c>
      <c r="O122" s="8">
        <f t="shared" si="10"/>
        <v>0</v>
      </c>
      <c r="P122" s="8" t="str">
        <f>IFERROR(MATCH(ROW(障害学生情報入力シート!AR98),O:O,0),"")</f>
        <v/>
      </c>
      <c r="Q122" s="8">
        <f>IF(障害学生情報入力シート!CU122="",0,IF(AND(障害学生情報入力シート!CT122=1,Y122=1,障害学生情報入力シート!D122&lt;&gt;"",障害学生情報入力シート!D122&lt;&gt;"入学しなかった"),1,0))</f>
        <v>0</v>
      </c>
      <c r="R122" s="8">
        <f t="shared" si="11"/>
        <v>0</v>
      </c>
      <c r="S122" s="8" t="str">
        <f>IFERROR(MATCH(ROW(障害学生情報入力シート!BJ98),R:R,0),"")</f>
        <v/>
      </c>
      <c r="T122" s="9">
        <f>IF(OR(SUM(障害学生情報入力シート!AY122:BY122,障害学生情報入力シート!CB122:CS122)&gt;0,COUNTA(障害学生情報入力シート!BZ122:CA122)=2,COUNTA(障害学生情報入力シート!CT122:CU122)=2),1,0)</f>
        <v>0</v>
      </c>
      <c r="U122" s="9">
        <f>SUM(障害学生情報入力シート!N122:Q122)+COUNTA(障害学生情報入力シート!R122)</f>
        <v>0</v>
      </c>
      <c r="V122" s="9">
        <f>SUM(障害学生情報入力シート!S122:V122)+COUNTA(障害学生情報入力シート!W122)</f>
        <v>0</v>
      </c>
      <c r="W122" s="9">
        <f>IF(SUM(障害学生情報入力シート!$X122:$AT122)&gt;0,1,0)</f>
        <v>0</v>
      </c>
      <c r="X122" s="9">
        <f>IF(障害学生情報入力シート!D122="入学者(新1年生)",1,0)</f>
        <v>0</v>
      </c>
      <c r="Y122" s="9">
        <f>IF(ISBLANK(障害学生情報入力シート!$G122),0)+IF(AND(障害学生情報入力シート!$G122="視覚障害",OR(障害学生情報入力シート!$H122="盲",障害学生情報入力シート!$H122="弱視")),1,0)+IF(AND(障害学生情報入力シート!$G122="聴覚・言語障害",OR(障害学生情報入力シート!$H122="聾",障害学生情報入力シート!$H122="難聴",障害学生情報入力シート!$H122="言語障害のみ")),1,0)+IF(AND(障害学生情報入力シート!$G122="肢体不自由",OR(障害学生情報入力シート!$H122="上肢機能障害",障害学生情報入力シート!$H122="下肢機能障害",障害学生情報入力シート!$H122="上下肢機能障害",障害学生情報入力シート!$H122="他の機能障害")),1,0)+IF(AND(障害学生情報入力シート!$G122="病弱・虚弱",OR(障害学生情報入力シート!$H122="内部障害等",障害学生情報入力シート!$H122="他の慢性疾患")),1,0)+IF(AND(障害学生情報入力シート!$G122="重複",ISBLANK(障害学生情報入力シート!$H122)),1,0)+IF(AND(障害学生情報入力シート!$G122="発達障害",OR(障害学生情報入力シート!$H122="SLD",障害学生情報入力シート!$H122="ADHD",障害学生情報入力シート!$H122="ASD",障害学生情報入力シート!$H122="発達障害の重複")),1,0)+IF(AND(障害学生情報入力シート!$G122="精神障害",OR(障害学生情報入力シート!$H122="統合失調症等",障害学生情報入力シート!$H122="気分障害",障害学生情報入力シート!$H122="神経症性障害等",障害学生情報入力シート!$H122="摂食障害・睡眠障害等",障害学生情報入力シート!$H122="他の精神障害")),1,0)+IF(AND(障害学生情報入力シート!$G122="その他の障害",ISBLANK(障害学生情報入力シート!$H122)),1,0)</f>
        <v>0</v>
      </c>
    </row>
    <row r="123" spans="1:25" x14ac:dyDescent="0.4">
      <c r="A123" s="1219">
        <v>99</v>
      </c>
      <c r="B123" s="7">
        <f>IF(AND(障害学生情報入力シート!$G123=$B$23,障害学生情報入力シート!$H123=$B$24,OR(障害学生情報入力シート!D123="入学者(新1年生)",障害学生情報入力シート!D123="在籍者")),1,0)</f>
        <v>0</v>
      </c>
      <c r="C123" s="7">
        <f t="shared" si="6"/>
        <v>0</v>
      </c>
      <c r="D123" s="7" t="str">
        <f>IFERROR(MATCH(ROW(障害学生情報入力シート!A99),C:C,0),"")</f>
        <v/>
      </c>
      <c r="E123" s="7">
        <f>IF(AND(障害学生情報入力シート!$G123=$E$23,障害学生情報入力シート!$H123=$E$24,OR(障害学生情報入力シート!D123="入学者(新1年生)",障害学生情報入力シート!D123="在籍者")),1,0)</f>
        <v>0</v>
      </c>
      <c r="F123" s="7">
        <f t="shared" si="7"/>
        <v>0</v>
      </c>
      <c r="G123" s="7" t="str">
        <f>IFERROR(MATCH(ROW(障害学生情報入力シート!E99),F:F,0),"")</f>
        <v/>
      </c>
      <c r="H123" s="7">
        <f>IF(AND(障害学生情報入力シート!$G123=$H$24,ISBLANK(障害学生情報入力シート!$H123),OR(障害学生情報入力シート!D123="入学者(新1年生)",障害学生情報入力シート!D123="在籍者")),1,0)</f>
        <v>0</v>
      </c>
      <c r="I123" s="7">
        <f t="shared" si="8"/>
        <v>0</v>
      </c>
      <c r="J123" s="7" t="str">
        <f>IFERROR(MATCH(ROW(障害学生情報入力シート!A99),I:I,0),"")</f>
        <v/>
      </c>
      <c r="K123" s="8">
        <f>IF(障害学生情報入力シート!AU123="",0,IF(AND(障害学生情報入力シート!AT123=1,Y123=1,障害学生情報入力シート!D123&lt;&gt;"",障害学生情報入力シート!D123&lt;&gt;"在籍者"),1,0))</f>
        <v>0</v>
      </c>
      <c r="L123" s="8">
        <f t="shared" si="9"/>
        <v>0</v>
      </c>
      <c r="M123" s="8" t="str">
        <f>IFERROR(MATCH(ROW(障害学生情報入力シート!A99),L:L,0),"")</f>
        <v/>
      </c>
      <c r="N123" s="8">
        <f>IF(障害学生情報入力シート!CA123="",0,IF(AND(障害学生情報入力シート!BZ123=1,Y123=1,障害学生情報入力シート!D123&lt;&gt;"",障害学生情報入力シート!D123&lt;&gt;"入学しなかった"),1,0))</f>
        <v>0</v>
      </c>
      <c r="O123" s="8">
        <f t="shared" si="10"/>
        <v>0</v>
      </c>
      <c r="P123" s="8" t="str">
        <f>IFERROR(MATCH(ROW(障害学生情報入力シート!AR99),O:O,0),"")</f>
        <v/>
      </c>
      <c r="Q123" s="8">
        <f>IF(障害学生情報入力シート!CU123="",0,IF(AND(障害学生情報入力シート!CT123=1,Y123=1,障害学生情報入力シート!D123&lt;&gt;"",障害学生情報入力シート!D123&lt;&gt;"入学しなかった"),1,0))</f>
        <v>0</v>
      </c>
      <c r="R123" s="8">
        <f t="shared" si="11"/>
        <v>0</v>
      </c>
      <c r="S123" s="8" t="str">
        <f>IFERROR(MATCH(ROW(障害学生情報入力シート!BJ99),R:R,0),"")</f>
        <v/>
      </c>
      <c r="T123" s="9">
        <f>IF(OR(SUM(障害学生情報入力シート!AY123:BY123,障害学生情報入力シート!CB123:CS123)&gt;0,COUNTA(障害学生情報入力シート!BZ123:CA123)=2,COUNTA(障害学生情報入力シート!CT123:CU123)=2),1,0)</f>
        <v>0</v>
      </c>
      <c r="U123" s="9">
        <f>SUM(障害学生情報入力シート!N123:Q123)+COUNTA(障害学生情報入力シート!R123)</f>
        <v>0</v>
      </c>
      <c r="V123" s="9">
        <f>SUM(障害学生情報入力シート!S123:V123)+COUNTA(障害学生情報入力シート!W123)</f>
        <v>0</v>
      </c>
      <c r="W123" s="9">
        <f>IF(SUM(障害学生情報入力シート!$X123:$AT123)&gt;0,1,0)</f>
        <v>0</v>
      </c>
      <c r="X123" s="9">
        <f>IF(障害学生情報入力シート!D123="入学者(新1年生)",1,0)</f>
        <v>0</v>
      </c>
      <c r="Y123" s="9">
        <f>IF(ISBLANK(障害学生情報入力シート!$G123),0)+IF(AND(障害学生情報入力シート!$G123="視覚障害",OR(障害学生情報入力シート!$H123="盲",障害学生情報入力シート!$H123="弱視")),1,0)+IF(AND(障害学生情報入力シート!$G123="聴覚・言語障害",OR(障害学生情報入力シート!$H123="聾",障害学生情報入力シート!$H123="難聴",障害学生情報入力シート!$H123="言語障害のみ")),1,0)+IF(AND(障害学生情報入力シート!$G123="肢体不自由",OR(障害学生情報入力シート!$H123="上肢機能障害",障害学生情報入力シート!$H123="下肢機能障害",障害学生情報入力シート!$H123="上下肢機能障害",障害学生情報入力シート!$H123="他の機能障害")),1,0)+IF(AND(障害学生情報入力シート!$G123="病弱・虚弱",OR(障害学生情報入力シート!$H123="内部障害等",障害学生情報入力シート!$H123="他の慢性疾患")),1,0)+IF(AND(障害学生情報入力シート!$G123="重複",ISBLANK(障害学生情報入力シート!$H123)),1,0)+IF(AND(障害学生情報入力シート!$G123="発達障害",OR(障害学生情報入力シート!$H123="SLD",障害学生情報入力シート!$H123="ADHD",障害学生情報入力シート!$H123="ASD",障害学生情報入力シート!$H123="発達障害の重複")),1,0)+IF(AND(障害学生情報入力シート!$G123="精神障害",OR(障害学生情報入力シート!$H123="統合失調症等",障害学生情報入力シート!$H123="気分障害",障害学生情報入力シート!$H123="神経症性障害等",障害学生情報入力シート!$H123="摂食障害・睡眠障害等",障害学生情報入力シート!$H123="他の精神障害")),1,0)+IF(AND(障害学生情報入力シート!$G123="その他の障害",ISBLANK(障害学生情報入力シート!$H123)),1,0)</f>
        <v>0</v>
      </c>
    </row>
    <row r="124" spans="1:25" x14ac:dyDescent="0.4">
      <c r="A124" s="1219">
        <v>100</v>
      </c>
      <c r="B124" s="7">
        <f>IF(AND(障害学生情報入力シート!$G124=$B$23,障害学生情報入力シート!$H124=$B$24,OR(障害学生情報入力シート!D124="入学者(新1年生)",障害学生情報入力シート!D124="在籍者")),1,0)</f>
        <v>0</v>
      </c>
      <c r="C124" s="7">
        <f t="shared" si="6"/>
        <v>0</v>
      </c>
      <c r="D124" s="7" t="str">
        <f>IFERROR(MATCH(ROW(障害学生情報入力シート!A100),C:C,0),"")</f>
        <v/>
      </c>
      <c r="E124" s="7">
        <f>IF(AND(障害学生情報入力シート!$G124=$E$23,障害学生情報入力シート!$H124=$E$24,OR(障害学生情報入力シート!D124="入学者(新1年生)",障害学生情報入力シート!D124="在籍者")),1,0)</f>
        <v>0</v>
      </c>
      <c r="F124" s="7">
        <f t="shared" si="7"/>
        <v>0</v>
      </c>
      <c r="G124" s="7" t="str">
        <f>IFERROR(MATCH(ROW(障害学生情報入力シート!E100),F:F,0),"")</f>
        <v/>
      </c>
      <c r="H124" s="7">
        <f>IF(AND(障害学生情報入力シート!$G124=$H$24,ISBLANK(障害学生情報入力シート!$H124),OR(障害学生情報入力シート!D124="入学者(新1年生)",障害学生情報入力シート!D124="在籍者")),1,0)</f>
        <v>0</v>
      </c>
      <c r="I124" s="7">
        <f t="shared" si="8"/>
        <v>0</v>
      </c>
      <c r="J124" s="7" t="str">
        <f>IFERROR(MATCH(ROW(障害学生情報入力シート!A100),I:I,0),"")</f>
        <v/>
      </c>
      <c r="K124" s="8">
        <f>IF(障害学生情報入力シート!AU124="",0,IF(AND(障害学生情報入力シート!AT124=1,Y124=1,障害学生情報入力シート!D124&lt;&gt;"",障害学生情報入力シート!D124&lt;&gt;"在籍者"),1,0))</f>
        <v>0</v>
      </c>
      <c r="L124" s="8">
        <f t="shared" si="9"/>
        <v>0</v>
      </c>
      <c r="M124" s="8" t="str">
        <f>IFERROR(MATCH(ROW(障害学生情報入力シート!A100),L:L,0),"")</f>
        <v/>
      </c>
      <c r="N124" s="8">
        <f>IF(障害学生情報入力シート!CA124="",0,IF(AND(障害学生情報入力シート!BZ124=1,Y124=1,障害学生情報入力シート!D124&lt;&gt;"",障害学生情報入力シート!D124&lt;&gt;"入学しなかった"),1,0))</f>
        <v>0</v>
      </c>
      <c r="O124" s="8">
        <f t="shared" si="10"/>
        <v>0</v>
      </c>
      <c r="P124" s="8" t="str">
        <f>IFERROR(MATCH(ROW(障害学生情報入力シート!AR100),O:O,0),"")</f>
        <v/>
      </c>
      <c r="Q124" s="8">
        <f>IF(障害学生情報入力シート!CU124="",0,IF(AND(障害学生情報入力シート!CT124=1,Y124=1,障害学生情報入力シート!D124&lt;&gt;"",障害学生情報入力シート!D124&lt;&gt;"入学しなかった"),1,0))</f>
        <v>0</v>
      </c>
      <c r="R124" s="8">
        <f t="shared" si="11"/>
        <v>0</v>
      </c>
      <c r="S124" s="8" t="str">
        <f>IFERROR(MATCH(ROW(障害学生情報入力シート!BJ100),R:R,0),"")</f>
        <v/>
      </c>
      <c r="T124" s="9">
        <f>IF(OR(SUM(障害学生情報入力シート!AY124:BY124,障害学生情報入力シート!CB124:CS124)&gt;0,COUNTA(障害学生情報入力シート!BZ124:CA124)=2,COUNTA(障害学生情報入力シート!CT124:CU124)=2),1,0)</f>
        <v>0</v>
      </c>
      <c r="U124" s="9">
        <f>SUM(障害学生情報入力シート!N124:Q124)+COUNTA(障害学生情報入力シート!R124)</f>
        <v>0</v>
      </c>
      <c r="V124" s="9">
        <f>SUM(障害学生情報入力シート!S124:V124)+COUNTA(障害学生情報入力シート!W124)</f>
        <v>0</v>
      </c>
      <c r="W124" s="9">
        <f>IF(SUM(障害学生情報入力シート!$X124:$AT124)&gt;0,1,0)</f>
        <v>0</v>
      </c>
      <c r="X124" s="9">
        <f>IF(障害学生情報入力シート!D124="入学者(新1年生)",1,0)</f>
        <v>0</v>
      </c>
      <c r="Y124" s="9">
        <f>IF(ISBLANK(障害学生情報入力シート!$G124),0)+IF(AND(障害学生情報入力シート!$G124="視覚障害",OR(障害学生情報入力シート!$H124="盲",障害学生情報入力シート!$H124="弱視")),1,0)+IF(AND(障害学生情報入力シート!$G124="聴覚・言語障害",OR(障害学生情報入力シート!$H124="聾",障害学生情報入力シート!$H124="難聴",障害学生情報入力シート!$H124="言語障害のみ")),1,0)+IF(AND(障害学生情報入力シート!$G124="肢体不自由",OR(障害学生情報入力シート!$H124="上肢機能障害",障害学生情報入力シート!$H124="下肢機能障害",障害学生情報入力シート!$H124="上下肢機能障害",障害学生情報入力シート!$H124="他の機能障害")),1,0)+IF(AND(障害学生情報入力シート!$G124="病弱・虚弱",OR(障害学生情報入力シート!$H124="内部障害等",障害学生情報入力シート!$H124="他の慢性疾患")),1,0)+IF(AND(障害学生情報入力シート!$G124="重複",ISBLANK(障害学生情報入力シート!$H124)),1,0)+IF(AND(障害学生情報入力シート!$G124="発達障害",OR(障害学生情報入力シート!$H124="SLD",障害学生情報入力シート!$H124="ADHD",障害学生情報入力シート!$H124="ASD",障害学生情報入力シート!$H124="発達障害の重複")),1,0)+IF(AND(障害学生情報入力シート!$G124="精神障害",OR(障害学生情報入力シート!$H124="統合失調症等",障害学生情報入力シート!$H124="気分障害",障害学生情報入力シート!$H124="神経症性障害等",障害学生情報入力シート!$H124="摂食障害・睡眠障害等",障害学生情報入力シート!$H124="他の精神障害")),1,0)+IF(AND(障害学生情報入力シート!$G124="その他の障害",ISBLANK(障害学生情報入力シート!$H124)),1,0)</f>
        <v>0</v>
      </c>
    </row>
    <row r="125" spans="1:25" x14ac:dyDescent="0.4">
      <c r="A125" s="1219">
        <v>101</v>
      </c>
      <c r="B125" s="7">
        <f>IF(AND(障害学生情報入力シート!$G125=$B$23,障害学生情報入力シート!$H125=$B$24,OR(障害学生情報入力シート!D125="入学者(新1年生)",障害学生情報入力シート!D125="在籍者")),1,0)</f>
        <v>0</v>
      </c>
      <c r="C125" s="7">
        <f t="shared" si="6"/>
        <v>0</v>
      </c>
      <c r="D125" s="7" t="str">
        <f>IFERROR(MATCH(ROW(障害学生情報入力シート!A101),C:C,0),"")</f>
        <v/>
      </c>
      <c r="E125" s="7">
        <f>IF(AND(障害学生情報入力シート!$G125=$E$23,障害学生情報入力シート!$H125=$E$24,OR(障害学生情報入力シート!D125="入学者(新1年生)",障害学生情報入力シート!D125="在籍者")),1,0)</f>
        <v>0</v>
      </c>
      <c r="F125" s="7">
        <f t="shared" si="7"/>
        <v>0</v>
      </c>
      <c r="G125" s="7" t="str">
        <f>IFERROR(MATCH(ROW(障害学生情報入力シート!E101),F:F,0),"")</f>
        <v/>
      </c>
      <c r="H125" s="7">
        <f>IF(AND(障害学生情報入力シート!$G125=$H$24,ISBLANK(障害学生情報入力シート!$H125),OR(障害学生情報入力シート!D125="入学者(新1年生)",障害学生情報入力シート!D125="在籍者")),1,0)</f>
        <v>0</v>
      </c>
      <c r="I125" s="7">
        <f t="shared" si="8"/>
        <v>0</v>
      </c>
      <c r="J125" s="7" t="str">
        <f>IFERROR(MATCH(ROW(障害学生情報入力シート!A101),I:I,0),"")</f>
        <v/>
      </c>
      <c r="K125" s="8">
        <f>IF(障害学生情報入力シート!AU125="",0,IF(AND(障害学生情報入力シート!AT125=1,Y125=1,障害学生情報入力シート!D125&lt;&gt;"",障害学生情報入力シート!D125&lt;&gt;"在籍者"),1,0))</f>
        <v>0</v>
      </c>
      <c r="L125" s="8">
        <f t="shared" si="9"/>
        <v>0</v>
      </c>
      <c r="M125" s="8" t="str">
        <f>IFERROR(MATCH(ROW(障害学生情報入力シート!A101),L:L,0),"")</f>
        <v/>
      </c>
      <c r="N125" s="8">
        <f>IF(障害学生情報入力シート!CA125="",0,IF(AND(障害学生情報入力シート!BZ125=1,Y125=1,障害学生情報入力シート!D125&lt;&gt;"",障害学生情報入力シート!D125&lt;&gt;"入学しなかった"),1,0))</f>
        <v>0</v>
      </c>
      <c r="O125" s="8">
        <f t="shared" si="10"/>
        <v>0</v>
      </c>
      <c r="P125" s="8" t="str">
        <f>IFERROR(MATCH(ROW(障害学生情報入力シート!AR101),O:O,0),"")</f>
        <v/>
      </c>
      <c r="Q125" s="8">
        <f>IF(障害学生情報入力シート!CU125="",0,IF(AND(障害学生情報入力シート!CT125=1,Y125=1,障害学生情報入力シート!D125&lt;&gt;"",障害学生情報入力シート!D125&lt;&gt;"入学しなかった"),1,0))</f>
        <v>0</v>
      </c>
      <c r="R125" s="8">
        <f t="shared" si="11"/>
        <v>0</v>
      </c>
      <c r="S125" s="8" t="str">
        <f>IFERROR(MATCH(ROW(障害学生情報入力シート!BJ101),R:R,0),"")</f>
        <v/>
      </c>
      <c r="T125" s="9">
        <f>IF(OR(SUM(障害学生情報入力シート!AY125:BY125,障害学生情報入力シート!CB125:CS125)&gt;0,COUNTA(障害学生情報入力シート!BZ125:CA125)=2,COUNTA(障害学生情報入力シート!CT125:CU125)=2),1,0)</f>
        <v>0</v>
      </c>
      <c r="U125" s="9">
        <f>SUM(障害学生情報入力シート!N125:Q125)+COUNTA(障害学生情報入力シート!R125)</f>
        <v>0</v>
      </c>
      <c r="V125" s="9">
        <f>SUM(障害学生情報入力シート!S125:V125)+COUNTA(障害学生情報入力シート!W125)</f>
        <v>0</v>
      </c>
      <c r="W125" s="9">
        <f>IF(SUM(障害学生情報入力シート!$X125:$AT125)&gt;0,1,0)</f>
        <v>0</v>
      </c>
      <c r="X125" s="9">
        <f>IF(障害学生情報入力シート!D125="入学者(新1年生)",1,0)</f>
        <v>0</v>
      </c>
      <c r="Y125" s="9">
        <f>IF(ISBLANK(障害学生情報入力シート!$G125),0)+IF(AND(障害学生情報入力シート!$G125="視覚障害",OR(障害学生情報入力シート!$H125="盲",障害学生情報入力シート!$H125="弱視")),1,0)+IF(AND(障害学生情報入力シート!$G125="聴覚・言語障害",OR(障害学生情報入力シート!$H125="聾",障害学生情報入力シート!$H125="難聴",障害学生情報入力シート!$H125="言語障害のみ")),1,0)+IF(AND(障害学生情報入力シート!$G125="肢体不自由",OR(障害学生情報入力シート!$H125="上肢機能障害",障害学生情報入力シート!$H125="下肢機能障害",障害学生情報入力シート!$H125="上下肢機能障害",障害学生情報入力シート!$H125="他の機能障害")),1,0)+IF(AND(障害学生情報入力シート!$G125="病弱・虚弱",OR(障害学生情報入力シート!$H125="内部障害等",障害学生情報入力シート!$H125="他の慢性疾患")),1,0)+IF(AND(障害学生情報入力シート!$G125="重複",ISBLANK(障害学生情報入力シート!$H125)),1,0)+IF(AND(障害学生情報入力シート!$G125="発達障害",OR(障害学生情報入力シート!$H125="SLD",障害学生情報入力シート!$H125="ADHD",障害学生情報入力シート!$H125="ASD",障害学生情報入力シート!$H125="発達障害の重複")),1,0)+IF(AND(障害学生情報入力シート!$G125="精神障害",OR(障害学生情報入力シート!$H125="統合失調症等",障害学生情報入力シート!$H125="気分障害",障害学生情報入力シート!$H125="神経症性障害等",障害学生情報入力シート!$H125="摂食障害・睡眠障害等",障害学生情報入力シート!$H125="他の精神障害")),1,0)+IF(AND(障害学生情報入力シート!$G125="その他の障害",ISBLANK(障害学生情報入力シート!$H125)),1,0)</f>
        <v>0</v>
      </c>
    </row>
    <row r="126" spans="1:25" x14ac:dyDescent="0.4">
      <c r="A126" s="1219">
        <v>102</v>
      </c>
      <c r="B126" s="7">
        <f>IF(AND(障害学生情報入力シート!$G126=$B$23,障害学生情報入力シート!$H126=$B$24,OR(障害学生情報入力シート!D126="入学者(新1年生)",障害学生情報入力シート!D126="在籍者")),1,0)</f>
        <v>0</v>
      </c>
      <c r="C126" s="7">
        <f t="shared" si="6"/>
        <v>0</v>
      </c>
      <c r="D126" s="7" t="str">
        <f>IFERROR(MATCH(ROW(障害学生情報入力シート!A102),C:C,0),"")</f>
        <v/>
      </c>
      <c r="E126" s="7">
        <f>IF(AND(障害学生情報入力シート!$G126=$E$23,障害学生情報入力シート!$H126=$E$24,OR(障害学生情報入力シート!D126="入学者(新1年生)",障害学生情報入力シート!D126="在籍者")),1,0)</f>
        <v>0</v>
      </c>
      <c r="F126" s="7">
        <f t="shared" si="7"/>
        <v>0</v>
      </c>
      <c r="G126" s="7" t="str">
        <f>IFERROR(MATCH(ROW(障害学生情報入力シート!E102),F:F,0),"")</f>
        <v/>
      </c>
      <c r="H126" s="7">
        <f>IF(AND(障害学生情報入力シート!$G126=$H$24,ISBLANK(障害学生情報入力シート!$H126),OR(障害学生情報入力シート!D126="入学者(新1年生)",障害学生情報入力シート!D126="在籍者")),1,0)</f>
        <v>0</v>
      </c>
      <c r="I126" s="7">
        <f t="shared" si="8"/>
        <v>0</v>
      </c>
      <c r="J126" s="7" t="str">
        <f>IFERROR(MATCH(ROW(障害学生情報入力シート!A102),I:I,0),"")</f>
        <v/>
      </c>
      <c r="K126" s="8">
        <f>IF(障害学生情報入力シート!AU126="",0,IF(AND(障害学生情報入力シート!AT126=1,Y126=1,障害学生情報入力シート!D126&lt;&gt;"",障害学生情報入力シート!D126&lt;&gt;"在籍者"),1,0))</f>
        <v>0</v>
      </c>
      <c r="L126" s="8">
        <f t="shared" si="9"/>
        <v>0</v>
      </c>
      <c r="M126" s="8" t="str">
        <f>IFERROR(MATCH(ROW(障害学生情報入力シート!A102),L:L,0),"")</f>
        <v/>
      </c>
      <c r="N126" s="8">
        <f>IF(障害学生情報入力シート!CA126="",0,IF(AND(障害学生情報入力シート!BZ126=1,Y126=1,障害学生情報入力シート!D126&lt;&gt;"",障害学生情報入力シート!D126&lt;&gt;"入学しなかった"),1,0))</f>
        <v>0</v>
      </c>
      <c r="O126" s="8">
        <f t="shared" si="10"/>
        <v>0</v>
      </c>
      <c r="P126" s="8" t="str">
        <f>IFERROR(MATCH(ROW(障害学生情報入力シート!AR102),O:O,0),"")</f>
        <v/>
      </c>
      <c r="Q126" s="8">
        <f>IF(障害学生情報入力シート!CU126="",0,IF(AND(障害学生情報入力シート!CT126=1,Y126=1,障害学生情報入力シート!D126&lt;&gt;"",障害学生情報入力シート!D126&lt;&gt;"入学しなかった"),1,0))</f>
        <v>0</v>
      </c>
      <c r="R126" s="8">
        <f t="shared" si="11"/>
        <v>0</v>
      </c>
      <c r="S126" s="8" t="str">
        <f>IFERROR(MATCH(ROW(障害学生情報入力シート!BJ102),R:R,0),"")</f>
        <v/>
      </c>
      <c r="T126" s="9">
        <f>IF(OR(SUM(障害学生情報入力シート!AY126:BY126,障害学生情報入力シート!CB126:CS126)&gt;0,COUNTA(障害学生情報入力シート!BZ126:CA126)=2,COUNTA(障害学生情報入力シート!CT126:CU126)=2),1,0)</f>
        <v>0</v>
      </c>
      <c r="U126" s="9">
        <f>SUM(障害学生情報入力シート!N126:Q126)+COUNTA(障害学生情報入力シート!R126)</f>
        <v>0</v>
      </c>
      <c r="V126" s="9">
        <f>SUM(障害学生情報入力シート!S126:V126)+COUNTA(障害学生情報入力シート!W126)</f>
        <v>0</v>
      </c>
      <c r="W126" s="9">
        <f>IF(SUM(障害学生情報入力シート!$X126:$AT126)&gt;0,1,0)</f>
        <v>0</v>
      </c>
      <c r="X126" s="9">
        <f>IF(障害学生情報入力シート!D126="入学者(新1年生)",1,0)</f>
        <v>0</v>
      </c>
      <c r="Y126" s="9">
        <f>IF(ISBLANK(障害学生情報入力シート!$G126),0)+IF(AND(障害学生情報入力シート!$G126="視覚障害",OR(障害学生情報入力シート!$H126="盲",障害学生情報入力シート!$H126="弱視")),1,0)+IF(AND(障害学生情報入力シート!$G126="聴覚・言語障害",OR(障害学生情報入力シート!$H126="聾",障害学生情報入力シート!$H126="難聴",障害学生情報入力シート!$H126="言語障害のみ")),1,0)+IF(AND(障害学生情報入力シート!$G126="肢体不自由",OR(障害学生情報入力シート!$H126="上肢機能障害",障害学生情報入力シート!$H126="下肢機能障害",障害学生情報入力シート!$H126="上下肢機能障害",障害学生情報入力シート!$H126="他の機能障害")),1,0)+IF(AND(障害学生情報入力シート!$G126="病弱・虚弱",OR(障害学生情報入力シート!$H126="内部障害等",障害学生情報入力シート!$H126="他の慢性疾患")),1,0)+IF(AND(障害学生情報入力シート!$G126="重複",ISBLANK(障害学生情報入力シート!$H126)),1,0)+IF(AND(障害学生情報入力シート!$G126="発達障害",OR(障害学生情報入力シート!$H126="SLD",障害学生情報入力シート!$H126="ADHD",障害学生情報入力シート!$H126="ASD",障害学生情報入力シート!$H126="発達障害の重複")),1,0)+IF(AND(障害学生情報入力シート!$G126="精神障害",OR(障害学生情報入力シート!$H126="統合失調症等",障害学生情報入力シート!$H126="気分障害",障害学生情報入力シート!$H126="神経症性障害等",障害学生情報入力シート!$H126="摂食障害・睡眠障害等",障害学生情報入力シート!$H126="他の精神障害")),1,0)+IF(AND(障害学生情報入力シート!$G126="その他の障害",ISBLANK(障害学生情報入力シート!$H126)),1,0)</f>
        <v>0</v>
      </c>
    </row>
    <row r="127" spans="1:25" x14ac:dyDescent="0.4">
      <c r="A127" s="1219">
        <v>103</v>
      </c>
      <c r="B127" s="7">
        <f>IF(AND(障害学生情報入力シート!$G127=$B$23,障害学生情報入力シート!$H127=$B$24,OR(障害学生情報入力シート!D127="入学者(新1年生)",障害学生情報入力シート!D127="在籍者")),1,0)</f>
        <v>0</v>
      </c>
      <c r="C127" s="7">
        <f t="shared" si="6"/>
        <v>0</v>
      </c>
      <c r="D127" s="7" t="str">
        <f>IFERROR(MATCH(ROW(障害学生情報入力シート!A103),C:C,0),"")</f>
        <v/>
      </c>
      <c r="E127" s="7">
        <f>IF(AND(障害学生情報入力シート!$G127=$E$23,障害学生情報入力シート!$H127=$E$24,OR(障害学生情報入力シート!D127="入学者(新1年生)",障害学生情報入力シート!D127="在籍者")),1,0)</f>
        <v>0</v>
      </c>
      <c r="F127" s="7">
        <f t="shared" si="7"/>
        <v>0</v>
      </c>
      <c r="G127" s="7" t="str">
        <f>IFERROR(MATCH(ROW(障害学生情報入力シート!E103),F:F,0),"")</f>
        <v/>
      </c>
      <c r="H127" s="7">
        <f>IF(AND(障害学生情報入力シート!$G127=$H$24,ISBLANK(障害学生情報入力シート!$H127),OR(障害学生情報入力シート!D127="入学者(新1年生)",障害学生情報入力シート!D127="在籍者")),1,0)</f>
        <v>0</v>
      </c>
      <c r="I127" s="7">
        <f t="shared" si="8"/>
        <v>0</v>
      </c>
      <c r="J127" s="7" t="str">
        <f>IFERROR(MATCH(ROW(障害学生情報入力シート!A103),I:I,0),"")</f>
        <v/>
      </c>
      <c r="K127" s="8">
        <f>IF(障害学生情報入力シート!AU127="",0,IF(AND(障害学生情報入力シート!AT127=1,Y127=1,障害学生情報入力シート!D127&lt;&gt;"",障害学生情報入力シート!D127&lt;&gt;"在籍者"),1,0))</f>
        <v>0</v>
      </c>
      <c r="L127" s="8">
        <f t="shared" si="9"/>
        <v>0</v>
      </c>
      <c r="M127" s="8" t="str">
        <f>IFERROR(MATCH(ROW(障害学生情報入力シート!A103),L:L,0),"")</f>
        <v/>
      </c>
      <c r="N127" s="8">
        <f>IF(障害学生情報入力シート!CA127="",0,IF(AND(障害学生情報入力シート!BZ127=1,Y127=1,障害学生情報入力シート!D127&lt;&gt;"",障害学生情報入力シート!D127&lt;&gt;"入学しなかった"),1,0))</f>
        <v>0</v>
      </c>
      <c r="O127" s="8">
        <f t="shared" si="10"/>
        <v>0</v>
      </c>
      <c r="P127" s="8" t="str">
        <f>IFERROR(MATCH(ROW(障害学生情報入力シート!AR103),O:O,0),"")</f>
        <v/>
      </c>
      <c r="Q127" s="8">
        <f>IF(障害学生情報入力シート!CU127="",0,IF(AND(障害学生情報入力シート!CT127=1,Y127=1,障害学生情報入力シート!D127&lt;&gt;"",障害学生情報入力シート!D127&lt;&gt;"入学しなかった"),1,0))</f>
        <v>0</v>
      </c>
      <c r="R127" s="8">
        <f t="shared" si="11"/>
        <v>0</v>
      </c>
      <c r="S127" s="8" t="str">
        <f>IFERROR(MATCH(ROW(障害学生情報入力シート!BJ103),R:R,0),"")</f>
        <v/>
      </c>
      <c r="T127" s="9">
        <f>IF(OR(SUM(障害学生情報入力シート!AY127:BY127,障害学生情報入力シート!CB127:CS127)&gt;0,COUNTA(障害学生情報入力シート!BZ127:CA127)=2,COUNTA(障害学生情報入力シート!CT127:CU127)=2),1,0)</f>
        <v>0</v>
      </c>
      <c r="U127" s="9">
        <f>SUM(障害学生情報入力シート!N127:Q127)+COUNTA(障害学生情報入力シート!R127)</f>
        <v>0</v>
      </c>
      <c r="V127" s="9">
        <f>SUM(障害学生情報入力シート!S127:V127)+COUNTA(障害学生情報入力シート!W127)</f>
        <v>0</v>
      </c>
      <c r="W127" s="9">
        <f>IF(SUM(障害学生情報入力シート!$X127:$AT127)&gt;0,1,0)</f>
        <v>0</v>
      </c>
      <c r="X127" s="9">
        <f>IF(障害学生情報入力シート!D127="入学者(新1年生)",1,0)</f>
        <v>0</v>
      </c>
      <c r="Y127" s="9">
        <f>IF(ISBLANK(障害学生情報入力シート!$G127),0)+IF(AND(障害学生情報入力シート!$G127="視覚障害",OR(障害学生情報入力シート!$H127="盲",障害学生情報入力シート!$H127="弱視")),1,0)+IF(AND(障害学生情報入力シート!$G127="聴覚・言語障害",OR(障害学生情報入力シート!$H127="聾",障害学生情報入力シート!$H127="難聴",障害学生情報入力シート!$H127="言語障害のみ")),1,0)+IF(AND(障害学生情報入力シート!$G127="肢体不自由",OR(障害学生情報入力シート!$H127="上肢機能障害",障害学生情報入力シート!$H127="下肢機能障害",障害学生情報入力シート!$H127="上下肢機能障害",障害学生情報入力シート!$H127="他の機能障害")),1,0)+IF(AND(障害学生情報入力シート!$G127="病弱・虚弱",OR(障害学生情報入力シート!$H127="内部障害等",障害学生情報入力シート!$H127="他の慢性疾患")),1,0)+IF(AND(障害学生情報入力シート!$G127="重複",ISBLANK(障害学生情報入力シート!$H127)),1,0)+IF(AND(障害学生情報入力シート!$G127="発達障害",OR(障害学生情報入力シート!$H127="SLD",障害学生情報入力シート!$H127="ADHD",障害学生情報入力シート!$H127="ASD",障害学生情報入力シート!$H127="発達障害の重複")),1,0)+IF(AND(障害学生情報入力シート!$G127="精神障害",OR(障害学生情報入力シート!$H127="統合失調症等",障害学生情報入力シート!$H127="気分障害",障害学生情報入力シート!$H127="神経症性障害等",障害学生情報入力シート!$H127="摂食障害・睡眠障害等",障害学生情報入力シート!$H127="他の精神障害")),1,0)+IF(AND(障害学生情報入力シート!$G127="その他の障害",ISBLANK(障害学生情報入力シート!$H127)),1,0)</f>
        <v>0</v>
      </c>
    </row>
    <row r="128" spans="1:25" x14ac:dyDescent="0.4">
      <c r="A128" s="1219">
        <v>104</v>
      </c>
      <c r="B128" s="7">
        <f>IF(AND(障害学生情報入力シート!$G128=$B$23,障害学生情報入力シート!$H128=$B$24,OR(障害学生情報入力シート!D128="入学者(新1年生)",障害学生情報入力シート!D128="在籍者")),1,0)</f>
        <v>0</v>
      </c>
      <c r="C128" s="7">
        <f t="shared" si="6"/>
        <v>0</v>
      </c>
      <c r="D128" s="7" t="str">
        <f>IFERROR(MATCH(ROW(障害学生情報入力シート!A104),C:C,0),"")</f>
        <v/>
      </c>
      <c r="E128" s="7">
        <f>IF(AND(障害学生情報入力シート!$G128=$E$23,障害学生情報入力シート!$H128=$E$24,OR(障害学生情報入力シート!D128="入学者(新1年生)",障害学生情報入力シート!D128="在籍者")),1,0)</f>
        <v>0</v>
      </c>
      <c r="F128" s="7">
        <f t="shared" si="7"/>
        <v>0</v>
      </c>
      <c r="G128" s="7" t="str">
        <f>IFERROR(MATCH(ROW(障害学生情報入力シート!E104),F:F,0),"")</f>
        <v/>
      </c>
      <c r="H128" s="7">
        <f>IF(AND(障害学生情報入力シート!$G128=$H$24,ISBLANK(障害学生情報入力シート!$H128),OR(障害学生情報入力シート!D128="入学者(新1年生)",障害学生情報入力シート!D128="在籍者")),1,0)</f>
        <v>0</v>
      </c>
      <c r="I128" s="7">
        <f t="shared" si="8"/>
        <v>0</v>
      </c>
      <c r="J128" s="7" t="str">
        <f>IFERROR(MATCH(ROW(障害学生情報入力シート!A104),I:I,0),"")</f>
        <v/>
      </c>
      <c r="K128" s="8">
        <f>IF(障害学生情報入力シート!AU128="",0,IF(AND(障害学生情報入力シート!AT128=1,Y128=1,障害学生情報入力シート!D128&lt;&gt;"",障害学生情報入力シート!D128&lt;&gt;"在籍者"),1,0))</f>
        <v>0</v>
      </c>
      <c r="L128" s="8">
        <f t="shared" si="9"/>
        <v>0</v>
      </c>
      <c r="M128" s="8" t="str">
        <f>IFERROR(MATCH(ROW(障害学生情報入力シート!A104),L:L,0),"")</f>
        <v/>
      </c>
      <c r="N128" s="8">
        <f>IF(障害学生情報入力シート!CA128="",0,IF(AND(障害学生情報入力シート!BZ128=1,Y128=1,障害学生情報入力シート!D128&lt;&gt;"",障害学生情報入力シート!D128&lt;&gt;"入学しなかった"),1,0))</f>
        <v>0</v>
      </c>
      <c r="O128" s="8">
        <f t="shared" si="10"/>
        <v>0</v>
      </c>
      <c r="P128" s="8" t="str">
        <f>IFERROR(MATCH(ROW(障害学生情報入力シート!AR104),O:O,0),"")</f>
        <v/>
      </c>
      <c r="Q128" s="8">
        <f>IF(障害学生情報入力シート!CU128="",0,IF(AND(障害学生情報入力シート!CT128=1,Y128=1,障害学生情報入力シート!D128&lt;&gt;"",障害学生情報入力シート!D128&lt;&gt;"入学しなかった"),1,0))</f>
        <v>0</v>
      </c>
      <c r="R128" s="8">
        <f t="shared" si="11"/>
        <v>0</v>
      </c>
      <c r="S128" s="8" t="str">
        <f>IFERROR(MATCH(ROW(障害学生情報入力シート!BJ104),R:R,0),"")</f>
        <v/>
      </c>
      <c r="T128" s="9">
        <f>IF(OR(SUM(障害学生情報入力シート!AY128:BY128,障害学生情報入力シート!CB128:CS128)&gt;0,COUNTA(障害学生情報入力シート!BZ128:CA128)=2,COUNTA(障害学生情報入力シート!CT128:CU128)=2),1,0)</f>
        <v>0</v>
      </c>
      <c r="U128" s="9">
        <f>SUM(障害学生情報入力シート!N128:Q128)+COUNTA(障害学生情報入力シート!R128)</f>
        <v>0</v>
      </c>
      <c r="V128" s="9">
        <f>SUM(障害学生情報入力シート!S128:V128)+COUNTA(障害学生情報入力シート!W128)</f>
        <v>0</v>
      </c>
      <c r="W128" s="9">
        <f>IF(SUM(障害学生情報入力シート!$X128:$AT128)&gt;0,1,0)</f>
        <v>0</v>
      </c>
      <c r="X128" s="9">
        <f>IF(障害学生情報入力シート!D128="入学者(新1年生)",1,0)</f>
        <v>0</v>
      </c>
      <c r="Y128" s="9">
        <f>IF(ISBLANK(障害学生情報入力シート!$G128),0)+IF(AND(障害学生情報入力シート!$G128="視覚障害",OR(障害学生情報入力シート!$H128="盲",障害学生情報入力シート!$H128="弱視")),1,0)+IF(AND(障害学生情報入力シート!$G128="聴覚・言語障害",OR(障害学生情報入力シート!$H128="聾",障害学生情報入力シート!$H128="難聴",障害学生情報入力シート!$H128="言語障害のみ")),1,0)+IF(AND(障害学生情報入力シート!$G128="肢体不自由",OR(障害学生情報入力シート!$H128="上肢機能障害",障害学生情報入力シート!$H128="下肢機能障害",障害学生情報入力シート!$H128="上下肢機能障害",障害学生情報入力シート!$H128="他の機能障害")),1,0)+IF(AND(障害学生情報入力シート!$G128="病弱・虚弱",OR(障害学生情報入力シート!$H128="内部障害等",障害学生情報入力シート!$H128="他の慢性疾患")),1,0)+IF(AND(障害学生情報入力シート!$G128="重複",ISBLANK(障害学生情報入力シート!$H128)),1,0)+IF(AND(障害学生情報入力シート!$G128="発達障害",OR(障害学生情報入力シート!$H128="SLD",障害学生情報入力シート!$H128="ADHD",障害学生情報入力シート!$H128="ASD",障害学生情報入力シート!$H128="発達障害の重複")),1,0)+IF(AND(障害学生情報入力シート!$G128="精神障害",OR(障害学生情報入力シート!$H128="統合失調症等",障害学生情報入力シート!$H128="気分障害",障害学生情報入力シート!$H128="神経症性障害等",障害学生情報入力シート!$H128="摂食障害・睡眠障害等",障害学生情報入力シート!$H128="他の精神障害")),1,0)+IF(AND(障害学生情報入力シート!$G128="その他の障害",ISBLANK(障害学生情報入力シート!$H128)),1,0)</f>
        <v>0</v>
      </c>
    </row>
    <row r="129" spans="1:25" x14ac:dyDescent="0.4">
      <c r="A129" s="1219">
        <v>105</v>
      </c>
      <c r="B129" s="7">
        <f>IF(AND(障害学生情報入力シート!$G129=$B$23,障害学生情報入力シート!$H129=$B$24,OR(障害学生情報入力シート!D129="入学者(新1年生)",障害学生情報入力シート!D129="在籍者")),1,0)</f>
        <v>0</v>
      </c>
      <c r="C129" s="7">
        <f t="shared" si="6"/>
        <v>0</v>
      </c>
      <c r="D129" s="7" t="str">
        <f>IFERROR(MATCH(ROW(障害学生情報入力シート!A105),C:C,0),"")</f>
        <v/>
      </c>
      <c r="E129" s="7">
        <f>IF(AND(障害学生情報入力シート!$G129=$E$23,障害学生情報入力シート!$H129=$E$24,OR(障害学生情報入力シート!D129="入学者(新1年生)",障害学生情報入力シート!D129="在籍者")),1,0)</f>
        <v>0</v>
      </c>
      <c r="F129" s="7">
        <f t="shared" si="7"/>
        <v>0</v>
      </c>
      <c r="G129" s="7" t="str">
        <f>IFERROR(MATCH(ROW(障害学生情報入力シート!E105),F:F,0),"")</f>
        <v/>
      </c>
      <c r="H129" s="7">
        <f>IF(AND(障害学生情報入力シート!$G129=$H$24,ISBLANK(障害学生情報入力シート!$H129),OR(障害学生情報入力シート!D129="入学者(新1年生)",障害学生情報入力シート!D129="在籍者")),1,0)</f>
        <v>0</v>
      </c>
      <c r="I129" s="7">
        <f t="shared" si="8"/>
        <v>0</v>
      </c>
      <c r="J129" s="7" t="str">
        <f>IFERROR(MATCH(ROW(障害学生情報入力シート!A105),I:I,0),"")</f>
        <v/>
      </c>
      <c r="K129" s="8">
        <f>IF(障害学生情報入力シート!AU129="",0,IF(AND(障害学生情報入力シート!AT129=1,Y129=1,障害学生情報入力シート!D129&lt;&gt;"",障害学生情報入力シート!D129&lt;&gt;"在籍者"),1,0))</f>
        <v>0</v>
      </c>
      <c r="L129" s="8">
        <f t="shared" si="9"/>
        <v>0</v>
      </c>
      <c r="M129" s="8" t="str">
        <f>IFERROR(MATCH(ROW(障害学生情報入力シート!A105),L:L,0),"")</f>
        <v/>
      </c>
      <c r="N129" s="8">
        <f>IF(障害学生情報入力シート!CA129="",0,IF(AND(障害学生情報入力シート!BZ129=1,Y129=1,障害学生情報入力シート!D129&lt;&gt;"",障害学生情報入力シート!D129&lt;&gt;"入学しなかった"),1,0))</f>
        <v>0</v>
      </c>
      <c r="O129" s="8">
        <f t="shared" si="10"/>
        <v>0</v>
      </c>
      <c r="P129" s="8" t="str">
        <f>IFERROR(MATCH(ROW(障害学生情報入力シート!AR105),O:O,0),"")</f>
        <v/>
      </c>
      <c r="Q129" s="8">
        <f>IF(障害学生情報入力シート!CU129="",0,IF(AND(障害学生情報入力シート!CT129=1,Y129=1,障害学生情報入力シート!D129&lt;&gt;"",障害学生情報入力シート!D129&lt;&gt;"入学しなかった"),1,0))</f>
        <v>0</v>
      </c>
      <c r="R129" s="8">
        <f t="shared" si="11"/>
        <v>0</v>
      </c>
      <c r="S129" s="8" t="str">
        <f>IFERROR(MATCH(ROW(障害学生情報入力シート!BJ105),R:R,0),"")</f>
        <v/>
      </c>
      <c r="T129" s="9">
        <f>IF(OR(SUM(障害学生情報入力シート!AY129:BY129,障害学生情報入力シート!CB129:CS129)&gt;0,COUNTA(障害学生情報入力シート!BZ129:CA129)=2,COUNTA(障害学生情報入力シート!CT129:CU129)=2),1,0)</f>
        <v>0</v>
      </c>
      <c r="U129" s="9">
        <f>SUM(障害学生情報入力シート!N129:Q129)+COUNTA(障害学生情報入力シート!R129)</f>
        <v>0</v>
      </c>
      <c r="V129" s="9">
        <f>SUM(障害学生情報入力シート!S129:V129)+COUNTA(障害学生情報入力シート!W129)</f>
        <v>0</v>
      </c>
      <c r="W129" s="9">
        <f>IF(SUM(障害学生情報入力シート!$X129:$AT129)&gt;0,1,0)</f>
        <v>0</v>
      </c>
      <c r="X129" s="9">
        <f>IF(障害学生情報入力シート!D129="入学者(新1年生)",1,0)</f>
        <v>0</v>
      </c>
      <c r="Y129" s="9">
        <f>IF(ISBLANK(障害学生情報入力シート!$G129),0)+IF(AND(障害学生情報入力シート!$G129="視覚障害",OR(障害学生情報入力シート!$H129="盲",障害学生情報入力シート!$H129="弱視")),1,0)+IF(AND(障害学生情報入力シート!$G129="聴覚・言語障害",OR(障害学生情報入力シート!$H129="聾",障害学生情報入力シート!$H129="難聴",障害学生情報入力シート!$H129="言語障害のみ")),1,0)+IF(AND(障害学生情報入力シート!$G129="肢体不自由",OR(障害学生情報入力シート!$H129="上肢機能障害",障害学生情報入力シート!$H129="下肢機能障害",障害学生情報入力シート!$H129="上下肢機能障害",障害学生情報入力シート!$H129="他の機能障害")),1,0)+IF(AND(障害学生情報入力シート!$G129="病弱・虚弱",OR(障害学生情報入力シート!$H129="内部障害等",障害学生情報入力シート!$H129="他の慢性疾患")),1,0)+IF(AND(障害学生情報入力シート!$G129="重複",ISBLANK(障害学生情報入力シート!$H129)),1,0)+IF(AND(障害学生情報入力シート!$G129="発達障害",OR(障害学生情報入力シート!$H129="SLD",障害学生情報入力シート!$H129="ADHD",障害学生情報入力シート!$H129="ASD",障害学生情報入力シート!$H129="発達障害の重複")),1,0)+IF(AND(障害学生情報入力シート!$G129="精神障害",OR(障害学生情報入力シート!$H129="統合失調症等",障害学生情報入力シート!$H129="気分障害",障害学生情報入力シート!$H129="神経症性障害等",障害学生情報入力シート!$H129="摂食障害・睡眠障害等",障害学生情報入力シート!$H129="他の精神障害")),1,0)+IF(AND(障害学生情報入力シート!$G129="その他の障害",ISBLANK(障害学生情報入力シート!$H129)),1,0)</f>
        <v>0</v>
      </c>
    </row>
    <row r="130" spans="1:25" x14ac:dyDescent="0.4">
      <c r="A130" s="1219">
        <v>106</v>
      </c>
      <c r="B130" s="7">
        <f>IF(AND(障害学生情報入力シート!$G130=$B$23,障害学生情報入力シート!$H130=$B$24,OR(障害学生情報入力シート!D130="入学者(新1年生)",障害学生情報入力シート!D130="在籍者")),1,0)</f>
        <v>0</v>
      </c>
      <c r="C130" s="7">
        <f t="shared" si="6"/>
        <v>0</v>
      </c>
      <c r="D130" s="7" t="str">
        <f>IFERROR(MATCH(ROW(障害学生情報入力シート!A106),C:C,0),"")</f>
        <v/>
      </c>
      <c r="E130" s="7">
        <f>IF(AND(障害学生情報入力シート!$G130=$E$23,障害学生情報入力シート!$H130=$E$24,OR(障害学生情報入力シート!D130="入学者(新1年生)",障害学生情報入力シート!D130="在籍者")),1,0)</f>
        <v>0</v>
      </c>
      <c r="F130" s="7">
        <f t="shared" si="7"/>
        <v>0</v>
      </c>
      <c r="G130" s="7" t="str">
        <f>IFERROR(MATCH(ROW(障害学生情報入力シート!E106),F:F,0),"")</f>
        <v/>
      </c>
      <c r="H130" s="7">
        <f>IF(AND(障害学生情報入力シート!$G130=$H$24,ISBLANK(障害学生情報入力シート!$H130),OR(障害学生情報入力シート!D130="入学者(新1年生)",障害学生情報入力シート!D130="在籍者")),1,0)</f>
        <v>0</v>
      </c>
      <c r="I130" s="7">
        <f t="shared" si="8"/>
        <v>0</v>
      </c>
      <c r="J130" s="7" t="str">
        <f>IFERROR(MATCH(ROW(障害学生情報入力シート!A106),I:I,0),"")</f>
        <v/>
      </c>
      <c r="K130" s="8">
        <f>IF(障害学生情報入力シート!AU130="",0,IF(AND(障害学生情報入力シート!AT130=1,Y130=1,障害学生情報入力シート!D130&lt;&gt;"",障害学生情報入力シート!D130&lt;&gt;"在籍者"),1,0))</f>
        <v>0</v>
      </c>
      <c r="L130" s="8">
        <f t="shared" si="9"/>
        <v>0</v>
      </c>
      <c r="M130" s="8" t="str">
        <f>IFERROR(MATCH(ROW(障害学生情報入力シート!A106),L:L,0),"")</f>
        <v/>
      </c>
      <c r="N130" s="8">
        <f>IF(障害学生情報入力シート!CA130="",0,IF(AND(障害学生情報入力シート!BZ130=1,Y130=1,障害学生情報入力シート!D130&lt;&gt;"",障害学生情報入力シート!D130&lt;&gt;"入学しなかった"),1,0))</f>
        <v>0</v>
      </c>
      <c r="O130" s="8">
        <f t="shared" si="10"/>
        <v>0</v>
      </c>
      <c r="P130" s="8" t="str">
        <f>IFERROR(MATCH(ROW(障害学生情報入力シート!AR106),O:O,0),"")</f>
        <v/>
      </c>
      <c r="Q130" s="8">
        <f>IF(障害学生情報入力シート!CU130="",0,IF(AND(障害学生情報入力シート!CT130=1,Y130=1,障害学生情報入力シート!D130&lt;&gt;"",障害学生情報入力シート!D130&lt;&gt;"入学しなかった"),1,0))</f>
        <v>0</v>
      </c>
      <c r="R130" s="8">
        <f t="shared" si="11"/>
        <v>0</v>
      </c>
      <c r="S130" s="8" t="str">
        <f>IFERROR(MATCH(ROW(障害学生情報入力シート!BJ106),R:R,0),"")</f>
        <v/>
      </c>
      <c r="T130" s="9">
        <f>IF(OR(SUM(障害学生情報入力シート!AY130:BY130,障害学生情報入力シート!CB130:CS130)&gt;0,COUNTA(障害学生情報入力シート!BZ130:CA130)=2,COUNTA(障害学生情報入力シート!CT130:CU130)=2),1,0)</f>
        <v>0</v>
      </c>
      <c r="U130" s="9">
        <f>SUM(障害学生情報入力シート!N130:Q130)+COUNTA(障害学生情報入力シート!R130)</f>
        <v>0</v>
      </c>
      <c r="V130" s="9">
        <f>SUM(障害学生情報入力シート!S130:V130)+COUNTA(障害学生情報入力シート!W130)</f>
        <v>0</v>
      </c>
      <c r="W130" s="9">
        <f>IF(SUM(障害学生情報入力シート!$X130:$AT130)&gt;0,1,0)</f>
        <v>0</v>
      </c>
      <c r="X130" s="9">
        <f>IF(障害学生情報入力シート!D130="入学者(新1年生)",1,0)</f>
        <v>0</v>
      </c>
      <c r="Y130" s="9">
        <f>IF(ISBLANK(障害学生情報入力シート!$G130),0)+IF(AND(障害学生情報入力シート!$G130="視覚障害",OR(障害学生情報入力シート!$H130="盲",障害学生情報入力シート!$H130="弱視")),1,0)+IF(AND(障害学生情報入力シート!$G130="聴覚・言語障害",OR(障害学生情報入力シート!$H130="聾",障害学生情報入力シート!$H130="難聴",障害学生情報入力シート!$H130="言語障害のみ")),1,0)+IF(AND(障害学生情報入力シート!$G130="肢体不自由",OR(障害学生情報入力シート!$H130="上肢機能障害",障害学生情報入力シート!$H130="下肢機能障害",障害学生情報入力シート!$H130="上下肢機能障害",障害学生情報入力シート!$H130="他の機能障害")),1,0)+IF(AND(障害学生情報入力シート!$G130="病弱・虚弱",OR(障害学生情報入力シート!$H130="内部障害等",障害学生情報入力シート!$H130="他の慢性疾患")),1,0)+IF(AND(障害学生情報入力シート!$G130="重複",ISBLANK(障害学生情報入力シート!$H130)),1,0)+IF(AND(障害学生情報入力シート!$G130="発達障害",OR(障害学生情報入力シート!$H130="SLD",障害学生情報入力シート!$H130="ADHD",障害学生情報入力シート!$H130="ASD",障害学生情報入力シート!$H130="発達障害の重複")),1,0)+IF(AND(障害学生情報入力シート!$G130="精神障害",OR(障害学生情報入力シート!$H130="統合失調症等",障害学生情報入力シート!$H130="気分障害",障害学生情報入力シート!$H130="神経症性障害等",障害学生情報入力シート!$H130="摂食障害・睡眠障害等",障害学生情報入力シート!$H130="他の精神障害")),1,0)+IF(AND(障害学生情報入力シート!$G130="その他の障害",ISBLANK(障害学生情報入力シート!$H130)),1,0)</f>
        <v>0</v>
      </c>
    </row>
    <row r="131" spans="1:25" x14ac:dyDescent="0.4">
      <c r="A131" s="1219">
        <v>107</v>
      </c>
      <c r="B131" s="7">
        <f>IF(AND(障害学生情報入力シート!$G131=$B$23,障害学生情報入力シート!$H131=$B$24,OR(障害学生情報入力シート!D131="入学者(新1年生)",障害学生情報入力シート!D131="在籍者")),1,0)</f>
        <v>0</v>
      </c>
      <c r="C131" s="7">
        <f t="shared" si="6"/>
        <v>0</v>
      </c>
      <c r="D131" s="7" t="str">
        <f>IFERROR(MATCH(ROW(障害学生情報入力シート!A107),C:C,0),"")</f>
        <v/>
      </c>
      <c r="E131" s="7">
        <f>IF(AND(障害学生情報入力シート!$G131=$E$23,障害学生情報入力シート!$H131=$E$24,OR(障害学生情報入力シート!D131="入学者(新1年生)",障害学生情報入力シート!D131="在籍者")),1,0)</f>
        <v>0</v>
      </c>
      <c r="F131" s="7">
        <f t="shared" si="7"/>
        <v>0</v>
      </c>
      <c r="G131" s="7" t="str">
        <f>IFERROR(MATCH(ROW(障害学生情報入力シート!E107),F:F,0),"")</f>
        <v/>
      </c>
      <c r="H131" s="7">
        <f>IF(AND(障害学生情報入力シート!$G131=$H$24,ISBLANK(障害学生情報入力シート!$H131),OR(障害学生情報入力シート!D131="入学者(新1年生)",障害学生情報入力シート!D131="在籍者")),1,0)</f>
        <v>0</v>
      </c>
      <c r="I131" s="7">
        <f t="shared" si="8"/>
        <v>0</v>
      </c>
      <c r="J131" s="7" t="str">
        <f>IFERROR(MATCH(ROW(障害学生情報入力シート!A107),I:I,0),"")</f>
        <v/>
      </c>
      <c r="K131" s="8">
        <f>IF(障害学生情報入力シート!AU131="",0,IF(AND(障害学生情報入力シート!AT131=1,Y131=1,障害学生情報入力シート!D131&lt;&gt;"",障害学生情報入力シート!D131&lt;&gt;"在籍者"),1,0))</f>
        <v>0</v>
      </c>
      <c r="L131" s="8">
        <f t="shared" si="9"/>
        <v>0</v>
      </c>
      <c r="M131" s="8" t="str">
        <f>IFERROR(MATCH(ROW(障害学生情報入力シート!A107),L:L,0),"")</f>
        <v/>
      </c>
      <c r="N131" s="8">
        <f>IF(障害学生情報入力シート!CA131="",0,IF(AND(障害学生情報入力シート!BZ131=1,Y131=1,障害学生情報入力シート!D131&lt;&gt;"",障害学生情報入力シート!D131&lt;&gt;"入学しなかった"),1,0))</f>
        <v>0</v>
      </c>
      <c r="O131" s="8">
        <f t="shared" si="10"/>
        <v>0</v>
      </c>
      <c r="P131" s="8" t="str">
        <f>IFERROR(MATCH(ROW(障害学生情報入力シート!AR107),O:O,0),"")</f>
        <v/>
      </c>
      <c r="Q131" s="8">
        <f>IF(障害学生情報入力シート!CU131="",0,IF(AND(障害学生情報入力シート!CT131=1,Y131=1,障害学生情報入力シート!D131&lt;&gt;"",障害学生情報入力シート!D131&lt;&gt;"入学しなかった"),1,0))</f>
        <v>0</v>
      </c>
      <c r="R131" s="8">
        <f t="shared" si="11"/>
        <v>0</v>
      </c>
      <c r="S131" s="8" t="str">
        <f>IFERROR(MATCH(ROW(障害学生情報入力シート!BJ107),R:R,0),"")</f>
        <v/>
      </c>
      <c r="T131" s="9">
        <f>IF(OR(SUM(障害学生情報入力シート!AY131:BY131,障害学生情報入力シート!CB131:CS131)&gt;0,COUNTA(障害学生情報入力シート!BZ131:CA131)=2,COUNTA(障害学生情報入力シート!CT131:CU131)=2),1,0)</f>
        <v>0</v>
      </c>
      <c r="U131" s="9">
        <f>SUM(障害学生情報入力シート!N131:Q131)+COUNTA(障害学生情報入力シート!R131)</f>
        <v>0</v>
      </c>
      <c r="V131" s="9">
        <f>SUM(障害学生情報入力シート!S131:V131)+COUNTA(障害学生情報入力シート!W131)</f>
        <v>0</v>
      </c>
      <c r="W131" s="9">
        <f>IF(SUM(障害学生情報入力シート!$X131:$AT131)&gt;0,1,0)</f>
        <v>0</v>
      </c>
      <c r="X131" s="9">
        <f>IF(障害学生情報入力シート!D131="入学者(新1年生)",1,0)</f>
        <v>0</v>
      </c>
      <c r="Y131" s="9">
        <f>IF(ISBLANK(障害学生情報入力シート!$G131),0)+IF(AND(障害学生情報入力シート!$G131="視覚障害",OR(障害学生情報入力シート!$H131="盲",障害学生情報入力シート!$H131="弱視")),1,0)+IF(AND(障害学生情報入力シート!$G131="聴覚・言語障害",OR(障害学生情報入力シート!$H131="聾",障害学生情報入力シート!$H131="難聴",障害学生情報入力シート!$H131="言語障害のみ")),1,0)+IF(AND(障害学生情報入力シート!$G131="肢体不自由",OR(障害学生情報入力シート!$H131="上肢機能障害",障害学生情報入力シート!$H131="下肢機能障害",障害学生情報入力シート!$H131="上下肢機能障害",障害学生情報入力シート!$H131="他の機能障害")),1,0)+IF(AND(障害学生情報入力シート!$G131="病弱・虚弱",OR(障害学生情報入力シート!$H131="内部障害等",障害学生情報入力シート!$H131="他の慢性疾患")),1,0)+IF(AND(障害学生情報入力シート!$G131="重複",ISBLANK(障害学生情報入力シート!$H131)),1,0)+IF(AND(障害学生情報入力シート!$G131="発達障害",OR(障害学生情報入力シート!$H131="SLD",障害学生情報入力シート!$H131="ADHD",障害学生情報入力シート!$H131="ASD",障害学生情報入力シート!$H131="発達障害の重複")),1,0)+IF(AND(障害学生情報入力シート!$G131="精神障害",OR(障害学生情報入力シート!$H131="統合失調症等",障害学生情報入力シート!$H131="気分障害",障害学生情報入力シート!$H131="神経症性障害等",障害学生情報入力シート!$H131="摂食障害・睡眠障害等",障害学生情報入力シート!$H131="他の精神障害")),1,0)+IF(AND(障害学生情報入力シート!$G131="その他の障害",ISBLANK(障害学生情報入力シート!$H131)),1,0)</f>
        <v>0</v>
      </c>
    </row>
    <row r="132" spans="1:25" x14ac:dyDescent="0.4">
      <c r="A132" s="1219">
        <v>108</v>
      </c>
      <c r="B132" s="7">
        <f>IF(AND(障害学生情報入力シート!$G132=$B$23,障害学生情報入力シート!$H132=$B$24,OR(障害学生情報入力シート!D132="入学者(新1年生)",障害学生情報入力シート!D132="在籍者")),1,0)</f>
        <v>0</v>
      </c>
      <c r="C132" s="7">
        <f t="shared" si="6"/>
        <v>0</v>
      </c>
      <c r="D132" s="7" t="str">
        <f>IFERROR(MATCH(ROW(障害学生情報入力シート!A108),C:C,0),"")</f>
        <v/>
      </c>
      <c r="E132" s="7">
        <f>IF(AND(障害学生情報入力シート!$G132=$E$23,障害学生情報入力シート!$H132=$E$24,OR(障害学生情報入力シート!D132="入学者(新1年生)",障害学生情報入力シート!D132="在籍者")),1,0)</f>
        <v>0</v>
      </c>
      <c r="F132" s="7">
        <f t="shared" si="7"/>
        <v>0</v>
      </c>
      <c r="G132" s="7" t="str">
        <f>IFERROR(MATCH(ROW(障害学生情報入力シート!E108),F:F,0),"")</f>
        <v/>
      </c>
      <c r="H132" s="7">
        <f>IF(AND(障害学生情報入力シート!$G132=$H$24,ISBLANK(障害学生情報入力シート!$H132),OR(障害学生情報入力シート!D132="入学者(新1年生)",障害学生情報入力シート!D132="在籍者")),1,0)</f>
        <v>0</v>
      </c>
      <c r="I132" s="7">
        <f t="shared" si="8"/>
        <v>0</v>
      </c>
      <c r="J132" s="7" t="str">
        <f>IFERROR(MATCH(ROW(障害学生情報入力シート!A108),I:I,0),"")</f>
        <v/>
      </c>
      <c r="K132" s="8">
        <f>IF(障害学生情報入力シート!AU132="",0,IF(AND(障害学生情報入力シート!AT132=1,Y132=1,障害学生情報入力シート!D132&lt;&gt;"",障害学生情報入力シート!D132&lt;&gt;"在籍者"),1,0))</f>
        <v>0</v>
      </c>
      <c r="L132" s="8">
        <f t="shared" si="9"/>
        <v>0</v>
      </c>
      <c r="M132" s="8" t="str">
        <f>IFERROR(MATCH(ROW(障害学生情報入力シート!A108),L:L,0),"")</f>
        <v/>
      </c>
      <c r="N132" s="8">
        <f>IF(障害学生情報入力シート!CA132="",0,IF(AND(障害学生情報入力シート!BZ132=1,Y132=1,障害学生情報入力シート!D132&lt;&gt;"",障害学生情報入力シート!D132&lt;&gt;"入学しなかった"),1,0))</f>
        <v>0</v>
      </c>
      <c r="O132" s="8">
        <f t="shared" si="10"/>
        <v>0</v>
      </c>
      <c r="P132" s="8" t="str">
        <f>IFERROR(MATCH(ROW(障害学生情報入力シート!AR108),O:O,0),"")</f>
        <v/>
      </c>
      <c r="Q132" s="8">
        <f>IF(障害学生情報入力シート!CU132="",0,IF(AND(障害学生情報入力シート!CT132=1,Y132=1,障害学生情報入力シート!D132&lt;&gt;"",障害学生情報入力シート!D132&lt;&gt;"入学しなかった"),1,0))</f>
        <v>0</v>
      </c>
      <c r="R132" s="8">
        <f t="shared" si="11"/>
        <v>0</v>
      </c>
      <c r="S132" s="8" t="str">
        <f>IFERROR(MATCH(ROW(障害学生情報入力シート!BJ108),R:R,0),"")</f>
        <v/>
      </c>
      <c r="T132" s="9">
        <f>IF(OR(SUM(障害学生情報入力シート!AY132:BY132,障害学生情報入力シート!CB132:CS132)&gt;0,COUNTA(障害学生情報入力シート!BZ132:CA132)=2,COUNTA(障害学生情報入力シート!CT132:CU132)=2),1,0)</f>
        <v>0</v>
      </c>
      <c r="U132" s="9">
        <f>SUM(障害学生情報入力シート!N132:Q132)+COUNTA(障害学生情報入力シート!R132)</f>
        <v>0</v>
      </c>
      <c r="V132" s="9">
        <f>SUM(障害学生情報入力シート!S132:V132)+COUNTA(障害学生情報入力シート!W132)</f>
        <v>0</v>
      </c>
      <c r="W132" s="9">
        <f>IF(SUM(障害学生情報入力シート!$X132:$AT132)&gt;0,1,0)</f>
        <v>0</v>
      </c>
      <c r="X132" s="9">
        <f>IF(障害学生情報入力シート!D132="入学者(新1年生)",1,0)</f>
        <v>0</v>
      </c>
      <c r="Y132" s="9">
        <f>IF(ISBLANK(障害学生情報入力シート!$G132),0)+IF(AND(障害学生情報入力シート!$G132="視覚障害",OR(障害学生情報入力シート!$H132="盲",障害学生情報入力シート!$H132="弱視")),1,0)+IF(AND(障害学生情報入力シート!$G132="聴覚・言語障害",OR(障害学生情報入力シート!$H132="聾",障害学生情報入力シート!$H132="難聴",障害学生情報入力シート!$H132="言語障害のみ")),1,0)+IF(AND(障害学生情報入力シート!$G132="肢体不自由",OR(障害学生情報入力シート!$H132="上肢機能障害",障害学生情報入力シート!$H132="下肢機能障害",障害学生情報入力シート!$H132="上下肢機能障害",障害学生情報入力シート!$H132="他の機能障害")),1,0)+IF(AND(障害学生情報入力シート!$G132="病弱・虚弱",OR(障害学生情報入力シート!$H132="内部障害等",障害学生情報入力シート!$H132="他の慢性疾患")),1,0)+IF(AND(障害学生情報入力シート!$G132="重複",ISBLANK(障害学生情報入力シート!$H132)),1,0)+IF(AND(障害学生情報入力シート!$G132="発達障害",OR(障害学生情報入力シート!$H132="SLD",障害学生情報入力シート!$H132="ADHD",障害学生情報入力シート!$H132="ASD",障害学生情報入力シート!$H132="発達障害の重複")),1,0)+IF(AND(障害学生情報入力シート!$G132="精神障害",OR(障害学生情報入力シート!$H132="統合失調症等",障害学生情報入力シート!$H132="気分障害",障害学生情報入力シート!$H132="神経症性障害等",障害学生情報入力シート!$H132="摂食障害・睡眠障害等",障害学生情報入力シート!$H132="他の精神障害")),1,0)+IF(AND(障害学生情報入力シート!$G132="その他の障害",ISBLANK(障害学生情報入力シート!$H132)),1,0)</f>
        <v>0</v>
      </c>
    </row>
    <row r="133" spans="1:25" x14ac:dyDescent="0.4">
      <c r="A133" s="1219">
        <v>109</v>
      </c>
      <c r="B133" s="7">
        <f>IF(AND(障害学生情報入力シート!$G133=$B$23,障害学生情報入力シート!$H133=$B$24,OR(障害学生情報入力シート!D133="入学者(新1年生)",障害学生情報入力シート!D133="在籍者")),1,0)</f>
        <v>0</v>
      </c>
      <c r="C133" s="7">
        <f t="shared" si="6"/>
        <v>0</v>
      </c>
      <c r="D133" s="7" t="str">
        <f>IFERROR(MATCH(ROW(障害学生情報入力シート!A109),C:C,0),"")</f>
        <v/>
      </c>
      <c r="E133" s="7">
        <f>IF(AND(障害学生情報入力シート!$G133=$E$23,障害学生情報入力シート!$H133=$E$24,OR(障害学生情報入力シート!D133="入学者(新1年生)",障害学生情報入力シート!D133="在籍者")),1,0)</f>
        <v>0</v>
      </c>
      <c r="F133" s="7">
        <f t="shared" si="7"/>
        <v>0</v>
      </c>
      <c r="G133" s="7" t="str">
        <f>IFERROR(MATCH(ROW(障害学生情報入力シート!E109),F:F,0),"")</f>
        <v/>
      </c>
      <c r="H133" s="7">
        <f>IF(AND(障害学生情報入力シート!$G133=$H$24,ISBLANK(障害学生情報入力シート!$H133),OR(障害学生情報入力シート!D133="入学者(新1年生)",障害学生情報入力シート!D133="在籍者")),1,0)</f>
        <v>0</v>
      </c>
      <c r="I133" s="7">
        <f t="shared" si="8"/>
        <v>0</v>
      </c>
      <c r="J133" s="7" t="str">
        <f>IFERROR(MATCH(ROW(障害学生情報入力シート!A109),I:I,0),"")</f>
        <v/>
      </c>
      <c r="K133" s="8">
        <f>IF(障害学生情報入力シート!AU133="",0,IF(AND(障害学生情報入力シート!AT133=1,Y133=1,障害学生情報入力シート!D133&lt;&gt;"",障害学生情報入力シート!D133&lt;&gt;"在籍者"),1,0))</f>
        <v>0</v>
      </c>
      <c r="L133" s="8">
        <f t="shared" si="9"/>
        <v>0</v>
      </c>
      <c r="M133" s="8" t="str">
        <f>IFERROR(MATCH(ROW(障害学生情報入力シート!A109),L:L,0),"")</f>
        <v/>
      </c>
      <c r="N133" s="8">
        <f>IF(障害学生情報入力シート!CA133="",0,IF(AND(障害学生情報入力シート!BZ133=1,Y133=1,障害学生情報入力シート!D133&lt;&gt;"",障害学生情報入力シート!D133&lt;&gt;"入学しなかった"),1,0))</f>
        <v>0</v>
      </c>
      <c r="O133" s="8">
        <f t="shared" si="10"/>
        <v>0</v>
      </c>
      <c r="P133" s="8" t="str">
        <f>IFERROR(MATCH(ROW(障害学生情報入力シート!AR109),O:O,0),"")</f>
        <v/>
      </c>
      <c r="Q133" s="8">
        <f>IF(障害学生情報入力シート!CU133="",0,IF(AND(障害学生情報入力シート!CT133=1,Y133=1,障害学生情報入力シート!D133&lt;&gt;"",障害学生情報入力シート!D133&lt;&gt;"入学しなかった"),1,0))</f>
        <v>0</v>
      </c>
      <c r="R133" s="8">
        <f t="shared" si="11"/>
        <v>0</v>
      </c>
      <c r="S133" s="8" t="str">
        <f>IFERROR(MATCH(ROW(障害学生情報入力シート!BJ109),R:R,0),"")</f>
        <v/>
      </c>
      <c r="T133" s="9">
        <f>IF(OR(SUM(障害学生情報入力シート!AY133:BY133,障害学生情報入力シート!CB133:CS133)&gt;0,COUNTA(障害学生情報入力シート!BZ133:CA133)=2,COUNTA(障害学生情報入力シート!CT133:CU133)=2),1,0)</f>
        <v>0</v>
      </c>
      <c r="U133" s="9">
        <f>SUM(障害学生情報入力シート!N133:Q133)+COUNTA(障害学生情報入力シート!R133)</f>
        <v>0</v>
      </c>
      <c r="V133" s="9">
        <f>SUM(障害学生情報入力シート!S133:V133)+COUNTA(障害学生情報入力シート!W133)</f>
        <v>0</v>
      </c>
      <c r="W133" s="9">
        <f>IF(SUM(障害学生情報入力シート!$X133:$AT133)&gt;0,1,0)</f>
        <v>0</v>
      </c>
      <c r="X133" s="9">
        <f>IF(障害学生情報入力シート!D133="入学者(新1年生)",1,0)</f>
        <v>0</v>
      </c>
      <c r="Y133" s="9">
        <f>IF(ISBLANK(障害学生情報入力シート!$G133),0)+IF(AND(障害学生情報入力シート!$G133="視覚障害",OR(障害学生情報入力シート!$H133="盲",障害学生情報入力シート!$H133="弱視")),1,0)+IF(AND(障害学生情報入力シート!$G133="聴覚・言語障害",OR(障害学生情報入力シート!$H133="聾",障害学生情報入力シート!$H133="難聴",障害学生情報入力シート!$H133="言語障害のみ")),1,0)+IF(AND(障害学生情報入力シート!$G133="肢体不自由",OR(障害学生情報入力シート!$H133="上肢機能障害",障害学生情報入力シート!$H133="下肢機能障害",障害学生情報入力シート!$H133="上下肢機能障害",障害学生情報入力シート!$H133="他の機能障害")),1,0)+IF(AND(障害学生情報入力シート!$G133="病弱・虚弱",OR(障害学生情報入力シート!$H133="内部障害等",障害学生情報入力シート!$H133="他の慢性疾患")),1,0)+IF(AND(障害学生情報入力シート!$G133="重複",ISBLANK(障害学生情報入力シート!$H133)),1,0)+IF(AND(障害学生情報入力シート!$G133="発達障害",OR(障害学生情報入力シート!$H133="SLD",障害学生情報入力シート!$H133="ADHD",障害学生情報入力シート!$H133="ASD",障害学生情報入力シート!$H133="発達障害の重複")),1,0)+IF(AND(障害学生情報入力シート!$G133="精神障害",OR(障害学生情報入力シート!$H133="統合失調症等",障害学生情報入力シート!$H133="気分障害",障害学生情報入力シート!$H133="神経症性障害等",障害学生情報入力シート!$H133="摂食障害・睡眠障害等",障害学生情報入力シート!$H133="他の精神障害")),1,0)+IF(AND(障害学生情報入力シート!$G133="その他の障害",ISBLANK(障害学生情報入力シート!$H133)),1,0)</f>
        <v>0</v>
      </c>
    </row>
    <row r="134" spans="1:25" x14ac:dyDescent="0.4">
      <c r="A134" s="1219">
        <v>110</v>
      </c>
      <c r="B134" s="7">
        <f>IF(AND(障害学生情報入力シート!$G134=$B$23,障害学生情報入力シート!$H134=$B$24,OR(障害学生情報入力シート!D134="入学者(新1年生)",障害学生情報入力シート!D134="在籍者")),1,0)</f>
        <v>0</v>
      </c>
      <c r="C134" s="7">
        <f t="shared" si="6"/>
        <v>0</v>
      </c>
      <c r="D134" s="7" t="str">
        <f>IFERROR(MATCH(ROW(障害学生情報入力シート!A110),C:C,0),"")</f>
        <v/>
      </c>
      <c r="E134" s="7">
        <f>IF(AND(障害学生情報入力シート!$G134=$E$23,障害学生情報入力シート!$H134=$E$24,OR(障害学生情報入力シート!D134="入学者(新1年生)",障害学生情報入力シート!D134="在籍者")),1,0)</f>
        <v>0</v>
      </c>
      <c r="F134" s="7">
        <f t="shared" si="7"/>
        <v>0</v>
      </c>
      <c r="G134" s="7" t="str">
        <f>IFERROR(MATCH(ROW(障害学生情報入力シート!E110),F:F,0),"")</f>
        <v/>
      </c>
      <c r="H134" s="7">
        <f>IF(AND(障害学生情報入力シート!$G134=$H$24,ISBLANK(障害学生情報入力シート!$H134),OR(障害学生情報入力シート!D134="入学者(新1年生)",障害学生情報入力シート!D134="在籍者")),1,0)</f>
        <v>0</v>
      </c>
      <c r="I134" s="7">
        <f t="shared" si="8"/>
        <v>0</v>
      </c>
      <c r="J134" s="7" t="str">
        <f>IFERROR(MATCH(ROW(障害学生情報入力シート!A110),I:I,0),"")</f>
        <v/>
      </c>
      <c r="K134" s="8">
        <f>IF(障害学生情報入力シート!AU134="",0,IF(AND(障害学生情報入力シート!AT134=1,Y134=1,障害学生情報入力シート!D134&lt;&gt;"",障害学生情報入力シート!D134&lt;&gt;"在籍者"),1,0))</f>
        <v>0</v>
      </c>
      <c r="L134" s="8">
        <f t="shared" si="9"/>
        <v>0</v>
      </c>
      <c r="M134" s="8" t="str">
        <f>IFERROR(MATCH(ROW(障害学生情報入力シート!A110),L:L,0),"")</f>
        <v/>
      </c>
      <c r="N134" s="8">
        <f>IF(障害学生情報入力シート!CA134="",0,IF(AND(障害学生情報入力シート!BZ134=1,Y134=1,障害学生情報入力シート!D134&lt;&gt;"",障害学生情報入力シート!D134&lt;&gt;"入学しなかった"),1,0))</f>
        <v>0</v>
      </c>
      <c r="O134" s="8">
        <f t="shared" si="10"/>
        <v>0</v>
      </c>
      <c r="P134" s="8" t="str">
        <f>IFERROR(MATCH(ROW(障害学生情報入力シート!AR110),O:O,0),"")</f>
        <v/>
      </c>
      <c r="Q134" s="8">
        <f>IF(障害学生情報入力シート!CU134="",0,IF(AND(障害学生情報入力シート!CT134=1,Y134=1,障害学生情報入力シート!D134&lt;&gt;"",障害学生情報入力シート!D134&lt;&gt;"入学しなかった"),1,0))</f>
        <v>0</v>
      </c>
      <c r="R134" s="8">
        <f t="shared" si="11"/>
        <v>0</v>
      </c>
      <c r="S134" s="8" t="str">
        <f>IFERROR(MATCH(ROW(障害学生情報入力シート!BJ110),R:R,0),"")</f>
        <v/>
      </c>
      <c r="T134" s="9">
        <f>IF(OR(SUM(障害学生情報入力シート!AY134:BY134,障害学生情報入力シート!CB134:CS134)&gt;0,COUNTA(障害学生情報入力シート!BZ134:CA134)=2,COUNTA(障害学生情報入力シート!CT134:CU134)=2),1,0)</f>
        <v>0</v>
      </c>
      <c r="U134" s="9">
        <f>SUM(障害学生情報入力シート!N134:Q134)+COUNTA(障害学生情報入力シート!R134)</f>
        <v>0</v>
      </c>
      <c r="V134" s="9">
        <f>SUM(障害学生情報入力シート!S134:V134)+COUNTA(障害学生情報入力シート!W134)</f>
        <v>0</v>
      </c>
      <c r="W134" s="9">
        <f>IF(SUM(障害学生情報入力シート!$X134:$AT134)&gt;0,1,0)</f>
        <v>0</v>
      </c>
      <c r="X134" s="9">
        <f>IF(障害学生情報入力シート!D134="入学者(新1年生)",1,0)</f>
        <v>0</v>
      </c>
      <c r="Y134" s="9">
        <f>IF(ISBLANK(障害学生情報入力シート!$G134),0)+IF(AND(障害学生情報入力シート!$G134="視覚障害",OR(障害学生情報入力シート!$H134="盲",障害学生情報入力シート!$H134="弱視")),1,0)+IF(AND(障害学生情報入力シート!$G134="聴覚・言語障害",OR(障害学生情報入力シート!$H134="聾",障害学生情報入力シート!$H134="難聴",障害学生情報入力シート!$H134="言語障害のみ")),1,0)+IF(AND(障害学生情報入力シート!$G134="肢体不自由",OR(障害学生情報入力シート!$H134="上肢機能障害",障害学生情報入力シート!$H134="下肢機能障害",障害学生情報入力シート!$H134="上下肢機能障害",障害学生情報入力シート!$H134="他の機能障害")),1,0)+IF(AND(障害学生情報入力シート!$G134="病弱・虚弱",OR(障害学生情報入力シート!$H134="内部障害等",障害学生情報入力シート!$H134="他の慢性疾患")),1,0)+IF(AND(障害学生情報入力シート!$G134="重複",ISBLANK(障害学生情報入力シート!$H134)),1,0)+IF(AND(障害学生情報入力シート!$G134="発達障害",OR(障害学生情報入力シート!$H134="SLD",障害学生情報入力シート!$H134="ADHD",障害学生情報入力シート!$H134="ASD",障害学生情報入力シート!$H134="発達障害の重複")),1,0)+IF(AND(障害学生情報入力シート!$G134="精神障害",OR(障害学生情報入力シート!$H134="統合失調症等",障害学生情報入力シート!$H134="気分障害",障害学生情報入力シート!$H134="神経症性障害等",障害学生情報入力シート!$H134="摂食障害・睡眠障害等",障害学生情報入力シート!$H134="他の精神障害")),1,0)+IF(AND(障害学生情報入力シート!$G134="その他の障害",ISBLANK(障害学生情報入力シート!$H134)),1,0)</f>
        <v>0</v>
      </c>
    </row>
    <row r="135" spans="1:25" x14ac:dyDescent="0.4">
      <c r="A135" s="1219">
        <v>111</v>
      </c>
      <c r="B135" s="7">
        <f>IF(AND(障害学生情報入力シート!$G135=$B$23,障害学生情報入力シート!$H135=$B$24,OR(障害学生情報入力シート!D135="入学者(新1年生)",障害学生情報入力シート!D135="在籍者")),1,0)</f>
        <v>0</v>
      </c>
      <c r="C135" s="7">
        <f t="shared" si="6"/>
        <v>0</v>
      </c>
      <c r="D135" s="7" t="str">
        <f>IFERROR(MATCH(ROW(障害学生情報入力シート!A111),C:C,0),"")</f>
        <v/>
      </c>
      <c r="E135" s="7">
        <f>IF(AND(障害学生情報入力シート!$G135=$E$23,障害学生情報入力シート!$H135=$E$24,OR(障害学生情報入力シート!D135="入学者(新1年生)",障害学生情報入力シート!D135="在籍者")),1,0)</f>
        <v>0</v>
      </c>
      <c r="F135" s="7">
        <f t="shared" si="7"/>
        <v>0</v>
      </c>
      <c r="G135" s="7" t="str">
        <f>IFERROR(MATCH(ROW(障害学生情報入力シート!E111),F:F,0),"")</f>
        <v/>
      </c>
      <c r="H135" s="7">
        <f>IF(AND(障害学生情報入力シート!$G135=$H$24,ISBLANK(障害学生情報入力シート!$H135),OR(障害学生情報入力シート!D135="入学者(新1年生)",障害学生情報入力シート!D135="在籍者")),1,0)</f>
        <v>0</v>
      </c>
      <c r="I135" s="7">
        <f t="shared" si="8"/>
        <v>0</v>
      </c>
      <c r="J135" s="7" t="str">
        <f>IFERROR(MATCH(ROW(障害学生情報入力シート!A111),I:I,0),"")</f>
        <v/>
      </c>
      <c r="K135" s="8">
        <f>IF(障害学生情報入力シート!AU135="",0,IF(AND(障害学生情報入力シート!AT135=1,Y135=1,障害学生情報入力シート!D135&lt;&gt;"",障害学生情報入力シート!D135&lt;&gt;"在籍者"),1,0))</f>
        <v>0</v>
      </c>
      <c r="L135" s="8">
        <f t="shared" si="9"/>
        <v>0</v>
      </c>
      <c r="M135" s="8" t="str">
        <f>IFERROR(MATCH(ROW(障害学生情報入力シート!A111),L:L,0),"")</f>
        <v/>
      </c>
      <c r="N135" s="8">
        <f>IF(障害学生情報入力シート!CA135="",0,IF(AND(障害学生情報入力シート!BZ135=1,Y135=1,障害学生情報入力シート!D135&lt;&gt;"",障害学生情報入力シート!D135&lt;&gt;"入学しなかった"),1,0))</f>
        <v>0</v>
      </c>
      <c r="O135" s="8">
        <f t="shared" si="10"/>
        <v>0</v>
      </c>
      <c r="P135" s="8" t="str">
        <f>IFERROR(MATCH(ROW(障害学生情報入力シート!AR111),O:O,0),"")</f>
        <v/>
      </c>
      <c r="Q135" s="8">
        <f>IF(障害学生情報入力シート!CU135="",0,IF(AND(障害学生情報入力シート!CT135=1,Y135=1,障害学生情報入力シート!D135&lt;&gt;"",障害学生情報入力シート!D135&lt;&gt;"入学しなかった"),1,0))</f>
        <v>0</v>
      </c>
      <c r="R135" s="8">
        <f t="shared" si="11"/>
        <v>0</v>
      </c>
      <c r="S135" s="8" t="str">
        <f>IFERROR(MATCH(ROW(障害学生情報入力シート!BJ111),R:R,0),"")</f>
        <v/>
      </c>
      <c r="T135" s="9">
        <f>IF(OR(SUM(障害学生情報入力シート!AY135:BY135,障害学生情報入力シート!CB135:CS135)&gt;0,COUNTA(障害学生情報入力シート!BZ135:CA135)=2,COUNTA(障害学生情報入力シート!CT135:CU135)=2),1,0)</f>
        <v>0</v>
      </c>
      <c r="U135" s="9">
        <f>SUM(障害学生情報入力シート!N135:Q135)+COUNTA(障害学生情報入力シート!R135)</f>
        <v>0</v>
      </c>
      <c r="V135" s="9">
        <f>SUM(障害学生情報入力シート!S135:V135)+COUNTA(障害学生情報入力シート!W135)</f>
        <v>0</v>
      </c>
      <c r="W135" s="9">
        <f>IF(SUM(障害学生情報入力シート!$X135:$AT135)&gt;0,1,0)</f>
        <v>0</v>
      </c>
      <c r="X135" s="9">
        <f>IF(障害学生情報入力シート!D135="入学者(新1年生)",1,0)</f>
        <v>0</v>
      </c>
      <c r="Y135" s="9">
        <f>IF(ISBLANK(障害学生情報入力シート!$G135),0)+IF(AND(障害学生情報入力シート!$G135="視覚障害",OR(障害学生情報入力シート!$H135="盲",障害学生情報入力シート!$H135="弱視")),1,0)+IF(AND(障害学生情報入力シート!$G135="聴覚・言語障害",OR(障害学生情報入力シート!$H135="聾",障害学生情報入力シート!$H135="難聴",障害学生情報入力シート!$H135="言語障害のみ")),1,0)+IF(AND(障害学生情報入力シート!$G135="肢体不自由",OR(障害学生情報入力シート!$H135="上肢機能障害",障害学生情報入力シート!$H135="下肢機能障害",障害学生情報入力シート!$H135="上下肢機能障害",障害学生情報入力シート!$H135="他の機能障害")),1,0)+IF(AND(障害学生情報入力シート!$G135="病弱・虚弱",OR(障害学生情報入力シート!$H135="内部障害等",障害学生情報入力シート!$H135="他の慢性疾患")),1,0)+IF(AND(障害学生情報入力シート!$G135="重複",ISBLANK(障害学生情報入力シート!$H135)),1,0)+IF(AND(障害学生情報入力シート!$G135="発達障害",OR(障害学生情報入力シート!$H135="SLD",障害学生情報入力シート!$H135="ADHD",障害学生情報入力シート!$H135="ASD",障害学生情報入力シート!$H135="発達障害の重複")),1,0)+IF(AND(障害学生情報入力シート!$G135="精神障害",OR(障害学生情報入力シート!$H135="統合失調症等",障害学生情報入力シート!$H135="気分障害",障害学生情報入力シート!$H135="神経症性障害等",障害学生情報入力シート!$H135="摂食障害・睡眠障害等",障害学生情報入力シート!$H135="他の精神障害")),1,0)+IF(AND(障害学生情報入力シート!$G135="その他の障害",ISBLANK(障害学生情報入力シート!$H135)),1,0)</f>
        <v>0</v>
      </c>
    </row>
    <row r="136" spans="1:25" x14ac:dyDescent="0.4">
      <c r="A136" s="1219">
        <v>112</v>
      </c>
      <c r="B136" s="7">
        <f>IF(AND(障害学生情報入力シート!$G136=$B$23,障害学生情報入力シート!$H136=$B$24,OR(障害学生情報入力シート!D136="入学者(新1年生)",障害学生情報入力シート!D136="在籍者")),1,0)</f>
        <v>0</v>
      </c>
      <c r="C136" s="7">
        <f t="shared" si="6"/>
        <v>0</v>
      </c>
      <c r="D136" s="7" t="str">
        <f>IFERROR(MATCH(ROW(障害学生情報入力シート!A112),C:C,0),"")</f>
        <v/>
      </c>
      <c r="E136" s="7">
        <f>IF(AND(障害学生情報入力シート!$G136=$E$23,障害学生情報入力シート!$H136=$E$24,OR(障害学生情報入力シート!D136="入学者(新1年生)",障害学生情報入力シート!D136="在籍者")),1,0)</f>
        <v>0</v>
      </c>
      <c r="F136" s="7">
        <f t="shared" si="7"/>
        <v>0</v>
      </c>
      <c r="G136" s="7" t="str">
        <f>IFERROR(MATCH(ROW(障害学生情報入力シート!E112),F:F,0),"")</f>
        <v/>
      </c>
      <c r="H136" s="7">
        <f>IF(AND(障害学生情報入力シート!$G136=$H$24,ISBLANK(障害学生情報入力シート!$H136),OR(障害学生情報入力シート!D136="入学者(新1年生)",障害学生情報入力シート!D136="在籍者")),1,0)</f>
        <v>0</v>
      </c>
      <c r="I136" s="7">
        <f t="shared" si="8"/>
        <v>0</v>
      </c>
      <c r="J136" s="7" t="str">
        <f>IFERROR(MATCH(ROW(障害学生情報入力シート!A112),I:I,0),"")</f>
        <v/>
      </c>
      <c r="K136" s="8">
        <f>IF(障害学生情報入力シート!AU136="",0,IF(AND(障害学生情報入力シート!AT136=1,Y136=1,障害学生情報入力シート!D136&lt;&gt;"",障害学生情報入力シート!D136&lt;&gt;"在籍者"),1,0))</f>
        <v>0</v>
      </c>
      <c r="L136" s="8">
        <f t="shared" si="9"/>
        <v>0</v>
      </c>
      <c r="M136" s="8" t="str">
        <f>IFERROR(MATCH(ROW(障害学生情報入力シート!A112),L:L,0),"")</f>
        <v/>
      </c>
      <c r="N136" s="8">
        <f>IF(障害学生情報入力シート!CA136="",0,IF(AND(障害学生情報入力シート!BZ136=1,Y136=1,障害学生情報入力シート!D136&lt;&gt;"",障害学生情報入力シート!D136&lt;&gt;"入学しなかった"),1,0))</f>
        <v>0</v>
      </c>
      <c r="O136" s="8">
        <f t="shared" si="10"/>
        <v>0</v>
      </c>
      <c r="P136" s="8" t="str">
        <f>IFERROR(MATCH(ROW(障害学生情報入力シート!AR112),O:O,0),"")</f>
        <v/>
      </c>
      <c r="Q136" s="8">
        <f>IF(障害学生情報入力シート!CU136="",0,IF(AND(障害学生情報入力シート!CT136=1,Y136=1,障害学生情報入力シート!D136&lt;&gt;"",障害学生情報入力シート!D136&lt;&gt;"入学しなかった"),1,0))</f>
        <v>0</v>
      </c>
      <c r="R136" s="8">
        <f t="shared" si="11"/>
        <v>0</v>
      </c>
      <c r="S136" s="8" t="str">
        <f>IFERROR(MATCH(ROW(障害学生情報入力シート!BJ112),R:R,0),"")</f>
        <v/>
      </c>
      <c r="T136" s="9">
        <f>IF(OR(SUM(障害学生情報入力シート!AY136:BY136,障害学生情報入力シート!CB136:CS136)&gt;0,COUNTA(障害学生情報入力シート!BZ136:CA136)=2,COUNTA(障害学生情報入力シート!CT136:CU136)=2),1,0)</f>
        <v>0</v>
      </c>
      <c r="U136" s="9">
        <f>SUM(障害学生情報入力シート!N136:Q136)+COUNTA(障害学生情報入力シート!R136)</f>
        <v>0</v>
      </c>
      <c r="V136" s="9">
        <f>SUM(障害学生情報入力シート!S136:V136)+COUNTA(障害学生情報入力シート!W136)</f>
        <v>0</v>
      </c>
      <c r="W136" s="9">
        <f>IF(SUM(障害学生情報入力シート!$X136:$AT136)&gt;0,1,0)</f>
        <v>0</v>
      </c>
      <c r="X136" s="9">
        <f>IF(障害学生情報入力シート!D136="入学者(新1年生)",1,0)</f>
        <v>0</v>
      </c>
      <c r="Y136" s="9">
        <f>IF(ISBLANK(障害学生情報入力シート!$G136),0)+IF(AND(障害学生情報入力シート!$G136="視覚障害",OR(障害学生情報入力シート!$H136="盲",障害学生情報入力シート!$H136="弱視")),1,0)+IF(AND(障害学生情報入力シート!$G136="聴覚・言語障害",OR(障害学生情報入力シート!$H136="聾",障害学生情報入力シート!$H136="難聴",障害学生情報入力シート!$H136="言語障害のみ")),1,0)+IF(AND(障害学生情報入力シート!$G136="肢体不自由",OR(障害学生情報入力シート!$H136="上肢機能障害",障害学生情報入力シート!$H136="下肢機能障害",障害学生情報入力シート!$H136="上下肢機能障害",障害学生情報入力シート!$H136="他の機能障害")),1,0)+IF(AND(障害学生情報入力シート!$G136="病弱・虚弱",OR(障害学生情報入力シート!$H136="内部障害等",障害学生情報入力シート!$H136="他の慢性疾患")),1,0)+IF(AND(障害学生情報入力シート!$G136="重複",ISBLANK(障害学生情報入力シート!$H136)),1,0)+IF(AND(障害学生情報入力シート!$G136="発達障害",OR(障害学生情報入力シート!$H136="SLD",障害学生情報入力シート!$H136="ADHD",障害学生情報入力シート!$H136="ASD",障害学生情報入力シート!$H136="発達障害の重複")),1,0)+IF(AND(障害学生情報入力シート!$G136="精神障害",OR(障害学生情報入力シート!$H136="統合失調症等",障害学生情報入力シート!$H136="気分障害",障害学生情報入力シート!$H136="神経症性障害等",障害学生情報入力シート!$H136="摂食障害・睡眠障害等",障害学生情報入力シート!$H136="他の精神障害")),1,0)+IF(AND(障害学生情報入力シート!$G136="その他の障害",ISBLANK(障害学生情報入力シート!$H136)),1,0)</f>
        <v>0</v>
      </c>
    </row>
    <row r="137" spans="1:25" x14ac:dyDescent="0.4">
      <c r="A137" s="1219">
        <v>113</v>
      </c>
      <c r="B137" s="7">
        <f>IF(AND(障害学生情報入力シート!$G137=$B$23,障害学生情報入力シート!$H137=$B$24,OR(障害学生情報入力シート!D137="入学者(新1年生)",障害学生情報入力シート!D137="在籍者")),1,0)</f>
        <v>0</v>
      </c>
      <c r="C137" s="7">
        <f t="shared" si="6"/>
        <v>0</v>
      </c>
      <c r="D137" s="7" t="str">
        <f>IFERROR(MATCH(ROW(障害学生情報入力シート!A113),C:C,0),"")</f>
        <v/>
      </c>
      <c r="E137" s="7">
        <f>IF(AND(障害学生情報入力シート!$G137=$E$23,障害学生情報入力シート!$H137=$E$24,OR(障害学生情報入力シート!D137="入学者(新1年生)",障害学生情報入力シート!D137="在籍者")),1,0)</f>
        <v>0</v>
      </c>
      <c r="F137" s="7">
        <f t="shared" si="7"/>
        <v>0</v>
      </c>
      <c r="G137" s="7" t="str">
        <f>IFERROR(MATCH(ROW(障害学生情報入力シート!E113),F:F,0),"")</f>
        <v/>
      </c>
      <c r="H137" s="7">
        <f>IF(AND(障害学生情報入力シート!$G137=$H$24,ISBLANK(障害学生情報入力シート!$H137),OR(障害学生情報入力シート!D137="入学者(新1年生)",障害学生情報入力シート!D137="在籍者")),1,0)</f>
        <v>0</v>
      </c>
      <c r="I137" s="7">
        <f t="shared" si="8"/>
        <v>0</v>
      </c>
      <c r="J137" s="7" t="str">
        <f>IFERROR(MATCH(ROW(障害学生情報入力シート!A113),I:I,0),"")</f>
        <v/>
      </c>
      <c r="K137" s="8">
        <f>IF(障害学生情報入力シート!AU137="",0,IF(AND(障害学生情報入力シート!AT137=1,Y137=1,障害学生情報入力シート!D137&lt;&gt;"",障害学生情報入力シート!D137&lt;&gt;"在籍者"),1,0))</f>
        <v>0</v>
      </c>
      <c r="L137" s="8">
        <f t="shared" si="9"/>
        <v>0</v>
      </c>
      <c r="M137" s="8" t="str">
        <f>IFERROR(MATCH(ROW(障害学生情報入力シート!A113),L:L,0),"")</f>
        <v/>
      </c>
      <c r="N137" s="8">
        <f>IF(障害学生情報入力シート!CA137="",0,IF(AND(障害学生情報入力シート!BZ137=1,Y137=1,障害学生情報入力シート!D137&lt;&gt;"",障害学生情報入力シート!D137&lt;&gt;"入学しなかった"),1,0))</f>
        <v>0</v>
      </c>
      <c r="O137" s="8">
        <f t="shared" si="10"/>
        <v>0</v>
      </c>
      <c r="P137" s="8" t="str">
        <f>IFERROR(MATCH(ROW(障害学生情報入力シート!AR113),O:O,0),"")</f>
        <v/>
      </c>
      <c r="Q137" s="8">
        <f>IF(障害学生情報入力シート!CU137="",0,IF(AND(障害学生情報入力シート!CT137=1,Y137=1,障害学生情報入力シート!D137&lt;&gt;"",障害学生情報入力シート!D137&lt;&gt;"入学しなかった"),1,0))</f>
        <v>0</v>
      </c>
      <c r="R137" s="8">
        <f t="shared" si="11"/>
        <v>0</v>
      </c>
      <c r="S137" s="8" t="str">
        <f>IFERROR(MATCH(ROW(障害学生情報入力シート!BJ113),R:R,0),"")</f>
        <v/>
      </c>
      <c r="T137" s="9">
        <f>IF(OR(SUM(障害学生情報入力シート!AY137:BY137,障害学生情報入力シート!CB137:CS137)&gt;0,COUNTA(障害学生情報入力シート!BZ137:CA137)=2,COUNTA(障害学生情報入力シート!CT137:CU137)=2),1,0)</f>
        <v>0</v>
      </c>
      <c r="U137" s="9">
        <f>SUM(障害学生情報入力シート!N137:Q137)+COUNTA(障害学生情報入力シート!R137)</f>
        <v>0</v>
      </c>
      <c r="V137" s="9">
        <f>SUM(障害学生情報入力シート!S137:V137)+COUNTA(障害学生情報入力シート!W137)</f>
        <v>0</v>
      </c>
      <c r="W137" s="9">
        <f>IF(SUM(障害学生情報入力シート!$X137:$AT137)&gt;0,1,0)</f>
        <v>0</v>
      </c>
      <c r="X137" s="9">
        <f>IF(障害学生情報入力シート!D137="入学者(新1年生)",1,0)</f>
        <v>0</v>
      </c>
      <c r="Y137" s="9">
        <f>IF(ISBLANK(障害学生情報入力シート!$G137),0)+IF(AND(障害学生情報入力シート!$G137="視覚障害",OR(障害学生情報入力シート!$H137="盲",障害学生情報入力シート!$H137="弱視")),1,0)+IF(AND(障害学生情報入力シート!$G137="聴覚・言語障害",OR(障害学生情報入力シート!$H137="聾",障害学生情報入力シート!$H137="難聴",障害学生情報入力シート!$H137="言語障害のみ")),1,0)+IF(AND(障害学生情報入力シート!$G137="肢体不自由",OR(障害学生情報入力シート!$H137="上肢機能障害",障害学生情報入力シート!$H137="下肢機能障害",障害学生情報入力シート!$H137="上下肢機能障害",障害学生情報入力シート!$H137="他の機能障害")),1,0)+IF(AND(障害学生情報入力シート!$G137="病弱・虚弱",OR(障害学生情報入力シート!$H137="内部障害等",障害学生情報入力シート!$H137="他の慢性疾患")),1,0)+IF(AND(障害学生情報入力シート!$G137="重複",ISBLANK(障害学生情報入力シート!$H137)),1,0)+IF(AND(障害学生情報入力シート!$G137="発達障害",OR(障害学生情報入力シート!$H137="SLD",障害学生情報入力シート!$H137="ADHD",障害学生情報入力シート!$H137="ASD",障害学生情報入力シート!$H137="発達障害の重複")),1,0)+IF(AND(障害学生情報入力シート!$G137="精神障害",OR(障害学生情報入力シート!$H137="統合失調症等",障害学生情報入力シート!$H137="気分障害",障害学生情報入力シート!$H137="神経症性障害等",障害学生情報入力シート!$H137="摂食障害・睡眠障害等",障害学生情報入力シート!$H137="他の精神障害")),1,0)+IF(AND(障害学生情報入力シート!$G137="その他の障害",ISBLANK(障害学生情報入力シート!$H137)),1,0)</f>
        <v>0</v>
      </c>
    </row>
    <row r="138" spans="1:25" x14ac:dyDescent="0.4">
      <c r="A138" s="1219">
        <v>114</v>
      </c>
      <c r="B138" s="7">
        <f>IF(AND(障害学生情報入力シート!$G138=$B$23,障害学生情報入力シート!$H138=$B$24,OR(障害学生情報入力シート!D138="入学者(新1年生)",障害学生情報入力シート!D138="在籍者")),1,0)</f>
        <v>0</v>
      </c>
      <c r="C138" s="7">
        <f t="shared" si="6"/>
        <v>0</v>
      </c>
      <c r="D138" s="7" t="str">
        <f>IFERROR(MATCH(ROW(障害学生情報入力シート!A114),C:C,0),"")</f>
        <v/>
      </c>
      <c r="E138" s="7">
        <f>IF(AND(障害学生情報入力シート!$G138=$E$23,障害学生情報入力シート!$H138=$E$24,OR(障害学生情報入力シート!D138="入学者(新1年生)",障害学生情報入力シート!D138="在籍者")),1,0)</f>
        <v>0</v>
      </c>
      <c r="F138" s="7">
        <f t="shared" si="7"/>
        <v>0</v>
      </c>
      <c r="G138" s="7" t="str">
        <f>IFERROR(MATCH(ROW(障害学生情報入力シート!E114),F:F,0),"")</f>
        <v/>
      </c>
      <c r="H138" s="7">
        <f>IF(AND(障害学生情報入力シート!$G138=$H$24,ISBLANK(障害学生情報入力シート!$H138),OR(障害学生情報入力シート!D138="入学者(新1年生)",障害学生情報入力シート!D138="在籍者")),1,0)</f>
        <v>0</v>
      </c>
      <c r="I138" s="7">
        <f t="shared" si="8"/>
        <v>0</v>
      </c>
      <c r="J138" s="7" t="str">
        <f>IFERROR(MATCH(ROW(障害学生情報入力シート!A114),I:I,0),"")</f>
        <v/>
      </c>
      <c r="K138" s="8">
        <f>IF(障害学生情報入力シート!AU138="",0,IF(AND(障害学生情報入力シート!AT138=1,Y138=1,障害学生情報入力シート!D138&lt;&gt;"",障害学生情報入力シート!D138&lt;&gt;"在籍者"),1,0))</f>
        <v>0</v>
      </c>
      <c r="L138" s="8">
        <f t="shared" si="9"/>
        <v>0</v>
      </c>
      <c r="M138" s="8" t="str">
        <f>IFERROR(MATCH(ROW(障害学生情報入力シート!A114),L:L,0),"")</f>
        <v/>
      </c>
      <c r="N138" s="8">
        <f>IF(障害学生情報入力シート!CA138="",0,IF(AND(障害学生情報入力シート!BZ138=1,Y138=1,障害学生情報入力シート!D138&lt;&gt;"",障害学生情報入力シート!D138&lt;&gt;"入学しなかった"),1,0))</f>
        <v>0</v>
      </c>
      <c r="O138" s="8">
        <f t="shared" si="10"/>
        <v>0</v>
      </c>
      <c r="P138" s="8" t="str">
        <f>IFERROR(MATCH(ROW(障害学生情報入力シート!AR114),O:O,0),"")</f>
        <v/>
      </c>
      <c r="Q138" s="8">
        <f>IF(障害学生情報入力シート!CU138="",0,IF(AND(障害学生情報入力シート!CT138=1,Y138=1,障害学生情報入力シート!D138&lt;&gt;"",障害学生情報入力シート!D138&lt;&gt;"入学しなかった"),1,0))</f>
        <v>0</v>
      </c>
      <c r="R138" s="8">
        <f t="shared" si="11"/>
        <v>0</v>
      </c>
      <c r="S138" s="8" t="str">
        <f>IFERROR(MATCH(ROW(障害学生情報入力シート!BJ114),R:R,0),"")</f>
        <v/>
      </c>
      <c r="T138" s="9">
        <f>IF(OR(SUM(障害学生情報入力シート!AY138:BY138,障害学生情報入力シート!CB138:CS138)&gt;0,COUNTA(障害学生情報入力シート!BZ138:CA138)=2,COUNTA(障害学生情報入力シート!CT138:CU138)=2),1,0)</f>
        <v>0</v>
      </c>
      <c r="U138" s="9">
        <f>SUM(障害学生情報入力シート!N138:Q138)+COUNTA(障害学生情報入力シート!R138)</f>
        <v>0</v>
      </c>
      <c r="V138" s="9">
        <f>SUM(障害学生情報入力シート!S138:V138)+COUNTA(障害学生情報入力シート!W138)</f>
        <v>0</v>
      </c>
      <c r="W138" s="9">
        <f>IF(SUM(障害学生情報入力シート!$X138:$AT138)&gt;0,1,0)</f>
        <v>0</v>
      </c>
      <c r="X138" s="9">
        <f>IF(障害学生情報入力シート!D138="入学者(新1年生)",1,0)</f>
        <v>0</v>
      </c>
      <c r="Y138" s="9">
        <f>IF(ISBLANK(障害学生情報入力シート!$G138),0)+IF(AND(障害学生情報入力シート!$G138="視覚障害",OR(障害学生情報入力シート!$H138="盲",障害学生情報入力シート!$H138="弱視")),1,0)+IF(AND(障害学生情報入力シート!$G138="聴覚・言語障害",OR(障害学生情報入力シート!$H138="聾",障害学生情報入力シート!$H138="難聴",障害学生情報入力シート!$H138="言語障害のみ")),1,0)+IF(AND(障害学生情報入力シート!$G138="肢体不自由",OR(障害学生情報入力シート!$H138="上肢機能障害",障害学生情報入力シート!$H138="下肢機能障害",障害学生情報入力シート!$H138="上下肢機能障害",障害学生情報入力シート!$H138="他の機能障害")),1,0)+IF(AND(障害学生情報入力シート!$G138="病弱・虚弱",OR(障害学生情報入力シート!$H138="内部障害等",障害学生情報入力シート!$H138="他の慢性疾患")),1,0)+IF(AND(障害学生情報入力シート!$G138="重複",ISBLANK(障害学生情報入力シート!$H138)),1,0)+IF(AND(障害学生情報入力シート!$G138="発達障害",OR(障害学生情報入力シート!$H138="SLD",障害学生情報入力シート!$H138="ADHD",障害学生情報入力シート!$H138="ASD",障害学生情報入力シート!$H138="発達障害の重複")),1,0)+IF(AND(障害学生情報入力シート!$G138="精神障害",OR(障害学生情報入力シート!$H138="統合失調症等",障害学生情報入力シート!$H138="気分障害",障害学生情報入力シート!$H138="神経症性障害等",障害学生情報入力シート!$H138="摂食障害・睡眠障害等",障害学生情報入力シート!$H138="他の精神障害")),1,0)+IF(AND(障害学生情報入力シート!$G138="その他の障害",ISBLANK(障害学生情報入力シート!$H138)),1,0)</f>
        <v>0</v>
      </c>
    </row>
    <row r="139" spans="1:25" x14ac:dyDescent="0.4">
      <c r="A139" s="1219">
        <v>115</v>
      </c>
      <c r="B139" s="7">
        <f>IF(AND(障害学生情報入力シート!$G139=$B$23,障害学生情報入力シート!$H139=$B$24,OR(障害学生情報入力シート!D139="入学者(新1年生)",障害学生情報入力シート!D139="在籍者")),1,0)</f>
        <v>0</v>
      </c>
      <c r="C139" s="7">
        <f t="shared" si="6"/>
        <v>0</v>
      </c>
      <c r="D139" s="7" t="str">
        <f>IFERROR(MATCH(ROW(障害学生情報入力シート!A115),C:C,0),"")</f>
        <v/>
      </c>
      <c r="E139" s="7">
        <f>IF(AND(障害学生情報入力シート!$G139=$E$23,障害学生情報入力シート!$H139=$E$24,OR(障害学生情報入力シート!D139="入学者(新1年生)",障害学生情報入力シート!D139="在籍者")),1,0)</f>
        <v>0</v>
      </c>
      <c r="F139" s="7">
        <f t="shared" si="7"/>
        <v>0</v>
      </c>
      <c r="G139" s="7" t="str">
        <f>IFERROR(MATCH(ROW(障害学生情報入力シート!E115),F:F,0),"")</f>
        <v/>
      </c>
      <c r="H139" s="7">
        <f>IF(AND(障害学生情報入力シート!$G139=$H$24,ISBLANK(障害学生情報入力シート!$H139),OR(障害学生情報入力シート!D139="入学者(新1年生)",障害学生情報入力シート!D139="在籍者")),1,0)</f>
        <v>0</v>
      </c>
      <c r="I139" s="7">
        <f t="shared" si="8"/>
        <v>0</v>
      </c>
      <c r="J139" s="7" t="str">
        <f>IFERROR(MATCH(ROW(障害学生情報入力シート!A115),I:I,0),"")</f>
        <v/>
      </c>
      <c r="K139" s="8">
        <f>IF(障害学生情報入力シート!AU139="",0,IF(AND(障害学生情報入力シート!AT139=1,Y139=1,障害学生情報入力シート!D139&lt;&gt;"",障害学生情報入力シート!D139&lt;&gt;"在籍者"),1,0))</f>
        <v>0</v>
      </c>
      <c r="L139" s="8">
        <f t="shared" si="9"/>
        <v>0</v>
      </c>
      <c r="M139" s="8" t="str">
        <f>IFERROR(MATCH(ROW(障害学生情報入力シート!A115),L:L,0),"")</f>
        <v/>
      </c>
      <c r="N139" s="8">
        <f>IF(障害学生情報入力シート!CA139="",0,IF(AND(障害学生情報入力シート!BZ139=1,Y139=1,障害学生情報入力シート!D139&lt;&gt;"",障害学生情報入力シート!D139&lt;&gt;"入学しなかった"),1,0))</f>
        <v>0</v>
      </c>
      <c r="O139" s="8">
        <f t="shared" si="10"/>
        <v>0</v>
      </c>
      <c r="P139" s="8" t="str">
        <f>IFERROR(MATCH(ROW(障害学生情報入力シート!AR115),O:O,0),"")</f>
        <v/>
      </c>
      <c r="Q139" s="8">
        <f>IF(障害学生情報入力シート!CU139="",0,IF(AND(障害学生情報入力シート!CT139=1,Y139=1,障害学生情報入力シート!D139&lt;&gt;"",障害学生情報入力シート!D139&lt;&gt;"入学しなかった"),1,0))</f>
        <v>0</v>
      </c>
      <c r="R139" s="8">
        <f t="shared" si="11"/>
        <v>0</v>
      </c>
      <c r="S139" s="8" t="str">
        <f>IFERROR(MATCH(ROW(障害学生情報入力シート!BJ115),R:R,0),"")</f>
        <v/>
      </c>
      <c r="T139" s="9">
        <f>IF(OR(SUM(障害学生情報入力シート!AY139:BY139,障害学生情報入力シート!CB139:CS139)&gt;0,COUNTA(障害学生情報入力シート!BZ139:CA139)=2,COUNTA(障害学生情報入力シート!CT139:CU139)=2),1,0)</f>
        <v>0</v>
      </c>
      <c r="U139" s="9">
        <f>SUM(障害学生情報入力シート!N139:Q139)+COUNTA(障害学生情報入力シート!R139)</f>
        <v>0</v>
      </c>
      <c r="V139" s="9">
        <f>SUM(障害学生情報入力シート!S139:V139)+COUNTA(障害学生情報入力シート!W139)</f>
        <v>0</v>
      </c>
      <c r="W139" s="9">
        <f>IF(SUM(障害学生情報入力シート!$X139:$AT139)&gt;0,1,0)</f>
        <v>0</v>
      </c>
      <c r="X139" s="9">
        <f>IF(障害学生情報入力シート!D139="入学者(新1年生)",1,0)</f>
        <v>0</v>
      </c>
      <c r="Y139" s="9">
        <f>IF(ISBLANK(障害学生情報入力シート!$G139),0)+IF(AND(障害学生情報入力シート!$G139="視覚障害",OR(障害学生情報入力シート!$H139="盲",障害学生情報入力シート!$H139="弱視")),1,0)+IF(AND(障害学生情報入力シート!$G139="聴覚・言語障害",OR(障害学生情報入力シート!$H139="聾",障害学生情報入力シート!$H139="難聴",障害学生情報入力シート!$H139="言語障害のみ")),1,0)+IF(AND(障害学生情報入力シート!$G139="肢体不自由",OR(障害学生情報入力シート!$H139="上肢機能障害",障害学生情報入力シート!$H139="下肢機能障害",障害学生情報入力シート!$H139="上下肢機能障害",障害学生情報入力シート!$H139="他の機能障害")),1,0)+IF(AND(障害学生情報入力シート!$G139="病弱・虚弱",OR(障害学生情報入力シート!$H139="内部障害等",障害学生情報入力シート!$H139="他の慢性疾患")),1,0)+IF(AND(障害学生情報入力シート!$G139="重複",ISBLANK(障害学生情報入力シート!$H139)),1,0)+IF(AND(障害学生情報入力シート!$G139="発達障害",OR(障害学生情報入力シート!$H139="SLD",障害学生情報入力シート!$H139="ADHD",障害学生情報入力シート!$H139="ASD",障害学生情報入力シート!$H139="発達障害の重複")),1,0)+IF(AND(障害学生情報入力シート!$G139="精神障害",OR(障害学生情報入力シート!$H139="統合失調症等",障害学生情報入力シート!$H139="気分障害",障害学生情報入力シート!$H139="神経症性障害等",障害学生情報入力シート!$H139="摂食障害・睡眠障害等",障害学生情報入力シート!$H139="他の精神障害")),1,0)+IF(AND(障害学生情報入力シート!$G139="その他の障害",ISBLANK(障害学生情報入力シート!$H139)),1,0)</f>
        <v>0</v>
      </c>
    </row>
    <row r="140" spans="1:25" x14ac:dyDescent="0.4">
      <c r="A140" s="1219">
        <v>116</v>
      </c>
      <c r="B140" s="7">
        <f>IF(AND(障害学生情報入力シート!$G140=$B$23,障害学生情報入力シート!$H140=$B$24,OR(障害学生情報入力シート!D140="入学者(新1年生)",障害学生情報入力シート!D140="在籍者")),1,0)</f>
        <v>0</v>
      </c>
      <c r="C140" s="7">
        <f t="shared" si="6"/>
        <v>0</v>
      </c>
      <c r="D140" s="7" t="str">
        <f>IFERROR(MATCH(ROW(障害学生情報入力シート!A116),C:C,0),"")</f>
        <v/>
      </c>
      <c r="E140" s="7">
        <f>IF(AND(障害学生情報入力シート!$G140=$E$23,障害学生情報入力シート!$H140=$E$24,OR(障害学生情報入力シート!D140="入学者(新1年生)",障害学生情報入力シート!D140="在籍者")),1,0)</f>
        <v>0</v>
      </c>
      <c r="F140" s="7">
        <f t="shared" si="7"/>
        <v>0</v>
      </c>
      <c r="G140" s="7" t="str">
        <f>IFERROR(MATCH(ROW(障害学生情報入力シート!E116),F:F,0),"")</f>
        <v/>
      </c>
      <c r="H140" s="7">
        <f>IF(AND(障害学生情報入力シート!$G140=$H$24,ISBLANK(障害学生情報入力シート!$H140),OR(障害学生情報入力シート!D140="入学者(新1年生)",障害学生情報入力シート!D140="在籍者")),1,0)</f>
        <v>0</v>
      </c>
      <c r="I140" s="7">
        <f t="shared" si="8"/>
        <v>0</v>
      </c>
      <c r="J140" s="7" t="str">
        <f>IFERROR(MATCH(ROW(障害学生情報入力シート!A116),I:I,0),"")</f>
        <v/>
      </c>
      <c r="K140" s="8">
        <f>IF(障害学生情報入力シート!AU140="",0,IF(AND(障害学生情報入力シート!AT140=1,Y140=1,障害学生情報入力シート!D140&lt;&gt;"",障害学生情報入力シート!D140&lt;&gt;"在籍者"),1,0))</f>
        <v>0</v>
      </c>
      <c r="L140" s="8">
        <f t="shared" si="9"/>
        <v>0</v>
      </c>
      <c r="M140" s="8" t="str">
        <f>IFERROR(MATCH(ROW(障害学生情報入力シート!A116),L:L,0),"")</f>
        <v/>
      </c>
      <c r="N140" s="8">
        <f>IF(障害学生情報入力シート!CA140="",0,IF(AND(障害学生情報入力シート!BZ140=1,Y140=1,障害学生情報入力シート!D140&lt;&gt;"",障害学生情報入力シート!D140&lt;&gt;"入学しなかった"),1,0))</f>
        <v>0</v>
      </c>
      <c r="O140" s="8">
        <f t="shared" si="10"/>
        <v>0</v>
      </c>
      <c r="P140" s="8" t="str">
        <f>IFERROR(MATCH(ROW(障害学生情報入力シート!AR116),O:O,0),"")</f>
        <v/>
      </c>
      <c r="Q140" s="8">
        <f>IF(障害学生情報入力シート!CU140="",0,IF(AND(障害学生情報入力シート!CT140=1,Y140=1,障害学生情報入力シート!D140&lt;&gt;"",障害学生情報入力シート!D140&lt;&gt;"入学しなかった"),1,0))</f>
        <v>0</v>
      </c>
      <c r="R140" s="8">
        <f t="shared" si="11"/>
        <v>0</v>
      </c>
      <c r="S140" s="8" t="str">
        <f>IFERROR(MATCH(ROW(障害学生情報入力シート!BJ116),R:R,0),"")</f>
        <v/>
      </c>
      <c r="T140" s="9">
        <f>IF(OR(SUM(障害学生情報入力シート!AY140:BY140,障害学生情報入力シート!CB140:CS140)&gt;0,COUNTA(障害学生情報入力シート!BZ140:CA140)=2,COUNTA(障害学生情報入力シート!CT140:CU140)=2),1,0)</f>
        <v>0</v>
      </c>
      <c r="U140" s="9">
        <f>SUM(障害学生情報入力シート!N140:Q140)+COUNTA(障害学生情報入力シート!R140)</f>
        <v>0</v>
      </c>
      <c r="V140" s="9">
        <f>SUM(障害学生情報入力シート!S140:V140)+COUNTA(障害学生情報入力シート!W140)</f>
        <v>0</v>
      </c>
      <c r="W140" s="9">
        <f>IF(SUM(障害学生情報入力シート!$X140:$AT140)&gt;0,1,0)</f>
        <v>0</v>
      </c>
      <c r="X140" s="9">
        <f>IF(障害学生情報入力シート!D140="入学者(新1年生)",1,0)</f>
        <v>0</v>
      </c>
      <c r="Y140" s="9">
        <f>IF(ISBLANK(障害学生情報入力シート!$G140),0)+IF(AND(障害学生情報入力シート!$G140="視覚障害",OR(障害学生情報入力シート!$H140="盲",障害学生情報入力シート!$H140="弱視")),1,0)+IF(AND(障害学生情報入力シート!$G140="聴覚・言語障害",OR(障害学生情報入力シート!$H140="聾",障害学生情報入力シート!$H140="難聴",障害学生情報入力シート!$H140="言語障害のみ")),1,0)+IF(AND(障害学生情報入力シート!$G140="肢体不自由",OR(障害学生情報入力シート!$H140="上肢機能障害",障害学生情報入力シート!$H140="下肢機能障害",障害学生情報入力シート!$H140="上下肢機能障害",障害学生情報入力シート!$H140="他の機能障害")),1,0)+IF(AND(障害学生情報入力シート!$G140="病弱・虚弱",OR(障害学生情報入力シート!$H140="内部障害等",障害学生情報入力シート!$H140="他の慢性疾患")),1,0)+IF(AND(障害学生情報入力シート!$G140="重複",ISBLANK(障害学生情報入力シート!$H140)),1,0)+IF(AND(障害学生情報入力シート!$G140="発達障害",OR(障害学生情報入力シート!$H140="SLD",障害学生情報入力シート!$H140="ADHD",障害学生情報入力シート!$H140="ASD",障害学生情報入力シート!$H140="発達障害の重複")),1,0)+IF(AND(障害学生情報入力シート!$G140="精神障害",OR(障害学生情報入力シート!$H140="統合失調症等",障害学生情報入力シート!$H140="気分障害",障害学生情報入力シート!$H140="神経症性障害等",障害学生情報入力シート!$H140="摂食障害・睡眠障害等",障害学生情報入力シート!$H140="他の精神障害")),1,0)+IF(AND(障害学生情報入力シート!$G140="その他の障害",ISBLANK(障害学生情報入力シート!$H140)),1,0)</f>
        <v>0</v>
      </c>
    </row>
    <row r="141" spans="1:25" x14ac:dyDescent="0.4">
      <c r="A141" s="1219">
        <v>117</v>
      </c>
      <c r="B141" s="7">
        <f>IF(AND(障害学生情報入力シート!$G141=$B$23,障害学生情報入力シート!$H141=$B$24,OR(障害学生情報入力シート!D141="入学者(新1年生)",障害学生情報入力シート!D141="在籍者")),1,0)</f>
        <v>0</v>
      </c>
      <c r="C141" s="7">
        <f t="shared" si="6"/>
        <v>0</v>
      </c>
      <c r="D141" s="7" t="str">
        <f>IFERROR(MATCH(ROW(障害学生情報入力シート!A117),C:C,0),"")</f>
        <v/>
      </c>
      <c r="E141" s="7">
        <f>IF(AND(障害学生情報入力シート!$G141=$E$23,障害学生情報入力シート!$H141=$E$24,OR(障害学生情報入力シート!D141="入学者(新1年生)",障害学生情報入力シート!D141="在籍者")),1,0)</f>
        <v>0</v>
      </c>
      <c r="F141" s="7">
        <f t="shared" si="7"/>
        <v>0</v>
      </c>
      <c r="G141" s="7" t="str">
        <f>IFERROR(MATCH(ROW(障害学生情報入力シート!E117),F:F,0),"")</f>
        <v/>
      </c>
      <c r="H141" s="7">
        <f>IF(AND(障害学生情報入力シート!$G141=$H$24,ISBLANK(障害学生情報入力シート!$H141),OR(障害学生情報入力シート!D141="入学者(新1年生)",障害学生情報入力シート!D141="在籍者")),1,0)</f>
        <v>0</v>
      </c>
      <c r="I141" s="7">
        <f t="shared" si="8"/>
        <v>0</v>
      </c>
      <c r="J141" s="7" t="str">
        <f>IFERROR(MATCH(ROW(障害学生情報入力シート!A117),I:I,0),"")</f>
        <v/>
      </c>
      <c r="K141" s="8">
        <f>IF(障害学生情報入力シート!AU141="",0,IF(AND(障害学生情報入力シート!AT141=1,Y141=1,障害学生情報入力シート!D141&lt;&gt;"",障害学生情報入力シート!D141&lt;&gt;"在籍者"),1,0))</f>
        <v>0</v>
      </c>
      <c r="L141" s="8">
        <f t="shared" si="9"/>
        <v>0</v>
      </c>
      <c r="M141" s="8" t="str">
        <f>IFERROR(MATCH(ROW(障害学生情報入力シート!A117),L:L,0),"")</f>
        <v/>
      </c>
      <c r="N141" s="8">
        <f>IF(障害学生情報入力シート!CA141="",0,IF(AND(障害学生情報入力シート!BZ141=1,Y141=1,障害学生情報入力シート!D141&lt;&gt;"",障害学生情報入力シート!D141&lt;&gt;"入学しなかった"),1,0))</f>
        <v>0</v>
      </c>
      <c r="O141" s="8">
        <f t="shared" si="10"/>
        <v>0</v>
      </c>
      <c r="P141" s="8" t="str">
        <f>IFERROR(MATCH(ROW(障害学生情報入力シート!AR117),O:O,0),"")</f>
        <v/>
      </c>
      <c r="Q141" s="8">
        <f>IF(障害学生情報入力シート!CU141="",0,IF(AND(障害学生情報入力シート!CT141=1,Y141=1,障害学生情報入力シート!D141&lt;&gt;"",障害学生情報入力シート!D141&lt;&gt;"入学しなかった"),1,0))</f>
        <v>0</v>
      </c>
      <c r="R141" s="8">
        <f t="shared" si="11"/>
        <v>0</v>
      </c>
      <c r="S141" s="8" t="str">
        <f>IFERROR(MATCH(ROW(障害学生情報入力シート!BJ117),R:R,0),"")</f>
        <v/>
      </c>
      <c r="T141" s="9">
        <f>IF(OR(SUM(障害学生情報入力シート!AY141:BY141,障害学生情報入力シート!CB141:CS141)&gt;0,COUNTA(障害学生情報入力シート!BZ141:CA141)=2,COUNTA(障害学生情報入力シート!CT141:CU141)=2),1,0)</f>
        <v>0</v>
      </c>
      <c r="U141" s="9">
        <f>SUM(障害学生情報入力シート!N141:Q141)+COUNTA(障害学生情報入力シート!R141)</f>
        <v>0</v>
      </c>
      <c r="V141" s="9">
        <f>SUM(障害学生情報入力シート!S141:V141)+COUNTA(障害学生情報入力シート!W141)</f>
        <v>0</v>
      </c>
      <c r="W141" s="9">
        <f>IF(SUM(障害学生情報入力シート!$X141:$AT141)&gt;0,1,0)</f>
        <v>0</v>
      </c>
      <c r="X141" s="9">
        <f>IF(障害学生情報入力シート!D141="入学者(新1年生)",1,0)</f>
        <v>0</v>
      </c>
      <c r="Y141" s="9">
        <f>IF(ISBLANK(障害学生情報入力シート!$G141),0)+IF(AND(障害学生情報入力シート!$G141="視覚障害",OR(障害学生情報入力シート!$H141="盲",障害学生情報入力シート!$H141="弱視")),1,0)+IF(AND(障害学生情報入力シート!$G141="聴覚・言語障害",OR(障害学生情報入力シート!$H141="聾",障害学生情報入力シート!$H141="難聴",障害学生情報入力シート!$H141="言語障害のみ")),1,0)+IF(AND(障害学生情報入力シート!$G141="肢体不自由",OR(障害学生情報入力シート!$H141="上肢機能障害",障害学生情報入力シート!$H141="下肢機能障害",障害学生情報入力シート!$H141="上下肢機能障害",障害学生情報入力シート!$H141="他の機能障害")),1,0)+IF(AND(障害学生情報入力シート!$G141="病弱・虚弱",OR(障害学生情報入力シート!$H141="内部障害等",障害学生情報入力シート!$H141="他の慢性疾患")),1,0)+IF(AND(障害学生情報入力シート!$G141="重複",ISBLANK(障害学生情報入力シート!$H141)),1,0)+IF(AND(障害学生情報入力シート!$G141="発達障害",OR(障害学生情報入力シート!$H141="SLD",障害学生情報入力シート!$H141="ADHD",障害学生情報入力シート!$H141="ASD",障害学生情報入力シート!$H141="発達障害の重複")),1,0)+IF(AND(障害学生情報入力シート!$G141="精神障害",OR(障害学生情報入力シート!$H141="統合失調症等",障害学生情報入力シート!$H141="気分障害",障害学生情報入力シート!$H141="神経症性障害等",障害学生情報入力シート!$H141="摂食障害・睡眠障害等",障害学生情報入力シート!$H141="他の精神障害")),1,0)+IF(AND(障害学生情報入力シート!$G141="その他の障害",ISBLANK(障害学生情報入力シート!$H141)),1,0)</f>
        <v>0</v>
      </c>
    </row>
    <row r="142" spans="1:25" x14ac:dyDescent="0.4">
      <c r="A142" s="1219">
        <v>118</v>
      </c>
      <c r="B142" s="7">
        <f>IF(AND(障害学生情報入力シート!$G142=$B$23,障害学生情報入力シート!$H142=$B$24,OR(障害学生情報入力シート!D142="入学者(新1年生)",障害学生情報入力シート!D142="在籍者")),1,0)</f>
        <v>0</v>
      </c>
      <c r="C142" s="7">
        <f t="shared" si="6"/>
        <v>0</v>
      </c>
      <c r="D142" s="7" t="str">
        <f>IFERROR(MATCH(ROW(障害学生情報入力シート!A118),C:C,0),"")</f>
        <v/>
      </c>
      <c r="E142" s="7">
        <f>IF(AND(障害学生情報入力シート!$G142=$E$23,障害学生情報入力シート!$H142=$E$24,OR(障害学生情報入力シート!D142="入学者(新1年生)",障害学生情報入力シート!D142="在籍者")),1,0)</f>
        <v>0</v>
      </c>
      <c r="F142" s="7">
        <f t="shared" si="7"/>
        <v>0</v>
      </c>
      <c r="G142" s="7" t="str">
        <f>IFERROR(MATCH(ROW(障害学生情報入力シート!E118),F:F,0),"")</f>
        <v/>
      </c>
      <c r="H142" s="7">
        <f>IF(AND(障害学生情報入力シート!$G142=$H$24,ISBLANK(障害学生情報入力シート!$H142),OR(障害学生情報入力シート!D142="入学者(新1年生)",障害学生情報入力シート!D142="在籍者")),1,0)</f>
        <v>0</v>
      </c>
      <c r="I142" s="7">
        <f t="shared" si="8"/>
        <v>0</v>
      </c>
      <c r="J142" s="7" t="str">
        <f>IFERROR(MATCH(ROW(障害学生情報入力シート!A118),I:I,0),"")</f>
        <v/>
      </c>
      <c r="K142" s="8">
        <f>IF(障害学生情報入力シート!AU142="",0,IF(AND(障害学生情報入力シート!AT142=1,Y142=1,障害学生情報入力シート!D142&lt;&gt;"",障害学生情報入力シート!D142&lt;&gt;"在籍者"),1,0))</f>
        <v>0</v>
      </c>
      <c r="L142" s="8">
        <f t="shared" si="9"/>
        <v>0</v>
      </c>
      <c r="M142" s="8" t="str">
        <f>IFERROR(MATCH(ROW(障害学生情報入力シート!A118),L:L,0),"")</f>
        <v/>
      </c>
      <c r="N142" s="8">
        <f>IF(障害学生情報入力シート!CA142="",0,IF(AND(障害学生情報入力シート!BZ142=1,Y142=1,障害学生情報入力シート!D142&lt;&gt;"",障害学生情報入力シート!D142&lt;&gt;"入学しなかった"),1,0))</f>
        <v>0</v>
      </c>
      <c r="O142" s="8">
        <f t="shared" si="10"/>
        <v>0</v>
      </c>
      <c r="P142" s="8" t="str">
        <f>IFERROR(MATCH(ROW(障害学生情報入力シート!AR118),O:O,0),"")</f>
        <v/>
      </c>
      <c r="Q142" s="8">
        <f>IF(障害学生情報入力シート!CU142="",0,IF(AND(障害学生情報入力シート!CT142=1,Y142=1,障害学生情報入力シート!D142&lt;&gt;"",障害学生情報入力シート!D142&lt;&gt;"入学しなかった"),1,0))</f>
        <v>0</v>
      </c>
      <c r="R142" s="8">
        <f t="shared" si="11"/>
        <v>0</v>
      </c>
      <c r="S142" s="8" t="str">
        <f>IFERROR(MATCH(ROW(障害学生情報入力シート!BJ118),R:R,0),"")</f>
        <v/>
      </c>
      <c r="T142" s="9">
        <f>IF(OR(SUM(障害学生情報入力シート!AY142:BY142,障害学生情報入力シート!CB142:CS142)&gt;0,COUNTA(障害学生情報入力シート!BZ142:CA142)=2,COUNTA(障害学生情報入力シート!CT142:CU142)=2),1,0)</f>
        <v>0</v>
      </c>
      <c r="U142" s="9">
        <f>SUM(障害学生情報入力シート!N142:Q142)+COUNTA(障害学生情報入力シート!R142)</f>
        <v>0</v>
      </c>
      <c r="V142" s="9">
        <f>SUM(障害学生情報入力シート!S142:V142)+COUNTA(障害学生情報入力シート!W142)</f>
        <v>0</v>
      </c>
      <c r="W142" s="9">
        <f>IF(SUM(障害学生情報入力シート!$X142:$AT142)&gt;0,1,0)</f>
        <v>0</v>
      </c>
      <c r="X142" s="9">
        <f>IF(障害学生情報入力シート!D142="入学者(新1年生)",1,0)</f>
        <v>0</v>
      </c>
      <c r="Y142" s="9">
        <f>IF(ISBLANK(障害学生情報入力シート!$G142),0)+IF(AND(障害学生情報入力シート!$G142="視覚障害",OR(障害学生情報入力シート!$H142="盲",障害学生情報入力シート!$H142="弱視")),1,0)+IF(AND(障害学生情報入力シート!$G142="聴覚・言語障害",OR(障害学生情報入力シート!$H142="聾",障害学生情報入力シート!$H142="難聴",障害学生情報入力シート!$H142="言語障害のみ")),1,0)+IF(AND(障害学生情報入力シート!$G142="肢体不自由",OR(障害学生情報入力シート!$H142="上肢機能障害",障害学生情報入力シート!$H142="下肢機能障害",障害学生情報入力シート!$H142="上下肢機能障害",障害学生情報入力シート!$H142="他の機能障害")),1,0)+IF(AND(障害学生情報入力シート!$G142="病弱・虚弱",OR(障害学生情報入力シート!$H142="内部障害等",障害学生情報入力シート!$H142="他の慢性疾患")),1,0)+IF(AND(障害学生情報入力シート!$G142="重複",ISBLANK(障害学生情報入力シート!$H142)),1,0)+IF(AND(障害学生情報入力シート!$G142="発達障害",OR(障害学生情報入力シート!$H142="SLD",障害学生情報入力シート!$H142="ADHD",障害学生情報入力シート!$H142="ASD",障害学生情報入力シート!$H142="発達障害の重複")),1,0)+IF(AND(障害学生情報入力シート!$G142="精神障害",OR(障害学生情報入力シート!$H142="統合失調症等",障害学生情報入力シート!$H142="気分障害",障害学生情報入力シート!$H142="神経症性障害等",障害学生情報入力シート!$H142="摂食障害・睡眠障害等",障害学生情報入力シート!$H142="他の精神障害")),1,0)+IF(AND(障害学生情報入力シート!$G142="その他の障害",ISBLANK(障害学生情報入力シート!$H142)),1,0)</f>
        <v>0</v>
      </c>
    </row>
    <row r="143" spans="1:25" x14ac:dyDescent="0.4">
      <c r="A143" s="1219">
        <v>119</v>
      </c>
      <c r="B143" s="7">
        <f>IF(AND(障害学生情報入力シート!$G143=$B$23,障害学生情報入力シート!$H143=$B$24,OR(障害学生情報入力シート!D143="入学者(新1年生)",障害学生情報入力シート!D143="在籍者")),1,0)</f>
        <v>0</v>
      </c>
      <c r="C143" s="7">
        <f t="shared" si="6"/>
        <v>0</v>
      </c>
      <c r="D143" s="7" t="str">
        <f>IFERROR(MATCH(ROW(障害学生情報入力シート!A119),C:C,0),"")</f>
        <v/>
      </c>
      <c r="E143" s="7">
        <f>IF(AND(障害学生情報入力シート!$G143=$E$23,障害学生情報入力シート!$H143=$E$24,OR(障害学生情報入力シート!D143="入学者(新1年生)",障害学生情報入力シート!D143="在籍者")),1,0)</f>
        <v>0</v>
      </c>
      <c r="F143" s="7">
        <f t="shared" si="7"/>
        <v>0</v>
      </c>
      <c r="G143" s="7" t="str">
        <f>IFERROR(MATCH(ROW(障害学生情報入力シート!E119),F:F,0),"")</f>
        <v/>
      </c>
      <c r="H143" s="7">
        <f>IF(AND(障害学生情報入力シート!$G143=$H$24,ISBLANK(障害学生情報入力シート!$H143),OR(障害学生情報入力シート!D143="入学者(新1年生)",障害学生情報入力シート!D143="在籍者")),1,0)</f>
        <v>0</v>
      </c>
      <c r="I143" s="7">
        <f t="shared" si="8"/>
        <v>0</v>
      </c>
      <c r="J143" s="7" t="str">
        <f>IFERROR(MATCH(ROW(障害学生情報入力シート!A119),I:I,0),"")</f>
        <v/>
      </c>
      <c r="K143" s="8">
        <f>IF(障害学生情報入力シート!AU143="",0,IF(AND(障害学生情報入力シート!AT143=1,Y143=1,障害学生情報入力シート!D143&lt;&gt;"",障害学生情報入力シート!D143&lt;&gt;"在籍者"),1,0))</f>
        <v>0</v>
      </c>
      <c r="L143" s="8">
        <f t="shared" si="9"/>
        <v>0</v>
      </c>
      <c r="M143" s="8" t="str">
        <f>IFERROR(MATCH(ROW(障害学生情報入力シート!A119),L:L,0),"")</f>
        <v/>
      </c>
      <c r="N143" s="8">
        <f>IF(障害学生情報入力シート!CA143="",0,IF(AND(障害学生情報入力シート!BZ143=1,Y143=1,障害学生情報入力シート!D143&lt;&gt;"",障害学生情報入力シート!D143&lt;&gt;"入学しなかった"),1,0))</f>
        <v>0</v>
      </c>
      <c r="O143" s="8">
        <f t="shared" si="10"/>
        <v>0</v>
      </c>
      <c r="P143" s="8" t="str">
        <f>IFERROR(MATCH(ROW(障害学生情報入力シート!AR119),O:O,0),"")</f>
        <v/>
      </c>
      <c r="Q143" s="8">
        <f>IF(障害学生情報入力シート!CU143="",0,IF(AND(障害学生情報入力シート!CT143=1,Y143=1,障害学生情報入力シート!D143&lt;&gt;"",障害学生情報入力シート!D143&lt;&gt;"入学しなかった"),1,0))</f>
        <v>0</v>
      </c>
      <c r="R143" s="8">
        <f t="shared" si="11"/>
        <v>0</v>
      </c>
      <c r="S143" s="8" t="str">
        <f>IFERROR(MATCH(ROW(障害学生情報入力シート!BJ119),R:R,0),"")</f>
        <v/>
      </c>
      <c r="T143" s="9">
        <f>IF(OR(SUM(障害学生情報入力シート!AY143:BY143,障害学生情報入力シート!CB143:CS143)&gt;0,COUNTA(障害学生情報入力シート!BZ143:CA143)=2,COUNTA(障害学生情報入力シート!CT143:CU143)=2),1,0)</f>
        <v>0</v>
      </c>
      <c r="U143" s="9">
        <f>SUM(障害学生情報入力シート!N143:Q143)+COUNTA(障害学生情報入力シート!R143)</f>
        <v>0</v>
      </c>
      <c r="V143" s="9">
        <f>SUM(障害学生情報入力シート!S143:V143)+COUNTA(障害学生情報入力シート!W143)</f>
        <v>0</v>
      </c>
      <c r="W143" s="9">
        <f>IF(SUM(障害学生情報入力シート!$X143:$AT143)&gt;0,1,0)</f>
        <v>0</v>
      </c>
      <c r="X143" s="9">
        <f>IF(障害学生情報入力シート!D143="入学者(新1年生)",1,0)</f>
        <v>0</v>
      </c>
      <c r="Y143" s="9">
        <f>IF(ISBLANK(障害学生情報入力シート!$G143),0)+IF(AND(障害学生情報入力シート!$G143="視覚障害",OR(障害学生情報入力シート!$H143="盲",障害学生情報入力シート!$H143="弱視")),1,0)+IF(AND(障害学生情報入力シート!$G143="聴覚・言語障害",OR(障害学生情報入力シート!$H143="聾",障害学生情報入力シート!$H143="難聴",障害学生情報入力シート!$H143="言語障害のみ")),1,0)+IF(AND(障害学生情報入力シート!$G143="肢体不自由",OR(障害学生情報入力シート!$H143="上肢機能障害",障害学生情報入力シート!$H143="下肢機能障害",障害学生情報入力シート!$H143="上下肢機能障害",障害学生情報入力シート!$H143="他の機能障害")),1,0)+IF(AND(障害学生情報入力シート!$G143="病弱・虚弱",OR(障害学生情報入力シート!$H143="内部障害等",障害学生情報入力シート!$H143="他の慢性疾患")),1,0)+IF(AND(障害学生情報入力シート!$G143="重複",ISBLANK(障害学生情報入力シート!$H143)),1,0)+IF(AND(障害学生情報入力シート!$G143="発達障害",OR(障害学生情報入力シート!$H143="SLD",障害学生情報入力シート!$H143="ADHD",障害学生情報入力シート!$H143="ASD",障害学生情報入力シート!$H143="発達障害の重複")),1,0)+IF(AND(障害学生情報入力シート!$G143="精神障害",OR(障害学生情報入力シート!$H143="統合失調症等",障害学生情報入力シート!$H143="気分障害",障害学生情報入力シート!$H143="神経症性障害等",障害学生情報入力シート!$H143="摂食障害・睡眠障害等",障害学生情報入力シート!$H143="他の精神障害")),1,0)+IF(AND(障害学生情報入力シート!$G143="その他の障害",ISBLANK(障害学生情報入力シート!$H143)),1,0)</f>
        <v>0</v>
      </c>
    </row>
    <row r="144" spans="1:25" x14ac:dyDescent="0.4">
      <c r="A144" s="1219">
        <v>120</v>
      </c>
      <c r="B144" s="7">
        <f>IF(AND(障害学生情報入力シート!$G144=$B$23,障害学生情報入力シート!$H144=$B$24,OR(障害学生情報入力シート!D144="入学者(新1年生)",障害学生情報入力シート!D144="在籍者")),1,0)</f>
        <v>0</v>
      </c>
      <c r="C144" s="7">
        <f t="shared" si="6"/>
        <v>0</v>
      </c>
      <c r="D144" s="7" t="str">
        <f>IFERROR(MATCH(ROW(障害学生情報入力シート!A120),C:C,0),"")</f>
        <v/>
      </c>
      <c r="E144" s="7">
        <f>IF(AND(障害学生情報入力シート!$G144=$E$23,障害学生情報入力シート!$H144=$E$24,OR(障害学生情報入力シート!D144="入学者(新1年生)",障害学生情報入力シート!D144="在籍者")),1,0)</f>
        <v>0</v>
      </c>
      <c r="F144" s="7">
        <f t="shared" si="7"/>
        <v>0</v>
      </c>
      <c r="G144" s="7" t="str">
        <f>IFERROR(MATCH(ROW(障害学生情報入力シート!E120),F:F,0),"")</f>
        <v/>
      </c>
      <c r="H144" s="7">
        <f>IF(AND(障害学生情報入力シート!$G144=$H$24,ISBLANK(障害学生情報入力シート!$H144),OR(障害学生情報入力シート!D144="入学者(新1年生)",障害学生情報入力シート!D144="在籍者")),1,0)</f>
        <v>0</v>
      </c>
      <c r="I144" s="7">
        <f t="shared" si="8"/>
        <v>0</v>
      </c>
      <c r="J144" s="7" t="str">
        <f>IFERROR(MATCH(ROW(障害学生情報入力シート!A120),I:I,0),"")</f>
        <v/>
      </c>
      <c r="K144" s="8">
        <f>IF(障害学生情報入力シート!AU144="",0,IF(AND(障害学生情報入力シート!AT144=1,Y144=1,障害学生情報入力シート!D144&lt;&gt;"",障害学生情報入力シート!D144&lt;&gt;"在籍者"),1,0))</f>
        <v>0</v>
      </c>
      <c r="L144" s="8">
        <f t="shared" si="9"/>
        <v>0</v>
      </c>
      <c r="M144" s="8" t="str">
        <f>IFERROR(MATCH(ROW(障害学生情報入力シート!A120),L:L,0),"")</f>
        <v/>
      </c>
      <c r="N144" s="8">
        <f>IF(障害学生情報入力シート!CA144="",0,IF(AND(障害学生情報入力シート!BZ144=1,Y144=1,障害学生情報入力シート!D144&lt;&gt;"",障害学生情報入力シート!D144&lt;&gt;"入学しなかった"),1,0))</f>
        <v>0</v>
      </c>
      <c r="O144" s="8">
        <f t="shared" si="10"/>
        <v>0</v>
      </c>
      <c r="P144" s="8" t="str">
        <f>IFERROR(MATCH(ROW(障害学生情報入力シート!AR120),O:O,0),"")</f>
        <v/>
      </c>
      <c r="Q144" s="8">
        <f>IF(障害学生情報入力シート!CU144="",0,IF(AND(障害学生情報入力シート!CT144=1,Y144=1,障害学生情報入力シート!D144&lt;&gt;"",障害学生情報入力シート!D144&lt;&gt;"入学しなかった"),1,0))</f>
        <v>0</v>
      </c>
      <c r="R144" s="8">
        <f t="shared" si="11"/>
        <v>0</v>
      </c>
      <c r="S144" s="8" t="str">
        <f>IFERROR(MATCH(ROW(障害学生情報入力シート!BJ120),R:R,0),"")</f>
        <v/>
      </c>
      <c r="T144" s="9">
        <f>IF(OR(SUM(障害学生情報入力シート!AY144:BY144,障害学生情報入力シート!CB144:CS144)&gt;0,COUNTA(障害学生情報入力シート!BZ144:CA144)=2,COUNTA(障害学生情報入力シート!CT144:CU144)=2),1,0)</f>
        <v>0</v>
      </c>
      <c r="U144" s="9">
        <f>SUM(障害学生情報入力シート!N144:Q144)+COUNTA(障害学生情報入力シート!R144)</f>
        <v>0</v>
      </c>
      <c r="V144" s="9">
        <f>SUM(障害学生情報入力シート!S144:V144)+COUNTA(障害学生情報入力シート!W144)</f>
        <v>0</v>
      </c>
      <c r="W144" s="9">
        <f>IF(SUM(障害学生情報入力シート!$X144:$AT144)&gt;0,1,0)</f>
        <v>0</v>
      </c>
      <c r="X144" s="9">
        <f>IF(障害学生情報入力シート!D144="入学者(新1年生)",1,0)</f>
        <v>0</v>
      </c>
      <c r="Y144" s="9">
        <f>IF(ISBLANK(障害学生情報入力シート!$G144),0)+IF(AND(障害学生情報入力シート!$G144="視覚障害",OR(障害学生情報入力シート!$H144="盲",障害学生情報入力シート!$H144="弱視")),1,0)+IF(AND(障害学生情報入力シート!$G144="聴覚・言語障害",OR(障害学生情報入力シート!$H144="聾",障害学生情報入力シート!$H144="難聴",障害学生情報入力シート!$H144="言語障害のみ")),1,0)+IF(AND(障害学生情報入力シート!$G144="肢体不自由",OR(障害学生情報入力シート!$H144="上肢機能障害",障害学生情報入力シート!$H144="下肢機能障害",障害学生情報入力シート!$H144="上下肢機能障害",障害学生情報入力シート!$H144="他の機能障害")),1,0)+IF(AND(障害学生情報入力シート!$G144="病弱・虚弱",OR(障害学生情報入力シート!$H144="内部障害等",障害学生情報入力シート!$H144="他の慢性疾患")),1,0)+IF(AND(障害学生情報入力シート!$G144="重複",ISBLANK(障害学生情報入力シート!$H144)),1,0)+IF(AND(障害学生情報入力シート!$G144="発達障害",OR(障害学生情報入力シート!$H144="SLD",障害学生情報入力シート!$H144="ADHD",障害学生情報入力シート!$H144="ASD",障害学生情報入力シート!$H144="発達障害の重複")),1,0)+IF(AND(障害学生情報入力シート!$G144="精神障害",OR(障害学生情報入力シート!$H144="統合失調症等",障害学生情報入力シート!$H144="気分障害",障害学生情報入力シート!$H144="神経症性障害等",障害学生情報入力シート!$H144="摂食障害・睡眠障害等",障害学生情報入力シート!$H144="他の精神障害")),1,0)+IF(AND(障害学生情報入力シート!$G144="その他の障害",ISBLANK(障害学生情報入力シート!$H144)),1,0)</f>
        <v>0</v>
      </c>
    </row>
    <row r="145" spans="1:25" x14ac:dyDescent="0.4">
      <c r="A145" s="1219">
        <v>121</v>
      </c>
      <c r="B145" s="7">
        <f>IF(AND(障害学生情報入力シート!$G145=$B$23,障害学生情報入力シート!$H145=$B$24,OR(障害学生情報入力シート!D145="入学者(新1年生)",障害学生情報入力シート!D145="在籍者")),1,0)</f>
        <v>0</v>
      </c>
      <c r="C145" s="7">
        <f t="shared" si="6"/>
        <v>0</v>
      </c>
      <c r="D145" s="7" t="str">
        <f>IFERROR(MATCH(ROW(障害学生情報入力シート!A121),C:C,0),"")</f>
        <v/>
      </c>
      <c r="E145" s="7">
        <f>IF(AND(障害学生情報入力シート!$G145=$E$23,障害学生情報入力シート!$H145=$E$24,OR(障害学生情報入力シート!D145="入学者(新1年生)",障害学生情報入力シート!D145="在籍者")),1,0)</f>
        <v>0</v>
      </c>
      <c r="F145" s="7">
        <f t="shared" si="7"/>
        <v>0</v>
      </c>
      <c r="G145" s="7" t="str">
        <f>IFERROR(MATCH(ROW(障害学生情報入力シート!E121),F:F,0),"")</f>
        <v/>
      </c>
      <c r="H145" s="7">
        <f>IF(AND(障害学生情報入力シート!$G145=$H$24,ISBLANK(障害学生情報入力シート!$H145),OR(障害学生情報入力シート!D145="入学者(新1年生)",障害学生情報入力シート!D145="在籍者")),1,0)</f>
        <v>0</v>
      </c>
      <c r="I145" s="7">
        <f t="shared" si="8"/>
        <v>0</v>
      </c>
      <c r="J145" s="7" t="str">
        <f>IFERROR(MATCH(ROW(障害学生情報入力シート!A121),I:I,0),"")</f>
        <v/>
      </c>
      <c r="K145" s="8">
        <f>IF(障害学生情報入力シート!AU145="",0,IF(AND(障害学生情報入力シート!AT145=1,Y145=1,障害学生情報入力シート!D145&lt;&gt;"",障害学生情報入力シート!D145&lt;&gt;"在籍者"),1,0))</f>
        <v>0</v>
      </c>
      <c r="L145" s="8">
        <f t="shared" si="9"/>
        <v>0</v>
      </c>
      <c r="M145" s="8" t="str">
        <f>IFERROR(MATCH(ROW(障害学生情報入力シート!A121),L:L,0),"")</f>
        <v/>
      </c>
      <c r="N145" s="8">
        <f>IF(障害学生情報入力シート!CA145="",0,IF(AND(障害学生情報入力シート!BZ145=1,Y145=1,障害学生情報入力シート!D145&lt;&gt;"",障害学生情報入力シート!D145&lt;&gt;"入学しなかった"),1,0))</f>
        <v>0</v>
      </c>
      <c r="O145" s="8">
        <f t="shared" si="10"/>
        <v>0</v>
      </c>
      <c r="P145" s="8" t="str">
        <f>IFERROR(MATCH(ROW(障害学生情報入力シート!AR121),O:O,0),"")</f>
        <v/>
      </c>
      <c r="Q145" s="8">
        <f>IF(障害学生情報入力シート!CU145="",0,IF(AND(障害学生情報入力シート!CT145=1,Y145=1,障害学生情報入力シート!D145&lt;&gt;"",障害学生情報入力シート!D145&lt;&gt;"入学しなかった"),1,0))</f>
        <v>0</v>
      </c>
      <c r="R145" s="8">
        <f t="shared" si="11"/>
        <v>0</v>
      </c>
      <c r="S145" s="8" t="str">
        <f>IFERROR(MATCH(ROW(障害学生情報入力シート!BJ121),R:R,0),"")</f>
        <v/>
      </c>
      <c r="T145" s="9">
        <f>IF(OR(SUM(障害学生情報入力シート!AY145:BY145,障害学生情報入力シート!CB145:CS145)&gt;0,COUNTA(障害学生情報入力シート!BZ145:CA145)=2,COUNTA(障害学生情報入力シート!CT145:CU145)=2),1,0)</f>
        <v>0</v>
      </c>
      <c r="U145" s="9">
        <f>SUM(障害学生情報入力シート!N145:Q145)+COUNTA(障害学生情報入力シート!R145)</f>
        <v>0</v>
      </c>
      <c r="V145" s="9">
        <f>SUM(障害学生情報入力シート!S145:V145)+COUNTA(障害学生情報入力シート!W145)</f>
        <v>0</v>
      </c>
      <c r="W145" s="9">
        <f>IF(SUM(障害学生情報入力シート!$X145:$AT145)&gt;0,1,0)</f>
        <v>0</v>
      </c>
      <c r="X145" s="9">
        <f>IF(障害学生情報入力シート!D145="入学者(新1年生)",1,0)</f>
        <v>0</v>
      </c>
      <c r="Y145" s="9">
        <f>IF(ISBLANK(障害学生情報入力シート!$G145),0)+IF(AND(障害学生情報入力シート!$G145="視覚障害",OR(障害学生情報入力シート!$H145="盲",障害学生情報入力シート!$H145="弱視")),1,0)+IF(AND(障害学生情報入力シート!$G145="聴覚・言語障害",OR(障害学生情報入力シート!$H145="聾",障害学生情報入力シート!$H145="難聴",障害学生情報入力シート!$H145="言語障害のみ")),1,0)+IF(AND(障害学生情報入力シート!$G145="肢体不自由",OR(障害学生情報入力シート!$H145="上肢機能障害",障害学生情報入力シート!$H145="下肢機能障害",障害学生情報入力シート!$H145="上下肢機能障害",障害学生情報入力シート!$H145="他の機能障害")),1,0)+IF(AND(障害学生情報入力シート!$G145="病弱・虚弱",OR(障害学生情報入力シート!$H145="内部障害等",障害学生情報入力シート!$H145="他の慢性疾患")),1,0)+IF(AND(障害学生情報入力シート!$G145="重複",ISBLANK(障害学生情報入力シート!$H145)),1,0)+IF(AND(障害学生情報入力シート!$G145="発達障害",OR(障害学生情報入力シート!$H145="SLD",障害学生情報入力シート!$H145="ADHD",障害学生情報入力シート!$H145="ASD",障害学生情報入力シート!$H145="発達障害の重複")),1,0)+IF(AND(障害学生情報入力シート!$G145="精神障害",OR(障害学生情報入力シート!$H145="統合失調症等",障害学生情報入力シート!$H145="気分障害",障害学生情報入力シート!$H145="神経症性障害等",障害学生情報入力シート!$H145="摂食障害・睡眠障害等",障害学生情報入力シート!$H145="他の精神障害")),1,0)+IF(AND(障害学生情報入力シート!$G145="その他の障害",ISBLANK(障害学生情報入力シート!$H145)),1,0)</f>
        <v>0</v>
      </c>
    </row>
    <row r="146" spans="1:25" x14ac:dyDescent="0.4">
      <c r="A146" s="1219">
        <v>122</v>
      </c>
      <c r="B146" s="7">
        <f>IF(AND(障害学生情報入力シート!$G146=$B$23,障害学生情報入力シート!$H146=$B$24,OR(障害学生情報入力シート!D146="入学者(新1年生)",障害学生情報入力シート!D146="在籍者")),1,0)</f>
        <v>0</v>
      </c>
      <c r="C146" s="7">
        <f t="shared" si="6"/>
        <v>0</v>
      </c>
      <c r="D146" s="7" t="str">
        <f>IFERROR(MATCH(ROW(障害学生情報入力シート!A122),C:C,0),"")</f>
        <v/>
      </c>
      <c r="E146" s="7">
        <f>IF(AND(障害学生情報入力シート!$G146=$E$23,障害学生情報入力シート!$H146=$E$24,OR(障害学生情報入力シート!D146="入学者(新1年生)",障害学生情報入力シート!D146="在籍者")),1,0)</f>
        <v>0</v>
      </c>
      <c r="F146" s="7">
        <f t="shared" si="7"/>
        <v>0</v>
      </c>
      <c r="G146" s="7" t="str">
        <f>IFERROR(MATCH(ROW(障害学生情報入力シート!E122),F:F,0),"")</f>
        <v/>
      </c>
      <c r="H146" s="7">
        <f>IF(AND(障害学生情報入力シート!$G146=$H$24,ISBLANK(障害学生情報入力シート!$H146),OR(障害学生情報入力シート!D146="入学者(新1年生)",障害学生情報入力シート!D146="在籍者")),1,0)</f>
        <v>0</v>
      </c>
      <c r="I146" s="7">
        <f t="shared" si="8"/>
        <v>0</v>
      </c>
      <c r="J146" s="7" t="str">
        <f>IFERROR(MATCH(ROW(障害学生情報入力シート!A122),I:I,0),"")</f>
        <v/>
      </c>
      <c r="K146" s="8">
        <f>IF(障害学生情報入力シート!AU146="",0,IF(AND(障害学生情報入力シート!AT146=1,Y146=1,障害学生情報入力シート!D146&lt;&gt;"",障害学生情報入力シート!D146&lt;&gt;"在籍者"),1,0))</f>
        <v>0</v>
      </c>
      <c r="L146" s="8">
        <f t="shared" si="9"/>
        <v>0</v>
      </c>
      <c r="M146" s="8" t="str">
        <f>IFERROR(MATCH(ROW(障害学生情報入力シート!A122),L:L,0),"")</f>
        <v/>
      </c>
      <c r="N146" s="8">
        <f>IF(障害学生情報入力シート!CA146="",0,IF(AND(障害学生情報入力シート!BZ146=1,Y146=1,障害学生情報入力シート!D146&lt;&gt;"",障害学生情報入力シート!D146&lt;&gt;"入学しなかった"),1,0))</f>
        <v>0</v>
      </c>
      <c r="O146" s="8">
        <f t="shared" si="10"/>
        <v>0</v>
      </c>
      <c r="P146" s="8" t="str">
        <f>IFERROR(MATCH(ROW(障害学生情報入力シート!AR122),O:O,0),"")</f>
        <v/>
      </c>
      <c r="Q146" s="8">
        <f>IF(障害学生情報入力シート!CU146="",0,IF(AND(障害学生情報入力シート!CT146=1,Y146=1,障害学生情報入力シート!D146&lt;&gt;"",障害学生情報入力シート!D146&lt;&gt;"入学しなかった"),1,0))</f>
        <v>0</v>
      </c>
      <c r="R146" s="8">
        <f t="shared" si="11"/>
        <v>0</v>
      </c>
      <c r="S146" s="8" t="str">
        <f>IFERROR(MATCH(ROW(障害学生情報入力シート!BJ122),R:R,0),"")</f>
        <v/>
      </c>
      <c r="T146" s="9">
        <f>IF(OR(SUM(障害学生情報入力シート!AY146:BY146,障害学生情報入力シート!CB146:CS146)&gt;0,COUNTA(障害学生情報入力シート!BZ146:CA146)=2,COUNTA(障害学生情報入力シート!CT146:CU146)=2),1,0)</f>
        <v>0</v>
      </c>
      <c r="U146" s="9">
        <f>SUM(障害学生情報入力シート!N146:Q146)+COUNTA(障害学生情報入力シート!R146)</f>
        <v>0</v>
      </c>
      <c r="V146" s="9">
        <f>SUM(障害学生情報入力シート!S146:V146)+COUNTA(障害学生情報入力シート!W146)</f>
        <v>0</v>
      </c>
      <c r="W146" s="9">
        <f>IF(SUM(障害学生情報入力シート!$X146:$AT146)&gt;0,1,0)</f>
        <v>0</v>
      </c>
      <c r="X146" s="9">
        <f>IF(障害学生情報入力シート!D146="入学者(新1年生)",1,0)</f>
        <v>0</v>
      </c>
      <c r="Y146" s="9">
        <f>IF(ISBLANK(障害学生情報入力シート!$G146),0)+IF(AND(障害学生情報入力シート!$G146="視覚障害",OR(障害学生情報入力シート!$H146="盲",障害学生情報入力シート!$H146="弱視")),1,0)+IF(AND(障害学生情報入力シート!$G146="聴覚・言語障害",OR(障害学生情報入力シート!$H146="聾",障害学生情報入力シート!$H146="難聴",障害学生情報入力シート!$H146="言語障害のみ")),1,0)+IF(AND(障害学生情報入力シート!$G146="肢体不自由",OR(障害学生情報入力シート!$H146="上肢機能障害",障害学生情報入力シート!$H146="下肢機能障害",障害学生情報入力シート!$H146="上下肢機能障害",障害学生情報入力シート!$H146="他の機能障害")),1,0)+IF(AND(障害学生情報入力シート!$G146="病弱・虚弱",OR(障害学生情報入力シート!$H146="内部障害等",障害学生情報入力シート!$H146="他の慢性疾患")),1,0)+IF(AND(障害学生情報入力シート!$G146="重複",ISBLANK(障害学生情報入力シート!$H146)),1,0)+IF(AND(障害学生情報入力シート!$G146="発達障害",OR(障害学生情報入力シート!$H146="SLD",障害学生情報入力シート!$H146="ADHD",障害学生情報入力シート!$H146="ASD",障害学生情報入力シート!$H146="発達障害の重複")),1,0)+IF(AND(障害学生情報入力シート!$G146="精神障害",OR(障害学生情報入力シート!$H146="統合失調症等",障害学生情報入力シート!$H146="気分障害",障害学生情報入力シート!$H146="神経症性障害等",障害学生情報入力シート!$H146="摂食障害・睡眠障害等",障害学生情報入力シート!$H146="他の精神障害")),1,0)+IF(AND(障害学生情報入力シート!$G146="その他の障害",ISBLANK(障害学生情報入力シート!$H146)),1,0)</f>
        <v>0</v>
      </c>
    </row>
    <row r="147" spans="1:25" x14ac:dyDescent="0.4">
      <c r="A147" s="1219">
        <v>123</v>
      </c>
      <c r="B147" s="7">
        <f>IF(AND(障害学生情報入力シート!$G147=$B$23,障害学生情報入力シート!$H147=$B$24,OR(障害学生情報入力シート!D147="入学者(新1年生)",障害学生情報入力シート!D147="在籍者")),1,0)</f>
        <v>0</v>
      </c>
      <c r="C147" s="7">
        <f t="shared" si="6"/>
        <v>0</v>
      </c>
      <c r="D147" s="7" t="str">
        <f>IFERROR(MATCH(ROW(障害学生情報入力シート!A123),C:C,0),"")</f>
        <v/>
      </c>
      <c r="E147" s="7">
        <f>IF(AND(障害学生情報入力シート!$G147=$E$23,障害学生情報入力シート!$H147=$E$24,OR(障害学生情報入力シート!D147="入学者(新1年生)",障害学生情報入力シート!D147="在籍者")),1,0)</f>
        <v>0</v>
      </c>
      <c r="F147" s="7">
        <f t="shared" si="7"/>
        <v>0</v>
      </c>
      <c r="G147" s="7" t="str">
        <f>IFERROR(MATCH(ROW(障害学生情報入力シート!E123),F:F,0),"")</f>
        <v/>
      </c>
      <c r="H147" s="7">
        <f>IF(AND(障害学生情報入力シート!$G147=$H$24,ISBLANK(障害学生情報入力シート!$H147),OR(障害学生情報入力シート!D147="入学者(新1年生)",障害学生情報入力シート!D147="在籍者")),1,0)</f>
        <v>0</v>
      </c>
      <c r="I147" s="7">
        <f t="shared" si="8"/>
        <v>0</v>
      </c>
      <c r="J147" s="7" t="str">
        <f>IFERROR(MATCH(ROW(障害学生情報入力シート!A123),I:I,0),"")</f>
        <v/>
      </c>
      <c r="K147" s="8">
        <f>IF(障害学生情報入力シート!AU147="",0,IF(AND(障害学生情報入力シート!AT147=1,Y147=1,障害学生情報入力シート!D147&lt;&gt;"",障害学生情報入力シート!D147&lt;&gt;"在籍者"),1,0))</f>
        <v>0</v>
      </c>
      <c r="L147" s="8">
        <f t="shared" si="9"/>
        <v>0</v>
      </c>
      <c r="M147" s="8" t="str">
        <f>IFERROR(MATCH(ROW(障害学生情報入力シート!A123),L:L,0),"")</f>
        <v/>
      </c>
      <c r="N147" s="8">
        <f>IF(障害学生情報入力シート!CA147="",0,IF(AND(障害学生情報入力シート!BZ147=1,Y147=1,障害学生情報入力シート!D147&lt;&gt;"",障害学生情報入力シート!D147&lt;&gt;"入学しなかった"),1,0))</f>
        <v>0</v>
      </c>
      <c r="O147" s="8">
        <f t="shared" si="10"/>
        <v>0</v>
      </c>
      <c r="P147" s="8" t="str">
        <f>IFERROR(MATCH(ROW(障害学生情報入力シート!AR123),O:O,0),"")</f>
        <v/>
      </c>
      <c r="Q147" s="8">
        <f>IF(障害学生情報入力シート!CU147="",0,IF(AND(障害学生情報入力シート!CT147=1,Y147=1,障害学生情報入力シート!D147&lt;&gt;"",障害学生情報入力シート!D147&lt;&gt;"入学しなかった"),1,0))</f>
        <v>0</v>
      </c>
      <c r="R147" s="8">
        <f t="shared" si="11"/>
        <v>0</v>
      </c>
      <c r="S147" s="8" t="str">
        <f>IFERROR(MATCH(ROW(障害学生情報入力シート!BJ123),R:R,0),"")</f>
        <v/>
      </c>
      <c r="T147" s="9">
        <f>IF(OR(SUM(障害学生情報入力シート!AY147:BY147,障害学生情報入力シート!CB147:CS147)&gt;0,COUNTA(障害学生情報入力シート!BZ147:CA147)=2,COUNTA(障害学生情報入力シート!CT147:CU147)=2),1,0)</f>
        <v>0</v>
      </c>
      <c r="U147" s="9">
        <f>SUM(障害学生情報入力シート!N147:Q147)+COUNTA(障害学生情報入力シート!R147)</f>
        <v>0</v>
      </c>
      <c r="V147" s="9">
        <f>SUM(障害学生情報入力シート!S147:V147)+COUNTA(障害学生情報入力シート!W147)</f>
        <v>0</v>
      </c>
      <c r="W147" s="9">
        <f>IF(SUM(障害学生情報入力シート!$X147:$AT147)&gt;0,1,0)</f>
        <v>0</v>
      </c>
      <c r="X147" s="9">
        <f>IF(障害学生情報入力シート!D147="入学者(新1年生)",1,0)</f>
        <v>0</v>
      </c>
      <c r="Y147" s="9">
        <f>IF(ISBLANK(障害学生情報入力シート!$G147),0)+IF(AND(障害学生情報入力シート!$G147="視覚障害",OR(障害学生情報入力シート!$H147="盲",障害学生情報入力シート!$H147="弱視")),1,0)+IF(AND(障害学生情報入力シート!$G147="聴覚・言語障害",OR(障害学生情報入力シート!$H147="聾",障害学生情報入力シート!$H147="難聴",障害学生情報入力シート!$H147="言語障害のみ")),1,0)+IF(AND(障害学生情報入力シート!$G147="肢体不自由",OR(障害学生情報入力シート!$H147="上肢機能障害",障害学生情報入力シート!$H147="下肢機能障害",障害学生情報入力シート!$H147="上下肢機能障害",障害学生情報入力シート!$H147="他の機能障害")),1,0)+IF(AND(障害学生情報入力シート!$G147="病弱・虚弱",OR(障害学生情報入力シート!$H147="内部障害等",障害学生情報入力シート!$H147="他の慢性疾患")),1,0)+IF(AND(障害学生情報入力シート!$G147="重複",ISBLANK(障害学生情報入力シート!$H147)),1,0)+IF(AND(障害学生情報入力シート!$G147="発達障害",OR(障害学生情報入力シート!$H147="SLD",障害学生情報入力シート!$H147="ADHD",障害学生情報入力シート!$H147="ASD",障害学生情報入力シート!$H147="発達障害の重複")),1,0)+IF(AND(障害学生情報入力シート!$G147="精神障害",OR(障害学生情報入力シート!$H147="統合失調症等",障害学生情報入力シート!$H147="気分障害",障害学生情報入力シート!$H147="神経症性障害等",障害学生情報入力シート!$H147="摂食障害・睡眠障害等",障害学生情報入力シート!$H147="他の精神障害")),1,0)+IF(AND(障害学生情報入力シート!$G147="その他の障害",ISBLANK(障害学生情報入力シート!$H147)),1,0)</f>
        <v>0</v>
      </c>
    </row>
    <row r="148" spans="1:25" x14ac:dyDescent="0.4">
      <c r="A148" s="1219">
        <v>124</v>
      </c>
      <c r="B148" s="7">
        <f>IF(AND(障害学生情報入力シート!$G148=$B$23,障害学生情報入力シート!$H148=$B$24,OR(障害学生情報入力シート!D148="入学者(新1年生)",障害学生情報入力シート!D148="在籍者")),1,0)</f>
        <v>0</v>
      </c>
      <c r="C148" s="7">
        <f t="shared" si="6"/>
        <v>0</v>
      </c>
      <c r="D148" s="7" t="str">
        <f>IFERROR(MATCH(ROW(障害学生情報入力シート!A124),C:C,0),"")</f>
        <v/>
      </c>
      <c r="E148" s="7">
        <f>IF(AND(障害学生情報入力シート!$G148=$E$23,障害学生情報入力シート!$H148=$E$24,OR(障害学生情報入力シート!D148="入学者(新1年生)",障害学生情報入力シート!D148="在籍者")),1,0)</f>
        <v>0</v>
      </c>
      <c r="F148" s="7">
        <f t="shared" si="7"/>
        <v>0</v>
      </c>
      <c r="G148" s="7" t="str">
        <f>IFERROR(MATCH(ROW(障害学生情報入力シート!E124),F:F,0),"")</f>
        <v/>
      </c>
      <c r="H148" s="7">
        <f>IF(AND(障害学生情報入力シート!$G148=$H$24,ISBLANK(障害学生情報入力シート!$H148),OR(障害学生情報入力シート!D148="入学者(新1年生)",障害学生情報入力シート!D148="在籍者")),1,0)</f>
        <v>0</v>
      </c>
      <c r="I148" s="7">
        <f t="shared" si="8"/>
        <v>0</v>
      </c>
      <c r="J148" s="7" t="str">
        <f>IFERROR(MATCH(ROW(障害学生情報入力シート!A124),I:I,0),"")</f>
        <v/>
      </c>
      <c r="K148" s="8">
        <f>IF(障害学生情報入力シート!AU148="",0,IF(AND(障害学生情報入力シート!AT148=1,Y148=1,障害学生情報入力シート!D148&lt;&gt;"",障害学生情報入力シート!D148&lt;&gt;"在籍者"),1,0))</f>
        <v>0</v>
      </c>
      <c r="L148" s="8">
        <f t="shared" si="9"/>
        <v>0</v>
      </c>
      <c r="M148" s="8" t="str">
        <f>IFERROR(MATCH(ROW(障害学生情報入力シート!A124),L:L,0),"")</f>
        <v/>
      </c>
      <c r="N148" s="8">
        <f>IF(障害学生情報入力シート!CA148="",0,IF(AND(障害学生情報入力シート!BZ148=1,Y148=1,障害学生情報入力シート!D148&lt;&gt;"",障害学生情報入力シート!D148&lt;&gt;"入学しなかった"),1,0))</f>
        <v>0</v>
      </c>
      <c r="O148" s="8">
        <f t="shared" si="10"/>
        <v>0</v>
      </c>
      <c r="P148" s="8" t="str">
        <f>IFERROR(MATCH(ROW(障害学生情報入力シート!AR124),O:O,0),"")</f>
        <v/>
      </c>
      <c r="Q148" s="8">
        <f>IF(障害学生情報入力シート!CU148="",0,IF(AND(障害学生情報入力シート!CT148=1,Y148=1,障害学生情報入力シート!D148&lt;&gt;"",障害学生情報入力シート!D148&lt;&gt;"入学しなかった"),1,0))</f>
        <v>0</v>
      </c>
      <c r="R148" s="8">
        <f t="shared" si="11"/>
        <v>0</v>
      </c>
      <c r="S148" s="8" t="str">
        <f>IFERROR(MATCH(ROW(障害学生情報入力シート!BJ124),R:R,0),"")</f>
        <v/>
      </c>
      <c r="T148" s="9">
        <f>IF(OR(SUM(障害学生情報入力シート!AY148:BY148,障害学生情報入力シート!CB148:CS148)&gt;0,COUNTA(障害学生情報入力シート!BZ148:CA148)=2,COUNTA(障害学生情報入力シート!CT148:CU148)=2),1,0)</f>
        <v>0</v>
      </c>
      <c r="U148" s="9">
        <f>SUM(障害学生情報入力シート!N148:Q148)+COUNTA(障害学生情報入力シート!R148)</f>
        <v>0</v>
      </c>
      <c r="V148" s="9">
        <f>SUM(障害学生情報入力シート!S148:V148)+COUNTA(障害学生情報入力シート!W148)</f>
        <v>0</v>
      </c>
      <c r="W148" s="9">
        <f>IF(SUM(障害学生情報入力シート!$X148:$AT148)&gt;0,1,0)</f>
        <v>0</v>
      </c>
      <c r="X148" s="9">
        <f>IF(障害学生情報入力シート!D148="入学者(新1年生)",1,0)</f>
        <v>0</v>
      </c>
      <c r="Y148" s="9">
        <f>IF(ISBLANK(障害学生情報入力シート!$G148),0)+IF(AND(障害学生情報入力シート!$G148="視覚障害",OR(障害学生情報入力シート!$H148="盲",障害学生情報入力シート!$H148="弱視")),1,0)+IF(AND(障害学生情報入力シート!$G148="聴覚・言語障害",OR(障害学生情報入力シート!$H148="聾",障害学生情報入力シート!$H148="難聴",障害学生情報入力シート!$H148="言語障害のみ")),1,0)+IF(AND(障害学生情報入力シート!$G148="肢体不自由",OR(障害学生情報入力シート!$H148="上肢機能障害",障害学生情報入力シート!$H148="下肢機能障害",障害学生情報入力シート!$H148="上下肢機能障害",障害学生情報入力シート!$H148="他の機能障害")),1,0)+IF(AND(障害学生情報入力シート!$G148="病弱・虚弱",OR(障害学生情報入力シート!$H148="内部障害等",障害学生情報入力シート!$H148="他の慢性疾患")),1,0)+IF(AND(障害学生情報入力シート!$G148="重複",ISBLANK(障害学生情報入力シート!$H148)),1,0)+IF(AND(障害学生情報入力シート!$G148="発達障害",OR(障害学生情報入力シート!$H148="SLD",障害学生情報入力シート!$H148="ADHD",障害学生情報入力シート!$H148="ASD",障害学生情報入力シート!$H148="発達障害の重複")),1,0)+IF(AND(障害学生情報入力シート!$G148="精神障害",OR(障害学生情報入力シート!$H148="統合失調症等",障害学生情報入力シート!$H148="気分障害",障害学生情報入力シート!$H148="神経症性障害等",障害学生情報入力シート!$H148="摂食障害・睡眠障害等",障害学生情報入力シート!$H148="他の精神障害")),1,0)+IF(AND(障害学生情報入力シート!$G148="その他の障害",ISBLANK(障害学生情報入力シート!$H148)),1,0)</f>
        <v>0</v>
      </c>
    </row>
    <row r="149" spans="1:25" x14ac:dyDescent="0.4">
      <c r="A149" s="1219">
        <v>125</v>
      </c>
      <c r="B149" s="7">
        <f>IF(AND(障害学生情報入力シート!$G149=$B$23,障害学生情報入力シート!$H149=$B$24,OR(障害学生情報入力シート!D149="入学者(新1年生)",障害学生情報入力シート!D149="在籍者")),1,0)</f>
        <v>0</v>
      </c>
      <c r="C149" s="7">
        <f t="shared" si="6"/>
        <v>0</v>
      </c>
      <c r="D149" s="7" t="str">
        <f>IFERROR(MATCH(ROW(障害学生情報入力シート!A125),C:C,0),"")</f>
        <v/>
      </c>
      <c r="E149" s="7">
        <f>IF(AND(障害学生情報入力シート!$G149=$E$23,障害学生情報入力シート!$H149=$E$24,OR(障害学生情報入力シート!D149="入学者(新1年生)",障害学生情報入力シート!D149="在籍者")),1,0)</f>
        <v>0</v>
      </c>
      <c r="F149" s="7">
        <f t="shared" si="7"/>
        <v>0</v>
      </c>
      <c r="G149" s="7" t="str">
        <f>IFERROR(MATCH(ROW(障害学生情報入力シート!E125),F:F,0),"")</f>
        <v/>
      </c>
      <c r="H149" s="7">
        <f>IF(AND(障害学生情報入力シート!$G149=$H$24,ISBLANK(障害学生情報入力シート!$H149),OR(障害学生情報入力シート!D149="入学者(新1年生)",障害学生情報入力シート!D149="在籍者")),1,0)</f>
        <v>0</v>
      </c>
      <c r="I149" s="7">
        <f t="shared" si="8"/>
        <v>0</v>
      </c>
      <c r="J149" s="7" t="str">
        <f>IFERROR(MATCH(ROW(障害学生情報入力シート!A125),I:I,0),"")</f>
        <v/>
      </c>
      <c r="K149" s="8">
        <f>IF(障害学生情報入力シート!AU149="",0,IF(AND(障害学生情報入力シート!AT149=1,Y149=1,障害学生情報入力シート!D149&lt;&gt;"",障害学生情報入力シート!D149&lt;&gt;"在籍者"),1,0))</f>
        <v>0</v>
      </c>
      <c r="L149" s="8">
        <f t="shared" si="9"/>
        <v>0</v>
      </c>
      <c r="M149" s="8" t="str">
        <f>IFERROR(MATCH(ROW(障害学生情報入力シート!A125),L:L,0),"")</f>
        <v/>
      </c>
      <c r="N149" s="8">
        <f>IF(障害学生情報入力シート!CA149="",0,IF(AND(障害学生情報入力シート!BZ149=1,Y149=1,障害学生情報入力シート!D149&lt;&gt;"",障害学生情報入力シート!D149&lt;&gt;"入学しなかった"),1,0))</f>
        <v>0</v>
      </c>
      <c r="O149" s="8">
        <f t="shared" si="10"/>
        <v>0</v>
      </c>
      <c r="P149" s="8" t="str">
        <f>IFERROR(MATCH(ROW(障害学生情報入力シート!AR125),O:O,0),"")</f>
        <v/>
      </c>
      <c r="Q149" s="8">
        <f>IF(障害学生情報入力シート!CU149="",0,IF(AND(障害学生情報入力シート!CT149=1,Y149=1,障害学生情報入力シート!D149&lt;&gt;"",障害学生情報入力シート!D149&lt;&gt;"入学しなかった"),1,0))</f>
        <v>0</v>
      </c>
      <c r="R149" s="8">
        <f t="shared" si="11"/>
        <v>0</v>
      </c>
      <c r="S149" s="8" t="str">
        <f>IFERROR(MATCH(ROW(障害学生情報入力シート!BJ125),R:R,0),"")</f>
        <v/>
      </c>
      <c r="T149" s="9">
        <f>IF(OR(SUM(障害学生情報入力シート!AY149:BY149,障害学生情報入力シート!CB149:CS149)&gt;0,COUNTA(障害学生情報入力シート!BZ149:CA149)=2,COUNTA(障害学生情報入力シート!CT149:CU149)=2),1,0)</f>
        <v>0</v>
      </c>
      <c r="U149" s="9">
        <f>SUM(障害学生情報入力シート!N149:Q149)+COUNTA(障害学生情報入力シート!R149)</f>
        <v>0</v>
      </c>
      <c r="V149" s="9">
        <f>SUM(障害学生情報入力シート!S149:V149)+COUNTA(障害学生情報入力シート!W149)</f>
        <v>0</v>
      </c>
      <c r="W149" s="9">
        <f>IF(SUM(障害学生情報入力シート!$X149:$AT149)&gt;0,1,0)</f>
        <v>0</v>
      </c>
      <c r="X149" s="9">
        <f>IF(障害学生情報入力シート!D149="入学者(新1年生)",1,0)</f>
        <v>0</v>
      </c>
      <c r="Y149" s="9">
        <f>IF(ISBLANK(障害学生情報入力シート!$G149),0)+IF(AND(障害学生情報入力シート!$G149="視覚障害",OR(障害学生情報入力シート!$H149="盲",障害学生情報入力シート!$H149="弱視")),1,0)+IF(AND(障害学生情報入力シート!$G149="聴覚・言語障害",OR(障害学生情報入力シート!$H149="聾",障害学生情報入力シート!$H149="難聴",障害学生情報入力シート!$H149="言語障害のみ")),1,0)+IF(AND(障害学生情報入力シート!$G149="肢体不自由",OR(障害学生情報入力シート!$H149="上肢機能障害",障害学生情報入力シート!$H149="下肢機能障害",障害学生情報入力シート!$H149="上下肢機能障害",障害学生情報入力シート!$H149="他の機能障害")),1,0)+IF(AND(障害学生情報入力シート!$G149="病弱・虚弱",OR(障害学生情報入力シート!$H149="内部障害等",障害学生情報入力シート!$H149="他の慢性疾患")),1,0)+IF(AND(障害学生情報入力シート!$G149="重複",ISBLANK(障害学生情報入力シート!$H149)),1,0)+IF(AND(障害学生情報入力シート!$G149="発達障害",OR(障害学生情報入力シート!$H149="SLD",障害学生情報入力シート!$H149="ADHD",障害学生情報入力シート!$H149="ASD",障害学生情報入力シート!$H149="発達障害の重複")),1,0)+IF(AND(障害学生情報入力シート!$G149="精神障害",OR(障害学生情報入力シート!$H149="統合失調症等",障害学生情報入力シート!$H149="気分障害",障害学生情報入力シート!$H149="神経症性障害等",障害学生情報入力シート!$H149="摂食障害・睡眠障害等",障害学生情報入力シート!$H149="他の精神障害")),1,0)+IF(AND(障害学生情報入力シート!$G149="その他の障害",ISBLANK(障害学生情報入力シート!$H149)),1,0)</f>
        <v>0</v>
      </c>
    </row>
    <row r="150" spans="1:25" x14ac:dyDescent="0.4">
      <c r="A150" s="1219">
        <v>126</v>
      </c>
      <c r="B150" s="7">
        <f>IF(AND(障害学生情報入力シート!$G150=$B$23,障害学生情報入力シート!$H150=$B$24,OR(障害学生情報入力シート!D150="入学者(新1年生)",障害学生情報入力シート!D150="在籍者")),1,0)</f>
        <v>0</v>
      </c>
      <c r="C150" s="7">
        <f t="shared" si="6"/>
        <v>0</v>
      </c>
      <c r="D150" s="7" t="str">
        <f>IFERROR(MATCH(ROW(障害学生情報入力シート!A126),C:C,0),"")</f>
        <v/>
      </c>
      <c r="E150" s="7">
        <f>IF(AND(障害学生情報入力シート!$G150=$E$23,障害学生情報入力シート!$H150=$E$24,OR(障害学生情報入力シート!D150="入学者(新1年生)",障害学生情報入力シート!D150="在籍者")),1,0)</f>
        <v>0</v>
      </c>
      <c r="F150" s="7">
        <f t="shared" si="7"/>
        <v>0</v>
      </c>
      <c r="G150" s="7" t="str">
        <f>IFERROR(MATCH(ROW(障害学生情報入力シート!E126),F:F,0),"")</f>
        <v/>
      </c>
      <c r="H150" s="7">
        <f>IF(AND(障害学生情報入力シート!$G150=$H$24,ISBLANK(障害学生情報入力シート!$H150),OR(障害学生情報入力シート!D150="入学者(新1年生)",障害学生情報入力シート!D150="在籍者")),1,0)</f>
        <v>0</v>
      </c>
      <c r="I150" s="7">
        <f t="shared" si="8"/>
        <v>0</v>
      </c>
      <c r="J150" s="7" t="str">
        <f>IFERROR(MATCH(ROW(障害学生情報入力シート!A126),I:I,0),"")</f>
        <v/>
      </c>
      <c r="K150" s="8">
        <f>IF(障害学生情報入力シート!AU150="",0,IF(AND(障害学生情報入力シート!AT150=1,Y150=1,障害学生情報入力シート!D150&lt;&gt;"",障害学生情報入力シート!D150&lt;&gt;"在籍者"),1,0))</f>
        <v>0</v>
      </c>
      <c r="L150" s="8">
        <f t="shared" si="9"/>
        <v>0</v>
      </c>
      <c r="M150" s="8" t="str">
        <f>IFERROR(MATCH(ROW(障害学生情報入力シート!A126),L:L,0),"")</f>
        <v/>
      </c>
      <c r="N150" s="8">
        <f>IF(障害学生情報入力シート!CA150="",0,IF(AND(障害学生情報入力シート!BZ150=1,Y150=1,障害学生情報入力シート!D150&lt;&gt;"",障害学生情報入力シート!D150&lt;&gt;"入学しなかった"),1,0))</f>
        <v>0</v>
      </c>
      <c r="O150" s="8">
        <f t="shared" si="10"/>
        <v>0</v>
      </c>
      <c r="P150" s="8" t="str">
        <f>IFERROR(MATCH(ROW(障害学生情報入力シート!AR126),O:O,0),"")</f>
        <v/>
      </c>
      <c r="Q150" s="8">
        <f>IF(障害学生情報入力シート!CU150="",0,IF(AND(障害学生情報入力シート!CT150=1,Y150=1,障害学生情報入力シート!D150&lt;&gt;"",障害学生情報入力シート!D150&lt;&gt;"入学しなかった"),1,0))</f>
        <v>0</v>
      </c>
      <c r="R150" s="8">
        <f t="shared" si="11"/>
        <v>0</v>
      </c>
      <c r="S150" s="8" t="str">
        <f>IFERROR(MATCH(ROW(障害学生情報入力シート!BJ126),R:R,0),"")</f>
        <v/>
      </c>
      <c r="T150" s="9">
        <f>IF(OR(SUM(障害学生情報入力シート!AY150:BY150,障害学生情報入力シート!CB150:CS150)&gt;0,COUNTA(障害学生情報入力シート!BZ150:CA150)=2,COUNTA(障害学生情報入力シート!CT150:CU150)=2),1,0)</f>
        <v>0</v>
      </c>
      <c r="U150" s="9">
        <f>SUM(障害学生情報入力シート!N150:Q150)+COUNTA(障害学生情報入力シート!R150)</f>
        <v>0</v>
      </c>
      <c r="V150" s="9">
        <f>SUM(障害学生情報入力シート!S150:V150)+COUNTA(障害学生情報入力シート!W150)</f>
        <v>0</v>
      </c>
      <c r="W150" s="9">
        <f>IF(SUM(障害学生情報入力シート!$X150:$AT150)&gt;0,1,0)</f>
        <v>0</v>
      </c>
      <c r="X150" s="9">
        <f>IF(障害学生情報入力シート!D150="入学者(新1年生)",1,0)</f>
        <v>0</v>
      </c>
      <c r="Y150" s="9">
        <f>IF(ISBLANK(障害学生情報入力シート!$G150),0)+IF(AND(障害学生情報入力シート!$G150="視覚障害",OR(障害学生情報入力シート!$H150="盲",障害学生情報入力シート!$H150="弱視")),1,0)+IF(AND(障害学生情報入力シート!$G150="聴覚・言語障害",OR(障害学生情報入力シート!$H150="聾",障害学生情報入力シート!$H150="難聴",障害学生情報入力シート!$H150="言語障害のみ")),1,0)+IF(AND(障害学生情報入力シート!$G150="肢体不自由",OR(障害学生情報入力シート!$H150="上肢機能障害",障害学生情報入力シート!$H150="下肢機能障害",障害学生情報入力シート!$H150="上下肢機能障害",障害学生情報入力シート!$H150="他の機能障害")),1,0)+IF(AND(障害学生情報入力シート!$G150="病弱・虚弱",OR(障害学生情報入力シート!$H150="内部障害等",障害学生情報入力シート!$H150="他の慢性疾患")),1,0)+IF(AND(障害学生情報入力シート!$G150="重複",ISBLANK(障害学生情報入力シート!$H150)),1,0)+IF(AND(障害学生情報入力シート!$G150="発達障害",OR(障害学生情報入力シート!$H150="SLD",障害学生情報入力シート!$H150="ADHD",障害学生情報入力シート!$H150="ASD",障害学生情報入力シート!$H150="発達障害の重複")),1,0)+IF(AND(障害学生情報入力シート!$G150="精神障害",OR(障害学生情報入力シート!$H150="統合失調症等",障害学生情報入力シート!$H150="気分障害",障害学生情報入力シート!$H150="神経症性障害等",障害学生情報入力シート!$H150="摂食障害・睡眠障害等",障害学生情報入力シート!$H150="他の精神障害")),1,0)+IF(AND(障害学生情報入力シート!$G150="その他の障害",ISBLANK(障害学生情報入力シート!$H150)),1,0)</f>
        <v>0</v>
      </c>
    </row>
    <row r="151" spans="1:25" x14ac:dyDescent="0.4">
      <c r="A151" s="1219">
        <v>127</v>
      </c>
      <c r="B151" s="7">
        <f>IF(AND(障害学生情報入力シート!$G151=$B$23,障害学生情報入力シート!$H151=$B$24,OR(障害学生情報入力シート!D151="入学者(新1年生)",障害学生情報入力シート!D151="在籍者")),1,0)</f>
        <v>0</v>
      </c>
      <c r="C151" s="7">
        <f t="shared" si="6"/>
        <v>0</v>
      </c>
      <c r="D151" s="7" t="str">
        <f>IFERROR(MATCH(ROW(障害学生情報入力シート!A127),C:C,0),"")</f>
        <v/>
      </c>
      <c r="E151" s="7">
        <f>IF(AND(障害学生情報入力シート!$G151=$E$23,障害学生情報入力シート!$H151=$E$24,OR(障害学生情報入力シート!D151="入学者(新1年生)",障害学生情報入力シート!D151="在籍者")),1,0)</f>
        <v>0</v>
      </c>
      <c r="F151" s="7">
        <f t="shared" si="7"/>
        <v>0</v>
      </c>
      <c r="G151" s="7" t="str">
        <f>IFERROR(MATCH(ROW(障害学生情報入力シート!E127),F:F,0),"")</f>
        <v/>
      </c>
      <c r="H151" s="7">
        <f>IF(AND(障害学生情報入力シート!$G151=$H$24,ISBLANK(障害学生情報入力シート!$H151),OR(障害学生情報入力シート!D151="入学者(新1年生)",障害学生情報入力シート!D151="在籍者")),1,0)</f>
        <v>0</v>
      </c>
      <c r="I151" s="7">
        <f t="shared" si="8"/>
        <v>0</v>
      </c>
      <c r="J151" s="7" t="str">
        <f>IFERROR(MATCH(ROW(障害学生情報入力シート!A127),I:I,0),"")</f>
        <v/>
      </c>
      <c r="K151" s="8">
        <f>IF(障害学生情報入力シート!AU151="",0,IF(AND(障害学生情報入力シート!AT151=1,Y151=1,障害学生情報入力シート!D151&lt;&gt;"",障害学生情報入力シート!D151&lt;&gt;"在籍者"),1,0))</f>
        <v>0</v>
      </c>
      <c r="L151" s="8">
        <f t="shared" si="9"/>
        <v>0</v>
      </c>
      <c r="M151" s="8" t="str">
        <f>IFERROR(MATCH(ROW(障害学生情報入力シート!A127),L:L,0),"")</f>
        <v/>
      </c>
      <c r="N151" s="8">
        <f>IF(障害学生情報入力シート!CA151="",0,IF(AND(障害学生情報入力シート!BZ151=1,Y151=1,障害学生情報入力シート!D151&lt;&gt;"",障害学生情報入力シート!D151&lt;&gt;"入学しなかった"),1,0))</f>
        <v>0</v>
      </c>
      <c r="O151" s="8">
        <f t="shared" si="10"/>
        <v>0</v>
      </c>
      <c r="P151" s="8" t="str">
        <f>IFERROR(MATCH(ROW(障害学生情報入力シート!AR127),O:O,0),"")</f>
        <v/>
      </c>
      <c r="Q151" s="8">
        <f>IF(障害学生情報入力シート!CU151="",0,IF(AND(障害学生情報入力シート!CT151=1,Y151=1,障害学生情報入力シート!D151&lt;&gt;"",障害学生情報入力シート!D151&lt;&gt;"入学しなかった"),1,0))</f>
        <v>0</v>
      </c>
      <c r="R151" s="8">
        <f t="shared" si="11"/>
        <v>0</v>
      </c>
      <c r="S151" s="8" t="str">
        <f>IFERROR(MATCH(ROW(障害学生情報入力シート!BJ127),R:R,0),"")</f>
        <v/>
      </c>
      <c r="T151" s="9">
        <f>IF(OR(SUM(障害学生情報入力シート!AY151:BY151,障害学生情報入力シート!CB151:CS151)&gt;0,COUNTA(障害学生情報入力シート!BZ151:CA151)=2,COUNTA(障害学生情報入力シート!CT151:CU151)=2),1,0)</f>
        <v>0</v>
      </c>
      <c r="U151" s="9">
        <f>SUM(障害学生情報入力シート!N151:Q151)+COUNTA(障害学生情報入力シート!R151)</f>
        <v>0</v>
      </c>
      <c r="V151" s="9">
        <f>SUM(障害学生情報入力シート!S151:V151)+COUNTA(障害学生情報入力シート!W151)</f>
        <v>0</v>
      </c>
      <c r="W151" s="9">
        <f>IF(SUM(障害学生情報入力シート!$X151:$AT151)&gt;0,1,0)</f>
        <v>0</v>
      </c>
      <c r="X151" s="9">
        <f>IF(障害学生情報入力シート!D151="入学者(新1年生)",1,0)</f>
        <v>0</v>
      </c>
      <c r="Y151" s="9">
        <f>IF(ISBLANK(障害学生情報入力シート!$G151),0)+IF(AND(障害学生情報入力シート!$G151="視覚障害",OR(障害学生情報入力シート!$H151="盲",障害学生情報入力シート!$H151="弱視")),1,0)+IF(AND(障害学生情報入力シート!$G151="聴覚・言語障害",OR(障害学生情報入力シート!$H151="聾",障害学生情報入力シート!$H151="難聴",障害学生情報入力シート!$H151="言語障害のみ")),1,0)+IF(AND(障害学生情報入力シート!$G151="肢体不自由",OR(障害学生情報入力シート!$H151="上肢機能障害",障害学生情報入力シート!$H151="下肢機能障害",障害学生情報入力シート!$H151="上下肢機能障害",障害学生情報入力シート!$H151="他の機能障害")),1,0)+IF(AND(障害学生情報入力シート!$G151="病弱・虚弱",OR(障害学生情報入力シート!$H151="内部障害等",障害学生情報入力シート!$H151="他の慢性疾患")),1,0)+IF(AND(障害学生情報入力シート!$G151="重複",ISBLANK(障害学生情報入力シート!$H151)),1,0)+IF(AND(障害学生情報入力シート!$G151="発達障害",OR(障害学生情報入力シート!$H151="SLD",障害学生情報入力シート!$H151="ADHD",障害学生情報入力シート!$H151="ASD",障害学生情報入力シート!$H151="発達障害の重複")),1,0)+IF(AND(障害学生情報入力シート!$G151="精神障害",OR(障害学生情報入力シート!$H151="統合失調症等",障害学生情報入力シート!$H151="気分障害",障害学生情報入力シート!$H151="神経症性障害等",障害学生情報入力シート!$H151="摂食障害・睡眠障害等",障害学生情報入力シート!$H151="他の精神障害")),1,0)+IF(AND(障害学生情報入力シート!$G151="その他の障害",ISBLANK(障害学生情報入力シート!$H151)),1,0)</f>
        <v>0</v>
      </c>
    </row>
    <row r="152" spans="1:25" x14ac:dyDescent="0.4">
      <c r="A152" s="1219">
        <v>128</v>
      </c>
      <c r="B152" s="7">
        <f>IF(AND(障害学生情報入力シート!$G152=$B$23,障害学生情報入力シート!$H152=$B$24,OR(障害学生情報入力シート!D152="入学者(新1年生)",障害学生情報入力シート!D152="在籍者")),1,0)</f>
        <v>0</v>
      </c>
      <c r="C152" s="7">
        <f t="shared" si="6"/>
        <v>0</v>
      </c>
      <c r="D152" s="7" t="str">
        <f>IFERROR(MATCH(ROW(障害学生情報入力シート!A128),C:C,0),"")</f>
        <v/>
      </c>
      <c r="E152" s="7">
        <f>IF(AND(障害学生情報入力シート!$G152=$E$23,障害学生情報入力シート!$H152=$E$24,OR(障害学生情報入力シート!D152="入学者(新1年生)",障害学生情報入力シート!D152="在籍者")),1,0)</f>
        <v>0</v>
      </c>
      <c r="F152" s="7">
        <f t="shared" si="7"/>
        <v>0</v>
      </c>
      <c r="G152" s="7" t="str">
        <f>IFERROR(MATCH(ROW(障害学生情報入力シート!E128),F:F,0),"")</f>
        <v/>
      </c>
      <c r="H152" s="7">
        <f>IF(AND(障害学生情報入力シート!$G152=$H$24,ISBLANK(障害学生情報入力シート!$H152),OR(障害学生情報入力シート!D152="入学者(新1年生)",障害学生情報入力シート!D152="在籍者")),1,0)</f>
        <v>0</v>
      </c>
      <c r="I152" s="7">
        <f t="shared" si="8"/>
        <v>0</v>
      </c>
      <c r="J152" s="7" t="str">
        <f>IFERROR(MATCH(ROW(障害学生情報入力シート!A128),I:I,0),"")</f>
        <v/>
      </c>
      <c r="K152" s="8">
        <f>IF(障害学生情報入力シート!AU152="",0,IF(AND(障害学生情報入力シート!AT152=1,Y152=1,障害学生情報入力シート!D152&lt;&gt;"",障害学生情報入力シート!D152&lt;&gt;"在籍者"),1,0))</f>
        <v>0</v>
      </c>
      <c r="L152" s="8">
        <f t="shared" si="9"/>
        <v>0</v>
      </c>
      <c r="M152" s="8" t="str">
        <f>IFERROR(MATCH(ROW(障害学生情報入力シート!A128),L:L,0),"")</f>
        <v/>
      </c>
      <c r="N152" s="8">
        <f>IF(障害学生情報入力シート!CA152="",0,IF(AND(障害学生情報入力シート!BZ152=1,Y152=1,障害学生情報入力シート!D152&lt;&gt;"",障害学生情報入力シート!D152&lt;&gt;"入学しなかった"),1,0))</f>
        <v>0</v>
      </c>
      <c r="O152" s="8">
        <f t="shared" si="10"/>
        <v>0</v>
      </c>
      <c r="P152" s="8" t="str">
        <f>IFERROR(MATCH(ROW(障害学生情報入力シート!AR128),O:O,0),"")</f>
        <v/>
      </c>
      <c r="Q152" s="8">
        <f>IF(障害学生情報入力シート!CU152="",0,IF(AND(障害学生情報入力シート!CT152=1,Y152=1,障害学生情報入力シート!D152&lt;&gt;"",障害学生情報入力シート!D152&lt;&gt;"入学しなかった"),1,0))</f>
        <v>0</v>
      </c>
      <c r="R152" s="8">
        <f t="shared" si="11"/>
        <v>0</v>
      </c>
      <c r="S152" s="8" t="str">
        <f>IFERROR(MATCH(ROW(障害学生情報入力シート!BJ128),R:R,0),"")</f>
        <v/>
      </c>
      <c r="T152" s="9">
        <f>IF(OR(SUM(障害学生情報入力シート!AY152:BY152,障害学生情報入力シート!CB152:CS152)&gt;0,COUNTA(障害学生情報入力シート!BZ152:CA152)=2,COUNTA(障害学生情報入力シート!CT152:CU152)=2),1,0)</f>
        <v>0</v>
      </c>
      <c r="U152" s="9">
        <f>SUM(障害学生情報入力シート!N152:Q152)+COUNTA(障害学生情報入力シート!R152)</f>
        <v>0</v>
      </c>
      <c r="V152" s="9">
        <f>SUM(障害学生情報入力シート!S152:V152)+COUNTA(障害学生情報入力シート!W152)</f>
        <v>0</v>
      </c>
      <c r="W152" s="9">
        <f>IF(SUM(障害学生情報入力シート!$X152:$AT152)&gt;0,1,0)</f>
        <v>0</v>
      </c>
      <c r="X152" s="9">
        <f>IF(障害学生情報入力シート!D152="入学者(新1年生)",1,0)</f>
        <v>0</v>
      </c>
      <c r="Y152" s="9">
        <f>IF(ISBLANK(障害学生情報入力シート!$G152),0)+IF(AND(障害学生情報入力シート!$G152="視覚障害",OR(障害学生情報入力シート!$H152="盲",障害学生情報入力シート!$H152="弱視")),1,0)+IF(AND(障害学生情報入力シート!$G152="聴覚・言語障害",OR(障害学生情報入力シート!$H152="聾",障害学生情報入力シート!$H152="難聴",障害学生情報入力シート!$H152="言語障害のみ")),1,0)+IF(AND(障害学生情報入力シート!$G152="肢体不自由",OR(障害学生情報入力シート!$H152="上肢機能障害",障害学生情報入力シート!$H152="下肢機能障害",障害学生情報入力シート!$H152="上下肢機能障害",障害学生情報入力シート!$H152="他の機能障害")),1,0)+IF(AND(障害学生情報入力シート!$G152="病弱・虚弱",OR(障害学生情報入力シート!$H152="内部障害等",障害学生情報入力シート!$H152="他の慢性疾患")),1,0)+IF(AND(障害学生情報入力シート!$G152="重複",ISBLANK(障害学生情報入力シート!$H152)),1,0)+IF(AND(障害学生情報入力シート!$G152="発達障害",OR(障害学生情報入力シート!$H152="SLD",障害学生情報入力シート!$H152="ADHD",障害学生情報入力シート!$H152="ASD",障害学生情報入力シート!$H152="発達障害の重複")),1,0)+IF(AND(障害学生情報入力シート!$G152="精神障害",OR(障害学生情報入力シート!$H152="統合失調症等",障害学生情報入力シート!$H152="気分障害",障害学生情報入力シート!$H152="神経症性障害等",障害学生情報入力シート!$H152="摂食障害・睡眠障害等",障害学生情報入力シート!$H152="他の精神障害")),1,0)+IF(AND(障害学生情報入力シート!$G152="その他の障害",ISBLANK(障害学生情報入力シート!$H152)),1,0)</f>
        <v>0</v>
      </c>
    </row>
    <row r="153" spans="1:25" x14ac:dyDescent="0.4">
      <c r="A153" s="1219">
        <v>129</v>
      </c>
      <c r="B153" s="7">
        <f>IF(AND(障害学生情報入力シート!$G153=$B$23,障害学生情報入力シート!$H153=$B$24,OR(障害学生情報入力シート!D153="入学者(新1年生)",障害学生情報入力シート!D153="在籍者")),1,0)</f>
        <v>0</v>
      </c>
      <c r="C153" s="7">
        <f t="shared" ref="C153:C216" si="12">C152+B153</f>
        <v>0</v>
      </c>
      <c r="D153" s="7" t="str">
        <f>IFERROR(MATCH(ROW(障害学生情報入力シート!A129),C:C,0),"")</f>
        <v/>
      </c>
      <c r="E153" s="7">
        <f>IF(AND(障害学生情報入力シート!$G153=$E$23,障害学生情報入力シート!$H153=$E$24,OR(障害学生情報入力シート!D153="入学者(新1年生)",障害学生情報入力シート!D153="在籍者")),1,0)</f>
        <v>0</v>
      </c>
      <c r="F153" s="7">
        <f t="shared" ref="F153:F216" si="13">F152+E153</f>
        <v>0</v>
      </c>
      <c r="G153" s="7" t="str">
        <f>IFERROR(MATCH(ROW(障害学生情報入力シート!E129),F:F,0),"")</f>
        <v/>
      </c>
      <c r="H153" s="7">
        <f>IF(AND(障害学生情報入力シート!$G153=$H$24,ISBLANK(障害学生情報入力シート!$H153),OR(障害学生情報入力シート!D153="入学者(新1年生)",障害学生情報入力シート!D153="在籍者")),1,0)</f>
        <v>0</v>
      </c>
      <c r="I153" s="7">
        <f t="shared" ref="I153:I216" si="14">I152+H153</f>
        <v>0</v>
      </c>
      <c r="J153" s="7" t="str">
        <f>IFERROR(MATCH(ROW(障害学生情報入力シート!A129),I:I,0),"")</f>
        <v/>
      </c>
      <c r="K153" s="8">
        <f>IF(障害学生情報入力シート!AU153="",0,IF(AND(障害学生情報入力シート!AT153=1,Y153=1,障害学生情報入力シート!D153&lt;&gt;"",障害学生情報入力シート!D153&lt;&gt;"在籍者"),1,0))</f>
        <v>0</v>
      </c>
      <c r="L153" s="8">
        <f t="shared" ref="L153:L216" si="15">L152+K153</f>
        <v>0</v>
      </c>
      <c r="M153" s="8" t="str">
        <f>IFERROR(MATCH(ROW(障害学生情報入力シート!A129),L:L,0),"")</f>
        <v/>
      </c>
      <c r="N153" s="8">
        <f>IF(障害学生情報入力シート!CA153="",0,IF(AND(障害学生情報入力シート!BZ153=1,Y153=1,障害学生情報入力シート!D153&lt;&gt;"",障害学生情報入力シート!D153&lt;&gt;"入学しなかった"),1,0))</f>
        <v>0</v>
      </c>
      <c r="O153" s="8">
        <f t="shared" ref="O153:O216" si="16">O152+N153</f>
        <v>0</v>
      </c>
      <c r="P153" s="8" t="str">
        <f>IFERROR(MATCH(ROW(障害学生情報入力シート!AR129),O:O,0),"")</f>
        <v/>
      </c>
      <c r="Q153" s="8">
        <f>IF(障害学生情報入力シート!CU153="",0,IF(AND(障害学生情報入力シート!CT153=1,Y153=1,障害学生情報入力シート!D153&lt;&gt;"",障害学生情報入力シート!D153&lt;&gt;"入学しなかった"),1,0))</f>
        <v>0</v>
      </c>
      <c r="R153" s="8">
        <f t="shared" ref="R153:R216" si="17">R152+Q153</f>
        <v>0</v>
      </c>
      <c r="S153" s="8" t="str">
        <f>IFERROR(MATCH(ROW(障害学生情報入力シート!BJ129),R:R,0),"")</f>
        <v/>
      </c>
      <c r="T153" s="9">
        <f>IF(OR(SUM(障害学生情報入力シート!AY153:BY153,障害学生情報入力シート!CB153:CS153)&gt;0,COUNTA(障害学生情報入力シート!BZ153:CA153)=2,COUNTA(障害学生情報入力シート!CT153:CU153)=2),1,0)</f>
        <v>0</v>
      </c>
      <c r="U153" s="9">
        <f>SUM(障害学生情報入力シート!N153:Q153)+COUNTA(障害学生情報入力シート!R153)</f>
        <v>0</v>
      </c>
      <c r="V153" s="9">
        <f>SUM(障害学生情報入力シート!S153:V153)+COUNTA(障害学生情報入力シート!W153)</f>
        <v>0</v>
      </c>
      <c r="W153" s="9">
        <f>IF(SUM(障害学生情報入力シート!$X153:$AT153)&gt;0,1,0)</f>
        <v>0</v>
      </c>
      <c r="X153" s="9">
        <f>IF(障害学生情報入力シート!D153="入学者(新1年生)",1,0)</f>
        <v>0</v>
      </c>
      <c r="Y153" s="9">
        <f>IF(ISBLANK(障害学生情報入力シート!$G153),0)+IF(AND(障害学生情報入力シート!$G153="視覚障害",OR(障害学生情報入力シート!$H153="盲",障害学生情報入力シート!$H153="弱視")),1,0)+IF(AND(障害学生情報入力シート!$G153="聴覚・言語障害",OR(障害学生情報入力シート!$H153="聾",障害学生情報入力シート!$H153="難聴",障害学生情報入力シート!$H153="言語障害のみ")),1,0)+IF(AND(障害学生情報入力シート!$G153="肢体不自由",OR(障害学生情報入力シート!$H153="上肢機能障害",障害学生情報入力シート!$H153="下肢機能障害",障害学生情報入力シート!$H153="上下肢機能障害",障害学生情報入力シート!$H153="他の機能障害")),1,0)+IF(AND(障害学生情報入力シート!$G153="病弱・虚弱",OR(障害学生情報入力シート!$H153="内部障害等",障害学生情報入力シート!$H153="他の慢性疾患")),1,0)+IF(AND(障害学生情報入力シート!$G153="重複",ISBLANK(障害学生情報入力シート!$H153)),1,0)+IF(AND(障害学生情報入力シート!$G153="発達障害",OR(障害学生情報入力シート!$H153="SLD",障害学生情報入力シート!$H153="ADHD",障害学生情報入力シート!$H153="ASD",障害学生情報入力シート!$H153="発達障害の重複")),1,0)+IF(AND(障害学生情報入力シート!$G153="精神障害",OR(障害学生情報入力シート!$H153="統合失調症等",障害学生情報入力シート!$H153="気分障害",障害学生情報入力シート!$H153="神経症性障害等",障害学生情報入力シート!$H153="摂食障害・睡眠障害等",障害学生情報入力シート!$H153="他の精神障害")),1,0)+IF(AND(障害学生情報入力シート!$G153="その他の障害",ISBLANK(障害学生情報入力シート!$H153)),1,0)</f>
        <v>0</v>
      </c>
    </row>
    <row r="154" spans="1:25" x14ac:dyDescent="0.4">
      <c r="A154" s="1219">
        <v>130</v>
      </c>
      <c r="B154" s="7">
        <f>IF(AND(障害学生情報入力シート!$G154=$B$23,障害学生情報入力シート!$H154=$B$24,OR(障害学生情報入力シート!D154="入学者(新1年生)",障害学生情報入力シート!D154="在籍者")),1,0)</f>
        <v>0</v>
      </c>
      <c r="C154" s="7">
        <f t="shared" si="12"/>
        <v>0</v>
      </c>
      <c r="D154" s="7" t="str">
        <f>IFERROR(MATCH(ROW(障害学生情報入力シート!A130),C:C,0),"")</f>
        <v/>
      </c>
      <c r="E154" s="7">
        <f>IF(AND(障害学生情報入力シート!$G154=$E$23,障害学生情報入力シート!$H154=$E$24,OR(障害学生情報入力シート!D154="入学者(新1年生)",障害学生情報入力シート!D154="在籍者")),1,0)</f>
        <v>0</v>
      </c>
      <c r="F154" s="7">
        <f t="shared" si="13"/>
        <v>0</v>
      </c>
      <c r="G154" s="7" t="str">
        <f>IFERROR(MATCH(ROW(障害学生情報入力シート!E130),F:F,0),"")</f>
        <v/>
      </c>
      <c r="H154" s="7">
        <f>IF(AND(障害学生情報入力シート!$G154=$H$24,ISBLANK(障害学生情報入力シート!$H154),OR(障害学生情報入力シート!D154="入学者(新1年生)",障害学生情報入力シート!D154="在籍者")),1,0)</f>
        <v>0</v>
      </c>
      <c r="I154" s="7">
        <f t="shared" si="14"/>
        <v>0</v>
      </c>
      <c r="J154" s="7" t="str">
        <f>IFERROR(MATCH(ROW(障害学生情報入力シート!A130),I:I,0),"")</f>
        <v/>
      </c>
      <c r="K154" s="8">
        <f>IF(障害学生情報入力シート!AU154="",0,IF(AND(障害学生情報入力シート!AT154=1,Y154=1,障害学生情報入力シート!D154&lt;&gt;"",障害学生情報入力シート!D154&lt;&gt;"在籍者"),1,0))</f>
        <v>0</v>
      </c>
      <c r="L154" s="8">
        <f t="shared" si="15"/>
        <v>0</v>
      </c>
      <c r="M154" s="8" t="str">
        <f>IFERROR(MATCH(ROW(障害学生情報入力シート!A130),L:L,0),"")</f>
        <v/>
      </c>
      <c r="N154" s="8">
        <f>IF(障害学生情報入力シート!CA154="",0,IF(AND(障害学生情報入力シート!BZ154=1,Y154=1,障害学生情報入力シート!D154&lt;&gt;"",障害学生情報入力シート!D154&lt;&gt;"入学しなかった"),1,0))</f>
        <v>0</v>
      </c>
      <c r="O154" s="8">
        <f t="shared" si="16"/>
        <v>0</v>
      </c>
      <c r="P154" s="8" t="str">
        <f>IFERROR(MATCH(ROW(障害学生情報入力シート!AR130),O:O,0),"")</f>
        <v/>
      </c>
      <c r="Q154" s="8">
        <f>IF(障害学生情報入力シート!CU154="",0,IF(AND(障害学生情報入力シート!CT154=1,Y154=1,障害学生情報入力シート!D154&lt;&gt;"",障害学生情報入力シート!D154&lt;&gt;"入学しなかった"),1,0))</f>
        <v>0</v>
      </c>
      <c r="R154" s="8">
        <f t="shared" si="17"/>
        <v>0</v>
      </c>
      <c r="S154" s="8" t="str">
        <f>IFERROR(MATCH(ROW(障害学生情報入力シート!BJ130),R:R,0),"")</f>
        <v/>
      </c>
      <c r="T154" s="9">
        <f>IF(OR(SUM(障害学生情報入力シート!AY154:BY154,障害学生情報入力シート!CB154:CS154)&gt;0,COUNTA(障害学生情報入力シート!BZ154:CA154)=2,COUNTA(障害学生情報入力シート!CT154:CU154)=2),1,0)</f>
        <v>0</v>
      </c>
      <c r="U154" s="9">
        <f>SUM(障害学生情報入力シート!N154:Q154)+COUNTA(障害学生情報入力シート!R154)</f>
        <v>0</v>
      </c>
      <c r="V154" s="9">
        <f>SUM(障害学生情報入力シート!S154:V154)+COUNTA(障害学生情報入力シート!W154)</f>
        <v>0</v>
      </c>
      <c r="W154" s="9">
        <f>IF(SUM(障害学生情報入力シート!$X154:$AT154)&gt;0,1,0)</f>
        <v>0</v>
      </c>
      <c r="X154" s="9">
        <f>IF(障害学生情報入力シート!D154="入学者(新1年生)",1,0)</f>
        <v>0</v>
      </c>
      <c r="Y154" s="9">
        <f>IF(ISBLANK(障害学生情報入力シート!$G154),0)+IF(AND(障害学生情報入力シート!$G154="視覚障害",OR(障害学生情報入力シート!$H154="盲",障害学生情報入力シート!$H154="弱視")),1,0)+IF(AND(障害学生情報入力シート!$G154="聴覚・言語障害",OR(障害学生情報入力シート!$H154="聾",障害学生情報入力シート!$H154="難聴",障害学生情報入力シート!$H154="言語障害のみ")),1,0)+IF(AND(障害学生情報入力シート!$G154="肢体不自由",OR(障害学生情報入力シート!$H154="上肢機能障害",障害学生情報入力シート!$H154="下肢機能障害",障害学生情報入力シート!$H154="上下肢機能障害",障害学生情報入力シート!$H154="他の機能障害")),1,0)+IF(AND(障害学生情報入力シート!$G154="病弱・虚弱",OR(障害学生情報入力シート!$H154="内部障害等",障害学生情報入力シート!$H154="他の慢性疾患")),1,0)+IF(AND(障害学生情報入力シート!$G154="重複",ISBLANK(障害学生情報入力シート!$H154)),1,0)+IF(AND(障害学生情報入力シート!$G154="発達障害",OR(障害学生情報入力シート!$H154="SLD",障害学生情報入力シート!$H154="ADHD",障害学生情報入力シート!$H154="ASD",障害学生情報入力シート!$H154="発達障害の重複")),1,0)+IF(AND(障害学生情報入力シート!$G154="精神障害",OR(障害学生情報入力シート!$H154="統合失調症等",障害学生情報入力シート!$H154="気分障害",障害学生情報入力シート!$H154="神経症性障害等",障害学生情報入力シート!$H154="摂食障害・睡眠障害等",障害学生情報入力シート!$H154="他の精神障害")),1,0)+IF(AND(障害学生情報入力シート!$G154="その他の障害",ISBLANK(障害学生情報入力シート!$H154)),1,0)</f>
        <v>0</v>
      </c>
    </row>
    <row r="155" spans="1:25" x14ac:dyDescent="0.4">
      <c r="A155" s="1219">
        <v>131</v>
      </c>
      <c r="B155" s="7">
        <f>IF(AND(障害学生情報入力シート!$G155=$B$23,障害学生情報入力シート!$H155=$B$24,OR(障害学生情報入力シート!D155="入学者(新1年生)",障害学生情報入力シート!D155="在籍者")),1,0)</f>
        <v>0</v>
      </c>
      <c r="C155" s="7">
        <f t="shared" si="12"/>
        <v>0</v>
      </c>
      <c r="D155" s="7" t="str">
        <f>IFERROR(MATCH(ROW(障害学生情報入力シート!A131),C:C,0),"")</f>
        <v/>
      </c>
      <c r="E155" s="7">
        <f>IF(AND(障害学生情報入力シート!$G155=$E$23,障害学生情報入力シート!$H155=$E$24,OR(障害学生情報入力シート!D155="入学者(新1年生)",障害学生情報入力シート!D155="在籍者")),1,0)</f>
        <v>0</v>
      </c>
      <c r="F155" s="7">
        <f t="shared" si="13"/>
        <v>0</v>
      </c>
      <c r="G155" s="7" t="str">
        <f>IFERROR(MATCH(ROW(障害学生情報入力シート!E131),F:F,0),"")</f>
        <v/>
      </c>
      <c r="H155" s="7">
        <f>IF(AND(障害学生情報入力シート!$G155=$H$24,ISBLANK(障害学生情報入力シート!$H155),OR(障害学生情報入力シート!D155="入学者(新1年生)",障害学生情報入力シート!D155="在籍者")),1,0)</f>
        <v>0</v>
      </c>
      <c r="I155" s="7">
        <f t="shared" si="14"/>
        <v>0</v>
      </c>
      <c r="J155" s="7" t="str">
        <f>IFERROR(MATCH(ROW(障害学生情報入力シート!A131),I:I,0),"")</f>
        <v/>
      </c>
      <c r="K155" s="8">
        <f>IF(障害学生情報入力シート!AU155="",0,IF(AND(障害学生情報入力シート!AT155=1,Y155=1,障害学生情報入力シート!D155&lt;&gt;"",障害学生情報入力シート!D155&lt;&gt;"在籍者"),1,0))</f>
        <v>0</v>
      </c>
      <c r="L155" s="8">
        <f t="shared" si="15"/>
        <v>0</v>
      </c>
      <c r="M155" s="8" t="str">
        <f>IFERROR(MATCH(ROW(障害学生情報入力シート!A131),L:L,0),"")</f>
        <v/>
      </c>
      <c r="N155" s="8">
        <f>IF(障害学生情報入力シート!CA155="",0,IF(AND(障害学生情報入力シート!BZ155=1,Y155=1,障害学生情報入力シート!D155&lt;&gt;"",障害学生情報入力シート!D155&lt;&gt;"入学しなかった"),1,0))</f>
        <v>0</v>
      </c>
      <c r="O155" s="8">
        <f t="shared" si="16"/>
        <v>0</v>
      </c>
      <c r="P155" s="8" t="str">
        <f>IFERROR(MATCH(ROW(障害学生情報入力シート!AR131),O:O,0),"")</f>
        <v/>
      </c>
      <c r="Q155" s="8">
        <f>IF(障害学生情報入力シート!CU155="",0,IF(AND(障害学生情報入力シート!CT155=1,Y155=1,障害学生情報入力シート!D155&lt;&gt;"",障害学生情報入力シート!D155&lt;&gt;"入学しなかった"),1,0))</f>
        <v>0</v>
      </c>
      <c r="R155" s="8">
        <f t="shared" si="17"/>
        <v>0</v>
      </c>
      <c r="S155" s="8" t="str">
        <f>IFERROR(MATCH(ROW(障害学生情報入力シート!BJ131),R:R,0),"")</f>
        <v/>
      </c>
      <c r="T155" s="9">
        <f>IF(OR(SUM(障害学生情報入力シート!AY155:BY155,障害学生情報入力シート!CB155:CS155)&gt;0,COUNTA(障害学生情報入力シート!BZ155:CA155)=2,COUNTA(障害学生情報入力シート!CT155:CU155)=2),1,0)</f>
        <v>0</v>
      </c>
      <c r="U155" s="9">
        <f>SUM(障害学生情報入力シート!N155:Q155)+COUNTA(障害学生情報入力シート!R155)</f>
        <v>0</v>
      </c>
      <c r="V155" s="9">
        <f>SUM(障害学生情報入力シート!S155:V155)+COUNTA(障害学生情報入力シート!W155)</f>
        <v>0</v>
      </c>
      <c r="W155" s="9">
        <f>IF(SUM(障害学生情報入力シート!$X155:$AT155)&gt;0,1,0)</f>
        <v>0</v>
      </c>
      <c r="X155" s="9">
        <f>IF(障害学生情報入力シート!D155="入学者(新1年生)",1,0)</f>
        <v>0</v>
      </c>
      <c r="Y155" s="9">
        <f>IF(ISBLANK(障害学生情報入力シート!$G155),0)+IF(AND(障害学生情報入力シート!$G155="視覚障害",OR(障害学生情報入力シート!$H155="盲",障害学生情報入力シート!$H155="弱視")),1,0)+IF(AND(障害学生情報入力シート!$G155="聴覚・言語障害",OR(障害学生情報入力シート!$H155="聾",障害学生情報入力シート!$H155="難聴",障害学生情報入力シート!$H155="言語障害のみ")),1,0)+IF(AND(障害学生情報入力シート!$G155="肢体不自由",OR(障害学生情報入力シート!$H155="上肢機能障害",障害学生情報入力シート!$H155="下肢機能障害",障害学生情報入力シート!$H155="上下肢機能障害",障害学生情報入力シート!$H155="他の機能障害")),1,0)+IF(AND(障害学生情報入力シート!$G155="病弱・虚弱",OR(障害学生情報入力シート!$H155="内部障害等",障害学生情報入力シート!$H155="他の慢性疾患")),1,0)+IF(AND(障害学生情報入力シート!$G155="重複",ISBLANK(障害学生情報入力シート!$H155)),1,0)+IF(AND(障害学生情報入力シート!$G155="発達障害",OR(障害学生情報入力シート!$H155="SLD",障害学生情報入力シート!$H155="ADHD",障害学生情報入力シート!$H155="ASD",障害学生情報入力シート!$H155="発達障害の重複")),1,0)+IF(AND(障害学生情報入力シート!$G155="精神障害",OR(障害学生情報入力シート!$H155="統合失調症等",障害学生情報入力シート!$H155="気分障害",障害学生情報入力シート!$H155="神経症性障害等",障害学生情報入力シート!$H155="摂食障害・睡眠障害等",障害学生情報入力シート!$H155="他の精神障害")),1,0)+IF(AND(障害学生情報入力シート!$G155="その他の障害",ISBLANK(障害学生情報入力シート!$H155)),1,0)</f>
        <v>0</v>
      </c>
    </row>
    <row r="156" spans="1:25" x14ac:dyDescent="0.4">
      <c r="A156" s="1219">
        <v>132</v>
      </c>
      <c r="B156" s="7">
        <f>IF(AND(障害学生情報入力シート!$G156=$B$23,障害学生情報入力シート!$H156=$B$24,OR(障害学生情報入力シート!D156="入学者(新1年生)",障害学生情報入力シート!D156="在籍者")),1,0)</f>
        <v>0</v>
      </c>
      <c r="C156" s="7">
        <f t="shared" si="12"/>
        <v>0</v>
      </c>
      <c r="D156" s="7" t="str">
        <f>IFERROR(MATCH(ROW(障害学生情報入力シート!A132),C:C,0),"")</f>
        <v/>
      </c>
      <c r="E156" s="7">
        <f>IF(AND(障害学生情報入力シート!$G156=$E$23,障害学生情報入力シート!$H156=$E$24,OR(障害学生情報入力シート!D156="入学者(新1年生)",障害学生情報入力シート!D156="在籍者")),1,0)</f>
        <v>0</v>
      </c>
      <c r="F156" s="7">
        <f t="shared" si="13"/>
        <v>0</v>
      </c>
      <c r="G156" s="7" t="str">
        <f>IFERROR(MATCH(ROW(障害学生情報入力シート!E132),F:F,0),"")</f>
        <v/>
      </c>
      <c r="H156" s="7">
        <f>IF(AND(障害学生情報入力シート!$G156=$H$24,ISBLANK(障害学生情報入力シート!$H156),OR(障害学生情報入力シート!D156="入学者(新1年生)",障害学生情報入力シート!D156="在籍者")),1,0)</f>
        <v>0</v>
      </c>
      <c r="I156" s="7">
        <f t="shared" si="14"/>
        <v>0</v>
      </c>
      <c r="J156" s="7" t="str">
        <f>IFERROR(MATCH(ROW(障害学生情報入力シート!A132),I:I,0),"")</f>
        <v/>
      </c>
      <c r="K156" s="8">
        <f>IF(障害学生情報入力シート!AU156="",0,IF(AND(障害学生情報入力シート!AT156=1,Y156=1,障害学生情報入力シート!D156&lt;&gt;"",障害学生情報入力シート!D156&lt;&gt;"在籍者"),1,0))</f>
        <v>0</v>
      </c>
      <c r="L156" s="8">
        <f t="shared" si="15"/>
        <v>0</v>
      </c>
      <c r="M156" s="8" t="str">
        <f>IFERROR(MATCH(ROW(障害学生情報入力シート!A132),L:L,0),"")</f>
        <v/>
      </c>
      <c r="N156" s="8">
        <f>IF(障害学生情報入力シート!CA156="",0,IF(AND(障害学生情報入力シート!BZ156=1,Y156=1,障害学生情報入力シート!D156&lt;&gt;"",障害学生情報入力シート!D156&lt;&gt;"入学しなかった"),1,0))</f>
        <v>0</v>
      </c>
      <c r="O156" s="8">
        <f t="shared" si="16"/>
        <v>0</v>
      </c>
      <c r="P156" s="8" t="str">
        <f>IFERROR(MATCH(ROW(障害学生情報入力シート!AR132),O:O,0),"")</f>
        <v/>
      </c>
      <c r="Q156" s="8">
        <f>IF(障害学生情報入力シート!CU156="",0,IF(AND(障害学生情報入力シート!CT156=1,Y156=1,障害学生情報入力シート!D156&lt;&gt;"",障害学生情報入力シート!D156&lt;&gt;"入学しなかった"),1,0))</f>
        <v>0</v>
      </c>
      <c r="R156" s="8">
        <f t="shared" si="17"/>
        <v>0</v>
      </c>
      <c r="S156" s="8" t="str">
        <f>IFERROR(MATCH(ROW(障害学生情報入力シート!BJ132),R:R,0),"")</f>
        <v/>
      </c>
      <c r="T156" s="9">
        <f>IF(OR(SUM(障害学生情報入力シート!AY156:BY156,障害学生情報入力シート!CB156:CS156)&gt;0,COUNTA(障害学生情報入力シート!BZ156:CA156)=2,COUNTA(障害学生情報入力シート!CT156:CU156)=2),1,0)</f>
        <v>0</v>
      </c>
      <c r="U156" s="9">
        <f>SUM(障害学生情報入力シート!N156:Q156)+COUNTA(障害学生情報入力シート!R156)</f>
        <v>0</v>
      </c>
      <c r="V156" s="9">
        <f>SUM(障害学生情報入力シート!S156:V156)+COUNTA(障害学生情報入力シート!W156)</f>
        <v>0</v>
      </c>
      <c r="W156" s="9">
        <f>IF(SUM(障害学生情報入力シート!$X156:$AT156)&gt;0,1,0)</f>
        <v>0</v>
      </c>
      <c r="X156" s="9">
        <f>IF(障害学生情報入力シート!D156="入学者(新1年生)",1,0)</f>
        <v>0</v>
      </c>
      <c r="Y156" s="9">
        <f>IF(ISBLANK(障害学生情報入力シート!$G156),0)+IF(AND(障害学生情報入力シート!$G156="視覚障害",OR(障害学生情報入力シート!$H156="盲",障害学生情報入力シート!$H156="弱視")),1,0)+IF(AND(障害学生情報入力シート!$G156="聴覚・言語障害",OR(障害学生情報入力シート!$H156="聾",障害学生情報入力シート!$H156="難聴",障害学生情報入力シート!$H156="言語障害のみ")),1,0)+IF(AND(障害学生情報入力シート!$G156="肢体不自由",OR(障害学生情報入力シート!$H156="上肢機能障害",障害学生情報入力シート!$H156="下肢機能障害",障害学生情報入力シート!$H156="上下肢機能障害",障害学生情報入力シート!$H156="他の機能障害")),1,0)+IF(AND(障害学生情報入力シート!$G156="病弱・虚弱",OR(障害学生情報入力シート!$H156="内部障害等",障害学生情報入力シート!$H156="他の慢性疾患")),1,0)+IF(AND(障害学生情報入力シート!$G156="重複",ISBLANK(障害学生情報入力シート!$H156)),1,0)+IF(AND(障害学生情報入力シート!$G156="発達障害",OR(障害学生情報入力シート!$H156="SLD",障害学生情報入力シート!$H156="ADHD",障害学生情報入力シート!$H156="ASD",障害学生情報入力シート!$H156="発達障害の重複")),1,0)+IF(AND(障害学生情報入力シート!$G156="精神障害",OR(障害学生情報入力シート!$H156="統合失調症等",障害学生情報入力シート!$H156="気分障害",障害学生情報入力シート!$H156="神経症性障害等",障害学生情報入力シート!$H156="摂食障害・睡眠障害等",障害学生情報入力シート!$H156="他の精神障害")),1,0)+IF(AND(障害学生情報入力シート!$G156="その他の障害",ISBLANK(障害学生情報入力シート!$H156)),1,0)</f>
        <v>0</v>
      </c>
    </row>
    <row r="157" spans="1:25" x14ac:dyDescent="0.4">
      <c r="A157" s="1219">
        <v>133</v>
      </c>
      <c r="B157" s="7">
        <f>IF(AND(障害学生情報入力シート!$G157=$B$23,障害学生情報入力シート!$H157=$B$24,OR(障害学生情報入力シート!D157="入学者(新1年生)",障害学生情報入力シート!D157="在籍者")),1,0)</f>
        <v>0</v>
      </c>
      <c r="C157" s="7">
        <f t="shared" si="12"/>
        <v>0</v>
      </c>
      <c r="D157" s="7" t="str">
        <f>IFERROR(MATCH(ROW(障害学生情報入力シート!A133),C:C,0),"")</f>
        <v/>
      </c>
      <c r="E157" s="7">
        <f>IF(AND(障害学生情報入力シート!$G157=$E$23,障害学生情報入力シート!$H157=$E$24,OR(障害学生情報入力シート!D157="入学者(新1年生)",障害学生情報入力シート!D157="在籍者")),1,0)</f>
        <v>0</v>
      </c>
      <c r="F157" s="7">
        <f t="shared" si="13"/>
        <v>0</v>
      </c>
      <c r="G157" s="7" t="str">
        <f>IFERROR(MATCH(ROW(障害学生情報入力シート!E133),F:F,0),"")</f>
        <v/>
      </c>
      <c r="H157" s="7">
        <f>IF(AND(障害学生情報入力シート!$G157=$H$24,ISBLANK(障害学生情報入力シート!$H157),OR(障害学生情報入力シート!D157="入学者(新1年生)",障害学生情報入力シート!D157="在籍者")),1,0)</f>
        <v>0</v>
      </c>
      <c r="I157" s="7">
        <f t="shared" si="14"/>
        <v>0</v>
      </c>
      <c r="J157" s="7" t="str">
        <f>IFERROR(MATCH(ROW(障害学生情報入力シート!A133),I:I,0),"")</f>
        <v/>
      </c>
      <c r="K157" s="8">
        <f>IF(障害学生情報入力シート!AU157="",0,IF(AND(障害学生情報入力シート!AT157=1,Y157=1,障害学生情報入力シート!D157&lt;&gt;"",障害学生情報入力シート!D157&lt;&gt;"在籍者"),1,0))</f>
        <v>0</v>
      </c>
      <c r="L157" s="8">
        <f t="shared" si="15"/>
        <v>0</v>
      </c>
      <c r="M157" s="8" t="str">
        <f>IFERROR(MATCH(ROW(障害学生情報入力シート!A133),L:L,0),"")</f>
        <v/>
      </c>
      <c r="N157" s="8">
        <f>IF(障害学生情報入力シート!CA157="",0,IF(AND(障害学生情報入力シート!BZ157=1,Y157=1,障害学生情報入力シート!D157&lt;&gt;"",障害学生情報入力シート!D157&lt;&gt;"入学しなかった"),1,0))</f>
        <v>0</v>
      </c>
      <c r="O157" s="8">
        <f t="shared" si="16"/>
        <v>0</v>
      </c>
      <c r="P157" s="8" t="str">
        <f>IFERROR(MATCH(ROW(障害学生情報入力シート!AR133),O:O,0),"")</f>
        <v/>
      </c>
      <c r="Q157" s="8">
        <f>IF(障害学生情報入力シート!CU157="",0,IF(AND(障害学生情報入力シート!CT157=1,Y157=1,障害学生情報入力シート!D157&lt;&gt;"",障害学生情報入力シート!D157&lt;&gt;"入学しなかった"),1,0))</f>
        <v>0</v>
      </c>
      <c r="R157" s="8">
        <f t="shared" si="17"/>
        <v>0</v>
      </c>
      <c r="S157" s="8" t="str">
        <f>IFERROR(MATCH(ROW(障害学生情報入力シート!BJ133),R:R,0),"")</f>
        <v/>
      </c>
      <c r="T157" s="9">
        <f>IF(OR(SUM(障害学生情報入力シート!AY157:BY157,障害学生情報入力シート!CB157:CS157)&gt;0,COUNTA(障害学生情報入力シート!BZ157:CA157)=2,COUNTA(障害学生情報入力シート!CT157:CU157)=2),1,0)</f>
        <v>0</v>
      </c>
      <c r="U157" s="9">
        <f>SUM(障害学生情報入力シート!N157:Q157)+COUNTA(障害学生情報入力シート!R157)</f>
        <v>0</v>
      </c>
      <c r="V157" s="9">
        <f>SUM(障害学生情報入力シート!S157:V157)+COUNTA(障害学生情報入力シート!W157)</f>
        <v>0</v>
      </c>
      <c r="W157" s="9">
        <f>IF(SUM(障害学生情報入力シート!$X157:$AT157)&gt;0,1,0)</f>
        <v>0</v>
      </c>
      <c r="X157" s="9">
        <f>IF(障害学生情報入力シート!D157="入学者(新1年生)",1,0)</f>
        <v>0</v>
      </c>
      <c r="Y157" s="9">
        <f>IF(ISBLANK(障害学生情報入力シート!$G157),0)+IF(AND(障害学生情報入力シート!$G157="視覚障害",OR(障害学生情報入力シート!$H157="盲",障害学生情報入力シート!$H157="弱視")),1,0)+IF(AND(障害学生情報入力シート!$G157="聴覚・言語障害",OR(障害学生情報入力シート!$H157="聾",障害学生情報入力シート!$H157="難聴",障害学生情報入力シート!$H157="言語障害のみ")),1,0)+IF(AND(障害学生情報入力シート!$G157="肢体不自由",OR(障害学生情報入力シート!$H157="上肢機能障害",障害学生情報入力シート!$H157="下肢機能障害",障害学生情報入力シート!$H157="上下肢機能障害",障害学生情報入力シート!$H157="他の機能障害")),1,0)+IF(AND(障害学生情報入力シート!$G157="病弱・虚弱",OR(障害学生情報入力シート!$H157="内部障害等",障害学生情報入力シート!$H157="他の慢性疾患")),1,0)+IF(AND(障害学生情報入力シート!$G157="重複",ISBLANK(障害学生情報入力シート!$H157)),1,0)+IF(AND(障害学生情報入力シート!$G157="発達障害",OR(障害学生情報入力シート!$H157="SLD",障害学生情報入力シート!$H157="ADHD",障害学生情報入力シート!$H157="ASD",障害学生情報入力シート!$H157="発達障害の重複")),1,0)+IF(AND(障害学生情報入力シート!$G157="精神障害",OR(障害学生情報入力シート!$H157="統合失調症等",障害学生情報入力シート!$H157="気分障害",障害学生情報入力シート!$H157="神経症性障害等",障害学生情報入力シート!$H157="摂食障害・睡眠障害等",障害学生情報入力シート!$H157="他の精神障害")),1,0)+IF(AND(障害学生情報入力シート!$G157="その他の障害",ISBLANK(障害学生情報入力シート!$H157)),1,0)</f>
        <v>0</v>
      </c>
    </row>
    <row r="158" spans="1:25" x14ac:dyDescent="0.4">
      <c r="A158" s="1219">
        <v>134</v>
      </c>
      <c r="B158" s="7">
        <f>IF(AND(障害学生情報入力シート!$G158=$B$23,障害学生情報入力シート!$H158=$B$24,OR(障害学生情報入力シート!D158="入学者(新1年生)",障害学生情報入力シート!D158="在籍者")),1,0)</f>
        <v>0</v>
      </c>
      <c r="C158" s="7">
        <f t="shared" si="12"/>
        <v>0</v>
      </c>
      <c r="D158" s="7" t="str">
        <f>IFERROR(MATCH(ROW(障害学生情報入力シート!A134),C:C,0),"")</f>
        <v/>
      </c>
      <c r="E158" s="7">
        <f>IF(AND(障害学生情報入力シート!$G158=$E$23,障害学生情報入力シート!$H158=$E$24,OR(障害学生情報入力シート!D158="入学者(新1年生)",障害学生情報入力シート!D158="在籍者")),1,0)</f>
        <v>0</v>
      </c>
      <c r="F158" s="7">
        <f t="shared" si="13"/>
        <v>0</v>
      </c>
      <c r="G158" s="7" t="str">
        <f>IFERROR(MATCH(ROW(障害学生情報入力シート!E134),F:F,0),"")</f>
        <v/>
      </c>
      <c r="H158" s="7">
        <f>IF(AND(障害学生情報入力シート!$G158=$H$24,ISBLANK(障害学生情報入力シート!$H158),OR(障害学生情報入力シート!D158="入学者(新1年生)",障害学生情報入力シート!D158="在籍者")),1,0)</f>
        <v>0</v>
      </c>
      <c r="I158" s="7">
        <f t="shared" si="14"/>
        <v>0</v>
      </c>
      <c r="J158" s="7" t="str">
        <f>IFERROR(MATCH(ROW(障害学生情報入力シート!A134),I:I,0),"")</f>
        <v/>
      </c>
      <c r="K158" s="8">
        <f>IF(障害学生情報入力シート!AU158="",0,IF(AND(障害学生情報入力シート!AT158=1,Y158=1,障害学生情報入力シート!D158&lt;&gt;"",障害学生情報入力シート!D158&lt;&gt;"在籍者"),1,0))</f>
        <v>0</v>
      </c>
      <c r="L158" s="8">
        <f t="shared" si="15"/>
        <v>0</v>
      </c>
      <c r="M158" s="8" t="str">
        <f>IFERROR(MATCH(ROW(障害学生情報入力シート!A134),L:L,0),"")</f>
        <v/>
      </c>
      <c r="N158" s="8">
        <f>IF(障害学生情報入力シート!CA158="",0,IF(AND(障害学生情報入力シート!BZ158=1,Y158=1,障害学生情報入力シート!D158&lt;&gt;"",障害学生情報入力シート!D158&lt;&gt;"入学しなかった"),1,0))</f>
        <v>0</v>
      </c>
      <c r="O158" s="8">
        <f t="shared" si="16"/>
        <v>0</v>
      </c>
      <c r="P158" s="8" t="str">
        <f>IFERROR(MATCH(ROW(障害学生情報入力シート!AR134),O:O,0),"")</f>
        <v/>
      </c>
      <c r="Q158" s="8">
        <f>IF(障害学生情報入力シート!CU158="",0,IF(AND(障害学生情報入力シート!CT158=1,Y158=1,障害学生情報入力シート!D158&lt;&gt;"",障害学生情報入力シート!D158&lt;&gt;"入学しなかった"),1,0))</f>
        <v>0</v>
      </c>
      <c r="R158" s="8">
        <f t="shared" si="17"/>
        <v>0</v>
      </c>
      <c r="S158" s="8" t="str">
        <f>IFERROR(MATCH(ROW(障害学生情報入力シート!BJ134),R:R,0),"")</f>
        <v/>
      </c>
      <c r="T158" s="9">
        <f>IF(OR(SUM(障害学生情報入力シート!AY158:BY158,障害学生情報入力シート!CB158:CS158)&gt;0,COUNTA(障害学生情報入力シート!BZ158:CA158)=2,COUNTA(障害学生情報入力シート!CT158:CU158)=2),1,0)</f>
        <v>0</v>
      </c>
      <c r="U158" s="9">
        <f>SUM(障害学生情報入力シート!N158:Q158)+COUNTA(障害学生情報入力シート!R158)</f>
        <v>0</v>
      </c>
      <c r="V158" s="9">
        <f>SUM(障害学生情報入力シート!S158:V158)+COUNTA(障害学生情報入力シート!W158)</f>
        <v>0</v>
      </c>
      <c r="W158" s="9">
        <f>IF(SUM(障害学生情報入力シート!$X158:$AT158)&gt;0,1,0)</f>
        <v>0</v>
      </c>
      <c r="X158" s="9">
        <f>IF(障害学生情報入力シート!D158="入学者(新1年生)",1,0)</f>
        <v>0</v>
      </c>
      <c r="Y158" s="9">
        <f>IF(ISBLANK(障害学生情報入力シート!$G158),0)+IF(AND(障害学生情報入力シート!$G158="視覚障害",OR(障害学生情報入力シート!$H158="盲",障害学生情報入力シート!$H158="弱視")),1,0)+IF(AND(障害学生情報入力シート!$G158="聴覚・言語障害",OR(障害学生情報入力シート!$H158="聾",障害学生情報入力シート!$H158="難聴",障害学生情報入力シート!$H158="言語障害のみ")),1,0)+IF(AND(障害学生情報入力シート!$G158="肢体不自由",OR(障害学生情報入力シート!$H158="上肢機能障害",障害学生情報入力シート!$H158="下肢機能障害",障害学生情報入力シート!$H158="上下肢機能障害",障害学生情報入力シート!$H158="他の機能障害")),1,0)+IF(AND(障害学生情報入力シート!$G158="病弱・虚弱",OR(障害学生情報入力シート!$H158="内部障害等",障害学生情報入力シート!$H158="他の慢性疾患")),1,0)+IF(AND(障害学生情報入力シート!$G158="重複",ISBLANK(障害学生情報入力シート!$H158)),1,0)+IF(AND(障害学生情報入力シート!$G158="発達障害",OR(障害学生情報入力シート!$H158="SLD",障害学生情報入力シート!$H158="ADHD",障害学生情報入力シート!$H158="ASD",障害学生情報入力シート!$H158="発達障害の重複")),1,0)+IF(AND(障害学生情報入力シート!$G158="精神障害",OR(障害学生情報入力シート!$H158="統合失調症等",障害学生情報入力シート!$H158="気分障害",障害学生情報入力シート!$H158="神経症性障害等",障害学生情報入力シート!$H158="摂食障害・睡眠障害等",障害学生情報入力シート!$H158="他の精神障害")),1,0)+IF(AND(障害学生情報入力シート!$G158="その他の障害",ISBLANK(障害学生情報入力シート!$H158)),1,0)</f>
        <v>0</v>
      </c>
    </row>
    <row r="159" spans="1:25" x14ac:dyDescent="0.4">
      <c r="A159" s="1219">
        <v>135</v>
      </c>
      <c r="B159" s="7">
        <f>IF(AND(障害学生情報入力シート!$G159=$B$23,障害学生情報入力シート!$H159=$B$24,OR(障害学生情報入力シート!D159="入学者(新1年生)",障害学生情報入力シート!D159="在籍者")),1,0)</f>
        <v>0</v>
      </c>
      <c r="C159" s="7">
        <f t="shared" si="12"/>
        <v>0</v>
      </c>
      <c r="D159" s="7" t="str">
        <f>IFERROR(MATCH(ROW(障害学生情報入力シート!A135),C:C,0),"")</f>
        <v/>
      </c>
      <c r="E159" s="7">
        <f>IF(AND(障害学生情報入力シート!$G159=$E$23,障害学生情報入力シート!$H159=$E$24,OR(障害学生情報入力シート!D159="入学者(新1年生)",障害学生情報入力シート!D159="在籍者")),1,0)</f>
        <v>0</v>
      </c>
      <c r="F159" s="7">
        <f t="shared" si="13"/>
        <v>0</v>
      </c>
      <c r="G159" s="7" t="str">
        <f>IFERROR(MATCH(ROW(障害学生情報入力シート!E135),F:F,0),"")</f>
        <v/>
      </c>
      <c r="H159" s="7">
        <f>IF(AND(障害学生情報入力シート!$G159=$H$24,ISBLANK(障害学生情報入力シート!$H159),OR(障害学生情報入力シート!D159="入学者(新1年生)",障害学生情報入力シート!D159="在籍者")),1,0)</f>
        <v>0</v>
      </c>
      <c r="I159" s="7">
        <f t="shared" si="14"/>
        <v>0</v>
      </c>
      <c r="J159" s="7" t="str">
        <f>IFERROR(MATCH(ROW(障害学生情報入力シート!A135),I:I,0),"")</f>
        <v/>
      </c>
      <c r="K159" s="8">
        <f>IF(障害学生情報入力シート!AU159="",0,IF(AND(障害学生情報入力シート!AT159=1,Y159=1,障害学生情報入力シート!D159&lt;&gt;"",障害学生情報入力シート!D159&lt;&gt;"在籍者"),1,0))</f>
        <v>0</v>
      </c>
      <c r="L159" s="8">
        <f t="shared" si="15"/>
        <v>0</v>
      </c>
      <c r="M159" s="8" t="str">
        <f>IFERROR(MATCH(ROW(障害学生情報入力シート!A135),L:L,0),"")</f>
        <v/>
      </c>
      <c r="N159" s="8">
        <f>IF(障害学生情報入力シート!CA159="",0,IF(AND(障害学生情報入力シート!BZ159=1,Y159=1,障害学生情報入力シート!D159&lt;&gt;"",障害学生情報入力シート!D159&lt;&gt;"入学しなかった"),1,0))</f>
        <v>0</v>
      </c>
      <c r="O159" s="8">
        <f t="shared" si="16"/>
        <v>0</v>
      </c>
      <c r="P159" s="8" t="str">
        <f>IFERROR(MATCH(ROW(障害学生情報入力シート!AR135),O:O,0),"")</f>
        <v/>
      </c>
      <c r="Q159" s="8">
        <f>IF(障害学生情報入力シート!CU159="",0,IF(AND(障害学生情報入力シート!CT159=1,Y159=1,障害学生情報入力シート!D159&lt;&gt;"",障害学生情報入力シート!D159&lt;&gt;"入学しなかった"),1,0))</f>
        <v>0</v>
      </c>
      <c r="R159" s="8">
        <f t="shared" si="17"/>
        <v>0</v>
      </c>
      <c r="S159" s="8" t="str">
        <f>IFERROR(MATCH(ROW(障害学生情報入力シート!BJ135),R:R,0),"")</f>
        <v/>
      </c>
      <c r="T159" s="9">
        <f>IF(OR(SUM(障害学生情報入力シート!AY159:BY159,障害学生情報入力シート!CB159:CS159)&gt;0,COUNTA(障害学生情報入力シート!BZ159:CA159)=2,COUNTA(障害学生情報入力シート!CT159:CU159)=2),1,0)</f>
        <v>0</v>
      </c>
      <c r="U159" s="9">
        <f>SUM(障害学生情報入力シート!N159:Q159)+COUNTA(障害学生情報入力シート!R159)</f>
        <v>0</v>
      </c>
      <c r="V159" s="9">
        <f>SUM(障害学生情報入力シート!S159:V159)+COUNTA(障害学生情報入力シート!W159)</f>
        <v>0</v>
      </c>
      <c r="W159" s="9">
        <f>IF(SUM(障害学生情報入力シート!$X159:$AT159)&gt;0,1,0)</f>
        <v>0</v>
      </c>
      <c r="X159" s="9">
        <f>IF(障害学生情報入力シート!D159="入学者(新1年生)",1,0)</f>
        <v>0</v>
      </c>
      <c r="Y159" s="9">
        <f>IF(ISBLANK(障害学生情報入力シート!$G159),0)+IF(AND(障害学生情報入力シート!$G159="視覚障害",OR(障害学生情報入力シート!$H159="盲",障害学生情報入力シート!$H159="弱視")),1,0)+IF(AND(障害学生情報入力シート!$G159="聴覚・言語障害",OR(障害学生情報入力シート!$H159="聾",障害学生情報入力シート!$H159="難聴",障害学生情報入力シート!$H159="言語障害のみ")),1,0)+IF(AND(障害学生情報入力シート!$G159="肢体不自由",OR(障害学生情報入力シート!$H159="上肢機能障害",障害学生情報入力シート!$H159="下肢機能障害",障害学生情報入力シート!$H159="上下肢機能障害",障害学生情報入力シート!$H159="他の機能障害")),1,0)+IF(AND(障害学生情報入力シート!$G159="病弱・虚弱",OR(障害学生情報入力シート!$H159="内部障害等",障害学生情報入力シート!$H159="他の慢性疾患")),1,0)+IF(AND(障害学生情報入力シート!$G159="重複",ISBLANK(障害学生情報入力シート!$H159)),1,0)+IF(AND(障害学生情報入力シート!$G159="発達障害",OR(障害学生情報入力シート!$H159="SLD",障害学生情報入力シート!$H159="ADHD",障害学生情報入力シート!$H159="ASD",障害学生情報入力シート!$H159="発達障害の重複")),1,0)+IF(AND(障害学生情報入力シート!$G159="精神障害",OR(障害学生情報入力シート!$H159="統合失調症等",障害学生情報入力シート!$H159="気分障害",障害学生情報入力シート!$H159="神経症性障害等",障害学生情報入力シート!$H159="摂食障害・睡眠障害等",障害学生情報入力シート!$H159="他の精神障害")),1,0)+IF(AND(障害学生情報入力シート!$G159="その他の障害",ISBLANK(障害学生情報入力シート!$H159)),1,0)</f>
        <v>0</v>
      </c>
    </row>
    <row r="160" spans="1:25" x14ac:dyDescent="0.4">
      <c r="A160" s="1219">
        <v>136</v>
      </c>
      <c r="B160" s="7">
        <f>IF(AND(障害学生情報入力シート!$G160=$B$23,障害学生情報入力シート!$H160=$B$24,OR(障害学生情報入力シート!D160="入学者(新1年生)",障害学生情報入力シート!D160="在籍者")),1,0)</f>
        <v>0</v>
      </c>
      <c r="C160" s="7">
        <f t="shared" si="12"/>
        <v>0</v>
      </c>
      <c r="D160" s="7" t="str">
        <f>IFERROR(MATCH(ROW(障害学生情報入力シート!A136),C:C,0),"")</f>
        <v/>
      </c>
      <c r="E160" s="7">
        <f>IF(AND(障害学生情報入力シート!$G160=$E$23,障害学生情報入力シート!$H160=$E$24,OR(障害学生情報入力シート!D160="入学者(新1年生)",障害学生情報入力シート!D160="在籍者")),1,0)</f>
        <v>0</v>
      </c>
      <c r="F160" s="7">
        <f t="shared" si="13"/>
        <v>0</v>
      </c>
      <c r="G160" s="7" t="str">
        <f>IFERROR(MATCH(ROW(障害学生情報入力シート!E136),F:F,0),"")</f>
        <v/>
      </c>
      <c r="H160" s="7">
        <f>IF(AND(障害学生情報入力シート!$G160=$H$24,ISBLANK(障害学生情報入力シート!$H160),OR(障害学生情報入力シート!D160="入学者(新1年生)",障害学生情報入力シート!D160="在籍者")),1,0)</f>
        <v>0</v>
      </c>
      <c r="I160" s="7">
        <f t="shared" si="14"/>
        <v>0</v>
      </c>
      <c r="J160" s="7" t="str">
        <f>IFERROR(MATCH(ROW(障害学生情報入力シート!A136),I:I,0),"")</f>
        <v/>
      </c>
      <c r="K160" s="8">
        <f>IF(障害学生情報入力シート!AU160="",0,IF(AND(障害学生情報入力シート!AT160=1,Y160=1,障害学生情報入力シート!D160&lt;&gt;"",障害学生情報入力シート!D160&lt;&gt;"在籍者"),1,0))</f>
        <v>0</v>
      </c>
      <c r="L160" s="8">
        <f t="shared" si="15"/>
        <v>0</v>
      </c>
      <c r="M160" s="8" t="str">
        <f>IFERROR(MATCH(ROW(障害学生情報入力シート!A136),L:L,0),"")</f>
        <v/>
      </c>
      <c r="N160" s="8">
        <f>IF(障害学生情報入力シート!CA160="",0,IF(AND(障害学生情報入力シート!BZ160=1,Y160=1,障害学生情報入力シート!D160&lt;&gt;"",障害学生情報入力シート!D160&lt;&gt;"入学しなかった"),1,0))</f>
        <v>0</v>
      </c>
      <c r="O160" s="8">
        <f t="shared" si="16"/>
        <v>0</v>
      </c>
      <c r="P160" s="8" t="str">
        <f>IFERROR(MATCH(ROW(障害学生情報入力シート!AR136),O:O,0),"")</f>
        <v/>
      </c>
      <c r="Q160" s="8">
        <f>IF(障害学生情報入力シート!CU160="",0,IF(AND(障害学生情報入力シート!CT160=1,Y160=1,障害学生情報入力シート!D160&lt;&gt;"",障害学生情報入力シート!D160&lt;&gt;"入学しなかった"),1,0))</f>
        <v>0</v>
      </c>
      <c r="R160" s="8">
        <f t="shared" si="17"/>
        <v>0</v>
      </c>
      <c r="S160" s="8" t="str">
        <f>IFERROR(MATCH(ROW(障害学生情報入力シート!BJ136),R:R,0),"")</f>
        <v/>
      </c>
      <c r="T160" s="9">
        <f>IF(OR(SUM(障害学生情報入力シート!AY160:BY160,障害学生情報入力シート!CB160:CS160)&gt;0,COUNTA(障害学生情報入力シート!BZ160:CA160)=2,COUNTA(障害学生情報入力シート!CT160:CU160)=2),1,0)</f>
        <v>0</v>
      </c>
      <c r="U160" s="9">
        <f>SUM(障害学生情報入力シート!N160:Q160)+COUNTA(障害学生情報入力シート!R160)</f>
        <v>0</v>
      </c>
      <c r="V160" s="9">
        <f>SUM(障害学生情報入力シート!S160:V160)+COUNTA(障害学生情報入力シート!W160)</f>
        <v>0</v>
      </c>
      <c r="W160" s="9">
        <f>IF(SUM(障害学生情報入力シート!$X160:$AT160)&gt;0,1,0)</f>
        <v>0</v>
      </c>
      <c r="X160" s="9">
        <f>IF(障害学生情報入力シート!D160="入学者(新1年生)",1,0)</f>
        <v>0</v>
      </c>
      <c r="Y160" s="9">
        <f>IF(ISBLANK(障害学生情報入力シート!$G160),0)+IF(AND(障害学生情報入力シート!$G160="視覚障害",OR(障害学生情報入力シート!$H160="盲",障害学生情報入力シート!$H160="弱視")),1,0)+IF(AND(障害学生情報入力シート!$G160="聴覚・言語障害",OR(障害学生情報入力シート!$H160="聾",障害学生情報入力シート!$H160="難聴",障害学生情報入力シート!$H160="言語障害のみ")),1,0)+IF(AND(障害学生情報入力シート!$G160="肢体不自由",OR(障害学生情報入力シート!$H160="上肢機能障害",障害学生情報入力シート!$H160="下肢機能障害",障害学生情報入力シート!$H160="上下肢機能障害",障害学生情報入力シート!$H160="他の機能障害")),1,0)+IF(AND(障害学生情報入力シート!$G160="病弱・虚弱",OR(障害学生情報入力シート!$H160="内部障害等",障害学生情報入力シート!$H160="他の慢性疾患")),1,0)+IF(AND(障害学生情報入力シート!$G160="重複",ISBLANK(障害学生情報入力シート!$H160)),1,0)+IF(AND(障害学生情報入力シート!$G160="発達障害",OR(障害学生情報入力シート!$H160="SLD",障害学生情報入力シート!$H160="ADHD",障害学生情報入力シート!$H160="ASD",障害学生情報入力シート!$H160="発達障害の重複")),1,0)+IF(AND(障害学生情報入力シート!$G160="精神障害",OR(障害学生情報入力シート!$H160="統合失調症等",障害学生情報入力シート!$H160="気分障害",障害学生情報入力シート!$H160="神経症性障害等",障害学生情報入力シート!$H160="摂食障害・睡眠障害等",障害学生情報入力シート!$H160="他の精神障害")),1,0)+IF(AND(障害学生情報入力シート!$G160="その他の障害",ISBLANK(障害学生情報入力シート!$H160)),1,0)</f>
        <v>0</v>
      </c>
    </row>
    <row r="161" spans="1:25" x14ac:dyDescent="0.4">
      <c r="A161" s="1219">
        <v>137</v>
      </c>
      <c r="B161" s="7">
        <f>IF(AND(障害学生情報入力シート!$G161=$B$23,障害学生情報入力シート!$H161=$B$24,OR(障害学生情報入力シート!D161="入学者(新1年生)",障害学生情報入力シート!D161="在籍者")),1,0)</f>
        <v>0</v>
      </c>
      <c r="C161" s="7">
        <f t="shared" si="12"/>
        <v>0</v>
      </c>
      <c r="D161" s="7" t="str">
        <f>IFERROR(MATCH(ROW(障害学生情報入力シート!A137),C:C,0),"")</f>
        <v/>
      </c>
      <c r="E161" s="7">
        <f>IF(AND(障害学生情報入力シート!$G161=$E$23,障害学生情報入力シート!$H161=$E$24,OR(障害学生情報入力シート!D161="入学者(新1年生)",障害学生情報入力シート!D161="在籍者")),1,0)</f>
        <v>0</v>
      </c>
      <c r="F161" s="7">
        <f t="shared" si="13"/>
        <v>0</v>
      </c>
      <c r="G161" s="7" t="str">
        <f>IFERROR(MATCH(ROW(障害学生情報入力シート!E137),F:F,0),"")</f>
        <v/>
      </c>
      <c r="H161" s="7">
        <f>IF(AND(障害学生情報入力シート!$G161=$H$24,ISBLANK(障害学生情報入力シート!$H161),OR(障害学生情報入力シート!D161="入学者(新1年生)",障害学生情報入力シート!D161="在籍者")),1,0)</f>
        <v>0</v>
      </c>
      <c r="I161" s="7">
        <f t="shared" si="14"/>
        <v>0</v>
      </c>
      <c r="J161" s="7" t="str">
        <f>IFERROR(MATCH(ROW(障害学生情報入力シート!A137),I:I,0),"")</f>
        <v/>
      </c>
      <c r="K161" s="8">
        <f>IF(障害学生情報入力シート!AU161="",0,IF(AND(障害学生情報入力シート!AT161=1,Y161=1,障害学生情報入力シート!D161&lt;&gt;"",障害学生情報入力シート!D161&lt;&gt;"在籍者"),1,0))</f>
        <v>0</v>
      </c>
      <c r="L161" s="8">
        <f t="shared" si="15"/>
        <v>0</v>
      </c>
      <c r="M161" s="8" t="str">
        <f>IFERROR(MATCH(ROW(障害学生情報入力シート!A137),L:L,0),"")</f>
        <v/>
      </c>
      <c r="N161" s="8">
        <f>IF(障害学生情報入力シート!CA161="",0,IF(AND(障害学生情報入力シート!BZ161=1,Y161=1,障害学生情報入力シート!D161&lt;&gt;"",障害学生情報入力シート!D161&lt;&gt;"入学しなかった"),1,0))</f>
        <v>0</v>
      </c>
      <c r="O161" s="8">
        <f t="shared" si="16"/>
        <v>0</v>
      </c>
      <c r="P161" s="8" t="str">
        <f>IFERROR(MATCH(ROW(障害学生情報入力シート!AR137),O:O,0),"")</f>
        <v/>
      </c>
      <c r="Q161" s="8">
        <f>IF(障害学生情報入力シート!CU161="",0,IF(AND(障害学生情報入力シート!CT161=1,Y161=1,障害学生情報入力シート!D161&lt;&gt;"",障害学生情報入力シート!D161&lt;&gt;"入学しなかった"),1,0))</f>
        <v>0</v>
      </c>
      <c r="R161" s="8">
        <f t="shared" si="17"/>
        <v>0</v>
      </c>
      <c r="S161" s="8" t="str">
        <f>IFERROR(MATCH(ROW(障害学生情報入力シート!BJ137),R:R,0),"")</f>
        <v/>
      </c>
      <c r="T161" s="9">
        <f>IF(OR(SUM(障害学生情報入力シート!AY161:BY161,障害学生情報入力シート!CB161:CS161)&gt;0,COUNTA(障害学生情報入力シート!BZ161:CA161)=2,COUNTA(障害学生情報入力シート!CT161:CU161)=2),1,0)</f>
        <v>0</v>
      </c>
      <c r="U161" s="9">
        <f>SUM(障害学生情報入力シート!N161:Q161)+COUNTA(障害学生情報入力シート!R161)</f>
        <v>0</v>
      </c>
      <c r="V161" s="9">
        <f>SUM(障害学生情報入力シート!S161:V161)+COUNTA(障害学生情報入力シート!W161)</f>
        <v>0</v>
      </c>
      <c r="W161" s="9">
        <f>IF(SUM(障害学生情報入力シート!$X161:$AT161)&gt;0,1,0)</f>
        <v>0</v>
      </c>
      <c r="X161" s="9">
        <f>IF(障害学生情報入力シート!D161="入学者(新1年生)",1,0)</f>
        <v>0</v>
      </c>
      <c r="Y161" s="9">
        <f>IF(ISBLANK(障害学生情報入力シート!$G161),0)+IF(AND(障害学生情報入力シート!$G161="視覚障害",OR(障害学生情報入力シート!$H161="盲",障害学生情報入力シート!$H161="弱視")),1,0)+IF(AND(障害学生情報入力シート!$G161="聴覚・言語障害",OR(障害学生情報入力シート!$H161="聾",障害学生情報入力シート!$H161="難聴",障害学生情報入力シート!$H161="言語障害のみ")),1,0)+IF(AND(障害学生情報入力シート!$G161="肢体不自由",OR(障害学生情報入力シート!$H161="上肢機能障害",障害学生情報入力シート!$H161="下肢機能障害",障害学生情報入力シート!$H161="上下肢機能障害",障害学生情報入力シート!$H161="他の機能障害")),1,0)+IF(AND(障害学生情報入力シート!$G161="病弱・虚弱",OR(障害学生情報入力シート!$H161="内部障害等",障害学生情報入力シート!$H161="他の慢性疾患")),1,0)+IF(AND(障害学生情報入力シート!$G161="重複",ISBLANK(障害学生情報入力シート!$H161)),1,0)+IF(AND(障害学生情報入力シート!$G161="発達障害",OR(障害学生情報入力シート!$H161="SLD",障害学生情報入力シート!$H161="ADHD",障害学生情報入力シート!$H161="ASD",障害学生情報入力シート!$H161="発達障害の重複")),1,0)+IF(AND(障害学生情報入力シート!$G161="精神障害",OR(障害学生情報入力シート!$H161="統合失調症等",障害学生情報入力シート!$H161="気分障害",障害学生情報入力シート!$H161="神経症性障害等",障害学生情報入力シート!$H161="摂食障害・睡眠障害等",障害学生情報入力シート!$H161="他の精神障害")),1,0)+IF(AND(障害学生情報入力シート!$G161="その他の障害",ISBLANK(障害学生情報入力シート!$H161)),1,0)</f>
        <v>0</v>
      </c>
    </row>
    <row r="162" spans="1:25" x14ac:dyDescent="0.4">
      <c r="A162" s="1219">
        <v>138</v>
      </c>
      <c r="B162" s="7">
        <f>IF(AND(障害学生情報入力シート!$G162=$B$23,障害学生情報入力シート!$H162=$B$24,OR(障害学生情報入力シート!D162="入学者(新1年生)",障害学生情報入力シート!D162="在籍者")),1,0)</f>
        <v>0</v>
      </c>
      <c r="C162" s="7">
        <f t="shared" si="12"/>
        <v>0</v>
      </c>
      <c r="D162" s="7" t="str">
        <f>IFERROR(MATCH(ROW(障害学生情報入力シート!A138),C:C,0),"")</f>
        <v/>
      </c>
      <c r="E162" s="7">
        <f>IF(AND(障害学生情報入力シート!$G162=$E$23,障害学生情報入力シート!$H162=$E$24,OR(障害学生情報入力シート!D162="入学者(新1年生)",障害学生情報入力シート!D162="在籍者")),1,0)</f>
        <v>0</v>
      </c>
      <c r="F162" s="7">
        <f t="shared" si="13"/>
        <v>0</v>
      </c>
      <c r="G162" s="7" t="str">
        <f>IFERROR(MATCH(ROW(障害学生情報入力シート!E138),F:F,0),"")</f>
        <v/>
      </c>
      <c r="H162" s="7">
        <f>IF(AND(障害学生情報入力シート!$G162=$H$24,ISBLANK(障害学生情報入力シート!$H162),OR(障害学生情報入力シート!D162="入学者(新1年生)",障害学生情報入力シート!D162="在籍者")),1,0)</f>
        <v>0</v>
      </c>
      <c r="I162" s="7">
        <f t="shared" si="14"/>
        <v>0</v>
      </c>
      <c r="J162" s="7" t="str">
        <f>IFERROR(MATCH(ROW(障害学生情報入力シート!A138),I:I,0),"")</f>
        <v/>
      </c>
      <c r="K162" s="8">
        <f>IF(障害学生情報入力シート!AU162="",0,IF(AND(障害学生情報入力シート!AT162=1,Y162=1,障害学生情報入力シート!D162&lt;&gt;"",障害学生情報入力シート!D162&lt;&gt;"在籍者"),1,0))</f>
        <v>0</v>
      </c>
      <c r="L162" s="8">
        <f t="shared" si="15"/>
        <v>0</v>
      </c>
      <c r="M162" s="8" t="str">
        <f>IFERROR(MATCH(ROW(障害学生情報入力シート!A138),L:L,0),"")</f>
        <v/>
      </c>
      <c r="N162" s="8">
        <f>IF(障害学生情報入力シート!CA162="",0,IF(AND(障害学生情報入力シート!BZ162=1,Y162=1,障害学生情報入力シート!D162&lt;&gt;"",障害学生情報入力シート!D162&lt;&gt;"入学しなかった"),1,0))</f>
        <v>0</v>
      </c>
      <c r="O162" s="8">
        <f t="shared" si="16"/>
        <v>0</v>
      </c>
      <c r="P162" s="8" t="str">
        <f>IFERROR(MATCH(ROW(障害学生情報入力シート!AR138),O:O,0),"")</f>
        <v/>
      </c>
      <c r="Q162" s="8">
        <f>IF(障害学生情報入力シート!CU162="",0,IF(AND(障害学生情報入力シート!CT162=1,Y162=1,障害学生情報入力シート!D162&lt;&gt;"",障害学生情報入力シート!D162&lt;&gt;"入学しなかった"),1,0))</f>
        <v>0</v>
      </c>
      <c r="R162" s="8">
        <f t="shared" si="17"/>
        <v>0</v>
      </c>
      <c r="S162" s="8" t="str">
        <f>IFERROR(MATCH(ROW(障害学生情報入力シート!BJ138),R:R,0),"")</f>
        <v/>
      </c>
      <c r="T162" s="9">
        <f>IF(OR(SUM(障害学生情報入力シート!AY162:BY162,障害学生情報入力シート!CB162:CS162)&gt;0,COUNTA(障害学生情報入力シート!BZ162:CA162)=2,COUNTA(障害学生情報入力シート!CT162:CU162)=2),1,0)</f>
        <v>0</v>
      </c>
      <c r="U162" s="9">
        <f>SUM(障害学生情報入力シート!N162:Q162)+COUNTA(障害学生情報入力シート!R162)</f>
        <v>0</v>
      </c>
      <c r="V162" s="9">
        <f>SUM(障害学生情報入力シート!S162:V162)+COUNTA(障害学生情報入力シート!W162)</f>
        <v>0</v>
      </c>
      <c r="W162" s="9">
        <f>IF(SUM(障害学生情報入力シート!$X162:$AT162)&gt;0,1,0)</f>
        <v>0</v>
      </c>
      <c r="X162" s="9">
        <f>IF(障害学生情報入力シート!D162="入学者(新1年生)",1,0)</f>
        <v>0</v>
      </c>
      <c r="Y162" s="9">
        <f>IF(ISBLANK(障害学生情報入力シート!$G162),0)+IF(AND(障害学生情報入力シート!$G162="視覚障害",OR(障害学生情報入力シート!$H162="盲",障害学生情報入力シート!$H162="弱視")),1,0)+IF(AND(障害学生情報入力シート!$G162="聴覚・言語障害",OR(障害学生情報入力シート!$H162="聾",障害学生情報入力シート!$H162="難聴",障害学生情報入力シート!$H162="言語障害のみ")),1,0)+IF(AND(障害学生情報入力シート!$G162="肢体不自由",OR(障害学生情報入力シート!$H162="上肢機能障害",障害学生情報入力シート!$H162="下肢機能障害",障害学生情報入力シート!$H162="上下肢機能障害",障害学生情報入力シート!$H162="他の機能障害")),1,0)+IF(AND(障害学生情報入力シート!$G162="病弱・虚弱",OR(障害学生情報入力シート!$H162="内部障害等",障害学生情報入力シート!$H162="他の慢性疾患")),1,0)+IF(AND(障害学生情報入力シート!$G162="重複",ISBLANK(障害学生情報入力シート!$H162)),1,0)+IF(AND(障害学生情報入力シート!$G162="発達障害",OR(障害学生情報入力シート!$H162="SLD",障害学生情報入力シート!$H162="ADHD",障害学生情報入力シート!$H162="ASD",障害学生情報入力シート!$H162="発達障害の重複")),1,0)+IF(AND(障害学生情報入力シート!$G162="精神障害",OR(障害学生情報入力シート!$H162="統合失調症等",障害学生情報入力シート!$H162="気分障害",障害学生情報入力シート!$H162="神経症性障害等",障害学生情報入力シート!$H162="摂食障害・睡眠障害等",障害学生情報入力シート!$H162="他の精神障害")),1,0)+IF(AND(障害学生情報入力シート!$G162="その他の障害",ISBLANK(障害学生情報入力シート!$H162)),1,0)</f>
        <v>0</v>
      </c>
    </row>
    <row r="163" spans="1:25" x14ac:dyDescent="0.4">
      <c r="A163" s="1219">
        <v>139</v>
      </c>
      <c r="B163" s="7">
        <f>IF(AND(障害学生情報入力シート!$G163=$B$23,障害学生情報入力シート!$H163=$B$24,OR(障害学生情報入力シート!D163="入学者(新1年生)",障害学生情報入力シート!D163="在籍者")),1,0)</f>
        <v>0</v>
      </c>
      <c r="C163" s="7">
        <f t="shared" si="12"/>
        <v>0</v>
      </c>
      <c r="D163" s="7" t="str">
        <f>IFERROR(MATCH(ROW(障害学生情報入力シート!A139),C:C,0),"")</f>
        <v/>
      </c>
      <c r="E163" s="7">
        <f>IF(AND(障害学生情報入力シート!$G163=$E$23,障害学生情報入力シート!$H163=$E$24,OR(障害学生情報入力シート!D163="入学者(新1年生)",障害学生情報入力シート!D163="在籍者")),1,0)</f>
        <v>0</v>
      </c>
      <c r="F163" s="7">
        <f t="shared" si="13"/>
        <v>0</v>
      </c>
      <c r="G163" s="7" t="str">
        <f>IFERROR(MATCH(ROW(障害学生情報入力シート!E139),F:F,0),"")</f>
        <v/>
      </c>
      <c r="H163" s="7">
        <f>IF(AND(障害学生情報入力シート!$G163=$H$24,ISBLANK(障害学生情報入力シート!$H163),OR(障害学生情報入力シート!D163="入学者(新1年生)",障害学生情報入力シート!D163="在籍者")),1,0)</f>
        <v>0</v>
      </c>
      <c r="I163" s="7">
        <f t="shared" si="14"/>
        <v>0</v>
      </c>
      <c r="J163" s="7" t="str">
        <f>IFERROR(MATCH(ROW(障害学生情報入力シート!A139),I:I,0),"")</f>
        <v/>
      </c>
      <c r="K163" s="8">
        <f>IF(障害学生情報入力シート!AU163="",0,IF(AND(障害学生情報入力シート!AT163=1,Y163=1,障害学生情報入力シート!D163&lt;&gt;"",障害学生情報入力シート!D163&lt;&gt;"在籍者"),1,0))</f>
        <v>0</v>
      </c>
      <c r="L163" s="8">
        <f t="shared" si="15"/>
        <v>0</v>
      </c>
      <c r="M163" s="8" t="str">
        <f>IFERROR(MATCH(ROW(障害学生情報入力シート!A139),L:L,0),"")</f>
        <v/>
      </c>
      <c r="N163" s="8">
        <f>IF(障害学生情報入力シート!CA163="",0,IF(AND(障害学生情報入力シート!BZ163=1,Y163=1,障害学生情報入力シート!D163&lt;&gt;"",障害学生情報入力シート!D163&lt;&gt;"入学しなかった"),1,0))</f>
        <v>0</v>
      </c>
      <c r="O163" s="8">
        <f t="shared" si="16"/>
        <v>0</v>
      </c>
      <c r="P163" s="8" t="str">
        <f>IFERROR(MATCH(ROW(障害学生情報入力シート!AR139),O:O,0),"")</f>
        <v/>
      </c>
      <c r="Q163" s="8">
        <f>IF(障害学生情報入力シート!CU163="",0,IF(AND(障害学生情報入力シート!CT163=1,Y163=1,障害学生情報入力シート!D163&lt;&gt;"",障害学生情報入力シート!D163&lt;&gt;"入学しなかった"),1,0))</f>
        <v>0</v>
      </c>
      <c r="R163" s="8">
        <f t="shared" si="17"/>
        <v>0</v>
      </c>
      <c r="S163" s="8" t="str">
        <f>IFERROR(MATCH(ROW(障害学生情報入力シート!BJ139),R:R,0),"")</f>
        <v/>
      </c>
      <c r="T163" s="9">
        <f>IF(OR(SUM(障害学生情報入力シート!AY163:BY163,障害学生情報入力シート!CB163:CS163)&gt;0,COUNTA(障害学生情報入力シート!BZ163:CA163)=2,COUNTA(障害学生情報入力シート!CT163:CU163)=2),1,0)</f>
        <v>0</v>
      </c>
      <c r="U163" s="9">
        <f>SUM(障害学生情報入力シート!N163:Q163)+COUNTA(障害学生情報入力シート!R163)</f>
        <v>0</v>
      </c>
      <c r="V163" s="9">
        <f>SUM(障害学生情報入力シート!S163:V163)+COUNTA(障害学生情報入力シート!W163)</f>
        <v>0</v>
      </c>
      <c r="W163" s="9">
        <f>IF(SUM(障害学生情報入力シート!$X163:$AT163)&gt;0,1,0)</f>
        <v>0</v>
      </c>
      <c r="X163" s="9">
        <f>IF(障害学生情報入力シート!D163="入学者(新1年生)",1,0)</f>
        <v>0</v>
      </c>
      <c r="Y163" s="9">
        <f>IF(ISBLANK(障害学生情報入力シート!$G163),0)+IF(AND(障害学生情報入力シート!$G163="視覚障害",OR(障害学生情報入力シート!$H163="盲",障害学生情報入力シート!$H163="弱視")),1,0)+IF(AND(障害学生情報入力シート!$G163="聴覚・言語障害",OR(障害学生情報入力シート!$H163="聾",障害学生情報入力シート!$H163="難聴",障害学生情報入力シート!$H163="言語障害のみ")),1,0)+IF(AND(障害学生情報入力シート!$G163="肢体不自由",OR(障害学生情報入力シート!$H163="上肢機能障害",障害学生情報入力シート!$H163="下肢機能障害",障害学生情報入力シート!$H163="上下肢機能障害",障害学生情報入力シート!$H163="他の機能障害")),1,0)+IF(AND(障害学生情報入力シート!$G163="病弱・虚弱",OR(障害学生情報入力シート!$H163="内部障害等",障害学生情報入力シート!$H163="他の慢性疾患")),1,0)+IF(AND(障害学生情報入力シート!$G163="重複",ISBLANK(障害学生情報入力シート!$H163)),1,0)+IF(AND(障害学生情報入力シート!$G163="発達障害",OR(障害学生情報入力シート!$H163="SLD",障害学生情報入力シート!$H163="ADHD",障害学生情報入力シート!$H163="ASD",障害学生情報入力シート!$H163="発達障害の重複")),1,0)+IF(AND(障害学生情報入力シート!$G163="精神障害",OR(障害学生情報入力シート!$H163="統合失調症等",障害学生情報入力シート!$H163="気分障害",障害学生情報入力シート!$H163="神経症性障害等",障害学生情報入力シート!$H163="摂食障害・睡眠障害等",障害学生情報入力シート!$H163="他の精神障害")),1,0)+IF(AND(障害学生情報入力シート!$G163="その他の障害",ISBLANK(障害学生情報入力シート!$H163)),1,0)</f>
        <v>0</v>
      </c>
    </row>
    <row r="164" spans="1:25" x14ac:dyDescent="0.4">
      <c r="A164" s="1219">
        <v>140</v>
      </c>
      <c r="B164" s="7">
        <f>IF(AND(障害学生情報入力シート!$G164=$B$23,障害学生情報入力シート!$H164=$B$24,OR(障害学生情報入力シート!D164="入学者(新1年生)",障害学生情報入力シート!D164="在籍者")),1,0)</f>
        <v>0</v>
      </c>
      <c r="C164" s="7">
        <f t="shared" si="12"/>
        <v>0</v>
      </c>
      <c r="D164" s="7" t="str">
        <f>IFERROR(MATCH(ROW(障害学生情報入力シート!A140),C:C,0),"")</f>
        <v/>
      </c>
      <c r="E164" s="7">
        <f>IF(AND(障害学生情報入力シート!$G164=$E$23,障害学生情報入力シート!$H164=$E$24,OR(障害学生情報入力シート!D164="入学者(新1年生)",障害学生情報入力シート!D164="在籍者")),1,0)</f>
        <v>0</v>
      </c>
      <c r="F164" s="7">
        <f t="shared" si="13"/>
        <v>0</v>
      </c>
      <c r="G164" s="7" t="str">
        <f>IFERROR(MATCH(ROW(障害学生情報入力シート!E140),F:F,0),"")</f>
        <v/>
      </c>
      <c r="H164" s="7">
        <f>IF(AND(障害学生情報入力シート!$G164=$H$24,ISBLANK(障害学生情報入力シート!$H164),OR(障害学生情報入力シート!D164="入学者(新1年生)",障害学生情報入力シート!D164="在籍者")),1,0)</f>
        <v>0</v>
      </c>
      <c r="I164" s="7">
        <f t="shared" si="14"/>
        <v>0</v>
      </c>
      <c r="J164" s="7" t="str">
        <f>IFERROR(MATCH(ROW(障害学生情報入力シート!A140),I:I,0),"")</f>
        <v/>
      </c>
      <c r="K164" s="8">
        <f>IF(障害学生情報入力シート!AU164="",0,IF(AND(障害学生情報入力シート!AT164=1,Y164=1,障害学生情報入力シート!D164&lt;&gt;"",障害学生情報入力シート!D164&lt;&gt;"在籍者"),1,0))</f>
        <v>0</v>
      </c>
      <c r="L164" s="8">
        <f t="shared" si="15"/>
        <v>0</v>
      </c>
      <c r="M164" s="8" t="str">
        <f>IFERROR(MATCH(ROW(障害学生情報入力シート!A140),L:L,0),"")</f>
        <v/>
      </c>
      <c r="N164" s="8">
        <f>IF(障害学生情報入力シート!CA164="",0,IF(AND(障害学生情報入力シート!BZ164=1,Y164=1,障害学生情報入力シート!D164&lt;&gt;"",障害学生情報入力シート!D164&lt;&gt;"入学しなかった"),1,0))</f>
        <v>0</v>
      </c>
      <c r="O164" s="8">
        <f t="shared" si="16"/>
        <v>0</v>
      </c>
      <c r="P164" s="8" t="str">
        <f>IFERROR(MATCH(ROW(障害学生情報入力シート!AR140),O:O,0),"")</f>
        <v/>
      </c>
      <c r="Q164" s="8">
        <f>IF(障害学生情報入力シート!CU164="",0,IF(AND(障害学生情報入力シート!CT164=1,Y164=1,障害学生情報入力シート!D164&lt;&gt;"",障害学生情報入力シート!D164&lt;&gt;"入学しなかった"),1,0))</f>
        <v>0</v>
      </c>
      <c r="R164" s="8">
        <f t="shared" si="17"/>
        <v>0</v>
      </c>
      <c r="S164" s="8" t="str">
        <f>IFERROR(MATCH(ROW(障害学生情報入力シート!BJ140),R:R,0),"")</f>
        <v/>
      </c>
      <c r="T164" s="9">
        <f>IF(OR(SUM(障害学生情報入力シート!AY164:BY164,障害学生情報入力シート!CB164:CS164)&gt;0,COUNTA(障害学生情報入力シート!BZ164:CA164)=2,COUNTA(障害学生情報入力シート!CT164:CU164)=2),1,0)</f>
        <v>0</v>
      </c>
      <c r="U164" s="9">
        <f>SUM(障害学生情報入力シート!N164:Q164)+COUNTA(障害学生情報入力シート!R164)</f>
        <v>0</v>
      </c>
      <c r="V164" s="9">
        <f>SUM(障害学生情報入力シート!S164:V164)+COUNTA(障害学生情報入力シート!W164)</f>
        <v>0</v>
      </c>
      <c r="W164" s="9">
        <f>IF(SUM(障害学生情報入力シート!$X164:$AT164)&gt;0,1,0)</f>
        <v>0</v>
      </c>
      <c r="X164" s="9">
        <f>IF(障害学生情報入力シート!D164="入学者(新1年生)",1,0)</f>
        <v>0</v>
      </c>
      <c r="Y164" s="9">
        <f>IF(ISBLANK(障害学生情報入力シート!$G164),0)+IF(AND(障害学生情報入力シート!$G164="視覚障害",OR(障害学生情報入力シート!$H164="盲",障害学生情報入力シート!$H164="弱視")),1,0)+IF(AND(障害学生情報入力シート!$G164="聴覚・言語障害",OR(障害学生情報入力シート!$H164="聾",障害学生情報入力シート!$H164="難聴",障害学生情報入力シート!$H164="言語障害のみ")),1,0)+IF(AND(障害学生情報入力シート!$G164="肢体不自由",OR(障害学生情報入力シート!$H164="上肢機能障害",障害学生情報入力シート!$H164="下肢機能障害",障害学生情報入力シート!$H164="上下肢機能障害",障害学生情報入力シート!$H164="他の機能障害")),1,0)+IF(AND(障害学生情報入力シート!$G164="病弱・虚弱",OR(障害学生情報入力シート!$H164="内部障害等",障害学生情報入力シート!$H164="他の慢性疾患")),1,0)+IF(AND(障害学生情報入力シート!$G164="重複",ISBLANK(障害学生情報入力シート!$H164)),1,0)+IF(AND(障害学生情報入力シート!$G164="発達障害",OR(障害学生情報入力シート!$H164="SLD",障害学生情報入力シート!$H164="ADHD",障害学生情報入力シート!$H164="ASD",障害学生情報入力シート!$H164="発達障害の重複")),1,0)+IF(AND(障害学生情報入力シート!$G164="精神障害",OR(障害学生情報入力シート!$H164="統合失調症等",障害学生情報入力シート!$H164="気分障害",障害学生情報入力シート!$H164="神経症性障害等",障害学生情報入力シート!$H164="摂食障害・睡眠障害等",障害学生情報入力シート!$H164="他の精神障害")),1,0)+IF(AND(障害学生情報入力シート!$G164="その他の障害",ISBLANK(障害学生情報入力シート!$H164)),1,0)</f>
        <v>0</v>
      </c>
    </row>
    <row r="165" spans="1:25" x14ac:dyDescent="0.4">
      <c r="A165" s="1219">
        <v>141</v>
      </c>
      <c r="B165" s="7">
        <f>IF(AND(障害学生情報入力シート!$G165=$B$23,障害学生情報入力シート!$H165=$B$24,OR(障害学生情報入力シート!D165="入学者(新1年生)",障害学生情報入力シート!D165="在籍者")),1,0)</f>
        <v>0</v>
      </c>
      <c r="C165" s="7">
        <f t="shared" si="12"/>
        <v>0</v>
      </c>
      <c r="D165" s="7" t="str">
        <f>IFERROR(MATCH(ROW(障害学生情報入力シート!A141),C:C,0),"")</f>
        <v/>
      </c>
      <c r="E165" s="7">
        <f>IF(AND(障害学生情報入力シート!$G165=$E$23,障害学生情報入力シート!$H165=$E$24,OR(障害学生情報入力シート!D165="入学者(新1年生)",障害学生情報入力シート!D165="在籍者")),1,0)</f>
        <v>0</v>
      </c>
      <c r="F165" s="7">
        <f t="shared" si="13"/>
        <v>0</v>
      </c>
      <c r="G165" s="7" t="str">
        <f>IFERROR(MATCH(ROW(障害学生情報入力シート!E141),F:F,0),"")</f>
        <v/>
      </c>
      <c r="H165" s="7">
        <f>IF(AND(障害学生情報入力シート!$G165=$H$24,ISBLANK(障害学生情報入力シート!$H165),OR(障害学生情報入力シート!D165="入学者(新1年生)",障害学生情報入力シート!D165="在籍者")),1,0)</f>
        <v>0</v>
      </c>
      <c r="I165" s="7">
        <f t="shared" si="14"/>
        <v>0</v>
      </c>
      <c r="J165" s="7" t="str">
        <f>IFERROR(MATCH(ROW(障害学生情報入力シート!A141),I:I,0),"")</f>
        <v/>
      </c>
      <c r="K165" s="8">
        <f>IF(障害学生情報入力シート!AU165="",0,IF(AND(障害学生情報入力シート!AT165=1,Y165=1,障害学生情報入力シート!D165&lt;&gt;"",障害学生情報入力シート!D165&lt;&gt;"在籍者"),1,0))</f>
        <v>0</v>
      </c>
      <c r="L165" s="8">
        <f t="shared" si="15"/>
        <v>0</v>
      </c>
      <c r="M165" s="8" t="str">
        <f>IFERROR(MATCH(ROW(障害学生情報入力シート!A141),L:L,0),"")</f>
        <v/>
      </c>
      <c r="N165" s="8">
        <f>IF(障害学生情報入力シート!CA165="",0,IF(AND(障害学生情報入力シート!BZ165=1,Y165=1,障害学生情報入力シート!D165&lt;&gt;"",障害学生情報入力シート!D165&lt;&gt;"入学しなかった"),1,0))</f>
        <v>0</v>
      </c>
      <c r="O165" s="8">
        <f t="shared" si="16"/>
        <v>0</v>
      </c>
      <c r="P165" s="8" t="str">
        <f>IFERROR(MATCH(ROW(障害学生情報入力シート!AR141),O:O,0),"")</f>
        <v/>
      </c>
      <c r="Q165" s="8">
        <f>IF(障害学生情報入力シート!CU165="",0,IF(AND(障害学生情報入力シート!CT165=1,Y165=1,障害学生情報入力シート!D165&lt;&gt;"",障害学生情報入力シート!D165&lt;&gt;"入学しなかった"),1,0))</f>
        <v>0</v>
      </c>
      <c r="R165" s="8">
        <f t="shared" si="17"/>
        <v>0</v>
      </c>
      <c r="S165" s="8" t="str">
        <f>IFERROR(MATCH(ROW(障害学生情報入力シート!BJ141),R:R,0),"")</f>
        <v/>
      </c>
      <c r="T165" s="9">
        <f>IF(OR(SUM(障害学生情報入力シート!AY165:BY165,障害学生情報入力シート!CB165:CS165)&gt;0,COUNTA(障害学生情報入力シート!BZ165:CA165)=2,COUNTA(障害学生情報入力シート!CT165:CU165)=2),1,0)</f>
        <v>0</v>
      </c>
      <c r="U165" s="9">
        <f>SUM(障害学生情報入力シート!N165:Q165)+COUNTA(障害学生情報入力シート!R165)</f>
        <v>0</v>
      </c>
      <c r="V165" s="9">
        <f>SUM(障害学生情報入力シート!S165:V165)+COUNTA(障害学生情報入力シート!W165)</f>
        <v>0</v>
      </c>
      <c r="W165" s="9">
        <f>IF(SUM(障害学生情報入力シート!$X165:$AT165)&gt;0,1,0)</f>
        <v>0</v>
      </c>
      <c r="X165" s="9">
        <f>IF(障害学生情報入力シート!D165="入学者(新1年生)",1,0)</f>
        <v>0</v>
      </c>
      <c r="Y165" s="9">
        <f>IF(ISBLANK(障害学生情報入力シート!$G165),0)+IF(AND(障害学生情報入力シート!$G165="視覚障害",OR(障害学生情報入力シート!$H165="盲",障害学生情報入力シート!$H165="弱視")),1,0)+IF(AND(障害学生情報入力シート!$G165="聴覚・言語障害",OR(障害学生情報入力シート!$H165="聾",障害学生情報入力シート!$H165="難聴",障害学生情報入力シート!$H165="言語障害のみ")),1,0)+IF(AND(障害学生情報入力シート!$G165="肢体不自由",OR(障害学生情報入力シート!$H165="上肢機能障害",障害学生情報入力シート!$H165="下肢機能障害",障害学生情報入力シート!$H165="上下肢機能障害",障害学生情報入力シート!$H165="他の機能障害")),1,0)+IF(AND(障害学生情報入力シート!$G165="病弱・虚弱",OR(障害学生情報入力シート!$H165="内部障害等",障害学生情報入力シート!$H165="他の慢性疾患")),1,0)+IF(AND(障害学生情報入力シート!$G165="重複",ISBLANK(障害学生情報入力シート!$H165)),1,0)+IF(AND(障害学生情報入力シート!$G165="発達障害",OR(障害学生情報入力シート!$H165="SLD",障害学生情報入力シート!$H165="ADHD",障害学生情報入力シート!$H165="ASD",障害学生情報入力シート!$H165="発達障害の重複")),1,0)+IF(AND(障害学生情報入力シート!$G165="精神障害",OR(障害学生情報入力シート!$H165="統合失調症等",障害学生情報入力シート!$H165="気分障害",障害学生情報入力シート!$H165="神経症性障害等",障害学生情報入力シート!$H165="摂食障害・睡眠障害等",障害学生情報入力シート!$H165="他の精神障害")),1,0)+IF(AND(障害学生情報入力シート!$G165="その他の障害",ISBLANK(障害学生情報入力シート!$H165)),1,0)</f>
        <v>0</v>
      </c>
    </row>
    <row r="166" spans="1:25" x14ac:dyDescent="0.4">
      <c r="A166" s="1219">
        <v>142</v>
      </c>
      <c r="B166" s="7">
        <f>IF(AND(障害学生情報入力シート!$G166=$B$23,障害学生情報入力シート!$H166=$B$24,OR(障害学生情報入力シート!D166="入学者(新1年生)",障害学生情報入力シート!D166="在籍者")),1,0)</f>
        <v>0</v>
      </c>
      <c r="C166" s="7">
        <f t="shared" si="12"/>
        <v>0</v>
      </c>
      <c r="D166" s="7" t="str">
        <f>IFERROR(MATCH(ROW(障害学生情報入力シート!A142),C:C,0),"")</f>
        <v/>
      </c>
      <c r="E166" s="7">
        <f>IF(AND(障害学生情報入力シート!$G166=$E$23,障害学生情報入力シート!$H166=$E$24,OR(障害学生情報入力シート!D166="入学者(新1年生)",障害学生情報入力シート!D166="在籍者")),1,0)</f>
        <v>0</v>
      </c>
      <c r="F166" s="7">
        <f t="shared" si="13"/>
        <v>0</v>
      </c>
      <c r="G166" s="7" t="str">
        <f>IFERROR(MATCH(ROW(障害学生情報入力シート!E142),F:F,0),"")</f>
        <v/>
      </c>
      <c r="H166" s="7">
        <f>IF(AND(障害学生情報入力シート!$G166=$H$24,ISBLANK(障害学生情報入力シート!$H166),OR(障害学生情報入力シート!D166="入学者(新1年生)",障害学生情報入力シート!D166="在籍者")),1,0)</f>
        <v>0</v>
      </c>
      <c r="I166" s="7">
        <f t="shared" si="14"/>
        <v>0</v>
      </c>
      <c r="J166" s="7" t="str">
        <f>IFERROR(MATCH(ROW(障害学生情報入力シート!A142),I:I,0),"")</f>
        <v/>
      </c>
      <c r="K166" s="8">
        <f>IF(障害学生情報入力シート!AU166="",0,IF(AND(障害学生情報入力シート!AT166=1,Y166=1,障害学生情報入力シート!D166&lt;&gt;"",障害学生情報入力シート!D166&lt;&gt;"在籍者"),1,0))</f>
        <v>0</v>
      </c>
      <c r="L166" s="8">
        <f t="shared" si="15"/>
        <v>0</v>
      </c>
      <c r="M166" s="8" t="str">
        <f>IFERROR(MATCH(ROW(障害学生情報入力シート!A142),L:L,0),"")</f>
        <v/>
      </c>
      <c r="N166" s="8">
        <f>IF(障害学生情報入力シート!CA166="",0,IF(AND(障害学生情報入力シート!BZ166=1,Y166=1,障害学生情報入力シート!D166&lt;&gt;"",障害学生情報入力シート!D166&lt;&gt;"入学しなかった"),1,0))</f>
        <v>0</v>
      </c>
      <c r="O166" s="8">
        <f t="shared" si="16"/>
        <v>0</v>
      </c>
      <c r="P166" s="8" t="str">
        <f>IFERROR(MATCH(ROW(障害学生情報入力シート!AR142),O:O,0),"")</f>
        <v/>
      </c>
      <c r="Q166" s="8">
        <f>IF(障害学生情報入力シート!CU166="",0,IF(AND(障害学生情報入力シート!CT166=1,Y166=1,障害学生情報入力シート!D166&lt;&gt;"",障害学生情報入力シート!D166&lt;&gt;"入学しなかった"),1,0))</f>
        <v>0</v>
      </c>
      <c r="R166" s="8">
        <f t="shared" si="17"/>
        <v>0</v>
      </c>
      <c r="S166" s="8" t="str">
        <f>IFERROR(MATCH(ROW(障害学生情報入力シート!BJ142),R:R,0),"")</f>
        <v/>
      </c>
      <c r="T166" s="9">
        <f>IF(OR(SUM(障害学生情報入力シート!AY166:BY166,障害学生情報入力シート!CB166:CS166)&gt;0,COUNTA(障害学生情報入力シート!BZ166:CA166)=2,COUNTA(障害学生情報入力シート!CT166:CU166)=2),1,0)</f>
        <v>0</v>
      </c>
      <c r="U166" s="9">
        <f>SUM(障害学生情報入力シート!N166:Q166)+COUNTA(障害学生情報入力シート!R166)</f>
        <v>0</v>
      </c>
      <c r="V166" s="9">
        <f>SUM(障害学生情報入力シート!S166:V166)+COUNTA(障害学生情報入力シート!W166)</f>
        <v>0</v>
      </c>
      <c r="W166" s="9">
        <f>IF(SUM(障害学生情報入力シート!$X166:$AT166)&gt;0,1,0)</f>
        <v>0</v>
      </c>
      <c r="X166" s="9">
        <f>IF(障害学生情報入力シート!D166="入学者(新1年生)",1,0)</f>
        <v>0</v>
      </c>
      <c r="Y166" s="9">
        <f>IF(ISBLANK(障害学生情報入力シート!$G166),0)+IF(AND(障害学生情報入力シート!$G166="視覚障害",OR(障害学生情報入力シート!$H166="盲",障害学生情報入力シート!$H166="弱視")),1,0)+IF(AND(障害学生情報入力シート!$G166="聴覚・言語障害",OR(障害学生情報入力シート!$H166="聾",障害学生情報入力シート!$H166="難聴",障害学生情報入力シート!$H166="言語障害のみ")),1,0)+IF(AND(障害学生情報入力シート!$G166="肢体不自由",OR(障害学生情報入力シート!$H166="上肢機能障害",障害学生情報入力シート!$H166="下肢機能障害",障害学生情報入力シート!$H166="上下肢機能障害",障害学生情報入力シート!$H166="他の機能障害")),1,0)+IF(AND(障害学生情報入力シート!$G166="病弱・虚弱",OR(障害学生情報入力シート!$H166="内部障害等",障害学生情報入力シート!$H166="他の慢性疾患")),1,0)+IF(AND(障害学生情報入力シート!$G166="重複",ISBLANK(障害学生情報入力シート!$H166)),1,0)+IF(AND(障害学生情報入力シート!$G166="発達障害",OR(障害学生情報入力シート!$H166="SLD",障害学生情報入力シート!$H166="ADHD",障害学生情報入力シート!$H166="ASD",障害学生情報入力シート!$H166="発達障害の重複")),1,0)+IF(AND(障害学生情報入力シート!$G166="精神障害",OR(障害学生情報入力シート!$H166="統合失調症等",障害学生情報入力シート!$H166="気分障害",障害学生情報入力シート!$H166="神経症性障害等",障害学生情報入力シート!$H166="摂食障害・睡眠障害等",障害学生情報入力シート!$H166="他の精神障害")),1,0)+IF(AND(障害学生情報入力シート!$G166="その他の障害",ISBLANK(障害学生情報入力シート!$H166)),1,0)</f>
        <v>0</v>
      </c>
    </row>
    <row r="167" spans="1:25" x14ac:dyDescent="0.4">
      <c r="A167" s="1219">
        <v>143</v>
      </c>
      <c r="B167" s="7">
        <f>IF(AND(障害学生情報入力シート!$G167=$B$23,障害学生情報入力シート!$H167=$B$24,OR(障害学生情報入力シート!D167="入学者(新1年生)",障害学生情報入力シート!D167="在籍者")),1,0)</f>
        <v>0</v>
      </c>
      <c r="C167" s="7">
        <f t="shared" si="12"/>
        <v>0</v>
      </c>
      <c r="D167" s="7" t="str">
        <f>IFERROR(MATCH(ROW(障害学生情報入力シート!A143),C:C,0),"")</f>
        <v/>
      </c>
      <c r="E167" s="7">
        <f>IF(AND(障害学生情報入力シート!$G167=$E$23,障害学生情報入力シート!$H167=$E$24,OR(障害学生情報入力シート!D167="入学者(新1年生)",障害学生情報入力シート!D167="在籍者")),1,0)</f>
        <v>0</v>
      </c>
      <c r="F167" s="7">
        <f t="shared" si="13"/>
        <v>0</v>
      </c>
      <c r="G167" s="7" t="str">
        <f>IFERROR(MATCH(ROW(障害学生情報入力シート!E143),F:F,0),"")</f>
        <v/>
      </c>
      <c r="H167" s="7">
        <f>IF(AND(障害学生情報入力シート!$G167=$H$24,ISBLANK(障害学生情報入力シート!$H167),OR(障害学生情報入力シート!D167="入学者(新1年生)",障害学生情報入力シート!D167="在籍者")),1,0)</f>
        <v>0</v>
      </c>
      <c r="I167" s="7">
        <f t="shared" si="14"/>
        <v>0</v>
      </c>
      <c r="J167" s="7" t="str">
        <f>IFERROR(MATCH(ROW(障害学生情報入力シート!A143),I:I,0),"")</f>
        <v/>
      </c>
      <c r="K167" s="8">
        <f>IF(障害学生情報入力シート!AU167="",0,IF(AND(障害学生情報入力シート!AT167=1,Y167=1,障害学生情報入力シート!D167&lt;&gt;"",障害学生情報入力シート!D167&lt;&gt;"在籍者"),1,0))</f>
        <v>0</v>
      </c>
      <c r="L167" s="8">
        <f t="shared" si="15"/>
        <v>0</v>
      </c>
      <c r="M167" s="8" t="str">
        <f>IFERROR(MATCH(ROW(障害学生情報入力シート!A143),L:L,0),"")</f>
        <v/>
      </c>
      <c r="N167" s="8">
        <f>IF(障害学生情報入力シート!CA167="",0,IF(AND(障害学生情報入力シート!BZ167=1,Y167=1,障害学生情報入力シート!D167&lt;&gt;"",障害学生情報入力シート!D167&lt;&gt;"入学しなかった"),1,0))</f>
        <v>0</v>
      </c>
      <c r="O167" s="8">
        <f t="shared" si="16"/>
        <v>0</v>
      </c>
      <c r="P167" s="8" t="str">
        <f>IFERROR(MATCH(ROW(障害学生情報入力シート!AR143),O:O,0),"")</f>
        <v/>
      </c>
      <c r="Q167" s="8">
        <f>IF(障害学生情報入力シート!CU167="",0,IF(AND(障害学生情報入力シート!CT167=1,Y167=1,障害学生情報入力シート!D167&lt;&gt;"",障害学生情報入力シート!D167&lt;&gt;"入学しなかった"),1,0))</f>
        <v>0</v>
      </c>
      <c r="R167" s="8">
        <f t="shared" si="17"/>
        <v>0</v>
      </c>
      <c r="S167" s="8" t="str">
        <f>IFERROR(MATCH(ROW(障害学生情報入力シート!BJ143),R:R,0),"")</f>
        <v/>
      </c>
      <c r="T167" s="9">
        <f>IF(OR(SUM(障害学生情報入力シート!AY167:BY167,障害学生情報入力シート!CB167:CS167)&gt;0,COUNTA(障害学生情報入力シート!BZ167:CA167)=2,COUNTA(障害学生情報入力シート!CT167:CU167)=2),1,0)</f>
        <v>0</v>
      </c>
      <c r="U167" s="9">
        <f>SUM(障害学生情報入力シート!N167:Q167)+COUNTA(障害学生情報入力シート!R167)</f>
        <v>0</v>
      </c>
      <c r="V167" s="9">
        <f>SUM(障害学生情報入力シート!S167:V167)+COUNTA(障害学生情報入力シート!W167)</f>
        <v>0</v>
      </c>
      <c r="W167" s="9">
        <f>IF(SUM(障害学生情報入力シート!$X167:$AT167)&gt;0,1,0)</f>
        <v>0</v>
      </c>
      <c r="X167" s="9">
        <f>IF(障害学生情報入力シート!D167="入学者(新1年生)",1,0)</f>
        <v>0</v>
      </c>
      <c r="Y167" s="9">
        <f>IF(ISBLANK(障害学生情報入力シート!$G167),0)+IF(AND(障害学生情報入力シート!$G167="視覚障害",OR(障害学生情報入力シート!$H167="盲",障害学生情報入力シート!$H167="弱視")),1,0)+IF(AND(障害学生情報入力シート!$G167="聴覚・言語障害",OR(障害学生情報入力シート!$H167="聾",障害学生情報入力シート!$H167="難聴",障害学生情報入力シート!$H167="言語障害のみ")),1,0)+IF(AND(障害学生情報入力シート!$G167="肢体不自由",OR(障害学生情報入力シート!$H167="上肢機能障害",障害学生情報入力シート!$H167="下肢機能障害",障害学生情報入力シート!$H167="上下肢機能障害",障害学生情報入力シート!$H167="他の機能障害")),1,0)+IF(AND(障害学生情報入力シート!$G167="病弱・虚弱",OR(障害学生情報入力シート!$H167="内部障害等",障害学生情報入力シート!$H167="他の慢性疾患")),1,0)+IF(AND(障害学生情報入力シート!$G167="重複",ISBLANK(障害学生情報入力シート!$H167)),1,0)+IF(AND(障害学生情報入力シート!$G167="発達障害",OR(障害学生情報入力シート!$H167="SLD",障害学生情報入力シート!$H167="ADHD",障害学生情報入力シート!$H167="ASD",障害学生情報入力シート!$H167="発達障害の重複")),1,0)+IF(AND(障害学生情報入力シート!$G167="精神障害",OR(障害学生情報入力シート!$H167="統合失調症等",障害学生情報入力シート!$H167="気分障害",障害学生情報入力シート!$H167="神経症性障害等",障害学生情報入力シート!$H167="摂食障害・睡眠障害等",障害学生情報入力シート!$H167="他の精神障害")),1,0)+IF(AND(障害学生情報入力シート!$G167="その他の障害",ISBLANK(障害学生情報入力シート!$H167)),1,0)</f>
        <v>0</v>
      </c>
    </row>
    <row r="168" spans="1:25" x14ac:dyDescent="0.4">
      <c r="A168" s="1219">
        <v>144</v>
      </c>
      <c r="B168" s="7">
        <f>IF(AND(障害学生情報入力シート!$G168=$B$23,障害学生情報入力シート!$H168=$B$24,OR(障害学生情報入力シート!D168="入学者(新1年生)",障害学生情報入力シート!D168="在籍者")),1,0)</f>
        <v>0</v>
      </c>
      <c r="C168" s="7">
        <f t="shared" si="12"/>
        <v>0</v>
      </c>
      <c r="D168" s="7" t="str">
        <f>IFERROR(MATCH(ROW(障害学生情報入力シート!A144),C:C,0),"")</f>
        <v/>
      </c>
      <c r="E168" s="7">
        <f>IF(AND(障害学生情報入力シート!$G168=$E$23,障害学生情報入力シート!$H168=$E$24,OR(障害学生情報入力シート!D168="入学者(新1年生)",障害学生情報入力シート!D168="在籍者")),1,0)</f>
        <v>0</v>
      </c>
      <c r="F168" s="7">
        <f t="shared" si="13"/>
        <v>0</v>
      </c>
      <c r="G168" s="7" t="str">
        <f>IFERROR(MATCH(ROW(障害学生情報入力シート!E144),F:F,0),"")</f>
        <v/>
      </c>
      <c r="H168" s="7">
        <f>IF(AND(障害学生情報入力シート!$G168=$H$24,ISBLANK(障害学生情報入力シート!$H168),OR(障害学生情報入力シート!D168="入学者(新1年生)",障害学生情報入力シート!D168="在籍者")),1,0)</f>
        <v>0</v>
      </c>
      <c r="I168" s="7">
        <f t="shared" si="14"/>
        <v>0</v>
      </c>
      <c r="J168" s="7" t="str">
        <f>IFERROR(MATCH(ROW(障害学生情報入力シート!A144),I:I,0),"")</f>
        <v/>
      </c>
      <c r="K168" s="8">
        <f>IF(障害学生情報入力シート!AU168="",0,IF(AND(障害学生情報入力シート!AT168=1,Y168=1,障害学生情報入力シート!D168&lt;&gt;"",障害学生情報入力シート!D168&lt;&gt;"在籍者"),1,0))</f>
        <v>0</v>
      </c>
      <c r="L168" s="8">
        <f t="shared" si="15"/>
        <v>0</v>
      </c>
      <c r="M168" s="8" t="str">
        <f>IFERROR(MATCH(ROW(障害学生情報入力シート!A144),L:L,0),"")</f>
        <v/>
      </c>
      <c r="N168" s="8">
        <f>IF(障害学生情報入力シート!CA168="",0,IF(AND(障害学生情報入力シート!BZ168=1,Y168=1,障害学生情報入力シート!D168&lt;&gt;"",障害学生情報入力シート!D168&lt;&gt;"入学しなかった"),1,0))</f>
        <v>0</v>
      </c>
      <c r="O168" s="8">
        <f t="shared" si="16"/>
        <v>0</v>
      </c>
      <c r="P168" s="8" t="str">
        <f>IFERROR(MATCH(ROW(障害学生情報入力シート!AR144),O:O,0),"")</f>
        <v/>
      </c>
      <c r="Q168" s="8">
        <f>IF(障害学生情報入力シート!CU168="",0,IF(AND(障害学生情報入力シート!CT168=1,Y168=1,障害学生情報入力シート!D168&lt;&gt;"",障害学生情報入力シート!D168&lt;&gt;"入学しなかった"),1,0))</f>
        <v>0</v>
      </c>
      <c r="R168" s="8">
        <f t="shared" si="17"/>
        <v>0</v>
      </c>
      <c r="S168" s="8" t="str">
        <f>IFERROR(MATCH(ROW(障害学生情報入力シート!BJ144),R:R,0),"")</f>
        <v/>
      </c>
      <c r="T168" s="9">
        <f>IF(OR(SUM(障害学生情報入力シート!AY168:BY168,障害学生情報入力シート!CB168:CS168)&gt;0,COUNTA(障害学生情報入力シート!BZ168:CA168)=2,COUNTA(障害学生情報入力シート!CT168:CU168)=2),1,0)</f>
        <v>0</v>
      </c>
      <c r="U168" s="9">
        <f>SUM(障害学生情報入力シート!N168:Q168)+COUNTA(障害学生情報入力シート!R168)</f>
        <v>0</v>
      </c>
      <c r="V168" s="9">
        <f>SUM(障害学生情報入力シート!S168:V168)+COUNTA(障害学生情報入力シート!W168)</f>
        <v>0</v>
      </c>
      <c r="W168" s="9">
        <f>IF(SUM(障害学生情報入力シート!$X168:$AT168)&gt;0,1,0)</f>
        <v>0</v>
      </c>
      <c r="X168" s="9">
        <f>IF(障害学生情報入力シート!D168="入学者(新1年生)",1,0)</f>
        <v>0</v>
      </c>
      <c r="Y168" s="9">
        <f>IF(ISBLANK(障害学生情報入力シート!$G168),0)+IF(AND(障害学生情報入力シート!$G168="視覚障害",OR(障害学生情報入力シート!$H168="盲",障害学生情報入力シート!$H168="弱視")),1,0)+IF(AND(障害学生情報入力シート!$G168="聴覚・言語障害",OR(障害学生情報入力シート!$H168="聾",障害学生情報入力シート!$H168="難聴",障害学生情報入力シート!$H168="言語障害のみ")),1,0)+IF(AND(障害学生情報入力シート!$G168="肢体不自由",OR(障害学生情報入力シート!$H168="上肢機能障害",障害学生情報入力シート!$H168="下肢機能障害",障害学生情報入力シート!$H168="上下肢機能障害",障害学生情報入力シート!$H168="他の機能障害")),1,0)+IF(AND(障害学生情報入力シート!$G168="病弱・虚弱",OR(障害学生情報入力シート!$H168="内部障害等",障害学生情報入力シート!$H168="他の慢性疾患")),1,0)+IF(AND(障害学生情報入力シート!$G168="重複",ISBLANK(障害学生情報入力シート!$H168)),1,0)+IF(AND(障害学生情報入力シート!$G168="発達障害",OR(障害学生情報入力シート!$H168="SLD",障害学生情報入力シート!$H168="ADHD",障害学生情報入力シート!$H168="ASD",障害学生情報入力シート!$H168="発達障害の重複")),1,0)+IF(AND(障害学生情報入力シート!$G168="精神障害",OR(障害学生情報入力シート!$H168="統合失調症等",障害学生情報入力シート!$H168="気分障害",障害学生情報入力シート!$H168="神経症性障害等",障害学生情報入力シート!$H168="摂食障害・睡眠障害等",障害学生情報入力シート!$H168="他の精神障害")),1,0)+IF(AND(障害学生情報入力シート!$G168="その他の障害",ISBLANK(障害学生情報入力シート!$H168)),1,0)</f>
        <v>0</v>
      </c>
    </row>
    <row r="169" spans="1:25" x14ac:dyDescent="0.4">
      <c r="A169" s="1219">
        <v>145</v>
      </c>
      <c r="B169" s="7">
        <f>IF(AND(障害学生情報入力シート!$G169=$B$23,障害学生情報入力シート!$H169=$B$24,OR(障害学生情報入力シート!D169="入学者(新1年生)",障害学生情報入力シート!D169="在籍者")),1,0)</f>
        <v>0</v>
      </c>
      <c r="C169" s="7">
        <f t="shared" si="12"/>
        <v>0</v>
      </c>
      <c r="D169" s="7" t="str">
        <f>IFERROR(MATCH(ROW(障害学生情報入力シート!A145),C:C,0),"")</f>
        <v/>
      </c>
      <c r="E169" s="7">
        <f>IF(AND(障害学生情報入力シート!$G169=$E$23,障害学生情報入力シート!$H169=$E$24,OR(障害学生情報入力シート!D169="入学者(新1年生)",障害学生情報入力シート!D169="在籍者")),1,0)</f>
        <v>0</v>
      </c>
      <c r="F169" s="7">
        <f t="shared" si="13"/>
        <v>0</v>
      </c>
      <c r="G169" s="7" t="str">
        <f>IFERROR(MATCH(ROW(障害学生情報入力シート!E145),F:F,0),"")</f>
        <v/>
      </c>
      <c r="H169" s="7">
        <f>IF(AND(障害学生情報入力シート!$G169=$H$24,ISBLANK(障害学生情報入力シート!$H169),OR(障害学生情報入力シート!D169="入学者(新1年生)",障害学生情報入力シート!D169="在籍者")),1,0)</f>
        <v>0</v>
      </c>
      <c r="I169" s="7">
        <f t="shared" si="14"/>
        <v>0</v>
      </c>
      <c r="J169" s="7" t="str">
        <f>IFERROR(MATCH(ROW(障害学生情報入力シート!A145),I:I,0),"")</f>
        <v/>
      </c>
      <c r="K169" s="8">
        <f>IF(障害学生情報入力シート!AU169="",0,IF(AND(障害学生情報入力シート!AT169=1,Y169=1,障害学生情報入力シート!D169&lt;&gt;"",障害学生情報入力シート!D169&lt;&gt;"在籍者"),1,0))</f>
        <v>0</v>
      </c>
      <c r="L169" s="8">
        <f t="shared" si="15"/>
        <v>0</v>
      </c>
      <c r="M169" s="8" t="str">
        <f>IFERROR(MATCH(ROW(障害学生情報入力シート!A145),L:L,0),"")</f>
        <v/>
      </c>
      <c r="N169" s="8">
        <f>IF(障害学生情報入力シート!CA169="",0,IF(AND(障害学生情報入力シート!BZ169=1,Y169=1,障害学生情報入力シート!D169&lt;&gt;"",障害学生情報入力シート!D169&lt;&gt;"入学しなかった"),1,0))</f>
        <v>0</v>
      </c>
      <c r="O169" s="8">
        <f t="shared" si="16"/>
        <v>0</v>
      </c>
      <c r="P169" s="8" t="str">
        <f>IFERROR(MATCH(ROW(障害学生情報入力シート!AR145),O:O,0),"")</f>
        <v/>
      </c>
      <c r="Q169" s="8">
        <f>IF(障害学生情報入力シート!CU169="",0,IF(AND(障害学生情報入力シート!CT169=1,Y169=1,障害学生情報入力シート!D169&lt;&gt;"",障害学生情報入力シート!D169&lt;&gt;"入学しなかった"),1,0))</f>
        <v>0</v>
      </c>
      <c r="R169" s="8">
        <f t="shared" si="17"/>
        <v>0</v>
      </c>
      <c r="S169" s="8" t="str">
        <f>IFERROR(MATCH(ROW(障害学生情報入力シート!BJ145),R:R,0),"")</f>
        <v/>
      </c>
      <c r="T169" s="9">
        <f>IF(OR(SUM(障害学生情報入力シート!AY169:BY169,障害学生情報入力シート!CB169:CS169)&gt;0,COUNTA(障害学生情報入力シート!BZ169:CA169)=2,COUNTA(障害学生情報入力シート!CT169:CU169)=2),1,0)</f>
        <v>0</v>
      </c>
      <c r="U169" s="9">
        <f>SUM(障害学生情報入力シート!N169:Q169)+COUNTA(障害学生情報入力シート!R169)</f>
        <v>0</v>
      </c>
      <c r="V169" s="9">
        <f>SUM(障害学生情報入力シート!S169:V169)+COUNTA(障害学生情報入力シート!W169)</f>
        <v>0</v>
      </c>
      <c r="W169" s="9">
        <f>IF(SUM(障害学生情報入力シート!$X169:$AT169)&gt;0,1,0)</f>
        <v>0</v>
      </c>
      <c r="X169" s="9">
        <f>IF(障害学生情報入力シート!D169="入学者(新1年生)",1,0)</f>
        <v>0</v>
      </c>
      <c r="Y169" s="9">
        <f>IF(ISBLANK(障害学生情報入力シート!$G169),0)+IF(AND(障害学生情報入力シート!$G169="視覚障害",OR(障害学生情報入力シート!$H169="盲",障害学生情報入力シート!$H169="弱視")),1,0)+IF(AND(障害学生情報入力シート!$G169="聴覚・言語障害",OR(障害学生情報入力シート!$H169="聾",障害学生情報入力シート!$H169="難聴",障害学生情報入力シート!$H169="言語障害のみ")),1,0)+IF(AND(障害学生情報入力シート!$G169="肢体不自由",OR(障害学生情報入力シート!$H169="上肢機能障害",障害学生情報入力シート!$H169="下肢機能障害",障害学生情報入力シート!$H169="上下肢機能障害",障害学生情報入力シート!$H169="他の機能障害")),1,0)+IF(AND(障害学生情報入力シート!$G169="病弱・虚弱",OR(障害学生情報入力シート!$H169="内部障害等",障害学生情報入力シート!$H169="他の慢性疾患")),1,0)+IF(AND(障害学生情報入力シート!$G169="重複",ISBLANK(障害学生情報入力シート!$H169)),1,0)+IF(AND(障害学生情報入力シート!$G169="発達障害",OR(障害学生情報入力シート!$H169="SLD",障害学生情報入力シート!$H169="ADHD",障害学生情報入力シート!$H169="ASD",障害学生情報入力シート!$H169="発達障害の重複")),1,0)+IF(AND(障害学生情報入力シート!$G169="精神障害",OR(障害学生情報入力シート!$H169="統合失調症等",障害学生情報入力シート!$H169="気分障害",障害学生情報入力シート!$H169="神経症性障害等",障害学生情報入力シート!$H169="摂食障害・睡眠障害等",障害学生情報入力シート!$H169="他の精神障害")),1,0)+IF(AND(障害学生情報入力シート!$G169="その他の障害",ISBLANK(障害学生情報入力シート!$H169)),1,0)</f>
        <v>0</v>
      </c>
    </row>
    <row r="170" spans="1:25" x14ac:dyDescent="0.4">
      <c r="A170" s="1219">
        <v>146</v>
      </c>
      <c r="B170" s="7">
        <f>IF(AND(障害学生情報入力シート!$G170=$B$23,障害学生情報入力シート!$H170=$B$24,OR(障害学生情報入力シート!D170="入学者(新1年生)",障害学生情報入力シート!D170="在籍者")),1,0)</f>
        <v>0</v>
      </c>
      <c r="C170" s="7">
        <f t="shared" si="12"/>
        <v>0</v>
      </c>
      <c r="D170" s="7" t="str">
        <f>IFERROR(MATCH(ROW(障害学生情報入力シート!A146),C:C,0),"")</f>
        <v/>
      </c>
      <c r="E170" s="7">
        <f>IF(AND(障害学生情報入力シート!$G170=$E$23,障害学生情報入力シート!$H170=$E$24,OR(障害学生情報入力シート!D170="入学者(新1年生)",障害学生情報入力シート!D170="在籍者")),1,0)</f>
        <v>0</v>
      </c>
      <c r="F170" s="7">
        <f t="shared" si="13"/>
        <v>0</v>
      </c>
      <c r="G170" s="7" t="str">
        <f>IFERROR(MATCH(ROW(障害学生情報入力シート!E146),F:F,0),"")</f>
        <v/>
      </c>
      <c r="H170" s="7">
        <f>IF(AND(障害学生情報入力シート!$G170=$H$24,ISBLANK(障害学生情報入力シート!$H170),OR(障害学生情報入力シート!D170="入学者(新1年生)",障害学生情報入力シート!D170="在籍者")),1,0)</f>
        <v>0</v>
      </c>
      <c r="I170" s="7">
        <f t="shared" si="14"/>
        <v>0</v>
      </c>
      <c r="J170" s="7" t="str">
        <f>IFERROR(MATCH(ROW(障害学生情報入力シート!A146),I:I,0),"")</f>
        <v/>
      </c>
      <c r="K170" s="8">
        <f>IF(障害学生情報入力シート!AU170="",0,IF(AND(障害学生情報入力シート!AT170=1,Y170=1,障害学生情報入力シート!D170&lt;&gt;"",障害学生情報入力シート!D170&lt;&gt;"在籍者"),1,0))</f>
        <v>0</v>
      </c>
      <c r="L170" s="8">
        <f t="shared" si="15"/>
        <v>0</v>
      </c>
      <c r="M170" s="8" t="str">
        <f>IFERROR(MATCH(ROW(障害学生情報入力シート!A146),L:L,0),"")</f>
        <v/>
      </c>
      <c r="N170" s="8">
        <f>IF(障害学生情報入力シート!CA170="",0,IF(AND(障害学生情報入力シート!BZ170=1,Y170=1,障害学生情報入力シート!D170&lt;&gt;"",障害学生情報入力シート!D170&lt;&gt;"入学しなかった"),1,0))</f>
        <v>0</v>
      </c>
      <c r="O170" s="8">
        <f t="shared" si="16"/>
        <v>0</v>
      </c>
      <c r="P170" s="8" t="str">
        <f>IFERROR(MATCH(ROW(障害学生情報入力シート!AR146),O:O,0),"")</f>
        <v/>
      </c>
      <c r="Q170" s="8">
        <f>IF(障害学生情報入力シート!CU170="",0,IF(AND(障害学生情報入力シート!CT170=1,Y170=1,障害学生情報入力シート!D170&lt;&gt;"",障害学生情報入力シート!D170&lt;&gt;"入学しなかった"),1,0))</f>
        <v>0</v>
      </c>
      <c r="R170" s="8">
        <f t="shared" si="17"/>
        <v>0</v>
      </c>
      <c r="S170" s="8" t="str">
        <f>IFERROR(MATCH(ROW(障害学生情報入力シート!BJ146),R:R,0),"")</f>
        <v/>
      </c>
      <c r="T170" s="9">
        <f>IF(OR(SUM(障害学生情報入力シート!AY170:BY170,障害学生情報入力シート!CB170:CS170)&gt;0,COUNTA(障害学生情報入力シート!BZ170:CA170)=2,COUNTA(障害学生情報入力シート!CT170:CU170)=2),1,0)</f>
        <v>0</v>
      </c>
      <c r="U170" s="9">
        <f>SUM(障害学生情報入力シート!N170:Q170)+COUNTA(障害学生情報入力シート!R170)</f>
        <v>0</v>
      </c>
      <c r="V170" s="9">
        <f>SUM(障害学生情報入力シート!S170:V170)+COUNTA(障害学生情報入力シート!W170)</f>
        <v>0</v>
      </c>
      <c r="W170" s="9">
        <f>IF(SUM(障害学生情報入力シート!$X170:$AT170)&gt;0,1,0)</f>
        <v>0</v>
      </c>
      <c r="X170" s="9">
        <f>IF(障害学生情報入力シート!D170="入学者(新1年生)",1,0)</f>
        <v>0</v>
      </c>
      <c r="Y170" s="9">
        <f>IF(ISBLANK(障害学生情報入力シート!$G170),0)+IF(AND(障害学生情報入力シート!$G170="視覚障害",OR(障害学生情報入力シート!$H170="盲",障害学生情報入力シート!$H170="弱視")),1,0)+IF(AND(障害学生情報入力シート!$G170="聴覚・言語障害",OR(障害学生情報入力シート!$H170="聾",障害学生情報入力シート!$H170="難聴",障害学生情報入力シート!$H170="言語障害のみ")),1,0)+IF(AND(障害学生情報入力シート!$G170="肢体不自由",OR(障害学生情報入力シート!$H170="上肢機能障害",障害学生情報入力シート!$H170="下肢機能障害",障害学生情報入力シート!$H170="上下肢機能障害",障害学生情報入力シート!$H170="他の機能障害")),1,0)+IF(AND(障害学生情報入力シート!$G170="病弱・虚弱",OR(障害学生情報入力シート!$H170="内部障害等",障害学生情報入力シート!$H170="他の慢性疾患")),1,0)+IF(AND(障害学生情報入力シート!$G170="重複",ISBLANK(障害学生情報入力シート!$H170)),1,0)+IF(AND(障害学生情報入力シート!$G170="発達障害",OR(障害学生情報入力シート!$H170="SLD",障害学生情報入力シート!$H170="ADHD",障害学生情報入力シート!$H170="ASD",障害学生情報入力シート!$H170="発達障害の重複")),1,0)+IF(AND(障害学生情報入力シート!$G170="精神障害",OR(障害学生情報入力シート!$H170="統合失調症等",障害学生情報入力シート!$H170="気分障害",障害学生情報入力シート!$H170="神経症性障害等",障害学生情報入力シート!$H170="摂食障害・睡眠障害等",障害学生情報入力シート!$H170="他の精神障害")),1,0)+IF(AND(障害学生情報入力シート!$G170="その他の障害",ISBLANK(障害学生情報入力シート!$H170)),1,0)</f>
        <v>0</v>
      </c>
    </row>
    <row r="171" spans="1:25" x14ac:dyDescent="0.4">
      <c r="A171" s="1219">
        <v>147</v>
      </c>
      <c r="B171" s="7">
        <f>IF(AND(障害学生情報入力シート!$G171=$B$23,障害学生情報入力シート!$H171=$B$24,OR(障害学生情報入力シート!D171="入学者(新1年生)",障害学生情報入力シート!D171="在籍者")),1,0)</f>
        <v>0</v>
      </c>
      <c r="C171" s="7">
        <f t="shared" si="12"/>
        <v>0</v>
      </c>
      <c r="D171" s="7" t="str">
        <f>IFERROR(MATCH(ROW(障害学生情報入力シート!A147),C:C,0),"")</f>
        <v/>
      </c>
      <c r="E171" s="7">
        <f>IF(AND(障害学生情報入力シート!$G171=$E$23,障害学生情報入力シート!$H171=$E$24,OR(障害学生情報入力シート!D171="入学者(新1年生)",障害学生情報入力シート!D171="在籍者")),1,0)</f>
        <v>0</v>
      </c>
      <c r="F171" s="7">
        <f t="shared" si="13"/>
        <v>0</v>
      </c>
      <c r="G171" s="7" t="str">
        <f>IFERROR(MATCH(ROW(障害学生情報入力シート!E147),F:F,0),"")</f>
        <v/>
      </c>
      <c r="H171" s="7">
        <f>IF(AND(障害学生情報入力シート!$G171=$H$24,ISBLANK(障害学生情報入力シート!$H171),OR(障害学生情報入力シート!D171="入学者(新1年生)",障害学生情報入力シート!D171="在籍者")),1,0)</f>
        <v>0</v>
      </c>
      <c r="I171" s="7">
        <f t="shared" si="14"/>
        <v>0</v>
      </c>
      <c r="J171" s="7" t="str">
        <f>IFERROR(MATCH(ROW(障害学生情報入力シート!A147),I:I,0),"")</f>
        <v/>
      </c>
      <c r="K171" s="8">
        <f>IF(障害学生情報入力シート!AU171="",0,IF(AND(障害学生情報入力シート!AT171=1,Y171=1,障害学生情報入力シート!D171&lt;&gt;"",障害学生情報入力シート!D171&lt;&gt;"在籍者"),1,0))</f>
        <v>0</v>
      </c>
      <c r="L171" s="8">
        <f t="shared" si="15"/>
        <v>0</v>
      </c>
      <c r="M171" s="8" t="str">
        <f>IFERROR(MATCH(ROW(障害学生情報入力シート!A147),L:L,0),"")</f>
        <v/>
      </c>
      <c r="N171" s="8">
        <f>IF(障害学生情報入力シート!CA171="",0,IF(AND(障害学生情報入力シート!BZ171=1,Y171=1,障害学生情報入力シート!D171&lt;&gt;"",障害学生情報入力シート!D171&lt;&gt;"入学しなかった"),1,0))</f>
        <v>0</v>
      </c>
      <c r="O171" s="8">
        <f t="shared" si="16"/>
        <v>0</v>
      </c>
      <c r="P171" s="8" t="str">
        <f>IFERROR(MATCH(ROW(障害学生情報入力シート!AR147),O:O,0),"")</f>
        <v/>
      </c>
      <c r="Q171" s="8">
        <f>IF(障害学生情報入力シート!CU171="",0,IF(AND(障害学生情報入力シート!CT171=1,Y171=1,障害学生情報入力シート!D171&lt;&gt;"",障害学生情報入力シート!D171&lt;&gt;"入学しなかった"),1,0))</f>
        <v>0</v>
      </c>
      <c r="R171" s="8">
        <f t="shared" si="17"/>
        <v>0</v>
      </c>
      <c r="S171" s="8" t="str">
        <f>IFERROR(MATCH(ROW(障害学生情報入力シート!BJ147),R:R,0),"")</f>
        <v/>
      </c>
      <c r="T171" s="9">
        <f>IF(OR(SUM(障害学生情報入力シート!AY171:BY171,障害学生情報入力シート!CB171:CS171)&gt;0,COUNTA(障害学生情報入力シート!BZ171:CA171)=2,COUNTA(障害学生情報入力シート!CT171:CU171)=2),1,0)</f>
        <v>0</v>
      </c>
      <c r="U171" s="9">
        <f>SUM(障害学生情報入力シート!N171:Q171)+COUNTA(障害学生情報入力シート!R171)</f>
        <v>0</v>
      </c>
      <c r="V171" s="9">
        <f>SUM(障害学生情報入力シート!S171:V171)+COUNTA(障害学生情報入力シート!W171)</f>
        <v>0</v>
      </c>
      <c r="W171" s="9">
        <f>IF(SUM(障害学生情報入力シート!$X171:$AT171)&gt;0,1,0)</f>
        <v>0</v>
      </c>
      <c r="X171" s="9">
        <f>IF(障害学生情報入力シート!D171="入学者(新1年生)",1,0)</f>
        <v>0</v>
      </c>
      <c r="Y171" s="9">
        <f>IF(ISBLANK(障害学生情報入力シート!$G171),0)+IF(AND(障害学生情報入力シート!$G171="視覚障害",OR(障害学生情報入力シート!$H171="盲",障害学生情報入力シート!$H171="弱視")),1,0)+IF(AND(障害学生情報入力シート!$G171="聴覚・言語障害",OR(障害学生情報入力シート!$H171="聾",障害学生情報入力シート!$H171="難聴",障害学生情報入力シート!$H171="言語障害のみ")),1,0)+IF(AND(障害学生情報入力シート!$G171="肢体不自由",OR(障害学生情報入力シート!$H171="上肢機能障害",障害学生情報入力シート!$H171="下肢機能障害",障害学生情報入力シート!$H171="上下肢機能障害",障害学生情報入力シート!$H171="他の機能障害")),1,0)+IF(AND(障害学生情報入力シート!$G171="病弱・虚弱",OR(障害学生情報入力シート!$H171="内部障害等",障害学生情報入力シート!$H171="他の慢性疾患")),1,0)+IF(AND(障害学生情報入力シート!$G171="重複",ISBLANK(障害学生情報入力シート!$H171)),1,0)+IF(AND(障害学生情報入力シート!$G171="発達障害",OR(障害学生情報入力シート!$H171="SLD",障害学生情報入力シート!$H171="ADHD",障害学生情報入力シート!$H171="ASD",障害学生情報入力シート!$H171="発達障害の重複")),1,0)+IF(AND(障害学生情報入力シート!$G171="精神障害",OR(障害学生情報入力シート!$H171="統合失調症等",障害学生情報入力シート!$H171="気分障害",障害学生情報入力シート!$H171="神経症性障害等",障害学生情報入力シート!$H171="摂食障害・睡眠障害等",障害学生情報入力シート!$H171="他の精神障害")),1,0)+IF(AND(障害学生情報入力シート!$G171="その他の障害",ISBLANK(障害学生情報入力シート!$H171)),1,0)</f>
        <v>0</v>
      </c>
    </row>
    <row r="172" spans="1:25" x14ac:dyDescent="0.4">
      <c r="A172" s="1219">
        <v>148</v>
      </c>
      <c r="B172" s="7">
        <f>IF(AND(障害学生情報入力シート!$G172=$B$23,障害学生情報入力シート!$H172=$B$24,OR(障害学生情報入力シート!D172="入学者(新1年生)",障害学生情報入力シート!D172="在籍者")),1,0)</f>
        <v>0</v>
      </c>
      <c r="C172" s="7">
        <f t="shared" si="12"/>
        <v>0</v>
      </c>
      <c r="D172" s="7" t="str">
        <f>IFERROR(MATCH(ROW(障害学生情報入力シート!A148),C:C,0),"")</f>
        <v/>
      </c>
      <c r="E172" s="7">
        <f>IF(AND(障害学生情報入力シート!$G172=$E$23,障害学生情報入力シート!$H172=$E$24,OR(障害学生情報入力シート!D172="入学者(新1年生)",障害学生情報入力シート!D172="在籍者")),1,0)</f>
        <v>0</v>
      </c>
      <c r="F172" s="7">
        <f t="shared" si="13"/>
        <v>0</v>
      </c>
      <c r="G172" s="7" t="str">
        <f>IFERROR(MATCH(ROW(障害学生情報入力シート!E148),F:F,0),"")</f>
        <v/>
      </c>
      <c r="H172" s="7">
        <f>IF(AND(障害学生情報入力シート!$G172=$H$24,ISBLANK(障害学生情報入力シート!$H172),OR(障害学生情報入力シート!D172="入学者(新1年生)",障害学生情報入力シート!D172="在籍者")),1,0)</f>
        <v>0</v>
      </c>
      <c r="I172" s="7">
        <f t="shared" si="14"/>
        <v>0</v>
      </c>
      <c r="J172" s="7" t="str">
        <f>IFERROR(MATCH(ROW(障害学生情報入力シート!A148),I:I,0),"")</f>
        <v/>
      </c>
      <c r="K172" s="8">
        <f>IF(障害学生情報入力シート!AU172="",0,IF(AND(障害学生情報入力シート!AT172=1,Y172=1,障害学生情報入力シート!D172&lt;&gt;"",障害学生情報入力シート!D172&lt;&gt;"在籍者"),1,0))</f>
        <v>0</v>
      </c>
      <c r="L172" s="8">
        <f t="shared" si="15"/>
        <v>0</v>
      </c>
      <c r="M172" s="8" t="str">
        <f>IFERROR(MATCH(ROW(障害学生情報入力シート!A148),L:L,0),"")</f>
        <v/>
      </c>
      <c r="N172" s="8">
        <f>IF(障害学生情報入力シート!CA172="",0,IF(AND(障害学生情報入力シート!BZ172=1,Y172=1,障害学生情報入力シート!D172&lt;&gt;"",障害学生情報入力シート!D172&lt;&gt;"入学しなかった"),1,0))</f>
        <v>0</v>
      </c>
      <c r="O172" s="8">
        <f t="shared" si="16"/>
        <v>0</v>
      </c>
      <c r="P172" s="8" t="str">
        <f>IFERROR(MATCH(ROW(障害学生情報入力シート!AR148),O:O,0),"")</f>
        <v/>
      </c>
      <c r="Q172" s="8">
        <f>IF(障害学生情報入力シート!CU172="",0,IF(AND(障害学生情報入力シート!CT172=1,Y172=1,障害学生情報入力シート!D172&lt;&gt;"",障害学生情報入力シート!D172&lt;&gt;"入学しなかった"),1,0))</f>
        <v>0</v>
      </c>
      <c r="R172" s="8">
        <f t="shared" si="17"/>
        <v>0</v>
      </c>
      <c r="S172" s="8" t="str">
        <f>IFERROR(MATCH(ROW(障害学生情報入力シート!BJ148),R:R,0),"")</f>
        <v/>
      </c>
      <c r="T172" s="9">
        <f>IF(OR(SUM(障害学生情報入力シート!AY172:BY172,障害学生情報入力シート!CB172:CS172)&gt;0,COUNTA(障害学生情報入力シート!BZ172:CA172)=2,COUNTA(障害学生情報入力シート!CT172:CU172)=2),1,0)</f>
        <v>0</v>
      </c>
      <c r="U172" s="9">
        <f>SUM(障害学生情報入力シート!N172:Q172)+COUNTA(障害学生情報入力シート!R172)</f>
        <v>0</v>
      </c>
      <c r="V172" s="9">
        <f>SUM(障害学生情報入力シート!S172:V172)+COUNTA(障害学生情報入力シート!W172)</f>
        <v>0</v>
      </c>
      <c r="W172" s="9">
        <f>IF(SUM(障害学生情報入力シート!$X172:$AT172)&gt;0,1,0)</f>
        <v>0</v>
      </c>
      <c r="X172" s="9">
        <f>IF(障害学生情報入力シート!D172="入学者(新1年生)",1,0)</f>
        <v>0</v>
      </c>
      <c r="Y172" s="9">
        <f>IF(ISBLANK(障害学生情報入力シート!$G172),0)+IF(AND(障害学生情報入力シート!$G172="視覚障害",OR(障害学生情報入力シート!$H172="盲",障害学生情報入力シート!$H172="弱視")),1,0)+IF(AND(障害学生情報入力シート!$G172="聴覚・言語障害",OR(障害学生情報入力シート!$H172="聾",障害学生情報入力シート!$H172="難聴",障害学生情報入力シート!$H172="言語障害のみ")),1,0)+IF(AND(障害学生情報入力シート!$G172="肢体不自由",OR(障害学生情報入力シート!$H172="上肢機能障害",障害学生情報入力シート!$H172="下肢機能障害",障害学生情報入力シート!$H172="上下肢機能障害",障害学生情報入力シート!$H172="他の機能障害")),1,0)+IF(AND(障害学生情報入力シート!$G172="病弱・虚弱",OR(障害学生情報入力シート!$H172="内部障害等",障害学生情報入力シート!$H172="他の慢性疾患")),1,0)+IF(AND(障害学生情報入力シート!$G172="重複",ISBLANK(障害学生情報入力シート!$H172)),1,0)+IF(AND(障害学生情報入力シート!$G172="発達障害",OR(障害学生情報入力シート!$H172="SLD",障害学生情報入力シート!$H172="ADHD",障害学生情報入力シート!$H172="ASD",障害学生情報入力シート!$H172="発達障害の重複")),1,0)+IF(AND(障害学生情報入力シート!$G172="精神障害",OR(障害学生情報入力シート!$H172="統合失調症等",障害学生情報入力シート!$H172="気分障害",障害学生情報入力シート!$H172="神経症性障害等",障害学生情報入力シート!$H172="摂食障害・睡眠障害等",障害学生情報入力シート!$H172="他の精神障害")),1,0)+IF(AND(障害学生情報入力シート!$G172="その他の障害",ISBLANK(障害学生情報入力シート!$H172)),1,0)</f>
        <v>0</v>
      </c>
    </row>
    <row r="173" spans="1:25" x14ac:dyDescent="0.4">
      <c r="A173" s="1219">
        <v>149</v>
      </c>
      <c r="B173" s="7">
        <f>IF(AND(障害学生情報入力シート!$G173=$B$23,障害学生情報入力シート!$H173=$B$24,OR(障害学生情報入力シート!D173="入学者(新1年生)",障害学生情報入力シート!D173="在籍者")),1,0)</f>
        <v>0</v>
      </c>
      <c r="C173" s="7">
        <f t="shared" si="12"/>
        <v>0</v>
      </c>
      <c r="D173" s="7" t="str">
        <f>IFERROR(MATCH(ROW(障害学生情報入力シート!A149),C:C,0),"")</f>
        <v/>
      </c>
      <c r="E173" s="7">
        <f>IF(AND(障害学生情報入力シート!$G173=$E$23,障害学生情報入力シート!$H173=$E$24,OR(障害学生情報入力シート!D173="入学者(新1年生)",障害学生情報入力シート!D173="在籍者")),1,0)</f>
        <v>0</v>
      </c>
      <c r="F173" s="7">
        <f t="shared" si="13"/>
        <v>0</v>
      </c>
      <c r="G173" s="7" t="str">
        <f>IFERROR(MATCH(ROW(障害学生情報入力シート!E149),F:F,0),"")</f>
        <v/>
      </c>
      <c r="H173" s="7">
        <f>IF(AND(障害学生情報入力シート!$G173=$H$24,ISBLANK(障害学生情報入力シート!$H173),OR(障害学生情報入力シート!D173="入学者(新1年生)",障害学生情報入力シート!D173="在籍者")),1,0)</f>
        <v>0</v>
      </c>
      <c r="I173" s="7">
        <f t="shared" si="14"/>
        <v>0</v>
      </c>
      <c r="J173" s="7" t="str">
        <f>IFERROR(MATCH(ROW(障害学生情報入力シート!A149),I:I,0),"")</f>
        <v/>
      </c>
      <c r="K173" s="8">
        <f>IF(障害学生情報入力シート!AU173="",0,IF(AND(障害学生情報入力シート!AT173=1,Y173=1,障害学生情報入力シート!D173&lt;&gt;"",障害学生情報入力シート!D173&lt;&gt;"在籍者"),1,0))</f>
        <v>0</v>
      </c>
      <c r="L173" s="8">
        <f t="shared" si="15"/>
        <v>0</v>
      </c>
      <c r="M173" s="8" t="str">
        <f>IFERROR(MATCH(ROW(障害学生情報入力シート!A149),L:L,0),"")</f>
        <v/>
      </c>
      <c r="N173" s="8">
        <f>IF(障害学生情報入力シート!CA173="",0,IF(AND(障害学生情報入力シート!BZ173=1,Y173=1,障害学生情報入力シート!D173&lt;&gt;"",障害学生情報入力シート!D173&lt;&gt;"入学しなかった"),1,0))</f>
        <v>0</v>
      </c>
      <c r="O173" s="8">
        <f t="shared" si="16"/>
        <v>0</v>
      </c>
      <c r="P173" s="8" t="str">
        <f>IFERROR(MATCH(ROW(障害学生情報入力シート!AR149),O:O,0),"")</f>
        <v/>
      </c>
      <c r="Q173" s="8">
        <f>IF(障害学生情報入力シート!CU173="",0,IF(AND(障害学生情報入力シート!CT173=1,Y173=1,障害学生情報入力シート!D173&lt;&gt;"",障害学生情報入力シート!D173&lt;&gt;"入学しなかった"),1,0))</f>
        <v>0</v>
      </c>
      <c r="R173" s="8">
        <f t="shared" si="17"/>
        <v>0</v>
      </c>
      <c r="S173" s="8" t="str">
        <f>IFERROR(MATCH(ROW(障害学生情報入力シート!BJ149),R:R,0),"")</f>
        <v/>
      </c>
      <c r="T173" s="9">
        <f>IF(OR(SUM(障害学生情報入力シート!AY173:BY173,障害学生情報入力シート!CB173:CS173)&gt;0,COUNTA(障害学生情報入力シート!BZ173:CA173)=2,COUNTA(障害学生情報入力シート!CT173:CU173)=2),1,0)</f>
        <v>0</v>
      </c>
      <c r="U173" s="9">
        <f>SUM(障害学生情報入力シート!N173:Q173)+COUNTA(障害学生情報入力シート!R173)</f>
        <v>0</v>
      </c>
      <c r="V173" s="9">
        <f>SUM(障害学生情報入力シート!S173:V173)+COUNTA(障害学生情報入力シート!W173)</f>
        <v>0</v>
      </c>
      <c r="W173" s="9">
        <f>IF(SUM(障害学生情報入力シート!$X173:$AT173)&gt;0,1,0)</f>
        <v>0</v>
      </c>
      <c r="X173" s="9">
        <f>IF(障害学生情報入力シート!D173="入学者(新1年生)",1,0)</f>
        <v>0</v>
      </c>
      <c r="Y173" s="9">
        <f>IF(ISBLANK(障害学生情報入力シート!$G173),0)+IF(AND(障害学生情報入力シート!$G173="視覚障害",OR(障害学生情報入力シート!$H173="盲",障害学生情報入力シート!$H173="弱視")),1,0)+IF(AND(障害学生情報入力シート!$G173="聴覚・言語障害",OR(障害学生情報入力シート!$H173="聾",障害学生情報入力シート!$H173="難聴",障害学生情報入力シート!$H173="言語障害のみ")),1,0)+IF(AND(障害学生情報入力シート!$G173="肢体不自由",OR(障害学生情報入力シート!$H173="上肢機能障害",障害学生情報入力シート!$H173="下肢機能障害",障害学生情報入力シート!$H173="上下肢機能障害",障害学生情報入力シート!$H173="他の機能障害")),1,0)+IF(AND(障害学生情報入力シート!$G173="病弱・虚弱",OR(障害学生情報入力シート!$H173="内部障害等",障害学生情報入力シート!$H173="他の慢性疾患")),1,0)+IF(AND(障害学生情報入力シート!$G173="重複",ISBLANK(障害学生情報入力シート!$H173)),1,0)+IF(AND(障害学生情報入力シート!$G173="発達障害",OR(障害学生情報入力シート!$H173="SLD",障害学生情報入力シート!$H173="ADHD",障害学生情報入力シート!$H173="ASD",障害学生情報入力シート!$H173="発達障害の重複")),1,0)+IF(AND(障害学生情報入力シート!$G173="精神障害",OR(障害学生情報入力シート!$H173="統合失調症等",障害学生情報入力シート!$H173="気分障害",障害学生情報入力シート!$H173="神経症性障害等",障害学生情報入力シート!$H173="摂食障害・睡眠障害等",障害学生情報入力シート!$H173="他の精神障害")),1,0)+IF(AND(障害学生情報入力シート!$G173="その他の障害",ISBLANK(障害学生情報入力シート!$H173)),1,0)</f>
        <v>0</v>
      </c>
    </row>
    <row r="174" spans="1:25" x14ac:dyDescent="0.4">
      <c r="A174" s="1219">
        <v>150</v>
      </c>
      <c r="B174" s="7">
        <f>IF(AND(障害学生情報入力シート!$G174=$B$23,障害学生情報入力シート!$H174=$B$24,OR(障害学生情報入力シート!D174="入学者(新1年生)",障害学生情報入力シート!D174="在籍者")),1,0)</f>
        <v>0</v>
      </c>
      <c r="C174" s="7">
        <f t="shared" si="12"/>
        <v>0</v>
      </c>
      <c r="D174" s="7" t="str">
        <f>IFERROR(MATCH(ROW(障害学生情報入力シート!A150),C:C,0),"")</f>
        <v/>
      </c>
      <c r="E174" s="7">
        <f>IF(AND(障害学生情報入力シート!$G174=$E$23,障害学生情報入力シート!$H174=$E$24,OR(障害学生情報入力シート!D174="入学者(新1年生)",障害学生情報入力シート!D174="在籍者")),1,0)</f>
        <v>0</v>
      </c>
      <c r="F174" s="7">
        <f t="shared" si="13"/>
        <v>0</v>
      </c>
      <c r="G174" s="7" t="str">
        <f>IFERROR(MATCH(ROW(障害学生情報入力シート!E150),F:F,0),"")</f>
        <v/>
      </c>
      <c r="H174" s="7">
        <f>IF(AND(障害学生情報入力シート!$G174=$H$24,ISBLANK(障害学生情報入力シート!$H174),OR(障害学生情報入力シート!D174="入学者(新1年生)",障害学生情報入力シート!D174="在籍者")),1,0)</f>
        <v>0</v>
      </c>
      <c r="I174" s="7">
        <f t="shared" si="14"/>
        <v>0</v>
      </c>
      <c r="J174" s="7" t="str">
        <f>IFERROR(MATCH(ROW(障害学生情報入力シート!A150),I:I,0),"")</f>
        <v/>
      </c>
      <c r="K174" s="8">
        <f>IF(障害学生情報入力シート!AU174="",0,IF(AND(障害学生情報入力シート!AT174=1,Y174=1,障害学生情報入力シート!D174&lt;&gt;"",障害学生情報入力シート!D174&lt;&gt;"在籍者"),1,0))</f>
        <v>0</v>
      </c>
      <c r="L174" s="8">
        <f t="shared" si="15"/>
        <v>0</v>
      </c>
      <c r="M174" s="8" t="str">
        <f>IFERROR(MATCH(ROW(障害学生情報入力シート!A150),L:L,0),"")</f>
        <v/>
      </c>
      <c r="N174" s="8">
        <f>IF(障害学生情報入力シート!CA174="",0,IF(AND(障害学生情報入力シート!BZ174=1,Y174=1,障害学生情報入力シート!D174&lt;&gt;"",障害学生情報入力シート!D174&lt;&gt;"入学しなかった"),1,0))</f>
        <v>0</v>
      </c>
      <c r="O174" s="8">
        <f t="shared" si="16"/>
        <v>0</v>
      </c>
      <c r="P174" s="8" t="str">
        <f>IFERROR(MATCH(ROW(障害学生情報入力シート!AR150),O:O,0),"")</f>
        <v/>
      </c>
      <c r="Q174" s="8">
        <f>IF(障害学生情報入力シート!CU174="",0,IF(AND(障害学生情報入力シート!CT174=1,Y174=1,障害学生情報入力シート!D174&lt;&gt;"",障害学生情報入力シート!D174&lt;&gt;"入学しなかった"),1,0))</f>
        <v>0</v>
      </c>
      <c r="R174" s="8">
        <f t="shared" si="17"/>
        <v>0</v>
      </c>
      <c r="S174" s="8" t="str">
        <f>IFERROR(MATCH(ROW(障害学生情報入力シート!BJ150),R:R,0),"")</f>
        <v/>
      </c>
      <c r="T174" s="9">
        <f>IF(OR(SUM(障害学生情報入力シート!AY174:BY174,障害学生情報入力シート!CB174:CS174)&gt;0,COUNTA(障害学生情報入力シート!BZ174:CA174)=2,COUNTA(障害学生情報入力シート!CT174:CU174)=2),1,0)</f>
        <v>0</v>
      </c>
      <c r="U174" s="9">
        <f>SUM(障害学生情報入力シート!N174:Q174)+COUNTA(障害学生情報入力シート!R174)</f>
        <v>0</v>
      </c>
      <c r="V174" s="9">
        <f>SUM(障害学生情報入力シート!S174:V174)+COUNTA(障害学生情報入力シート!W174)</f>
        <v>0</v>
      </c>
      <c r="W174" s="9">
        <f>IF(SUM(障害学生情報入力シート!$X174:$AT174)&gt;0,1,0)</f>
        <v>0</v>
      </c>
      <c r="X174" s="9">
        <f>IF(障害学生情報入力シート!D174="入学者(新1年生)",1,0)</f>
        <v>0</v>
      </c>
      <c r="Y174" s="9">
        <f>IF(ISBLANK(障害学生情報入力シート!$G174),0)+IF(AND(障害学生情報入力シート!$G174="視覚障害",OR(障害学生情報入力シート!$H174="盲",障害学生情報入力シート!$H174="弱視")),1,0)+IF(AND(障害学生情報入力シート!$G174="聴覚・言語障害",OR(障害学生情報入力シート!$H174="聾",障害学生情報入力シート!$H174="難聴",障害学生情報入力シート!$H174="言語障害のみ")),1,0)+IF(AND(障害学生情報入力シート!$G174="肢体不自由",OR(障害学生情報入力シート!$H174="上肢機能障害",障害学生情報入力シート!$H174="下肢機能障害",障害学生情報入力シート!$H174="上下肢機能障害",障害学生情報入力シート!$H174="他の機能障害")),1,0)+IF(AND(障害学生情報入力シート!$G174="病弱・虚弱",OR(障害学生情報入力シート!$H174="内部障害等",障害学生情報入力シート!$H174="他の慢性疾患")),1,0)+IF(AND(障害学生情報入力シート!$G174="重複",ISBLANK(障害学生情報入力シート!$H174)),1,0)+IF(AND(障害学生情報入力シート!$G174="発達障害",OR(障害学生情報入力シート!$H174="SLD",障害学生情報入力シート!$H174="ADHD",障害学生情報入力シート!$H174="ASD",障害学生情報入力シート!$H174="発達障害の重複")),1,0)+IF(AND(障害学生情報入力シート!$G174="精神障害",OR(障害学生情報入力シート!$H174="統合失調症等",障害学生情報入力シート!$H174="気分障害",障害学生情報入力シート!$H174="神経症性障害等",障害学生情報入力シート!$H174="摂食障害・睡眠障害等",障害学生情報入力シート!$H174="他の精神障害")),1,0)+IF(AND(障害学生情報入力シート!$G174="その他の障害",ISBLANK(障害学生情報入力シート!$H174)),1,0)</f>
        <v>0</v>
      </c>
    </row>
    <row r="175" spans="1:25" x14ac:dyDescent="0.4">
      <c r="A175" s="1219">
        <v>151</v>
      </c>
      <c r="B175" s="7">
        <f>IF(AND(障害学生情報入力シート!$G175=$B$23,障害学生情報入力シート!$H175=$B$24,OR(障害学生情報入力シート!D175="入学者(新1年生)",障害学生情報入力シート!D175="在籍者")),1,0)</f>
        <v>0</v>
      </c>
      <c r="C175" s="7">
        <f t="shared" si="12"/>
        <v>0</v>
      </c>
      <c r="D175" s="7" t="str">
        <f>IFERROR(MATCH(ROW(障害学生情報入力シート!A151),C:C,0),"")</f>
        <v/>
      </c>
      <c r="E175" s="7">
        <f>IF(AND(障害学生情報入力シート!$G175=$E$23,障害学生情報入力シート!$H175=$E$24,OR(障害学生情報入力シート!D175="入学者(新1年生)",障害学生情報入力シート!D175="在籍者")),1,0)</f>
        <v>0</v>
      </c>
      <c r="F175" s="7">
        <f t="shared" si="13"/>
        <v>0</v>
      </c>
      <c r="G175" s="7" t="str">
        <f>IFERROR(MATCH(ROW(障害学生情報入力シート!E151),F:F,0),"")</f>
        <v/>
      </c>
      <c r="H175" s="7">
        <f>IF(AND(障害学生情報入力シート!$G175=$H$24,ISBLANK(障害学生情報入力シート!$H175),OR(障害学生情報入力シート!D175="入学者(新1年生)",障害学生情報入力シート!D175="在籍者")),1,0)</f>
        <v>0</v>
      </c>
      <c r="I175" s="7">
        <f t="shared" si="14"/>
        <v>0</v>
      </c>
      <c r="J175" s="7" t="str">
        <f>IFERROR(MATCH(ROW(障害学生情報入力シート!A151),I:I,0),"")</f>
        <v/>
      </c>
      <c r="K175" s="8">
        <f>IF(障害学生情報入力シート!AU175="",0,IF(AND(障害学生情報入力シート!AT175=1,Y175=1,障害学生情報入力シート!D175&lt;&gt;"",障害学生情報入力シート!D175&lt;&gt;"在籍者"),1,0))</f>
        <v>0</v>
      </c>
      <c r="L175" s="8">
        <f t="shared" si="15"/>
        <v>0</v>
      </c>
      <c r="M175" s="8" t="str">
        <f>IFERROR(MATCH(ROW(障害学生情報入力シート!A151),L:L,0),"")</f>
        <v/>
      </c>
      <c r="N175" s="8">
        <f>IF(障害学生情報入力シート!CA175="",0,IF(AND(障害学生情報入力シート!BZ175=1,Y175=1,障害学生情報入力シート!D175&lt;&gt;"",障害学生情報入力シート!D175&lt;&gt;"入学しなかった"),1,0))</f>
        <v>0</v>
      </c>
      <c r="O175" s="8">
        <f t="shared" si="16"/>
        <v>0</v>
      </c>
      <c r="P175" s="8" t="str">
        <f>IFERROR(MATCH(ROW(障害学生情報入力シート!AR151),O:O,0),"")</f>
        <v/>
      </c>
      <c r="Q175" s="8">
        <f>IF(障害学生情報入力シート!CU175="",0,IF(AND(障害学生情報入力シート!CT175=1,Y175=1,障害学生情報入力シート!D175&lt;&gt;"",障害学生情報入力シート!D175&lt;&gt;"入学しなかった"),1,0))</f>
        <v>0</v>
      </c>
      <c r="R175" s="8">
        <f t="shared" si="17"/>
        <v>0</v>
      </c>
      <c r="S175" s="8" t="str">
        <f>IFERROR(MATCH(ROW(障害学生情報入力シート!BJ151),R:R,0),"")</f>
        <v/>
      </c>
      <c r="T175" s="9">
        <f>IF(OR(SUM(障害学生情報入力シート!AY175:BY175,障害学生情報入力シート!CB175:CS175)&gt;0,COUNTA(障害学生情報入力シート!BZ175:CA175)=2,COUNTA(障害学生情報入力シート!CT175:CU175)=2),1,0)</f>
        <v>0</v>
      </c>
      <c r="U175" s="9">
        <f>SUM(障害学生情報入力シート!N175:Q175)+COUNTA(障害学生情報入力シート!R175)</f>
        <v>0</v>
      </c>
      <c r="V175" s="9">
        <f>SUM(障害学生情報入力シート!S175:V175)+COUNTA(障害学生情報入力シート!W175)</f>
        <v>0</v>
      </c>
      <c r="W175" s="9">
        <f>IF(SUM(障害学生情報入力シート!$X175:$AT175)&gt;0,1,0)</f>
        <v>0</v>
      </c>
      <c r="X175" s="9">
        <f>IF(障害学生情報入力シート!D175="入学者(新1年生)",1,0)</f>
        <v>0</v>
      </c>
      <c r="Y175" s="9">
        <f>IF(ISBLANK(障害学生情報入力シート!$G175),0)+IF(AND(障害学生情報入力シート!$G175="視覚障害",OR(障害学生情報入力シート!$H175="盲",障害学生情報入力シート!$H175="弱視")),1,0)+IF(AND(障害学生情報入力シート!$G175="聴覚・言語障害",OR(障害学生情報入力シート!$H175="聾",障害学生情報入力シート!$H175="難聴",障害学生情報入力シート!$H175="言語障害のみ")),1,0)+IF(AND(障害学生情報入力シート!$G175="肢体不自由",OR(障害学生情報入力シート!$H175="上肢機能障害",障害学生情報入力シート!$H175="下肢機能障害",障害学生情報入力シート!$H175="上下肢機能障害",障害学生情報入力シート!$H175="他の機能障害")),1,0)+IF(AND(障害学生情報入力シート!$G175="病弱・虚弱",OR(障害学生情報入力シート!$H175="内部障害等",障害学生情報入力シート!$H175="他の慢性疾患")),1,0)+IF(AND(障害学生情報入力シート!$G175="重複",ISBLANK(障害学生情報入力シート!$H175)),1,0)+IF(AND(障害学生情報入力シート!$G175="発達障害",OR(障害学生情報入力シート!$H175="SLD",障害学生情報入力シート!$H175="ADHD",障害学生情報入力シート!$H175="ASD",障害学生情報入力シート!$H175="発達障害の重複")),1,0)+IF(AND(障害学生情報入力シート!$G175="精神障害",OR(障害学生情報入力シート!$H175="統合失調症等",障害学生情報入力シート!$H175="気分障害",障害学生情報入力シート!$H175="神経症性障害等",障害学生情報入力シート!$H175="摂食障害・睡眠障害等",障害学生情報入力シート!$H175="他の精神障害")),1,0)+IF(AND(障害学生情報入力シート!$G175="その他の障害",ISBLANK(障害学生情報入力シート!$H175)),1,0)</f>
        <v>0</v>
      </c>
    </row>
    <row r="176" spans="1:25" x14ac:dyDescent="0.4">
      <c r="A176" s="1219">
        <v>152</v>
      </c>
      <c r="B176" s="7">
        <f>IF(AND(障害学生情報入力シート!$G176=$B$23,障害学生情報入力シート!$H176=$B$24,OR(障害学生情報入力シート!D176="入学者(新1年生)",障害学生情報入力シート!D176="在籍者")),1,0)</f>
        <v>0</v>
      </c>
      <c r="C176" s="7">
        <f t="shared" si="12"/>
        <v>0</v>
      </c>
      <c r="D176" s="7" t="str">
        <f>IFERROR(MATCH(ROW(障害学生情報入力シート!A152),C:C,0),"")</f>
        <v/>
      </c>
      <c r="E176" s="7">
        <f>IF(AND(障害学生情報入力シート!$G176=$E$23,障害学生情報入力シート!$H176=$E$24,OR(障害学生情報入力シート!D176="入学者(新1年生)",障害学生情報入力シート!D176="在籍者")),1,0)</f>
        <v>0</v>
      </c>
      <c r="F176" s="7">
        <f t="shared" si="13"/>
        <v>0</v>
      </c>
      <c r="G176" s="7" t="str">
        <f>IFERROR(MATCH(ROW(障害学生情報入力シート!E152),F:F,0),"")</f>
        <v/>
      </c>
      <c r="H176" s="7">
        <f>IF(AND(障害学生情報入力シート!$G176=$H$24,ISBLANK(障害学生情報入力シート!$H176),OR(障害学生情報入力シート!D176="入学者(新1年生)",障害学生情報入力シート!D176="在籍者")),1,0)</f>
        <v>0</v>
      </c>
      <c r="I176" s="7">
        <f t="shared" si="14"/>
        <v>0</v>
      </c>
      <c r="J176" s="7" t="str">
        <f>IFERROR(MATCH(ROW(障害学生情報入力シート!A152),I:I,0),"")</f>
        <v/>
      </c>
      <c r="K176" s="8">
        <f>IF(障害学生情報入力シート!AU176="",0,IF(AND(障害学生情報入力シート!AT176=1,Y176=1,障害学生情報入力シート!D176&lt;&gt;"",障害学生情報入力シート!D176&lt;&gt;"在籍者"),1,0))</f>
        <v>0</v>
      </c>
      <c r="L176" s="8">
        <f t="shared" si="15"/>
        <v>0</v>
      </c>
      <c r="M176" s="8" t="str">
        <f>IFERROR(MATCH(ROW(障害学生情報入力シート!A152),L:L,0),"")</f>
        <v/>
      </c>
      <c r="N176" s="8">
        <f>IF(障害学生情報入力シート!CA176="",0,IF(AND(障害学生情報入力シート!BZ176=1,Y176=1,障害学生情報入力シート!D176&lt;&gt;"",障害学生情報入力シート!D176&lt;&gt;"入学しなかった"),1,0))</f>
        <v>0</v>
      </c>
      <c r="O176" s="8">
        <f t="shared" si="16"/>
        <v>0</v>
      </c>
      <c r="P176" s="8" t="str">
        <f>IFERROR(MATCH(ROW(障害学生情報入力シート!AR152),O:O,0),"")</f>
        <v/>
      </c>
      <c r="Q176" s="8">
        <f>IF(障害学生情報入力シート!CU176="",0,IF(AND(障害学生情報入力シート!CT176=1,Y176=1,障害学生情報入力シート!D176&lt;&gt;"",障害学生情報入力シート!D176&lt;&gt;"入学しなかった"),1,0))</f>
        <v>0</v>
      </c>
      <c r="R176" s="8">
        <f t="shared" si="17"/>
        <v>0</v>
      </c>
      <c r="S176" s="8" t="str">
        <f>IFERROR(MATCH(ROW(障害学生情報入力シート!BJ152),R:R,0),"")</f>
        <v/>
      </c>
      <c r="T176" s="9">
        <f>IF(OR(SUM(障害学生情報入力シート!AY176:BY176,障害学生情報入力シート!CB176:CS176)&gt;0,COUNTA(障害学生情報入力シート!BZ176:CA176)=2,COUNTA(障害学生情報入力シート!CT176:CU176)=2),1,0)</f>
        <v>0</v>
      </c>
      <c r="U176" s="9">
        <f>SUM(障害学生情報入力シート!N176:Q176)+COUNTA(障害学生情報入力シート!R176)</f>
        <v>0</v>
      </c>
      <c r="V176" s="9">
        <f>SUM(障害学生情報入力シート!S176:V176)+COUNTA(障害学生情報入力シート!W176)</f>
        <v>0</v>
      </c>
      <c r="W176" s="9">
        <f>IF(SUM(障害学生情報入力シート!$X176:$AT176)&gt;0,1,0)</f>
        <v>0</v>
      </c>
      <c r="X176" s="9">
        <f>IF(障害学生情報入力シート!D176="入学者(新1年生)",1,0)</f>
        <v>0</v>
      </c>
      <c r="Y176" s="9">
        <f>IF(ISBLANK(障害学生情報入力シート!$G176),0)+IF(AND(障害学生情報入力シート!$G176="視覚障害",OR(障害学生情報入力シート!$H176="盲",障害学生情報入力シート!$H176="弱視")),1,0)+IF(AND(障害学生情報入力シート!$G176="聴覚・言語障害",OR(障害学生情報入力シート!$H176="聾",障害学生情報入力シート!$H176="難聴",障害学生情報入力シート!$H176="言語障害のみ")),1,0)+IF(AND(障害学生情報入力シート!$G176="肢体不自由",OR(障害学生情報入力シート!$H176="上肢機能障害",障害学生情報入力シート!$H176="下肢機能障害",障害学生情報入力シート!$H176="上下肢機能障害",障害学生情報入力シート!$H176="他の機能障害")),1,0)+IF(AND(障害学生情報入力シート!$G176="病弱・虚弱",OR(障害学生情報入力シート!$H176="内部障害等",障害学生情報入力シート!$H176="他の慢性疾患")),1,0)+IF(AND(障害学生情報入力シート!$G176="重複",ISBLANK(障害学生情報入力シート!$H176)),1,0)+IF(AND(障害学生情報入力シート!$G176="発達障害",OR(障害学生情報入力シート!$H176="SLD",障害学生情報入力シート!$H176="ADHD",障害学生情報入力シート!$H176="ASD",障害学生情報入力シート!$H176="発達障害の重複")),1,0)+IF(AND(障害学生情報入力シート!$G176="精神障害",OR(障害学生情報入力シート!$H176="統合失調症等",障害学生情報入力シート!$H176="気分障害",障害学生情報入力シート!$H176="神経症性障害等",障害学生情報入力シート!$H176="摂食障害・睡眠障害等",障害学生情報入力シート!$H176="他の精神障害")),1,0)+IF(AND(障害学生情報入力シート!$G176="その他の障害",ISBLANK(障害学生情報入力シート!$H176)),1,0)</f>
        <v>0</v>
      </c>
    </row>
    <row r="177" spans="1:25" x14ac:dyDescent="0.4">
      <c r="A177" s="1219">
        <v>153</v>
      </c>
      <c r="B177" s="7">
        <f>IF(AND(障害学生情報入力シート!$G177=$B$23,障害学生情報入力シート!$H177=$B$24,OR(障害学生情報入力シート!D177="入学者(新1年生)",障害学生情報入力シート!D177="在籍者")),1,0)</f>
        <v>0</v>
      </c>
      <c r="C177" s="7">
        <f t="shared" si="12"/>
        <v>0</v>
      </c>
      <c r="D177" s="7" t="str">
        <f>IFERROR(MATCH(ROW(障害学生情報入力シート!A153),C:C,0),"")</f>
        <v/>
      </c>
      <c r="E177" s="7">
        <f>IF(AND(障害学生情報入力シート!$G177=$E$23,障害学生情報入力シート!$H177=$E$24,OR(障害学生情報入力シート!D177="入学者(新1年生)",障害学生情報入力シート!D177="在籍者")),1,0)</f>
        <v>0</v>
      </c>
      <c r="F177" s="7">
        <f t="shared" si="13"/>
        <v>0</v>
      </c>
      <c r="G177" s="7" t="str">
        <f>IFERROR(MATCH(ROW(障害学生情報入力シート!E153),F:F,0),"")</f>
        <v/>
      </c>
      <c r="H177" s="7">
        <f>IF(AND(障害学生情報入力シート!$G177=$H$24,ISBLANK(障害学生情報入力シート!$H177),OR(障害学生情報入力シート!D177="入学者(新1年生)",障害学生情報入力シート!D177="在籍者")),1,0)</f>
        <v>0</v>
      </c>
      <c r="I177" s="7">
        <f t="shared" si="14"/>
        <v>0</v>
      </c>
      <c r="J177" s="7" t="str">
        <f>IFERROR(MATCH(ROW(障害学生情報入力シート!A153),I:I,0),"")</f>
        <v/>
      </c>
      <c r="K177" s="8">
        <f>IF(障害学生情報入力シート!AU177="",0,IF(AND(障害学生情報入力シート!AT177=1,Y177=1,障害学生情報入力シート!D177&lt;&gt;"",障害学生情報入力シート!D177&lt;&gt;"在籍者"),1,0))</f>
        <v>0</v>
      </c>
      <c r="L177" s="8">
        <f t="shared" si="15"/>
        <v>0</v>
      </c>
      <c r="M177" s="8" t="str">
        <f>IFERROR(MATCH(ROW(障害学生情報入力シート!A153),L:L,0),"")</f>
        <v/>
      </c>
      <c r="N177" s="8">
        <f>IF(障害学生情報入力シート!CA177="",0,IF(AND(障害学生情報入力シート!BZ177=1,Y177=1,障害学生情報入力シート!D177&lt;&gt;"",障害学生情報入力シート!D177&lt;&gt;"入学しなかった"),1,0))</f>
        <v>0</v>
      </c>
      <c r="O177" s="8">
        <f t="shared" si="16"/>
        <v>0</v>
      </c>
      <c r="P177" s="8" t="str">
        <f>IFERROR(MATCH(ROW(障害学生情報入力シート!AR153),O:O,0),"")</f>
        <v/>
      </c>
      <c r="Q177" s="8">
        <f>IF(障害学生情報入力シート!CU177="",0,IF(AND(障害学生情報入力シート!CT177=1,Y177=1,障害学生情報入力シート!D177&lt;&gt;"",障害学生情報入力シート!D177&lt;&gt;"入学しなかった"),1,0))</f>
        <v>0</v>
      </c>
      <c r="R177" s="8">
        <f t="shared" si="17"/>
        <v>0</v>
      </c>
      <c r="S177" s="8" t="str">
        <f>IFERROR(MATCH(ROW(障害学生情報入力シート!BJ153),R:R,0),"")</f>
        <v/>
      </c>
      <c r="T177" s="9">
        <f>IF(OR(SUM(障害学生情報入力シート!AY177:BY177,障害学生情報入力シート!CB177:CS177)&gt;0,COUNTA(障害学生情報入力シート!BZ177:CA177)=2,COUNTA(障害学生情報入力シート!CT177:CU177)=2),1,0)</f>
        <v>0</v>
      </c>
      <c r="U177" s="9">
        <f>SUM(障害学生情報入力シート!N177:Q177)+COUNTA(障害学生情報入力シート!R177)</f>
        <v>0</v>
      </c>
      <c r="V177" s="9">
        <f>SUM(障害学生情報入力シート!S177:V177)+COUNTA(障害学生情報入力シート!W177)</f>
        <v>0</v>
      </c>
      <c r="W177" s="9">
        <f>IF(SUM(障害学生情報入力シート!$X177:$AT177)&gt;0,1,0)</f>
        <v>0</v>
      </c>
      <c r="X177" s="9">
        <f>IF(障害学生情報入力シート!D177="入学者(新1年生)",1,0)</f>
        <v>0</v>
      </c>
      <c r="Y177" s="9">
        <f>IF(ISBLANK(障害学生情報入力シート!$G177),0)+IF(AND(障害学生情報入力シート!$G177="視覚障害",OR(障害学生情報入力シート!$H177="盲",障害学生情報入力シート!$H177="弱視")),1,0)+IF(AND(障害学生情報入力シート!$G177="聴覚・言語障害",OR(障害学生情報入力シート!$H177="聾",障害学生情報入力シート!$H177="難聴",障害学生情報入力シート!$H177="言語障害のみ")),1,0)+IF(AND(障害学生情報入力シート!$G177="肢体不自由",OR(障害学生情報入力シート!$H177="上肢機能障害",障害学生情報入力シート!$H177="下肢機能障害",障害学生情報入力シート!$H177="上下肢機能障害",障害学生情報入力シート!$H177="他の機能障害")),1,0)+IF(AND(障害学生情報入力シート!$G177="病弱・虚弱",OR(障害学生情報入力シート!$H177="内部障害等",障害学生情報入力シート!$H177="他の慢性疾患")),1,0)+IF(AND(障害学生情報入力シート!$G177="重複",ISBLANK(障害学生情報入力シート!$H177)),1,0)+IF(AND(障害学生情報入力シート!$G177="発達障害",OR(障害学生情報入力シート!$H177="SLD",障害学生情報入力シート!$H177="ADHD",障害学生情報入力シート!$H177="ASD",障害学生情報入力シート!$H177="発達障害の重複")),1,0)+IF(AND(障害学生情報入力シート!$G177="精神障害",OR(障害学生情報入力シート!$H177="統合失調症等",障害学生情報入力シート!$H177="気分障害",障害学生情報入力シート!$H177="神経症性障害等",障害学生情報入力シート!$H177="摂食障害・睡眠障害等",障害学生情報入力シート!$H177="他の精神障害")),1,0)+IF(AND(障害学生情報入力シート!$G177="その他の障害",ISBLANK(障害学生情報入力シート!$H177)),1,0)</f>
        <v>0</v>
      </c>
    </row>
    <row r="178" spans="1:25" x14ac:dyDescent="0.4">
      <c r="A178" s="1219">
        <v>154</v>
      </c>
      <c r="B178" s="7">
        <f>IF(AND(障害学生情報入力シート!$G178=$B$23,障害学生情報入力シート!$H178=$B$24,OR(障害学生情報入力シート!D178="入学者(新1年生)",障害学生情報入力シート!D178="在籍者")),1,0)</f>
        <v>0</v>
      </c>
      <c r="C178" s="7">
        <f t="shared" si="12"/>
        <v>0</v>
      </c>
      <c r="D178" s="7" t="str">
        <f>IFERROR(MATCH(ROW(障害学生情報入力シート!A154),C:C,0),"")</f>
        <v/>
      </c>
      <c r="E178" s="7">
        <f>IF(AND(障害学生情報入力シート!$G178=$E$23,障害学生情報入力シート!$H178=$E$24,OR(障害学生情報入力シート!D178="入学者(新1年生)",障害学生情報入力シート!D178="在籍者")),1,0)</f>
        <v>0</v>
      </c>
      <c r="F178" s="7">
        <f t="shared" si="13"/>
        <v>0</v>
      </c>
      <c r="G178" s="7" t="str">
        <f>IFERROR(MATCH(ROW(障害学生情報入力シート!E154),F:F,0),"")</f>
        <v/>
      </c>
      <c r="H178" s="7">
        <f>IF(AND(障害学生情報入力シート!$G178=$H$24,ISBLANK(障害学生情報入力シート!$H178),OR(障害学生情報入力シート!D178="入学者(新1年生)",障害学生情報入力シート!D178="在籍者")),1,0)</f>
        <v>0</v>
      </c>
      <c r="I178" s="7">
        <f t="shared" si="14"/>
        <v>0</v>
      </c>
      <c r="J178" s="7" t="str">
        <f>IFERROR(MATCH(ROW(障害学生情報入力シート!A154),I:I,0),"")</f>
        <v/>
      </c>
      <c r="K178" s="8">
        <f>IF(障害学生情報入力シート!AU178="",0,IF(AND(障害学生情報入力シート!AT178=1,Y178=1,障害学生情報入力シート!D178&lt;&gt;"",障害学生情報入力シート!D178&lt;&gt;"在籍者"),1,0))</f>
        <v>0</v>
      </c>
      <c r="L178" s="8">
        <f t="shared" si="15"/>
        <v>0</v>
      </c>
      <c r="M178" s="8" t="str">
        <f>IFERROR(MATCH(ROW(障害学生情報入力シート!A154),L:L,0),"")</f>
        <v/>
      </c>
      <c r="N178" s="8">
        <f>IF(障害学生情報入力シート!CA178="",0,IF(AND(障害学生情報入力シート!BZ178=1,Y178=1,障害学生情報入力シート!D178&lt;&gt;"",障害学生情報入力シート!D178&lt;&gt;"入学しなかった"),1,0))</f>
        <v>0</v>
      </c>
      <c r="O178" s="8">
        <f t="shared" si="16"/>
        <v>0</v>
      </c>
      <c r="P178" s="8" t="str">
        <f>IFERROR(MATCH(ROW(障害学生情報入力シート!AR154),O:O,0),"")</f>
        <v/>
      </c>
      <c r="Q178" s="8">
        <f>IF(障害学生情報入力シート!CU178="",0,IF(AND(障害学生情報入力シート!CT178=1,Y178=1,障害学生情報入力シート!D178&lt;&gt;"",障害学生情報入力シート!D178&lt;&gt;"入学しなかった"),1,0))</f>
        <v>0</v>
      </c>
      <c r="R178" s="8">
        <f t="shared" si="17"/>
        <v>0</v>
      </c>
      <c r="S178" s="8" t="str">
        <f>IFERROR(MATCH(ROW(障害学生情報入力シート!BJ154),R:R,0),"")</f>
        <v/>
      </c>
      <c r="T178" s="9">
        <f>IF(OR(SUM(障害学生情報入力シート!AY178:BY178,障害学生情報入力シート!CB178:CS178)&gt;0,COUNTA(障害学生情報入力シート!BZ178:CA178)=2,COUNTA(障害学生情報入力シート!CT178:CU178)=2),1,0)</f>
        <v>0</v>
      </c>
      <c r="U178" s="9">
        <f>SUM(障害学生情報入力シート!N178:Q178)+COUNTA(障害学生情報入力シート!R178)</f>
        <v>0</v>
      </c>
      <c r="V178" s="9">
        <f>SUM(障害学生情報入力シート!S178:V178)+COUNTA(障害学生情報入力シート!W178)</f>
        <v>0</v>
      </c>
      <c r="W178" s="9">
        <f>IF(SUM(障害学生情報入力シート!$X178:$AT178)&gt;0,1,0)</f>
        <v>0</v>
      </c>
      <c r="X178" s="9">
        <f>IF(障害学生情報入力シート!D178="入学者(新1年生)",1,0)</f>
        <v>0</v>
      </c>
      <c r="Y178" s="9">
        <f>IF(ISBLANK(障害学生情報入力シート!$G178),0)+IF(AND(障害学生情報入力シート!$G178="視覚障害",OR(障害学生情報入力シート!$H178="盲",障害学生情報入力シート!$H178="弱視")),1,0)+IF(AND(障害学生情報入力シート!$G178="聴覚・言語障害",OR(障害学生情報入力シート!$H178="聾",障害学生情報入力シート!$H178="難聴",障害学生情報入力シート!$H178="言語障害のみ")),1,0)+IF(AND(障害学生情報入力シート!$G178="肢体不自由",OR(障害学生情報入力シート!$H178="上肢機能障害",障害学生情報入力シート!$H178="下肢機能障害",障害学生情報入力シート!$H178="上下肢機能障害",障害学生情報入力シート!$H178="他の機能障害")),1,0)+IF(AND(障害学生情報入力シート!$G178="病弱・虚弱",OR(障害学生情報入力シート!$H178="内部障害等",障害学生情報入力シート!$H178="他の慢性疾患")),1,0)+IF(AND(障害学生情報入力シート!$G178="重複",ISBLANK(障害学生情報入力シート!$H178)),1,0)+IF(AND(障害学生情報入力シート!$G178="発達障害",OR(障害学生情報入力シート!$H178="SLD",障害学生情報入力シート!$H178="ADHD",障害学生情報入力シート!$H178="ASD",障害学生情報入力シート!$H178="発達障害の重複")),1,0)+IF(AND(障害学生情報入力シート!$G178="精神障害",OR(障害学生情報入力シート!$H178="統合失調症等",障害学生情報入力シート!$H178="気分障害",障害学生情報入力シート!$H178="神経症性障害等",障害学生情報入力シート!$H178="摂食障害・睡眠障害等",障害学生情報入力シート!$H178="他の精神障害")),1,0)+IF(AND(障害学生情報入力シート!$G178="その他の障害",ISBLANK(障害学生情報入力シート!$H178)),1,0)</f>
        <v>0</v>
      </c>
    </row>
    <row r="179" spans="1:25" x14ac:dyDescent="0.4">
      <c r="A179" s="1219">
        <v>155</v>
      </c>
      <c r="B179" s="7">
        <f>IF(AND(障害学生情報入力シート!$G179=$B$23,障害学生情報入力シート!$H179=$B$24,OR(障害学生情報入力シート!D179="入学者(新1年生)",障害学生情報入力シート!D179="在籍者")),1,0)</f>
        <v>0</v>
      </c>
      <c r="C179" s="7">
        <f t="shared" si="12"/>
        <v>0</v>
      </c>
      <c r="D179" s="7" t="str">
        <f>IFERROR(MATCH(ROW(障害学生情報入力シート!A155),C:C,0),"")</f>
        <v/>
      </c>
      <c r="E179" s="7">
        <f>IF(AND(障害学生情報入力シート!$G179=$E$23,障害学生情報入力シート!$H179=$E$24,OR(障害学生情報入力シート!D179="入学者(新1年生)",障害学生情報入力シート!D179="在籍者")),1,0)</f>
        <v>0</v>
      </c>
      <c r="F179" s="7">
        <f t="shared" si="13"/>
        <v>0</v>
      </c>
      <c r="G179" s="7" t="str">
        <f>IFERROR(MATCH(ROW(障害学生情報入力シート!E155),F:F,0),"")</f>
        <v/>
      </c>
      <c r="H179" s="7">
        <f>IF(AND(障害学生情報入力シート!$G179=$H$24,ISBLANK(障害学生情報入力シート!$H179),OR(障害学生情報入力シート!D179="入学者(新1年生)",障害学生情報入力シート!D179="在籍者")),1,0)</f>
        <v>0</v>
      </c>
      <c r="I179" s="7">
        <f t="shared" si="14"/>
        <v>0</v>
      </c>
      <c r="J179" s="7" t="str">
        <f>IFERROR(MATCH(ROW(障害学生情報入力シート!A155),I:I,0),"")</f>
        <v/>
      </c>
      <c r="K179" s="8">
        <f>IF(障害学生情報入力シート!AU179="",0,IF(AND(障害学生情報入力シート!AT179=1,Y179=1,障害学生情報入力シート!D179&lt;&gt;"",障害学生情報入力シート!D179&lt;&gt;"在籍者"),1,0))</f>
        <v>0</v>
      </c>
      <c r="L179" s="8">
        <f t="shared" si="15"/>
        <v>0</v>
      </c>
      <c r="M179" s="8" t="str">
        <f>IFERROR(MATCH(ROW(障害学生情報入力シート!A155),L:L,0),"")</f>
        <v/>
      </c>
      <c r="N179" s="8">
        <f>IF(障害学生情報入力シート!CA179="",0,IF(AND(障害学生情報入力シート!BZ179=1,Y179=1,障害学生情報入力シート!D179&lt;&gt;"",障害学生情報入力シート!D179&lt;&gt;"入学しなかった"),1,0))</f>
        <v>0</v>
      </c>
      <c r="O179" s="8">
        <f t="shared" si="16"/>
        <v>0</v>
      </c>
      <c r="P179" s="8" t="str">
        <f>IFERROR(MATCH(ROW(障害学生情報入力シート!AR155),O:O,0),"")</f>
        <v/>
      </c>
      <c r="Q179" s="8">
        <f>IF(障害学生情報入力シート!CU179="",0,IF(AND(障害学生情報入力シート!CT179=1,Y179=1,障害学生情報入力シート!D179&lt;&gt;"",障害学生情報入力シート!D179&lt;&gt;"入学しなかった"),1,0))</f>
        <v>0</v>
      </c>
      <c r="R179" s="8">
        <f t="shared" si="17"/>
        <v>0</v>
      </c>
      <c r="S179" s="8" t="str">
        <f>IFERROR(MATCH(ROW(障害学生情報入力シート!BJ155),R:R,0),"")</f>
        <v/>
      </c>
      <c r="T179" s="9">
        <f>IF(OR(SUM(障害学生情報入力シート!AY179:BY179,障害学生情報入力シート!CB179:CS179)&gt;0,COUNTA(障害学生情報入力シート!BZ179:CA179)=2,COUNTA(障害学生情報入力シート!CT179:CU179)=2),1,0)</f>
        <v>0</v>
      </c>
      <c r="U179" s="9">
        <f>SUM(障害学生情報入力シート!N179:Q179)+COUNTA(障害学生情報入力シート!R179)</f>
        <v>0</v>
      </c>
      <c r="V179" s="9">
        <f>SUM(障害学生情報入力シート!S179:V179)+COUNTA(障害学生情報入力シート!W179)</f>
        <v>0</v>
      </c>
      <c r="W179" s="9">
        <f>IF(SUM(障害学生情報入力シート!$X179:$AT179)&gt;0,1,0)</f>
        <v>0</v>
      </c>
      <c r="X179" s="9">
        <f>IF(障害学生情報入力シート!D179="入学者(新1年生)",1,0)</f>
        <v>0</v>
      </c>
      <c r="Y179" s="9">
        <f>IF(ISBLANK(障害学生情報入力シート!$G179),0)+IF(AND(障害学生情報入力シート!$G179="視覚障害",OR(障害学生情報入力シート!$H179="盲",障害学生情報入力シート!$H179="弱視")),1,0)+IF(AND(障害学生情報入力シート!$G179="聴覚・言語障害",OR(障害学生情報入力シート!$H179="聾",障害学生情報入力シート!$H179="難聴",障害学生情報入力シート!$H179="言語障害のみ")),1,0)+IF(AND(障害学生情報入力シート!$G179="肢体不自由",OR(障害学生情報入力シート!$H179="上肢機能障害",障害学生情報入力シート!$H179="下肢機能障害",障害学生情報入力シート!$H179="上下肢機能障害",障害学生情報入力シート!$H179="他の機能障害")),1,0)+IF(AND(障害学生情報入力シート!$G179="病弱・虚弱",OR(障害学生情報入力シート!$H179="内部障害等",障害学生情報入力シート!$H179="他の慢性疾患")),1,0)+IF(AND(障害学生情報入力シート!$G179="重複",ISBLANK(障害学生情報入力シート!$H179)),1,0)+IF(AND(障害学生情報入力シート!$G179="発達障害",OR(障害学生情報入力シート!$H179="SLD",障害学生情報入力シート!$H179="ADHD",障害学生情報入力シート!$H179="ASD",障害学生情報入力シート!$H179="発達障害の重複")),1,0)+IF(AND(障害学生情報入力シート!$G179="精神障害",OR(障害学生情報入力シート!$H179="統合失調症等",障害学生情報入力シート!$H179="気分障害",障害学生情報入力シート!$H179="神経症性障害等",障害学生情報入力シート!$H179="摂食障害・睡眠障害等",障害学生情報入力シート!$H179="他の精神障害")),1,0)+IF(AND(障害学生情報入力シート!$G179="その他の障害",ISBLANK(障害学生情報入力シート!$H179)),1,0)</f>
        <v>0</v>
      </c>
    </row>
    <row r="180" spans="1:25" x14ac:dyDescent="0.4">
      <c r="A180" s="1219">
        <v>156</v>
      </c>
      <c r="B180" s="7">
        <f>IF(AND(障害学生情報入力シート!$G180=$B$23,障害学生情報入力シート!$H180=$B$24,OR(障害学生情報入力シート!D180="入学者(新1年生)",障害学生情報入力シート!D180="在籍者")),1,0)</f>
        <v>0</v>
      </c>
      <c r="C180" s="7">
        <f t="shared" si="12"/>
        <v>0</v>
      </c>
      <c r="D180" s="7" t="str">
        <f>IFERROR(MATCH(ROW(障害学生情報入力シート!A156),C:C,0),"")</f>
        <v/>
      </c>
      <c r="E180" s="7">
        <f>IF(AND(障害学生情報入力シート!$G180=$E$23,障害学生情報入力シート!$H180=$E$24,OR(障害学生情報入力シート!D180="入学者(新1年生)",障害学生情報入力シート!D180="在籍者")),1,0)</f>
        <v>0</v>
      </c>
      <c r="F180" s="7">
        <f t="shared" si="13"/>
        <v>0</v>
      </c>
      <c r="G180" s="7" t="str">
        <f>IFERROR(MATCH(ROW(障害学生情報入力シート!E156),F:F,0),"")</f>
        <v/>
      </c>
      <c r="H180" s="7">
        <f>IF(AND(障害学生情報入力シート!$G180=$H$24,ISBLANK(障害学生情報入力シート!$H180),OR(障害学生情報入力シート!D180="入学者(新1年生)",障害学生情報入力シート!D180="在籍者")),1,0)</f>
        <v>0</v>
      </c>
      <c r="I180" s="7">
        <f t="shared" si="14"/>
        <v>0</v>
      </c>
      <c r="J180" s="7" t="str">
        <f>IFERROR(MATCH(ROW(障害学生情報入力シート!A156),I:I,0),"")</f>
        <v/>
      </c>
      <c r="K180" s="8">
        <f>IF(障害学生情報入力シート!AU180="",0,IF(AND(障害学生情報入力シート!AT180=1,Y180=1,障害学生情報入力シート!D180&lt;&gt;"",障害学生情報入力シート!D180&lt;&gt;"在籍者"),1,0))</f>
        <v>0</v>
      </c>
      <c r="L180" s="8">
        <f t="shared" si="15"/>
        <v>0</v>
      </c>
      <c r="M180" s="8" t="str">
        <f>IFERROR(MATCH(ROW(障害学生情報入力シート!A156),L:L,0),"")</f>
        <v/>
      </c>
      <c r="N180" s="8">
        <f>IF(障害学生情報入力シート!CA180="",0,IF(AND(障害学生情報入力シート!BZ180=1,Y180=1,障害学生情報入力シート!D180&lt;&gt;"",障害学生情報入力シート!D180&lt;&gt;"入学しなかった"),1,0))</f>
        <v>0</v>
      </c>
      <c r="O180" s="8">
        <f t="shared" si="16"/>
        <v>0</v>
      </c>
      <c r="P180" s="8" t="str">
        <f>IFERROR(MATCH(ROW(障害学生情報入力シート!AR156),O:O,0),"")</f>
        <v/>
      </c>
      <c r="Q180" s="8">
        <f>IF(障害学生情報入力シート!CU180="",0,IF(AND(障害学生情報入力シート!CT180=1,Y180=1,障害学生情報入力シート!D180&lt;&gt;"",障害学生情報入力シート!D180&lt;&gt;"入学しなかった"),1,0))</f>
        <v>0</v>
      </c>
      <c r="R180" s="8">
        <f t="shared" si="17"/>
        <v>0</v>
      </c>
      <c r="S180" s="8" t="str">
        <f>IFERROR(MATCH(ROW(障害学生情報入力シート!BJ156),R:R,0),"")</f>
        <v/>
      </c>
      <c r="T180" s="9">
        <f>IF(OR(SUM(障害学生情報入力シート!AY180:BY180,障害学生情報入力シート!CB180:CS180)&gt;0,COUNTA(障害学生情報入力シート!BZ180:CA180)=2,COUNTA(障害学生情報入力シート!CT180:CU180)=2),1,0)</f>
        <v>0</v>
      </c>
      <c r="U180" s="9">
        <f>SUM(障害学生情報入力シート!N180:Q180)+COUNTA(障害学生情報入力シート!R180)</f>
        <v>0</v>
      </c>
      <c r="V180" s="9">
        <f>SUM(障害学生情報入力シート!S180:V180)+COUNTA(障害学生情報入力シート!W180)</f>
        <v>0</v>
      </c>
      <c r="W180" s="9">
        <f>IF(SUM(障害学生情報入力シート!$X180:$AT180)&gt;0,1,0)</f>
        <v>0</v>
      </c>
      <c r="X180" s="9">
        <f>IF(障害学生情報入力シート!D180="入学者(新1年生)",1,0)</f>
        <v>0</v>
      </c>
      <c r="Y180" s="9">
        <f>IF(ISBLANK(障害学生情報入力シート!$G180),0)+IF(AND(障害学生情報入力シート!$G180="視覚障害",OR(障害学生情報入力シート!$H180="盲",障害学生情報入力シート!$H180="弱視")),1,0)+IF(AND(障害学生情報入力シート!$G180="聴覚・言語障害",OR(障害学生情報入力シート!$H180="聾",障害学生情報入力シート!$H180="難聴",障害学生情報入力シート!$H180="言語障害のみ")),1,0)+IF(AND(障害学生情報入力シート!$G180="肢体不自由",OR(障害学生情報入力シート!$H180="上肢機能障害",障害学生情報入力シート!$H180="下肢機能障害",障害学生情報入力シート!$H180="上下肢機能障害",障害学生情報入力シート!$H180="他の機能障害")),1,0)+IF(AND(障害学生情報入力シート!$G180="病弱・虚弱",OR(障害学生情報入力シート!$H180="内部障害等",障害学生情報入力シート!$H180="他の慢性疾患")),1,0)+IF(AND(障害学生情報入力シート!$G180="重複",ISBLANK(障害学生情報入力シート!$H180)),1,0)+IF(AND(障害学生情報入力シート!$G180="発達障害",OR(障害学生情報入力シート!$H180="SLD",障害学生情報入力シート!$H180="ADHD",障害学生情報入力シート!$H180="ASD",障害学生情報入力シート!$H180="発達障害の重複")),1,0)+IF(AND(障害学生情報入力シート!$G180="精神障害",OR(障害学生情報入力シート!$H180="統合失調症等",障害学生情報入力シート!$H180="気分障害",障害学生情報入力シート!$H180="神経症性障害等",障害学生情報入力シート!$H180="摂食障害・睡眠障害等",障害学生情報入力シート!$H180="他の精神障害")),1,0)+IF(AND(障害学生情報入力シート!$G180="その他の障害",ISBLANK(障害学生情報入力シート!$H180)),1,0)</f>
        <v>0</v>
      </c>
    </row>
    <row r="181" spans="1:25" x14ac:dyDescent="0.4">
      <c r="A181" s="1219">
        <v>157</v>
      </c>
      <c r="B181" s="7">
        <f>IF(AND(障害学生情報入力シート!$G181=$B$23,障害学生情報入力シート!$H181=$B$24,OR(障害学生情報入力シート!D181="入学者(新1年生)",障害学生情報入力シート!D181="在籍者")),1,0)</f>
        <v>0</v>
      </c>
      <c r="C181" s="7">
        <f t="shared" si="12"/>
        <v>0</v>
      </c>
      <c r="D181" s="7" t="str">
        <f>IFERROR(MATCH(ROW(障害学生情報入力シート!A157),C:C,0),"")</f>
        <v/>
      </c>
      <c r="E181" s="7">
        <f>IF(AND(障害学生情報入力シート!$G181=$E$23,障害学生情報入力シート!$H181=$E$24,OR(障害学生情報入力シート!D181="入学者(新1年生)",障害学生情報入力シート!D181="在籍者")),1,0)</f>
        <v>0</v>
      </c>
      <c r="F181" s="7">
        <f t="shared" si="13"/>
        <v>0</v>
      </c>
      <c r="G181" s="7" t="str">
        <f>IFERROR(MATCH(ROW(障害学生情報入力シート!E157),F:F,0),"")</f>
        <v/>
      </c>
      <c r="H181" s="7">
        <f>IF(AND(障害学生情報入力シート!$G181=$H$24,ISBLANK(障害学生情報入力シート!$H181),OR(障害学生情報入力シート!D181="入学者(新1年生)",障害学生情報入力シート!D181="在籍者")),1,0)</f>
        <v>0</v>
      </c>
      <c r="I181" s="7">
        <f t="shared" si="14"/>
        <v>0</v>
      </c>
      <c r="J181" s="7" t="str">
        <f>IFERROR(MATCH(ROW(障害学生情報入力シート!A157),I:I,0),"")</f>
        <v/>
      </c>
      <c r="K181" s="8">
        <f>IF(障害学生情報入力シート!AU181="",0,IF(AND(障害学生情報入力シート!AT181=1,Y181=1,障害学生情報入力シート!D181&lt;&gt;"",障害学生情報入力シート!D181&lt;&gt;"在籍者"),1,0))</f>
        <v>0</v>
      </c>
      <c r="L181" s="8">
        <f t="shared" si="15"/>
        <v>0</v>
      </c>
      <c r="M181" s="8" t="str">
        <f>IFERROR(MATCH(ROW(障害学生情報入力シート!A157),L:L,0),"")</f>
        <v/>
      </c>
      <c r="N181" s="8">
        <f>IF(障害学生情報入力シート!CA181="",0,IF(AND(障害学生情報入力シート!BZ181=1,Y181=1,障害学生情報入力シート!D181&lt;&gt;"",障害学生情報入力シート!D181&lt;&gt;"入学しなかった"),1,0))</f>
        <v>0</v>
      </c>
      <c r="O181" s="8">
        <f t="shared" si="16"/>
        <v>0</v>
      </c>
      <c r="P181" s="8" t="str">
        <f>IFERROR(MATCH(ROW(障害学生情報入力シート!AR157),O:O,0),"")</f>
        <v/>
      </c>
      <c r="Q181" s="8">
        <f>IF(障害学生情報入力シート!CU181="",0,IF(AND(障害学生情報入力シート!CT181=1,Y181=1,障害学生情報入力シート!D181&lt;&gt;"",障害学生情報入力シート!D181&lt;&gt;"入学しなかった"),1,0))</f>
        <v>0</v>
      </c>
      <c r="R181" s="8">
        <f t="shared" si="17"/>
        <v>0</v>
      </c>
      <c r="S181" s="8" t="str">
        <f>IFERROR(MATCH(ROW(障害学生情報入力シート!BJ157),R:R,0),"")</f>
        <v/>
      </c>
      <c r="T181" s="9">
        <f>IF(OR(SUM(障害学生情報入力シート!AY181:BY181,障害学生情報入力シート!CB181:CS181)&gt;0,COUNTA(障害学生情報入力シート!BZ181:CA181)=2,COUNTA(障害学生情報入力シート!CT181:CU181)=2),1,0)</f>
        <v>0</v>
      </c>
      <c r="U181" s="9">
        <f>SUM(障害学生情報入力シート!N181:Q181)+COUNTA(障害学生情報入力シート!R181)</f>
        <v>0</v>
      </c>
      <c r="V181" s="9">
        <f>SUM(障害学生情報入力シート!S181:V181)+COUNTA(障害学生情報入力シート!W181)</f>
        <v>0</v>
      </c>
      <c r="W181" s="9">
        <f>IF(SUM(障害学生情報入力シート!$X181:$AT181)&gt;0,1,0)</f>
        <v>0</v>
      </c>
      <c r="X181" s="9">
        <f>IF(障害学生情報入力シート!D181="入学者(新1年生)",1,0)</f>
        <v>0</v>
      </c>
      <c r="Y181" s="9">
        <f>IF(ISBLANK(障害学生情報入力シート!$G181),0)+IF(AND(障害学生情報入力シート!$G181="視覚障害",OR(障害学生情報入力シート!$H181="盲",障害学生情報入力シート!$H181="弱視")),1,0)+IF(AND(障害学生情報入力シート!$G181="聴覚・言語障害",OR(障害学生情報入力シート!$H181="聾",障害学生情報入力シート!$H181="難聴",障害学生情報入力シート!$H181="言語障害のみ")),1,0)+IF(AND(障害学生情報入力シート!$G181="肢体不自由",OR(障害学生情報入力シート!$H181="上肢機能障害",障害学生情報入力シート!$H181="下肢機能障害",障害学生情報入力シート!$H181="上下肢機能障害",障害学生情報入力シート!$H181="他の機能障害")),1,0)+IF(AND(障害学生情報入力シート!$G181="病弱・虚弱",OR(障害学生情報入力シート!$H181="内部障害等",障害学生情報入力シート!$H181="他の慢性疾患")),1,0)+IF(AND(障害学生情報入力シート!$G181="重複",ISBLANK(障害学生情報入力シート!$H181)),1,0)+IF(AND(障害学生情報入力シート!$G181="発達障害",OR(障害学生情報入力シート!$H181="SLD",障害学生情報入力シート!$H181="ADHD",障害学生情報入力シート!$H181="ASD",障害学生情報入力シート!$H181="発達障害の重複")),1,0)+IF(AND(障害学生情報入力シート!$G181="精神障害",OR(障害学生情報入力シート!$H181="統合失調症等",障害学生情報入力シート!$H181="気分障害",障害学生情報入力シート!$H181="神経症性障害等",障害学生情報入力シート!$H181="摂食障害・睡眠障害等",障害学生情報入力シート!$H181="他の精神障害")),1,0)+IF(AND(障害学生情報入力シート!$G181="その他の障害",ISBLANK(障害学生情報入力シート!$H181)),1,0)</f>
        <v>0</v>
      </c>
    </row>
    <row r="182" spans="1:25" x14ac:dyDescent="0.4">
      <c r="A182" s="1219">
        <v>158</v>
      </c>
      <c r="B182" s="7">
        <f>IF(AND(障害学生情報入力シート!$G182=$B$23,障害学生情報入力シート!$H182=$B$24,OR(障害学生情報入力シート!D182="入学者(新1年生)",障害学生情報入力シート!D182="在籍者")),1,0)</f>
        <v>0</v>
      </c>
      <c r="C182" s="7">
        <f t="shared" si="12"/>
        <v>0</v>
      </c>
      <c r="D182" s="7" t="str">
        <f>IFERROR(MATCH(ROW(障害学生情報入力シート!A158),C:C,0),"")</f>
        <v/>
      </c>
      <c r="E182" s="7">
        <f>IF(AND(障害学生情報入力シート!$G182=$E$23,障害学生情報入力シート!$H182=$E$24,OR(障害学生情報入力シート!D182="入学者(新1年生)",障害学生情報入力シート!D182="在籍者")),1,0)</f>
        <v>0</v>
      </c>
      <c r="F182" s="7">
        <f t="shared" si="13"/>
        <v>0</v>
      </c>
      <c r="G182" s="7" t="str">
        <f>IFERROR(MATCH(ROW(障害学生情報入力シート!E158),F:F,0),"")</f>
        <v/>
      </c>
      <c r="H182" s="7">
        <f>IF(AND(障害学生情報入力シート!$G182=$H$24,ISBLANK(障害学生情報入力シート!$H182),OR(障害学生情報入力シート!D182="入学者(新1年生)",障害学生情報入力シート!D182="在籍者")),1,0)</f>
        <v>0</v>
      </c>
      <c r="I182" s="7">
        <f t="shared" si="14"/>
        <v>0</v>
      </c>
      <c r="J182" s="7" t="str">
        <f>IFERROR(MATCH(ROW(障害学生情報入力シート!A158),I:I,0),"")</f>
        <v/>
      </c>
      <c r="K182" s="8">
        <f>IF(障害学生情報入力シート!AU182="",0,IF(AND(障害学生情報入力シート!AT182=1,Y182=1,障害学生情報入力シート!D182&lt;&gt;"",障害学生情報入力シート!D182&lt;&gt;"在籍者"),1,0))</f>
        <v>0</v>
      </c>
      <c r="L182" s="8">
        <f t="shared" si="15"/>
        <v>0</v>
      </c>
      <c r="M182" s="8" t="str">
        <f>IFERROR(MATCH(ROW(障害学生情報入力シート!A158),L:L,0),"")</f>
        <v/>
      </c>
      <c r="N182" s="8">
        <f>IF(障害学生情報入力シート!CA182="",0,IF(AND(障害学生情報入力シート!BZ182=1,Y182=1,障害学生情報入力シート!D182&lt;&gt;"",障害学生情報入力シート!D182&lt;&gt;"入学しなかった"),1,0))</f>
        <v>0</v>
      </c>
      <c r="O182" s="8">
        <f t="shared" si="16"/>
        <v>0</v>
      </c>
      <c r="P182" s="8" t="str">
        <f>IFERROR(MATCH(ROW(障害学生情報入力シート!AR158),O:O,0),"")</f>
        <v/>
      </c>
      <c r="Q182" s="8">
        <f>IF(障害学生情報入力シート!CU182="",0,IF(AND(障害学生情報入力シート!CT182=1,Y182=1,障害学生情報入力シート!D182&lt;&gt;"",障害学生情報入力シート!D182&lt;&gt;"入学しなかった"),1,0))</f>
        <v>0</v>
      </c>
      <c r="R182" s="8">
        <f t="shared" si="17"/>
        <v>0</v>
      </c>
      <c r="S182" s="8" t="str">
        <f>IFERROR(MATCH(ROW(障害学生情報入力シート!BJ158),R:R,0),"")</f>
        <v/>
      </c>
      <c r="T182" s="9">
        <f>IF(OR(SUM(障害学生情報入力シート!AY182:BY182,障害学生情報入力シート!CB182:CS182)&gt;0,COUNTA(障害学生情報入力シート!BZ182:CA182)=2,COUNTA(障害学生情報入力シート!CT182:CU182)=2),1,0)</f>
        <v>0</v>
      </c>
      <c r="U182" s="9">
        <f>SUM(障害学生情報入力シート!N182:Q182)+COUNTA(障害学生情報入力シート!R182)</f>
        <v>0</v>
      </c>
      <c r="V182" s="9">
        <f>SUM(障害学生情報入力シート!S182:V182)+COUNTA(障害学生情報入力シート!W182)</f>
        <v>0</v>
      </c>
      <c r="W182" s="9">
        <f>IF(SUM(障害学生情報入力シート!$X182:$AT182)&gt;0,1,0)</f>
        <v>0</v>
      </c>
      <c r="X182" s="9">
        <f>IF(障害学生情報入力シート!D182="入学者(新1年生)",1,0)</f>
        <v>0</v>
      </c>
      <c r="Y182" s="9">
        <f>IF(ISBLANK(障害学生情報入力シート!$G182),0)+IF(AND(障害学生情報入力シート!$G182="視覚障害",OR(障害学生情報入力シート!$H182="盲",障害学生情報入力シート!$H182="弱視")),1,0)+IF(AND(障害学生情報入力シート!$G182="聴覚・言語障害",OR(障害学生情報入力シート!$H182="聾",障害学生情報入力シート!$H182="難聴",障害学生情報入力シート!$H182="言語障害のみ")),1,0)+IF(AND(障害学生情報入力シート!$G182="肢体不自由",OR(障害学生情報入力シート!$H182="上肢機能障害",障害学生情報入力シート!$H182="下肢機能障害",障害学生情報入力シート!$H182="上下肢機能障害",障害学生情報入力シート!$H182="他の機能障害")),1,0)+IF(AND(障害学生情報入力シート!$G182="病弱・虚弱",OR(障害学生情報入力シート!$H182="内部障害等",障害学生情報入力シート!$H182="他の慢性疾患")),1,0)+IF(AND(障害学生情報入力シート!$G182="重複",ISBLANK(障害学生情報入力シート!$H182)),1,0)+IF(AND(障害学生情報入力シート!$G182="発達障害",OR(障害学生情報入力シート!$H182="SLD",障害学生情報入力シート!$H182="ADHD",障害学生情報入力シート!$H182="ASD",障害学生情報入力シート!$H182="発達障害の重複")),1,0)+IF(AND(障害学生情報入力シート!$G182="精神障害",OR(障害学生情報入力シート!$H182="統合失調症等",障害学生情報入力シート!$H182="気分障害",障害学生情報入力シート!$H182="神経症性障害等",障害学生情報入力シート!$H182="摂食障害・睡眠障害等",障害学生情報入力シート!$H182="他の精神障害")),1,0)+IF(AND(障害学生情報入力シート!$G182="その他の障害",ISBLANK(障害学生情報入力シート!$H182)),1,0)</f>
        <v>0</v>
      </c>
    </row>
    <row r="183" spans="1:25" x14ac:dyDescent="0.4">
      <c r="A183" s="1219">
        <v>159</v>
      </c>
      <c r="B183" s="7">
        <f>IF(AND(障害学生情報入力シート!$G183=$B$23,障害学生情報入力シート!$H183=$B$24,OR(障害学生情報入力シート!D183="入学者(新1年生)",障害学生情報入力シート!D183="在籍者")),1,0)</f>
        <v>0</v>
      </c>
      <c r="C183" s="7">
        <f t="shared" si="12"/>
        <v>0</v>
      </c>
      <c r="D183" s="7" t="str">
        <f>IFERROR(MATCH(ROW(障害学生情報入力シート!A159),C:C,0),"")</f>
        <v/>
      </c>
      <c r="E183" s="7">
        <f>IF(AND(障害学生情報入力シート!$G183=$E$23,障害学生情報入力シート!$H183=$E$24,OR(障害学生情報入力シート!D183="入学者(新1年生)",障害学生情報入力シート!D183="在籍者")),1,0)</f>
        <v>0</v>
      </c>
      <c r="F183" s="7">
        <f t="shared" si="13"/>
        <v>0</v>
      </c>
      <c r="G183" s="7" t="str">
        <f>IFERROR(MATCH(ROW(障害学生情報入力シート!E159),F:F,0),"")</f>
        <v/>
      </c>
      <c r="H183" s="7">
        <f>IF(AND(障害学生情報入力シート!$G183=$H$24,ISBLANK(障害学生情報入力シート!$H183),OR(障害学生情報入力シート!D183="入学者(新1年生)",障害学生情報入力シート!D183="在籍者")),1,0)</f>
        <v>0</v>
      </c>
      <c r="I183" s="7">
        <f t="shared" si="14"/>
        <v>0</v>
      </c>
      <c r="J183" s="7" t="str">
        <f>IFERROR(MATCH(ROW(障害学生情報入力シート!A159),I:I,0),"")</f>
        <v/>
      </c>
      <c r="K183" s="8">
        <f>IF(障害学生情報入力シート!AU183="",0,IF(AND(障害学生情報入力シート!AT183=1,Y183=1,障害学生情報入力シート!D183&lt;&gt;"",障害学生情報入力シート!D183&lt;&gt;"在籍者"),1,0))</f>
        <v>0</v>
      </c>
      <c r="L183" s="8">
        <f t="shared" si="15"/>
        <v>0</v>
      </c>
      <c r="M183" s="8" t="str">
        <f>IFERROR(MATCH(ROW(障害学生情報入力シート!A159),L:L,0),"")</f>
        <v/>
      </c>
      <c r="N183" s="8">
        <f>IF(障害学生情報入力シート!CA183="",0,IF(AND(障害学生情報入力シート!BZ183=1,Y183=1,障害学生情報入力シート!D183&lt;&gt;"",障害学生情報入力シート!D183&lt;&gt;"入学しなかった"),1,0))</f>
        <v>0</v>
      </c>
      <c r="O183" s="8">
        <f t="shared" si="16"/>
        <v>0</v>
      </c>
      <c r="P183" s="8" t="str">
        <f>IFERROR(MATCH(ROW(障害学生情報入力シート!AR159),O:O,0),"")</f>
        <v/>
      </c>
      <c r="Q183" s="8">
        <f>IF(障害学生情報入力シート!CU183="",0,IF(AND(障害学生情報入力シート!CT183=1,Y183=1,障害学生情報入力シート!D183&lt;&gt;"",障害学生情報入力シート!D183&lt;&gt;"入学しなかった"),1,0))</f>
        <v>0</v>
      </c>
      <c r="R183" s="8">
        <f t="shared" si="17"/>
        <v>0</v>
      </c>
      <c r="S183" s="8" t="str">
        <f>IFERROR(MATCH(ROW(障害学生情報入力シート!BJ159),R:R,0),"")</f>
        <v/>
      </c>
      <c r="T183" s="9">
        <f>IF(OR(SUM(障害学生情報入力シート!AY183:BY183,障害学生情報入力シート!CB183:CS183)&gt;0,COUNTA(障害学生情報入力シート!BZ183:CA183)=2,COUNTA(障害学生情報入力シート!CT183:CU183)=2),1,0)</f>
        <v>0</v>
      </c>
      <c r="U183" s="9">
        <f>SUM(障害学生情報入力シート!N183:Q183)+COUNTA(障害学生情報入力シート!R183)</f>
        <v>0</v>
      </c>
      <c r="V183" s="9">
        <f>SUM(障害学生情報入力シート!S183:V183)+COUNTA(障害学生情報入力シート!W183)</f>
        <v>0</v>
      </c>
      <c r="W183" s="9">
        <f>IF(SUM(障害学生情報入力シート!$X183:$AT183)&gt;0,1,0)</f>
        <v>0</v>
      </c>
      <c r="X183" s="9">
        <f>IF(障害学生情報入力シート!D183="入学者(新1年生)",1,0)</f>
        <v>0</v>
      </c>
      <c r="Y183" s="9">
        <f>IF(ISBLANK(障害学生情報入力シート!$G183),0)+IF(AND(障害学生情報入力シート!$G183="視覚障害",OR(障害学生情報入力シート!$H183="盲",障害学生情報入力シート!$H183="弱視")),1,0)+IF(AND(障害学生情報入力シート!$G183="聴覚・言語障害",OR(障害学生情報入力シート!$H183="聾",障害学生情報入力シート!$H183="難聴",障害学生情報入力シート!$H183="言語障害のみ")),1,0)+IF(AND(障害学生情報入力シート!$G183="肢体不自由",OR(障害学生情報入力シート!$H183="上肢機能障害",障害学生情報入力シート!$H183="下肢機能障害",障害学生情報入力シート!$H183="上下肢機能障害",障害学生情報入力シート!$H183="他の機能障害")),1,0)+IF(AND(障害学生情報入力シート!$G183="病弱・虚弱",OR(障害学生情報入力シート!$H183="内部障害等",障害学生情報入力シート!$H183="他の慢性疾患")),1,0)+IF(AND(障害学生情報入力シート!$G183="重複",ISBLANK(障害学生情報入力シート!$H183)),1,0)+IF(AND(障害学生情報入力シート!$G183="発達障害",OR(障害学生情報入力シート!$H183="SLD",障害学生情報入力シート!$H183="ADHD",障害学生情報入力シート!$H183="ASD",障害学生情報入力シート!$H183="発達障害の重複")),1,0)+IF(AND(障害学生情報入力シート!$G183="精神障害",OR(障害学生情報入力シート!$H183="統合失調症等",障害学生情報入力シート!$H183="気分障害",障害学生情報入力シート!$H183="神経症性障害等",障害学生情報入力シート!$H183="摂食障害・睡眠障害等",障害学生情報入力シート!$H183="他の精神障害")),1,0)+IF(AND(障害学生情報入力シート!$G183="その他の障害",ISBLANK(障害学生情報入力シート!$H183)),1,0)</f>
        <v>0</v>
      </c>
    </row>
    <row r="184" spans="1:25" x14ac:dyDescent="0.4">
      <c r="A184" s="1219">
        <v>160</v>
      </c>
      <c r="B184" s="7">
        <f>IF(AND(障害学生情報入力シート!$G184=$B$23,障害学生情報入力シート!$H184=$B$24,OR(障害学生情報入力シート!D184="入学者(新1年生)",障害学生情報入力シート!D184="在籍者")),1,0)</f>
        <v>0</v>
      </c>
      <c r="C184" s="7">
        <f t="shared" si="12"/>
        <v>0</v>
      </c>
      <c r="D184" s="7" t="str">
        <f>IFERROR(MATCH(ROW(障害学生情報入力シート!A160),C:C,0),"")</f>
        <v/>
      </c>
      <c r="E184" s="7">
        <f>IF(AND(障害学生情報入力シート!$G184=$E$23,障害学生情報入力シート!$H184=$E$24,OR(障害学生情報入力シート!D184="入学者(新1年生)",障害学生情報入力シート!D184="在籍者")),1,0)</f>
        <v>0</v>
      </c>
      <c r="F184" s="7">
        <f t="shared" si="13"/>
        <v>0</v>
      </c>
      <c r="G184" s="7" t="str">
        <f>IFERROR(MATCH(ROW(障害学生情報入力シート!E160),F:F,0),"")</f>
        <v/>
      </c>
      <c r="H184" s="7">
        <f>IF(AND(障害学生情報入力シート!$G184=$H$24,ISBLANK(障害学生情報入力シート!$H184),OR(障害学生情報入力シート!D184="入学者(新1年生)",障害学生情報入力シート!D184="在籍者")),1,0)</f>
        <v>0</v>
      </c>
      <c r="I184" s="7">
        <f t="shared" si="14"/>
        <v>0</v>
      </c>
      <c r="J184" s="7" t="str">
        <f>IFERROR(MATCH(ROW(障害学生情報入力シート!A160),I:I,0),"")</f>
        <v/>
      </c>
      <c r="K184" s="8">
        <f>IF(障害学生情報入力シート!AU184="",0,IF(AND(障害学生情報入力シート!AT184=1,Y184=1,障害学生情報入力シート!D184&lt;&gt;"",障害学生情報入力シート!D184&lt;&gt;"在籍者"),1,0))</f>
        <v>0</v>
      </c>
      <c r="L184" s="8">
        <f t="shared" si="15"/>
        <v>0</v>
      </c>
      <c r="M184" s="8" t="str">
        <f>IFERROR(MATCH(ROW(障害学生情報入力シート!A160),L:L,0),"")</f>
        <v/>
      </c>
      <c r="N184" s="8">
        <f>IF(障害学生情報入力シート!CA184="",0,IF(AND(障害学生情報入力シート!BZ184=1,Y184=1,障害学生情報入力シート!D184&lt;&gt;"",障害学生情報入力シート!D184&lt;&gt;"入学しなかった"),1,0))</f>
        <v>0</v>
      </c>
      <c r="O184" s="8">
        <f t="shared" si="16"/>
        <v>0</v>
      </c>
      <c r="P184" s="8" t="str">
        <f>IFERROR(MATCH(ROW(障害学生情報入力シート!AR160),O:O,0),"")</f>
        <v/>
      </c>
      <c r="Q184" s="8">
        <f>IF(障害学生情報入力シート!CU184="",0,IF(AND(障害学生情報入力シート!CT184=1,Y184=1,障害学生情報入力シート!D184&lt;&gt;"",障害学生情報入力シート!D184&lt;&gt;"入学しなかった"),1,0))</f>
        <v>0</v>
      </c>
      <c r="R184" s="8">
        <f t="shared" si="17"/>
        <v>0</v>
      </c>
      <c r="S184" s="8" t="str">
        <f>IFERROR(MATCH(ROW(障害学生情報入力シート!BJ160),R:R,0),"")</f>
        <v/>
      </c>
      <c r="T184" s="9">
        <f>IF(OR(SUM(障害学生情報入力シート!AY184:BY184,障害学生情報入力シート!CB184:CS184)&gt;0,COUNTA(障害学生情報入力シート!BZ184:CA184)=2,COUNTA(障害学生情報入力シート!CT184:CU184)=2),1,0)</f>
        <v>0</v>
      </c>
      <c r="U184" s="9">
        <f>SUM(障害学生情報入力シート!N184:Q184)+COUNTA(障害学生情報入力シート!R184)</f>
        <v>0</v>
      </c>
      <c r="V184" s="9">
        <f>SUM(障害学生情報入力シート!S184:V184)+COUNTA(障害学生情報入力シート!W184)</f>
        <v>0</v>
      </c>
      <c r="W184" s="9">
        <f>IF(SUM(障害学生情報入力シート!$X184:$AT184)&gt;0,1,0)</f>
        <v>0</v>
      </c>
      <c r="X184" s="9">
        <f>IF(障害学生情報入力シート!D184="入学者(新1年生)",1,0)</f>
        <v>0</v>
      </c>
      <c r="Y184" s="9">
        <f>IF(ISBLANK(障害学生情報入力シート!$G184),0)+IF(AND(障害学生情報入力シート!$G184="視覚障害",OR(障害学生情報入力シート!$H184="盲",障害学生情報入力シート!$H184="弱視")),1,0)+IF(AND(障害学生情報入力シート!$G184="聴覚・言語障害",OR(障害学生情報入力シート!$H184="聾",障害学生情報入力シート!$H184="難聴",障害学生情報入力シート!$H184="言語障害のみ")),1,0)+IF(AND(障害学生情報入力シート!$G184="肢体不自由",OR(障害学生情報入力シート!$H184="上肢機能障害",障害学生情報入力シート!$H184="下肢機能障害",障害学生情報入力シート!$H184="上下肢機能障害",障害学生情報入力シート!$H184="他の機能障害")),1,0)+IF(AND(障害学生情報入力シート!$G184="病弱・虚弱",OR(障害学生情報入力シート!$H184="内部障害等",障害学生情報入力シート!$H184="他の慢性疾患")),1,0)+IF(AND(障害学生情報入力シート!$G184="重複",ISBLANK(障害学生情報入力シート!$H184)),1,0)+IF(AND(障害学生情報入力シート!$G184="発達障害",OR(障害学生情報入力シート!$H184="SLD",障害学生情報入力シート!$H184="ADHD",障害学生情報入力シート!$H184="ASD",障害学生情報入力シート!$H184="発達障害の重複")),1,0)+IF(AND(障害学生情報入力シート!$G184="精神障害",OR(障害学生情報入力シート!$H184="統合失調症等",障害学生情報入力シート!$H184="気分障害",障害学生情報入力シート!$H184="神経症性障害等",障害学生情報入力シート!$H184="摂食障害・睡眠障害等",障害学生情報入力シート!$H184="他の精神障害")),1,0)+IF(AND(障害学生情報入力シート!$G184="その他の障害",ISBLANK(障害学生情報入力シート!$H184)),1,0)</f>
        <v>0</v>
      </c>
    </row>
    <row r="185" spans="1:25" x14ac:dyDescent="0.4">
      <c r="A185" s="1219">
        <v>161</v>
      </c>
      <c r="B185" s="7">
        <f>IF(AND(障害学生情報入力シート!$G185=$B$23,障害学生情報入力シート!$H185=$B$24,OR(障害学生情報入力シート!D185="入学者(新1年生)",障害学生情報入力シート!D185="在籍者")),1,0)</f>
        <v>0</v>
      </c>
      <c r="C185" s="7">
        <f t="shared" si="12"/>
        <v>0</v>
      </c>
      <c r="D185" s="7" t="str">
        <f>IFERROR(MATCH(ROW(障害学生情報入力シート!A161),C:C,0),"")</f>
        <v/>
      </c>
      <c r="E185" s="7">
        <f>IF(AND(障害学生情報入力シート!$G185=$E$23,障害学生情報入力シート!$H185=$E$24,OR(障害学生情報入力シート!D185="入学者(新1年生)",障害学生情報入力シート!D185="在籍者")),1,0)</f>
        <v>0</v>
      </c>
      <c r="F185" s="7">
        <f t="shared" si="13"/>
        <v>0</v>
      </c>
      <c r="G185" s="7" t="str">
        <f>IFERROR(MATCH(ROW(障害学生情報入力シート!E161),F:F,0),"")</f>
        <v/>
      </c>
      <c r="H185" s="7">
        <f>IF(AND(障害学生情報入力シート!$G185=$H$24,ISBLANK(障害学生情報入力シート!$H185),OR(障害学生情報入力シート!D185="入学者(新1年生)",障害学生情報入力シート!D185="在籍者")),1,0)</f>
        <v>0</v>
      </c>
      <c r="I185" s="7">
        <f t="shared" si="14"/>
        <v>0</v>
      </c>
      <c r="J185" s="7" t="str">
        <f>IFERROR(MATCH(ROW(障害学生情報入力シート!A161),I:I,0),"")</f>
        <v/>
      </c>
      <c r="K185" s="8">
        <f>IF(障害学生情報入力シート!AU185="",0,IF(AND(障害学生情報入力シート!AT185=1,Y185=1,障害学生情報入力シート!D185&lt;&gt;"",障害学生情報入力シート!D185&lt;&gt;"在籍者"),1,0))</f>
        <v>0</v>
      </c>
      <c r="L185" s="8">
        <f t="shared" si="15"/>
        <v>0</v>
      </c>
      <c r="M185" s="8" t="str">
        <f>IFERROR(MATCH(ROW(障害学生情報入力シート!A161),L:L,0),"")</f>
        <v/>
      </c>
      <c r="N185" s="8">
        <f>IF(障害学生情報入力シート!CA185="",0,IF(AND(障害学生情報入力シート!BZ185=1,Y185=1,障害学生情報入力シート!D185&lt;&gt;"",障害学生情報入力シート!D185&lt;&gt;"入学しなかった"),1,0))</f>
        <v>0</v>
      </c>
      <c r="O185" s="8">
        <f t="shared" si="16"/>
        <v>0</v>
      </c>
      <c r="P185" s="8" t="str">
        <f>IFERROR(MATCH(ROW(障害学生情報入力シート!AR161),O:O,0),"")</f>
        <v/>
      </c>
      <c r="Q185" s="8">
        <f>IF(障害学生情報入力シート!CU185="",0,IF(AND(障害学生情報入力シート!CT185=1,Y185=1,障害学生情報入力シート!D185&lt;&gt;"",障害学生情報入力シート!D185&lt;&gt;"入学しなかった"),1,0))</f>
        <v>0</v>
      </c>
      <c r="R185" s="8">
        <f t="shared" si="17"/>
        <v>0</v>
      </c>
      <c r="S185" s="8" t="str">
        <f>IFERROR(MATCH(ROW(障害学生情報入力シート!BJ161),R:R,0),"")</f>
        <v/>
      </c>
      <c r="T185" s="9">
        <f>IF(OR(SUM(障害学生情報入力シート!AY185:BY185,障害学生情報入力シート!CB185:CS185)&gt;0,COUNTA(障害学生情報入力シート!BZ185:CA185)=2,COUNTA(障害学生情報入力シート!CT185:CU185)=2),1,0)</f>
        <v>0</v>
      </c>
      <c r="U185" s="9">
        <f>SUM(障害学生情報入力シート!N185:Q185)+COUNTA(障害学生情報入力シート!R185)</f>
        <v>0</v>
      </c>
      <c r="V185" s="9">
        <f>SUM(障害学生情報入力シート!S185:V185)+COUNTA(障害学生情報入力シート!W185)</f>
        <v>0</v>
      </c>
      <c r="W185" s="9">
        <f>IF(SUM(障害学生情報入力シート!$X185:$AT185)&gt;0,1,0)</f>
        <v>0</v>
      </c>
      <c r="X185" s="9">
        <f>IF(障害学生情報入力シート!D185="入学者(新1年生)",1,0)</f>
        <v>0</v>
      </c>
      <c r="Y185" s="9">
        <f>IF(ISBLANK(障害学生情報入力シート!$G185),0)+IF(AND(障害学生情報入力シート!$G185="視覚障害",OR(障害学生情報入力シート!$H185="盲",障害学生情報入力シート!$H185="弱視")),1,0)+IF(AND(障害学生情報入力シート!$G185="聴覚・言語障害",OR(障害学生情報入力シート!$H185="聾",障害学生情報入力シート!$H185="難聴",障害学生情報入力シート!$H185="言語障害のみ")),1,0)+IF(AND(障害学生情報入力シート!$G185="肢体不自由",OR(障害学生情報入力シート!$H185="上肢機能障害",障害学生情報入力シート!$H185="下肢機能障害",障害学生情報入力シート!$H185="上下肢機能障害",障害学生情報入力シート!$H185="他の機能障害")),1,0)+IF(AND(障害学生情報入力シート!$G185="病弱・虚弱",OR(障害学生情報入力シート!$H185="内部障害等",障害学生情報入力シート!$H185="他の慢性疾患")),1,0)+IF(AND(障害学生情報入力シート!$G185="重複",ISBLANK(障害学生情報入力シート!$H185)),1,0)+IF(AND(障害学生情報入力シート!$G185="発達障害",OR(障害学生情報入力シート!$H185="SLD",障害学生情報入力シート!$H185="ADHD",障害学生情報入力シート!$H185="ASD",障害学生情報入力シート!$H185="発達障害の重複")),1,0)+IF(AND(障害学生情報入力シート!$G185="精神障害",OR(障害学生情報入力シート!$H185="統合失調症等",障害学生情報入力シート!$H185="気分障害",障害学生情報入力シート!$H185="神経症性障害等",障害学生情報入力シート!$H185="摂食障害・睡眠障害等",障害学生情報入力シート!$H185="他の精神障害")),1,0)+IF(AND(障害学生情報入力シート!$G185="その他の障害",ISBLANK(障害学生情報入力シート!$H185)),1,0)</f>
        <v>0</v>
      </c>
    </row>
    <row r="186" spans="1:25" x14ac:dyDescent="0.4">
      <c r="A186" s="1219">
        <v>162</v>
      </c>
      <c r="B186" s="7">
        <f>IF(AND(障害学生情報入力シート!$G186=$B$23,障害学生情報入力シート!$H186=$B$24,OR(障害学生情報入力シート!D186="入学者(新1年生)",障害学生情報入力シート!D186="在籍者")),1,0)</f>
        <v>0</v>
      </c>
      <c r="C186" s="7">
        <f t="shared" si="12"/>
        <v>0</v>
      </c>
      <c r="D186" s="7" t="str">
        <f>IFERROR(MATCH(ROW(障害学生情報入力シート!A162),C:C,0),"")</f>
        <v/>
      </c>
      <c r="E186" s="7">
        <f>IF(AND(障害学生情報入力シート!$G186=$E$23,障害学生情報入力シート!$H186=$E$24,OR(障害学生情報入力シート!D186="入学者(新1年生)",障害学生情報入力シート!D186="在籍者")),1,0)</f>
        <v>0</v>
      </c>
      <c r="F186" s="7">
        <f t="shared" si="13"/>
        <v>0</v>
      </c>
      <c r="G186" s="7" t="str">
        <f>IFERROR(MATCH(ROW(障害学生情報入力シート!E162),F:F,0),"")</f>
        <v/>
      </c>
      <c r="H186" s="7">
        <f>IF(AND(障害学生情報入力シート!$G186=$H$24,ISBLANK(障害学生情報入力シート!$H186),OR(障害学生情報入力シート!D186="入学者(新1年生)",障害学生情報入力シート!D186="在籍者")),1,0)</f>
        <v>0</v>
      </c>
      <c r="I186" s="7">
        <f t="shared" si="14"/>
        <v>0</v>
      </c>
      <c r="J186" s="7" t="str">
        <f>IFERROR(MATCH(ROW(障害学生情報入力シート!A162),I:I,0),"")</f>
        <v/>
      </c>
      <c r="K186" s="8">
        <f>IF(障害学生情報入力シート!AU186="",0,IF(AND(障害学生情報入力シート!AT186=1,Y186=1,障害学生情報入力シート!D186&lt;&gt;"",障害学生情報入力シート!D186&lt;&gt;"在籍者"),1,0))</f>
        <v>0</v>
      </c>
      <c r="L186" s="8">
        <f t="shared" si="15"/>
        <v>0</v>
      </c>
      <c r="M186" s="8" t="str">
        <f>IFERROR(MATCH(ROW(障害学生情報入力シート!A162),L:L,0),"")</f>
        <v/>
      </c>
      <c r="N186" s="8">
        <f>IF(障害学生情報入力シート!CA186="",0,IF(AND(障害学生情報入力シート!BZ186=1,Y186=1,障害学生情報入力シート!D186&lt;&gt;"",障害学生情報入力シート!D186&lt;&gt;"入学しなかった"),1,0))</f>
        <v>0</v>
      </c>
      <c r="O186" s="8">
        <f t="shared" si="16"/>
        <v>0</v>
      </c>
      <c r="P186" s="8" t="str">
        <f>IFERROR(MATCH(ROW(障害学生情報入力シート!AR162),O:O,0),"")</f>
        <v/>
      </c>
      <c r="Q186" s="8">
        <f>IF(障害学生情報入力シート!CU186="",0,IF(AND(障害学生情報入力シート!CT186=1,Y186=1,障害学生情報入力シート!D186&lt;&gt;"",障害学生情報入力シート!D186&lt;&gt;"入学しなかった"),1,0))</f>
        <v>0</v>
      </c>
      <c r="R186" s="8">
        <f t="shared" si="17"/>
        <v>0</v>
      </c>
      <c r="S186" s="8" t="str">
        <f>IFERROR(MATCH(ROW(障害学生情報入力シート!BJ162),R:R,0),"")</f>
        <v/>
      </c>
      <c r="T186" s="9">
        <f>IF(OR(SUM(障害学生情報入力シート!AY186:BY186,障害学生情報入力シート!CB186:CS186)&gt;0,COUNTA(障害学生情報入力シート!BZ186:CA186)=2,COUNTA(障害学生情報入力シート!CT186:CU186)=2),1,0)</f>
        <v>0</v>
      </c>
      <c r="U186" s="9">
        <f>SUM(障害学生情報入力シート!N186:Q186)+COUNTA(障害学生情報入力シート!R186)</f>
        <v>0</v>
      </c>
      <c r="V186" s="9">
        <f>SUM(障害学生情報入力シート!S186:V186)+COUNTA(障害学生情報入力シート!W186)</f>
        <v>0</v>
      </c>
      <c r="W186" s="9">
        <f>IF(SUM(障害学生情報入力シート!$X186:$AT186)&gt;0,1,0)</f>
        <v>0</v>
      </c>
      <c r="X186" s="9">
        <f>IF(障害学生情報入力シート!D186="入学者(新1年生)",1,0)</f>
        <v>0</v>
      </c>
      <c r="Y186" s="9">
        <f>IF(ISBLANK(障害学生情報入力シート!$G186),0)+IF(AND(障害学生情報入力シート!$G186="視覚障害",OR(障害学生情報入力シート!$H186="盲",障害学生情報入力シート!$H186="弱視")),1,0)+IF(AND(障害学生情報入力シート!$G186="聴覚・言語障害",OR(障害学生情報入力シート!$H186="聾",障害学生情報入力シート!$H186="難聴",障害学生情報入力シート!$H186="言語障害のみ")),1,0)+IF(AND(障害学生情報入力シート!$G186="肢体不自由",OR(障害学生情報入力シート!$H186="上肢機能障害",障害学生情報入力シート!$H186="下肢機能障害",障害学生情報入力シート!$H186="上下肢機能障害",障害学生情報入力シート!$H186="他の機能障害")),1,0)+IF(AND(障害学生情報入力シート!$G186="病弱・虚弱",OR(障害学生情報入力シート!$H186="内部障害等",障害学生情報入力シート!$H186="他の慢性疾患")),1,0)+IF(AND(障害学生情報入力シート!$G186="重複",ISBLANK(障害学生情報入力シート!$H186)),1,0)+IF(AND(障害学生情報入力シート!$G186="発達障害",OR(障害学生情報入力シート!$H186="SLD",障害学生情報入力シート!$H186="ADHD",障害学生情報入力シート!$H186="ASD",障害学生情報入力シート!$H186="発達障害の重複")),1,0)+IF(AND(障害学生情報入力シート!$G186="精神障害",OR(障害学生情報入力シート!$H186="統合失調症等",障害学生情報入力シート!$H186="気分障害",障害学生情報入力シート!$H186="神経症性障害等",障害学生情報入力シート!$H186="摂食障害・睡眠障害等",障害学生情報入力シート!$H186="他の精神障害")),1,0)+IF(AND(障害学生情報入力シート!$G186="その他の障害",ISBLANK(障害学生情報入力シート!$H186)),1,0)</f>
        <v>0</v>
      </c>
    </row>
    <row r="187" spans="1:25" x14ac:dyDescent="0.4">
      <c r="A187" s="1219">
        <v>163</v>
      </c>
      <c r="B187" s="7">
        <f>IF(AND(障害学生情報入力シート!$G187=$B$23,障害学生情報入力シート!$H187=$B$24,OR(障害学生情報入力シート!D187="入学者(新1年生)",障害学生情報入力シート!D187="在籍者")),1,0)</f>
        <v>0</v>
      </c>
      <c r="C187" s="7">
        <f t="shared" si="12"/>
        <v>0</v>
      </c>
      <c r="D187" s="7" t="str">
        <f>IFERROR(MATCH(ROW(障害学生情報入力シート!A163),C:C,0),"")</f>
        <v/>
      </c>
      <c r="E187" s="7">
        <f>IF(AND(障害学生情報入力シート!$G187=$E$23,障害学生情報入力シート!$H187=$E$24,OR(障害学生情報入力シート!D187="入学者(新1年生)",障害学生情報入力シート!D187="在籍者")),1,0)</f>
        <v>0</v>
      </c>
      <c r="F187" s="7">
        <f t="shared" si="13"/>
        <v>0</v>
      </c>
      <c r="G187" s="7" t="str">
        <f>IFERROR(MATCH(ROW(障害学生情報入力シート!E163),F:F,0),"")</f>
        <v/>
      </c>
      <c r="H187" s="7">
        <f>IF(AND(障害学生情報入力シート!$G187=$H$24,ISBLANK(障害学生情報入力シート!$H187),OR(障害学生情報入力シート!D187="入学者(新1年生)",障害学生情報入力シート!D187="在籍者")),1,0)</f>
        <v>0</v>
      </c>
      <c r="I187" s="7">
        <f t="shared" si="14"/>
        <v>0</v>
      </c>
      <c r="J187" s="7" t="str">
        <f>IFERROR(MATCH(ROW(障害学生情報入力シート!A163),I:I,0),"")</f>
        <v/>
      </c>
      <c r="K187" s="8">
        <f>IF(障害学生情報入力シート!AU187="",0,IF(AND(障害学生情報入力シート!AT187=1,Y187=1,障害学生情報入力シート!D187&lt;&gt;"",障害学生情報入力シート!D187&lt;&gt;"在籍者"),1,0))</f>
        <v>0</v>
      </c>
      <c r="L187" s="8">
        <f t="shared" si="15"/>
        <v>0</v>
      </c>
      <c r="M187" s="8" t="str">
        <f>IFERROR(MATCH(ROW(障害学生情報入力シート!A163),L:L,0),"")</f>
        <v/>
      </c>
      <c r="N187" s="8">
        <f>IF(障害学生情報入力シート!CA187="",0,IF(AND(障害学生情報入力シート!BZ187=1,Y187=1,障害学生情報入力シート!D187&lt;&gt;"",障害学生情報入力シート!D187&lt;&gt;"入学しなかった"),1,0))</f>
        <v>0</v>
      </c>
      <c r="O187" s="8">
        <f t="shared" si="16"/>
        <v>0</v>
      </c>
      <c r="P187" s="8" t="str">
        <f>IFERROR(MATCH(ROW(障害学生情報入力シート!AR163),O:O,0),"")</f>
        <v/>
      </c>
      <c r="Q187" s="8">
        <f>IF(障害学生情報入力シート!CU187="",0,IF(AND(障害学生情報入力シート!CT187=1,Y187=1,障害学生情報入力シート!D187&lt;&gt;"",障害学生情報入力シート!D187&lt;&gt;"入学しなかった"),1,0))</f>
        <v>0</v>
      </c>
      <c r="R187" s="8">
        <f t="shared" si="17"/>
        <v>0</v>
      </c>
      <c r="S187" s="8" t="str">
        <f>IFERROR(MATCH(ROW(障害学生情報入力シート!BJ163),R:R,0),"")</f>
        <v/>
      </c>
      <c r="T187" s="9">
        <f>IF(OR(SUM(障害学生情報入力シート!AY187:BY187,障害学生情報入力シート!CB187:CS187)&gt;0,COUNTA(障害学生情報入力シート!BZ187:CA187)=2,COUNTA(障害学生情報入力シート!CT187:CU187)=2),1,0)</f>
        <v>0</v>
      </c>
      <c r="U187" s="9">
        <f>SUM(障害学生情報入力シート!N187:Q187)+COUNTA(障害学生情報入力シート!R187)</f>
        <v>0</v>
      </c>
      <c r="V187" s="9">
        <f>SUM(障害学生情報入力シート!S187:V187)+COUNTA(障害学生情報入力シート!W187)</f>
        <v>0</v>
      </c>
      <c r="W187" s="9">
        <f>IF(SUM(障害学生情報入力シート!$X187:$AT187)&gt;0,1,0)</f>
        <v>0</v>
      </c>
      <c r="X187" s="9">
        <f>IF(障害学生情報入力シート!D187="入学者(新1年生)",1,0)</f>
        <v>0</v>
      </c>
      <c r="Y187" s="9">
        <f>IF(ISBLANK(障害学生情報入力シート!$G187),0)+IF(AND(障害学生情報入力シート!$G187="視覚障害",OR(障害学生情報入力シート!$H187="盲",障害学生情報入力シート!$H187="弱視")),1,0)+IF(AND(障害学生情報入力シート!$G187="聴覚・言語障害",OR(障害学生情報入力シート!$H187="聾",障害学生情報入力シート!$H187="難聴",障害学生情報入力シート!$H187="言語障害のみ")),1,0)+IF(AND(障害学生情報入力シート!$G187="肢体不自由",OR(障害学生情報入力シート!$H187="上肢機能障害",障害学生情報入力シート!$H187="下肢機能障害",障害学生情報入力シート!$H187="上下肢機能障害",障害学生情報入力シート!$H187="他の機能障害")),1,0)+IF(AND(障害学生情報入力シート!$G187="病弱・虚弱",OR(障害学生情報入力シート!$H187="内部障害等",障害学生情報入力シート!$H187="他の慢性疾患")),1,0)+IF(AND(障害学生情報入力シート!$G187="重複",ISBLANK(障害学生情報入力シート!$H187)),1,0)+IF(AND(障害学生情報入力シート!$G187="発達障害",OR(障害学生情報入力シート!$H187="SLD",障害学生情報入力シート!$H187="ADHD",障害学生情報入力シート!$H187="ASD",障害学生情報入力シート!$H187="発達障害の重複")),1,0)+IF(AND(障害学生情報入力シート!$G187="精神障害",OR(障害学生情報入力シート!$H187="統合失調症等",障害学生情報入力シート!$H187="気分障害",障害学生情報入力シート!$H187="神経症性障害等",障害学生情報入力シート!$H187="摂食障害・睡眠障害等",障害学生情報入力シート!$H187="他の精神障害")),1,0)+IF(AND(障害学生情報入力シート!$G187="その他の障害",ISBLANK(障害学生情報入力シート!$H187)),1,0)</f>
        <v>0</v>
      </c>
    </row>
    <row r="188" spans="1:25" x14ac:dyDescent="0.4">
      <c r="A188" s="1219">
        <v>164</v>
      </c>
      <c r="B188" s="7">
        <f>IF(AND(障害学生情報入力シート!$G188=$B$23,障害学生情報入力シート!$H188=$B$24,OR(障害学生情報入力シート!D188="入学者(新1年生)",障害学生情報入力シート!D188="在籍者")),1,0)</f>
        <v>0</v>
      </c>
      <c r="C188" s="7">
        <f t="shared" si="12"/>
        <v>0</v>
      </c>
      <c r="D188" s="7" t="str">
        <f>IFERROR(MATCH(ROW(障害学生情報入力シート!A164),C:C,0),"")</f>
        <v/>
      </c>
      <c r="E188" s="7">
        <f>IF(AND(障害学生情報入力シート!$G188=$E$23,障害学生情報入力シート!$H188=$E$24,OR(障害学生情報入力シート!D188="入学者(新1年生)",障害学生情報入力シート!D188="在籍者")),1,0)</f>
        <v>0</v>
      </c>
      <c r="F188" s="7">
        <f t="shared" si="13"/>
        <v>0</v>
      </c>
      <c r="G188" s="7" t="str">
        <f>IFERROR(MATCH(ROW(障害学生情報入力シート!E164),F:F,0),"")</f>
        <v/>
      </c>
      <c r="H188" s="7">
        <f>IF(AND(障害学生情報入力シート!$G188=$H$24,ISBLANK(障害学生情報入力シート!$H188),OR(障害学生情報入力シート!D188="入学者(新1年生)",障害学生情報入力シート!D188="在籍者")),1,0)</f>
        <v>0</v>
      </c>
      <c r="I188" s="7">
        <f t="shared" si="14"/>
        <v>0</v>
      </c>
      <c r="J188" s="7" t="str">
        <f>IFERROR(MATCH(ROW(障害学生情報入力シート!A164),I:I,0),"")</f>
        <v/>
      </c>
      <c r="K188" s="8">
        <f>IF(障害学生情報入力シート!AU188="",0,IF(AND(障害学生情報入力シート!AT188=1,Y188=1,障害学生情報入力シート!D188&lt;&gt;"",障害学生情報入力シート!D188&lt;&gt;"在籍者"),1,0))</f>
        <v>0</v>
      </c>
      <c r="L188" s="8">
        <f t="shared" si="15"/>
        <v>0</v>
      </c>
      <c r="M188" s="8" t="str">
        <f>IFERROR(MATCH(ROW(障害学生情報入力シート!A164),L:L,0),"")</f>
        <v/>
      </c>
      <c r="N188" s="8">
        <f>IF(障害学生情報入力シート!CA188="",0,IF(AND(障害学生情報入力シート!BZ188=1,Y188=1,障害学生情報入力シート!D188&lt;&gt;"",障害学生情報入力シート!D188&lt;&gt;"入学しなかった"),1,0))</f>
        <v>0</v>
      </c>
      <c r="O188" s="8">
        <f t="shared" si="16"/>
        <v>0</v>
      </c>
      <c r="P188" s="8" t="str">
        <f>IFERROR(MATCH(ROW(障害学生情報入力シート!AR164),O:O,0),"")</f>
        <v/>
      </c>
      <c r="Q188" s="8">
        <f>IF(障害学生情報入力シート!CU188="",0,IF(AND(障害学生情報入力シート!CT188=1,Y188=1,障害学生情報入力シート!D188&lt;&gt;"",障害学生情報入力シート!D188&lt;&gt;"入学しなかった"),1,0))</f>
        <v>0</v>
      </c>
      <c r="R188" s="8">
        <f t="shared" si="17"/>
        <v>0</v>
      </c>
      <c r="S188" s="8" t="str">
        <f>IFERROR(MATCH(ROW(障害学生情報入力シート!BJ164),R:R,0),"")</f>
        <v/>
      </c>
      <c r="T188" s="9">
        <f>IF(OR(SUM(障害学生情報入力シート!AY188:BY188,障害学生情報入力シート!CB188:CS188)&gt;0,COUNTA(障害学生情報入力シート!BZ188:CA188)=2,COUNTA(障害学生情報入力シート!CT188:CU188)=2),1,0)</f>
        <v>0</v>
      </c>
      <c r="U188" s="9">
        <f>SUM(障害学生情報入力シート!N188:Q188)+COUNTA(障害学生情報入力シート!R188)</f>
        <v>0</v>
      </c>
      <c r="V188" s="9">
        <f>SUM(障害学生情報入力シート!S188:V188)+COUNTA(障害学生情報入力シート!W188)</f>
        <v>0</v>
      </c>
      <c r="W188" s="9">
        <f>IF(SUM(障害学生情報入力シート!$X188:$AT188)&gt;0,1,0)</f>
        <v>0</v>
      </c>
      <c r="X188" s="9">
        <f>IF(障害学生情報入力シート!D188="入学者(新1年生)",1,0)</f>
        <v>0</v>
      </c>
      <c r="Y188" s="9">
        <f>IF(ISBLANK(障害学生情報入力シート!$G188),0)+IF(AND(障害学生情報入力シート!$G188="視覚障害",OR(障害学生情報入力シート!$H188="盲",障害学生情報入力シート!$H188="弱視")),1,0)+IF(AND(障害学生情報入力シート!$G188="聴覚・言語障害",OR(障害学生情報入力シート!$H188="聾",障害学生情報入力シート!$H188="難聴",障害学生情報入力シート!$H188="言語障害のみ")),1,0)+IF(AND(障害学生情報入力シート!$G188="肢体不自由",OR(障害学生情報入力シート!$H188="上肢機能障害",障害学生情報入力シート!$H188="下肢機能障害",障害学生情報入力シート!$H188="上下肢機能障害",障害学生情報入力シート!$H188="他の機能障害")),1,0)+IF(AND(障害学生情報入力シート!$G188="病弱・虚弱",OR(障害学生情報入力シート!$H188="内部障害等",障害学生情報入力シート!$H188="他の慢性疾患")),1,0)+IF(AND(障害学生情報入力シート!$G188="重複",ISBLANK(障害学生情報入力シート!$H188)),1,0)+IF(AND(障害学生情報入力シート!$G188="発達障害",OR(障害学生情報入力シート!$H188="SLD",障害学生情報入力シート!$H188="ADHD",障害学生情報入力シート!$H188="ASD",障害学生情報入力シート!$H188="発達障害の重複")),1,0)+IF(AND(障害学生情報入力シート!$G188="精神障害",OR(障害学生情報入力シート!$H188="統合失調症等",障害学生情報入力シート!$H188="気分障害",障害学生情報入力シート!$H188="神経症性障害等",障害学生情報入力シート!$H188="摂食障害・睡眠障害等",障害学生情報入力シート!$H188="他の精神障害")),1,0)+IF(AND(障害学生情報入力シート!$G188="その他の障害",ISBLANK(障害学生情報入力シート!$H188)),1,0)</f>
        <v>0</v>
      </c>
    </row>
    <row r="189" spans="1:25" x14ac:dyDescent="0.4">
      <c r="A189" s="1219">
        <v>165</v>
      </c>
      <c r="B189" s="7">
        <f>IF(AND(障害学生情報入力シート!$G189=$B$23,障害学生情報入力シート!$H189=$B$24,OR(障害学生情報入力シート!D189="入学者(新1年生)",障害学生情報入力シート!D189="在籍者")),1,0)</f>
        <v>0</v>
      </c>
      <c r="C189" s="7">
        <f t="shared" si="12"/>
        <v>0</v>
      </c>
      <c r="D189" s="7" t="str">
        <f>IFERROR(MATCH(ROW(障害学生情報入力シート!A165),C:C,0),"")</f>
        <v/>
      </c>
      <c r="E189" s="7">
        <f>IF(AND(障害学生情報入力シート!$G189=$E$23,障害学生情報入力シート!$H189=$E$24,OR(障害学生情報入力シート!D189="入学者(新1年生)",障害学生情報入力シート!D189="在籍者")),1,0)</f>
        <v>0</v>
      </c>
      <c r="F189" s="7">
        <f t="shared" si="13"/>
        <v>0</v>
      </c>
      <c r="G189" s="7" t="str">
        <f>IFERROR(MATCH(ROW(障害学生情報入力シート!E165),F:F,0),"")</f>
        <v/>
      </c>
      <c r="H189" s="7">
        <f>IF(AND(障害学生情報入力シート!$G189=$H$24,ISBLANK(障害学生情報入力シート!$H189),OR(障害学生情報入力シート!D189="入学者(新1年生)",障害学生情報入力シート!D189="在籍者")),1,0)</f>
        <v>0</v>
      </c>
      <c r="I189" s="7">
        <f t="shared" si="14"/>
        <v>0</v>
      </c>
      <c r="J189" s="7" t="str">
        <f>IFERROR(MATCH(ROW(障害学生情報入力シート!A165),I:I,0),"")</f>
        <v/>
      </c>
      <c r="K189" s="8">
        <f>IF(障害学生情報入力シート!AU189="",0,IF(AND(障害学生情報入力シート!AT189=1,Y189=1,障害学生情報入力シート!D189&lt;&gt;"",障害学生情報入力シート!D189&lt;&gt;"在籍者"),1,0))</f>
        <v>0</v>
      </c>
      <c r="L189" s="8">
        <f t="shared" si="15"/>
        <v>0</v>
      </c>
      <c r="M189" s="8" t="str">
        <f>IFERROR(MATCH(ROW(障害学生情報入力シート!A165),L:L,0),"")</f>
        <v/>
      </c>
      <c r="N189" s="8">
        <f>IF(障害学生情報入力シート!CA189="",0,IF(AND(障害学生情報入力シート!BZ189=1,Y189=1,障害学生情報入力シート!D189&lt;&gt;"",障害学生情報入力シート!D189&lt;&gt;"入学しなかった"),1,0))</f>
        <v>0</v>
      </c>
      <c r="O189" s="8">
        <f t="shared" si="16"/>
        <v>0</v>
      </c>
      <c r="P189" s="8" t="str">
        <f>IFERROR(MATCH(ROW(障害学生情報入力シート!AR165),O:O,0),"")</f>
        <v/>
      </c>
      <c r="Q189" s="8">
        <f>IF(障害学生情報入力シート!CU189="",0,IF(AND(障害学生情報入力シート!CT189=1,Y189=1,障害学生情報入力シート!D189&lt;&gt;"",障害学生情報入力シート!D189&lt;&gt;"入学しなかった"),1,0))</f>
        <v>0</v>
      </c>
      <c r="R189" s="8">
        <f t="shared" si="17"/>
        <v>0</v>
      </c>
      <c r="S189" s="8" t="str">
        <f>IFERROR(MATCH(ROW(障害学生情報入力シート!BJ165),R:R,0),"")</f>
        <v/>
      </c>
      <c r="T189" s="9">
        <f>IF(OR(SUM(障害学生情報入力シート!AY189:BY189,障害学生情報入力シート!CB189:CS189)&gt;0,COUNTA(障害学生情報入力シート!BZ189:CA189)=2,COUNTA(障害学生情報入力シート!CT189:CU189)=2),1,0)</f>
        <v>0</v>
      </c>
      <c r="U189" s="9">
        <f>SUM(障害学生情報入力シート!N189:Q189)+COUNTA(障害学生情報入力シート!R189)</f>
        <v>0</v>
      </c>
      <c r="V189" s="9">
        <f>SUM(障害学生情報入力シート!S189:V189)+COUNTA(障害学生情報入力シート!W189)</f>
        <v>0</v>
      </c>
      <c r="W189" s="9">
        <f>IF(SUM(障害学生情報入力シート!$X189:$AT189)&gt;0,1,0)</f>
        <v>0</v>
      </c>
      <c r="X189" s="9">
        <f>IF(障害学生情報入力シート!D189="入学者(新1年生)",1,0)</f>
        <v>0</v>
      </c>
      <c r="Y189" s="9">
        <f>IF(ISBLANK(障害学生情報入力シート!$G189),0)+IF(AND(障害学生情報入力シート!$G189="視覚障害",OR(障害学生情報入力シート!$H189="盲",障害学生情報入力シート!$H189="弱視")),1,0)+IF(AND(障害学生情報入力シート!$G189="聴覚・言語障害",OR(障害学生情報入力シート!$H189="聾",障害学生情報入力シート!$H189="難聴",障害学生情報入力シート!$H189="言語障害のみ")),1,0)+IF(AND(障害学生情報入力シート!$G189="肢体不自由",OR(障害学生情報入力シート!$H189="上肢機能障害",障害学生情報入力シート!$H189="下肢機能障害",障害学生情報入力シート!$H189="上下肢機能障害",障害学生情報入力シート!$H189="他の機能障害")),1,0)+IF(AND(障害学生情報入力シート!$G189="病弱・虚弱",OR(障害学生情報入力シート!$H189="内部障害等",障害学生情報入力シート!$H189="他の慢性疾患")),1,0)+IF(AND(障害学生情報入力シート!$G189="重複",ISBLANK(障害学生情報入力シート!$H189)),1,0)+IF(AND(障害学生情報入力シート!$G189="発達障害",OR(障害学生情報入力シート!$H189="SLD",障害学生情報入力シート!$H189="ADHD",障害学生情報入力シート!$H189="ASD",障害学生情報入力シート!$H189="発達障害の重複")),1,0)+IF(AND(障害学生情報入力シート!$G189="精神障害",OR(障害学生情報入力シート!$H189="統合失調症等",障害学生情報入力シート!$H189="気分障害",障害学生情報入力シート!$H189="神経症性障害等",障害学生情報入力シート!$H189="摂食障害・睡眠障害等",障害学生情報入力シート!$H189="他の精神障害")),1,0)+IF(AND(障害学生情報入力シート!$G189="その他の障害",ISBLANK(障害学生情報入力シート!$H189)),1,0)</f>
        <v>0</v>
      </c>
    </row>
    <row r="190" spans="1:25" x14ac:dyDescent="0.4">
      <c r="A190" s="1219">
        <v>166</v>
      </c>
      <c r="B190" s="7">
        <f>IF(AND(障害学生情報入力シート!$G190=$B$23,障害学生情報入力シート!$H190=$B$24,OR(障害学生情報入力シート!D190="入学者(新1年生)",障害学生情報入力シート!D190="在籍者")),1,0)</f>
        <v>0</v>
      </c>
      <c r="C190" s="7">
        <f t="shared" si="12"/>
        <v>0</v>
      </c>
      <c r="D190" s="7" t="str">
        <f>IFERROR(MATCH(ROW(障害学生情報入力シート!A166),C:C,0),"")</f>
        <v/>
      </c>
      <c r="E190" s="7">
        <f>IF(AND(障害学生情報入力シート!$G190=$E$23,障害学生情報入力シート!$H190=$E$24,OR(障害学生情報入力シート!D190="入学者(新1年生)",障害学生情報入力シート!D190="在籍者")),1,0)</f>
        <v>0</v>
      </c>
      <c r="F190" s="7">
        <f t="shared" si="13"/>
        <v>0</v>
      </c>
      <c r="G190" s="7" t="str">
        <f>IFERROR(MATCH(ROW(障害学生情報入力シート!E166),F:F,0),"")</f>
        <v/>
      </c>
      <c r="H190" s="7">
        <f>IF(AND(障害学生情報入力シート!$G190=$H$24,ISBLANK(障害学生情報入力シート!$H190),OR(障害学生情報入力シート!D190="入学者(新1年生)",障害学生情報入力シート!D190="在籍者")),1,0)</f>
        <v>0</v>
      </c>
      <c r="I190" s="7">
        <f t="shared" si="14"/>
        <v>0</v>
      </c>
      <c r="J190" s="7" t="str">
        <f>IFERROR(MATCH(ROW(障害学生情報入力シート!A166),I:I,0),"")</f>
        <v/>
      </c>
      <c r="K190" s="8">
        <f>IF(障害学生情報入力シート!AU190="",0,IF(AND(障害学生情報入力シート!AT190=1,Y190=1,障害学生情報入力シート!D190&lt;&gt;"",障害学生情報入力シート!D190&lt;&gt;"在籍者"),1,0))</f>
        <v>0</v>
      </c>
      <c r="L190" s="8">
        <f t="shared" si="15"/>
        <v>0</v>
      </c>
      <c r="M190" s="8" t="str">
        <f>IFERROR(MATCH(ROW(障害学生情報入力シート!A166),L:L,0),"")</f>
        <v/>
      </c>
      <c r="N190" s="8">
        <f>IF(障害学生情報入力シート!CA190="",0,IF(AND(障害学生情報入力シート!BZ190=1,Y190=1,障害学生情報入力シート!D190&lt;&gt;"",障害学生情報入力シート!D190&lt;&gt;"入学しなかった"),1,0))</f>
        <v>0</v>
      </c>
      <c r="O190" s="8">
        <f t="shared" si="16"/>
        <v>0</v>
      </c>
      <c r="P190" s="8" t="str">
        <f>IFERROR(MATCH(ROW(障害学生情報入力シート!AR166),O:O,0),"")</f>
        <v/>
      </c>
      <c r="Q190" s="8">
        <f>IF(障害学生情報入力シート!CU190="",0,IF(AND(障害学生情報入力シート!CT190=1,Y190=1,障害学生情報入力シート!D190&lt;&gt;"",障害学生情報入力シート!D190&lt;&gt;"入学しなかった"),1,0))</f>
        <v>0</v>
      </c>
      <c r="R190" s="8">
        <f t="shared" si="17"/>
        <v>0</v>
      </c>
      <c r="S190" s="8" t="str">
        <f>IFERROR(MATCH(ROW(障害学生情報入力シート!BJ166),R:R,0),"")</f>
        <v/>
      </c>
      <c r="T190" s="9">
        <f>IF(OR(SUM(障害学生情報入力シート!AY190:BY190,障害学生情報入力シート!CB190:CS190)&gt;0,COUNTA(障害学生情報入力シート!BZ190:CA190)=2,COUNTA(障害学生情報入力シート!CT190:CU190)=2),1,0)</f>
        <v>0</v>
      </c>
      <c r="U190" s="9">
        <f>SUM(障害学生情報入力シート!N190:Q190)+COUNTA(障害学生情報入力シート!R190)</f>
        <v>0</v>
      </c>
      <c r="V190" s="9">
        <f>SUM(障害学生情報入力シート!S190:V190)+COUNTA(障害学生情報入力シート!W190)</f>
        <v>0</v>
      </c>
      <c r="W190" s="9">
        <f>IF(SUM(障害学生情報入力シート!$X190:$AT190)&gt;0,1,0)</f>
        <v>0</v>
      </c>
      <c r="X190" s="9">
        <f>IF(障害学生情報入力シート!D190="入学者(新1年生)",1,0)</f>
        <v>0</v>
      </c>
      <c r="Y190" s="9">
        <f>IF(ISBLANK(障害学生情報入力シート!$G190),0)+IF(AND(障害学生情報入力シート!$G190="視覚障害",OR(障害学生情報入力シート!$H190="盲",障害学生情報入力シート!$H190="弱視")),1,0)+IF(AND(障害学生情報入力シート!$G190="聴覚・言語障害",OR(障害学生情報入力シート!$H190="聾",障害学生情報入力シート!$H190="難聴",障害学生情報入力シート!$H190="言語障害のみ")),1,0)+IF(AND(障害学生情報入力シート!$G190="肢体不自由",OR(障害学生情報入力シート!$H190="上肢機能障害",障害学生情報入力シート!$H190="下肢機能障害",障害学生情報入力シート!$H190="上下肢機能障害",障害学生情報入力シート!$H190="他の機能障害")),1,0)+IF(AND(障害学生情報入力シート!$G190="病弱・虚弱",OR(障害学生情報入力シート!$H190="内部障害等",障害学生情報入力シート!$H190="他の慢性疾患")),1,0)+IF(AND(障害学生情報入力シート!$G190="重複",ISBLANK(障害学生情報入力シート!$H190)),1,0)+IF(AND(障害学生情報入力シート!$G190="発達障害",OR(障害学生情報入力シート!$H190="SLD",障害学生情報入力シート!$H190="ADHD",障害学生情報入力シート!$H190="ASD",障害学生情報入力シート!$H190="発達障害の重複")),1,0)+IF(AND(障害学生情報入力シート!$G190="精神障害",OR(障害学生情報入力シート!$H190="統合失調症等",障害学生情報入力シート!$H190="気分障害",障害学生情報入力シート!$H190="神経症性障害等",障害学生情報入力シート!$H190="摂食障害・睡眠障害等",障害学生情報入力シート!$H190="他の精神障害")),1,0)+IF(AND(障害学生情報入力シート!$G190="その他の障害",ISBLANK(障害学生情報入力シート!$H190)),1,0)</f>
        <v>0</v>
      </c>
    </row>
    <row r="191" spans="1:25" x14ac:dyDescent="0.4">
      <c r="A191" s="1219">
        <v>167</v>
      </c>
      <c r="B191" s="7">
        <f>IF(AND(障害学生情報入力シート!$G191=$B$23,障害学生情報入力シート!$H191=$B$24,OR(障害学生情報入力シート!D191="入学者(新1年生)",障害学生情報入力シート!D191="在籍者")),1,0)</f>
        <v>0</v>
      </c>
      <c r="C191" s="7">
        <f t="shared" si="12"/>
        <v>0</v>
      </c>
      <c r="D191" s="7" t="str">
        <f>IFERROR(MATCH(ROW(障害学生情報入力シート!A167),C:C,0),"")</f>
        <v/>
      </c>
      <c r="E191" s="7">
        <f>IF(AND(障害学生情報入力シート!$G191=$E$23,障害学生情報入力シート!$H191=$E$24,OR(障害学生情報入力シート!D191="入学者(新1年生)",障害学生情報入力シート!D191="在籍者")),1,0)</f>
        <v>0</v>
      </c>
      <c r="F191" s="7">
        <f t="shared" si="13"/>
        <v>0</v>
      </c>
      <c r="G191" s="7" t="str">
        <f>IFERROR(MATCH(ROW(障害学生情報入力シート!E167),F:F,0),"")</f>
        <v/>
      </c>
      <c r="H191" s="7">
        <f>IF(AND(障害学生情報入力シート!$G191=$H$24,ISBLANK(障害学生情報入力シート!$H191),OR(障害学生情報入力シート!D191="入学者(新1年生)",障害学生情報入力シート!D191="在籍者")),1,0)</f>
        <v>0</v>
      </c>
      <c r="I191" s="7">
        <f t="shared" si="14"/>
        <v>0</v>
      </c>
      <c r="J191" s="7" t="str">
        <f>IFERROR(MATCH(ROW(障害学生情報入力シート!A167),I:I,0),"")</f>
        <v/>
      </c>
      <c r="K191" s="8">
        <f>IF(障害学生情報入力シート!AU191="",0,IF(AND(障害学生情報入力シート!AT191=1,Y191=1,障害学生情報入力シート!D191&lt;&gt;"",障害学生情報入力シート!D191&lt;&gt;"在籍者"),1,0))</f>
        <v>0</v>
      </c>
      <c r="L191" s="8">
        <f t="shared" si="15"/>
        <v>0</v>
      </c>
      <c r="M191" s="8" t="str">
        <f>IFERROR(MATCH(ROW(障害学生情報入力シート!A167),L:L,0),"")</f>
        <v/>
      </c>
      <c r="N191" s="8">
        <f>IF(障害学生情報入力シート!CA191="",0,IF(AND(障害学生情報入力シート!BZ191=1,Y191=1,障害学生情報入力シート!D191&lt;&gt;"",障害学生情報入力シート!D191&lt;&gt;"入学しなかった"),1,0))</f>
        <v>0</v>
      </c>
      <c r="O191" s="8">
        <f t="shared" si="16"/>
        <v>0</v>
      </c>
      <c r="P191" s="8" t="str">
        <f>IFERROR(MATCH(ROW(障害学生情報入力シート!AR167),O:O,0),"")</f>
        <v/>
      </c>
      <c r="Q191" s="8">
        <f>IF(障害学生情報入力シート!CU191="",0,IF(AND(障害学生情報入力シート!CT191=1,Y191=1,障害学生情報入力シート!D191&lt;&gt;"",障害学生情報入力シート!D191&lt;&gt;"入学しなかった"),1,0))</f>
        <v>0</v>
      </c>
      <c r="R191" s="8">
        <f t="shared" si="17"/>
        <v>0</v>
      </c>
      <c r="S191" s="8" t="str">
        <f>IFERROR(MATCH(ROW(障害学生情報入力シート!BJ167),R:R,0),"")</f>
        <v/>
      </c>
      <c r="T191" s="9">
        <f>IF(OR(SUM(障害学生情報入力シート!AY191:BY191,障害学生情報入力シート!CB191:CS191)&gt;0,COUNTA(障害学生情報入力シート!BZ191:CA191)=2,COUNTA(障害学生情報入力シート!CT191:CU191)=2),1,0)</f>
        <v>0</v>
      </c>
      <c r="U191" s="9">
        <f>SUM(障害学生情報入力シート!N191:Q191)+COUNTA(障害学生情報入力シート!R191)</f>
        <v>0</v>
      </c>
      <c r="V191" s="9">
        <f>SUM(障害学生情報入力シート!S191:V191)+COUNTA(障害学生情報入力シート!W191)</f>
        <v>0</v>
      </c>
      <c r="W191" s="9">
        <f>IF(SUM(障害学生情報入力シート!$X191:$AT191)&gt;0,1,0)</f>
        <v>0</v>
      </c>
      <c r="X191" s="9">
        <f>IF(障害学生情報入力シート!D191="入学者(新1年生)",1,0)</f>
        <v>0</v>
      </c>
      <c r="Y191" s="9">
        <f>IF(ISBLANK(障害学生情報入力シート!$G191),0)+IF(AND(障害学生情報入力シート!$G191="視覚障害",OR(障害学生情報入力シート!$H191="盲",障害学生情報入力シート!$H191="弱視")),1,0)+IF(AND(障害学生情報入力シート!$G191="聴覚・言語障害",OR(障害学生情報入力シート!$H191="聾",障害学生情報入力シート!$H191="難聴",障害学生情報入力シート!$H191="言語障害のみ")),1,0)+IF(AND(障害学生情報入力シート!$G191="肢体不自由",OR(障害学生情報入力シート!$H191="上肢機能障害",障害学生情報入力シート!$H191="下肢機能障害",障害学生情報入力シート!$H191="上下肢機能障害",障害学生情報入力シート!$H191="他の機能障害")),1,0)+IF(AND(障害学生情報入力シート!$G191="病弱・虚弱",OR(障害学生情報入力シート!$H191="内部障害等",障害学生情報入力シート!$H191="他の慢性疾患")),1,0)+IF(AND(障害学生情報入力シート!$G191="重複",ISBLANK(障害学生情報入力シート!$H191)),1,0)+IF(AND(障害学生情報入力シート!$G191="発達障害",OR(障害学生情報入力シート!$H191="SLD",障害学生情報入力シート!$H191="ADHD",障害学生情報入力シート!$H191="ASD",障害学生情報入力シート!$H191="発達障害の重複")),1,0)+IF(AND(障害学生情報入力シート!$G191="精神障害",OR(障害学生情報入力シート!$H191="統合失調症等",障害学生情報入力シート!$H191="気分障害",障害学生情報入力シート!$H191="神経症性障害等",障害学生情報入力シート!$H191="摂食障害・睡眠障害等",障害学生情報入力シート!$H191="他の精神障害")),1,0)+IF(AND(障害学生情報入力シート!$G191="その他の障害",ISBLANK(障害学生情報入力シート!$H191)),1,0)</f>
        <v>0</v>
      </c>
    </row>
    <row r="192" spans="1:25" x14ac:dyDescent="0.4">
      <c r="A192" s="1219">
        <v>168</v>
      </c>
      <c r="B192" s="7">
        <f>IF(AND(障害学生情報入力シート!$G192=$B$23,障害学生情報入力シート!$H192=$B$24,OR(障害学生情報入力シート!D192="入学者(新1年生)",障害学生情報入力シート!D192="在籍者")),1,0)</f>
        <v>0</v>
      </c>
      <c r="C192" s="7">
        <f t="shared" si="12"/>
        <v>0</v>
      </c>
      <c r="D192" s="7" t="str">
        <f>IFERROR(MATCH(ROW(障害学生情報入力シート!A168),C:C,0),"")</f>
        <v/>
      </c>
      <c r="E192" s="7">
        <f>IF(AND(障害学生情報入力シート!$G192=$E$23,障害学生情報入力シート!$H192=$E$24,OR(障害学生情報入力シート!D192="入学者(新1年生)",障害学生情報入力シート!D192="在籍者")),1,0)</f>
        <v>0</v>
      </c>
      <c r="F192" s="7">
        <f t="shared" si="13"/>
        <v>0</v>
      </c>
      <c r="G192" s="7" t="str">
        <f>IFERROR(MATCH(ROW(障害学生情報入力シート!E168),F:F,0),"")</f>
        <v/>
      </c>
      <c r="H192" s="7">
        <f>IF(AND(障害学生情報入力シート!$G192=$H$24,ISBLANK(障害学生情報入力シート!$H192),OR(障害学生情報入力シート!D192="入学者(新1年生)",障害学生情報入力シート!D192="在籍者")),1,0)</f>
        <v>0</v>
      </c>
      <c r="I192" s="7">
        <f t="shared" si="14"/>
        <v>0</v>
      </c>
      <c r="J192" s="7" t="str">
        <f>IFERROR(MATCH(ROW(障害学生情報入力シート!A168),I:I,0),"")</f>
        <v/>
      </c>
      <c r="K192" s="8">
        <f>IF(障害学生情報入力シート!AU192="",0,IF(AND(障害学生情報入力シート!AT192=1,Y192=1,障害学生情報入力シート!D192&lt;&gt;"",障害学生情報入力シート!D192&lt;&gt;"在籍者"),1,0))</f>
        <v>0</v>
      </c>
      <c r="L192" s="8">
        <f t="shared" si="15"/>
        <v>0</v>
      </c>
      <c r="M192" s="8" t="str">
        <f>IFERROR(MATCH(ROW(障害学生情報入力シート!A168),L:L,0),"")</f>
        <v/>
      </c>
      <c r="N192" s="8">
        <f>IF(障害学生情報入力シート!CA192="",0,IF(AND(障害学生情報入力シート!BZ192=1,Y192=1,障害学生情報入力シート!D192&lt;&gt;"",障害学生情報入力シート!D192&lt;&gt;"入学しなかった"),1,0))</f>
        <v>0</v>
      </c>
      <c r="O192" s="8">
        <f t="shared" si="16"/>
        <v>0</v>
      </c>
      <c r="P192" s="8" t="str">
        <f>IFERROR(MATCH(ROW(障害学生情報入力シート!AR168),O:O,0),"")</f>
        <v/>
      </c>
      <c r="Q192" s="8">
        <f>IF(障害学生情報入力シート!CU192="",0,IF(AND(障害学生情報入力シート!CT192=1,Y192=1,障害学生情報入力シート!D192&lt;&gt;"",障害学生情報入力シート!D192&lt;&gt;"入学しなかった"),1,0))</f>
        <v>0</v>
      </c>
      <c r="R192" s="8">
        <f t="shared" si="17"/>
        <v>0</v>
      </c>
      <c r="S192" s="8" t="str">
        <f>IFERROR(MATCH(ROW(障害学生情報入力シート!BJ168),R:R,0),"")</f>
        <v/>
      </c>
      <c r="T192" s="9">
        <f>IF(OR(SUM(障害学生情報入力シート!AY192:BY192,障害学生情報入力シート!CB192:CS192)&gt;0,COUNTA(障害学生情報入力シート!BZ192:CA192)=2,COUNTA(障害学生情報入力シート!CT192:CU192)=2),1,0)</f>
        <v>0</v>
      </c>
      <c r="U192" s="9">
        <f>SUM(障害学生情報入力シート!N192:Q192)+COUNTA(障害学生情報入力シート!R192)</f>
        <v>0</v>
      </c>
      <c r="V192" s="9">
        <f>SUM(障害学生情報入力シート!S192:V192)+COUNTA(障害学生情報入力シート!W192)</f>
        <v>0</v>
      </c>
      <c r="W192" s="9">
        <f>IF(SUM(障害学生情報入力シート!$X192:$AT192)&gt;0,1,0)</f>
        <v>0</v>
      </c>
      <c r="X192" s="9">
        <f>IF(障害学生情報入力シート!D192="入学者(新1年生)",1,0)</f>
        <v>0</v>
      </c>
      <c r="Y192" s="9">
        <f>IF(ISBLANK(障害学生情報入力シート!$G192),0)+IF(AND(障害学生情報入力シート!$G192="視覚障害",OR(障害学生情報入力シート!$H192="盲",障害学生情報入力シート!$H192="弱視")),1,0)+IF(AND(障害学生情報入力シート!$G192="聴覚・言語障害",OR(障害学生情報入力シート!$H192="聾",障害学生情報入力シート!$H192="難聴",障害学生情報入力シート!$H192="言語障害のみ")),1,0)+IF(AND(障害学生情報入力シート!$G192="肢体不自由",OR(障害学生情報入力シート!$H192="上肢機能障害",障害学生情報入力シート!$H192="下肢機能障害",障害学生情報入力シート!$H192="上下肢機能障害",障害学生情報入力シート!$H192="他の機能障害")),1,0)+IF(AND(障害学生情報入力シート!$G192="病弱・虚弱",OR(障害学生情報入力シート!$H192="内部障害等",障害学生情報入力シート!$H192="他の慢性疾患")),1,0)+IF(AND(障害学生情報入力シート!$G192="重複",ISBLANK(障害学生情報入力シート!$H192)),1,0)+IF(AND(障害学生情報入力シート!$G192="発達障害",OR(障害学生情報入力シート!$H192="SLD",障害学生情報入力シート!$H192="ADHD",障害学生情報入力シート!$H192="ASD",障害学生情報入力シート!$H192="発達障害の重複")),1,0)+IF(AND(障害学生情報入力シート!$G192="精神障害",OR(障害学生情報入力シート!$H192="統合失調症等",障害学生情報入力シート!$H192="気分障害",障害学生情報入力シート!$H192="神経症性障害等",障害学生情報入力シート!$H192="摂食障害・睡眠障害等",障害学生情報入力シート!$H192="他の精神障害")),1,0)+IF(AND(障害学生情報入力シート!$G192="その他の障害",ISBLANK(障害学生情報入力シート!$H192)),1,0)</f>
        <v>0</v>
      </c>
    </row>
    <row r="193" spans="1:25" x14ac:dyDescent="0.4">
      <c r="A193" s="1219">
        <v>169</v>
      </c>
      <c r="B193" s="7">
        <f>IF(AND(障害学生情報入力シート!$G193=$B$23,障害学生情報入力シート!$H193=$B$24,OR(障害学生情報入力シート!D193="入学者(新1年生)",障害学生情報入力シート!D193="在籍者")),1,0)</f>
        <v>0</v>
      </c>
      <c r="C193" s="7">
        <f t="shared" si="12"/>
        <v>0</v>
      </c>
      <c r="D193" s="7" t="str">
        <f>IFERROR(MATCH(ROW(障害学生情報入力シート!A169),C:C,0),"")</f>
        <v/>
      </c>
      <c r="E193" s="7">
        <f>IF(AND(障害学生情報入力シート!$G193=$E$23,障害学生情報入力シート!$H193=$E$24,OR(障害学生情報入力シート!D193="入学者(新1年生)",障害学生情報入力シート!D193="在籍者")),1,0)</f>
        <v>0</v>
      </c>
      <c r="F193" s="7">
        <f t="shared" si="13"/>
        <v>0</v>
      </c>
      <c r="G193" s="7" t="str">
        <f>IFERROR(MATCH(ROW(障害学生情報入力シート!E169),F:F,0),"")</f>
        <v/>
      </c>
      <c r="H193" s="7">
        <f>IF(AND(障害学生情報入力シート!$G193=$H$24,ISBLANK(障害学生情報入力シート!$H193),OR(障害学生情報入力シート!D193="入学者(新1年生)",障害学生情報入力シート!D193="在籍者")),1,0)</f>
        <v>0</v>
      </c>
      <c r="I193" s="7">
        <f t="shared" si="14"/>
        <v>0</v>
      </c>
      <c r="J193" s="7" t="str">
        <f>IFERROR(MATCH(ROW(障害学生情報入力シート!A169),I:I,0),"")</f>
        <v/>
      </c>
      <c r="K193" s="8">
        <f>IF(障害学生情報入力シート!AU193="",0,IF(AND(障害学生情報入力シート!AT193=1,Y193=1,障害学生情報入力シート!D193&lt;&gt;"",障害学生情報入力シート!D193&lt;&gt;"在籍者"),1,0))</f>
        <v>0</v>
      </c>
      <c r="L193" s="8">
        <f t="shared" si="15"/>
        <v>0</v>
      </c>
      <c r="M193" s="8" t="str">
        <f>IFERROR(MATCH(ROW(障害学生情報入力シート!A169),L:L,0),"")</f>
        <v/>
      </c>
      <c r="N193" s="8">
        <f>IF(障害学生情報入力シート!CA193="",0,IF(AND(障害学生情報入力シート!BZ193=1,Y193=1,障害学生情報入力シート!D193&lt;&gt;"",障害学生情報入力シート!D193&lt;&gt;"入学しなかった"),1,0))</f>
        <v>0</v>
      </c>
      <c r="O193" s="8">
        <f t="shared" si="16"/>
        <v>0</v>
      </c>
      <c r="P193" s="8" t="str">
        <f>IFERROR(MATCH(ROW(障害学生情報入力シート!AR169),O:O,0),"")</f>
        <v/>
      </c>
      <c r="Q193" s="8">
        <f>IF(障害学生情報入力シート!CU193="",0,IF(AND(障害学生情報入力シート!CT193=1,Y193=1,障害学生情報入力シート!D193&lt;&gt;"",障害学生情報入力シート!D193&lt;&gt;"入学しなかった"),1,0))</f>
        <v>0</v>
      </c>
      <c r="R193" s="8">
        <f t="shared" si="17"/>
        <v>0</v>
      </c>
      <c r="S193" s="8" t="str">
        <f>IFERROR(MATCH(ROW(障害学生情報入力シート!BJ169),R:R,0),"")</f>
        <v/>
      </c>
      <c r="T193" s="9">
        <f>IF(OR(SUM(障害学生情報入力シート!AY193:BY193,障害学生情報入力シート!CB193:CS193)&gt;0,COUNTA(障害学生情報入力シート!BZ193:CA193)=2,COUNTA(障害学生情報入力シート!CT193:CU193)=2),1,0)</f>
        <v>0</v>
      </c>
      <c r="U193" s="9">
        <f>SUM(障害学生情報入力シート!N193:Q193)+COUNTA(障害学生情報入力シート!R193)</f>
        <v>0</v>
      </c>
      <c r="V193" s="9">
        <f>SUM(障害学生情報入力シート!S193:V193)+COUNTA(障害学生情報入力シート!W193)</f>
        <v>0</v>
      </c>
      <c r="W193" s="9">
        <f>IF(SUM(障害学生情報入力シート!$X193:$AT193)&gt;0,1,0)</f>
        <v>0</v>
      </c>
      <c r="X193" s="9">
        <f>IF(障害学生情報入力シート!D193="入学者(新1年生)",1,0)</f>
        <v>0</v>
      </c>
      <c r="Y193" s="9">
        <f>IF(ISBLANK(障害学生情報入力シート!$G193),0)+IF(AND(障害学生情報入力シート!$G193="視覚障害",OR(障害学生情報入力シート!$H193="盲",障害学生情報入力シート!$H193="弱視")),1,0)+IF(AND(障害学生情報入力シート!$G193="聴覚・言語障害",OR(障害学生情報入力シート!$H193="聾",障害学生情報入力シート!$H193="難聴",障害学生情報入力シート!$H193="言語障害のみ")),1,0)+IF(AND(障害学生情報入力シート!$G193="肢体不自由",OR(障害学生情報入力シート!$H193="上肢機能障害",障害学生情報入力シート!$H193="下肢機能障害",障害学生情報入力シート!$H193="上下肢機能障害",障害学生情報入力シート!$H193="他の機能障害")),1,0)+IF(AND(障害学生情報入力シート!$G193="病弱・虚弱",OR(障害学生情報入力シート!$H193="内部障害等",障害学生情報入力シート!$H193="他の慢性疾患")),1,0)+IF(AND(障害学生情報入力シート!$G193="重複",ISBLANK(障害学生情報入力シート!$H193)),1,0)+IF(AND(障害学生情報入力シート!$G193="発達障害",OR(障害学生情報入力シート!$H193="SLD",障害学生情報入力シート!$H193="ADHD",障害学生情報入力シート!$H193="ASD",障害学生情報入力シート!$H193="発達障害の重複")),1,0)+IF(AND(障害学生情報入力シート!$G193="精神障害",OR(障害学生情報入力シート!$H193="統合失調症等",障害学生情報入力シート!$H193="気分障害",障害学生情報入力シート!$H193="神経症性障害等",障害学生情報入力シート!$H193="摂食障害・睡眠障害等",障害学生情報入力シート!$H193="他の精神障害")),1,0)+IF(AND(障害学生情報入力シート!$G193="その他の障害",ISBLANK(障害学生情報入力シート!$H193)),1,0)</f>
        <v>0</v>
      </c>
    </row>
    <row r="194" spans="1:25" x14ac:dyDescent="0.4">
      <c r="A194" s="1219">
        <v>170</v>
      </c>
      <c r="B194" s="7">
        <f>IF(AND(障害学生情報入力シート!$G194=$B$23,障害学生情報入力シート!$H194=$B$24,OR(障害学生情報入力シート!D194="入学者(新1年生)",障害学生情報入力シート!D194="在籍者")),1,0)</f>
        <v>0</v>
      </c>
      <c r="C194" s="7">
        <f t="shared" si="12"/>
        <v>0</v>
      </c>
      <c r="D194" s="7" t="str">
        <f>IFERROR(MATCH(ROW(障害学生情報入力シート!A170),C:C,0),"")</f>
        <v/>
      </c>
      <c r="E194" s="7">
        <f>IF(AND(障害学生情報入力シート!$G194=$E$23,障害学生情報入力シート!$H194=$E$24,OR(障害学生情報入力シート!D194="入学者(新1年生)",障害学生情報入力シート!D194="在籍者")),1,0)</f>
        <v>0</v>
      </c>
      <c r="F194" s="7">
        <f t="shared" si="13"/>
        <v>0</v>
      </c>
      <c r="G194" s="7" t="str">
        <f>IFERROR(MATCH(ROW(障害学生情報入力シート!E170),F:F,0),"")</f>
        <v/>
      </c>
      <c r="H194" s="7">
        <f>IF(AND(障害学生情報入力シート!$G194=$H$24,ISBLANK(障害学生情報入力シート!$H194),OR(障害学生情報入力シート!D194="入学者(新1年生)",障害学生情報入力シート!D194="在籍者")),1,0)</f>
        <v>0</v>
      </c>
      <c r="I194" s="7">
        <f t="shared" si="14"/>
        <v>0</v>
      </c>
      <c r="J194" s="7" t="str">
        <f>IFERROR(MATCH(ROW(障害学生情報入力シート!A170),I:I,0),"")</f>
        <v/>
      </c>
      <c r="K194" s="8">
        <f>IF(障害学生情報入力シート!AU194="",0,IF(AND(障害学生情報入力シート!AT194=1,Y194=1,障害学生情報入力シート!D194&lt;&gt;"",障害学生情報入力シート!D194&lt;&gt;"在籍者"),1,0))</f>
        <v>0</v>
      </c>
      <c r="L194" s="8">
        <f t="shared" si="15"/>
        <v>0</v>
      </c>
      <c r="M194" s="8" t="str">
        <f>IFERROR(MATCH(ROW(障害学生情報入力シート!A170),L:L,0),"")</f>
        <v/>
      </c>
      <c r="N194" s="8">
        <f>IF(障害学生情報入力シート!CA194="",0,IF(AND(障害学生情報入力シート!BZ194=1,Y194=1,障害学生情報入力シート!D194&lt;&gt;"",障害学生情報入力シート!D194&lt;&gt;"入学しなかった"),1,0))</f>
        <v>0</v>
      </c>
      <c r="O194" s="8">
        <f t="shared" si="16"/>
        <v>0</v>
      </c>
      <c r="P194" s="8" t="str">
        <f>IFERROR(MATCH(ROW(障害学生情報入力シート!AR170),O:O,0),"")</f>
        <v/>
      </c>
      <c r="Q194" s="8">
        <f>IF(障害学生情報入力シート!CU194="",0,IF(AND(障害学生情報入力シート!CT194=1,Y194=1,障害学生情報入力シート!D194&lt;&gt;"",障害学生情報入力シート!D194&lt;&gt;"入学しなかった"),1,0))</f>
        <v>0</v>
      </c>
      <c r="R194" s="8">
        <f t="shared" si="17"/>
        <v>0</v>
      </c>
      <c r="S194" s="8" t="str">
        <f>IFERROR(MATCH(ROW(障害学生情報入力シート!BJ170),R:R,0),"")</f>
        <v/>
      </c>
      <c r="T194" s="9">
        <f>IF(OR(SUM(障害学生情報入力シート!AY194:BY194,障害学生情報入力シート!CB194:CS194)&gt;0,COUNTA(障害学生情報入力シート!BZ194:CA194)=2,COUNTA(障害学生情報入力シート!CT194:CU194)=2),1,0)</f>
        <v>0</v>
      </c>
      <c r="U194" s="9">
        <f>SUM(障害学生情報入力シート!N194:Q194)+COUNTA(障害学生情報入力シート!R194)</f>
        <v>0</v>
      </c>
      <c r="V194" s="9">
        <f>SUM(障害学生情報入力シート!S194:V194)+COUNTA(障害学生情報入力シート!W194)</f>
        <v>0</v>
      </c>
      <c r="W194" s="9">
        <f>IF(SUM(障害学生情報入力シート!$X194:$AT194)&gt;0,1,0)</f>
        <v>0</v>
      </c>
      <c r="X194" s="9">
        <f>IF(障害学生情報入力シート!D194="入学者(新1年生)",1,0)</f>
        <v>0</v>
      </c>
      <c r="Y194" s="9">
        <f>IF(ISBLANK(障害学生情報入力シート!$G194),0)+IF(AND(障害学生情報入力シート!$G194="視覚障害",OR(障害学生情報入力シート!$H194="盲",障害学生情報入力シート!$H194="弱視")),1,0)+IF(AND(障害学生情報入力シート!$G194="聴覚・言語障害",OR(障害学生情報入力シート!$H194="聾",障害学生情報入力シート!$H194="難聴",障害学生情報入力シート!$H194="言語障害のみ")),1,0)+IF(AND(障害学生情報入力シート!$G194="肢体不自由",OR(障害学生情報入力シート!$H194="上肢機能障害",障害学生情報入力シート!$H194="下肢機能障害",障害学生情報入力シート!$H194="上下肢機能障害",障害学生情報入力シート!$H194="他の機能障害")),1,0)+IF(AND(障害学生情報入力シート!$G194="病弱・虚弱",OR(障害学生情報入力シート!$H194="内部障害等",障害学生情報入力シート!$H194="他の慢性疾患")),1,0)+IF(AND(障害学生情報入力シート!$G194="重複",ISBLANK(障害学生情報入力シート!$H194)),1,0)+IF(AND(障害学生情報入力シート!$G194="発達障害",OR(障害学生情報入力シート!$H194="SLD",障害学生情報入力シート!$H194="ADHD",障害学生情報入力シート!$H194="ASD",障害学生情報入力シート!$H194="発達障害の重複")),1,0)+IF(AND(障害学生情報入力シート!$G194="精神障害",OR(障害学生情報入力シート!$H194="統合失調症等",障害学生情報入力シート!$H194="気分障害",障害学生情報入力シート!$H194="神経症性障害等",障害学生情報入力シート!$H194="摂食障害・睡眠障害等",障害学生情報入力シート!$H194="他の精神障害")),1,0)+IF(AND(障害学生情報入力シート!$G194="その他の障害",ISBLANK(障害学生情報入力シート!$H194)),1,0)</f>
        <v>0</v>
      </c>
    </row>
    <row r="195" spans="1:25" x14ac:dyDescent="0.4">
      <c r="A195" s="1219">
        <v>171</v>
      </c>
      <c r="B195" s="7">
        <f>IF(AND(障害学生情報入力シート!$G195=$B$23,障害学生情報入力シート!$H195=$B$24,OR(障害学生情報入力シート!D195="入学者(新1年生)",障害学生情報入力シート!D195="在籍者")),1,0)</f>
        <v>0</v>
      </c>
      <c r="C195" s="7">
        <f t="shared" si="12"/>
        <v>0</v>
      </c>
      <c r="D195" s="7" t="str">
        <f>IFERROR(MATCH(ROW(障害学生情報入力シート!A171),C:C,0),"")</f>
        <v/>
      </c>
      <c r="E195" s="7">
        <f>IF(AND(障害学生情報入力シート!$G195=$E$23,障害学生情報入力シート!$H195=$E$24,OR(障害学生情報入力シート!D195="入学者(新1年生)",障害学生情報入力シート!D195="在籍者")),1,0)</f>
        <v>0</v>
      </c>
      <c r="F195" s="7">
        <f t="shared" si="13"/>
        <v>0</v>
      </c>
      <c r="G195" s="7" t="str">
        <f>IFERROR(MATCH(ROW(障害学生情報入力シート!E171),F:F,0),"")</f>
        <v/>
      </c>
      <c r="H195" s="7">
        <f>IF(AND(障害学生情報入力シート!$G195=$H$24,ISBLANK(障害学生情報入力シート!$H195),OR(障害学生情報入力シート!D195="入学者(新1年生)",障害学生情報入力シート!D195="在籍者")),1,0)</f>
        <v>0</v>
      </c>
      <c r="I195" s="7">
        <f t="shared" si="14"/>
        <v>0</v>
      </c>
      <c r="J195" s="7" t="str">
        <f>IFERROR(MATCH(ROW(障害学生情報入力シート!A171),I:I,0),"")</f>
        <v/>
      </c>
      <c r="K195" s="8">
        <f>IF(障害学生情報入力シート!AU195="",0,IF(AND(障害学生情報入力シート!AT195=1,Y195=1,障害学生情報入力シート!D195&lt;&gt;"",障害学生情報入力シート!D195&lt;&gt;"在籍者"),1,0))</f>
        <v>0</v>
      </c>
      <c r="L195" s="8">
        <f t="shared" si="15"/>
        <v>0</v>
      </c>
      <c r="M195" s="8" t="str">
        <f>IFERROR(MATCH(ROW(障害学生情報入力シート!A171),L:L,0),"")</f>
        <v/>
      </c>
      <c r="N195" s="8">
        <f>IF(障害学生情報入力シート!CA195="",0,IF(AND(障害学生情報入力シート!BZ195=1,Y195=1,障害学生情報入力シート!D195&lt;&gt;"",障害学生情報入力シート!D195&lt;&gt;"入学しなかった"),1,0))</f>
        <v>0</v>
      </c>
      <c r="O195" s="8">
        <f t="shared" si="16"/>
        <v>0</v>
      </c>
      <c r="P195" s="8" t="str">
        <f>IFERROR(MATCH(ROW(障害学生情報入力シート!AR171),O:O,0),"")</f>
        <v/>
      </c>
      <c r="Q195" s="8">
        <f>IF(障害学生情報入力シート!CU195="",0,IF(AND(障害学生情報入力シート!CT195=1,Y195=1,障害学生情報入力シート!D195&lt;&gt;"",障害学生情報入力シート!D195&lt;&gt;"入学しなかった"),1,0))</f>
        <v>0</v>
      </c>
      <c r="R195" s="8">
        <f t="shared" si="17"/>
        <v>0</v>
      </c>
      <c r="S195" s="8" t="str">
        <f>IFERROR(MATCH(ROW(障害学生情報入力シート!BJ171),R:R,0),"")</f>
        <v/>
      </c>
      <c r="T195" s="9">
        <f>IF(OR(SUM(障害学生情報入力シート!AY195:BY195,障害学生情報入力シート!CB195:CS195)&gt;0,COUNTA(障害学生情報入力シート!BZ195:CA195)=2,COUNTA(障害学生情報入力シート!CT195:CU195)=2),1,0)</f>
        <v>0</v>
      </c>
      <c r="U195" s="9">
        <f>SUM(障害学生情報入力シート!N195:Q195)+COUNTA(障害学生情報入力シート!R195)</f>
        <v>0</v>
      </c>
      <c r="V195" s="9">
        <f>SUM(障害学生情報入力シート!S195:V195)+COUNTA(障害学生情報入力シート!W195)</f>
        <v>0</v>
      </c>
      <c r="W195" s="9">
        <f>IF(SUM(障害学生情報入力シート!$X195:$AT195)&gt;0,1,0)</f>
        <v>0</v>
      </c>
      <c r="X195" s="9">
        <f>IF(障害学生情報入力シート!D195="入学者(新1年生)",1,0)</f>
        <v>0</v>
      </c>
      <c r="Y195" s="9">
        <f>IF(ISBLANK(障害学生情報入力シート!$G195),0)+IF(AND(障害学生情報入力シート!$G195="視覚障害",OR(障害学生情報入力シート!$H195="盲",障害学生情報入力シート!$H195="弱視")),1,0)+IF(AND(障害学生情報入力シート!$G195="聴覚・言語障害",OR(障害学生情報入力シート!$H195="聾",障害学生情報入力シート!$H195="難聴",障害学生情報入力シート!$H195="言語障害のみ")),1,0)+IF(AND(障害学生情報入力シート!$G195="肢体不自由",OR(障害学生情報入力シート!$H195="上肢機能障害",障害学生情報入力シート!$H195="下肢機能障害",障害学生情報入力シート!$H195="上下肢機能障害",障害学生情報入力シート!$H195="他の機能障害")),1,0)+IF(AND(障害学生情報入力シート!$G195="病弱・虚弱",OR(障害学生情報入力シート!$H195="内部障害等",障害学生情報入力シート!$H195="他の慢性疾患")),1,0)+IF(AND(障害学生情報入力シート!$G195="重複",ISBLANK(障害学生情報入力シート!$H195)),1,0)+IF(AND(障害学生情報入力シート!$G195="発達障害",OR(障害学生情報入力シート!$H195="SLD",障害学生情報入力シート!$H195="ADHD",障害学生情報入力シート!$H195="ASD",障害学生情報入力シート!$H195="発達障害の重複")),1,0)+IF(AND(障害学生情報入力シート!$G195="精神障害",OR(障害学生情報入力シート!$H195="統合失調症等",障害学生情報入力シート!$H195="気分障害",障害学生情報入力シート!$H195="神経症性障害等",障害学生情報入力シート!$H195="摂食障害・睡眠障害等",障害学生情報入力シート!$H195="他の精神障害")),1,0)+IF(AND(障害学生情報入力シート!$G195="その他の障害",ISBLANK(障害学生情報入力シート!$H195)),1,0)</f>
        <v>0</v>
      </c>
    </row>
    <row r="196" spans="1:25" x14ac:dyDescent="0.4">
      <c r="A196" s="1219">
        <v>172</v>
      </c>
      <c r="B196" s="7">
        <f>IF(AND(障害学生情報入力シート!$G196=$B$23,障害学生情報入力シート!$H196=$B$24,OR(障害学生情報入力シート!D196="入学者(新1年生)",障害学生情報入力シート!D196="在籍者")),1,0)</f>
        <v>0</v>
      </c>
      <c r="C196" s="7">
        <f t="shared" si="12"/>
        <v>0</v>
      </c>
      <c r="D196" s="7" t="str">
        <f>IFERROR(MATCH(ROW(障害学生情報入力シート!A172),C:C,0),"")</f>
        <v/>
      </c>
      <c r="E196" s="7">
        <f>IF(AND(障害学生情報入力シート!$G196=$E$23,障害学生情報入力シート!$H196=$E$24,OR(障害学生情報入力シート!D196="入学者(新1年生)",障害学生情報入力シート!D196="在籍者")),1,0)</f>
        <v>0</v>
      </c>
      <c r="F196" s="7">
        <f t="shared" si="13"/>
        <v>0</v>
      </c>
      <c r="G196" s="7" t="str">
        <f>IFERROR(MATCH(ROW(障害学生情報入力シート!E172),F:F,0),"")</f>
        <v/>
      </c>
      <c r="H196" s="7">
        <f>IF(AND(障害学生情報入力シート!$G196=$H$24,ISBLANK(障害学生情報入力シート!$H196),OR(障害学生情報入力シート!D196="入学者(新1年生)",障害学生情報入力シート!D196="在籍者")),1,0)</f>
        <v>0</v>
      </c>
      <c r="I196" s="7">
        <f t="shared" si="14"/>
        <v>0</v>
      </c>
      <c r="J196" s="7" t="str">
        <f>IFERROR(MATCH(ROW(障害学生情報入力シート!A172),I:I,0),"")</f>
        <v/>
      </c>
      <c r="K196" s="8">
        <f>IF(障害学生情報入力シート!AU196="",0,IF(AND(障害学生情報入力シート!AT196=1,Y196=1,障害学生情報入力シート!D196&lt;&gt;"",障害学生情報入力シート!D196&lt;&gt;"在籍者"),1,0))</f>
        <v>0</v>
      </c>
      <c r="L196" s="8">
        <f t="shared" si="15"/>
        <v>0</v>
      </c>
      <c r="M196" s="8" t="str">
        <f>IFERROR(MATCH(ROW(障害学生情報入力シート!A172),L:L,0),"")</f>
        <v/>
      </c>
      <c r="N196" s="8">
        <f>IF(障害学生情報入力シート!CA196="",0,IF(AND(障害学生情報入力シート!BZ196=1,Y196=1,障害学生情報入力シート!D196&lt;&gt;"",障害学生情報入力シート!D196&lt;&gt;"入学しなかった"),1,0))</f>
        <v>0</v>
      </c>
      <c r="O196" s="8">
        <f t="shared" si="16"/>
        <v>0</v>
      </c>
      <c r="P196" s="8" t="str">
        <f>IFERROR(MATCH(ROW(障害学生情報入力シート!AR172),O:O,0),"")</f>
        <v/>
      </c>
      <c r="Q196" s="8">
        <f>IF(障害学生情報入力シート!CU196="",0,IF(AND(障害学生情報入力シート!CT196=1,Y196=1,障害学生情報入力シート!D196&lt;&gt;"",障害学生情報入力シート!D196&lt;&gt;"入学しなかった"),1,0))</f>
        <v>0</v>
      </c>
      <c r="R196" s="8">
        <f t="shared" si="17"/>
        <v>0</v>
      </c>
      <c r="S196" s="8" t="str">
        <f>IFERROR(MATCH(ROW(障害学生情報入力シート!BJ172),R:R,0),"")</f>
        <v/>
      </c>
      <c r="T196" s="9">
        <f>IF(OR(SUM(障害学生情報入力シート!AY196:BY196,障害学生情報入力シート!CB196:CS196)&gt;0,COUNTA(障害学生情報入力シート!BZ196:CA196)=2,COUNTA(障害学生情報入力シート!CT196:CU196)=2),1,0)</f>
        <v>0</v>
      </c>
      <c r="U196" s="9">
        <f>SUM(障害学生情報入力シート!N196:Q196)+COUNTA(障害学生情報入力シート!R196)</f>
        <v>0</v>
      </c>
      <c r="V196" s="9">
        <f>SUM(障害学生情報入力シート!S196:V196)+COUNTA(障害学生情報入力シート!W196)</f>
        <v>0</v>
      </c>
      <c r="W196" s="9">
        <f>IF(SUM(障害学生情報入力シート!$X196:$AT196)&gt;0,1,0)</f>
        <v>0</v>
      </c>
      <c r="X196" s="9">
        <f>IF(障害学生情報入力シート!D196="入学者(新1年生)",1,0)</f>
        <v>0</v>
      </c>
      <c r="Y196" s="9">
        <f>IF(ISBLANK(障害学生情報入力シート!$G196),0)+IF(AND(障害学生情報入力シート!$G196="視覚障害",OR(障害学生情報入力シート!$H196="盲",障害学生情報入力シート!$H196="弱視")),1,0)+IF(AND(障害学生情報入力シート!$G196="聴覚・言語障害",OR(障害学生情報入力シート!$H196="聾",障害学生情報入力シート!$H196="難聴",障害学生情報入力シート!$H196="言語障害のみ")),1,0)+IF(AND(障害学生情報入力シート!$G196="肢体不自由",OR(障害学生情報入力シート!$H196="上肢機能障害",障害学生情報入力シート!$H196="下肢機能障害",障害学生情報入力シート!$H196="上下肢機能障害",障害学生情報入力シート!$H196="他の機能障害")),1,0)+IF(AND(障害学生情報入力シート!$G196="病弱・虚弱",OR(障害学生情報入力シート!$H196="内部障害等",障害学生情報入力シート!$H196="他の慢性疾患")),1,0)+IF(AND(障害学生情報入力シート!$G196="重複",ISBLANK(障害学生情報入力シート!$H196)),1,0)+IF(AND(障害学生情報入力シート!$G196="発達障害",OR(障害学生情報入力シート!$H196="SLD",障害学生情報入力シート!$H196="ADHD",障害学生情報入力シート!$H196="ASD",障害学生情報入力シート!$H196="発達障害の重複")),1,0)+IF(AND(障害学生情報入力シート!$G196="精神障害",OR(障害学生情報入力シート!$H196="統合失調症等",障害学生情報入力シート!$H196="気分障害",障害学生情報入力シート!$H196="神経症性障害等",障害学生情報入力シート!$H196="摂食障害・睡眠障害等",障害学生情報入力シート!$H196="他の精神障害")),1,0)+IF(AND(障害学生情報入力シート!$G196="その他の障害",ISBLANK(障害学生情報入力シート!$H196)),1,0)</f>
        <v>0</v>
      </c>
    </row>
    <row r="197" spans="1:25" x14ac:dyDescent="0.4">
      <c r="A197" s="1219">
        <v>173</v>
      </c>
      <c r="B197" s="7">
        <f>IF(AND(障害学生情報入力シート!$G197=$B$23,障害学生情報入力シート!$H197=$B$24,OR(障害学生情報入力シート!D197="入学者(新1年生)",障害学生情報入力シート!D197="在籍者")),1,0)</f>
        <v>0</v>
      </c>
      <c r="C197" s="7">
        <f t="shared" si="12"/>
        <v>0</v>
      </c>
      <c r="D197" s="7" t="str">
        <f>IFERROR(MATCH(ROW(障害学生情報入力シート!A173),C:C,0),"")</f>
        <v/>
      </c>
      <c r="E197" s="7">
        <f>IF(AND(障害学生情報入力シート!$G197=$E$23,障害学生情報入力シート!$H197=$E$24,OR(障害学生情報入力シート!D197="入学者(新1年生)",障害学生情報入力シート!D197="在籍者")),1,0)</f>
        <v>0</v>
      </c>
      <c r="F197" s="7">
        <f t="shared" si="13"/>
        <v>0</v>
      </c>
      <c r="G197" s="7" t="str">
        <f>IFERROR(MATCH(ROW(障害学生情報入力シート!E173),F:F,0),"")</f>
        <v/>
      </c>
      <c r="H197" s="7">
        <f>IF(AND(障害学生情報入力シート!$G197=$H$24,ISBLANK(障害学生情報入力シート!$H197),OR(障害学生情報入力シート!D197="入学者(新1年生)",障害学生情報入力シート!D197="在籍者")),1,0)</f>
        <v>0</v>
      </c>
      <c r="I197" s="7">
        <f t="shared" si="14"/>
        <v>0</v>
      </c>
      <c r="J197" s="7" t="str">
        <f>IFERROR(MATCH(ROW(障害学生情報入力シート!A173),I:I,0),"")</f>
        <v/>
      </c>
      <c r="K197" s="8">
        <f>IF(障害学生情報入力シート!AU197="",0,IF(AND(障害学生情報入力シート!AT197=1,Y197=1,障害学生情報入力シート!D197&lt;&gt;"",障害学生情報入力シート!D197&lt;&gt;"在籍者"),1,0))</f>
        <v>0</v>
      </c>
      <c r="L197" s="8">
        <f t="shared" si="15"/>
        <v>0</v>
      </c>
      <c r="M197" s="8" t="str">
        <f>IFERROR(MATCH(ROW(障害学生情報入力シート!A173),L:L,0),"")</f>
        <v/>
      </c>
      <c r="N197" s="8">
        <f>IF(障害学生情報入力シート!CA197="",0,IF(AND(障害学生情報入力シート!BZ197=1,Y197=1,障害学生情報入力シート!D197&lt;&gt;"",障害学生情報入力シート!D197&lt;&gt;"入学しなかった"),1,0))</f>
        <v>0</v>
      </c>
      <c r="O197" s="8">
        <f t="shared" si="16"/>
        <v>0</v>
      </c>
      <c r="P197" s="8" t="str">
        <f>IFERROR(MATCH(ROW(障害学生情報入力シート!AR173),O:O,0),"")</f>
        <v/>
      </c>
      <c r="Q197" s="8">
        <f>IF(障害学生情報入力シート!CU197="",0,IF(AND(障害学生情報入力シート!CT197=1,Y197=1,障害学生情報入力シート!D197&lt;&gt;"",障害学生情報入力シート!D197&lt;&gt;"入学しなかった"),1,0))</f>
        <v>0</v>
      </c>
      <c r="R197" s="8">
        <f t="shared" si="17"/>
        <v>0</v>
      </c>
      <c r="S197" s="8" t="str">
        <f>IFERROR(MATCH(ROW(障害学生情報入力シート!BJ173),R:R,0),"")</f>
        <v/>
      </c>
      <c r="T197" s="9">
        <f>IF(OR(SUM(障害学生情報入力シート!AY197:BY197,障害学生情報入力シート!CB197:CS197)&gt;0,COUNTA(障害学生情報入力シート!BZ197:CA197)=2,COUNTA(障害学生情報入力シート!CT197:CU197)=2),1,0)</f>
        <v>0</v>
      </c>
      <c r="U197" s="9">
        <f>SUM(障害学生情報入力シート!N197:Q197)+COUNTA(障害学生情報入力シート!R197)</f>
        <v>0</v>
      </c>
      <c r="V197" s="9">
        <f>SUM(障害学生情報入力シート!S197:V197)+COUNTA(障害学生情報入力シート!W197)</f>
        <v>0</v>
      </c>
      <c r="W197" s="9">
        <f>IF(SUM(障害学生情報入力シート!$X197:$AT197)&gt;0,1,0)</f>
        <v>0</v>
      </c>
      <c r="X197" s="9">
        <f>IF(障害学生情報入力シート!D197="入学者(新1年生)",1,0)</f>
        <v>0</v>
      </c>
      <c r="Y197" s="9">
        <f>IF(ISBLANK(障害学生情報入力シート!$G197),0)+IF(AND(障害学生情報入力シート!$G197="視覚障害",OR(障害学生情報入力シート!$H197="盲",障害学生情報入力シート!$H197="弱視")),1,0)+IF(AND(障害学生情報入力シート!$G197="聴覚・言語障害",OR(障害学生情報入力シート!$H197="聾",障害学生情報入力シート!$H197="難聴",障害学生情報入力シート!$H197="言語障害のみ")),1,0)+IF(AND(障害学生情報入力シート!$G197="肢体不自由",OR(障害学生情報入力シート!$H197="上肢機能障害",障害学生情報入力シート!$H197="下肢機能障害",障害学生情報入力シート!$H197="上下肢機能障害",障害学生情報入力シート!$H197="他の機能障害")),1,0)+IF(AND(障害学生情報入力シート!$G197="病弱・虚弱",OR(障害学生情報入力シート!$H197="内部障害等",障害学生情報入力シート!$H197="他の慢性疾患")),1,0)+IF(AND(障害学生情報入力シート!$G197="重複",ISBLANK(障害学生情報入力シート!$H197)),1,0)+IF(AND(障害学生情報入力シート!$G197="発達障害",OR(障害学生情報入力シート!$H197="SLD",障害学生情報入力シート!$H197="ADHD",障害学生情報入力シート!$H197="ASD",障害学生情報入力シート!$H197="発達障害の重複")),1,0)+IF(AND(障害学生情報入力シート!$G197="精神障害",OR(障害学生情報入力シート!$H197="統合失調症等",障害学生情報入力シート!$H197="気分障害",障害学生情報入力シート!$H197="神経症性障害等",障害学生情報入力シート!$H197="摂食障害・睡眠障害等",障害学生情報入力シート!$H197="他の精神障害")),1,0)+IF(AND(障害学生情報入力シート!$G197="その他の障害",ISBLANK(障害学生情報入力シート!$H197)),1,0)</f>
        <v>0</v>
      </c>
    </row>
    <row r="198" spans="1:25" x14ac:dyDescent="0.4">
      <c r="A198" s="1219">
        <v>174</v>
      </c>
      <c r="B198" s="7">
        <f>IF(AND(障害学生情報入力シート!$G198=$B$23,障害学生情報入力シート!$H198=$B$24,OR(障害学生情報入力シート!D198="入学者(新1年生)",障害学生情報入力シート!D198="在籍者")),1,0)</f>
        <v>0</v>
      </c>
      <c r="C198" s="7">
        <f t="shared" si="12"/>
        <v>0</v>
      </c>
      <c r="D198" s="7" t="str">
        <f>IFERROR(MATCH(ROW(障害学生情報入力シート!A174),C:C,0),"")</f>
        <v/>
      </c>
      <c r="E198" s="7">
        <f>IF(AND(障害学生情報入力シート!$G198=$E$23,障害学生情報入力シート!$H198=$E$24,OR(障害学生情報入力シート!D198="入学者(新1年生)",障害学生情報入力シート!D198="在籍者")),1,0)</f>
        <v>0</v>
      </c>
      <c r="F198" s="7">
        <f t="shared" si="13"/>
        <v>0</v>
      </c>
      <c r="G198" s="7" t="str">
        <f>IFERROR(MATCH(ROW(障害学生情報入力シート!E174),F:F,0),"")</f>
        <v/>
      </c>
      <c r="H198" s="7">
        <f>IF(AND(障害学生情報入力シート!$G198=$H$24,ISBLANK(障害学生情報入力シート!$H198),OR(障害学生情報入力シート!D198="入学者(新1年生)",障害学生情報入力シート!D198="在籍者")),1,0)</f>
        <v>0</v>
      </c>
      <c r="I198" s="7">
        <f t="shared" si="14"/>
        <v>0</v>
      </c>
      <c r="J198" s="7" t="str">
        <f>IFERROR(MATCH(ROW(障害学生情報入力シート!A174),I:I,0),"")</f>
        <v/>
      </c>
      <c r="K198" s="8">
        <f>IF(障害学生情報入力シート!AU198="",0,IF(AND(障害学生情報入力シート!AT198=1,Y198=1,障害学生情報入力シート!D198&lt;&gt;"",障害学生情報入力シート!D198&lt;&gt;"在籍者"),1,0))</f>
        <v>0</v>
      </c>
      <c r="L198" s="8">
        <f t="shared" si="15"/>
        <v>0</v>
      </c>
      <c r="M198" s="8" t="str">
        <f>IFERROR(MATCH(ROW(障害学生情報入力シート!A174),L:L,0),"")</f>
        <v/>
      </c>
      <c r="N198" s="8">
        <f>IF(障害学生情報入力シート!CA198="",0,IF(AND(障害学生情報入力シート!BZ198=1,Y198=1,障害学生情報入力シート!D198&lt;&gt;"",障害学生情報入力シート!D198&lt;&gt;"入学しなかった"),1,0))</f>
        <v>0</v>
      </c>
      <c r="O198" s="8">
        <f t="shared" si="16"/>
        <v>0</v>
      </c>
      <c r="P198" s="8" t="str">
        <f>IFERROR(MATCH(ROW(障害学生情報入力シート!AR174),O:O,0),"")</f>
        <v/>
      </c>
      <c r="Q198" s="8">
        <f>IF(障害学生情報入力シート!CU198="",0,IF(AND(障害学生情報入力シート!CT198=1,Y198=1,障害学生情報入力シート!D198&lt;&gt;"",障害学生情報入力シート!D198&lt;&gt;"入学しなかった"),1,0))</f>
        <v>0</v>
      </c>
      <c r="R198" s="8">
        <f t="shared" si="17"/>
        <v>0</v>
      </c>
      <c r="S198" s="8" t="str">
        <f>IFERROR(MATCH(ROW(障害学生情報入力シート!BJ174),R:R,0),"")</f>
        <v/>
      </c>
      <c r="T198" s="9">
        <f>IF(OR(SUM(障害学生情報入力シート!AY198:BY198,障害学生情報入力シート!CB198:CS198)&gt;0,COUNTA(障害学生情報入力シート!BZ198:CA198)=2,COUNTA(障害学生情報入力シート!CT198:CU198)=2),1,0)</f>
        <v>0</v>
      </c>
      <c r="U198" s="9">
        <f>SUM(障害学生情報入力シート!N198:Q198)+COUNTA(障害学生情報入力シート!R198)</f>
        <v>0</v>
      </c>
      <c r="V198" s="9">
        <f>SUM(障害学生情報入力シート!S198:V198)+COUNTA(障害学生情報入力シート!W198)</f>
        <v>0</v>
      </c>
      <c r="W198" s="9">
        <f>IF(SUM(障害学生情報入力シート!$X198:$AT198)&gt;0,1,0)</f>
        <v>0</v>
      </c>
      <c r="X198" s="9">
        <f>IF(障害学生情報入力シート!D198="入学者(新1年生)",1,0)</f>
        <v>0</v>
      </c>
      <c r="Y198" s="9">
        <f>IF(ISBLANK(障害学生情報入力シート!$G198),0)+IF(AND(障害学生情報入力シート!$G198="視覚障害",OR(障害学生情報入力シート!$H198="盲",障害学生情報入力シート!$H198="弱視")),1,0)+IF(AND(障害学生情報入力シート!$G198="聴覚・言語障害",OR(障害学生情報入力シート!$H198="聾",障害学生情報入力シート!$H198="難聴",障害学生情報入力シート!$H198="言語障害のみ")),1,0)+IF(AND(障害学生情報入力シート!$G198="肢体不自由",OR(障害学生情報入力シート!$H198="上肢機能障害",障害学生情報入力シート!$H198="下肢機能障害",障害学生情報入力シート!$H198="上下肢機能障害",障害学生情報入力シート!$H198="他の機能障害")),1,0)+IF(AND(障害学生情報入力シート!$G198="病弱・虚弱",OR(障害学生情報入力シート!$H198="内部障害等",障害学生情報入力シート!$H198="他の慢性疾患")),1,0)+IF(AND(障害学生情報入力シート!$G198="重複",ISBLANK(障害学生情報入力シート!$H198)),1,0)+IF(AND(障害学生情報入力シート!$G198="発達障害",OR(障害学生情報入力シート!$H198="SLD",障害学生情報入力シート!$H198="ADHD",障害学生情報入力シート!$H198="ASD",障害学生情報入力シート!$H198="発達障害の重複")),1,0)+IF(AND(障害学生情報入力シート!$G198="精神障害",OR(障害学生情報入力シート!$H198="統合失調症等",障害学生情報入力シート!$H198="気分障害",障害学生情報入力シート!$H198="神経症性障害等",障害学生情報入力シート!$H198="摂食障害・睡眠障害等",障害学生情報入力シート!$H198="他の精神障害")),1,0)+IF(AND(障害学生情報入力シート!$G198="その他の障害",ISBLANK(障害学生情報入力シート!$H198)),1,0)</f>
        <v>0</v>
      </c>
    </row>
    <row r="199" spans="1:25" x14ac:dyDescent="0.4">
      <c r="A199" s="1219">
        <v>175</v>
      </c>
      <c r="B199" s="7">
        <f>IF(AND(障害学生情報入力シート!$G199=$B$23,障害学生情報入力シート!$H199=$B$24,OR(障害学生情報入力シート!D199="入学者(新1年生)",障害学生情報入力シート!D199="在籍者")),1,0)</f>
        <v>0</v>
      </c>
      <c r="C199" s="7">
        <f t="shared" si="12"/>
        <v>0</v>
      </c>
      <c r="D199" s="7" t="str">
        <f>IFERROR(MATCH(ROW(障害学生情報入力シート!A175),C:C,0),"")</f>
        <v/>
      </c>
      <c r="E199" s="7">
        <f>IF(AND(障害学生情報入力シート!$G199=$E$23,障害学生情報入力シート!$H199=$E$24,OR(障害学生情報入力シート!D199="入学者(新1年生)",障害学生情報入力シート!D199="在籍者")),1,0)</f>
        <v>0</v>
      </c>
      <c r="F199" s="7">
        <f t="shared" si="13"/>
        <v>0</v>
      </c>
      <c r="G199" s="7" t="str">
        <f>IFERROR(MATCH(ROW(障害学生情報入力シート!E175),F:F,0),"")</f>
        <v/>
      </c>
      <c r="H199" s="7">
        <f>IF(AND(障害学生情報入力シート!$G199=$H$24,ISBLANK(障害学生情報入力シート!$H199),OR(障害学生情報入力シート!D199="入学者(新1年生)",障害学生情報入力シート!D199="在籍者")),1,0)</f>
        <v>0</v>
      </c>
      <c r="I199" s="7">
        <f t="shared" si="14"/>
        <v>0</v>
      </c>
      <c r="J199" s="7" t="str">
        <f>IFERROR(MATCH(ROW(障害学生情報入力シート!A175),I:I,0),"")</f>
        <v/>
      </c>
      <c r="K199" s="8">
        <f>IF(障害学生情報入力シート!AU199="",0,IF(AND(障害学生情報入力シート!AT199=1,Y199=1,障害学生情報入力シート!D199&lt;&gt;"",障害学生情報入力シート!D199&lt;&gt;"在籍者"),1,0))</f>
        <v>0</v>
      </c>
      <c r="L199" s="8">
        <f t="shared" si="15"/>
        <v>0</v>
      </c>
      <c r="M199" s="8" t="str">
        <f>IFERROR(MATCH(ROW(障害学生情報入力シート!A175),L:L,0),"")</f>
        <v/>
      </c>
      <c r="N199" s="8">
        <f>IF(障害学生情報入力シート!CA199="",0,IF(AND(障害学生情報入力シート!BZ199=1,Y199=1,障害学生情報入力シート!D199&lt;&gt;"",障害学生情報入力シート!D199&lt;&gt;"入学しなかった"),1,0))</f>
        <v>0</v>
      </c>
      <c r="O199" s="8">
        <f t="shared" si="16"/>
        <v>0</v>
      </c>
      <c r="P199" s="8" t="str">
        <f>IFERROR(MATCH(ROW(障害学生情報入力シート!AR175),O:O,0),"")</f>
        <v/>
      </c>
      <c r="Q199" s="8">
        <f>IF(障害学生情報入力シート!CU199="",0,IF(AND(障害学生情報入力シート!CT199=1,Y199=1,障害学生情報入力シート!D199&lt;&gt;"",障害学生情報入力シート!D199&lt;&gt;"入学しなかった"),1,0))</f>
        <v>0</v>
      </c>
      <c r="R199" s="8">
        <f t="shared" si="17"/>
        <v>0</v>
      </c>
      <c r="S199" s="8" t="str">
        <f>IFERROR(MATCH(ROW(障害学生情報入力シート!BJ175),R:R,0),"")</f>
        <v/>
      </c>
      <c r="T199" s="9">
        <f>IF(OR(SUM(障害学生情報入力シート!AY199:BY199,障害学生情報入力シート!CB199:CS199)&gt;0,COUNTA(障害学生情報入力シート!BZ199:CA199)=2,COUNTA(障害学生情報入力シート!CT199:CU199)=2),1,0)</f>
        <v>0</v>
      </c>
      <c r="U199" s="9">
        <f>SUM(障害学生情報入力シート!N199:Q199)+COUNTA(障害学生情報入力シート!R199)</f>
        <v>0</v>
      </c>
      <c r="V199" s="9">
        <f>SUM(障害学生情報入力シート!S199:V199)+COUNTA(障害学生情報入力シート!W199)</f>
        <v>0</v>
      </c>
      <c r="W199" s="9">
        <f>IF(SUM(障害学生情報入力シート!$X199:$AT199)&gt;0,1,0)</f>
        <v>0</v>
      </c>
      <c r="X199" s="9">
        <f>IF(障害学生情報入力シート!D199="入学者(新1年生)",1,0)</f>
        <v>0</v>
      </c>
      <c r="Y199" s="9">
        <f>IF(ISBLANK(障害学生情報入力シート!$G199),0)+IF(AND(障害学生情報入力シート!$G199="視覚障害",OR(障害学生情報入力シート!$H199="盲",障害学生情報入力シート!$H199="弱視")),1,0)+IF(AND(障害学生情報入力シート!$G199="聴覚・言語障害",OR(障害学生情報入力シート!$H199="聾",障害学生情報入力シート!$H199="難聴",障害学生情報入力シート!$H199="言語障害のみ")),1,0)+IF(AND(障害学生情報入力シート!$G199="肢体不自由",OR(障害学生情報入力シート!$H199="上肢機能障害",障害学生情報入力シート!$H199="下肢機能障害",障害学生情報入力シート!$H199="上下肢機能障害",障害学生情報入力シート!$H199="他の機能障害")),1,0)+IF(AND(障害学生情報入力シート!$G199="病弱・虚弱",OR(障害学生情報入力シート!$H199="内部障害等",障害学生情報入力シート!$H199="他の慢性疾患")),1,0)+IF(AND(障害学生情報入力シート!$G199="重複",ISBLANK(障害学生情報入力シート!$H199)),1,0)+IF(AND(障害学生情報入力シート!$G199="発達障害",OR(障害学生情報入力シート!$H199="SLD",障害学生情報入力シート!$H199="ADHD",障害学生情報入力シート!$H199="ASD",障害学生情報入力シート!$H199="発達障害の重複")),1,0)+IF(AND(障害学生情報入力シート!$G199="精神障害",OR(障害学生情報入力シート!$H199="統合失調症等",障害学生情報入力シート!$H199="気分障害",障害学生情報入力シート!$H199="神経症性障害等",障害学生情報入力シート!$H199="摂食障害・睡眠障害等",障害学生情報入力シート!$H199="他の精神障害")),1,0)+IF(AND(障害学生情報入力シート!$G199="その他の障害",ISBLANK(障害学生情報入力シート!$H199)),1,0)</f>
        <v>0</v>
      </c>
    </row>
    <row r="200" spans="1:25" x14ac:dyDescent="0.4">
      <c r="A200" s="1219">
        <v>176</v>
      </c>
      <c r="B200" s="7">
        <f>IF(AND(障害学生情報入力シート!$G200=$B$23,障害学生情報入力シート!$H200=$B$24,OR(障害学生情報入力シート!D200="入学者(新1年生)",障害学生情報入力シート!D200="在籍者")),1,0)</f>
        <v>0</v>
      </c>
      <c r="C200" s="7">
        <f t="shared" si="12"/>
        <v>0</v>
      </c>
      <c r="D200" s="7" t="str">
        <f>IFERROR(MATCH(ROW(障害学生情報入力シート!A176),C:C,0),"")</f>
        <v/>
      </c>
      <c r="E200" s="7">
        <f>IF(AND(障害学生情報入力シート!$G200=$E$23,障害学生情報入力シート!$H200=$E$24,OR(障害学生情報入力シート!D200="入学者(新1年生)",障害学生情報入力シート!D200="在籍者")),1,0)</f>
        <v>0</v>
      </c>
      <c r="F200" s="7">
        <f t="shared" si="13"/>
        <v>0</v>
      </c>
      <c r="G200" s="7" t="str">
        <f>IFERROR(MATCH(ROW(障害学生情報入力シート!E176),F:F,0),"")</f>
        <v/>
      </c>
      <c r="H200" s="7">
        <f>IF(AND(障害学生情報入力シート!$G200=$H$24,ISBLANK(障害学生情報入力シート!$H200),OR(障害学生情報入力シート!D200="入学者(新1年生)",障害学生情報入力シート!D200="在籍者")),1,0)</f>
        <v>0</v>
      </c>
      <c r="I200" s="7">
        <f t="shared" si="14"/>
        <v>0</v>
      </c>
      <c r="J200" s="7" t="str">
        <f>IFERROR(MATCH(ROW(障害学生情報入力シート!A176),I:I,0),"")</f>
        <v/>
      </c>
      <c r="K200" s="8">
        <f>IF(障害学生情報入力シート!AU200="",0,IF(AND(障害学生情報入力シート!AT200=1,Y200=1,障害学生情報入力シート!D200&lt;&gt;"",障害学生情報入力シート!D200&lt;&gt;"在籍者"),1,0))</f>
        <v>0</v>
      </c>
      <c r="L200" s="8">
        <f t="shared" si="15"/>
        <v>0</v>
      </c>
      <c r="M200" s="8" t="str">
        <f>IFERROR(MATCH(ROW(障害学生情報入力シート!A176),L:L,0),"")</f>
        <v/>
      </c>
      <c r="N200" s="8">
        <f>IF(障害学生情報入力シート!CA200="",0,IF(AND(障害学生情報入力シート!BZ200=1,Y200=1,障害学生情報入力シート!D200&lt;&gt;"",障害学生情報入力シート!D200&lt;&gt;"入学しなかった"),1,0))</f>
        <v>0</v>
      </c>
      <c r="O200" s="8">
        <f t="shared" si="16"/>
        <v>0</v>
      </c>
      <c r="P200" s="8" t="str">
        <f>IFERROR(MATCH(ROW(障害学生情報入力シート!AR176),O:O,0),"")</f>
        <v/>
      </c>
      <c r="Q200" s="8">
        <f>IF(障害学生情報入力シート!CU200="",0,IF(AND(障害学生情報入力シート!CT200=1,Y200=1,障害学生情報入力シート!D200&lt;&gt;"",障害学生情報入力シート!D200&lt;&gt;"入学しなかった"),1,0))</f>
        <v>0</v>
      </c>
      <c r="R200" s="8">
        <f t="shared" si="17"/>
        <v>0</v>
      </c>
      <c r="S200" s="8" t="str">
        <f>IFERROR(MATCH(ROW(障害学生情報入力シート!BJ176),R:R,0),"")</f>
        <v/>
      </c>
      <c r="T200" s="9">
        <f>IF(OR(SUM(障害学生情報入力シート!AY200:BY200,障害学生情報入力シート!CB200:CS200)&gt;0,COUNTA(障害学生情報入力シート!BZ200:CA200)=2,COUNTA(障害学生情報入力シート!CT200:CU200)=2),1,0)</f>
        <v>0</v>
      </c>
      <c r="U200" s="9">
        <f>SUM(障害学生情報入力シート!N200:Q200)+COUNTA(障害学生情報入力シート!R200)</f>
        <v>0</v>
      </c>
      <c r="V200" s="9">
        <f>SUM(障害学生情報入力シート!S200:V200)+COUNTA(障害学生情報入力シート!W200)</f>
        <v>0</v>
      </c>
      <c r="W200" s="9">
        <f>IF(SUM(障害学生情報入力シート!$X200:$AT200)&gt;0,1,0)</f>
        <v>0</v>
      </c>
      <c r="X200" s="9">
        <f>IF(障害学生情報入力シート!D200="入学者(新1年生)",1,0)</f>
        <v>0</v>
      </c>
      <c r="Y200" s="9">
        <f>IF(ISBLANK(障害学生情報入力シート!$G200),0)+IF(AND(障害学生情報入力シート!$G200="視覚障害",OR(障害学生情報入力シート!$H200="盲",障害学生情報入力シート!$H200="弱視")),1,0)+IF(AND(障害学生情報入力シート!$G200="聴覚・言語障害",OR(障害学生情報入力シート!$H200="聾",障害学生情報入力シート!$H200="難聴",障害学生情報入力シート!$H200="言語障害のみ")),1,0)+IF(AND(障害学生情報入力シート!$G200="肢体不自由",OR(障害学生情報入力シート!$H200="上肢機能障害",障害学生情報入力シート!$H200="下肢機能障害",障害学生情報入力シート!$H200="上下肢機能障害",障害学生情報入力シート!$H200="他の機能障害")),1,0)+IF(AND(障害学生情報入力シート!$G200="病弱・虚弱",OR(障害学生情報入力シート!$H200="内部障害等",障害学生情報入力シート!$H200="他の慢性疾患")),1,0)+IF(AND(障害学生情報入力シート!$G200="重複",ISBLANK(障害学生情報入力シート!$H200)),1,0)+IF(AND(障害学生情報入力シート!$G200="発達障害",OR(障害学生情報入力シート!$H200="SLD",障害学生情報入力シート!$H200="ADHD",障害学生情報入力シート!$H200="ASD",障害学生情報入力シート!$H200="発達障害の重複")),1,0)+IF(AND(障害学生情報入力シート!$G200="精神障害",OR(障害学生情報入力シート!$H200="統合失調症等",障害学生情報入力シート!$H200="気分障害",障害学生情報入力シート!$H200="神経症性障害等",障害学生情報入力シート!$H200="摂食障害・睡眠障害等",障害学生情報入力シート!$H200="他の精神障害")),1,0)+IF(AND(障害学生情報入力シート!$G200="その他の障害",ISBLANK(障害学生情報入力シート!$H200)),1,0)</f>
        <v>0</v>
      </c>
    </row>
    <row r="201" spans="1:25" x14ac:dyDescent="0.4">
      <c r="A201" s="1219">
        <v>177</v>
      </c>
      <c r="B201" s="7">
        <f>IF(AND(障害学生情報入力シート!$G201=$B$23,障害学生情報入力シート!$H201=$B$24,OR(障害学生情報入力シート!D201="入学者(新1年生)",障害学生情報入力シート!D201="在籍者")),1,0)</f>
        <v>0</v>
      </c>
      <c r="C201" s="7">
        <f t="shared" si="12"/>
        <v>0</v>
      </c>
      <c r="D201" s="7" t="str">
        <f>IFERROR(MATCH(ROW(障害学生情報入力シート!A177),C:C,0),"")</f>
        <v/>
      </c>
      <c r="E201" s="7">
        <f>IF(AND(障害学生情報入力シート!$G201=$E$23,障害学生情報入力シート!$H201=$E$24,OR(障害学生情報入力シート!D201="入学者(新1年生)",障害学生情報入力シート!D201="在籍者")),1,0)</f>
        <v>0</v>
      </c>
      <c r="F201" s="7">
        <f t="shared" si="13"/>
        <v>0</v>
      </c>
      <c r="G201" s="7" t="str">
        <f>IFERROR(MATCH(ROW(障害学生情報入力シート!E177),F:F,0),"")</f>
        <v/>
      </c>
      <c r="H201" s="7">
        <f>IF(AND(障害学生情報入力シート!$G201=$H$24,ISBLANK(障害学生情報入力シート!$H201),OR(障害学生情報入力シート!D201="入学者(新1年生)",障害学生情報入力シート!D201="在籍者")),1,0)</f>
        <v>0</v>
      </c>
      <c r="I201" s="7">
        <f t="shared" si="14"/>
        <v>0</v>
      </c>
      <c r="J201" s="7" t="str">
        <f>IFERROR(MATCH(ROW(障害学生情報入力シート!A177),I:I,0),"")</f>
        <v/>
      </c>
      <c r="K201" s="8">
        <f>IF(障害学生情報入力シート!AU201="",0,IF(AND(障害学生情報入力シート!AT201=1,Y201=1,障害学生情報入力シート!D201&lt;&gt;"",障害学生情報入力シート!D201&lt;&gt;"在籍者"),1,0))</f>
        <v>0</v>
      </c>
      <c r="L201" s="8">
        <f t="shared" si="15"/>
        <v>0</v>
      </c>
      <c r="M201" s="8" t="str">
        <f>IFERROR(MATCH(ROW(障害学生情報入力シート!A177),L:L,0),"")</f>
        <v/>
      </c>
      <c r="N201" s="8">
        <f>IF(障害学生情報入力シート!CA201="",0,IF(AND(障害学生情報入力シート!BZ201=1,Y201=1,障害学生情報入力シート!D201&lt;&gt;"",障害学生情報入力シート!D201&lt;&gt;"入学しなかった"),1,0))</f>
        <v>0</v>
      </c>
      <c r="O201" s="8">
        <f t="shared" si="16"/>
        <v>0</v>
      </c>
      <c r="P201" s="8" t="str">
        <f>IFERROR(MATCH(ROW(障害学生情報入力シート!AR177),O:O,0),"")</f>
        <v/>
      </c>
      <c r="Q201" s="8">
        <f>IF(障害学生情報入力シート!CU201="",0,IF(AND(障害学生情報入力シート!CT201=1,Y201=1,障害学生情報入力シート!D201&lt;&gt;"",障害学生情報入力シート!D201&lt;&gt;"入学しなかった"),1,0))</f>
        <v>0</v>
      </c>
      <c r="R201" s="8">
        <f t="shared" si="17"/>
        <v>0</v>
      </c>
      <c r="S201" s="8" t="str">
        <f>IFERROR(MATCH(ROW(障害学生情報入力シート!BJ177),R:R,0),"")</f>
        <v/>
      </c>
      <c r="T201" s="9">
        <f>IF(OR(SUM(障害学生情報入力シート!AY201:BY201,障害学生情報入力シート!CB201:CS201)&gt;0,COUNTA(障害学生情報入力シート!BZ201:CA201)=2,COUNTA(障害学生情報入力シート!CT201:CU201)=2),1,0)</f>
        <v>0</v>
      </c>
      <c r="U201" s="9">
        <f>SUM(障害学生情報入力シート!N201:Q201)+COUNTA(障害学生情報入力シート!R201)</f>
        <v>0</v>
      </c>
      <c r="V201" s="9">
        <f>SUM(障害学生情報入力シート!S201:V201)+COUNTA(障害学生情報入力シート!W201)</f>
        <v>0</v>
      </c>
      <c r="W201" s="9">
        <f>IF(SUM(障害学生情報入力シート!$X201:$AT201)&gt;0,1,0)</f>
        <v>0</v>
      </c>
      <c r="X201" s="9">
        <f>IF(障害学生情報入力シート!D201="入学者(新1年生)",1,0)</f>
        <v>0</v>
      </c>
      <c r="Y201" s="9">
        <f>IF(ISBLANK(障害学生情報入力シート!$G201),0)+IF(AND(障害学生情報入力シート!$G201="視覚障害",OR(障害学生情報入力シート!$H201="盲",障害学生情報入力シート!$H201="弱視")),1,0)+IF(AND(障害学生情報入力シート!$G201="聴覚・言語障害",OR(障害学生情報入力シート!$H201="聾",障害学生情報入力シート!$H201="難聴",障害学生情報入力シート!$H201="言語障害のみ")),1,0)+IF(AND(障害学生情報入力シート!$G201="肢体不自由",OR(障害学生情報入力シート!$H201="上肢機能障害",障害学生情報入力シート!$H201="下肢機能障害",障害学生情報入力シート!$H201="上下肢機能障害",障害学生情報入力シート!$H201="他の機能障害")),1,0)+IF(AND(障害学生情報入力シート!$G201="病弱・虚弱",OR(障害学生情報入力シート!$H201="内部障害等",障害学生情報入力シート!$H201="他の慢性疾患")),1,0)+IF(AND(障害学生情報入力シート!$G201="重複",ISBLANK(障害学生情報入力シート!$H201)),1,0)+IF(AND(障害学生情報入力シート!$G201="発達障害",OR(障害学生情報入力シート!$H201="SLD",障害学生情報入力シート!$H201="ADHD",障害学生情報入力シート!$H201="ASD",障害学生情報入力シート!$H201="発達障害の重複")),1,0)+IF(AND(障害学生情報入力シート!$G201="精神障害",OR(障害学生情報入力シート!$H201="統合失調症等",障害学生情報入力シート!$H201="気分障害",障害学生情報入力シート!$H201="神経症性障害等",障害学生情報入力シート!$H201="摂食障害・睡眠障害等",障害学生情報入力シート!$H201="他の精神障害")),1,0)+IF(AND(障害学生情報入力シート!$G201="その他の障害",ISBLANK(障害学生情報入力シート!$H201)),1,0)</f>
        <v>0</v>
      </c>
    </row>
    <row r="202" spans="1:25" x14ac:dyDescent="0.4">
      <c r="A202" s="1219">
        <v>178</v>
      </c>
      <c r="B202" s="7">
        <f>IF(AND(障害学生情報入力シート!$G202=$B$23,障害学生情報入力シート!$H202=$B$24,OR(障害学生情報入力シート!D202="入学者(新1年生)",障害学生情報入力シート!D202="在籍者")),1,0)</f>
        <v>0</v>
      </c>
      <c r="C202" s="7">
        <f t="shared" si="12"/>
        <v>0</v>
      </c>
      <c r="D202" s="7" t="str">
        <f>IFERROR(MATCH(ROW(障害学生情報入力シート!A178),C:C,0),"")</f>
        <v/>
      </c>
      <c r="E202" s="7">
        <f>IF(AND(障害学生情報入力シート!$G202=$E$23,障害学生情報入力シート!$H202=$E$24,OR(障害学生情報入力シート!D202="入学者(新1年生)",障害学生情報入力シート!D202="在籍者")),1,0)</f>
        <v>0</v>
      </c>
      <c r="F202" s="7">
        <f t="shared" si="13"/>
        <v>0</v>
      </c>
      <c r="G202" s="7" t="str">
        <f>IFERROR(MATCH(ROW(障害学生情報入力シート!E178),F:F,0),"")</f>
        <v/>
      </c>
      <c r="H202" s="7">
        <f>IF(AND(障害学生情報入力シート!$G202=$H$24,ISBLANK(障害学生情報入力シート!$H202),OR(障害学生情報入力シート!D202="入学者(新1年生)",障害学生情報入力シート!D202="在籍者")),1,0)</f>
        <v>0</v>
      </c>
      <c r="I202" s="7">
        <f t="shared" si="14"/>
        <v>0</v>
      </c>
      <c r="J202" s="7" t="str">
        <f>IFERROR(MATCH(ROW(障害学生情報入力シート!A178),I:I,0),"")</f>
        <v/>
      </c>
      <c r="K202" s="8">
        <f>IF(障害学生情報入力シート!AU202="",0,IF(AND(障害学生情報入力シート!AT202=1,Y202=1,障害学生情報入力シート!D202&lt;&gt;"",障害学生情報入力シート!D202&lt;&gt;"在籍者"),1,0))</f>
        <v>0</v>
      </c>
      <c r="L202" s="8">
        <f t="shared" si="15"/>
        <v>0</v>
      </c>
      <c r="M202" s="8" t="str">
        <f>IFERROR(MATCH(ROW(障害学生情報入力シート!A178),L:L,0),"")</f>
        <v/>
      </c>
      <c r="N202" s="8">
        <f>IF(障害学生情報入力シート!CA202="",0,IF(AND(障害学生情報入力シート!BZ202=1,Y202=1,障害学生情報入力シート!D202&lt;&gt;"",障害学生情報入力シート!D202&lt;&gt;"入学しなかった"),1,0))</f>
        <v>0</v>
      </c>
      <c r="O202" s="8">
        <f t="shared" si="16"/>
        <v>0</v>
      </c>
      <c r="P202" s="8" t="str">
        <f>IFERROR(MATCH(ROW(障害学生情報入力シート!AR178),O:O,0),"")</f>
        <v/>
      </c>
      <c r="Q202" s="8">
        <f>IF(障害学生情報入力シート!CU202="",0,IF(AND(障害学生情報入力シート!CT202=1,Y202=1,障害学生情報入力シート!D202&lt;&gt;"",障害学生情報入力シート!D202&lt;&gt;"入学しなかった"),1,0))</f>
        <v>0</v>
      </c>
      <c r="R202" s="8">
        <f t="shared" si="17"/>
        <v>0</v>
      </c>
      <c r="S202" s="8" t="str">
        <f>IFERROR(MATCH(ROW(障害学生情報入力シート!BJ178),R:R,0),"")</f>
        <v/>
      </c>
      <c r="T202" s="9">
        <f>IF(OR(SUM(障害学生情報入力シート!AY202:BY202,障害学生情報入力シート!CB202:CS202)&gt;0,COUNTA(障害学生情報入力シート!BZ202:CA202)=2,COUNTA(障害学生情報入力シート!CT202:CU202)=2),1,0)</f>
        <v>0</v>
      </c>
      <c r="U202" s="9">
        <f>SUM(障害学生情報入力シート!N202:Q202)+COUNTA(障害学生情報入力シート!R202)</f>
        <v>0</v>
      </c>
      <c r="V202" s="9">
        <f>SUM(障害学生情報入力シート!S202:V202)+COUNTA(障害学生情報入力シート!W202)</f>
        <v>0</v>
      </c>
      <c r="W202" s="9">
        <f>IF(SUM(障害学生情報入力シート!$X202:$AT202)&gt;0,1,0)</f>
        <v>0</v>
      </c>
      <c r="X202" s="9">
        <f>IF(障害学生情報入力シート!D202="入学者(新1年生)",1,0)</f>
        <v>0</v>
      </c>
      <c r="Y202" s="9">
        <f>IF(ISBLANK(障害学生情報入力シート!$G202),0)+IF(AND(障害学生情報入力シート!$G202="視覚障害",OR(障害学生情報入力シート!$H202="盲",障害学生情報入力シート!$H202="弱視")),1,0)+IF(AND(障害学生情報入力シート!$G202="聴覚・言語障害",OR(障害学生情報入力シート!$H202="聾",障害学生情報入力シート!$H202="難聴",障害学生情報入力シート!$H202="言語障害のみ")),1,0)+IF(AND(障害学生情報入力シート!$G202="肢体不自由",OR(障害学生情報入力シート!$H202="上肢機能障害",障害学生情報入力シート!$H202="下肢機能障害",障害学生情報入力シート!$H202="上下肢機能障害",障害学生情報入力シート!$H202="他の機能障害")),1,0)+IF(AND(障害学生情報入力シート!$G202="病弱・虚弱",OR(障害学生情報入力シート!$H202="内部障害等",障害学生情報入力シート!$H202="他の慢性疾患")),1,0)+IF(AND(障害学生情報入力シート!$G202="重複",ISBLANK(障害学生情報入力シート!$H202)),1,0)+IF(AND(障害学生情報入力シート!$G202="発達障害",OR(障害学生情報入力シート!$H202="SLD",障害学生情報入力シート!$H202="ADHD",障害学生情報入力シート!$H202="ASD",障害学生情報入力シート!$H202="発達障害の重複")),1,0)+IF(AND(障害学生情報入力シート!$G202="精神障害",OR(障害学生情報入力シート!$H202="統合失調症等",障害学生情報入力シート!$H202="気分障害",障害学生情報入力シート!$H202="神経症性障害等",障害学生情報入力シート!$H202="摂食障害・睡眠障害等",障害学生情報入力シート!$H202="他の精神障害")),1,0)+IF(AND(障害学生情報入力シート!$G202="その他の障害",ISBLANK(障害学生情報入力シート!$H202)),1,0)</f>
        <v>0</v>
      </c>
    </row>
    <row r="203" spans="1:25" x14ac:dyDescent="0.4">
      <c r="A203" s="1219">
        <v>179</v>
      </c>
      <c r="B203" s="7">
        <f>IF(AND(障害学生情報入力シート!$G203=$B$23,障害学生情報入力シート!$H203=$B$24,OR(障害学生情報入力シート!D203="入学者(新1年生)",障害学生情報入力シート!D203="在籍者")),1,0)</f>
        <v>0</v>
      </c>
      <c r="C203" s="7">
        <f t="shared" si="12"/>
        <v>0</v>
      </c>
      <c r="D203" s="7" t="str">
        <f>IFERROR(MATCH(ROW(障害学生情報入力シート!A179),C:C,0),"")</f>
        <v/>
      </c>
      <c r="E203" s="7">
        <f>IF(AND(障害学生情報入力シート!$G203=$E$23,障害学生情報入力シート!$H203=$E$24,OR(障害学生情報入力シート!D203="入学者(新1年生)",障害学生情報入力シート!D203="在籍者")),1,0)</f>
        <v>0</v>
      </c>
      <c r="F203" s="7">
        <f t="shared" si="13"/>
        <v>0</v>
      </c>
      <c r="G203" s="7" t="str">
        <f>IFERROR(MATCH(ROW(障害学生情報入力シート!E179),F:F,0),"")</f>
        <v/>
      </c>
      <c r="H203" s="7">
        <f>IF(AND(障害学生情報入力シート!$G203=$H$24,ISBLANK(障害学生情報入力シート!$H203),OR(障害学生情報入力シート!D203="入学者(新1年生)",障害学生情報入力シート!D203="在籍者")),1,0)</f>
        <v>0</v>
      </c>
      <c r="I203" s="7">
        <f t="shared" si="14"/>
        <v>0</v>
      </c>
      <c r="J203" s="7" t="str">
        <f>IFERROR(MATCH(ROW(障害学生情報入力シート!A179),I:I,0),"")</f>
        <v/>
      </c>
      <c r="K203" s="8">
        <f>IF(障害学生情報入力シート!AU203="",0,IF(AND(障害学生情報入力シート!AT203=1,Y203=1,障害学生情報入力シート!D203&lt;&gt;"",障害学生情報入力シート!D203&lt;&gt;"在籍者"),1,0))</f>
        <v>0</v>
      </c>
      <c r="L203" s="8">
        <f t="shared" si="15"/>
        <v>0</v>
      </c>
      <c r="M203" s="8" t="str">
        <f>IFERROR(MATCH(ROW(障害学生情報入力シート!A179),L:L,0),"")</f>
        <v/>
      </c>
      <c r="N203" s="8">
        <f>IF(障害学生情報入力シート!CA203="",0,IF(AND(障害学生情報入力シート!BZ203=1,Y203=1,障害学生情報入力シート!D203&lt;&gt;"",障害学生情報入力シート!D203&lt;&gt;"入学しなかった"),1,0))</f>
        <v>0</v>
      </c>
      <c r="O203" s="8">
        <f t="shared" si="16"/>
        <v>0</v>
      </c>
      <c r="P203" s="8" t="str">
        <f>IFERROR(MATCH(ROW(障害学生情報入力シート!AR179),O:O,0),"")</f>
        <v/>
      </c>
      <c r="Q203" s="8">
        <f>IF(障害学生情報入力シート!CU203="",0,IF(AND(障害学生情報入力シート!CT203=1,Y203=1,障害学生情報入力シート!D203&lt;&gt;"",障害学生情報入力シート!D203&lt;&gt;"入学しなかった"),1,0))</f>
        <v>0</v>
      </c>
      <c r="R203" s="8">
        <f t="shared" si="17"/>
        <v>0</v>
      </c>
      <c r="S203" s="8" t="str">
        <f>IFERROR(MATCH(ROW(障害学生情報入力シート!BJ179),R:R,0),"")</f>
        <v/>
      </c>
      <c r="T203" s="9">
        <f>IF(OR(SUM(障害学生情報入力シート!AY203:BY203,障害学生情報入力シート!CB203:CS203)&gt;0,COUNTA(障害学生情報入力シート!BZ203:CA203)=2,COUNTA(障害学生情報入力シート!CT203:CU203)=2),1,0)</f>
        <v>0</v>
      </c>
      <c r="U203" s="9">
        <f>SUM(障害学生情報入力シート!N203:Q203)+COUNTA(障害学生情報入力シート!R203)</f>
        <v>0</v>
      </c>
      <c r="V203" s="9">
        <f>SUM(障害学生情報入力シート!S203:V203)+COUNTA(障害学生情報入力シート!W203)</f>
        <v>0</v>
      </c>
      <c r="W203" s="9">
        <f>IF(SUM(障害学生情報入力シート!$X203:$AT203)&gt;0,1,0)</f>
        <v>0</v>
      </c>
      <c r="X203" s="9">
        <f>IF(障害学生情報入力シート!D203="入学者(新1年生)",1,0)</f>
        <v>0</v>
      </c>
      <c r="Y203" s="9">
        <f>IF(ISBLANK(障害学生情報入力シート!$G203),0)+IF(AND(障害学生情報入力シート!$G203="視覚障害",OR(障害学生情報入力シート!$H203="盲",障害学生情報入力シート!$H203="弱視")),1,0)+IF(AND(障害学生情報入力シート!$G203="聴覚・言語障害",OR(障害学生情報入力シート!$H203="聾",障害学生情報入力シート!$H203="難聴",障害学生情報入力シート!$H203="言語障害のみ")),1,0)+IF(AND(障害学生情報入力シート!$G203="肢体不自由",OR(障害学生情報入力シート!$H203="上肢機能障害",障害学生情報入力シート!$H203="下肢機能障害",障害学生情報入力シート!$H203="上下肢機能障害",障害学生情報入力シート!$H203="他の機能障害")),1,0)+IF(AND(障害学生情報入力シート!$G203="病弱・虚弱",OR(障害学生情報入力シート!$H203="内部障害等",障害学生情報入力シート!$H203="他の慢性疾患")),1,0)+IF(AND(障害学生情報入力シート!$G203="重複",ISBLANK(障害学生情報入力シート!$H203)),1,0)+IF(AND(障害学生情報入力シート!$G203="発達障害",OR(障害学生情報入力シート!$H203="SLD",障害学生情報入力シート!$H203="ADHD",障害学生情報入力シート!$H203="ASD",障害学生情報入力シート!$H203="発達障害の重複")),1,0)+IF(AND(障害学生情報入力シート!$G203="精神障害",OR(障害学生情報入力シート!$H203="統合失調症等",障害学生情報入力シート!$H203="気分障害",障害学生情報入力シート!$H203="神経症性障害等",障害学生情報入力シート!$H203="摂食障害・睡眠障害等",障害学生情報入力シート!$H203="他の精神障害")),1,0)+IF(AND(障害学生情報入力シート!$G203="その他の障害",ISBLANK(障害学生情報入力シート!$H203)),1,0)</f>
        <v>0</v>
      </c>
    </row>
    <row r="204" spans="1:25" x14ac:dyDescent="0.4">
      <c r="A204" s="1219">
        <v>180</v>
      </c>
      <c r="B204" s="7">
        <f>IF(AND(障害学生情報入力シート!$G204=$B$23,障害学生情報入力シート!$H204=$B$24,OR(障害学生情報入力シート!D204="入学者(新1年生)",障害学生情報入力シート!D204="在籍者")),1,0)</f>
        <v>0</v>
      </c>
      <c r="C204" s="7">
        <f t="shared" si="12"/>
        <v>0</v>
      </c>
      <c r="D204" s="7" t="str">
        <f>IFERROR(MATCH(ROW(障害学生情報入力シート!A180),C:C,0),"")</f>
        <v/>
      </c>
      <c r="E204" s="7">
        <f>IF(AND(障害学生情報入力シート!$G204=$E$23,障害学生情報入力シート!$H204=$E$24,OR(障害学生情報入力シート!D204="入学者(新1年生)",障害学生情報入力シート!D204="在籍者")),1,0)</f>
        <v>0</v>
      </c>
      <c r="F204" s="7">
        <f t="shared" si="13"/>
        <v>0</v>
      </c>
      <c r="G204" s="7" t="str">
        <f>IFERROR(MATCH(ROW(障害学生情報入力シート!E180),F:F,0),"")</f>
        <v/>
      </c>
      <c r="H204" s="7">
        <f>IF(AND(障害学生情報入力シート!$G204=$H$24,ISBLANK(障害学生情報入力シート!$H204),OR(障害学生情報入力シート!D204="入学者(新1年生)",障害学生情報入力シート!D204="在籍者")),1,0)</f>
        <v>0</v>
      </c>
      <c r="I204" s="7">
        <f t="shared" si="14"/>
        <v>0</v>
      </c>
      <c r="J204" s="7" t="str">
        <f>IFERROR(MATCH(ROW(障害学生情報入力シート!A180),I:I,0),"")</f>
        <v/>
      </c>
      <c r="K204" s="8">
        <f>IF(障害学生情報入力シート!AU204="",0,IF(AND(障害学生情報入力シート!AT204=1,Y204=1,障害学生情報入力シート!D204&lt;&gt;"",障害学生情報入力シート!D204&lt;&gt;"在籍者"),1,0))</f>
        <v>0</v>
      </c>
      <c r="L204" s="8">
        <f t="shared" si="15"/>
        <v>0</v>
      </c>
      <c r="M204" s="8" t="str">
        <f>IFERROR(MATCH(ROW(障害学生情報入力シート!A180),L:L,0),"")</f>
        <v/>
      </c>
      <c r="N204" s="8">
        <f>IF(障害学生情報入力シート!CA204="",0,IF(AND(障害学生情報入力シート!BZ204=1,Y204=1,障害学生情報入力シート!D204&lt;&gt;"",障害学生情報入力シート!D204&lt;&gt;"入学しなかった"),1,0))</f>
        <v>0</v>
      </c>
      <c r="O204" s="8">
        <f t="shared" si="16"/>
        <v>0</v>
      </c>
      <c r="P204" s="8" t="str">
        <f>IFERROR(MATCH(ROW(障害学生情報入力シート!AR180),O:O,0),"")</f>
        <v/>
      </c>
      <c r="Q204" s="8">
        <f>IF(障害学生情報入力シート!CU204="",0,IF(AND(障害学生情報入力シート!CT204=1,Y204=1,障害学生情報入力シート!D204&lt;&gt;"",障害学生情報入力シート!D204&lt;&gt;"入学しなかった"),1,0))</f>
        <v>0</v>
      </c>
      <c r="R204" s="8">
        <f t="shared" si="17"/>
        <v>0</v>
      </c>
      <c r="S204" s="8" t="str">
        <f>IFERROR(MATCH(ROW(障害学生情報入力シート!BJ180),R:R,0),"")</f>
        <v/>
      </c>
      <c r="T204" s="9">
        <f>IF(OR(SUM(障害学生情報入力シート!AY204:BY204,障害学生情報入力シート!CB204:CS204)&gt;0,COUNTA(障害学生情報入力シート!BZ204:CA204)=2,COUNTA(障害学生情報入力シート!CT204:CU204)=2),1,0)</f>
        <v>0</v>
      </c>
      <c r="U204" s="9">
        <f>SUM(障害学生情報入力シート!N204:Q204)+COUNTA(障害学生情報入力シート!R204)</f>
        <v>0</v>
      </c>
      <c r="V204" s="9">
        <f>SUM(障害学生情報入力シート!S204:V204)+COUNTA(障害学生情報入力シート!W204)</f>
        <v>0</v>
      </c>
      <c r="W204" s="9">
        <f>IF(SUM(障害学生情報入力シート!$X204:$AT204)&gt;0,1,0)</f>
        <v>0</v>
      </c>
      <c r="X204" s="9">
        <f>IF(障害学生情報入力シート!D204="入学者(新1年生)",1,0)</f>
        <v>0</v>
      </c>
      <c r="Y204" s="9">
        <f>IF(ISBLANK(障害学生情報入力シート!$G204),0)+IF(AND(障害学生情報入力シート!$G204="視覚障害",OR(障害学生情報入力シート!$H204="盲",障害学生情報入力シート!$H204="弱視")),1,0)+IF(AND(障害学生情報入力シート!$G204="聴覚・言語障害",OR(障害学生情報入力シート!$H204="聾",障害学生情報入力シート!$H204="難聴",障害学生情報入力シート!$H204="言語障害のみ")),1,0)+IF(AND(障害学生情報入力シート!$G204="肢体不自由",OR(障害学生情報入力シート!$H204="上肢機能障害",障害学生情報入力シート!$H204="下肢機能障害",障害学生情報入力シート!$H204="上下肢機能障害",障害学生情報入力シート!$H204="他の機能障害")),1,0)+IF(AND(障害学生情報入力シート!$G204="病弱・虚弱",OR(障害学生情報入力シート!$H204="内部障害等",障害学生情報入力シート!$H204="他の慢性疾患")),1,0)+IF(AND(障害学生情報入力シート!$G204="重複",ISBLANK(障害学生情報入力シート!$H204)),1,0)+IF(AND(障害学生情報入力シート!$G204="発達障害",OR(障害学生情報入力シート!$H204="SLD",障害学生情報入力シート!$H204="ADHD",障害学生情報入力シート!$H204="ASD",障害学生情報入力シート!$H204="発達障害の重複")),1,0)+IF(AND(障害学生情報入力シート!$G204="精神障害",OR(障害学生情報入力シート!$H204="統合失調症等",障害学生情報入力シート!$H204="気分障害",障害学生情報入力シート!$H204="神経症性障害等",障害学生情報入力シート!$H204="摂食障害・睡眠障害等",障害学生情報入力シート!$H204="他の精神障害")),1,0)+IF(AND(障害学生情報入力シート!$G204="その他の障害",ISBLANK(障害学生情報入力シート!$H204)),1,0)</f>
        <v>0</v>
      </c>
    </row>
    <row r="205" spans="1:25" x14ac:dyDescent="0.4">
      <c r="A205" s="1219">
        <v>181</v>
      </c>
      <c r="B205" s="7">
        <f>IF(AND(障害学生情報入力シート!$G205=$B$23,障害学生情報入力シート!$H205=$B$24,OR(障害学生情報入力シート!D205="入学者(新1年生)",障害学生情報入力シート!D205="在籍者")),1,0)</f>
        <v>0</v>
      </c>
      <c r="C205" s="7">
        <f t="shared" si="12"/>
        <v>0</v>
      </c>
      <c r="D205" s="7" t="str">
        <f>IFERROR(MATCH(ROW(障害学生情報入力シート!A181),C:C,0),"")</f>
        <v/>
      </c>
      <c r="E205" s="7">
        <f>IF(AND(障害学生情報入力シート!$G205=$E$23,障害学生情報入力シート!$H205=$E$24,OR(障害学生情報入力シート!D205="入学者(新1年生)",障害学生情報入力シート!D205="在籍者")),1,0)</f>
        <v>0</v>
      </c>
      <c r="F205" s="7">
        <f t="shared" si="13"/>
        <v>0</v>
      </c>
      <c r="G205" s="7" t="str">
        <f>IFERROR(MATCH(ROW(障害学生情報入力シート!E181),F:F,0),"")</f>
        <v/>
      </c>
      <c r="H205" s="7">
        <f>IF(AND(障害学生情報入力シート!$G205=$H$24,ISBLANK(障害学生情報入力シート!$H205),OR(障害学生情報入力シート!D205="入学者(新1年生)",障害学生情報入力シート!D205="在籍者")),1,0)</f>
        <v>0</v>
      </c>
      <c r="I205" s="7">
        <f t="shared" si="14"/>
        <v>0</v>
      </c>
      <c r="J205" s="7" t="str">
        <f>IFERROR(MATCH(ROW(障害学生情報入力シート!A181),I:I,0),"")</f>
        <v/>
      </c>
      <c r="K205" s="8">
        <f>IF(障害学生情報入力シート!AU205="",0,IF(AND(障害学生情報入力シート!AT205=1,Y205=1,障害学生情報入力シート!D205&lt;&gt;"",障害学生情報入力シート!D205&lt;&gt;"在籍者"),1,0))</f>
        <v>0</v>
      </c>
      <c r="L205" s="8">
        <f t="shared" si="15"/>
        <v>0</v>
      </c>
      <c r="M205" s="8" t="str">
        <f>IFERROR(MATCH(ROW(障害学生情報入力シート!A181),L:L,0),"")</f>
        <v/>
      </c>
      <c r="N205" s="8">
        <f>IF(障害学生情報入力シート!CA205="",0,IF(AND(障害学生情報入力シート!BZ205=1,Y205=1,障害学生情報入力シート!D205&lt;&gt;"",障害学生情報入力シート!D205&lt;&gt;"入学しなかった"),1,0))</f>
        <v>0</v>
      </c>
      <c r="O205" s="8">
        <f t="shared" si="16"/>
        <v>0</v>
      </c>
      <c r="P205" s="8" t="str">
        <f>IFERROR(MATCH(ROW(障害学生情報入力シート!AR181),O:O,0),"")</f>
        <v/>
      </c>
      <c r="Q205" s="8">
        <f>IF(障害学生情報入力シート!CU205="",0,IF(AND(障害学生情報入力シート!CT205=1,Y205=1,障害学生情報入力シート!D205&lt;&gt;"",障害学生情報入力シート!D205&lt;&gt;"入学しなかった"),1,0))</f>
        <v>0</v>
      </c>
      <c r="R205" s="8">
        <f t="shared" si="17"/>
        <v>0</v>
      </c>
      <c r="S205" s="8" t="str">
        <f>IFERROR(MATCH(ROW(障害学生情報入力シート!BJ181),R:R,0),"")</f>
        <v/>
      </c>
      <c r="T205" s="9">
        <f>IF(OR(SUM(障害学生情報入力シート!AY205:BY205,障害学生情報入力シート!CB205:CS205)&gt;0,COUNTA(障害学生情報入力シート!BZ205:CA205)=2,COUNTA(障害学生情報入力シート!CT205:CU205)=2),1,0)</f>
        <v>0</v>
      </c>
      <c r="U205" s="9">
        <f>SUM(障害学生情報入力シート!N205:Q205)+COUNTA(障害学生情報入力シート!R205)</f>
        <v>0</v>
      </c>
      <c r="V205" s="9">
        <f>SUM(障害学生情報入力シート!S205:V205)+COUNTA(障害学生情報入力シート!W205)</f>
        <v>0</v>
      </c>
      <c r="W205" s="9">
        <f>IF(SUM(障害学生情報入力シート!$X205:$AT205)&gt;0,1,0)</f>
        <v>0</v>
      </c>
      <c r="X205" s="9">
        <f>IF(障害学生情報入力シート!D205="入学者(新1年生)",1,0)</f>
        <v>0</v>
      </c>
      <c r="Y205" s="9">
        <f>IF(ISBLANK(障害学生情報入力シート!$G205),0)+IF(AND(障害学生情報入力シート!$G205="視覚障害",OR(障害学生情報入力シート!$H205="盲",障害学生情報入力シート!$H205="弱視")),1,0)+IF(AND(障害学生情報入力シート!$G205="聴覚・言語障害",OR(障害学生情報入力シート!$H205="聾",障害学生情報入力シート!$H205="難聴",障害学生情報入力シート!$H205="言語障害のみ")),1,0)+IF(AND(障害学生情報入力シート!$G205="肢体不自由",OR(障害学生情報入力シート!$H205="上肢機能障害",障害学生情報入力シート!$H205="下肢機能障害",障害学生情報入力シート!$H205="上下肢機能障害",障害学生情報入力シート!$H205="他の機能障害")),1,0)+IF(AND(障害学生情報入力シート!$G205="病弱・虚弱",OR(障害学生情報入力シート!$H205="内部障害等",障害学生情報入力シート!$H205="他の慢性疾患")),1,0)+IF(AND(障害学生情報入力シート!$G205="重複",ISBLANK(障害学生情報入力シート!$H205)),1,0)+IF(AND(障害学生情報入力シート!$G205="発達障害",OR(障害学生情報入力シート!$H205="SLD",障害学生情報入力シート!$H205="ADHD",障害学生情報入力シート!$H205="ASD",障害学生情報入力シート!$H205="発達障害の重複")),1,0)+IF(AND(障害学生情報入力シート!$G205="精神障害",OR(障害学生情報入力シート!$H205="統合失調症等",障害学生情報入力シート!$H205="気分障害",障害学生情報入力シート!$H205="神経症性障害等",障害学生情報入力シート!$H205="摂食障害・睡眠障害等",障害学生情報入力シート!$H205="他の精神障害")),1,0)+IF(AND(障害学生情報入力シート!$G205="その他の障害",ISBLANK(障害学生情報入力シート!$H205)),1,0)</f>
        <v>0</v>
      </c>
    </row>
    <row r="206" spans="1:25" x14ac:dyDescent="0.4">
      <c r="A206" s="1219">
        <v>182</v>
      </c>
      <c r="B206" s="7">
        <f>IF(AND(障害学生情報入力シート!$G206=$B$23,障害学生情報入力シート!$H206=$B$24,OR(障害学生情報入力シート!D206="入学者(新1年生)",障害学生情報入力シート!D206="在籍者")),1,0)</f>
        <v>0</v>
      </c>
      <c r="C206" s="7">
        <f t="shared" si="12"/>
        <v>0</v>
      </c>
      <c r="D206" s="7" t="str">
        <f>IFERROR(MATCH(ROW(障害学生情報入力シート!A182),C:C,0),"")</f>
        <v/>
      </c>
      <c r="E206" s="7">
        <f>IF(AND(障害学生情報入力シート!$G206=$E$23,障害学生情報入力シート!$H206=$E$24,OR(障害学生情報入力シート!D206="入学者(新1年生)",障害学生情報入力シート!D206="在籍者")),1,0)</f>
        <v>0</v>
      </c>
      <c r="F206" s="7">
        <f t="shared" si="13"/>
        <v>0</v>
      </c>
      <c r="G206" s="7" t="str">
        <f>IFERROR(MATCH(ROW(障害学生情報入力シート!E182),F:F,0),"")</f>
        <v/>
      </c>
      <c r="H206" s="7">
        <f>IF(AND(障害学生情報入力シート!$G206=$H$24,ISBLANK(障害学生情報入力シート!$H206),OR(障害学生情報入力シート!D206="入学者(新1年生)",障害学生情報入力シート!D206="在籍者")),1,0)</f>
        <v>0</v>
      </c>
      <c r="I206" s="7">
        <f t="shared" si="14"/>
        <v>0</v>
      </c>
      <c r="J206" s="7" t="str">
        <f>IFERROR(MATCH(ROW(障害学生情報入力シート!A182),I:I,0),"")</f>
        <v/>
      </c>
      <c r="K206" s="8">
        <f>IF(障害学生情報入力シート!AU206="",0,IF(AND(障害学生情報入力シート!AT206=1,Y206=1,障害学生情報入力シート!D206&lt;&gt;"",障害学生情報入力シート!D206&lt;&gt;"在籍者"),1,0))</f>
        <v>0</v>
      </c>
      <c r="L206" s="8">
        <f t="shared" si="15"/>
        <v>0</v>
      </c>
      <c r="M206" s="8" t="str">
        <f>IFERROR(MATCH(ROW(障害学生情報入力シート!A182),L:L,0),"")</f>
        <v/>
      </c>
      <c r="N206" s="8">
        <f>IF(障害学生情報入力シート!CA206="",0,IF(AND(障害学生情報入力シート!BZ206=1,Y206=1,障害学生情報入力シート!D206&lt;&gt;"",障害学生情報入力シート!D206&lt;&gt;"入学しなかった"),1,0))</f>
        <v>0</v>
      </c>
      <c r="O206" s="8">
        <f t="shared" si="16"/>
        <v>0</v>
      </c>
      <c r="P206" s="8" t="str">
        <f>IFERROR(MATCH(ROW(障害学生情報入力シート!AR182),O:O,0),"")</f>
        <v/>
      </c>
      <c r="Q206" s="8">
        <f>IF(障害学生情報入力シート!CU206="",0,IF(AND(障害学生情報入力シート!CT206=1,Y206=1,障害学生情報入力シート!D206&lt;&gt;"",障害学生情報入力シート!D206&lt;&gt;"入学しなかった"),1,0))</f>
        <v>0</v>
      </c>
      <c r="R206" s="8">
        <f t="shared" si="17"/>
        <v>0</v>
      </c>
      <c r="S206" s="8" t="str">
        <f>IFERROR(MATCH(ROW(障害学生情報入力シート!BJ182),R:R,0),"")</f>
        <v/>
      </c>
      <c r="T206" s="9">
        <f>IF(OR(SUM(障害学生情報入力シート!AY206:BY206,障害学生情報入力シート!CB206:CS206)&gt;0,COUNTA(障害学生情報入力シート!BZ206:CA206)=2,COUNTA(障害学生情報入力シート!CT206:CU206)=2),1,0)</f>
        <v>0</v>
      </c>
      <c r="U206" s="9">
        <f>SUM(障害学生情報入力シート!N206:Q206)+COUNTA(障害学生情報入力シート!R206)</f>
        <v>0</v>
      </c>
      <c r="V206" s="9">
        <f>SUM(障害学生情報入力シート!S206:V206)+COUNTA(障害学生情報入力シート!W206)</f>
        <v>0</v>
      </c>
      <c r="W206" s="9">
        <f>IF(SUM(障害学生情報入力シート!$X206:$AT206)&gt;0,1,0)</f>
        <v>0</v>
      </c>
      <c r="X206" s="9">
        <f>IF(障害学生情報入力シート!D206="入学者(新1年生)",1,0)</f>
        <v>0</v>
      </c>
      <c r="Y206" s="9">
        <f>IF(ISBLANK(障害学生情報入力シート!$G206),0)+IF(AND(障害学生情報入力シート!$G206="視覚障害",OR(障害学生情報入力シート!$H206="盲",障害学生情報入力シート!$H206="弱視")),1,0)+IF(AND(障害学生情報入力シート!$G206="聴覚・言語障害",OR(障害学生情報入力シート!$H206="聾",障害学生情報入力シート!$H206="難聴",障害学生情報入力シート!$H206="言語障害のみ")),1,0)+IF(AND(障害学生情報入力シート!$G206="肢体不自由",OR(障害学生情報入力シート!$H206="上肢機能障害",障害学生情報入力シート!$H206="下肢機能障害",障害学生情報入力シート!$H206="上下肢機能障害",障害学生情報入力シート!$H206="他の機能障害")),1,0)+IF(AND(障害学生情報入力シート!$G206="病弱・虚弱",OR(障害学生情報入力シート!$H206="内部障害等",障害学生情報入力シート!$H206="他の慢性疾患")),1,0)+IF(AND(障害学生情報入力シート!$G206="重複",ISBLANK(障害学生情報入力シート!$H206)),1,0)+IF(AND(障害学生情報入力シート!$G206="発達障害",OR(障害学生情報入力シート!$H206="SLD",障害学生情報入力シート!$H206="ADHD",障害学生情報入力シート!$H206="ASD",障害学生情報入力シート!$H206="発達障害の重複")),1,0)+IF(AND(障害学生情報入力シート!$G206="精神障害",OR(障害学生情報入力シート!$H206="統合失調症等",障害学生情報入力シート!$H206="気分障害",障害学生情報入力シート!$H206="神経症性障害等",障害学生情報入力シート!$H206="摂食障害・睡眠障害等",障害学生情報入力シート!$H206="他の精神障害")),1,0)+IF(AND(障害学生情報入力シート!$G206="その他の障害",ISBLANK(障害学生情報入力シート!$H206)),1,0)</f>
        <v>0</v>
      </c>
    </row>
    <row r="207" spans="1:25" x14ac:dyDescent="0.4">
      <c r="A207" s="1219">
        <v>183</v>
      </c>
      <c r="B207" s="7">
        <f>IF(AND(障害学生情報入力シート!$G207=$B$23,障害学生情報入力シート!$H207=$B$24,OR(障害学生情報入力シート!D207="入学者(新1年生)",障害学生情報入力シート!D207="在籍者")),1,0)</f>
        <v>0</v>
      </c>
      <c r="C207" s="7">
        <f t="shared" si="12"/>
        <v>0</v>
      </c>
      <c r="D207" s="7" t="str">
        <f>IFERROR(MATCH(ROW(障害学生情報入力シート!A183),C:C,0),"")</f>
        <v/>
      </c>
      <c r="E207" s="7">
        <f>IF(AND(障害学生情報入力シート!$G207=$E$23,障害学生情報入力シート!$H207=$E$24,OR(障害学生情報入力シート!D207="入学者(新1年生)",障害学生情報入力シート!D207="在籍者")),1,0)</f>
        <v>0</v>
      </c>
      <c r="F207" s="7">
        <f t="shared" si="13"/>
        <v>0</v>
      </c>
      <c r="G207" s="7" t="str">
        <f>IFERROR(MATCH(ROW(障害学生情報入力シート!E183),F:F,0),"")</f>
        <v/>
      </c>
      <c r="H207" s="7">
        <f>IF(AND(障害学生情報入力シート!$G207=$H$24,ISBLANK(障害学生情報入力シート!$H207),OR(障害学生情報入力シート!D207="入学者(新1年生)",障害学生情報入力シート!D207="在籍者")),1,0)</f>
        <v>0</v>
      </c>
      <c r="I207" s="7">
        <f t="shared" si="14"/>
        <v>0</v>
      </c>
      <c r="J207" s="7" t="str">
        <f>IFERROR(MATCH(ROW(障害学生情報入力シート!A183),I:I,0),"")</f>
        <v/>
      </c>
      <c r="K207" s="8">
        <f>IF(障害学生情報入力シート!AU207="",0,IF(AND(障害学生情報入力シート!AT207=1,Y207=1,障害学生情報入力シート!D207&lt;&gt;"",障害学生情報入力シート!D207&lt;&gt;"在籍者"),1,0))</f>
        <v>0</v>
      </c>
      <c r="L207" s="8">
        <f t="shared" si="15"/>
        <v>0</v>
      </c>
      <c r="M207" s="8" t="str">
        <f>IFERROR(MATCH(ROW(障害学生情報入力シート!A183),L:L,0),"")</f>
        <v/>
      </c>
      <c r="N207" s="8">
        <f>IF(障害学生情報入力シート!CA207="",0,IF(AND(障害学生情報入力シート!BZ207=1,Y207=1,障害学生情報入力シート!D207&lt;&gt;"",障害学生情報入力シート!D207&lt;&gt;"入学しなかった"),1,0))</f>
        <v>0</v>
      </c>
      <c r="O207" s="8">
        <f t="shared" si="16"/>
        <v>0</v>
      </c>
      <c r="P207" s="8" t="str">
        <f>IFERROR(MATCH(ROW(障害学生情報入力シート!AR183),O:O,0),"")</f>
        <v/>
      </c>
      <c r="Q207" s="8">
        <f>IF(障害学生情報入力シート!CU207="",0,IF(AND(障害学生情報入力シート!CT207=1,Y207=1,障害学生情報入力シート!D207&lt;&gt;"",障害学生情報入力シート!D207&lt;&gt;"入学しなかった"),1,0))</f>
        <v>0</v>
      </c>
      <c r="R207" s="8">
        <f t="shared" si="17"/>
        <v>0</v>
      </c>
      <c r="S207" s="8" t="str">
        <f>IFERROR(MATCH(ROW(障害学生情報入力シート!BJ183),R:R,0),"")</f>
        <v/>
      </c>
      <c r="T207" s="9">
        <f>IF(OR(SUM(障害学生情報入力シート!AY207:BY207,障害学生情報入力シート!CB207:CS207)&gt;0,COUNTA(障害学生情報入力シート!BZ207:CA207)=2,COUNTA(障害学生情報入力シート!CT207:CU207)=2),1,0)</f>
        <v>0</v>
      </c>
      <c r="U207" s="9">
        <f>SUM(障害学生情報入力シート!N207:Q207)+COUNTA(障害学生情報入力シート!R207)</f>
        <v>0</v>
      </c>
      <c r="V207" s="9">
        <f>SUM(障害学生情報入力シート!S207:V207)+COUNTA(障害学生情報入力シート!W207)</f>
        <v>0</v>
      </c>
      <c r="W207" s="9">
        <f>IF(SUM(障害学生情報入力シート!$X207:$AT207)&gt;0,1,0)</f>
        <v>0</v>
      </c>
      <c r="X207" s="9">
        <f>IF(障害学生情報入力シート!D207="入学者(新1年生)",1,0)</f>
        <v>0</v>
      </c>
      <c r="Y207" s="9">
        <f>IF(ISBLANK(障害学生情報入力シート!$G207),0)+IF(AND(障害学生情報入力シート!$G207="視覚障害",OR(障害学生情報入力シート!$H207="盲",障害学生情報入力シート!$H207="弱視")),1,0)+IF(AND(障害学生情報入力シート!$G207="聴覚・言語障害",OR(障害学生情報入力シート!$H207="聾",障害学生情報入力シート!$H207="難聴",障害学生情報入力シート!$H207="言語障害のみ")),1,0)+IF(AND(障害学生情報入力シート!$G207="肢体不自由",OR(障害学生情報入力シート!$H207="上肢機能障害",障害学生情報入力シート!$H207="下肢機能障害",障害学生情報入力シート!$H207="上下肢機能障害",障害学生情報入力シート!$H207="他の機能障害")),1,0)+IF(AND(障害学生情報入力シート!$G207="病弱・虚弱",OR(障害学生情報入力シート!$H207="内部障害等",障害学生情報入力シート!$H207="他の慢性疾患")),1,0)+IF(AND(障害学生情報入力シート!$G207="重複",ISBLANK(障害学生情報入力シート!$H207)),1,0)+IF(AND(障害学生情報入力シート!$G207="発達障害",OR(障害学生情報入力シート!$H207="SLD",障害学生情報入力シート!$H207="ADHD",障害学生情報入力シート!$H207="ASD",障害学生情報入力シート!$H207="発達障害の重複")),1,0)+IF(AND(障害学生情報入力シート!$G207="精神障害",OR(障害学生情報入力シート!$H207="統合失調症等",障害学生情報入力シート!$H207="気分障害",障害学生情報入力シート!$H207="神経症性障害等",障害学生情報入力シート!$H207="摂食障害・睡眠障害等",障害学生情報入力シート!$H207="他の精神障害")),1,0)+IF(AND(障害学生情報入力シート!$G207="その他の障害",ISBLANK(障害学生情報入力シート!$H207)),1,0)</f>
        <v>0</v>
      </c>
    </row>
    <row r="208" spans="1:25" x14ac:dyDescent="0.4">
      <c r="A208" s="1219">
        <v>184</v>
      </c>
      <c r="B208" s="7">
        <f>IF(AND(障害学生情報入力シート!$G208=$B$23,障害学生情報入力シート!$H208=$B$24,OR(障害学生情報入力シート!D208="入学者(新1年生)",障害学生情報入力シート!D208="在籍者")),1,0)</f>
        <v>0</v>
      </c>
      <c r="C208" s="7">
        <f t="shared" si="12"/>
        <v>0</v>
      </c>
      <c r="D208" s="7" t="str">
        <f>IFERROR(MATCH(ROW(障害学生情報入力シート!A184),C:C,0),"")</f>
        <v/>
      </c>
      <c r="E208" s="7">
        <f>IF(AND(障害学生情報入力シート!$G208=$E$23,障害学生情報入力シート!$H208=$E$24,OR(障害学生情報入力シート!D208="入学者(新1年生)",障害学生情報入力シート!D208="在籍者")),1,0)</f>
        <v>0</v>
      </c>
      <c r="F208" s="7">
        <f t="shared" si="13"/>
        <v>0</v>
      </c>
      <c r="G208" s="7" t="str">
        <f>IFERROR(MATCH(ROW(障害学生情報入力シート!E184),F:F,0),"")</f>
        <v/>
      </c>
      <c r="H208" s="7">
        <f>IF(AND(障害学生情報入力シート!$G208=$H$24,ISBLANK(障害学生情報入力シート!$H208),OR(障害学生情報入力シート!D208="入学者(新1年生)",障害学生情報入力シート!D208="在籍者")),1,0)</f>
        <v>0</v>
      </c>
      <c r="I208" s="7">
        <f t="shared" si="14"/>
        <v>0</v>
      </c>
      <c r="J208" s="7" t="str">
        <f>IFERROR(MATCH(ROW(障害学生情報入力シート!A184),I:I,0),"")</f>
        <v/>
      </c>
      <c r="K208" s="8">
        <f>IF(障害学生情報入力シート!AU208="",0,IF(AND(障害学生情報入力シート!AT208=1,Y208=1,障害学生情報入力シート!D208&lt;&gt;"",障害学生情報入力シート!D208&lt;&gt;"在籍者"),1,0))</f>
        <v>0</v>
      </c>
      <c r="L208" s="8">
        <f t="shared" si="15"/>
        <v>0</v>
      </c>
      <c r="M208" s="8" t="str">
        <f>IFERROR(MATCH(ROW(障害学生情報入力シート!A184),L:L,0),"")</f>
        <v/>
      </c>
      <c r="N208" s="8">
        <f>IF(障害学生情報入力シート!CA208="",0,IF(AND(障害学生情報入力シート!BZ208=1,Y208=1,障害学生情報入力シート!D208&lt;&gt;"",障害学生情報入力シート!D208&lt;&gt;"入学しなかった"),1,0))</f>
        <v>0</v>
      </c>
      <c r="O208" s="8">
        <f t="shared" si="16"/>
        <v>0</v>
      </c>
      <c r="P208" s="8" t="str">
        <f>IFERROR(MATCH(ROW(障害学生情報入力シート!AR184),O:O,0),"")</f>
        <v/>
      </c>
      <c r="Q208" s="8">
        <f>IF(障害学生情報入力シート!CU208="",0,IF(AND(障害学生情報入力シート!CT208=1,Y208=1,障害学生情報入力シート!D208&lt;&gt;"",障害学生情報入力シート!D208&lt;&gt;"入学しなかった"),1,0))</f>
        <v>0</v>
      </c>
      <c r="R208" s="8">
        <f t="shared" si="17"/>
        <v>0</v>
      </c>
      <c r="S208" s="8" t="str">
        <f>IFERROR(MATCH(ROW(障害学生情報入力シート!BJ184),R:R,0),"")</f>
        <v/>
      </c>
      <c r="T208" s="9">
        <f>IF(OR(SUM(障害学生情報入力シート!AY208:BY208,障害学生情報入力シート!CB208:CS208)&gt;0,COUNTA(障害学生情報入力シート!BZ208:CA208)=2,COUNTA(障害学生情報入力シート!CT208:CU208)=2),1,0)</f>
        <v>0</v>
      </c>
      <c r="U208" s="9">
        <f>SUM(障害学生情報入力シート!N208:Q208)+COUNTA(障害学生情報入力シート!R208)</f>
        <v>0</v>
      </c>
      <c r="V208" s="9">
        <f>SUM(障害学生情報入力シート!S208:V208)+COUNTA(障害学生情報入力シート!W208)</f>
        <v>0</v>
      </c>
      <c r="W208" s="9">
        <f>IF(SUM(障害学生情報入力シート!$X208:$AT208)&gt;0,1,0)</f>
        <v>0</v>
      </c>
      <c r="X208" s="9">
        <f>IF(障害学生情報入力シート!D208="入学者(新1年生)",1,0)</f>
        <v>0</v>
      </c>
      <c r="Y208" s="9">
        <f>IF(ISBLANK(障害学生情報入力シート!$G208),0)+IF(AND(障害学生情報入力シート!$G208="視覚障害",OR(障害学生情報入力シート!$H208="盲",障害学生情報入力シート!$H208="弱視")),1,0)+IF(AND(障害学生情報入力シート!$G208="聴覚・言語障害",OR(障害学生情報入力シート!$H208="聾",障害学生情報入力シート!$H208="難聴",障害学生情報入力シート!$H208="言語障害のみ")),1,0)+IF(AND(障害学生情報入力シート!$G208="肢体不自由",OR(障害学生情報入力シート!$H208="上肢機能障害",障害学生情報入力シート!$H208="下肢機能障害",障害学生情報入力シート!$H208="上下肢機能障害",障害学生情報入力シート!$H208="他の機能障害")),1,0)+IF(AND(障害学生情報入力シート!$G208="病弱・虚弱",OR(障害学生情報入力シート!$H208="内部障害等",障害学生情報入力シート!$H208="他の慢性疾患")),1,0)+IF(AND(障害学生情報入力シート!$G208="重複",ISBLANK(障害学生情報入力シート!$H208)),1,0)+IF(AND(障害学生情報入力シート!$G208="発達障害",OR(障害学生情報入力シート!$H208="SLD",障害学生情報入力シート!$H208="ADHD",障害学生情報入力シート!$H208="ASD",障害学生情報入力シート!$H208="発達障害の重複")),1,0)+IF(AND(障害学生情報入力シート!$G208="精神障害",OR(障害学生情報入力シート!$H208="統合失調症等",障害学生情報入力シート!$H208="気分障害",障害学生情報入力シート!$H208="神経症性障害等",障害学生情報入力シート!$H208="摂食障害・睡眠障害等",障害学生情報入力シート!$H208="他の精神障害")),1,0)+IF(AND(障害学生情報入力シート!$G208="その他の障害",ISBLANK(障害学生情報入力シート!$H208)),1,0)</f>
        <v>0</v>
      </c>
    </row>
    <row r="209" spans="1:25" x14ac:dyDescent="0.4">
      <c r="A209" s="1219">
        <v>185</v>
      </c>
      <c r="B209" s="7">
        <f>IF(AND(障害学生情報入力シート!$G209=$B$23,障害学生情報入力シート!$H209=$B$24,OR(障害学生情報入力シート!D209="入学者(新1年生)",障害学生情報入力シート!D209="在籍者")),1,0)</f>
        <v>0</v>
      </c>
      <c r="C209" s="7">
        <f t="shared" si="12"/>
        <v>0</v>
      </c>
      <c r="D209" s="7" t="str">
        <f>IFERROR(MATCH(ROW(障害学生情報入力シート!A185),C:C,0),"")</f>
        <v/>
      </c>
      <c r="E209" s="7">
        <f>IF(AND(障害学生情報入力シート!$G209=$E$23,障害学生情報入力シート!$H209=$E$24,OR(障害学生情報入力シート!D209="入学者(新1年生)",障害学生情報入力シート!D209="在籍者")),1,0)</f>
        <v>0</v>
      </c>
      <c r="F209" s="7">
        <f t="shared" si="13"/>
        <v>0</v>
      </c>
      <c r="G209" s="7" t="str">
        <f>IFERROR(MATCH(ROW(障害学生情報入力シート!E185),F:F,0),"")</f>
        <v/>
      </c>
      <c r="H209" s="7">
        <f>IF(AND(障害学生情報入力シート!$G209=$H$24,ISBLANK(障害学生情報入力シート!$H209),OR(障害学生情報入力シート!D209="入学者(新1年生)",障害学生情報入力シート!D209="在籍者")),1,0)</f>
        <v>0</v>
      </c>
      <c r="I209" s="7">
        <f t="shared" si="14"/>
        <v>0</v>
      </c>
      <c r="J209" s="7" t="str">
        <f>IFERROR(MATCH(ROW(障害学生情報入力シート!A185),I:I,0),"")</f>
        <v/>
      </c>
      <c r="K209" s="8">
        <f>IF(障害学生情報入力シート!AU209="",0,IF(AND(障害学生情報入力シート!AT209=1,Y209=1,障害学生情報入力シート!D209&lt;&gt;"",障害学生情報入力シート!D209&lt;&gt;"在籍者"),1,0))</f>
        <v>0</v>
      </c>
      <c r="L209" s="8">
        <f t="shared" si="15"/>
        <v>0</v>
      </c>
      <c r="M209" s="8" t="str">
        <f>IFERROR(MATCH(ROW(障害学生情報入力シート!A185),L:L,0),"")</f>
        <v/>
      </c>
      <c r="N209" s="8">
        <f>IF(障害学生情報入力シート!CA209="",0,IF(AND(障害学生情報入力シート!BZ209=1,Y209=1,障害学生情報入力シート!D209&lt;&gt;"",障害学生情報入力シート!D209&lt;&gt;"入学しなかった"),1,0))</f>
        <v>0</v>
      </c>
      <c r="O209" s="8">
        <f t="shared" si="16"/>
        <v>0</v>
      </c>
      <c r="P209" s="8" t="str">
        <f>IFERROR(MATCH(ROW(障害学生情報入力シート!AR185),O:O,0),"")</f>
        <v/>
      </c>
      <c r="Q209" s="8">
        <f>IF(障害学生情報入力シート!CU209="",0,IF(AND(障害学生情報入力シート!CT209=1,Y209=1,障害学生情報入力シート!D209&lt;&gt;"",障害学生情報入力シート!D209&lt;&gt;"入学しなかった"),1,0))</f>
        <v>0</v>
      </c>
      <c r="R209" s="8">
        <f t="shared" si="17"/>
        <v>0</v>
      </c>
      <c r="S209" s="8" t="str">
        <f>IFERROR(MATCH(ROW(障害学生情報入力シート!BJ185),R:R,0),"")</f>
        <v/>
      </c>
      <c r="T209" s="9">
        <f>IF(OR(SUM(障害学生情報入力シート!AY209:BY209,障害学生情報入力シート!CB209:CS209)&gt;0,COUNTA(障害学生情報入力シート!BZ209:CA209)=2,COUNTA(障害学生情報入力シート!CT209:CU209)=2),1,0)</f>
        <v>0</v>
      </c>
      <c r="U209" s="9">
        <f>SUM(障害学生情報入力シート!N209:Q209)+COUNTA(障害学生情報入力シート!R209)</f>
        <v>0</v>
      </c>
      <c r="V209" s="9">
        <f>SUM(障害学生情報入力シート!S209:V209)+COUNTA(障害学生情報入力シート!W209)</f>
        <v>0</v>
      </c>
      <c r="W209" s="9">
        <f>IF(SUM(障害学生情報入力シート!$X209:$AT209)&gt;0,1,0)</f>
        <v>0</v>
      </c>
      <c r="X209" s="9">
        <f>IF(障害学生情報入力シート!D209="入学者(新1年生)",1,0)</f>
        <v>0</v>
      </c>
      <c r="Y209" s="9">
        <f>IF(ISBLANK(障害学生情報入力シート!$G209),0)+IF(AND(障害学生情報入力シート!$G209="視覚障害",OR(障害学生情報入力シート!$H209="盲",障害学生情報入力シート!$H209="弱視")),1,0)+IF(AND(障害学生情報入力シート!$G209="聴覚・言語障害",OR(障害学生情報入力シート!$H209="聾",障害学生情報入力シート!$H209="難聴",障害学生情報入力シート!$H209="言語障害のみ")),1,0)+IF(AND(障害学生情報入力シート!$G209="肢体不自由",OR(障害学生情報入力シート!$H209="上肢機能障害",障害学生情報入力シート!$H209="下肢機能障害",障害学生情報入力シート!$H209="上下肢機能障害",障害学生情報入力シート!$H209="他の機能障害")),1,0)+IF(AND(障害学生情報入力シート!$G209="病弱・虚弱",OR(障害学生情報入力シート!$H209="内部障害等",障害学生情報入力シート!$H209="他の慢性疾患")),1,0)+IF(AND(障害学生情報入力シート!$G209="重複",ISBLANK(障害学生情報入力シート!$H209)),1,0)+IF(AND(障害学生情報入力シート!$G209="発達障害",OR(障害学生情報入力シート!$H209="SLD",障害学生情報入力シート!$H209="ADHD",障害学生情報入力シート!$H209="ASD",障害学生情報入力シート!$H209="発達障害の重複")),1,0)+IF(AND(障害学生情報入力シート!$G209="精神障害",OR(障害学生情報入力シート!$H209="統合失調症等",障害学生情報入力シート!$H209="気分障害",障害学生情報入力シート!$H209="神経症性障害等",障害学生情報入力シート!$H209="摂食障害・睡眠障害等",障害学生情報入力シート!$H209="他の精神障害")),1,0)+IF(AND(障害学生情報入力シート!$G209="その他の障害",ISBLANK(障害学生情報入力シート!$H209)),1,0)</f>
        <v>0</v>
      </c>
    </row>
    <row r="210" spans="1:25" x14ac:dyDescent="0.4">
      <c r="A210" s="1219">
        <v>186</v>
      </c>
      <c r="B210" s="7">
        <f>IF(AND(障害学生情報入力シート!$G210=$B$23,障害学生情報入力シート!$H210=$B$24,OR(障害学生情報入力シート!D210="入学者(新1年生)",障害学生情報入力シート!D210="在籍者")),1,0)</f>
        <v>0</v>
      </c>
      <c r="C210" s="7">
        <f t="shared" si="12"/>
        <v>0</v>
      </c>
      <c r="D210" s="7" t="str">
        <f>IFERROR(MATCH(ROW(障害学生情報入力シート!A186),C:C,0),"")</f>
        <v/>
      </c>
      <c r="E210" s="7">
        <f>IF(AND(障害学生情報入力シート!$G210=$E$23,障害学生情報入力シート!$H210=$E$24,OR(障害学生情報入力シート!D210="入学者(新1年生)",障害学生情報入力シート!D210="在籍者")),1,0)</f>
        <v>0</v>
      </c>
      <c r="F210" s="7">
        <f t="shared" si="13"/>
        <v>0</v>
      </c>
      <c r="G210" s="7" t="str">
        <f>IFERROR(MATCH(ROW(障害学生情報入力シート!E186),F:F,0),"")</f>
        <v/>
      </c>
      <c r="H210" s="7">
        <f>IF(AND(障害学生情報入力シート!$G210=$H$24,ISBLANK(障害学生情報入力シート!$H210),OR(障害学生情報入力シート!D210="入学者(新1年生)",障害学生情報入力シート!D210="在籍者")),1,0)</f>
        <v>0</v>
      </c>
      <c r="I210" s="7">
        <f t="shared" si="14"/>
        <v>0</v>
      </c>
      <c r="J210" s="7" t="str">
        <f>IFERROR(MATCH(ROW(障害学生情報入力シート!A186),I:I,0),"")</f>
        <v/>
      </c>
      <c r="K210" s="8">
        <f>IF(障害学生情報入力シート!AU210="",0,IF(AND(障害学生情報入力シート!AT210=1,Y210=1,障害学生情報入力シート!D210&lt;&gt;"",障害学生情報入力シート!D210&lt;&gt;"在籍者"),1,0))</f>
        <v>0</v>
      </c>
      <c r="L210" s="8">
        <f t="shared" si="15"/>
        <v>0</v>
      </c>
      <c r="M210" s="8" t="str">
        <f>IFERROR(MATCH(ROW(障害学生情報入力シート!A186),L:L,0),"")</f>
        <v/>
      </c>
      <c r="N210" s="8">
        <f>IF(障害学生情報入力シート!CA210="",0,IF(AND(障害学生情報入力シート!BZ210=1,Y210=1,障害学生情報入力シート!D210&lt;&gt;"",障害学生情報入力シート!D210&lt;&gt;"入学しなかった"),1,0))</f>
        <v>0</v>
      </c>
      <c r="O210" s="8">
        <f t="shared" si="16"/>
        <v>0</v>
      </c>
      <c r="P210" s="8" t="str">
        <f>IFERROR(MATCH(ROW(障害学生情報入力シート!AR186),O:O,0),"")</f>
        <v/>
      </c>
      <c r="Q210" s="8">
        <f>IF(障害学生情報入力シート!CU210="",0,IF(AND(障害学生情報入力シート!CT210=1,Y210=1,障害学生情報入力シート!D210&lt;&gt;"",障害学生情報入力シート!D210&lt;&gt;"入学しなかった"),1,0))</f>
        <v>0</v>
      </c>
      <c r="R210" s="8">
        <f t="shared" si="17"/>
        <v>0</v>
      </c>
      <c r="S210" s="8" t="str">
        <f>IFERROR(MATCH(ROW(障害学生情報入力シート!BJ186),R:R,0),"")</f>
        <v/>
      </c>
      <c r="T210" s="9">
        <f>IF(OR(SUM(障害学生情報入力シート!AY210:BY210,障害学生情報入力シート!CB210:CS210)&gt;0,COUNTA(障害学生情報入力シート!BZ210:CA210)=2,COUNTA(障害学生情報入力シート!CT210:CU210)=2),1,0)</f>
        <v>0</v>
      </c>
      <c r="U210" s="9">
        <f>SUM(障害学生情報入力シート!N210:Q210)+COUNTA(障害学生情報入力シート!R210)</f>
        <v>0</v>
      </c>
      <c r="V210" s="9">
        <f>SUM(障害学生情報入力シート!S210:V210)+COUNTA(障害学生情報入力シート!W210)</f>
        <v>0</v>
      </c>
      <c r="W210" s="9">
        <f>IF(SUM(障害学生情報入力シート!$X210:$AT210)&gt;0,1,0)</f>
        <v>0</v>
      </c>
      <c r="X210" s="9">
        <f>IF(障害学生情報入力シート!D210="入学者(新1年生)",1,0)</f>
        <v>0</v>
      </c>
      <c r="Y210" s="9">
        <f>IF(ISBLANK(障害学生情報入力シート!$G210),0)+IF(AND(障害学生情報入力シート!$G210="視覚障害",OR(障害学生情報入力シート!$H210="盲",障害学生情報入力シート!$H210="弱視")),1,0)+IF(AND(障害学生情報入力シート!$G210="聴覚・言語障害",OR(障害学生情報入力シート!$H210="聾",障害学生情報入力シート!$H210="難聴",障害学生情報入力シート!$H210="言語障害のみ")),1,0)+IF(AND(障害学生情報入力シート!$G210="肢体不自由",OR(障害学生情報入力シート!$H210="上肢機能障害",障害学生情報入力シート!$H210="下肢機能障害",障害学生情報入力シート!$H210="上下肢機能障害",障害学生情報入力シート!$H210="他の機能障害")),1,0)+IF(AND(障害学生情報入力シート!$G210="病弱・虚弱",OR(障害学生情報入力シート!$H210="内部障害等",障害学生情報入力シート!$H210="他の慢性疾患")),1,0)+IF(AND(障害学生情報入力シート!$G210="重複",ISBLANK(障害学生情報入力シート!$H210)),1,0)+IF(AND(障害学生情報入力シート!$G210="発達障害",OR(障害学生情報入力シート!$H210="SLD",障害学生情報入力シート!$H210="ADHD",障害学生情報入力シート!$H210="ASD",障害学生情報入力シート!$H210="発達障害の重複")),1,0)+IF(AND(障害学生情報入力シート!$G210="精神障害",OR(障害学生情報入力シート!$H210="統合失調症等",障害学生情報入力シート!$H210="気分障害",障害学生情報入力シート!$H210="神経症性障害等",障害学生情報入力シート!$H210="摂食障害・睡眠障害等",障害学生情報入力シート!$H210="他の精神障害")),1,0)+IF(AND(障害学生情報入力シート!$G210="その他の障害",ISBLANK(障害学生情報入力シート!$H210)),1,0)</f>
        <v>0</v>
      </c>
    </row>
    <row r="211" spans="1:25" x14ac:dyDescent="0.4">
      <c r="A211" s="1219">
        <v>187</v>
      </c>
      <c r="B211" s="7">
        <f>IF(AND(障害学生情報入力シート!$G211=$B$23,障害学生情報入力シート!$H211=$B$24,OR(障害学生情報入力シート!D211="入学者(新1年生)",障害学生情報入力シート!D211="在籍者")),1,0)</f>
        <v>0</v>
      </c>
      <c r="C211" s="7">
        <f t="shared" si="12"/>
        <v>0</v>
      </c>
      <c r="D211" s="7" t="str">
        <f>IFERROR(MATCH(ROW(障害学生情報入力シート!A187),C:C,0),"")</f>
        <v/>
      </c>
      <c r="E211" s="7">
        <f>IF(AND(障害学生情報入力シート!$G211=$E$23,障害学生情報入力シート!$H211=$E$24,OR(障害学生情報入力シート!D211="入学者(新1年生)",障害学生情報入力シート!D211="在籍者")),1,0)</f>
        <v>0</v>
      </c>
      <c r="F211" s="7">
        <f t="shared" si="13"/>
        <v>0</v>
      </c>
      <c r="G211" s="7" t="str">
        <f>IFERROR(MATCH(ROW(障害学生情報入力シート!E187),F:F,0),"")</f>
        <v/>
      </c>
      <c r="H211" s="7">
        <f>IF(AND(障害学生情報入力シート!$G211=$H$24,ISBLANK(障害学生情報入力シート!$H211),OR(障害学生情報入力シート!D211="入学者(新1年生)",障害学生情報入力シート!D211="在籍者")),1,0)</f>
        <v>0</v>
      </c>
      <c r="I211" s="7">
        <f t="shared" si="14"/>
        <v>0</v>
      </c>
      <c r="J211" s="7" t="str">
        <f>IFERROR(MATCH(ROW(障害学生情報入力シート!A187),I:I,0),"")</f>
        <v/>
      </c>
      <c r="K211" s="8">
        <f>IF(障害学生情報入力シート!AU211="",0,IF(AND(障害学生情報入力シート!AT211=1,Y211=1,障害学生情報入力シート!D211&lt;&gt;"",障害学生情報入力シート!D211&lt;&gt;"在籍者"),1,0))</f>
        <v>0</v>
      </c>
      <c r="L211" s="8">
        <f t="shared" si="15"/>
        <v>0</v>
      </c>
      <c r="M211" s="8" t="str">
        <f>IFERROR(MATCH(ROW(障害学生情報入力シート!A187),L:L,0),"")</f>
        <v/>
      </c>
      <c r="N211" s="8">
        <f>IF(障害学生情報入力シート!CA211="",0,IF(AND(障害学生情報入力シート!BZ211=1,Y211=1,障害学生情報入力シート!D211&lt;&gt;"",障害学生情報入力シート!D211&lt;&gt;"入学しなかった"),1,0))</f>
        <v>0</v>
      </c>
      <c r="O211" s="8">
        <f t="shared" si="16"/>
        <v>0</v>
      </c>
      <c r="P211" s="8" t="str">
        <f>IFERROR(MATCH(ROW(障害学生情報入力シート!AR187),O:O,0),"")</f>
        <v/>
      </c>
      <c r="Q211" s="8">
        <f>IF(障害学生情報入力シート!CU211="",0,IF(AND(障害学生情報入力シート!CT211=1,Y211=1,障害学生情報入力シート!D211&lt;&gt;"",障害学生情報入力シート!D211&lt;&gt;"入学しなかった"),1,0))</f>
        <v>0</v>
      </c>
      <c r="R211" s="8">
        <f t="shared" si="17"/>
        <v>0</v>
      </c>
      <c r="S211" s="8" t="str">
        <f>IFERROR(MATCH(ROW(障害学生情報入力シート!BJ187),R:R,0),"")</f>
        <v/>
      </c>
      <c r="T211" s="9">
        <f>IF(OR(SUM(障害学生情報入力シート!AY211:BY211,障害学生情報入力シート!CB211:CS211)&gt;0,COUNTA(障害学生情報入力シート!BZ211:CA211)=2,COUNTA(障害学生情報入力シート!CT211:CU211)=2),1,0)</f>
        <v>0</v>
      </c>
      <c r="U211" s="9">
        <f>SUM(障害学生情報入力シート!N211:Q211)+COUNTA(障害学生情報入力シート!R211)</f>
        <v>0</v>
      </c>
      <c r="V211" s="9">
        <f>SUM(障害学生情報入力シート!S211:V211)+COUNTA(障害学生情報入力シート!W211)</f>
        <v>0</v>
      </c>
      <c r="W211" s="9">
        <f>IF(SUM(障害学生情報入力シート!$X211:$AT211)&gt;0,1,0)</f>
        <v>0</v>
      </c>
      <c r="X211" s="9">
        <f>IF(障害学生情報入力シート!D211="入学者(新1年生)",1,0)</f>
        <v>0</v>
      </c>
      <c r="Y211" s="9">
        <f>IF(ISBLANK(障害学生情報入力シート!$G211),0)+IF(AND(障害学生情報入力シート!$G211="視覚障害",OR(障害学生情報入力シート!$H211="盲",障害学生情報入力シート!$H211="弱視")),1,0)+IF(AND(障害学生情報入力シート!$G211="聴覚・言語障害",OR(障害学生情報入力シート!$H211="聾",障害学生情報入力シート!$H211="難聴",障害学生情報入力シート!$H211="言語障害のみ")),1,0)+IF(AND(障害学生情報入力シート!$G211="肢体不自由",OR(障害学生情報入力シート!$H211="上肢機能障害",障害学生情報入力シート!$H211="下肢機能障害",障害学生情報入力シート!$H211="上下肢機能障害",障害学生情報入力シート!$H211="他の機能障害")),1,0)+IF(AND(障害学生情報入力シート!$G211="病弱・虚弱",OR(障害学生情報入力シート!$H211="内部障害等",障害学生情報入力シート!$H211="他の慢性疾患")),1,0)+IF(AND(障害学生情報入力シート!$G211="重複",ISBLANK(障害学生情報入力シート!$H211)),1,0)+IF(AND(障害学生情報入力シート!$G211="発達障害",OR(障害学生情報入力シート!$H211="SLD",障害学生情報入力シート!$H211="ADHD",障害学生情報入力シート!$H211="ASD",障害学生情報入力シート!$H211="発達障害の重複")),1,0)+IF(AND(障害学生情報入力シート!$G211="精神障害",OR(障害学生情報入力シート!$H211="統合失調症等",障害学生情報入力シート!$H211="気分障害",障害学生情報入力シート!$H211="神経症性障害等",障害学生情報入力シート!$H211="摂食障害・睡眠障害等",障害学生情報入力シート!$H211="他の精神障害")),1,0)+IF(AND(障害学生情報入力シート!$G211="その他の障害",ISBLANK(障害学生情報入力シート!$H211)),1,0)</f>
        <v>0</v>
      </c>
    </row>
    <row r="212" spans="1:25" x14ac:dyDescent="0.4">
      <c r="A212" s="1219">
        <v>188</v>
      </c>
      <c r="B212" s="7">
        <f>IF(AND(障害学生情報入力シート!$G212=$B$23,障害学生情報入力シート!$H212=$B$24,OR(障害学生情報入力シート!D212="入学者(新1年生)",障害学生情報入力シート!D212="在籍者")),1,0)</f>
        <v>0</v>
      </c>
      <c r="C212" s="7">
        <f t="shared" si="12"/>
        <v>0</v>
      </c>
      <c r="D212" s="7" t="str">
        <f>IFERROR(MATCH(ROW(障害学生情報入力シート!A188),C:C,0),"")</f>
        <v/>
      </c>
      <c r="E212" s="7">
        <f>IF(AND(障害学生情報入力シート!$G212=$E$23,障害学生情報入力シート!$H212=$E$24,OR(障害学生情報入力シート!D212="入学者(新1年生)",障害学生情報入力シート!D212="在籍者")),1,0)</f>
        <v>0</v>
      </c>
      <c r="F212" s="7">
        <f t="shared" si="13"/>
        <v>0</v>
      </c>
      <c r="G212" s="7" t="str">
        <f>IFERROR(MATCH(ROW(障害学生情報入力シート!E188),F:F,0),"")</f>
        <v/>
      </c>
      <c r="H212" s="7">
        <f>IF(AND(障害学生情報入力シート!$G212=$H$24,ISBLANK(障害学生情報入力シート!$H212),OR(障害学生情報入力シート!D212="入学者(新1年生)",障害学生情報入力シート!D212="在籍者")),1,0)</f>
        <v>0</v>
      </c>
      <c r="I212" s="7">
        <f t="shared" si="14"/>
        <v>0</v>
      </c>
      <c r="J212" s="7" t="str">
        <f>IFERROR(MATCH(ROW(障害学生情報入力シート!A188),I:I,0),"")</f>
        <v/>
      </c>
      <c r="K212" s="8">
        <f>IF(障害学生情報入力シート!AU212="",0,IF(AND(障害学生情報入力シート!AT212=1,Y212=1,障害学生情報入力シート!D212&lt;&gt;"",障害学生情報入力シート!D212&lt;&gt;"在籍者"),1,0))</f>
        <v>0</v>
      </c>
      <c r="L212" s="8">
        <f t="shared" si="15"/>
        <v>0</v>
      </c>
      <c r="M212" s="8" t="str">
        <f>IFERROR(MATCH(ROW(障害学生情報入力シート!A188),L:L,0),"")</f>
        <v/>
      </c>
      <c r="N212" s="8">
        <f>IF(障害学生情報入力シート!CA212="",0,IF(AND(障害学生情報入力シート!BZ212=1,Y212=1,障害学生情報入力シート!D212&lt;&gt;"",障害学生情報入力シート!D212&lt;&gt;"入学しなかった"),1,0))</f>
        <v>0</v>
      </c>
      <c r="O212" s="8">
        <f t="shared" si="16"/>
        <v>0</v>
      </c>
      <c r="P212" s="8" t="str">
        <f>IFERROR(MATCH(ROW(障害学生情報入力シート!AR188),O:O,0),"")</f>
        <v/>
      </c>
      <c r="Q212" s="8">
        <f>IF(障害学生情報入力シート!CU212="",0,IF(AND(障害学生情報入力シート!CT212=1,Y212=1,障害学生情報入力シート!D212&lt;&gt;"",障害学生情報入力シート!D212&lt;&gt;"入学しなかった"),1,0))</f>
        <v>0</v>
      </c>
      <c r="R212" s="8">
        <f t="shared" si="17"/>
        <v>0</v>
      </c>
      <c r="S212" s="8" t="str">
        <f>IFERROR(MATCH(ROW(障害学生情報入力シート!BJ188),R:R,0),"")</f>
        <v/>
      </c>
      <c r="T212" s="9">
        <f>IF(OR(SUM(障害学生情報入力シート!AY212:BY212,障害学生情報入力シート!CB212:CS212)&gt;0,COUNTA(障害学生情報入力シート!BZ212:CA212)=2,COUNTA(障害学生情報入力シート!CT212:CU212)=2),1,0)</f>
        <v>0</v>
      </c>
      <c r="U212" s="9">
        <f>SUM(障害学生情報入力シート!N212:Q212)+COUNTA(障害学生情報入力シート!R212)</f>
        <v>0</v>
      </c>
      <c r="V212" s="9">
        <f>SUM(障害学生情報入力シート!S212:V212)+COUNTA(障害学生情報入力シート!W212)</f>
        <v>0</v>
      </c>
      <c r="W212" s="9">
        <f>IF(SUM(障害学生情報入力シート!$X212:$AT212)&gt;0,1,0)</f>
        <v>0</v>
      </c>
      <c r="X212" s="9">
        <f>IF(障害学生情報入力シート!D212="入学者(新1年生)",1,0)</f>
        <v>0</v>
      </c>
      <c r="Y212" s="9">
        <f>IF(ISBLANK(障害学生情報入力シート!$G212),0)+IF(AND(障害学生情報入力シート!$G212="視覚障害",OR(障害学生情報入力シート!$H212="盲",障害学生情報入力シート!$H212="弱視")),1,0)+IF(AND(障害学生情報入力シート!$G212="聴覚・言語障害",OR(障害学生情報入力シート!$H212="聾",障害学生情報入力シート!$H212="難聴",障害学生情報入力シート!$H212="言語障害のみ")),1,0)+IF(AND(障害学生情報入力シート!$G212="肢体不自由",OR(障害学生情報入力シート!$H212="上肢機能障害",障害学生情報入力シート!$H212="下肢機能障害",障害学生情報入力シート!$H212="上下肢機能障害",障害学生情報入力シート!$H212="他の機能障害")),1,0)+IF(AND(障害学生情報入力シート!$G212="病弱・虚弱",OR(障害学生情報入力シート!$H212="内部障害等",障害学生情報入力シート!$H212="他の慢性疾患")),1,0)+IF(AND(障害学生情報入力シート!$G212="重複",ISBLANK(障害学生情報入力シート!$H212)),1,0)+IF(AND(障害学生情報入力シート!$G212="発達障害",OR(障害学生情報入力シート!$H212="SLD",障害学生情報入力シート!$H212="ADHD",障害学生情報入力シート!$H212="ASD",障害学生情報入力シート!$H212="発達障害の重複")),1,0)+IF(AND(障害学生情報入力シート!$G212="精神障害",OR(障害学生情報入力シート!$H212="統合失調症等",障害学生情報入力シート!$H212="気分障害",障害学生情報入力シート!$H212="神経症性障害等",障害学生情報入力シート!$H212="摂食障害・睡眠障害等",障害学生情報入力シート!$H212="他の精神障害")),1,0)+IF(AND(障害学生情報入力シート!$G212="その他の障害",ISBLANK(障害学生情報入力シート!$H212)),1,0)</f>
        <v>0</v>
      </c>
    </row>
    <row r="213" spans="1:25" x14ac:dyDescent="0.4">
      <c r="A213" s="1219">
        <v>189</v>
      </c>
      <c r="B213" s="7">
        <f>IF(AND(障害学生情報入力シート!$G213=$B$23,障害学生情報入力シート!$H213=$B$24,OR(障害学生情報入力シート!D213="入学者(新1年生)",障害学生情報入力シート!D213="在籍者")),1,0)</f>
        <v>0</v>
      </c>
      <c r="C213" s="7">
        <f t="shared" si="12"/>
        <v>0</v>
      </c>
      <c r="D213" s="7" t="str">
        <f>IFERROR(MATCH(ROW(障害学生情報入力シート!A189),C:C,0),"")</f>
        <v/>
      </c>
      <c r="E213" s="7">
        <f>IF(AND(障害学生情報入力シート!$G213=$E$23,障害学生情報入力シート!$H213=$E$24,OR(障害学生情報入力シート!D213="入学者(新1年生)",障害学生情報入力シート!D213="在籍者")),1,0)</f>
        <v>0</v>
      </c>
      <c r="F213" s="7">
        <f t="shared" si="13"/>
        <v>0</v>
      </c>
      <c r="G213" s="7" t="str">
        <f>IFERROR(MATCH(ROW(障害学生情報入力シート!E189),F:F,0),"")</f>
        <v/>
      </c>
      <c r="H213" s="7">
        <f>IF(AND(障害学生情報入力シート!$G213=$H$24,ISBLANK(障害学生情報入力シート!$H213),OR(障害学生情報入力シート!D213="入学者(新1年生)",障害学生情報入力シート!D213="在籍者")),1,0)</f>
        <v>0</v>
      </c>
      <c r="I213" s="7">
        <f t="shared" si="14"/>
        <v>0</v>
      </c>
      <c r="J213" s="7" t="str">
        <f>IFERROR(MATCH(ROW(障害学生情報入力シート!A189),I:I,0),"")</f>
        <v/>
      </c>
      <c r="K213" s="8">
        <f>IF(障害学生情報入力シート!AU213="",0,IF(AND(障害学生情報入力シート!AT213=1,Y213=1,障害学生情報入力シート!D213&lt;&gt;"",障害学生情報入力シート!D213&lt;&gt;"在籍者"),1,0))</f>
        <v>0</v>
      </c>
      <c r="L213" s="8">
        <f t="shared" si="15"/>
        <v>0</v>
      </c>
      <c r="M213" s="8" t="str">
        <f>IFERROR(MATCH(ROW(障害学生情報入力シート!A189),L:L,0),"")</f>
        <v/>
      </c>
      <c r="N213" s="8">
        <f>IF(障害学生情報入力シート!CA213="",0,IF(AND(障害学生情報入力シート!BZ213=1,Y213=1,障害学生情報入力シート!D213&lt;&gt;"",障害学生情報入力シート!D213&lt;&gt;"入学しなかった"),1,0))</f>
        <v>0</v>
      </c>
      <c r="O213" s="8">
        <f t="shared" si="16"/>
        <v>0</v>
      </c>
      <c r="P213" s="8" t="str">
        <f>IFERROR(MATCH(ROW(障害学生情報入力シート!AR189),O:O,0),"")</f>
        <v/>
      </c>
      <c r="Q213" s="8">
        <f>IF(障害学生情報入力シート!CU213="",0,IF(AND(障害学生情報入力シート!CT213=1,Y213=1,障害学生情報入力シート!D213&lt;&gt;"",障害学生情報入力シート!D213&lt;&gt;"入学しなかった"),1,0))</f>
        <v>0</v>
      </c>
      <c r="R213" s="8">
        <f t="shared" si="17"/>
        <v>0</v>
      </c>
      <c r="S213" s="8" t="str">
        <f>IFERROR(MATCH(ROW(障害学生情報入力シート!BJ189),R:R,0),"")</f>
        <v/>
      </c>
      <c r="T213" s="9">
        <f>IF(OR(SUM(障害学生情報入力シート!AY213:BY213,障害学生情報入力シート!CB213:CS213)&gt;0,COUNTA(障害学生情報入力シート!BZ213:CA213)=2,COUNTA(障害学生情報入力シート!CT213:CU213)=2),1,0)</f>
        <v>0</v>
      </c>
      <c r="U213" s="9">
        <f>SUM(障害学生情報入力シート!N213:Q213)+COUNTA(障害学生情報入力シート!R213)</f>
        <v>0</v>
      </c>
      <c r="V213" s="9">
        <f>SUM(障害学生情報入力シート!S213:V213)+COUNTA(障害学生情報入力シート!W213)</f>
        <v>0</v>
      </c>
      <c r="W213" s="9">
        <f>IF(SUM(障害学生情報入力シート!$X213:$AT213)&gt;0,1,0)</f>
        <v>0</v>
      </c>
      <c r="X213" s="9">
        <f>IF(障害学生情報入力シート!D213="入学者(新1年生)",1,0)</f>
        <v>0</v>
      </c>
      <c r="Y213" s="9">
        <f>IF(ISBLANK(障害学生情報入力シート!$G213),0)+IF(AND(障害学生情報入力シート!$G213="視覚障害",OR(障害学生情報入力シート!$H213="盲",障害学生情報入力シート!$H213="弱視")),1,0)+IF(AND(障害学生情報入力シート!$G213="聴覚・言語障害",OR(障害学生情報入力シート!$H213="聾",障害学生情報入力シート!$H213="難聴",障害学生情報入力シート!$H213="言語障害のみ")),1,0)+IF(AND(障害学生情報入力シート!$G213="肢体不自由",OR(障害学生情報入力シート!$H213="上肢機能障害",障害学生情報入力シート!$H213="下肢機能障害",障害学生情報入力シート!$H213="上下肢機能障害",障害学生情報入力シート!$H213="他の機能障害")),1,0)+IF(AND(障害学生情報入力シート!$G213="病弱・虚弱",OR(障害学生情報入力シート!$H213="内部障害等",障害学生情報入力シート!$H213="他の慢性疾患")),1,0)+IF(AND(障害学生情報入力シート!$G213="重複",ISBLANK(障害学生情報入力シート!$H213)),1,0)+IF(AND(障害学生情報入力シート!$G213="発達障害",OR(障害学生情報入力シート!$H213="SLD",障害学生情報入力シート!$H213="ADHD",障害学生情報入力シート!$H213="ASD",障害学生情報入力シート!$H213="発達障害の重複")),1,0)+IF(AND(障害学生情報入力シート!$G213="精神障害",OR(障害学生情報入力シート!$H213="統合失調症等",障害学生情報入力シート!$H213="気分障害",障害学生情報入力シート!$H213="神経症性障害等",障害学生情報入力シート!$H213="摂食障害・睡眠障害等",障害学生情報入力シート!$H213="他の精神障害")),1,0)+IF(AND(障害学生情報入力シート!$G213="その他の障害",ISBLANK(障害学生情報入力シート!$H213)),1,0)</f>
        <v>0</v>
      </c>
    </row>
    <row r="214" spans="1:25" x14ac:dyDescent="0.4">
      <c r="A214" s="1219">
        <v>190</v>
      </c>
      <c r="B214" s="7">
        <f>IF(AND(障害学生情報入力シート!$G214=$B$23,障害学生情報入力シート!$H214=$B$24,OR(障害学生情報入力シート!D214="入学者(新1年生)",障害学生情報入力シート!D214="在籍者")),1,0)</f>
        <v>0</v>
      </c>
      <c r="C214" s="7">
        <f t="shared" si="12"/>
        <v>0</v>
      </c>
      <c r="D214" s="7" t="str">
        <f>IFERROR(MATCH(ROW(障害学生情報入力シート!A190),C:C,0),"")</f>
        <v/>
      </c>
      <c r="E214" s="7">
        <f>IF(AND(障害学生情報入力シート!$G214=$E$23,障害学生情報入力シート!$H214=$E$24,OR(障害学生情報入力シート!D214="入学者(新1年生)",障害学生情報入力シート!D214="在籍者")),1,0)</f>
        <v>0</v>
      </c>
      <c r="F214" s="7">
        <f t="shared" si="13"/>
        <v>0</v>
      </c>
      <c r="G214" s="7" t="str">
        <f>IFERROR(MATCH(ROW(障害学生情報入力シート!E190),F:F,0),"")</f>
        <v/>
      </c>
      <c r="H214" s="7">
        <f>IF(AND(障害学生情報入力シート!$G214=$H$24,ISBLANK(障害学生情報入力シート!$H214),OR(障害学生情報入力シート!D214="入学者(新1年生)",障害学生情報入力シート!D214="在籍者")),1,0)</f>
        <v>0</v>
      </c>
      <c r="I214" s="7">
        <f t="shared" si="14"/>
        <v>0</v>
      </c>
      <c r="J214" s="7" t="str">
        <f>IFERROR(MATCH(ROW(障害学生情報入力シート!A190),I:I,0),"")</f>
        <v/>
      </c>
      <c r="K214" s="8">
        <f>IF(障害学生情報入力シート!AU214="",0,IF(AND(障害学生情報入力シート!AT214=1,Y214=1,障害学生情報入力シート!D214&lt;&gt;"",障害学生情報入力シート!D214&lt;&gt;"在籍者"),1,0))</f>
        <v>0</v>
      </c>
      <c r="L214" s="8">
        <f t="shared" si="15"/>
        <v>0</v>
      </c>
      <c r="M214" s="8" t="str">
        <f>IFERROR(MATCH(ROW(障害学生情報入力シート!A190),L:L,0),"")</f>
        <v/>
      </c>
      <c r="N214" s="8">
        <f>IF(障害学生情報入力シート!CA214="",0,IF(AND(障害学生情報入力シート!BZ214=1,Y214=1,障害学生情報入力シート!D214&lt;&gt;"",障害学生情報入力シート!D214&lt;&gt;"入学しなかった"),1,0))</f>
        <v>0</v>
      </c>
      <c r="O214" s="8">
        <f t="shared" si="16"/>
        <v>0</v>
      </c>
      <c r="P214" s="8" t="str">
        <f>IFERROR(MATCH(ROW(障害学生情報入力シート!AR190),O:O,0),"")</f>
        <v/>
      </c>
      <c r="Q214" s="8">
        <f>IF(障害学生情報入力シート!CU214="",0,IF(AND(障害学生情報入力シート!CT214=1,Y214=1,障害学生情報入力シート!D214&lt;&gt;"",障害学生情報入力シート!D214&lt;&gt;"入学しなかった"),1,0))</f>
        <v>0</v>
      </c>
      <c r="R214" s="8">
        <f t="shared" si="17"/>
        <v>0</v>
      </c>
      <c r="S214" s="8" t="str">
        <f>IFERROR(MATCH(ROW(障害学生情報入力シート!BJ190),R:R,0),"")</f>
        <v/>
      </c>
      <c r="T214" s="9">
        <f>IF(OR(SUM(障害学生情報入力シート!AY214:BY214,障害学生情報入力シート!CB214:CS214)&gt;0,COUNTA(障害学生情報入力シート!BZ214:CA214)=2,COUNTA(障害学生情報入力シート!CT214:CU214)=2),1,0)</f>
        <v>0</v>
      </c>
      <c r="U214" s="9">
        <f>SUM(障害学生情報入力シート!N214:Q214)+COUNTA(障害学生情報入力シート!R214)</f>
        <v>0</v>
      </c>
      <c r="V214" s="9">
        <f>SUM(障害学生情報入力シート!S214:V214)+COUNTA(障害学生情報入力シート!W214)</f>
        <v>0</v>
      </c>
      <c r="W214" s="9">
        <f>IF(SUM(障害学生情報入力シート!$X214:$AT214)&gt;0,1,0)</f>
        <v>0</v>
      </c>
      <c r="X214" s="9">
        <f>IF(障害学生情報入力シート!D214="入学者(新1年生)",1,0)</f>
        <v>0</v>
      </c>
      <c r="Y214" s="9">
        <f>IF(ISBLANK(障害学生情報入力シート!$G214),0)+IF(AND(障害学生情報入力シート!$G214="視覚障害",OR(障害学生情報入力シート!$H214="盲",障害学生情報入力シート!$H214="弱視")),1,0)+IF(AND(障害学生情報入力シート!$G214="聴覚・言語障害",OR(障害学生情報入力シート!$H214="聾",障害学生情報入力シート!$H214="難聴",障害学生情報入力シート!$H214="言語障害のみ")),1,0)+IF(AND(障害学生情報入力シート!$G214="肢体不自由",OR(障害学生情報入力シート!$H214="上肢機能障害",障害学生情報入力シート!$H214="下肢機能障害",障害学生情報入力シート!$H214="上下肢機能障害",障害学生情報入力シート!$H214="他の機能障害")),1,0)+IF(AND(障害学生情報入力シート!$G214="病弱・虚弱",OR(障害学生情報入力シート!$H214="内部障害等",障害学生情報入力シート!$H214="他の慢性疾患")),1,0)+IF(AND(障害学生情報入力シート!$G214="重複",ISBLANK(障害学生情報入力シート!$H214)),1,0)+IF(AND(障害学生情報入力シート!$G214="発達障害",OR(障害学生情報入力シート!$H214="SLD",障害学生情報入力シート!$H214="ADHD",障害学生情報入力シート!$H214="ASD",障害学生情報入力シート!$H214="発達障害の重複")),1,0)+IF(AND(障害学生情報入力シート!$G214="精神障害",OR(障害学生情報入力シート!$H214="統合失調症等",障害学生情報入力シート!$H214="気分障害",障害学生情報入力シート!$H214="神経症性障害等",障害学生情報入力シート!$H214="摂食障害・睡眠障害等",障害学生情報入力シート!$H214="他の精神障害")),1,0)+IF(AND(障害学生情報入力シート!$G214="その他の障害",ISBLANK(障害学生情報入力シート!$H214)),1,0)</f>
        <v>0</v>
      </c>
    </row>
    <row r="215" spans="1:25" x14ac:dyDescent="0.4">
      <c r="A215" s="1219">
        <v>191</v>
      </c>
      <c r="B215" s="7">
        <f>IF(AND(障害学生情報入力シート!$G215=$B$23,障害学生情報入力シート!$H215=$B$24,OR(障害学生情報入力シート!D215="入学者(新1年生)",障害学生情報入力シート!D215="在籍者")),1,0)</f>
        <v>0</v>
      </c>
      <c r="C215" s="7">
        <f t="shared" si="12"/>
        <v>0</v>
      </c>
      <c r="D215" s="7" t="str">
        <f>IFERROR(MATCH(ROW(障害学生情報入力シート!A191),C:C,0),"")</f>
        <v/>
      </c>
      <c r="E215" s="7">
        <f>IF(AND(障害学生情報入力シート!$G215=$E$23,障害学生情報入力シート!$H215=$E$24,OR(障害学生情報入力シート!D215="入学者(新1年生)",障害学生情報入力シート!D215="在籍者")),1,0)</f>
        <v>0</v>
      </c>
      <c r="F215" s="7">
        <f t="shared" si="13"/>
        <v>0</v>
      </c>
      <c r="G215" s="7" t="str">
        <f>IFERROR(MATCH(ROW(障害学生情報入力シート!E191),F:F,0),"")</f>
        <v/>
      </c>
      <c r="H215" s="7">
        <f>IF(AND(障害学生情報入力シート!$G215=$H$24,ISBLANK(障害学生情報入力シート!$H215),OR(障害学生情報入力シート!D215="入学者(新1年生)",障害学生情報入力シート!D215="在籍者")),1,0)</f>
        <v>0</v>
      </c>
      <c r="I215" s="7">
        <f t="shared" si="14"/>
        <v>0</v>
      </c>
      <c r="J215" s="7" t="str">
        <f>IFERROR(MATCH(ROW(障害学生情報入力シート!A191),I:I,0),"")</f>
        <v/>
      </c>
      <c r="K215" s="8">
        <f>IF(障害学生情報入力シート!AU215="",0,IF(AND(障害学生情報入力シート!AT215=1,Y215=1,障害学生情報入力シート!D215&lt;&gt;"",障害学生情報入力シート!D215&lt;&gt;"在籍者"),1,0))</f>
        <v>0</v>
      </c>
      <c r="L215" s="8">
        <f t="shared" si="15"/>
        <v>0</v>
      </c>
      <c r="M215" s="8" t="str">
        <f>IFERROR(MATCH(ROW(障害学生情報入力シート!A191),L:L,0),"")</f>
        <v/>
      </c>
      <c r="N215" s="8">
        <f>IF(障害学生情報入力シート!CA215="",0,IF(AND(障害学生情報入力シート!BZ215=1,Y215=1,障害学生情報入力シート!D215&lt;&gt;"",障害学生情報入力シート!D215&lt;&gt;"入学しなかった"),1,0))</f>
        <v>0</v>
      </c>
      <c r="O215" s="8">
        <f t="shared" si="16"/>
        <v>0</v>
      </c>
      <c r="P215" s="8" t="str">
        <f>IFERROR(MATCH(ROW(障害学生情報入力シート!AR191),O:O,0),"")</f>
        <v/>
      </c>
      <c r="Q215" s="8">
        <f>IF(障害学生情報入力シート!CU215="",0,IF(AND(障害学生情報入力シート!CT215=1,Y215=1,障害学生情報入力シート!D215&lt;&gt;"",障害学生情報入力シート!D215&lt;&gt;"入学しなかった"),1,0))</f>
        <v>0</v>
      </c>
      <c r="R215" s="8">
        <f t="shared" si="17"/>
        <v>0</v>
      </c>
      <c r="S215" s="8" t="str">
        <f>IFERROR(MATCH(ROW(障害学生情報入力シート!BJ191),R:R,0),"")</f>
        <v/>
      </c>
      <c r="T215" s="9">
        <f>IF(OR(SUM(障害学生情報入力シート!AY215:BY215,障害学生情報入力シート!CB215:CS215)&gt;0,COUNTA(障害学生情報入力シート!BZ215:CA215)=2,COUNTA(障害学生情報入力シート!CT215:CU215)=2),1,0)</f>
        <v>0</v>
      </c>
      <c r="U215" s="9">
        <f>SUM(障害学生情報入力シート!N215:Q215)+COUNTA(障害学生情報入力シート!R215)</f>
        <v>0</v>
      </c>
      <c r="V215" s="9">
        <f>SUM(障害学生情報入力シート!S215:V215)+COUNTA(障害学生情報入力シート!W215)</f>
        <v>0</v>
      </c>
      <c r="W215" s="9">
        <f>IF(SUM(障害学生情報入力シート!$X215:$AT215)&gt;0,1,0)</f>
        <v>0</v>
      </c>
      <c r="X215" s="9">
        <f>IF(障害学生情報入力シート!D215="入学者(新1年生)",1,0)</f>
        <v>0</v>
      </c>
      <c r="Y215" s="9">
        <f>IF(ISBLANK(障害学生情報入力シート!$G215),0)+IF(AND(障害学生情報入力シート!$G215="視覚障害",OR(障害学生情報入力シート!$H215="盲",障害学生情報入力シート!$H215="弱視")),1,0)+IF(AND(障害学生情報入力シート!$G215="聴覚・言語障害",OR(障害学生情報入力シート!$H215="聾",障害学生情報入力シート!$H215="難聴",障害学生情報入力シート!$H215="言語障害のみ")),1,0)+IF(AND(障害学生情報入力シート!$G215="肢体不自由",OR(障害学生情報入力シート!$H215="上肢機能障害",障害学生情報入力シート!$H215="下肢機能障害",障害学生情報入力シート!$H215="上下肢機能障害",障害学生情報入力シート!$H215="他の機能障害")),1,0)+IF(AND(障害学生情報入力シート!$G215="病弱・虚弱",OR(障害学生情報入力シート!$H215="内部障害等",障害学生情報入力シート!$H215="他の慢性疾患")),1,0)+IF(AND(障害学生情報入力シート!$G215="重複",ISBLANK(障害学生情報入力シート!$H215)),1,0)+IF(AND(障害学生情報入力シート!$G215="発達障害",OR(障害学生情報入力シート!$H215="SLD",障害学生情報入力シート!$H215="ADHD",障害学生情報入力シート!$H215="ASD",障害学生情報入力シート!$H215="発達障害の重複")),1,0)+IF(AND(障害学生情報入力シート!$G215="精神障害",OR(障害学生情報入力シート!$H215="統合失調症等",障害学生情報入力シート!$H215="気分障害",障害学生情報入力シート!$H215="神経症性障害等",障害学生情報入力シート!$H215="摂食障害・睡眠障害等",障害学生情報入力シート!$H215="他の精神障害")),1,0)+IF(AND(障害学生情報入力シート!$G215="その他の障害",ISBLANK(障害学生情報入力シート!$H215)),1,0)</f>
        <v>0</v>
      </c>
    </row>
    <row r="216" spans="1:25" x14ac:dyDescent="0.4">
      <c r="A216" s="1219">
        <v>192</v>
      </c>
      <c r="B216" s="7">
        <f>IF(AND(障害学生情報入力シート!$G216=$B$23,障害学生情報入力シート!$H216=$B$24,OR(障害学生情報入力シート!D216="入学者(新1年生)",障害学生情報入力シート!D216="在籍者")),1,0)</f>
        <v>0</v>
      </c>
      <c r="C216" s="7">
        <f t="shared" si="12"/>
        <v>0</v>
      </c>
      <c r="D216" s="7" t="str">
        <f>IFERROR(MATCH(ROW(障害学生情報入力シート!A192),C:C,0),"")</f>
        <v/>
      </c>
      <c r="E216" s="7">
        <f>IF(AND(障害学生情報入力シート!$G216=$E$23,障害学生情報入力シート!$H216=$E$24,OR(障害学生情報入力シート!D216="入学者(新1年生)",障害学生情報入力シート!D216="在籍者")),1,0)</f>
        <v>0</v>
      </c>
      <c r="F216" s="7">
        <f t="shared" si="13"/>
        <v>0</v>
      </c>
      <c r="G216" s="7" t="str">
        <f>IFERROR(MATCH(ROW(障害学生情報入力シート!E192),F:F,0),"")</f>
        <v/>
      </c>
      <c r="H216" s="7">
        <f>IF(AND(障害学生情報入力シート!$G216=$H$24,ISBLANK(障害学生情報入力シート!$H216),OR(障害学生情報入力シート!D216="入学者(新1年生)",障害学生情報入力シート!D216="在籍者")),1,0)</f>
        <v>0</v>
      </c>
      <c r="I216" s="7">
        <f t="shared" si="14"/>
        <v>0</v>
      </c>
      <c r="J216" s="7" t="str">
        <f>IFERROR(MATCH(ROW(障害学生情報入力シート!A192),I:I,0),"")</f>
        <v/>
      </c>
      <c r="K216" s="8">
        <f>IF(障害学生情報入力シート!AU216="",0,IF(AND(障害学生情報入力シート!AT216=1,Y216=1,障害学生情報入力シート!D216&lt;&gt;"",障害学生情報入力シート!D216&lt;&gt;"在籍者"),1,0))</f>
        <v>0</v>
      </c>
      <c r="L216" s="8">
        <f t="shared" si="15"/>
        <v>0</v>
      </c>
      <c r="M216" s="8" t="str">
        <f>IFERROR(MATCH(ROW(障害学生情報入力シート!A192),L:L,0),"")</f>
        <v/>
      </c>
      <c r="N216" s="8">
        <f>IF(障害学生情報入力シート!CA216="",0,IF(AND(障害学生情報入力シート!BZ216=1,Y216=1,障害学生情報入力シート!D216&lt;&gt;"",障害学生情報入力シート!D216&lt;&gt;"入学しなかった"),1,0))</f>
        <v>0</v>
      </c>
      <c r="O216" s="8">
        <f t="shared" si="16"/>
        <v>0</v>
      </c>
      <c r="P216" s="8" t="str">
        <f>IFERROR(MATCH(ROW(障害学生情報入力シート!AR192),O:O,0),"")</f>
        <v/>
      </c>
      <c r="Q216" s="8">
        <f>IF(障害学生情報入力シート!CU216="",0,IF(AND(障害学生情報入力シート!CT216=1,Y216=1,障害学生情報入力シート!D216&lt;&gt;"",障害学生情報入力シート!D216&lt;&gt;"入学しなかった"),1,0))</f>
        <v>0</v>
      </c>
      <c r="R216" s="8">
        <f t="shared" si="17"/>
        <v>0</v>
      </c>
      <c r="S216" s="8" t="str">
        <f>IFERROR(MATCH(ROW(障害学生情報入力シート!BJ192),R:R,0),"")</f>
        <v/>
      </c>
      <c r="T216" s="9">
        <f>IF(OR(SUM(障害学生情報入力シート!AY216:BY216,障害学生情報入力シート!CB216:CS216)&gt;0,COUNTA(障害学生情報入力シート!BZ216:CA216)=2,COUNTA(障害学生情報入力シート!CT216:CU216)=2),1,0)</f>
        <v>0</v>
      </c>
      <c r="U216" s="9">
        <f>SUM(障害学生情報入力シート!N216:Q216)+COUNTA(障害学生情報入力シート!R216)</f>
        <v>0</v>
      </c>
      <c r="V216" s="9">
        <f>SUM(障害学生情報入力シート!S216:V216)+COUNTA(障害学生情報入力シート!W216)</f>
        <v>0</v>
      </c>
      <c r="W216" s="9">
        <f>IF(SUM(障害学生情報入力シート!$X216:$AT216)&gt;0,1,0)</f>
        <v>0</v>
      </c>
      <c r="X216" s="9">
        <f>IF(障害学生情報入力シート!D216="入学者(新1年生)",1,0)</f>
        <v>0</v>
      </c>
      <c r="Y216" s="9">
        <f>IF(ISBLANK(障害学生情報入力シート!$G216),0)+IF(AND(障害学生情報入力シート!$G216="視覚障害",OR(障害学生情報入力シート!$H216="盲",障害学生情報入力シート!$H216="弱視")),1,0)+IF(AND(障害学生情報入力シート!$G216="聴覚・言語障害",OR(障害学生情報入力シート!$H216="聾",障害学生情報入力シート!$H216="難聴",障害学生情報入力シート!$H216="言語障害のみ")),1,0)+IF(AND(障害学生情報入力シート!$G216="肢体不自由",OR(障害学生情報入力シート!$H216="上肢機能障害",障害学生情報入力シート!$H216="下肢機能障害",障害学生情報入力シート!$H216="上下肢機能障害",障害学生情報入力シート!$H216="他の機能障害")),1,0)+IF(AND(障害学生情報入力シート!$G216="病弱・虚弱",OR(障害学生情報入力シート!$H216="内部障害等",障害学生情報入力シート!$H216="他の慢性疾患")),1,0)+IF(AND(障害学生情報入力シート!$G216="重複",ISBLANK(障害学生情報入力シート!$H216)),1,0)+IF(AND(障害学生情報入力シート!$G216="発達障害",OR(障害学生情報入力シート!$H216="SLD",障害学生情報入力シート!$H216="ADHD",障害学生情報入力シート!$H216="ASD",障害学生情報入力シート!$H216="発達障害の重複")),1,0)+IF(AND(障害学生情報入力シート!$G216="精神障害",OR(障害学生情報入力シート!$H216="統合失調症等",障害学生情報入力シート!$H216="気分障害",障害学生情報入力シート!$H216="神経症性障害等",障害学生情報入力シート!$H216="摂食障害・睡眠障害等",障害学生情報入力シート!$H216="他の精神障害")),1,0)+IF(AND(障害学生情報入力シート!$G216="その他の障害",ISBLANK(障害学生情報入力シート!$H216)),1,0)</f>
        <v>0</v>
      </c>
    </row>
    <row r="217" spans="1:25" x14ac:dyDescent="0.4">
      <c r="A217" s="1219">
        <v>193</v>
      </c>
      <c r="B217" s="7">
        <f>IF(AND(障害学生情報入力シート!$G217=$B$23,障害学生情報入力シート!$H217=$B$24,OR(障害学生情報入力シート!D217="入学者(新1年生)",障害学生情報入力シート!D217="在籍者")),1,0)</f>
        <v>0</v>
      </c>
      <c r="C217" s="7">
        <f t="shared" ref="C217:C280" si="18">C216+B217</f>
        <v>0</v>
      </c>
      <c r="D217" s="7" t="str">
        <f>IFERROR(MATCH(ROW(障害学生情報入力シート!A193),C:C,0),"")</f>
        <v/>
      </c>
      <c r="E217" s="7">
        <f>IF(AND(障害学生情報入力シート!$G217=$E$23,障害学生情報入力シート!$H217=$E$24,OR(障害学生情報入力シート!D217="入学者(新1年生)",障害学生情報入力シート!D217="在籍者")),1,0)</f>
        <v>0</v>
      </c>
      <c r="F217" s="7">
        <f t="shared" ref="F217:F280" si="19">F216+E217</f>
        <v>0</v>
      </c>
      <c r="G217" s="7" t="str">
        <f>IFERROR(MATCH(ROW(障害学生情報入力シート!E193),F:F,0),"")</f>
        <v/>
      </c>
      <c r="H217" s="7">
        <f>IF(AND(障害学生情報入力シート!$G217=$H$24,ISBLANK(障害学生情報入力シート!$H217),OR(障害学生情報入力シート!D217="入学者(新1年生)",障害学生情報入力シート!D217="在籍者")),1,0)</f>
        <v>0</v>
      </c>
      <c r="I217" s="7">
        <f t="shared" ref="I217:I280" si="20">I216+H217</f>
        <v>0</v>
      </c>
      <c r="J217" s="7" t="str">
        <f>IFERROR(MATCH(ROW(障害学生情報入力シート!A193),I:I,0),"")</f>
        <v/>
      </c>
      <c r="K217" s="8">
        <f>IF(障害学生情報入力シート!AU217="",0,IF(AND(障害学生情報入力シート!AT217=1,Y217=1,障害学生情報入力シート!D217&lt;&gt;"",障害学生情報入力シート!D217&lt;&gt;"在籍者"),1,0))</f>
        <v>0</v>
      </c>
      <c r="L217" s="8">
        <f t="shared" ref="L217:L280" si="21">L216+K217</f>
        <v>0</v>
      </c>
      <c r="M217" s="8" t="str">
        <f>IFERROR(MATCH(ROW(障害学生情報入力シート!A193),L:L,0),"")</f>
        <v/>
      </c>
      <c r="N217" s="8">
        <f>IF(障害学生情報入力シート!CA217="",0,IF(AND(障害学生情報入力シート!BZ217=1,Y217=1,障害学生情報入力シート!D217&lt;&gt;"",障害学生情報入力シート!D217&lt;&gt;"入学しなかった"),1,0))</f>
        <v>0</v>
      </c>
      <c r="O217" s="8">
        <f t="shared" ref="O217:O280" si="22">O216+N217</f>
        <v>0</v>
      </c>
      <c r="P217" s="8" t="str">
        <f>IFERROR(MATCH(ROW(障害学生情報入力シート!AR193),O:O,0),"")</f>
        <v/>
      </c>
      <c r="Q217" s="8">
        <f>IF(障害学生情報入力シート!CU217="",0,IF(AND(障害学生情報入力シート!CT217=1,Y217=1,障害学生情報入力シート!D217&lt;&gt;"",障害学生情報入力シート!D217&lt;&gt;"入学しなかった"),1,0))</f>
        <v>0</v>
      </c>
      <c r="R217" s="8">
        <f t="shared" ref="R217:R280" si="23">R216+Q217</f>
        <v>0</v>
      </c>
      <c r="S217" s="8" t="str">
        <f>IFERROR(MATCH(ROW(障害学生情報入力シート!BJ193),R:R,0),"")</f>
        <v/>
      </c>
      <c r="T217" s="9">
        <f>IF(OR(SUM(障害学生情報入力シート!AY217:BY217,障害学生情報入力シート!CB217:CS217)&gt;0,COUNTA(障害学生情報入力シート!BZ217:CA217)=2,COUNTA(障害学生情報入力シート!CT217:CU217)=2),1,0)</f>
        <v>0</v>
      </c>
      <c r="U217" s="9">
        <f>SUM(障害学生情報入力シート!N217:Q217)+COUNTA(障害学生情報入力シート!R217)</f>
        <v>0</v>
      </c>
      <c r="V217" s="9">
        <f>SUM(障害学生情報入力シート!S217:V217)+COUNTA(障害学生情報入力シート!W217)</f>
        <v>0</v>
      </c>
      <c r="W217" s="9">
        <f>IF(SUM(障害学生情報入力シート!$X217:$AT217)&gt;0,1,0)</f>
        <v>0</v>
      </c>
      <c r="X217" s="9">
        <f>IF(障害学生情報入力シート!D217="入学者(新1年生)",1,0)</f>
        <v>0</v>
      </c>
      <c r="Y217" s="9">
        <f>IF(ISBLANK(障害学生情報入力シート!$G217),0)+IF(AND(障害学生情報入力シート!$G217="視覚障害",OR(障害学生情報入力シート!$H217="盲",障害学生情報入力シート!$H217="弱視")),1,0)+IF(AND(障害学生情報入力シート!$G217="聴覚・言語障害",OR(障害学生情報入力シート!$H217="聾",障害学生情報入力シート!$H217="難聴",障害学生情報入力シート!$H217="言語障害のみ")),1,0)+IF(AND(障害学生情報入力シート!$G217="肢体不自由",OR(障害学生情報入力シート!$H217="上肢機能障害",障害学生情報入力シート!$H217="下肢機能障害",障害学生情報入力シート!$H217="上下肢機能障害",障害学生情報入力シート!$H217="他の機能障害")),1,0)+IF(AND(障害学生情報入力シート!$G217="病弱・虚弱",OR(障害学生情報入力シート!$H217="内部障害等",障害学生情報入力シート!$H217="他の慢性疾患")),1,0)+IF(AND(障害学生情報入力シート!$G217="重複",ISBLANK(障害学生情報入力シート!$H217)),1,0)+IF(AND(障害学生情報入力シート!$G217="発達障害",OR(障害学生情報入力シート!$H217="SLD",障害学生情報入力シート!$H217="ADHD",障害学生情報入力シート!$H217="ASD",障害学生情報入力シート!$H217="発達障害の重複")),1,0)+IF(AND(障害学生情報入力シート!$G217="精神障害",OR(障害学生情報入力シート!$H217="統合失調症等",障害学生情報入力シート!$H217="気分障害",障害学生情報入力シート!$H217="神経症性障害等",障害学生情報入力シート!$H217="摂食障害・睡眠障害等",障害学生情報入力シート!$H217="他の精神障害")),1,0)+IF(AND(障害学生情報入力シート!$G217="その他の障害",ISBLANK(障害学生情報入力シート!$H217)),1,0)</f>
        <v>0</v>
      </c>
    </row>
    <row r="218" spans="1:25" x14ac:dyDescent="0.4">
      <c r="A218" s="1219">
        <v>194</v>
      </c>
      <c r="B218" s="7">
        <f>IF(AND(障害学生情報入力シート!$G218=$B$23,障害学生情報入力シート!$H218=$B$24,OR(障害学生情報入力シート!D218="入学者(新1年生)",障害学生情報入力シート!D218="在籍者")),1,0)</f>
        <v>0</v>
      </c>
      <c r="C218" s="7">
        <f t="shared" si="18"/>
        <v>0</v>
      </c>
      <c r="D218" s="7" t="str">
        <f>IFERROR(MATCH(ROW(障害学生情報入力シート!A194),C:C,0),"")</f>
        <v/>
      </c>
      <c r="E218" s="7">
        <f>IF(AND(障害学生情報入力シート!$G218=$E$23,障害学生情報入力シート!$H218=$E$24,OR(障害学生情報入力シート!D218="入学者(新1年生)",障害学生情報入力シート!D218="在籍者")),1,0)</f>
        <v>0</v>
      </c>
      <c r="F218" s="7">
        <f t="shared" si="19"/>
        <v>0</v>
      </c>
      <c r="G218" s="7" t="str">
        <f>IFERROR(MATCH(ROW(障害学生情報入力シート!E194),F:F,0),"")</f>
        <v/>
      </c>
      <c r="H218" s="7">
        <f>IF(AND(障害学生情報入力シート!$G218=$H$24,ISBLANK(障害学生情報入力シート!$H218),OR(障害学生情報入力シート!D218="入学者(新1年生)",障害学生情報入力シート!D218="在籍者")),1,0)</f>
        <v>0</v>
      </c>
      <c r="I218" s="7">
        <f t="shared" si="20"/>
        <v>0</v>
      </c>
      <c r="J218" s="7" t="str">
        <f>IFERROR(MATCH(ROW(障害学生情報入力シート!A194),I:I,0),"")</f>
        <v/>
      </c>
      <c r="K218" s="8">
        <f>IF(障害学生情報入力シート!AU218="",0,IF(AND(障害学生情報入力シート!AT218=1,Y218=1,障害学生情報入力シート!D218&lt;&gt;"",障害学生情報入力シート!D218&lt;&gt;"在籍者"),1,0))</f>
        <v>0</v>
      </c>
      <c r="L218" s="8">
        <f t="shared" si="21"/>
        <v>0</v>
      </c>
      <c r="M218" s="8" t="str">
        <f>IFERROR(MATCH(ROW(障害学生情報入力シート!A194),L:L,0),"")</f>
        <v/>
      </c>
      <c r="N218" s="8">
        <f>IF(障害学生情報入力シート!CA218="",0,IF(AND(障害学生情報入力シート!BZ218=1,Y218=1,障害学生情報入力シート!D218&lt;&gt;"",障害学生情報入力シート!D218&lt;&gt;"入学しなかった"),1,0))</f>
        <v>0</v>
      </c>
      <c r="O218" s="8">
        <f t="shared" si="22"/>
        <v>0</v>
      </c>
      <c r="P218" s="8" t="str">
        <f>IFERROR(MATCH(ROW(障害学生情報入力シート!AR194),O:O,0),"")</f>
        <v/>
      </c>
      <c r="Q218" s="8">
        <f>IF(障害学生情報入力シート!CU218="",0,IF(AND(障害学生情報入力シート!CT218=1,Y218=1,障害学生情報入力シート!D218&lt;&gt;"",障害学生情報入力シート!D218&lt;&gt;"入学しなかった"),1,0))</f>
        <v>0</v>
      </c>
      <c r="R218" s="8">
        <f t="shared" si="23"/>
        <v>0</v>
      </c>
      <c r="S218" s="8" t="str">
        <f>IFERROR(MATCH(ROW(障害学生情報入力シート!BJ194),R:R,0),"")</f>
        <v/>
      </c>
      <c r="T218" s="9">
        <f>IF(OR(SUM(障害学生情報入力シート!AY218:BY218,障害学生情報入力シート!CB218:CS218)&gt;0,COUNTA(障害学生情報入力シート!BZ218:CA218)=2,COUNTA(障害学生情報入力シート!CT218:CU218)=2),1,0)</f>
        <v>0</v>
      </c>
      <c r="U218" s="9">
        <f>SUM(障害学生情報入力シート!N218:Q218)+COUNTA(障害学生情報入力シート!R218)</f>
        <v>0</v>
      </c>
      <c r="V218" s="9">
        <f>SUM(障害学生情報入力シート!S218:V218)+COUNTA(障害学生情報入力シート!W218)</f>
        <v>0</v>
      </c>
      <c r="W218" s="9">
        <f>IF(SUM(障害学生情報入力シート!$X218:$AT218)&gt;0,1,0)</f>
        <v>0</v>
      </c>
      <c r="X218" s="9">
        <f>IF(障害学生情報入力シート!D218="入学者(新1年生)",1,0)</f>
        <v>0</v>
      </c>
      <c r="Y218" s="9">
        <f>IF(ISBLANK(障害学生情報入力シート!$G218),0)+IF(AND(障害学生情報入力シート!$G218="視覚障害",OR(障害学生情報入力シート!$H218="盲",障害学生情報入力シート!$H218="弱視")),1,0)+IF(AND(障害学生情報入力シート!$G218="聴覚・言語障害",OR(障害学生情報入力シート!$H218="聾",障害学生情報入力シート!$H218="難聴",障害学生情報入力シート!$H218="言語障害のみ")),1,0)+IF(AND(障害学生情報入力シート!$G218="肢体不自由",OR(障害学生情報入力シート!$H218="上肢機能障害",障害学生情報入力シート!$H218="下肢機能障害",障害学生情報入力シート!$H218="上下肢機能障害",障害学生情報入力シート!$H218="他の機能障害")),1,0)+IF(AND(障害学生情報入力シート!$G218="病弱・虚弱",OR(障害学生情報入力シート!$H218="内部障害等",障害学生情報入力シート!$H218="他の慢性疾患")),1,0)+IF(AND(障害学生情報入力シート!$G218="重複",ISBLANK(障害学生情報入力シート!$H218)),1,0)+IF(AND(障害学生情報入力シート!$G218="発達障害",OR(障害学生情報入力シート!$H218="SLD",障害学生情報入力シート!$H218="ADHD",障害学生情報入力シート!$H218="ASD",障害学生情報入力シート!$H218="発達障害の重複")),1,0)+IF(AND(障害学生情報入力シート!$G218="精神障害",OR(障害学生情報入力シート!$H218="統合失調症等",障害学生情報入力シート!$H218="気分障害",障害学生情報入力シート!$H218="神経症性障害等",障害学生情報入力シート!$H218="摂食障害・睡眠障害等",障害学生情報入力シート!$H218="他の精神障害")),1,0)+IF(AND(障害学生情報入力シート!$G218="その他の障害",ISBLANK(障害学生情報入力シート!$H218)),1,0)</f>
        <v>0</v>
      </c>
    </row>
    <row r="219" spans="1:25" x14ac:dyDescent="0.4">
      <c r="A219" s="1219">
        <v>195</v>
      </c>
      <c r="B219" s="7">
        <f>IF(AND(障害学生情報入力シート!$G219=$B$23,障害学生情報入力シート!$H219=$B$24,OR(障害学生情報入力シート!D219="入学者(新1年生)",障害学生情報入力シート!D219="在籍者")),1,0)</f>
        <v>0</v>
      </c>
      <c r="C219" s="7">
        <f t="shared" si="18"/>
        <v>0</v>
      </c>
      <c r="D219" s="7" t="str">
        <f>IFERROR(MATCH(ROW(障害学生情報入力シート!A195),C:C,0),"")</f>
        <v/>
      </c>
      <c r="E219" s="7">
        <f>IF(AND(障害学生情報入力シート!$G219=$E$23,障害学生情報入力シート!$H219=$E$24,OR(障害学生情報入力シート!D219="入学者(新1年生)",障害学生情報入力シート!D219="在籍者")),1,0)</f>
        <v>0</v>
      </c>
      <c r="F219" s="7">
        <f t="shared" si="19"/>
        <v>0</v>
      </c>
      <c r="G219" s="7" t="str">
        <f>IFERROR(MATCH(ROW(障害学生情報入力シート!E195),F:F,0),"")</f>
        <v/>
      </c>
      <c r="H219" s="7">
        <f>IF(AND(障害学生情報入力シート!$G219=$H$24,ISBLANK(障害学生情報入力シート!$H219),OR(障害学生情報入力シート!D219="入学者(新1年生)",障害学生情報入力シート!D219="在籍者")),1,0)</f>
        <v>0</v>
      </c>
      <c r="I219" s="7">
        <f t="shared" si="20"/>
        <v>0</v>
      </c>
      <c r="J219" s="7" t="str">
        <f>IFERROR(MATCH(ROW(障害学生情報入力シート!A195),I:I,0),"")</f>
        <v/>
      </c>
      <c r="K219" s="8">
        <f>IF(障害学生情報入力シート!AU219="",0,IF(AND(障害学生情報入力シート!AT219=1,Y219=1,障害学生情報入力シート!D219&lt;&gt;"",障害学生情報入力シート!D219&lt;&gt;"在籍者"),1,0))</f>
        <v>0</v>
      </c>
      <c r="L219" s="8">
        <f t="shared" si="21"/>
        <v>0</v>
      </c>
      <c r="M219" s="8" t="str">
        <f>IFERROR(MATCH(ROW(障害学生情報入力シート!A195),L:L,0),"")</f>
        <v/>
      </c>
      <c r="N219" s="8">
        <f>IF(障害学生情報入力シート!CA219="",0,IF(AND(障害学生情報入力シート!BZ219=1,Y219=1,障害学生情報入力シート!D219&lt;&gt;"",障害学生情報入力シート!D219&lt;&gt;"入学しなかった"),1,0))</f>
        <v>0</v>
      </c>
      <c r="O219" s="8">
        <f t="shared" si="22"/>
        <v>0</v>
      </c>
      <c r="P219" s="8" t="str">
        <f>IFERROR(MATCH(ROW(障害学生情報入力シート!AR195),O:O,0),"")</f>
        <v/>
      </c>
      <c r="Q219" s="8">
        <f>IF(障害学生情報入力シート!CU219="",0,IF(AND(障害学生情報入力シート!CT219=1,Y219=1,障害学生情報入力シート!D219&lt;&gt;"",障害学生情報入力シート!D219&lt;&gt;"入学しなかった"),1,0))</f>
        <v>0</v>
      </c>
      <c r="R219" s="8">
        <f t="shared" si="23"/>
        <v>0</v>
      </c>
      <c r="S219" s="8" t="str">
        <f>IFERROR(MATCH(ROW(障害学生情報入力シート!BJ195),R:R,0),"")</f>
        <v/>
      </c>
      <c r="T219" s="9">
        <f>IF(OR(SUM(障害学生情報入力シート!AY219:BY219,障害学生情報入力シート!CB219:CS219)&gt;0,COUNTA(障害学生情報入力シート!BZ219:CA219)=2,COUNTA(障害学生情報入力シート!CT219:CU219)=2),1,0)</f>
        <v>0</v>
      </c>
      <c r="U219" s="9">
        <f>SUM(障害学生情報入力シート!N219:Q219)+COUNTA(障害学生情報入力シート!R219)</f>
        <v>0</v>
      </c>
      <c r="V219" s="9">
        <f>SUM(障害学生情報入力シート!S219:V219)+COUNTA(障害学生情報入力シート!W219)</f>
        <v>0</v>
      </c>
      <c r="W219" s="9">
        <f>IF(SUM(障害学生情報入力シート!$X219:$AT219)&gt;0,1,0)</f>
        <v>0</v>
      </c>
      <c r="X219" s="9">
        <f>IF(障害学生情報入力シート!D219="入学者(新1年生)",1,0)</f>
        <v>0</v>
      </c>
      <c r="Y219" s="9">
        <f>IF(ISBLANK(障害学生情報入力シート!$G219),0)+IF(AND(障害学生情報入力シート!$G219="視覚障害",OR(障害学生情報入力シート!$H219="盲",障害学生情報入力シート!$H219="弱視")),1,0)+IF(AND(障害学生情報入力シート!$G219="聴覚・言語障害",OR(障害学生情報入力シート!$H219="聾",障害学生情報入力シート!$H219="難聴",障害学生情報入力シート!$H219="言語障害のみ")),1,0)+IF(AND(障害学生情報入力シート!$G219="肢体不自由",OR(障害学生情報入力シート!$H219="上肢機能障害",障害学生情報入力シート!$H219="下肢機能障害",障害学生情報入力シート!$H219="上下肢機能障害",障害学生情報入力シート!$H219="他の機能障害")),1,0)+IF(AND(障害学生情報入力シート!$G219="病弱・虚弱",OR(障害学生情報入力シート!$H219="内部障害等",障害学生情報入力シート!$H219="他の慢性疾患")),1,0)+IF(AND(障害学生情報入力シート!$G219="重複",ISBLANK(障害学生情報入力シート!$H219)),1,0)+IF(AND(障害学生情報入力シート!$G219="発達障害",OR(障害学生情報入力シート!$H219="SLD",障害学生情報入力シート!$H219="ADHD",障害学生情報入力シート!$H219="ASD",障害学生情報入力シート!$H219="発達障害の重複")),1,0)+IF(AND(障害学生情報入力シート!$G219="精神障害",OR(障害学生情報入力シート!$H219="統合失調症等",障害学生情報入力シート!$H219="気分障害",障害学生情報入力シート!$H219="神経症性障害等",障害学生情報入力シート!$H219="摂食障害・睡眠障害等",障害学生情報入力シート!$H219="他の精神障害")),1,0)+IF(AND(障害学生情報入力シート!$G219="その他の障害",ISBLANK(障害学生情報入力シート!$H219)),1,0)</f>
        <v>0</v>
      </c>
    </row>
    <row r="220" spans="1:25" x14ac:dyDescent="0.4">
      <c r="A220" s="1219">
        <v>196</v>
      </c>
      <c r="B220" s="7">
        <f>IF(AND(障害学生情報入力シート!$G220=$B$23,障害学生情報入力シート!$H220=$B$24,OR(障害学生情報入力シート!D220="入学者(新1年生)",障害学生情報入力シート!D220="在籍者")),1,0)</f>
        <v>0</v>
      </c>
      <c r="C220" s="7">
        <f t="shared" si="18"/>
        <v>0</v>
      </c>
      <c r="D220" s="7" t="str">
        <f>IFERROR(MATCH(ROW(障害学生情報入力シート!A196),C:C,0),"")</f>
        <v/>
      </c>
      <c r="E220" s="7">
        <f>IF(AND(障害学生情報入力シート!$G220=$E$23,障害学生情報入力シート!$H220=$E$24,OR(障害学生情報入力シート!D220="入学者(新1年生)",障害学生情報入力シート!D220="在籍者")),1,0)</f>
        <v>0</v>
      </c>
      <c r="F220" s="7">
        <f t="shared" si="19"/>
        <v>0</v>
      </c>
      <c r="G220" s="7" t="str">
        <f>IFERROR(MATCH(ROW(障害学生情報入力シート!E196),F:F,0),"")</f>
        <v/>
      </c>
      <c r="H220" s="7">
        <f>IF(AND(障害学生情報入力シート!$G220=$H$24,ISBLANK(障害学生情報入力シート!$H220),OR(障害学生情報入力シート!D220="入学者(新1年生)",障害学生情報入力シート!D220="在籍者")),1,0)</f>
        <v>0</v>
      </c>
      <c r="I220" s="7">
        <f t="shared" si="20"/>
        <v>0</v>
      </c>
      <c r="J220" s="7" t="str">
        <f>IFERROR(MATCH(ROW(障害学生情報入力シート!A196),I:I,0),"")</f>
        <v/>
      </c>
      <c r="K220" s="8">
        <f>IF(障害学生情報入力シート!AU220="",0,IF(AND(障害学生情報入力シート!AT220=1,Y220=1,障害学生情報入力シート!D220&lt;&gt;"",障害学生情報入力シート!D220&lt;&gt;"在籍者"),1,0))</f>
        <v>0</v>
      </c>
      <c r="L220" s="8">
        <f t="shared" si="21"/>
        <v>0</v>
      </c>
      <c r="M220" s="8" t="str">
        <f>IFERROR(MATCH(ROW(障害学生情報入力シート!A196),L:L,0),"")</f>
        <v/>
      </c>
      <c r="N220" s="8">
        <f>IF(障害学生情報入力シート!CA220="",0,IF(AND(障害学生情報入力シート!BZ220=1,Y220=1,障害学生情報入力シート!D220&lt;&gt;"",障害学生情報入力シート!D220&lt;&gt;"入学しなかった"),1,0))</f>
        <v>0</v>
      </c>
      <c r="O220" s="8">
        <f t="shared" si="22"/>
        <v>0</v>
      </c>
      <c r="P220" s="8" t="str">
        <f>IFERROR(MATCH(ROW(障害学生情報入力シート!AR196),O:O,0),"")</f>
        <v/>
      </c>
      <c r="Q220" s="8">
        <f>IF(障害学生情報入力シート!CU220="",0,IF(AND(障害学生情報入力シート!CT220=1,Y220=1,障害学生情報入力シート!D220&lt;&gt;"",障害学生情報入力シート!D220&lt;&gt;"入学しなかった"),1,0))</f>
        <v>0</v>
      </c>
      <c r="R220" s="8">
        <f t="shared" si="23"/>
        <v>0</v>
      </c>
      <c r="S220" s="8" t="str">
        <f>IFERROR(MATCH(ROW(障害学生情報入力シート!BJ196),R:R,0),"")</f>
        <v/>
      </c>
      <c r="T220" s="9">
        <f>IF(OR(SUM(障害学生情報入力シート!AY220:BY220,障害学生情報入力シート!CB220:CS220)&gt;0,COUNTA(障害学生情報入力シート!BZ220:CA220)=2,COUNTA(障害学生情報入力シート!CT220:CU220)=2),1,0)</f>
        <v>0</v>
      </c>
      <c r="U220" s="9">
        <f>SUM(障害学生情報入力シート!N220:Q220)+COUNTA(障害学生情報入力シート!R220)</f>
        <v>0</v>
      </c>
      <c r="V220" s="9">
        <f>SUM(障害学生情報入力シート!S220:V220)+COUNTA(障害学生情報入力シート!W220)</f>
        <v>0</v>
      </c>
      <c r="W220" s="9">
        <f>IF(SUM(障害学生情報入力シート!$X220:$AT220)&gt;0,1,0)</f>
        <v>0</v>
      </c>
      <c r="X220" s="9">
        <f>IF(障害学生情報入力シート!D220="入学者(新1年生)",1,0)</f>
        <v>0</v>
      </c>
      <c r="Y220" s="9">
        <f>IF(ISBLANK(障害学生情報入力シート!$G220),0)+IF(AND(障害学生情報入力シート!$G220="視覚障害",OR(障害学生情報入力シート!$H220="盲",障害学生情報入力シート!$H220="弱視")),1,0)+IF(AND(障害学生情報入力シート!$G220="聴覚・言語障害",OR(障害学生情報入力シート!$H220="聾",障害学生情報入力シート!$H220="難聴",障害学生情報入力シート!$H220="言語障害のみ")),1,0)+IF(AND(障害学生情報入力シート!$G220="肢体不自由",OR(障害学生情報入力シート!$H220="上肢機能障害",障害学生情報入力シート!$H220="下肢機能障害",障害学生情報入力シート!$H220="上下肢機能障害",障害学生情報入力シート!$H220="他の機能障害")),1,0)+IF(AND(障害学生情報入力シート!$G220="病弱・虚弱",OR(障害学生情報入力シート!$H220="内部障害等",障害学生情報入力シート!$H220="他の慢性疾患")),1,0)+IF(AND(障害学生情報入力シート!$G220="重複",ISBLANK(障害学生情報入力シート!$H220)),1,0)+IF(AND(障害学生情報入力シート!$G220="発達障害",OR(障害学生情報入力シート!$H220="SLD",障害学生情報入力シート!$H220="ADHD",障害学生情報入力シート!$H220="ASD",障害学生情報入力シート!$H220="発達障害の重複")),1,0)+IF(AND(障害学生情報入力シート!$G220="精神障害",OR(障害学生情報入力シート!$H220="統合失調症等",障害学生情報入力シート!$H220="気分障害",障害学生情報入力シート!$H220="神経症性障害等",障害学生情報入力シート!$H220="摂食障害・睡眠障害等",障害学生情報入力シート!$H220="他の精神障害")),1,0)+IF(AND(障害学生情報入力シート!$G220="その他の障害",ISBLANK(障害学生情報入力シート!$H220)),1,0)</f>
        <v>0</v>
      </c>
    </row>
    <row r="221" spans="1:25" x14ac:dyDescent="0.4">
      <c r="A221" s="1219">
        <v>197</v>
      </c>
      <c r="B221" s="7">
        <f>IF(AND(障害学生情報入力シート!$G221=$B$23,障害学生情報入力シート!$H221=$B$24,OR(障害学生情報入力シート!D221="入学者(新1年生)",障害学生情報入力シート!D221="在籍者")),1,0)</f>
        <v>0</v>
      </c>
      <c r="C221" s="7">
        <f t="shared" si="18"/>
        <v>0</v>
      </c>
      <c r="D221" s="7" t="str">
        <f>IFERROR(MATCH(ROW(障害学生情報入力シート!A197),C:C,0),"")</f>
        <v/>
      </c>
      <c r="E221" s="7">
        <f>IF(AND(障害学生情報入力シート!$G221=$E$23,障害学生情報入力シート!$H221=$E$24,OR(障害学生情報入力シート!D221="入学者(新1年生)",障害学生情報入力シート!D221="在籍者")),1,0)</f>
        <v>0</v>
      </c>
      <c r="F221" s="7">
        <f t="shared" si="19"/>
        <v>0</v>
      </c>
      <c r="G221" s="7" t="str">
        <f>IFERROR(MATCH(ROW(障害学生情報入力シート!E197),F:F,0),"")</f>
        <v/>
      </c>
      <c r="H221" s="7">
        <f>IF(AND(障害学生情報入力シート!$G221=$H$24,ISBLANK(障害学生情報入力シート!$H221),OR(障害学生情報入力シート!D221="入学者(新1年生)",障害学生情報入力シート!D221="在籍者")),1,0)</f>
        <v>0</v>
      </c>
      <c r="I221" s="7">
        <f t="shared" si="20"/>
        <v>0</v>
      </c>
      <c r="J221" s="7" t="str">
        <f>IFERROR(MATCH(ROW(障害学生情報入力シート!A197),I:I,0),"")</f>
        <v/>
      </c>
      <c r="K221" s="8">
        <f>IF(障害学生情報入力シート!AU221="",0,IF(AND(障害学生情報入力シート!AT221=1,Y221=1,障害学生情報入力シート!D221&lt;&gt;"",障害学生情報入力シート!D221&lt;&gt;"在籍者"),1,0))</f>
        <v>0</v>
      </c>
      <c r="L221" s="8">
        <f t="shared" si="21"/>
        <v>0</v>
      </c>
      <c r="M221" s="8" t="str">
        <f>IFERROR(MATCH(ROW(障害学生情報入力シート!A197),L:L,0),"")</f>
        <v/>
      </c>
      <c r="N221" s="8">
        <f>IF(障害学生情報入力シート!CA221="",0,IF(AND(障害学生情報入力シート!BZ221=1,Y221=1,障害学生情報入力シート!D221&lt;&gt;"",障害学生情報入力シート!D221&lt;&gt;"入学しなかった"),1,0))</f>
        <v>0</v>
      </c>
      <c r="O221" s="8">
        <f t="shared" si="22"/>
        <v>0</v>
      </c>
      <c r="P221" s="8" t="str">
        <f>IFERROR(MATCH(ROW(障害学生情報入力シート!AR197),O:O,0),"")</f>
        <v/>
      </c>
      <c r="Q221" s="8">
        <f>IF(障害学生情報入力シート!CU221="",0,IF(AND(障害学生情報入力シート!CT221=1,Y221=1,障害学生情報入力シート!D221&lt;&gt;"",障害学生情報入力シート!D221&lt;&gt;"入学しなかった"),1,0))</f>
        <v>0</v>
      </c>
      <c r="R221" s="8">
        <f t="shared" si="23"/>
        <v>0</v>
      </c>
      <c r="S221" s="8" t="str">
        <f>IFERROR(MATCH(ROW(障害学生情報入力シート!BJ197),R:R,0),"")</f>
        <v/>
      </c>
      <c r="T221" s="9">
        <f>IF(OR(SUM(障害学生情報入力シート!AY221:BY221,障害学生情報入力シート!CB221:CS221)&gt;0,COUNTA(障害学生情報入力シート!BZ221:CA221)=2,COUNTA(障害学生情報入力シート!CT221:CU221)=2),1,0)</f>
        <v>0</v>
      </c>
      <c r="U221" s="9">
        <f>SUM(障害学生情報入力シート!N221:Q221)+COUNTA(障害学生情報入力シート!R221)</f>
        <v>0</v>
      </c>
      <c r="V221" s="9">
        <f>SUM(障害学生情報入力シート!S221:V221)+COUNTA(障害学生情報入力シート!W221)</f>
        <v>0</v>
      </c>
      <c r="W221" s="9">
        <f>IF(SUM(障害学生情報入力シート!$X221:$AT221)&gt;0,1,0)</f>
        <v>0</v>
      </c>
      <c r="X221" s="9">
        <f>IF(障害学生情報入力シート!D221="入学者(新1年生)",1,0)</f>
        <v>0</v>
      </c>
      <c r="Y221" s="9">
        <f>IF(ISBLANK(障害学生情報入力シート!$G221),0)+IF(AND(障害学生情報入力シート!$G221="視覚障害",OR(障害学生情報入力シート!$H221="盲",障害学生情報入力シート!$H221="弱視")),1,0)+IF(AND(障害学生情報入力シート!$G221="聴覚・言語障害",OR(障害学生情報入力シート!$H221="聾",障害学生情報入力シート!$H221="難聴",障害学生情報入力シート!$H221="言語障害のみ")),1,0)+IF(AND(障害学生情報入力シート!$G221="肢体不自由",OR(障害学生情報入力シート!$H221="上肢機能障害",障害学生情報入力シート!$H221="下肢機能障害",障害学生情報入力シート!$H221="上下肢機能障害",障害学生情報入力シート!$H221="他の機能障害")),1,0)+IF(AND(障害学生情報入力シート!$G221="病弱・虚弱",OR(障害学生情報入力シート!$H221="内部障害等",障害学生情報入力シート!$H221="他の慢性疾患")),1,0)+IF(AND(障害学生情報入力シート!$G221="重複",ISBLANK(障害学生情報入力シート!$H221)),1,0)+IF(AND(障害学生情報入力シート!$G221="発達障害",OR(障害学生情報入力シート!$H221="SLD",障害学生情報入力シート!$H221="ADHD",障害学生情報入力シート!$H221="ASD",障害学生情報入力シート!$H221="発達障害の重複")),1,0)+IF(AND(障害学生情報入力シート!$G221="精神障害",OR(障害学生情報入力シート!$H221="統合失調症等",障害学生情報入力シート!$H221="気分障害",障害学生情報入力シート!$H221="神経症性障害等",障害学生情報入力シート!$H221="摂食障害・睡眠障害等",障害学生情報入力シート!$H221="他の精神障害")),1,0)+IF(AND(障害学生情報入力シート!$G221="その他の障害",ISBLANK(障害学生情報入力シート!$H221)),1,0)</f>
        <v>0</v>
      </c>
    </row>
    <row r="222" spans="1:25" x14ac:dyDescent="0.4">
      <c r="A222" s="1219">
        <v>198</v>
      </c>
      <c r="B222" s="7">
        <f>IF(AND(障害学生情報入力シート!$G222=$B$23,障害学生情報入力シート!$H222=$B$24,OR(障害学生情報入力シート!D222="入学者(新1年生)",障害学生情報入力シート!D222="在籍者")),1,0)</f>
        <v>0</v>
      </c>
      <c r="C222" s="7">
        <f t="shared" si="18"/>
        <v>0</v>
      </c>
      <c r="D222" s="7" t="str">
        <f>IFERROR(MATCH(ROW(障害学生情報入力シート!A198),C:C,0),"")</f>
        <v/>
      </c>
      <c r="E222" s="7">
        <f>IF(AND(障害学生情報入力シート!$G222=$E$23,障害学生情報入力シート!$H222=$E$24,OR(障害学生情報入力シート!D222="入学者(新1年生)",障害学生情報入力シート!D222="在籍者")),1,0)</f>
        <v>0</v>
      </c>
      <c r="F222" s="7">
        <f t="shared" si="19"/>
        <v>0</v>
      </c>
      <c r="G222" s="7" t="str">
        <f>IFERROR(MATCH(ROW(障害学生情報入力シート!E198),F:F,0),"")</f>
        <v/>
      </c>
      <c r="H222" s="7">
        <f>IF(AND(障害学生情報入力シート!$G222=$H$24,ISBLANK(障害学生情報入力シート!$H222),OR(障害学生情報入力シート!D222="入学者(新1年生)",障害学生情報入力シート!D222="在籍者")),1,0)</f>
        <v>0</v>
      </c>
      <c r="I222" s="7">
        <f t="shared" si="20"/>
        <v>0</v>
      </c>
      <c r="J222" s="7" t="str">
        <f>IFERROR(MATCH(ROW(障害学生情報入力シート!A198),I:I,0),"")</f>
        <v/>
      </c>
      <c r="K222" s="8">
        <f>IF(障害学生情報入力シート!AU222="",0,IF(AND(障害学生情報入力シート!AT222=1,Y222=1,障害学生情報入力シート!D222&lt;&gt;"",障害学生情報入力シート!D222&lt;&gt;"在籍者"),1,0))</f>
        <v>0</v>
      </c>
      <c r="L222" s="8">
        <f t="shared" si="21"/>
        <v>0</v>
      </c>
      <c r="M222" s="8" t="str">
        <f>IFERROR(MATCH(ROW(障害学生情報入力シート!A198),L:L,0),"")</f>
        <v/>
      </c>
      <c r="N222" s="8">
        <f>IF(障害学生情報入力シート!CA222="",0,IF(AND(障害学生情報入力シート!BZ222=1,Y222=1,障害学生情報入力シート!D222&lt;&gt;"",障害学生情報入力シート!D222&lt;&gt;"入学しなかった"),1,0))</f>
        <v>0</v>
      </c>
      <c r="O222" s="8">
        <f t="shared" si="22"/>
        <v>0</v>
      </c>
      <c r="P222" s="8" t="str">
        <f>IFERROR(MATCH(ROW(障害学生情報入力シート!AR198),O:O,0),"")</f>
        <v/>
      </c>
      <c r="Q222" s="8">
        <f>IF(障害学生情報入力シート!CU222="",0,IF(AND(障害学生情報入力シート!CT222=1,Y222=1,障害学生情報入力シート!D222&lt;&gt;"",障害学生情報入力シート!D222&lt;&gt;"入学しなかった"),1,0))</f>
        <v>0</v>
      </c>
      <c r="R222" s="8">
        <f t="shared" si="23"/>
        <v>0</v>
      </c>
      <c r="S222" s="8" t="str">
        <f>IFERROR(MATCH(ROW(障害学生情報入力シート!BJ198),R:R,0),"")</f>
        <v/>
      </c>
      <c r="T222" s="9">
        <f>IF(OR(SUM(障害学生情報入力シート!AY222:BY222,障害学生情報入力シート!CB222:CS222)&gt;0,COUNTA(障害学生情報入力シート!BZ222:CA222)=2,COUNTA(障害学生情報入力シート!CT222:CU222)=2),1,0)</f>
        <v>0</v>
      </c>
      <c r="U222" s="9">
        <f>SUM(障害学生情報入力シート!N222:Q222)+COUNTA(障害学生情報入力シート!R222)</f>
        <v>0</v>
      </c>
      <c r="V222" s="9">
        <f>SUM(障害学生情報入力シート!S222:V222)+COUNTA(障害学生情報入力シート!W222)</f>
        <v>0</v>
      </c>
      <c r="W222" s="9">
        <f>IF(SUM(障害学生情報入力シート!$X222:$AT222)&gt;0,1,0)</f>
        <v>0</v>
      </c>
      <c r="X222" s="9">
        <f>IF(障害学生情報入力シート!D222="入学者(新1年生)",1,0)</f>
        <v>0</v>
      </c>
      <c r="Y222" s="9">
        <f>IF(ISBLANK(障害学生情報入力シート!$G222),0)+IF(AND(障害学生情報入力シート!$G222="視覚障害",OR(障害学生情報入力シート!$H222="盲",障害学生情報入力シート!$H222="弱視")),1,0)+IF(AND(障害学生情報入力シート!$G222="聴覚・言語障害",OR(障害学生情報入力シート!$H222="聾",障害学生情報入力シート!$H222="難聴",障害学生情報入力シート!$H222="言語障害のみ")),1,0)+IF(AND(障害学生情報入力シート!$G222="肢体不自由",OR(障害学生情報入力シート!$H222="上肢機能障害",障害学生情報入力シート!$H222="下肢機能障害",障害学生情報入力シート!$H222="上下肢機能障害",障害学生情報入力シート!$H222="他の機能障害")),1,0)+IF(AND(障害学生情報入力シート!$G222="病弱・虚弱",OR(障害学生情報入力シート!$H222="内部障害等",障害学生情報入力シート!$H222="他の慢性疾患")),1,0)+IF(AND(障害学生情報入力シート!$G222="重複",ISBLANK(障害学生情報入力シート!$H222)),1,0)+IF(AND(障害学生情報入力シート!$G222="発達障害",OR(障害学生情報入力シート!$H222="SLD",障害学生情報入力シート!$H222="ADHD",障害学生情報入力シート!$H222="ASD",障害学生情報入力シート!$H222="発達障害の重複")),1,0)+IF(AND(障害学生情報入力シート!$G222="精神障害",OR(障害学生情報入力シート!$H222="統合失調症等",障害学生情報入力シート!$H222="気分障害",障害学生情報入力シート!$H222="神経症性障害等",障害学生情報入力シート!$H222="摂食障害・睡眠障害等",障害学生情報入力シート!$H222="他の精神障害")),1,0)+IF(AND(障害学生情報入力シート!$G222="その他の障害",ISBLANK(障害学生情報入力シート!$H222)),1,0)</f>
        <v>0</v>
      </c>
    </row>
    <row r="223" spans="1:25" x14ac:dyDescent="0.4">
      <c r="A223" s="1219">
        <v>199</v>
      </c>
      <c r="B223" s="7">
        <f>IF(AND(障害学生情報入力シート!$G223=$B$23,障害学生情報入力シート!$H223=$B$24,OR(障害学生情報入力シート!D223="入学者(新1年生)",障害学生情報入力シート!D223="在籍者")),1,0)</f>
        <v>0</v>
      </c>
      <c r="C223" s="7">
        <f t="shared" si="18"/>
        <v>0</v>
      </c>
      <c r="D223" s="7" t="str">
        <f>IFERROR(MATCH(ROW(障害学生情報入力シート!A199),C:C,0),"")</f>
        <v/>
      </c>
      <c r="E223" s="7">
        <f>IF(AND(障害学生情報入力シート!$G223=$E$23,障害学生情報入力シート!$H223=$E$24,OR(障害学生情報入力シート!D223="入学者(新1年生)",障害学生情報入力シート!D223="在籍者")),1,0)</f>
        <v>0</v>
      </c>
      <c r="F223" s="7">
        <f t="shared" si="19"/>
        <v>0</v>
      </c>
      <c r="G223" s="7" t="str">
        <f>IFERROR(MATCH(ROW(障害学生情報入力シート!E199),F:F,0),"")</f>
        <v/>
      </c>
      <c r="H223" s="7">
        <f>IF(AND(障害学生情報入力シート!$G223=$H$24,ISBLANK(障害学生情報入力シート!$H223),OR(障害学生情報入力シート!D223="入学者(新1年生)",障害学生情報入力シート!D223="在籍者")),1,0)</f>
        <v>0</v>
      </c>
      <c r="I223" s="7">
        <f t="shared" si="20"/>
        <v>0</v>
      </c>
      <c r="J223" s="7" t="str">
        <f>IFERROR(MATCH(ROW(障害学生情報入力シート!A199),I:I,0),"")</f>
        <v/>
      </c>
      <c r="K223" s="8">
        <f>IF(障害学生情報入力シート!AU223="",0,IF(AND(障害学生情報入力シート!AT223=1,Y223=1,障害学生情報入力シート!D223&lt;&gt;"",障害学生情報入力シート!D223&lt;&gt;"在籍者"),1,0))</f>
        <v>0</v>
      </c>
      <c r="L223" s="8">
        <f t="shared" si="21"/>
        <v>0</v>
      </c>
      <c r="M223" s="8" t="str">
        <f>IFERROR(MATCH(ROW(障害学生情報入力シート!A199),L:L,0),"")</f>
        <v/>
      </c>
      <c r="N223" s="8">
        <f>IF(障害学生情報入力シート!CA223="",0,IF(AND(障害学生情報入力シート!BZ223=1,Y223=1,障害学生情報入力シート!D223&lt;&gt;"",障害学生情報入力シート!D223&lt;&gt;"入学しなかった"),1,0))</f>
        <v>0</v>
      </c>
      <c r="O223" s="8">
        <f t="shared" si="22"/>
        <v>0</v>
      </c>
      <c r="P223" s="8" t="str">
        <f>IFERROR(MATCH(ROW(障害学生情報入力シート!AR199),O:O,0),"")</f>
        <v/>
      </c>
      <c r="Q223" s="8">
        <f>IF(障害学生情報入力シート!CU223="",0,IF(AND(障害学生情報入力シート!CT223=1,Y223=1,障害学生情報入力シート!D223&lt;&gt;"",障害学生情報入力シート!D223&lt;&gt;"入学しなかった"),1,0))</f>
        <v>0</v>
      </c>
      <c r="R223" s="8">
        <f t="shared" si="23"/>
        <v>0</v>
      </c>
      <c r="S223" s="8" t="str">
        <f>IFERROR(MATCH(ROW(障害学生情報入力シート!BJ199),R:R,0),"")</f>
        <v/>
      </c>
      <c r="T223" s="9">
        <f>IF(OR(SUM(障害学生情報入力シート!AY223:BY223,障害学生情報入力シート!CB223:CS223)&gt;0,COUNTA(障害学生情報入力シート!BZ223:CA223)=2,COUNTA(障害学生情報入力シート!CT223:CU223)=2),1,0)</f>
        <v>0</v>
      </c>
      <c r="U223" s="9">
        <f>SUM(障害学生情報入力シート!N223:Q223)+COUNTA(障害学生情報入力シート!R223)</f>
        <v>0</v>
      </c>
      <c r="V223" s="9">
        <f>SUM(障害学生情報入力シート!S223:V223)+COUNTA(障害学生情報入力シート!W223)</f>
        <v>0</v>
      </c>
      <c r="W223" s="9">
        <f>IF(SUM(障害学生情報入力シート!$X223:$AT223)&gt;0,1,0)</f>
        <v>0</v>
      </c>
      <c r="X223" s="9">
        <f>IF(障害学生情報入力シート!D223="入学者(新1年生)",1,0)</f>
        <v>0</v>
      </c>
      <c r="Y223" s="9">
        <f>IF(ISBLANK(障害学生情報入力シート!$G223),0)+IF(AND(障害学生情報入力シート!$G223="視覚障害",OR(障害学生情報入力シート!$H223="盲",障害学生情報入力シート!$H223="弱視")),1,0)+IF(AND(障害学生情報入力シート!$G223="聴覚・言語障害",OR(障害学生情報入力シート!$H223="聾",障害学生情報入力シート!$H223="難聴",障害学生情報入力シート!$H223="言語障害のみ")),1,0)+IF(AND(障害学生情報入力シート!$G223="肢体不自由",OR(障害学生情報入力シート!$H223="上肢機能障害",障害学生情報入力シート!$H223="下肢機能障害",障害学生情報入力シート!$H223="上下肢機能障害",障害学生情報入力シート!$H223="他の機能障害")),1,0)+IF(AND(障害学生情報入力シート!$G223="病弱・虚弱",OR(障害学生情報入力シート!$H223="内部障害等",障害学生情報入力シート!$H223="他の慢性疾患")),1,0)+IF(AND(障害学生情報入力シート!$G223="重複",ISBLANK(障害学生情報入力シート!$H223)),1,0)+IF(AND(障害学生情報入力シート!$G223="発達障害",OR(障害学生情報入力シート!$H223="SLD",障害学生情報入力シート!$H223="ADHD",障害学生情報入力シート!$H223="ASD",障害学生情報入力シート!$H223="発達障害の重複")),1,0)+IF(AND(障害学生情報入力シート!$G223="精神障害",OR(障害学生情報入力シート!$H223="統合失調症等",障害学生情報入力シート!$H223="気分障害",障害学生情報入力シート!$H223="神経症性障害等",障害学生情報入力シート!$H223="摂食障害・睡眠障害等",障害学生情報入力シート!$H223="他の精神障害")),1,0)+IF(AND(障害学生情報入力シート!$G223="その他の障害",ISBLANK(障害学生情報入力シート!$H223)),1,0)</f>
        <v>0</v>
      </c>
    </row>
    <row r="224" spans="1:25" x14ac:dyDescent="0.4">
      <c r="A224" s="1219">
        <v>200</v>
      </c>
      <c r="B224" s="7">
        <f>IF(AND(障害学生情報入力シート!$G224=$B$23,障害学生情報入力シート!$H224=$B$24,OR(障害学生情報入力シート!D224="入学者(新1年生)",障害学生情報入力シート!D224="在籍者")),1,0)</f>
        <v>0</v>
      </c>
      <c r="C224" s="7">
        <f t="shared" si="18"/>
        <v>0</v>
      </c>
      <c r="D224" s="7" t="str">
        <f>IFERROR(MATCH(ROW(障害学生情報入力シート!A200),C:C,0),"")</f>
        <v/>
      </c>
      <c r="E224" s="7">
        <f>IF(AND(障害学生情報入力シート!$G224=$E$23,障害学生情報入力シート!$H224=$E$24,OR(障害学生情報入力シート!D224="入学者(新1年生)",障害学生情報入力シート!D224="在籍者")),1,0)</f>
        <v>0</v>
      </c>
      <c r="F224" s="7">
        <f t="shared" si="19"/>
        <v>0</v>
      </c>
      <c r="G224" s="7" t="str">
        <f>IFERROR(MATCH(ROW(障害学生情報入力シート!E200),F:F,0),"")</f>
        <v/>
      </c>
      <c r="H224" s="7">
        <f>IF(AND(障害学生情報入力シート!$G224=$H$24,ISBLANK(障害学生情報入力シート!$H224),OR(障害学生情報入力シート!D224="入学者(新1年生)",障害学生情報入力シート!D224="在籍者")),1,0)</f>
        <v>0</v>
      </c>
      <c r="I224" s="7">
        <f t="shared" si="20"/>
        <v>0</v>
      </c>
      <c r="J224" s="7" t="str">
        <f>IFERROR(MATCH(ROW(障害学生情報入力シート!A200),I:I,0),"")</f>
        <v/>
      </c>
      <c r="K224" s="8">
        <f>IF(障害学生情報入力シート!AU224="",0,IF(AND(障害学生情報入力シート!AT224=1,Y224=1,障害学生情報入力シート!D224&lt;&gt;"",障害学生情報入力シート!D224&lt;&gt;"在籍者"),1,0))</f>
        <v>0</v>
      </c>
      <c r="L224" s="8">
        <f t="shared" si="21"/>
        <v>0</v>
      </c>
      <c r="M224" s="8" t="str">
        <f>IFERROR(MATCH(ROW(障害学生情報入力シート!A200),L:L,0),"")</f>
        <v/>
      </c>
      <c r="N224" s="8">
        <f>IF(障害学生情報入力シート!CA224="",0,IF(AND(障害学生情報入力シート!BZ224=1,Y224=1,障害学生情報入力シート!D224&lt;&gt;"",障害学生情報入力シート!D224&lt;&gt;"入学しなかった"),1,0))</f>
        <v>0</v>
      </c>
      <c r="O224" s="8">
        <f t="shared" si="22"/>
        <v>0</v>
      </c>
      <c r="P224" s="8" t="str">
        <f>IFERROR(MATCH(ROW(障害学生情報入力シート!AR200),O:O,0),"")</f>
        <v/>
      </c>
      <c r="Q224" s="8">
        <f>IF(障害学生情報入力シート!CU224="",0,IF(AND(障害学生情報入力シート!CT224=1,Y224=1,障害学生情報入力シート!D224&lt;&gt;"",障害学生情報入力シート!D224&lt;&gt;"入学しなかった"),1,0))</f>
        <v>0</v>
      </c>
      <c r="R224" s="8">
        <f t="shared" si="23"/>
        <v>0</v>
      </c>
      <c r="S224" s="8" t="str">
        <f>IFERROR(MATCH(ROW(障害学生情報入力シート!BJ200),R:R,0),"")</f>
        <v/>
      </c>
      <c r="T224" s="9">
        <f>IF(OR(SUM(障害学生情報入力シート!AY224:BY224,障害学生情報入力シート!CB224:CS224)&gt;0,COUNTA(障害学生情報入力シート!BZ224:CA224)=2,COUNTA(障害学生情報入力シート!CT224:CU224)=2),1,0)</f>
        <v>0</v>
      </c>
      <c r="U224" s="9">
        <f>SUM(障害学生情報入力シート!N224:Q224)+COUNTA(障害学生情報入力シート!R224)</f>
        <v>0</v>
      </c>
      <c r="V224" s="9">
        <f>SUM(障害学生情報入力シート!S224:V224)+COUNTA(障害学生情報入力シート!W224)</f>
        <v>0</v>
      </c>
      <c r="W224" s="9">
        <f>IF(SUM(障害学生情報入力シート!$X224:$AT224)&gt;0,1,0)</f>
        <v>0</v>
      </c>
      <c r="X224" s="9">
        <f>IF(障害学生情報入力シート!D224="入学者(新1年生)",1,0)</f>
        <v>0</v>
      </c>
      <c r="Y224" s="9">
        <f>IF(ISBLANK(障害学生情報入力シート!$G224),0)+IF(AND(障害学生情報入力シート!$G224="視覚障害",OR(障害学生情報入力シート!$H224="盲",障害学生情報入力シート!$H224="弱視")),1,0)+IF(AND(障害学生情報入力シート!$G224="聴覚・言語障害",OR(障害学生情報入力シート!$H224="聾",障害学生情報入力シート!$H224="難聴",障害学生情報入力シート!$H224="言語障害のみ")),1,0)+IF(AND(障害学生情報入力シート!$G224="肢体不自由",OR(障害学生情報入力シート!$H224="上肢機能障害",障害学生情報入力シート!$H224="下肢機能障害",障害学生情報入力シート!$H224="上下肢機能障害",障害学生情報入力シート!$H224="他の機能障害")),1,0)+IF(AND(障害学生情報入力シート!$G224="病弱・虚弱",OR(障害学生情報入力シート!$H224="内部障害等",障害学生情報入力シート!$H224="他の慢性疾患")),1,0)+IF(AND(障害学生情報入力シート!$G224="重複",ISBLANK(障害学生情報入力シート!$H224)),1,0)+IF(AND(障害学生情報入力シート!$G224="発達障害",OR(障害学生情報入力シート!$H224="SLD",障害学生情報入力シート!$H224="ADHD",障害学生情報入力シート!$H224="ASD",障害学生情報入力シート!$H224="発達障害の重複")),1,0)+IF(AND(障害学生情報入力シート!$G224="精神障害",OR(障害学生情報入力シート!$H224="統合失調症等",障害学生情報入力シート!$H224="気分障害",障害学生情報入力シート!$H224="神経症性障害等",障害学生情報入力シート!$H224="摂食障害・睡眠障害等",障害学生情報入力シート!$H224="他の精神障害")),1,0)+IF(AND(障害学生情報入力シート!$G224="その他の障害",ISBLANK(障害学生情報入力シート!$H224)),1,0)</f>
        <v>0</v>
      </c>
    </row>
    <row r="225" spans="1:25" x14ac:dyDescent="0.4">
      <c r="A225" s="1219">
        <v>201</v>
      </c>
      <c r="B225" s="7">
        <f>IF(AND(障害学生情報入力シート!$G225=$B$23,障害学生情報入力シート!$H225=$B$24,OR(障害学生情報入力シート!D225="入学者(新1年生)",障害学生情報入力シート!D225="在籍者")),1,0)</f>
        <v>0</v>
      </c>
      <c r="C225" s="7">
        <f t="shared" si="18"/>
        <v>0</v>
      </c>
      <c r="D225" s="7" t="str">
        <f>IFERROR(MATCH(ROW(障害学生情報入力シート!A201),C:C,0),"")</f>
        <v/>
      </c>
      <c r="E225" s="7">
        <f>IF(AND(障害学生情報入力シート!$G225=$E$23,障害学生情報入力シート!$H225=$E$24,OR(障害学生情報入力シート!D225="入学者(新1年生)",障害学生情報入力シート!D225="在籍者")),1,0)</f>
        <v>0</v>
      </c>
      <c r="F225" s="7">
        <f t="shared" si="19"/>
        <v>0</v>
      </c>
      <c r="G225" s="7" t="str">
        <f>IFERROR(MATCH(ROW(障害学生情報入力シート!E201),F:F,0),"")</f>
        <v/>
      </c>
      <c r="H225" s="7">
        <f>IF(AND(障害学生情報入力シート!$G225=$H$24,ISBLANK(障害学生情報入力シート!$H225),OR(障害学生情報入力シート!D225="入学者(新1年生)",障害学生情報入力シート!D225="在籍者")),1,0)</f>
        <v>0</v>
      </c>
      <c r="I225" s="7">
        <f t="shared" si="20"/>
        <v>0</v>
      </c>
      <c r="J225" s="7" t="str">
        <f>IFERROR(MATCH(ROW(障害学生情報入力シート!A201),I:I,0),"")</f>
        <v/>
      </c>
      <c r="K225" s="8">
        <f>IF(障害学生情報入力シート!AU225="",0,IF(AND(障害学生情報入力シート!AT225=1,Y225=1,障害学生情報入力シート!D225&lt;&gt;"",障害学生情報入力シート!D225&lt;&gt;"在籍者"),1,0))</f>
        <v>0</v>
      </c>
      <c r="L225" s="8">
        <f t="shared" si="21"/>
        <v>0</v>
      </c>
      <c r="M225" s="8" t="str">
        <f>IFERROR(MATCH(ROW(障害学生情報入力シート!A201),L:L,0),"")</f>
        <v/>
      </c>
      <c r="N225" s="8">
        <f>IF(障害学生情報入力シート!CA225="",0,IF(AND(障害学生情報入力シート!BZ225=1,Y225=1,障害学生情報入力シート!D225&lt;&gt;"",障害学生情報入力シート!D225&lt;&gt;"入学しなかった"),1,0))</f>
        <v>0</v>
      </c>
      <c r="O225" s="8">
        <f t="shared" si="22"/>
        <v>0</v>
      </c>
      <c r="P225" s="8" t="str">
        <f>IFERROR(MATCH(ROW(障害学生情報入力シート!AR201),O:O,0),"")</f>
        <v/>
      </c>
      <c r="Q225" s="8">
        <f>IF(障害学生情報入力シート!CU225="",0,IF(AND(障害学生情報入力シート!CT225=1,Y225=1,障害学生情報入力シート!D225&lt;&gt;"",障害学生情報入力シート!D225&lt;&gt;"入学しなかった"),1,0))</f>
        <v>0</v>
      </c>
      <c r="R225" s="8">
        <f t="shared" si="23"/>
        <v>0</v>
      </c>
      <c r="S225" s="8" t="str">
        <f>IFERROR(MATCH(ROW(障害学生情報入力シート!BJ201),R:R,0),"")</f>
        <v/>
      </c>
      <c r="T225" s="9">
        <f>IF(OR(SUM(障害学生情報入力シート!AY225:BY225,障害学生情報入力シート!CB225:CS225)&gt;0,COUNTA(障害学生情報入力シート!BZ225:CA225)=2,COUNTA(障害学生情報入力シート!CT225:CU225)=2),1,0)</f>
        <v>0</v>
      </c>
      <c r="U225" s="9">
        <f>SUM(障害学生情報入力シート!N225:Q225)+COUNTA(障害学生情報入力シート!R225)</f>
        <v>0</v>
      </c>
      <c r="V225" s="9">
        <f>SUM(障害学生情報入力シート!S225:V225)+COUNTA(障害学生情報入力シート!W225)</f>
        <v>0</v>
      </c>
      <c r="W225" s="9">
        <f>IF(SUM(障害学生情報入力シート!$X225:$AT225)&gt;0,1,0)</f>
        <v>0</v>
      </c>
      <c r="X225" s="9">
        <f>IF(障害学生情報入力シート!D225="入学者(新1年生)",1,0)</f>
        <v>0</v>
      </c>
      <c r="Y225" s="9">
        <f>IF(ISBLANK(障害学生情報入力シート!$G225),0)+IF(AND(障害学生情報入力シート!$G225="視覚障害",OR(障害学生情報入力シート!$H225="盲",障害学生情報入力シート!$H225="弱視")),1,0)+IF(AND(障害学生情報入力シート!$G225="聴覚・言語障害",OR(障害学生情報入力シート!$H225="聾",障害学生情報入力シート!$H225="難聴",障害学生情報入力シート!$H225="言語障害のみ")),1,0)+IF(AND(障害学生情報入力シート!$G225="肢体不自由",OR(障害学生情報入力シート!$H225="上肢機能障害",障害学生情報入力シート!$H225="下肢機能障害",障害学生情報入力シート!$H225="上下肢機能障害",障害学生情報入力シート!$H225="他の機能障害")),1,0)+IF(AND(障害学生情報入力シート!$G225="病弱・虚弱",OR(障害学生情報入力シート!$H225="内部障害等",障害学生情報入力シート!$H225="他の慢性疾患")),1,0)+IF(AND(障害学生情報入力シート!$G225="重複",ISBLANK(障害学生情報入力シート!$H225)),1,0)+IF(AND(障害学生情報入力シート!$G225="発達障害",OR(障害学生情報入力シート!$H225="SLD",障害学生情報入力シート!$H225="ADHD",障害学生情報入力シート!$H225="ASD",障害学生情報入力シート!$H225="発達障害の重複")),1,0)+IF(AND(障害学生情報入力シート!$G225="精神障害",OR(障害学生情報入力シート!$H225="統合失調症等",障害学生情報入力シート!$H225="気分障害",障害学生情報入力シート!$H225="神経症性障害等",障害学生情報入力シート!$H225="摂食障害・睡眠障害等",障害学生情報入力シート!$H225="他の精神障害")),1,0)+IF(AND(障害学生情報入力シート!$G225="その他の障害",ISBLANK(障害学生情報入力シート!$H225)),1,0)</f>
        <v>0</v>
      </c>
    </row>
    <row r="226" spans="1:25" x14ac:dyDescent="0.4">
      <c r="A226" s="1219">
        <v>202</v>
      </c>
      <c r="B226" s="7">
        <f>IF(AND(障害学生情報入力シート!$G226=$B$23,障害学生情報入力シート!$H226=$B$24,OR(障害学生情報入力シート!D226="入学者(新1年生)",障害学生情報入力シート!D226="在籍者")),1,0)</f>
        <v>0</v>
      </c>
      <c r="C226" s="7">
        <f t="shared" si="18"/>
        <v>0</v>
      </c>
      <c r="D226" s="7" t="str">
        <f>IFERROR(MATCH(ROW(障害学生情報入力シート!A202),C:C,0),"")</f>
        <v/>
      </c>
      <c r="E226" s="7">
        <f>IF(AND(障害学生情報入力シート!$G226=$E$23,障害学生情報入力シート!$H226=$E$24,OR(障害学生情報入力シート!D226="入学者(新1年生)",障害学生情報入力シート!D226="在籍者")),1,0)</f>
        <v>0</v>
      </c>
      <c r="F226" s="7">
        <f t="shared" si="19"/>
        <v>0</v>
      </c>
      <c r="G226" s="7" t="str">
        <f>IFERROR(MATCH(ROW(障害学生情報入力シート!E202),F:F,0),"")</f>
        <v/>
      </c>
      <c r="H226" s="7">
        <f>IF(AND(障害学生情報入力シート!$G226=$H$24,ISBLANK(障害学生情報入力シート!$H226),OR(障害学生情報入力シート!D226="入学者(新1年生)",障害学生情報入力シート!D226="在籍者")),1,0)</f>
        <v>0</v>
      </c>
      <c r="I226" s="7">
        <f t="shared" si="20"/>
        <v>0</v>
      </c>
      <c r="J226" s="7" t="str">
        <f>IFERROR(MATCH(ROW(障害学生情報入力シート!A202),I:I,0),"")</f>
        <v/>
      </c>
      <c r="K226" s="8">
        <f>IF(障害学生情報入力シート!AU226="",0,IF(AND(障害学生情報入力シート!AT226=1,Y226=1,障害学生情報入力シート!D226&lt;&gt;"",障害学生情報入力シート!D226&lt;&gt;"在籍者"),1,0))</f>
        <v>0</v>
      </c>
      <c r="L226" s="8">
        <f t="shared" si="21"/>
        <v>0</v>
      </c>
      <c r="M226" s="8" t="str">
        <f>IFERROR(MATCH(ROW(障害学生情報入力シート!A202),L:L,0),"")</f>
        <v/>
      </c>
      <c r="N226" s="8">
        <f>IF(障害学生情報入力シート!CA226="",0,IF(AND(障害学生情報入力シート!BZ226=1,Y226=1,障害学生情報入力シート!D226&lt;&gt;"",障害学生情報入力シート!D226&lt;&gt;"入学しなかった"),1,0))</f>
        <v>0</v>
      </c>
      <c r="O226" s="8">
        <f t="shared" si="22"/>
        <v>0</v>
      </c>
      <c r="P226" s="8" t="str">
        <f>IFERROR(MATCH(ROW(障害学生情報入力シート!AR202),O:O,0),"")</f>
        <v/>
      </c>
      <c r="Q226" s="8">
        <f>IF(障害学生情報入力シート!CU226="",0,IF(AND(障害学生情報入力シート!CT226=1,Y226=1,障害学生情報入力シート!D226&lt;&gt;"",障害学生情報入力シート!D226&lt;&gt;"入学しなかった"),1,0))</f>
        <v>0</v>
      </c>
      <c r="R226" s="8">
        <f t="shared" si="23"/>
        <v>0</v>
      </c>
      <c r="S226" s="8" t="str">
        <f>IFERROR(MATCH(ROW(障害学生情報入力シート!BJ202),R:R,0),"")</f>
        <v/>
      </c>
      <c r="T226" s="9">
        <f>IF(OR(SUM(障害学生情報入力シート!AY226:BY226,障害学生情報入力シート!CB226:CS226)&gt;0,COUNTA(障害学生情報入力シート!BZ226:CA226)=2,COUNTA(障害学生情報入力シート!CT226:CU226)=2),1,0)</f>
        <v>0</v>
      </c>
      <c r="U226" s="9">
        <f>SUM(障害学生情報入力シート!N226:Q226)+COUNTA(障害学生情報入力シート!R226)</f>
        <v>0</v>
      </c>
      <c r="V226" s="9">
        <f>SUM(障害学生情報入力シート!S226:V226)+COUNTA(障害学生情報入力シート!W226)</f>
        <v>0</v>
      </c>
      <c r="W226" s="9">
        <f>IF(SUM(障害学生情報入力シート!$X226:$AT226)&gt;0,1,0)</f>
        <v>0</v>
      </c>
      <c r="X226" s="9">
        <f>IF(障害学生情報入力シート!D226="入学者(新1年生)",1,0)</f>
        <v>0</v>
      </c>
      <c r="Y226" s="9">
        <f>IF(ISBLANK(障害学生情報入力シート!$G226),0)+IF(AND(障害学生情報入力シート!$G226="視覚障害",OR(障害学生情報入力シート!$H226="盲",障害学生情報入力シート!$H226="弱視")),1,0)+IF(AND(障害学生情報入力シート!$G226="聴覚・言語障害",OR(障害学生情報入力シート!$H226="聾",障害学生情報入力シート!$H226="難聴",障害学生情報入力シート!$H226="言語障害のみ")),1,0)+IF(AND(障害学生情報入力シート!$G226="肢体不自由",OR(障害学生情報入力シート!$H226="上肢機能障害",障害学生情報入力シート!$H226="下肢機能障害",障害学生情報入力シート!$H226="上下肢機能障害",障害学生情報入力シート!$H226="他の機能障害")),1,0)+IF(AND(障害学生情報入力シート!$G226="病弱・虚弱",OR(障害学生情報入力シート!$H226="内部障害等",障害学生情報入力シート!$H226="他の慢性疾患")),1,0)+IF(AND(障害学生情報入力シート!$G226="重複",ISBLANK(障害学生情報入力シート!$H226)),1,0)+IF(AND(障害学生情報入力シート!$G226="発達障害",OR(障害学生情報入力シート!$H226="SLD",障害学生情報入力シート!$H226="ADHD",障害学生情報入力シート!$H226="ASD",障害学生情報入力シート!$H226="発達障害の重複")),1,0)+IF(AND(障害学生情報入力シート!$G226="精神障害",OR(障害学生情報入力シート!$H226="統合失調症等",障害学生情報入力シート!$H226="気分障害",障害学生情報入力シート!$H226="神経症性障害等",障害学生情報入力シート!$H226="摂食障害・睡眠障害等",障害学生情報入力シート!$H226="他の精神障害")),1,0)+IF(AND(障害学生情報入力シート!$G226="その他の障害",ISBLANK(障害学生情報入力シート!$H226)),1,0)</f>
        <v>0</v>
      </c>
    </row>
    <row r="227" spans="1:25" x14ac:dyDescent="0.4">
      <c r="A227" s="1219">
        <v>203</v>
      </c>
      <c r="B227" s="7">
        <f>IF(AND(障害学生情報入力シート!$G227=$B$23,障害学生情報入力シート!$H227=$B$24,OR(障害学生情報入力シート!D227="入学者(新1年生)",障害学生情報入力シート!D227="在籍者")),1,0)</f>
        <v>0</v>
      </c>
      <c r="C227" s="7">
        <f t="shared" si="18"/>
        <v>0</v>
      </c>
      <c r="D227" s="7" t="str">
        <f>IFERROR(MATCH(ROW(障害学生情報入力シート!A203),C:C,0),"")</f>
        <v/>
      </c>
      <c r="E227" s="7">
        <f>IF(AND(障害学生情報入力シート!$G227=$E$23,障害学生情報入力シート!$H227=$E$24,OR(障害学生情報入力シート!D227="入学者(新1年生)",障害学生情報入力シート!D227="在籍者")),1,0)</f>
        <v>0</v>
      </c>
      <c r="F227" s="7">
        <f t="shared" si="19"/>
        <v>0</v>
      </c>
      <c r="G227" s="7" t="str">
        <f>IFERROR(MATCH(ROW(障害学生情報入力シート!E203),F:F,0),"")</f>
        <v/>
      </c>
      <c r="H227" s="7">
        <f>IF(AND(障害学生情報入力シート!$G227=$H$24,ISBLANK(障害学生情報入力シート!$H227),OR(障害学生情報入力シート!D227="入学者(新1年生)",障害学生情報入力シート!D227="在籍者")),1,0)</f>
        <v>0</v>
      </c>
      <c r="I227" s="7">
        <f t="shared" si="20"/>
        <v>0</v>
      </c>
      <c r="J227" s="7" t="str">
        <f>IFERROR(MATCH(ROW(障害学生情報入力シート!A203),I:I,0),"")</f>
        <v/>
      </c>
      <c r="K227" s="8">
        <f>IF(障害学生情報入力シート!AU227="",0,IF(AND(障害学生情報入力シート!AT227=1,Y227=1,障害学生情報入力シート!D227&lt;&gt;"",障害学生情報入力シート!D227&lt;&gt;"在籍者"),1,0))</f>
        <v>0</v>
      </c>
      <c r="L227" s="8">
        <f t="shared" si="21"/>
        <v>0</v>
      </c>
      <c r="M227" s="8" t="str">
        <f>IFERROR(MATCH(ROW(障害学生情報入力シート!A203),L:L,0),"")</f>
        <v/>
      </c>
      <c r="N227" s="8">
        <f>IF(障害学生情報入力シート!CA227="",0,IF(AND(障害学生情報入力シート!BZ227=1,Y227=1,障害学生情報入力シート!D227&lt;&gt;"",障害学生情報入力シート!D227&lt;&gt;"入学しなかった"),1,0))</f>
        <v>0</v>
      </c>
      <c r="O227" s="8">
        <f t="shared" si="22"/>
        <v>0</v>
      </c>
      <c r="P227" s="8" t="str">
        <f>IFERROR(MATCH(ROW(障害学生情報入力シート!AR203),O:O,0),"")</f>
        <v/>
      </c>
      <c r="Q227" s="8">
        <f>IF(障害学生情報入力シート!CU227="",0,IF(AND(障害学生情報入力シート!CT227=1,Y227=1,障害学生情報入力シート!D227&lt;&gt;"",障害学生情報入力シート!D227&lt;&gt;"入学しなかった"),1,0))</f>
        <v>0</v>
      </c>
      <c r="R227" s="8">
        <f t="shared" si="23"/>
        <v>0</v>
      </c>
      <c r="S227" s="8" t="str">
        <f>IFERROR(MATCH(ROW(障害学生情報入力シート!BJ203),R:R,0),"")</f>
        <v/>
      </c>
      <c r="T227" s="9">
        <f>IF(OR(SUM(障害学生情報入力シート!AY227:BY227,障害学生情報入力シート!CB227:CS227)&gt;0,COUNTA(障害学生情報入力シート!BZ227:CA227)=2,COUNTA(障害学生情報入力シート!CT227:CU227)=2),1,0)</f>
        <v>0</v>
      </c>
      <c r="U227" s="9">
        <f>SUM(障害学生情報入力シート!N227:Q227)+COUNTA(障害学生情報入力シート!R227)</f>
        <v>0</v>
      </c>
      <c r="V227" s="9">
        <f>SUM(障害学生情報入力シート!S227:V227)+COUNTA(障害学生情報入力シート!W227)</f>
        <v>0</v>
      </c>
      <c r="W227" s="9">
        <f>IF(SUM(障害学生情報入力シート!$X227:$AT227)&gt;0,1,0)</f>
        <v>0</v>
      </c>
      <c r="X227" s="9">
        <f>IF(障害学生情報入力シート!D227="入学者(新1年生)",1,0)</f>
        <v>0</v>
      </c>
      <c r="Y227" s="9">
        <f>IF(ISBLANK(障害学生情報入力シート!$G227),0)+IF(AND(障害学生情報入力シート!$G227="視覚障害",OR(障害学生情報入力シート!$H227="盲",障害学生情報入力シート!$H227="弱視")),1,0)+IF(AND(障害学生情報入力シート!$G227="聴覚・言語障害",OR(障害学生情報入力シート!$H227="聾",障害学生情報入力シート!$H227="難聴",障害学生情報入力シート!$H227="言語障害のみ")),1,0)+IF(AND(障害学生情報入力シート!$G227="肢体不自由",OR(障害学生情報入力シート!$H227="上肢機能障害",障害学生情報入力シート!$H227="下肢機能障害",障害学生情報入力シート!$H227="上下肢機能障害",障害学生情報入力シート!$H227="他の機能障害")),1,0)+IF(AND(障害学生情報入力シート!$G227="病弱・虚弱",OR(障害学生情報入力シート!$H227="内部障害等",障害学生情報入力シート!$H227="他の慢性疾患")),1,0)+IF(AND(障害学生情報入力シート!$G227="重複",ISBLANK(障害学生情報入力シート!$H227)),1,0)+IF(AND(障害学生情報入力シート!$G227="発達障害",OR(障害学生情報入力シート!$H227="SLD",障害学生情報入力シート!$H227="ADHD",障害学生情報入力シート!$H227="ASD",障害学生情報入力シート!$H227="発達障害の重複")),1,0)+IF(AND(障害学生情報入力シート!$G227="精神障害",OR(障害学生情報入力シート!$H227="統合失調症等",障害学生情報入力シート!$H227="気分障害",障害学生情報入力シート!$H227="神経症性障害等",障害学生情報入力シート!$H227="摂食障害・睡眠障害等",障害学生情報入力シート!$H227="他の精神障害")),1,0)+IF(AND(障害学生情報入力シート!$G227="その他の障害",ISBLANK(障害学生情報入力シート!$H227)),1,0)</f>
        <v>0</v>
      </c>
    </row>
    <row r="228" spans="1:25" x14ac:dyDescent="0.4">
      <c r="A228" s="1219">
        <v>204</v>
      </c>
      <c r="B228" s="7">
        <f>IF(AND(障害学生情報入力シート!$G228=$B$23,障害学生情報入力シート!$H228=$B$24,OR(障害学生情報入力シート!D228="入学者(新1年生)",障害学生情報入力シート!D228="在籍者")),1,0)</f>
        <v>0</v>
      </c>
      <c r="C228" s="7">
        <f t="shared" si="18"/>
        <v>0</v>
      </c>
      <c r="D228" s="7" t="str">
        <f>IFERROR(MATCH(ROW(障害学生情報入力シート!A204),C:C,0),"")</f>
        <v/>
      </c>
      <c r="E228" s="7">
        <f>IF(AND(障害学生情報入力シート!$G228=$E$23,障害学生情報入力シート!$H228=$E$24,OR(障害学生情報入力シート!D228="入学者(新1年生)",障害学生情報入力シート!D228="在籍者")),1,0)</f>
        <v>0</v>
      </c>
      <c r="F228" s="7">
        <f t="shared" si="19"/>
        <v>0</v>
      </c>
      <c r="G228" s="7" t="str">
        <f>IFERROR(MATCH(ROW(障害学生情報入力シート!E204),F:F,0),"")</f>
        <v/>
      </c>
      <c r="H228" s="7">
        <f>IF(AND(障害学生情報入力シート!$G228=$H$24,ISBLANK(障害学生情報入力シート!$H228),OR(障害学生情報入力シート!D228="入学者(新1年生)",障害学生情報入力シート!D228="在籍者")),1,0)</f>
        <v>0</v>
      </c>
      <c r="I228" s="7">
        <f t="shared" si="20"/>
        <v>0</v>
      </c>
      <c r="J228" s="7" t="str">
        <f>IFERROR(MATCH(ROW(障害学生情報入力シート!A204),I:I,0),"")</f>
        <v/>
      </c>
      <c r="K228" s="8">
        <f>IF(障害学生情報入力シート!AU228="",0,IF(AND(障害学生情報入力シート!AT228=1,Y228=1,障害学生情報入力シート!D228&lt;&gt;"",障害学生情報入力シート!D228&lt;&gt;"在籍者"),1,0))</f>
        <v>0</v>
      </c>
      <c r="L228" s="8">
        <f t="shared" si="21"/>
        <v>0</v>
      </c>
      <c r="M228" s="8" t="str">
        <f>IFERROR(MATCH(ROW(障害学生情報入力シート!A204),L:L,0),"")</f>
        <v/>
      </c>
      <c r="N228" s="8">
        <f>IF(障害学生情報入力シート!CA228="",0,IF(AND(障害学生情報入力シート!BZ228=1,Y228=1,障害学生情報入力シート!D228&lt;&gt;"",障害学生情報入力シート!D228&lt;&gt;"入学しなかった"),1,0))</f>
        <v>0</v>
      </c>
      <c r="O228" s="8">
        <f t="shared" si="22"/>
        <v>0</v>
      </c>
      <c r="P228" s="8" t="str">
        <f>IFERROR(MATCH(ROW(障害学生情報入力シート!AR204),O:O,0),"")</f>
        <v/>
      </c>
      <c r="Q228" s="8">
        <f>IF(障害学生情報入力シート!CU228="",0,IF(AND(障害学生情報入力シート!CT228=1,Y228=1,障害学生情報入力シート!D228&lt;&gt;"",障害学生情報入力シート!D228&lt;&gt;"入学しなかった"),1,0))</f>
        <v>0</v>
      </c>
      <c r="R228" s="8">
        <f t="shared" si="23"/>
        <v>0</v>
      </c>
      <c r="S228" s="8" t="str">
        <f>IFERROR(MATCH(ROW(障害学生情報入力シート!BJ204),R:R,0),"")</f>
        <v/>
      </c>
      <c r="T228" s="9">
        <f>IF(OR(SUM(障害学生情報入力シート!AY228:BY228,障害学生情報入力シート!CB228:CS228)&gt;0,COUNTA(障害学生情報入力シート!BZ228:CA228)=2,COUNTA(障害学生情報入力シート!CT228:CU228)=2),1,0)</f>
        <v>0</v>
      </c>
      <c r="U228" s="9">
        <f>SUM(障害学生情報入力シート!N228:Q228)+COUNTA(障害学生情報入力シート!R228)</f>
        <v>0</v>
      </c>
      <c r="V228" s="9">
        <f>SUM(障害学生情報入力シート!S228:V228)+COUNTA(障害学生情報入力シート!W228)</f>
        <v>0</v>
      </c>
      <c r="W228" s="9">
        <f>IF(SUM(障害学生情報入力シート!$X228:$AT228)&gt;0,1,0)</f>
        <v>0</v>
      </c>
      <c r="X228" s="9">
        <f>IF(障害学生情報入力シート!D228="入学者(新1年生)",1,0)</f>
        <v>0</v>
      </c>
      <c r="Y228" s="9">
        <f>IF(ISBLANK(障害学生情報入力シート!$G228),0)+IF(AND(障害学生情報入力シート!$G228="視覚障害",OR(障害学生情報入力シート!$H228="盲",障害学生情報入力シート!$H228="弱視")),1,0)+IF(AND(障害学生情報入力シート!$G228="聴覚・言語障害",OR(障害学生情報入力シート!$H228="聾",障害学生情報入力シート!$H228="難聴",障害学生情報入力シート!$H228="言語障害のみ")),1,0)+IF(AND(障害学生情報入力シート!$G228="肢体不自由",OR(障害学生情報入力シート!$H228="上肢機能障害",障害学生情報入力シート!$H228="下肢機能障害",障害学生情報入力シート!$H228="上下肢機能障害",障害学生情報入力シート!$H228="他の機能障害")),1,0)+IF(AND(障害学生情報入力シート!$G228="病弱・虚弱",OR(障害学生情報入力シート!$H228="内部障害等",障害学生情報入力シート!$H228="他の慢性疾患")),1,0)+IF(AND(障害学生情報入力シート!$G228="重複",ISBLANK(障害学生情報入力シート!$H228)),1,0)+IF(AND(障害学生情報入力シート!$G228="発達障害",OR(障害学生情報入力シート!$H228="SLD",障害学生情報入力シート!$H228="ADHD",障害学生情報入力シート!$H228="ASD",障害学生情報入力シート!$H228="発達障害の重複")),1,0)+IF(AND(障害学生情報入力シート!$G228="精神障害",OR(障害学生情報入力シート!$H228="統合失調症等",障害学生情報入力シート!$H228="気分障害",障害学生情報入力シート!$H228="神経症性障害等",障害学生情報入力シート!$H228="摂食障害・睡眠障害等",障害学生情報入力シート!$H228="他の精神障害")),1,0)+IF(AND(障害学生情報入力シート!$G228="その他の障害",ISBLANK(障害学生情報入力シート!$H228)),1,0)</f>
        <v>0</v>
      </c>
    </row>
    <row r="229" spans="1:25" x14ac:dyDescent="0.4">
      <c r="A229" s="1219">
        <v>205</v>
      </c>
      <c r="B229" s="7">
        <f>IF(AND(障害学生情報入力シート!$G229=$B$23,障害学生情報入力シート!$H229=$B$24,OR(障害学生情報入力シート!D229="入学者(新1年生)",障害学生情報入力シート!D229="在籍者")),1,0)</f>
        <v>0</v>
      </c>
      <c r="C229" s="7">
        <f t="shared" si="18"/>
        <v>0</v>
      </c>
      <c r="D229" s="7" t="str">
        <f>IFERROR(MATCH(ROW(障害学生情報入力シート!A205),C:C,0),"")</f>
        <v/>
      </c>
      <c r="E229" s="7">
        <f>IF(AND(障害学生情報入力シート!$G229=$E$23,障害学生情報入力シート!$H229=$E$24,OR(障害学生情報入力シート!D229="入学者(新1年生)",障害学生情報入力シート!D229="在籍者")),1,0)</f>
        <v>0</v>
      </c>
      <c r="F229" s="7">
        <f t="shared" si="19"/>
        <v>0</v>
      </c>
      <c r="G229" s="7" t="str">
        <f>IFERROR(MATCH(ROW(障害学生情報入力シート!E205),F:F,0),"")</f>
        <v/>
      </c>
      <c r="H229" s="7">
        <f>IF(AND(障害学生情報入力シート!$G229=$H$24,ISBLANK(障害学生情報入力シート!$H229),OR(障害学生情報入力シート!D229="入学者(新1年生)",障害学生情報入力シート!D229="在籍者")),1,0)</f>
        <v>0</v>
      </c>
      <c r="I229" s="7">
        <f t="shared" si="20"/>
        <v>0</v>
      </c>
      <c r="J229" s="7" t="str">
        <f>IFERROR(MATCH(ROW(障害学生情報入力シート!A205),I:I,0),"")</f>
        <v/>
      </c>
      <c r="K229" s="8">
        <f>IF(障害学生情報入力シート!AU229="",0,IF(AND(障害学生情報入力シート!AT229=1,Y229=1,障害学生情報入力シート!D229&lt;&gt;"",障害学生情報入力シート!D229&lt;&gt;"在籍者"),1,0))</f>
        <v>0</v>
      </c>
      <c r="L229" s="8">
        <f t="shared" si="21"/>
        <v>0</v>
      </c>
      <c r="M229" s="8" t="str">
        <f>IFERROR(MATCH(ROW(障害学生情報入力シート!A205),L:L,0),"")</f>
        <v/>
      </c>
      <c r="N229" s="8">
        <f>IF(障害学生情報入力シート!CA229="",0,IF(AND(障害学生情報入力シート!BZ229=1,Y229=1,障害学生情報入力シート!D229&lt;&gt;"",障害学生情報入力シート!D229&lt;&gt;"入学しなかった"),1,0))</f>
        <v>0</v>
      </c>
      <c r="O229" s="8">
        <f t="shared" si="22"/>
        <v>0</v>
      </c>
      <c r="P229" s="8" t="str">
        <f>IFERROR(MATCH(ROW(障害学生情報入力シート!AR205),O:O,0),"")</f>
        <v/>
      </c>
      <c r="Q229" s="8">
        <f>IF(障害学生情報入力シート!CU229="",0,IF(AND(障害学生情報入力シート!CT229=1,Y229=1,障害学生情報入力シート!D229&lt;&gt;"",障害学生情報入力シート!D229&lt;&gt;"入学しなかった"),1,0))</f>
        <v>0</v>
      </c>
      <c r="R229" s="8">
        <f t="shared" si="23"/>
        <v>0</v>
      </c>
      <c r="S229" s="8" t="str">
        <f>IFERROR(MATCH(ROW(障害学生情報入力シート!BJ205),R:R,0),"")</f>
        <v/>
      </c>
      <c r="T229" s="9">
        <f>IF(OR(SUM(障害学生情報入力シート!AY229:BY229,障害学生情報入力シート!CB229:CS229)&gt;0,COUNTA(障害学生情報入力シート!BZ229:CA229)=2,COUNTA(障害学生情報入力シート!CT229:CU229)=2),1,0)</f>
        <v>0</v>
      </c>
      <c r="U229" s="9">
        <f>SUM(障害学生情報入力シート!N229:Q229)+COUNTA(障害学生情報入力シート!R229)</f>
        <v>0</v>
      </c>
      <c r="V229" s="9">
        <f>SUM(障害学生情報入力シート!S229:V229)+COUNTA(障害学生情報入力シート!W229)</f>
        <v>0</v>
      </c>
      <c r="W229" s="9">
        <f>IF(SUM(障害学生情報入力シート!$X229:$AT229)&gt;0,1,0)</f>
        <v>0</v>
      </c>
      <c r="X229" s="9">
        <f>IF(障害学生情報入力シート!D229="入学者(新1年生)",1,0)</f>
        <v>0</v>
      </c>
      <c r="Y229" s="9">
        <f>IF(ISBLANK(障害学生情報入力シート!$G229),0)+IF(AND(障害学生情報入力シート!$G229="視覚障害",OR(障害学生情報入力シート!$H229="盲",障害学生情報入力シート!$H229="弱視")),1,0)+IF(AND(障害学生情報入力シート!$G229="聴覚・言語障害",OR(障害学生情報入力シート!$H229="聾",障害学生情報入力シート!$H229="難聴",障害学生情報入力シート!$H229="言語障害のみ")),1,0)+IF(AND(障害学生情報入力シート!$G229="肢体不自由",OR(障害学生情報入力シート!$H229="上肢機能障害",障害学生情報入力シート!$H229="下肢機能障害",障害学生情報入力シート!$H229="上下肢機能障害",障害学生情報入力シート!$H229="他の機能障害")),1,0)+IF(AND(障害学生情報入力シート!$G229="病弱・虚弱",OR(障害学生情報入力シート!$H229="内部障害等",障害学生情報入力シート!$H229="他の慢性疾患")),1,0)+IF(AND(障害学生情報入力シート!$G229="重複",ISBLANK(障害学生情報入力シート!$H229)),1,0)+IF(AND(障害学生情報入力シート!$G229="発達障害",OR(障害学生情報入力シート!$H229="SLD",障害学生情報入力シート!$H229="ADHD",障害学生情報入力シート!$H229="ASD",障害学生情報入力シート!$H229="発達障害の重複")),1,0)+IF(AND(障害学生情報入力シート!$G229="精神障害",OR(障害学生情報入力シート!$H229="統合失調症等",障害学生情報入力シート!$H229="気分障害",障害学生情報入力シート!$H229="神経症性障害等",障害学生情報入力シート!$H229="摂食障害・睡眠障害等",障害学生情報入力シート!$H229="他の精神障害")),1,0)+IF(AND(障害学生情報入力シート!$G229="その他の障害",ISBLANK(障害学生情報入力シート!$H229)),1,0)</f>
        <v>0</v>
      </c>
    </row>
    <row r="230" spans="1:25" x14ac:dyDescent="0.4">
      <c r="A230" s="1219">
        <v>206</v>
      </c>
      <c r="B230" s="7">
        <f>IF(AND(障害学生情報入力シート!$G230=$B$23,障害学生情報入力シート!$H230=$B$24,OR(障害学生情報入力シート!D230="入学者(新1年生)",障害学生情報入力シート!D230="在籍者")),1,0)</f>
        <v>0</v>
      </c>
      <c r="C230" s="7">
        <f t="shared" si="18"/>
        <v>0</v>
      </c>
      <c r="D230" s="7" t="str">
        <f>IFERROR(MATCH(ROW(障害学生情報入力シート!A206),C:C,0),"")</f>
        <v/>
      </c>
      <c r="E230" s="7">
        <f>IF(AND(障害学生情報入力シート!$G230=$E$23,障害学生情報入力シート!$H230=$E$24,OR(障害学生情報入力シート!D230="入学者(新1年生)",障害学生情報入力シート!D230="在籍者")),1,0)</f>
        <v>0</v>
      </c>
      <c r="F230" s="7">
        <f t="shared" si="19"/>
        <v>0</v>
      </c>
      <c r="G230" s="7" t="str">
        <f>IFERROR(MATCH(ROW(障害学生情報入力シート!E206),F:F,0),"")</f>
        <v/>
      </c>
      <c r="H230" s="7">
        <f>IF(AND(障害学生情報入力シート!$G230=$H$24,ISBLANK(障害学生情報入力シート!$H230),OR(障害学生情報入力シート!D230="入学者(新1年生)",障害学生情報入力シート!D230="在籍者")),1,0)</f>
        <v>0</v>
      </c>
      <c r="I230" s="7">
        <f t="shared" si="20"/>
        <v>0</v>
      </c>
      <c r="J230" s="7" t="str">
        <f>IFERROR(MATCH(ROW(障害学生情報入力シート!A206),I:I,0),"")</f>
        <v/>
      </c>
      <c r="K230" s="8">
        <f>IF(障害学生情報入力シート!AU230="",0,IF(AND(障害学生情報入力シート!AT230=1,Y230=1,障害学生情報入力シート!D230&lt;&gt;"",障害学生情報入力シート!D230&lt;&gt;"在籍者"),1,0))</f>
        <v>0</v>
      </c>
      <c r="L230" s="8">
        <f t="shared" si="21"/>
        <v>0</v>
      </c>
      <c r="M230" s="8" t="str">
        <f>IFERROR(MATCH(ROW(障害学生情報入力シート!A206),L:L,0),"")</f>
        <v/>
      </c>
      <c r="N230" s="8">
        <f>IF(障害学生情報入力シート!CA230="",0,IF(AND(障害学生情報入力シート!BZ230=1,Y230=1,障害学生情報入力シート!D230&lt;&gt;"",障害学生情報入力シート!D230&lt;&gt;"入学しなかった"),1,0))</f>
        <v>0</v>
      </c>
      <c r="O230" s="8">
        <f t="shared" si="22"/>
        <v>0</v>
      </c>
      <c r="P230" s="8" t="str">
        <f>IFERROR(MATCH(ROW(障害学生情報入力シート!AR206),O:O,0),"")</f>
        <v/>
      </c>
      <c r="Q230" s="8">
        <f>IF(障害学生情報入力シート!CU230="",0,IF(AND(障害学生情報入力シート!CT230=1,Y230=1,障害学生情報入力シート!D230&lt;&gt;"",障害学生情報入力シート!D230&lt;&gt;"入学しなかった"),1,0))</f>
        <v>0</v>
      </c>
      <c r="R230" s="8">
        <f t="shared" si="23"/>
        <v>0</v>
      </c>
      <c r="S230" s="8" t="str">
        <f>IFERROR(MATCH(ROW(障害学生情報入力シート!BJ206),R:R,0),"")</f>
        <v/>
      </c>
      <c r="T230" s="9">
        <f>IF(OR(SUM(障害学生情報入力シート!AY230:BY230,障害学生情報入力シート!CB230:CS230)&gt;0,COUNTA(障害学生情報入力シート!BZ230:CA230)=2,COUNTA(障害学生情報入力シート!CT230:CU230)=2),1,0)</f>
        <v>0</v>
      </c>
      <c r="U230" s="9">
        <f>SUM(障害学生情報入力シート!N230:Q230)+COUNTA(障害学生情報入力シート!R230)</f>
        <v>0</v>
      </c>
      <c r="V230" s="9">
        <f>SUM(障害学生情報入力シート!S230:V230)+COUNTA(障害学生情報入力シート!W230)</f>
        <v>0</v>
      </c>
      <c r="W230" s="9">
        <f>IF(SUM(障害学生情報入力シート!$X230:$AT230)&gt;0,1,0)</f>
        <v>0</v>
      </c>
      <c r="X230" s="9">
        <f>IF(障害学生情報入力シート!D230="入学者(新1年生)",1,0)</f>
        <v>0</v>
      </c>
      <c r="Y230" s="9">
        <f>IF(ISBLANK(障害学生情報入力シート!$G230),0)+IF(AND(障害学生情報入力シート!$G230="視覚障害",OR(障害学生情報入力シート!$H230="盲",障害学生情報入力シート!$H230="弱視")),1,0)+IF(AND(障害学生情報入力シート!$G230="聴覚・言語障害",OR(障害学生情報入力シート!$H230="聾",障害学生情報入力シート!$H230="難聴",障害学生情報入力シート!$H230="言語障害のみ")),1,0)+IF(AND(障害学生情報入力シート!$G230="肢体不自由",OR(障害学生情報入力シート!$H230="上肢機能障害",障害学生情報入力シート!$H230="下肢機能障害",障害学生情報入力シート!$H230="上下肢機能障害",障害学生情報入力シート!$H230="他の機能障害")),1,0)+IF(AND(障害学生情報入力シート!$G230="病弱・虚弱",OR(障害学生情報入力シート!$H230="内部障害等",障害学生情報入力シート!$H230="他の慢性疾患")),1,0)+IF(AND(障害学生情報入力シート!$G230="重複",ISBLANK(障害学生情報入力シート!$H230)),1,0)+IF(AND(障害学生情報入力シート!$G230="発達障害",OR(障害学生情報入力シート!$H230="SLD",障害学生情報入力シート!$H230="ADHD",障害学生情報入力シート!$H230="ASD",障害学生情報入力シート!$H230="発達障害の重複")),1,0)+IF(AND(障害学生情報入力シート!$G230="精神障害",OR(障害学生情報入力シート!$H230="統合失調症等",障害学生情報入力シート!$H230="気分障害",障害学生情報入力シート!$H230="神経症性障害等",障害学生情報入力シート!$H230="摂食障害・睡眠障害等",障害学生情報入力シート!$H230="他の精神障害")),1,0)+IF(AND(障害学生情報入力シート!$G230="その他の障害",ISBLANK(障害学生情報入力シート!$H230)),1,0)</f>
        <v>0</v>
      </c>
    </row>
    <row r="231" spans="1:25" x14ac:dyDescent="0.4">
      <c r="A231" s="1219">
        <v>207</v>
      </c>
      <c r="B231" s="7">
        <f>IF(AND(障害学生情報入力シート!$G231=$B$23,障害学生情報入力シート!$H231=$B$24,OR(障害学生情報入力シート!D231="入学者(新1年生)",障害学生情報入力シート!D231="在籍者")),1,0)</f>
        <v>0</v>
      </c>
      <c r="C231" s="7">
        <f t="shared" si="18"/>
        <v>0</v>
      </c>
      <c r="D231" s="7" t="str">
        <f>IFERROR(MATCH(ROW(障害学生情報入力シート!A207),C:C,0),"")</f>
        <v/>
      </c>
      <c r="E231" s="7">
        <f>IF(AND(障害学生情報入力シート!$G231=$E$23,障害学生情報入力シート!$H231=$E$24,OR(障害学生情報入力シート!D231="入学者(新1年生)",障害学生情報入力シート!D231="在籍者")),1,0)</f>
        <v>0</v>
      </c>
      <c r="F231" s="7">
        <f t="shared" si="19"/>
        <v>0</v>
      </c>
      <c r="G231" s="7" t="str">
        <f>IFERROR(MATCH(ROW(障害学生情報入力シート!E207),F:F,0),"")</f>
        <v/>
      </c>
      <c r="H231" s="7">
        <f>IF(AND(障害学生情報入力シート!$G231=$H$24,ISBLANK(障害学生情報入力シート!$H231),OR(障害学生情報入力シート!D231="入学者(新1年生)",障害学生情報入力シート!D231="在籍者")),1,0)</f>
        <v>0</v>
      </c>
      <c r="I231" s="7">
        <f t="shared" si="20"/>
        <v>0</v>
      </c>
      <c r="J231" s="7" t="str">
        <f>IFERROR(MATCH(ROW(障害学生情報入力シート!A207),I:I,0),"")</f>
        <v/>
      </c>
      <c r="K231" s="8">
        <f>IF(障害学生情報入力シート!AU231="",0,IF(AND(障害学生情報入力シート!AT231=1,Y231=1,障害学生情報入力シート!D231&lt;&gt;"",障害学生情報入力シート!D231&lt;&gt;"在籍者"),1,0))</f>
        <v>0</v>
      </c>
      <c r="L231" s="8">
        <f t="shared" si="21"/>
        <v>0</v>
      </c>
      <c r="M231" s="8" t="str">
        <f>IFERROR(MATCH(ROW(障害学生情報入力シート!A207),L:L,0),"")</f>
        <v/>
      </c>
      <c r="N231" s="8">
        <f>IF(障害学生情報入力シート!CA231="",0,IF(AND(障害学生情報入力シート!BZ231=1,Y231=1,障害学生情報入力シート!D231&lt;&gt;"",障害学生情報入力シート!D231&lt;&gt;"入学しなかった"),1,0))</f>
        <v>0</v>
      </c>
      <c r="O231" s="8">
        <f t="shared" si="22"/>
        <v>0</v>
      </c>
      <c r="P231" s="8" t="str">
        <f>IFERROR(MATCH(ROW(障害学生情報入力シート!AR207),O:O,0),"")</f>
        <v/>
      </c>
      <c r="Q231" s="8">
        <f>IF(障害学生情報入力シート!CU231="",0,IF(AND(障害学生情報入力シート!CT231=1,Y231=1,障害学生情報入力シート!D231&lt;&gt;"",障害学生情報入力シート!D231&lt;&gt;"入学しなかった"),1,0))</f>
        <v>0</v>
      </c>
      <c r="R231" s="8">
        <f t="shared" si="23"/>
        <v>0</v>
      </c>
      <c r="S231" s="8" t="str">
        <f>IFERROR(MATCH(ROW(障害学生情報入力シート!BJ207),R:R,0),"")</f>
        <v/>
      </c>
      <c r="T231" s="9">
        <f>IF(OR(SUM(障害学生情報入力シート!AY231:BY231,障害学生情報入力シート!CB231:CS231)&gt;0,COUNTA(障害学生情報入力シート!BZ231:CA231)=2,COUNTA(障害学生情報入力シート!CT231:CU231)=2),1,0)</f>
        <v>0</v>
      </c>
      <c r="U231" s="9">
        <f>SUM(障害学生情報入力シート!N231:Q231)+COUNTA(障害学生情報入力シート!R231)</f>
        <v>0</v>
      </c>
      <c r="V231" s="9">
        <f>SUM(障害学生情報入力シート!S231:V231)+COUNTA(障害学生情報入力シート!W231)</f>
        <v>0</v>
      </c>
      <c r="W231" s="9">
        <f>IF(SUM(障害学生情報入力シート!$X231:$AT231)&gt;0,1,0)</f>
        <v>0</v>
      </c>
      <c r="X231" s="9">
        <f>IF(障害学生情報入力シート!D231="入学者(新1年生)",1,0)</f>
        <v>0</v>
      </c>
      <c r="Y231" s="9">
        <f>IF(ISBLANK(障害学生情報入力シート!$G231),0)+IF(AND(障害学生情報入力シート!$G231="視覚障害",OR(障害学生情報入力シート!$H231="盲",障害学生情報入力シート!$H231="弱視")),1,0)+IF(AND(障害学生情報入力シート!$G231="聴覚・言語障害",OR(障害学生情報入力シート!$H231="聾",障害学生情報入力シート!$H231="難聴",障害学生情報入力シート!$H231="言語障害のみ")),1,0)+IF(AND(障害学生情報入力シート!$G231="肢体不自由",OR(障害学生情報入力シート!$H231="上肢機能障害",障害学生情報入力シート!$H231="下肢機能障害",障害学生情報入力シート!$H231="上下肢機能障害",障害学生情報入力シート!$H231="他の機能障害")),1,0)+IF(AND(障害学生情報入力シート!$G231="病弱・虚弱",OR(障害学生情報入力シート!$H231="内部障害等",障害学生情報入力シート!$H231="他の慢性疾患")),1,0)+IF(AND(障害学生情報入力シート!$G231="重複",ISBLANK(障害学生情報入力シート!$H231)),1,0)+IF(AND(障害学生情報入力シート!$G231="発達障害",OR(障害学生情報入力シート!$H231="SLD",障害学生情報入力シート!$H231="ADHD",障害学生情報入力シート!$H231="ASD",障害学生情報入力シート!$H231="発達障害の重複")),1,0)+IF(AND(障害学生情報入力シート!$G231="精神障害",OR(障害学生情報入力シート!$H231="統合失調症等",障害学生情報入力シート!$H231="気分障害",障害学生情報入力シート!$H231="神経症性障害等",障害学生情報入力シート!$H231="摂食障害・睡眠障害等",障害学生情報入力シート!$H231="他の精神障害")),1,0)+IF(AND(障害学生情報入力シート!$G231="その他の障害",ISBLANK(障害学生情報入力シート!$H231)),1,0)</f>
        <v>0</v>
      </c>
    </row>
    <row r="232" spans="1:25" x14ac:dyDescent="0.4">
      <c r="A232" s="1219">
        <v>208</v>
      </c>
      <c r="B232" s="7">
        <f>IF(AND(障害学生情報入力シート!$G232=$B$23,障害学生情報入力シート!$H232=$B$24,OR(障害学生情報入力シート!D232="入学者(新1年生)",障害学生情報入力シート!D232="在籍者")),1,0)</f>
        <v>0</v>
      </c>
      <c r="C232" s="7">
        <f t="shared" si="18"/>
        <v>0</v>
      </c>
      <c r="D232" s="7" t="str">
        <f>IFERROR(MATCH(ROW(障害学生情報入力シート!A208),C:C,0),"")</f>
        <v/>
      </c>
      <c r="E232" s="7">
        <f>IF(AND(障害学生情報入力シート!$G232=$E$23,障害学生情報入力シート!$H232=$E$24,OR(障害学生情報入力シート!D232="入学者(新1年生)",障害学生情報入力シート!D232="在籍者")),1,0)</f>
        <v>0</v>
      </c>
      <c r="F232" s="7">
        <f t="shared" si="19"/>
        <v>0</v>
      </c>
      <c r="G232" s="7" t="str">
        <f>IFERROR(MATCH(ROW(障害学生情報入力シート!E208),F:F,0),"")</f>
        <v/>
      </c>
      <c r="H232" s="7">
        <f>IF(AND(障害学生情報入力シート!$G232=$H$24,ISBLANK(障害学生情報入力シート!$H232),OR(障害学生情報入力シート!D232="入学者(新1年生)",障害学生情報入力シート!D232="在籍者")),1,0)</f>
        <v>0</v>
      </c>
      <c r="I232" s="7">
        <f t="shared" si="20"/>
        <v>0</v>
      </c>
      <c r="J232" s="7" t="str">
        <f>IFERROR(MATCH(ROW(障害学生情報入力シート!A208),I:I,0),"")</f>
        <v/>
      </c>
      <c r="K232" s="8">
        <f>IF(障害学生情報入力シート!AU232="",0,IF(AND(障害学生情報入力シート!AT232=1,Y232=1,障害学生情報入力シート!D232&lt;&gt;"",障害学生情報入力シート!D232&lt;&gt;"在籍者"),1,0))</f>
        <v>0</v>
      </c>
      <c r="L232" s="8">
        <f t="shared" si="21"/>
        <v>0</v>
      </c>
      <c r="M232" s="8" t="str">
        <f>IFERROR(MATCH(ROW(障害学生情報入力シート!A208),L:L,0),"")</f>
        <v/>
      </c>
      <c r="N232" s="8">
        <f>IF(障害学生情報入力シート!CA232="",0,IF(AND(障害学生情報入力シート!BZ232=1,Y232=1,障害学生情報入力シート!D232&lt;&gt;"",障害学生情報入力シート!D232&lt;&gt;"入学しなかった"),1,0))</f>
        <v>0</v>
      </c>
      <c r="O232" s="8">
        <f t="shared" si="22"/>
        <v>0</v>
      </c>
      <c r="P232" s="8" t="str">
        <f>IFERROR(MATCH(ROW(障害学生情報入力シート!AR208),O:O,0),"")</f>
        <v/>
      </c>
      <c r="Q232" s="8">
        <f>IF(障害学生情報入力シート!CU232="",0,IF(AND(障害学生情報入力シート!CT232=1,Y232=1,障害学生情報入力シート!D232&lt;&gt;"",障害学生情報入力シート!D232&lt;&gt;"入学しなかった"),1,0))</f>
        <v>0</v>
      </c>
      <c r="R232" s="8">
        <f t="shared" si="23"/>
        <v>0</v>
      </c>
      <c r="S232" s="8" t="str">
        <f>IFERROR(MATCH(ROW(障害学生情報入力シート!BJ208),R:R,0),"")</f>
        <v/>
      </c>
      <c r="T232" s="9">
        <f>IF(OR(SUM(障害学生情報入力シート!AY232:BY232,障害学生情報入力シート!CB232:CS232)&gt;0,COUNTA(障害学生情報入力シート!BZ232:CA232)=2,COUNTA(障害学生情報入力シート!CT232:CU232)=2),1,0)</f>
        <v>0</v>
      </c>
      <c r="U232" s="9">
        <f>SUM(障害学生情報入力シート!N232:Q232)+COUNTA(障害学生情報入力シート!R232)</f>
        <v>0</v>
      </c>
      <c r="V232" s="9">
        <f>SUM(障害学生情報入力シート!S232:V232)+COUNTA(障害学生情報入力シート!W232)</f>
        <v>0</v>
      </c>
      <c r="W232" s="9">
        <f>IF(SUM(障害学生情報入力シート!$X232:$AT232)&gt;0,1,0)</f>
        <v>0</v>
      </c>
      <c r="X232" s="9">
        <f>IF(障害学生情報入力シート!D232="入学者(新1年生)",1,0)</f>
        <v>0</v>
      </c>
      <c r="Y232" s="9">
        <f>IF(ISBLANK(障害学生情報入力シート!$G232),0)+IF(AND(障害学生情報入力シート!$G232="視覚障害",OR(障害学生情報入力シート!$H232="盲",障害学生情報入力シート!$H232="弱視")),1,0)+IF(AND(障害学生情報入力シート!$G232="聴覚・言語障害",OR(障害学生情報入力シート!$H232="聾",障害学生情報入力シート!$H232="難聴",障害学生情報入力シート!$H232="言語障害のみ")),1,0)+IF(AND(障害学生情報入力シート!$G232="肢体不自由",OR(障害学生情報入力シート!$H232="上肢機能障害",障害学生情報入力シート!$H232="下肢機能障害",障害学生情報入力シート!$H232="上下肢機能障害",障害学生情報入力シート!$H232="他の機能障害")),1,0)+IF(AND(障害学生情報入力シート!$G232="病弱・虚弱",OR(障害学生情報入力シート!$H232="内部障害等",障害学生情報入力シート!$H232="他の慢性疾患")),1,0)+IF(AND(障害学生情報入力シート!$G232="重複",ISBLANK(障害学生情報入力シート!$H232)),1,0)+IF(AND(障害学生情報入力シート!$G232="発達障害",OR(障害学生情報入力シート!$H232="SLD",障害学生情報入力シート!$H232="ADHD",障害学生情報入力シート!$H232="ASD",障害学生情報入力シート!$H232="発達障害の重複")),1,0)+IF(AND(障害学生情報入力シート!$G232="精神障害",OR(障害学生情報入力シート!$H232="統合失調症等",障害学生情報入力シート!$H232="気分障害",障害学生情報入力シート!$H232="神経症性障害等",障害学生情報入力シート!$H232="摂食障害・睡眠障害等",障害学生情報入力シート!$H232="他の精神障害")),1,0)+IF(AND(障害学生情報入力シート!$G232="その他の障害",ISBLANK(障害学生情報入力シート!$H232)),1,0)</f>
        <v>0</v>
      </c>
    </row>
    <row r="233" spans="1:25" x14ac:dyDescent="0.4">
      <c r="A233" s="1219">
        <v>209</v>
      </c>
      <c r="B233" s="7">
        <f>IF(AND(障害学生情報入力シート!$G233=$B$23,障害学生情報入力シート!$H233=$B$24,OR(障害学生情報入力シート!D233="入学者(新1年生)",障害学生情報入力シート!D233="在籍者")),1,0)</f>
        <v>0</v>
      </c>
      <c r="C233" s="7">
        <f t="shared" si="18"/>
        <v>0</v>
      </c>
      <c r="D233" s="7" t="str">
        <f>IFERROR(MATCH(ROW(障害学生情報入力シート!A209),C:C,0),"")</f>
        <v/>
      </c>
      <c r="E233" s="7">
        <f>IF(AND(障害学生情報入力シート!$G233=$E$23,障害学生情報入力シート!$H233=$E$24,OR(障害学生情報入力シート!D233="入学者(新1年生)",障害学生情報入力シート!D233="在籍者")),1,0)</f>
        <v>0</v>
      </c>
      <c r="F233" s="7">
        <f t="shared" si="19"/>
        <v>0</v>
      </c>
      <c r="G233" s="7" t="str">
        <f>IFERROR(MATCH(ROW(障害学生情報入力シート!E209),F:F,0),"")</f>
        <v/>
      </c>
      <c r="H233" s="7">
        <f>IF(AND(障害学生情報入力シート!$G233=$H$24,ISBLANK(障害学生情報入力シート!$H233),OR(障害学生情報入力シート!D233="入学者(新1年生)",障害学生情報入力シート!D233="在籍者")),1,0)</f>
        <v>0</v>
      </c>
      <c r="I233" s="7">
        <f t="shared" si="20"/>
        <v>0</v>
      </c>
      <c r="J233" s="7" t="str">
        <f>IFERROR(MATCH(ROW(障害学生情報入力シート!A209),I:I,0),"")</f>
        <v/>
      </c>
      <c r="K233" s="8">
        <f>IF(障害学生情報入力シート!AU233="",0,IF(AND(障害学生情報入力シート!AT233=1,Y233=1,障害学生情報入力シート!D233&lt;&gt;"",障害学生情報入力シート!D233&lt;&gt;"在籍者"),1,0))</f>
        <v>0</v>
      </c>
      <c r="L233" s="8">
        <f t="shared" si="21"/>
        <v>0</v>
      </c>
      <c r="M233" s="8" t="str">
        <f>IFERROR(MATCH(ROW(障害学生情報入力シート!A209),L:L,0),"")</f>
        <v/>
      </c>
      <c r="N233" s="8">
        <f>IF(障害学生情報入力シート!CA233="",0,IF(AND(障害学生情報入力シート!BZ233=1,Y233=1,障害学生情報入力シート!D233&lt;&gt;"",障害学生情報入力シート!D233&lt;&gt;"入学しなかった"),1,0))</f>
        <v>0</v>
      </c>
      <c r="O233" s="8">
        <f t="shared" si="22"/>
        <v>0</v>
      </c>
      <c r="P233" s="8" t="str">
        <f>IFERROR(MATCH(ROW(障害学生情報入力シート!AR209),O:O,0),"")</f>
        <v/>
      </c>
      <c r="Q233" s="8">
        <f>IF(障害学生情報入力シート!CU233="",0,IF(AND(障害学生情報入力シート!CT233=1,Y233=1,障害学生情報入力シート!D233&lt;&gt;"",障害学生情報入力シート!D233&lt;&gt;"入学しなかった"),1,0))</f>
        <v>0</v>
      </c>
      <c r="R233" s="8">
        <f t="shared" si="23"/>
        <v>0</v>
      </c>
      <c r="S233" s="8" t="str">
        <f>IFERROR(MATCH(ROW(障害学生情報入力シート!BJ209),R:R,0),"")</f>
        <v/>
      </c>
      <c r="T233" s="9">
        <f>IF(OR(SUM(障害学生情報入力シート!AY233:BY233,障害学生情報入力シート!CB233:CS233)&gt;0,COUNTA(障害学生情報入力シート!BZ233:CA233)=2,COUNTA(障害学生情報入力シート!CT233:CU233)=2),1,0)</f>
        <v>0</v>
      </c>
      <c r="U233" s="9">
        <f>SUM(障害学生情報入力シート!N233:Q233)+COUNTA(障害学生情報入力シート!R233)</f>
        <v>0</v>
      </c>
      <c r="V233" s="9">
        <f>SUM(障害学生情報入力シート!S233:V233)+COUNTA(障害学生情報入力シート!W233)</f>
        <v>0</v>
      </c>
      <c r="W233" s="9">
        <f>IF(SUM(障害学生情報入力シート!$X233:$AT233)&gt;0,1,0)</f>
        <v>0</v>
      </c>
      <c r="X233" s="9">
        <f>IF(障害学生情報入力シート!D233="入学者(新1年生)",1,0)</f>
        <v>0</v>
      </c>
      <c r="Y233" s="9">
        <f>IF(ISBLANK(障害学生情報入力シート!$G233),0)+IF(AND(障害学生情報入力シート!$G233="視覚障害",OR(障害学生情報入力シート!$H233="盲",障害学生情報入力シート!$H233="弱視")),1,0)+IF(AND(障害学生情報入力シート!$G233="聴覚・言語障害",OR(障害学生情報入力シート!$H233="聾",障害学生情報入力シート!$H233="難聴",障害学生情報入力シート!$H233="言語障害のみ")),1,0)+IF(AND(障害学生情報入力シート!$G233="肢体不自由",OR(障害学生情報入力シート!$H233="上肢機能障害",障害学生情報入力シート!$H233="下肢機能障害",障害学生情報入力シート!$H233="上下肢機能障害",障害学生情報入力シート!$H233="他の機能障害")),1,0)+IF(AND(障害学生情報入力シート!$G233="病弱・虚弱",OR(障害学生情報入力シート!$H233="内部障害等",障害学生情報入力シート!$H233="他の慢性疾患")),1,0)+IF(AND(障害学生情報入力シート!$G233="重複",ISBLANK(障害学生情報入力シート!$H233)),1,0)+IF(AND(障害学生情報入力シート!$G233="発達障害",OR(障害学生情報入力シート!$H233="SLD",障害学生情報入力シート!$H233="ADHD",障害学生情報入力シート!$H233="ASD",障害学生情報入力シート!$H233="発達障害の重複")),1,0)+IF(AND(障害学生情報入力シート!$G233="精神障害",OR(障害学生情報入力シート!$H233="統合失調症等",障害学生情報入力シート!$H233="気分障害",障害学生情報入力シート!$H233="神経症性障害等",障害学生情報入力シート!$H233="摂食障害・睡眠障害等",障害学生情報入力シート!$H233="他の精神障害")),1,0)+IF(AND(障害学生情報入力シート!$G233="その他の障害",ISBLANK(障害学生情報入力シート!$H233)),1,0)</f>
        <v>0</v>
      </c>
    </row>
    <row r="234" spans="1:25" x14ac:dyDescent="0.4">
      <c r="A234" s="1219">
        <v>210</v>
      </c>
      <c r="B234" s="7">
        <f>IF(AND(障害学生情報入力シート!$G234=$B$23,障害学生情報入力シート!$H234=$B$24,OR(障害学生情報入力シート!D234="入学者(新1年生)",障害学生情報入力シート!D234="在籍者")),1,0)</f>
        <v>0</v>
      </c>
      <c r="C234" s="7">
        <f t="shared" si="18"/>
        <v>0</v>
      </c>
      <c r="D234" s="7" t="str">
        <f>IFERROR(MATCH(ROW(障害学生情報入力シート!A210),C:C,0),"")</f>
        <v/>
      </c>
      <c r="E234" s="7">
        <f>IF(AND(障害学生情報入力シート!$G234=$E$23,障害学生情報入力シート!$H234=$E$24,OR(障害学生情報入力シート!D234="入学者(新1年生)",障害学生情報入力シート!D234="在籍者")),1,0)</f>
        <v>0</v>
      </c>
      <c r="F234" s="7">
        <f t="shared" si="19"/>
        <v>0</v>
      </c>
      <c r="G234" s="7" t="str">
        <f>IFERROR(MATCH(ROW(障害学生情報入力シート!E210),F:F,0),"")</f>
        <v/>
      </c>
      <c r="H234" s="7">
        <f>IF(AND(障害学生情報入力シート!$G234=$H$24,ISBLANK(障害学生情報入力シート!$H234),OR(障害学生情報入力シート!D234="入学者(新1年生)",障害学生情報入力シート!D234="在籍者")),1,0)</f>
        <v>0</v>
      </c>
      <c r="I234" s="7">
        <f t="shared" si="20"/>
        <v>0</v>
      </c>
      <c r="J234" s="7" t="str">
        <f>IFERROR(MATCH(ROW(障害学生情報入力シート!A210),I:I,0),"")</f>
        <v/>
      </c>
      <c r="K234" s="8">
        <f>IF(障害学生情報入力シート!AU234="",0,IF(AND(障害学生情報入力シート!AT234=1,Y234=1,障害学生情報入力シート!D234&lt;&gt;"",障害学生情報入力シート!D234&lt;&gt;"在籍者"),1,0))</f>
        <v>0</v>
      </c>
      <c r="L234" s="8">
        <f t="shared" si="21"/>
        <v>0</v>
      </c>
      <c r="M234" s="8" t="str">
        <f>IFERROR(MATCH(ROW(障害学生情報入力シート!A210),L:L,0),"")</f>
        <v/>
      </c>
      <c r="N234" s="8">
        <f>IF(障害学生情報入力シート!CA234="",0,IF(AND(障害学生情報入力シート!BZ234=1,Y234=1,障害学生情報入力シート!D234&lt;&gt;"",障害学生情報入力シート!D234&lt;&gt;"入学しなかった"),1,0))</f>
        <v>0</v>
      </c>
      <c r="O234" s="8">
        <f t="shared" si="22"/>
        <v>0</v>
      </c>
      <c r="P234" s="8" t="str">
        <f>IFERROR(MATCH(ROW(障害学生情報入力シート!AR210),O:O,0),"")</f>
        <v/>
      </c>
      <c r="Q234" s="8">
        <f>IF(障害学生情報入力シート!CU234="",0,IF(AND(障害学生情報入力シート!CT234=1,Y234=1,障害学生情報入力シート!D234&lt;&gt;"",障害学生情報入力シート!D234&lt;&gt;"入学しなかった"),1,0))</f>
        <v>0</v>
      </c>
      <c r="R234" s="8">
        <f t="shared" si="23"/>
        <v>0</v>
      </c>
      <c r="S234" s="8" t="str">
        <f>IFERROR(MATCH(ROW(障害学生情報入力シート!BJ210),R:R,0),"")</f>
        <v/>
      </c>
      <c r="T234" s="9">
        <f>IF(OR(SUM(障害学生情報入力シート!AY234:BY234,障害学生情報入力シート!CB234:CS234)&gt;0,COUNTA(障害学生情報入力シート!BZ234:CA234)=2,COUNTA(障害学生情報入力シート!CT234:CU234)=2),1,0)</f>
        <v>0</v>
      </c>
      <c r="U234" s="9">
        <f>SUM(障害学生情報入力シート!N234:Q234)+COUNTA(障害学生情報入力シート!R234)</f>
        <v>0</v>
      </c>
      <c r="V234" s="9">
        <f>SUM(障害学生情報入力シート!S234:V234)+COUNTA(障害学生情報入力シート!W234)</f>
        <v>0</v>
      </c>
      <c r="W234" s="9">
        <f>IF(SUM(障害学生情報入力シート!$X234:$AT234)&gt;0,1,0)</f>
        <v>0</v>
      </c>
      <c r="X234" s="9">
        <f>IF(障害学生情報入力シート!D234="入学者(新1年生)",1,0)</f>
        <v>0</v>
      </c>
      <c r="Y234" s="9">
        <f>IF(ISBLANK(障害学生情報入力シート!$G234),0)+IF(AND(障害学生情報入力シート!$G234="視覚障害",OR(障害学生情報入力シート!$H234="盲",障害学生情報入力シート!$H234="弱視")),1,0)+IF(AND(障害学生情報入力シート!$G234="聴覚・言語障害",OR(障害学生情報入力シート!$H234="聾",障害学生情報入力シート!$H234="難聴",障害学生情報入力シート!$H234="言語障害のみ")),1,0)+IF(AND(障害学生情報入力シート!$G234="肢体不自由",OR(障害学生情報入力シート!$H234="上肢機能障害",障害学生情報入力シート!$H234="下肢機能障害",障害学生情報入力シート!$H234="上下肢機能障害",障害学生情報入力シート!$H234="他の機能障害")),1,0)+IF(AND(障害学生情報入力シート!$G234="病弱・虚弱",OR(障害学生情報入力シート!$H234="内部障害等",障害学生情報入力シート!$H234="他の慢性疾患")),1,0)+IF(AND(障害学生情報入力シート!$G234="重複",ISBLANK(障害学生情報入力シート!$H234)),1,0)+IF(AND(障害学生情報入力シート!$G234="発達障害",OR(障害学生情報入力シート!$H234="SLD",障害学生情報入力シート!$H234="ADHD",障害学生情報入力シート!$H234="ASD",障害学生情報入力シート!$H234="発達障害の重複")),1,0)+IF(AND(障害学生情報入力シート!$G234="精神障害",OR(障害学生情報入力シート!$H234="統合失調症等",障害学生情報入力シート!$H234="気分障害",障害学生情報入力シート!$H234="神経症性障害等",障害学生情報入力シート!$H234="摂食障害・睡眠障害等",障害学生情報入力シート!$H234="他の精神障害")),1,0)+IF(AND(障害学生情報入力シート!$G234="その他の障害",ISBLANK(障害学生情報入力シート!$H234)),1,0)</f>
        <v>0</v>
      </c>
    </row>
    <row r="235" spans="1:25" x14ac:dyDescent="0.4">
      <c r="A235" s="1219">
        <v>211</v>
      </c>
      <c r="B235" s="7">
        <f>IF(AND(障害学生情報入力シート!$G235=$B$23,障害学生情報入力シート!$H235=$B$24,OR(障害学生情報入力シート!D235="入学者(新1年生)",障害学生情報入力シート!D235="在籍者")),1,0)</f>
        <v>0</v>
      </c>
      <c r="C235" s="7">
        <f t="shared" si="18"/>
        <v>0</v>
      </c>
      <c r="D235" s="7" t="str">
        <f>IFERROR(MATCH(ROW(障害学生情報入力シート!A211),C:C,0),"")</f>
        <v/>
      </c>
      <c r="E235" s="7">
        <f>IF(AND(障害学生情報入力シート!$G235=$E$23,障害学生情報入力シート!$H235=$E$24,OR(障害学生情報入力シート!D235="入学者(新1年生)",障害学生情報入力シート!D235="在籍者")),1,0)</f>
        <v>0</v>
      </c>
      <c r="F235" s="7">
        <f t="shared" si="19"/>
        <v>0</v>
      </c>
      <c r="G235" s="7" t="str">
        <f>IFERROR(MATCH(ROW(障害学生情報入力シート!E211),F:F,0),"")</f>
        <v/>
      </c>
      <c r="H235" s="7">
        <f>IF(AND(障害学生情報入力シート!$G235=$H$24,ISBLANK(障害学生情報入力シート!$H235),OR(障害学生情報入力シート!D235="入学者(新1年生)",障害学生情報入力シート!D235="在籍者")),1,0)</f>
        <v>0</v>
      </c>
      <c r="I235" s="7">
        <f t="shared" si="20"/>
        <v>0</v>
      </c>
      <c r="J235" s="7" t="str">
        <f>IFERROR(MATCH(ROW(障害学生情報入力シート!A211),I:I,0),"")</f>
        <v/>
      </c>
      <c r="K235" s="8">
        <f>IF(障害学生情報入力シート!AU235="",0,IF(AND(障害学生情報入力シート!AT235=1,Y235=1,障害学生情報入力シート!D235&lt;&gt;"",障害学生情報入力シート!D235&lt;&gt;"在籍者"),1,0))</f>
        <v>0</v>
      </c>
      <c r="L235" s="8">
        <f t="shared" si="21"/>
        <v>0</v>
      </c>
      <c r="M235" s="8" t="str">
        <f>IFERROR(MATCH(ROW(障害学生情報入力シート!A211),L:L,0),"")</f>
        <v/>
      </c>
      <c r="N235" s="8">
        <f>IF(障害学生情報入力シート!CA235="",0,IF(AND(障害学生情報入力シート!BZ235=1,Y235=1,障害学生情報入力シート!D235&lt;&gt;"",障害学生情報入力シート!D235&lt;&gt;"入学しなかった"),1,0))</f>
        <v>0</v>
      </c>
      <c r="O235" s="8">
        <f t="shared" si="22"/>
        <v>0</v>
      </c>
      <c r="P235" s="8" t="str">
        <f>IFERROR(MATCH(ROW(障害学生情報入力シート!AR211),O:O,0),"")</f>
        <v/>
      </c>
      <c r="Q235" s="8">
        <f>IF(障害学生情報入力シート!CU235="",0,IF(AND(障害学生情報入力シート!CT235=1,Y235=1,障害学生情報入力シート!D235&lt;&gt;"",障害学生情報入力シート!D235&lt;&gt;"入学しなかった"),1,0))</f>
        <v>0</v>
      </c>
      <c r="R235" s="8">
        <f t="shared" si="23"/>
        <v>0</v>
      </c>
      <c r="S235" s="8" t="str">
        <f>IFERROR(MATCH(ROW(障害学生情報入力シート!BJ211),R:R,0),"")</f>
        <v/>
      </c>
      <c r="T235" s="9">
        <f>IF(OR(SUM(障害学生情報入力シート!AY235:BY235,障害学生情報入力シート!CB235:CS235)&gt;0,COUNTA(障害学生情報入力シート!BZ235:CA235)=2,COUNTA(障害学生情報入力シート!CT235:CU235)=2),1,0)</f>
        <v>0</v>
      </c>
      <c r="U235" s="9">
        <f>SUM(障害学生情報入力シート!N235:Q235)+COUNTA(障害学生情報入力シート!R235)</f>
        <v>0</v>
      </c>
      <c r="V235" s="9">
        <f>SUM(障害学生情報入力シート!S235:V235)+COUNTA(障害学生情報入力シート!W235)</f>
        <v>0</v>
      </c>
      <c r="W235" s="9">
        <f>IF(SUM(障害学生情報入力シート!$X235:$AT235)&gt;0,1,0)</f>
        <v>0</v>
      </c>
      <c r="X235" s="9">
        <f>IF(障害学生情報入力シート!D235="入学者(新1年生)",1,0)</f>
        <v>0</v>
      </c>
      <c r="Y235" s="9">
        <f>IF(ISBLANK(障害学生情報入力シート!$G235),0)+IF(AND(障害学生情報入力シート!$G235="視覚障害",OR(障害学生情報入力シート!$H235="盲",障害学生情報入力シート!$H235="弱視")),1,0)+IF(AND(障害学生情報入力シート!$G235="聴覚・言語障害",OR(障害学生情報入力シート!$H235="聾",障害学生情報入力シート!$H235="難聴",障害学生情報入力シート!$H235="言語障害のみ")),1,0)+IF(AND(障害学生情報入力シート!$G235="肢体不自由",OR(障害学生情報入力シート!$H235="上肢機能障害",障害学生情報入力シート!$H235="下肢機能障害",障害学生情報入力シート!$H235="上下肢機能障害",障害学生情報入力シート!$H235="他の機能障害")),1,0)+IF(AND(障害学生情報入力シート!$G235="病弱・虚弱",OR(障害学生情報入力シート!$H235="内部障害等",障害学生情報入力シート!$H235="他の慢性疾患")),1,0)+IF(AND(障害学生情報入力シート!$G235="重複",ISBLANK(障害学生情報入力シート!$H235)),1,0)+IF(AND(障害学生情報入力シート!$G235="発達障害",OR(障害学生情報入力シート!$H235="SLD",障害学生情報入力シート!$H235="ADHD",障害学生情報入力シート!$H235="ASD",障害学生情報入力シート!$H235="発達障害の重複")),1,0)+IF(AND(障害学生情報入力シート!$G235="精神障害",OR(障害学生情報入力シート!$H235="統合失調症等",障害学生情報入力シート!$H235="気分障害",障害学生情報入力シート!$H235="神経症性障害等",障害学生情報入力シート!$H235="摂食障害・睡眠障害等",障害学生情報入力シート!$H235="他の精神障害")),1,0)+IF(AND(障害学生情報入力シート!$G235="その他の障害",ISBLANK(障害学生情報入力シート!$H235)),1,0)</f>
        <v>0</v>
      </c>
    </row>
    <row r="236" spans="1:25" x14ac:dyDescent="0.4">
      <c r="A236" s="1219">
        <v>212</v>
      </c>
      <c r="B236" s="7">
        <f>IF(AND(障害学生情報入力シート!$G236=$B$23,障害学生情報入力シート!$H236=$B$24,OR(障害学生情報入力シート!D236="入学者(新1年生)",障害学生情報入力シート!D236="在籍者")),1,0)</f>
        <v>0</v>
      </c>
      <c r="C236" s="7">
        <f t="shared" si="18"/>
        <v>0</v>
      </c>
      <c r="D236" s="7" t="str">
        <f>IFERROR(MATCH(ROW(障害学生情報入力シート!A212),C:C,0),"")</f>
        <v/>
      </c>
      <c r="E236" s="7">
        <f>IF(AND(障害学生情報入力シート!$G236=$E$23,障害学生情報入力シート!$H236=$E$24,OR(障害学生情報入力シート!D236="入学者(新1年生)",障害学生情報入力シート!D236="在籍者")),1,0)</f>
        <v>0</v>
      </c>
      <c r="F236" s="7">
        <f t="shared" si="19"/>
        <v>0</v>
      </c>
      <c r="G236" s="7" t="str">
        <f>IFERROR(MATCH(ROW(障害学生情報入力シート!E212),F:F,0),"")</f>
        <v/>
      </c>
      <c r="H236" s="7">
        <f>IF(AND(障害学生情報入力シート!$G236=$H$24,ISBLANK(障害学生情報入力シート!$H236),OR(障害学生情報入力シート!D236="入学者(新1年生)",障害学生情報入力シート!D236="在籍者")),1,0)</f>
        <v>0</v>
      </c>
      <c r="I236" s="7">
        <f t="shared" si="20"/>
        <v>0</v>
      </c>
      <c r="J236" s="7" t="str">
        <f>IFERROR(MATCH(ROW(障害学生情報入力シート!A212),I:I,0),"")</f>
        <v/>
      </c>
      <c r="K236" s="8">
        <f>IF(障害学生情報入力シート!AU236="",0,IF(AND(障害学生情報入力シート!AT236=1,Y236=1,障害学生情報入力シート!D236&lt;&gt;"",障害学生情報入力シート!D236&lt;&gt;"在籍者"),1,0))</f>
        <v>0</v>
      </c>
      <c r="L236" s="8">
        <f t="shared" si="21"/>
        <v>0</v>
      </c>
      <c r="M236" s="8" t="str">
        <f>IFERROR(MATCH(ROW(障害学生情報入力シート!A212),L:L,0),"")</f>
        <v/>
      </c>
      <c r="N236" s="8">
        <f>IF(障害学生情報入力シート!CA236="",0,IF(AND(障害学生情報入力シート!BZ236=1,Y236=1,障害学生情報入力シート!D236&lt;&gt;"",障害学生情報入力シート!D236&lt;&gt;"入学しなかった"),1,0))</f>
        <v>0</v>
      </c>
      <c r="O236" s="8">
        <f t="shared" si="22"/>
        <v>0</v>
      </c>
      <c r="P236" s="8" t="str">
        <f>IFERROR(MATCH(ROW(障害学生情報入力シート!AR212),O:O,0),"")</f>
        <v/>
      </c>
      <c r="Q236" s="8">
        <f>IF(障害学生情報入力シート!CU236="",0,IF(AND(障害学生情報入力シート!CT236=1,Y236=1,障害学生情報入力シート!D236&lt;&gt;"",障害学生情報入力シート!D236&lt;&gt;"入学しなかった"),1,0))</f>
        <v>0</v>
      </c>
      <c r="R236" s="8">
        <f t="shared" si="23"/>
        <v>0</v>
      </c>
      <c r="S236" s="8" t="str">
        <f>IFERROR(MATCH(ROW(障害学生情報入力シート!BJ212),R:R,0),"")</f>
        <v/>
      </c>
      <c r="T236" s="9">
        <f>IF(OR(SUM(障害学生情報入力シート!AY236:BY236,障害学生情報入力シート!CB236:CS236)&gt;0,COUNTA(障害学生情報入力シート!BZ236:CA236)=2,COUNTA(障害学生情報入力シート!CT236:CU236)=2),1,0)</f>
        <v>0</v>
      </c>
      <c r="U236" s="9">
        <f>SUM(障害学生情報入力シート!N236:Q236)+COUNTA(障害学生情報入力シート!R236)</f>
        <v>0</v>
      </c>
      <c r="V236" s="9">
        <f>SUM(障害学生情報入力シート!S236:V236)+COUNTA(障害学生情報入力シート!W236)</f>
        <v>0</v>
      </c>
      <c r="W236" s="9">
        <f>IF(SUM(障害学生情報入力シート!$X236:$AT236)&gt;0,1,0)</f>
        <v>0</v>
      </c>
      <c r="X236" s="9">
        <f>IF(障害学生情報入力シート!D236="入学者(新1年生)",1,0)</f>
        <v>0</v>
      </c>
      <c r="Y236" s="9">
        <f>IF(ISBLANK(障害学生情報入力シート!$G236),0)+IF(AND(障害学生情報入力シート!$G236="視覚障害",OR(障害学生情報入力シート!$H236="盲",障害学生情報入力シート!$H236="弱視")),1,0)+IF(AND(障害学生情報入力シート!$G236="聴覚・言語障害",OR(障害学生情報入力シート!$H236="聾",障害学生情報入力シート!$H236="難聴",障害学生情報入力シート!$H236="言語障害のみ")),1,0)+IF(AND(障害学生情報入力シート!$G236="肢体不自由",OR(障害学生情報入力シート!$H236="上肢機能障害",障害学生情報入力シート!$H236="下肢機能障害",障害学生情報入力シート!$H236="上下肢機能障害",障害学生情報入力シート!$H236="他の機能障害")),1,0)+IF(AND(障害学生情報入力シート!$G236="病弱・虚弱",OR(障害学生情報入力シート!$H236="内部障害等",障害学生情報入力シート!$H236="他の慢性疾患")),1,0)+IF(AND(障害学生情報入力シート!$G236="重複",ISBLANK(障害学生情報入力シート!$H236)),1,0)+IF(AND(障害学生情報入力シート!$G236="発達障害",OR(障害学生情報入力シート!$H236="SLD",障害学生情報入力シート!$H236="ADHD",障害学生情報入力シート!$H236="ASD",障害学生情報入力シート!$H236="発達障害の重複")),1,0)+IF(AND(障害学生情報入力シート!$G236="精神障害",OR(障害学生情報入力シート!$H236="統合失調症等",障害学生情報入力シート!$H236="気分障害",障害学生情報入力シート!$H236="神経症性障害等",障害学生情報入力シート!$H236="摂食障害・睡眠障害等",障害学生情報入力シート!$H236="他の精神障害")),1,0)+IF(AND(障害学生情報入力シート!$G236="その他の障害",ISBLANK(障害学生情報入力シート!$H236)),1,0)</f>
        <v>0</v>
      </c>
    </row>
    <row r="237" spans="1:25" x14ac:dyDescent="0.4">
      <c r="A237" s="1219">
        <v>213</v>
      </c>
      <c r="B237" s="7">
        <f>IF(AND(障害学生情報入力シート!$G237=$B$23,障害学生情報入力シート!$H237=$B$24,OR(障害学生情報入力シート!D237="入学者(新1年生)",障害学生情報入力シート!D237="在籍者")),1,0)</f>
        <v>0</v>
      </c>
      <c r="C237" s="7">
        <f t="shared" si="18"/>
        <v>0</v>
      </c>
      <c r="D237" s="7" t="str">
        <f>IFERROR(MATCH(ROW(障害学生情報入力シート!A213),C:C,0),"")</f>
        <v/>
      </c>
      <c r="E237" s="7">
        <f>IF(AND(障害学生情報入力シート!$G237=$E$23,障害学生情報入力シート!$H237=$E$24,OR(障害学生情報入力シート!D237="入学者(新1年生)",障害学生情報入力シート!D237="在籍者")),1,0)</f>
        <v>0</v>
      </c>
      <c r="F237" s="7">
        <f t="shared" si="19"/>
        <v>0</v>
      </c>
      <c r="G237" s="7" t="str">
        <f>IFERROR(MATCH(ROW(障害学生情報入力シート!E213),F:F,0),"")</f>
        <v/>
      </c>
      <c r="H237" s="7">
        <f>IF(AND(障害学生情報入力シート!$G237=$H$24,ISBLANK(障害学生情報入力シート!$H237),OR(障害学生情報入力シート!D237="入学者(新1年生)",障害学生情報入力シート!D237="在籍者")),1,0)</f>
        <v>0</v>
      </c>
      <c r="I237" s="7">
        <f t="shared" si="20"/>
        <v>0</v>
      </c>
      <c r="J237" s="7" t="str">
        <f>IFERROR(MATCH(ROW(障害学生情報入力シート!A213),I:I,0),"")</f>
        <v/>
      </c>
      <c r="K237" s="8">
        <f>IF(障害学生情報入力シート!AU237="",0,IF(AND(障害学生情報入力シート!AT237=1,Y237=1,障害学生情報入力シート!D237&lt;&gt;"",障害学生情報入力シート!D237&lt;&gt;"在籍者"),1,0))</f>
        <v>0</v>
      </c>
      <c r="L237" s="8">
        <f t="shared" si="21"/>
        <v>0</v>
      </c>
      <c r="M237" s="8" t="str">
        <f>IFERROR(MATCH(ROW(障害学生情報入力シート!A213),L:L,0),"")</f>
        <v/>
      </c>
      <c r="N237" s="8">
        <f>IF(障害学生情報入力シート!CA237="",0,IF(AND(障害学生情報入力シート!BZ237=1,Y237=1,障害学生情報入力シート!D237&lt;&gt;"",障害学生情報入力シート!D237&lt;&gt;"入学しなかった"),1,0))</f>
        <v>0</v>
      </c>
      <c r="O237" s="8">
        <f t="shared" si="22"/>
        <v>0</v>
      </c>
      <c r="P237" s="8" t="str">
        <f>IFERROR(MATCH(ROW(障害学生情報入力シート!AR213),O:O,0),"")</f>
        <v/>
      </c>
      <c r="Q237" s="8">
        <f>IF(障害学生情報入力シート!CU237="",0,IF(AND(障害学生情報入力シート!CT237=1,Y237=1,障害学生情報入力シート!D237&lt;&gt;"",障害学生情報入力シート!D237&lt;&gt;"入学しなかった"),1,0))</f>
        <v>0</v>
      </c>
      <c r="R237" s="8">
        <f t="shared" si="23"/>
        <v>0</v>
      </c>
      <c r="S237" s="8" t="str">
        <f>IFERROR(MATCH(ROW(障害学生情報入力シート!BJ213),R:R,0),"")</f>
        <v/>
      </c>
      <c r="T237" s="9">
        <f>IF(OR(SUM(障害学生情報入力シート!AY237:BY237,障害学生情報入力シート!CB237:CS237)&gt;0,COUNTA(障害学生情報入力シート!BZ237:CA237)=2,COUNTA(障害学生情報入力シート!CT237:CU237)=2),1,0)</f>
        <v>0</v>
      </c>
      <c r="U237" s="9">
        <f>SUM(障害学生情報入力シート!N237:Q237)+COUNTA(障害学生情報入力シート!R237)</f>
        <v>0</v>
      </c>
      <c r="V237" s="9">
        <f>SUM(障害学生情報入力シート!S237:V237)+COUNTA(障害学生情報入力シート!W237)</f>
        <v>0</v>
      </c>
      <c r="W237" s="9">
        <f>IF(SUM(障害学生情報入力シート!$X237:$AT237)&gt;0,1,0)</f>
        <v>0</v>
      </c>
      <c r="X237" s="9">
        <f>IF(障害学生情報入力シート!D237="入学者(新1年生)",1,0)</f>
        <v>0</v>
      </c>
      <c r="Y237" s="9">
        <f>IF(ISBLANK(障害学生情報入力シート!$G237),0)+IF(AND(障害学生情報入力シート!$G237="視覚障害",OR(障害学生情報入力シート!$H237="盲",障害学生情報入力シート!$H237="弱視")),1,0)+IF(AND(障害学生情報入力シート!$G237="聴覚・言語障害",OR(障害学生情報入力シート!$H237="聾",障害学生情報入力シート!$H237="難聴",障害学生情報入力シート!$H237="言語障害のみ")),1,0)+IF(AND(障害学生情報入力シート!$G237="肢体不自由",OR(障害学生情報入力シート!$H237="上肢機能障害",障害学生情報入力シート!$H237="下肢機能障害",障害学生情報入力シート!$H237="上下肢機能障害",障害学生情報入力シート!$H237="他の機能障害")),1,0)+IF(AND(障害学生情報入力シート!$G237="病弱・虚弱",OR(障害学生情報入力シート!$H237="内部障害等",障害学生情報入力シート!$H237="他の慢性疾患")),1,0)+IF(AND(障害学生情報入力シート!$G237="重複",ISBLANK(障害学生情報入力シート!$H237)),1,0)+IF(AND(障害学生情報入力シート!$G237="発達障害",OR(障害学生情報入力シート!$H237="SLD",障害学生情報入力シート!$H237="ADHD",障害学生情報入力シート!$H237="ASD",障害学生情報入力シート!$H237="発達障害の重複")),1,0)+IF(AND(障害学生情報入力シート!$G237="精神障害",OR(障害学生情報入力シート!$H237="統合失調症等",障害学生情報入力シート!$H237="気分障害",障害学生情報入力シート!$H237="神経症性障害等",障害学生情報入力シート!$H237="摂食障害・睡眠障害等",障害学生情報入力シート!$H237="他の精神障害")),1,0)+IF(AND(障害学生情報入力シート!$G237="その他の障害",ISBLANK(障害学生情報入力シート!$H237)),1,0)</f>
        <v>0</v>
      </c>
    </row>
    <row r="238" spans="1:25" x14ac:dyDescent="0.4">
      <c r="A238" s="1219">
        <v>214</v>
      </c>
      <c r="B238" s="7">
        <f>IF(AND(障害学生情報入力シート!$G238=$B$23,障害学生情報入力シート!$H238=$B$24,OR(障害学生情報入力シート!D238="入学者(新1年生)",障害学生情報入力シート!D238="在籍者")),1,0)</f>
        <v>0</v>
      </c>
      <c r="C238" s="7">
        <f t="shared" si="18"/>
        <v>0</v>
      </c>
      <c r="D238" s="7" t="str">
        <f>IFERROR(MATCH(ROW(障害学生情報入力シート!A214),C:C,0),"")</f>
        <v/>
      </c>
      <c r="E238" s="7">
        <f>IF(AND(障害学生情報入力シート!$G238=$E$23,障害学生情報入力シート!$H238=$E$24,OR(障害学生情報入力シート!D238="入学者(新1年生)",障害学生情報入力シート!D238="在籍者")),1,0)</f>
        <v>0</v>
      </c>
      <c r="F238" s="7">
        <f t="shared" si="19"/>
        <v>0</v>
      </c>
      <c r="G238" s="7" t="str">
        <f>IFERROR(MATCH(ROW(障害学生情報入力シート!E214),F:F,0),"")</f>
        <v/>
      </c>
      <c r="H238" s="7">
        <f>IF(AND(障害学生情報入力シート!$G238=$H$24,ISBLANK(障害学生情報入力シート!$H238),OR(障害学生情報入力シート!D238="入学者(新1年生)",障害学生情報入力シート!D238="在籍者")),1,0)</f>
        <v>0</v>
      </c>
      <c r="I238" s="7">
        <f t="shared" si="20"/>
        <v>0</v>
      </c>
      <c r="J238" s="7" t="str">
        <f>IFERROR(MATCH(ROW(障害学生情報入力シート!A214),I:I,0),"")</f>
        <v/>
      </c>
      <c r="K238" s="8">
        <f>IF(障害学生情報入力シート!AU238="",0,IF(AND(障害学生情報入力シート!AT238=1,Y238=1,障害学生情報入力シート!D238&lt;&gt;"",障害学生情報入力シート!D238&lt;&gt;"在籍者"),1,0))</f>
        <v>0</v>
      </c>
      <c r="L238" s="8">
        <f t="shared" si="21"/>
        <v>0</v>
      </c>
      <c r="M238" s="8" t="str">
        <f>IFERROR(MATCH(ROW(障害学生情報入力シート!A214),L:L,0),"")</f>
        <v/>
      </c>
      <c r="N238" s="8">
        <f>IF(障害学生情報入力シート!CA238="",0,IF(AND(障害学生情報入力シート!BZ238=1,Y238=1,障害学生情報入力シート!D238&lt;&gt;"",障害学生情報入力シート!D238&lt;&gt;"入学しなかった"),1,0))</f>
        <v>0</v>
      </c>
      <c r="O238" s="8">
        <f t="shared" si="22"/>
        <v>0</v>
      </c>
      <c r="P238" s="8" t="str">
        <f>IFERROR(MATCH(ROW(障害学生情報入力シート!AR214),O:O,0),"")</f>
        <v/>
      </c>
      <c r="Q238" s="8">
        <f>IF(障害学生情報入力シート!CU238="",0,IF(AND(障害学生情報入力シート!CT238=1,Y238=1,障害学生情報入力シート!D238&lt;&gt;"",障害学生情報入力シート!D238&lt;&gt;"入学しなかった"),1,0))</f>
        <v>0</v>
      </c>
      <c r="R238" s="8">
        <f t="shared" si="23"/>
        <v>0</v>
      </c>
      <c r="S238" s="8" t="str">
        <f>IFERROR(MATCH(ROW(障害学生情報入力シート!BJ214),R:R,0),"")</f>
        <v/>
      </c>
      <c r="T238" s="9">
        <f>IF(OR(SUM(障害学生情報入力シート!AY238:BY238,障害学生情報入力シート!CB238:CS238)&gt;0,COUNTA(障害学生情報入力シート!BZ238:CA238)=2,COUNTA(障害学生情報入力シート!CT238:CU238)=2),1,0)</f>
        <v>0</v>
      </c>
      <c r="U238" s="9">
        <f>SUM(障害学生情報入力シート!N238:Q238)+COUNTA(障害学生情報入力シート!R238)</f>
        <v>0</v>
      </c>
      <c r="V238" s="9">
        <f>SUM(障害学生情報入力シート!S238:V238)+COUNTA(障害学生情報入力シート!W238)</f>
        <v>0</v>
      </c>
      <c r="W238" s="9">
        <f>IF(SUM(障害学生情報入力シート!$X238:$AT238)&gt;0,1,0)</f>
        <v>0</v>
      </c>
      <c r="X238" s="9">
        <f>IF(障害学生情報入力シート!D238="入学者(新1年生)",1,0)</f>
        <v>0</v>
      </c>
      <c r="Y238" s="9">
        <f>IF(ISBLANK(障害学生情報入力シート!$G238),0)+IF(AND(障害学生情報入力シート!$G238="視覚障害",OR(障害学生情報入力シート!$H238="盲",障害学生情報入力シート!$H238="弱視")),1,0)+IF(AND(障害学生情報入力シート!$G238="聴覚・言語障害",OR(障害学生情報入力シート!$H238="聾",障害学生情報入力シート!$H238="難聴",障害学生情報入力シート!$H238="言語障害のみ")),1,0)+IF(AND(障害学生情報入力シート!$G238="肢体不自由",OR(障害学生情報入力シート!$H238="上肢機能障害",障害学生情報入力シート!$H238="下肢機能障害",障害学生情報入力シート!$H238="上下肢機能障害",障害学生情報入力シート!$H238="他の機能障害")),1,0)+IF(AND(障害学生情報入力シート!$G238="病弱・虚弱",OR(障害学生情報入力シート!$H238="内部障害等",障害学生情報入力シート!$H238="他の慢性疾患")),1,0)+IF(AND(障害学生情報入力シート!$G238="重複",ISBLANK(障害学生情報入力シート!$H238)),1,0)+IF(AND(障害学生情報入力シート!$G238="発達障害",OR(障害学生情報入力シート!$H238="SLD",障害学生情報入力シート!$H238="ADHD",障害学生情報入力シート!$H238="ASD",障害学生情報入力シート!$H238="発達障害の重複")),1,0)+IF(AND(障害学生情報入力シート!$G238="精神障害",OR(障害学生情報入力シート!$H238="統合失調症等",障害学生情報入力シート!$H238="気分障害",障害学生情報入力シート!$H238="神経症性障害等",障害学生情報入力シート!$H238="摂食障害・睡眠障害等",障害学生情報入力シート!$H238="他の精神障害")),1,0)+IF(AND(障害学生情報入力シート!$G238="その他の障害",ISBLANK(障害学生情報入力シート!$H238)),1,0)</f>
        <v>0</v>
      </c>
    </row>
    <row r="239" spans="1:25" x14ac:dyDescent="0.4">
      <c r="A239" s="1219">
        <v>215</v>
      </c>
      <c r="B239" s="7">
        <f>IF(AND(障害学生情報入力シート!$G239=$B$23,障害学生情報入力シート!$H239=$B$24,OR(障害学生情報入力シート!D239="入学者(新1年生)",障害学生情報入力シート!D239="在籍者")),1,0)</f>
        <v>0</v>
      </c>
      <c r="C239" s="7">
        <f t="shared" si="18"/>
        <v>0</v>
      </c>
      <c r="D239" s="7" t="str">
        <f>IFERROR(MATCH(ROW(障害学生情報入力シート!A215),C:C,0),"")</f>
        <v/>
      </c>
      <c r="E239" s="7">
        <f>IF(AND(障害学生情報入力シート!$G239=$E$23,障害学生情報入力シート!$H239=$E$24,OR(障害学生情報入力シート!D239="入学者(新1年生)",障害学生情報入力シート!D239="在籍者")),1,0)</f>
        <v>0</v>
      </c>
      <c r="F239" s="7">
        <f t="shared" si="19"/>
        <v>0</v>
      </c>
      <c r="G239" s="7" t="str">
        <f>IFERROR(MATCH(ROW(障害学生情報入力シート!E215),F:F,0),"")</f>
        <v/>
      </c>
      <c r="H239" s="7">
        <f>IF(AND(障害学生情報入力シート!$G239=$H$24,ISBLANK(障害学生情報入力シート!$H239),OR(障害学生情報入力シート!D239="入学者(新1年生)",障害学生情報入力シート!D239="在籍者")),1,0)</f>
        <v>0</v>
      </c>
      <c r="I239" s="7">
        <f t="shared" si="20"/>
        <v>0</v>
      </c>
      <c r="J239" s="7" t="str">
        <f>IFERROR(MATCH(ROW(障害学生情報入力シート!A215),I:I,0),"")</f>
        <v/>
      </c>
      <c r="K239" s="8">
        <f>IF(障害学生情報入力シート!AU239="",0,IF(AND(障害学生情報入力シート!AT239=1,Y239=1,障害学生情報入力シート!D239&lt;&gt;"",障害学生情報入力シート!D239&lt;&gt;"在籍者"),1,0))</f>
        <v>0</v>
      </c>
      <c r="L239" s="8">
        <f t="shared" si="21"/>
        <v>0</v>
      </c>
      <c r="M239" s="8" t="str">
        <f>IFERROR(MATCH(ROW(障害学生情報入力シート!A215),L:L,0),"")</f>
        <v/>
      </c>
      <c r="N239" s="8">
        <f>IF(障害学生情報入力シート!CA239="",0,IF(AND(障害学生情報入力シート!BZ239=1,Y239=1,障害学生情報入力シート!D239&lt;&gt;"",障害学生情報入力シート!D239&lt;&gt;"入学しなかった"),1,0))</f>
        <v>0</v>
      </c>
      <c r="O239" s="8">
        <f t="shared" si="22"/>
        <v>0</v>
      </c>
      <c r="P239" s="8" t="str">
        <f>IFERROR(MATCH(ROW(障害学生情報入力シート!AR215),O:O,0),"")</f>
        <v/>
      </c>
      <c r="Q239" s="8">
        <f>IF(障害学生情報入力シート!CU239="",0,IF(AND(障害学生情報入力シート!CT239=1,Y239=1,障害学生情報入力シート!D239&lt;&gt;"",障害学生情報入力シート!D239&lt;&gt;"入学しなかった"),1,0))</f>
        <v>0</v>
      </c>
      <c r="R239" s="8">
        <f t="shared" si="23"/>
        <v>0</v>
      </c>
      <c r="S239" s="8" t="str">
        <f>IFERROR(MATCH(ROW(障害学生情報入力シート!BJ215),R:R,0),"")</f>
        <v/>
      </c>
      <c r="T239" s="9">
        <f>IF(OR(SUM(障害学生情報入力シート!AY239:BY239,障害学生情報入力シート!CB239:CS239)&gt;0,COUNTA(障害学生情報入力シート!BZ239:CA239)=2,COUNTA(障害学生情報入力シート!CT239:CU239)=2),1,0)</f>
        <v>0</v>
      </c>
      <c r="U239" s="9">
        <f>SUM(障害学生情報入力シート!N239:Q239)+COUNTA(障害学生情報入力シート!R239)</f>
        <v>0</v>
      </c>
      <c r="V239" s="9">
        <f>SUM(障害学生情報入力シート!S239:V239)+COUNTA(障害学生情報入力シート!W239)</f>
        <v>0</v>
      </c>
      <c r="W239" s="9">
        <f>IF(SUM(障害学生情報入力シート!$X239:$AT239)&gt;0,1,0)</f>
        <v>0</v>
      </c>
      <c r="X239" s="9">
        <f>IF(障害学生情報入力シート!D239="入学者(新1年生)",1,0)</f>
        <v>0</v>
      </c>
      <c r="Y239" s="9">
        <f>IF(ISBLANK(障害学生情報入力シート!$G239),0)+IF(AND(障害学生情報入力シート!$G239="視覚障害",OR(障害学生情報入力シート!$H239="盲",障害学生情報入力シート!$H239="弱視")),1,0)+IF(AND(障害学生情報入力シート!$G239="聴覚・言語障害",OR(障害学生情報入力シート!$H239="聾",障害学生情報入力シート!$H239="難聴",障害学生情報入力シート!$H239="言語障害のみ")),1,0)+IF(AND(障害学生情報入力シート!$G239="肢体不自由",OR(障害学生情報入力シート!$H239="上肢機能障害",障害学生情報入力シート!$H239="下肢機能障害",障害学生情報入力シート!$H239="上下肢機能障害",障害学生情報入力シート!$H239="他の機能障害")),1,0)+IF(AND(障害学生情報入力シート!$G239="病弱・虚弱",OR(障害学生情報入力シート!$H239="内部障害等",障害学生情報入力シート!$H239="他の慢性疾患")),1,0)+IF(AND(障害学生情報入力シート!$G239="重複",ISBLANK(障害学生情報入力シート!$H239)),1,0)+IF(AND(障害学生情報入力シート!$G239="発達障害",OR(障害学生情報入力シート!$H239="SLD",障害学生情報入力シート!$H239="ADHD",障害学生情報入力シート!$H239="ASD",障害学生情報入力シート!$H239="発達障害の重複")),1,0)+IF(AND(障害学生情報入力シート!$G239="精神障害",OR(障害学生情報入力シート!$H239="統合失調症等",障害学生情報入力シート!$H239="気分障害",障害学生情報入力シート!$H239="神経症性障害等",障害学生情報入力シート!$H239="摂食障害・睡眠障害等",障害学生情報入力シート!$H239="他の精神障害")),1,0)+IF(AND(障害学生情報入力シート!$G239="その他の障害",ISBLANK(障害学生情報入力シート!$H239)),1,0)</f>
        <v>0</v>
      </c>
    </row>
    <row r="240" spans="1:25" x14ac:dyDescent="0.4">
      <c r="A240" s="1219">
        <v>216</v>
      </c>
      <c r="B240" s="7">
        <f>IF(AND(障害学生情報入力シート!$G240=$B$23,障害学生情報入力シート!$H240=$B$24,OR(障害学生情報入力シート!D240="入学者(新1年生)",障害学生情報入力シート!D240="在籍者")),1,0)</f>
        <v>0</v>
      </c>
      <c r="C240" s="7">
        <f t="shared" si="18"/>
        <v>0</v>
      </c>
      <c r="D240" s="7" t="str">
        <f>IFERROR(MATCH(ROW(障害学生情報入力シート!A216),C:C,0),"")</f>
        <v/>
      </c>
      <c r="E240" s="7">
        <f>IF(AND(障害学生情報入力シート!$G240=$E$23,障害学生情報入力シート!$H240=$E$24,OR(障害学生情報入力シート!D240="入学者(新1年生)",障害学生情報入力シート!D240="在籍者")),1,0)</f>
        <v>0</v>
      </c>
      <c r="F240" s="7">
        <f t="shared" si="19"/>
        <v>0</v>
      </c>
      <c r="G240" s="7" t="str">
        <f>IFERROR(MATCH(ROW(障害学生情報入力シート!E216),F:F,0),"")</f>
        <v/>
      </c>
      <c r="H240" s="7">
        <f>IF(AND(障害学生情報入力シート!$G240=$H$24,ISBLANK(障害学生情報入力シート!$H240),OR(障害学生情報入力シート!D240="入学者(新1年生)",障害学生情報入力シート!D240="在籍者")),1,0)</f>
        <v>0</v>
      </c>
      <c r="I240" s="7">
        <f t="shared" si="20"/>
        <v>0</v>
      </c>
      <c r="J240" s="7" t="str">
        <f>IFERROR(MATCH(ROW(障害学生情報入力シート!A216),I:I,0),"")</f>
        <v/>
      </c>
      <c r="K240" s="8">
        <f>IF(障害学生情報入力シート!AU240="",0,IF(AND(障害学生情報入力シート!AT240=1,Y240=1,障害学生情報入力シート!D240&lt;&gt;"",障害学生情報入力シート!D240&lt;&gt;"在籍者"),1,0))</f>
        <v>0</v>
      </c>
      <c r="L240" s="8">
        <f t="shared" si="21"/>
        <v>0</v>
      </c>
      <c r="M240" s="8" t="str">
        <f>IFERROR(MATCH(ROW(障害学生情報入力シート!A216),L:L,0),"")</f>
        <v/>
      </c>
      <c r="N240" s="8">
        <f>IF(障害学生情報入力シート!CA240="",0,IF(AND(障害学生情報入力シート!BZ240=1,Y240=1,障害学生情報入力シート!D240&lt;&gt;"",障害学生情報入力シート!D240&lt;&gt;"入学しなかった"),1,0))</f>
        <v>0</v>
      </c>
      <c r="O240" s="8">
        <f t="shared" si="22"/>
        <v>0</v>
      </c>
      <c r="P240" s="8" t="str">
        <f>IFERROR(MATCH(ROW(障害学生情報入力シート!AR216),O:O,0),"")</f>
        <v/>
      </c>
      <c r="Q240" s="8">
        <f>IF(障害学生情報入力シート!CU240="",0,IF(AND(障害学生情報入力シート!CT240=1,Y240=1,障害学生情報入力シート!D240&lt;&gt;"",障害学生情報入力シート!D240&lt;&gt;"入学しなかった"),1,0))</f>
        <v>0</v>
      </c>
      <c r="R240" s="8">
        <f t="shared" si="23"/>
        <v>0</v>
      </c>
      <c r="S240" s="8" t="str">
        <f>IFERROR(MATCH(ROW(障害学生情報入力シート!BJ216),R:R,0),"")</f>
        <v/>
      </c>
      <c r="T240" s="9">
        <f>IF(OR(SUM(障害学生情報入力シート!AY240:BY240,障害学生情報入力シート!CB240:CS240)&gt;0,COUNTA(障害学生情報入力シート!BZ240:CA240)=2,COUNTA(障害学生情報入力シート!CT240:CU240)=2),1,0)</f>
        <v>0</v>
      </c>
      <c r="U240" s="9">
        <f>SUM(障害学生情報入力シート!N240:Q240)+COUNTA(障害学生情報入力シート!R240)</f>
        <v>0</v>
      </c>
      <c r="V240" s="9">
        <f>SUM(障害学生情報入力シート!S240:V240)+COUNTA(障害学生情報入力シート!W240)</f>
        <v>0</v>
      </c>
      <c r="W240" s="9">
        <f>IF(SUM(障害学生情報入力シート!$X240:$AT240)&gt;0,1,0)</f>
        <v>0</v>
      </c>
      <c r="X240" s="9">
        <f>IF(障害学生情報入力シート!D240="入学者(新1年生)",1,0)</f>
        <v>0</v>
      </c>
      <c r="Y240" s="9">
        <f>IF(ISBLANK(障害学生情報入力シート!$G240),0)+IF(AND(障害学生情報入力シート!$G240="視覚障害",OR(障害学生情報入力シート!$H240="盲",障害学生情報入力シート!$H240="弱視")),1,0)+IF(AND(障害学生情報入力シート!$G240="聴覚・言語障害",OR(障害学生情報入力シート!$H240="聾",障害学生情報入力シート!$H240="難聴",障害学生情報入力シート!$H240="言語障害のみ")),1,0)+IF(AND(障害学生情報入力シート!$G240="肢体不自由",OR(障害学生情報入力シート!$H240="上肢機能障害",障害学生情報入力シート!$H240="下肢機能障害",障害学生情報入力シート!$H240="上下肢機能障害",障害学生情報入力シート!$H240="他の機能障害")),1,0)+IF(AND(障害学生情報入力シート!$G240="病弱・虚弱",OR(障害学生情報入力シート!$H240="内部障害等",障害学生情報入力シート!$H240="他の慢性疾患")),1,0)+IF(AND(障害学生情報入力シート!$G240="重複",ISBLANK(障害学生情報入力シート!$H240)),1,0)+IF(AND(障害学生情報入力シート!$G240="発達障害",OR(障害学生情報入力シート!$H240="SLD",障害学生情報入力シート!$H240="ADHD",障害学生情報入力シート!$H240="ASD",障害学生情報入力シート!$H240="発達障害の重複")),1,0)+IF(AND(障害学生情報入力シート!$G240="精神障害",OR(障害学生情報入力シート!$H240="統合失調症等",障害学生情報入力シート!$H240="気分障害",障害学生情報入力シート!$H240="神経症性障害等",障害学生情報入力シート!$H240="摂食障害・睡眠障害等",障害学生情報入力シート!$H240="他の精神障害")),1,0)+IF(AND(障害学生情報入力シート!$G240="その他の障害",ISBLANK(障害学生情報入力シート!$H240)),1,0)</f>
        <v>0</v>
      </c>
    </row>
    <row r="241" spans="1:25" x14ac:dyDescent="0.4">
      <c r="A241" s="1219">
        <v>217</v>
      </c>
      <c r="B241" s="7">
        <f>IF(AND(障害学生情報入力シート!$G241=$B$23,障害学生情報入力シート!$H241=$B$24,OR(障害学生情報入力シート!D241="入学者(新1年生)",障害学生情報入力シート!D241="在籍者")),1,0)</f>
        <v>0</v>
      </c>
      <c r="C241" s="7">
        <f t="shared" si="18"/>
        <v>0</v>
      </c>
      <c r="D241" s="7" t="str">
        <f>IFERROR(MATCH(ROW(障害学生情報入力シート!A217),C:C,0),"")</f>
        <v/>
      </c>
      <c r="E241" s="7">
        <f>IF(AND(障害学生情報入力シート!$G241=$E$23,障害学生情報入力シート!$H241=$E$24,OR(障害学生情報入力シート!D241="入学者(新1年生)",障害学生情報入力シート!D241="在籍者")),1,0)</f>
        <v>0</v>
      </c>
      <c r="F241" s="7">
        <f t="shared" si="19"/>
        <v>0</v>
      </c>
      <c r="G241" s="7" t="str">
        <f>IFERROR(MATCH(ROW(障害学生情報入力シート!E217),F:F,0),"")</f>
        <v/>
      </c>
      <c r="H241" s="7">
        <f>IF(AND(障害学生情報入力シート!$G241=$H$24,ISBLANK(障害学生情報入力シート!$H241),OR(障害学生情報入力シート!D241="入学者(新1年生)",障害学生情報入力シート!D241="在籍者")),1,0)</f>
        <v>0</v>
      </c>
      <c r="I241" s="7">
        <f t="shared" si="20"/>
        <v>0</v>
      </c>
      <c r="J241" s="7" t="str">
        <f>IFERROR(MATCH(ROW(障害学生情報入力シート!A217),I:I,0),"")</f>
        <v/>
      </c>
      <c r="K241" s="8">
        <f>IF(障害学生情報入力シート!AU241="",0,IF(AND(障害学生情報入力シート!AT241=1,Y241=1,障害学生情報入力シート!D241&lt;&gt;"",障害学生情報入力シート!D241&lt;&gt;"在籍者"),1,0))</f>
        <v>0</v>
      </c>
      <c r="L241" s="8">
        <f t="shared" si="21"/>
        <v>0</v>
      </c>
      <c r="M241" s="8" t="str">
        <f>IFERROR(MATCH(ROW(障害学生情報入力シート!A217),L:L,0),"")</f>
        <v/>
      </c>
      <c r="N241" s="8">
        <f>IF(障害学生情報入力シート!CA241="",0,IF(AND(障害学生情報入力シート!BZ241=1,Y241=1,障害学生情報入力シート!D241&lt;&gt;"",障害学生情報入力シート!D241&lt;&gt;"入学しなかった"),1,0))</f>
        <v>0</v>
      </c>
      <c r="O241" s="8">
        <f t="shared" si="22"/>
        <v>0</v>
      </c>
      <c r="P241" s="8" t="str">
        <f>IFERROR(MATCH(ROW(障害学生情報入力シート!AR217),O:O,0),"")</f>
        <v/>
      </c>
      <c r="Q241" s="8">
        <f>IF(障害学生情報入力シート!CU241="",0,IF(AND(障害学生情報入力シート!CT241=1,Y241=1,障害学生情報入力シート!D241&lt;&gt;"",障害学生情報入力シート!D241&lt;&gt;"入学しなかった"),1,0))</f>
        <v>0</v>
      </c>
      <c r="R241" s="8">
        <f t="shared" si="23"/>
        <v>0</v>
      </c>
      <c r="S241" s="8" t="str">
        <f>IFERROR(MATCH(ROW(障害学生情報入力シート!BJ217),R:R,0),"")</f>
        <v/>
      </c>
      <c r="T241" s="9">
        <f>IF(OR(SUM(障害学生情報入力シート!AY241:BY241,障害学生情報入力シート!CB241:CS241)&gt;0,COUNTA(障害学生情報入力シート!BZ241:CA241)=2,COUNTA(障害学生情報入力シート!CT241:CU241)=2),1,0)</f>
        <v>0</v>
      </c>
      <c r="U241" s="9">
        <f>SUM(障害学生情報入力シート!N241:Q241)+COUNTA(障害学生情報入力シート!R241)</f>
        <v>0</v>
      </c>
      <c r="V241" s="9">
        <f>SUM(障害学生情報入力シート!S241:V241)+COUNTA(障害学生情報入力シート!W241)</f>
        <v>0</v>
      </c>
      <c r="W241" s="9">
        <f>IF(SUM(障害学生情報入力シート!$X241:$AT241)&gt;0,1,0)</f>
        <v>0</v>
      </c>
      <c r="X241" s="9">
        <f>IF(障害学生情報入力シート!D241="入学者(新1年生)",1,0)</f>
        <v>0</v>
      </c>
      <c r="Y241" s="9">
        <f>IF(ISBLANK(障害学生情報入力シート!$G241),0)+IF(AND(障害学生情報入力シート!$G241="視覚障害",OR(障害学生情報入力シート!$H241="盲",障害学生情報入力シート!$H241="弱視")),1,0)+IF(AND(障害学生情報入力シート!$G241="聴覚・言語障害",OR(障害学生情報入力シート!$H241="聾",障害学生情報入力シート!$H241="難聴",障害学生情報入力シート!$H241="言語障害のみ")),1,0)+IF(AND(障害学生情報入力シート!$G241="肢体不自由",OR(障害学生情報入力シート!$H241="上肢機能障害",障害学生情報入力シート!$H241="下肢機能障害",障害学生情報入力シート!$H241="上下肢機能障害",障害学生情報入力シート!$H241="他の機能障害")),1,0)+IF(AND(障害学生情報入力シート!$G241="病弱・虚弱",OR(障害学生情報入力シート!$H241="内部障害等",障害学生情報入力シート!$H241="他の慢性疾患")),1,0)+IF(AND(障害学生情報入力シート!$G241="重複",ISBLANK(障害学生情報入力シート!$H241)),1,0)+IF(AND(障害学生情報入力シート!$G241="発達障害",OR(障害学生情報入力シート!$H241="SLD",障害学生情報入力シート!$H241="ADHD",障害学生情報入力シート!$H241="ASD",障害学生情報入力シート!$H241="発達障害の重複")),1,0)+IF(AND(障害学生情報入力シート!$G241="精神障害",OR(障害学生情報入力シート!$H241="統合失調症等",障害学生情報入力シート!$H241="気分障害",障害学生情報入力シート!$H241="神経症性障害等",障害学生情報入力シート!$H241="摂食障害・睡眠障害等",障害学生情報入力シート!$H241="他の精神障害")),1,0)+IF(AND(障害学生情報入力シート!$G241="その他の障害",ISBLANK(障害学生情報入力シート!$H241)),1,0)</f>
        <v>0</v>
      </c>
    </row>
    <row r="242" spans="1:25" x14ac:dyDescent="0.4">
      <c r="A242" s="1219">
        <v>218</v>
      </c>
      <c r="B242" s="7">
        <f>IF(AND(障害学生情報入力シート!$G242=$B$23,障害学生情報入力シート!$H242=$B$24,OR(障害学生情報入力シート!D242="入学者(新1年生)",障害学生情報入力シート!D242="在籍者")),1,0)</f>
        <v>0</v>
      </c>
      <c r="C242" s="7">
        <f t="shared" si="18"/>
        <v>0</v>
      </c>
      <c r="D242" s="7" t="str">
        <f>IFERROR(MATCH(ROW(障害学生情報入力シート!A218),C:C,0),"")</f>
        <v/>
      </c>
      <c r="E242" s="7">
        <f>IF(AND(障害学生情報入力シート!$G242=$E$23,障害学生情報入力シート!$H242=$E$24,OR(障害学生情報入力シート!D242="入学者(新1年生)",障害学生情報入力シート!D242="在籍者")),1,0)</f>
        <v>0</v>
      </c>
      <c r="F242" s="7">
        <f t="shared" si="19"/>
        <v>0</v>
      </c>
      <c r="G242" s="7" t="str">
        <f>IFERROR(MATCH(ROW(障害学生情報入力シート!E218),F:F,0),"")</f>
        <v/>
      </c>
      <c r="H242" s="7">
        <f>IF(AND(障害学生情報入力シート!$G242=$H$24,ISBLANK(障害学生情報入力シート!$H242),OR(障害学生情報入力シート!D242="入学者(新1年生)",障害学生情報入力シート!D242="在籍者")),1,0)</f>
        <v>0</v>
      </c>
      <c r="I242" s="7">
        <f t="shared" si="20"/>
        <v>0</v>
      </c>
      <c r="J242" s="7" t="str">
        <f>IFERROR(MATCH(ROW(障害学生情報入力シート!A218),I:I,0),"")</f>
        <v/>
      </c>
      <c r="K242" s="8">
        <f>IF(障害学生情報入力シート!AU242="",0,IF(AND(障害学生情報入力シート!AT242=1,Y242=1,障害学生情報入力シート!D242&lt;&gt;"",障害学生情報入力シート!D242&lt;&gt;"在籍者"),1,0))</f>
        <v>0</v>
      </c>
      <c r="L242" s="8">
        <f t="shared" si="21"/>
        <v>0</v>
      </c>
      <c r="M242" s="8" t="str">
        <f>IFERROR(MATCH(ROW(障害学生情報入力シート!A218),L:L,0),"")</f>
        <v/>
      </c>
      <c r="N242" s="8">
        <f>IF(障害学生情報入力シート!CA242="",0,IF(AND(障害学生情報入力シート!BZ242=1,Y242=1,障害学生情報入力シート!D242&lt;&gt;"",障害学生情報入力シート!D242&lt;&gt;"入学しなかった"),1,0))</f>
        <v>0</v>
      </c>
      <c r="O242" s="8">
        <f t="shared" si="22"/>
        <v>0</v>
      </c>
      <c r="P242" s="8" t="str">
        <f>IFERROR(MATCH(ROW(障害学生情報入力シート!AR218),O:O,0),"")</f>
        <v/>
      </c>
      <c r="Q242" s="8">
        <f>IF(障害学生情報入力シート!CU242="",0,IF(AND(障害学生情報入力シート!CT242=1,Y242=1,障害学生情報入力シート!D242&lt;&gt;"",障害学生情報入力シート!D242&lt;&gt;"入学しなかった"),1,0))</f>
        <v>0</v>
      </c>
      <c r="R242" s="8">
        <f t="shared" si="23"/>
        <v>0</v>
      </c>
      <c r="S242" s="8" t="str">
        <f>IFERROR(MATCH(ROW(障害学生情報入力シート!BJ218),R:R,0),"")</f>
        <v/>
      </c>
      <c r="T242" s="9">
        <f>IF(OR(SUM(障害学生情報入力シート!AY242:BY242,障害学生情報入力シート!CB242:CS242)&gt;0,COUNTA(障害学生情報入力シート!BZ242:CA242)=2,COUNTA(障害学生情報入力シート!CT242:CU242)=2),1,0)</f>
        <v>0</v>
      </c>
      <c r="U242" s="9">
        <f>SUM(障害学生情報入力シート!N242:Q242)+COUNTA(障害学生情報入力シート!R242)</f>
        <v>0</v>
      </c>
      <c r="V242" s="9">
        <f>SUM(障害学生情報入力シート!S242:V242)+COUNTA(障害学生情報入力シート!W242)</f>
        <v>0</v>
      </c>
      <c r="W242" s="9">
        <f>IF(SUM(障害学生情報入力シート!$X242:$AT242)&gt;0,1,0)</f>
        <v>0</v>
      </c>
      <c r="X242" s="9">
        <f>IF(障害学生情報入力シート!D242="入学者(新1年生)",1,0)</f>
        <v>0</v>
      </c>
      <c r="Y242" s="9">
        <f>IF(ISBLANK(障害学生情報入力シート!$G242),0)+IF(AND(障害学生情報入力シート!$G242="視覚障害",OR(障害学生情報入力シート!$H242="盲",障害学生情報入力シート!$H242="弱視")),1,0)+IF(AND(障害学生情報入力シート!$G242="聴覚・言語障害",OR(障害学生情報入力シート!$H242="聾",障害学生情報入力シート!$H242="難聴",障害学生情報入力シート!$H242="言語障害のみ")),1,0)+IF(AND(障害学生情報入力シート!$G242="肢体不自由",OR(障害学生情報入力シート!$H242="上肢機能障害",障害学生情報入力シート!$H242="下肢機能障害",障害学生情報入力シート!$H242="上下肢機能障害",障害学生情報入力シート!$H242="他の機能障害")),1,0)+IF(AND(障害学生情報入力シート!$G242="病弱・虚弱",OR(障害学生情報入力シート!$H242="内部障害等",障害学生情報入力シート!$H242="他の慢性疾患")),1,0)+IF(AND(障害学生情報入力シート!$G242="重複",ISBLANK(障害学生情報入力シート!$H242)),1,0)+IF(AND(障害学生情報入力シート!$G242="発達障害",OR(障害学生情報入力シート!$H242="SLD",障害学生情報入力シート!$H242="ADHD",障害学生情報入力シート!$H242="ASD",障害学生情報入力シート!$H242="発達障害の重複")),1,0)+IF(AND(障害学生情報入力シート!$G242="精神障害",OR(障害学生情報入力シート!$H242="統合失調症等",障害学生情報入力シート!$H242="気分障害",障害学生情報入力シート!$H242="神経症性障害等",障害学生情報入力シート!$H242="摂食障害・睡眠障害等",障害学生情報入力シート!$H242="他の精神障害")),1,0)+IF(AND(障害学生情報入力シート!$G242="その他の障害",ISBLANK(障害学生情報入力シート!$H242)),1,0)</f>
        <v>0</v>
      </c>
    </row>
    <row r="243" spans="1:25" x14ac:dyDescent="0.4">
      <c r="A243" s="1219">
        <v>219</v>
      </c>
      <c r="B243" s="7">
        <f>IF(AND(障害学生情報入力シート!$G243=$B$23,障害学生情報入力シート!$H243=$B$24,OR(障害学生情報入力シート!D243="入学者(新1年生)",障害学生情報入力シート!D243="在籍者")),1,0)</f>
        <v>0</v>
      </c>
      <c r="C243" s="7">
        <f t="shared" si="18"/>
        <v>0</v>
      </c>
      <c r="D243" s="7" t="str">
        <f>IFERROR(MATCH(ROW(障害学生情報入力シート!A219),C:C,0),"")</f>
        <v/>
      </c>
      <c r="E243" s="7">
        <f>IF(AND(障害学生情報入力シート!$G243=$E$23,障害学生情報入力シート!$H243=$E$24,OR(障害学生情報入力シート!D243="入学者(新1年生)",障害学生情報入力シート!D243="在籍者")),1,0)</f>
        <v>0</v>
      </c>
      <c r="F243" s="7">
        <f t="shared" si="19"/>
        <v>0</v>
      </c>
      <c r="G243" s="7" t="str">
        <f>IFERROR(MATCH(ROW(障害学生情報入力シート!E219),F:F,0),"")</f>
        <v/>
      </c>
      <c r="H243" s="7">
        <f>IF(AND(障害学生情報入力シート!$G243=$H$24,ISBLANK(障害学生情報入力シート!$H243),OR(障害学生情報入力シート!D243="入学者(新1年生)",障害学生情報入力シート!D243="在籍者")),1,0)</f>
        <v>0</v>
      </c>
      <c r="I243" s="7">
        <f t="shared" si="20"/>
        <v>0</v>
      </c>
      <c r="J243" s="7" t="str">
        <f>IFERROR(MATCH(ROW(障害学生情報入力シート!A219),I:I,0),"")</f>
        <v/>
      </c>
      <c r="K243" s="8">
        <f>IF(障害学生情報入力シート!AU243="",0,IF(AND(障害学生情報入力シート!AT243=1,Y243=1,障害学生情報入力シート!D243&lt;&gt;"",障害学生情報入力シート!D243&lt;&gt;"在籍者"),1,0))</f>
        <v>0</v>
      </c>
      <c r="L243" s="8">
        <f t="shared" si="21"/>
        <v>0</v>
      </c>
      <c r="M243" s="8" t="str">
        <f>IFERROR(MATCH(ROW(障害学生情報入力シート!A219),L:L,0),"")</f>
        <v/>
      </c>
      <c r="N243" s="8">
        <f>IF(障害学生情報入力シート!CA243="",0,IF(AND(障害学生情報入力シート!BZ243=1,Y243=1,障害学生情報入力シート!D243&lt;&gt;"",障害学生情報入力シート!D243&lt;&gt;"入学しなかった"),1,0))</f>
        <v>0</v>
      </c>
      <c r="O243" s="8">
        <f t="shared" si="22"/>
        <v>0</v>
      </c>
      <c r="P243" s="8" t="str">
        <f>IFERROR(MATCH(ROW(障害学生情報入力シート!AR219),O:O,0),"")</f>
        <v/>
      </c>
      <c r="Q243" s="8">
        <f>IF(障害学生情報入力シート!CU243="",0,IF(AND(障害学生情報入力シート!CT243=1,Y243=1,障害学生情報入力シート!D243&lt;&gt;"",障害学生情報入力シート!D243&lt;&gt;"入学しなかった"),1,0))</f>
        <v>0</v>
      </c>
      <c r="R243" s="8">
        <f t="shared" si="23"/>
        <v>0</v>
      </c>
      <c r="S243" s="8" t="str">
        <f>IFERROR(MATCH(ROW(障害学生情報入力シート!BJ219),R:R,0),"")</f>
        <v/>
      </c>
      <c r="T243" s="9">
        <f>IF(OR(SUM(障害学生情報入力シート!AY243:BY243,障害学生情報入力シート!CB243:CS243)&gt;0,COUNTA(障害学生情報入力シート!BZ243:CA243)=2,COUNTA(障害学生情報入力シート!CT243:CU243)=2),1,0)</f>
        <v>0</v>
      </c>
      <c r="U243" s="9">
        <f>SUM(障害学生情報入力シート!N243:Q243)+COUNTA(障害学生情報入力シート!R243)</f>
        <v>0</v>
      </c>
      <c r="V243" s="9">
        <f>SUM(障害学生情報入力シート!S243:V243)+COUNTA(障害学生情報入力シート!W243)</f>
        <v>0</v>
      </c>
      <c r="W243" s="9">
        <f>IF(SUM(障害学生情報入力シート!$X243:$AT243)&gt;0,1,0)</f>
        <v>0</v>
      </c>
      <c r="X243" s="9">
        <f>IF(障害学生情報入力シート!D243="入学者(新1年生)",1,0)</f>
        <v>0</v>
      </c>
      <c r="Y243" s="9">
        <f>IF(ISBLANK(障害学生情報入力シート!$G243),0)+IF(AND(障害学生情報入力シート!$G243="視覚障害",OR(障害学生情報入力シート!$H243="盲",障害学生情報入力シート!$H243="弱視")),1,0)+IF(AND(障害学生情報入力シート!$G243="聴覚・言語障害",OR(障害学生情報入力シート!$H243="聾",障害学生情報入力シート!$H243="難聴",障害学生情報入力シート!$H243="言語障害のみ")),1,0)+IF(AND(障害学生情報入力シート!$G243="肢体不自由",OR(障害学生情報入力シート!$H243="上肢機能障害",障害学生情報入力シート!$H243="下肢機能障害",障害学生情報入力シート!$H243="上下肢機能障害",障害学生情報入力シート!$H243="他の機能障害")),1,0)+IF(AND(障害学生情報入力シート!$G243="病弱・虚弱",OR(障害学生情報入力シート!$H243="内部障害等",障害学生情報入力シート!$H243="他の慢性疾患")),1,0)+IF(AND(障害学生情報入力シート!$G243="重複",ISBLANK(障害学生情報入力シート!$H243)),1,0)+IF(AND(障害学生情報入力シート!$G243="発達障害",OR(障害学生情報入力シート!$H243="SLD",障害学生情報入力シート!$H243="ADHD",障害学生情報入力シート!$H243="ASD",障害学生情報入力シート!$H243="発達障害の重複")),1,0)+IF(AND(障害学生情報入力シート!$G243="精神障害",OR(障害学生情報入力シート!$H243="統合失調症等",障害学生情報入力シート!$H243="気分障害",障害学生情報入力シート!$H243="神経症性障害等",障害学生情報入力シート!$H243="摂食障害・睡眠障害等",障害学生情報入力シート!$H243="他の精神障害")),1,0)+IF(AND(障害学生情報入力シート!$G243="その他の障害",ISBLANK(障害学生情報入力シート!$H243)),1,0)</f>
        <v>0</v>
      </c>
    </row>
    <row r="244" spans="1:25" x14ac:dyDescent="0.4">
      <c r="A244" s="1219">
        <v>220</v>
      </c>
      <c r="B244" s="7">
        <f>IF(AND(障害学生情報入力シート!$G244=$B$23,障害学生情報入力シート!$H244=$B$24,OR(障害学生情報入力シート!D244="入学者(新1年生)",障害学生情報入力シート!D244="在籍者")),1,0)</f>
        <v>0</v>
      </c>
      <c r="C244" s="7">
        <f t="shared" si="18"/>
        <v>0</v>
      </c>
      <c r="D244" s="7" t="str">
        <f>IFERROR(MATCH(ROW(障害学生情報入力シート!A220),C:C,0),"")</f>
        <v/>
      </c>
      <c r="E244" s="7">
        <f>IF(AND(障害学生情報入力シート!$G244=$E$23,障害学生情報入力シート!$H244=$E$24,OR(障害学生情報入力シート!D244="入学者(新1年生)",障害学生情報入力シート!D244="在籍者")),1,0)</f>
        <v>0</v>
      </c>
      <c r="F244" s="7">
        <f t="shared" si="19"/>
        <v>0</v>
      </c>
      <c r="G244" s="7" t="str">
        <f>IFERROR(MATCH(ROW(障害学生情報入力シート!E220),F:F,0),"")</f>
        <v/>
      </c>
      <c r="H244" s="7">
        <f>IF(AND(障害学生情報入力シート!$G244=$H$24,ISBLANK(障害学生情報入力シート!$H244),OR(障害学生情報入力シート!D244="入学者(新1年生)",障害学生情報入力シート!D244="在籍者")),1,0)</f>
        <v>0</v>
      </c>
      <c r="I244" s="7">
        <f t="shared" si="20"/>
        <v>0</v>
      </c>
      <c r="J244" s="7" t="str">
        <f>IFERROR(MATCH(ROW(障害学生情報入力シート!A220),I:I,0),"")</f>
        <v/>
      </c>
      <c r="K244" s="8">
        <f>IF(障害学生情報入力シート!AU244="",0,IF(AND(障害学生情報入力シート!AT244=1,Y244=1,障害学生情報入力シート!D244&lt;&gt;"",障害学生情報入力シート!D244&lt;&gt;"在籍者"),1,0))</f>
        <v>0</v>
      </c>
      <c r="L244" s="8">
        <f t="shared" si="21"/>
        <v>0</v>
      </c>
      <c r="M244" s="8" t="str">
        <f>IFERROR(MATCH(ROW(障害学生情報入力シート!A220),L:L,0),"")</f>
        <v/>
      </c>
      <c r="N244" s="8">
        <f>IF(障害学生情報入力シート!CA244="",0,IF(AND(障害学生情報入力シート!BZ244=1,Y244=1,障害学生情報入力シート!D244&lt;&gt;"",障害学生情報入力シート!D244&lt;&gt;"入学しなかった"),1,0))</f>
        <v>0</v>
      </c>
      <c r="O244" s="8">
        <f t="shared" si="22"/>
        <v>0</v>
      </c>
      <c r="P244" s="8" t="str">
        <f>IFERROR(MATCH(ROW(障害学生情報入力シート!AR220),O:O,0),"")</f>
        <v/>
      </c>
      <c r="Q244" s="8">
        <f>IF(障害学生情報入力シート!CU244="",0,IF(AND(障害学生情報入力シート!CT244=1,Y244=1,障害学生情報入力シート!D244&lt;&gt;"",障害学生情報入力シート!D244&lt;&gt;"入学しなかった"),1,0))</f>
        <v>0</v>
      </c>
      <c r="R244" s="8">
        <f t="shared" si="23"/>
        <v>0</v>
      </c>
      <c r="S244" s="8" t="str">
        <f>IFERROR(MATCH(ROW(障害学生情報入力シート!BJ220),R:R,0),"")</f>
        <v/>
      </c>
      <c r="T244" s="9">
        <f>IF(OR(SUM(障害学生情報入力シート!AY244:BY244,障害学生情報入力シート!CB244:CS244)&gt;0,COUNTA(障害学生情報入力シート!BZ244:CA244)=2,COUNTA(障害学生情報入力シート!CT244:CU244)=2),1,0)</f>
        <v>0</v>
      </c>
      <c r="U244" s="9">
        <f>SUM(障害学生情報入力シート!N244:Q244)+COUNTA(障害学生情報入力シート!R244)</f>
        <v>0</v>
      </c>
      <c r="V244" s="9">
        <f>SUM(障害学生情報入力シート!S244:V244)+COUNTA(障害学生情報入力シート!W244)</f>
        <v>0</v>
      </c>
      <c r="W244" s="9">
        <f>IF(SUM(障害学生情報入力シート!$X244:$AT244)&gt;0,1,0)</f>
        <v>0</v>
      </c>
      <c r="X244" s="9">
        <f>IF(障害学生情報入力シート!D244="入学者(新1年生)",1,0)</f>
        <v>0</v>
      </c>
      <c r="Y244" s="9">
        <f>IF(ISBLANK(障害学生情報入力シート!$G244),0)+IF(AND(障害学生情報入力シート!$G244="視覚障害",OR(障害学生情報入力シート!$H244="盲",障害学生情報入力シート!$H244="弱視")),1,0)+IF(AND(障害学生情報入力シート!$G244="聴覚・言語障害",OR(障害学生情報入力シート!$H244="聾",障害学生情報入力シート!$H244="難聴",障害学生情報入力シート!$H244="言語障害のみ")),1,0)+IF(AND(障害学生情報入力シート!$G244="肢体不自由",OR(障害学生情報入力シート!$H244="上肢機能障害",障害学生情報入力シート!$H244="下肢機能障害",障害学生情報入力シート!$H244="上下肢機能障害",障害学生情報入力シート!$H244="他の機能障害")),1,0)+IF(AND(障害学生情報入力シート!$G244="病弱・虚弱",OR(障害学生情報入力シート!$H244="内部障害等",障害学生情報入力シート!$H244="他の慢性疾患")),1,0)+IF(AND(障害学生情報入力シート!$G244="重複",ISBLANK(障害学生情報入力シート!$H244)),1,0)+IF(AND(障害学生情報入力シート!$G244="発達障害",OR(障害学生情報入力シート!$H244="SLD",障害学生情報入力シート!$H244="ADHD",障害学生情報入力シート!$H244="ASD",障害学生情報入力シート!$H244="発達障害の重複")),1,0)+IF(AND(障害学生情報入力シート!$G244="精神障害",OR(障害学生情報入力シート!$H244="統合失調症等",障害学生情報入力シート!$H244="気分障害",障害学生情報入力シート!$H244="神経症性障害等",障害学生情報入力シート!$H244="摂食障害・睡眠障害等",障害学生情報入力シート!$H244="他の精神障害")),1,0)+IF(AND(障害学生情報入力シート!$G244="その他の障害",ISBLANK(障害学生情報入力シート!$H244)),1,0)</f>
        <v>0</v>
      </c>
    </row>
    <row r="245" spans="1:25" x14ac:dyDescent="0.4">
      <c r="A245" s="1219">
        <v>221</v>
      </c>
      <c r="B245" s="7">
        <f>IF(AND(障害学生情報入力シート!$G245=$B$23,障害学生情報入力シート!$H245=$B$24,OR(障害学生情報入力シート!D245="入学者(新1年生)",障害学生情報入力シート!D245="在籍者")),1,0)</f>
        <v>0</v>
      </c>
      <c r="C245" s="7">
        <f t="shared" si="18"/>
        <v>0</v>
      </c>
      <c r="D245" s="7" t="str">
        <f>IFERROR(MATCH(ROW(障害学生情報入力シート!A221),C:C,0),"")</f>
        <v/>
      </c>
      <c r="E245" s="7">
        <f>IF(AND(障害学生情報入力シート!$G245=$E$23,障害学生情報入力シート!$H245=$E$24,OR(障害学生情報入力シート!D245="入学者(新1年生)",障害学生情報入力シート!D245="在籍者")),1,0)</f>
        <v>0</v>
      </c>
      <c r="F245" s="7">
        <f t="shared" si="19"/>
        <v>0</v>
      </c>
      <c r="G245" s="7" t="str">
        <f>IFERROR(MATCH(ROW(障害学生情報入力シート!E221),F:F,0),"")</f>
        <v/>
      </c>
      <c r="H245" s="7">
        <f>IF(AND(障害学生情報入力シート!$G245=$H$24,ISBLANK(障害学生情報入力シート!$H245),OR(障害学生情報入力シート!D245="入学者(新1年生)",障害学生情報入力シート!D245="在籍者")),1,0)</f>
        <v>0</v>
      </c>
      <c r="I245" s="7">
        <f t="shared" si="20"/>
        <v>0</v>
      </c>
      <c r="J245" s="7" t="str">
        <f>IFERROR(MATCH(ROW(障害学生情報入力シート!A221),I:I,0),"")</f>
        <v/>
      </c>
      <c r="K245" s="8">
        <f>IF(障害学生情報入力シート!AU245="",0,IF(AND(障害学生情報入力シート!AT245=1,Y245=1,障害学生情報入力シート!D245&lt;&gt;"",障害学生情報入力シート!D245&lt;&gt;"在籍者"),1,0))</f>
        <v>0</v>
      </c>
      <c r="L245" s="8">
        <f t="shared" si="21"/>
        <v>0</v>
      </c>
      <c r="M245" s="8" t="str">
        <f>IFERROR(MATCH(ROW(障害学生情報入力シート!A221),L:L,0),"")</f>
        <v/>
      </c>
      <c r="N245" s="8">
        <f>IF(障害学生情報入力シート!CA245="",0,IF(AND(障害学生情報入力シート!BZ245=1,Y245=1,障害学生情報入力シート!D245&lt;&gt;"",障害学生情報入力シート!D245&lt;&gt;"入学しなかった"),1,0))</f>
        <v>0</v>
      </c>
      <c r="O245" s="8">
        <f t="shared" si="22"/>
        <v>0</v>
      </c>
      <c r="P245" s="8" t="str">
        <f>IFERROR(MATCH(ROW(障害学生情報入力シート!AR221),O:O,0),"")</f>
        <v/>
      </c>
      <c r="Q245" s="8">
        <f>IF(障害学生情報入力シート!CU245="",0,IF(AND(障害学生情報入力シート!CT245=1,Y245=1,障害学生情報入力シート!D245&lt;&gt;"",障害学生情報入力シート!D245&lt;&gt;"入学しなかった"),1,0))</f>
        <v>0</v>
      </c>
      <c r="R245" s="8">
        <f t="shared" si="23"/>
        <v>0</v>
      </c>
      <c r="S245" s="8" t="str">
        <f>IFERROR(MATCH(ROW(障害学生情報入力シート!BJ221),R:R,0),"")</f>
        <v/>
      </c>
      <c r="T245" s="9">
        <f>IF(OR(SUM(障害学生情報入力シート!AY245:BY245,障害学生情報入力シート!CB245:CS245)&gt;0,COUNTA(障害学生情報入力シート!BZ245:CA245)=2,COUNTA(障害学生情報入力シート!CT245:CU245)=2),1,0)</f>
        <v>0</v>
      </c>
      <c r="U245" s="9">
        <f>SUM(障害学生情報入力シート!N245:Q245)+COUNTA(障害学生情報入力シート!R245)</f>
        <v>0</v>
      </c>
      <c r="V245" s="9">
        <f>SUM(障害学生情報入力シート!S245:V245)+COUNTA(障害学生情報入力シート!W245)</f>
        <v>0</v>
      </c>
      <c r="W245" s="9">
        <f>IF(SUM(障害学生情報入力シート!$X245:$AT245)&gt;0,1,0)</f>
        <v>0</v>
      </c>
      <c r="X245" s="9">
        <f>IF(障害学生情報入力シート!D245="入学者(新1年生)",1,0)</f>
        <v>0</v>
      </c>
      <c r="Y245" s="9">
        <f>IF(ISBLANK(障害学生情報入力シート!$G245),0)+IF(AND(障害学生情報入力シート!$G245="視覚障害",OR(障害学生情報入力シート!$H245="盲",障害学生情報入力シート!$H245="弱視")),1,0)+IF(AND(障害学生情報入力シート!$G245="聴覚・言語障害",OR(障害学生情報入力シート!$H245="聾",障害学生情報入力シート!$H245="難聴",障害学生情報入力シート!$H245="言語障害のみ")),1,0)+IF(AND(障害学生情報入力シート!$G245="肢体不自由",OR(障害学生情報入力シート!$H245="上肢機能障害",障害学生情報入力シート!$H245="下肢機能障害",障害学生情報入力シート!$H245="上下肢機能障害",障害学生情報入力シート!$H245="他の機能障害")),1,0)+IF(AND(障害学生情報入力シート!$G245="病弱・虚弱",OR(障害学生情報入力シート!$H245="内部障害等",障害学生情報入力シート!$H245="他の慢性疾患")),1,0)+IF(AND(障害学生情報入力シート!$G245="重複",ISBLANK(障害学生情報入力シート!$H245)),1,0)+IF(AND(障害学生情報入力シート!$G245="発達障害",OR(障害学生情報入力シート!$H245="SLD",障害学生情報入力シート!$H245="ADHD",障害学生情報入力シート!$H245="ASD",障害学生情報入力シート!$H245="発達障害の重複")),1,0)+IF(AND(障害学生情報入力シート!$G245="精神障害",OR(障害学生情報入力シート!$H245="統合失調症等",障害学生情報入力シート!$H245="気分障害",障害学生情報入力シート!$H245="神経症性障害等",障害学生情報入力シート!$H245="摂食障害・睡眠障害等",障害学生情報入力シート!$H245="他の精神障害")),1,0)+IF(AND(障害学生情報入力シート!$G245="その他の障害",ISBLANK(障害学生情報入力シート!$H245)),1,0)</f>
        <v>0</v>
      </c>
    </row>
    <row r="246" spans="1:25" x14ac:dyDescent="0.4">
      <c r="A246" s="1219">
        <v>222</v>
      </c>
      <c r="B246" s="7">
        <f>IF(AND(障害学生情報入力シート!$G246=$B$23,障害学生情報入力シート!$H246=$B$24,OR(障害学生情報入力シート!D246="入学者(新1年生)",障害学生情報入力シート!D246="在籍者")),1,0)</f>
        <v>0</v>
      </c>
      <c r="C246" s="7">
        <f t="shared" si="18"/>
        <v>0</v>
      </c>
      <c r="D246" s="7" t="str">
        <f>IFERROR(MATCH(ROW(障害学生情報入力シート!A222),C:C,0),"")</f>
        <v/>
      </c>
      <c r="E246" s="7">
        <f>IF(AND(障害学生情報入力シート!$G246=$E$23,障害学生情報入力シート!$H246=$E$24,OR(障害学生情報入力シート!D246="入学者(新1年生)",障害学生情報入力シート!D246="在籍者")),1,0)</f>
        <v>0</v>
      </c>
      <c r="F246" s="7">
        <f t="shared" si="19"/>
        <v>0</v>
      </c>
      <c r="G246" s="7" t="str">
        <f>IFERROR(MATCH(ROW(障害学生情報入力シート!E222),F:F,0),"")</f>
        <v/>
      </c>
      <c r="H246" s="7">
        <f>IF(AND(障害学生情報入力シート!$G246=$H$24,ISBLANK(障害学生情報入力シート!$H246),OR(障害学生情報入力シート!D246="入学者(新1年生)",障害学生情報入力シート!D246="在籍者")),1,0)</f>
        <v>0</v>
      </c>
      <c r="I246" s="7">
        <f t="shared" si="20"/>
        <v>0</v>
      </c>
      <c r="J246" s="7" t="str">
        <f>IFERROR(MATCH(ROW(障害学生情報入力シート!A222),I:I,0),"")</f>
        <v/>
      </c>
      <c r="K246" s="8">
        <f>IF(障害学生情報入力シート!AU246="",0,IF(AND(障害学生情報入力シート!AT246=1,Y246=1,障害学生情報入力シート!D246&lt;&gt;"",障害学生情報入力シート!D246&lt;&gt;"在籍者"),1,0))</f>
        <v>0</v>
      </c>
      <c r="L246" s="8">
        <f t="shared" si="21"/>
        <v>0</v>
      </c>
      <c r="M246" s="8" t="str">
        <f>IFERROR(MATCH(ROW(障害学生情報入力シート!A222),L:L,0),"")</f>
        <v/>
      </c>
      <c r="N246" s="8">
        <f>IF(障害学生情報入力シート!CA246="",0,IF(AND(障害学生情報入力シート!BZ246=1,Y246=1,障害学生情報入力シート!D246&lt;&gt;"",障害学生情報入力シート!D246&lt;&gt;"入学しなかった"),1,0))</f>
        <v>0</v>
      </c>
      <c r="O246" s="8">
        <f t="shared" si="22"/>
        <v>0</v>
      </c>
      <c r="P246" s="8" t="str">
        <f>IFERROR(MATCH(ROW(障害学生情報入力シート!AR222),O:O,0),"")</f>
        <v/>
      </c>
      <c r="Q246" s="8">
        <f>IF(障害学生情報入力シート!CU246="",0,IF(AND(障害学生情報入力シート!CT246=1,Y246=1,障害学生情報入力シート!D246&lt;&gt;"",障害学生情報入力シート!D246&lt;&gt;"入学しなかった"),1,0))</f>
        <v>0</v>
      </c>
      <c r="R246" s="8">
        <f t="shared" si="23"/>
        <v>0</v>
      </c>
      <c r="S246" s="8" t="str">
        <f>IFERROR(MATCH(ROW(障害学生情報入力シート!BJ222),R:R,0),"")</f>
        <v/>
      </c>
      <c r="T246" s="9">
        <f>IF(OR(SUM(障害学生情報入力シート!AY246:BY246,障害学生情報入力シート!CB246:CS246)&gt;0,COUNTA(障害学生情報入力シート!BZ246:CA246)=2,COUNTA(障害学生情報入力シート!CT246:CU246)=2),1,0)</f>
        <v>0</v>
      </c>
      <c r="U246" s="9">
        <f>SUM(障害学生情報入力シート!N246:Q246)+COUNTA(障害学生情報入力シート!R246)</f>
        <v>0</v>
      </c>
      <c r="V246" s="9">
        <f>SUM(障害学生情報入力シート!S246:V246)+COUNTA(障害学生情報入力シート!W246)</f>
        <v>0</v>
      </c>
      <c r="W246" s="9">
        <f>IF(SUM(障害学生情報入力シート!$X246:$AT246)&gt;0,1,0)</f>
        <v>0</v>
      </c>
      <c r="X246" s="9">
        <f>IF(障害学生情報入力シート!D246="入学者(新1年生)",1,0)</f>
        <v>0</v>
      </c>
      <c r="Y246" s="9">
        <f>IF(ISBLANK(障害学生情報入力シート!$G246),0)+IF(AND(障害学生情報入力シート!$G246="視覚障害",OR(障害学生情報入力シート!$H246="盲",障害学生情報入力シート!$H246="弱視")),1,0)+IF(AND(障害学生情報入力シート!$G246="聴覚・言語障害",OR(障害学生情報入力シート!$H246="聾",障害学生情報入力シート!$H246="難聴",障害学生情報入力シート!$H246="言語障害のみ")),1,0)+IF(AND(障害学生情報入力シート!$G246="肢体不自由",OR(障害学生情報入力シート!$H246="上肢機能障害",障害学生情報入力シート!$H246="下肢機能障害",障害学生情報入力シート!$H246="上下肢機能障害",障害学生情報入力シート!$H246="他の機能障害")),1,0)+IF(AND(障害学生情報入力シート!$G246="病弱・虚弱",OR(障害学生情報入力シート!$H246="内部障害等",障害学生情報入力シート!$H246="他の慢性疾患")),1,0)+IF(AND(障害学生情報入力シート!$G246="重複",ISBLANK(障害学生情報入力シート!$H246)),1,0)+IF(AND(障害学生情報入力シート!$G246="発達障害",OR(障害学生情報入力シート!$H246="SLD",障害学生情報入力シート!$H246="ADHD",障害学生情報入力シート!$H246="ASD",障害学生情報入力シート!$H246="発達障害の重複")),1,0)+IF(AND(障害学生情報入力シート!$G246="精神障害",OR(障害学生情報入力シート!$H246="統合失調症等",障害学生情報入力シート!$H246="気分障害",障害学生情報入力シート!$H246="神経症性障害等",障害学生情報入力シート!$H246="摂食障害・睡眠障害等",障害学生情報入力シート!$H246="他の精神障害")),1,0)+IF(AND(障害学生情報入力シート!$G246="その他の障害",ISBLANK(障害学生情報入力シート!$H246)),1,0)</f>
        <v>0</v>
      </c>
    </row>
    <row r="247" spans="1:25" x14ac:dyDescent="0.4">
      <c r="A247" s="1219">
        <v>223</v>
      </c>
      <c r="B247" s="7">
        <f>IF(AND(障害学生情報入力シート!$G247=$B$23,障害学生情報入力シート!$H247=$B$24,OR(障害学生情報入力シート!D247="入学者(新1年生)",障害学生情報入力シート!D247="在籍者")),1,0)</f>
        <v>0</v>
      </c>
      <c r="C247" s="7">
        <f t="shared" si="18"/>
        <v>0</v>
      </c>
      <c r="D247" s="7" t="str">
        <f>IFERROR(MATCH(ROW(障害学生情報入力シート!A223),C:C,0),"")</f>
        <v/>
      </c>
      <c r="E247" s="7">
        <f>IF(AND(障害学生情報入力シート!$G247=$E$23,障害学生情報入力シート!$H247=$E$24,OR(障害学生情報入力シート!D247="入学者(新1年生)",障害学生情報入力シート!D247="在籍者")),1,0)</f>
        <v>0</v>
      </c>
      <c r="F247" s="7">
        <f t="shared" si="19"/>
        <v>0</v>
      </c>
      <c r="G247" s="7" t="str">
        <f>IFERROR(MATCH(ROW(障害学生情報入力シート!E223),F:F,0),"")</f>
        <v/>
      </c>
      <c r="H247" s="7">
        <f>IF(AND(障害学生情報入力シート!$G247=$H$24,ISBLANK(障害学生情報入力シート!$H247),OR(障害学生情報入力シート!D247="入学者(新1年生)",障害学生情報入力シート!D247="在籍者")),1,0)</f>
        <v>0</v>
      </c>
      <c r="I247" s="7">
        <f t="shared" si="20"/>
        <v>0</v>
      </c>
      <c r="J247" s="7" t="str">
        <f>IFERROR(MATCH(ROW(障害学生情報入力シート!A223),I:I,0),"")</f>
        <v/>
      </c>
      <c r="K247" s="8">
        <f>IF(障害学生情報入力シート!AU247="",0,IF(AND(障害学生情報入力シート!AT247=1,Y247=1,障害学生情報入力シート!D247&lt;&gt;"",障害学生情報入力シート!D247&lt;&gt;"在籍者"),1,0))</f>
        <v>0</v>
      </c>
      <c r="L247" s="8">
        <f t="shared" si="21"/>
        <v>0</v>
      </c>
      <c r="M247" s="8" t="str">
        <f>IFERROR(MATCH(ROW(障害学生情報入力シート!A223),L:L,0),"")</f>
        <v/>
      </c>
      <c r="N247" s="8">
        <f>IF(障害学生情報入力シート!CA247="",0,IF(AND(障害学生情報入力シート!BZ247=1,Y247=1,障害学生情報入力シート!D247&lt;&gt;"",障害学生情報入力シート!D247&lt;&gt;"入学しなかった"),1,0))</f>
        <v>0</v>
      </c>
      <c r="O247" s="8">
        <f t="shared" si="22"/>
        <v>0</v>
      </c>
      <c r="P247" s="8" t="str">
        <f>IFERROR(MATCH(ROW(障害学生情報入力シート!AR223),O:O,0),"")</f>
        <v/>
      </c>
      <c r="Q247" s="8">
        <f>IF(障害学生情報入力シート!CU247="",0,IF(AND(障害学生情報入力シート!CT247=1,Y247=1,障害学生情報入力シート!D247&lt;&gt;"",障害学生情報入力シート!D247&lt;&gt;"入学しなかった"),1,0))</f>
        <v>0</v>
      </c>
      <c r="R247" s="8">
        <f t="shared" si="23"/>
        <v>0</v>
      </c>
      <c r="S247" s="8" t="str">
        <f>IFERROR(MATCH(ROW(障害学生情報入力シート!BJ223),R:R,0),"")</f>
        <v/>
      </c>
      <c r="T247" s="9">
        <f>IF(OR(SUM(障害学生情報入力シート!AY247:BY247,障害学生情報入力シート!CB247:CS247)&gt;0,COUNTA(障害学生情報入力シート!BZ247:CA247)=2,COUNTA(障害学生情報入力シート!CT247:CU247)=2),1,0)</f>
        <v>0</v>
      </c>
      <c r="U247" s="9">
        <f>SUM(障害学生情報入力シート!N247:Q247)+COUNTA(障害学生情報入力シート!R247)</f>
        <v>0</v>
      </c>
      <c r="V247" s="9">
        <f>SUM(障害学生情報入力シート!S247:V247)+COUNTA(障害学生情報入力シート!W247)</f>
        <v>0</v>
      </c>
      <c r="W247" s="9">
        <f>IF(SUM(障害学生情報入力シート!$X247:$AT247)&gt;0,1,0)</f>
        <v>0</v>
      </c>
      <c r="X247" s="9">
        <f>IF(障害学生情報入力シート!D247="入学者(新1年生)",1,0)</f>
        <v>0</v>
      </c>
      <c r="Y247" s="9">
        <f>IF(ISBLANK(障害学生情報入力シート!$G247),0)+IF(AND(障害学生情報入力シート!$G247="視覚障害",OR(障害学生情報入力シート!$H247="盲",障害学生情報入力シート!$H247="弱視")),1,0)+IF(AND(障害学生情報入力シート!$G247="聴覚・言語障害",OR(障害学生情報入力シート!$H247="聾",障害学生情報入力シート!$H247="難聴",障害学生情報入力シート!$H247="言語障害のみ")),1,0)+IF(AND(障害学生情報入力シート!$G247="肢体不自由",OR(障害学生情報入力シート!$H247="上肢機能障害",障害学生情報入力シート!$H247="下肢機能障害",障害学生情報入力シート!$H247="上下肢機能障害",障害学生情報入力シート!$H247="他の機能障害")),1,0)+IF(AND(障害学生情報入力シート!$G247="病弱・虚弱",OR(障害学生情報入力シート!$H247="内部障害等",障害学生情報入力シート!$H247="他の慢性疾患")),1,0)+IF(AND(障害学生情報入力シート!$G247="重複",ISBLANK(障害学生情報入力シート!$H247)),1,0)+IF(AND(障害学生情報入力シート!$G247="発達障害",OR(障害学生情報入力シート!$H247="SLD",障害学生情報入力シート!$H247="ADHD",障害学生情報入力シート!$H247="ASD",障害学生情報入力シート!$H247="発達障害の重複")),1,0)+IF(AND(障害学生情報入力シート!$G247="精神障害",OR(障害学生情報入力シート!$H247="統合失調症等",障害学生情報入力シート!$H247="気分障害",障害学生情報入力シート!$H247="神経症性障害等",障害学生情報入力シート!$H247="摂食障害・睡眠障害等",障害学生情報入力シート!$H247="他の精神障害")),1,0)+IF(AND(障害学生情報入力シート!$G247="その他の障害",ISBLANK(障害学生情報入力シート!$H247)),1,0)</f>
        <v>0</v>
      </c>
    </row>
    <row r="248" spans="1:25" x14ac:dyDescent="0.4">
      <c r="A248" s="1219">
        <v>224</v>
      </c>
      <c r="B248" s="7">
        <f>IF(AND(障害学生情報入力シート!$G248=$B$23,障害学生情報入力シート!$H248=$B$24,OR(障害学生情報入力シート!D248="入学者(新1年生)",障害学生情報入力シート!D248="在籍者")),1,0)</f>
        <v>0</v>
      </c>
      <c r="C248" s="7">
        <f t="shared" si="18"/>
        <v>0</v>
      </c>
      <c r="D248" s="7" t="str">
        <f>IFERROR(MATCH(ROW(障害学生情報入力シート!A224),C:C,0),"")</f>
        <v/>
      </c>
      <c r="E248" s="7">
        <f>IF(AND(障害学生情報入力シート!$G248=$E$23,障害学生情報入力シート!$H248=$E$24,OR(障害学生情報入力シート!D248="入学者(新1年生)",障害学生情報入力シート!D248="在籍者")),1,0)</f>
        <v>0</v>
      </c>
      <c r="F248" s="7">
        <f t="shared" si="19"/>
        <v>0</v>
      </c>
      <c r="G248" s="7" t="str">
        <f>IFERROR(MATCH(ROW(障害学生情報入力シート!E224),F:F,0),"")</f>
        <v/>
      </c>
      <c r="H248" s="7">
        <f>IF(AND(障害学生情報入力シート!$G248=$H$24,ISBLANK(障害学生情報入力シート!$H248),OR(障害学生情報入力シート!D248="入学者(新1年生)",障害学生情報入力シート!D248="在籍者")),1,0)</f>
        <v>0</v>
      </c>
      <c r="I248" s="7">
        <f t="shared" si="20"/>
        <v>0</v>
      </c>
      <c r="J248" s="7" t="str">
        <f>IFERROR(MATCH(ROW(障害学生情報入力シート!A224),I:I,0),"")</f>
        <v/>
      </c>
      <c r="K248" s="8">
        <f>IF(障害学生情報入力シート!AU248="",0,IF(AND(障害学生情報入力シート!AT248=1,Y248=1,障害学生情報入力シート!D248&lt;&gt;"",障害学生情報入力シート!D248&lt;&gt;"在籍者"),1,0))</f>
        <v>0</v>
      </c>
      <c r="L248" s="8">
        <f t="shared" si="21"/>
        <v>0</v>
      </c>
      <c r="M248" s="8" t="str">
        <f>IFERROR(MATCH(ROW(障害学生情報入力シート!A224),L:L,0),"")</f>
        <v/>
      </c>
      <c r="N248" s="8">
        <f>IF(障害学生情報入力シート!CA248="",0,IF(AND(障害学生情報入力シート!BZ248=1,Y248=1,障害学生情報入力シート!D248&lt;&gt;"",障害学生情報入力シート!D248&lt;&gt;"入学しなかった"),1,0))</f>
        <v>0</v>
      </c>
      <c r="O248" s="8">
        <f t="shared" si="22"/>
        <v>0</v>
      </c>
      <c r="P248" s="8" t="str">
        <f>IFERROR(MATCH(ROW(障害学生情報入力シート!AR224),O:O,0),"")</f>
        <v/>
      </c>
      <c r="Q248" s="8">
        <f>IF(障害学生情報入力シート!CU248="",0,IF(AND(障害学生情報入力シート!CT248=1,Y248=1,障害学生情報入力シート!D248&lt;&gt;"",障害学生情報入力シート!D248&lt;&gt;"入学しなかった"),1,0))</f>
        <v>0</v>
      </c>
      <c r="R248" s="8">
        <f t="shared" si="23"/>
        <v>0</v>
      </c>
      <c r="S248" s="8" t="str">
        <f>IFERROR(MATCH(ROW(障害学生情報入力シート!BJ224),R:R,0),"")</f>
        <v/>
      </c>
      <c r="T248" s="9">
        <f>IF(OR(SUM(障害学生情報入力シート!AY248:BY248,障害学生情報入力シート!CB248:CS248)&gt;0,COUNTA(障害学生情報入力シート!BZ248:CA248)=2,COUNTA(障害学生情報入力シート!CT248:CU248)=2),1,0)</f>
        <v>0</v>
      </c>
      <c r="U248" s="9">
        <f>SUM(障害学生情報入力シート!N248:Q248)+COUNTA(障害学生情報入力シート!R248)</f>
        <v>0</v>
      </c>
      <c r="V248" s="9">
        <f>SUM(障害学生情報入力シート!S248:V248)+COUNTA(障害学生情報入力シート!W248)</f>
        <v>0</v>
      </c>
      <c r="W248" s="9">
        <f>IF(SUM(障害学生情報入力シート!$X248:$AT248)&gt;0,1,0)</f>
        <v>0</v>
      </c>
      <c r="X248" s="9">
        <f>IF(障害学生情報入力シート!D248="入学者(新1年生)",1,0)</f>
        <v>0</v>
      </c>
      <c r="Y248" s="9">
        <f>IF(ISBLANK(障害学生情報入力シート!$G248),0)+IF(AND(障害学生情報入力シート!$G248="視覚障害",OR(障害学生情報入力シート!$H248="盲",障害学生情報入力シート!$H248="弱視")),1,0)+IF(AND(障害学生情報入力シート!$G248="聴覚・言語障害",OR(障害学生情報入力シート!$H248="聾",障害学生情報入力シート!$H248="難聴",障害学生情報入力シート!$H248="言語障害のみ")),1,0)+IF(AND(障害学生情報入力シート!$G248="肢体不自由",OR(障害学生情報入力シート!$H248="上肢機能障害",障害学生情報入力シート!$H248="下肢機能障害",障害学生情報入力シート!$H248="上下肢機能障害",障害学生情報入力シート!$H248="他の機能障害")),1,0)+IF(AND(障害学生情報入力シート!$G248="病弱・虚弱",OR(障害学生情報入力シート!$H248="内部障害等",障害学生情報入力シート!$H248="他の慢性疾患")),1,0)+IF(AND(障害学生情報入力シート!$G248="重複",ISBLANK(障害学生情報入力シート!$H248)),1,0)+IF(AND(障害学生情報入力シート!$G248="発達障害",OR(障害学生情報入力シート!$H248="SLD",障害学生情報入力シート!$H248="ADHD",障害学生情報入力シート!$H248="ASD",障害学生情報入力シート!$H248="発達障害の重複")),1,0)+IF(AND(障害学生情報入力シート!$G248="精神障害",OR(障害学生情報入力シート!$H248="統合失調症等",障害学生情報入力シート!$H248="気分障害",障害学生情報入力シート!$H248="神経症性障害等",障害学生情報入力シート!$H248="摂食障害・睡眠障害等",障害学生情報入力シート!$H248="他の精神障害")),1,0)+IF(AND(障害学生情報入力シート!$G248="その他の障害",ISBLANK(障害学生情報入力シート!$H248)),1,0)</f>
        <v>0</v>
      </c>
    </row>
    <row r="249" spans="1:25" x14ac:dyDescent="0.4">
      <c r="A249" s="1219">
        <v>225</v>
      </c>
      <c r="B249" s="7">
        <f>IF(AND(障害学生情報入力シート!$G249=$B$23,障害学生情報入力シート!$H249=$B$24,OR(障害学生情報入力シート!D249="入学者(新1年生)",障害学生情報入力シート!D249="在籍者")),1,0)</f>
        <v>0</v>
      </c>
      <c r="C249" s="7">
        <f t="shared" si="18"/>
        <v>0</v>
      </c>
      <c r="D249" s="7" t="str">
        <f>IFERROR(MATCH(ROW(障害学生情報入力シート!A225),C:C,0),"")</f>
        <v/>
      </c>
      <c r="E249" s="7">
        <f>IF(AND(障害学生情報入力シート!$G249=$E$23,障害学生情報入力シート!$H249=$E$24,OR(障害学生情報入力シート!D249="入学者(新1年生)",障害学生情報入力シート!D249="在籍者")),1,0)</f>
        <v>0</v>
      </c>
      <c r="F249" s="7">
        <f t="shared" si="19"/>
        <v>0</v>
      </c>
      <c r="G249" s="7" t="str">
        <f>IFERROR(MATCH(ROW(障害学生情報入力シート!E225),F:F,0),"")</f>
        <v/>
      </c>
      <c r="H249" s="7">
        <f>IF(AND(障害学生情報入力シート!$G249=$H$24,ISBLANK(障害学生情報入力シート!$H249),OR(障害学生情報入力シート!D249="入学者(新1年生)",障害学生情報入力シート!D249="在籍者")),1,0)</f>
        <v>0</v>
      </c>
      <c r="I249" s="7">
        <f t="shared" si="20"/>
        <v>0</v>
      </c>
      <c r="J249" s="7" t="str">
        <f>IFERROR(MATCH(ROW(障害学生情報入力シート!A225),I:I,0),"")</f>
        <v/>
      </c>
      <c r="K249" s="8">
        <f>IF(障害学生情報入力シート!AU249="",0,IF(AND(障害学生情報入力シート!AT249=1,Y249=1,障害学生情報入力シート!D249&lt;&gt;"",障害学生情報入力シート!D249&lt;&gt;"在籍者"),1,0))</f>
        <v>0</v>
      </c>
      <c r="L249" s="8">
        <f t="shared" si="21"/>
        <v>0</v>
      </c>
      <c r="M249" s="8" t="str">
        <f>IFERROR(MATCH(ROW(障害学生情報入力シート!A225),L:L,0),"")</f>
        <v/>
      </c>
      <c r="N249" s="8">
        <f>IF(障害学生情報入力シート!CA249="",0,IF(AND(障害学生情報入力シート!BZ249=1,Y249=1,障害学生情報入力シート!D249&lt;&gt;"",障害学生情報入力シート!D249&lt;&gt;"入学しなかった"),1,0))</f>
        <v>0</v>
      </c>
      <c r="O249" s="8">
        <f t="shared" si="22"/>
        <v>0</v>
      </c>
      <c r="P249" s="8" t="str">
        <f>IFERROR(MATCH(ROW(障害学生情報入力シート!AR225),O:O,0),"")</f>
        <v/>
      </c>
      <c r="Q249" s="8">
        <f>IF(障害学生情報入力シート!CU249="",0,IF(AND(障害学生情報入力シート!CT249=1,Y249=1,障害学生情報入力シート!D249&lt;&gt;"",障害学生情報入力シート!D249&lt;&gt;"入学しなかった"),1,0))</f>
        <v>0</v>
      </c>
      <c r="R249" s="8">
        <f t="shared" si="23"/>
        <v>0</v>
      </c>
      <c r="S249" s="8" t="str">
        <f>IFERROR(MATCH(ROW(障害学生情報入力シート!BJ225),R:R,0),"")</f>
        <v/>
      </c>
      <c r="T249" s="9">
        <f>IF(OR(SUM(障害学生情報入力シート!AY249:BY249,障害学生情報入力シート!CB249:CS249)&gt;0,COUNTA(障害学生情報入力シート!BZ249:CA249)=2,COUNTA(障害学生情報入力シート!CT249:CU249)=2),1,0)</f>
        <v>0</v>
      </c>
      <c r="U249" s="9">
        <f>SUM(障害学生情報入力シート!N249:Q249)+COUNTA(障害学生情報入力シート!R249)</f>
        <v>0</v>
      </c>
      <c r="V249" s="9">
        <f>SUM(障害学生情報入力シート!S249:V249)+COUNTA(障害学生情報入力シート!W249)</f>
        <v>0</v>
      </c>
      <c r="W249" s="9">
        <f>IF(SUM(障害学生情報入力シート!$X249:$AT249)&gt;0,1,0)</f>
        <v>0</v>
      </c>
      <c r="X249" s="9">
        <f>IF(障害学生情報入力シート!D249="入学者(新1年生)",1,0)</f>
        <v>0</v>
      </c>
      <c r="Y249" s="9">
        <f>IF(ISBLANK(障害学生情報入力シート!$G249),0)+IF(AND(障害学生情報入力シート!$G249="視覚障害",OR(障害学生情報入力シート!$H249="盲",障害学生情報入力シート!$H249="弱視")),1,0)+IF(AND(障害学生情報入力シート!$G249="聴覚・言語障害",OR(障害学生情報入力シート!$H249="聾",障害学生情報入力シート!$H249="難聴",障害学生情報入力シート!$H249="言語障害のみ")),1,0)+IF(AND(障害学生情報入力シート!$G249="肢体不自由",OR(障害学生情報入力シート!$H249="上肢機能障害",障害学生情報入力シート!$H249="下肢機能障害",障害学生情報入力シート!$H249="上下肢機能障害",障害学生情報入力シート!$H249="他の機能障害")),1,0)+IF(AND(障害学生情報入力シート!$G249="病弱・虚弱",OR(障害学生情報入力シート!$H249="内部障害等",障害学生情報入力シート!$H249="他の慢性疾患")),1,0)+IF(AND(障害学生情報入力シート!$G249="重複",ISBLANK(障害学生情報入力シート!$H249)),1,0)+IF(AND(障害学生情報入力シート!$G249="発達障害",OR(障害学生情報入力シート!$H249="SLD",障害学生情報入力シート!$H249="ADHD",障害学生情報入力シート!$H249="ASD",障害学生情報入力シート!$H249="発達障害の重複")),1,0)+IF(AND(障害学生情報入力シート!$G249="精神障害",OR(障害学生情報入力シート!$H249="統合失調症等",障害学生情報入力シート!$H249="気分障害",障害学生情報入力シート!$H249="神経症性障害等",障害学生情報入力シート!$H249="摂食障害・睡眠障害等",障害学生情報入力シート!$H249="他の精神障害")),1,0)+IF(AND(障害学生情報入力シート!$G249="その他の障害",ISBLANK(障害学生情報入力シート!$H249)),1,0)</f>
        <v>0</v>
      </c>
    </row>
    <row r="250" spans="1:25" x14ac:dyDescent="0.4">
      <c r="A250" s="1219">
        <v>226</v>
      </c>
      <c r="B250" s="7">
        <f>IF(AND(障害学生情報入力シート!$G250=$B$23,障害学生情報入力シート!$H250=$B$24,OR(障害学生情報入力シート!D250="入学者(新1年生)",障害学生情報入力シート!D250="在籍者")),1,0)</f>
        <v>0</v>
      </c>
      <c r="C250" s="7">
        <f t="shared" si="18"/>
        <v>0</v>
      </c>
      <c r="D250" s="7" t="str">
        <f>IFERROR(MATCH(ROW(障害学生情報入力シート!A226),C:C,0),"")</f>
        <v/>
      </c>
      <c r="E250" s="7">
        <f>IF(AND(障害学生情報入力シート!$G250=$E$23,障害学生情報入力シート!$H250=$E$24,OR(障害学生情報入力シート!D250="入学者(新1年生)",障害学生情報入力シート!D250="在籍者")),1,0)</f>
        <v>0</v>
      </c>
      <c r="F250" s="7">
        <f t="shared" si="19"/>
        <v>0</v>
      </c>
      <c r="G250" s="7" t="str">
        <f>IFERROR(MATCH(ROW(障害学生情報入力シート!E226),F:F,0),"")</f>
        <v/>
      </c>
      <c r="H250" s="7">
        <f>IF(AND(障害学生情報入力シート!$G250=$H$24,ISBLANK(障害学生情報入力シート!$H250),OR(障害学生情報入力シート!D250="入学者(新1年生)",障害学生情報入力シート!D250="在籍者")),1,0)</f>
        <v>0</v>
      </c>
      <c r="I250" s="7">
        <f t="shared" si="20"/>
        <v>0</v>
      </c>
      <c r="J250" s="7" t="str">
        <f>IFERROR(MATCH(ROW(障害学生情報入力シート!A226),I:I,0),"")</f>
        <v/>
      </c>
      <c r="K250" s="8">
        <f>IF(障害学生情報入力シート!AU250="",0,IF(AND(障害学生情報入力シート!AT250=1,Y250=1,障害学生情報入力シート!D250&lt;&gt;"",障害学生情報入力シート!D250&lt;&gt;"在籍者"),1,0))</f>
        <v>0</v>
      </c>
      <c r="L250" s="8">
        <f t="shared" si="21"/>
        <v>0</v>
      </c>
      <c r="M250" s="8" t="str">
        <f>IFERROR(MATCH(ROW(障害学生情報入力シート!A226),L:L,0),"")</f>
        <v/>
      </c>
      <c r="N250" s="8">
        <f>IF(障害学生情報入力シート!CA250="",0,IF(AND(障害学生情報入力シート!BZ250=1,Y250=1,障害学生情報入力シート!D250&lt;&gt;"",障害学生情報入力シート!D250&lt;&gt;"入学しなかった"),1,0))</f>
        <v>0</v>
      </c>
      <c r="O250" s="8">
        <f t="shared" si="22"/>
        <v>0</v>
      </c>
      <c r="P250" s="8" t="str">
        <f>IFERROR(MATCH(ROW(障害学生情報入力シート!AR226),O:O,0),"")</f>
        <v/>
      </c>
      <c r="Q250" s="8">
        <f>IF(障害学生情報入力シート!CU250="",0,IF(AND(障害学生情報入力シート!CT250=1,Y250=1,障害学生情報入力シート!D250&lt;&gt;"",障害学生情報入力シート!D250&lt;&gt;"入学しなかった"),1,0))</f>
        <v>0</v>
      </c>
      <c r="R250" s="8">
        <f t="shared" si="23"/>
        <v>0</v>
      </c>
      <c r="S250" s="8" t="str">
        <f>IFERROR(MATCH(ROW(障害学生情報入力シート!BJ226),R:R,0),"")</f>
        <v/>
      </c>
      <c r="T250" s="9">
        <f>IF(OR(SUM(障害学生情報入力シート!AY250:BY250,障害学生情報入力シート!CB250:CS250)&gt;0,COUNTA(障害学生情報入力シート!BZ250:CA250)=2,COUNTA(障害学生情報入力シート!CT250:CU250)=2),1,0)</f>
        <v>0</v>
      </c>
      <c r="U250" s="9">
        <f>SUM(障害学生情報入力シート!N250:Q250)+COUNTA(障害学生情報入力シート!R250)</f>
        <v>0</v>
      </c>
      <c r="V250" s="9">
        <f>SUM(障害学生情報入力シート!S250:V250)+COUNTA(障害学生情報入力シート!W250)</f>
        <v>0</v>
      </c>
      <c r="W250" s="9">
        <f>IF(SUM(障害学生情報入力シート!$X250:$AT250)&gt;0,1,0)</f>
        <v>0</v>
      </c>
      <c r="X250" s="9">
        <f>IF(障害学生情報入力シート!D250="入学者(新1年生)",1,0)</f>
        <v>0</v>
      </c>
      <c r="Y250" s="9">
        <f>IF(ISBLANK(障害学生情報入力シート!$G250),0)+IF(AND(障害学生情報入力シート!$G250="視覚障害",OR(障害学生情報入力シート!$H250="盲",障害学生情報入力シート!$H250="弱視")),1,0)+IF(AND(障害学生情報入力シート!$G250="聴覚・言語障害",OR(障害学生情報入力シート!$H250="聾",障害学生情報入力シート!$H250="難聴",障害学生情報入力シート!$H250="言語障害のみ")),1,0)+IF(AND(障害学生情報入力シート!$G250="肢体不自由",OR(障害学生情報入力シート!$H250="上肢機能障害",障害学生情報入力シート!$H250="下肢機能障害",障害学生情報入力シート!$H250="上下肢機能障害",障害学生情報入力シート!$H250="他の機能障害")),1,0)+IF(AND(障害学生情報入力シート!$G250="病弱・虚弱",OR(障害学生情報入力シート!$H250="内部障害等",障害学生情報入力シート!$H250="他の慢性疾患")),1,0)+IF(AND(障害学生情報入力シート!$G250="重複",ISBLANK(障害学生情報入力シート!$H250)),1,0)+IF(AND(障害学生情報入力シート!$G250="発達障害",OR(障害学生情報入力シート!$H250="SLD",障害学生情報入力シート!$H250="ADHD",障害学生情報入力シート!$H250="ASD",障害学生情報入力シート!$H250="発達障害の重複")),1,0)+IF(AND(障害学生情報入力シート!$G250="精神障害",OR(障害学生情報入力シート!$H250="統合失調症等",障害学生情報入力シート!$H250="気分障害",障害学生情報入力シート!$H250="神経症性障害等",障害学生情報入力シート!$H250="摂食障害・睡眠障害等",障害学生情報入力シート!$H250="他の精神障害")),1,0)+IF(AND(障害学生情報入力シート!$G250="その他の障害",ISBLANK(障害学生情報入力シート!$H250)),1,0)</f>
        <v>0</v>
      </c>
    </row>
    <row r="251" spans="1:25" x14ac:dyDescent="0.4">
      <c r="A251" s="1219">
        <v>227</v>
      </c>
      <c r="B251" s="7">
        <f>IF(AND(障害学生情報入力シート!$G251=$B$23,障害学生情報入力シート!$H251=$B$24,OR(障害学生情報入力シート!D251="入学者(新1年生)",障害学生情報入力シート!D251="在籍者")),1,0)</f>
        <v>0</v>
      </c>
      <c r="C251" s="7">
        <f t="shared" si="18"/>
        <v>0</v>
      </c>
      <c r="D251" s="7" t="str">
        <f>IFERROR(MATCH(ROW(障害学生情報入力シート!A227),C:C,0),"")</f>
        <v/>
      </c>
      <c r="E251" s="7">
        <f>IF(AND(障害学生情報入力シート!$G251=$E$23,障害学生情報入力シート!$H251=$E$24,OR(障害学生情報入力シート!D251="入学者(新1年生)",障害学生情報入力シート!D251="在籍者")),1,0)</f>
        <v>0</v>
      </c>
      <c r="F251" s="7">
        <f t="shared" si="19"/>
        <v>0</v>
      </c>
      <c r="G251" s="7" t="str">
        <f>IFERROR(MATCH(ROW(障害学生情報入力シート!E227),F:F,0),"")</f>
        <v/>
      </c>
      <c r="H251" s="7">
        <f>IF(AND(障害学生情報入力シート!$G251=$H$24,ISBLANK(障害学生情報入力シート!$H251),OR(障害学生情報入力シート!D251="入学者(新1年生)",障害学生情報入力シート!D251="在籍者")),1,0)</f>
        <v>0</v>
      </c>
      <c r="I251" s="7">
        <f t="shared" si="20"/>
        <v>0</v>
      </c>
      <c r="J251" s="7" t="str">
        <f>IFERROR(MATCH(ROW(障害学生情報入力シート!A227),I:I,0),"")</f>
        <v/>
      </c>
      <c r="K251" s="8">
        <f>IF(障害学生情報入力シート!AU251="",0,IF(AND(障害学生情報入力シート!AT251=1,Y251=1,障害学生情報入力シート!D251&lt;&gt;"",障害学生情報入力シート!D251&lt;&gt;"在籍者"),1,0))</f>
        <v>0</v>
      </c>
      <c r="L251" s="8">
        <f t="shared" si="21"/>
        <v>0</v>
      </c>
      <c r="M251" s="8" t="str">
        <f>IFERROR(MATCH(ROW(障害学生情報入力シート!A227),L:L,0),"")</f>
        <v/>
      </c>
      <c r="N251" s="8">
        <f>IF(障害学生情報入力シート!CA251="",0,IF(AND(障害学生情報入力シート!BZ251=1,Y251=1,障害学生情報入力シート!D251&lt;&gt;"",障害学生情報入力シート!D251&lt;&gt;"入学しなかった"),1,0))</f>
        <v>0</v>
      </c>
      <c r="O251" s="8">
        <f t="shared" si="22"/>
        <v>0</v>
      </c>
      <c r="P251" s="8" t="str">
        <f>IFERROR(MATCH(ROW(障害学生情報入力シート!AR227),O:O,0),"")</f>
        <v/>
      </c>
      <c r="Q251" s="8">
        <f>IF(障害学生情報入力シート!CU251="",0,IF(AND(障害学生情報入力シート!CT251=1,Y251=1,障害学生情報入力シート!D251&lt;&gt;"",障害学生情報入力シート!D251&lt;&gt;"入学しなかった"),1,0))</f>
        <v>0</v>
      </c>
      <c r="R251" s="8">
        <f t="shared" si="23"/>
        <v>0</v>
      </c>
      <c r="S251" s="8" t="str">
        <f>IFERROR(MATCH(ROW(障害学生情報入力シート!BJ227),R:R,0),"")</f>
        <v/>
      </c>
      <c r="T251" s="9">
        <f>IF(OR(SUM(障害学生情報入力シート!AY251:BY251,障害学生情報入力シート!CB251:CS251)&gt;0,COUNTA(障害学生情報入力シート!BZ251:CA251)=2,COUNTA(障害学生情報入力シート!CT251:CU251)=2),1,0)</f>
        <v>0</v>
      </c>
      <c r="U251" s="9">
        <f>SUM(障害学生情報入力シート!N251:Q251)+COUNTA(障害学生情報入力シート!R251)</f>
        <v>0</v>
      </c>
      <c r="V251" s="9">
        <f>SUM(障害学生情報入力シート!S251:V251)+COUNTA(障害学生情報入力シート!W251)</f>
        <v>0</v>
      </c>
      <c r="W251" s="9">
        <f>IF(SUM(障害学生情報入力シート!$X251:$AT251)&gt;0,1,0)</f>
        <v>0</v>
      </c>
      <c r="X251" s="9">
        <f>IF(障害学生情報入力シート!D251="入学者(新1年生)",1,0)</f>
        <v>0</v>
      </c>
      <c r="Y251" s="9">
        <f>IF(ISBLANK(障害学生情報入力シート!$G251),0)+IF(AND(障害学生情報入力シート!$G251="視覚障害",OR(障害学生情報入力シート!$H251="盲",障害学生情報入力シート!$H251="弱視")),1,0)+IF(AND(障害学生情報入力シート!$G251="聴覚・言語障害",OR(障害学生情報入力シート!$H251="聾",障害学生情報入力シート!$H251="難聴",障害学生情報入力シート!$H251="言語障害のみ")),1,0)+IF(AND(障害学生情報入力シート!$G251="肢体不自由",OR(障害学生情報入力シート!$H251="上肢機能障害",障害学生情報入力シート!$H251="下肢機能障害",障害学生情報入力シート!$H251="上下肢機能障害",障害学生情報入力シート!$H251="他の機能障害")),1,0)+IF(AND(障害学生情報入力シート!$G251="病弱・虚弱",OR(障害学生情報入力シート!$H251="内部障害等",障害学生情報入力シート!$H251="他の慢性疾患")),1,0)+IF(AND(障害学生情報入力シート!$G251="重複",ISBLANK(障害学生情報入力シート!$H251)),1,0)+IF(AND(障害学生情報入力シート!$G251="発達障害",OR(障害学生情報入力シート!$H251="SLD",障害学生情報入力シート!$H251="ADHD",障害学生情報入力シート!$H251="ASD",障害学生情報入力シート!$H251="発達障害の重複")),1,0)+IF(AND(障害学生情報入力シート!$G251="精神障害",OR(障害学生情報入力シート!$H251="統合失調症等",障害学生情報入力シート!$H251="気分障害",障害学生情報入力シート!$H251="神経症性障害等",障害学生情報入力シート!$H251="摂食障害・睡眠障害等",障害学生情報入力シート!$H251="他の精神障害")),1,0)+IF(AND(障害学生情報入力シート!$G251="その他の障害",ISBLANK(障害学生情報入力シート!$H251)),1,0)</f>
        <v>0</v>
      </c>
    </row>
    <row r="252" spans="1:25" x14ac:dyDescent="0.4">
      <c r="A252" s="1219">
        <v>228</v>
      </c>
      <c r="B252" s="7">
        <f>IF(AND(障害学生情報入力シート!$G252=$B$23,障害学生情報入力シート!$H252=$B$24,OR(障害学生情報入力シート!D252="入学者(新1年生)",障害学生情報入力シート!D252="在籍者")),1,0)</f>
        <v>0</v>
      </c>
      <c r="C252" s="7">
        <f t="shared" si="18"/>
        <v>0</v>
      </c>
      <c r="D252" s="7" t="str">
        <f>IFERROR(MATCH(ROW(障害学生情報入力シート!A228),C:C,0),"")</f>
        <v/>
      </c>
      <c r="E252" s="7">
        <f>IF(AND(障害学生情報入力シート!$G252=$E$23,障害学生情報入力シート!$H252=$E$24,OR(障害学生情報入力シート!D252="入学者(新1年生)",障害学生情報入力シート!D252="在籍者")),1,0)</f>
        <v>0</v>
      </c>
      <c r="F252" s="7">
        <f t="shared" si="19"/>
        <v>0</v>
      </c>
      <c r="G252" s="7" t="str">
        <f>IFERROR(MATCH(ROW(障害学生情報入力シート!E228),F:F,0),"")</f>
        <v/>
      </c>
      <c r="H252" s="7">
        <f>IF(AND(障害学生情報入力シート!$G252=$H$24,ISBLANK(障害学生情報入力シート!$H252),OR(障害学生情報入力シート!D252="入学者(新1年生)",障害学生情報入力シート!D252="在籍者")),1,0)</f>
        <v>0</v>
      </c>
      <c r="I252" s="7">
        <f t="shared" si="20"/>
        <v>0</v>
      </c>
      <c r="J252" s="7" t="str">
        <f>IFERROR(MATCH(ROW(障害学生情報入力シート!A228),I:I,0),"")</f>
        <v/>
      </c>
      <c r="K252" s="8">
        <f>IF(障害学生情報入力シート!AU252="",0,IF(AND(障害学生情報入力シート!AT252=1,Y252=1,障害学生情報入力シート!D252&lt;&gt;"",障害学生情報入力シート!D252&lt;&gt;"在籍者"),1,0))</f>
        <v>0</v>
      </c>
      <c r="L252" s="8">
        <f t="shared" si="21"/>
        <v>0</v>
      </c>
      <c r="M252" s="8" t="str">
        <f>IFERROR(MATCH(ROW(障害学生情報入力シート!A228),L:L,0),"")</f>
        <v/>
      </c>
      <c r="N252" s="8">
        <f>IF(障害学生情報入力シート!CA252="",0,IF(AND(障害学生情報入力シート!BZ252=1,Y252=1,障害学生情報入力シート!D252&lt;&gt;"",障害学生情報入力シート!D252&lt;&gt;"入学しなかった"),1,0))</f>
        <v>0</v>
      </c>
      <c r="O252" s="8">
        <f t="shared" si="22"/>
        <v>0</v>
      </c>
      <c r="P252" s="8" t="str">
        <f>IFERROR(MATCH(ROW(障害学生情報入力シート!AR228),O:O,0),"")</f>
        <v/>
      </c>
      <c r="Q252" s="8">
        <f>IF(障害学生情報入力シート!CU252="",0,IF(AND(障害学生情報入力シート!CT252=1,Y252=1,障害学生情報入力シート!D252&lt;&gt;"",障害学生情報入力シート!D252&lt;&gt;"入学しなかった"),1,0))</f>
        <v>0</v>
      </c>
      <c r="R252" s="8">
        <f t="shared" si="23"/>
        <v>0</v>
      </c>
      <c r="S252" s="8" t="str">
        <f>IFERROR(MATCH(ROW(障害学生情報入力シート!BJ228),R:R,0),"")</f>
        <v/>
      </c>
      <c r="T252" s="9">
        <f>IF(OR(SUM(障害学生情報入力シート!AY252:BY252,障害学生情報入力シート!CB252:CS252)&gt;0,COUNTA(障害学生情報入力シート!BZ252:CA252)=2,COUNTA(障害学生情報入力シート!CT252:CU252)=2),1,0)</f>
        <v>0</v>
      </c>
      <c r="U252" s="9">
        <f>SUM(障害学生情報入力シート!N252:Q252)+COUNTA(障害学生情報入力シート!R252)</f>
        <v>0</v>
      </c>
      <c r="V252" s="9">
        <f>SUM(障害学生情報入力シート!S252:V252)+COUNTA(障害学生情報入力シート!W252)</f>
        <v>0</v>
      </c>
      <c r="W252" s="9">
        <f>IF(SUM(障害学生情報入力シート!$X252:$AT252)&gt;0,1,0)</f>
        <v>0</v>
      </c>
      <c r="X252" s="9">
        <f>IF(障害学生情報入力シート!D252="入学者(新1年生)",1,0)</f>
        <v>0</v>
      </c>
      <c r="Y252" s="9">
        <f>IF(ISBLANK(障害学生情報入力シート!$G252),0)+IF(AND(障害学生情報入力シート!$G252="視覚障害",OR(障害学生情報入力シート!$H252="盲",障害学生情報入力シート!$H252="弱視")),1,0)+IF(AND(障害学生情報入力シート!$G252="聴覚・言語障害",OR(障害学生情報入力シート!$H252="聾",障害学生情報入力シート!$H252="難聴",障害学生情報入力シート!$H252="言語障害のみ")),1,0)+IF(AND(障害学生情報入力シート!$G252="肢体不自由",OR(障害学生情報入力シート!$H252="上肢機能障害",障害学生情報入力シート!$H252="下肢機能障害",障害学生情報入力シート!$H252="上下肢機能障害",障害学生情報入力シート!$H252="他の機能障害")),1,0)+IF(AND(障害学生情報入力シート!$G252="病弱・虚弱",OR(障害学生情報入力シート!$H252="内部障害等",障害学生情報入力シート!$H252="他の慢性疾患")),1,0)+IF(AND(障害学生情報入力シート!$G252="重複",ISBLANK(障害学生情報入力シート!$H252)),1,0)+IF(AND(障害学生情報入力シート!$G252="発達障害",OR(障害学生情報入力シート!$H252="SLD",障害学生情報入力シート!$H252="ADHD",障害学生情報入力シート!$H252="ASD",障害学生情報入力シート!$H252="発達障害の重複")),1,0)+IF(AND(障害学生情報入力シート!$G252="精神障害",OR(障害学生情報入力シート!$H252="統合失調症等",障害学生情報入力シート!$H252="気分障害",障害学生情報入力シート!$H252="神経症性障害等",障害学生情報入力シート!$H252="摂食障害・睡眠障害等",障害学生情報入力シート!$H252="他の精神障害")),1,0)+IF(AND(障害学生情報入力シート!$G252="その他の障害",ISBLANK(障害学生情報入力シート!$H252)),1,0)</f>
        <v>0</v>
      </c>
    </row>
    <row r="253" spans="1:25" x14ac:dyDescent="0.4">
      <c r="A253" s="1219">
        <v>229</v>
      </c>
      <c r="B253" s="7">
        <f>IF(AND(障害学生情報入力シート!$G253=$B$23,障害学生情報入力シート!$H253=$B$24,OR(障害学生情報入力シート!D253="入学者(新1年生)",障害学生情報入力シート!D253="在籍者")),1,0)</f>
        <v>0</v>
      </c>
      <c r="C253" s="7">
        <f t="shared" si="18"/>
        <v>0</v>
      </c>
      <c r="D253" s="7" t="str">
        <f>IFERROR(MATCH(ROW(障害学生情報入力シート!A229),C:C,0),"")</f>
        <v/>
      </c>
      <c r="E253" s="7">
        <f>IF(AND(障害学生情報入力シート!$G253=$E$23,障害学生情報入力シート!$H253=$E$24,OR(障害学生情報入力シート!D253="入学者(新1年生)",障害学生情報入力シート!D253="在籍者")),1,0)</f>
        <v>0</v>
      </c>
      <c r="F253" s="7">
        <f t="shared" si="19"/>
        <v>0</v>
      </c>
      <c r="G253" s="7" t="str">
        <f>IFERROR(MATCH(ROW(障害学生情報入力シート!E229),F:F,0),"")</f>
        <v/>
      </c>
      <c r="H253" s="7">
        <f>IF(AND(障害学生情報入力シート!$G253=$H$24,ISBLANK(障害学生情報入力シート!$H253),OR(障害学生情報入力シート!D253="入学者(新1年生)",障害学生情報入力シート!D253="在籍者")),1,0)</f>
        <v>0</v>
      </c>
      <c r="I253" s="7">
        <f t="shared" si="20"/>
        <v>0</v>
      </c>
      <c r="J253" s="7" t="str">
        <f>IFERROR(MATCH(ROW(障害学生情報入力シート!A229),I:I,0),"")</f>
        <v/>
      </c>
      <c r="K253" s="8">
        <f>IF(障害学生情報入力シート!AU253="",0,IF(AND(障害学生情報入力シート!AT253=1,Y253=1,障害学生情報入力シート!D253&lt;&gt;"",障害学生情報入力シート!D253&lt;&gt;"在籍者"),1,0))</f>
        <v>0</v>
      </c>
      <c r="L253" s="8">
        <f t="shared" si="21"/>
        <v>0</v>
      </c>
      <c r="M253" s="8" t="str">
        <f>IFERROR(MATCH(ROW(障害学生情報入力シート!A229),L:L,0),"")</f>
        <v/>
      </c>
      <c r="N253" s="8">
        <f>IF(障害学生情報入力シート!CA253="",0,IF(AND(障害学生情報入力シート!BZ253=1,Y253=1,障害学生情報入力シート!D253&lt;&gt;"",障害学生情報入力シート!D253&lt;&gt;"入学しなかった"),1,0))</f>
        <v>0</v>
      </c>
      <c r="O253" s="8">
        <f t="shared" si="22"/>
        <v>0</v>
      </c>
      <c r="P253" s="8" t="str">
        <f>IFERROR(MATCH(ROW(障害学生情報入力シート!AR229),O:O,0),"")</f>
        <v/>
      </c>
      <c r="Q253" s="8">
        <f>IF(障害学生情報入力シート!CU253="",0,IF(AND(障害学生情報入力シート!CT253=1,Y253=1,障害学生情報入力シート!D253&lt;&gt;"",障害学生情報入力シート!D253&lt;&gt;"入学しなかった"),1,0))</f>
        <v>0</v>
      </c>
      <c r="R253" s="8">
        <f t="shared" si="23"/>
        <v>0</v>
      </c>
      <c r="S253" s="8" t="str">
        <f>IFERROR(MATCH(ROW(障害学生情報入力シート!BJ229),R:R,0),"")</f>
        <v/>
      </c>
      <c r="T253" s="9">
        <f>IF(OR(SUM(障害学生情報入力シート!AY253:BY253,障害学生情報入力シート!CB253:CS253)&gt;0,COUNTA(障害学生情報入力シート!BZ253:CA253)=2,COUNTA(障害学生情報入力シート!CT253:CU253)=2),1,0)</f>
        <v>0</v>
      </c>
      <c r="U253" s="9">
        <f>SUM(障害学生情報入力シート!N253:Q253)+COUNTA(障害学生情報入力シート!R253)</f>
        <v>0</v>
      </c>
      <c r="V253" s="9">
        <f>SUM(障害学生情報入力シート!S253:V253)+COUNTA(障害学生情報入力シート!W253)</f>
        <v>0</v>
      </c>
      <c r="W253" s="9">
        <f>IF(SUM(障害学生情報入力シート!$X253:$AT253)&gt;0,1,0)</f>
        <v>0</v>
      </c>
      <c r="X253" s="9">
        <f>IF(障害学生情報入力シート!D253="入学者(新1年生)",1,0)</f>
        <v>0</v>
      </c>
      <c r="Y253" s="9">
        <f>IF(ISBLANK(障害学生情報入力シート!$G253),0)+IF(AND(障害学生情報入力シート!$G253="視覚障害",OR(障害学生情報入力シート!$H253="盲",障害学生情報入力シート!$H253="弱視")),1,0)+IF(AND(障害学生情報入力シート!$G253="聴覚・言語障害",OR(障害学生情報入力シート!$H253="聾",障害学生情報入力シート!$H253="難聴",障害学生情報入力シート!$H253="言語障害のみ")),1,0)+IF(AND(障害学生情報入力シート!$G253="肢体不自由",OR(障害学生情報入力シート!$H253="上肢機能障害",障害学生情報入力シート!$H253="下肢機能障害",障害学生情報入力シート!$H253="上下肢機能障害",障害学生情報入力シート!$H253="他の機能障害")),1,0)+IF(AND(障害学生情報入力シート!$G253="病弱・虚弱",OR(障害学生情報入力シート!$H253="内部障害等",障害学生情報入力シート!$H253="他の慢性疾患")),1,0)+IF(AND(障害学生情報入力シート!$G253="重複",ISBLANK(障害学生情報入力シート!$H253)),1,0)+IF(AND(障害学生情報入力シート!$G253="発達障害",OR(障害学生情報入力シート!$H253="SLD",障害学生情報入力シート!$H253="ADHD",障害学生情報入力シート!$H253="ASD",障害学生情報入力シート!$H253="発達障害の重複")),1,0)+IF(AND(障害学生情報入力シート!$G253="精神障害",OR(障害学生情報入力シート!$H253="統合失調症等",障害学生情報入力シート!$H253="気分障害",障害学生情報入力シート!$H253="神経症性障害等",障害学生情報入力シート!$H253="摂食障害・睡眠障害等",障害学生情報入力シート!$H253="他の精神障害")),1,0)+IF(AND(障害学生情報入力シート!$G253="その他の障害",ISBLANK(障害学生情報入力シート!$H253)),1,0)</f>
        <v>0</v>
      </c>
    </row>
    <row r="254" spans="1:25" x14ac:dyDescent="0.4">
      <c r="A254" s="1219">
        <v>230</v>
      </c>
      <c r="B254" s="7">
        <f>IF(AND(障害学生情報入力シート!$G254=$B$23,障害学生情報入力シート!$H254=$B$24,OR(障害学生情報入力シート!D254="入学者(新1年生)",障害学生情報入力シート!D254="在籍者")),1,0)</f>
        <v>0</v>
      </c>
      <c r="C254" s="7">
        <f t="shared" si="18"/>
        <v>0</v>
      </c>
      <c r="D254" s="7" t="str">
        <f>IFERROR(MATCH(ROW(障害学生情報入力シート!A230),C:C,0),"")</f>
        <v/>
      </c>
      <c r="E254" s="7">
        <f>IF(AND(障害学生情報入力シート!$G254=$E$23,障害学生情報入力シート!$H254=$E$24,OR(障害学生情報入力シート!D254="入学者(新1年生)",障害学生情報入力シート!D254="在籍者")),1,0)</f>
        <v>0</v>
      </c>
      <c r="F254" s="7">
        <f t="shared" si="19"/>
        <v>0</v>
      </c>
      <c r="G254" s="7" t="str">
        <f>IFERROR(MATCH(ROW(障害学生情報入力シート!E230),F:F,0),"")</f>
        <v/>
      </c>
      <c r="H254" s="7">
        <f>IF(AND(障害学生情報入力シート!$G254=$H$24,ISBLANK(障害学生情報入力シート!$H254),OR(障害学生情報入力シート!D254="入学者(新1年生)",障害学生情報入力シート!D254="在籍者")),1,0)</f>
        <v>0</v>
      </c>
      <c r="I254" s="7">
        <f t="shared" si="20"/>
        <v>0</v>
      </c>
      <c r="J254" s="7" t="str">
        <f>IFERROR(MATCH(ROW(障害学生情報入力シート!A230),I:I,0),"")</f>
        <v/>
      </c>
      <c r="K254" s="8">
        <f>IF(障害学生情報入力シート!AU254="",0,IF(AND(障害学生情報入力シート!AT254=1,Y254=1,障害学生情報入力シート!D254&lt;&gt;"",障害学生情報入力シート!D254&lt;&gt;"在籍者"),1,0))</f>
        <v>0</v>
      </c>
      <c r="L254" s="8">
        <f t="shared" si="21"/>
        <v>0</v>
      </c>
      <c r="M254" s="8" t="str">
        <f>IFERROR(MATCH(ROW(障害学生情報入力シート!A230),L:L,0),"")</f>
        <v/>
      </c>
      <c r="N254" s="8">
        <f>IF(障害学生情報入力シート!CA254="",0,IF(AND(障害学生情報入力シート!BZ254=1,Y254=1,障害学生情報入力シート!D254&lt;&gt;"",障害学生情報入力シート!D254&lt;&gt;"入学しなかった"),1,0))</f>
        <v>0</v>
      </c>
      <c r="O254" s="8">
        <f t="shared" si="22"/>
        <v>0</v>
      </c>
      <c r="P254" s="8" t="str">
        <f>IFERROR(MATCH(ROW(障害学生情報入力シート!AR230),O:O,0),"")</f>
        <v/>
      </c>
      <c r="Q254" s="8">
        <f>IF(障害学生情報入力シート!CU254="",0,IF(AND(障害学生情報入力シート!CT254=1,Y254=1,障害学生情報入力シート!D254&lt;&gt;"",障害学生情報入力シート!D254&lt;&gt;"入学しなかった"),1,0))</f>
        <v>0</v>
      </c>
      <c r="R254" s="8">
        <f t="shared" si="23"/>
        <v>0</v>
      </c>
      <c r="S254" s="8" t="str">
        <f>IFERROR(MATCH(ROW(障害学生情報入力シート!BJ230),R:R,0),"")</f>
        <v/>
      </c>
      <c r="T254" s="9">
        <f>IF(OR(SUM(障害学生情報入力シート!AY254:BY254,障害学生情報入力シート!CB254:CS254)&gt;0,COUNTA(障害学生情報入力シート!BZ254:CA254)=2,COUNTA(障害学生情報入力シート!CT254:CU254)=2),1,0)</f>
        <v>0</v>
      </c>
      <c r="U254" s="9">
        <f>SUM(障害学生情報入力シート!N254:Q254)+COUNTA(障害学生情報入力シート!R254)</f>
        <v>0</v>
      </c>
      <c r="V254" s="9">
        <f>SUM(障害学生情報入力シート!S254:V254)+COUNTA(障害学生情報入力シート!W254)</f>
        <v>0</v>
      </c>
      <c r="W254" s="9">
        <f>IF(SUM(障害学生情報入力シート!$X254:$AT254)&gt;0,1,0)</f>
        <v>0</v>
      </c>
      <c r="X254" s="9">
        <f>IF(障害学生情報入力シート!D254="入学者(新1年生)",1,0)</f>
        <v>0</v>
      </c>
      <c r="Y254" s="9">
        <f>IF(ISBLANK(障害学生情報入力シート!$G254),0)+IF(AND(障害学生情報入力シート!$G254="視覚障害",OR(障害学生情報入力シート!$H254="盲",障害学生情報入力シート!$H254="弱視")),1,0)+IF(AND(障害学生情報入力シート!$G254="聴覚・言語障害",OR(障害学生情報入力シート!$H254="聾",障害学生情報入力シート!$H254="難聴",障害学生情報入力シート!$H254="言語障害のみ")),1,0)+IF(AND(障害学生情報入力シート!$G254="肢体不自由",OR(障害学生情報入力シート!$H254="上肢機能障害",障害学生情報入力シート!$H254="下肢機能障害",障害学生情報入力シート!$H254="上下肢機能障害",障害学生情報入力シート!$H254="他の機能障害")),1,0)+IF(AND(障害学生情報入力シート!$G254="病弱・虚弱",OR(障害学生情報入力シート!$H254="内部障害等",障害学生情報入力シート!$H254="他の慢性疾患")),1,0)+IF(AND(障害学生情報入力シート!$G254="重複",ISBLANK(障害学生情報入力シート!$H254)),1,0)+IF(AND(障害学生情報入力シート!$G254="発達障害",OR(障害学生情報入力シート!$H254="SLD",障害学生情報入力シート!$H254="ADHD",障害学生情報入力シート!$H254="ASD",障害学生情報入力シート!$H254="発達障害の重複")),1,0)+IF(AND(障害学生情報入力シート!$G254="精神障害",OR(障害学生情報入力シート!$H254="統合失調症等",障害学生情報入力シート!$H254="気分障害",障害学生情報入力シート!$H254="神経症性障害等",障害学生情報入力シート!$H254="摂食障害・睡眠障害等",障害学生情報入力シート!$H254="他の精神障害")),1,0)+IF(AND(障害学生情報入力シート!$G254="その他の障害",ISBLANK(障害学生情報入力シート!$H254)),1,0)</f>
        <v>0</v>
      </c>
    </row>
    <row r="255" spans="1:25" x14ac:dyDescent="0.4">
      <c r="A255" s="1219">
        <v>231</v>
      </c>
      <c r="B255" s="7">
        <f>IF(AND(障害学生情報入力シート!$G255=$B$23,障害学生情報入力シート!$H255=$B$24,OR(障害学生情報入力シート!D255="入学者(新1年生)",障害学生情報入力シート!D255="在籍者")),1,0)</f>
        <v>0</v>
      </c>
      <c r="C255" s="7">
        <f t="shared" si="18"/>
        <v>0</v>
      </c>
      <c r="D255" s="7" t="str">
        <f>IFERROR(MATCH(ROW(障害学生情報入力シート!A231),C:C,0),"")</f>
        <v/>
      </c>
      <c r="E255" s="7">
        <f>IF(AND(障害学生情報入力シート!$G255=$E$23,障害学生情報入力シート!$H255=$E$24,OR(障害学生情報入力シート!D255="入学者(新1年生)",障害学生情報入力シート!D255="在籍者")),1,0)</f>
        <v>0</v>
      </c>
      <c r="F255" s="7">
        <f t="shared" si="19"/>
        <v>0</v>
      </c>
      <c r="G255" s="7" t="str">
        <f>IFERROR(MATCH(ROW(障害学生情報入力シート!E231),F:F,0),"")</f>
        <v/>
      </c>
      <c r="H255" s="7">
        <f>IF(AND(障害学生情報入力シート!$G255=$H$24,ISBLANK(障害学生情報入力シート!$H255),OR(障害学生情報入力シート!D255="入学者(新1年生)",障害学生情報入力シート!D255="在籍者")),1,0)</f>
        <v>0</v>
      </c>
      <c r="I255" s="7">
        <f t="shared" si="20"/>
        <v>0</v>
      </c>
      <c r="J255" s="7" t="str">
        <f>IFERROR(MATCH(ROW(障害学生情報入力シート!A231),I:I,0),"")</f>
        <v/>
      </c>
      <c r="K255" s="8">
        <f>IF(障害学生情報入力シート!AU255="",0,IF(AND(障害学生情報入力シート!AT255=1,Y255=1,障害学生情報入力シート!D255&lt;&gt;"",障害学生情報入力シート!D255&lt;&gt;"在籍者"),1,0))</f>
        <v>0</v>
      </c>
      <c r="L255" s="8">
        <f t="shared" si="21"/>
        <v>0</v>
      </c>
      <c r="M255" s="8" t="str">
        <f>IFERROR(MATCH(ROW(障害学生情報入力シート!A231),L:L,0),"")</f>
        <v/>
      </c>
      <c r="N255" s="8">
        <f>IF(障害学生情報入力シート!CA255="",0,IF(AND(障害学生情報入力シート!BZ255=1,Y255=1,障害学生情報入力シート!D255&lt;&gt;"",障害学生情報入力シート!D255&lt;&gt;"入学しなかった"),1,0))</f>
        <v>0</v>
      </c>
      <c r="O255" s="8">
        <f t="shared" si="22"/>
        <v>0</v>
      </c>
      <c r="P255" s="8" t="str">
        <f>IFERROR(MATCH(ROW(障害学生情報入力シート!AR231),O:O,0),"")</f>
        <v/>
      </c>
      <c r="Q255" s="8">
        <f>IF(障害学生情報入力シート!CU255="",0,IF(AND(障害学生情報入力シート!CT255=1,Y255=1,障害学生情報入力シート!D255&lt;&gt;"",障害学生情報入力シート!D255&lt;&gt;"入学しなかった"),1,0))</f>
        <v>0</v>
      </c>
      <c r="R255" s="8">
        <f t="shared" si="23"/>
        <v>0</v>
      </c>
      <c r="S255" s="8" t="str">
        <f>IFERROR(MATCH(ROW(障害学生情報入力シート!BJ231),R:R,0),"")</f>
        <v/>
      </c>
      <c r="T255" s="9">
        <f>IF(OR(SUM(障害学生情報入力シート!AY255:BY255,障害学生情報入力シート!CB255:CS255)&gt;0,COUNTA(障害学生情報入力シート!BZ255:CA255)=2,COUNTA(障害学生情報入力シート!CT255:CU255)=2),1,0)</f>
        <v>0</v>
      </c>
      <c r="U255" s="9">
        <f>SUM(障害学生情報入力シート!N255:Q255)+COUNTA(障害学生情報入力シート!R255)</f>
        <v>0</v>
      </c>
      <c r="V255" s="9">
        <f>SUM(障害学生情報入力シート!S255:V255)+COUNTA(障害学生情報入力シート!W255)</f>
        <v>0</v>
      </c>
      <c r="W255" s="9">
        <f>IF(SUM(障害学生情報入力シート!$X255:$AT255)&gt;0,1,0)</f>
        <v>0</v>
      </c>
      <c r="X255" s="9">
        <f>IF(障害学生情報入力シート!D255="入学者(新1年生)",1,0)</f>
        <v>0</v>
      </c>
      <c r="Y255" s="9">
        <f>IF(ISBLANK(障害学生情報入力シート!$G255),0)+IF(AND(障害学生情報入力シート!$G255="視覚障害",OR(障害学生情報入力シート!$H255="盲",障害学生情報入力シート!$H255="弱視")),1,0)+IF(AND(障害学生情報入力シート!$G255="聴覚・言語障害",OR(障害学生情報入力シート!$H255="聾",障害学生情報入力シート!$H255="難聴",障害学生情報入力シート!$H255="言語障害のみ")),1,0)+IF(AND(障害学生情報入力シート!$G255="肢体不自由",OR(障害学生情報入力シート!$H255="上肢機能障害",障害学生情報入力シート!$H255="下肢機能障害",障害学生情報入力シート!$H255="上下肢機能障害",障害学生情報入力シート!$H255="他の機能障害")),1,0)+IF(AND(障害学生情報入力シート!$G255="病弱・虚弱",OR(障害学生情報入力シート!$H255="内部障害等",障害学生情報入力シート!$H255="他の慢性疾患")),1,0)+IF(AND(障害学生情報入力シート!$G255="重複",ISBLANK(障害学生情報入力シート!$H255)),1,0)+IF(AND(障害学生情報入力シート!$G255="発達障害",OR(障害学生情報入力シート!$H255="SLD",障害学生情報入力シート!$H255="ADHD",障害学生情報入力シート!$H255="ASD",障害学生情報入力シート!$H255="発達障害の重複")),1,0)+IF(AND(障害学生情報入力シート!$G255="精神障害",OR(障害学生情報入力シート!$H255="統合失調症等",障害学生情報入力シート!$H255="気分障害",障害学生情報入力シート!$H255="神経症性障害等",障害学生情報入力シート!$H255="摂食障害・睡眠障害等",障害学生情報入力シート!$H255="他の精神障害")),1,0)+IF(AND(障害学生情報入力シート!$G255="その他の障害",ISBLANK(障害学生情報入力シート!$H255)),1,0)</f>
        <v>0</v>
      </c>
    </row>
    <row r="256" spans="1:25" x14ac:dyDescent="0.4">
      <c r="A256" s="1219">
        <v>232</v>
      </c>
      <c r="B256" s="7">
        <f>IF(AND(障害学生情報入力シート!$G256=$B$23,障害学生情報入力シート!$H256=$B$24,OR(障害学生情報入力シート!D256="入学者(新1年生)",障害学生情報入力シート!D256="在籍者")),1,0)</f>
        <v>0</v>
      </c>
      <c r="C256" s="7">
        <f t="shared" si="18"/>
        <v>0</v>
      </c>
      <c r="D256" s="7" t="str">
        <f>IFERROR(MATCH(ROW(障害学生情報入力シート!A232),C:C,0),"")</f>
        <v/>
      </c>
      <c r="E256" s="7">
        <f>IF(AND(障害学生情報入力シート!$G256=$E$23,障害学生情報入力シート!$H256=$E$24,OR(障害学生情報入力シート!D256="入学者(新1年生)",障害学生情報入力シート!D256="在籍者")),1,0)</f>
        <v>0</v>
      </c>
      <c r="F256" s="7">
        <f t="shared" si="19"/>
        <v>0</v>
      </c>
      <c r="G256" s="7" t="str">
        <f>IFERROR(MATCH(ROW(障害学生情報入力シート!E232),F:F,0),"")</f>
        <v/>
      </c>
      <c r="H256" s="7">
        <f>IF(AND(障害学生情報入力シート!$G256=$H$24,ISBLANK(障害学生情報入力シート!$H256),OR(障害学生情報入力シート!D256="入学者(新1年生)",障害学生情報入力シート!D256="在籍者")),1,0)</f>
        <v>0</v>
      </c>
      <c r="I256" s="7">
        <f t="shared" si="20"/>
        <v>0</v>
      </c>
      <c r="J256" s="7" t="str">
        <f>IFERROR(MATCH(ROW(障害学生情報入力シート!A232),I:I,0),"")</f>
        <v/>
      </c>
      <c r="K256" s="8">
        <f>IF(障害学生情報入力シート!AU256="",0,IF(AND(障害学生情報入力シート!AT256=1,Y256=1,障害学生情報入力シート!D256&lt;&gt;"",障害学生情報入力シート!D256&lt;&gt;"在籍者"),1,0))</f>
        <v>0</v>
      </c>
      <c r="L256" s="8">
        <f t="shared" si="21"/>
        <v>0</v>
      </c>
      <c r="M256" s="8" t="str">
        <f>IFERROR(MATCH(ROW(障害学生情報入力シート!A232),L:L,0),"")</f>
        <v/>
      </c>
      <c r="N256" s="8">
        <f>IF(障害学生情報入力シート!CA256="",0,IF(AND(障害学生情報入力シート!BZ256=1,Y256=1,障害学生情報入力シート!D256&lt;&gt;"",障害学生情報入力シート!D256&lt;&gt;"入学しなかった"),1,0))</f>
        <v>0</v>
      </c>
      <c r="O256" s="8">
        <f t="shared" si="22"/>
        <v>0</v>
      </c>
      <c r="P256" s="8" t="str">
        <f>IFERROR(MATCH(ROW(障害学生情報入力シート!AR232),O:O,0),"")</f>
        <v/>
      </c>
      <c r="Q256" s="8">
        <f>IF(障害学生情報入力シート!CU256="",0,IF(AND(障害学生情報入力シート!CT256=1,Y256=1,障害学生情報入力シート!D256&lt;&gt;"",障害学生情報入力シート!D256&lt;&gt;"入学しなかった"),1,0))</f>
        <v>0</v>
      </c>
      <c r="R256" s="8">
        <f t="shared" si="23"/>
        <v>0</v>
      </c>
      <c r="S256" s="8" t="str">
        <f>IFERROR(MATCH(ROW(障害学生情報入力シート!BJ232),R:R,0),"")</f>
        <v/>
      </c>
      <c r="T256" s="9">
        <f>IF(OR(SUM(障害学生情報入力シート!AY256:BY256,障害学生情報入力シート!CB256:CS256)&gt;0,COUNTA(障害学生情報入力シート!BZ256:CA256)=2,COUNTA(障害学生情報入力シート!CT256:CU256)=2),1,0)</f>
        <v>0</v>
      </c>
      <c r="U256" s="9">
        <f>SUM(障害学生情報入力シート!N256:Q256)+COUNTA(障害学生情報入力シート!R256)</f>
        <v>0</v>
      </c>
      <c r="V256" s="9">
        <f>SUM(障害学生情報入力シート!S256:V256)+COUNTA(障害学生情報入力シート!W256)</f>
        <v>0</v>
      </c>
      <c r="W256" s="9">
        <f>IF(SUM(障害学生情報入力シート!$X256:$AT256)&gt;0,1,0)</f>
        <v>0</v>
      </c>
      <c r="X256" s="9">
        <f>IF(障害学生情報入力シート!D256="入学者(新1年生)",1,0)</f>
        <v>0</v>
      </c>
      <c r="Y256" s="9">
        <f>IF(ISBLANK(障害学生情報入力シート!$G256),0)+IF(AND(障害学生情報入力シート!$G256="視覚障害",OR(障害学生情報入力シート!$H256="盲",障害学生情報入力シート!$H256="弱視")),1,0)+IF(AND(障害学生情報入力シート!$G256="聴覚・言語障害",OR(障害学生情報入力シート!$H256="聾",障害学生情報入力シート!$H256="難聴",障害学生情報入力シート!$H256="言語障害のみ")),1,0)+IF(AND(障害学生情報入力シート!$G256="肢体不自由",OR(障害学生情報入力シート!$H256="上肢機能障害",障害学生情報入力シート!$H256="下肢機能障害",障害学生情報入力シート!$H256="上下肢機能障害",障害学生情報入力シート!$H256="他の機能障害")),1,0)+IF(AND(障害学生情報入力シート!$G256="病弱・虚弱",OR(障害学生情報入力シート!$H256="内部障害等",障害学生情報入力シート!$H256="他の慢性疾患")),1,0)+IF(AND(障害学生情報入力シート!$G256="重複",ISBLANK(障害学生情報入力シート!$H256)),1,0)+IF(AND(障害学生情報入力シート!$G256="発達障害",OR(障害学生情報入力シート!$H256="SLD",障害学生情報入力シート!$H256="ADHD",障害学生情報入力シート!$H256="ASD",障害学生情報入力シート!$H256="発達障害の重複")),1,0)+IF(AND(障害学生情報入力シート!$G256="精神障害",OR(障害学生情報入力シート!$H256="統合失調症等",障害学生情報入力シート!$H256="気分障害",障害学生情報入力シート!$H256="神経症性障害等",障害学生情報入力シート!$H256="摂食障害・睡眠障害等",障害学生情報入力シート!$H256="他の精神障害")),1,0)+IF(AND(障害学生情報入力シート!$G256="その他の障害",ISBLANK(障害学生情報入力シート!$H256)),1,0)</f>
        <v>0</v>
      </c>
    </row>
    <row r="257" spans="1:25" x14ac:dyDescent="0.4">
      <c r="A257" s="1219">
        <v>233</v>
      </c>
      <c r="B257" s="7">
        <f>IF(AND(障害学生情報入力シート!$G257=$B$23,障害学生情報入力シート!$H257=$B$24,OR(障害学生情報入力シート!D257="入学者(新1年生)",障害学生情報入力シート!D257="在籍者")),1,0)</f>
        <v>0</v>
      </c>
      <c r="C257" s="7">
        <f t="shared" si="18"/>
        <v>0</v>
      </c>
      <c r="D257" s="7" t="str">
        <f>IFERROR(MATCH(ROW(障害学生情報入力シート!A233),C:C,0),"")</f>
        <v/>
      </c>
      <c r="E257" s="7">
        <f>IF(AND(障害学生情報入力シート!$G257=$E$23,障害学生情報入力シート!$H257=$E$24,OR(障害学生情報入力シート!D257="入学者(新1年生)",障害学生情報入力シート!D257="在籍者")),1,0)</f>
        <v>0</v>
      </c>
      <c r="F257" s="7">
        <f t="shared" si="19"/>
        <v>0</v>
      </c>
      <c r="G257" s="7" t="str">
        <f>IFERROR(MATCH(ROW(障害学生情報入力シート!E233),F:F,0),"")</f>
        <v/>
      </c>
      <c r="H257" s="7">
        <f>IF(AND(障害学生情報入力シート!$G257=$H$24,ISBLANK(障害学生情報入力シート!$H257),OR(障害学生情報入力シート!D257="入学者(新1年生)",障害学生情報入力シート!D257="在籍者")),1,0)</f>
        <v>0</v>
      </c>
      <c r="I257" s="7">
        <f t="shared" si="20"/>
        <v>0</v>
      </c>
      <c r="J257" s="7" t="str">
        <f>IFERROR(MATCH(ROW(障害学生情報入力シート!A233),I:I,0),"")</f>
        <v/>
      </c>
      <c r="K257" s="8">
        <f>IF(障害学生情報入力シート!AU257="",0,IF(AND(障害学生情報入力シート!AT257=1,Y257=1,障害学生情報入力シート!D257&lt;&gt;"",障害学生情報入力シート!D257&lt;&gt;"在籍者"),1,0))</f>
        <v>0</v>
      </c>
      <c r="L257" s="8">
        <f t="shared" si="21"/>
        <v>0</v>
      </c>
      <c r="M257" s="8" t="str">
        <f>IFERROR(MATCH(ROW(障害学生情報入力シート!A233),L:L,0),"")</f>
        <v/>
      </c>
      <c r="N257" s="8">
        <f>IF(障害学生情報入力シート!CA257="",0,IF(AND(障害学生情報入力シート!BZ257=1,Y257=1,障害学生情報入力シート!D257&lt;&gt;"",障害学生情報入力シート!D257&lt;&gt;"入学しなかった"),1,0))</f>
        <v>0</v>
      </c>
      <c r="O257" s="8">
        <f t="shared" si="22"/>
        <v>0</v>
      </c>
      <c r="P257" s="8" t="str">
        <f>IFERROR(MATCH(ROW(障害学生情報入力シート!AR233),O:O,0),"")</f>
        <v/>
      </c>
      <c r="Q257" s="8">
        <f>IF(障害学生情報入力シート!CU257="",0,IF(AND(障害学生情報入力シート!CT257=1,Y257=1,障害学生情報入力シート!D257&lt;&gt;"",障害学生情報入力シート!D257&lt;&gt;"入学しなかった"),1,0))</f>
        <v>0</v>
      </c>
      <c r="R257" s="8">
        <f t="shared" si="23"/>
        <v>0</v>
      </c>
      <c r="S257" s="8" t="str">
        <f>IFERROR(MATCH(ROW(障害学生情報入力シート!BJ233),R:R,0),"")</f>
        <v/>
      </c>
      <c r="T257" s="9">
        <f>IF(OR(SUM(障害学生情報入力シート!AY257:BY257,障害学生情報入力シート!CB257:CS257)&gt;0,COUNTA(障害学生情報入力シート!BZ257:CA257)=2,COUNTA(障害学生情報入力シート!CT257:CU257)=2),1,0)</f>
        <v>0</v>
      </c>
      <c r="U257" s="9">
        <f>SUM(障害学生情報入力シート!N257:Q257)+COUNTA(障害学生情報入力シート!R257)</f>
        <v>0</v>
      </c>
      <c r="V257" s="9">
        <f>SUM(障害学生情報入力シート!S257:V257)+COUNTA(障害学生情報入力シート!W257)</f>
        <v>0</v>
      </c>
      <c r="W257" s="9">
        <f>IF(SUM(障害学生情報入力シート!$X257:$AT257)&gt;0,1,0)</f>
        <v>0</v>
      </c>
      <c r="X257" s="9">
        <f>IF(障害学生情報入力シート!D257="入学者(新1年生)",1,0)</f>
        <v>0</v>
      </c>
      <c r="Y257" s="9">
        <f>IF(ISBLANK(障害学生情報入力シート!$G257),0)+IF(AND(障害学生情報入力シート!$G257="視覚障害",OR(障害学生情報入力シート!$H257="盲",障害学生情報入力シート!$H257="弱視")),1,0)+IF(AND(障害学生情報入力シート!$G257="聴覚・言語障害",OR(障害学生情報入力シート!$H257="聾",障害学生情報入力シート!$H257="難聴",障害学生情報入力シート!$H257="言語障害のみ")),1,0)+IF(AND(障害学生情報入力シート!$G257="肢体不自由",OR(障害学生情報入力シート!$H257="上肢機能障害",障害学生情報入力シート!$H257="下肢機能障害",障害学生情報入力シート!$H257="上下肢機能障害",障害学生情報入力シート!$H257="他の機能障害")),1,0)+IF(AND(障害学生情報入力シート!$G257="病弱・虚弱",OR(障害学生情報入力シート!$H257="内部障害等",障害学生情報入力シート!$H257="他の慢性疾患")),1,0)+IF(AND(障害学生情報入力シート!$G257="重複",ISBLANK(障害学生情報入力シート!$H257)),1,0)+IF(AND(障害学生情報入力シート!$G257="発達障害",OR(障害学生情報入力シート!$H257="SLD",障害学生情報入力シート!$H257="ADHD",障害学生情報入力シート!$H257="ASD",障害学生情報入力シート!$H257="発達障害の重複")),1,0)+IF(AND(障害学生情報入力シート!$G257="精神障害",OR(障害学生情報入力シート!$H257="統合失調症等",障害学生情報入力シート!$H257="気分障害",障害学生情報入力シート!$H257="神経症性障害等",障害学生情報入力シート!$H257="摂食障害・睡眠障害等",障害学生情報入力シート!$H257="他の精神障害")),1,0)+IF(AND(障害学生情報入力シート!$G257="その他の障害",ISBLANK(障害学生情報入力シート!$H257)),1,0)</f>
        <v>0</v>
      </c>
    </row>
    <row r="258" spans="1:25" x14ac:dyDescent="0.4">
      <c r="A258" s="1219">
        <v>234</v>
      </c>
      <c r="B258" s="7">
        <f>IF(AND(障害学生情報入力シート!$G258=$B$23,障害学生情報入力シート!$H258=$B$24,OR(障害学生情報入力シート!D258="入学者(新1年生)",障害学生情報入力シート!D258="在籍者")),1,0)</f>
        <v>0</v>
      </c>
      <c r="C258" s="7">
        <f t="shared" si="18"/>
        <v>0</v>
      </c>
      <c r="D258" s="7" t="str">
        <f>IFERROR(MATCH(ROW(障害学生情報入力シート!A234),C:C,0),"")</f>
        <v/>
      </c>
      <c r="E258" s="7">
        <f>IF(AND(障害学生情報入力シート!$G258=$E$23,障害学生情報入力シート!$H258=$E$24,OR(障害学生情報入力シート!D258="入学者(新1年生)",障害学生情報入力シート!D258="在籍者")),1,0)</f>
        <v>0</v>
      </c>
      <c r="F258" s="7">
        <f t="shared" si="19"/>
        <v>0</v>
      </c>
      <c r="G258" s="7" t="str">
        <f>IFERROR(MATCH(ROW(障害学生情報入力シート!E234),F:F,0),"")</f>
        <v/>
      </c>
      <c r="H258" s="7">
        <f>IF(AND(障害学生情報入力シート!$G258=$H$24,ISBLANK(障害学生情報入力シート!$H258),OR(障害学生情報入力シート!D258="入学者(新1年生)",障害学生情報入力シート!D258="在籍者")),1,0)</f>
        <v>0</v>
      </c>
      <c r="I258" s="7">
        <f t="shared" si="20"/>
        <v>0</v>
      </c>
      <c r="J258" s="7" t="str">
        <f>IFERROR(MATCH(ROW(障害学生情報入力シート!A234),I:I,0),"")</f>
        <v/>
      </c>
      <c r="K258" s="8">
        <f>IF(障害学生情報入力シート!AU258="",0,IF(AND(障害学生情報入力シート!AT258=1,Y258=1,障害学生情報入力シート!D258&lt;&gt;"",障害学生情報入力シート!D258&lt;&gt;"在籍者"),1,0))</f>
        <v>0</v>
      </c>
      <c r="L258" s="8">
        <f t="shared" si="21"/>
        <v>0</v>
      </c>
      <c r="M258" s="8" t="str">
        <f>IFERROR(MATCH(ROW(障害学生情報入力シート!A234),L:L,0),"")</f>
        <v/>
      </c>
      <c r="N258" s="8">
        <f>IF(障害学生情報入力シート!CA258="",0,IF(AND(障害学生情報入力シート!BZ258=1,Y258=1,障害学生情報入力シート!D258&lt;&gt;"",障害学生情報入力シート!D258&lt;&gt;"入学しなかった"),1,0))</f>
        <v>0</v>
      </c>
      <c r="O258" s="8">
        <f t="shared" si="22"/>
        <v>0</v>
      </c>
      <c r="P258" s="8" t="str">
        <f>IFERROR(MATCH(ROW(障害学生情報入力シート!AR234),O:O,0),"")</f>
        <v/>
      </c>
      <c r="Q258" s="8">
        <f>IF(障害学生情報入力シート!CU258="",0,IF(AND(障害学生情報入力シート!CT258=1,Y258=1,障害学生情報入力シート!D258&lt;&gt;"",障害学生情報入力シート!D258&lt;&gt;"入学しなかった"),1,0))</f>
        <v>0</v>
      </c>
      <c r="R258" s="8">
        <f t="shared" si="23"/>
        <v>0</v>
      </c>
      <c r="S258" s="8" t="str">
        <f>IFERROR(MATCH(ROW(障害学生情報入力シート!BJ234),R:R,0),"")</f>
        <v/>
      </c>
      <c r="T258" s="9">
        <f>IF(OR(SUM(障害学生情報入力シート!AY258:BY258,障害学生情報入力シート!CB258:CS258)&gt;0,COUNTA(障害学生情報入力シート!BZ258:CA258)=2,COUNTA(障害学生情報入力シート!CT258:CU258)=2),1,0)</f>
        <v>0</v>
      </c>
      <c r="U258" s="9">
        <f>SUM(障害学生情報入力シート!N258:Q258)+COUNTA(障害学生情報入力シート!R258)</f>
        <v>0</v>
      </c>
      <c r="V258" s="9">
        <f>SUM(障害学生情報入力シート!S258:V258)+COUNTA(障害学生情報入力シート!W258)</f>
        <v>0</v>
      </c>
      <c r="W258" s="9">
        <f>IF(SUM(障害学生情報入力シート!$X258:$AT258)&gt;0,1,0)</f>
        <v>0</v>
      </c>
      <c r="X258" s="9">
        <f>IF(障害学生情報入力シート!D258="入学者(新1年生)",1,0)</f>
        <v>0</v>
      </c>
      <c r="Y258" s="9">
        <f>IF(ISBLANK(障害学生情報入力シート!$G258),0)+IF(AND(障害学生情報入力シート!$G258="視覚障害",OR(障害学生情報入力シート!$H258="盲",障害学生情報入力シート!$H258="弱視")),1,0)+IF(AND(障害学生情報入力シート!$G258="聴覚・言語障害",OR(障害学生情報入力シート!$H258="聾",障害学生情報入力シート!$H258="難聴",障害学生情報入力シート!$H258="言語障害のみ")),1,0)+IF(AND(障害学生情報入力シート!$G258="肢体不自由",OR(障害学生情報入力シート!$H258="上肢機能障害",障害学生情報入力シート!$H258="下肢機能障害",障害学生情報入力シート!$H258="上下肢機能障害",障害学生情報入力シート!$H258="他の機能障害")),1,0)+IF(AND(障害学生情報入力シート!$G258="病弱・虚弱",OR(障害学生情報入力シート!$H258="内部障害等",障害学生情報入力シート!$H258="他の慢性疾患")),1,0)+IF(AND(障害学生情報入力シート!$G258="重複",ISBLANK(障害学生情報入力シート!$H258)),1,0)+IF(AND(障害学生情報入力シート!$G258="発達障害",OR(障害学生情報入力シート!$H258="SLD",障害学生情報入力シート!$H258="ADHD",障害学生情報入力シート!$H258="ASD",障害学生情報入力シート!$H258="発達障害の重複")),1,0)+IF(AND(障害学生情報入力シート!$G258="精神障害",OR(障害学生情報入力シート!$H258="統合失調症等",障害学生情報入力シート!$H258="気分障害",障害学生情報入力シート!$H258="神経症性障害等",障害学生情報入力シート!$H258="摂食障害・睡眠障害等",障害学生情報入力シート!$H258="他の精神障害")),1,0)+IF(AND(障害学生情報入力シート!$G258="その他の障害",ISBLANK(障害学生情報入力シート!$H258)),1,0)</f>
        <v>0</v>
      </c>
    </row>
    <row r="259" spans="1:25" x14ac:dyDescent="0.4">
      <c r="A259" s="1219">
        <v>235</v>
      </c>
      <c r="B259" s="7">
        <f>IF(AND(障害学生情報入力シート!$G259=$B$23,障害学生情報入力シート!$H259=$B$24,OR(障害学生情報入力シート!D259="入学者(新1年生)",障害学生情報入力シート!D259="在籍者")),1,0)</f>
        <v>0</v>
      </c>
      <c r="C259" s="7">
        <f t="shared" si="18"/>
        <v>0</v>
      </c>
      <c r="D259" s="7" t="str">
        <f>IFERROR(MATCH(ROW(障害学生情報入力シート!A235),C:C,0),"")</f>
        <v/>
      </c>
      <c r="E259" s="7">
        <f>IF(AND(障害学生情報入力シート!$G259=$E$23,障害学生情報入力シート!$H259=$E$24,OR(障害学生情報入力シート!D259="入学者(新1年生)",障害学生情報入力シート!D259="在籍者")),1,0)</f>
        <v>0</v>
      </c>
      <c r="F259" s="7">
        <f t="shared" si="19"/>
        <v>0</v>
      </c>
      <c r="G259" s="7" t="str">
        <f>IFERROR(MATCH(ROW(障害学生情報入力シート!E235),F:F,0),"")</f>
        <v/>
      </c>
      <c r="H259" s="7">
        <f>IF(AND(障害学生情報入力シート!$G259=$H$24,ISBLANK(障害学生情報入力シート!$H259),OR(障害学生情報入力シート!D259="入学者(新1年生)",障害学生情報入力シート!D259="在籍者")),1,0)</f>
        <v>0</v>
      </c>
      <c r="I259" s="7">
        <f t="shared" si="20"/>
        <v>0</v>
      </c>
      <c r="J259" s="7" t="str">
        <f>IFERROR(MATCH(ROW(障害学生情報入力シート!A235),I:I,0),"")</f>
        <v/>
      </c>
      <c r="K259" s="8">
        <f>IF(障害学生情報入力シート!AU259="",0,IF(AND(障害学生情報入力シート!AT259=1,Y259=1,障害学生情報入力シート!D259&lt;&gt;"",障害学生情報入力シート!D259&lt;&gt;"在籍者"),1,0))</f>
        <v>0</v>
      </c>
      <c r="L259" s="8">
        <f t="shared" si="21"/>
        <v>0</v>
      </c>
      <c r="M259" s="8" t="str">
        <f>IFERROR(MATCH(ROW(障害学生情報入力シート!A235),L:L,0),"")</f>
        <v/>
      </c>
      <c r="N259" s="8">
        <f>IF(障害学生情報入力シート!CA259="",0,IF(AND(障害学生情報入力シート!BZ259=1,Y259=1,障害学生情報入力シート!D259&lt;&gt;"",障害学生情報入力シート!D259&lt;&gt;"入学しなかった"),1,0))</f>
        <v>0</v>
      </c>
      <c r="O259" s="8">
        <f t="shared" si="22"/>
        <v>0</v>
      </c>
      <c r="P259" s="8" t="str">
        <f>IFERROR(MATCH(ROW(障害学生情報入力シート!AR235),O:O,0),"")</f>
        <v/>
      </c>
      <c r="Q259" s="8">
        <f>IF(障害学生情報入力シート!CU259="",0,IF(AND(障害学生情報入力シート!CT259=1,Y259=1,障害学生情報入力シート!D259&lt;&gt;"",障害学生情報入力シート!D259&lt;&gt;"入学しなかった"),1,0))</f>
        <v>0</v>
      </c>
      <c r="R259" s="8">
        <f t="shared" si="23"/>
        <v>0</v>
      </c>
      <c r="S259" s="8" t="str">
        <f>IFERROR(MATCH(ROW(障害学生情報入力シート!BJ235),R:R,0),"")</f>
        <v/>
      </c>
      <c r="T259" s="9">
        <f>IF(OR(SUM(障害学生情報入力シート!AY259:BY259,障害学生情報入力シート!CB259:CS259)&gt;0,COUNTA(障害学生情報入力シート!BZ259:CA259)=2,COUNTA(障害学生情報入力シート!CT259:CU259)=2),1,0)</f>
        <v>0</v>
      </c>
      <c r="U259" s="9">
        <f>SUM(障害学生情報入力シート!N259:Q259)+COUNTA(障害学生情報入力シート!R259)</f>
        <v>0</v>
      </c>
      <c r="V259" s="9">
        <f>SUM(障害学生情報入力シート!S259:V259)+COUNTA(障害学生情報入力シート!W259)</f>
        <v>0</v>
      </c>
      <c r="W259" s="9">
        <f>IF(SUM(障害学生情報入力シート!$X259:$AT259)&gt;0,1,0)</f>
        <v>0</v>
      </c>
      <c r="X259" s="9">
        <f>IF(障害学生情報入力シート!D259="入学者(新1年生)",1,0)</f>
        <v>0</v>
      </c>
      <c r="Y259" s="9">
        <f>IF(ISBLANK(障害学生情報入力シート!$G259),0)+IF(AND(障害学生情報入力シート!$G259="視覚障害",OR(障害学生情報入力シート!$H259="盲",障害学生情報入力シート!$H259="弱視")),1,0)+IF(AND(障害学生情報入力シート!$G259="聴覚・言語障害",OR(障害学生情報入力シート!$H259="聾",障害学生情報入力シート!$H259="難聴",障害学生情報入力シート!$H259="言語障害のみ")),1,0)+IF(AND(障害学生情報入力シート!$G259="肢体不自由",OR(障害学生情報入力シート!$H259="上肢機能障害",障害学生情報入力シート!$H259="下肢機能障害",障害学生情報入力シート!$H259="上下肢機能障害",障害学生情報入力シート!$H259="他の機能障害")),1,0)+IF(AND(障害学生情報入力シート!$G259="病弱・虚弱",OR(障害学生情報入力シート!$H259="内部障害等",障害学生情報入力シート!$H259="他の慢性疾患")),1,0)+IF(AND(障害学生情報入力シート!$G259="重複",ISBLANK(障害学生情報入力シート!$H259)),1,0)+IF(AND(障害学生情報入力シート!$G259="発達障害",OR(障害学生情報入力シート!$H259="SLD",障害学生情報入力シート!$H259="ADHD",障害学生情報入力シート!$H259="ASD",障害学生情報入力シート!$H259="発達障害の重複")),1,0)+IF(AND(障害学生情報入力シート!$G259="精神障害",OR(障害学生情報入力シート!$H259="統合失調症等",障害学生情報入力シート!$H259="気分障害",障害学生情報入力シート!$H259="神経症性障害等",障害学生情報入力シート!$H259="摂食障害・睡眠障害等",障害学生情報入力シート!$H259="他の精神障害")),1,0)+IF(AND(障害学生情報入力シート!$G259="その他の障害",ISBLANK(障害学生情報入力シート!$H259)),1,0)</f>
        <v>0</v>
      </c>
    </row>
    <row r="260" spans="1:25" x14ac:dyDescent="0.4">
      <c r="A260" s="1219">
        <v>236</v>
      </c>
      <c r="B260" s="7">
        <f>IF(AND(障害学生情報入力シート!$G260=$B$23,障害学生情報入力シート!$H260=$B$24,OR(障害学生情報入力シート!D260="入学者(新1年生)",障害学生情報入力シート!D260="在籍者")),1,0)</f>
        <v>0</v>
      </c>
      <c r="C260" s="7">
        <f t="shared" si="18"/>
        <v>0</v>
      </c>
      <c r="D260" s="7" t="str">
        <f>IFERROR(MATCH(ROW(障害学生情報入力シート!A236),C:C,0),"")</f>
        <v/>
      </c>
      <c r="E260" s="7">
        <f>IF(AND(障害学生情報入力シート!$G260=$E$23,障害学生情報入力シート!$H260=$E$24,OR(障害学生情報入力シート!D260="入学者(新1年生)",障害学生情報入力シート!D260="在籍者")),1,0)</f>
        <v>0</v>
      </c>
      <c r="F260" s="7">
        <f t="shared" si="19"/>
        <v>0</v>
      </c>
      <c r="G260" s="7" t="str">
        <f>IFERROR(MATCH(ROW(障害学生情報入力シート!E236),F:F,0),"")</f>
        <v/>
      </c>
      <c r="H260" s="7">
        <f>IF(AND(障害学生情報入力シート!$G260=$H$24,ISBLANK(障害学生情報入力シート!$H260),OR(障害学生情報入力シート!D260="入学者(新1年生)",障害学生情報入力シート!D260="在籍者")),1,0)</f>
        <v>0</v>
      </c>
      <c r="I260" s="7">
        <f t="shared" si="20"/>
        <v>0</v>
      </c>
      <c r="J260" s="7" t="str">
        <f>IFERROR(MATCH(ROW(障害学生情報入力シート!A236),I:I,0),"")</f>
        <v/>
      </c>
      <c r="K260" s="8">
        <f>IF(障害学生情報入力シート!AU260="",0,IF(AND(障害学生情報入力シート!AT260=1,Y260=1,障害学生情報入力シート!D260&lt;&gt;"",障害学生情報入力シート!D260&lt;&gt;"在籍者"),1,0))</f>
        <v>0</v>
      </c>
      <c r="L260" s="8">
        <f t="shared" si="21"/>
        <v>0</v>
      </c>
      <c r="M260" s="8" t="str">
        <f>IFERROR(MATCH(ROW(障害学生情報入力シート!A236),L:L,0),"")</f>
        <v/>
      </c>
      <c r="N260" s="8">
        <f>IF(障害学生情報入力シート!CA260="",0,IF(AND(障害学生情報入力シート!BZ260=1,Y260=1,障害学生情報入力シート!D260&lt;&gt;"",障害学生情報入力シート!D260&lt;&gt;"入学しなかった"),1,0))</f>
        <v>0</v>
      </c>
      <c r="O260" s="8">
        <f t="shared" si="22"/>
        <v>0</v>
      </c>
      <c r="P260" s="8" t="str">
        <f>IFERROR(MATCH(ROW(障害学生情報入力シート!AR236),O:O,0),"")</f>
        <v/>
      </c>
      <c r="Q260" s="8">
        <f>IF(障害学生情報入力シート!CU260="",0,IF(AND(障害学生情報入力シート!CT260=1,Y260=1,障害学生情報入力シート!D260&lt;&gt;"",障害学生情報入力シート!D260&lt;&gt;"入学しなかった"),1,0))</f>
        <v>0</v>
      </c>
      <c r="R260" s="8">
        <f t="shared" si="23"/>
        <v>0</v>
      </c>
      <c r="S260" s="8" t="str">
        <f>IFERROR(MATCH(ROW(障害学生情報入力シート!BJ236),R:R,0),"")</f>
        <v/>
      </c>
      <c r="T260" s="9">
        <f>IF(OR(SUM(障害学生情報入力シート!AY260:BY260,障害学生情報入力シート!CB260:CS260)&gt;0,COUNTA(障害学生情報入力シート!BZ260:CA260)=2,COUNTA(障害学生情報入力シート!CT260:CU260)=2),1,0)</f>
        <v>0</v>
      </c>
      <c r="U260" s="9">
        <f>SUM(障害学生情報入力シート!N260:Q260)+COUNTA(障害学生情報入力シート!R260)</f>
        <v>0</v>
      </c>
      <c r="V260" s="9">
        <f>SUM(障害学生情報入力シート!S260:V260)+COUNTA(障害学生情報入力シート!W260)</f>
        <v>0</v>
      </c>
      <c r="W260" s="9">
        <f>IF(SUM(障害学生情報入力シート!$X260:$AT260)&gt;0,1,0)</f>
        <v>0</v>
      </c>
      <c r="X260" s="9">
        <f>IF(障害学生情報入力シート!D260="入学者(新1年生)",1,0)</f>
        <v>0</v>
      </c>
      <c r="Y260" s="9">
        <f>IF(ISBLANK(障害学生情報入力シート!$G260),0)+IF(AND(障害学生情報入力シート!$G260="視覚障害",OR(障害学生情報入力シート!$H260="盲",障害学生情報入力シート!$H260="弱視")),1,0)+IF(AND(障害学生情報入力シート!$G260="聴覚・言語障害",OR(障害学生情報入力シート!$H260="聾",障害学生情報入力シート!$H260="難聴",障害学生情報入力シート!$H260="言語障害のみ")),1,0)+IF(AND(障害学生情報入力シート!$G260="肢体不自由",OR(障害学生情報入力シート!$H260="上肢機能障害",障害学生情報入力シート!$H260="下肢機能障害",障害学生情報入力シート!$H260="上下肢機能障害",障害学生情報入力シート!$H260="他の機能障害")),1,0)+IF(AND(障害学生情報入力シート!$G260="病弱・虚弱",OR(障害学生情報入力シート!$H260="内部障害等",障害学生情報入力シート!$H260="他の慢性疾患")),1,0)+IF(AND(障害学生情報入力シート!$G260="重複",ISBLANK(障害学生情報入力シート!$H260)),1,0)+IF(AND(障害学生情報入力シート!$G260="発達障害",OR(障害学生情報入力シート!$H260="SLD",障害学生情報入力シート!$H260="ADHD",障害学生情報入力シート!$H260="ASD",障害学生情報入力シート!$H260="発達障害の重複")),1,0)+IF(AND(障害学生情報入力シート!$G260="精神障害",OR(障害学生情報入力シート!$H260="統合失調症等",障害学生情報入力シート!$H260="気分障害",障害学生情報入力シート!$H260="神経症性障害等",障害学生情報入力シート!$H260="摂食障害・睡眠障害等",障害学生情報入力シート!$H260="他の精神障害")),1,0)+IF(AND(障害学生情報入力シート!$G260="その他の障害",ISBLANK(障害学生情報入力シート!$H260)),1,0)</f>
        <v>0</v>
      </c>
    </row>
    <row r="261" spans="1:25" x14ac:dyDescent="0.4">
      <c r="A261" s="1219">
        <v>237</v>
      </c>
      <c r="B261" s="7">
        <f>IF(AND(障害学生情報入力シート!$G261=$B$23,障害学生情報入力シート!$H261=$B$24,OR(障害学生情報入力シート!D261="入学者(新1年生)",障害学生情報入力シート!D261="在籍者")),1,0)</f>
        <v>0</v>
      </c>
      <c r="C261" s="7">
        <f t="shared" si="18"/>
        <v>0</v>
      </c>
      <c r="D261" s="7" t="str">
        <f>IFERROR(MATCH(ROW(障害学生情報入力シート!A237),C:C,0),"")</f>
        <v/>
      </c>
      <c r="E261" s="7">
        <f>IF(AND(障害学生情報入力シート!$G261=$E$23,障害学生情報入力シート!$H261=$E$24,OR(障害学生情報入力シート!D261="入学者(新1年生)",障害学生情報入力シート!D261="在籍者")),1,0)</f>
        <v>0</v>
      </c>
      <c r="F261" s="7">
        <f t="shared" si="19"/>
        <v>0</v>
      </c>
      <c r="G261" s="7" t="str">
        <f>IFERROR(MATCH(ROW(障害学生情報入力シート!E237),F:F,0),"")</f>
        <v/>
      </c>
      <c r="H261" s="7">
        <f>IF(AND(障害学生情報入力シート!$G261=$H$24,ISBLANK(障害学生情報入力シート!$H261),OR(障害学生情報入力シート!D261="入学者(新1年生)",障害学生情報入力シート!D261="在籍者")),1,0)</f>
        <v>0</v>
      </c>
      <c r="I261" s="7">
        <f t="shared" si="20"/>
        <v>0</v>
      </c>
      <c r="J261" s="7" t="str">
        <f>IFERROR(MATCH(ROW(障害学生情報入力シート!A237),I:I,0),"")</f>
        <v/>
      </c>
      <c r="K261" s="8">
        <f>IF(障害学生情報入力シート!AU261="",0,IF(AND(障害学生情報入力シート!AT261=1,Y261=1,障害学生情報入力シート!D261&lt;&gt;"",障害学生情報入力シート!D261&lt;&gt;"在籍者"),1,0))</f>
        <v>0</v>
      </c>
      <c r="L261" s="8">
        <f t="shared" si="21"/>
        <v>0</v>
      </c>
      <c r="M261" s="8" t="str">
        <f>IFERROR(MATCH(ROW(障害学生情報入力シート!A237),L:L,0),"")</f>
        <v/>
      </c>
      <c r="N261" s="8">
        <f>IF(障害学生情報入力シート!CA261="",0,IF(AND(障害学生情報入力シート!BZ261=1,Y261=1,障害学生情報入力シート!D261&lt;&gt;"",障害学生情報入力シート!D261&lt;&gt;"入学しなかった"),1,0))</f>
        <v>0</v>
      </c>
      <c r="O261" s="8">
        <f t="shared" si="22"/>
        <v>0</v>
      </c>
      <c r="P261" s="8" t="str">
        <f>IFERROR(MATCH(ROW(障害学生情報入力シート!AR237),O:O,0),"")</f>
        <v/>
      </c>
      <c r="Q261" s="8">
        <f>IF(障害学生情報入力シート!CU261="",0,IF(AND(障害学生情報入力シート!CT261=1,Y261=1,障害学生情報入力シート!D261&lt;&gt;"",障害学生情報入力シート!D261&lt;&gt;"入学しなかった"),1,0))</f>
        <v>0</v>
      </c>
      <c r="R261" s="8">
        <f t="shared" si="23"/>
        <v>0</v>
      </c>
      <c r="S261" s="8" t="str">
        <f>IFERROR(MATCH(ROW(障害学生情報入力シート!BJ237),R:R,0),"")</f>
        <v/>
      </c>
      <c r="T261" s="9">
        <f>IF(OR(SUM(障害学生情報入力シート!AY261:BY261,障害学生情報入力シート!CB261:CS261)&gt;0,COUNTA(障害学生情報入力シート!BZ261:CA261)=2,COUNTA(障害学生情報入力シート!CT261:CU261)=2),1,0)</f>
        <v>0</v>
      </c>
      <c r="U261" s="9">
        <f>SUM(障害学生情報入力シート!N261:Q261)+COUNTA(障害学生情報入力シート!R261)</f>
        <v>0</v>
      </c>
      <c r="V261" s="9">
        <f>SUM(障害学生情報入力シート!S261:V261)+COUNTA(障害学生情報入力シート!W261)</f>
        <v>0</v>
      </c>
      <c r="W261" s="9">
        <f>IF(SUM(障害学生情報入力シート!$X261:$AT261)&gt;0,1,0)</f>
        <v>0</v>
      </c>
      <c r="X261" s="9">
        <f>IF(障害学生情報入力シート!D261="入学者(新1年生)",1,0)</f>
        <v>0</v>
      </c>
      <c r="Y261" s="9">
        <f>IF(ISBLANK(障害学生情報入力シート!$G261),0)+IF(AND(障害学生情報入力シート!$G261="視覚障害",OR(障害学生情報入力シート!$H261="盲",障害学生情報入力シート!$H261="弱視")),1,0)+IF(AND(障害学生情報入力シート!$G261="聴覚・言語障害",OR(障害学生情報入力シート!$H261="聾",障害学生情報入力シート!$H261="難聴",障害学生情報入力シート!$H261="言語障害のみ")),1,0)+IF(AND(障害学生情報入力シート!$G261="肢体不自由",OR(障害学生情報入力シート!$H261="上肢機能障害",障害学生情報入力シート!$H261="下肢機能障害",障害学生情報入力シート!$H261="上下肢機能障害",障害学生情報入力シート!$H261="他の機能障害")),1,0)+IF(AND(障害学生情報入力シート!$G261="病弱・虚弱",OR(障害学生情報入力シート!$H261="内部障害等",障害学生情報入力シート!$H261="他の慢性疾患")),1,0)+IF(AND(障害学生情報入力シート!$G261="重複",ISBLANK(障害学生情報入力シート!$H261)),1,0)+IF(AND(障害学生情報入力シート!$G261="発達障害",OR(障害学生情報入力シート!$H261="SLD",障害学生情報入力シート!$H261="ADHD",障害学生情報入力シート!$H261="ASD",障害学生情報入力シート!$H261="発達障害の重複")),1,0)+IF(AND(障害学生情報入力シート!$G261="精神障害",OR(障害学生情報入力シート!$H261="統合失調症等",障害学生情報入力シート!$H261="気分障害",障害学生情報入力シート!$H261="神経症性障害等",障害学生情報入力シート!$H261="摂食障害・睡眠障害等",障害学生情報入力シート!$H261="他の精神障害")),1,0)+IF(AND(障害学生情報入力シート!$G261="その他の障害",ISBLANK(障害学生情報入力シート!$H261)),1,0)</f>
        <v>0</v>
      </c>
    </row>
    <row r="262" spans="1:25" x14ac:dyDescent="0.4">
      <c r="A262" s="1219">
        <v>238</v>
      </c>
      <c r="B262" s="7">
        <f>IF(AND(障害学生情報入力シート!$G262=$B$23,障害学生情報入力シート!$H262=$B$24,OR(障害学生情報入力シート!D262="入学者(新1年生)",障害学生情報入力シート!D262="在籍者")),1,0)</f>
        <v>0</v>
      </c>
      <c r="C262" s="7">
        <f t="shared" si="18"/>
        <v>0</v>
      </c>
      <c r="D262" s="7" t="str">
        <f>IFERROR(MATCH(ROW(障害学生情報入力シート!A238),C:C,0),"")</f>
        <v/>
      </c>
      <c r="E262" s="7">
        <f>IF(AND(障害学生情報入力シート!$G262=$E$23,障害学生情報入力シート!$H262=$E$24,OR(障害学生情報入力シート!D262="入学者(新1年生)",障害学生情報入力シート!D262="在籍者")),1,0)</f>
        <v>0</v>
      </c>
      <c r="F262" s="7">
        <f t="shared" si="19"/>
        <v>0</v>
      </c>
      <c r="G262" s="7" t="str">
        <f>IFERROR(MATCH(ROW(障害学生情報入力シート!E238),F:F,0),"")</f>
        <v/>
      </c>
      <c r="H262" s="7">
        <f>IF(AND(障害学生情報入力シート!$G262=$H$24,ISBLANK(障害学生情報入力シート!$H262),OR(障害学生情報入力シート!D262="入学者(新1年生)",障害学生情報入力シート!D262="在籍者")),1,0)</f>
        <v>0</v>
      </c>
      <c r="I262" s="7">
        <f t="shared" si="20"/>
        <v>0</v>
      </c>
      <c r="J262" s="7" t="str">
        <f>IFERROR(MATCH(ROW(障害学生情報入力シート!A238),I:I,0),"")</f>
        <v/>
      </c>
      <c r="K262" s="8">
        <f>IF(障害学生情報入力シート!AU262="",0,IF(AND(障害学生情報入力シート!AT262=1,Y262=1,障害学生情報入力シート!D262&lt;&gt;"",障害学生情報入力シート!D262&lt;&gt;"在籍者"),1,0))</f>
        <v>0</v>
      </c>
      <c r="L262" s="8">
        <f t="shared" si="21"/>
        <v>0</v>
      </c>
      <c r="M262" s="8" t="str">
        <f>IFERROR(MATCH(ROW(障害学生情報入力シート!A238),L:L,0),"")</f>
        <v/>
      </c>
      <c r="N262" s="8">
        <f>IF(障害学生情報入力シート!CA262="",0,IF(AND(障害学生情報入力シート!BZ262=1,Y262=1,障害学生情報入力シート!D262&lt;&gt;"",障害学生情報入力シート!D262&lt;&gt;"入学しなかった"),1,0))</f>
        <v>0</v>
      </c>
      <c r="O262" s="8">
        <f t="shared" si="22"/>
        <v>0</v>
      </c>
      <c r="P262" s="8" t="str">
        <f>IFERROR(MATCH(ROW(障害学生情報入力シート!AR238),O:O,0),"")</f>
        <v/>
      </c>
      <c r="Q262" s="8">
        <f>IF(障害学生情報入力シート!CU262="",0,IF(AND(障害学生情報入力シート!CT262=1,Y262=1,障害学生情報入力シート!D262&lt;&gt;"",障害学生情報入力シート!D262&lt;&gt;"入学しなかった"),1,0))</f>
        <v>0</v>
      </c>
      <c r="R262" s="8">
        <f t="shared" si="23"/>
        <v>0</v>
      </c>
      <c r="S262" s="8" t="str">
        <f>IFERROR(MATCH(ROW(障害学生情報入力シート!BJ238),R:R,0),"")</f>
        <v/>
      </c>
      <c r="T262" s="9">
        <f>IF(OR(SUM(障害学生情報入力シート!AY262:BY262,障害学生情報入力シート!CB262:CS262)&gt;0,COUNTA(障害学生情報入力シート!BZ262:CA262)=2,COUNTA(障害学生情報入力シート!CT262:CU262)=2),1,0)</f>
        <v>0</v>
      </c>
      <c r="U262" s="9">
        <f>SUM(障害学生情報入力シート!N262:Q262)+COUNTA(障害学生情報入力シート!R262)</f>
        <v>0</v>
      </c>
      <c r="V262" s="9">
        <f>SUM(障害学生情報入力シート!S262:V262)+COUNTA(障害学生情報入力シート!W262)</f>
        <v>0</v>
      </c>
      <c r="W262" s="9">
        <f>IF(SUM(障害学生情報入力シート!$X262:$AT262)&gt;0,1,0)</f>
        <v>0</v>
      </c>
      <c r="X262" s="9">
        <f>IF(障害学生情報入力シート!D262="入学者(新1年生)",1,0)</f>
        <v>0</v>
      </c>
      <c r="Y262" s="9">
        <f>IF(ISBLANK(障害学生情報入力シート!$G262),0)+IF(AND(障害学生情報入力シート!$G262="視覚障害",OR(障害学生情報入力シート!$H262="盲",障害学生情報入力シート!$H262="弱視")),1,0)+IF(AND(障害学生情報入力シート!$G262="聴覚・言語障害",OR(障害学生情報入力シート!$H262="聾",障害学生情報入力シート!$H262="難聴",障害学生情報入力シート!$H262="言語障害のみ")),1,0)+IF(AND(障害学生情報入力シート!$G262="肢体不自由",OR(障害学生情報入力シート!$H262="上肢機能障害",障害学生情報入力シート!$H262="下肢機能障害",障害学生情報入力シート!$H262="上下肢機能障害",障害学生情報入力シート!$H262="他の機能障害")),1,0)+IF(AND(障害学生情報入力シート!$G262="病弱・虚弱",OR(障害学生情報入力シート!$H262="内部障害等",障害学生情報入力シート!$H262="他の慢性疾患")),1,0)+IF(AND(障害学生情報入力シート!$G262="重複",ISBLANK(障害学生情報入力シート!$H262)),1,0)+IF(AND(障害学生情報入力シート!$G262="発達障害",OR(障害学生情報入力シート!$H262="SLD",障害学生情報入力シート!$H262="ADHD",障害学生情報入力シート!$H262="ASD",障害学生情報入力シート!$H262="発達障害の重複")),1,0)+IF(AND(障害学生情報入力シート!$G262="精神障害",OR(障害学生情報入力シート!$H262="統合失調症等",障害学生情報入力シート!$H262="気分障害",障害学生情報入力シート!$H262="神経症性障害等",障害学生情報入力シート!$H262="摂食障害・睡眠障害等",障害学生情報入力シート!$H262="他の精神障害")),1,0)+IF(AND(障害学生情報入力シート!$G262="その他の障害",ISBLANK(障害学生情報入力シート!$H262)),1,0)</f>
        <v>0</v>
      </c>
    </row>
    <row r="263" spans="1:25" x14ac:dyDescent="0.4">
      <c r="A263" s="1219">
        <v>239</v>
      </c>
      <c r="B263" s="7">
        <f>IF(AND(障害学生情報入力シート!$G263=$B$23,障害学生情報入力シート!$H263=$B$24,OR(障害学生情報入力シート!D263="入学者(新1年生)",障害学生情報入力シート!D263="在籍者")),1,0)</f>
        <v>0</v>
      </c>
      <c r="C263" s="7">
        <f t="shared" si="18"/>
        <v>0</v>
      </c>
      <c r="D263" s="7" t="str">
        <f>IFERROR(MATCH(ROW(障害学生情報入力シート!A239),C:C,0),"")</f>
        <v/>
      </c>
      <c r="E263" s="7">
        <f>IF(AND(障害学生情報入力シート!$G263=$E$23,障害学生情報入力シート!$H263=$E$24,OR(障害学生情報入力シート!D263="入学者(新1年生)",障害学生情報入力シート!D263="在籍者")),1,0)</f>
        <v>0</v>
      </c>
      <c r="F263" s="7">
        <f t="shared" si="19"/>
        <v>0</v>
      </c>
      <c r="G263" s="7" t="str">
        <f>IFERROR(MATCH(ROW(障害学生情報入力シート!E239),F:F,0),"")</f>
        <v/>
      </c>
      <c r="H263" s="7">
        <f>IF(AND(障害学生情報入力シート!$G263=$H$24,ISBLANK(障害学生情報入力シート!$H263),OR(障害学生情報入力シート!D263="入学者(新1年生)",障害学生情報入力シート!D263="在籍者")),1,0)</f>
        <v>0</v>
      </c>
      <c r="I263" s="7">
        <f t="shared" si="20"/>
        <v>0</v>
      </c>
      <c r="J263" s="7" t="str">
        <f>IFERROR(MATCH(ROW(障害学生情報入力シート!A239),I:I,0),"")</f>
        <v/>
      </c>
      <c r="K263" s="8">
        <f>IF(障害学生情報入力シート!AU263="",0,IF(AND(障害学生情報入力シート!AT263=1,Y263=1,障害学生情報入力シート!D263&lt;&gt;"",障害学生情報入力シート!D263&lt;&gt;"在籍者"),1,0))</f>
        <v>0</v>
      </c>
      <c r="L263" s="8">
        <f t="shared" si="21"/>
        <v>0</v>
      </c>
      <c r="M263" s="8" t="str">
        <f>IFERROR(MATCH(ROW(障害学生情報入力シート!A239),L:L,0),"")</f>
        <v/>
      </c>
      <c r="N263" s="8">
        <f>IF(障害学生情報入力シート!CA263="",0,IF(AND(障害学生情報入力シート!BZ263=1,Y263=1,障害学生情報入力シート!D263&lt;&gt;"",障害学生情報入力シート!D263&lt;&gt;"入学しなかった"),1,0))</f>
        <v>0</v>
      </c>
      <c r="O263" s="8">
        <f t="shared" si="22"/>
        <v>0</v>
      </c>
      <c r="P263" s="8" t="str">
        <f>IFERROR(MATCH(ROW(障害学生情報入力シート!AR239),O:O,0),"")</f>
        <v/>
      </c>
      <c r="Q263" s="8">
        <f>IF(障害学生情報入力シート!CU263="",0,IF(AND(障害学生情報入力シート!CT263=1,Y263=1,障害学生情報入力シート!D263&lt;&gt;"",障害学生情報入力シート!D263&lt;&gt;"入学しなかった"),1,0))</f>
        <v>0</v>
      </c>
      <c r="R263" s="8">
        <f t="shared" si="23"/>
        <v>0</v>
      </c>
      <c r="S263" s="8" t="str">
        <f>IFERROR(MATCH(ROW(障害学生情報入力シート!BJ239),R:R,0),"")</f>
        <v/>
      </c>
      <c r="T263" s="9">
        <f>IF(OR(SUM(障害学生情報入力シート!AY263:BY263,障害学生情報入力シート!CB263:CS263)&gt;0,COUNTA(障害学生情報入力シート!BZ263:CA263)=2,COUNTA(障害学生情報入力シート!CT263:CU263)=2),1,0)</f>
        <v>0</v>
      </c>
      <c r="U263" s="9">
        <f>SUM(障害学生情報入力シート!N263:Q263)+COUNTA(障害学生情報入力シート!R263)</f>
        <v>0</v>
      </c>
      <c r="V263" s="9">
        <f>SUM(障害学生情報入力シート!S263:V263)+COUNTA(障害学生情報入力シート!W263)</f>
        <v>0</v>
      </c>
      <c r="W263" s="9">
        <f>IF(SUM(障害学生情報入力シート!$X263:$AT263)&gt;0,1,0)</f>
        <v>0</v>
      </c>
      <c r="X263" s="9">
        <f>IF(障害学生情報入力シート!D263="入学者(新1年生)",1,0)</f>
        <v>0</v>
      </c>
      <c r="Y263" s="9">
        <f>IF(ISBLANK(障害学生情報入力シート!$G263),0)+IF(AND(障害学生情報入力シート!$G263="視覚障害",OR(障害学生情報入力シート!$H263="盲",障害学生情報入力シート!$H263="弱視")),1,0)+IF(AND(障害学生情報入力シート!$G263="聴覚・言語障害",OR(障害学生情報入力シート!$H263="聾",障害学生情報入力シート!$H263="難聴",障害学生情報入力シート!$H263="言語障害のみ")),1,0)+IF(AND(障害学生情報入力シート!$G263="肢体不自由",OR(障害学生情報入力シート!$H263="上肢機能障害",障害学生情報入力シート!$H263="下肢機能障害",障害学生情報入力シート!$H263="上下肢機能障害",障害学生情報入力シート!$H263="他の機能障害")),1,0)+IF(AND(障害学生情報入力シート!$G263="病弱・虚弱",OR(障害学生情報入力シート!$H263="内部障害等",障害学生情報入力シート!$H263="他の慢性疾患")),1,0)+IF(AND(障害学生情報入力シート!$G263="重複",ISBLANK(障害学生情報入力シート!$H263)),1,0)+IF(AND(障害学生情報入力シート!$G263="発達障害",OR(障害学生情報入力シート!$H263="SLD",障害学生情報入力シート!$H263="ADHD",障害学生情報入力シート!$H263="ASD",障害学生情報入力シート!$H263="発達障害の重複")),1,0)+IF(AND(障害学生情報入力シート!$G263="精神障害",OR(障害学生情報入力シート!$H263="統合失調症等",障害学生情報入力シート!$H263="気分障害",障害学生情報入力シート!$H263="神経症性障害等",障害学生情報入力シート!$H263="摂食障害・睡眠障害等",障害学生情報入力シート!$H263="他の精神障害")),1,0)+IF(AND(障害学生情報入力シート!$G263="その他の障害",ISBLANK(障害学生情報入力シート!$H263)),1,0)</f>
        <v>0</v>
      </c>
    </row>
    <row r="264" spans="1:25" x14ac:dyDescent="0.4">
      <c r="A264" s="1219">
        <v>240</v>
      </c>
      <c r="B264" s="7">
        <f>IF(AND(障害学生情報入力シート!$G264=$B$23,障害学生情報入力シート!$H264=$B$24,OR(障害学生情報入力シート!D264="入学者(新1年生)",障害学生情報入力シート!D264="在籍者")),1,0)</f>
        <v>0</v>
      </c>
      <c r="C264" s="7">
        <f t="shared" si="18"/>
        <v>0</v>
      </c>
      <c r="D264" s="7" t="str">
        <f>IFERROR(MATCH(ROW(障害学生情報入力シート!A240),C:C,0),"")</f>
        <v/>
      </c>
      <c r="E264" s="7">
        <f>IF(AND(障害学生情報入力シート!$G264=$E$23,障害学生情報入力シート!$H264=$E$24,OR(障害学生情報入力シート!D264="入学者(新1年生)",障害学生情報入力シート!D264="在籍者")),1,0)</f>
        <v>0</v>
      </c>
      <c r="F264" s="7">
        <f t="shared" si="19"/>
        <v>0</v>
      </c>
      <c r="G264" s="7" t="str">
        <f>IFERROR(MATCH(ROW(障害学生情報入力シート!E240),F:F,0),"")</f>
        <v/>
      </c>
      <c r="H264" s="7">
        <f>IF(AND(障害学生情報入力シート!$G264=$H$24,ISBLANK(障害学生情報入力シート!$H264),OR(障害学生情報入力シート!D264="入学者(新1年生)",障害学生情報入力シート!D264="在籍者")),1,0)</f>
        <v>0</v>
      </c>
      <c r="I264" s="7">
        <f t="shared" si="20"/>
        <v>0</v>
      </c>
      <c r="J264" s="7" t="str">
        <f>IFERROR(MATCH(ROW(障害学生情報入力シート!A240),I:I,0),"")</f>
        <v/>
      </c>
      <c r="K264" s="8">
        <f>IF(障害学生情報入力シート!AU264="",0,IF(AND(障害学生情報入力シート!AT264=1,Y264=1,障害学生情報入力シート!D264&lt;&gt;"",障害学生情報入力シート!D264&lt;&gt;"在籍者"),1,0))</f>
        <v>0</v>
      </c>
      <c r="L264" s="8">
        <f t="shared" si="21"/>
        <v>0</v>
      </c>
      <c r="M264" s="8" t="str">
        <f>IFERROR(MATCH(ROW(障害学生情報入力シート!A240),L:L,0),"")</f>
        <v/>
      </c>
      <c r="N264" s="8">
        <f>IF(障害学生情報入力シート!CA264="",0,IF(AND(障害学生情報入力シート!BZ264=1,Y264=1,障害学生情報入力シート!D264&lt;&gt;"",障害学生情報入力シート!D264&lt;&gt;"入学しなかった"),1,0))</f>
        <v>0</v>
      </c>
      <c r="O264" s="8">
        <f t="shared" si="22"/>
        <v>0</v>
      </c>
      <c r="P264" s="8" t="str">
        <f>IFERROR(MATCH(ROW(障害学生情報入力シート!AR240),O:O,0),"")</f>
        <v/>
      </c>
      <c r="Q264" s="8">
        <f>IF(障害学生情報入力シート!CU264="",0,IF(AND(障害学生情報入力シート!CT264=1,Y264=1,障害学生情報入力シート!D264&lt;&gt;"",障害学生情報入力シート!D264&lt;&gt;"入学しなかった"),1,0))</f>
        <v>0</v>
      </c>
      <c r="R264" s="8">
        <f t="shared" si="23"/>
        <v>0</v>
      </c>
      <c r="S264" s="8" t="str">
        <f>IFERROR(MATCH(ROW(障害学生情報入力シート!BJ240),R:R,0),"")</f>
        <v/>
      </c>
      <c r="T264" s="9">
        <f>IF(OR(SUM(障害学生情報入力シート!AY264:BY264,障害学生情報入力シート!CB264:CS264)&gt;0,COUNTA(障害学生情報入力シート!BZ264:CA264)=2,COUNTA(障害学生情報入力シート!CT264:CU264)=2),1,0)</f>
        <v>0</v>
      </c>
      <c r="U264" s="9">
        <f>SUM(障害学生情報入力シート!N264:Q264)+COUNTA(障害学生情報入力シート!R264)</f>
        <v>0</v>
      </c>
      <c r="V264" s="9">
        <f>SUM(障害学生情報入力シート!S264:V264)+COUNTA(障害学生情報入力シート!W264)</f>
        <v>0</v>
      </c>
      <c r="W264" s="9">
        <f>IF(SUM(障害学生情報入力シート!$X264:$AT264)&gt;0,1,0)</f>
        <v>0</v>
      </c>
      <c r="X264" s="9">
        <f>IF(障害学生情報入力シート!D264="入学者(新1年生)",1,0)</f>
        <v>0</v>
      </c>
      <c r="Y264" s="9">
        <f>IF(ISBLANK(障害学生情報入力シート!$G264),0)+IF(AND(障害学生情報入力シート!$G264="視覚障害",OR(障害学生情報入力シート!$H264="盲",障害学生情報入力シート!$H264="弱視")),1,0)+IF(AND(障害学生情報入力シート!$G264="聴覚・言語障害",OR(障害学生情報入力シート!$H264="聾",障害学生情報入力シート!$H264="難聴",障害学生情報入力シート!$H264="言語障害のみ")),1,0)+IF(AND(障害学生情報入力シート!$G264="肢体不自由",OR(障害学生情報入力シート!$H264="上肢機能障害",障害学生情報入力シート!$H264="下肢機能障害",障害学生情報入力シート!$H264="上下肢機能障害",障害学生情報入力シート!$H264="他の機能障害")),1,0)+IF(AND(障害学生情報入力シート!$G264="病弱・虚弱",OR(障害学生情報入力シート!$H264="内部障害等",障害学生情報入力シート!$H264="他の慢性疾患")),1,0)+IF(AND(障害学生情報入力シート!$G264="重複",ISBLANK(障害学生情報入力シート!$H264)),1,0)+IF(AND(障害学生情報入力シート!$G264="発達障害",OR(障害学生情報入力シート!$H264="SLD",障害学生情報入力シート!$H264="ADHD",障害学生情報入力シート!$H264="ASD",障害学生情報入力シート!$H264="発達障害の重複")),1,0)+IF(AND(障害学生情報入力シート!$G264="精神障害",OR(障害学生情報入力シート!$H264="統合失調症等",障害学生情報入力シート!$H264="気分障害",障害学生情報入力シート!$H264="神経症性障害等",障害学生情報入力シート!$H264="摂食障害・睡眠障害等",障害学生情報入力シート!$H264="他の精神障害")),1,0)+IF(AND(障害学生情報入力シート!$G264="その他の障害",ISBLANK(障害学生情報入力シート!$H264)),1,0)</f>
        <v>0</v>
      </c>
    </row>
    <row r="265" spans="1:25" x14ac:dyDescent="0.4">
      <c r="A265" s="1219">
        <v>241</v>
      </c>
      <c r="B265" s="7">
        <f>IF(AND(障害学生情報入力シート!$G265=$B$23,障害学生情報入力シート!$H265=$B$24,OR(障害学生情報入力シート!D265="入学者(新1年生)",障害学生情報入力シート!D265="在籍者")),1,0)</f>
        <v>0</v>
      </c>
      <c r="C265" s="7">
        <f t="shared" si="18"/>
        <v>0</v>
      </c>
      <c r="D265" s="7" t="str">
        <f>IFERROR(MATCH(ROW(障害学生情報入力シート!A241),C:C,0),"")</f>
        <v/>
      </c>
      <c r="E265" s="7">
        <f>IF(AND(障害学生情報入力シート!$G265=$E$23,障害学生情報入力シート!$H265=$E$24,OR(障害学生情報入力シート!D265="入学者(新1年生)",障害学生情報入力シート!D265="在籍者")),1,0)</f>
        <v>0</v>
      </c>
      <c r="F265" s="7">
        <f t="shared" si="19"/>
        <v>0</v>
      </c>
      <c r="G265" s="7" t="str">
        <f>IFERROR(MATCH(ROW(障害学生情報入力シート!E241),F:F,0),"")</f>
        <v/>
      </c>
      <c r="H265" s="7">
        <f>IF(AND(障害学生情報入力シート!$G265=$H$24,ISBLANK(障害学生情報入力シート!$H265),OR(障害学生情報入力シート!D265="入学者(新1年生)",障害学生情報入力シート!D265="在籍者")),1,0)</f>
        <v>0</v>
      </c>
      <c r="I265" s="7">
        <f t="shared" si="20"/>
        <v>0</v>
      </c>
      <c r="J265" s="7" t="str">
        <f>IFERROR(MATCH(ROW(障害学生情報入力シート!A241),I:I,0),"")</f>
        <v/>
      </c>
      <c r="K265" s="8">
        <f>IF(障害学生情報入力シート!AU265="",0,IF(AND(障害学生情報入力シート!AT265=1,Y265=1,障害学生情報入力シート!D265&lt;&gt;"",障害学生情報入力シート!D265&lt;&gt;"在籍者"),1,0))</f>
        <v>0</v>
      </c>
      <c r="L265" s="8">
        <f t="shared" si="21"/>
        <v>0</v>
      </c>
      <c r="M265" s="8" t="str">
        <f>IFERROR(MATCH(ROW(障害学生情報入力シート!A241),L:L,0),"")</f>
        <v/>
      </c>
      <c r="N265" s="8">
        <f>IF(障害学生情報入力シート!CA265="",0,IF(AND(障害学生情報入力シート!BZ265=1,Y265=1,障害学生情報入力シート!D265&lt;&gt;"",障害学生情報入力シート!D265&lt;&gt;"入学しなかった"),1,0))</f>
        <v>0</v>
      </c>
      <c r="O265" s="8">
        <f t="shared" si="22"/>
        <v>0</v>
      </c>
      <c r="P265" s="8" t="str">
        <f>IFERROR(MATCH(ROW(障害学生情報入力シート!AR241),O:O,0),"")</f>
        <v/>
      </c>
      <c r="Q265" s="8">
        <f>IF(障害学生情報入力シート!CU265="",0,IF(AND(障害学生情報入力シート!CT265=1,Y265=1,障害学生情報入力シート!D265&lt;&gt;"",障害学生情報入力シート!D265&lt;&gt;"入学しなかった"),1,0))</f>
        <v>0</v>
      </c>
      <c r="R265" s="8">
        <f t="shared" si="23"/>
        <v>0</v>
      </c>
      <c r="S265" s="8" t="str">
        <f>IFERROR(MATCH(ROW(障害学生情報入力シート!BJ241),R:R,0),"")</f>
        <v/>
      </c>
      <c r="T265" s="9">
        <f>IF(OR(SUM(障害学生情報入力シート!AY265:BY265,障害学生情報入力シート!CB265:CS265)&gt;0,COUNTA(障害学生情報入力シート!BZ265:CA265)=2,COUNTA(障害学生情報入力シート!CT265:CU265)=2),1,0)</f>
        <v>0</v>
      </c>
      <c r="U265" s="9">
        <f>SUM(障害学生情報入力シート!N265:Q265)+COUNTA(障害学生情報入力シート!R265)</f>
        <v>0</v>
      </c>
      <c r="V265" s="9">
        <f>SUM(障害学生情報入力シート!S265:V265)+COUNTA(障害学生情報入力シート!W265)</f>
        <v>0</v>
      </c>
      <c r="W265" s="9">
        <f>IF(SUM(障害学生情報入力シート!$X265:$AT265)&gt;0,1,0)</f>
        <v>0</v>
      </c>
      <c r="X265" s="9">
        <f>IF(障害学生情報入力シート!D265="入学者(新1年生)",1,0)</f>
        <v>0</v>
      </c>
      <c r="Y265" s="9">
        <f>IF(ISBLANK(障害学生情報入力シート!$G265),0)+IF(AND(障害学生情報入力シート!$G265="視覚障害",OR(障害学生情報入力シート!$H265="盲",障害学生情報入力シート!$H265="弱視")),1,0)+IF(AND(障害学生情報入力シート!$G265="聴覚・言語障害",OR(障害学生情報入力シート!$H265="聾",障害学生情報入力シート!$H265="難聴",障害学生情報入力シート!$H265="言語障害のみ")),1,0)+IF(AND(障害学生情報入力シート!$G265="肢体不自由",OR(障害学生情報入力シート!$H265="上肢機能障害",障害学生情報入力シート!$H265="下肢機能障害",障害学生情報入力シート!$H265="上下肢機能障害",障害学生情報入力シート!$H265="他の機能障害")),1,0)+IF(AND(障害学生情報入力シート!$G265="病弱・虚弱",OR(障害学生情報入力シート!$H265="内部障害等",障害学生情報入力シート!$H265="他の慢性疾患")),1,0)+IF(AND(障害学生情報入力シート!$G265="重複",ISBLANK(障害学生情報入力シート!$H265)),1,0)+IF(AND(障害学生情報入力シート!$G265="発達障害",OR(障害学生情報入力シート!$H265="SLD",障害学生情報入力シート!$H265="ADHD",障害学生情報入力シート!$H265="ASD",障害学生情報入力シート!$H265="発達障害の重複")),1,0)+IF(AND(障害学生情報入力シート!$G265="精神障害",OR(障害学生情報入力シート!$H265="統合失調症等",障害学生情報入力シート!$H265="気分障害",障害学生情報入力シート!$H265="神経症性障害等",障害学生情報入力シート!$H265="摂食障害・睡眠障害等",障害学生情報入力シート!$H265="他の精神障害")),1,0)+IF(AND(障害学生情報入力シート!$G265="その他の障害",ISBLANK(障害学生情報入力シート!$H265)),1,0)</f>
        <v>0</v>
      </c>
    </row>
    <row r="266" spans="1:25" x14ac:dyDescent="0.4">
      <c r="A266" s="1219">
        <v>242</v>
      </c>
      <c r="B266" s="7">
        <f>IF(AND(障害学生情報入力シート!$G266=$B$23,障害学生情報入力シート!$H266=$B$24,OR(障害学生情報入力シート!D266="入学者(新1年生)",障害学生情報入力シート!D266="在籍者")),1,0)</f>
        <v>0</v>
      </c>
      <c r="C266" s="7">
        <f t="shared" si="18"/>
        <v>0</v>
      </c>
      <c r="D266" s="7" t="str">
        <f>IFERROR(MATCH(ROW(障害学生情報入力シート!A242),C:C,0),"")</f>
        <v/>
      </c>
      <c r="E266" s="7">
        <f>IF(AND(障害学生情報入力シート!$G266=$E$23,障害学生情報入力シート!$H266=$E$24,OR(障害学生情報入力シート!D266="入学者(新1年生)",障害学生情報入力シート!D266="在籍者")),1,0)</f>
        <v>0</v>
      </c>
      <c r="F266" s="7">
        <f t="shared" si="19"/>
        <v>0</v>
      </c>
      <c r="G266" s="7" t="str">
        <f>IFERROR(MATCH(ROW(障害学生情報入力シート!E242),F:F,0),"")</f>
        <v/>
      </c>
      <c r="H266" s="7">
        <f>IF(AND(障害学生情報入力シート!$G266=$H$24,ISBLANK(障害学生情報入力シート!$H266),OR(障害学生情報入力シート!D266="入学者(新1年生)",障害学生情報入力シート!D266="在籍者")),1,0)</f>
        <v>0</v>
      </c>
      <c r="I266" s="7">
        <f t="shared" si="20"/>
        <v>0</v>
      </c>
      <c r="J266" s="7" t="str">
        <f>IFERROR(MATCH(ROW(障害学生情報入力シート!A242),I:I,0),"")</f>
        <v/>
      </c>
      <c r="K266" s="8">
        <f>IF(障害学生情報入力シート!AU266="",0,IF(AND(障害学生情報入力シート!AT266=1,Y266=1,障害学生情報入力シート!D266&lt;&gt;"",障害学生情報入力シート!D266&lt;&gt;"在籍者"),1,0))</f>
        <v>0</v>
      </c>
      <c r="L266" s="8">
        <f t="shared" si="21"/>
        <v>0</v>
      </c>
      <c r="M266" s="8" t="str">
        <f>IFERROR(MATCH(ROW(障害学生情報入力シート!A242),L:L,0),"")</f>
        <v/>
      </c>
      <c r="N266" s="8">
        <f>IF(障害学生情報入力シート!CA266="",0,IF(AND(障害学生情報入力シート!BZ266=1,Y266=1,障害学生情報入力シート!D266&lt;&gt;"",障害学生情報入力シート!D266&lt;&gt;"入学しなかった"),1,0))</f>
        <v>0</v>
      </c>
      <c r="O266" s="8">
        <f t="shared" si="22"/>
        <v>0</v>
      </c>
      <c r="P266" s="8" t="str">
        <f>IFERROR(MATCH(ROW(障害学生情報入力シート!AR242),O:O,0),"")</f>
        <v/>
      </c>
      <c r="Q266" s="8">
        <f>IF(障害学生情報入力シート!CU266="",0,IF(AND(障害学生情報入力シート!CT266=1,Y266=1,障害学生情報入力シート!D266&lt;&gt;"",障害学生情報入力シート!D266&lt;&gt;"入学しなかった"),1,0))</f>
        <v>0</v>
      </c>
      <c r="R266" s="8">
        <f t="shared" si="23"/>
        <v>0</v>
      </c>
      <c r="S266" s="8" t="str">
        <f>IFERROR(MATCH(ROW(障害学生情報入力シート!BJ242),R:R,0),"")</f>
        <v/>
      </c>
      <c r="T266" s="9">
        <f>IF(OR(SUM(障害学生情報入力シート!AY266:BY266,障害学生情報入力シート!CB266:CS266)&gt;0,COUNTA(障害学生情報入力シート!BZ266:CA266)=2,COUNTA(障害学生情報入力シート!CT266:CU266)=2),1,0)</f>
        <v>0</v>
      </c>
      <c r="U266" s="9">
        <f>SUM(障害学生情報入力シート!N266:Q266)+COUNTA(障害学生情報入力シート!R266)</f>
        <v>0</v>
      </c>
      <c r="V266" s="9">
        <f>SUM(障害学生情報入力シート!S266:V266)+COUNTA(障害学生情報入力シート!W266)</f>
        <v>0</v>
      </c>
      <c r="W266" s="9">
        <f>IF(SUM(障害学生情報入力シート!$X266:$AT266)&gt;0,1,0)</f>
        <v>0</v>
      </c>
      <c r="X266" s="9">
        <f>IF(障害学生情報入力シート!D266="入学者(新1年生)",1,0)</f>
        <v>0</v>
      </c>
      <c r="Y266" s="9">
        <f>IF(ISBLANK(障害学生情報入力シート!$G266),0)+IF(AND(障害学生情報入力シート!$G266="視覚障害",OR(障害学生情報入力シート!$H266="盲",障害学生情報入力シート!$H266="弱視")),1,0)+IF(AND(障害学生情報入力シート!$G266="聴覚・言語障害",OR(障害学生情報入力シート!$H266="聾",障害学生情報入力シート!$H266="難聴",障害学生情報入力シート!$H266="言語障害のみ")),1,0)+IF(AND(障害学生情報入力シート!$G266="肢体不自由",OR(障害学生情報入力シート!$H266="上肢機能障害",障害学生情報入力シート!$H266="下肢機能障害",障害学生情報入力シート!$H266="上下肢機能障害",障害学生情報入力シート!$H266="他の機能障害")),1,0)+IF(AND(障害学生情報入力シート!$G266="病弱・虚弱",OR(障害学生情報入力シート!$H266="内部障害等",障害学生情報入力シート!$H266="他の慢性疾患")),1,0)+IF(AND(障害学生情報入力シート!$G266="重複",ISBLANK(障害学生情報入力シート!$H266)),1,0)+IF(AND(障害学生情報入力シート!$G266="発達障害",OR(障害学生情報入力シート!$H266="SLD",障害学生情報入力シート!$H266="ADHD",障害学生情報入力シート!$H266="ASD",障害学生情報入力シート!$H266="発達障害の重複")),1,0)+IF(AND(障害学生情報入力シート!$G266="精神障害",OR(障害学生情報入力シート!$H266="統合失調症等",障害学生情報入力シート!$H266="気分障害",障害学生情報入力シート!$H266="神経症性障害等",障害学生情報入力シート!$H266="摂食障害・睡眠障害等",障害学生情報入力シート!$H266="他の精神障害")),1,0)+IF(AND(障害学生情報入力シート!$G266="その他の障害",ISBLANK(障害学生情報入力シート!$H266)),1,0)</f>
        <v>0</v>
      </c>
    </row>
    <row r="267" spans="1:25" x14ac:dyDescent="0.4">
      <c r="A267" s="1219">
        <v>243</v>
      </c>
      <c r="B267" s="7">
        <f>IF(AND(障害学生情報入力シート!$G267=$B$23,障害学生情報入力シート!$H267=$B$24,OR(障害学生情報入力シート!D267="入学者(新1年生)",障害学生情報入力シート!D267="在籍者")),1,0)</f>
        <v>0</v>
      </c>
      <c r="C267" s="7">
        <f t="shared" si="18"/>
        <v>0</v>
      </c>
      <c r="D267" s="7" t="str">
        <f>IFERROR(MATCH(ROW(障害学生情報入力シート!A243),C:C,0),"")</f>
        <v/>
      </c>
      <c r="E267" s="7">
        <f>IF(AND(障害学生情報入力シート!$G267=$E$23,障害学生情報入力シート!$H267=$E$24,OR(障害学生情報入力シート!D267="入学者(新1年生)",障害学生情報入力シート!D267="在籍者")),1,0)</f>
        <v>0</v>
      </c>
      <c r="F267" s="7">
        <f t="shared" si="19"/>
        <v>0</v>
      </c>
      <c r="G267" s="7" t="str">
        <f>IFERROR(MATCH(ROW(障害学生情報入力シート!E243),F:F,0),"")</f>
        <v/>
      </c>
      <c r="H267" s="7">
        <f>IF(AND(障害学生情報入力シート!$G267=$H$24,ISBLANK(障害学生情報入力シート!$H267),OR(障害学生情報入力シート!D267="入学者(新1年生)",障害学生情報入力シート!D267="在籍者")),1,0)</f>
        <v>0</v>
      </c>
      <c r="I267" s="7">
        <f t="shared" si="20"/>
        <v>0</v>
      </c>
      <c r="J267" s="7" t="str">
        <f>IFERROR(MATCH(ROW(障害学生情報入力シート!A243),I:I,0),"")</f>
        <v/>
      </c>
      <c r="K267" s="8">
        <f>IF(障害学生情報入力シート!AU267="",0,IF(AND(障害学生情報入力シート!AT267=1,Y267=1,障害学生情報入力シート!D267&lt;&gt;"",障害学生情報入力シート!D267&lt;&gt;"在籍者"),1,0))</f>
        <v>0</v>
      </c>
      <c r="L267" s="8">
        <f t="shared" si="21"/>
        <v>0</v>
      </c>
      <c r="M267" s="8" t="str">
        <f>IFERROR(MATCH(ROW(障害学生情報入力シート!A243),L:L,0),"")</f>
        <v/>
      </c>
      <c r="N267" s="8">
        <f>IF(障害学生情報入力シート!CA267="",0,IF(AND(障害学生情報入力シート!BZ267=1,Y267=1,障害学生情報入力シート!D267&lt;&gt;"",障害学生情報入力シート!D267&lt;&gt;"入学しなかった"),1,0))</f>
        <v>0</v>
      </c>
      <c r="O267" s="8">
        <f t="shared" si="22"/>
        <v>0</v>
      </c>
      <c r="P267" s="8" t="str">
        <f>IFERROR(MATCH(ROW(障害学生情報入力シート!AR243),O:O,0),"")</f>
        <v/>
      </c>
      <c r="Q267" s="8">
        <f>IF(障害学生情報入力シート!CU267="",0,IF(AND(障害学生情報入力シート!CT267=1,Y267=1,障害学生情報入力シート!D267&lt;&gt;"",障害学生情報入力シート!D267&lt;&gt;"入学しなかった"),1,0))</f>
        <v>0</v>
      </c>
      <c r="R267" s="8">
        <f t="shared" si="23"/>
        <v>0</v>
      </c>
      <c r="S267" s="8" t="str">
        <f>IFERROR(MATCH(ROW(障害学生情報入力シート!BJ243),R:R,0),"")</f>
        <v/>
      </c>
      <c r="T267" s="9">
        <f>IF(OR(SUM(障害学生情報入力シート!AY267:BY267,障害学生情報入力シート!CB267:CS267)&gt;0,COUNTA(障害学生情報入力シート!BZ267:CA267)=2,COUNTA(障害学生情報入力シート!CT267:CU267)=2),1,0)</f>
        <v>0</v>
      </c>
      <c r="U267" s="9">
        <f>SUM(障害学生情報入力シート!N267:Q267)+COUNTA(障害学生情報入力シート!R267)</f>
        <v>0</v>
      </c>
      <c r="V267" s="9">
        <f>SUM(障害学生情報入力シート!S267:V267)+COUNTA(障害学生情報入力シート!W267)</f>
        <v>0</v>
      </c>
      <c r="W267" s="9">
        <f>IF(SUM(障害学生情報入力シート!$X267:$AT267)&gt;0,1,0)</f>
        <v>0</v>
      </c>
      <c r="X267" s="9">
        <f>IF(障害学生情報入力シート!D267="入学者(新1年生)",1,0)</f>
        <v>0</v>
      </c>
      <c r="Y267" s="9">
        <f>IF(ISBLANK(障害学生情報入力シート!$G267),0)+IF(AND(障害学生情報入力シート!$G267="視覚障害",OR(障害学生情報入力シート!$H267="盲",障害学生情報入力シート!$H267="弱視")),1,0)+IF(AND(障害学生情報入力シート!$G267="聴覚・言語障害",OR(障害学生情報入力シート!$H267="聾",障害学生情報入力シート!$H267="難聴",障害学生情報入力シート!$H267="言語障害のみ")),1,0)+IF(AND(障害学生情報入力シート!$G267="肢体不自由",OR(障害学生情報入力シート!$H267="上肢機能障害",障害学生情報入力シート!$H267="下肢機能障害",障害学生情報入力シート!$H267="上下肢機能障害",障害学生情報入力シート!$H267="他の機能障害")),1,0)+IF(AND(障害学生情報入力シート!$G267="病弱・虚弱",OR(障害学生情報入力シート!$H267="内部障害等",障害学生情報入力シート!$H267="他の慢性疾患")),1,0)+IF(AND(障害学生情報入力シート!$G267="重複",ISBLANK(障害学生情報入力シート!$H267)),1,0)+IF(AND(障害学生情報入力シート!$G267="発達障害",OR(障害学生情報入力シート!$H267="SLD",障害学生情報入力シート!$H267="ADHD",障害学生情報入力シート!$H267="ASD",障害学生情報入力シート!$H267="発達障害の重複")),1,0)+IF(AND(障害学生情報入力シート!$G267="精神障害",OR(障害学生情報入力シート!$H267="統合失調症等",障害学生情報入力シート!$H267="気分障害",障害学生情報入力シート!$H267="神経症性障害等",障害学生情報入力シート!$H267="摂食障害・睡眠障害等",障害学生情報入力シート!$H267="他の精神障害")),1,0)+IF(AND(障害学生情報入力シート!$G267="その他の障害",ISBLANK(障害学生情報入力シート!$H267)),1,0)</f>
        <v>0</v>
      </c>
    </row>
    <row r="268" spans="1:25" x14ac:dyDescent="0.4">
      <c r="A268" s="1219">
        <v>244</v>
      </c>
      <c r="B268" s="7">
        <f>IF(AND(障害学生情報入力シート!$G268=$B$23,障害学生情報入力シート!$H268=$B$24,OR(障害学生情報入力シート!D268="入学者(新1年生)",障害学生情報入力シート!D268="在籍者")),1,0)</f>
        <v>0</v>
      </c>
      <c r="C268" s="7">
        <f t="shared" si="18"/>
        <v>0</v>
      </c>
      <c r="D268" s="7" t="str">
        <f>IFERROR(MATCH(ROW(障害学生情報入力シート!A244),C:C,0),"")</f>
        <v/>
      </c>
      <c r="E268" s="7">
        <f>IF(AND(障害学生情報入力シート!$G268=$E$23,障害学生情報入力シート!$H268=$E$24,OR(障害学生情報入力シート!D268="入学者(新1年生)",障害学生情報入力シート!D268="在籍者")),1,0)</f>
        <v>0</v>
      </c>
      <c r="F268" s="7">
        <f t="shared" si="19"/>
        <v>0</v>
      </c>
      <c r="G268" s="7" t="str">
        <f>IFERROR(MATCH(ROW(障害学生情報入力シート!E244),F:F,0),"")</f>
        <v/>
      </c>
      <c r="H268" s="7">
        <f>IF(AND(障害学生情報入力シート!$G268=$H$24,ISBLANK(障害学生情報入力シート!$H268),OR(障害学生情報入力シート!D268="入学者(新1年生)",障害学生情報入力シート!D268="在籍者")),1,0)</f>
        <v>0</v>
      </c>
      <c r="I268" s="7">
        <f t="shared" si="20"/>
        <v>0</v>
      </c>
      <c r="J268" s="7" t="str">
        <f>IFERROR(MATCH(ROW(障害学生情報入力シート!A244),I:I,0),"")</f>
        <v/>
      </c>
      <c r="K268" s="8">
        <f>IF(障害学生情報入力シート!AU268="",0,IF(AND(障害学生情報入力シート!AT268=1,Y268=1,障害学生情報入力シート!D268&lt;&gt;"",障害学生情報入力シート!D268&lt;&gt;"在籍者"),1,0))</f>
        <v>0</v>
      </c>
      <c r="L268" s="8">
        <f t="shared" si="21"/>
        <v>0</v>
      </c>
      <c r="M268" s="8" t="str">
        <f>IFERROR(MATCH(ROW(障害学生情報入力シート!A244),L:L,0),"")</f>
        <v/>
      </c>
      <c r="N268" s="8">
        <f>IF(障害学生情報入力シート!CA268="",0,IF(AND(障害学生情報入力シート!BZ268=1,Y268=1,障害学生情報入力シート!D268&lt;&gt;"",障害学生情報入力シート!D268&lt;&gt;"入学しなかった"),1,0))</f>
        <v>0</v>
      </c>
      <c r="O268" s="8">
        <f t="shared" si="22"/>
        <v>0</v>
      </c>
      <c r="P268" s="8" t="str">
        <f>IFERROR(MATCH(ROW(障害学生情報入力シート!AR244),O:O,0),"")</f>
        <v/>
      </c>
      <c r="Q268" s="8">
        <f>IF(障害学生情報入力シート!CU268="",0,IF(AND(障害学生情報入力シート!CT268=1,Y268=1,障害学生情報入力シート!D268&lt;&gt;"",障害学生情報入力シート!D268&lt;&gt;"入学しなかった"),1,0))</f>
        <v>0</v>
      </c>
      <c r="R268" s="8">
        <f t="shared" si="23"/>
        <v>0</v>
      </c>
      <c r="S268" s="8" t="str">
        <f>IFERROR(MATCH(ROW(障害学生情報入力シート!BJ244),R:R,0),"")</f>
        <v/>
      </c>
      <c r="T268" s="9">
        <f>IF(OR(SUM(障害学生情報入力シート!AY268:BY268,障害学生情報入力シート!CB268:CS268)&gt;0,COUNTA(障害学生情報入力シート!BZ268:CA268)=2,COUNTA(障害学生情報入力シート!CT268:CU268)=2),1,0)</f>
        <v>0</v>
      </c>
      <c r="U268" s="9">
        <f>SUM(障害学生情報入力シート!N268:Q268)+COUNTA(障害学生情報入力シート!R268)</f>
        <v>0</v>
      </c>
      <c r="V268" s="9">
        <f>SUM(障害学生情報入力シート!S268:V268)+COUNTA(障害学生情報入力シート!W268)</f>
        <v>0</v>
      </c>
      <c r="W268" s="9">
        <f>IF(SUM(障害学生情報入力シート!$X268:$AT268)&gt;0,1,0)</f>
        <v>0</v>
      </c>
      <c r="X268" s="9">
        <f>IF(障害学生情報入力シート!D268="入学者(新1年生)",1,0)</f>
        <v>0</v>
      </c>
      <c r="Y268" s="9">
        <f>IF(ISBLANK(障害学生情報入力シート!$G268),0)+IF(AND(障害学生情報入力シート!$G268="視覚障害",OR(障害学生情報入力シート!$H268="盲",障害学生情報入力シート!$H268="弱視")),1,0)+IF(AND(障害学生情報入力シート!$G268="聴覚・言語障害",OR(障害学生情報入力シート!$H268="聾",障害学生情報入力シート!$H268="難聴",障害学生情報入力シート!$H268="言語障害のみ")),1,0)+IF(AND(障害学生情報入力シート!$G268="肢体不自由",OR(障害学生情報入力シート!$H268="上肢機能障害",障害学生情報入力シート!$H268="下肢機能障害",障害学生情報入力シート!$H268="上下肢機能障害",障害学生情報入力シート!$H268="他の機能障害")),1,0)+IF(AND(障害学生情報入力シート!$G268="病弱・虚弱",OR(障害学生情報入力シート!$H268="内部障害等",障害学生情報入力シート!$H268="他の慢性疾患")),1,0)+IF(AND(障害学生情報入力シート!$G268="重複",ISBLANK(障害学生情報入力シート!$H268)),1,0)+IF(AND(障害学生情報入力シート!$G268="発達障害",OR(障害学生情報入力シート!$H268="SLD",障害学生情報入力シート!$H268="ADHD",障害学生情報入力シート!$H268="ASD",障害学生情報入力シート!$H268="発達障害の重複")),1,0)+IF(AND(障害学生情報入力シート!$G268="精神障害",OR(障害学生情報入力シート!$H268="統合失調症等",障害学生情報入力シート!$H268="気分障害",障害学生情報入力シート!$H268="神経症性障害等",障害学生情報入力シート!$H268="摂食障害・睡眠障害等",障害学生情報入力シート!$H268="他の精神障害")),1,0)+IF(AND(障害学生情報入力シート!$G268="その他の障害",ISBLANK(障害学生情報入力シート!$H268)),1,0)</f>
        <v>0</v>
      </c>
    </row>
    <row r="269" spans="1:25" x14ac:dyDescent="0.4">
      <c r="A269" s="1219">
        <v>245</v>
      </c>
      <c r="B269" s="7">
        <f>IF(AND(障害学生情報入力シート!$G269=$B$23,障害学生情報入力シート!$H269=$B$24,OR(障害学生情報入力シート!D269="入学者(新1年生)",障害学生情報入力シート!D269="在籍者")),1,0)</f>
        <v>0</v>
      </c>
      <c r="C269" s="7">
        <f t="shared" si="18"/>
        <v>0</v>
      </c>
      <c r="D269" s="7" t="str">
        <f>IFERROR(MATCH(ROW(障害学生情報入力シート!A245),C:C,0),"")</f>
        <v/>
      </c>
      <c r="E269" s="7">
        <f>IF(AND(障害学生情報入力シート!$G269=$E$23,障害学生情報入力シート!$H269=$E$24,OR(障害学生情報入力シート!D269="入学者(新1年生)",障害学生情報入力シート!D269="在籍者")),1,0)</f>
        <v>0</v>
      </c>
      <c r="F269" s="7">
        <f t="shared" si="19"/>
        <v>0</v>
      </c>
      <c r="G269" s="7" t="str">
        <f>IFERROR(MATCH(ROW(障害学生情報入力シート!E245),F:F,0),"")</f>
        <v/>
      </c>
      <c r="H269" s="7">
        <f>IF(AND(障害学生情報入力シート!$G269=$H$24,ISBLANK(障害学生情報入力シート!$H269),OR(障害学生情報入力シート!D269="入学者(新1年生)",障害学生情報入力シート!D269="在籍者")),1,0)</f>
        <v>0</v>
      </c>
      <c r="I269" s="7">
        <f t="shared" si="20"/>
        <v>0</v>
      </c>
      <c r="J269" s="7" t="str">
        <f>IFERROR(MATCH(ROW(障害学生情報入力シート!A245),I:I,0),"")</f>
        <v/>
      </c>
      <c r="K269" s="8">
        <f>IF(障害学生情報入力シート!AU269="",0,IF(AND(障害学生情報入力シート!AT269=1,Y269=1,障害学生情報入力シート!D269&lt;&gt;"",障害学生情報入力シート!D269&lt;&gt;"在籍者"),1,0))</f>
        <v>0</v>
      </c>
      <c r="L269" s="8">
        <f t="shared" si="21"/>
        <v>0</v>
      </c>
      <c r="M269" s="8" t="str">
        <f>IFERROR(MATCH(ROW(障害学生情報入力シート!A245),L:L,0),"")</f>
        <v/>
      </c>
      <c r="N269" s="8">
        <f>IF(障害学生情報入力シート!CA269="",0,IF(AND(障害学生情報入力シート!BZ269=1,Y269=1,障害学生情報入力シート!D269&lt;&gt;"",障害学生情報入力シート!D269&lt;&gt;"入学しなかった"),1,0))</f>
        <v>0</v>
      </c>
      <c r="O269" s="8">
        <f t="shared" si="22"/>
        <v>0</v>
      </c>
      <c r="P269" s="8" t="str">
        <f>IFERROR(MATCH(ROW(障害学生情報入力シート!AR245),O:O,0),"")</f>
        <v/>
      </c>
      <c r="Q269" s="8">
        <f>IF(障害学生情報入力シート!CU269="",0,IF(AND(障害学生情報入力シート!CT269=1,Y269=1,障害学生情報入力シート!D269&lt;&gt;"",障害学生情報入力シート!D269&lt;&gt;"入学しなかった"),1,0))</f>
        <v>0</v>
      </c>
      <c r="R269" s="8">
        <f t="shared" si="23"/>
        <v>0</v>
      </c>
      <c r="S269" s="8" t="str">
        <f>IFERROR(MATCH(ROW(障害学生情報入力シート!BJ245),R:R,0),"")</f>
        <v/>
      </c>
      <c r="T269" s="9">
        <f>IF(OR(SUM(障害学生情報入力シート!AY269:BY269,障害学生情報入力シート!CB269:CS269)&gt;0,COUNTA(障害学生情報入力シート!BZ269:CA269)=2,COUNTA(障害学生情報入力シート!CT269:CU269)=2),1,0)</f>
        <v>0</v>
      </c>
      <c r="U269" s="9">
        <f>SUM(障害学生情報入力シート!N269:Q269)+COUNTA(障害学生情報入力シート!R269)</f>
        <v>0</v>
      </c>
      <c r="V269" s="9">
        <f>SUM(障害学生情報入力シート!S269:V269)+COUNTA(障害学生情報入力シート!W269)</f>
        <v>0</v>
      </c>
      <c r="W269" s="9">
        <f>IF(SUM(障害学生情報入力シート!$X269:$AT269)&gt;0,1,0)</f>
        <v>0</v>
      </c>
      <c r="X269" s="9">
        <f>IF(障害学生情報入力シート!D269="入学者(新1年生)",1,0)</f>
        <v>0</v>
      </c>
      <c r="Y269" s="9">
        <f>IF(ISBLANK(障害学生情報入力シート!$G269),0)+IF(AND(障害学生情報入力シート!$G269="視覚障害",OR(障害学生情報入力シート!$H269="盲",障害学生情報入力シート!$H269="弱視")),1,0)+IF(AND(障害学生情報入力シート!$G269="聴覚・言語障害",OR(障害学生情報入力シート!$H269="聾",障害学生情報入力シート!$H269="難聴",障害学生情報入力シート!$H269="言語障害のみ")),1,0)+IF(AND(障害学生情報入力シート!$G269="肢体不自由",OR(障害学生情報入力シート!$H269="上肢機能障害",障害学生情報入力シート!$H269="下肢機能障害",障害学生情報入力シート!$H269="上下肢機能障害",障害学生情報入力シート!$H269="他の機能障害")),1,0)+IF(AND(障害学生情報入力シート!$G269="病弱・虚弱",OR(障害学生情報入力シート!$H269="内部障害等",障害学生情報入力シート!$H269="他の慢性疾患")),1,0)+IF(AND(障害学生情報入力シート!$G269="重複",ISBLANK(障害学生情報入力シート!$H269)),1,0)+IF(AND(障害学生情報入力シート!$G269="発達障害",OR(障害学生情報入力シート!$H269="SLD",障害学生情報入力シート!$H269="ADHD",障害学生情報入力シート!$H269="ASD",障害学生情報入力シート!$H269="発達障害の重複")),1,0)+IF(AND(障害学生情報入力シート!$G269="精神障害",OR(障害学生情報入力シート!$H269="統合失調症等",障害学生情報入力シート!$H269="気分障害",障害学生情報入力シート!$H269="神経症性障害等",障害学生情報入力シート!$H269="摂食障害・睡眠障害等",障害学生情報入力シート!$H269="他の精神障害")),1,0)+IF(AND(障害学生情報入力シート!$G269="その他の障害",ISBLANK(障害学生情報入力シート!$H269)),1,0)</f>
        <v>0</v>
      </c>
    </row>
    <row r="270" spans="1:25" x14ac:dyDescent="0.4">
      <c r="A270" s="1219">
        <v>246</v>
      </c>
      <c r="B270" s="7">
        <f>IF(AND(障害学生情報入力シート!$G270=$B$23,障害学生情報入力シート!$H270=$B$24,OR(障害学生情報入力シート!D270="入学者(新1年生)",障害学生情報入力シート!D270="在籍者")),1,0)</f>
        <v>0</v>
      </c>
      <c r="C270" s="7">
        <f t="shared" si="18"/>
        <v>0</v>
      </c>
      <c r="D270" s="7" t="str">
        <f>IFERROR(MATCH(ROW(障害学生情報入力シート!A246),C:C,0),"")</f>
        <v/>
      </c>
      <c r="E270" s="7">
        <f>IF(AND(障害学生情報入力シート!$G270=$E$23,障害学生情報入力シート!$H270=$E$24,OR(障害学生情報入力シート!D270="入学者(新1年生)",障害学生情報入力シート!D270="在籍者")),1,0)</f>
        <v>0</v>
      </c>
      <c r="F270" s="7">
        <f t="shared" si="19"/>
        <v>0</v>
      </c>
      <c r="G270" s="7" t="str">
        <f>IFERROR(MATCH(ROW(障害学生情報入力シート!E246),F:F,0),"")</f>
        <v/>
      </c>
      <c r="H270" s="7">
        <f>IF(AND(障害学生情報入力シート!$G270=$H$24,ISBLANK(障害学生情報入力シート!$H270),OR(障害学生情報入力シート!D270="入学者(新1年生)",障害学生情報入力シート!D270="在籍者")),1,0)</f>
        <v>0</v>
      </c>
      <c r="I270" s="7">
        <f t="shared" si="20"/>
        <v>0</v>
      </c>
      <c r="J270" s="7" t="str">
        <f>IFERROR(MATCH(ROW(障害学生情報入力シート!A246),I:I,0),"")</f>
        <v/>
      </c>
      <c r="K270" s="8">
        <f>IF(障害学生情報入力シート!AU270="",0,IF(AND(障害学生情報入力シート!AT270=1,Y270=1,障害学生情報入力シート!D270&lt;&gt;"",障害学生情報入力シート!D270&lt;&gt;"在籍者"),1,0))</f>
        <v>0</v>
      </c>
      <c r="L270" s="8">
        <f t="shared" si="21"/>
        <v>0</v>
      </c>
      <c r="M270" s="8" t="str">
        <f>IFERROR(MATCH(ROW(障害学生情報入力シート!A246),L:L,0),"")</f>
        <v/>
      </c>
      <c r="N270" s="8">
        <f>IF(障害学生情報入力シート!CA270="",0,IF(AND(障害学生情報入力シート!BZ270=1,Y270=1,障害学生情報入力シート!D270&lt;&gt;"",障害学生情報入力シート!D270&lt;&gt;"入学しなかった"),1,0))</f>
        <v>0</v>
      </c>
      <c r="O270" s="8">
        <f t="shared" si="22"/>
        <v>0</v>
      </c>
      <c r="P270" s="8" t="str">
        <f>IFERROR(MATCH(ROW(障害学生情報入力シート!AR246),O:O,0),"")</f>
        <v/>
      </c>
      <c r="Q270" s="8">
        <f>IF(障害学生情報入力シート!CU270="",0,IF(AND(障害学生情報入力シート!CT270=1,Y270=1,障害学生情報入力シート!D270&lt;&gt;"",障害学生情報入力シート!D270&lt;&gt;"入学しなかった"),1,0))</f>
        <v>0</v>
      </c>
      <c r="R270" s="8">
        <f t="shared" si="23"/>
        <v>0</v>
      </c>
      <c r="S270" s="8" t="str">
        <f>IFERROR(MATCH(ROW(障害学生情報入力シート!BJ246),R:R,0),"")</f>
        <v/>
      </c>
      <c r="T270" s="9">
        <f>IF(OR(SUM(障害学生情報入力シート!AY270:BY270,障害学生情報入力シート!CB270:CS270)&gt;0,COUNTA(障害学生情報入力シート!BZ270:CA270)=2,COUNTA(障害学生情報入力シート!CT270:CU270)=2),1,0)</f>
        <v>0</v>
      </c>
      <c r="U270" s="9">
        <f>SUM(障害学生情報入力シート!N270:Q270)+COUNTA(障害学生情報入力シート!R270)</f>
        <v>0</v>
      </c>
      <c r="V270" s="9">
        <f>SUM(障害学生情報入力シート!S270:V270)+COUNTA(障害学生情報入力シート!W270)</f>
        <v>0</v>
      </c>
      <c r="W270" s="9">
        <f>IF(SUM(障害学生情報入力シート!$X270:$AT270)&gt;0,1,0)</f>
        <v>0</v>
      </c>
      <c r="X270" s="9">
        <f>IF(障害学生情報入力シート!D270="入学者(新1年生)",1,0)</f>
        <v>0</v>
      </c>
      <c r="Y270" s="9">
        <f>IF(ISBLANK(障害学生情報入力シート!$G270),0)+IF(AND(障害学生情報入力シート!$G270="視覚障害",OR(障害学生情報入力シート!$H270="盲",障害学生情報入力シート!$H270="弱視")),1,0)+IF(AND(障害学生情報入力シート!$G270="聴覚・言語障害",OR(障害学生情報入力シート!$H270="聾",障害学生情報入力シート!$H270="難聴",障害学生情報入力シート!$H270="言語障害のみ")),1,0)+IF(AND(障害学生情報入力シート!$G270="肢体不自由",OR(障害学生情報入力シート!$H270="上肢機能障害",障害学生情報入力シート!$H270="下肢機能障害",障害学生情報入力シート!$H270="上下肢機能障害",障害学生情報入力シート!$H270="他の機能障害")),1,0)+IF(AND(障害学生情報入力シート!$G270="病弱・虚弱",OR(障害学生情報入力シート!$H270="内部障害等",障害学生情報入力シート!$H270="他の慢性疾患")),1,0)+IF(AND(障害学生情報入力シート!$G270="重複",ISBLANK(障害学生情報入力シート!$H270)),1,0)+IF(AND(障害学生情報入力シート!$G270="発達障害",OR(障害学生情報入力シート!$H270="SLD",障害学生情報入力シート!$H270="ADHD",障害学生情報入力シート!$H270="ASD",障害学生情報入力シート!$H270="発達障害の重複")),1,0)+IF(AND(障害学生情報入力シート!$G270="精神障害",OR(障害学生情報入力シート!$H270="統合失調症等",障害学生情報入力シート!$H270="気分障害",障害学生情報入力シート!$H270="神経症性障害等",障害学生情報入力シート!$H270="摂食障害・睡眠障害等",障害学生情報入力シート!$H270="他の精神障害")),1,0)+IF(AND(障害学生情報入力シート!$G270="その他の障害",ISBLANK(障害学生情報入力シート!$H270)),1,0)</f>
        <v>0</v>
      </c>
    </row>
    <row r="271" spans="1:25" x14ac:dyDescent="0.4">
      <c r="A271" s="1219">
        <v>247</v>
      </c>
      <c r="B271" s="7">
        <f>IF(AND(障害学生情報入力シート!$G271=$B$23,障害学生情報入力シート!$H271=$B$24,OR(障害学生情報入力シート!D271="入学者(新1年生)",障害学生情報入力シート!D271="在籍者")),1,0)</f>
        <v>0</v>
      </c>
      <c r="C271" s="7">
        <f t="shared" si="18"/>
        <v>0</v>
      </c>
      <c r="D271" s="7" t="str">
        <f>IFERROR(MATCH(ROW(障害学生情報入力シート!A247),C:C,0),"")</f>
        <v/>
      </c>
      <c r="E271" s="7">
        <f>IF(AND(障害学生情報入力シート!$G271=$E$23,障害学生情報入力シート!$H271=$E$24,OR(障害学生情報入力シート!D271="入学者(新1年生)",障害学生情報入力シート!D271="在籍者")),1,0)</f>
        <v>0</v>
      </c>
      <c r="F271" s="7">
        <f t="shared" si="19"/>
        <v>0</v>
      </c>
      <c r="G271" s="7" t="str">
        <f>IFERROR(MATCH(ROW(障害学生情報入力シート!E247),F:F,0),"")</f>
        <v/>
      </c>
      <c r="H271" s="7">
        <f>IF(AND(障害学生情報入力シート!$G271=$H$24,ISBLANK(障害学生情報入力シート!$H271),OR(障害学生情報入力シート!D271="入学者(新1年生)",障害学生情報入力シート!D271="在籍者")),1,0)</f>
        <v>0</v>
      </c>
      <c r="I271" s="7">
        <f t="shared" si="20"/>
        <v>0</v>
      </c>
      <c r="J271" s="7" t="str">
        <f>IFERROR(MATCH(ROW(障害学生情報入力シート!A247),I:I,0),"")</f>
        <v/>
      </c>
      <c r="K271" s="8">
        <f>IF(障害学生情報入力シート!AU271="",0,IF(AND(障害学生情報入力シート!AT271=1,Y271=1,障害学生情報入力シート!D271&lt;&gt;"",障害学生情報入力シート!D271&lt;&gt;"在籍者"),1,0))</f>
        <v>0</v>
      </c>
      <c r="L271" s="8">
        <f t="shared" si="21"/>
        <v>0</v>
      </c>
      <c r="M271" s="8" t="str">
        <f>IFERROR(MATCH(ROW(障害学生情報入力シート!A247),L:L,0),"")</f>
        <v/>
      </c>
      <c r="N271" s="8">
        <f>IF(障害学生情報入力シート!CA271="",0,IF(AND(障害学生情報入力シート!BZ271=1,Y271=1,障害学生情報入力シート!D271&lt;&gt;"",障害学生情報入力シート!D271&lt;&gt;"入学しなかった"),1,0))</f>
        <v>0</v>
      </c>
      <c r="O271" s="8">
        <f t="shared" si="22"/>
        <v>0</v>
      </c>
      <c r="P271" s="8" t="str">
        <f>IFERROR(MATCH(ROW(障害学生情報入力シート!AR247),O:O,0),"")</f>
        <v/>
      </c>
      <c r="Q271" s="8">
        <f>IF(障害学生情報入力シート!CU271="",0,IF(AND(障害学生情報入力シート!CT271=1,Y271=1,障害学生情報入力シート!D271&lt;&gt;"",障害学生情報入力シート!D271&lt;&gt;"入学しなかった"),1,0))</f>
        <v>0</v>
      </c>
      <c r="R271" s="8">
        <f t="shared" si="23"/>
        <v>0</v>
      </c>
      <c r="S271" s="8" t="str">
        <f>IFERROR(MATCH(ROW(障害学生情報入力シート!BJ247),R:R,0),"")</f>
        <v/>
      </c>
      <c r="T271" s="9">
        <f>IF(OR(SUM(障害学生情報入力シート!AY271:BY271,障害学生情報入力シート!CB271:CS271)&gt;0,COUNTA(障害学生情報入力シート!BZ271:CA271)=2,COUNTA(障害学生情報入力シート!CT271:CU271)=2),1,0)</f>
        <v>0</v>
      </c>
      <c r="U271" s="9">
        <f>SUM(障害学生情報入力シート!N271:Q271)+COUNTA(障害学生情報入力シート!R271)</f>
        <v>0</v>
      </c>
      <c r="V271" s="9">
        <f>SUM(障害学生情報入力シート!S271:V271)+COUNTA(障害学生情報入力シート!W271)</f>
        <v>0</v>
      </c>
      <c r="W271" s="9">
        <f>IF(SUM(障害学生情報入力シート!$X271:$AT271)&gt;0,1,0)</f>
        <v>0</v>
      </c>
      <c r="X271" s="9">
        <f>IF(障害学生情報入力シート!D271="入学者(新1年生)",1,0)</f>
        <v>0</v>
      </c>
      <c r="Y271" s="9">
        <f>IF(ISBLANK(障害学生情報入力シート!$G271),0)+IF(AND(障害学生情報入力シート!$G271="視覚障害",OR(障害学生情報入力シート!$H271="盲",障害学生情報入力シート!$H271="弱視")),1,0)+IF(AND(障害学生情報入力シート!$G271="聴覚・言語障害",OR(障害学生情報入力シート!$H271="聾",障害学生情報入力シート!$H271="難聴",障害学生情報入力シート!$H271="言語障害のみ")),1,0)+IF(AND(障害学生情報入力シート!$G271="肢体不自由",OR(障害学生情報入力シート!$H271="上肢機能障害",障害学生情報入力シート!$H271="下肢機能障害",障害学生情報入力シート!$H271="上下肢機能障害",障害学生情報入力シート!$H271="他の機能障害")),1,0)+IF(AND(障害学生情報入力シート!$G271="病弱・虚弱",OR(障害学生情報入力シート!$H271="内部障害等",障害学生情報入力シート!$H271="他の慢性疾患")),1,0)+IF(AND(障害学生情報入力シート!$G271="重複",ISBLANK(障害学生情報入力シート!$H271)),1,0)+IF(AND(障害学生情報入力シート!$G271="発達障害",OR(障害学生情報入力シート!$H271="SLD",障害学生情報入力シート!$H271="ADHD",障害学生情報入力シート!$H271="ASD",障害学生情報入力シート!$H271="発達障害の重複")),1,0)+IF(AND(障害学生情報入力シート!$G271="精神障害",OR(障害学生情報入力シート!$H271="統合失調症等",障害学生情報入力シート!$H271="気分障害",障害学生情報入力シート!$H271="神経症性障害等",障害学生情報入力シート!$H271="摂食障害・睡眠障害等",障害学生情報入力シート!$H271="他の精神障害")),1,0)+IF(AND(障害学生情報入力シート!$G271="その他の障害",ISBLANK(障害学生情報入力シート!$H271)),1,0)</f>
        <v>0</v>
      </c>
    </row>
    <row r="272" spans="1:25" x14ac:dyDescent="0.4">
      <c r="A272" s="1219">
        <v>248</v>
      </c>
      <c r="B272" s="7">
        <f>IF(AND(障害学生情報入力シート!$G272=$B$23,障害学生情報入力シート!$H272=$B$24,OR(障害学生情報入力シート!D272="入学者(新1年生)",障害学生情報入力シート!D272="在籍者")),1,0)</f>
        <v>0</v>
      </c>
      <c r="C272" s="7">
        <f t="shared" si="18"/>
        <v>0</v>
      </c>
      <c r="D272" s="7" t="str">
        <f>IFERROR(MATCH(ROW(障害学生情報入力シート!A248),C:C,0),"")</f>
        <v/>
      </c>
      <c r="E272" s="7">
        <f>IF(AND(障害学生情報入力シート!$G272=$E$23,障害学生情報入力シート!$H272=$E$24,OR(障害学生情報入力シート!D272="入学者(新1年生)",障害学生情報入力シート!D272="在籍者")),1,0)</f>
        <v>0</v>
      </c>
      <c r="F272" s="7">
        <f t="shared" si="19"/>
        <v>0</v>
      </c>
      <c r="G272" s="7" t="str">
        <f>IFERROR(MATCH(ROW(障害学生情報入力シート!E248),F:F,0),"")</f>
        <v/>
      </c>
      <c r="H272" s="7">
        <f>IF(AND(障害学生情報入力シート!$G272=$H$24,ISBLANK(障害学生情報入力シート!$H272),OR(障害学生情報入力シート!D272="入学者(新1年生)",障害学生情報入力シート!D272="在籍者")),1,0)</f>
        <v>0</v>
      </c>
      <c r="I272" s="7">
        <f t="shared" si="20"/>
        <v>0</v>
      </c>
      <c r="J272" s="7" t="str">
        <f>IFERROR(MATCH(ROW(障害学生情報入力シート!A248),I:I,0),"")</f>
        <v/>
      </c>
      <c r="K272" s="8">
        <f>IF(障害学生情報入力シート!AU272="",0,IF(AND(障害学生情報入力シート!AT272=1,Y272=1,障害学生情報入力シート!D272&lt;&gt;"",障害学生情報入力シート!D272&lt;&gt;"在籍者"),1,0))</f>
        <v>0</v>
      </c>
      <c r="L272" s="8">
        <f t="shared" si="21"/>
        <v>0</v>
      </c>
      <c r="M272" s="8" t="str">
        <f>IFERROR(MATCH(ROW(障害学生情報入力シート!A248),L:L,0),"")</f>
        <v/>
      </c>
      <c r="N272" s="8">
        <f>IF(障害学生情報入力シート!CA272="",0,IF(AND(障害学生情報入力シート!BZ272=1,Y272=1,障害学生情報入力シート!D272&lt;&gt;"",障害学生情報入力シート!D272&lt;&gt;"入学しなかった"),1,0))</f>
        <v>0</v>
      </c>
      <c r="O272" s="8">
        <f t="shared" si="22"/>
        <v>0</v>
      </c>
      <c r="P272" s="8" t="str">
        <f>IFERROR(MATCH(ROW(障害学生情報入力シート!AR248),O:O,0),"")</f>
        <v/>
      </c>
      <c r="Q272" s="8">
        <f>IF(障害学生情報入力シート!CU272="",0,IF(AND(障害学生情報入力シート!CT272=1,Y272=1,障害学生情報入力シート!D272&lt;&gt;"",障害学生情報入力シート!D272&lt;&gt;"入学しなかった"),1,0))</f>
        <v>0</v>
      </c>
      <c r="R272" s="8">
        <f t="shared" si="23"/>
        <v>0</v>
      </c>
      <c r="S272" s="8" t="str">
        <f>IFERROR(MATCH(ROW(障害学生情報入力シート!BJ248),R:R,0),"")</f>
        <v/>
      </c>
      <c r="T272" s="9">
        <f>IF(OR(SUM(障害学生情報入力シート!AY272:BY272,障害学生情報入力シート!CB272:CS272)&gt;0,COUNTA(障害学生情報入力シート!BZ272:CA272)=2,COUNTA(障害学生情報入力シート!CT272:CU272)=2),1,0)</f>
        <v>0</v>
      </c>
      <c r="U272" s="9">
        <f>SUM(障害学生情報入力シート!N272:Q272)+COUNTA(障害学生情報入力シート!R272)</f>
        <v>0</v>
      </c>
      <c r="V272" s="9">
        <f>SUM(障害学生情報入力シート!S272:V272)+COUNTA(障害学生情報入力シート!W272)</f>
        <v>0</v>
      </c>
      <c r="W272" s="9">
        <f>IF(SUM(障害学生情報入力シート!$X272:$AT272)&gt;0,1,0)</f>
        <v>0</v>
      </c>
      <c r="X272" s="9">
        <f>IF(障害学生情報入力シート!D272="入学者(新1年生)",1,0)</f>
        <v>0</v>
      </c>
      <c r="Y272" s="9">
        <f>IF(ISBLANK(障害学生情報入力シート!$G272),0)+IF(AND(障害学生情報入力シート!$G272="視覚障害",OR(障害学生情報入力シート!$H272="盲",障害学生情報入力シート!$H272="弱視")),1,0)+IF(AND(障害学生情報入力シート!$G272="聴覚・言語障害",OR(障害学生情報入力シート!$H272="聾",障害学生情報入力シート!$H272="難聴",障害学生情報入力シート!$H272="言語障害のみ")),1,0)+IF(AND(障害学生情報入力シート!$G272="肢体不自由",OR(障害学生情報入力シート!$H272="上肢機能障害",障害学生情報入力シート!$H272="下肢機能障害",障害学生情報入力シート!$H272="上下肢機能障害",障害学生情報入力シート!$H272="他の機能障害")),1,0)+IF(AND(障害学生情報入力シート!$G272="病弱・虚弱",OR(障害学生情報入力シート!$H272="内部障害等",障害学生情報入力シート!$H272="他の慢性疾患")),1,0)+IF(AND(障害学生情報入力シート!$G272="重複",ISBLANK(障害学生情報入力シート!$H272)),1,0)+IF(AND(障害学生情報入力シート!$G272="発達障害",OR(障害学生情報入力シート!$H272="SLD",障害学生情報入力シート!$H272="ADHD",障害学生情報入力シート!$H272="ASD",障害学生情報入力シート!$H272="発達障害の重複")),1,0)+IF(AND(障害学生情報入力シート!$G272="精神障害",OR(障害学生情報入力シート!$H272="統合失調症等",障害学生情報入力シート!$H272="気分障害",障害学生情報入力シート!$H272="神経症性障害等",障害学生情報入力シート!$H272="摂食障害・睡眠障害等",障害学生情報入力シート!$H272="他の精神障害")),1,0)+IF(AND(障害学生情報入力シート!$G272="その他の障害",ISBLANK(障害学生情報入力シート!$H272)),1,0)</f>
        <v>0</v>
      </c>
    </row>
    <row r="273" spans="1:25" x14ac:dyDescent="0.4">
      <c r="A273" s="1219">
        <v>249</v>
      </c>
      <c r="B273" s="7">
        <f>IF(AND(障害学生情報入力シート!$G273=$B$23,障害学生情報入力シート!$H273=$B$24,OR(障害学生情報入力シート!D273="入学者(新1年生)",障害学生情報入力シート!D273="在籍者")),1,0)</f>
        <v>0</v>
      </c>
      <c r="C273" s="7">
        <f t="shared" si="18"/>
        <v>0</v>
      </c>
      <c r="D273" s="7" t="str">
        <f>IFERROR(MATCH(ROW(障害学生情報入力シート!A249),C:C,0),"")</f>
        <v/>
      </c>
      <c r="E273" s="7">
        <f>IF(AND(障害学生情報入力シート!$G273=$E$23,障害学生情報入力シート!$H273=$E$24,OR(障害学生情報入力シート!D273="入学者(新1年生)",障害学生情報入力シート!D273="在籍者")),1,0)</f>
        <v>0</v>
      </c>
      <c r="F273" s="7">
        <f t="shared" si="19"/>
        <v>0</v>
      </c>
      <c r="G273" s="7" t="str">
        <f>IFERROR(MATCH(ROW(障害学生情報入力シート!E249),F:F,0),"")</f>
        <v/>
      </c>
      <c r="H273" s="7">
        <f>IF(AND(障害学生情報入力シート!$G273=$H$24,ISBLANK(障害学生情報入力シート!$H273),OR(障害学生情報入力シート!D273="入学者(新1年生)",障害学生情報入力シート!D273="在籍者")),1,0)</f>
        <v>0</v>
      </c>
      <c r="I273" s="7">
        <f t="shared" si="20"/>
        <v>0</v>
      </c>
      <c r="J273" s="7" t="str">
        <f>IFERROR(MATCH(ROW(障害学生情報入力シート!A249),I:I,0),"")</f>
        <v/>
      </c>
      <c r="K273" s="8">
        <f>IF(障害学生情報入力シート!AU273="",0,IF(AND(障害学生情報入力シート!AT273=1,Y273=1,障害学生情報入力シート!D273&lt;&gt;"",障害学生情報入力シート!D273&lt;&gt;"在籍者"),1,0))</f>
        <v>0</v>
      </c>
      <c r="L273" s="8">
        <f t="shared" si="21"/>
        <v>0</v>
      </c>
      <c r="M273" s="8" t="str">
        <f>IFERROR(MATCH(ROW(障害学生情報入力シート!A249),L:L,0),"")</f>
        <v/>
      </c>
      <c r="N273" s="8">
        <f>IF(障害学生情報入力シート!CA273="",0,IF(AND(障害学生情報入力シート!BZ273=1,Y273=1,障害学生情報入力シート!D273&lt;&gt;"",障害学生情報入力シート!D273&lt;&gt;"入学しなかった"),1,0))</f>
        <v>0</v>
      </c>
      <c r="O273" s="8">
        <f t="shared" si="22"/>
        <v>0</v>
      </c>
      <c r="P273" s="8" t="str">
        <f>IFERROR(MATCH(ROW(障害学生情報入力シート!AR249),O:O,0),"")</f>
        <v/>
      </c>
      <c r="Q273" s="8">
        <f>IF(障害学生情報入力シート!CU273="",0,IF(AND(障害学生情報入力シート!CT273=1,Y273=1,障害学生情報入力シート!D273&lt;&gt;"",障害学生情報入力シート!D273&lt;&gt;"入学しなかった"),1,0))</f>
        <v>0</v>
      </c>
      <c r="R273" s="8">
        <f t="shared" si="23"/>
        <v>0</v>
      </c>
      <c r="S273" s="8" t="str">
        <f>IFERROR(MATCH(ROW(障害学生情報入力シート!BJ249),R:R,0),"")</f>
        <v/>
      </c>
      <c r="T273" s="9">
        <f>IF(OR(SUM(障害学生情報入力シート!AY273:BY273,障害学生情報入力シート!CB273:CS273)&gt;0,COUNTA(障害学生情報入力シート!BZ273:CA273)=2,COUNTA(障害学生情報入力シート!CT273:CU273)=2),1,0)</f>
        <v>0</v>
      </c>
      <c r="U273" s="9">
        <f>SUM(障害学生情報入力シート!N273:Q273)+COUNTA(障害学生情報入力シート!R273)</f>
        <v>0</v>
      </c>
      <c r="V273" s="9">
        <f>SUM(障害学生情報入力シート!S273:V273)+COUNTA(障害学生情報入力シート!W273)</f>
        <v>0</v>
      </c>
      <c r="W273" s="9">
        <f>IF(SUM(障害学生情報入力シート!$X273:$AT273)&gt;0,1,0)</f>
        <v>0</v>
      </c>
      <c r="X273" s="9">
        <f>IF(障害学生情報入力シート!D273="入学者(新1年生)",1,0)</f>
        <v>0</v>
      </c>
      <c r="Y273" s="9">
        <f>IF(ISBLANK(障害学生情報入力シート!$G273),0)+IF(AND(障害学生情報入力シート!$G273="視覚障害",OR(障害学生情報入力シート!$H273="盲",障害学生情報入力シート!$H273="弱視")),1,0)+IF(AND(障害学生情報入力シート!$G273="聴覚・言語障害",OR(障害学生情報入力シート!$H273="聾",障害学生情報入力シート!$H273="難聴",障害学生情報入力シート!$H273="言語障害のみ")),1,0)+IF(AND(障害学生情報入力シート!$G273="肢体不自由",OR(障害学生情報入力シート!$H273="上肢機能障害",障害学生情報入力シート!$H273="下肢機能障害",障害学生情報入力シート!$H273="上下肢機能障害",障害学生情報入力シート!$H273="他の機能障害")),1,0)+IF(AND(障害学生情報入力シート!$G273="病弱・虚弱",OR(障害学生情報入力シート!$H273="内部障害等",障害学生情報入力シート!$H273="他の慢性疾患")),1,0)+IF(AND(障害学生情報入力シート!$G273="重複",ISBLANK(障害学生情報入力シート!$H273)),1,0)+IF(AND(障害学生情報入力シート!$G273="発達障害",OR(障害学生情報入力シート!$H273="SLD",障害学生情報入力シート!$H273="ADHD",障害学生情報入力シート!$H273="ASD",障害学生情報入力シート!$H273="発達障害の重複")),1,0)+IF(AND(障害学生情報入力シート!$G273="精神障害",OR(障害学生情報入力シート!$H273="統合失調症等",障害学生情報入力シート!$H273="気分障害",障害学生情報入力シート!$H273="神経症性障害等",障害学生情報入力シート!$H273="摂食障害・睡眠障害等",障害学生情報入力シート!$H273="他の精神障害")),1,0)+IF(AND(障害学生情報入力シート!$G273="その他の障害",ISBLANK(障害学生情報入力シート!$H273)),1,0)</f>
        <v>0</v>
      </c>
    </row>
    <row r="274" spans="1:25" x14ac:dyDescent="0.4">
      <c r="A274" s="1219">
        <v>250</v>
      </c>
      <c r="B274" s="7">
        <f>IF(AND(障害学生情報入力シート!$G274=$B$23,障害学生情報入力シート!$H274=$B$24,OR(障害学生情報入力シート!D274="入学者(新1年生)",障害学生情報入力シート!D274="在籍者")),1,0)</f>
        <v>0</v>
      </c>
      <c r="C274" s="7">
        <f t="shared" si="18"/>
        <v>0</v>
      </c>
      <c r="D274" s="7" t="str">
        <f>IFERROR(MATCH(ROW(障害学生情報入力シート!A250),C:C,0),"")</f>
        <v/>
      </c>
      <c r="E274" s="7">
        <f>IF(AND(障害学生情報入力シート!$G274=$E$23,障害学生情報入力シート!$H274=$E$24,OR(障害学生情報入力シート!D274="入学者(新1年生)",障害学生情報入力シート!D274="在籍者")),1,0)</f>
        <v>0</v>
      </c>
      <c r="F274" s="7">
        <f t="shared" si="19"/>
        <v>0</v>
      </c>
      <c r="G274" s="7" t="str">
        <f>IFERROR(MATCH(ROW(障害学生情報入力シート!E250),F:F,0),"")</f>
        <v/>
      </c>
      <c r="H274" s="7">
        <f>IF(AND(障害学生情報入力シート!$G274=$H$24,ISBLANK(障害学生情報入力シート!$H274),OR(障害学生情報入力シート!D274="入学者(新1年生)",障害学生情報入力シート!D274="在籍者")),1,0)</f>
        <v>0</v>
      </c>
      <c r="I274" s="7">
        <f t="shared" si="20"/>
        <v>0</v>
      </c>
      <c r="J274" s="7" t="str">
        <f>IFERROR(MATCH(ROW(障害学生情報入力シート!A250),I:I,0),"")</f>
        <v/>
      </c>
      <c r="K274" s="8">
        <f>IF(障害学生情報入力シート!AU274="",0,IF(AND(障害学生情報入力シート!AT274=1,Y274=1,障害学生情報入力シート!D274&lt;&gt;"",障害学生情報入力シート!D274&lt;&gt;"在籍者"),1,0))</f>
        <v>0</v>
      </c>
      <c r="L274" s="8">
        <f t="shared" si="21"/>
        <v>0</v>
      </c>
      <c r="M274" s="8" t="str">
        <f>IFERROR(MATCH(ROW(障害学生情報入力シート!A250),L:L,0),"")</f>
        <v/>
      </c>
      <c r="N274" s="8">
        <f>IF(障害学生情報入力シート!CA274="",0,IF(AND(障害学生情報入力シート!BZ274=1,Y274=1,障害学生情報入力シート!D274&lt;&gt;"",障害学生情報入力シート!D274&lt;&gt;"入学しなかった"),1,0))</f>
        <v>0</v>
      </c>
      <c r="O274" s="8">
        <f t="shared" si="22"/>
        <v>0</v>
      </c>
      <c r="P274" s="8" t="str">
        <f>IFERROR(MATCH(ROW(障害学生情報入力シート!AR250),O:O,0),"")</f>
        <v/>
      </c>
      <c r="Q274" s="8">
        <f>IF(障害学生情報入力シート!CU274="",0,IF(AND(障害学生情報入力シート!CT274=1,Y274=1,障害学生情報入力シート!D274&lt;&gt;"",障害学生情報入力シート!D274&lt;&gt;"入学しなかった"),1,0))</f>
        <v>0</v>
      </c>
      <c r="R274" s="8">
        <f t="shared" si="23"/>
        <v>0</v>
      </c>
      <c r="S274" s="8" t="str">
        <f>IFERROR(MATCH(ROW(障害学生情報入力シート!BJ250),R:R,0),"")</f>
        <v/>
      </c>
      <c r="T274" s="9">
        <f>IF(OR(SUM(障害学生情報入力シート!AY274:BY274,障害学生情報入力シート!CB274:CS274)&gt;0,COUNTA(障害学生情報入力シート!BZ274:CA274)=2,COUNTA(障害学生情報入力シート!CT274:CU274)=2),1,0)</f>
        <v>0</v>
      </c>
      <c r="U274" s="9">
        <f>SUM(障害学生情報入力シート!N274:Q274)+COUNTA(障害学生情報入力シート!R274)</f>
        <v>0</v>
      </c>
      <c r="V274" s="9">
        <f>SUM(障害学生情報入力シート!S274:V274)+COUNTA(障害学生情報入力シート!W274)</f>
        <v>0</v>
      </c>
      <c r="W274" s="9">
        <f>IF(SUM(障害学生情報入力シート!$X274:$AT274)&gt;0,1,0)</f>
        <v>0</v>
      </c>
      <c r="X274" s="9">
        <f>IF(障害学生情報入力シート!D274="入学者(新1年生)",1,0)</f>
        <v>0</v>
      </c>
      <c r="Y274" s="9">
        <f>IF(ISBLANK(障害学生情報入力シート!$G274),0)+IF(AND(障害学生情報入力シート!$G274="視覚障害",OR(障害学生情報入力シート!$H274="盲",障害学生情報入力シート!$H274="弱視")),1,0)+IF(AND(障害学生情報入力シート!$G274="聴覚・言語障害",OR(障害学生情報入力シート!$H274="聾",障害学生情報入力シート!$H274="難聴",障害学生情報入力シート!$H274="言語障害のみ")),1,0)+IF(AND(障害学生情報入力シート!$G274="肢体不自由",OR(障害学生情報入力シート!$H274="上肢機能障害",障害学生情報入力シート!$H274="下肢機能障害",障害学生情報入力シート!$H274="上下肢機能障害",障害学生情報入力シート!$H274="他の機能障害")),1,0)+IF(AND(障害学生情報入力シート!$G274="病弱・虚弱",OR(障害学生情報入力シート!$H274="内部障害等",障害学生情報入力シート!$H274="他の慢性疾患")),1,0)+IF(AND(障害学生情報入力シート!$G274="重複",ISBLANK(障害学生情報入力シート!$H274)),1,0)+IF(AND(障害学生情報入力シート!$G274="発達障害",OR(障害学生情報入力シート!$H274="SLD",障害学生情報入力シート!$H274="ADHD",障害学生情報入力シート!$H274="ASD",障害学生情報入力シート!$H274="発達障害の重複")),1,0)+IF(AND(障害学生情報入力シート!$G274="精神障害",OR(障害学生情報入力シート!$H274="統合失調症等",障害学生情報入力シート!$H274="気分障害",障害学生情報入力シート!$H274="神経症性障害等",障害学生情報入力シート!$H274="摂食障害・睡眠障害等",障害学生情報入力シート!$H274="他の精神障害")),1,0)+IF(AND(障害学生情報入力シート!$G274="その他の障害",ISBLANK(障害学生情報入力シート!$H274)),1,0)</f>
        <v>0</v>
      </c>
    </row>
    <row r="275" spans="1:25" x14ac:dyDescent="0.4">
      <c r="A275" s="1219">
        <v>251</v>
      </c>
      <c r="B275" s="7">
        <f>IF(AND(障害学生情報入力シート!$G275=$B$23,障害学生情報入力シート!$H275=$B$24,OR(障害学生情報入力シート!D275="入学者(新1年生)",障害学生情報入力シート!D275="在籍者")),1,0)</f>
        <v>0</v>
      </c>
      <c r="C275" s="7">
        <f t="shared" si="18"/>
        <v>0</v>
      </c>
      <c r="D275" s="7" t="str">
        <f>IFERROR(MATCH(ROW(障害学生情報入力シート!A251),C:C,0),"")</f>
        <v/>
      </c>
      <c r="E275" s="7">
        <f>IF(AND(障害学生情報入力シート!$G275=$E$23,障害学生情報入力シート!$H275=$E$24,OR(障害学生情報入力シート!D275="入学者(新1年生)",障害学生情報入力シート!D275="在籍者")),1,0)</f>
        <v>0</v>
      </c>
      <c r="F275" s="7">
        <f t="shared" si="19"/>
        <v>0</v>
      </c>
      <c r="G275" s="7" t="str">
        <f>IFERROR(MATCH(ROW(障害学生情報入力シート!E251),F:F,0),"")</f>
        <v/>
      </c>
      <c r="H275" s="7">
        <f>IF(AND(障害学生情報入力シート!$G275=$H$24,ISBLANK(障害学生情報入力シート!$H275),OR(障害学生情報入力シート!D275="入学者(新1年生)",障害学生情報入力シート!D275="在籍者")),1,0)</f>
        <v>0</v>
      </c>
      <c r="I275" s="7">
        <f t="shared" si="20"/>
        <v>0</v>
      </c>
      <c r="J275" s="7" t="str">
        <f>IFERROR(MATCH(ROW(障害学生情報入力シート!A251),I:I,0),"")</f>
        <v/>
      </c>
      <c r="K275" s="8">
        <f>IF(障害学生情報入力シート!AU275="",0,IF(AND(障害学生情報入力シート!AT275=1,Y275=1,障害学生情報入力シート!D275&lt;&gt;"",障害学生情報入力シート!D275&lt;&gt;"在籍者"),1,0))</f>
        <v>0</v>
      </c>
      <c r="L275" s="8">
        <f t="shared" si="21"/>
        <v>0</v>
      </c>
      <c r="M275" s="8" t="str">
        <f>IFERROR(MATCH(ROW(障害学生情報入力シート!A251),L:L,0),"")</f>
        <v/>
      </c>
      <c r="N275" s="8">
        <f>IF(障害学生情報入力シート!CA275="",0,IF(AND(障害学生情報入力シート!BZ275=1,Y275=1,障害学生情報入力シート!D275&lt;&gt;"",障害学生情報入力シート!D275&lt;&gt;"入学しなかった"),1,0))</f>
        <v>0</v>
      </c>
      <c r="O275" s="8">
        <f t="shared" si="22"/>
        <v>0</v>
      </c>
      <c r="P275" s="8" t="str">
        <f>IFERROR(MATCH(ROW(障害学生情報入力シート!AR251),O:O,0),"")</f>
        <v/>
      </c>
      <c r="Q275" s="8">
        <f>IF(障害学生情報入力シート!CU275="",0,IF(AND(障害学生情報入力シート!CT275=1,Y275=1,障害学生情報入力シート!D275&lt;&gt;"",障害学生情報入力シート!D275&lt;&gt;"入学しなかった"),1,0))</f>
        <v>0</v>
      </c>
      <c r="R275" s="8">
        <f t="shared" si="23"/>
        <v>0</v>
      </c>
      <c r="S275" s="8" t="str">
        <f>IFERROR(MATCH(ROW(障害学生情報入力シート!BJ251),R:R,0),"")</f>
        <v/>
      </c>
      <c r="T275" s="9">
        <f>IF(OR(SUM(障害学生情報入力シート!AY275:BY275,障害学生情報入力シート!CB275:CS275)&gt;0,COUNTA(障害学生情報入力シート!BZ275:CA275)=2,COUNTA(障害学生情報入力シート!CT275:CU275)=2),1,0)</f>
        <v>0</v>
      </c>
      <c r="U275" s="9">
        <f>SUM(障害学生情報入力シート!N275:Q275)+COUNTA(障害学生情報入力シート!R275)</f>
        <v>0</v>
      </c>
      <c r="V275" s="9">
        <f>SUM(障害学生情報入力シート!S275:V275)+COUNTA(障害学生情報入力シート!W275)</f>
        <v>0</v>
      </c>
      <c r="W275" s="9">
        <f>IF(SUM(障害学生情報入力シート!$X275:$AT275)&gt;0,1,0)</f>
        <v>0</v>
      </c>
      <c r="X275" s="9">
        <f>IF(障害学生情報入力シート!D275="入学者(新1年生)",1,0)</f>
        <v>0</v>
      </c>
      <c r="Y275" s="9">
        <f>IF(ISBLANK(障害学生情報入力シート!$G275),0)+IF(AND(障害学生情報入力シート!$G275="視覚障害",OR(障害学生情報入力シート!$H275="盲",障害学生情報入力シート!$H275="弱視")),1,0)+IF(AND(障害学生情報入力シート!$G275="聴覚・言語障害",OR(障害学生情報入力シート!$H275="聾",障害学生情報入力シート!$H275="難聴",障害学生情報入力シート!$H275="言語障害のみ")),1,0)+IF(AND(障害学生情報入力シート!$G275="肢体不自由",OR(障害学生情報入力シート!$H275="上肢機能障害",障害学生情報入力シート!$H275="下肢機能障害",障害学生情報入力シート!$H275="上下肢機能障害",障害学生情報入力シート!$H275="他の機能障害")),1,0)+IF(AND(障害学生情報入力シート!$G275="病弱・虚弱",OR(障害学生情報入力シート!$H275="内部障害等",障害学生情報入力シート!$H275="他の慢性疾患")),1,0)+IF(AND(障害学生情報入力シート!$G275="重複",ISBLANK(障害学生情報入力シート!$H275)),1,0)+IF(AND(障害学生情報入力シート!$G275="発達障害",OR(障害学生情報入力シート!$H275="SLD",障害学生情報入力シート!$H275="ADHD",障害学生情報入力シート!$H275="ASD",障害学生情報入力シート!$H275="発達障害の重複")),1,0)+IF(AND(障害学生情報入力シート!$G275="精神障害",OR(障害学生情報入力シート!$H275="統合失調症等",障害学生情報入力シート!$H275="気分障害",障害学生情報入力シート!$H275="神経症性障害等",障害学生情報入力シート!$H275="摂食障害・睡眠障害等",障害学生情報入力シート!$H275="他の精神障害")),1,0)+IF(AND(障害学生情報入力シート!$G275="その他の障害",ISBLANK(障害学生情報入力シート!$H275)),1,0)</f>
        <v>0</v>
      </c>
    </row>
    <row r="276" spans="1:25" x14ac:dyDescent="0.4">
      <c r="A276" s="1219">
        <v>252</v>
      </c>
      <c r="B276" s="7">
        <f>IF(AND(障害学生情報入力シート!$G276=$B$23,障害学生情報入力シート!$H276=$B$24,OR(障害学生情報入力シート!D276="入学者(新1年生)",障害学生情報入力シート!D276="在籍者")),1,0)</f>
        <v>0</v>
      </c>
      <c r="C276" s="7">
        <f t="shared" si="18"/>
        <v>0</v>
      </c>
      <c r="D276" s="7" t="str">
        <f>IFERROR(MATCH(ROW(障害学生情報入力シート!A252),C:C,0),"")</f>
        <v/>
      </c>
      <c r="E276" s="7">
        <f>IF(AND(障害学生情報入力シート!$G276=$E$23,障害学生情報入力シート!$H276=$E$24,OR(障害学生情報入力シート!D276="入学者(新1年生)",障害学生情報入力シート!D276="在籍者")),1,0)</f>
        <v>0</v>
      </c>
      <c r="F276" s="7">
        <f t="shared" si="19"/>
        <v>0</v>
      </c>
      <c r="G276" s="7" t="str">
        <f>IFERROR(MATCH(ROW(障害学生情報入力シート!E252),F:F,0),"")</f>
        <v/>
      </c>
      <c r="H276" s="7">
        <f>IF(AND(障害学生情報入力シート!$G276=$H$24,ISBLANK(障害学生情報入力シート!$H276),OR(障害学生情報入力シート!D276="入学者(新1年生)",障害学生情報入力シート!D276="在籍者")),1,0)</f>
        <v>0</v>
      </c>
      <c r="I276" s="7">
        <f t="shared" si="20"/>
        <v>0</v>
      </c>
      <c r="J276" s="7" t="str">
        <f>IFERROR(MATCH(ROW(障害学生情報入力シート!A252),I:I,0),"")</f>
        <v/>
      </c>
      <c r="K276" s="8">
        <f>IF(障害学生情報入力シート!AU276="",0,IF(AND(障害学生情報入力シート!AT276=1,Y276=1,障害学生情報入力シート!D276&lt;&gt;"",障害学生情報入力シート!D276&lt;&gt;"在籍者"),1,0))</f>
        <v>0</v>
      </c>
      <c r="L276" s="8">
        <f t="shared" si="21"/>
        <v>0</v>
      </c>
      <c r="M276" s="8" t="str">
        <f>IFERROR(MATCH(ROW(障害学生情報入力シート!A252),L:L,0),"")</f>
        <v/>
      </c>
      <c r="N276" s="8">
        <f>IF(障害学生情報入力シート!CA276="",0,IF(AND(障害学生情報入力シート!BZ276=1,Y276=1,障害学生情報入力シート!D276&lt;&gt;"",障害学生情報入力シート!D276&lt;&gt;"入学しなかった"),1,0))</f>
        <v>0</v>
      </c>
      <c r="O276" s="8">
        <f t="shared" si="22"/>
        <v>0</v>
      </c>
      <c r="P276" s="8" t="str">
        <f>IFERROR(MATCH(ROW(障害学生情報入力シート!AR252),O:O,0),"")</f>
        <v/>
      </c>
      <c r="Q276" s="8">
        <f>IF(障害学生情報入力シート!CU276="",0,IF(AND(障害学生情報入力シート!CT276=1,Y276=1,障害学生情報入力シート!D276&lt;&gt;"",障害学生情報入力シート!D276&lt;&gt;"入学しなかった"),1,0))</f>
        <v>0</v>
      </c>
      <c r="R276" s="8">
        <f t="shared" si="23"/>
        <v>0</v>
      </c>
      <c r="S276" s="8" t="str">
        <f>IFERROR(MATCH(ROW(障害学生情報入力シート!BJ252),R:R,0),"")</f>
        <v/>
      </c>
      <c r="T276" s="9">
        <f>IF(OR(SUM(障害学生情報入力シート!AY276:BY276,障害学生情報入力シート!CB276:CS276)&gt;0,COUNTA(障害学生情報入力シート!BZ276:CA276)=2,COUNTA(障害学生情報入力シート!CT276:CU276)=2),1,0)</f>
        <v>0</v>
      </c>
      <c r="U276" s="9">
        <f>SUM(障害学生情報入力シート!N276:Q276)+COUNTA(障害学生情報入力シート!R276)</f>
        <v>0</v>
      </c>
      <c r="V276" s="9">
        <f>SUM(障害学生情報入力シート!S276:V276)+COUNTA(障害学生情報入力シート!W276)</f>
        <v>0</v>
      </c>
      <c r="W276" s="9">
        <f>IF(SUM(障害学生情報入力シート!$X276:$AT276)&gt;0,1,0)</f>
        <v>0</v>
      </c>
      <c r="X276" s="9">
        <f>IF(障害学生情報入力シート!D276="入学者(新1年生)",1,0)</f>
        <v>0</v>
      </c>
      <c r="Y276" s="9">
        <f>IF(ISBLANK(障害学生情報入力シート!$G276),0)+IF(AND(障害学生情報入力シート!$G276="視覚障害",OR(障害学生情報入力シート!$H276="盲",障害学生情報入力シート!$H276="弱視")),1,0)+IF(AND(障害学生情報入力シート!$G276="聴覚・言語障害",OR(障害学生情報入力シート!$H276="聾",障害学生情報入力シート!$H276="難聴",障害学生情報入力シート!$H276="言語障害のみ")),1,0)+IF(AND(障害学生情報入力シート!$G276="肢体不自由",OR(障害学生情報入力シート!$H276="上肢機能障害",障害学生情報入力シート!$H276="下肢機能障害",障害学生情報入力シート!$H276="上下肢機能障害",障害学生情報入力シート!$H276="他の機能障害")),1,0)+IF(AND(障害学生情報入力シート!$G276="病弱・虚弱",OR(障害学生情報入力シート!$H276="内部障害等",障害学生情報入力シート!$H276="他の慢性疾患")),1,0)+IF(AND(障害学生情報入力シート!$G276="重複",ISBLANK(障害学生情報入力シート!$H276)),1,0)+IF(AND(障害学生情報入力シート!$G276="発達障害",OR(障害学生情報入力シート!$H276="SLD",障害学生情報入力シート!$H276="ADHD",障害学生情報入力シート!$H276="ASD",障害学生情報入力シート!$H276="発達障害の重複")),1,0)+IF(AND(障害学生情報入力シート!$G276="精神障害",OR(障害学生情報入力シート!$H276="統合失調症等",障害学生情報入力シート!$H276="気分障害",障害学生情報入力シート!$H276="神経症性障害等",障害学生情報入力シート!$H276="摂食障害・睡眠障害等",障害学生情報入力シート!$H276="他の精神障害")),1,0)+IF(AND(障害学生情報入力シート!$G276="その他の障害",ISBLANK(障害学生情報入力シート!$H276)),1,0)</f>
        <v>0</v>
      </c>
    </row>
    <row r="277" spans="1:25" x14ac:dyDescent="0.4">
      <c r="A277" s="1219">
        <v>253</v>
      </c>
      <c r="B277" s="7">
        <f>IF(AND(障害学生情報入力シート!$G277=$B$23,障害学生情報入力シート!$H277=$B$24,OR(障害学生情報入力シート!D277="入学者(新1年生)",障害学生情報入力シート!D277="在籍者")),1,0)</f>
        <v>0</v>
      </c>
      <c r="C277" s="7">
        <f t="shared" si="18"/>
        <v>0</v>
      </c>
      <c r="D277" s="7" t="str">
        <f>IFERROR(MATCH(ROW(障害学生情報入力シート!A253),C:C,0),"")</f>
        <v/>
      </c>
      <c r="E277" s="7">
        <f>IF(AND(障害学生情報入力シート!$G277=$E$23,障害学生情報入力シート!$H277=$E$24,OR(障害学生情報入力シート!D277="入学者(新1年生)",障害学生情報入力シート!D277="在籍者")),1,0)</f>
        <v>0</v>
      </c>
      <c r="F277" s="7">
        <f t="shared" si="19"/>
        <v>0</v>
      </c>
      <c r="G277" s="7" t="str">
        <f>IFERROR(MATCH(ROW(障害学生情報入力シート!E253),F:F,0),"")</f>
        <v/>
      </c>
      <c r="H277" s="7">
        <f>IF(AND(障害学生情報入力シート!$G277=$H$24,ISBLANK(障害学生情報入力シート!$H277),OR(障害学生情報入力シート!D277="入学者(新1年生)",障害学生情報入力シート!D277="在籍者")),1,0)</f>
        <v>0</v>
      </c>
      <c r="I277" s="7">
        <f t="shared" si="20"/>
        <v>0</v>
      </c>
      <c r="J277" s="7" t="str">
        <f>IFERROR(MATCH(ROW(障害学生情報入力シート!A253),I:I,0),"")</f>
        <v/>
      </c>
      <c r="K277" s="8">
        <f>IF(障害学生情報入力シート!AU277="",0,IF(AND(障害学生情報入力シート!AT277=1,Y277=1,障害学生情報入力シート!D277&lt;&gt;"",障害学生情報入力シート!D277&lt;&gt;"在籍者"),1,0))</f>
        <v>0</v>
      </c>
      <c r="L277" s="8">
        <f t="shared" si="21"/>
        <v>0</v>
      </c>
      <c r="M277" s="8" t="str">
        <f>IFERROR(MATCH(ROW(障害学生情報入力シート!A253),L:L,0),"")</f>
        <v/>
      </c>
      <c r="N277" s="8">
        <f>IF(障害学生情報入力シート!CA277="",0,IF(AND(障害学生情報入力シート!BZ277=1,Y277=1,障害学生情報入力シート!D277&lt;&gt;"",障害学生情報入力シート!D277&lt;&gt;"入学しなかった"),1,0))</f>
        <v>0</v>
      </c>
      <c r="O277" s="8">
        <f t="shared" si="22"/>
        <v>0</v>
      </c>
      <c r="P277" s="8" t="str">
        <f>IFERROR(MATCH(ROW(障害学生情報入力シート!AR253),O:O,0),"")</f>
        <v/>
      </c>
      <c r="Q277" s="8">
        <f>IF(障害学生情報入力シート!CU277="",0,IF(AND(障害学生情報入力シート!CT277=1,Y277=1,障害学生情報入力シート!D277&lt;&gt;"",障害学生情報入力シート!D277&lt;&gt;"入学しなかった"),1,0))</f>
        <v>0</v>
      </c>
      <c r="R277" s="8">
        <f t="shared" si="23"/>
        <v>0</v>
      </c>
      <c r="S277" s="8" t="str">
        <f>IFERROR(MATCH(ROW(障害学生情報入力シート!BJ253),R:R,0),"")</f>
        <v/>
      </c>
      <c r="T277" s="9">
        <f>IF(OR(SUM(障害学生情報入力シート!AY277:BY277,障害学生情報入力シート!CB277:CS277)&gt;0,COUNTA(障害学生情報入力シート!BZ277:CA277)=2,COUNTA(障害学生情報入力シート!CT277:CU277)=2),1,0)</f>
        <v>0</v>
      </c>
      <c r="U277" s="9">
        <f>SUM(障害学生情報入力シート!N277:Q277)+COUNTA(障害学生情報入力シート!R277)</f>
        <v>0</v>
      </c>
      <c r="V277" s="9">
        <f>SUM(障害学生情報入力シート!S277:V277)+COUNTA(障害学生情報入力シート!W277)</f>
        <v>0</v>
      </c>
      <c r="W277" s="9">
        <f>IF(SUM(障害学生情報入力シート!$X277:$AT277)&gt;0,1,0)</f>
        <v>0</v>
      </c>
      <c r="X277" s="9">
        <f>IF(障害学生情報入力シート!D277="入学者(新1年生)",1,0)</f>
        <v>0</v>
      </c>
      <c r="Y277" s="9">
        <f>IF(ISBLANK(障害学生情報入力シート!$G277),0)+IF(AND(障害学生情報入力シート!$G277="視覚障害",OR(障害学生情報入力シート!$H277="盲",障害学生情報入力シート!$H277="弱視")),1,0)+IF(AND(障害学生情報入力シート!$G277="聴覚・言語障害",OR(障害学生情報入力シート!$H277="聾",障害学生情報入力シート!$H277="難聴",障害学生情報入力シート!$H277="言語障害のみ")),1,0)+IF(AND(障害学生情報入力シート!$G277="肢体不自由",OR(障害学生情報入力シート!$H277="上肢機能障害",障害学生情報入力シート!$H277="下肢機能障害",障害学生情報入力シート!$H277="上下肢機能障害",障害学生情報入力シート!$H277="他の機能障害")),1,0)+IF(AND(障害学生情報入力シート!$G277="病弱・虚弱",OR(障害学生情報入力シート!$H277="内部障害等",障害学生情報入力シート!$H277="他の慢性疾患")),1,0)+IF(AND(障害学生情報入力シート!$G277="重複",ISBLANK(障害学生情報入力シート!$H277)),1,0)+IF(AND(障害学生情報入力シート!$G277="発達障害",OR(障害学生情報入力シート!$H277="SLD",障害学生情報入力シート!$H277="ADHD",障害学生情報入力シート!$H277="ASD",障害学生情報入力シート!$H277="発達障害の重複")),1,0)+IF(AND(障害学生情報入力シート!$G277="精神障害",OR(障害学生情報入力シート!$H277="統合失調症等",障害学生情報入力シート!$H277="気分障害",障害学生情報入力シート!$H277="神経症性障害等",障害学生情報入力シート!$H277="摂食障害・睡眠障害等",障害学生情報入力シート!$H277="他の精神障害")),1,0)+IF(AND(障害学生情報入力シート!$G277="その他の障害",ISBLANK(障害学生情報入力シート!$H277)),1,0)</f>
        <v>0</v>
      </c>
    </row>
    <row r="278" spans="1:25" x14ac:dyDescent="0.4">
      <c r="A278" s="1219">
        <v>254</v>
      </c>
      <c r="B278" s="7">
        <f>IF(AND(障害学生情報入力シート!$G278=$B$23,障害学生情報入力シート!$H278=$B$24,OR(障害学生情報入力シート!D278="入学者(新1年生)",障害学生情報入力シート!D278="在籍者")),1,0)</f>
        <v>0</v>
      </c>
      <c r="C278" s="7">
        <f t="shared" si="18"/>
        <v>0</v>
      </c>
      <c r="D278" s="7" t="str">
        <f>IFERROR(MATCH(ROW(障害学生情報入力シート!A254),C:C,0),"")</f>
        <v/>
      </c>
      <c r="E278" s="7">
        <f>IF(AND(障害学生情報入力シート!$G278=$E$23,障害学生情報入力シート!$H278=$E$24,OR(障害学生情報入力シート!D278="入学者(新1年生)",障害学生情報入力シート!D278="在籍者")),1,0)</f>
        <v>0</v>
      </c>
      <c r="F278" s="7">
        <f t="shared" si="19"/>
        <v>0</v>
      </c>
      <c r="G278" s="7" t="str">
        <f>IFERROR(MATCH(ROW(障害学生情報入力シート!E254),F:F,0),"")</f>
        <v/>
      </c>
      <c r="H278" s="7">
        <f>IF(AND(障害学生情報入力シート!$G278=$H$24,ISBLANK(障害学生情報入力シート!$H278),OR(障害学生情報入力シート!D278="入学者(新1年生)",障害学生情報入力シート!D278="在籍者")),1,0)</f>
        <v>0</v>
      </c>
      <c r="I278" s="7">
        <f t="shared" si="20"/>
        <v>0</v>
      </c>
      <c r="J278" s="7" t="str">
        <f>IFERROR(MATCH(ROW(障害学生情報入力シート!A254),I:I,0),"")</f>
        <v/>
      </c>
      <c r="K278" s="8">
        <f>IF(障害学生情報入力シート!AU278="",0,IF(AND(障害学生情報入力シート!AT278=1,Y278=1,障害学生情報入力シート!D278&lt;&gt;"",障害学生情報入力シート!D278&lt;&gt;"在籍者"),1,0))</f>
        <v>0</v>
      </c>
      <c r="L278" s="8">
        <f t="shared" si="21"/>
        <v>0</v>
      </c>
      <c r="M278" s="8" t="str">
        <f>IFERROR(MATCH(ROW(障害学生情報入力シート!A254),L:L,0),"")</f>
        <v/>
      </c>
      <c r="N278" s="8">
        <f>IF(障害学生情報入力シート!CA278="",0,IF(AND(障害学生情報入力シート!BZ278=1,Y278=1,障害学生情報入力シート!D278&lt;&gt;"",障害学生情報入力シート!D278&lt;&gt;"入学しなかった"),1,0))</f>
        <v>0</v>
      </c>
      <c r="O278" s="8">
        <f t="shared" si="22"/>
        <v>0</v>
      </c>
      <c r="P278" s="8" t="str">
        <f>IFERROR(MATCH(ROW(障害学生情報入力シート!AR254),O:O,0),"")</f>
        <v/>
      </c>
      <c r="Q278" s="8">
        <f>IF(障害学生情報入力シート!CU278="",0,IF(AND(障害学生情報入力シート!CT278=1,Y278=1,障害学生情報入力シート!D278&lt;&gt;"",障害学生情報入力シート!D278&lt;&gt;"入学しなかった"),1,0))</f>
        <v>0</v>
      </c>
      <c r="R278" s="8">
        <f t="shared" si="23"/>
        <v>0</v>
      </c>
      <c r="S278" s="8" t="str">
        <f>IFERROR(MATCH(ROW(障害学生情報入力シート!BJ254),R:R,0),"")</f>
        <v/>
      </c>
      <c r="T278" s="9">
        <f>IF(OR(SUM(障害学生情報入力シート!AY278:BY278,障害学生情報入力シート!CB278:CS278)&gt;0,COUNTA(障害学生情報入力シート!BZ278:CA278)=2,COUNTA(障害学生情報入力シート!CT278:CU278)=2),1,0)</f>
        <v>0</v>
      </c>
      <c r="U278" s="9">
        <f>SUM(障害学生情報入力シート!N278:Q278)+COUNTA(障害学生情報入力シート!R278)</f>
        <v>0</v>
      </c>
      <c r="V278" s="9">
        <f>SUM(障害学生情報入力シート!S278:V278)+COUNTA(障害学生情報入力シート!W278)</f>
        <v>0</v>
      </c>
      <c r="W278" s="9">
        <f>IF(SUM(障害学生情報入力シート!$X278:$AT278)&gt;0,1,0)</f>
        <v>0</v>
      </c>
      <c r="X278" s="9">
        <f>IF(障害学生情報入力シート!D278="入学者(新1年生)",1,0)</f>
        <v>0</v>
      </c>
      <c r="Y278" s="9">
        <f>IF(ISBLANK(障害学生情報入力シート!$G278),0)+IF(AND(障害学生情報入力シート!$G278="視覚障害",OR(障害学生情報入力シート!$H278="盲",障害学生情報入力シート!$H278="弱視")),1,0)+IF(AND(障害学生情報入力シート!$G278="聴覚・言語障害",OR(障害学生情報入力シート!$H278="聾",障害学生情報入力シート!$H278="難聴",障害学生情報入力シート!$H278="言語障害のみ")),1,0)+IF(AND(障害学生情報入力シート!$G278="肢体不自由",OR(障害学生情報入力シート!$H278="上肢機能障害",障害学生情報入力シート!$H278="下肢機能障害",障害学生情報入力シート!$H278="上下肢機能障害",障害学生情報入力シート!$H278="他の機能障害")),1,0)+IF(AND(障害学生情報入力シート!$G278="病弱・虚弱",OR(障害学生情報入力シート!$H278="内部障害等",障害学生情報入力シート!$H278="他の慢性疾患")),1,0)+IF(AND(障害学生情報入力シート!$G278="重複",ISBLANK(障害学生情報入力シート!$H278)),1,0)+IF(AND(障害学生情報入力シート!$G278="発達障害",OR(障害学生情報入力シート!$H278="SLD",障害学生情報入力シート!$H278="ADHD",障害学生情報入力シート!$H278="ASD",障害学生情報入力シート!$H278="発達障害の重複")),1,0)+IF(AND(障害学生情報入力シート!$G278="精神障害",OR(障害学生情報入力シート!$H278="統合失調症等",障害学生情報入力シート!$H278="気分障害",障害学生情報入力シート!$H278="神経症性障害等",障害学生情報入力シート!$H278="摂食障害・睡眠障害等",障害学生情報入力シート!$H278="他の精神障害")),1,0)+IF(AND(障害学生情報入力シート!$G278="その他の障害",ISBLANK(障害学生情報入力シート!$H278)),1,0)</f>
        <v>0</v>
      </c>
    </row>
    <row r="279" spans="1:25" x14ac:dyDescent="0.4">
      <c r="A279" s="1219">
        <v>255</v>
      </c>
      <c r="B279" s="7">
        <f>IF(AND(障害学生情報入力シート!$G279=$B$23,障害学生情報入力シート!$H279=$B$24,OR(障害学生情報入力シート!D279="入学者(新1年生)",障害学生情報入力シート!D279="在籍者")),1,0)</f>
        <v>0</v>
      </c>
      <c r="C279" s="7">
        <f t="shared" si="18"/>
        <v>0</v>
      </c>
      <c r="D279" s="7" t="str">
        <f>IFERROR(MATCH(ROW(障害学生情報入力シート!A255),C:C,0),"")</f>
        <v/>
      </c>
      <c r="E279" s="7">
        <f>IF(AND(障害学生情報入力シート!$G279=$E$23,障害学生情報入力シート!$H279=$E$24,OR(障害学生情報入力シート!D279="入学者(新1年生)",障害学生情報入力シート!D279="在籍者")),1,0)</f>
        <v>0</v>
      </c>
      <c r="F279" s="7">
        <f t="shared" si="19"/>
        <v>0</v>
      </c>
      <c r="G279" s="7" t="str">
        <f>IFERROR(MATCH(ROW(障害学生情報入力シート!E255),F:F,0),"")</f>
        <v/>
      </c>
      <c r="H279" s="7">
        <f>IF(AND(障害学生情報入力シート!$G279=$H$24,ISBLANK(障害学生情報入力シート!$H279),OR(障害学生情報入力シート!D279="入学者(新1年生)",障害学生情報入力シート!D279="在籍者")),1,0)</f>
        <v>0</v>
      </c>
      <c r="I279" s="7">
        <f t="shared" si="20"/>
        <v>0</v>
      </c>
      <c r="J279" s="7" t="str">
        <f>IFERROR(MATCH(ROW(障害学生情報入力シート!A255),I:I,0),"")</f>
        <v/>
      </c>
      <c r="K279" s="8">
        <f>IF(障害学生情報入力シート!AU279="",0,IF(AND(障害学生情報入力シート!AT279=1,Y279=1,障害学生情報入力シート!D279&lt;&gt;"",障害学生情報入力シート!D279&lt;&gt;"在籍者"),1,0))</f>
        <v>0</v>
      </c>
      <c r="L279" s="8">
        <f t="shared" si="21"/>
        <v>0</v>
      </c>
      <c r="M279" s="8" t="str">
        <f>IFERROR(MATCH(ROW(障害学生情報入力シート!A255),L:L,0),"")</f>
        <v/>
      </c>
      <c r="N279" s="8">
        <f>IF(障害学生情報入力シート!CA279="",0,IF(AND(障害学生情報入力シート!BZ279=1,Y279=1,障害学生情報入力シート!D279&lt;&gt;"",障害学生情報入力シート!D279&lt;&gt;"入学しなかった"),1,0))</f>
        <v>0</v>
      </c>
      <c r="O279" s="8">
        <f t="shared" si="22"/>
        <v>0</v>
      </c>
      <c r="P279" s="8" t="str">
        <f>IFERROR(MATCH(ROW(障害学生情報入力シート!AR255),O:O,0),"")</f>
        <v/>
      </c>
      <c r="Q279" s="8">
        <f>IF(障害学生情報入力シート!CU279="",0,IF(AND(障害学生情報入力シート!CT279=1,Y279=1,障害学生情報入力シート!D279&lt;&gt;"",障害学生情報入力シート!D279&lt;&gt;"入学しなかった"),1,0))</f>
        <v>0</v>
      </c>
      <c r="R279" s="8">
        <f t="shared" si="23"/>
        <v>0</v>
      </c>
      <c r="S279" s="8" t="str">
        <f>IFERROR(MATCH(ROW(障害学生情報入力シート!BJ255),R:R,0),"")</f>
        <v/>
      </c>
      <c r="T279" s="9">
        <f>IF(OR(SUM(障害学生情報入力シート!AY279:BY279,障害学生情報入力シート!CB279:CS279)&gt;0,COUNTA(障害学生情報入力シート!BZ279:CA279)=2,COUNTA(障害学生情報入力シート!CT279:CU279)=2),1,0)</f>
        <v>0</v>
      </c>
      <c r="U279" s="9">
        <f>SUM(障害学生情報入力シート!N279:Q279)+COUNTA(障害学生情報入力シート!R279)</f>
        <v>0</v>
      </c>
      <c r="V279" s="9">
        <f>SUM(障害学生情報入力シート!S279:V279)+COUNTA(障害学生情報入力シート!W279)</f>
        <v>0</v>
      </c>
      <c r="W279" s="9">
        <f>IF(SUM(障害学生情報入力シート!$X279:$AT279)&gt;0,1,0)</f>
        <v>0</v>
      </c>
      <c r="X279" s="9">
        <f>IF(障害学生情報入力シート!D279="入学者(新1年生)",1,0)</f>
        <v>0</v>
      </c>
      <c r="Y279" s="9">
        <f>IF(ISBLANK(障害学生情報入力シート!$G279),0)+IF(AND(障害学生情報入力シート!$G279="視覚障害",OR(障害学生情報入力シート!$H279="盲",障害学生情報入力シート!$H279="弱視")),1,0)+IF(AND(障害学生情報入力シート!$G279="聴覚・言語障害",OR(障害学生情報入力シート!$H279="聾",障害学生情報入力シート!$H279="難聴",障害学生情報入力シート!$H279="言語障害のみ")),1,0)+IF(AND(障害学生情報入力シート!$G279="肢体不自由",OR(障害学生情報入力シート!$H279="上肢機能障害",障害学生情報入力シート!$H279="下肢機能障害",障害学生情報入力シート!$H279="上下肢機能障害",障害学生情報入力シート!$H279="他の機能障害")),1,0)+IF(AND(障害学生情報入力シート!$G279="病弱・虚弱",OR(障害学生情報入力シート!$H279="内部障害等",障害学生情報入力シート!$H279="他の慢性疾患")),1,0)+IF(AND(障害学生情報入力シート!$G279="重複",ISBLANK(障害学生情報入力シート!$H279)),1,0)+IF(AND(障害学生情報入力シート!$G279="発達障害",OR(障害学生情報入力シート!$H279="SLD",障害学生情報入力シート!$H279="ADHD",障害学生情報入力シート!$H279="ASD",障害学生情報入力シート!$H279="発達障害の重複")),1,0)+IF(AND(障害学生情報入力シート!$G279="精神障害",OR(障害学生情報入力シート!$H279="統合失調症等",障害学生情報入力シート!$H279="気分障害",障害学生情報入力シート!$H279="神経症性障害等",障害学生情報入力シート!$H279="摂食障害・睡眠障害等",障害学生情報入力シート!$H279="他の精神障害")),1,0)+IF(AND(障害学生情報入力シート!$G279="その他の障害",ISBLANK(障害学生情報入力シート!$H279)),1,0)</f>
        <v>0</v>
      </c>
    </row>
    <row r="280" spans="1:25" x14ac:dyDescent="0.4">
      <c r="A280" s="1219">
        <v>256</v>
      </c>
      <c r="B280" s="7">
        <f>IF(AND(障害学生情報入力シート!$G280=$B$23,障害学生情報入力シート!$H280=$B$24,OR(障害学生情報入力シート!D280="入学者(新1年生)",障害学生情報入力シート!D280="在籍者")),1,0)</f>
        <v>0</v>
      </c>
      <c r="C280" s="7">
        <f t="shared" si="18"/>
        <v>0</v>
      </c>
      <c r="D280" s="7" t="str">
        <f>IFERROR(MATCH(ROW(障害学生情報入力シート!A256),C:C,0),"")</f>
        <v/>
      </c>
      <c r="E280" s="7">
        <f>IF(AND(障害学生情報入力シート!$G280=$E$23,障害学生情報入力シート!$H280=$E$24,OR(障害学生情報入力シート!D280="入学者(新1年生)",障害学生情報入力シート!D280="在籍者")),1,0)</f>
        <v>0</v>
      </c>
      <c r="F280" s="7">
        <f t="shared" si="19"/>
        <v>0</v>
      </c>
      <c r="G280" s="7" t="str">
        <f>IFERROR(MATCH(ROW(障害学生情報入力シート!E256),F:F,0),"")</f>
        <v/>
      </c>
      <c r="H280" s="7">
        <f>IF(AND(障害学生情報入力シート!$G280=$H$24,ISBLANK(障害学生情報入力シート!$H280),OR(障害学生情報入力シート!D280="入学者(新1年生)",障害学生情報入力シート!D280="在籍者")),1,0)</f>
        <v>0</v>
      </c>
      <c r="I280" s="7">
        <f t="shared" si="20"/>
        <v>0</v>
      </c>
      <c r="J280" s="7" t="str">
        <f>IFERROR(MATCH(ROW(障害学生情報入力シート!A256),I:I,0),"")</f>
        <v/>
      </c>
      <c r="K280" s="8">
        <f>IF(障害学生情報入力シート!AU280="",0,IF(AND(障害学生情報入力シート!AT280=1,Y280=1,障害学生情報入力シート!D280&lt;&gt;"",障害学生情報入力シート!D280&lt;&gt;"在籍者"),1,0))</f>
        <v>0</v>
      </c>
      <c r="L280" s="8">
        <f t="shared" si="21"/>
        <v>0</v>
      </c>
      <c r="M280" s="8" t="str">
        <f>IFERROR(MATCH(ROW(障害学生情報入力シート!A256),L:L,0),"")</f>
        <v/>
      </c>
      <c r="N280" s="8">
        <f>IF(障害学生情報入力シート!CA280="",0,IF(AND(障害学生情報入力シート!BZ280=1,Y280=1,障害学生情報入力シート!D280&lt;&gt;"",障害学生情報入力シート!D280&lt;&gt;"入学しなかった"),1,0))</f>
        <v>0</v>
      </c>
      <c r="O280" s="8">
        <f t="shared" si="22"/>
        <v>0</v>
      </c>
      <c r="P280" s="8" t="str">
        <f>IFERROR(MATCH(ROW(障害学生情報入力シート!AR256),O:O,0),"")</f>
        <v/>
      </c>
      <c r="Q280" s="8">
        <f>IF(障害学生情報入力シート!CU280="",0,IF(AND(障害学生情報入力シート!CT280=1,Y280=1,障害学生情報入力シート!D280&lt;&gt;"",障害学生情報入力シート!D280&lt;&gt;"入学しなかった"),1,0))</f>
        <v>0</v>
      </c>
      <c r="R280" s="8">
        <f t="shared" si="23"/>
        <v>0</v>
      </c>
      <c r="S280" s="8" t="str">
        <f>IFERROR(MATCH(ROW(障害学生情報入力シート!BJ256),R:R,0),"")</f>
        <v/>
      </c>
      <c r="T280" s="9">
        <f>IF(OR(SUM(障害学生情報入力シート!AY280:BY280,障害学生情報入力シート!CB280:CS280)&gt;0,COUNTA(障害学生情報入力シート!BZ280:CA280)=2,COUNTA(障害学生情報入力シート!CT280:CU280)=2),1,0)</f>
        <v>0</v>
      </c>
      <c r="U280" s="9">
        <f>SUM(障害学生情報入力シート!N280:Q280)+COUNTA(障害学生情報入力シート!R280)</f>
        <v>0</v>
      </c>
      <c r="V280" s="9">
        <f>SUM(障害学生情報入力シート!S280:V280)+COUNTA(障害学生情報入力シート!W280)</f>
        <v>0</v>
      </c>
      <c r="W280" s="9">
        <f>IF(SUM(障害学生情報入力シート!$X280:$AT280)&gt;0,1,0)</f>
        <v>0</v>
      </c>
      <c r="X280" s="9">
        <f>IF(障害学生情報入力シート!D280="入学者(新1年生)",1,0)</f>
        <v>0</v>
      </c>
      <c r="Y280" s="9">
        <f>IF(ISBLANK(障害学生情報入力シート!$G280),0)+IF(AND(障害学生情報入力シート!$G280="視覚障害",OR(障害学生情報入力シート!$H280="盲",障害学生情報入力シート!$H280="弱視")),1,0)+IF(AND(障害学生情報入力シート!$G280="聴覚・言語障害",OR(障害学生情報入力シート!$H280="聾",障害学生情報入力シート!$H280="難聴",障害学生情報入力シート!$H280="言語障害のみ")),1,0)+IF(AND(障害学生情報入力シート!$G280="肢体不自由",OR(障害学生情報入力シート!$H280="上肢機能障害",障害学生情報入力シート!$H280="下肢機能障害",障害学生情報入力シート!$H280="上下肢機能障害",障害学生情報入力シート!$H280="他の機能障害")),1,0)+IF(AND(障害学生情報入力シート!$G280="病弱・虚弱",OR(障害学生情報入力シート!$H280="内部障害等",障害学生情報入力シート!$H280="他の慢性疾患")),1,0)+IF(AND(障害学生情報入力シート!$G280="重複",ISBLANK(障害学生情報入力シート!$H280)),1,0)+IF(AND(障害学生情報入力シート!$G280="発達障害",OR(障害学生情報入力シート!$H280="SLD",障害学生情報入力シート!$H280="ADHD",障害学生情報入力シート!$H280="ASD",障害学生情報入力シート!$H280="発達障害の重複")),1,0)+IF(AND(障害学生情報入力シート!$G280="精神障害",OR(障害学生情報入力シート!$H280="統合失調症等",障害学生情報入力シート!$H280="気分障害",障害学生情報入力シート!$H280="神経症性障害等",障害学生情報入力シート!$H280="摂食障害・睡眠障害等",障害学生情報入力シート!$H280="他の精神障害")),1,0)+IF(AND(障害学生情報入力シート!$G280="その他の障害",ISBLANK(障害学生情報入力シート!$H280)),1,0)</f>
        <v>0</v>
      </c>
    </row>
    <row r="281" spans="1:25" x14ac:dyDescent="0.4">
      <c r="A281" s="1219">
        <v>257</v>
      </c>
      <c r="B281" s="7">
        <f>IF(AND(障害学生情報入力シート!$G281=$B$23,障害学生情報入力シート!$H281=$B$24,OR(障害学生情報入力シート!D281="入学者(新1年生)",障害学生情報入力シート!D281="在籍者")),1,0)</f>
        <v>0</v>
      </c>
      <c r="C281" s="7">
        <f t="shared" ref="C281:C344" si="24">C280+B281</f>
        <v>0</v>
      </c>
      <c r="D281" s="7" t="str">
        <f>IFERROR(MATCH(ROW(障害学生情報入力シート!A257),C:C,0),"")</f>
        <v/>
      </c>
      <c r="E281" s="7">
        <f>IF(AND(障害学生情報入力シート!$G281=$E$23,障害学生情報入力シート!$H281=$E$24,OR(障害学生情報入力シート!D281="入学者(新1年生)",障害学生情報入力シート!D281="在籍者")),1,0)</f>
        <v>0</v>
      </c>
      <c r="F281" s="7">
        <f t="shared" ref="F281:F344" si="25">F280+E281</f>
        <v>0</v>
      </c>
      <c r="G281" s="7" t="str">
        <f>IFERROR(MATCH(ROW(障害学生情報入力シート!E257),F:F,0),"")</f>
        <v/>
      </c>
      <c r="H281" s="7">
        <f>IF(AND(障害学生情報入力シート!$G281=$H$24,ISBLANK(障害学生情報入力シート!$H281),OR(障害学生情報入力シート!D281="入学者(新1年生)",障害学生情報入力シート!D281="在籍者")),1,0)</f>
        <v>0</v>
      </c>
      <c r="I281" s="7">
        <f t="shared" ref="I281:I344" si="26">I280+H281</f>
        <v>0</v>
      </c>
      <c r="J281" s="7" t="str">
        <f>IFERROR(MATCH(ROW(障害学生情報入力シート!A257),I:I,0),"")</f>
        <v/>
      </c>
      <c r="K281" s="8">
        <f>IF(障害学生情報入力シート!AU281="",0,IF(AND(障害学生情報入力シート!AT281=1,Y281=1,障害学生情報入力シート!D281&lt;&gt;"",障害学生情報入力シート!D281&lt;&gt;"在籍者"),1,0))</f>
        <v>0</v>
      </c>
      <c r="L281" s="8">
        <f t="shared" ref="L281:L344" si="27">L280+K281</f>
        <v>0</v>
      </c>
      <c r="M281" s="8" t="str">
        <f>IFERROR(MATCH(ROW(障害学生情報入力シート!A257),L:L,0),"")</f>
        <v/>
      </c>
      <c r="N281" s="8">
        <f>IF(障害学生情報入力シート!CA281="",0,IF(AND(障害学生情報入力シート!BZ281=1,Y281=1,障害学生情報入力シート!D281&lt;&gt;"",障害学生情報入力シート!D281&lt;&gt;"入学しなかった"),1,0))</f>
        <v>0</v>
      </c>
      <c r="O281" s="8">
        <f t="shared" ref="O281:O344" si="28">O280+N281</f>
        <v>0</v>
      </c>
      <c r="P281" s="8" t="str">
        <f>IFERROR(MATCH(ROW(障害学生情報入力シート!AR257),O:O,0),"")</f>
        <v/>
      </c>
      <c r="Q281" s="8">
        <f>IF(障害学生情報入力シート!CU281="",0,IF(AND(障害学生情報入力シート!CT281=1,Y281=1,障害学生情報入力シート!D281&lt;&gt;"",障害学生情報入力シート!D281&lt;&gt;"入学しなかった"),1,0))</f>
        <v>0</v>
      </c>
      <c r="R281" s="8">
        <f t="shared" ref="R281:R344" si="29">R280+Q281</f>
        <v>0</v>
      </c>
      <c r="S281" s="8" t="str">
        <f>IFERROR(MATCH(ROW(障害学生情報入力シート!BJ257),R:R,0),"")</f>
        <v/>
      </c>
      <c r="T281" s="9">
        <f>IF(OR(SUM(障害学生情報入力シート!AY281:BY281,障害学生情報入力シート!CB281:CS281)&gt;0,COUNTA(障害学生情報入力シート!BZ281:CA281)=2,COUNTA(障害学生情報入力シート!CT281:CU281)=2),1,0)</f>
        <v>0</v>
      </c>
      <c r="U281" s="9">
        <f>SUM(障害学生情報入力シート!N281:Q281)+COUNTA(障害学生情報入力シート!R281)</f>
        <v>0</v>
      </c>
      <c r="V281" s="9">
        <f>SUM(障害学生情報入力シート!S281:V281)+COUNTA(障害学生情報入力シート!W281)</f>
        <v>0</v>
      </c>
      <c r="W281" s="9">
        <f>IF(SUM(障害学生情報入力シート!$X281:$AT281)&gt;0,1,0)</f>
        <v>0</v>
      </c>
      <c r="X281" s="9">
        <f>IF(障害学生情報入力シート!D281="入学者(新1年生)",1,0)</f>
        <v>0</v>
      </c>
      <c r="Y281" s="9">
        <f>IF(ISBLANK(障害学生情報入力シート!$G281),0)+IF(AND(障害学生情報入力シート!$G281="視覚障害",OR(障害学生情報入力シート!$H281="盲",障害学生情報入力シート!$H281="弱視")),1,0)+IF(AND(障害学生情報入力シート!$G281="聴覚・言語障害",OR(障害学生情報入力シート!$H281="聾",障害学生情報入力シート!$H281="難聴",障害学生情報入力シート!$H281="言語障害のみ")),1,0)+IF(AND(障害学生情報入力シート!$G281="肢体不自由",OR(障害学生情報入力シート!$H281="上肢機能障害",障害学生情報入力シート!$H281="下肢機能障害",障害学生情報入力シート!$H281="上下肢機能障害",障害学生情報入力シート!$H281="他の機能障害")),1,0)+IF(AND(障害学生情報入力シート!$G281="病弱・虚弱",OR(障害学生情報入力シート!$H281="内部障害等",障害学生情報入力シート!$H281="他の慢性疾患")),1,0)+IF(AND(障害学生情報入力シート!$G281="重複",ISBLANK(障害学生情報入力シート!$H281)),1,0)+IF(AND(障害学生情報入力シート!$G281="発達障害",OR(障害学生情報入力シート!$H281="SLD",障害学生情報入力シート!$H281="ADHD",障害学生情報入力シート!$H281="ASD",障害学生情報入力シート!$H281="発達障害の重複")),1,0)+IF(AND(障害学生情報入力シート!$G281="精神障害",OR(障害学生情報入力シート!$H281="統合失調症等",障害学生情報入力シート!$H281="気分障害",障害学生情報入力シート!$H281="神経症性障害等",障害学生情報入力シート!$H281="摂食障害・睡眠障害等",障害学生情報入力シート!$H281="他の精神障害")),1,0)+IF(AND(障害学生情報入力シート!$G281="その他の障害",ISBLANK(障害学生情報入力シート!$H281)),1,0)</f>
        <v>0</v>
      </c>
    </row>
    <row r="282" spans="1:25" x14ac:dyDescent="0.4">
      <c r="A282" s="1219">
        <v>258</v>
      </c>
      <c r="B282" s="7">
        <f>IF(AND(障害学生情報入力シート!$G282=$B$23,障害学生情報入力シート!$H282=$B$24,OR(障害学生情報入力シート!D282="入学者(新1年生)",障害学生情報入力シート!D282="在籍者")),1,0)</f>
        <v>0</v>
      </c>
      <c r="C282" s="7">
        <f t="shared" si="24"/>
        <v>0</v>
      </c>
      <c r="D282" s="7" t="str">
        <f>IFERROR(MATCH(ROW(障害学生情報入力シート!A258),C:C,0),"")</f>
        <v/>
      </c>
      <c r="E282" s="7">
        <f>IF(AND(障害学生情報入力シート!$G282=$E$23,障害学生情報入力シート!$H282=$E$24,OR(障害学生情報入力シート!D282="入学者(新1年生)",障害学生情報入力シート!D282="在籍者")),1,0)</f>
        <v>0</v>
      </c>
      <c r="F282" s="7">
        <f t="shared" si="25"/>
        <v>0</v>
      </c>
      <c r="G282" s="7" t="str">
        <f>IFERROR(MATCH(ROW(障害学生情報入力シート!E258),F:F,0),"")</f>
        <v/>
      </c>
      <c r="H282" s="7">
        <f>IF(AND(障害学生情報入力シート!$G282=$H$24,ISBLANK(障害学生情報入力シート!$H282),OR(障害学生情報入力シート!D282="入学者(新1年生)",障害学生情報入力シート!D282="在籍者")),1,0)</f>
        <v>0</v>
      </c>
      <c r="I282" s="7">
        <f t="shared" si="26"/>
        <v>0</v>
      </c>
      <c r="J282" s="7" t="str">
        <f>IFERROR(MATCH(ROW(障害学生情報入力シート!A258),I:I,0),"")</f>
        <v/>
      </c>
      <c r="K282" s="8">
        <f>IF(障害学生情報入力シート!AU282="",0,IF(AND(障害学生情報入力シート!AT282=1,Y282=1,障害学生情報入力シート!D282&lt;&gt;"",障害学生情報入力シート!D282&lt;&gt;"在籍者"),1,0))</f>
        <v>0</v>
      </c>
      <c r="L282" s="8">
        <f t="shared" si="27"/>
        <v>0</v>
      </c>
      <c r="M282" s="8" t="str">
        <f>IFERROR(MATCH(ROW(障害学生情報入力シート!A258),L:L,0),"")</f>
        <v/>
      </c>
      <c r="N282" s="8">
        <f>IF(障害学生情報入力シート!CA282="",0,IF(AND(障害学生情報入力シート!BZ282=1,Y282=1,障害学生情報入力シート!D282&lt;&gt;"",障害学生情報入力シート!D282&lt;&gt;"入学しなかった"),1,0))</f>
        <v>0</v>
      </c>
      <c r="O282" s="8">
        <f t="shared" si="28"/>
        <v>0</v>
      </c>
      <c r="P282" s="8" t="str">
        <f>IFERROR(MATCH(ROW(障害学生情報入力シート!AR258),O:O,0),"")</f>
        <v/>
      </c>
      <c r="Q282" s="8">
        <f>IF(障害学生情報入力シート!CU282="",0,IF(AND(障害学生情報入力シート!CT282=1,Y282=1,障害学生情報入力シート!D282&lt;&gt;"",障害学生情報入力シート!D282&lt;&gt;"入学しなかった"),1,0))</f>
        <v>0</v>
      </c>
      <c r="R282" s="8">
        <f t="shared" si="29"/>
        <v>0</v>
      </c>
      <c r="S282" s="8" t="str">
        <f>IFERROR(MATCH(ROW(障害学生情報入力シート!BJ258),R:R,0),"")</f>
        <v/>
      </c>
      <c r="T282" s="9">
        <f>IF(OR(SUM(障害学生情報入力シート!AY282:BY282,障害学生情報入力シート!CB282:CS282)&gt;0,COUNTA(障害学生情報入力シート!BZ282:CA282)=2,COUNTA(障害学生情報入力シート!CT282:CU282)=2),1,0)</f>
        <v>0</v>
      </c>
      <c r="U282" s="9">
        <f>SUM(障害学生情報入力シート!N282:Q282)+COUNTA(障害学生情報入力シート!R282)</f>
        <v>0</v>
      </c>
      <c r="V282" s="9">
        <f>SUM(障害学生情報入力シート!S282:V282)+COUNTA(障害学生情報入力シート!W282)</f>
        <v>0</v>
      </c>
      <c r="W282" s="9">
        <f>IF(SUM(障害学生情報入力シート!$X282:$AT282)&gt;0,1,0)</f>
        <v>0</v>
      </c>
      <c r="X282" s="9">
        <f>IF(障害学生情報入力シート!D282="入学者(新1年生)",1,0)</f>
        <v>0</v>
      </c>
      <c r="Y282" s="9">
        <f>IF(ISBLANK(障害学生情報入力シート!$G282),0)+IF(AND(障害学生情報入力シート!$G282="視覚障害",OR(障害学生情報入力シート!$H282="盲",障害学生情報入力シート!$H282="弱視")),1,0)+IF(AND(障害学生情報入力シート!$G282="聴覚・言語障害",OR(障害学生情報入力シート!$H282="聾",障害学生情報入力シート!$H282="難聴",障害学生情報入力シート!$H282="言語障害のみ")),1,0)+IF(AND(障害学生情報入力シート!$G282="肢体不自由",OR(障害学生情報入力シート!$H282="上肢機能障害",障害学生情報入力シート!$H282="下肢機能障害",障害学生情報入力シート!$H282="上下肢機能障害",障害学生情報入力シート!$H282="他の機能障害")),1,0)+IF(AND(障害学生情報入力シート!$G282="病弱・虚弱",OR(障害学生情報入力シート!$H282="内部障害等",障害学生情報入力シート!$H282="他の慢性疾患")),1,0)+IF(AND(障害学生情報入力シート!$G282="重複",ISBLANK(障害学生情報入力シート!$H282)),1,0)+IF(AND(障害学生情報入力シート!$G282="発達障害",OR(障害学生情報入力シート!$H282="SLD",障害学生情報入力シート!$H282="ADHD",障害学生情報入力シート!$H282="ASD",障害学生情報入力シート!$H282="発達障害の重複")),1,0)+IF(AND(障害学生情報入力シート!$G282="精神障害",OR(障害学生情報入力シート!$H282="統合失調症等",障害学生情報入力シート!$H282="気分障害",障害学生情報入力シート!$H282="神経症性障害等",障害学生情報入力シート!$H282="摂食障害・睡眠障害等",障害学生情報入力シート!$H282="他の精神障害")),1,0)+IF(AND(障害学生情報入力シート!$G282="その他の障害",ISBLANK(障害学生情報入力シート!$H282)),1,0)</f>
        <v>0</v>
      </c>
    </row>
    <row r="283" spans="1:25" x14ac:dyDescent="0.4">
      <c r="A283" s="1219">
        <v>259</v>
      </c>
      <c r="B283" s="7">
        <f>IF(AND(障害学生情報入力シート!$G283=$B$23,障害学生情報入力シート!$H283=$B$24,OR(障害学生情報入力シート!D283="入学者(新1年生)",障害学生情報入力シート!D283="在籍者")),1,0)</f>
        <v>0</v>
      </c>
      <c r="C283" s="7">
        <f t="shared" si="24"/>
        <v>0</v>
      </c>
      <c r="D283" s="7" t="str">
        <f>IFERROR(MATCH(ROW(障害学生情報入力シート!A259),C:C,0),"")</f>
        <v/>
      </c>
      <c r="E283" s="7">
        <f>IF(AND(障害学生情報入力シート!$G283=$E$23,障害学生情報入力シート!$H283=$E$24,OR(障害学生情報入力シート!D283="入学者(新1年生)",障害学生情報入力シート!D283="在籍者")),1,0)</f>
        <v>0</v>
      </c>
      <c r="F283" s="7">
        <f t="shared" si="25"/>
        <v>0</v>
      </c>
      <c r="G283" s="7" t="str">
        <f>IFERROR(MATCH(ROW(障害学生情報入力シート!E259),F:F,0),"")</f>
        <v/>
      </c>
      <c r="H283" s="7">
        <f>IF(AND(障害学生情報入力シート!$G283=$H$24,ISBLANK(障害学生情報入力シート!$H283),OR(障害学生情報入力シート!D283="入学者(新1年生)",障害学生情報入力シート!D283="在籍者")),1,0)</f>
        <v>0</v>
      </c>
      <c r="I283" s="7">
        <f t="shared" si="26"/>
        <v>0</v>
      </c>
      <c r="J283" s="7" t="str">
        <f>IFERROR(MATCH(ROW(障害学生情報入力シート!A259),I:I,0),"")</f>
        <v/>
      </c>
      <c r="K283" s="8">
        <f>IF(障害学生情報入力シート!AU283="",0,IF(AND(障害学生情報入力シート!AT283=1,Y283=1,障害学生情報入力シート!D283&lt;&gt;"",障害学生情報入力シート!D283&lt;&gt;"在籍者"),1,0))</f>
        <v>0</v>
      </c>
      <c r="L283" s="8">
        <f t="shared" si="27"/>
        <v>0</v>
      </c>
      <c r="M283" s="8" t="str">
        <f>IFERROR(MATCH(ROW(障害学生情報入力シート!A259),L:L,0),"")</f>
        <v/>
      </c>
      <c r="N283" s="8">
        <f>IF(障害学生情報入力シート!CA283="",0,IF(AND(障害学生情報入力シート!BZ283=1,Y283=1,障害学生情報入力シート!D283&lt;&gt;"",障害学生情報入力シート!D283&lt;&gt;"入学しなかった"),1,0))</f>
        <v>0</v>
      </c>
      <c r="O283" s="8">
        <f t="shared" si="28"/>
        <v>0</v>
      </c>
      <c r="P283" s="8" t="str">
        <f>IFERROR(MATCH(ROW(障害学生情報入力シート!AR259),O:O,0),"")</f>
        <v/>
      </c>
      <c r="Q283" s="8">
        <f>IF(障害学生情報入力シート!CU283="",0,IF(AND(障害学生情報入力シート!CT283=1,Y283=1,障害学生情報入力シート!D283&lt;&gt;"",障害学生情報入力シート!D283&lt;&gt;"入学しなかった"),1,0))</f>
        <v>0</v>
      </c>
      <c r="R283" s="8">
        <f t="shared" si="29"/>
        <v>0</v>
      </c>
      <c r="S283" s="8" t="str">
        <f>IFERROR(MATCH(ROW(障害学生情報入力シート!BJ259),R:R,0),"")</f>
        <v/>
      </c>
      <c r="T283" s="9">
        <f>IF(OR(SUM(障害学生情報入力シート!AY283:BY283,障害学生情報入力シート!CB283:CS283)&gt;0,COUNTA(障害学生情報入力シート!BZ283:CA283)=2,COUNTA(障害学生情報入力シート!CT283:CU283)=2),1,0)</f>
        <v>0</v>
      </c>
      <c r="U283" s="9">
        <f>SUM(障害学生情報入力シート!N283:Q283)+COUNTA(障害学生情報入力シート!R283)</f>
        <v>0</v>
      </c>
      <c r="V283" s="9">
        <f>SUM(障害学生情報入力シート!S283:V283)+COUNTA(障害学生情報入力シート!W283)</f>
        <v>0</v>
      </c>
      <c r="W283" s="9">
        <f>IF(SUM(障害学生情報入力シート!$X283:$AT283)&gt;0,1,0)</f>
        <v>0</v>
      </c>
      <c r="X283" s="9">
        <f>IF(障害学生情報入力シート!D283="入学者(新1年生)",1,0)</f>
        <v>0</v>
      </c>
      <c r="Y283" s="9">
        <f>IF(ISBLANK(障害学生情報入力シート!$G283),0)+IF(AND(障害学生情報入力シート!$G283="視覚障害",OR(障害学生情報入力シート!$H283="盲",障害学生情報入力シート!$H283="弱視")),1,0)+IF(AND(障害学生情報入力シート!$G283="聴覚・言語障害",OR(障害学生情報入力シート!$H283="聾",障害学生情報入力シート!$H283="難聴",障害学生情報入力シート!$H283="言語障害のみ")),1,0)+IF(AND(障害学生情報入力シート!$G283="肢体不自由",OR(障害学生情報入力シート!$H283="上肢機能障害",障害学生情報入力シート!$H283="下肢機能障害",障害学生情報入力シート!$H283="上下肢機能障害",障害学生情報入力シート!$H283="他の機能障害")),1,0)+IF(AND(障害学生情報入力シート!$G283="病弱・虚弱",OR(障害学生情報入力シート!$H283="内部障害等",障害学生情報入力シート!$H283="他の慢性疾患")),1,0)+IF(AND(障害学生情報入力シート!$G283="重複",ISBLANK(障害学生情報入力シート!$H283)),1,0)+IF(AND(障害学生情報入力シート!$G283="発達障害",OR(障害学生情報入力シート!$H283="SLD",障害学生情報入力シート!$H283="ADHD",障害学生情報入力シート!$H283="ASD",障害学生情報入力シート!$H283="発達障害の重複")),1,0)+IF(AND(障害学生情報入力シート!$G283="精神障害",OR(障害学生情報入力シート!$H283="統合失調症等",障害学生情報入力シート!$H283="気分障害",障害学生情報入力シート!$H283="神経症性障害等",障害学生情報入力シート!$H283="摂食障害・睡眠障害等",障害学生情報入力シート!$H283="他の精神障害")),1,0)+IF(AND(障害学生情報入力シート!$G283="その他の障害",ISBLANK(障害学生情報入力シート!$H283)),1,0)</f>
        <v>0</v>
      </c>
    </row>
    <row r="284" spans="1:25" x14ac:dyDescent="0.4">
      <c r="A284" s="1219">
        <v>260</v>
      </c>
      <c r="B284" s="7">
        <f>IF(AND(障害学生情報入力シート!$G284=$B$23,障害学生情報入力シート!$H284=$B$24,OR(障害学生情報入力シート!D284="入学者(新1年生)",障害学生情報入力シート!D284="在籍者")),1,0)</f>
        <v>0</v>
      </c>
      <c r="C284" s="7">
        <f t="shared" si="24"/>
        <v>0</v>
      </c>
      <c r="D284" s="7" t="str">
        <f>IFERROR(MATCH(ROW(障害学生情報入力シート!A260),C:C,0),"")</f>
        <v/>
      </c>
      <c r="E284" s="7">
        <f>IF(AND(障害学生情報入力シート!$G284=$E$23,障害学生情報入力シート!$H284=$E$24,OR(障害学生情報入力シート!D284="入学者(新1年生)",障害学生情報入力シート!D284="在籍者")),1,0)</f>
        <v>0</v>
      </c>
      <c r="F284" s="7">
        <f t="shared" si="25"/>
        <v>0</v>
      </c>
      <c r="G284" s="7" t="str">
        <f>IFERROR(MATCH(ROW(障害学生情報入力シート!E260),F:F,0),"")</f>
        <v/>
      </c>
      <c r="H284" s="7">
        <f>IF(AND(障害学生情報入力シート!$G284=$H$24,ISBLANK(障害学生情報入力シート!$H284),OR(障害学生情報入力シート!D284="入学者(新1年生)",障害学生情報入力シート!D284="在籍者")),1,0)</f>
        <v>0</v>
      </c>
      <c r="I284" s="7">
        <f t="shared" si="26"/>
        <v>0</v>
      </c>
      <c r="J284" s="7" t="str">
        <f>IFERROR(MATCH(ROW(障害学生情報入力シート!A260),I:I,0),"")</f>
        <v/>
      </c>
      <c r="K284" s="8">
        <f>IF(障害学生情報入力シート!AU284="",0,IF(AND(障害学生情報入力シート!AT284=1,Y284=1,障害学生情報入力シート!D284&lt;&gt;"",障害学生情報入力シート!D284&lt;&gt;"在籍者"),1,0))</f>
        <v>0</v>
      </c>
      <c r="L284" s="8">
        <f t="shared" si="27"/>
        <v>0</v>
      </c>
      <c r="M284" s="8" t="str">
        <f>IFERROR(MATCH(ROW(障害学生情報入力シート!A260),L:L,0),"")</f>
        <v/>
      </c>
      <c r="N284" s="8">
        <f>IF(障害学生情報入力シート!CA284="",0,IF(AND(障害学生情報入力シート!BZ284=1,Y284=1,障害学生情報入力シート!D284&lt;&gt;"",障害学生情報入力シート!D284&lt;&gt;"入学しなかった"),1,0))</f>
        <v>0</v>
      </c>
      <c r="O284" s="8">
        <f t="shared" si="28"/>
        <v>0</v>
      </c>
      <c r="P284" s="8" t="str">
        <f>IFERROR(MATCH(ROW(障害学生情報入力シート!AR260),O:O,0),"")</f>
        <v/>
      </c>
      <c r="Q284" s="8">
        <f>IF(障害学生情報入力シート!CU284="",0,IF(AND(障害学生情報入力シート!CT284=1,Y284=1,障害学生情報入力シート!D284&lt;&gt;"",障害学生情報入力シート!D284&lt;&gt;"入学しなかった"),1,0))</f>
        <v>0</v>
      </c>
      <c r="R284" s="8">
        <f t="shared" si="29"/>
        <v>0</v>
      </c>
      <c r="S284" s="8" t="str">
        <f>IFERROR(MATCH(ROW(障害学生情報入力シート!BJ260),R:R,0),"")</f>
        <v/>
      </c>
      <c r="T284" s="9">
        <f>IF(OR(SUM(障害学生情報入力シート!AY284:BY284,障害学生情報入力シート!CB284:CS284)&gt;0,COUNTA(障害学生情報入力シート!BZ284:CA284)=2,COUNTA(障害学生情報入力シート!CT284:CU284)=2),1,0)</f>
        <v>0</v>
      </c>
      <c r="U284" s="9">
        <f>SUM(障害学生情報入力シート!N284:Q284)+COUNTA(障害学生情報入力シート!R284)</f>
        <v>0</v>
      </c>
      <c r="V284" s="9">
        <f>SUM(障害学生情報入力シート!S284:V284)+COUNTA(障害学生情報入力シート!W284)</f>
        <v>0</v>
      </c>
      <c r="W284" s="9">
        <f>IF(SUM(障害学生情報入力シート!$X284:$AT284)&gt;0,1,0)</f>
        <v>0</v>
      </c>
      <c r="X284" s="9">
        <f>IF(障害学生情報入力シート!D284="入学者(新1年生)",1,0)</f>
        <v>0</v>
      </c>
      <c r="Y284" s="9">
        <f>IF(ISBLANK(障害学生情報入力シート!$G284),0)+IF(AND(障害学生情報入力シート!$G284="視覚障害",OR(障害学生情報入力シート!$H284="盲",障害学生情報入力シート!$H284="弱視")),1,0)+IF(AND(障害学生情報入力シート!$G284="聴覚・言語障害",OR(障害学生情報入力シート!$H284="聾",障害学生情報入力シート!$H284="難聴",障害学生情報入力シート!$H284="言語障害のみ")),1,0)+IF(AND(障害学生情報入力シート!$G284="肢体不自由",OR(障害学生情報入力シート!$H284="上肢機能障害",障害学生情報入力シート!$H284="下肢機能障害",障害学生情報入力シート!$H284="上下肢機能障害",障害学生情報入力シート!$H284="他の機能障害")),1,0)+IF(AND(障害学生情報入力シート!$G284="病弱・虚弱",OR(障害学生情報入力シート!$H284="内部障害等",障害学生情報入力シート!$H284="他の慢性疾患")),1,0)+IF(AND(障害学生情報入力シート!$G284="重複",ISBLANK(障害学生情報入力シート!$H284)),1,0)+IF(AND(障害学生情報入力シート!$G284="発達障害",OR(障害学生情報入力シート!$H284="SLD",障害学生情報入力シート!$H284="ADHD",障害学生情報入力シート!$H284="ASD",障害学生情報入力シート!$H284="発達障害の重複")),1,0)+IF(AND(障害学生情報入力シート!$G284="精神障害",OR(障害学生情報入力シート!$H284="統合失調症等",障害学生情報入力シート!$H284="気分障害",障害学生情報入力シート!$H284="神経症性障害等",障害学生情報入力シート!$H284="摂食障害・睡眠障害等",障害学生情報入力シート!$H284="他の精神障害")),1,0)+IF(AND(障害学生情報入力シート!$G284="その他の障害",ISBLANK(障害学生情報入力シート!$H284)),1,0)</f>
        <v>0</v>
      </c>
    </row>
    <row r="285" spans="1:25" x14ac:dyDescent="0.4">
      <c r="A285" s="1219">
        <v>261</v>
      </c>
      <c r="B285" s="7">
        <f>IF(AND(障害学生情報入力シート!$G285=$B$23,障害学生情報入力シート!$H285=$B$24,OR(障害学生情報入力シート!D285="入学者(新1年生)",障害学生情報入力シート!D285="在籍者")),1,0)</f>
        <v>0</v>
      </c>
      <c r="C285" s="7">
        <f t="shared" si="24"/>
        <v>0</v>
      </c>
      <c r="D285" s="7" t="str">
        <f>IFERROR(MATCH(ROW(障害学生情報入力シート!A261),C:C,0),"")</f>
        <v/>
      </c>
      <c r="E285" s="7">
        <f>IF(AND(障害学生情報入力シート!$G285=$E$23,障害学生情報入力シート!$H285=$E$24,OR(障害学生情報入力シート!D285="入学者(新1年生)",障害学生情報入力シート!D285="在籍者")),1,0)</f>
        <v>0</v>
      </c>
      <c r="F285" s="7">
        <f t="shared" si="25"/>
        <v>0</v>
      </c>
      <c r="G285" s="7" t="str">
        <f>IFERROR(MATCH(ROW(障害学生情報入力シート!E261),F:F,0),"")</f>
        <v/>
      </c>
      <c r="H285" s="7">
        <f>IF(AND(障害学生情報入力シート!$G285=$H$24,ISBLANK(障害学生情報入力シート!$H285),OR(障害学生情報入力シート!D285="入学者(新1年生)",障害学生情報入力シート!D285="在籍者")),1,0)</f>
        <v>0</v>
      </c>
      <c r="I285" s="7">
        <f t="shared" si="26"/>
        <v>0</v>
      </c>
      <c r="J285" s="7" t="str">
        <f>IFERROR(MATCH(ROW(障害学生情報入力シート!A261),I:I,0),"")</f>
        <v/>
      </c>
      <c r="K285" s="8">
        <f>IF(障害学生情報入力シート!AU285="",0,IF(AND(障害学生情報入力シート!AT285=1,Y285=1,障害学生情報入力シート!D285&lt;&gt;"",障害学生情報入力シート!D285&lt;&gt;"在籍者"),1,0))</f>
        <v>0</v>
      </c>
      <c r="L285" s="8">
        <f t="shared" si="27"/>
        <v>0</v>
      </c>
      <c r="M285" s="8" t="str">
        <f>IFERROR(MATCH(ROW(障害学生情報入力シート!A261),L:L,0),"")</f>
        <v/>
      </c>
      <c r="N285" s="8">
        <f>IF(障害学生情報入力シート!CA285="",0,IF(AND(障害学生情報入力シート!BZ285=1,Y285=1,障害学生情報入力シート!D285&lt;&gt;"",障害学生情報入力シート!D285&lt;&gt;"入学しなかった"),1,0))</f>
        <v>0</v>
      </c>
      <c r="O285" s="8">
        <f t="shared" si="28"/>
        <v>0</v>
      </c>
      <c r="P285" s="8" t="str">
        <f>IFERROR(MATCH(ROW(障害学生情報入力シート!AR261),O:O,0),"")</f>
        <v/>
      </c>
      <c r="Q285" s="8">
        <f>IF(障害学生情報入力シート!CU285="",0,IF(AND(障害学生情報入力シート!CT285=1,Y285=1,障害学生情報入力シート!D285&lt;&gt;"",障害学生情報入力シート!D285&lt;&gt;"入学しなかった"),1,0))</f>
        <v>0</v>
      </c>
      <c r="R285" s="8">
        <f t="shared" si="29"/>
        <v>0</v>
      </c>
      <c r="S285" s="8" t="str">
        <f>IFERROR(MATCH(ROW(障害学生情報入力シート!BJ261),R:R,0),"")</f>
        <v/>
      </c>
      <c r="T285" s="9">
        <f>IF(OR(SUM(障害学生情報入力シート!AY285:BY285,障害学生情報入力シート!CB285:CS285)&gt;0,COUNTA(障害学生情報入力シート!BZ285:CA285)=2,COUNTA(障害学生情報入力シート!CT285:CU285)=2),1,0)</f>
        <v>0</v>
      </c>
      <c r="U285" s="9">
        <f>SUM(障害学生情報入力シート!N285:Q285)+COUNTA(障害学生情報入力シート!R285)</f>
        <v>0</v>
      </c>
      <c r="V285" s="9">
        <f>SUM(障害学生情報入力シート!S285:V285)+COUNTA(障害学生情報入力シート!W285)</f>
        <v>0</v>
      </c>
      <c r="W285" s="9">
        <f>IF(SUM(障害学生情報入力シート!$X285:$AT285)&gt;0,1,0)</f>
        <v>0</v>
      </c>
      <c r="X285" s="9">
        <f>IF(障害学生情報入力シート!D285="入学者(新1年生)",1,0)</f>
        <v>0</v>
      </c>
      <c r="Y285" s="9">
        <f>IF(ISBLANK(障害学生情報入力シート!$G285),0)+IF(AND(障害学生情報入力シート!$G285="視覚障害",OR(障害学生情報入力シート!$H285="盲",障害学生情報入力シート!$H285="弱視")),1,0)+IF(AND(障害学生情報入力シート!$G285="聴覚・言語障害",OR(障害学生情報入力シート!$H285="聾",障害学生情報入力シート!$H285="難聴",障害学生情報入力シート!$H285="言語障害のみ")),1,0)+IF(AND(障害学生情報入力シート!$G285="肢体不自由",OR(障害学生情報入力シート!$H285="上肢機能障害",障害学生情報入力シート!$H285="下肢機能障害",障害学生情報入力シート!$H285="上下肢機能障害",障害学生情報入力シート!$H285="他の機能障害")),1,0)+IF(AND(障害学生情報入力シート!$G285="病弱・虚弱",OR(障害学生情報入力シート!$H285="内部障害等",障害学生情報入力シート!$H285="他の慢性疾患")),1,0)+IF(AND(障害学生情報入力シート!$G285="重複",ISBLANK(障害学生情報入力シート!$H285)),1,0)+IF(AND(障害学生情報入力シート!$G285="発達障害",OR(障害学生情報入力シート!$H285="SLD",障害学生情報入力シート!$H285="ADHD",障害学生情報入力シート!$H285="ASD",障害学生情報入力シート!$H285="発達障害の重複")),1,0)+IF(AND(障害学生情報入力シート!$G285="精神障害",OR(障害学生情報入力シート!$H285="統合失調症等",障害学生情報入力シート!$H285="気分障害",障害学生情報入力シート!$H285="神経症性障害等",障害学生情報入力シート!$H285="摂食障害・睡眠障害等",障害学生情報入力シート!$H285="他の精神障害")),1,0)+IF(AND(障害学生情報入力シート!$G285="その他の障害",ISBLANK(障害学生情報入力シート!$H285)),1,0)</f>
        <v>0</v>
      </c>
    </row>
    <row r="286" spans="1:25" x14ac:dyDescent="0.4">
      <c r="A286" s="1219">
        <v>262</v>
      </c>
      <c r="B286" s="7">
        <f>IF(AND(障害学生情報入力シート!$G286=$B$23,障害学生情報入力シート!$H286=$B$24,OR(障害学生情報入力シート!D286="入学者(新1年生)",障害学生情報入力シート!D286="在籍者")),1,0)</f>
        <v>0</v>
      </c>
      <c r="C286" s="7">
        <f t="shared" si="24"/>
        <v>0</v>
      </c>
      <c r="D286" s="7" t="str">
        <f>IFERROR(MATCH(ROW(障害学生情報入力シート!A262),C:C,0),"")</f>
        <v/>
      </c>
      <c r="E286" s="7">
        <f>IF(AND(障害学生情報入力シート!$G286=$E$23,障害学生情報入力シート!$H286=$E$24,OR(障害学生情報入力シート!D286="入学者(新1年生)",障害学生情報入力シート!D286="在籍者")),1,0)</f>
        <v>0</v>
      </c>
      <c r="F286" s="7">
        <f t="shared" si="25"/>
        <v>0</v>
      </c>
      <c r="G286" s="7" t="str">
        <f>IFERROR(MATCH(ROW(障害学生情報入力シート!E262),F:F,0),"")</f>
        <v/>
      </c>
      <c r="H286" s="7">
        <f>IF(AND(障害学生情報入力シート!$G286=$H$24,ISBLANK(障害学生情報入力シート!$H286),OR(障害学生情報入力シート!D286="入学者(新1年生)",障害学生情報入力シート!D286="在籍者")),1,0)</f>
        <v>0</v>
      </c>
      <c r="I286" s="7">
        <f t="shared" si="26"/>
        <v>0</v>
      </c>
      <c r="J286" s="7" t="str">
        <f>IFERROR(MATCH(ROW(障害学生情報入力シート!A262),I:I,0),"")</f>
        <v/>
      </c>
      <c r="K286" s="8">
        <f>IF(障害学生情報入力シート!AU286="",0,IF(AND(障害学生情報入力シート!AT286=1,Y286=1,障害学生情報入力シート!D286&lt;&gt;"",障害学生情報入力シート!D286&lt;&gt;"在籍者"),1,0))</f>
        <v>0</v>
      </c>
      <c r="L286" s="8">
        <f t="shared" si="27"/>
        <v>0</v>
      </c>
      <c r="M286" s="8" t="str">
        <f>IFERROR(MATCH(ROW(障害学生情報入力シート!A262),L:L,0),"")</f>
        <v/>
      </c>
      <c r="N286" s="8">
        <f>IF(障害学生情報入力シート!CA286="",0,IF(AND(障害学生情報入力シート!BZ286=1,Y286=1,障害学生情報入力シート!D286&lt;&gt;"",障害学生情報入力シート!D286&lt;&gt;"入学しなかった"),1,0))</f>
        <v>0</v>
      </c>
      <c r="O286" s="8">
        <f t="shared" si="28"/>
        <v>0</v>
      </c>
      <c r="P286" s="8" t="str">
        <f>IFERROR(MATCH(ROW(障害学生情報入力シート!AR262),O:O,0),"")</f>
        <v/>
      </c>
      <c r="Q286" s="8">
        <f>IF(障害学生情報入力シート!CU286="",0,IF(AND(障害学生情報入力シート!CT286=1,Y286=1,障害学生情報入力シート!D286&lt;&gt;"",障害学生情報入力シート!D286&lt;&gt;"入学しなかった"),1,0))</f>
        <v>0</v>
      </c>
      <c r="R286" s="8">
        <f t="shared" si="29"/>
        <v>0</v>
      </c>
      <c r="S286" s="8" t="str">
        <f>IFERROR(MATCH(ROW(障害学生情報入力シート!BJ262),R:R,0),"")</f>
        <v/>
      </c>
      <c r="T286" s="9">
        <f>IF(OR(SUM(障害学生情報入力シート!AY286:BY286,障害学生情報入力シート!CB286:CS286)&gt;0,COUNTA(障害学生情報入力シート!BZ286:CA286)=2,COUNTA(障害学生情報入力シート!CT286:CU286)=2),1,0)</f>
        <v>0</v>
      </c>
      <c r="U286" s="9">
        <f>SUM(障害学生情報入力シート!N286:Q286)+COUNTA(障害学生情報入力シート!R286)</f>
        <v>0</v>
      </c>
      <c r="V286" s="9">
        <f>SUM(障害学生情報入力シート!S286:V286)+COUNTA(障害学生情報入力シート!W286)</f>
        <v>0</v>
      </c>
      <c r="W286" s="9">
        <f>IF(SUM(障害学生情報入力シート!$X286:$AT286)&gt;0,1,0)</f>
        <v>0</v>
      </c>
      <c r="X286" s="9">
        <f>IF(障害学生情報入力シート!D286="入学者(新1年生)",1,0)</f>
        <v>0</v>
      </c>
      <c r="Y286" s="9">
        <f>IF(ISBLANK(障害学生情報入力シート!$G286),0)+IF(AND(障害学生情報入力シート!$G286="視覚障害",OR(障害学生情報入力シート!$H286="盲",障害学生情報入力シート!$H286="弱視")),1,0)+IF(AND(障害学生情報入力シート!$G286="聴覚・言語障害",OR(障害学生情報入力シート!$H286="聾",障害学生情報入力シート!$H286="難聴",障害学生情報入力シート!$H286="言語障害のみ")),1,0)+IF(AND(障害学生情報入力シート!$G286="肢体不自由",OR(障害学生情報入力シート!$H286="上肢機能障害",障害学生情報入力シート!$H286="下肢機能障害",障害学生情報入力シート!$H286="上下肢機能障害",障害学生情報入力シート!$H286="他の機能障害")),1,0)+IF(AND(障害学生情報入力シート!$G286="病弱・虚弱",OR(障害学生情報入力シート!$H286="内部障害等",障害学生情報入力シート!$H286="他の慢性疾患")),1,0)+IF(AND(障害学生情報入力シート!$G286="重複",ISBLANK(障害学生情報入力シート!$H286)),1,0)+IF(AND(障害学生情報入力シート!$G286="発達障害",OR(障害学生情報入力シート!$H286="SLD",障害学生情報入力シート!$H286="ADHD",障害学生情報入力シート!$H286="ASD",障害学生情報入力シート!$H286="発達障害の重複")),1,0)+IF(AND(障害学生情報入力シート!$G286="精神障害",OR(障害学生情報入力シート!$H286="統合失調症等",障害学生情報入力シート!$H286="気分障害",障害学生情報入力シート!$H286="神経症性障害等",障害学生情報入力シート!$H286="摂食障害・睡眠障害等",障害学生情報入力シート!$H286="他の精神障害")),1,0)+IF(AND(障害学生情報入力シート!$G286="その他の障害",ISBLANK(障害学生情報入力シート!$H286)),1,0)</f>
        <v>0</v>
      </c>
    </row>
    <row r="287" spans="1:25" x14ac:dyDescent="0.4">
      <c r="A287" s="1219">
        <v>263</v>
      </c>
      <c r="B287" s="7">
        <f>IF(AND(障害学生情報入力シート!$G287=$B$23,障害学生情報入力シート!$H287=$B$24,OR(障害学生情報入力シート!D287="入学者(新1年生)",障害学生情報入力シート!D287="在籍者")),1,0)</f>
        <v>0</v>
      </c>
      <c r="C287" s="7">
        <f t="shared" si="24"/>
        <v>0</v>
      </c>
      <c r="D287" s="7" t="str">
        <f>IFERROR(MATCH(ROW(障害学生情報入力シート!A263),C:C,0),"")</f>
        <v/>
      </c>
      <c r="E287" s="7">
        <f>IF(AND(障害学生情報入力シート!$G287=$E$23,障害学生情報入力シート!$H287=$E$24,OR(障害学生情報入力シート!D287="入学者(新1年生)",障害学生情報入力シート!D287="在籍者")),1,0)</f>
        <v>0</v>
      </c>
      <c r="F287" s="7">
        <f t="shared" si="25"/>
        <v>0</v>
      </c>
      <c r="G287" s="7" t="str">
        <f>IFERROR(MATCH(ROW(障害学生情報入力シート!E263),F:F,0),"")</f>
        <v/>
      </c>
      <c r="H287" s="7">
        <f>IF(AND(障害学生情報入力シート!$G287=$H$24,ISBLANK(障害学生情報入力シート!$H287),OR(障害学生情報入力シート!D287="入学者(新1年生)",障害学生情報入力シート!D287="在籍者")),1,0)</f>
        <v>0</v>
      </c>
      <c r="I287" s="7">
        <f t="shared" si="26"/>
        <v>0</v>
      </c>
      <c r="J287" s="7" t="str">
        <f>IFERROR(MATCH(ROW(障害学生情報入力シート!A263),I:I,0),"")</f>
        <v/>
      </c>
      <c r="K287" s="8">
        <f>IF(障害学生情報入力シート!AU287="",0,IF(AND(障害学生情報入力シート!AT287=1,Y287=1,障害学生情報入力シート!D287&lt;&gt;"",障害学生情報入力シート!D287&lt;&gt;"在籍者"),1,0))</f>
        <v>0</v>
      </c>
      <c r="L287" s="8">
        <f t="shared" si="27"/>
        <v>0</v>
      </c>
      <c r="M287" s="8" t="str">
        <f>IFERROR(MATCH(ROW(障害学生情報入力シート!A263),L:L,0),"")</f>
        <v/>
      </c>
      <c r="N287" s="8">
        <f>IF(障害学生情報入力シート!CA287="",0,IF(AND(障害学生情報入力シート!BZ287=1,Y287=1,障害学生情報入力シート!D287&lt;&gt;"",障害学生情報入力シート!D287&lt;&gt;"入学しなかった"),1,0))</f>
        <v>0</v>
      </c>
      <c r="O287" s="8">
        <f t="shared" si="28"/>
        <v>0</v>
      </c>
      <c r="P287" s="8" t="str">
        <f>IFERROR(MATCH(ROW(障害学生情報入力シート!AR263),O:O,0),"")</f>
        <v/>
      </c>
      <c r="Q287" s="8">
        <f>IF(障害学生情報入力シート!CU287="",0,IF(AND(障害学生情報入力シート!CT287=1,Y287=1,障害学生情報入力シート!D287&lt;&gt;"",障害学生情報入力シート!D287&lt;&gt;"入学しなかった"),1,0))</f>
        <v>0</v>
      </c>
      <c r="R287" s="8">
        <f t="shared" si="29"/>
        <v>0</v>
      </c>
      <c r="S287" s="8" t="str">
        <f>IFERROR(MATCH(ROW(障害学生情報入力シート!BJ263),R:R,0),"")</f>
        <v/>
      </c>
      <c r="T287" s="9">
        <f>IF(OR(SUM(障害学生情報入力シート!AY287:BY287,障害学生情報入力シート!CB287:CS287)&gt;0,COUNTA(障害学生情報入力シート!BZ287:CA287)=2,COUNTA(障害学生情報入力シート!CT287:CU287)=2),1,0)</f>
        <v>0</v>
      </c>
      <c r="U287" s="9">
        <f>SUM(障害学生情報入力シート!N287:Q287)+COUNTA(障害学生情報入力シート!R287)</f>
        <v>0</v>
      </c>
      <c r="V287" s="9">
        <f>SUM(障害学生情報入力シート!S287:V287)+COUNTA(障害学生情報入力シート!W287)</f>
        <v>0</v>
      </c>
      <c r="W287" s="9">
        <f>IF(SUM(障害学生情報入力シート!$X287:$AT287)&gt;0,1,0)</f>
        <v>0</v>
      </c>
      <c r="X287" s="9">
        <f>IF(障害学生情報入力シート!D287="入学者(新1年生)",1,0)</f>
        <v>0</v>
      </c>
      <c r="Y287" s="9">
        <f>IF(ISBLANK(障害学生情報入力シート!$G287),0)+IF(AND(障害学生情報入力シート!$G287="視覚障害",OR(障害学生情報入力シート!$H287="盲",障害学生情報入力シート!$H287="弱視")),1,0)+IF(AND(障害学生情報入力シート!$G287="聴覚・言語障害",OR(障害学生情報入力シート!$H287="聾",障害学生情報入力シート!$H287="難聴",障害学生情報入力シート!$H287="言語障害のみ")),1,0)+IF(AND(障害学生情報入力シート!$G287="肢体不自由",OR(障害学生情報入力シート!$H287="上肢機能障害",障害学生情報入力シート!$H287="下肢機能障害",障害学生情報入力シート!$H287="上下肢機能障害",障害学生情報入力シート!$H287="他の機能障害")),1,0)+IF(AND(障害学生情報入力シート!$G287="病弱・虚弱",OR(障害学生情報入力シート!$H287="内部障害等",障害学生情報入力シート!$H287="他の慢性疾患")),1,0)+IF(AND(障害学生情報入力シート!$G287="重複",ISBLANK(障害学生情報入力シート!$H287)),1,0)+IF(AND(障害学生情報入力シート!$G287="発達障害",OR(障害学生情報入力シート!$H287="SLD",障害学生情報入力シート!$H287="ADHD",障害学生情報入力シート!$H287="ASD",障害学生情報入力シート!$H287="発達障害の重複")),1,0)+IF(AND(障害学生情報入力シート!$G287="精神障害",OR(障害学生情報入力シート!$H287="統合失調症等",障害学生情報入力シート!$H287="気分障害",障害学生情報入力シート!$H287="神経症性障害等",障害学生情報入力シート!$H287="摂食障害・睡眠障害等",障害学生情報入力シート!$H287="他の精神障害")),1,0)+IF(AND(障害学生情報入力シート!$G287="その他の障害",ISBLANK(障害学生情報入力シート!$H287)),1,0)</f>
        <v>0</v>
      </c>
    </row>
    <row r="288" spans="1:25" x14ac:dyDescent="0.4">
      <c r="A288" s="1219">
        <v>264</v>
      </c>
      <c r="B288" s="7">
        <f>IF(AND(障害学生情報入力シート!$G288=$B$23,障害学生情報入力シート!$H288=$B$24,OR(障害学生情報入力シート!D288="入学者(新1年生)",障害学生情報入力シート!D288="在籍者")),1,0)</f>
        <v>0</v>
      </c>
      <c r="C288" s="7">
        <f t="shared" si="24"/>
        <v>0</v>
      </c>
      <c r="D288" s="7" t="str">
        <f>IFERROR(MATCH(ROW(障害学生情報入力シート!A264),C:C,0),"")</f>
        <v/>
      </c>
      <c r="E288" s="7">
        <f>IF(AND(障害学生情報入力シート!$G288=$E$23,障害学生情報入力シート!$H288=$E$24,OR(障害学生情報入力シート!D288="入学者(新1年生)",障害学生情報入力シート!D288="在籍者")),1,0)</f>
        <v>0</v>
      </c>
      <c r="F288" s="7">
        <f t="shared" si="25"/>
        <v>0</v>
      </c>
      <c r="G288" s="7" t="str">
        <f>IFERROR(MATCH(ROW(障害学生情報入力シート!E264),F:F,0),"")</f>
        <v/>
      </c>
      <c r="H288" s="7">
        <f>IF(AND(障害学生情報入力シート!$G288=$H$24,ISBLANK(障害学生情報入力シート!$H288),OR(障害学生情報入力シート!D288="入学者(新1年生)",障害学生情報入力シート!D288="在籍者")),1,0)</f>
        <v>0</v>
      </c>
      <c r="I288" s="7">
        <f t="shared" si="26"/>
        <v>0</v>
      </c>
      <c r="J288" s="7" t="str">
        <f>IFERROR(MATCH(ROW(障害学生情報入力シート!A264),I:I,0),"")</f>
        <v/>
      </c>
      <c r="K288" s="8">
        <f>IF(障害学生情報入力シート!AU288="",0,IF(AND(障害学生情報入力シート!AT288=1,Y288=1,障害学生情報入力シート!D288&lt;&gt;"",障害学生情報入力シート!D288&lt;&gt;"在籍者"),1,0))</f>
        <v>0</v>
      </c>
      <c r="L288" s="8">
        <f t="shared" si="27"/>
        <v>0</v>
      </c>
      <c r="M288" s="8" t="str">
        <f>IFERROR(MATCH(ROW(障害学生情報入力シート!A264),L:L,0),"")</f>
        <v/>
      </c>
      <c r="N288" s="8">
        <f>IF(障害学生情報入力シート!CA288="",0,IF(AND(障害学生情報入力シート!BZ288=1,Y288=1,障害学生情報入力シート!D288&lt;&gt;"",障害学生情報入力シート!D288&lt;&gt;"入学しなかった"),1,0))</f>
        <v>0</v>
      </c>
      <c r="O288" s="8">
        <f t="shared" si="28"/>
        <v>0</v>
      </c>
      <c r="P288" s="8" t="str">
        <f>IFERROR(MATCH(ROW(障害学生情報入力シート!AR264),O:O,0),"")</f>
        <v/>
      </c>
      <c r="Q288" s="8">
        <f>IF(障害学生情報入力シート!CU288="",0,IF(AND(障害学生情報入力シート!CT288=1,Y288=1,障害学生情報入力シート!D288&lt;&gt;"",障害学生情報入力シート!D288&lt;&gt;"入学しなかった"),1,0))</f>
        <v>0</v>
      </c>
      <c r="R288" s="8">
        <f t="shared" si="29"/>
        <v>0</v>
      </c>
      <c r="S288" s="8" t="str">
        <f>IFERROR(MATCH(ROW(障害学生情報入力シート!BJ264),R:R,0),"")</f>
        <v/>
      </c>
      <c r="T288" s="9">
        <f>IF(OR(SUM(障害学生情報入力シート!AY288:BY288,障害学生情報入力シート!CB288:CS288)&gt;0,COUNTA(障害学生情報入力シート!BZ288:CA288)=2,COUNTA(障害学生情報入力シート!CT288:CU288)=2),1,0)</f>
        <v>0</v>
      </c>
      <c r="U288" s="9">
        <f>SUM(障害学生情報入力シート!N288:Q288)+COUNTA(障害学生情報入力シート!R288)</f>
        <v>0</v>
      </c>
      <c r="V288" s="9">
        <f>SUM(障害学生情報入力シート!S288:V288)+COUNTA(障害学生情報入力シート!W288)</f>
        <v>0</v>
      </c>
      <c r="W288" s="9">
        <f>IF(SUM(障害学生情報入力シート!$X288:$AT288)&gt;0,1,0)</f>
        <v>0</v>
      </c>
      <c r="X288" s="9">
        <f>IF(障害学生情報入力シート!D288="入学者(新1年生)",1,0)</f>
        <v>0</v>
      </c>
      <c r="Y288" s="9">
        <f>IF(ISBLANK(障害学生情報入力シート!$G288),0)+IF(AND(障害学生情報入力シート!$G288="視覚障害",OR(障害学生情報入力シート!$H288="盲",障害学生情報入力シート!$H288="弱視")),1,0)+IF(AND(障害学生情報入力シート!$G288="聴覚・言語障害",OR(障害学生情報入力シート!$H288="聾",障害学生情報入力シート!$H288="難聴",障害学生情報入力シート!$H288="言語障害のみ")),1,0)+IF(AND(障害学生情報入力シート!$G288="肢体不自由",OR(障害学生情報入力シート!$H288="上肢機能障害",障害学生情報入力シート!$H288="下肢機能障害",障害学生情報入力シート!$H288="上下肢機能障害",障害学生情報入力シート!$H288="他の機能障害")),1,0)+IF(AND(障害学生情報入力シート!$G288="病弱・虚弱",OR(障害学生情報入力シート!$H288="内部障害等",障害学生情報入力シート!$H288="他の慢性疾患")),1,0)+IF(AND(障害学生情報入力シート!$G288="重複",ISBLANK(障害学生情報入力シート!$H288)),1,0)+IF(AND(障害学生情報入力シート!$G288="発達障害",OR(障害学生情報入力シート!$H288="SLD",障害学生情報入力シート!$H288="ADHD",障害学生情報入力シート!$H288="ASD",障害学生情報入力シート!$H288="発達障害の重複")),1,0)+IF(AND(障害学生情報入力シート!$G288="精神障害",OR(障害学生情報入力シート!$H288="統合失調症等",障害学生情報入力シート!$H288="気分障害",障害学生情報入力シート!$H288="神経症性障害等",障害学生情報入力シート!$H288="摂食障害・睡眠障害等",障害学生情報入力シート!$H288="他の精神障害")),1,0)+IF(AND(障害学生情報入力シート!$G288="その他の障害",ISBLANK(障害学生情報入力シート!$H288)),1,0)</f>
        <v>0</v>
      </c>
    </row>
    <row r="289" spans="1:25" x14ac:dyDescent="0.4">
      <c r="A289" s="1219">
        <v>265</v>
      </c>
      <c r="B289" s="7">
        <f>IF(AND(障害学生情報入力シート!$G289=$B$23,障害学生情報入力シート!$H289=$B$24,OR(障害学生情報入力シート!D289="入学者(新1年生)",障害学生情報入力シート!D289="在籍者")),1,0)</f>
        <v>0</v>
      </c>
      <c r="C289" s="7">
        <f t="shared" si="24"/>
        <v>0</v>
      </c>
      <c r="D289" s="7" t="str">
        <f>IFERROR(MATCH(ROW(障害学生情報入力シート!A265),C:C,0),"")</f>
        <v/>
      </c>
      <c r="E289" s="7">
        <f>IF(AND(障害学生情報入力シート!$G289=$E$23,障害学生情報入力シート!$H289=$E$24,OR(障害学生情報入力シート!D289="入学者(新1年生)",障害学生情報入力シート!D289="在籍者")),1,0)</f>
        <v>0</v>
      </c>
      <c r="F289" s="7">
        <f t="shared" si="25"/>
        <v>0</v>
      </c>
      <c r="G289" s="7" t="str">
        <f>IFERROR(MATCH(ROW(障害学生情報入力シート!E265),F:F,0),"")</f>
        <v/>
      </c>
      <c r="H289" s="7">
        <f>IF(AND(障害学生情報入力シート!$G289=$H$24,ISBLANK(障害学生情報入力シート!$H289),OR(障害学生情報入力シート!D289="入学者(新1年生)",障害学生情報入力シート!D289="在籍者")),1,0)</f>
        <v>0</v>
      </c>
      <c r="I289" s="7">
        <f t="shared" si="26"/>
        <v>0</v>
      </c>
      <c r="J289" s="7" t="str">
        <f>IFERROR(MATCH(ROW(障害学生情報入力シート!A265),I:I,0),"")</f>
        <v/>
      </c>
      <c r="K289" s="8">
        <f>IF(障害学生情報入力シート!AU289="",0,IF(AND(障害学生情報入力シート!AT289=1,Y289=1,障害学生情報入力シート!D289&lt;&gt;"",障害学生情報入力シート!D289&lt;&gt;"在籍者"),1,0))</f>
        <v>0</v>
      </c>
      <c r="L289" s="8">
        <f t="shared" si="27"/>
        <v>0</v>
      </c>
      <c r="M289" s="8" t="str">
        <f>IFERROR(MATCH(ROW(障害学生情報入力シート!A265),L:L,0),"")</f>
        <v/>
      </c>
      <c r="N289" s="8">
        <f>IF(障害学生情報入力シート!CA289="",0,IF(AND(障害学生情報入力シート!BZ289=1,Y289=1,障害学生情報入力シート!D289&lt;&gt;"",障害学生情報入力シート!D289&lt;&gt;"入学しなかった"),1,0))</f>
        <v>0</v>
      </c>
      <c r="O289" s="8">
        <f t="shared" si="28"/>
        <v>0</v>
      </c>
      <c r="P289" s="8" t="str">
        <f>IFERROR(MATCH(ROW(障害学生情報入力シート!AR265),O:O,0),"")</f>
        <v/>
      </c>
      <c r="Q289" s="8">
        <f>IF(障害学生情報入力シート!CU289="",0,IF(AND(障害学生情報入力シート!CT289=1,Y289=1,障害学生情報入力シート!D289&lt;&gt;"",障害学生情報入力シート!D289&lt;&gt;"入学しなかった"),1,0))</f>
        <v>0</v>
      </c>
      <c r="R289" s="8">
        <f t="shared" si="29"/>
        <v>0</v>
      </c>
      <c r="S289" s="8" t="str">
        <f>IFERROR(MATCH(ROW(障害学生情報入力シート!BJ265),R:R,0),"")</f>
        <v/>
      </c>
      <c r="T289" s="9">
        <f>IF(OR(SUM(障害学生情報入力シート!AY289:BY289,障害学生情報入力シート!CB289:CS289)&gt;0,COUNTA(障害学生情報入力シート!BZ289:CA289)=2,COUNTA(障害学生情報入力シート!CT289:CU289)=2),1,0)</f>
        <v>0</v>
      </c>
      <c r="U289" s="9">
        <f>SUM(障害学生情報入力シート!N289:Q289)+COUNTA(障害学生情報入力シート!R289)</f>
        <v>0</v>
      </c>
      <c r="V289" s="9">
        <f>SUM(障害学生情報入力シート!S289:V289)+COUNTA(障害学生情報入力シート!W289)</f>
        <v>0</v>
      </c>
      <c r="W289" s="9">
        <f>IF(SUM(障害学生情報入力シート!$X289:$AT289)&gt;0,1,0)</f>
        <v>0</v>
      </c>
      <c r="X289" s="9">
        <f>IF(障害学生情報入力シート!D289="入学者(新1年生)",1,0)</f>
        <v>0</v>
      </c>
      <c r="Y289" s="9">
        <f>IF(ISBLANK(障害学生情報入力シート!$G289),0)+IF(AND(障害学生情報入力シート!$G289="視覚障害",OR(障害学生情報入力シート!$H289="盲",障害学生情報入力シート!$H289="弱視")),1,0)+IF(AND(障害学生情報入力シート!$G289="聴覚・言語障害",OR(障害学生情報入力シート!$H289="聾",障害学生情報入力シート!$H289="難聴",障害学生情報入力シート!$H289="言語障害のみ")),1,0)+IF(AND(障害学生情報入力シート!$G289="肢体不自由",OR(障害学生情報入力シート!$H289="上肢機能障害",障害学生情報入力シート!$H289="下肢機能障害",障害学生情報入力シート!$H289="上下肢機能障害",障害学生情報入力シート!$H289="他の機能障害")),1,0)+IF(AND(障害学生情報入力シート!$G289="病弱・虚弱",OR(障害学生情報入力シート!$H289="内部障害等",障害学生情報入力シート!$H289="他の慢性疾患")),1,0)+IF(AND(障害学生情報入力シート!$G289="重複",ISBLANK(障害学生情報入力シート!$H289)),1,0)+IF(AND(障害学生情報入力シート!$G289="発達障害",OR(障害学生情報入力シート!$H289="SLD",障害学生情報入力シート!$H289="ADHD",障害学生情報入力シート!$H289="ASD",障害学生情報入力シート!$H289="発達障害の重複")),1,0)+IF(AND(障害学生情報入力シート!$G289="精神障害",OR(障害学生情報入力シート!$H289="統合失調症等",障害学生情報入力シート!$H289="気分障害",障害学生情報入力シート!$H289="神経症性障害等",障害学生情報入力シート!$H289="摂食障害・睡眠障害等",障害学生情報入力シート!$H289="他の精神障害")),1,0)+IF(AND(障害学生情報入力シート!$G289="その他の障害",ISBLANK(障害学生情報入力シート!$H289)),1,0)</f>
        <v>0</v>
      </c>
    </row>
    <row r="290" spans="1:25" x14ac:dyDescent="0.4">
      <c r="A290" s="1219">
        <v>266</v>
      </c>
      <c r="B290" s="7">
        <f>IF(AND(障害学生情報入力シート!$G290=$B$23,障害学生情報入力シート!$H290=$B$24,OR(障害学生情報入力シート!D290="入学者(新1年生)",障害学生情報入力シート!D290="在籍者")),1,0)</f>
        <v>0</v>
      </c>
      <c r="C290" s="7">
        <f t="shared" si="24"/>
        <v>0</v>
      </c>
      <c r="D290" s="7" t="str">
        <f>IFERROR(MATCH(ROW(障害学生情報入力シート!A266),C:C,0),"")</f>
        <v/>
      </c>
      <c r="E290" s="7">
        <f>IF(AND(障害学生情報入力シート!$G290=$E$23,障害学生情報入力シート!$H290=$E$24,OR(障害学生情報入力シート!D290="入学者(新1年生)",障害学生情報入力シート!D290="在籍者")),1,0)</f>
        <v>0</v>
      </c>
      <c r="F290" s="7">
        <f t="shared" si="25"/>
        <v>0</v>
      </c>
      <c r="G290" s="7" t="str">
        <f>IFERROR(MATCH(ROW(障害学生情報入力シート!E266),F:F,0),"")</f>
        <v/>
      </c>
      <c r="H290" s="7">
        <f>IF(AND(障害学生情報入力シート!$G290=$H$24,ISBLANK(障害学生情報入力シート!$H290),OR(障害学生情報入力シート!D290="入学者(新1年生)",障害学生情報入力シート!D290="在籍者")),1,0)</f>
        <v>0</v>
      </c>
      <c r="I290" s="7">
        <f t="shared" si="26"/>
        <v>0</v>
      </c>
      <c r="J290" s="7" t="str">
        <f>IFERROR(MATCH(ROW(障害学生情報入力シート!A266),I:I,0),"")</f>
        <v/>
      </c>
      <c r="K290" s="8">
        <f>IF(障害学生情報入力シート!AU290="",0,IF(AND(障害学生情報入力シート!AT290=1,Y290=1,障害学生情報入力シート!D290&lt;&gt;"",障害学生情報入力シート!D290&lt;&gt;"在籍者"),1,0))</f>
        <v>0</v>
      </c>
      <c r="L290" s="8">
        <f t="shared" si="27"/>
        <v>0</v>
      </c>
      <c r="M290" s="8" t="str">
        <f>IFERROR(MATCH(ROW(障害学生情報入力シート!A266),L:L,0),"")</f>
        <v/>
      </c>
      <c r="N290" s="8">
        <f>IF(障害学生情報入力シート!CA290="",0,IF(AND(障害学生情報入力シート!BZ290=1,Y290=1,障害学生情報入力シート!D290&lt;&gt;"",障害学生情報入力シート!D290&lt;&gt;"入学しなかった"),1,0))</f>
        <v>0</v>
      </c>
      <c r="O290" s="8">
        <f t="shared" si="28"/>
        <v>0</v>
      </c>
      <c r="P290" s="8" t="str">
        <f>IFERROR(MATCH(ROW(障害学生情報入力シート!AR266),O:O,0),"")</f>
        <v/>
      </c>
      <c r="Q290" s="8">
        <f>IF(障害学生情報入力シート!CU290="",0,IF(AND(障害学生情報入力シート!CT290=1,Y290=1,障害学生情報入力シート!D290&lt;&gt;"",障害学生情報入力シート!D290&lt;&gt;"入学しなかった"),1,0))</f>
        <v>0</v>
      </c>
      <c r="R290" s="8">
        <f t="shared" si="29"/>
        <v>0</v>
      </c>
      <c r="S290" s="8" t="str">
        <f>IFERROR(MATCH(ROW(障害学生情報入力シート!BJ266),R:R,0),"")</f>
        <v/>
      </c>
      <c r="T290" s="9">
        <f>IF(OR(SUM(障害学生情報入力シート!AY290:BY290,障害学生情報入力シート!CB290:CS290)&gt;0,COUNTA(障害学生情報入力シート!BZ290:CA290)=2,COUNTA(障害学生情報入力シート!CT290:CU290)=2),1,0)</f>
        <v>0</v>
      </c>
      <c r="U290" s="9">
        <f>SUM(障害学生情報入力シート!N290:Q290)+COUNTA(障害学生情報入力シート!R290)</f>
        <v>0</v>
      </c>
      <c r="V290" s="9">
        <f>SUM(障害学生情報入力シート!S290:V290)+COUNTA(障害学生情報入力シート!W290)</f>
        <v>0</v>
      </c>
      <c r="W290" s="9">
        <f>IF(SUM(障害学生情報入力シート!$X290:$AT290)&gt;0,1,0)</f>
        <v>0</v>
      </c>
      <c r="X290" s="9">
        <f>IF(障害学生情報入力シート!D290="入学者(新1年生)",1,0)</f>
        <v>0</v>
      </c>
      <c r="Y290" s="9">
        <f>IF(ISBLANK(障害学生情報入力シート!$G290),0)+IF(AND(障害学生情報入力シート!$G290="視覚障害",OR(障害学生情報入力シート!$H290="盲",障害学生情報入力シート!$H290="弱視")),1,0)+IF(AND(障害学生情報入力シート!$G290="聴覚・言語障害",OR(障害学生情報入力シート!$H290="聾",障害学生情報入力シート!$H290="難聴",障害学生情報入力シート!$H290="言語障害のみ")),1,0)+IF(AND(障害学生情報入力シート!$G290="肢体不自由",OR(障害学生情報入力シート!$H290="上肢機能障害",障害学生情報入力シート!$H290="下肢機能障害",障害学生情報入力シート!$H290="上下肢機能障害",障害学生情報入力シート!$H290="他の機能障害")),1,0)+IF(AND(障害学生情報入力シート!$G290="病弱・虚弱",OR(障害学生情報入力シート!$H290="内部障害等",障害学生情報入力シート!$H290="他の慢性疾患")),1,0)+IF(AND(障害学生情報入力シート!$G290="重複",ISBLANK(障害学生情報入力シート!$H290)),1,0)+IF(AND(障害学生情報入力シート!$G290="発達障害",OR(障害学生情報入力シート!$H290="SLD",障害学生情報入力シート!$H290="ADHD",障害学生情報入力シート!$H290="ASD",障害学生情報入力シート!$H290="発達障害の重複")),1,0)+IF(AND(障害学生情報入力シート!$G290="精神障害",OR(障害学生情報入力シート!$H290="統合失調症等",障害学生情報入力シート!$H290="気分障害",障害学生情報入力シート!$H290="神経症性障害等",障害学生情報入力シート!$H290="摂食障害・睡眠障害等",障害学生情報入力シート!$H290="他の精神障害")),1,0)+IF(AND(障害学生情報入力シート!$G290="その他の障害",ISBLANK(障害学生情報入力シート!$H290)),1,0)</f>
        <v>0</v>
      </c>
    </row>
    <row r="291" spans="1:25" x14ac:dyDescent="0.4">
      <c r="A291" s="1219">
        <v>267</v>
      </c>
      <c r="B291" s="7">
        <f>IF(AND(障害学生情報入力シート!$G291=$B$23,障害学生情報入力シート!$H291=$B$24,OR(障害学生情報入力シート!D291="入学者(新1年生)",障害学生情報入力シート!D291="在籍者")),1,0)</f>
        <v>0</v>
      </c>
      <c r="C291" s="7">
        <f t="shared" si="24"/>
        <v>0</v>
      </c>
      <c r="D291" s="7" t="str">
        <f>IFERROR(MATCH(ROW(障害学生情報入力シート!A267),C:C,0),"")</f>
        <v/>
      </c>
      <c r="E291" s="7">
        <f>IF(AND(障害学生情報入力シート!$G291=$E$23,障害学生情報入力シート!$H291=$E$24,OR(障害学生情報入力シート!D291="入学者(新1年生)",障害学生情報入力シート!D291="在籍者")),1,0)</f>
        <v>0</v>
      </c>
      <c r="F291" s="7">
        <f t="shared" si="25"/>
        <v>0</v>
      </c>
      <c r="G291" s="7" t="str">
        <f>IFERROR(MATCH(ROW(障害学生情報入力シート!E267),F:F,0),"")</f>
        <v/>
      </c>
      <c r="H291" s="7">
        <f>IF(AND(障害学生情報入力シート!$G291=$H$24,ISBLANK(障害学生情報入力シート!$H291),OR(障害学生情報入力シート!D291="入学者(新1年生)",障害学生情報入力シート!D291="在籍者")),1,0)</f>
        <v>0</v>
      </c>
      <c r="I291" s="7">
        <f t="shared" si="26"/>
        <v>0</v>
      </c>
      <c r="J291" s="7" t="str">
        <f>IFERROR(MATCH(ROW(障害学生情報入力シート!A267),I:I,0),"")</f>
        <v/>
      </c>
      <c r="K291" s="8">
        <f>IF(障害学生情報入力シート!AU291="",0,IF(AND(障害学生情報入力シート!AT291=1,Y291=1,障害学生情報入力シート!D291&lt;&gt;"",障害学生情報入力シート!D291&lt;&gt;"在籍者"),1,0))</f>
        <v>0</v>
      </c>
      <c r="L291" s="8">
        <f t="shared" si="27"/>
        <v>0</v>
      </c>
      <c r="M291" s="8" t="str">
        <f>IFERROR(MATCH(ROW(障害学生情報入力シート!A267),L:L,0),"")</f>
        <v/>
      </c>
      <c r="N291" s="8">
        <f>IF(障害学生情報入力シート!CA291="",0,IF(AND(障害学生情報入力シート!BZ291=1,Y291=1,障害学生情報入力シート!D291&lt;&gt;"",障害学生情報入力シート!D291&lt;&gt;"入学しなかった"),1,0))</f>
        <v>0</v>
      </c>
      <c r="O291" s="8">
        <f t="shared" si="28"/>
        <v>0</v>
      </c>
      <c r="P291" s="8" t="str">
        <f>IFERROR(MATCH(ROW(障害学生情報入力シート!AR267),O:O,0),"")</f>
        <v/>
      </c>
      <c r="Q291" s="8">
        <f>IF(障害学生情報入力シート!CU291="",0,IF(AND(障害学生情報入力シート!CT291=1,Y291=1,障害学生情報入力シート!D291&lt;&gt;"",障害学生情報入力シート!D291&lt;&gt;"入学しなかった"),1,0))</f>
        <v>0</v>
      </c>
      <c r="R291" s="8">
        <f t="shared" si="29"/>
        <v>0</v>
      </c>
      <c r="S291" s="8" t="str">
        <f>IFERROR(MATCH(ROW(障害学生情報入力シート!BJ267),R:R,0),"")</f>
        <v/>
      </c>
      <c r="T291" s="9">
        <f>IF(OR(SUM(障害学生情報入力シート!AY291:BY291,障害学生情報入力シート!CB291:CS291)&gt;0,COUNTA(障害学生情報入力シート!BZ291:CA291)=2,COUNTA(障害学生情報入力シート!CT291:CU291)=2),1,0)</f>
        <v>0</v>
      </c>
      <c r="U291" s="9">
        <f>SUM(障害学生情報入力シート!N291:Q291)+COUNTA(障害学生情報入力シート!R291)</f>
        <v>0</v>
      </c>
      <c r="V291" s="9">
        <f>SUM(障害学生情報入力シート!S291:V291)+COUNTA(障害学生情報入力シート!W291)</f>
        <v>0</v>
      </c>
      <c r="W291" s="9">
        <f>IF(SUM(障害学生情報入力シート!$X291:$AT291)&gt;0,1,0)</f>
        <v>0</v>
      </c>
      <c r="X291" s="9">
        <f>IF(障害学生情報入力シート!D291="入学者(新1年生)",1,0)</f>
        <v>0</v>
      </c>
      <c r="Y291" s="9">
        <f>IF(ISBLANK(障害学生情報入力シート!$G291),0)+IF(AND(障害学生情報入力シート!$G291="視覚障害",OR(障害学生情報入力シート!$H291="盲",障害学生情報入力シート!$H291="弱視")),1,0)+IF(AND(障害学生情報入力シート!$G291="聴覚・言語障害",OR(障害学生情報入力シート!$H291="聾",障害学生情報入力シート!$H291="難聴",障害学生情報入力シート!$H291="言語障害のみ")),1,0)+IF(AND(障害学生情報入力シート!$G291="肢体不自由",OR(障害学生情報入力シート!$H291="上肢機能障害",障害学生情報入力シート!$H291="下肢機能障害",障害学生情報入力シート!$H291="上下肢機能障害",障害学生情報入力シート!$H291="他の機能障害")),1,0)+IF(AND(障害学生情報入力シート!$G291="病弱・虚弱",OR(障害学生情報入力シート!$H291="内部障害等",障害学生情報入力シート!$H291="他の慢性疾患")),1,0)+IF(AND(障害学生情報入力シート!$G291="重複",ISBLANK(障害学生情報入力シート!$H291)),1,0)+IF(AND(障害学生情報入力シート!$G291="発達障害",OR(障害学生情報入力シート!$H291="SLD",障害学生情報入力シート!$H291="ADHD",障害学生情報入力シート!$H291="ASD",障害学生情報入力シート!$H291="発達障害の重複")),1,0)+IF(AND(障害学生情報入力シート!$G291="精神障害",OR(障害学生情報入力シート!$H291="統合失調症等",障害学生情報入力シート!$H291="気分障害",障害学生情報入力シート!$H291="神経症性障害等",障害学生情報入力シート!$H291="摂食障害・睡眠障害等",障害学生情報入力シート!$H291="他の精神障害")),1,0)+IF(AND(障害学生情報入力シート!$G291="その他の障害",ISBLANK(障害学生情報入力シート!$H291)),1,0)</f>
        <v>0</v>
      </c>
    </row>
    <row r="292" spans="1:25" x14ac:dyDescent="0.4">
      <c r="A292" s="1219">
        <v>268</v>
      </c>
      <c r="B292" s="7">
        <f>IF(AND(障害学生情報入力シート!$G292=$B$23,障害学生情報入力シート!$H292=$B$24,OR(障害学生情報入力シート!D292="入学者(新1年生)",障害学生情報入力シート!D292="在籍者")),1,0)</f>
        <v>0</v>
      </c>
      <c r="C292" s="7">
        <f t="shared" si="24"/>
        <v>0</v>
      </c>
      <c r="D292" s="7" t="str">
        <f>IFERROR(MATCH(ROW(障害学生情報入力シート!A268),C:C,0),"")</f>
        <v/>
      </c>
      <c r="E292" s="7">
        <f>IF(AND(障害学生情報入力シート!$G292=$E$23,障害学生情報入力シート!$H292=$E$24,OR(障害学生情報入力シート!D292="入学者(新1年生)",障害学生情報入力シート!D292="在籍者")),1,0)</f>
        <v>0</v>
      </c>
      <c r="F292" s="7">
        <f t="shared" si="25"/>
        <v>0</v>
      </c>
      <c r="G292" s="7" t="str">
        <f>IFERROR(MATCH(ROW(障害学生情報入力シート!E268),F:F,0),"")</f>
        <v/>
      </c>
      <c r="H292" s="7">
        <f>IF(AND(障害学生情報入力シート!$G292=$H$24,ISBLANK(障害学生情報入力シート!$H292),OR(障害学生情報入力シート!D292="入学者(新1年生)",障害学生情報入力シート!D292="在籍者")),1,0)</f>
        <v>0</v>
      </c>
      <c r="I292" s="7">
        <f t="shared" si="26"/>
        <v>0</v>
      </c>
      <c r="J292" s="7" t="str">
        <f>IFERROR(MATCH(ROW(障害学生情報入力シート!A268),I:I,0),"")</f>
        <v/>
      </c>
      <c r="K292" s="8">
        <f>IF(障害学生情報入力シート!AU292="",0,IF(AND(障害学生情報入力シート!AT292=1,Y292=1,障害学生情報入力シート!D292&lt;&gt;"",障害学生情報入力シート!D292&lt;&gt;"在籍者"),1,0))</f>
        <v>0</v>
      </c>
      <c r="L292" s="8">
        <f t="shared" si="27"/>
        <v>0</v>
      </c>
      <c r="M292" s="8" t="str">
        <f>IFERROR(MATCH(ROW(障害学生情報入力シート!A268),L:L,0),"")</f>
        <v/>
      </c>
      <c r="N292" s="8">
        <f>IF(障害学生情報入力シート!CA292="",0,IF(AND(障害学生情報入力シート!BZ292=1,Y292=1,障害学生情報入力シート!D292&lt;&gt;"",障害学生情報入力シート!D292&lt;&gt;"入学しなかった"),1,0))</f>
        <v>0</v>
      </c>
      <c r="O292" s="8">
        <f t="shared" si="28"/>
        <v>0</v>
      </c>
      <c r="P292" s="8" t="str">
        <f>IFERROR(MATCH(ROW(障害学生情報入力シート!AR268),O:O,0),"")</f>
        <v/>
      </c>
      <c r="Q292" s="8">
        <f>IF(障害学生情報入力シート!CU292="",0,IF(AND(障害学生情報入力シート!CT292=1,Y292=1,障害学生情報入力シート!D292&lt;&gt;"",障害学生情報入力シート!D292&lt;&gt;"入学しなかった"),1,0))</f>
        <v>0</v>
      </c>
      <c r="R292" s="8">
        <f t="shared" si="29"/>
        <v>0</v>
      </c>
      <c r="S292" s="8" t="str">
        <f>IFERROR(MATCH(ROW(障害学生情報入力シート!BJ268),R:R,0),"")</f>
        <v/>
      </c>
      <c r="T292" s="9">
        <f>IF(OR(SUM(障害学生情報入力シート!AY292:BY292,障害学生情報入力シート!CB292:CS292)&gt;0,COUNTA(障害学生情報入力シート!BZ292:CA292)=2,COUNTA(障害学生情報入力シート!CT292:CU292)=2),1,0)</f>
        <v>0</v>
      </c>
      <c r="U292" s="9">
        <f>SUM(障害学生情報入力シート!N292:Q292)+COUNTA(障害学生情報入力シート!R292)</f>
        <v>0</v>
      </c>
      <c r="V292" s="9">
        <f>SUM(障害学生情報入力シート!S292:V292)+COUNTA(障害学生情報入力シート!W292)</f>
        <v>0</v>
      </c>
      <c r="W292" s="9">
        <f>IF(SUM(障害学生情報入力シート!$X292:$AT292)&gt;0,1,0)</f>
        <v>0</v>
      </c>
      <c r="X292" s="9">
        <f>IF(障害学生情報入力シート!D292="入学者(新1年生)",1,0)</f>
        <v>0</v>
      </c>
      <c r="Y292" s="9">
        <f>IF(ISBLANK(障害学生情報入力シート!$G292),0)+IF(AND(障害学生情報入力シート!$G292="視覚障害",OR(障害学生情報入力シート!$H292="盲",障害学生情報入力シート!$H292="弱視")),1,0)+IF(AND(障害学生情報入力シート!$G292="聴覚・言語障害",OR(障害学生情報入力シート!$H292="聾",障害学生情報入力シート!$H292="難聴",障害学生情報入力シート!$H292="言語障害のみ")),1,0)+IF(AND(障害学生情報入力シート!$G292="肢体不自由",OR(障害学生情報入力シート!$H292="上肢機能障害",障害学生情報入力シート!$H292="下肢機能障害",障害学生情報入力シート!$H292="上下肢機能障害",障害学生情報入力シート!$H292="他の機能障害")),1,0)+IF(AND(障害学生情報入力シート!$G292="病弱・虚弱",OR(障害学生情報入力シート!$H292="内部障害等",障害学生情報入力シート!$H292="他の慢性疾患")),1,0)+IF(AND(障害学生情報入力シート!$G292="重複",ISBLANK(障害学生情報入力シート!$H292)),1,0)+IF(AND(障害学生情報入力シート!$G292="発達障害",OR(障害学生情報入力シート!$H292="SLD",障害学生情報入力シート!$H292="ADHD",障害学生情報入力シート!$H292="ASD",障害学生情報入力シート!$H292="発達障害の重複")),1,0)+IF(AND(障害学生情報入力シート!$G292="精神障害",OR(障害学生情報入力シート!$H292="統合失調症等",障害学生情報入力シート!$H292="気分障害",障害学生情報入力シート!$H292="神経症性障害等",障害学生情報入力シート!$H292="摂食障害・睡眠障害等",障害学生情報入力シート!$H292="他の精神障害")),1,0)+IF(AND(障害学生情報入力シート!$G292="その他の障害",ISBLANK(障害学生情報入力シート!$H292)),1,0)</f>
        <v>0</v>
      </c>
    </row>
    <row r="293" spans="1:25" x14ac:dyDescent="0.4">
      <c r="A293" s="1219">
        <v>269</v>
      </c>
      <c r="B293" s="7">
        <f>IF(AND(障害学生情報入力シート!$G293=$B$23,障害学生情報入力シート!$H293=$B$24,OR(障害学生情報入力シート!D293="入学者(新1年生)",障害学生情報入力シート!D293="在籍者")),1,0)</f>
        <v>0</v>
      </c>
      <c r="C293" s="7">
        <f t="shared" si="24"/>
        <v>0</v>
      </c>
      <c r="D293" s="7" t="str">
        <f>IFERROR(MATCH(ROW(障害学生情報入力シート!A269),C:C,0),"")</f>
        <v/>
      </c>
      <c r="E293" s="7">
        <f>IF(AND(障害学生情報入力シート!$G293=$E$23,障害学生情報入力シート!$H293=$E$24,OR(障害学生情報入力シート!D293="入学者(新1年生)",障害学生情報入力シート!D293="在籍者")),1,0)</f>
        <v>0</v>
      </c>
      <c r="F293" s="7">
        <f t="shared" si="25"/>
        <v>0</v>
      </c>
      <c r="G293" s="7" t="str">
        <f>IFERROR(MATCH(ROW(障害学生情報入力シート!E269),F:F,0),"")</f>
        <v/>
      </c>
      <c r="H293" s="7">
        <f>IF(AND(障害学生情報入力シート!$G293=$H$24,ISBLANK(障害学生情報入力シート!$H293),OR(障害学生情報入力シート!D293="入学者(新1年生)",障害学生情報入力シート!D293="在籍者")),1,0)</f>
        <v>0</v>
      </c>
      <c r="I293" s="7">
        <f t="shared" si="26"/>
        <v>0</v>
      </c>
      <c r="J293" s="7" t="str">
        <f>IFERROR(MATCH(ROW(障害学生情報入力シート!A269),I:I,0),"")</f>
        <v/>
      </c>
      <c r="K293" s="8">
        <f>IF(障害学生情報入力シート!AU293="",0,IF(AND(障害学生情報入力シート!AT293=1,Y293=1,障害学生情報入力シート!D293&lt;&gt;"",障害学生情報入力シート!D293&lt;&gt;"在籍者"),1,0))</f>
        <v>0</v>
      </c>
      <c r="L293" s="8">
        <f t="shared" si="27"/>
        <v>0</v>
      </c>
      <c r="M293" s="8" t="str">
        <f>IFERROR(MATCH(ROW(障害学生情報入力シート!A269),L:L,0),"")</f>
        <v/>
      </c>
      <c r="N293" s="8">
        <f>IF(障害学生情報入力シート!CA293="",0,IF(AND(障害学生情報入力シート!BZ293=1,Y293=1,障害学生情報入力シート!D293&lt;&gt;"",障害学生情報入力シート!D293&lt;&gt;"入学しなかった"),1,0))</f>
        <v>0</v>
      </c>
      <c r="O293" s="8">
        <f t="shared" si="28"/>
        <v>0</v>
      </c>
      <c r="P293" s="8" t="str">
        <f>IFERROR(MATCH(ROW(障害学生情報入力シート!AR269),O:O,0),"")</f>
        <v/>
      </c>
      <c r="Q293" s="8">
        <f>IF(障害学生情報入力シート!CU293="",0,IF(AND(障害学生情報入力シート!CT293=1,Y293=1,障害学生情報入力シート!D293&lt;&gt;"",障害学生情報入力シート!D293&lt;&gt;"入学しなかった"),1,0))</f>
        <v>0</v>
      </c>
      <c r="R293" s="8">
        <f t="shared" si="29"/>
        <v>0</v>
      </c>
      <c r="S293" s="8" t="str">
        <f>IFERROR(MATCH(ROW(障害学生情報入力シート!BJ269),R:R,0),"")</f>
        <v/>
      </c>
      <c r="T293" s="9">
        <f>IF(OR(SUM(障害学生情報入力シート!AY293:BY293,障害学生情報入力シート!CB293:CS293)&gt;0,COUNTA(障害学生情報入力シート!BZ293:CA293)=2,COUNTA(障害学生情報入力シート!CT293:CU293)=2),1,0)</f>
        <v>0</v>
      </c>
      <c r="U293" s="9">
        <f>SUM(障害学生情報入力シート!N293:Q293)+COUNTA(障害学生情報入力シート!R293)</f>
        <v>0</v>
      </c>
      <c r="V293" s="9">
        <f>SUM(障害学生情報入力シート!S293:V293)+COUNTA(障害学生情報入力シート!W293)</f>
        <v>0</v>
      </c>
      <c r="W293" s="9">
        <f>IF(SUM(障害学生情報入力シート!$X293:$AT293)&gt;0,1,0)</f>
        <v>0</v>
      </c>
      <c r="X293" s="9">
        <f>IF(障害学生情報入力シート!D293="入学者(新1年生)",1,0)</f>
        <v>0</v>
      </c>
      <c r="Y293" s="9">
        <f>IF(ISBLANK(障害学生情報入力シート!$G293),0)+IF(AND(障害学生情報入力シート!$G293="視覚障害",OR(障害学生情報入力シート!$H293="盲",障害学生情報入力シート!$H293="弱視")),1,0)+IF(AND(障害学生情報入力シート!$G293="聴覚・言語障害",OR(障害学生情報入力シート!$H293="聾",障害学生情報入力シート!$H293="難聴",障害学生情報入力シート!$H293="言語障害のみ")),1,0)+IF(AND(障害学生情報入力シート!$G293="肢体不自由",OR(障害学生情報入力シート!$H293="上肢機能障害",障害学生情報入力シート!$H293="下肢機能障害",障害学生情報入力シート!$H293="上下肢機能障害",障害学生情報入力シート!$H293="他の機能障害")),1,0)+IF(AND(障害学生情報入力シート!$G293="病弱・虚弱",OR(障害学生情報入力シート!$H293="内部障害等",障害学生情報入力シート!$H293="他の慢性疾患")),1,0)+IF(AND(障害学生情報入力シート!$G293="重複",ISBLANK(障害学生情報入力シート!$H293)),1,0)+IF(AND(障害学生情報入力シート!$G293="発達障害",OR(障害学生情報入力シート!$H293="SLD",障害学生情報入力シート!$H293="ADHD",障害学生情報入力シート!$H293="ASD",障害学生情報入力シート!$H293="発達障害の重複")),1,0)+IF(AND(障害学生情報入力シート!$G293="精神障害",OR(障害学生情報入力シート!$H293="統合失調症等",障害学生情報入力シート!$H293="気分障害",障害学生情報入力シート!$H293="神経症性障害等",障害学生情報入力シート!$H293="摂食障害・睡眠障害等",障害学生情報入力シート!$H293="他の精神障害")),1,0)+IF(AND(障害学生情報入力シート!$G293="その他の障害",ISBLANK(障害学生情報入力シート!$H293)),1,0)</f>
        <v>0</v>
      </c>
    </row>
    <row r="294" spans="1:25" x14ac:dyDescent="0.4">
      <c r="A294" s="1219">
        <v>270</v>
      </c>
      <c r="B294" s="7">
        <f>IF(AND(障害学生情報入力シート!$G294=$B$23,障害学生情報入力シート!$H294=$B$24,OR(障害学生情報入力シート!D294="入学者(新1年生)",障害学生情報入力シート!D294="在籍者")),1,0)</f>
        <v>0</v>
      </c>
      <c r="C294" s="7">
        <f t="shared" si="24"/>
        <v>0</v>
      </c>
      <c r="D294" s="7" t="str">
        <f>IFERROR(MATCH(ROW(障害学生情報入力シート!A270),C:C,0),"")</f>
        <v/>
      </c>
      <c r="E294" s="7">
        <f>IF(AND(障害学生情報入力シート!$G294=$E$23,障害学生情報入力シート!$H294=$E$24,OR(障害学生情報入力シート!D294="入学者(新1年生)",障害学生情報入力シート!D294="在籍者")),1,0)</f>
        <v>0</v>
      </c>
      <c r="F294" s="7">
        <f t="shared" si="25"/>
        <v>0</v>
      </c>
      <c r="G294" s="7" t="str">
        <f>IFERROR(MATCH(ROW(障害学生情報入力シート!E270),F:F,0),"")</f>
        <v/>
      </c>
      <c r="H294" s="7">
        <f>IF(AND(障害学生情報入力シート!$G294=$H$24,ISBLANK(障害学生情報入力シート!$H294),OR(障害学生情報入力シート!D294="入学者(新1年生)",障害学生情報入力シート!D294="在籍者")),1,0)</f>
        <v>0</v>
      </c>
      <c r="I294" s="7">
        <f t="shared" si="26"/>
        <v>0</v>
      </c>
      <c r="J294" s="7" t="str">
        <f>IFERROR(MATCH(ROW(障害学生情報入力シート!A270),I:I,0),"")</f>
        <v/>
      </c>
      <c r="K294" s="8">
        <f>IF(障害学生情報入力シート!AU294="",0,IF(AND(障害学生情報入力シート!AT294=1,Y294=1,障害学生情報入力シート!D294&lt;&gt;"",障害学生情報入力シート!D294&lt;&gt;"在籍者"),1,0))</f>
        <v>0</v>
      </c>
      <c r="L294" s="8">
        <f t="shared" si="27"/>
        <v>0</v>
      </c>
      <c r="M294" s="8" t="str">
        <f>IFERROR(MATCH(ROW(障害学生情報入力シート!A270),L:L,0),"")</f>
        <v/>
      </c>
      <c r="N294" s="8">
        <f>IF(障害学生情報入力シート!CA294="",0,IF(AND(障害学生情報入力シート!BZ294=1,Y294=1,障害学生情報入力シート!D294&lt;&gt;"",障害学生情報入力シート!D294&lt;&gt;"入学しなかった"),1,0))</f>
        <v>0</v>
      </c>
      <c r="O294" s="8">
        <f t="shared" si="28"/>
        <v>0</v>
      </c>
      <c r="P294" s="8" t="str">
        <f>IFERROR(MATCH(ROW(障害学生情報入力シート!AR270),O:O,0),"")</f>
        <v/>
      </c>
      <c r="Q294" s="8">
        <f>IF(障害学生情報入力シート!CU294="",0,IF(AND(障害学生情報入力シート!CT294=1,Y294=1,障害学生情報入力シート!D294&lt;&gt;"",障害学生情報入力シート!D294&lt;&gt;"入学しなかった"),1,0))</f>
        <v>0</v>
      </c>
      <c r="R294" s="8">
        <f t="shared" si="29"/>
        <v>0</v>
      </c>
      <c r="S294" s="8" t="str">
        <f>IFERROR(MATCH(ROW(障害学生情報入力シート!BJ270),R:R,0),"")</f>
        <v/>
      </c>
      <c r="T294" s="9">
        <f>IF(OR(SUM(障害学生情報入力シート!AY294:BY294,障害学生情報入力シート!CB294:CS294)&gt;0,COUNTA(障害学生情報入力シート!BZ294:CA294)=2,COUNTA(障害学生情報入力シート!CT294:CU294)=2),1,0)</f>
        <v>0</v>
      </c>
      <c r="U294" s="9">
        <f>SUM(障害学生情報入力シート!N294:Q294)+COUNTA(障害学生情報入力シート!R294)</f>
        <v>0</v>
      </c>
      <c r="V294" s="9">
        <f>SUM(障害学生情報入力シート!S294:V294)+COUNTA(障害学生情報入力シート!W294)</f>
        <v>0</v>
      </c>
      <c r="W294" s="9">
        <f>IF(SUM(障害学生情報入力シート!$X294:$AT294)&gt;0,1,0)</f>
        <v>0</v>
      </c>
      <c r="X294" s="9">
        <f>IF(障害学生情報入力シート!D294="入学者(新1年生)",1,0)</f>
        <v>0</v>
      </c>
      <c r="Y294" s="9">
        <f>IF(ISBLANK(障害学生情報入力シート!$G294),0)+IF(AND(障害学生情報入力シート!$G294="視覚障害",OR(障害学生情報入力シート!$H294="盲",障害学生情報入力シート!$H294="弱視")),1,0)+IF(AND(障害学生情報入力シート!$G294="聴覚・言語障害",OR(障害学生情報入力シート!$H294="聾",障害学生情報入力シート!$H294="難聴",障害学生情報入力シート!$H294="言語障害のみ")),1,0)+IF(AND(障害学生情報入力シート!$G294="肢体不自由",OR(障害学生情報入力シート!$H294="上肢機能障害",障害学生情報入力シート!$H294="下肢機能障害",障害学生情報入力シート!$H294="上下肢機能障害",障害学生情報入力シート!$H294="他の機能障害")),1,0)+IF(AND(障害学生情報入力シート!$G294="病弱・虚弱",OR(障害学生情報入力シート!$H294="内部障害等",障害学生情報入力シート!$H294="他の慢性疾患")),1,0)+IF(AND(障害学生情報入力シート!$G294="重複",ISBLANK(障害学生情報入力シート!$H294)),1,0)+IF(AND(障害学生情報入力シート!$G294="発達障害",OR(障害学生情報入力シート!$H294="SLD",障害学生情報入力シート!$H294="ADHD",障害学生情報入力シート!$H294="ASD",障害学生情報入力シート!$H294="発達障害の重複")),1,0)+IF(AND(障害学生情報入力シート!$G294="精神障害",OR(障害学生情報入力シート!$H294="統合失調症等",障害学生情報入力シート!$H294="気分障害",障害学生情報入力シート!$H294="神経症性障害等",障害学生情報入力シート!$H294="摂食障害・睡眠障害等",障害学生情報入力シート!$H294="他の精神障害")),1,0)+IF(AND(障害学生情報入力シート!$G294="その他の障害",ISBLANK(障害学生情報入力シート!$H294)),1,0)</f>
        <v>0</v>
      </c>
    </row>
    <row r="295" spans="1:25" x14ac:dyDescent="0.4">
      <c r="A295" s="1219">
        <v>271</v>
      </c>
      <c r="B295" s="7">
        <f>IF(AND(障害学生情報入力シート!$G295=$B$23,障害学生情報入力シート!$H295=$B$24,OR(障害学生情報入力シート!D295="入学者(新1年生)",障害学生情報入力シート!D295="在籍者")),1,0)</f>
        <v>0</v>
      </c>
      <c r="C295" s="7">
        <f t="shared" si="24"/>
        <v>0</v>
      </c>
      <c r="D295" s="7" t="str">
        <f>IFERROR(MATCH(ROW(障害学生情報入力シート!A271),C:C,0),"")</f>
        <v/>
      </c>
      <c r="E295" s="7">
        <f>IF(AND(障害学生情報入力シート!$G295=$E$23,障害学生情報入力シート!$H295=$E$24,OR(障害学生情報入力シート!D295="入学者(新1年生)",障害学生情報入力シート!D295="在籍者")),1,0)</f>
        <v>0</v>
      </c>
      <c r="F295" s="7">
        <f t="shared" si="25"/>
        <v>0</v>
      </c>
      <c r="G295" s="7" t="str">
        <f>IFERROR(MATCH(ROW(障害学生情報入力シート!E271),F:F,0),"")</f>
        <v/>
      </c>
      <c r="H295" s="7">
        <f>IF(AND(障害学生情報入力シート!$G295=$H$24,ISBLANK(障害学生情報入力シート!$H295),OR(障害学生情報入力シート!D295="入学者(新1年生)",障害学生情報入力シート!D295="在籍者")),1,0)</f>
        <v>0</v>
      </c>
      <c r="I295" s="7">
        <f t="shared" si="26"/>
        <v>0</v>
      </c>
      <c r="J295" s="7" t="str">
        <f>IFERROR(MATCH(ROW(障害学生情報入力シート!A271),I:I,0),"")</f>
        <v/>
      </c>
      <c r="K295" s="8">
        <f>IF(障害学生情報入力シート!AU295="",0,IF(AND(障害学生情報入力シート!AT295=1,Y295=1,障害学生情報入力シート!D295&lt;&gt;"",障害学生情報入力シート!D295&lt;&gt;"在籍者"),1,0))</f>
        <v>0</v>
      </c>
      <c r="L295" s="8">
        <f t="shared" si="27"/>
        <v>0</v>
      </c>
      <c r="M295" s="8" t="str">
        <f>IFERROR(MATCH(ROW(障害学生情報入力シート!A271),L:L,0),"")</f>
        <v/>
      </c>
      <c r="N295" s="8">
        <f>IF(障害学生情報入力シート!CA295="",0,IF(AND(障害学生情報入力シート!BZ295=1,Y295=1,障害学生情報入力シート!D295&lt;&gt;"",障害学生情報入力シート!D295&lt;&gt;"入学しなかった"),1,0))</f>
        <v>0</v>
      </c>
      <c r="O295" s="8">
        <f t="shared" si="28"/>
        <v>0</v>
      </c>
      <c r="P295" s="8" t="str">
        <f>IFERROR(MATCH(ROW(障害学生情報入力シート!AR271),O:O,0),"")</f>
        <v/>
      </c>
      <c r="Q295" s="8">
        <f>IF(障害学生情報入力シート!CU295="",0,IF(AND(障害学生情報入力シート!CT295=1,Y295=1,障害学生情報入力シート!D295&lt;&gt;"",障害学生情報入力シート!D295&lt;&gt;"入学しなかった"),1,0))</f>
        <v>0</v>
      </c>
      <c r="R295" s="8">
        <f t="shared" si="29"/>
        <v>0</v>
      </c>
      <c r="S295" s="8" t="str">
        <f>IFERROR(MATCH(ROW(障害学生情報入力シート!BJ271),R:R,0),"")</f>
        <v/>
      </c>
      <c r="T295" s="9">
        <f>IF(OR(SUM(障害学生情報入力シート!AY295:BY295,障害学生情報入力シート!CB295:CS295)&gt;0,COUNTA(障害学生情報入力シート!BZ295:CA295)=2,COUNTA(障害学生情報入力シート!CT295:CU295)=2),1,0)</f>
        <v>0</v>
      </c>
      <c r="U295" s="9">
        <f>SUM(障害学生情報入力シート!N295:Q295)+COUNTA(障害学生情報入力シート!R295)</f>
        <v>0</v>
      </c>
      <c r="V295" s="9">
        <f>SUM(障害学生情報入力シート!S295:V295)+COUNTA(障害学生情報入力シート!W295)</f>
        <v>0</v>
      </c>
      <c r="W295" s="9">
        <f>IF(SUM(障害学生情報入力シート!$X295:$AT295)&gt;0,1,0)</f>
        <v>0</v>
      </c>
      <c r="X295" s="9">
        <f>IF(障害学生情報入力シート!D295="入学者(新1年生)",1,0)</f>
        <v>0</v>
      </c>
      <c r="Y295" s="9">
        <f>IF(ISBLANK(障害学生情報入力シート!$G295),0)+IF(AND(障害学生情報入力シート!$G295="視覚障害",OR(障害学生情報入力シート!$H295="盲",障害学生情報入力シート!$H295="弱視")),1,0)+IF(AND(障害学生情報入力シート!$G295="聴覚・言語障害",OR(障害学生情報入力シート!$H295="聾",障害学生情報入力シート!$H295="難聴",障害学生情報入力シート!$H295="言語障害のみ")),1,0)+IF(AND(障害学生情報入力シート!$G295="肢体不自由",OR(障害学生情報入力シート!$H295="上肢機能障害",障害学生情報入力シート!$H295="下肢機能障害",障害学生情報入力シート!$H295="上下肢機能障害",障害学生情報入力シート!$H295="他の機能障害")),1,0)+IF(AND(障害学生情報入力シート!$G295="病弱・虚弱",OR(障害学生情報入力シート!$H295="内部障害等",障害学生情報入力シート!$H295="他の慢性疾患")),1,0)+IF(AND(障害学生情報入力シート!$G295="重複",ISBLANK(障害学生情報入力シート!$H295)),1,0)+IF(AND(障害学生情報入力シート!$G295="発達障害",OR(障害学生情報入力シート!$H295="SLD",障害学生情報入力シート!$H295="ADHD",障害学生情報入力シート!$H295="ASD",障害学生情報入力シート!$H295="発達障害の重複")),1,0)+IF(AND(障害学生情報入力シート!$G295="精神障害",OR(障害学生情報入力シート!$H295="統合失調症等",障害学生情報入力シート!$H295="気分障害",障害学生情報入力シート!$H295="神経症性障害等",障害学生情報入力シート!$H295="摂食障害・睡眠障害等",障害学生情報入力シート!$H295="他の精神障害")),1,0)+IF(AND(障害学生情報入力シート!$G295="その他の障害",ISBLANK(障害学生情報入力シート!$H295)),1,0)</f>
        <v>0</v>
      </c>
    </row>
    <row r="296" spans="1:25" x14ac:dyDescent="0.4">
      <c r="A296" s="1219">
        <v>272</v>
      </c>
      <c r="B296" s="7">
        <f>IF(AND(障害学生情報入力シート!$G296=$B$23,障害学生情報入力シート!$H296=$B$24,OR(障害学生情報入力シート!D296="入学者(新1年生)",障害学生情報入力シート!D296="在籍者")),1,0)</f>
        <v>0</v>
      </c>
      <c r="C296" s="7">
        <f t="shared" si="24"/>
        <v>0</v>
      </c>
      <c r="D296" s="7" t="str">
        <f>IFERROR(MATCH(ROW(障害学生情報入力シート!A272),C:C,0),"")</f>
        <v/>
      </c>
      <c r="E296" s="7">
        <f>IF(AND(障害学生情報入力シート!$G296=$E$23,障害学生情報入力シート!$H296=$E$24,OR(障害学生情報入力シート!D296="入学者(新1年生)",障害学生情報入力シート!D296="在籍者")),1,0)</f>
        <v>0</v>
      </c>
      <c r="F296" s="7">
        <f t="shared" si="25"/>
        <v>0</v>
      </c>
      <c r="G296" s="7" t="str">
        <f>IFERROR(MATCH(ROW(障害学生情報入力シート!E272),F:F,0),"")</f>
        <v/>
      </c>
      <c r="H296" s="7">
        <f>IF(AND(障害学生情報入力シート!$G296=$H$24,ISBLANK(障害学生情報入力シート!$H296),OR(障害学生情報入力シート!D296="入学者(新1年生)",障害学生情報入力シート!D296="在籍者")),1,0)</f>
        <v>0</v>
      </c>
      <c r="I296" s="7">
        <f t="shared" si="26"/>
        <v>0</v>
      </c>
      <c r="J296" s="7" t="str">
        <f>IFERROR(MATCH(ROW(障害学生情報入力シート!A272),I:I,0),"")</f>
        <v/>
      </c>
      <c r="K296" s="8">
        <f>IF(障害学生情報入力シート!AU296="",0,IF(AND(障害学生情報入力シート!AT296=1,Y296=1,障害学生情報入力シート!D296&lt;&gt;"",障害学生情報入力シート!D296&lt;&gt;"在籍者"),1,0))</f>
        <v>0</v>
      </c>
      <c r="L296" s="8">
        <f t="shared" si="27"/>
        <v>0</v>
      </c>
      <c r="M296" s="8" t="str">
        <f>IFERROR(MATCH(ROW(障害学生情報入力シート!A272),L:L,0),"")</f>
        <v/>
      </c>
      <c r="N296" s="8">
        <f>IF(障害学生情報入力シート!CA296="",0,IF(AND(障害学生情報入力シート!BZ296=1,Y296=1,障害学生情報入力シート!D296&lt;&gt;"",障害学生情報入力シート!D296&lt;&gt;"入学しなかった"),1,0))</f>
        <v>0</v>
      </c>
      <c r="O296" s="8">
        <f t="shared" si="28"/>
        <v>0</v>
      </c>
      <c r="P296" s="8" t="str">
        <f>IFERROR(MATCH(ROW(障害学生情報入力シート!AR272),O:O,0),"")</f>
        <v/>
      </c>
      <c r="Q296" s="8">
        <f>IF(障害学生情報入力シート!CU296="",0,IF(AND(障害学生情報入力シート!CT296=1,Y296=1,障害学生情報入力シート!D296&lt;&gt;"",障害学生情報入力シート!D296&lt;&gt;"入学しなかった"),1,0))</f>
        <v>0</v>
      </c>
      <c r="R296" s="8">
        <f t="shared" si="29"/>
        <v>0</v>
      </c>
      <c r="S296" s="8" t="str">
        <f>IFERROR(MATCH(ROW(障害学生情報入力シート!BJ272),R:R,0),"")</f>
        <v/>
      </c>
      <c r="T296" s="9">
        <f>IF(OR(SUM(障害学生情報入力シート!AY296:BY296,障害学生情報入力シート!CB296:CS296)&gt;0,COUNTA(障害学生情報入力シート!BZ296:CA296)=2,COUNTA(障害学生情報入力シート!CT296:CU296)=2),1,0)</f>
        <v>0</v>
      </c>
      <c r="U296" s="9">
        <f>SUM(障害学生情報入力シート!N296:Q296)+COUNTA(障害学生情報入力シート!R296)</f>
        <v>0</v>
      </c>
      <c r="V296" s="9">
        <f>SUM(障害学生情報入力シート!S296:V296)+COUNTA(障害学生情報入力シート!W296)</f>
        <v>0</v>
      </c>
      <c r="W296" s="9">
        <f>IF(SUM(障害学生情報入力シート!$X296:$AT296)&gt;0,1,0)</f>
        <v>0</v>
      </c>
      <c r="X296" s="9">
        <f>IF(障害学生情報入力シート!D296="入学者(新1年生)",1,0)</f>
        <v>0</v>
      </c>
      <c r="Y296" s="9">
        <f>IF(ISBLANK(障害学生情報入力シート!$G296),0)+IF(AND(障害学生情報入力シート!$G296="視覚障害",OR(障害学生情報入力シート!$H296="盲",障害学生情報入力シート!$H296="弱視")),1,0)+IF(AND(障害学生情報入力シート!$G296="聴覚・言語障害",OR(障害学生情報入力シート!$H296="聾",障害学生情報入力シート!$H296="難聴",障害学生情報入力シート!$H296="言語障害のみ")),1,0)+IF(AND(障害学生情報入力シート!$G296="肢体不自由",OR(障害学生情報入力シート!$H296="上肢機能障害",障害学生情報入力シート!$H296="下肢機能障害",障害学生情報入力シート!$H296="上下肢機能障害",障害学生情報入力シート!$H296="他の機能障害")),1,0)+IF(AND(障害学生情報入力シート!$G296="病弱・虚弱",OR(障害学生情報入力シート!$H296="内部障害等",障害学生情報入力シート!$H296="他の慢性疾患")),1,0)+IF(AND(障害学生情報入力シート!$G296="重複",ISBLANK(障害学生情報入力シート!$H296)),1,0)+IF(AND(障害学生情報入力シート!$G296="発達障害",OR(障害学生情報入力シート!$H296="SLD",障害学生情報入力シート!$H296="ADHD",障害学生情報入力シート!$H296="ASD",障害学生情報入力シート!$H296="発達障害の重複")),1,0)+IF(AND(障害学生情報入力シート!$G296="精神障害",OR(障害学生情報入力シート!$H296="統合失調症等",障害学生情報入力シート!$H296="気分障害",障害学生情報入力シート!$H296="神経症性障害等",障害学生情報入力シート!$H296="摂食障害・睡眠障害等",障害学生情報入力シート!$H296="他の精神障害")),1,0)+IF(AND(障害学生情報入力シート!$G296="その他の障害",ISBLANK(障害学生情報入力シート!$H296)),1,0)</f>
        <v>0</v>
      </c>
    </row>
    <row r="297" spans="1:25" x14ac:dyDescent="0.4">
      <c r="A297" s="1219">
        <v>273</v>
      </c>
      <c r="B297" s="7">
        <f>IF(AND(障害学生情報入力シート!$G297=$B$23,障害学生情報入力シート!$H297=$B$24,OR(障害学生情報入力シート!D297="入学者(新1年生)",障害学生情報入力シート!D297="在籍者")),1,0)</f>
        <v>0</v>
      </c>
      <c r="C297" s="7">
        <f t="shared" si="24"/>
        <v>0</v>
      </c>
      <c r="D297" s="7" t="str">
        <f>IFERROR(MATCH(ROW(障害学生情報入力シート!A273),C:C,0),"")</f>
        <v/>
      </c>
      <c r="E297" s="7">
        <f>IF(AND(障害学生情報入力シート!$G297=$E$23,障害学生情報入力シート!$H297=$E$24,OR(障害学生情報入力シート!D297="入学者(新1年生)",障害学生情報入力シート!D297="在籍者")),1,0)</f>
        <v>0</v>
      </c>
      <c r="F297" s="7">
        <f t="shared" si="25"/>
        <v>0</v>
      </c>
      <c r="G297" s="7" t="str">
        <f>IFERROR(MATCH(ROW(障害学生情報入力シート!E273),F:F,0),"")</f>
        <v/>
      </c>
      <c r="H297" s="7">
        <f>IF(AND(障害学生情報入力シート!$G297=$H$24,ISBLANK(障害学生情報入力シート!$H297),OR(障害学生情報入力シート!D297="入学者(新1年生)",障害学生情報入力シート!D297="在籍者")),1,0)</f>
        <v>0</v>
      </c>
      <c r="I297" s="7">
        <f t="shared" si="26"/>
        <v>0</v>
      </c>
      <c r="J297" s="7" t="str">
        <f>IFERROR(MATCH(ROW(障害学生情報入力シート!A273),I:I,0),"")</f>
        <v/>
      </c>
      <c r="K297" s="8">
        <f>IF(障害学生情報入力シート!AU297="",0,IF(AND(障害学生情報入力シート!AT297=1,Y297=1,障害学生情報入力シート!D297&lt;&gt;"",障害学生情報入力シート!D297&lt;&gt;"在籍者"),1,0))</f>
        <v>0</v>
      </c>
      <c r="L297" s="8">
        <f t="shared" si="27"/>
        <v>0</v>
      </c>
      <c r="M297" s="8" t="str">
        <f>IFERROR(MATCH(ROW(障害学生情報入力シート!A273),L:L,0),"")</f>
        <v/>
      </c>
      <c r="N297" s="8">
        <f>IF(障害学生情報入力シート!CA297="",0,IF(AND(障害学生情報入力シート!BZ297=1,Y297=1,障害学生情報入力シート!D297&lt;&gt;"",障害学生情報入力シート!D297&lt;&gt;"入学しなかった"),1,0))</f>
        <v>0</v>
      </c>
      <c r="O297" s="8">
        <f t="shared" si="28"/>
        <v>0</v>
      </c>
      <c r="P297" s="8" t="str">
        <f>IFERROR(MATCH(ROW(障害学生情報入力シート!AR273),O:O,0),"")</f>
        <v/>
      </c>
      <c r="Q297" s="8">
        <f>IF(障害学生情報入力シート!CU297="",0,IF(AND(障害学生情報入力シート!CT297=1,Y297=1,障害学生情報入力シート!D297&lt;&gt;"",障害学生情報入力シート!D297&lt;&gt;"入学しなかった"),1,0))</f>
        <v>0</v>
      </c>
      <c r="R297" s="8">
        <f t="shared" si="29"/>
        <v>0</v>
      </c>
      <c r="S297" s="8" t="str">
        <f>IFERROR(MATCH(ROW(障害学生情報入力シート!BJ273),R:R,0),"")</f>
        <v/>
      </c>
      <c r="T297" s="9">
        <f>IF(OR(SUM(障害学生情報入力シート!AY297:BY297,障害学生情報入力シート!CB297:CS297)&gt;0,COUNTA(障害学生情報入力シート!BZ297:CA297)=2,COUNTA(障害学生情報入力シート!CT297:CU297)=2),1,0)</f>
        <v>0</v>
      </c>
      <c r="U297" s="9">
        <f>SUM(障害学生情報入力シート!N297:Q297)+COUNTA(障害学生情報入力シート!R297)</f>
        <v>0</v>
      </c>
      <c r="V297" s="9">
        <f>SUM(障害学生情報入力シート!S297:V297)+COUNTA(障害学生情報入力シート!W297)</f>
        <v>0</v>
      </c>
      <c r="W297" s="9">
        <f>IF(SUM(障害学生情報入力シート!$X297:$AT297)&gt;0,1,0)</f>
        <v>0</v>
      </c>
      <c r="X297" s="9">
        <f>IF(障害学生情報入力シート!D297="入学者(新1年生)",1,0)</f>
        <v>0</v>
      </c>
      <c r="Y297" s="9">
        <f>IF(ISBLANK(障害学生情報入力シート!$G297),0)+IF(AND(障害学生情報入力シート!$G297="視覚障害",OR(障害学生情報入力シート!$H297="盲",障害学生情報入力シート!$H297="弱視")),1,0)+IF(AND(障害学生情報入力シート!$G297="聴覚・言語障害",OR(障害学生情報入力シート!$H297="聾",障害学生情報入力シート!$H297="難聴",障害学生情報入力シート!$H297="言語障害のみ")),1,0)+IF(AND(障害学生情報入力シート!$G297="肢体不自由",OR(障害学生情報入力シート!$H297="上肢機能障害",障害学生情報入力シート!$H297="下肢機能障害",障害学生情報入力シート!$H297="上下肢機能障害",障害学生情報入力シート!$H297="他の機能障害")),1,0)+IF(AND(障害学生情報入力シート!$G297="病弱・虚弱",OR(障害学生情報入力シート!$H297="内部障害等",障害学生情報入力シート!$H297="他の慢性疾患")),1,0)+IF(AND(障害学生情報入力シート!$G297="重複",ISBLANK(障害学生情報入力シート!$H297)),1,0)+IF(AND(障害学生情報入力シート!$G297="発達障害",OR(障害学生情報入力シート!$H297="SLD",障害学生情報入力シート!$H297="ADHD",障害学生情報入力シート!$H297="ASD",障害学生情報入力シート!$H297="発達障害の重複")),1,0)+IF(AND(障害学生情報入力シート!$G297="精神障害",OR(障害学生情報入力シート!$H297="統合失調症等",障害学生情報入力シート!$H297="気分障害",障害学生情報入力シート!$H297="神経症性障害等",障害学生情報入力シート!$H297="摂食障害・睡眠障害等",障害学生情報入力シート!$H297="他の精神障害")),1,0)+IF(AND(障害学生情報入力シート!$G297="その他の障害",ISBLANK(障害学生情報入力シート!$H297)),1,0)</f>
        <v>0</v>
      </c>
    </row>
    <row r="298" spans="1:25" x14ac:dyDescent="0.4">
      <c r="A298" s="1219">
        <v>274</v>
      </c>
      <c r="B298" s="7">
        <f>IF(AND(障害学生情報入力シート!$G298=$B$23,障害学生情報入力シート!$H298=$B$24,OR(障害学生情報入力シート!D298="入学者(新1年生)",障害学生情報入力シート!D298="在籍者")),1,0)</f>
        <v>0</v>
      </c>
      <c r="C298" s="7">
        <f t="shared" si="24"/>
        <v>0</v>
      </c>
      <c r="D298" s="7" t="str">
        <f>IFERROR(MATCH(ROW(障害学生情報入力シート!A274),C:C,0),"")</f>
        <v/>
      </c>
      <c r="E298" s="7">
        <f>IF(AND(障害学生情報入力シート!$G298=$E$23,障害学生情報入力シート!$H298=$E$24,OR(障害学生情報入力シート!D298="入学者(新1年生)",障害学生情報入力シート!D298="在籍者")),1,0)</f>
        <v>0</v>
      </c>
      <c r="F298" s="7">
        <f t="shared" si="25"/>
        <v>0</v>
      </c>
      <c r="G298" s="7" t="str">
        <f>IFERROR(MATCH(ROW(障害学生情報入力シート!E274),F:F,0),"")</f>
        <v/>
      </c>
      <c r="H298" s="7">
        <f>IF(AND(障害学生情報入力シート!$G298=$H$24,ISBLANK(障害学生情報入力シート!$H298),OR(障害学生情報入力シート!D298="入学者(新1年生)",障害学生情報入力シート!D298="在籍者")),1,0)</f>
        <v>0</v>
      </c>
      <c r="I298" s="7">
        <f t="shared" si="26"/>
        <v>0</v>
      </c>
      <c r="J298" s="7" t="str">
        <f>IFERROR(MATCH(ROW(障害学生情報入力シート!A274),I:I,0),"")</f>
        <v/>
      </c>
      <c r="K298" s="8">
        <f>IF(障害学生情報入力シート!AU298="",0,IF(AND(障害学生情報入力シート!AT298=1,Y298=1,障害学生情報入力シート!D298&lt;&gt;"",障害学生情報入力シート!D298&lt;&gt;"在籍者"),1,0))</f>
        <v>0</v>
      </c>
      <c r="L298" s="8">
        <f t="shared" si="27"/>
        <v>0</v>
      </c>
      <c r="M298" s="8" t="str">
        <f>IFERROR(MATCH(ROW(障害学生情報入力シート!A274),L:L,0),"")</f>
        <v/>
      </c>
      <c r="N298" s="8">
        <f>IF(障害学生情報入力シート!CA298="",0,IF(AND(障害学生情報入力シート!BZ298=1,Y298=1,障害学生情報入力シート!D298&lt;&gt;"",障害学生情報入力シート!D298&lt;&gt;"入学しなかった"),1,0))</f>
        <v>0</v>
      </c>
      <c r="O298" s="8">
        <f t="shared" si="28"/>
        <v>0</v>
      </c>
      <c r="P298" s="8" t="str">
        <f>IFERROR(MATCH(ROW(障害学生情報入力シート!AR274),O:O,0),"")</f>
        <v/>
      </c>
      <c r="Q298" s="8">
        <f>IF(障害学生情報入力シート!CU298="",0,IF(AND(障害学生情報入力シート!CT298=1,Y298=1,障害学生情報入力シート!D298&lt;&gt;"",障害学生情報入力シート!D298&lt;&gt;"入学しなかった"),1,0))</f>
        <v>0</v>
      </c>
      <c r="R298" s="8">
        <f t="shared" si="29"/>
        <v>0</v>
      </c>
      <c r="S298" s="8" t="str">
        <f>IFERROR(MATCH(ROW(障害学生情報入力シート!BJ274),R:R,0),"")</f>
        <v/>
      </c>
      <c r="T298" s="9">
        <f>IF(OR(SUM(障害学生情報入力シート!AY298:BY298,障害学生情報入力シート!CB298:CS298)&gt;0,COUNTA(障害学生情報入力シート!BZ298:CA298)=2,COUNTA(障害学生情報入力シート!CT298:CU298)=2),1,0)</f>
        <v>0</v>
      </c>
      <c r="U298" s="9">
        <f>SUM(障害学生情報入力シート!N298:Q298)+COUNTA(障害学生情報入力シート!R298)</f>
        <v>0</v>
      </c>
      <c r="V298" s="9">
        <f>SUM(障害学生情報入力シート!S298:V298)+COUNTA(障害学生情報入力シート!W298)</f>
        <v>0</v>
      </c>
      <c r="W298" s="9">
        <f>IF(SUM(障害学生情報入力シート!$X298:$AT298)&gt;0,1,0)</f>
        <v>0</v>
      </c>
      <c r="X298" s="9">
        <f>IF(障害学生情報入力シート!D298="入学者(新1年生)",1,0)</f>
        <v>0</v>
      </c>
      <c r="Y298" s="9">
        <f>IF(ISBLANK(障害学生情報入力シート!$G298),0)+IF(AND(障害学生情報入力シート!$G298="視覚障害",OR(障害学生情報入力シート!$H298="盲",障害学生情報入力シート!$H298="弱視")),1,0)+IF(AND(障害学生情報入力シート!$G298="聴覚・言語障害",OR(障害学生情報入力シート!$H298="聾",障害学生情報入力シート!$H298="難聴",障害学生情報入力シート!$H298="言語障害のみ")),1,0)+IF(AND(障害学生情報入力シート!$G298="肢体不自由",OR(障害学生情報入力シート!$H298="上肢機能障害",障害学生情報入力シート!$H298="下肢機能障害",障害学生情報入力シート!$H298="上下肢機能障害",障害学生情報入力シート!$H298="他の機能障害")),1,0)+IF(AND(障害学生情報入力シート!$G298="病弱・虚弱",OR(障害学生情報入力シート!$H298="内部障害等",障害学生情報入力シート!$H298="他の慢性疾患")),1,0)+IF(AND(障害学生情報入力シート!$G298="重複",ISBLANK(障害学生情報入力シート!$H298)),1,0)+IF(AND(障害学生情報入力シート!$G298="発達障害",OR(障害学生情報入力シート!$H298="SLD",障害学生情報入力シート!$H298="ADHD",障害学生情報入力シート!$H298="ASD",障害学生情報入力シート!$H298="発達障害の重複")),1,0)+IF(AND(障害学生情報入力シート!$G298="精神障害",OR(障害学生情報入力シート!$H298="統合失調症等",障害学生情報入力シート!$H298="気分障害",障害学生情報入力シート!$H298="神経症性障害等",障害学生情報入力シート!$H298="摂食障害・睡眠障害等",障害学生情報入力シート!$H298="他の精神障害")),1,0)+IF(AND(障害学生情報入力シート!$G298="その他の障害",ISBLANK(障害学生情報入力シート!$H298)),1,0)</f>
        <v>0</v>
      </c>
    </row>
    <row r="299" spans="1:25" x14ac:dyDescent="0.4">
      <c r="A299" s="1219">
        <v>275</v>
      </c>
      <c r="B299" s="7">
        <f>IF(AND(障害学生情報入力シート!$G299=$B$23,障害学生情報入力シート!$H299=$B$24,OR(障害学生情報入力シート!D299="入学者(新1年生)",障害学生情報入力シート!D299="在籍者")),1,0)</f>
        <v>0</v>
      </c>
      <c r="C299" s="7">
        <f t="shared" si="24"/>
        <v>0</v>
      </c>
      <c r="D299" s="7" t="str">
        <f>IFERROR(MATCH(ROW(障害学生情報入力シート!A275),C:C,0),"")</f>
        <v/>
      </c>
      <c r="E299" s="7">
        <f>IF(AND(障害学生情報入力シート!$G299=$E$23,障害学生情報入力シート!$H299=$E$24,OR(障害学生情報入力シート!D299="入学者(新1年生)",障害学生情報入力シート!D299="在籍者")),1,0)</f>
        <v>0</v>
      </c>
      <c r="F299" s="7">
        <f t="shared" si="25"/>
        <v>0</v>
      </c>
      <c r="G299" s="7" t="str">
        <f>IFERROR(MATCH(ROW(障害学生情報入力シート!E275),F:F,0),"")</f>
        <v/>
      </c>
      <c r="H299" s="7">
        <f>IF(AND(障害学生情報入力シート!$G299=$H$24,ISBLANK(障害学生情報入力シート!$H299),OR(障害学生情報入力シート!D299="入学者(新1年生)",障害学生情報入力シート!D299="在籍者")),1,0)</f>
        <v>0</v>
      </c>
      <c r="I299" s="7">
        <f t="shared" si="26"/>
        <v>0</v>
      </c>
      <c r="J299" s="7" t="str">
        <f>IFERROR(MATCH(ROW(障害学生情報入力シート!A275),I:I,0),"")</f>
        <v/>
      </c>
      <c r="K299" s="8">
        <f>IF(障害学生情報入力シート!AU299="",0,IF(AND(障害学生情報入力シート!AT299=1,Y299=1,障害学生情報入力シート!D299&lt;&gt;"",障害学生情報入力シート!D299&lt;&gt;"在籍者"),1,0))</f>
        <v>0</v>
      </c>
      <c r="L299" s="8">
        <f t="shared" si="27"/>
        <v>0</v>
      </c>
      <c r="M299" s="8" t="str">
        <f>IFERROR(MATCH(ROW(障害学生情報入力シート!A275),L:L,0),"")</f>
        <v/>
      </c>
      <c r="N299" s="8">
        <f>IF(障害学生情報入力シート!CA299="",0,IF(AND(障害学生情報入力シート!BZ299=1,Y299=1,障害学生情報入力シート!D299&lt;&gt;"",障害学生情報入力シート!D299&lt;&gt;"入学しなかった"),1,0))</f>
        <v>0</v>
      </c>
      <c r="O299" s="8">
        <f t="shared" si="28"/>
        <v>0</v>
      </c>
      <c r="P299" s="8" t="str">
        <f>IFERROR(MATCH(ROW(障害学生情報入力シート!AR275),O:O,0),"")</f>
        <v/>
      </c>
      <c r="Q299" s="8">
        <f>IF(障害学生情報入力シート!CU299="",0,IF(AND(障害学生情報入力シート!CT299=1,Y299=1,障害学生情報入力シート!D299&lt;&gt;"",障害学生情報入力シート!D299&lt;&gt;"入学しなかった"),1,0))</f>
        <v>0</v>
      </c>
      <c r="R299" s="8">
        <f t="shared" si="29"/>
        <v>0</v>
      </c>
      <c r="S299" s="8" t="str">
        <f>IFERROR(MATCH(ROW(障害学生情報入力シート!BJ275),R:R,0),"")</f>
        <v/>
      </c>
      <c r="T299" s="9">
        <f>IF(OR(SUM(障害学生情報入力シート!AY299:BY299,障害学生情報入力シート!CB299:CS299)&gt;0,COUNTA(障害学生情報入力シート!BZ299:CA299)=2,COUNTA(障害学生情報入力シート!CT299:CU299)=2),1,0)</f>
        <v>0</v>
      </c>
      <c r="U299" s="9">
        <f>SUM(障害学生情報入力シート!N299:Q299)+COUNTA(障害学生情報入力シート!R299)</f>
        <v>0</v>
      </c>
      <c r="V299" s="9">
        <f>SUM(障害学生情報入力シート!S299:V299)+COUNTA(障害学生情報入力シート!W299)</f>
        <v>0</v>
      </c>
      <c r="W299" s="9">
        <f>IF(SUM(障害学生情報入力シート!$X299:$AT299)&gt;0,1,0)</f>
        <v>0</v>
      </c>
      <c r="X299" s="9">
        <f>IF(障害学生情報入力シート!D299="入学者(新1年生)",1,0)</f>
        <v>0</v>
      </c>
      <c r="Y299" s="9">
        <f>IF(ISBLANK(障害学生情報入力シート!$G299),0)+IF(AND(障害学生情報入力シート!$G299="視覚障害",OR(障害学生情報入力シート!$H299="盲",障害学生情報入力シート!$H299="弱視")),1,0)+IF(AND(障害学生情報入力シート!$G299="聴覚・言語障害",OR(障害学生情報入力シート!$H299="聾",障害学生情報入力シート!$H299="難聴",障害学生情報入力シート!$H299="言語障害のみ")),1,0)+IF(AND(障害学生情報入力シート!$G299="肢体不自由",OR(障害学生情報入力シート!$H299="上肢機能障害",障害学生情報入力シート!$H299="下肢機能障害",障害学生情報入力シート!$H299="上下肢機能障害",障害学生情報入力シート!$H299="他の機能障害")),1,0)+IF(AND(障害学生情報入力シート!$G299="病弱・虚弱",OR(障害学生情報入力シート!$H299="内部障害等",障害学生情報入力シート!$H299="他の慢性疾患")),1,0)+IF(AND(障害学生情報入力シート!$G299="重複",ISBLANK(障害学生情報入力シート!$H299)),1,0)+IF(AND(障害学生情報入力シート!$G299="発達障害",OR(障害学生情報入力シート!$H299="SLD",障害学生情報入力シート!$H299="ADHD",障害学生情報入力シート!$H299="ASD",障害学生情報入力シート!$H299="発達障害の重複")),1,0)+IF(AND(障害学生情報入力シート!$G299="精神障害",OR(障害学生情報入力シート!$H299="統合失調症等",障害学生情報入力シート!$H299="気分障害",障害学生情報入力シート!$H299="神経症性障害等",障害学生情報入力シート!$H299="摂食障害・睡眠障害等",障害学生情報入力シート!$H299="他の精神障害")),1,0)+IF(AND(障害学生情報入力シート!$G299="その他の障害",ISBLANK(障害学生情報入力シート!$H299)),1,0)</f>
        <v>0</v>
      </c>
    </row>
    <row r="300" spans="1:25" x14ac:dyDescent="0.4">
      <c r="A300" s="1219">
        <v>276</v>
      </c>
      <c r="B300" s="7">
        <f>IF(AND(障害学生情報入力シート!$G300=$B$23,障害学生情報入力シート!$H300=$B$24,OR(障害学生情報入力シート!D300="入学者(新1年生)",障害学生情報入力シート!D300="在籍者")),1,0)</f>
        <v>0</v>
      </c>
      <c r="C300" s="7">
        <f t="shared" si="24"/>
        <v>0</v>
      </c>
      <c r="D300" s="7" t="str">
        <f>IFERROR(MATCH(ROW(障害学生情報入力シート!A276),C:C,0),"")</f>
        <v/>
      </c>
      <c r="E300" s="7">
        <f>IF(AND(障害学生情報入力シート!$G300=$E$23,障害学生情報入力シート!$H300=$E$24,OR(障害学生情報入力シート!D300="入学者(新1年生)",障害学生情報入力シート!D300="在籍者")),1,0)</f>
        <v>0</v>
      </c>
      <c r="F300" s="7">
        <f t="shared" si="25"/>
        <v>0</v>
      </c>
      <c r="G300" s="7" t="str">
        <f>IFERROR(MATCH(ROW(障害学生情報入力シート!E276),F:F,0),"")</f>
        <v/>
      </c>
      <c r="H300" s="7">
        <f>IF(AND(障害学生情報入力シート!$G300=$H$24,ISBLANK(障害学生情報入力シート!$H300),OR(障害学生情報入力シート!D300="入学者(新1年生)",障害学生情報入力シート!D300="在籍者")),1,0)</f>
        <v>0</v>
      </c>
      <c r="I300" s="7">
        <f t="shared" si="26"/>
        <v>0</v>
      </c>
      <c r="J300" s="7" t="str">
        <f>IFERROR(MATCH(ROW(障害学生情報入力シート!A276),I:I,0),"")</f>
        <v/>
      </c>
      <c r="K300" s="8">
        <f>IF(障害学生情報入力シート!AU300="",0,IF(AND(障害学生情報入力シート!AT300=1,Y300=1,障害学生情報入力シート!D300&lt;&gt;"",障害学生情報入力シート!D300&lt;&gt;"在籍者"),1,0))</f>
        <v>0</v>
      </c>
      <c r="L300" s="8">
        <f t="shared" si="27"/>
        <v>0</v>
      </c>
      <c r="M300" s="8" t="str">
        <f>IFERROR(MATCH(ROW(障害学生情報入力シート!A276),L:L,0),"")</f>
        <v/>
      </c>
      <c r="N300" s="8">
        <f>IF(障害学生情報入力シート!CA300="",0,IF(AND(障害学生情報入力シート!BZ300=1,Y300=1,障害学生情報入力シート!D300&lt;&gt;"",障害学生情報入力シート!D300&lt;&gt;"入学しなかった"),1,0))</f>
        <v>0</v>
      </c>
      <c r="O300" s="8">
        <f t="shared" si="28"/>
        <v>0</v>
      </c>
      <c r="P300" s="8" t="str">
        <f>IFERROR(MATCH(ROW(障害学生情報入力シート!AR276),O:O,0),"")</f>
        <v/>
      </c>
      <c r="Q300" s="8">
        <f>IF(障害学生情報入力シート!CU300="",0,IF(AND(障害学生情報入力シート!CT300=1,Y300=1,障害学生情報入力シート!D300&lt;&gt;"",障害学生情報入力シート!D300&lt;&gt;"入学しなかった"),1,0))</f>
        <v>0</v>
      </c>
      <c r="R300" s="8">
        <f t="shared" si="29"/>
        <v>0</v>
      </c>
      <c r="S300" s="8" t="str">
        <f>IFERROR(MATCH(ROW(障害学生情報入力シート!BJ276),R:R,0),"")</f>
        <v/>
      </c>
      <c r="T300" s="9">
        <f>IF(OR(SUM(障害学生情報入力シート!AY300:BY300,障害学生情報入力シート!CB300:CS300)&gt;0,COUNTA(障害学生情報入力シート!BZ300:CA300)=2,COUNTA(障害学生情報入力シート!CT300:CU300)=2),1,0)</f>
        <v>0</v>
      </c>
      <c r="U300" s="9">
        <f>SUM(障害学生情報入力シート!N300:Q300)+COUNTA(障害学生情報入力シート!R300)</f>
        <v>0</v>
      </c>
      <c r="V300" s="9">
        <f>SUM(障害学生情報入力シート!S300:V300)+COUNTA(障害学生情報入力シート!W300)</f>
        <v>0</v>
      </c>
      <c r="W300" s="9">
        <f>IF(SUM(障害学生情報入力シート!$X300:$AT300)&gt;0,1,0)</f>
        <v>0</v>
      </c>
      <c r="X300" s="9">
        <f>IF(障害学生情報入力シート!D300="入学者(新1年生)",1,0)</f>
        <v>0</v>
      </c>
      <c r="Y300" s="9">
        <f>IF(ISBLANK(障害学生情報入力シート!$G300),0)+IF(AND(障害学生情報入力シート!$G300="視覚障害",OR(障害学生情報入力シート!$H300="盲",障害学生情報入力シート!$H300="弱視")),1,0)+IF(AND(障害学生情報入力シート!$G300="聴覚・言語障害",OR(障害学生情報入力シート!$H300="聾",障害学生情報入力シート!$H300="難聴",障害学生情報入力シート!$H300="言語障害のみ")),1,0)+IF(AND(障害学生情報入力シート!$G300="肢体不自由",OR(障害学生情報入力シート!$H300="上肢機能障害",障害学生情報入力シート!$H300="下肢機能障害",障害学生情報入力シート!$H300="上下肢機能障害",障害学生情報入力シート!$H300="他の機能障害")),1,0)+IF(AND(障害学生情報入力シート!$G300="病弱・虚弱",OR(障害学生情報入力シート!$H300="内部障害等",障害学生情報入力シート!$H300="他の慢性疾患")),1,0)+IF(AND(障害学生情報入力シート!$G300="重複",ISBLANK(障害学生情報入力シート!$H300)),1,0)+IF(AND(障害学生情報入力シート!$G300="発達障害",OR(障害学生情報入力シート!$H300="SLD",障害学生情報入力シート!$H300="ADHD",障害学生情報入力シート!$H300="ASD",障害学生情報入力シート!$H300="発達障害の重複")),1,0)+IF(AND(障害学生情報入力シート!$G300="精神障害",OR(障害学生情報入力シート!$H300="統合失調症等",障害学生情報入力シート!$H300="気分障害",障害学生情報入力シート!$H300="神経症性障害等",障害学生情報入力シート!$H300="摂食障害・睡眠障害等",障害学生情報入力シート!$H300="他の精神障害")),1,0)+IF(AND(障害学生情報入力シート!$G300="その他の障害",ISBLANK(障害学生情報入力シート!$H300)),1,0)</f>
        <v>0</v>
      </c>
    </row>
    <row r="301" spans="1:25" x14ac:dyDescent="0.4">
      <c r="A301" s="1219">
        <v>277</v>
      </c>
      <c r="B301" s="7">
        <f>IF(AND(障害学生情報入力シート!$G301=$B$23,障害学生情報入力シート!$H301=$B$24,OR(障害学生情報入力シート!D301="入学者(新1年生)",障害学生情報入力シート!D301="在籍者")),1,0)</f>
        <v>0</v>
      </c>
      <c r="C301" s="7">
        <f t="shared" si="24"/>
        <v>0</v>
      </c>
      <c r="D301" s="7" t="str">
        <f>IFERROR(MATCH(ROW(障害学生情報入力シート!A277),C:C,0),"")</f>
        <v/>
      </c>
      <c r="E301" s="7">
        <f>IF(AND(障害学生情報入力シート!$G301=$E$23,障害学生情報入力シート!$H301=$E$24,OR(障害学生情報入力シート!D301="入学者(新1年生)",障害学生情報入力シート!D301="在籍者")),1,0)</f>
        <v>0</v>
      </c>
      <c r="F301" s="7">
        <f t="shared" si="25"/>
        <v>0</v>
      </c>
      <c r="G301" s="7" t="str">
        <f>IFERROR(MATCH(ROW(障害学生情報入力シート!E277),F:F,0),"")</f>
        <v/>
      </c>
      <c r="H301" s="7">
        <f>IF(AND(障害学生情報入力シート!$G301=$H$24,ISBLANK(障害学生情報入力シート!$H301),OR(障害学生情報入力シート!D301="入学者(新1年生)",障害学生情報入力シート!D301="在籍者")),1,0)</f>
        <v>0</v>
      </c>
      <c r="I301" s="7">
        <f t="shared" si="26"/>
        <v>0</v>
      </c>
      <c r="J301" s="7" t="str">
        <f>IFERROR(MATCH(ROW(障害学生情報入力シート!A277),I:I,0),"")</f>
        <v/>
      </c>
      <c r="K301" s="8">
        <f>IF(障害学生情報入力シート!AU301="",0,IF(AND(障害学生情報入力シート!AT301=1,Y301=1,障害学生情報入力シート!D301&lt;&gt;"",障害学生情報入力シート!D301&lt;&gt;"在籍者"),1,0))</f>
        <v>0</v>
      </c>
      <c r="L301" s="8">
        <f t="shared" si="27"/>
        <v>0</v>
      </c>
      <c r="M301" s="8" t="str">
        <f>IFERROR(MATCH(ROW(障害学生情報入力シート!A277),L:L,0),"")</f>
        <v/>
      </c>
      <c r="N301" s="8">
        <f>IF(障害学生情報入力シート!CA301="",0,IF(AND(障害学生情報入力シート!BZ301=1,Y301=1,障害学生情報入力シート!D301&lt;&gt;"",障害学生情報入力シート!D301&lt;&gt;"入学しなかった"),1,0))</f>
        <v>0</v>
      </c>
      <c r="O301" s="8">
        <f t="shared" si="28"/>
        <v>0</v>
      </c>
      <c r="P301" s="8" t="str">
        <f>IFERROR(MATCH(ROW(障害学生情報入力シート!AR277),O:O,0),"")</f>
        <v/>
      </c>
      <c r="Q301" s="8">
        <f>IF(障害学生情報入力シート!CU301="",0,IF(AND(障害学生情報入力シート!CT301=1,Y301=1,障害学生情報入力シート!D301&lt;&gt;"",障害学生情報入力シート!D301&lt;&gt;"入学しなかった"),1,0))</f>
        <v>0</v>
      </c>
      <c r="R301" s="8">
        <f t="shared" si="29"/>
        <v>0</v>
      </c>
      <c r="S301" s="8" t="str">
        <f>IFERROR(MATCH(ROW(障害学生情報入力シート!BJ277),R:R,0),"")</f>
        <v/>
      </c>
      <c r="T301" s="9">
        <f>IF(OR(SUM(障害学生情報入力シート!AY301:BY301,障害学生情報入力シート!CB301:CS301)&gt;0,COUNTA(障害学生情報入力シート!BZ301:CA301)=2,COUNTA(障害学生情報入力シート!CT301:CU301)=2),1,0)</f>
        <v>0</v>
      </c>
      <c r="U301" s="9">
        <f>SUM(障害学生情報入力シート!N301:Q301)+COUNTA(障害学生情報入力シート!R301)</f>
        <v>0</v>
      </c>
      <c r="V301" s="9">
        <f>SUM(障害学生情報入力シート!S301:V301)+COUNTA(障害学生情報入力シート!W301)</f>
        <v>0</v>
      </c>
      <c r="W301" s="9">
        <f>IF(SUM(障害学生情報入力シート!$X301:$AT301)&gt;0,1,0)</f>
        <v>0</v>
      </c>
      <c r="X301" s="9">
        <f>IF(障害学生情報入力シート!D301="入学者(新1年生)",1,0)</f>
        <v>0</v>
      </c>
      <c r="Y301" s="9">
        <f>IF(ISBLANK(障害学生情報入力シート!$G301),0)+IF(AND(障害学生情報入力シート!$G301="視覚障害",OR(障害学生情報入力シート!$H301="盲",障害学生情報入力シート!$H301="弱視")),1,0)+IF(AND(障害学生情報入力シート!$G301="聴覚・言語障害",OR(障害学生情報入力シート!$H301="聾",障害学生情報入力シート!$H301="難聴",障害学生情報入力シート!$H301="言語障害のみ")),1,0)+IF(AND(障害学生情報入力シート!$G301="肢体不自由",OR(障害学生情報入力シート!$H301="上肢機能障害",障害学生情報入力シート!$H301="下肢機能障害",障害学生情報入力シート!$H301="上下肢機能障害",障害学生情報入力シート!$H301="他の機能障害")),1,0)+IF(AND(障害学生情報入力シート!$G301="病弱・虚弱",OR(障害学生情報入力シート!$H301="内部障害等",障害学生情報入力シート!$H301="他の慢性疾患")),1,0)+IF(AND(障害学生情報入力シート!$G301="重複",ISBLANK(障害学生情報入力シート!$H301)),1,0)+IF(AND(障害学生情報入力シート!$G301="発達障害",OR(障害学生情報入力シート!$H301="SLD",障害学生情報入力シート!$H301="ADHD",障害学生情報入力シート!$H301="ASD",障害学生情報入力シート!$H301="発達障害の重複")),1,0)+IF(AND(障害学生情報入力シート!$G301="精神障害",OR(障害学生情報入力シート!$H301="統合失調症等",障害学生情報入力シート!$H301="気分障害",障害学生情報入力シート!$H301="神経症性障害等",障害学生情報入力シート!$H301="摂食障害・睡眠障害等",障害学生情報入力シート!$H301="他の精神障害")),1,0)+IF(AND(障害学生情報入力シート!$G301="その他の障害",ISBLANK(障害学生情報入力シート!$H301)),1,0)</f>
        <v>0</v>
      </c>
    </row>
    <row r="302" spans="1:25" x14ac:dyDescent="0.4">
      <c r="A302" s="1219">
        <v>278</v>
      </c>
      <c r="B302" s="7">
        <f>IF(AND(障害学生情報入力シート!$G302=$B$23,障害学生情報入力シート!$H302=$B$24,OR(障害学生情報入力シート!D302="入学者(新1年生)",障害学生情報入力シート!D302="在籍者")),1,0)</f>
        <v>0</v>
      </c>
      <c r="C302" s="7">
        <f t="shared" si="24"/>
        <v>0</v>
      </c>
      <c r="D302" s="7" t="str">
        <f>IFERROR(MATCH(ROW(障害学生情報入力シート!A278),C:C,0),"")</f>
        <v/>
      </c>
      <c r="E302" s="7">
        <f>IF(AND(障害学生情報入力シート!$G302=$E$23,障害学生情報入力シート!$H302=$E$24,OR(障害学生情報入力シート!D302="入学者(新1年生)",障害学生情報入力シート!D302="在籍者")),1,0)</f>
        <v>0</v>
      </c>
      <c r="F302" s="7">
        <f t="shared" si="25"/>
        <v>0</v>
      </c>
      <c r="G302" s="7" t="str">
        <f>IFERROR(MATCH(ROW(障害学生情報入力シート!E278),F:F,0),"")</f>
        <v/>
      </c>
      <c r="H302" s="7">
        <f>IF(AND(障害学生情報入力シート!$G302=$H$24,ISBLANK(障害学生情報入力シート!$H302),OR(障害学生情報入力シート!D302="入学者(新1年生)",障害学生情報入力シート!D302="在籍者")),1,0)</f>
        <v>0</v>
      </c>
      <c r="I302" s="7">
        <f t="shared" si="26"/>
        <v>0</v>
      </c>
      <c r="J302" s="7" t="str">
        <f>IFERROR(MATCH(ROW(障害学生情報入力シート!A278),I:I,0),"")</f>
        <v/>
      </c>
      <c r="K302" s="8">
        <f>IF(障害学生情報入力シート!AU302="",0,IF(AND(障害学生情報入力シート!AT302=1,Y302=1,障害学生情報入力シート!D302&lt;&gt;"",障害学生情報入力シート!D302&lt;&gt;"在籍者"),1,0))</f>
        <v>0</v>
      </c>
      <c r="L302" s="8">
        <f t="shared" si="27"/>
        <v>0</v>
      </c>
      <c r="M302" s="8" t="str">
        <f>IFERROR(MATCH(ROW(障害学生情報入力シート!A278),L:L,0),"")</f>
        <v/>
      </c>
      <c r="N302" s="8">
        <f>IF(障害学生情報入力シート!CA302="",0,IF(AND(障害学生情報入力シート!BZ302=1,Y302=1,障害学生情報入力シート!D302&lt;&gt;"",障害学生情報入力シート!D302&lt;&gt;"入学しなかった"),1,0))</f>
        <v>0</v>
      </c>
      <c r="O302" s="8">
        <f t="shared" si="28"/>
        <v>0</v>
      </c>
      <c r="P302" s="8" t="str">
        <f>IFERROR(MATCH(ROW(障害学生情報入力シート!AR278),O:O,0),"")</f>
        <v/>
      </c>
      <c r="Q302" s="8">
        <f>IF(障害学生情報入力シート!CU302="",0,IF(AND(障害学生情報入力シート!CT302=1,Y302=1,障害学生情報入力シート!D302&lt;&gt;"",障害学生情報入力シート!D302&lt;&gt;"入学しなかった"),1,0))</f>
        <v>0</v>
      </c>
      <c r="R302" s="8">
        <f t="shared" si="29"/>
        <v>0</v>
      </c>
      <c r="S302" s="8" t="str">
        <f>IFERROR(MATCH(ROW(障害学生情報入力シート!BJ278),R:R,0),"")</f>
        <v/>
      </c>
      <c r="T302" s="9">
        <f>IF(OR(SUM(障害学生情報入力シート!AY302:BY302,障害学生情報入力シート!CB302:CS302)&gt;0,COUNTA(障害学生情報入力シート!BZ302:CA302)=2,COUNTA(障害学生情報入力シート!CT302:CU302)=2),1,0)</f>
        <v>0</v>
      </c>
      <c r="U302" s="9">
        <f>SUM(障害学生情報入力シート!N302:Q302)+COUNTA(障害学生情報入力シート!R302)</f>
        <v>0</v>
      </c>
      <c r="V302" s="9">
        <f>SUM(障害学生情報入力シート!S302:V302)+COUNTA(障害学生情報入力シート!W302)</f>
        <v>0</v>
      </c>
      <c r="W302" s="9">
        <f>IF(SUM(障害学生情報入力シート!$X302:$AT302)&gt;0,1,0)</f>
        <v>0</v>
      </c>
      <c r="X302" s="9">
        <f>IF(障害学生情報入力シート!D302="入学者(新1年生)",1,0)</f>
        <v>0</v>
      </c>
      <c r="Y302" s="9">
        <f>IF(ISBLANK(障害学生情報入力シート!$G302),0)+IF(AND(障害学生情報入力シート!$G302="視覚障害",OR(障害学生情報入力シート!$H302="盲",障害学生情報入力シート!$H302="弱視")),1,0)+IF(AND(障害学生情報入力シート!$G302="聴覚・言語障害",OR(障害学生情報入力シート!$H302="聾",障害学生情報入力シート!$H302="難聴",障害学生情報入力シート!$H302="言語障害のみ")),1,0)+IF(AND(障害学生情報入力シート!$G302="肢体不自由",OR(障害学生情報入力シート!$H302="上肢機能障害",障害学生情報入力シート!$H302="下肢機能障害",障害学生情報入力シート!$H302="上下肢機能障害",障害学生情報入力シート!$H302="他の機能障害")),1,0)+IF(AND(障害学生情報入力シート!$G302="病弱・虚弱",OR(障害学生情報入力シート!$H302="内部障害等",障害学生情報入力シート!$H302="他の慢性疾患")),1,0)+IF(AND(障害学生情報入力シート!$G302="重複",ISBLANK(障害学生情報入力シート!$H302)),1,0)+IF(AND(障害学生情報入力シート!$G302="発達障害",OR(障害学生情報入力シート!$H302="SLD",障害学生情報入力シート!$H302="ADHD",障害学生情報入力シート!$H302="ASD",障害学生情報入力シート!$H302="発達障害の重複")),1,0)+IF(AND(障害学生情報入力シート!$G302="精神障害",OR(障害学生情報入力シート!$H302="統合失調症等",障害学生情報入力シート!$H302="気分障害",障害学生情報入力シート!$H302="神経症性障害等",障害学生情報入力シート!$H302="摂食障害・睡眠障害等",障害学生情報入力シート!$H302="他の精神障害")),1,0)+IF(AND(障害学生情報入力シート!$G302="その他の障害",ISBLANK(障害学生情報入力シート!$H302)),1,0)</f>
        <v>0</v>
      </c>
    </row>
    <row r="303" spans="1:25" x14ac:dyDescent="0.4">
      <c r="A303" s="1219">
        <v>279</v>
      </c>
      <c r="B303" s="7">
        <f>IF(AND(障害学生情報入力シート!$G303=$B$23,障害学生情報入力シート!$H303=$B$24,OR(障害学生情報入力シート!D303="入学者(新1年生)",障害学生情報入力シート!D303="在籍者")),1,0)</f>
        <v>0</v>
      </c>
      <c r="C303" s="7">
        <f t="shared" si="24"/>
        <v>0</v>
      </c>
      <c r="D303" s="7" t="str">
        <f>IFERROR(MATCH(ROW(障害学生情報入力シート!A279),C:C,0),"")</f>
        <v/>
      </c>
      <c r="E303" s="7">
        <f>IF(AND(障害学生情報入力シート!$G303=$E$23,障害学生情報入力シート!$H303=$E$24,OR(障害学生情報入力シート!D303="入学者(新1年生)",障害学生情報入力シート!D303="在籍者")),1,0)</f>
        <v>0</v>
      </c>
      <c r="F303" s="7">
        <f t="shared" si="25"/>
        <v>0</v>
      </c>
      <c r="G303" s="7" t="str">
        <f>IFERROR(MATCH(ROW(障害学生情報入力シート!E279),F:F,0),"")</f>
        <v/>
      </c>
      <c r="H303" s="7">
        <f>IF(AND(障害学生情報入力シート!$G303=$H$24,ISBLANK(障害学生情報入力シート!$H303),OR(障害学生情報入力シート!D303="入学者(新1年生)",障害学生情報入力シート!D303="在籍者")),1,0)</f>
        <v>0</v>
      </c>
      <c r="I303" s="7">
        <f t="shared" si="26"/>
        <v>0</v>
      </c>
      <c r="J303" s="7" t="str">
        <f>IFERROR(MATCH(ROW(障害学生情報入力シート!A279),I:I,0),"")</f>
        <v/>
      </c>
      <c r="K303" s="8">
        <f>IF(障害学生情報入力シート!AU303="",0,IF(AND(障害学生情報入力シート!AT303=1,Y303=1,障害学生情報入力シート!D303&lt;&gt;"",障害学生情報入力シート!D303&lt;&gt;"在籍者"),1,0))</f>
        <v>0</v>
      </c>
      <c r="L303" s="8">
        <f t="shared" si="27"/>
        <v>0</v>
      </c>
      <c r="M303" s="8" t="str">
        <f>IFERROR(MATCH(ROW(障害学生情報入力シート!A279),L:L,0),"")</f>
        <v/>
      </c>
      <c r="N303" s="8">
        <f>IF(障害学生情報入力シート!CA303="",0,IF(AND(障害学生情報入力シート!BZ303=1,Y303=1,障害学生情報入力シート!D303&lt;&gt;"",障害学生情報入力シート!D303&lt;&gt;"入学しなかった"),1,0))</f>
        <v>0</v>
      </c>
      <c r="O303" s="8">
        <f t="shared" si="28"/>
        <v>0</v>
      </c>
      <c r="P303" s="8" t="str">
        <f>IFERROR(MATCH(ROW(障害学生情報入力シート!AR279),O:O,0),"")</f>
        <v/>
      </c>
      <c r="Q303" s="8">
        <f>IF(障害学生情報入力シート!CU303="",0,IF(AND(障害学生情報入力シート!CT303=1,Y303=1,障害学生情報入力シート!D303&lt;&gt;"",障害学生情報入力シート!D303&lt;&gt;"入学しなかった"),1,0))</f>
        <v>0</v>
      </c>
      <c r="R303" s="8">
        <f t="shared" si="29"/>
        <v>0</v>
      </c>
      <c r="S303" s="8" t="str">
        <f>IFERROR(MATCH(ROW(障害学生情報入力シート!BJ279),R:R,0),"")</f>
        <v/>
      </c>
      <c r="T303" s="9">
        <f>IF(OR(SUM(障害学生情報入力シート!AY303:BY303,障害学生情報入力シート!CB303:CS303)&gt;0,COUNTA(障害学生情報入力シート!BZ303:CA303)=2,COUNTA(障害学生情報入力シート!CT303:CU303)=2),1,0)</f>
        <v>0</v>
      </c>
      <c r="U303" s="9">
        <f>SUM(障害学生情報入力シート!N303:Q303)+COUNTA(障害学生情報入力シート!R303)</f>
        <v>0</v>
      </c>
      <c r="V303" s="9">
        <f>SUM(障害学生情報入力シート!S303:V303)+COUNTA(障害学生情報入力シート!W303)</f>
        <v>0</v>
      </c>
      <c r="W303" s="9">
        <f>IF(SUM(障害学生情報入力シート!$X303:$AT303)&gt;0,1,0)</f>
        <v>0</v>
      </c>
      <c r="X303" s="9">
        <f>IF(障害学生情報入力シート!D303="入学者(新1年生)",1,0)</f>
        <v>0</v>
      </c>
      <c r="Y303" s="9">
        <f>IF(ISBLANK(障害学生情報入力シート!$G303),0)+IF(AND(障害学生情報入力シート!$G303="視覚障害",OR(障害学生情報入力シート!$H303="盲",障害学生情報入力シート!$H303="弱視")),1,0)+IF(AND(障害学生情報入力シート!$G303="聴覚・言語障害",OR(障害学生情報入力シート!$H303="聾",障害学生情報入力シート!$H303="難聴",障害学生情報入力シート!$H303="言語障害のみ")),1,0)+IF(AND(障害学生情報入力シート!$G303="肢体不自由",OR(障害学生情報入力シート!$H303="上肢機能障害",障害学生情報入力シート!$H303="下肢機能障害",障害学生情報入力シート!$H303="上下肢機能障害",障害学生情報入力シート!$H303="他の機能障害")),1,0)+IF(AND(障害学生情報入力シート!$G303="病弱・虚弱",OR(障害学生情報入力シート!$H303="内部障害等",障害学生情報入力シート!$H303="他の慢性疾患")),1,0)+IF(AND(障害学生情報入力シート!$G303="重複",ISBLANK(障害学生情報入力シート!$H303)),1,0)+IF(AND(障害学生情報入力シート!$G303="発達障害",OR(障害学生情報入力シート!$H303="SLD",障害学生情報入力シート!$H303="ADHD",障害学生情報入力シート!$H303="ASD",障害学生情報入力シート!$H303="発達障害の重複")),1,0)+IF(AND(障害学生情報入力シート!$G303="精神障害",OR(障害学生情報入力シート!$H303="統合失調症等",障害学生情報入力シート!$H303="気分障害",障害学生情報入力シート!$H303="神経症性障害等",障害学生情報入力シート!$H303="摂食障害・睡眠障害等",障害学生情報入力シート!$H303="他の精神障害")),1,0)+IF(AND(障害学生情報入力シート!$G303="その他の障害",ISBLANK(障害学生情報入力シート!$H303)),1,0)</f>
        <v>0</v>
      </c>
    </row>
    <row r="304" spans="1:25" x14ac:dyDescent="0.4">
      <c r="A304" s="1219">
        <v>280</v>
      </c>
      <c r="B304" s="7">
        <f>IF(AND(障害学生情報入力シート!$G304=$B$23,障害学生情報入力シート!$H304=$B$24,OR(障害学生情報入力シート!D304="入学者(新1年生)",障害学生情報入力シート!D304="在籍者")),1,0)</f>
        <v>0</v>
      </c>
      <c r="C304" s="7">
        <f t="shared" si="24"/>
        <v>0</v>
      </c>
      <c r="D304" s="7" t="str">
        <f>IFERROR(MATCH(ROW(障害学生情報入力シート!A280),C:C,0),"")</f>
        <v/>
      </c>
      <c r="E304" s="7">
        <f>IF(AND(障害学生情報入力シート!$G304=$E$23,障害学生情報入力シート!$H304=$E$24,OR(障害学生情報入力シート!D304="入学者(新1年生)",障害学生情報入力シート!D304="在籍者")),1,0)</f>
        <v>0</v>
      </c>
      <c r="F304" s="7">
        <f t="shared" si="25"/>
        <v>0</v>
      </c>
      <c r="G304" s="7" t="str">
        <f>IFERROR(MATCH(ROW(障害学生情報入力シート!E280),F:F,0),"")</f>
        <v/>
      </c>
      <c r="H304" s="7">
        <f>IF(AND(障害学生情報入力シート!$G304=$H$24,ISBLANK(障害学生情報入力シート!$H304),OR(障害学生情報入力シート!D304="入学者(新1年生)",障害学生情報入力シート!D304="在籍者")),1,0)</f>
        <v>0</v>
      </c>
      <c r="I304" s="7">
        <f t="shared" si="26"/>
        <v>0</v>
      </c>
      <c r="J304" s="7" t="str">
        <f>IFERROR(MATCH(ROW(障害学生情報入力シート!A280),I:I,0),"")</f>
        <v/>
      </c>
      <c r="K304" s="8">
        <f>IF(障害学生情報入力シート!AU304="",0,IF(AND(障害学生情報入力シート!AT304=1,Y304=1,障害学生情報入力シート!D304&lt;&gt;"",障害学生情報入力シート!D304&lt;&gt;"在籍者"),1,0))</f>
        <v>0</v>
      </c>
      <c r="L304" s="8">
        <f t="shared" si="27"/>
        <v>0</v>
      </c>
      <c r="M304" s="8" t="str">
        <f>IFERROR(MATCH(ROW(障害学生情報入力シート!A280),L:L,0),"")</f>
        <v/>
      </c>
      <c r="N304" s="8">
        <f>IF(障害学生情報入力シート!CA304="",0,IF(AND(障害学生情報入力シート!BZ304=1,Y304=1,障害学生情報入力シート!D304&lt;&gt;"",障害学生情報入力シート!D304&lt;&gt;"入学しなかった"),1,0))</f>
        <v>0</v>
      </c>
      <c r="O304" s="8">
        <f t="shared" si="28"/>
        <v>0</v>
      </c>
      <c r="P304" s="8" t="str">
        <f>IFERROR(MATCH(ROW(障害学生情報入力シート!AR280),O:O,0),"")</f>
        <v/>
      </c>
      <c r="Q304" s="8">
        <f>IF(障害学生情報入力シート!CU304="",0,IF(AND(障害学生情報入力シート!CT304=1,Y304=1,障害学生情報入力シート!D304&lt;&gt;"",障害学生情報入力シート!D304&lt;&gt;"入学しなかった"),1,0))</f>
        <v>0</v>
      </c>
      <c r="R304" s="8">
        <f t="shared" si="29"/>
        <v>0</v>
      </c>
      <c r="S304" s="8" t="str">
        <f>IFERROR(MATCH(ROW(障害学生情報入力シート!BJ280),R:R,0),"")</f>
        <v/>
      </c>
      <c r="T304" s="9">
        <f>IF(OR(SUM(障害学生情報入力シート!AY304:BY304,障害学生情報入力シート!CB304:CS304)&gt;0,COUNTA(障害学生情報入力シート!BZ304:CA304)=2,COUNTA(障害学生情報入力シート!CT304:CU304)=2),1,0)</f>
        <v>0</v>
      </c>
      <c r="U304" s="9">
        <f>SUM(障害学生情報入力シート!N304:Q304)+COUNTA(障害学生情報入力シート!R304)</f>
        <v>0</v>
      </c>
      <c r="V304" s="9">
        <f>SUM(障害学生情報入力シート!S304:V304)+COUNTA(障害学生情報入力シート!W304)</f>
        <v>0</v>
      </c>
      <c r="W304" s="9">
        <f>IF(SUM(障害学生情報入力シート!$X304:$AT304)&gt;0,1,0)</f>
        <v>0</v>
      </c>
      <c r="X304" s="9">
        <f>IF(障害学生情報入力シート!D304="入学者(新1年生)",1,0)</f>
        <v>0</v>
      </c>
      <c r="Y304" s="9">
        <f>IF(ISBLANK(障害学生情報入力シート!$G304),0)+IF(AND(障害学生情報入力シート!$G304="視覚障害",OR(障害学生情報入力シート!$H304="盲",障害学生情報入力シート!$H304="弱視")),1,0)+IF(AND(障害学生情報入力シート!$G304="聴覚・言語障害",OR(障害学生情報入力シート!$H304="聾",障害学生情報入力シート!$H304="難聴",障害学生情報入力シート!$H304="言語障害のみ")),1,0)+IF(AND(障害学生情報入力シート!$G304="肢体不自由",OR(障害学生情報入力シート!$H304="上肢機能障害",障害学生情報入力シート!$H304="下肢機能障害",障害学生情報入力シート!$H304="上下肢機能障害",障害学生情報入力シート!$H304="他の機能障害")),1,0)+IF(AND(障害学生情報入力シート!$G304="病弱・虚弱",OR(障害学生情報入力シート!$H304="内部障害等",障害学生情報入力シート!$H304="他の慢性疾患")),1,0)+IF(AND(障害学生情報入力シート!$G304="重複",ISBLANK(障害学生情報入力シート!$H304)),1,0)+IF(AND(障害学生情報入力シート!$G304="発達障害",OR(障害学生情報入力シート!$H304="SLD",障害学生情報入力シート!$H304="ADHD",障害学生情報入力シート!$H304="ASD",障害学生情報入力シート!$H304="発達障害の重複")),1,0)+IF(AND(障害学生情報入力シート!$G304="精神障害",OR(障害学生情報入力シート!$H304="統合失調症等",障害学生情報入力シート!$H304="気分障害",障害学生情報入力シート!$H304="神経症性障害等",障害学生情報入力シート!$H304="摂食障害・睡眠障害等",障害学生情報入力シート!$H304="他の精神障害")),1,0)+IF(AND(障害学生情報入力シート!$G304="その他の障害",ISBLANK(障害学生情報入力シート!$H304)),1,0)</f>
        <v>0</v>
      </c>
    </row>
    <row r="305" spans="1:25" x14ac:dyDescent="0.4">
      <c r="A305" s="1219">
        <v>281</v>
      </c>
      <c r="B305" s="7">
        <f>IF(AND(障害学生情報入力シート!$G305=$B$23,障害学生情報入力シート!$H305=$B$24,OR(障害学生情報入力シート!D305="入学者(新1年生)",障害学生情報入力シート!D305="在籍者")),1,0)</f>
        <v>0</v>
      </c>
      <c r="C305" s="7">
        <f t="shared" si="24"/>
        <v>0</v>
      </c>
      <c r="D305" s="7" t="str">
        <f>IFERROR(MATCH(ROW(障害学生情報入力シート!A281),C:C,0),"")</f>
        <v/>
      </c>
      <c r="E305" s="7">
        <f>IF(AND(障害学生情報入力シート!$G305=$E$23,障害学生情報入力シート!$H305=$E$24,OR(障害学生情報入力シート!D305="入学者(新1年生)",障害学生情報入力シート!D305="在籍者")),1,0)</f>
        <v>0</v>
      </c>
      <c r="F305" s="7">
        <f t="shared" si="25"/>
        <v>0</v>
      </c>
      <c r="G305" s="7" t="str">
        <f>IFERROR(MATCH(ROW(障害学生情報入力シート!E281),F:F,0),"")</f>
        <v/>
      </c>
      <c r="H305" s="7">
        <f>IF(AND(障害学生情報入力シート!$G305=$H$24,ISBLANK(障害学生情報入力シート!$H305),OR(障害学生情報入力シート!D305="入学者(新1年生)",障害学生情報入力シート!D305="在籍者")),1,0)</f>
        <v>0</v>
      </c>
      <c r="I305" s="7">
        <f t="shared" si="26"/>
        <v>0</v>
      </c>
      <c r="J305" s="7" t="str">
        <f>IFERROR(MATCH(ROW(障害学生情報入力シート!A281),I:I,0),"")</f>
        <v/>
      </c>
      <c r="K305" s="8">
        <f>IF(障害学生情報入力シート!AU305="",0,IF(AND(障害学生情報入力シート!AT305=1,Y305=1,障害学生情報入力シート!D305&lt;&gt;"",障害学生情報入力シート!D305&lt;&gt;"在籍者"),1,0))</f>
        <v>0</v>
      </c>
      <c r="L305" s="8">
        <f t="shared" si="27"/>
        <v>0</v>
      </c>
      <c r="M305" s="8" t="str">
        <f>IFERROR(MATCH(ROW(障害学生情報入力シート!A281),L:L,0),"")</f>
        <v/>
      </c>
      <c r="N305" s="8">
        <f>IF(障害学生情報入力シート!CA305="",0,IF(AND(障害学生情報入力シート!BZ305=1,Y305=1,障害学生情報入力シート!D305&lt;&gt;"",障害学生情報入力シート!D305&lt;&gt;"入学しなかった"),1,0))</f>
        <v>0</v>
      </c>
      <c r="O305" s="8">
        <f t="shared" si="28"/>
        <v>0</v>
      </c>
      <c r="P305" s="8" t="str">
        <f>IFERROR(MATCH(ROW(障害学生情報入力シート!AR281),O:O,0),"")</f>
        <v/>
      </c>
      <c r="Q305" s="8">
        <f>IF(障害学生情報入力シート!CU305="",0,IF(AND(障害学生情報入力シート!CT305=1,Y305=1,障害学生情報入力シート!D305&lt;&gt;"",障害学生情報入力シート!D305&lt;&gt;"入学しなかった"),1,0))</f>
        <v>0</v>
      </c>
      <c r="R305" s="8">
        <f t="shared" si="29"/>
        <v>0</v>
      </c>
      <c r="S305" s="8" t="str">
        <f>IFERROR(MATCH(ROW(障害学生情報入力シート!BJ281),R:R,0),"")</f>
        <v/>
      </c>
      <c r="T305" s="9">
        <f>IF(OR(SUM(障害学生情報入力シート!AY305:BY305,障害学生情報入力シート!CB305:CS305)&gt;0,COUNTA(障害学生情報入力シート!BZ305:CA305)=2,COUNTA(障害学生情報入力シート!CT305:CU305)=2),1,0)</f>
        <v>0</v>
      </c>
      <c r="U305" s="9">
        <f>SUM(障害学生情報入力シート!N305:Q305)+COUNTA(障害学生情報入力シート!R305)</f>
        <v>0</v>
      </c>
      <c r="V305" s="9">
        <f>SUM(障害学生情報入力シート!S305:V305)+COUNTA(障害学生情報入力シート!W305)</f>
        <v>0</v>
      </c>
      <c r="W305" s="9">
        <f>IF(SUM(障害学生情報入力シート!$X305:$AT305)&gt;0,1,0)</f>
        <v>0</v>
      </c>
      <c r="X305" s="9">
        <f>IF(障害学生情報入力シート!D305="入学者(新1年生)",1,0)</f>
        <v>0</v>
      </c>
      <c r="Y305" s="9">
        <f>IF(ISBLANK(障害学生情報入力シート!$G305),0)+IF(AND(障害学生情報入力シート!$G305="視覚障害",OR(障害学生情報入力シート!$H305="盲",障害学生情報入力シート!$H305="弱視")),1,0)+IF(AND(障害学生情報入力シート!$G305="聴覚・言語障害",OR(障害学生情報入力シート!$H305="聾",障害学生情報入力シート!$H305="難聴",障害学生情報入力シート!$H305="言語障害のみ")),1,0)+IF(AND(障害学生情報入力シート!$G305="肢体不自由",OR(障害学生情報入力シート!$H305="上肢機能障害",障害学生情報入力シート!$H305="下肢機能障害",障害学生情報入力シート!$H305="上下肢機能障害",障害学生情報入力シート!$H305="他の機能障害")),1,0)+IF(AND(障害学生情報入力シート!$G305="病弱・虚弱",OR(障害学生情報入力シート!$H305="内部障害等",障害学生情報入力シート!$H305="他の慢性疾患")),1,0)+IF(AND(障害学生情報入力シート!$G305="重複",ISBLANK(障害学生情報入力シート!$H305)),1,0)+IF(AND(障害学生情報入力シート!$G305="発達障害",OR(障害学生情報入力シート!$H305="SLD",障害学生情報入力シート!$H305="ADHD",障害学生情報入力シート!$H305="ASD",障害学生情報入力シート!$H305="発達障害の重複")),1,0)+IF(AND(障害学生情報入力シート!$G305="精神障害",OR(障害学生情報入力シート!$H305="統合失調症等",障害学生情報入力シート!$H305="気分障害",障害学生情報入力シート!$H305="神経症性障害等",障害学生情報入力シート!$H305="摂食障害・睡眠障害等",障害学生情報入力シート!$H305="他の精神障害")),1,0)+IF(AND(障害学生情報入力シート!$G305="その他の障害",ISBLANK(障害学生情報入力シート!$H305)),1,0)</f>
        <v>0</v>
      </c>
    </row>
    <row r="306" spans="1:25" x14ac:dyDescent="0.4">
      <c r="A306" s="1219">
        <v>282</v>
      </c>
      <c r="B306" s="7">
        <f>IF(AND(障害学生情報入力シート!$G306=$B$23,障害学生情報入力シート!$H306=$B$24,OR(障害学生情報入力シート!D306="入学者(新1年生)",障害学生情報入力シート!D306="在籍者")),1,0)</f>
        <v>0</v>
      </c>
      <c r="C306" s="7">
        <f t="shared" si="24"/>
        <v>0</v>
      </c>
      <c r="D306" s="7" t="str">
        <f>IFERROR(MATCH(ROW(障害学生情報入力シート!A282),C:C,0),"")</f>
        <v/>
      </c>
      <c r="E306" s="7">
        <f>IF(AND(障害学生情報入力シート!$G306=$E$23,障害学生情報入力シート!$H306=$E$24,OR(障害学生情報入力シート!D306="入学者(新1年生)",障害学生情報入力シート!D306="在籍者")),1,0)</f>
        <v>0</v>
      </c>
      <c r="F306" s="7">
        <f t="shared" si="25"/>
        <v>0</v>
      </c>
      <c r="G306" s="7" t="str">
        <f>IFERROR(MATCH(ROW(障害学生情報入力シート!E282),F:F,0),"")</f>
        <v/>
      </c>
      <c r="H306" s="7">
        <f>IF(AND(障害学生情報入力シート!$G306=$H$24,ISBLANK(障害学生情報入力シート!$H306),OR(障害学生情報入力シート!D306="入学者(新1年生)",障害学生情報入力シート!D306="在籍者")),1,0)</f>
        <v>0</v>
      </c>
      <c r="I306" s="7">
        <f t="shared" si="26"/>
        <v>0</v>
      </c>
      <c r="J306" s="7" t="str">
        <f>IFERROR(MATCH(ROW(障害学生情報入力シート!A282),I:I,0),"")</f>
        <v/>
      </c>
      <c r="K306" s="8">
        <f>IF(障害学生情報入力シート!AU306="",0,IF(AND(障害学生情報入力シート!AT306=1,Y306=1,障害学生情報入力シート!D306&lt;&gt;"",障害学生情報入力シート!D306&lt;&gt;"在籍者"),1,0))</f>
        <v>0</v>
      </c>
      <c r="L306" s="8">
        <f t="shared" si="27"/>
        <v>0</v>
      </c>
      <c r="M306" s="8" t="str">
        <f>IFERROR(MATCH(ROW(障害学生情報入力シート!A282),L:L,0),"")</f>
        <v/>
      </c>
      <c r="N306" s="8">
        <f>IF(障害学生情報入力シート!CA306="",0,IF(AND(障害学生情報入力シート!BZ306=1,Y306=1,障害学生情報入力シート!D306&lt;&gt;"",障害学生情報入力シート!D306&lt;&gt;"入学しなかった"),1,0))</f>
        <v>0</v>
      </c>
      <c r="O306" s="8">
        <f t="shared" si="28"/>
        <v>0</v>
      </c>
      <c r="P306" s="8" t="str">
        <f>IFERROR(MATCH(ROW(障害学生情報入力シート!AR282),O:O,0),"")</f>
        <v/>
      </c>
      <c r="Q306" s="8">
        <f>IF(障害学生情報入力シート!CU306="",0,IF(AND(障害学生情報入力シート!CT306=1,Y306=1,障害学生情報入力シート!D306&lt;&gt;"",障害学生情報入力シート!D306&lt;&gt;"入学しなかった"),1,0))</f>
        <v>0</v>
      </c>
      <c r="R306" s="8">
        <f t="shared" si="29"/>
        <v>0</v>
      </c>
      <c r="S306" s="8" t="str">
        <f>IFERROR(MATCH(ROW(障害学生情報入力シート!BJ282),R:R,0),"")</f>
        <v/>
      </c>
      <c r="T306" s="9">
        <f>IF(OR(SUM(障害学生情報入力シート!AY306:BY306,障害学生情報入力シート!CB306:CS306)&gt;0,COUNTA(障害学生情報入力シート!BZ306:CA306)=2,COUNTA(障害学生情報入力シート!CT306:CU306)=2),1,0)</f>
        <v>0</v>
      </c>
      <c r="U306" s="9">
        <f>SUM(障害学生情報入力シート!N306:Q306)+COUNTA(障害学生情報入力シート!R306)</f>
        <v>0</v>
      </c>
      <c r="V306" s="9">
        <f>SUM(障害学生情報入力シート!S306:V306)+COUNTA(障害学生情報入力シート!W306)</f>
        <v>0</v>
      </c>
      <c r="W306" s="9">
        <f>IF(SUM(障害学生情報入力シート!$X306:$AT306)&gt;0,1,0)</f>
        <v>0</v>
      </c>
      <c r="X306" s="9">
        <f>IF(障害学生情報入力シート!D306="入学者(新1年生)",1,0)</f>
        <v>0</v>
      </c>
      <c r="Y306" s="9">
        <f>IF(ISBLANK(障害学生情報入力シート!$G306),0)+IF(AND(障害学生情報入力シート!$G306="視覚障害",OR(障害学生情報入力シート!$H306="盲",障害学生情報入力シート!$H306="弱視")),1,0)+IF(AND(障害学生情報入力シート!$G306="聴覚・言語障害",OR(障害学生情報入力シート!$H306="聾",障害学生情報入力シート!$H306="難聴",障害学生情報入力シート!$H306="言語障害のみ")),1,0)+IF(AND(障害学生情報入力シート!$G306="肢体不自由",OR(障害学生情報入力シート!$H306="上肢機能障害",障害学生情報入力シート!$H306="下肢機能障害",障害学生情報入力シート!$H306="上下肢機能障害",障害学生情報入力シート!$H306="他の機能障害")),1,0)+IF(AND(障害学生情報入力シート!$G306="病弱・虚弱",OR(障害学生情報入力シート!$H306="内部障害等",障害学生情報入力シート!$H306="他の慢性疾患")),1,0)+IF(AND(障害学生情報入力シート!$G306="重複",ISBLANK(障害学生情報入力シート!$H306)),1,0)+IF(AND(障害学生情報入力シート!$G306="発達障害",OR(障害学生情報入力シート!$H306="SLD",障害学生情報入力シート!$H306="ADHD",障害学生情報入力シート!$H306="ASD",障害学生情報入力シート!$H306="発達障害の重複")),1,0)+IF(AND(障害学生情報入力シート!$G306="精神障害",OR(障害学生情報入力シート!$H306="統合失調症等",障害学生情報入力シート!$H306="気分障害",障害学生情報入力シート!$H306="神経症性障害等",障害学生情報入力シート!$H306="摂食障害・睡眠障害等",障害学生情報入力シート!$H306="他の精神障害")),1,0)+IF(AND(障害学生情報入力シート!$G306="その他の障害",ISBLANK(障害学生情報入力シート!$H306)),1,0)</f>
        <v>0</v>
      </c>
    </row>
    <row r="307" spans="1:25" x14ac:dyDescent="0.4">
      <c r="A307" s="1219">
        <v>283</v>
      </c>
      <c r="B307" s="7">
        <f>IF(AND(障害学生情報入力シート!$G307=$B$23,障害学生情報入力シート!$H307=$B$24,OR(障害学生情報入力シート!D307="入学者(新1年生)",障害学生情報入力シート!D307="在籍者")),1,0)</f>
        <v>0</v>
      </c>
      <c r="C307" s="7">
        <f t="shared" si="24"/>
        <v>0</v>
      </c>
      <c r="D307" s="7" t="str">
        <f>IFERROR(MATCH(ROW(障害学生情報入力シート!A283),C:C,0),"")</f>
        <v/>
      </c>
      <c r="E307" s="7">
        <f>IF(AND(障害学生情報入力シート!$G307=$E$23,障害学生情報入力シート!$H307=$E$24,OR(障害学生情報入力シート!D307="入学者(新1年生)",障害学生情報入力シート!D307="在籍者")),1,0)</f>
        <v>0</v>
      </c>
      <c r="F307" s="7">
        <f t="shared" si="25"/>
        <v>0</v>
      </c>
      <c r="G307" s="7" t="str">
        <f>IFERROR(MATCH(ROW(障害学生情報入力シート!E283),F:F,0),"")</f>
        <v/>
      </c>
      <c r="H307" s="7">
        <f>IF(AND(障害学生情報入力シート!$G307=$H$24,ISBLANK(障害学生情報入力シート!$H307),OR(障害学生情報入力シート!D307="入学者(新1年生)",障害学生情報入力シート!D307="在籍者")),1,0)</f>
        <v>0</v>
      </c>
      <c r="I307" s="7">
        <f t="shared" si="26"/>
        <v>0</v>
      </c>
      <c r="J307" s="7" t="str">
        <f>IFERROR(MATCH(ROW(障害学生情報入力シート!A283),I:I,0),"")</f>
        <v/>
      </c>
      <c r="K307" s="8">
        <f>IF(障害学生情報入力シート!AU307="",0,IF(AND(障害学生情報入力シート!AT307=1,Y307=1,障害学生情報入力シート!D307&lt;&gt;"",障害学生情報入力シート!D307&lt;&gt;"在籍者"),1,0))</f>
        <v>0</v>
      </c>
      <c r="L307" s="8">
        <f t="shared" si="27"/>
        <v>0</v>
      </c>
      <c r="M307" s="8" t="str">
        <f>IFERROR(MATCH(ROW(障害学生情報入力シート!A283),L:L,0),"")</f>
        <v/>
      </c>
      <c r="N307" s="8">
        <f>IF(障害学生情報入力シート!CA307="",0,IF(AND(障害学生情報入力シート!BZ307=1,Y307=1,障害学生情報入力シート!D307&lt;&gt;"",障害学生情報入力シート!D307&lt;&gt;"入学しなかった"),1,0))</f>
        <v>0</v>
      </c>
      <c r="O307" s="8">
        <f t="shared" si="28"/>
        <v>0</v>
      </c>
      <c r="P307" s="8" t="str">
        <f>IFERROR(MATCH(ROW(障害学生情報入力シート!AR283),O:O,0),"")</f>
        <v/>
      </c>
      <c r="Q307" s="8">
        <f>IF(障害学生情報入力シート!CU307="",0,IF(AND(障害学生情報入力シート!CT307=1,Y307=1,障害学生情報入力シート!D307&lt;&gt;"",障害学生情報入力シート!D307&lt;&gt;"入学しなかった"),1,0))</f>
        <v>0</v>
      </c>
      <c r="R307" s="8">
        <f t="shared" si="29"/>
        <v>0</v>
      </c>
      <c r="S307" s="8" t="str">
        <f>IFERROR(MATCH(ROW(障害学生情報入力シート!BJ283),R:R,0),"")</f>
        <v/>
      </c>
      <c r="T307" s="9">
        <f>IF(OR(SUM(障害学生情報入力シート!AY307:BY307,障害学生情報入力シート!CB307:CS307)&gt;0,COUNTA(障害学生情報入力シート!BZ307:CA307)=2,COUNTA(障害学生情報入力シート!CT307:CU307)=2),1,0)</f>
        <v>0</v>
      </c>
      <c r="U307" s="9">
        <f>SUM(障害学生情報入力シート!N307:Q307)+COUNTA(障害学生情報入力シート!R307)</f>
        <v>0</v>
      </c>
      <c r="V307" s="9">
        <f>SUM(障害学生情報入力シート!S307:V307)+COUNTA(障害学生情報入力シート!W307)</f>
        <v>0</v>
      </c>
      <c r="W307" s="9">
        <f>IF(SUM(障害学生情報入力シート!$X307:$AT307)&gt;0,1,0)</f>
        <v>0</v>
      </c>
      <c r="X307" s="9">
        <f>IF(障害学生情報入力シート!D307="入学者(新1年生)",1,0)</f>
        <v>0</v>
      </c>
      <c r="Y307" s="9">
        <f>IF(ISBLANK(障害学生情報入力シート!$G307),0)+IF(AND(障害学生情報入力シート!$G307="視覚障害",OR(障害学生情報入力シート!$H307="盲",障害学生情報入力シート!$H307="弱視")),1,0)+IF(AND(障害学生情報入力シート!$G307="聴覚・言語障害",OR(障害学生情報入力シート!$H307="聾",障害学生情報入力シート!$H307="難聴",障害学生情報入力シート!$H307="言語障害のみ")),1,0)+IF(AND(障害学生情報入力シート!$G307="肢体不自由",OR(障害学生情報入力シート!$H307="上肢機能障害",障害学生情報入力シート!$H307="下肢機能障害",障害学生情報入力シート!$H307="上下肢機能障害",障害学生情報入力シート!$H307="他の機能障害")),1,0)+IF(AND(障害学生情報入力シート!$G307="病弱・虚弱",OR(障害学生情報入力シート!$H307="内部障害等",障害学生情報入力シート!$H307="他の慢性疾患")),1,0)+IF(AND(障害学生情報入力シート!$G307="重複",ISBLANK(障害学生情報入力シート!$H307)),1,0)+IF(AND(障害学生情報入力シート!$G307="発達障害",OR(障害学生情報入力シート!$H307="SLD",障害学生情報入力シート!$H307="ADHD",障害学生情報入力シート!$H307="ASD",障害学生情報入力シート!$H307="発達障害の重複")),1,0)+IF(AND(障害学生情報入力シート!$G307="精神障害",OR(障害学生情報入力シート!$H307="統合失調症等",障害学生情報入力シート!$H307="気分障害",障害学生情報入力シート!$H307="神経症性障害等",障害学生情報入力シート!$H307="摂食障害・睡眠障害等",障害学生情報入力シート!$H307="他の精神障害")),1,0)+IF(AND(障害学生情報入力シート!$G307="その他の障害",ISBLANK(障害学生情報入力シート!$H307)),1,0)</f>
        <v>0</v>
      </c>
    </row>
    <row r="308" spans="1:25" x14ac:dyDescent="0.4">
      <c r="A308" s="1219">
        <v>284</v>
      </c>
      <c r="B308" s="7">
        <f>IF(AND(障害学生情報入力シート!$G308=$B$23,障害学生情報入力シート!$H308=$B$24,OR(障害学生情報入力シート!D308="入学者(新1年生)",障害学生情報入力シート!D308="在籍者")),1,0)</f>
        <v>0</v>
      </c>
      <c r="C308" s="7">
        <f t="shared" si="24"/>
        <v>0</v>
      </c>
      <c r="D308" s="7" t="str">
        <f>IFERROR(MATCH(ROW(障害学生情報入力シート!A284),C:C,0),"")</f>
        <v/>
      </c>
      <c r="E308" s="7">
        <f>IF(AND(障害学生情報入力シート!$G308=$E$23,障害学生情報入力シート!$H308=$E$24,OR(障害学生情報入力シート!D308="入学者(新1年生)",障害学生情報入力シート!D308="在籍者")),1,0)</f>
        <v>0</v>
      </c>
      <c r="F308" s="7">
        <f t="shared" si="25"/>
        <v>0</v>
      </c>
      <c r="G308" s="7" t="str">
        <f>IFERROR(MATCH(ROW(障害学生情報入力シート!E284),F:F,0),"")</f>
        <v/>
      </c>
      <c r="H308" s="7">
        <f>IF(AND(障害学生情報入力シート!$G308=$H$24,ISBLANK(障害学生情報入力シート!$H308),OR(障害学生情報入力シート!D308="入学者(新1年生)",障害学生情報入力シート!D308="在籍者")),1,0)</f>
        <v>0</v>
      </c>
      <c r="I308" s="7">
        <f t="shared" si="26"/>
        <v>0</v>
      </c>
      <c r="J308" s="7" t="str">
        <f>IFERROR(MATCH(ROW(障害学生情報入力シート!A284),I:I,0),"")</f>
        <v/>
      </c>
      <c r="K308" s="8">
        <f>IF(障害学生情報入力シート!AU308="",0,IF(AND(障害学生情報入力シート!AT308=1,Y308=1,障害学生情報入力シート!D308&lt;&gt;"",障害学生情報入力シート!D308&lt;&gt;"在籍者"),1,0))</f>
        <v>0</v>
      </c>
      <c r="L308" s="8">
        <f t="shared" si="27"/>
        <v>0</v>
      </c>
      <c r="M308" s="8" t="str">
        <f>IFERROR(MATCH(ROW(障害学生情報入力シート!A284),L:L,0),"")</f>
        <v/>
      </c>
      <c r="N308" s="8">
        <f>IF(障害学生情報入力シート!CA308="",0,IF(AND(障害学生情報入力シート!BZ308=1,Y308=1,障害学生情報入力シート!D308&lt;&gt;"",障害学生情報入力シート!D308&lt;&gt;"入学しなかった"),1,0))</f>
        <v>0</v>
      </c>
      <c r="O308" s="8">
        <f t="shared" si="28"/>
        <v>0</v>
      </c>
      <c r="P308" s="8" t="str">
        <f>IFERROR(MATCH(ROW(障害学生情報入力シート!AR284),O:O,0),"")</f>
        <v/>
      </c>
      <c r="Q308" s="8">
        <f>IF(障害学生情報入力シート!CU308="",0,IF(AND(障害学生情報入力シート!CT308=1,Y308=1,障害学生情報入力シート!D308&lt;&gt;"",障害学生情報入力シート!D308&lt;&gt;"入学しなかった"),1,0))</f>
        <v>0</v>
      </c>
      <c r="R308" s="8">
        <f t="shared" si="29"/>
        <v>0</v>
      </c>
      <c r="S308" s="8" t="str">
        <f>IFERROR(MATCH(ROW(障害学生情報入力シート!BJ284),R:R,0),"")</f>
        <v/>
      </c>
      <c r="T308" s="9">
        <f>IF(OR(SUM(障害学生情報入力シート!AY308:BY308,障害学生情報入力シート!CB308:CS308)&gt;0,COUNTA(障害学生情報入力シート!BZ308:CA308)=2,COUNTA(障害学生情報入力シート!CT308:CU308)=2),1,0)</f>
        <v>0</v>
      </c>
      <c r="U308" s="9">
        <f>SUM(障害学生情報入力シート!N308:Q308)+COUNTA(障害学生情報入力シート!R308)</f>
        <v>0</v>
      </c>
      <c r="V308" s="9">
        <f>SUM(障害学生情報入力シート!S308:V308)+COUNTA(障害学生情報入力シート!W308)</f>
        <v>0</v>
      </c>
      <c r="W308" s="9">
        <f>IF(SUM(障害学生情報入力シート!$X308:$AT308)&gt;0,1,0)</f>
        <v>0</v>
      </c>
      <c r="X308" s="9">
        <f>IF(障害学生情報入力シート!D308="入学者(新1年生)",1,0)</f>
        <v>0</v>
      </c>
      <c r="Y308" s="9">
        <f>IF(ISBLANK(障害学生情報入力シート!$G308),0)+IF(AND(障害学生情報入力シート!$G308="視覚障害",OR(障害学生情報入力シート!$H308="盲",障害学生情報入力シート!$H308="弱視")),1,0)+IF(AND(障害学生情報入力シート!$G308="聴覚・言語障害",OR(障害学生情報入力シート!$H308="聾",障害学生情報入力シート!$H308="難聴",障害学生情報入力シート!$H308="言語障害のみ")),1,0)+IF(AND(障害学生情報入力シート!$G308="肢体不自由",OR(障害学生情報入力シート!$H308="上肢機能障害",障害学生情報入力シート!$H308="下肢機能障害",障害学生情報入力シート!$H308="上下肢機能障害",障害学生情報入力シート!$H308="他の機能障害")),1,0)+IF(AND(障害学生情報入力シート!$G308="病弱・虚弱",OR(障害学生情報入力シート!$H308="内部障害等",障害学生情報入力シート!$H308="他の慢性疾患")),1,0)+IF(AND(障害学生情報入力シート!$G308="重複",ISBLANK(障害学生情報入力シート!$H308)),1,0)+IF(AND(障害学生情報入力シート!$G308="発達障害",OR(障害学生情報入力シート!$H308="SLD",障害学生情報入力シート!$H308="ADHD",障害学生情報入力シート!$H308="ASD",障害学生情報入力シート!$H308="発達障害の重複")),1,0)+IF(AND(障害学生情報入力シート!$G308="精神障害",OR(障害学生情報入力シート!$H308="統合失調症等",障害学生情報入力シート!$H308="気分障害",障害学生情報入力シート!$H308="神経症性障害等",障害学生情報入力シート!$H308="摂食障害・睡眠障害等",障害学生情報入力シート!$H308="他の精神障害")),1,0)+IF(AND(障害学生情報入力シート!$G308="その他の障害",ISBLANK(障害学生情報入力シート!$H308)),1,0)</f>
        <v>0</v>
      </c>
    </row>
    <row r="309" spans="1:25" x14ac:dyDescent="0.4">
      <c r="A309" s="1219">
        <v>285</v>
      </c>
      <c r="B309" s="7">
        <f>IF(AND(障害学生情報入力シート!$G309=$B$23,障害学生情報入力シート!$H309=$B$24,OR(障害学生情報入力シート!D309="入学者(新1年生)",障害学生情報入力シート!D309="在籍者")),1,0)</f>
        <v>0</v>
      </c>
      <c r="C309" s="7">
        <f t="shared" si="24"/>
        <v>0</v>
      </c>
      <c r="D309" s="7" t="str">
        <f>IFERROR(MATCH(ROW(障害学生情報入力シート!A285),C:C,0),"")</f>
        <v/>
      </c>
      <c r="E309" s="7">
        <f>IF(AND(障害学生情報入力シート!$G309=$E$23,障害学生情報入力シート!$H309=$E$24,OR(障害学生情報入力シート!D309="入学者(新1年生)",障害学生情報入力シート!D309="在籍者")),1,0)</f>
        <v>0</v>
      </c>
      <c r="F309" s="7">
        <f t="shared" si="25"/>
        <v>0</v>
      </c>
      <c r="G309" s="7" t="str">
        <f>IFERROR(MATCH(ROW(障害学生情報入力シート!E285),F:F,0),"")</f>
        <v/>
      </c>
      <c r="H309" s="7">
        <f>IF(AND(障害学生情報入力シート!$G309=$H$24,ISBLANK(障害学生情報入力シート!$H309),OR(障害学生情報入力シート!D309="入学者(新1年生)",障害学生情報入力シート!D309="在籍者")),1,0)</f>
        <v>0</v>
      </c>
      <c r="I309" s="7">
        <f t="shared" si="26"/>
        <v>0</v>
      </c>
      <c r="J309" s="7" t="str">
        <f>IFERROR(MATCH(ROW(障害学生情報入力シート!A285),I:I,0),"")</f>
        <v/>
      </c>
      <c r="K309" s="8">
        <f>IF(障害学生情報入力シート!AU309="",0,IF(AND(障害学生情報入力シート!AT309=1,Y309=1,障害学生情報入力シート!D309&lt;&gt;"",障害学生情報入力シート!D309&lt;&gt;"在籍者"),1,0))</f>
        <v>0</v>
      </c>
      <c r="L309" s="8">
        <f t="shared" si="27"/>
        <v>0</v>
      </c>
      <c r="M309" s="8" t="str">
        <f>IFERROR(MATCH(ROW(障害学生情報入力シート!A285),L:L,0),"")</f>
        <v/>
      </c>
      <c r="N309" s="8">
        <f>IF(障害学生情報入力シート!CA309="",0,IF(AND(障害学生情報入力シート!BZ309=1,Y309=1,障害学生情報入力シート!D309&lt;&gt;"",障害学生情報入力シート!D309&lt;&gt;"入学しなかった"),1,0))</f>
        <v>0</v>
      </c>
      <c r="O309" s="8">
        <f t="shared" si="28"/>
        <v>0</v>
      </c>
      <c r="P309" s="8" t="str">
        <f>IFERROR(MATCH(ROW(障害学生情報入力シート!AR285),O:O,0),"")</f>
        <v/>
      </c>
      <c r="Q309" s="8">
        <f>IF(障害学生情報入力シート!CU309="",0,IF(AND(障害学生情報入力シート!CT309=1,Y309=1,障害学生情報入力シート!D309&lt;&gt;"",障害学生情報入力シート!D309&lt;&gt;"入学しなかった"),1,0))</f>
        <v>0</v>
      </c>
      <c r="R309" s="8">
        <f t="shared" si="29"/>
        <v>0</v>
      </c>
      <c r="S309" s="8" t="str">
        <f>IFERROR(MATCH(ROW(障害学生情報入力シート!BJ285),R:R,0),"")</f>
        <v/>
      </c>
      <c r="T309" s="9">
        <f>IF(OR(SUM(障害学生情報入力シート!AY309:BY309,障害学生情報入力シート!CB309:CS309)&gt;0,COUNTA(障害学生情報入力シート!BZ309:CA309)=2,COUNTA(障害学生情報入力シート!CT309:CU309)=2),1,0)</f>
        <v>0</v>
      </c>
      <c r="U309" s="9">
        <f>SUM(障害学生情報入力シート!N309:Q309)+COUNTA(障害学生情報入力シート!R309)</f>
        <v>0</v>
      </c>
      <c r="V309" s="9">
        <f>SUM(障害学生情報入力シート!S309:V309)+COUNTA(障害学生情報入力シート!W309)</f>
        <v>0</v>
      </c>
      <c r="W309" s="9">
        <f>IF(SUM(障害学生情報入力シート!$X309:$AT309)&gt;0,1,0)</f>
        <v>0</v>
      </c>
      <c r="X309" s="9">
        <f>IF(障害学生情報入力シート!D309="入学者(新1年生)",1,0)</f>
        <v>0</v>
      </c>
      <c r="Y309" s="9">
        <f>IF(ISBLANK(障害学生情報入力シート!$G309),0)+IF(AND(障害学生情報入力シート!$G309="視覚障害",OR(障害学生情報入力シート!$H309="盲",障害学生情報入力シート!$H309="弱視")),1,0)+IF(AND(障害学生情報入力シート!$G309="聴覚・言語障害",OR(障害学生情報入力シート!$H309="聾",障害学生情報入力シート!$H309="難聴",障害学生情報入力シート!$H309="言語障害のみ")),1,0)+IF(AND(障害学生情報入力シート!$G309="肢体不自由",OR(障害学生情報入力シート!$H309="上肢機能障害",障害学生情報入力シート!$H309="下肢機能障害",障害学生情報入力シート!$H309="上下肢機能障害",障害学生情報入力シート!$H309="他の機能障害")),1,0)+IF(AND(障害学生情報入力シート!$G309="病弱・虚弱",OR(障害学生情報入力シート!$H309="内部障害等",障害学生情報入力シート!$H309="他の慢性疾患")),1,0)+IF(AND(障害学生情報入力シート!$G309="重複",ISBLANK(障害学生情報入力シート!$H309)),1,0)+IF(AND(障害学生情報入力シート!$G309="発達障害",OR(障害学生情報入力シート!$H309="SLD",障害学生情報入力シート!$H309="ADHD",障害学生情報入力シート!$H309="ASD",障害学生情報入力シート!$H309="発達障害の重複")),1,0)+IF(AND(障害学生情報入力シート!$G309="精神障害",OR(障害学生情報入力シート!$H309="統合失調症等",障害学生情報入力シート!$H309="気分障害",障害学生情報入力シート!$H309="神経症性障害等",障害学生情報入力シート!$H309="摂食障害・睡眠障害等",障害学生情報入力シート!$H309="他の精神障害")),1,0)+IF(AND(障害学生情報入力シート!$G309="その他の障害",ISBLANK(障害学生情報入力シート!$H309)),1,0)</f>
        <v>0</v>
      </c>
    </row>
    <row r="310" spans="1:25" x14ac:dyDescent="0.4">
      <c r="A310" s="1219">
        <v>286</v>
      </c>
      <c r="B310" s="7">
        <f>IF(AND(障害学生情報入力シート!$G310=$B$23,障害学生情報入力シート!$H310=$B$24,OR(障害学生情報入力シート!D310="入学者(新1年生)",障害学生情報入力シート!D310="在籍者")),1,0)</f>
        <v>0</v>
      </c>
      <c r="C310" s="7">
        <f t="shared" si="24"/>
        <v>0</v>
      </c>
      <c r="D310" s="7" t="str">
        <f>IFERROR(MATCH(ROW(障害学生情報入力シート!A286),C:C,0),"")</f>
        <v/>
      </c>
      <c r="E310" s="7">
        <f>IF(AND(障害学生情報入力シート!$G310=$E$23,障害学生情報入力シート!$H310=$E$24,OR(障害学生情報入力シート!D310="入学者(新1年生)",障害学生情報入力シート!D310="在籍者")),1,0)</f>
        <v>0</v>
      </c>
      <c r="F310" s="7">
        <f t="shared" si="25"/>
        <v>0</v>
      </c>
      <c r="G310" s="7" t="str">
        <f>IFERROR(MATCH(ROW(障害学生情報入力シート!E286),F:F,0),"")</f>
        <v/>
      </c>
      <c r="H310" s="7">
        <f>IF(AND(障害学生情報入力シート!$G310=$H$24,ISBLANK(障害学生情報入力シート!$H310),OR(障害学生情報入力シート!D310="入学者(新1年生)",障害学生情報入力シート!D310="在籍者")),1,0)</f>
        <v>0</v>
      </c>
      <c r="I310" s="7">
        <f t="shared" si="26"/>
        <v>0</v>
      </c>
      <c r="J310" s="7" t="str">
        <f>IFERROR(MATCH(ROW(障害学生情報入力シート!A286),I:I,0),"")</f>
        <v/>
      </c>
      <c r="K310" s="8">
        <f>IF(障害学生情報入力シート!AU310="",0,IF(AND(障害学生情報入力シート!AT310=1,Y310=1,障害学生情報入力シート!D310&lt;&gt;"",障害学生情報入力シート!D310&lt;&gt;"在籍者"),1,0))</f>
        <v>0</v>
      </c>
      <c r="L310" s="8">
        <f t="shared" si="27"/>
        <v>0</v>
      </c>
      <c r="M310" s="8" t="str">
        <f>IFERROR(MATCH(ROW(障害学生情報入力シート!A286),L:L,0),"")</f>
        <v/>
      </c>
      <c r="N310" s="8">
        <f>IF(障害学生情報入力シート!CA310="",0,IF(AND(障害学生情報入力シート!BZ310=1,Y310=1,障害学生情報入力シート!D310&lt;&gt;"",障害学生情報入力シート!D310&lt;&gt;"入学しなかった"),1,0))</f>
        <v>0</v>
      </c>
      <c r="O310" s="8">
        <f t="shared" si="28"/>
        <v>0</v>
      </c>
      <c r="P310" s="8" t="str">
        <f>IFERROR(MATCH(ROW(障害学生情報入力シート!AR286),O:O,0),"")</f>
        <v/>
      </c>
      <c r="Q310" s="8">
        <f>IF(障害学生情報入力シート!CU310="",0,IF(AND(障害学生情報入力シート!CT310=1,Y310=1,障害学生情報入力シート!D310&lt;&gt;"",障害学生情報入力シート!D310&lt;&gt;"入学しなかった"),1,0))</f>
        <v>0</v>
      </c>
      <c r="R310" s="8">
        <f t="shared" si="29"/>
        <v>0</v>
      </c>
      <c r="S310" s="8" t="str">
        <f>IFERROR(MATCH(ROW(障害学生情報入力シート!BJ286),R:R,0),"")</f>
        <v/>
      </c>
      <c r="T310" s="9">
        <f>IF(OR(SUM(障害学生情報入力シート!AY310:BY310,障害学生情報入力シート!CB310:CS310)&gt;0,COUNTA(障害学生情報入力シート!BZ310:CA310)=2,COUNTA(障害学生情報入力シート!CT310:CU310)=2),1,0)</f>
        <v>0</v>
      </c>
      <c r="U310" s="9">
        <f>SUM(障害学生情報入力シート!N310:Q310)+COUNTA(障害学生情報入力シート!R310)</f>
        <v>0</v>
      </c>
      <c r="V310" s="9">
        <f>SUM(障害学生情報入力シート!S310:V310)+COUNTA(障害学生情報入力シート!W310)</f>
        <v>0</v>
      </c>
      <c r="W310" s="9">
        <f>IF(SUM(障害学生情報入力シート!$X310:$AT310)&gt;0,1,0)</f>
        <v>0</v>
      </c>
      <c r="X310" s="9">
        <f>IF(障害学生情報入力シート!D310="入学者(新1年生)",1,0)</f>
        <v>0</v>
      </c>
      <c r="Y310" s="9">
        <f>IF(ISBLANK(障害学生情報入力シート!$G310),0)+IF(AND(障害学生情報入力シート!$G310="視覚障害",OR(障害学生情報入力シート!$H310="盲",障害学生情報入力シート!$H310="弱視")),1,0)+IF(AND(障害学生情報入力シート!$G310="聴覚・言語障害",OR(障害学生情報入力シート!$H310="聾",障害学生情報入力シート!$H310="難聴",障害学生情報入力シート!$H310="言語障害のみ")),1,0)+IF(AND(障害学生情報入力シート!$G310="肢体不自由",OR(障害学生情報入力シート!$H310="上肢機能障害",障害学生情報入力シート!$H310="下肢機能障害",障害学生情報入力シート!$H310="上下肢機能障害",障害学生情報入力シート!$H310="他の機能障害")),1,0)+IF(AND(障害学生情報入力シート!$G310="病弱・虚弱",OR(障害学生情報入力シート!$H310="内部障害等",障害学生情報入力シート!$H310="他の慢性疾患")),1,0)+IF(AND(障害学生情報入力シート!$G310="重複",ISBLANK(障害学生情報入力シート!$H310)),1,0)+IF(AND(障害学生情報入力シート!$G310="発達障害",OR(障害学生情報入力シート!$H310="SLD",障害学生情報入力シート!$H310="ADHD",障害学生情報入力シート!$H310="ASD",障害学生情報入力シート!$H310="発達障害の重複")),1,0)+IF(AND(障害学生情報入力シート!$G310="精神障害",OR(障害学生情報入力シート!$H310="統合失調症等",障害学生情報入力シート!$H310="気分障害",障害学生情報入力シート!$H310="神経症性障害等",障害学生情報入力シート!$H310="摂食障害・睡眠障害等",障害学生情報入力シート!$H310="他の精神障害")),1,0)+IF(AND(障害学生情報入力シート!$G310="その他の障害",ISBLANK(障害学生情報入力シート!$H310)),1,0)</f>
        <v>0</v>
      </c>
    </row>
    <row r="311" spans="1:25" x14ac:dyDescent="0.4">
      <c r="A311" s="1219">
        <v>287</v>
      </c>
      <c r="B311" s="7">
        <f>IF(AND(障害学生情報入力シート!$G311=$B$23,障害学生情報入力シート!$H311=$B$24,OR(障害学生情報入力シート!D311="入学者(新1年生)",障害学生情報入力シート!D311="在籍者")),1,0)</f>
        <v>0</v>
      </c>
      <c r="C311" s="7">
        <f t="shared" si="24"/>
        <v>0</v>
      </c>
      <c r="D311" s="7" t="str">
        <f>IFERROR(MATCH(ROW(障害学生情報入力シート!A287),C:C,0),"")</f>
        <v/>
      </c>
      <c r="E311" s="7">
        <f>IF(AND(障害学生情報入力シート!$G311=$E$23,障害学生情報入力シート!$H311=$E$24,OR(障害学生情報入力シート!D311="入学者(新1年生)",障害学生情報入力シート!D311="在籍者")),1,0)</f>
        <v>0</v>
      </c>
      <c r="F311" s="7">
        <f t="shared" si="25"/>
        <v>0</v>
      </c>
      <c r="G311" s="7" t="str">
        <f>IFERROR(MATCH(ROW(障害学生情報入力シート!E287),F:F,0),"")</f>
        <v/>
      </c>
      <c r="H311" s="7">
        <f>IF(AND(障害学生情報入力シート!$G311=$H$24,ISBLANK(障害学生情報入力シート!$H311),OR(障害学生情報入力シート!D311="入学者(新1年生)",障害学生情報入力シート!D311="在籍者")),1,0)</f>
        <v>0</v>
      </c>
      <c r="I311" s="7">
        <f t="shared" si="26"/>
        <v>0</v>
      </c>
      <c r="J311" s="7" t="str">
        <f>IFERROR(MATCH(ROW(障害学生情報入力シート!A287),I:I,0),"")</f>
        <v/>
      </c>
      <c r="K311" s="8">
        <f>IF(障害学生情報入力シート!AU311="",0,IF(AND(障害学生情報入力シート!AT311=1,Y311=1,障害学生情報入力シート!D311&lt;&gt;"",障害学生情報入力シート!D311&lt;&gt;"在籍者"),1,0))</f>
        <v>0</v>
      </c>
      <c r="L311" s="8">
        <f t="shared" si="27"/>
        <v>0</v>
      </c>
      <c r="M311" s="8" t="str">
        <f>IFERROR(MATCH(ROW(障害学生情報入力シート!A287),L:L,0),"")</f>
        <v/>
      </c>
      <c r="N311" s="8">
        <f>IF(障害学生情報入力シート!CA311="",0,IF(AND(障害学生情報入力シート!BZ311=1,Y311=1,障害学生情報入力シート!D311&lt;&gt;"",障害学生情報入力シート!D311&lt;&gt;"入学しなかった"),1,0))</f>
        <v>0</v>
      </c>
      <c r="O311" s="8">
        <f t="shared" si="28"/>
        <v>0</v>
      </c>
      <c r="P311" s="8" t="str">
        <f>IFERROR(MATCH(ROW(障害学生情報入力シート!AR287),O:O,0),"")</f>
        <v/>
      </c>
      <c r="Q311" s="8">
        <f>IF(障害学生情報入力シート!CU311="",0,IF(AND(障害学生情報入力シート!CT311=1,Y311=1,障害学生情報入力シート!D311&lt;&gt;"",障害学生情報入力シート!D311&lt;&gt;"入学しなかった"),1,0))</f>
        <v>0</v>
      </c>
      <c r="R311" s="8">
        <f t="shared" si="29"/>
        <v>0</v>
      </c>
      <c r="S311" s="8" t="str">
        <f>IFERROR(MATCH(ROW(障害学生情報入力シート!BJ287),R:R,0),"")</f>
        <v/>
      </c>
      <c r="T311" s="9">
        <f>IF(OR(SUM(障害学生情報入力シート!AY311:BY311,障害学生情報入力シート!CB311:CS311)&gt;0,COUNTA(障害学生情報入力シート!BZ311:CA311)=2,COUNTA(障害学生情報入力シート!CT311:CU311)=2),1,0)</f>
        <v>0</v>
      </c>
      <c r="U311" s="9">
        <f>SUM(障害学生情報入力シート!N311:Q311)+COUNTA(障害学生情報入力シート!R311)</f>
        <v>0</v>
      </c>
      <c r="V311" s="9">
        <f>SUM(障害学生情報入力シート!S311:V311)+COUNTA(障害学生情報入力シート!W311)</f>
        <v>0</v>
      </c>
      <c r="W311" s="9">
        <f>IF(SUM(障害学生情報入力シート!$X311:$AT311)&gt;0,1,0)</f>
        <v>0</v>
      </c>
      <c r="X311" s="9">
        <f>IF(障害学生情報入力シート!D311="入学者(新1年生)",1,0)</f>
        <v>0</v>
      </c>
      <c r="Y311" s="9">
        <f>IF(ISBLANK(障害学生情報入力シート!$G311),0)+IF(AND(障害学生情報入力シート!$G311="視覚障害",OR(障害学生情報入力シート!$H311="盲",障害学生情報入力シート!$H311="弱視")),1,0)+IF(AND(障害学生情報入力シート!$G311="聴覚・言語障害",OR(障害学生情報入力シート!$H311="聾",障害学生情報入力シート!$H311="難聴",障害学生情報入力シート!$H311="言語障害のみ")),1,0)+IF(AND(障害学生情報入力シート!$G311="肢体不自由",OR(障害学生情報入力シート!$H311="上肢機能障害",障害学生情報入力シート!$H311="下肢機能障害",障害学生情報入力シート!$H311="上下肢機能障害",障害学生情報入力シート!$H311="他の機能障害")),1,0)+IF(AND(障害学生情報入力シート!$G311="病弱・虚弱",OR(障害学生情報入力シート!$H311="内部障害等",障害学生情報入力シート!$H311="他の慢性疾患")),1,0)+IF(AND(障害学生情報入力シート!$G311="重複",ISBLANK(障害学生情報入力シート!$H311)),1,0)+IF(AND(障害学生情報入力シート!$G311="発達障害",OR(障害学生情報入力シート!$H311="SLD",障害学生情報入力シート!$H311="ADHD",障害学生情報入力シート!$H311="ASD",障害学生情報入力シート!$H311="発達障害の重複")),1,0)+IF(AND(障害学生情報入力シート!$G311="精神障害",OR(障害学生情報入力シート!$H311="統合失調症等",障害学生情報入力シート!$H311="気分障害",障害学生情報入力シート!$H311="神経症性障害等",障害学生情報入力シート!$H311="摂食障害・睡眠障害等",障害学生情報入力シート!$H311="他の精神障害")),1,0)+IF(AND(障害学生情報入力シート!$G311="その他の障害",ISBLANK(障害学生情報入力シート!$H311)),1,0)</f>
        <v>0</v>
      </c>
    </row>
    <row r="312" spans="1:25" x14ac:dyDescent="0.4">
      <c r="A312" s="1219">
        <v>288</v>
      </c>
      <c r="B312" s="7">
        <f>IF(AND(障害学生情報入力シート!$G312=$B$23,障害学生情報入力シート!$H312=$B$24,OR(障害学生情報入力シート!D312="入学者(新1年生)",障害学生情報入力シート!D312="在籍者")),1,0)</f>
        <v>0</v>
      </c>
      <c r="C312" s="7">
        <f t="shared" si="24"/>
        <v>0</v>
      </c>
      <c r="D312" s="7" t="str">
        <f>IFERROR(MATCH(ROW(障害学生情報入力シート!A288),C:C,0),"")</f>
        <v/>
      </c>
      <c r="E312" s="7">
        <f>IF(AND(障害学生情報入力シート!$G312=$E$23,障害学生情報入力シート!$H312=$E$24,OR(障害学生情報入力シート!D312="入学者(新1年生)",障害学生情報入力シート!D312="在籍者")),1,0)</f>
        <v>0</v>
      </c>
      <c r="F312" s="7">
        <f t="shared" si="25"/>
        <v>0</v>
      </c>
      <c r="G312" s="7" t="str">
        <f>IFERROR(MATCH(ROW(障害学生情報入力シート!E288),F:F,0),"")</f>
        <v/>
      </c>
      <c r="H312" s="7">
        <f>IF(AND(障害学生情報入力シート!$G312=$H$24,ISBLANK(障害学生情報入力シート!$H312),OR(障害学生情報入力シート!D312="入学者(新1年生)",障害学生情報入力シート!D312="在籍者")),1,0)</f>
        <v>0</v>
      </c>
      <c r="I312" s="7">
        <f t="shared" si="26"/>
        <v>0</v>
      </c>
      <c r="J312" s="7" t="str">
        <f>IFERROR(MATCH(ROW(障害学生情報入力シート!A288),I:I,0),"")</f>
        <v/>
      </c>
      <c r="K312" s="8">
        <f>IF(障害学生情報入力シート!AU312="",0,IF(AND(障害学生情報入力シート!AT312=1,Y312=1,障害学生情報入力シート!D312&lt;&gt;"",障害学生情報入力シート!D312&lt;&gt;"在籍者"),1,0))</f>
        <v>0</v>
      </c>
      <c r="L312" s="8">
        <f t="shared" si="27"/>
        <v>0</v>
      </c>
      <c r="M312" s="8" t="str">
        <f>IFERROR(MATCH(ROW(障害学生情報入力シート!A288),L:L,0),"")</f>
        <v/>
      </c>
      <c r="N312" s="8">
        <f>IF(障害学生情報入力シート!CA312="",0,IF(AND(障害学生情報入力シート!BZ312=1,Y312=1,障害学生情報入力シート!D312&lt;&gt;"",障害学生情報入力シート!D312&lt;&gt;"入学しなかった"),1,0))</f>
        <v>0</v>
      </c>
      <c r="O312" s="8">
        <f t="shared" si="28"/>
        <v>0</v>
      </c>
      <c r="P312" s="8" t="str">
        <f>IFERROR(MATCH(ROW(障害学生情報入力シート!AR288),O:O,0),"")</f>
        <v/>
      </c>
      <c r="Q312" s="8">
        <f>IF(障害学生情報入力シート!CU312="",0,IF(AND(障害学生情報入力シート!CT312=1,Y312=1,障害学生情報入力シート!D312&lt;&gt;"",障害学生情報入力シート!D312&lt;&gt;"入学しなかった"),1,0))</f>
        <v>0</v>
      </c>
      <c r="R312" s="8">
        <f t="shared" si="29"/>
        <v>0</v>
      </c>
      <c r="S312" s="8" t="str">
        <f>IFERROR(MATCH(ROW(障害学生情報入力シート!BJ288),R:R,0),"")</f>
        <v/>
      </c>
      <c r="T312" s="9">
        <f>IF(OR(SUM(障害学生情報入力シート!AY312:BY312,障害学生情報入力シート!CB312:CS312)&gt;0,COUNTA(障害学生情報入力シート!BZ312:CA312)=2,COUNTA(障害学生情報入力シート!CT312:CU312)=2),1,0)</f>
        <v>0</v>
      </c>
      <c r="U312" s="9">
        <f>SUM(障害学生情報入力シート!N312:Q312)+COUNTA(障害学生情報入力シート!R312)</f>
        <v>0</v>
      </c>
      <c r="V312" s="9">
        <f>SUM(障害学生情報入力シート!S312:V312)+COUNTA(障害学生情報入力シート!W312)</f>
        <v>0</v>
      </c>
      <c r="W312" s="9">
        <f>IF(SUM(障害学生情報入力シート!$X312:$AT312)&gt;0,1,0)</f>
        <v>0</v>
      </c>
      <c r="X312" s="9">
        <f>IF(障害学生情報入力シート!D312="入学者(新1年生)",1,0)</f>
        <v>0</v>
      </c>
      <c r="Y312" s="9">
        <f>IF(ISBLANK(障害学生情報入力シート!$G312),0)+IF(AND(障害学生情報入力シート!$G312="視覚障害",OR(障害学生情報入力シート!$H312="盲",障害学生情報入力シート!$H312="弱視")),1,0)+IF(AND(障害学生情報入力シート!$G312="聴覚・言語障害",OR(障害学生情報入力シート!$H312="聾",障害学生情報入力シート!$H312="難聴",障害学生情報入力シート!$H312="言語障害のみ")),1,0)+IF(AND(障害学生情報入力シート!$G312="肢体不自由",OR(障害学生情報入力シート!$H312="上肢機能障害",障害学生情報入力シート!$H312="下肢機能障害",障害学生情報入力シート!$H312="上下肢機能障害",障害学生情報入力シート!$H312="他の機能障害")),1,0)+IF(AND(障害学生情報入力シート!$G312="病弱・虚弱",OR(障害学生情報入力シート!$H312="内部障害等",障害学生情報入力シート!$H312="他の慢性疾患")),1,0)+IF(AND(障害学生情報入力シート!$G312="重複",ISBLANK(障害学生情報入力シート!$H312)),1,0)+IF(AND(障害学生情報入力シート!$G312="発達障害",OR(障害学生情報入力シート!$H312="SLD",障害学生情報入力シート!$H312="ADHD",障害学生情報入力シート!$H312="ASD",障害学生情報入力シート!$H312="発達障害の重複")),1,0)+IF(AND(障害学生情報入力シート!$G312="精神障害",OR(障害学生情報入力シート!$H312="統合失調症等",障害学生情報入力シート!$H312="気分障害",障害学生情報入力シート!$H312="神経症性障害等",障害学生情報入力シート!$H312="摂食障害・睡眠障害等",障害学生情報入力シート!$H312="他の精神障害")),1,0)+IF(AND(障害学生情報入力シート!$G312="その他の障害",ISBLANK(障害学生情報入力シート!$H312)),1,0)</f>
        <v>0</v>
      </c>
    </row>
    <row r="313" spans="1:25" x14ac:dyDescent="0.4">
      <c r="A313" s="1219">
        <v>289</v>
      </c>
      <c r="B313" s="7">
        <f>IF(AND(障害学生情報入力シート!$G313=$B$23,障害学生情報入力シート!$H313=$B$24,OR(障害学生情報入力シート!D313="入学者(新1年生)",障害学生情報入力シート!D313="在籍者")),1,0)</f>
        <v>0</v>
      </c>
      <c r="C313" s="7">
        <f t="shared" si="24"/>
        <v>0</v>
      </c>
      <c r="D313" s="7" t="str">
        <f>IFERROR(MATCH(ROW(障害学生情報入力シート!A289),C:C,0),"")</f>
        <v/>
      </c>
      <c r="E313" s="7">
        <f>IF(AND(障害学生情報入力シート!$G313=$E$23,障害学生情報入力シート!$H313=$E$24,OR(障害学生情報入力シート!D313="入学者(新1年生)",障害学生情報入力シート!D313="在籍者")),1,0)</f>
        <v>0</v>
      </c>
      <c r="F313" s="7">
        <f t="shared" si="25"/>
        <v>0</v>
      </c>
      <c r="G313" s="7" t="str">
        <f>IFERROR(MATCH(ROW(障害学生情報入力シート!E289),F:F,0),"")</f>
        <v/>
      </c>
      <c r="H313" s="7">
        <f>IF(AND(障害学生情報入力シート!$G313=$H$24,ISBLANK(障害学生情報入力シート!$H313),OR(障害学生情報入力シート!D313="入学者(新1年生)",障害学生情報入力シート!D313="在籍者")),1,0)</f>
        <v>0</v>
      </c>
      <c r="I313" s="7">
        <f t="shared" si="26"/>
        <v>0</v>
      </c>
      <c r="J313" s="7" t="str">
        <f>IFERROR(MATCH(ROW(障害学生情報入力シート!A289),I:I,0),"")</f>
        <v/>
      </c>
      <c r="K313" s="8">
        <f>IF(障害学生情報入力シート!AU313="",0,IF(AND(障害学生情報入力シート!AT313=1,Y313=1,障害学生情報入力シート!D313&lt;&gt;"",障害学生情報入力シート!D313&lt;&gt;"在籍者"),1,0))</f>
        <v>0</v>
      </c>
      <c r="L313" s="8">
        <f t="shared" si="27"/>
        <v>0</v>
      </c>
      <c r="M313" s="8" t="str">
        <f>IFERROR(MATCH(ROW(障害学生情報入力シート!A289),L:L,0),"")</f>
        <v/>
      </c>
      <c r="N313" s="8">
        <f>IF(障害学生情報入力シート!CA313="",0,IF(AND(障害学生情報入力シート!BZ313=1,Y313=1,障害学生情報入力シート!D313&lt;&gt;"",障害学生情報入力シート!D313&lt;&gt;"入学しなかった"),1,0))</f>
        <v>0</v>
      </c>
      <c r="O313" s="8">
        <f t="shared" si="28"/>
        <v>0</v>
      </c>
      <c r="P313" s="8" t="str">
        <f>IFERROR(MATCH(ROW(障害学生情報入力シート!AR289),O:O,0),"")</f>
        <v/>
      </c>
      <c r="Q313" s="8">
        <f>IF(障害学生情報入力シート!CU313="",0,IF(AND(障害学生情報入力シート!CT313=1,Y313=1,障害学生情報入力シート!D313&lt;&gt;"",障害学生情報入力シート!D313&lt;&gt;"入学しなかった"),1,0))</f>
        <v>0</v>
      </c>
      <c r="R313" s="8">
        <f t="shared" si="29"/>
        <v>0</v>
      </c>
      <c r="S313" s="8" t="str">
        <f>IFERROR(MATCH(ROW(障害学生情報入力シート!BJ289),R:R,0),"")</f>
        <v/>
      </c>
      <c r="T313" s="9">
        <f>IF(OR(SUM(障害学生情報入力シート!AY313:BY313,障害学生情報入力シート!CB313:CS313)&gt;0,COUNTA(障害学生情報入力シート!BZ313:CA313)=2,COUNTA(障害学生情報入力シート!CT313:CU313)=2),1,0)</f>
        <v>0</v>
      </c>
      <c r="U313" s="9">
        <f>SUM(障害学生情報入力シート!N313:Q313)+COUNTA(障害学生情報入力シート!R313)</f>
        <v>0</v>
      </c>
      <c r="V313" s="9">
        <f>SUM(障害学生情報入力シート!S313:V313)+COUNTA(障害学生情報入力シート!W313)</f>
        <v>0</v>
      </c>
      <c r="W313" s="9">
        <f>IF(SUM(障害学生情報入力シート!$X313:$AT313)&gt;0,1,0)</f>
        <v>0</v>
      </c>
      <c r="X313" s="9">
        <f>IF(障害学生情報入力シート!D313="入学者(新1年生)",1,0)</f>
        <v>0</v>
      </c>
      <c r="Y313" s="9">
        <f>IF(ISBLANK(障害学生情報入力シート!$G313),0)+IF(AND(障害学生情報入力シート!$G313="視覚障害",OR(障害学生情報入力シート!$H313="盲",障害学生情報入力シート!$H313="弱視")),1,0)+IF(AND(障害学生情報入力シート!$G313="聴覚・言語障害",OR(障害学生情報入力シート!$H313="聾",障害学生情報入力シート!$H313="難聴",障害学生情報入力シート!$H313="言語障害のみ")),1,0)+IF(AND(障害学生情報入力シート!$G313="肢体不自由",OR(障害学生情報入力シート!$H313="上肢機能障害",障害学生情報入力シート!$H313="下肢機能障害",障害学生情報入力シート!$H313="上下肢機能障害",障害学生情報入力シート!$H313="他の機能障害")),1,0)+IF(AND(障害学生情報入力シート!$G313="病弱・虚弱",OR(障害学生情報入力シート!$H313="内部障害等",障害学生情報入力シート!$H313="他の慢性疾患")),1,0)+IF(AND(障害学生情報入力シート!$G313="重複",ISBLANK(障害学生情報入力シート!$H313)),1,0)+IF(AND(障害学生情報入力シート!$G313="発達障害",OR(障害学生情報入力シート!$H313="SLD",障害学生情報入力シート!$H313="ADHD",障害学生情報入力シート!$H313="ASD",障害学生情報入力シート!$H313="発達障害の重複")),1,0)+IF(AND(障害学生情報入力シート!$G313="精神障害",OR(障害学生情報入力シート!$H313="統合失調症等",障害学生情報入力シート!$H313="気分障害",障害学生情報入力シート!$H313="神経症性障害等",障害学生情報入力シート!$H313="摂食障害・睡眠障害等",障害学生情報入力シート!$H313="他の精神障害")),1,0)+IF(AND(障害学生情報入力シート!$G313="その他の障害",ISBLANK(障害学生情報入力シート!$H313)),1,0)</f>
        <v>0</v>
      </c>
    </row>
    <row r="314" spans="1:25" x14ac:dyDescent="0.4">
      <c r="A314" s="1219">
        <v>290</v>
      </c>
      <c r="B314" s="7">
        <f>IF(AND(障害学生情報入力シート!$G314=$B$23,障害学生情報入力シート!$H314=$B$24,OR(障害学生情報入力シート!D314="入学者(新1年生)",障害学生情報入力シート!D314="在籍者")),1,0)</f>
        <v>0</v>
      </c>
      <c r="C314" s="7">
        <f t="shared" si="24"/>
        <v>0</v>
      </c>
      <c r="D314" s="7" t="str">
        <f>IFERROR(MATCH(ROW(障害学生情報入力シート!A290),C:C,0),"")</f>
        <v/>
      </c>
      <c r="E314" s="7">
        <f>IF(AND(障害学生情報入力シート!$G314=$E$23,障害学生情報入力シート!$H314=$E$24,OR(障害学生情報入力シート!D314="入学者(新1年生)",障害学生情報入力シート!D314="在籍者")),1,0)</f>
        <v>0</v>
      </c>
      <c r="F314" s="7">
        <f t="shared" si="25"/>
        <v>0</v>
      </c>
      <c r="G314" s="7" t="str">
        <f>IFERROR(MATCH(ROW(障害学生情報入力シート!E290),F:F,0),"")</f>
        <v/>
      </c>
      <c r="H314" s="7">
        <f>IF(AND(障害学生情報入力シート!$G314=$H$24,ISBLANK(障害学生情報入力シート!$H314),OR(障害学生情報入力シート!D314="入学者(新1年生)",障害学生情報入力シート!D314="在籍者")),1,0)</f>
        <v>0</v>
      </c>
      <c r="I314" s="7">
        <f t="shared" si="26"/>
        <v>0</v>
      </c>
      <c r="J314" s="7" t="str">
        <f>IFERROR(MATCH(ROW(障害学生情報入力シート!A290),I:I,0),"")</f>
        <v/>
      </c>
      <c r="K314" s="8">
        <f>IF(障害学生情報入力シート!AU314="",0,IF(AND(障害学生情報入力シート!AT314=1,Y314=1,障害学生情報入力シート!D314&lt;&gt;"",障害学生情報入力シート!D314&lt;&gt;"在籍者"),1,0))</f>
        <v>0</v>
      </c>
      <c r="L314" s="8">
        <f t="shared" si="27"/>
        <v>0</v>
      </c>
      <c r="M314" s="8" t="str">
        <f>IFERROR(MATCH(ROW(障害学生情報入力シート!A290),L:L,0),"")</f>
        <v/>
      </c>
      <c r="N314" s="8">
        <f>IF(障害学生情報入力シート!CA314="",0,IF(AND(障害学生情報入力シート!BZ314=1,Y314=1,障害学生情報入力シート!D314&lt;&gt;"",障害学生情報入力シート!D314&lt;&gt;"入学しなかった"),1,0))</f>
        <v>0</v>
      </c>
      <c r="O314" s="8">
        <f t="shared" si="28"/>
        <v>0</v>
      </c>
      <c r="P314" s="8" t="str">
        <f>IFERROR(MATCH(ROW(障害学生情報入力シート!AR290),O:O,0),"")</f>
        <v/>
      </c>
      <c r="Q314" s="8">
        <f>IF(障害学生情報入力シート!CU314="",0,IF(AND(障害学生情報入力シート!CT314=1,Y314=1,障害学生情報入力シート!D314&lt;&gt;"",障害学生情報入力シート!D314&lt;&gt;"入学しなかった"),1,0))</f>
        <v>0</v>
      </c>
      <c r="R314" s="8">
        <f t="shared" si="29"/>
        <v>0</v>
      </c>
      <c r="S314" s="8" t="str">
        <f>IFERROR(MATCH(ROW(障害学生情報入力シート!BJ290),R:R,0),"")</f>
        <v/>
      </c>
      <c r="T314" s="9">
        <f>IF(OR(SUM(障害学生情報入力シート!AY314:BY314,障害学生情報入力シート!CB314:CS314)&gt;0,COUNTA(障害学生情報入力シート!BZ314:CA314)=2,COUNTA(障害学生情報入力シート!CT314:CU314)=2),1,0)</f>
        <v>0</v>
      </c>
      <c r="U314" s="9">
        <f>SUM(障害学生情報入力シート!N314:Q314)+COUNTA(障害学生情報入力シート!R314)</f>
        <v>0</v>
      </c>
      <c r="V314" s="9">
        <f>SUM(障害学生情報入力シート!S314:V314)+COUNTA(障害学生情報入力シート!W314)</f>
        <v>0</v>
      </c>
      <c r="W314" s="9">
        <f>IF(SUM(障害学生情報入力シート!$X314:$AT314)&gt;0,1,0)</f>
        <v>0</v>
      </c>
      <c r="X314" s="9">
        <f>IF(障害学生情報入力シート!D314="入学者(新1年生)",1,0)</f>
        <v>0</v>
      </c>
      <c r="Y314" s="9">
        <f>IF(ISBLANK(障害学生情報入力シート!$G314),0)+IF(AND(障害学生情報入力シート!$G314="視覚障害",OR(障害学生情報入力シート!$H314="盲",障害学生情報入力シート!$H314="弱視")),1,0)+IF(AND(障害学生情報入力シート!$G314="聴覚・言語障害",OR(障害学生情報入力シート!$H314="聾",障害学生情報入力シート!$H314="難聴",障害学生情報入力シート!$H314="言語障害のみ")),1,0)+IF(AND(障害学生情報入力シート!$G314="肢体不自由",OR(障害学生情報入力シート!$H314="上肢機能障害",障害学生情報入力シート!$H314="下肢機能障害",障害学生情報入力シート!$H314="上下肢機能障害",障害学生情報入力シート!$H314="他の機能障害")),1,0)+IF(AND(障害学生情報入力シート!$G314="病弱・虚弱",OR(障害学生情報入力シート!$H314="内部障害等",障害学生情報入力シート!$H314="他の慢性疾患")),1,0)+IF(AND(障害学生情報入力シート!$G314="重複",ISBLANK(障害学生情報入力シート!$H314)),1,0)+IF(AND(障害学生情報入力シート!$G314="発達障害",OR(障害学生情報入力シート!$H314="SLD",障害学生情報入力シート!$H314="ADHD",障害学生情報入力シート!$H314="ASD",障害学生情報入力シート!$H314="発達障害の重複")),1,0)+IF(AND(障害学生情報入力シート!$G314="精神障害",OR(障害学生情報入力シート!$H314="統合失調症等",障害学生情報入力シート!$H314="気分障害",障害学生情報入力シート!$H314="神経症性障害等",障害学生情報入力シート!$H314="摂食障害・睡眠障害等",障害学生情報入力シート!$H314="他の精神障害")),1,0)+IF(AND(障害学生情報入力シート!$G314="その他の障害",ISBLANK(障害学生情報入力シート!$H314)),1,0)</f>
        <v>0</v>
      </c>
    </row>
    <row r="315" spans="1:25" x14ac:dyDescent="0.4">
      <c r="A315" s="1219">
        <v>291</v>
      </c>
      <c r="B315" s="7">
        <f>IF(AND(障害学生情報入力シート!$G315=$B$23,障害学生情報入力シート!$H315=$B$24,OR(障害学生情報入力シート!D315="入学者(新1年生)",障害学生情報入力シート!D315="在籍者")),1,0)</f>
        <v>0</v>
      </c>
      <c r="C315" s="7">
        <f t="shared" si="24"/>
        <v>0</v>
      </c>
      <c r="D315" s="7" t="str">
        <f>IFERROR(MATCH(ROW(障害学生情報入力シート!A291),C:C,0),"")</f>
        <v/>
      </c>
      <c r="E315" s="7">
        <f>IF(AND(障害学生情報入力シート!$G315=$E$23,障害学生情報入力シート!$H315=$E$24,OR(障害学生情報入力シート!D315="入学者(新1年生)",障害学生情報入力シート!D315="在籍者")),1,0)</f>
        <v>0</v>
      </c>
      <c r="F315" s="7">
        <f t="shared" si="25"/>
        <v>0</v>
      </c>
      <c r="G315" s="7" t="str">
        <f>IFERROR(MATCH(ROW(障害学生情報入力シート!E291),F:F,0),"")</f>
        <v/>
      </c>
      <c r="H315" s="7">
        <f>IF(AND(障害学生情報入力シート!$G315=$H$24,ISBLANK(障害学生情報入力シート!$H315),OR(障害学生情報入力シート!D315="入学者(新1年生)",障害学生情報入力シート!D315="在籍者")),1,0)</f>
        <v>0</v>
      </c>
      <c r="I315" s="7">
        <f t="shared" si="26"/>
        <v>0</v>
      </c>
      <c r="J315" s="7" t="str">
        <f>IFERROR(MATCH(ROW(障害学生情報入力シート!A291),I:I,0),"")</f>
        <v/>
      </c>
      <c r="K315" s="8">
        <f>IF(障害学生情報入力シート!AU315="",0,IF(AND(障害学生情報入力シート!AT315=1,Y315=1,障害学生情報入力シート!D315&lt;&gt;"",障害学生情報入力シート!D315&lt;&gt;"在籍者"),1,0))</f>
        <v>0</v>
      </c>
      <c r="L315" s="8">
        <f t="shared" si="27"/>
        <v>0</v>
      </c>
      <c r="M315" s="8" t="str">
        <f>IFERROR(MATCH(ROW(障害学生情報入力シート!A291),L:L,0),"")</f>
        <v/>
      </c>
      <c r="N315" s="8">
        <f>IF(障害学生情報入力シート!CA315="",0,IF(AND(障害学生情報入力シート!BZ315=1,Y315=1,障害学生情報入力シート!D315&lt;&gt;"",障害学生情報入力シート!D315&lt;&gt;"入学しなかった"),1,0))</f>
        <v>0</v>
      </c>
      <c r="O315" s="8">
        <f t="shared" si="28"/>
        <v>0</v>
      </c>
      <c r="P315" s="8" t="str">
        <f>IFERROR(MATCH(ROW(障害学生情報入力シート!AR291),O:O,0),"")</f>
        <v/>
      </c>
      <c r="Q315" s="8">
        <f>IF(障害学生情報入力シート!CU315="",0,IF(AND(障害学生情報入力シート!CT315=1,Y315=1,障害学生情報入力シート!D315&lt;&gt;"",障害学生情報入力シート!D315&lt;&gt;"入学しなかった"),1,0))</f>
        <v>0</v>
      </c>
      <c r="R315" s="8">
        <f t="shared" si="29"/>
        <v>0</v>
      </c>
      <c r="S315" s="8" t="str">
        <f>IFERROR(MATCH(ROW(障害学生情報入力シート!BJ291),R:R,0),"")</f>
        <v/>
      </c>
      <c r="T315" s="9">
        <f>IF(OR(SUM(障害学生情報入力シート!AY315:BY315,障害学生情報入力シート!CB315:CS315)&gt;0,COUNTA(障害学生情報入力シート!BZ315:CA315)=2,COUNTA(障害学生情報入力シート!CT315:CU315)=2),1,0)</f>
        <v>0</v>
      </c>
      <c r="U315" s="9">
        <f>SUM(障害学生情報入力シート!N315:Q315)+COUNTA(障害学生情報入力シート!R315)</f>
        <v>0</v>
      </c>
      <c r="V315" s="9">
        <f>SUM(障害学生情報入力シート!S315:V315)+COUNTA(障害学生情報入力シート!W315)</f>
        <v>0</v>
      </c>
      <c r="W315" s="9">
        <f>IF(SUM(障害学生情報入力シート!$X315:$AT315)&gt;0,1,0)</f>
        <v>0</v>
      </c>
      <c r="X315" s="9">
        <f>IF(障害学生情報入力シート!D315="入学者(新1年生)",1,0)</f>
        <v>0</v>
      </c>
      <c r="Y315" s="9">
        <f>IF(ISBLANK(障害学生情報入力シート!$G315),0)+IF(AND(障害学生情報入力シート!$G315="視覚障害",OR(障害学生情報入力シート!$H315="盲",障害学生情報入力シート!$H315="弱視")),1,0)+IF(AND(障害学生情報入力シート!$G315="聴覚・言語障害",OR(障害学生情報入力シート!$H315="聾",障害学生情報入力シート!$H315="難聴",障害学生情報入力シート!$H315="言語障害のみ")),1,0)+IF(AND(障害学生情報入力シート!$G315="肢体不自由",OR(障害学生情報入力シート!$H315="上肢機能障害",障害学生情報入力シート!$H315="下肢機能障害",障害学生情報入力シート!$H315="上下肢機能障害",障害学生情報入力シート!$H315="他の機能障害")),1,0)+IF(AND(障害学生情報入力シート!$G315="病弱・虚弱",OR(障害学生情報入力シート!$H315="内部障害等",障害学生情報入力シート!$H315="他の慢性疾患")),1,0)+IF(AND(障害学生情報入力シート!$G315="重複",ISBLANK(障害学生情報入力シート!$H315)),1,0)+IF(AND(障害学生情報入力シート!$G315="発達障害",OR(障害学生情報入力シート!$H315="SLD",障害学生情報入力シート!$H315="ADHD",障害学生情報入力シート!$H315="ASD",障害学生情報入力シート!$H315="発達障害の重複")),1,0)+IF(AND(障害学生情報入力シート!$G315="精神障害",OR(障害学生情報入力シート!$H315="統合失調症等",障害学生情報入力シート!$H315="気分障害",障害学生情報入力シート!$H315="神経症性障害等",障害学生情報入力シート!$H315="摂食障害・睡眠障害等",障害学生情報入力シート!$H315="他の精神障害")),1,0)+IF(AND(障害学生情報入力シート!$G315="その他の障害",ISBLANK(障害学生情報入力シート!$H315)),1,0)</f>
        <v>0</v>
      </c>
    </row>
    <row r="316" spans="1:25" x14ac:dyDescent="0.4">
      <c r="A316" s="1219">
        <v>292</v>
      </c>
      <c r="B316" s="7">
        <f>IF(AND(障害学生情報入力シート!$G316=$B$23,障害学生情報入力シート!$H316=$B$24,OR(障害学生情報入力シート!D316="入学者(新1年生)",障害学生情報入力シート!D316="在籍者")),1,0)</f>
        <v>0</v>
      </c>
      <c r="C316" s="7">
        <f t="shared" si="24"/>
        <v>0</v>
      </c>
      <c r="D316" s="7" t="str">
        <f>IFERROR(MATCH(ROW(障害学生情報入力シート!A292),C:C,0),"")</f>
        <v/>
      </c>
      <c r="E316" s="7">
        <f>IF(AND(障害学生情報入力シート!$G316=$E$23,障害学生情報入力シート!$H316=$E$24,OR(障害学生情報入力シート!D316="入学者(新1年生)",障害学生情報入力シート!D316="在籍者")),1,0)</f>
        <v>0</v>
      </c>
      <c r="F316" s="7">
        <f t="shared" si="25"/>
        <v>0</v>
      </c>
      <c r="G316" s="7" t="str">
        <f>IFERROR(MATCH(ROW(障害学生情報入力シート!E292),F:F,0),"")</f>
        <v/>
      </c>
      <c r="H316" s="7">
        <f>IF(AND(障害学生情報入力シート!$G316=$H$24,ISBLANK(障害学生情報入力シート!$H316),OR(障害学生情報入力シート!D316="入学者(新1年生)",障害学生情報入力シート!D316="在籍者")),1,0)</f>
        <v>0</v>
      </c>
      <c r="I316" s="7">
        <f t="shared" si="26"/>
        <v>0</v>
      </c>
      <c r="J316" s="7" t="str">
        <f>IFERROR(MATCH(ROW(障害学生情報入力シート!A292),I:I,0),"")</f>
        <v/>
      </c>
      <c r="K316" s="8">
        <f>IF(障害学生情報入力シート!AU316="",0,IF(AND(障害学生情報入力シート!AT316=1,Y316=1,障害学生情報入力シート!D316&lt;&gt;"",障害学生情報入力シート!D316&lt;&gt;"在籍者"),1,0))</f>
        <v>0</v>
      </c>
      <c r="L316" s="8">
        <f t="shared" si="27"/>
        <v>0</v>
      </c>
      <c r="M316" s="8" t="str">
        <f>IFERROR(MATCH(ROW(障害学生情報入力シート!A292),L:L,0),"")</f>
        <v/>
      </c>
      <c r="N316" s="8">
        <f>IF(障害学生情報入力シート!CA316="",0,IF(AND(障害学生情報入力シート!BZ316=1,Y316=1,障害学生情報入力シート!D316&lt;&gt;"",障害学生情報入力シート!D316&lt;&gt;"入学しなかった"),1,0))</f>
        <v>0</v>
      </c>
      <c r="O316" s="8">
        <f t="shared" si="28"/>
        <v>0</v>
      </c>
      <c r="P316" s="8" t="str">
        <f>IFERROR(MATCH(ROW(障害学生情報入力シート!AR292),O:O,0),"")</f>
        <v/>
      </c>
      <c r="Q316" s="8">
        <f>IF(障害学生情報入力シート!CU316="",0,IF(AND(障害学生情報入力シート!CT316=1,Y316=1,障害学生情報入力シート!D316&lt;&gt;"",障害学生情報入力シート!D316&lt;&gt;"入学しなかった"),1,0))</f>
        <v>0</v>
      </c>
      <c r="R316" s="8">
        <f t="shared" si="29"/>
        <v>0</v>
      </c>
      <c r="S316" s="8" t="str">
        <f>IFERROR(MATCH(ROW(障害学生情報入力シート!BJ292),R:R,0),"")</f>
        <v/>
      </c>
      <c r="T316" s="9">
        <f>IF(OR(SUM(障害学生情報入力シート!AY316:BY316,障害学生情報入力シート!CB316:CS316)&gt;0,COUNTA(障害学生情報入力シート!BZ316:CA316)=2,COUNTA(障害学生情報入力シート!CT316:CU316)=2),1,0)</f>
        <v>0</v>
      </c>
      <c r="U316" s="9">
        <f>SUM(障害学生情報入力シート!N316:Q316)+COUNTA(障害学生情報入力シート!R316)</f>
        <v>0</v>
      </c>
      <c r="V316" s="9">
        <f>SUM(障害学生情報入力シート!S316:V316)+COUNTA(障害学生情報入力シート!W316)</f>
        <v>0</v>
      </c>
      <c r="W316" s="9">
        <f>IF(SUM(障害学生情報入力シート!$X316:$AT316)&gt;0,1,0)</f>
        <v>0</v>
      </c>
      <c r="X316" s="9">
        <f>IF(障害学生情報入力シート!D316="入学者(新1年生)",1,0)</f>
        <v>0</v>
      </c>
      <c r="Y316" s="9">
        <f>IF(ISBLANK(障害学生情報入力シート!$G316),0)+IF(AND(障害学生情報入力シート!$G316="視覚障害",OR(障害学生情報入力シート!$H316="盲",障害学生情報入力シート!$H316="弱視")),1,0)+IF(AND(障害学生情報入力シート!$G316="聴覚・言語障害",OR(障害学生情報入力シート!$H316="聾",障害学生情報入力シート!$H316="難聴",障害学生情報入力シート!$H316="言語障害のみ")),1,0)+IF(AND(障害学生情報入力シート!$G316="肢体不自由",OR(障害学生情報入力シート!$H316="上肢機能障害",障害学生情報入力シート!$H316="下肢機能障害",障害学生情報入力シート!$H316="上下肢機能障害",障害学生情報入力シート!$H316="他の機能障害")),1,0)+IF(AND(障害学生情報入力シート!$G316="病弱・虚弱",OR(障害学生情報入力シート!$H316="内部障害等",障害学生情報入力シート!$H316="他の慢性疾患")),1,0)+IF(AND(障害学生情報入力シート!$G316="重複",ISBLANK(障害学生情報入力シート!$H316)),1,0)+IF(AND(障害学生情報入力シート!$G316="発達障害",OR(障害学生情報入力シート!$H316="SLD",障害学生情報入力シート!$H316="ADHD",障害学生情報入力シート!$H316="ASD",障害学生情報入力シート!$H316="発達障害の重複")),1,0)+IF(AND(障害学生情報入力シート!$G316="精神障害",OR(障害学生情報入力シート!$H316="統合失調症等",障害学生情報入力シート!$H316="気分障害",障害学生情報入力シート!$H316="神経症性障害等",障害学生情報入力シート!$H316="摂食障害・睡眠障害等",障害学生情報入力シート!$H316="他の精神障害")),1,0)+IF(AND(障害学生情報入力シート!$G316="その他の障害",ISBLANK(障害学生情報入力シート!$H316)),1,0)</f>
        <v>0</v>
      </c>
    </row>
    <row r="317" spans="1:25" x14ac:dyDescent="0.4">
      <c r="A317" s="1219">
        <v>293</v>
      </c>
      <c r="B317" s="7">
        <f>IF(AND(障害学生情報入力シート!$G317=$B$23,障害学生情報入力シート!$H317=$B$24,OR(障害学生情報入力シート!D317="入学者(新1年生)",障害学生情報入力シート!D317="在籍者")),1,0)</f>
        <v>0</v>
      </c>
      <c r="C317" s="7">
        <f t="shared" si="24"/>
        <v>0</v>
      </c>
      <c r="D317" s="7" t="str">
        <f>IFERROR(MATCH(ROW(障害学生情報入力シート!A293),C:C,0),"")</f>
        <v/>
      </c>
      <c r="E317" s="7">
        <f>IF(AND(障害学生情報入力シート!$G317=$E$23,障害学生情報入力シート!$H317=$E$24,OR(障害学生情報入力シート!D317="入学者(新1年生)",障害学生情報入力シート!D317="在籍者")),1,0)</f>
        <v>0</v>
      </c>
      <c r="F317" s="7">
        <f t="shared" si="25"/>
        <v>0</v>
      </c>
      <c r="G317" s="7" t="str">
        <f>IFERROR(MATCH(ROW(障害学生情報入力シート!E293),F:F,0),"")</f>
        <v/>
      </c>
      <c r="H317" s="7">
        <f>IF(AND(障害学生情報入力シート!$G317=$H$24,ISBLANK(障害学生情報入力シート!$H317),OR(障害学生情報入力シート!D317="入学者(新1年生)",障害学生情報入力シート!D317="在籍者")),1,0)</f>
        <v>0</v>
      </c>
      <c r="I317" s="7">
        <f t="shared" si="26"/>
        <v>0</v>
      </c>
      <c r="J317" s="7" t="str">
        <f>IFERROR(MATCH(ROW(障害学生情報入力シート!A293),I:I,0),"")</f>
        <v/>
      </c>
      <c r="K317" s="8">
        <f>IF(障害学生情報入力シート!AU317="",0,IF(AND(障害学生情報入力シート!AT317=1,Y317=1,障害学生情報入力シート!D317&lt;&gt;"",障害学生情報入力シート!D317&lt;&gt;"在籍者"),1,0))</f>
        <v>0</v>
      </c>
      <c r="L317" s="8">
        <f t="shared" si="27"/>
        <v>0</v>
      </c>
      <c r="M317" s="8" t="str">
        <f>IFERROR(MATCH(ROW(障害学生情報入力シート!A293),L:L,0),"")</f>
        <v/>
      </c>
      <c r="N317" s="8">
        <f>IF(障害学生情報入力シート!CA317="",0,IF(AND(障害学生情報入力シート!BZ317=1,Y317=1,障害学生情報入力シート!D317&lt;&gt;"",障害学生情報入力シート!D317&lt;&gt;"入学しなかった"),1,0))</f>
        <v>0</v>
      </c>
      <c r="O317" s="8">
        <f t="shared" si="28"/>
        <v>0</v>
      </c>
      <c r="P317" s="8" t="str">
        <f>IFERROR(MATCH(ROW(障害学生情報入力シート!AR293),O:O,0),"")</f>
        <v/>
      </c>
      <c r="Q317" s="8">
        <f>IF(障害学生情報入力シート!CU317="",0,IF(AND(障害学生情報入力シート!CT317=1,Y317=1,障害学生情報入力シート!D317&lt;&gt;"",障害学生情報入力シート!D317&lt;&gt;"入学しなかった"),1,0))</f>
        <v>0</v>
      </c>
      <c r="R317" s="8">
        <f t="shared" si="29"/>
        <v>0</v>
      </c>
      <c r="S317" s="8" t="str">
        <f>IFERROR(MATCH(ROW(障害学生情報入力シート!BJ293),R:R,0),"")</f>
        <v/>
      </c>
      <c r="T317" s="9">
        <f>IF(OR(SUM(障害学生情報入力シート!AY317:BY317,障害学生情報入力シート!CB317:CS317)&gt;0,COUNTA(障害学生情報入力シート!BZ317:CA317)=2,COUNTA(障害学生情報入力シート!CT317:CU317)=2),1,0)</f>
        <v>0</v>
      </c>
      <c r="U317" s="9">
        <f>SUM(障害学生情報入力シート!N317:Q317)+COUNTA(障害学生情報入力シート!R317)</f>
        <v>0</v>
      </c>
      <c r="V317" s="9">
        <f>SUM(障害学生情報入力シート!S317:V317)+COUNTA(障害学生情報入力シート!W317)</f>
        <v>0</v>
      </c>
      <c r="W317" s="9">
        <f>IF(SUM(障害学生情報入力シート!$X317:$AT317)&gt;0,1,0)</f>
        <v>0</v>
      </c>
      <c r="X317" s="9">
        <f>IF(障害学生情報入力シート!D317="入学者(新1年生)",1,0)</f>
        <v>0</v>
      </c>
      <c r="Y317" s="9">
        <f>IF(ISBLANK(障害学生情報入力シート!$G317),0)+IF(AND(障害学生情報入力シート!$G317="視覚障害",OR(障害学生情報入力シート!$H317="盲",障害学生情報入力シート!$H317="弱視")),1,0)+IF(AND(障害学生情報入力シート!$G317="聴覚・言語障害",OR(障害学生情報入力シート!$H317="聾",障害学生情報入力シート!$H317="難聴",障害学生情報入力シート!$H317="言語障害のみ")),1,0)+IF(AND(障害学生情報入力シート!$G317="肢体不自由",OR(障害学生情報入力シート!$H317="上肢機能障害",障害学生情報入力シート!$H317="下肢機能障害",障害学生情報入力シート!$H317="上下肢機能障害",障害学生情報入力シート!$H317="他の機能障害")),1,0)+IF(AND(障害学生情報入力シート!$G317="病弱・虚弱",OR(障害学生情報入力シート!$H317="内部障害等",障害学生情報入力シート!$H317="他の慢性疾患")),1,0)+IF(AND(障害学生情報入力シート!$G317="重複",ISBLANK(障害学生情報入力シート!$H317)),1,0)+IF(AND(障害学生情報入力シート!$G317="発達障害",OR(障害学生情報入力シート!$H317="SLD",障害学生情報入力シート!$H317="ADHD",障害学生情報入力シート!$H317="ASD",障害学生情報入力シート!$H317="発達障害の重複")),1,0)+IF(AND(障害学生情報入力シート!$G317="精神障害",OR(障害学生情報入力シート!$H317="統合失調症等",障害学生情報入力シート!$H317="気分障害",障害学生情報入力シート!$H317="神経症性障害等",障害学生情報入力シート!$H317="摂食障害・睡眠障害等",障害学生情報入力シート!$H317="他の精神障害")),1,0)+IF(AND(障害学生情報入力シート!$G317="その他の障害",ISBLANK(障害学生情報入力シート!$H317)),1,0)</f>
        <v>0</v>
      </c>
    </row>
    <row r="318" spans="1:25" x14ac:dyDescent="0.4">
      <c r="A318" s="1219">
        <v>294</v>
      </c>
      <c r="B318" s="7">
        <f>IF(AND(障害学生情報入力シート!$G318=$B$23,障害学生情報入力シート!$H318=$B$24,OR(障害学生情報入力シート!D318="入学者(新1年生)",障害学生情報入力シート!D318="在籍者")),1,0)</f>
        <v>0</v>
      </c>
      <c r="C318" s="7">
        <f t="shared" si="24"/>
        <v>0</v>
      </c>
      <c r="D318" s="7" t="str">
        <f>IFERROR(MATCH(ROW(障害学生情報入力シート!A294),C:C,0),"")</f>
        <v/>
      </c>
      <c r="E318" s="7">
        <f>IF(AND(障害学生情報入力シート!$G318=$E$23,障害学生情報入力シート!$H318=$E$24,OR(障害学生情報入力シート!D318="入学者(新1年生)",障害学生情報入力シート!D318="在籍者")),1,0)</f>
        <v>0</v>
      </c>
      <c r="F318" s="7">
        <f t="shared" si="25"/>
        <v>0</v>
      </c>
      <c r="G318" s="7" t="str">
        <f>IFERROR(MATCH(ROW(障害学生情報入力シート!E294),F:F,0),"")</f>
        <v/>
      </c>
      <c r="H318" s="7">
        <f>IF(AND(障害学生情報入力シート!$G318=$H$24,ISBLANK(障害学生情報入力シート!$H318),OR(障害学生情報入力シート!D318="入学者(新1年生)",障害学生情報入力シート!D318="在籍者")),1,0)</f>
        <v>0</v>
      </c>
      <c r="I318" s="7">
        <f t="shared" si="26"/>
        <v>0</v>
      </c>
      <c r="J318" s="7" t="str">
        <f>IFERROR(MATCH(ROW(障害学生情報入力シート!A294),I:I,0),"")</f>
        <v/>
      </c>
      <c r="K318" s="8">
        <f>IF(障害学生情報入力シート!AU318="",0,IF(AND(障害学生情報入力シート!AT318=1,Y318=1,障害学生情報入力シート!D318&lt;&gt;"",障害学生情報入力シート!D318&lt;&gt;"在籍者"),1,0))</f>
        <v>0</v>
      </c>
      <c r="L318" s="8">
        <f t="shared" si="27"/>
        <v>0</v>
      </c>
      <c r="M318" s="8" t="str">
        <f>IFERROR(MATCH(ROW(障害学生情報入力シート!A294),L:L,0),"")</f>
        <v/>
      </c>
      <c r="N318" s="8">
        <f>IF(障害学生情報入力シート!CA318="",0,IF(AND(障害学生情報入力シート!BZ318=1,Y318=1,障害学生情報入力シート!D318&lt;&gt;"",障害学生情報入力シート!D318&lt;&gt;"入学しなかった"),1,0))</f>
        <v>0</v>
      </c>
      <c r="O318" s="8">
        <f t="shared" si="28"/>
        <v>0</v>
      </c>
      <c r="P318" s="8" t="str">
        <f>IFERROR(MATCH(ROW(障害学生情報入力シート!AR294),O:O,0),"")</f>
        <v/>
      </c>
      <c r="Q318" s="8">
        <f>IF(障害学生情報入力シート!CU318="",0,IF(AND(障害学生情報入力シート!CT318=1,Y318=1,障害学生情報入力シート!D318&lt;&gt;"",障害学生情報入力シート!D318&lt;&gt;"入学しなかった"),1,0))</f>
        <v>0</v>
      </c>
      <c r="R318" s="8">
        <f t="shared" si="29"/>
        <v>0</v>
      </c>
      <c r="S318" s="8" t="str">
        <f>IFERROR(MATCH(ROW(障害学生情報入力シート!BJ294),R:R,0),"")</f>
        <v/>
      </c>
      <c r="T318" s="9">
        <f>IF(OR(SUM(障害学生情報入力シート!AY318:BY318,障害学生情報入力シート!CB318:CS318)&gt;0,COUNTA(障害学生情報入力シート!BZ318:CA318)=2,COUNTA(障害学生情報入力シート!CT318:CU318)=2),1,0)</f>
        <v>0</v>
      </c>
      <c r="U318" s="9">
        <f>SUM(障害学生情報入力シート!N318:Q318)+COUNTA(障害学生情報入力シート!R318)</f>
        <v>0</v>
      </c>
      <c r="V318" s="9">
        <f>SUM(障害学生情報入力シート!S318:V318)+COUNTA(障害学生情報入力シート!W318)</f>
        <v>0</v>
      </c>
      <c r="W318" s="9">
        <f>IF(SUM(障害学生情報入力シート!$X318:$AT318)&gt;0,1,0)</f>
        <v>0</v>
      </c>
      <c r="X318" s="9">
        <f>IF(障害学生情報入力シート!D318="入学者(新1年生)",1,0)</f>
        <v>0</v>
      </c>
      <c r="Y318" s="9">
        <f>IF(ISBLANK(障害学生情報入力シート!$G318),0)+IF(AND(障害学生情報入力シート!$G318="視覚障害",OR(障害学生情報入力シート!$H318="盲",障害学生情報入力シート!$H318="弱視")),1,0)+IF(AND(障害学生情報入力シート!$G318="聴覚・言語障害",OR(障害学生情報入力シート!$H318="聾",障害学生情報入力シート!$H318="難聴",障害学生情報入力シート!$H318="言語障害のみ")),1,0)+IF(AND(障害学生情報入力シート!$G318="肢体不自由",OR(障害学生情報入力シート!$H318="上肢機能障害",障害学生情報入力シート!$H318="下肢機能障害",障害学生情報入力シート!$H318="上下肢機能障害",障害学生情報入力シート!$H318="他の機能障害")),1,0)+IF(AND(障害学生情報入力シート!$G318="病弱・虚弱",OR(障害学生情報入力シート!$H318="内部障害等",障害学生情報入力シート!$H318="他の慢性疾患")),1,0)+IF(AND(障害学生情報入力シート!$G318="重複",ISBLANK(障害学生情報入力シート!$H318)),1,0)+IF(AND(障害学生情報入力シート!$G318="発達障害",OR(障害学生情報入力シート!$H318="SLD",障害学生情報入力シート!$H318="ADHD",障害学生情報入力シート!$H318="ASD",障害学生情報入力シート!$H318="発達障害の重複")),1,0)+IF(AND(障害学生情報入力シート!$G318="精神障害",OR(障害学生情報入力シート!$H318="統合失調症等",障害学生情報入力シート!$H318="気分障害",障害学生情報入力シート!$H318="神経症性障害等",障害学生情報入力シート!$H318="摂食障害・睡眠障害等",障害学生情報入力シート!$H318="他の精神障害")),1,0)+IF(AND(障害学生情報入力シート!$G318="その他の障害",ISBLANK(障害学生情報入力シート!$H318)),1,0)</f>
        <v>0</v>
      </c>
    </row>
    <row r="319" spans="1:25" x14ac:dyDescent="0.4">
      <c r="A319" s="1219">
        <v>295</v>
      </c>
      <c r="B319" s="7">
        <f>IF(AND(障害学生情報入力シート!$G319=$B$23,障害学生情報入力シート!$H319=$B$24,OR(障害学生情報入力シート!D319="入学者(新1年生)",障害学生情報入力シート!D319="在籍者")),1,0)</f>
        <v>0</v>
      </c>
      <c r="C319" s="7">
        <f t="shared" si="24"/>
        <v>0</v>
      </c>
      <c r="D319" s="7" t="str">
        <f>IFERROR(MATCH(ROW(障害学生情報入力シート!A295),C:C,0),"")</f>
        <v/>
      </c>
      <c r="E319" s="7">
        <f>IF(AND(障害学生情報入力シート!$G319=$E$23,障害学生情報入力シート!$H319=$E$24,OR(障害学生情報入力シート!D319="入学者(新1年生)",障害学生情報入力シート!D319="在籍者")),1,0)</f>
        <v>0</v>
      </c>
      <c r="F319" s="7">
        <f t="shared" si="25"/>
        <v>0</v>
      </c>
      <c r="G319" s="7" t="str">
        <f>IFERROR(MATCH(ROW(障害学生情報入力シート!E295),F:F,0),"")</f>
        <v/>
      </c>
      <c r="H319" s="7">
        <f>IF(AND(障害学生情報入力シート!$G319=$H$24,ISBLANK(障害学生情報入力シート!$H319),OR(障害学生情報入力シート!D319="入学者(新1年生)",障害学生情報入力シート!D319="在籍者")),1,0)</f>
        <v>0</v>
      </c>
      <c r="I319" s="7">
        <f t="shared" si="26"/>
        <v>0</v>
      </c>
      <c r="J319" s="7" t="str">
        <f>IFERROR(MATCH(ROW(障害学生情報入力シート!A295),I:I,0),"")</f>
        <v/>
      </c>
      <c r="K319" s="8">
        <f>IF(障害学生情報入力シート!AU319="",0,IF(AND(障害学生情報入力シート!AT319=1,Y319=1,障害学生情報入力シート!D319&lt;&gt;"",障害学生情報入力シート!D319&lt;&gt;"在籍者"),1,0))</f>
        <v>0</v>
      </c>
      <c r="L319" s="8">
        <f t="shared" si="27"/>
        <v>0</v>
      </c>
      <c r="M319" s="8" t="str">
        <f>IFERROR(MATCH(ROW(障害学生情報入力シート!A295),L:L,0),"")</f>
        <v/>
      </c>
      <c r="N319" s="8">
        <f>IF(障害学生情報入力シート!CA319="",0,IF(AND(障害学生情報入力シート!BZ319=1,Y319=1,障害学生情報入力シート!D319&lt;&gt;"",障害学生情報入力シート!D319&lt;&gt;"入学しなかった"),1,0))</f>
        <v>0</v>
      </c>
      <c r="O319" s="8">
        <f t="shared" si="28"/>
        <v>0</v>
      </c>
      <c r="P319" s="8" t="str">
        <f>IFERROR(MATCH(ROW(障害学生情報入力シート!AR295),O:O,0),"")</f>
        <v/>
      </c>
      <c r="Q319" s="8">
        <f>IF(障害学生情報入力シート!CU319="",0,IF(AND(障害学生情報入力シート!CT319=1,Y319=1,障害学生情報入力シート!D319&lt;&gt;"",障害学生情報入力シート!D319&lt;&gt;"入学しなかった"),1,0))</f>
        <v>0</v>
      </c>
      <c r="R319" s="8">
        <f t="shared" si="29"/>
        <v>0</v>
      </c>
      <c r="S319" s="8" t="str">
        <f>IFERROR(MATCH(ROW(障害学生情報入力シート!BJ295),R:R,0),"")</f>
        <v/>
      </c>
      <c r="T319" s="9">
        <f>IF(OR(SUM(障害学生情報入力シート!AY319:BY319,障害学生情報入力シート!CB319:CS319)&gt;0,COUNTA(障害学生情報入力シート!BZ319:CA319)=2,COUNTA(障害学生情報入力シート!CT319:CU319)=2),1,0)</f>
        <v>0</v>
      </c>
      <c r="U319" s="9">
        <f>SUM(障害学生情報入力シート!N319:Q319)+COUNTA(障害学生情報入力シート!R319)</f>
        <v>0</v>
      </c>
      <c r="V319" s="9">
        <f>SUM(障害学生情報入力シート!S319:V319)+COUNTA(障害学生情報入力シート!W319)</f>
        <v>0</v>
      </c>
      <c r="W319" s="9">
        <f>IF(SUM(障害学生情報入力シート!$X319:$AT319)&gt;0,1,0)</f>
        <v>0</v>
      </c>
      <c r="X319" s="9">
        <f>IF(障害学生情報入力シート!D319="入学者(新1年生)",1,0)</f>
        <v>0</v>
      </c>
      <c r="Y319" s="9">
        <f>IF(ISBLANK(障害学生情報入力シート!$G319),0)+IF(AND(障害学生情報入力シート!$G319="視覚障害",OR(障害学生情報入力シート!$H319="盲",障害学生情報入力シート!$H319="弱視")),1,0)+IF(AND(障害学生情報入力シート!$G319="聴覚・言語障害",OR(障害学生情報入力シート!$H319="聾",障害学生情報入力シート!$H319="難聴",障害学生情報入力シート!$H319="言語障害のみ")),1,0)+IF(AND(障害学生情報入力シート!$G319="肢体不自由",OR(障害学生情報入力シート!$H319="上肢機能障害",障害学生情報入力シート!$H319="下肢機能障害",障害学生情報入力シート!$H319="上下肢機能障害",障害学生情報入力シート!$H319="他の機能障害")),1,0)+IF(AND(障害学生情報入力シート!$G319="病弱・虚弱",OR(障害学生情報入力シート!$H319="内部障害等",障害学生情報入力シート!$H319="他の慢性疾患")),1,0)+IF(AND(障害学生情報入力シート!$G319="重複",ISBLANK(障害学生情報入力シート!$H319)),1,0)+IF(AND(障害学生情報入力シート!$G319="発達障害",OR(障害学生情報入力シート!$H319="SLD",障害学生情報入力シート!$H319="ADHD",障害学生情報入力シート!$H319="ASD",障害学生情報入力シート!$H319="発達障害の重複")),1,0)+IF(AND(障害学生情報入力シート!$G319="精神障害",OR(障害学生情報入力シート!$H319="統合失調症等",障害学生情報入力シート!$H319="気分障害",障害学生情報入力シート!$H319="神経症性障害等",障害学生情報入力シート!$H319="摂食障害・睡眠障害等",障害学生情報入力シート!$H319="他の精神障害")),1,0)+IF(AND(障害学生情報入力シート!$G319="その他の障害",ISBLANK(障害学生情報入力シート!$H319)),1,0)</f>
        <v>0</v>
      </c>
    </row>
    <row r="320" spans="1:25" x14ac:dyDescent="0.4">
      <c r="A320" s="1219">
        <v>296</v>
      </c>
      <c r="B320" s="7">
        <f>IF(AND(障害学生情報入力シート!$G320=$B$23,障害学生情報入力シート!$H320=$B$24,OR(障害学生情報入力シート!D320="入学者(新1年生)",障害学生情報入力シート!D320="在籍者")),1,0)</f>
        <v>0</v>
      </c>
      <c r="C320" s="7">
        <f t="shared" si="24"/>
        <v>0</v>
      </c>
      <c r="D320" s="7" t="str">
        <f>IFERROR(MATCH(ROW(障害学生情報入力シート!A296),C:C,0),"")</f>
        <v/>
      </c>
      <c r="E320" s="7">
        <f>IF(AND(障害学生情報入力シート!$G320=$E$23,障害学生情報入力シート!$H320=$E$24,OR(障害学生情報入力シート!D320="入学者(新1年生)",障害学生情報入力シート!D320="在籍者")),1,0)</f>
        <v>0</v>
      </c>
      <c r="F320" s="7">
        <f t="shared" si="25"/>
        <v>0</v>
      </c>
      <c r="G320" s="7" t="str">
        <f>IFERROR(MATCH(ROW(障害学生情報入力シート!E296),F:F,0),"")</f>
        <v/>
      </c>
      <c r="H320" s="7">
        <f>IF(AND(障害学生情報入力シート!$G320=$H$24,ISBLANK(障害学生情報入力シート!$H320),OR(障害学生情報入力シート!D320="入学者(新1年生)",障害学生情報入力シート!D320="在籍者")),1,0)</f>
        <v>0</v>
      </c>
      <c r="I320" s="7">
        <f t="shared" si="26"/>
        <v>0</v>
      </c>
      <c r="J320" s="7" t="str">
        <f>IFERROR(MATCH(ROW(障害学生情報入力シート!A296),I:I,0),"")</f>
        <v/>
      </c>
      <c r="K320" s="8">
        <f>IF(障害学生情報入力シート!AU320="",0,IF(AND(障害学生情報入力シート!AT320=1,Y320=1,障害学生情報入力シート!D320&lt;&gt;"",障害学生情報入力シート!D320&lt;&gt;"在籍者"),1,0))</f>
        <v>0</v>
      </c>
      <c r="L320" s="8">
        <f t="shared" si="27"/>
        <v>0</v>
      </c>
      <c r="M320" s="8" t="str">
        <f>IFERROR(MATCH(ROW(障害学生情報入力シート!A296),L:L,0),"")</f>
        <v/>
      </c>
      <c r="N320" s="8">
        <f>IF(障害学生情報入力シート!CA320="",0,IF(AND(障害学生情報入力シート!BZ320=1,Y320=1,障害学生情報入力シート!D320&lt;&gt;"",障害学生情報入力シート!D320&lt;&gt;"入学しなかった"),1,0))</f>
        <v>0</v>
      </c>
      <c r="O320" s="8">
        <f t="shared" si="28"/>
        <v>0</v>
      </c>
      <c r="P320" s="8" t="str">
        <f>IFERROR(MATCH(ROW(障害学生情報入力シート!AR296),O:O,0),"")</f>
        <v/>
      </c>
      <c r="Q320" s="8">
        <f>IF(障害学生情報入力シート!CU320="",0,IF(AND(障害学生情報入力シート!CT320=1,Y320=1,障害学生情報入力シート!D320&lt;&gt;"",障害学生情報入力シート!D320&lt;&gt;"入学しなかった"),1,0))</f>
        <v>0</v>
      </c>
      <c r="R320" s="8">
        <f t="shared" si="29"/>
        <v>0</v>
      </c>
      <c r="S320" s="8" t="str">
        <f>IFERROR(MATCH(ROW(障害学生情報入力シート!BJ296),R:R,0),"")</f>
        <v/>
      </c>
      <c r="T320" s="9">
        <f>IF(OR(SUM(障害学生情報入力シート!AY320:BY320,障害学生情報入力シート!CB320:CS320)&gt;0,COUNTA(障害学生情報入力シート!BZ320:CA320)=2,COUNTA(障害学生情報入力シート!CT320:CU320)=2),1,0)</f>
        <v>0</v>
      </c>
      <c r="U320" s="9">
        <f>SUM(障害学生情報入力シート!N320:Q320)+COUNTA(障害学生情報入力シート!R320)</f>
        <v>0</v>
      </c>
      <c r="V320" s="9">
        <f>SUM(障害学生情報入力シート!S320:V320)+COUNTA(障害学生情報入力シート!W320)</f>
        <v>0</v>
      </c>
      <c r="W320" s="9">
        <f>IF(SUM(障害学生情報入力シート!$X320:$AT320)&gt;0,1,0)</f>
        <v>0</v>
      </c>
      <c r="X320" s="9">
        <f>IF(障害学生情報入力シート!D320="入学者(新1年生)",1,0)</f>
        <v>0</v>
      </c>
      <c r="Y320" s="9">
        <f>IF(ISBLANK(障害学生情報入力シート!$G320),0)+IF(AND(障害学生情報入力シート!$G320="視覚障害",OR(障害学生情報入力シート!$H320="盲",障害学生情報入力シート!$H320="弱視")),1,0)+IF(AND(障害学生情報入力シート!$G320="聴覚・言語障害",OR(障害学生情報入力シート!$H320="聾",障害学生情報入力シート!$H320="難聴",障害学生情報入力シート!$H320="言語障害のみ")),1,0)+IF(AND(障害学生情報入力シート!$G320="肢体不自由",OR(障害学生情報入力シート!$H320="上肢機能障害",障害学生情報入力シート!$H320="下肢機能障害",障害学生情報入力シート!$H320="上下肢機能障害",障害学生情報入力シート!$H320="他の機能障害")),1,0)+IF(AND(障害学生情報入力シート!$G320="病弱・虚弱",OR(障害学生情報入力シート!$H320="内部障害等",障害学生情報入力シート!$H320="他の慢性疾患")),1,0)+IF(AND(障害学生情報入力シート!$G320="重複",ISBLANK(障害学生情報入力シート!$H320)),1,0)+IF(AND(障害学生情報入力シート!$G320="発達障害",OR(障害学生情報入力シート!$H320="SLD",障害学生情報入力シート!$H320="ADHD",障害学生情報入力シート!$H320="ASD",障害学生情報入力シート!$H320="発達障害の重複")),1,0)+IF(AND(障害学生情報入力シート!$G320="精神障害",OR(障害学生情報入力シート!$H320="統合失調症等",障害学生情報入力シート!$H320="気分障害",障害学生情報入力シート!$H320="神経症性障害等",障害学生情報入力シート!$H320="摂食障害・睡眠障害等",障害学生情報入力シート!$H320="他の精神障害")),1,0)+IF(AND(障害学生情報入力シート!$G320="その他の障害",ISBLANK(障害学生情報入力シート!$H320)),1,0)</f>
        <v>0</v>
      </c>
    </row>
    <row r="321" spans="1:25" x14ac:dyDescent="0.4">
      <c r="A321" s="1219">
        <v>297</v>
      </c>
      <c r="B321" s="7">
        <f>IF(AND(障害学生情報入力シート!$G321=$B$23,障害学生情報入力シート!$H321=$B$24,OR(障害学生情報入力シート!D321="入学者(新1年生)",障害学生情報入力シート!D321="在籍者")),1,0)</f>
        <v>0</v>
      </c>
      <c r="C321" s="7">
        <f t="shared" si="24"/>
        <v>0</v>
      </c>
      <c r="D321" s="7" t="str">
        <f>IFERROR(MATCH(ROW(障害学生情報入力シート!A297),C:C,0),"")</f>
        <v/>
      </c>
      <c r="E321" s="7">
        <f>IF(AND(障害学生情報入力シート!$G321=$E$23,障害学生情報入力シート!$H321=$E$24,OR(障害学生情報入力シート!D321="入学者(新1年生)",障害学生情報入力シート!D321="在籍者")),1,0)</f>
        <v>0</v>
      </c>
      <c r="F321" s="7">
        <f t="shared" si="25"/>
        <v>0</v>
      </c>
      <c r="G321" s="7" t="str">
        <f>IFERROR(MATCH(ROW(障害学生情報入力シート!E297),F:F,0),"")</f>
        <v/>
      </c>
      <c r="H321" s="7">
        <f>IF(AND(障害学生情報入力シート!$G321=$H$24,ISBLANK(障害学生情報入力シート!$H321),OR(障害学生情報入力シート!D321="入学者(新1年生)",障害学生情報入力シート!D321="在籍者")),1,0)</f>
        <v>0</v>
      </c>
      <c r="I321" s="7">
        <f t="shared" si="26"/>
        <v>0</v>
      </c>
      <c r="J321" s="7" t="str">
        <f>IFERROR(MATCH(ROW(障害学生情報入力シート!A297),I:I,0),"")</f>
        <v/>
      </c>
      <c r="K321" s="8">
        <f>IF(障害学生情報入力シート!AU321="",0,IF(AND(障害学生情報入力シート!AT321=1,Y321=1,障害学生情報入力シート!D321&lt;&gt;"",障害学生情報入力シート!D321&lt;&gt;"在籍者"),1,0))</f>
        <v>0</v>
      </c>
      <c r="L321" s="8">
        <f t="shared" si="27"/>
        <v>0</v>
      </c>
      <c r="M321" s="8" t="str">
        <f>IFERROR(MATCH(ROW(障害学生情報入力シート!A297),L:L,0),"")</f>
        <v/>
      </c>
      <c r="N321" s="8">
        <f>IF(障害学生情報入力シート!CA321="",0,IF(AND(障害学生情報入力シート!BZ321=1,Y321=1,障害学生情報入力シート!D321&lt;&gt;"",障害学生情報入力シート!D321&lt;&gt;"入学しなかった"),1,0))</f>
        <v>0</v>
      </c>
      <c r="O321" s="8">
        <f t="shared" si="28"/>
        <v>0</v>
      </c>
      <c r="P321" s="8" t="str">
        <f>IFERROR(MATCH(ROW(障害学生情報入力シート!AR297),O:O,0),"")</f>
        <v/>
      </c>
      <c r="Q321" s="8">
        <f>IF(障害学生情報入力シート!CU321="",0,IF(AND(障害学生情報入力シート!CT321=1,Y321=1,障害学生情報入力シート!D321&lt;&gt;"",障害学生情報入力シート!D321&lt;&gt;"入学しなかった"),1,0))</f>
        <v>0</v>
      </c>
      <c r="R321" s="8">
        <f t="shared" si="29"/>
        <v>0</v>
      </c>
      <c r="S321" s="8" t="str">
        <f>IFERROR(MATCH(ROW(障害学生情報入力シート!BJ297),R:R,0),"")</f>
        <v/>
      </c>
      <c r="T321" s="9">
        <f>IF(OR(SUM(障害学生情報入力シート!AY321:BY321,障害学生情報入力シート!CB321:CS321)&gt;0,COUNTA(障害学生情報入力シート!BZ321:CA321)=2,COUNTA(障害学生情報入力シート!CT321:CU321)=2),1,0)</f>
        <v>0</v>
      </c>
      <c r="U321" s="9">
        <f>SUM(障害学生情報入力シート!N321:Q321)+COUNTA(障害学生情報入力シート!R321)</f>
        <v>0</v>
      </c>
      <c r="V321" s="9">
        <f>SUM(障害学生情報入力シート!S321:V321)+COUNTA(障害学生情報入力シート!W321)</f>
        <v>0</v>
      </c>
      <c r="W321" s="9">
        <f>IF(SUM(障害学生情報入力シート!$X321:$AT321)&gt;0,1,0)</f>
        <v>0</v>
      </c>
      <c r="X321" s="9">
        <f>IF(障害学生情報入力シート!D321="入学者(新1年生)",1,0)</f>
        <v>0</v>
      </c>
      <c r="Y321" s="9">
        <f>IF(ISBLANK(障害学生情報入力シート!$G321),0)+IF(AND(障害学生情報入力シート!$G321="視覚障害",OR(障害学生情報入力シート!$H321="盲",障害学生情報入力シート!$H321="弱視")),1,0)+IF(AND(障害学生情報入力シート!$G321="聴覚・言語障害",OR(障害学生情報入力シート!$H321="聾",障害学生情報入力シート!$H321="難聴",障害学生情報入力シート!$H321="言語障害のみ")),1,0)+IF(AND(障害学生情報入力シート!$G321="肢体不自由",OR(障害学生情報入力シート!$H321="上肢機能障害",障害学生情報入力シート!$H321="下肢機能障害",障害学生情報入力シート!$H321="上下肢機能障害",障害学生情報入力シート!$H321="他の機能障害")),1,0)+IF(AND(障害学生情報入力シート!$G321="病弱・虚弱",OR(障害学生情報入力シート!$H321="内部障害等",障害学生情報入力シート!$H321="他の慢性疾患")),1,0)+IF(AND(障害学生情報入力シート!$G321="重複",ISBLANK(障害学生情報入力シート!$H321)),1,0)+IF(AND(障害学生情報入力シート!$G321="発達障害",OR(障害学生情報入力シート!$H321="SLD",障害学生情報入力シート!$H321="ADHD",障害学生情報入力シート!$H321="ASD",障害学生情報入力シート!$H321="発達障害の重複")),1,0)+IF(AND(障害学生情報入力シート!$G321="精神障害",OR(障害学生情報入力シート!$H321="統合失調症等",障害学生情報入力シート!$H321="気分障害",障害学生情報入力シート!$H321="神経症性障害等",障害学生情報入力シート!$H321="摂食障害・睡眠障害等",障害学生情報入力シート!$H321="他の精神障害")),1,0)+IF(AND(障害学生情報入力シート!$G321="その他の障害",ISBLANK(障害学生情報入力シート!$H321)),1,0)</f>
        <v>0</v>
      </c>
    </row>
    <row r="322" spans="1:25" x14ac:dyDescent="0.4">
      <c r="A322" s="1219">
        <v>298</v>
      </c>
      <c r="B322" s="7">
        <f>IF(AND(障害学生情報入力シート!$G322=$B$23,障害学生情報入力シート!$H322=$B$24,OR(障害学生情報入力シート!D322="入学者(新1年生)",障害学生情報入力シート!D322="在籍者")),1,0)</f>
        <v>0</v>
      </c>
      <c r="C322" s="7">
        <f t="shared" si="24"/>
        <v>0</v>
      </c>
      <c r="D322" s="7" t="str">
        <f>IFERROR(MATCH(ROW(障害学生情報入力シート!A298),C:C,0),"")</f>
        <v/>
      </c>
      <c r="E322" s="7">
        <f>IF(AND(障害学生情報入力シート!$G322=$E$23,障害学生情報入力シート!$H322=$E$24,OR(障害学生情報入力シート!D322="入学者(新1年生)",障害学生情報入力シート!D322="在籍者")),1,0)</f>
        <v>0</v>
      </c>
      <c r="F322" s="7">
        <f t="shared" si="25"/>
        <v>0</v>
      </c>
      <c r="G322" s="7" t="str">
        <f>IFERROR(MATCH(ROW(障害学生情報入力シート!E298),F:F,0),"")</f>
        <v/>
      </c>
      <c r="H322" s="7">
        <f>IF(AND(障害学生情報入力シート!$G322=$H$24,ISBLANK(障害学生情報入力シート!$H322),OR(障害学生情報入力シート!D322="入学者(新1年生)",障害学生情報入力シート!D322="在籍者")),1,0)</f>
        <v>0</v>
      </c>
      <c r="I322" s="7">
        <f t="shared" si="26"/>
        <v>0</v>
      </c>
      <c r="J322" s="7" t="str">
        <f>IFERROR(MATCH(ROW(障害学生情報入力シート!A298),I:I,0),"")</f>
        <v/>
      </c>
      <c r="K322" s="8">
        <f>IF(障害学生情報入力シート!AU322="",0,IF(AND(障害学生情報入力シート!AT322=1,Y322=1,障害学生情報入力シート!D322&lt;&gt;"",障害学生情報入力シート!D322&lt;&gt;"在籍者"),1,0))</f>
        <v>0</v>
      </c>
      <c r="L322" s="8">
        <f t="shared" si="27"/>
        <v>0</v>
      </c>
      <c r="M322" s="8" t="str">
        <f>IFERROR(MATCH(ROW(障害学生情報入力シート!A298),L:L,0),"")</f>
        <v/>
      </c>
      <c r="N322" s="8">
        <f>IF(障害学生情報入力シート!CA322="",0,IF(AND(障害学生情報入力シート!BZ322=1,Y322=1,障害学生情報入力シート!D322&lt;&gt;"",障害学生情報入力シート!D322&lt;&gt;"入学しなかった"),1,0))</f>
        <v>0</v>
      </c>
      <c r="O322" s="8">
        <f t="shared" si="28"/>
        <v>0</v>
      </c>
      <c r="P322" s="8" t="str">
        <f>IFERROR(MATCH(ROW(障害学生情報入力シート!AR298),O:O,0),"")</f>
        <v/>
      </c>
      <c r="Q322" s="8">
        <f>IF(障害学生情報入力シート!CU322="",0,IF(AND(障害学生情報入力シート!CT322=1,Y322=1,障害学生情報入力シート!D322&lt;&gt;"",障害学生情報入力シート!D322&lt;&gt;"入学しなかった"),1,0))</f>
        <v>0</v>
      </c>
      <c r="R322" s="8">
        <f t="shared" si="29"/>
        <v>0</v>
      </c>
      <c r="S322" s="8" t="str">
        <f>IFERROR(MATCH(ROW(障害学生情報入力シート!BJ298),R:R,0),"")</f>
        <v/>
      </c>
      <c r="T322" s="9">
        <f>IF(OR(SUM(障害学生情報入力シート!AY322:BY322,障害学生情報入力シート!CB322:CS322)&gt;0,COUNTA(障害学生情報入力シート!BZ322:CA322)=2,COUNTA(障害学生情報入力シート!CT322:CU322)=2),1,0)</f>
        <v>0</v>
      </c>
      <c r="U322" s="9">
        <f>SUM(障害学生情報入力シート!N322:Q322)+COUNTA(障害学生情報入力シート!R322)</f>
        <v>0</v>
      </c>
      <c r="V322" s="9">
        <f>SUM(障害学生情報入力シート!S322:V322)+COUNTA(障害学生情報入力シート!W322)</f>
        <v>0</v>
      </c>
      <c r="W322" s="9">
        <f>IF(SUM(障害学生情報入力シート!$X322:$AT322)&gt;0,1,0)</f>
        <v>0</v>
      </c>
      <c r="X322" s="9">
        <f>IF(障害学生情報入力シート!D322="入学者(新1年生)",1,0)</f>
        <v>0</v>
      </c>
      <c r="Y322" s="9">
        <f>IF(ISBLANK(障害学生情報入力シート!$G322),0)+IF(AND(障害学生情報入力シート!$G322="視覚障害",OR(障害学生情報入力シート!$H322="盲",障害学生情報入力シート!$H322="弱視")),1,0)+IF(AND(障害学生情報入力シート!$G322="聴覚・言語障害",OR(障害学生情報入力シート!$H322="聾",障害学生情報入力シート!$H322="難聴",障害学生情報入力シート!$H322="言語障害のみ")),1,0)+IF(AND(障害学生情報入力シート!$G322="肢体不自由",OR(障害学生情報入力シート!$H322="上肢機能障害",障害学生情報入力シート!$H322="下肢機能障害",障害学生情報入力シート!$H322="上下肢機能障害",障害学生情報入力シート!$H322="他の機能障害")),1,0)+IF(AND(障害学生情報入力シート!$G322="病弱・虚弱",OR(障害学生情報入力シート!$H322="内部障害等",障害学生情報入力シート!$H322="他の慢性疾患")),1,0)+IF(AND(障害学生情報入力シート!$G322="重複",ISBLANK(障害学生情報入力シート!$H322)),1,0)+IF(AND(障害学生情報入力シート!$G322="発達障害",OR(障害学生情報入力シート!$H322="SLD",障害学生情報入力シート!$H322="ADHD",障害学生情報入力シート!$H322="ASD",障害学生情報入力シート!$H322="発達障害の重複")),1,0)+IF(AND(障害学生情報入力シート!$G322="精神障害",OR(障害学生情報入力シート!$H322="統合失調症等",障害学生情報入力シート!$H322="気分障害",障害学生情報入力シート!$H322="神経症性障害等",障害学生情報入力シート!$H322="摂食障害・睡眠障害等",障害学生情報入力シート!$H322="他の精神障害")),1,0)+IF(AND(障害学生情報入力シート!$G322="その他の障害",ISBLANK(障害学生情報入力シート!$H322)),1,0)</f>
        <v>0</v>
      </c>
    </row>
    <row r="323" spans="1:25" x14ac:dyDescent="0.4">
      <c r="A323" s="1219">
        <v>299</v>
      </c>
      <c r="B323" s="7">
        <f>IF(AND(障害学生情報入力シート!$G323=$B$23,障害学生情報入力シート!$H323=$B$24,OR(障害学生情報入力シート!D323="入学者(新1年生)",障害学生情報入力シート!D323="在籍者")),1,0)</f>
        <v>0</v>
      </c>
      <c r="C323" s="7">
        <f t="shared" si="24"/>
        <v>0</v>
      </c>
      <c r="D323" s="7" t="str">
        <f>IFERROR(MATCH(ROW(障害学生情報入力シート!A299),C:C,0),"")</f>
        <v/>
      </c>
      <c r="E323" s="7">
        <f>IF(AND(障害学生情報入力シート!$G323=$E$23,障害学生情報入力シート!$H323=$E$24,OR(障害学生情報入力シート!D323="入学者(新1年生)",障害学生情報入力シート!D323="在籍者")),1,0)</f>
        <v>0</v>
      </c>
      <c r="F323" s="7">
        <f t="shared" si="25"/>
        <v>0</v>
      </c>
      <c r="G323" s="7" t="str">
        <f>IFERROR(MATCH(ROW(障害学生情報入力シート!E299),F:F,0),"")</f>
        <v/>
      </c>
      <c r="H323" s="7">
        <f>IF(AND(障害学生情報入力シート!$G323=$H$24,ISBLANK(障害学生情報入力シート!$H323),OR(障害学生情報入力シート!D323="入学者(新1年生)",障害学生情報入力シート!D323="在籍者")),1,0)</f>
        <v>0</v>
      </c>
      <c r="I323" s="7">
        <f t="shared" si="26"/>
        <v>0</v>
      </c>
      <c r="J323" s="7" t="str">
        <f>IFERROR(MATCH(ROW(障害学生情報入力シート!A299),I:I,0),"")</f>
        <v/>
      </c>
      <c r="K323" s="8">
        <f>IF(障害学生情報入力シート!AU323="",0,IF(AND(障害学生情報入力シート!AT323=1,Y323=1,障害学生情報入力シート!D323&lt;&gt;"",障害学生情報入力シート!D323&lt;&gt;"在籍者"),1,0))</f>
        <v>0</v>
      </c>
      <c r="L323" s="8">
        <f t="shared" si="27"/>
        <v>0</v>
      </c>
      <c r="M323" s="8" t="str">
        <f>IFERROR(MATCH(ROW(障害学生情報入力シート!A299),L:L,0),"")</f>
        <v/>
      </c>
      <c r="N323" s="8">
        <f>IF(障害学生情報入力シート!CA323="",0,IF(AND(障害学生情報入力シート!BZ323=1,Y323=1,障害学生情報入力シート!D323&lt;&gt;"",障害学生情報入力シート!D323&lt;&gt;"入学しなかった"),1,0))</f>
        <v>0</v>
      </c>
      <c r="O323" s="8">
        <f t="shared" si="28"/>
        <v>0</v>
      </c>
      <c r="P323" s="8" t="str">
        <f>IFERROR(MATCH(ROW(障害学生情報入力シート!AR299),O:O,0),"")</f>
        <v/>
      </c>
      <c r="Q323" s="8">
        <f>IF(障害学生情報入力シート!CU323="",0,IF(AND(障害学生情報入力シート!CT323=1,Y323=1,障害学生情報入力シート!D323&lt;&gt;"",障害学生情報入力シート!D323&lt;&gt;"入学しなかった"),1,0))</f>
        <v>0</v>
      </c>
      <c r="R323" s="8">
        <f t="shared" si="29"/>
        <v>0</v>
      </c>
      <c r="S323" s="8" t="str">
        <f>IFERROR(MATCH(ROW(障害学生情報入力シート!BJ299),R:R,0),"")</f>
        <v/>
      </c>
      <c r="T323" s="9">
        <f>IF(OR(SUM(障害学生情報入力シート!AY323:BY323,障害学生情報入力シート!CB323:CS323)&gt;0,COUNTA(障害学生情報入力シート!BZ323:CA323)=2,COUNTA(障害学生情報入力シート!CT323:CU323)=2),1,0)</f>
        <v>0</v>
      </c>
      <c r="U323" s="9">
        <f>SUM(障害学生情報入力シート!N323:Q323)+COUNTA(障害学生情報入力シート!R323)</f>
        <v>0</v>
      </c>
      <c r="V323" s="9">
        <f>SUM(障害学生情報入力シート!S323:V323)+COUNTA(障害学生情報入力シート!W323)</f>
        <v>0</v>
      </c>
      <c r="W323" s="9">
        <f>IF(SUM(障害学生情報入力シート!$X323:$AT323)&gt;0,1,0)</f>
        <v>0</v>
      </c>
      <c r="X323" s="9">
        <f>IF(障害学生情報入力シート!D323="入学者(新1年生)",1,0)</f>
        <v>0</v>
      </c>
      <c r="Y323" s="9">
        <f>IF(ISBLANK(障害学生情報入力シート!$G323),0)+IF(AND(障害学生情報入力シート!$G323="視覚障害",OR(障害学生情報入力シート!$H323="盲",障害学生情報入力シート!$H323="弱視")),1,0)+IF(AND(障害学生情報入力シート!$G323="聴覚・言語障害",OR(障害学生情報入力シート!$H323="聾",障害学生情報入力シート!$H323="難聴",障害学生情報入力シート!$H323="言語障害のみ")),1,0)+IF(AND(障害学生情報入力シート!$G323="肢体不自由",OR(障害学生情報入力シート!$H323="上肢機能障害",障害学生情報入力シート!$H323="下肢機能障害",障害学生情報入力シート!$H323="上下肢機能障害",障害学生情報入力シート!$H323="他の機能障害")),1,0)+IF(AND(障害学生情報入力シート!$G323="病弱・虚弱",OR(障害学生情報入力シート!$H323="内部障害等",障害学生情報入力シート!$H323="他の慢性疾患")),1,0)+IF(AND(障害学生情報入力シート!$G323="重複",ISBLANK(障害学生情報入力シート!$H323)),1,0)+IF(AND(障害学生情報入力シート!$G323="発達障害",OR(障害学生情報入力シート!$H323="SLD",障害学生情報入力シート!$H323="ADHD",障害学生情報入力シート!$H323="ASD",障害学生情報入力シート!$H323="発達障害の重複")),1,0)+IF(AND(障害学生情報入力シート!$G323="精神障害",OR(障害学生情報入力シート!$H323="統合失調症等",障害学生情報入力シート!$H323="気分障害",障害学生情報入力シート!$H323="神経症性障害等",障害学生情報入力シート!$H323="摂食障害・睡眠障害等",障害学生情報入力シート!$H323="他の精神障害")),1,0)+IF(AND(障害学生情報入力シート!$G323="その他の障害",ISBLANK(障害学生情報入力シート!$H323)),1,0)</f>
        <v>0</v>
      </c>
    </row>
    <row r="324" spans="1:25" x14ac:dyDescent="0.4">
      <c r="A324" s="1219">
        <v>300</v>
      </c>
      <c r="B324" s="7">
        <f>IF(AND(障害学生情報入力シート!$G324=$B$23,障害学生情報入力シート!$H324=$B$24,OR(障害学生情報入力シート!D324="入学者(新1年生)",障害学生情報入力シート!D324="在籍者")),1,0)</f>
        <v>0</v>
      </c>
      <c r="C324" s="7">
        <f t="shared" si="24"/>
        <v>0</v>
      </c>
      <c r="D324" s="7" t="str">
        <f>IFERROR(MATCH(ROW(障害学生情報入力シート!A300),C:C,0),"")</f>
        <v/>
      </c>
      <c r="E324" s="7">
        <f>IF(AND(障害学生情報入力シート!$G324=$E$23,障害学生情報入力シート!$H324=$E$24,OR(障害学生情報入力シート!D324="入学者(新1年生)",障害学生情報入力シート!D324="在籍者")),1,0)</f>
        <v>0</v>
      </c>
      <c r="F324" s="7">
        <f t="shared" si="25"/>
        <v>0</v>
      </c>
      <c r="G324" s="7" t="str">
        <f>IFERROR(MATCH(ROW(障害学生情報入力シート!E300),F:F,0),"")</f>
        <v/>
      </c>
      <c r="H324" s="7">
        <f>IF(AND(障害学生情報入力シート!$G324=$H$24,ISBLANK(障害学生情報入力シート!$H324),OR(障害学生情報入力シート!D324="入学者(新1年生)",障害学生情報入力シート!D324="在籍者")),1,0)</f>
        <v>0</v>
      </c>
      <c r="I324" s="7">
        <f t="shared" si="26"/>
        <v>0</v>
      </c>
      <c r="J324" s="7" t="str">
        <f>IFERROR(MATCH(ROW(障害学生情報入力シート!A300),I:I,0),"")</f>
        <v/>
      </c>
      <c r="K324" s="8">
        <f>IF(障害学生情報入力シート!AU324="",0,IF(AND(障害学生情報入力シート!AT324=1,Y324=1,障害学生情報入力シート!D324&lt;&gt;"",障害学生情報入力シート!D324&lt;&gt;"在籍者"),1,0))</f>
        <v>0</v>
      </c>
      <c r="L324" s="8">
        <f t="shared" si="27"/>
        <v>0</v>
      </c>
      <c r="M324" s="8" t="str">
        <f>IFERROR(MATCH(ROW(障害学生情報入力シート!A300),L:L,0),"")</f>
        <v/>
      </c>
      <c r="N324" s="8">
        <f>IF(障害学生情報入力シート!CA324="",0,IF(AND(障害学生情報入力シート!BZ324=1,Y324=1,障害学生情報入力シート!D324&lt;&gt;"",障害学生情報入力シート!D324&lt;&gt;"入学しなかった"),1,0))</f>
        <v>0</v>
      </c>
      <c r="O324" s="8">
        <f t="shared" si="28"/>
        <v>0</v>
      </c>
      <c r="P324" s="8" t="str">
        <f>IFERROR(MATCH(ROW(障害学生情報入力シート!AR300),O:O,0),"")</f>
        <v/>
      </c>
      <c r="Q324" s="8">
        <f>IF(障害学生情報入力シート!CU324="",0,IF(AND(障害学生情報入力シート!CT324=1,Y324=1,障害学生情報入力シート!D324&lt;&gt;"",障害学生情報入力シート!D324&lt;&gt;"入学しなかった"),1,0))</f>
        <v>0</v>
      </c>
      <c r="R324" s="8">
        <f t="shared" si="29"/>
        <v>0</v>
      </c>
      <c r="S324" s="8" t="str">
        <f>IFERROR(MATCH(ROW(障害学生情報入力シート!BJ300),R:R,0),"")</f>
        <v/>
      </c>
      <c r="T324" s="9">
        <f>IF(OR(SUM(障害学生情報入力シート!AY324:BY324,障害学生情報入力シート!CB324:CS324)&gt;0,COUNTA(障害学生情報入力シート!BZ324:CA324)=2,COUNTA(障害学生情報入力シート!CT324:CU324)=2),1,0)</f>
        <v>0</v>
      </c>
      <c r="U324" s="9">
        <f>SUM(障害学生情報入力シート!N324:Q324)+COUNTA(障害学生情報入力シート!R324)</f>
        <v>0</v>
      </c>
      <c r="V324" s="9">
        <f>SUM(障害学生情報入力シート!S324:V324)+COUNTA(障害学生情報入力シート!W324)</f>
        <v>0</v>
      </c>
      <c r="W324" s="9">
        <f>IF(SUM(障害学生情報入力シート!$X324:$AT324)&gt;0,1,0)</f>
        <v>0</v>
      </c>
      <c r="X324" s="9">
        <f>IF(障害学生情報入力シート!D324="入学者(新1年生)",1,0)</f>
        <v>0</v>
      </c>
      <c r="Y324" s="9">
        <f>IF(ISBLANK(障害学生情報入力シート!$G324),0)+IF(AND(障害学生情報入力シート!$G324="視覚障害",OR(障害学生情報入力シート!$H324="盲",障害学生情報入力シート!$H324="弱視")),1,0)+IF(AND(障害学生情報入力シート!$G324="聴覚・言語障害",OR(障害学生情報入力シート!$H324="聾",障害学生情報入力シート!$H324="難聴",障害学生情報入力シート!$H324="言語障害のみ")),1,0)+IF(AND(障害学生情報入力シート!$G324="肢体不自由",OR(障害学生情報入力シート!$H324="上肢機能障害",障害学生情報入力シート!$H324="下肢機能障害",障害学生情報入力シート!$H324="上下肢機能障害",障害学生情報入力シート!$H324="他の機能障害")),1,0)+IF(AND(障害学生情報入力シート!$G324="病弱・虚弱",OR(障害学生情報入力シート!$H324="内部障害等",障害学生情報入力シート!$H324="他の慢性疾患")),1,0)+IF(AND(障害学生情報入力シート!$G324="重複",ISBLANK(障害学生情報入力シート!$H324)),1,0)+IF(AND(障害学生情報入力シート!$G324="発達障害",OR(障害学生情報入力シート!$H324="SLD",障害学生情報入力シート!$H324="ADHD",障害学生情報入力シート!$H324="ASD",障害学生情報入力シート!$H324="発達障害の重複")),1,0)+IF(AND(障害学生情報入力シート!$G324="精神障害",OR(障害学生情報入力シート!$H324="統合失調症等",障害学生情報入力シート!$H324="気分障害",障害学生情報入力シート!$H324="神経症性障害等",障害学生情報入力シート!$H324="摂食障害・睡眠障害等",障害学生情報入力シート!$H324="他の精神障害")),1,0)+IF(AND(障害学生情報入力シート!$G324="その他の障害",ISBLANK(障害学生情報入力シート!$H324)),1,0)</f>
        <v>0</v>
      </c>
    </row>
    <row r="325" spans="1:25" x14ac:dyDescent="0.4">
      <c r="A325" s="1219">
        <v>301</v>
      </c>
      <c r="B325" s="7">
        <f>IF(AND(障害学生情報入力シート!$G325=$B$23,障害学生情報入力シート!$H325=$B$24,OR(障害学生情報入力シート!D325="入学者(新1年生)",障害学生情報入力シート!D325="在籍者")),1,0)</f>
        <v>0</v>
      </c>
      <c r="C325" s="7">
        <f t="shared" si="24"/>
        <v>0</v>
      </c>
      <c r="D325" s="7" t="str">
        <f>IFERROR(MATCH(ROW(障害学生情報入力シート!A301),C:C,0),"")</f>
        <v/>
      </c>
      <c r="E325" s="7">
        <f>IF(AND(障害学生情報入力シート!$G325=$E$23,障害学生情報入力シート!$H325=$E$24,OR(障害学生情報入力シート!D325="入学者(新1年生)",障害学生情報入力シート!D325="在籍者")),1,0)</f>
        <v>0</v>
      </c>
      <c r="F325" s="7">
        <f t="shared" si="25"/>
        <v>0</v>
      </c>
      <c r="G325" s="7" t="str">
        <f>IFERROR(MATCH(ROW(障害学生情報入力シート!E301),F:F,0),"")</f>
        <v/>
      </c>
      <c r="H325" s="7">
        <f>IF(AND(障害学生情報入力シート!$G325=$H$24,ISBLANK(障害学生情報入力シート!$H325),OR(障害学生情報入力シート!D325="入学者(新1年生)",障害学生情報入力シート!D325="在籍者")),1,0)</f>
        <v>0</v>
      </c>
      <c r="I325" s="7">
        <f t="shared" si="26"/>
        <v>0</v>
      </c>
      <c r="J325" s="7" t="str">
        <f>IFERROR(MATCH(ROW(障害学生情報入力シート!A301),I:I,0),"")</f>
        <v/>
      </c>
      <c r="K325" s="8">
        <f>IF(障害学生情報入力シート!AU325="",0,IF(AND(障害学生情報入力シート!AT325=1,Y325=1,障害学生情報入力シート!D325&lt;&gt;"",障害学生情報入力シート!D325&lt;&gt;"在籍者"),1,0))</f>
        <v>0</v>
      </c>
      <c r="L325" s="8">
        <f t="shared" si="27"/>
        <v>0</v>
      </c>
      <c r="M325" s="8" t="str">
        <f>IFERROR(MATCH(ROW(障害学生情報入力シート!A301),L:L,0),"")</f>
        <v/>
      </c>
      <c r="N325" s="8">
        <f>IF(障害学生情報入力シート!CA325="",0,IF(AND(障害学生情報入力シート!BZ325=1,Y325=1,障害学生情報入力シート!D325&lt;&gt;"",障害学生情報入力シート!D325&lt;&gt;"入学しなかった"),1,0))</f>
        <v>0</v>
      </c>
      <c r="O325" s="8">
        <f t="shared" si="28"/>
        <v>0</v>
      </c>
      <c r="P325" s="8" t="str">
        <f>IFERROR(MATCH(ROW(障害学生情報入力シート!AR301),O:O,0),"")</f>
        <v/>
      </c>
      <c r="Q325" s="8">
        <f>IF(障害学生情報入力シート!CU325="",0,IF(AND(障害学生情報入力シート!CT325=1,Y325=1,障害学生情報入力シート!D325&lt;&gt;"",障害学生情報入力シート!D325&lt;&gt;"入学しなかった"),1,0))</f>
        <v>0</v>
      </c>
      <c r="R325" s="8">
        <f t="shared" si="29"/>
        <v>0</v>
      </c>
      <c r="S325" s="8" t="str">
        <f>IFERROR(MATCH(ROW(障害学生情報入力シート!BJ301),R:R,0),"")</f>
        <v/>
      </c>
      <c r="T325" s="9">
        <f>IF(OR(SUM(障害学生情報入力シート!AY325:BY325,障害学生情報入力シート!CB325:CS325)&gt;0,COUNTA(障害学生情報入力シート!BZ325:CA325)=2,COUNTA(障害学生情報入力シート!CT325:CU325)=2),1,0)</f>
        <v>0</v>
      </c>
      <c r="U325" s="9">
        <f>SUM(障害学生情報入力シート!N325:Q325)+COUNTA(障害学生情報入力シート!R325)</f>
        <v>0</v>
      </c>
      <c r="V325" s="9">
        <f>SUM(障害学生情報入力シート!S325:V325)+COUNTA(障害学生情報入力シート!W325)</f>
        <v>0</v>
      </c>
      <c r="W325" s="9">
        <f>IF(SUM(障害学生情報入力シート!$X325:$AT325)&gt;0,1,0)</f>
        <v>0</v>
      </c>
      <c r="X325" s="9">
        <f>IF(障害学生情報入力シート!D325="入学者(新1年生)",1,0)</f>
        <v>0</v>
      </c>
      <c r="Y325" s="9">
        <f>IF(ISBLANK(障害学生情報入力シート!$G325),0)+IF(AND(障害学生情報入力シート!$G325="視覚障害",OR(障害学生情報入力シート!$H325="盲",障害学生情報入力シート!$H325="弱視")),1,0)+IF(AND(障害学生情報入力シート!$G325="聴覚・言語障害",OR(障害学生情報入力シート!$H325="聾",障害学生情報入力シート!$H325="難聴",障害学生情報入力シート!$H325="言語障害のみ")),1,0)+IF(AND(障害学生情報入力シート!$G325="肢体不自由",OR(障害学生情報入力シート!$H325="上肢機能障害",障害学生情報入力シート!$H325="下肢機能障害",障害学生情報入力シート!$H325="上下肢機能障害",障害学生情報入力シート!$H325="他の機能障害")),1,0)+IF(AND(障害学生情報入力シート!$G325="病弱・虚弱",OR(障害学生情報入力シート!$H325="内部障害等",障害学生情報入力シート!$H325="他の慢性疾患")),1,0)+IF(AND(障害学生情報入力シート!$G325="重複",ISBLANK(障害学生情報入力シート!$H325)),1,0)+IF(AND(障害学生情報入力シート!$G325="発達障害",OR(障害学生情報入力シート!$H325="SLD",障害学生情報入力シート!$H325="ADHD",障害学生情報入力シート!$H325="ASD",障害学生情報入力シート!$H325="発達障害の重複")),1,0)+IF(AND(障害学生情報入力シート!$G325="精神障害",OR(障害学生情報入力シート!$H325="統合失調症等",障害学生情報入力シート!$H325="気分障害",障害学生情報入力シート!$H325="神経症性障害等",障害学生情報入力シート!$H325="摂食障害・睡眠障害等",障害学生情報入力シート!$H325="他の精神障害")),1,0)+IF(AND(障害学生情報入力シート!$G325="その他の障害",ISBLANK(障害学生情報入力シート!$H325)),1,0)</f>
        <v>0</v>
      </c>
    </row>
    <row r="326" spans="1:25" x14ac:dyDescent="0.4">
      <c r="A326" s="1219">
        <v>302</v>
      </c>
      <c r="B326" s="7">
        <f>IF(AND(障害学生情報入力シート!$G326=$B$23,障害学生情報入力シート!$H326=$B$24,OR(障害学生情報入力シート!D326="入学者(新1年生)",障害学生情報入力シート!D326="在籍者")),1,0)</f>
        <v>0</v>
      </c>
      <c r="C326" s="7">
        <f t="shared" si="24"/>
        <v>0</v>
      </c>
      <c r="D326" s="7" t="str">
        <f>IFERROR(MATCH(ROW(障害学生情報入力シート!A302),C:C,0),"")</f>
        <v/>
      </c>
      <c r="E326" s="7">
        <f>IF(AND(障害学生情報入力シート!$G326=$E$23,障害学生情報入力シート!$H326=$E$24,OR(障害学生情報入力シート!D326="入学者(新1年生)",障害学生情報入力シート!D326="在籍者")),1,0)</f>
        <v>0</v>
      </c>
      <c r="F326" s="7">
        <f t="shared" si="25"/>
        <v>0</v>
      </c>
      <c r="G326" s="7" t="str">
        <f>IFERROR(MATCH(ROW(障害学生情報入力シート!E302),F:F,0),"")</f>
        <v/>
      </c>
      <c r="H326" s="7">
        <f>IF(AND(障害学生情報入力シート!$G326=$H$24,ISBLANK(障害学生情報入力シート!$H326),OR(障害学生情報入力シート!D326="入学者(新1年生)",障害学生情報入力シート!D326="在籍者")),1,0)</f>
        <v>0</v>
      </c>
      <c r="I326" s="7">
        <f t="shared" si="26"/>
        <v>0</v>
      </c>
      <c r="J326" s="7" t="str">
        <f>IFERROR(MATCH(ROW(障害学生情報入力シート!A302),I:I,0),"")</f>
        <v/>
      </c>
      <c r="K326" s="8">
        <f>IF(障害学生情報入力シート!AU326="",0,IF(AND(障害学生情報入力シート!AT326=1,Y326=1,障害学生情報入力シート!D326&lt;&gt;"",障害学生情報入力シート!D326&lt;&gt;"在籍者"),1,0))</f>
        <v>0</v>
      </c>
      <c r="L326" s="8">
        <f t="shared" si="27"/>
        <v>0</v>
      </c>
      <c r="M326" s="8" t="str">
        <f>IFERROR(MATCH(ROW(障害学生情報入力シート!A302),L:L,0),"")</f>
        <v/>
      </c>
      <c r="N326" s="8">
        <f>IF(障害学生情報入力シート!CA326="",0,IF(AND(障害学生情報入力シート!BZ326=1,Y326=1,障害学生情報入力シート!D326&lt;&gt;"",障害学生情報入力シート!D326&lt;&gt;"入学しなかった"),1,0))</f>
        <v>0</v>
      </c>
      <c r="O326" s="8">
        <f t="shared" si="28"/>
        <v>0</v>
      </c>
      <c r="P326" s="8" t="str">
        <f>IFERROR(MATCH(ROW(障害学生情報入力シート!AR302),O:O,0),"")</f>
        <v/>
      </c>
      <c r="Q326" s="8">
        <f>IF(障害学生情報入力シート!CU326="",0,IF(AND(障害学生情報入力シート!CT326=1,Y326=1,障害学生情報入力シート!D326&lt;&gt;"",障害学生情報入力シート!D326&lt;&gt;"入学しなかった"),1,0))</f>
        <v>0</v>
      </c>
      <c r="R326" s="8">
        <f t="shared" si="29"/>
        <v>0</v>
      </c>
      <c r="S326" s="8" t="str">
        <f>IFERROR(MATCH(ROW(障害学生情報入力シート!BJ302),R:R,0),"")</f>
        <v/>
      </c>
      <c r="T326" s="9">
        <f>IF(OR(SUM(障害学生情報入力シート!AY326:BY326,障害学生情報入力シート!CB326:CS326)&gt;0,COUNTA(障害学生情報入力シート!BZ326:CA326)=2,COUNTA(障害学生情報入力シート!CT326:CU326)=2),1,0)</f>
        <v>0</v>
      </c>
      <c r="U326" s="9">
        <f>SUM(障害学生情報入力シート!N326:Q326)+COUNTA(障害学生情報入力シート!R326)</f>
        <v>0</v>
      </c>
      <c r="V326" s="9">
        <f>SUM(障害学生情報入力シート!S326:V326)+COUNTA(障害学生情報入力シート!W326)</f>
        <v>0</v>
      </c>
      <c r="W326" s="9">
        <f>IF(SUM(障害学生情報入力シート!$X326:$AT326)&gt;0,1,0)</f>
        <v>0</v>
      </c>
      <c r="X326" s="9">
        <f>IF(障害学生情報入力シート!D326="入学者(新1年生)",1,0)</f>
        <v>0</v>
      </c>
      <c r="Y326" s="9">
        <f>IF(ISBLANK(障害学生情報入力シート!$G326),0)+IF(AND(障害学生情報入力シート!$G326="視覚障害",OR(障害学生情報入力シート!$H326="盲",障害学生情報入力シート!$H326="弱視")),1,0)+IF(AND(障害学生情報入力シート!$G326="聴覚・言語障害",OR(障害学生情報入力シート!$H326="聾",障害学生情報入力シート!$H326="難聴",障害学生情報入力シート!$H326="言語障害のみ")),1,0)+IF(AND(障害学生情報入力シート!$G326="肢体不自由",OR(障害学生情報入力シート!$H326="上肢機能障害",障害学生情報入力シート!$H326="下肢機能障害",障害学生情報入力シート!$H326="上下肢機能障害",障害学生情報入力シート!$H326="他の機能障害")),1,0)+IF(AND(障害学生情報入力シート!$G326="病弱・虚弱",OR(障害学生情報入力シート!$H326="内部障害等",障害学生情報入力シート!$H326="他の慢性疾患")),1,0)+IF(AND(障害学生情報入力シート!$G326="重複",ISBLANK(障害学生情報入力シート!$H326)),1,0)+IF(AND(障害学生情報入力シート!$G326="発達障害",OR(障害学生情報入力シート!$H326="SLD",障害学生情報入力シート!$H326="ADHD",障害学生情報入力シート!$H326="ASD",障害学生情報入力シート!$H326="発達障害の重複")),1,0)+IF(AND(障害学生情報入力シート!$G326="精神障害",OR(障害学生情報入力シート!$H326="統合失調症等",障害学生情報入力シート!$H326="気分障害",障害学生情報入力シート!$H326="神経症性障害等",障害学生情報入力シート!$H326="摂食障害・睡眠障害等",障害学生情報入力シート!$H326="他の精神障害")),1,0)+IF(AND(障害学生情報入力シート!$G326="その他の障害",ISBLANK(障害学生情報入力シート!$H326)),1,0)</f>
        <v>0</v>
      </c>
    </row>
    <row r="327" spans="1:25" x14ac:dyDescent="0.4">
      <c r="A327" s="1219">
        <v>303</v>
      </c>
      <c r="B327" s="7">
        <f>IF(AND(障害学生情報入力シート!$G327=$B$23,障害学生情報入力シート!$H327=$B$24,OR(障害学生情報入力シート!D327="入学者(新1年生)",障害学生情報入力シート!D327="在籍者")),1,0)</f>
        <v>0</v>
      </c>
      <c r="C327" s="7">
        <f t="shared" si="24"/>
        <v>0</v>
      </c>
      <c r="D327" s="7" t="str">
        <f>IFERROR(MATCH(ROW(障害学生情報入力シート!A303),C:C,0),"")</f>
        <v/>
      </c>
      <c r="E327" s="7">
        <f>IF(AND(障害学生情報入力シート!$G327=$E$23,障害学生情報入力シート!$H327=$E$24,OR(障害学生情報入力シート!D327="入学者(新1年生)",障害学生情報入力シート!D327="在籍者")),1,0)</f>
        <v>0</v>
      </c>
      <c r="F327" s="7">
        <f t="shared" si="25"/>
        <v>0</v>
      </c>
      <c r="G327" s="7" t="str">
        <f>IFERROR(MATCH(ROW(障害学生情報入力シート!E303),F:F,0),"")</f>
        <v/>
      </c>
      <c r="H327" s="7">
        <f>IF(AND(障害学生情報入力シート!$G327=$H$24,ISBLANK(障害学生情報入力シート!$H327),OR(障害学生情報入力シート!D327="入学者(新1年生)",障害学生情報入力シート!D327="在籍者")),1,0)</f>
        <v>0</v>
      </c>
      <c r="I327" s="7">
        <f t="shared" si="26"/>
        <v>0</v>
      </c>
      <c r="J327" s="7" t="str">
        <f>IFERROR(MATCH(ROW(障害学生情報入力シート!A303),I:I,0),"")</f>
        <v/>
      </c>
      <c r="K327" s="8">
        <f>IF(障害学生情報入力シート!AU327="",0,IF(AND(障害学生情報入力シート!AT327=1,Y327=1,障害学生情報入力シート!D327&lt;&gt;"",障害学生情報入力シート!D327&lt;&gt;"在籍者"),1,0))</f>
        <v>0</v>
      </c>
      <c r="L327" s="8">
        <f t="shared" si="27"/>
        <v>0</v>
      </c>
      <c r="M327" s="8" t="str">
        <f>IFERROR(MATCH(ROW(障害学生情報入力シート!A303),L:L,0),"")</f>
        <v/>
      </c>
      <c r="N327" s="8">
        <f>IF(障害学生情報入力シート!CA327="",0,IF(AND(障害学生情報入力シート!BZ327=1,Y327=1,障害学生情報入力シート!D327&lt;&gt;"",障害学生情報入力シート!D327&lt;&gt;"入学しなかった"),1,0))</f>
        <v>0</v>
      </c>
      <c r="O327" s="8">
        <f t="shared" si="28"/>
        <v>0</v>
      </c>
      <c r="P327" s="8" t="str">
        <f>IFERROR(MATCH(ROW(障害学生情報入力シート!AR303),O:O,0),"")</f>
        <v/>
      </c>
      <c r="Q327" s="8">
        <f>IF(障害学生情報入力シート!CU327="",0,IF(AND(障害学生情報入力シート!CT327=1,Y327=1,障害学生情報入力シート!D327&lt;&gt;"",障害学生情報入力シート!D327&lt;&gt;"入学しなかった"),1,0))</f>
        <v>0</v>
      </c>
      <c r="R327" s="8">
        <f t="shared" si="29"/>
        <v>0</v>
      </c>
      <c r="S327" s="8" t="str">
        <f>IFERROR(MATCH(ROW(障害学生情報入力シート!BJ303),R:R,0),"")</f>
        <v/>
      </c>
      <c r="T327" s="9">
        <f>IF(OR(SUM(障害学生情報入力シート!AY327:BY327,障害学生情報入力シート!CB327:CS327)&gt;0,COUNTA(障害学生情報入力シート!BZ327:CA327)=2,COUNTA(障害学生情報入力シート!CT327:CU327)=2),1,0)</f>
        <v>0</v>
      </c>
      <c r="U327" s="9">
        <f>SUM(障害学生情報入力シート!N327:Q327)+COUNTA(障害学生情報入力シート!R327)</f>
        <v>0</v>
      </c>
      <c r="V327" s="9">
        <f>SUM(障害学生情報入力シート!S327:V327)+COUNTA(障害学生情報入力シート!W327)</f>
        <v>0</v>
      </c>
      <c r="W327" s="9">
        <f>IF(SUM(障害学生情報入力シート!$X327:$AT327)&gt;0,1,0)</f>
        <v>0</v>
      </c>
      <c r="X327" s="9">
        <f>IF(障害学生情報入力シート!D327="入学者(新1年生)",1,0)</f>
        <v>0</v>
      </c>
      <c r="Y327" s="9">
        <f>IF(ISBLANK(障害学生情報入力シート!$G327),0)+IF(AND(障害学生情報入力シート!$G327="視覚障害",OR(障害学生情報入力シート!$H327="盲",障害学生情報入力シート!$H327="弱視")),1,0)+IF(AND(障害学生情報入力シート!$G327="聴覚・言語障害",OR(障害学生情報入力シート!$H327="聾",障害学生情報入力シート!$H327="難聴",障害学生情報入力シート!$H327="言語障害のみ")),1,0)+IF(AND(障害学生情報入力シート!$G327="肢体不自由",OR(障害学生情報入力シート!$H327="上肢機能障害",障害学生情報入力シート!$H327="下肢機能障害",障害学生情報入力シート!$H327="上下肢機能障害",障害学生情報入力シート!$H327="他の機能障害")),1,0)+IF(AND(障害学生情報入力シート!$G327="病弱・虚弱",OR(障害学生情報入力シート!$H327="内部障害等",障害学生情報入力シート!$H327="他の慢性疾患")),1,0)+IF(AND(障害学生情報入力シート!$G327="重複",ISBLANK(障害学生情報入力シート!$H327)),1,0)+IF(AND(障害学生情報入力シート!$G327="発達障害",OR(障害学生情報入力シート!$H327="SLD",障害学生情報入力シート!$H327="ADHD",障害学生情報入力シート!$H327="ASD",障害学生情報入力シート!$H327="発達障害の重複")),1,0)+IF(AND(障害学生情報入力シート!$G327="精神障害",OR(障害学生情報入力シート!$H327="統合失調症等",障害学生情報入力シート!$H327="気分障害",障害学生情報入力シート!$H327="神経症性障害等",障害学生情報入力シート!$H327="摂食障害・睡眠障害等",障害学生情報入力シート!$H327="他の精神障害")),1,0)+IF(AND(障害学生情報入力シート!$G327="その他の障害",ISBLANK(障害学生情報入力シート!$H327)),1,0)</f>
        <v>0</v>
      </c>
    </row>
    <row r="328" spans="1:25" x14ac:dyDescent="0.4">
      <c r="A328" s="1219">
        <v>304</v>
      </c>
      <c r="B328" s="7">
        <f>IF(AND(障害学生情報入力シート!$G328=$B$23,障害学生情報入力シート!$H328=$B$24,OR(障害学生情報入力シート!D328="入学者(新1年生)",障害学生情報入力シート!D328="在籍者")),1,0)</f>
        <v>0</v>
      </c>
      <c r="C328" s="7">
        <f t="shared" si="24"/>
        <v>0</v>
      </c>
      <c r="D328" s="7" t="str">
        <f>IFERROR(MATCH(ROW(障害学生情報入力シート!A304),C:C,0),"")</f>
        <v/>
      </c>
      <c r="E328" s="7">
        <f>IF(AND(障害学生情報入力シート!$G328=$E$23,障害学生情報入力シート!$H328=$E$24,OR(障害学生情報入力シート!D328="入学者(新1年生)",障害学生情報入力シート!D328="在籍者")),1,0)</f>
        <v>0</v>
      </c>
      <c r="F328" s="7">
        <f t="shared" si="25"/>
        <v>0</v>
      </c>
      <c r="G328" s="7" t="str">
        <f>IFERROR(MATCH(ROW(障害学生情報入力シート!E304),F:F,0),"")</f>
        <v/>
      </c>
      <c r="H328" s="7">
        <f>IF(AND(障害学生情報入力シート!$G328=$H$24,ISBLANK(障害学生情報入力シート!$H328),OR(障害学生情報入力シート!D328="入学者(新1年生)",障害学生情報入力シート!D328="在籍者")),1,0)</f>
        <v>0</v>
      </c>
      <c r="I328" s="7">
        <f t="shared" si="26"/>
        <v>0</v>
      </c>
      <c r="J328" s="7" t="str">
        <f>IFERROR(MATCH(ROW(障害学生情報入力シート!A304),I:I,0),"")</f>
        <v/>
      </c>
      <c r="K328" s="8">
        <f>IF(障害学生情報入力シート!AU328="",0,IF(AND(障害学生情報入力シート!AT328=1,Y328=1,障害学生情報入力シート!D328&lt;&gt;"",障害学生情報入力シート!D328&lt;&gt;"在籍者"),1,0))</f>
        <v>0</v>
      </c>
      <c r="L328" s="8">
        <f t="shared" si="27"/>
        <v>0</v>
      </c>
      <c r="M328" s="8" t="str">
        <f>IFERROR(MATCH(ROW(障害学生情報入力シート!A304),L:L,0),"")</f>
        <v/>
      </c>
      <c r="N328" s="8">
        <f>IF(障害学生情報入力シート!CA328="",0,IF(AND(障害学生情報入力シート!BZ328=1,Y328=1,障害学生情報入力シート!D328&lt;&gt;"",障害学生情報入力シート!D328&lt;&gt;"入学しなかった"),1,0))</f>
        <v>0</v>
      </c>
      <c r="O328" s="8">
        <f t="shared" si="28"/>
        <v>0</v>
      </c>
      <c r="P328" s="8" t="str">
        <f>IFERROR(MATCH(ROW(障害学生情報入力シート!AR304),O:O,0),"")</f>
        <v/>
      </c>
      <c r="Q328" s="8">
        <f>IF(障害学生情報入力シート!CU328="",0,IF(AND(障害学生情報入力シート!CT328=1,Y328=1,障害学生情報入力シート!D328&lt;&gt;"",障害学生情報入力シート!D328&lt;&gt;"入学しなかった"),1,0))</f>
        <v>0</v>
      </c>
      <c r="R328" s="8">
        <f t="shared" si="29"/>
        <v>0</v>
      </c>
      <c r="S328" s="8" t="str">
        <f>IFERROR(MATCH(ROW(障害学生情報入力シート!BJ304),R:R,0),"")</f>
        <v/>
      </c>
      <c r="T328" s="9">
        <f>IF(OR(SUM(障害学生情報入力シート!AY328:BY328,障害学生情報入力シート!CB328:CS328)&gt;0,COUNTA(障害学生情報入力シート!BZ328:CA328)=2,COUNTA(障害学生情報入力シート!CT328:CU328)=2),1,0)</f>
        <v>0</v>
      </c>
      <c r="U328" s="9">
        <f>SUM(障害学生情報入力シート!N328:Q328)+COUNTA(障害学生情報入力シート!R328)</f>
        <v>0</v>
      </c>
      <c r="V328" s="9">
        <f>SUM(障害学生情報入力シート!S328:V328)+COUNTA(障害学生情報入力シート!W328)</f>
        <v>0</v>
      </c>
      <c r="W328" s="9">
        <f>IF(SUM(障害学生情報入力シート!$X328:$AT328)&gt;0,1,0)</f>
        <v>0</v>
      </c>
      <c r="X328" s="9">
        <f>IF(障害学生情報入力シート!D328="入学者(新1年生)",1,0)</f>
        <v>0</v>
      </c>
      <c r="Y328" s="9">
        <f>IF(ISBLANK(障害学生情報入力シート!$G328),0)+IF(AND(障害学生情報入力シート!$G328="視覚障害",OR(障害学生情報入力シート!$H328="盲",障害学生情報入力シート!$H328="弱視")),1,0)+IF(AND(障害学生情報入力シート!$G328="聴覚・言語障害",OR(障害学生情報入力シート!$H328="聾",障害学生情報入力シート!$H328="難聴",障害学生情報入力シート!$H328="言語障害のみ")),1,0)+IF(AND(障害学生情報入力シート!$G328="肢体不自由",OR(障害学生情報入力シート!$H328="上肢機能障害",障害学生情報入力シート!$H328="下肢機能障害",障害学生情報入力シート!$H328="上下肢機能障害",障害学生情報入力シート!$H328="他の機能障害")),1,0)+IF(AND(障害学生情報入力シート!$G328="病弱・虚弱",OR(障害学生情報入力シート!$H328="内部障害等",障害学生情報入力シート!$H328="他の慢性疾患")),1,0)+IF(AND(障害学生情報入力シート!$G328="重複",ISBLANK(障害学生情報入力シート!$H328)),1,0)+IF(AND(障害学生情報入力シート!$G328="発達障害",OR(障害学生情報入力シート!$H328="SLD",障害学生情報入力シート!$H328="ADHD",障害学生情報入力シート!$H328="ASD",障害学生情報入力シート!$H328="発達障害の重複")),1,0)+IF(AND(障害学生情報入力シート!$G328="精神障害",OR(障害学生情報入力シート!$H328="統合失調症等",障害学生情報入力シート!$H328="気分障害",障害学生情報入力シート!$H328="神経症性障害等",障害学生情報入力シート!$H328="摂食障害・睡眠障害等",障害学生情報入力シート!$H328="他の精神障害")),1,0)+IF(AND(障害学生情報入力シート!$G328="その他の障害",ISBLANK(障害学生情報入力シート!$H328)),1,0)</f>
        <v>0</v>
      </c>
    </row>
    <row r="329" spans="1:25" x14ac:dyDescent="0.4">
      <c r="A329" s="1219">
        <v>305</v>
      </c>
      <c r="B329" s="7">
        <f>IF(AND(障害学生情報入力シート!$G329=$B$23,障害学生情報入力シート!$H329=$B$24,OR(障害学生情報入力シート!D329="入学者(新1年生)",障害学生情報入力シート!D329="在籍者")),1,0)</f>
        <v>0</v>
      </c>
      <c r="C329" s="7">
        <f t="shared" si="24"/>
        <v>0</v>
      </c>
      <c r="D329" s="7" t="str">
        <f>IFERROR(MATCH(ROW(障害学生情報入力シート!A305),C:C,0),"")</f>
        <v/>
      </c>
      <c r="E329" s="7">
        <f>IF(AND(障害学生情報入力シート!$G329=$E$23,障害学生情報入力シート!$H329=$E$24,OR(障害学生情報入力シート!D329="入学者(新1年生)",障害学生情報入力シート!D329="在籍者")),1,0)</f>
        <v>0</v>
      </c>
      <c r="F329" s="7">
        <f t="shared" si="25"/>
        <v>0</v>
      </c>
      <c r="G329" s="7" t="str">
        <f>IFERROR(MATCH(ROW(障害学生情報入力シート!E305),F:F,0),"")</f>
        <v/>
      </c>
      <c r="H329" s="7">
        <f>IF(AND(障害学生情報入力シート!$G329=$H$24,ISBLANK(障害学生情報入力シート!$H329),OR(障害学生情報入力シート!D329="入学者(新1年生)",障害学生情報入力シート!D329="在籍者")),1,0)</f>
        <v>0</v>
      </c>
      <c r="I329" s="7">
        <f t="shared" si="26"/>
        <v>0</v>
      </c>
      <c r="J329" s="7" t="str">
        <f>IFERROR(MATCH(ROW(障害学生情報入力シート!A305),I:I,0),"")</f>
        <v/>
      </c>
      <c r="K329" s="8">
        <f>IF(障害学生情報入力シート!AU329="",0,IF(AND(障害学生情報入力シート!AT329=1,Y329=1,障害学生情報入力シート!D329&lt;&gt;"",障害学生情報入力シート!D329&lt;&gt;"在籍者"),1,0))</f>
        <v>0</v>
      </c>
      <c r="L329" s="8">
        <f t="shared" si="27"/>
        <v>0</v>
      </c>
      <c r="M329" s="8" t="str">
        <f>IFERROR(MATCH(ROW(障害学生情報入力シート!A305),L:L,0),"")</f>
        <v/>
      </c>
      <c r="N329" s="8">
        <f>IF(障害学生情報入力シート!CA329="",0,IF(AND(障害学生情報入力シート!BZ329=1,Y329=1,障害学生情報入力シート!D329&lt;&gt;"",障害学生情報入力シート!D329&lt;&gt;"入学しなかった"),1,0))</f>
        <v>0</v>
      </c>
      <c r="O329" s="8">
        <f t="shared" si="28"/>
        <v>0</v>
      </c>
      <c r="P329" s="8" t="str">
        <f>IFERROR(MATCH(ROW(障害学生情報入力シート!AR305),O:O,0),"")</f>
        <v/>
      </c>
      <c r="Q329" s="8">
        <f>IF(障害学生情報入力シート!CU329="",0,IF(AND(障害学生情報入力シート!CT329=1,Y329=1,障害学生情報入力シート!D329&lt;&gt;"",障害学生情報入力シート!D329&lt;&gt;"入学しなかった"),1,0))</f>
        <v>0</v>
      </c>
      <c r="R329" s="8">
        <f t="shared" si="29"/>
        <v>0</v>
      </c>
      <c r="S329" s="8" t="str">
        <f>IFERROR(MATCH(ROW(障害学生情報入力シート!BJ305),R:R,0),"")</f>
        <v/>
      </c>
      <c r="T329" s="9">
        <f>IF(OR(SUM(障害学生情報入力シート!AY329:BY329,障害学生情報入力シート!CB329:CS329)&gt;0,COUNTA(障害学生情報入力シート!BZ329:CA329)=2,COUNTA(障害学生情報入力シート!CT329:CU329)=2),1,0)</f>
        <v>0</v>
      </c>
      <c r="U329" s="9">
        <f>SUM(障害学生情報入力シート!N329:Q329)+COUNTA(障害学生情報入力シート!R329)</f>
        <v>0</v>
      </c>
      <c r="V329" s="9">
        <f>SUM(障害学生情報入力シート!S329:V329)+COUNTA(障害学生情報入力シート!W329)</f>
        <v>0</v>
      </c>
      <c r="W329" s="9">
        <f>IF(SUM(障害学生情報入力シート!$X329:$AT329)&gt;0,1,0)</f>
        <v>0</v>
      </c>
      <c r="X329" s="9">
        <f>IF(障害学生情報入力シート!D329="入学者(新1年生)",1,0)</f>
        <v>0</v>
      </c>
      <c r="Y329" s="9">
        <f>IF(ISBLANK(障害学生情報入力シート!$G329),0)+IF(AND(障害学生情報入力シート!$G329="視覚障害",OR(障害学生情報入力シート!$H329="盲",障害学生情報入力シート!$H329="弱視")),1,0)+IF(AND(障害学生情報入力シート!$G329="聴覚・言語障害",OR(障害学生情報入力シート!$H329="聾",障害学生情報入力シート!$H329="難聴",障害学生情報入力シート!$H329="言語障害のみ")),1,0)+IF(AND(障害学生情報入力シート!$G329="肢体不自由",OR(障害学生情報入力シート!$H329="上肢機能障害",障害学生情報入力シート!$H329="下肢機能障害",障害学生情報入力シート!$H329="上下肢機能障害",障害学生情報入力シート!$H329="他の機能障害")),1,0)+IF(AND(障害学生情報入力シート!$G329="病弱・虚弱",OR(障害学生情報入力シート!$H329="内部障害等",障害学生情報入力シート!$H329="他の慢性疾患")),1,0)+IF(AND(障害学生情報入力シート!$G329="重複",ISBLANK(障害学生情報入力シート!$H329)),1,0)+IF(AND(障害学生情報入力シート!$G329="発達障害",OR(障害学生情報入力シート!$H329="SLD",障害学生情報入力シート!$H329="ADHD",障害学生情報入力シート!$H329="ASD",障害学生情報入力シート!$H329="発達障害の重複")),1,0)+IF(AND(障害学生情報入力シート!$G329="精神障害",OR(障害学生情報入力シート!$H329="統合失調症等",障害学生情報入力シート!$H329="気分障害",障害学生情報入力シート!$H329="神経症性障害等",障害学生情報入力シート!$H329="摂食障害・睡眠障害等",障害学生情報入力シート!$H329="他の精神障害")),1,0)+IF(AND(障害学生情報入力シート!$G329="その他の障害",ISBLANK(障害学生情報入力シート!$H329)),1,0)</f>
        <v>0</v>
      </c>
    </row>
    <row r="330" spans="1:25" x14ac:dyDescent="0.4">
      <c r="A330" s="1219">
        <v>306</v>
      </c>
      <c r="B330" s="7">
        <f>IF(AND(障害学生情報入力シート!$G330=$B$23,障害学生情報入力シート!$H330=$B$24,OR(障害学生情報入力シート!D330="入学者(新1年生)",障害学生情報入力シート!D330="在籍者")),1,0)</f>
        <v>0</v>
      </c>
      <c r="C330" s="7">
        <f t="shared" si="24"/>
        <v>0</v>
      </c>
      <c r="D330" s="7" t="str">
        <f>IFERROR(MATCH(ROW(障害学生情報入力シート!A306),C:C,0),"")</f>
        <v/>
      </c>
      <c r="E330" s="7">
        <f>IF(AND(障害学生情報入力シート!$G330=$E$23,障害学生情報入力シート!$H330=$E$24,OR(障害学生情報入力シート!D330="入学者(新1年生)",障害学生情報入力シート!D330="在籍者")),1,0)</f>
        <v>0</v>
      </c>
      <c r="F330" s="7">
        <f t="shared" si="25"/>
        <v>0</v>
      </c>
      <c r="G330" s="7" t="str">
        <f>IFERROR(MATCH(ROW(障害学生情報入力シート!E306),F:F,0),"")</f>
        <v/>
      </c>
      <c r="H330" s="7">
        <f>IF(AND(障害学生情報入力シート!$G330=$H$24,ISBLANK(障害学生情報入力シート!$H330),OR(障害学生情報入力シート!D330="入学者(新1年生)",障害学生情報入力シート!D330="在籍者")),1,0)</f>
        <v>0</v>
      </c>
      <c r="I330" s="7">
        <f t="shared" si="26"/>
        <v>0</v>
      </c>
      <c r="J330" s="7" t="str">
        <f>IFERROR(MATCH(ROW(障害学生情報入力シート!A306),I:I,0),"")</f>
        <v/>
      </c>
      <c r="K330" s="8">
        <f>IF(障害学生情報入力シート!AU330="",0,IF(AND(障害学生情報入力シート!AT330=1,Y330=1,障害学生情報入力シート!D330&lt;&gt;"",障害学生情報入力シート!D330&lt;&gt;"在籍者"),1,0))</f>
        <v>0</v>
      </c>
      <c r="L330" s="8">
        <f t="shared" si="27"/>
        <v>0</v>
      </c>
      <c r="M330" s="8" t="str">
        <f>IFERROR(MATCH(ROW(障害学生情報入力シート!A306),L:L,0),"")</f>
        <v/>
      </c>
      <c r="N330" s="8">
        <f>IF(障害学生情報入力シート!CA330="",0,IF(AND(障害学生情報入力シート!BZ330=1,Y330=1,障害学生情報入力シート!D330&lt;&gt;"",障害学生情報入力シート!D330&lt;&gt;"入学しなかった"),1,0))</f>
        <v>0</v>
      </c>
      <c r="O330" s="8">
        <f t="shared" si="28"/>
        <v>0</v>
      </c>
      <c r="P330" s="8" t="str">
        <f>IFERROR(MATCH(ROW(障害学生情報入力シート!AR306),O:O,0),"")</f>
        <v/>
      </c>
      <c r="Q330" s="8">
        <f>IF(障害学生情報入力シート!CU330="",0,IF(AND(障害学生情報入力シート!CT330=1,Y330=1,障害学生情報入力シート!D330&lt;&gt;"",障害学生情報入力シート!D330&lt;&gt;"入学しなかった"),1,0))</f>
        <v>0</v>
      </c>
      <c r="R330" s="8">
        <f t="shared" si="29"/>
        <v>0</v>
      </c>
      <c r="S330" s="8" t="str">
        <f>IFERROR(MATCH(ROW(障害学生情報入力シート!BJ306),R:R,0),"")</f>
        <v/>
      </c>
      <c r="T330" s="9">
        <f>IF(OR(SUM(障害学生情報入力シート!AY330:BY330,障害学生情報入力シート!CB330:CS330)&gt;0,COUNTA(障害学生情報入力シート!BZ330:CA330)=2,COUNTA(障害学生情報入力シート!CT330:CU330)=2),1,0)</f>
        <v>0</v>
      </c>
      <c r="U330" s="9">
        <f>SUM(障害学生情報入力シート!N330:Q330)+COUNTA(障害学生情報入力シート!R330)</f>
        <v>0</v>
      </c>
      <c r="V330" s="9">
        <f>SUM(障害学生情報入力シート!S330:V330)+COUNTA(障害学生情報入力シート!W330)</f>
        <v>0</v>
      </c>
      <c r="W330" s="9">
        <f>IF(SUM(障害学生情報入力シート!$X330:$AT330)&gt;0,1,0)</f>
        <v>0</v>
      </c>
      <c r="X330" s="9">
        <f>IF(障害学生情報入力シート!D330="入学者(新1年生)",1,0)</f>
        <v>0</v>
      </c>
      <c r="Y330" s="9">
        <f>IF(ISBLANK(障害学生情報入力シート!$G330),0)+IF(AND(障害学生情報入力シート!$G330="視覚障害",OR(障害学生情報入力シート!$H330="盲",障害学生情報入力シート!$H330="弱視")),1,0)+IF(AND(障害学生情報入力シート!$G330="聴覚・言語障害",OR(障害学生情報入力シート!$H330="聾",障害学生情報入力シート!$H330="難聴",障害学生情報入力シート!$H330="言語障害のみ")),1,0)+IF(AND(障害学生情報入力シート!$G330="肢体不自由",OR(障害学生情報入力シート!$H330="上肢機能障害",障害学生情報入力シート!$H330="下肢機能障害",障害学生情報入力シート!$H330="上下肢機能障害",障害学生情報入力シート!$H330="他の機能障害")),1,0)+IF(AND(障害学生情報入力シート!$G330="病弱・虚弱",OR(障害学生情報入力シート!$H330="内部障害等",障害学生情報入力シート!$H330="他の慢性疾患")),1,0)+IF(AND(障害学生情報入力シート!$G330="重複",ISBLANK(障害学生情報入力シート!$H330)),1,0)+IF(AND(障害学生情報入力シート!$G330="発達障害",OR(障害学生情報入力シート!$H330="SLD",障害学生情報入力シート!$H330="ADHD",障害学生情報入力シート!$H330="ASD",障害学生情報入力シート!$H330="発達障害の重複")),1,0)+IF(AND(障害学生情報入力シート!$G330="精神障害",OR(障害学生情報入力シート!$H330="統合失調症等",障害学生情報入力シート!$H330="気分障害",障害学生情報入力シート!$H330="神経症性障害等",障害学生情報入力シート!$H330="摂食障害・睡眠障害等",障害学生情報入力シート!$H330="他の精神障害")),1,0)+IF(AND(障害学生情報入力シート!$G330="その他の障害",ISBLANK(障害学生情報入力シート!$H330)),1,0)</f>
        <v>0</v>
      </c>
    </row>
    <row r="331" spans="1:25" x14ac:dyDescent="0.4">
      <c r="A331" s="1219">
        <v>307</v>
      </c>
      <c r="B331" s="7">
        <f>IF(AND(障害学生情報入力シート!$G331=$B$23,障害学生情報入力シート!$H331=$B$24,OR(障害学生情報入力シート!D331="入学者(新1年生)",障害学生情報入力シート!D331="在籍者")),1,0)</f>
        <v>0</v>
      </c>
      <c r="C331" s="7">
        <f t="shared" si="24"/>
        <v>0</v>
      </c>
      <c r="D331" s="7" t="str">
        <f>IFERROR(MATCH(ROW(障害学生情報入力シート!A307),C:C,0),"")</f>
        <v/>
      </c>
      <c r="E331" s="7">
        <f>IF(AND(障害学生情報入力シート!$G331=$E$23,障害学生情報入力シート!$H331=$E$24,OR(障害学生情報入力シート!D331="入学者(新1年生)",障害学生情報入力シート!D331="在籍者")),1,0)</f>
        <v>0</v>
      </c>
      <c r="F331" s="7">
        <f t="shared" si="25"/>
        <v>0</v>
      </c>
      <c r="G331" s="7" t="str">
        <f>IFERROR(MATCH(ROW(障害学生情報入力シート!E307),F:F,0),"")</f>
        <v/>
      </c>
      <c r="H331" s="7">
        <f>IF(AND(障害学生情報入力シート!$G331=$H$24,ISBLANK(障害学生情報入力シート!$H331),OR(障害学生情報入力シート!D331="入学者(新1年生)",障害学生情報入力シート!D331="在籍者")),1,0)</f>
        <v>0</v>
      </c>
      <c r="I331" s="7">
        <f t="shared" si="26"/>
        <v>0</v>
      </c>
      <c r="J331" s="7" t="str">
        <f>IFERROR(MATCH(ROW(障害学生情報入力シート!A307),I:I,0),"")</f>
        <v/>
      </c>
      <c r="K331" s="8">
        <f>IF(障害学生情報入力シート!AU331="",0,IF(AND(障害学生情報入力シート!AT331=1,Y331=1,障害学生情報入力シート!D331&lt;&gt;"",障害学生情報入力シート!D331&lt;&gt;"在籍者"),1,0))</f>
        <v>0</v>
      </c>
      <c r="L331" s="8">
        <f t="shared" si="27"/>
        <v>0</v>
      </c>
      <c r="M331" s="8" t="str">
        <f>IFERROR(MATCH(ROW(障害学生情報入力シート!A307),L:L,0),"")</f>
        <v/>
      </c>
      <c r="N331" s="8">
        <f>IF(障害学生情報入力シート!CA331="",0,IF(AND(障害学生情報入力シート!BZ331=1,Y331=1,障害学生情報入力シート!D331&lt;&gt;"",障害学生情報入力シート!D331&lt;&gt;"入学しなかった"),1,0))</f>
        <v>0</v>
      </c>
      <c r="O331" s="8">
        <f t="shared" si="28"/>
        <v>0</v>
      </c>
      <c r="P331" s="8" t="str">
        <f>IFERROR(MATCH(ROW(障害学生情報入力シート!AR307),O:O,0),"")</f>
        <v/>
      </c>
      <c r="Q331" s="8">
        <f>IF(障害学生情報入力シート!CU331="",0,IF(AND(障害学生情報入力シート!CT331=1,Y331=1,障害学生情報入力シート!D331&lt;&gt;"",障害学生情報入力シート!D331&lt;&gt;"入学しなかった"),1,0))</f>
        <v>0</v>
      </c>
      <c r="R331" s="8">
        <f t="shared" si="29"/>
        <v>0</v>
      </c>
      <c r="S331" s="8" t="str">
        <f>IFERROR(MATCH(ROW(障害学生情報入力シート!BJ307),R:R,0),"")</f>
        <v/>
      </c>
      <c r="T331" s="9">
        <f>IF(OR(SUM(障害学生情報入力シート!AY331:BY331,障害学生情報入力シート!CB331:CS331)&gt;0,COUNTA(障害学生情報入力シート!BZ331:CA331)=2,COUNTA(障害学生情報入力シート!CT331:CU331)=2),1,0)</f>
        <v>0</v>
      </c>
      <c r="U331" s="9">
        <f>SUM(障害学生情報入力シート!N331:Q331)+COUNTA(障害学生情報入力シート!R331)</f>
        <v>0</v>
      </c>
      <c r="V331" s="9">
        <f>SUM(障害学生情報入力シート!S331:V331)+COUNTA(障害学生情報入力シート!W331)</f>
        <v>0</v>
      </c>
      <c r="W331" s="9">
        <f>IF(SUM(障害学生情報入力シート!$X331:$AT331)&gt;0,1,0)</f>
        <v>0</v>
      </c>
      <c r="X331" s="9">
        <f>IF(障害学生情報入力シート!D331="入学者(新1年生)",1,0)</f>
        <v>0</v>
      </c>
      <c r="Y331" s="9">
        <f>IF(ISBLANK(障害学生情報入力シート!$G331),0)+IF(AND(障害学生情報入力シート!$G331="視覚障害",OR(障害学生情報入力シート!$H331="盲",障害学生情報入力シート!$H331="弱視")),1,0)+IF(AND(障害学生情報入力シート!$G331="聴覚・言語障害",OR(障害学生情報入力シート!$H331="聾",障害学生情報入力シート!$H331="難聴",障害学生情報入力シート!$H331="言語障害のみ")),1,0)+IF(AND(障害学生情報入力シート!$G331="肢体不自由",OR(障害学生情報入力シート!$H331="上肢機能障害",障害学生情報入力シート!$H331="下肢機能障害",障害学生情報入力シート!$H331="上下肢機能障害",障害学生情報入力シート!$H331="他の機能障害")),1,0)+IF(AND(障害学生情報入力シート!$G331="病弱・虚弱",OR(障害学生情報入力シート!$H331="内部障害等",障害学生情報入力シート!$H331="他の慢性疾患")),1,0)+IF(AND(障害学生情報入力シート!$G331="重複",ISBLANK(障害学生情報入力シート!$H331)),1,0)+IF(AND(障害学生情報入力シート!$G331="発達障害",OR(障害学生情報入力シート!$H331="SLD",障害学生情報入力シート!$H331="ADHD",障害学生情報入力シート!$H331="ASD",障害学生情報入力シート!$H331="発達障害の重複")),1,0)+IF(AND(障害学生情報入力シート!$G331="精神障害",OR(障害学生情報入力シート!$H331="統合失調症等",障害学生情報入力シート!$H331="気分障害",障害学生情報入力シート!$H331="神経症性障害等",障害学生情報入力シート!$H331="摂食障害・睡眠障害等",障害学生情報入力シート!$H331="他の精神障害")),1,0)+IF(AND(障害学生情報入力シート!$G331="その他の障害",ISBLANK(障害学生情報入力シート!$H331)),1,0)</f>
        <v>0</v>
      </c>
    </row>
    <row r="332" spans="1:25" x14ac:dyDescent="0.4">
      <c r="A332" s="1219">
        <v>308</v>
      </c>
      <c r="B332" s="7">
        <f>IF(AND(障害学生情報入力シート!$G332=$B$23,障害学生情報入力シート!$H332=$B$24,OR(障害学生情報入力シート!D332="入学者(新1年生)",障害学生情報入力シート!D332="在籍者")),1,0)</f>
        <v>0</v>
      </c>
      <c r="C332" s="7">
        <f t="shared" si="24"/>
        <v>0</v>
      </c>
      <c r="D332" s="7" t="str">
        <f>IFERROR(MATCH(ROW(障害学生情報入力シート!A308),C:C,0),"")</f>
        <v/>
      </c>
      <c r="E332" s="7">
        <f>IF(AND(障害学生情報入力シート!$G332=$E$23,障害学生情報入力シート!$H332=$E$24,OR(障害学生情報入力シート!D332="入学者(新1年生)",障害学生情報入力シート!D332="在籍者")),1,0)</f>
        <v>0</v>
      </c>
      <c r="F332" s="7">
        <f t="shared" si="25"/>
        <v>0</v>
      </c>
      <c r="G332" s="7" t="str">
        <f>IFERROR(MATCH(ROW(障害学生情報入力シート!E308),F:F,0),"")</f>
        <v/>
      </c>
      <c r="H332" s="7">
        <f>IF(AND(障害学生情報入力シート!$G332=$H$24,ISBLANK(障害学生情報入力シート!$H332),OR(障害学生情報入力シート!D332="入学者(新1年生)",障害学生情報入力シート!D332="在籍者")),1,0)</f>
        <v>0</v>
      </c>
      <c r="I332" s="7">
        <f t="shared" si="26"/>
        <v>0</v>
      </c>
      <c r="J332" s="7" t="str">
        <f>IFERROR(MATCH(ROW(障害学生情報入力シート!A308),I:I,0),"")</f>
        <v/>
      </c>
      <c r="K332" s="8">
        <f>IF(障害学生情報入力シート!AU332="",0,IF(AND(障害学生情報入力シート!AT332=1,Y332=1,障害学生情報入力シート!D332&lt;&gt;"",障害学生情報入力シート!D332&lt;&gt;"在籍者"),1,0))</f>
        <v>0</v>
      </c>
      <c r="L332" s="8">
        <f t="shared" si="27"/>
        <v>0</v>
      </c>
      <c r="M332" s="8" t="str">
        <f>IFERROR(MATCH(ROW(障害学生情報入力シート!A308),L:L,0),"")</f>
        <v/>
      </c>
      <c r="N332" s="8">
        <f>IF(障害学生情報入力シート!CA332="",0,IF(AND(障害学生情報入力シート!BZ332=1,Y332=1,障害学生情報入力シート!D332&lt;&gt;"",障害学生情報入力シート!D332&lt;&gt;"入学しなかった"),1,0))</f>
        <v>0</v>
      </c>
      <c r="O332" s="8">
        <f t="shared" si="28"/>
        <v>0</v>
      </c>
      <c r="P332" s="8" t="str">
        <f>IFERROR(MATCH(ROW(障害学生情報入力シート!AR308),O:O,0),"")</f>
        <v/>
      </c>
      <c r="Q332" s="8">
        <f>IF(障害学生情報入力シート!CU332="",0,IF(AND(障害学生情報入力シート!CT332=1,Y332=1,障害学生情報入力シート!D332&lt;&gt;"",障害学生情報入力シート!D332&lt;&gt;"入学しなかった"),1,0))</f>
        <v>0</v>
      </c>
      <c r="R332" s="8">
        <f t="shared" si="29"/>
        <v>0</v>
      </c>
      <c r="S332" s="8" t="str">
        <f>IFERROR(MATCH(ROW(障害学生情報入力シート!BJ308),R:R,0),"")</f>
        <v/>
      </c>
      <c r="T332" s="9">
        <f>IF(OR(SUM(障害学生情報入力シート!AY332:BY332,障害学生情報入力シート!CB332:CS332)&gt;0,COUNTA(障害学生情報入力シート!BZ332:CA332)=2,COUNTA(障害学生情報入力シート!CT332:CU332)=2),1,0)</f>
        <v>0</v>
      </c>
      <c r="U332" s="9">
        <f>SUM(障害学生情報入力シート!N332:Q332)+COUNTA(障害学生情報入力シート!R332)</f>
        <v>0</v>
      </c>
      <c r="V332" s="9">
        <f>SUM(障害学生情報入力シート!S332:V332)+COUNTA(障害学生情報入力シート!W332)</f>
        <v>0</v>
      </c>
      <c r="W332" s="9">
        <f>IF(SUM(障害学生情報入力シート!$X332:$AT332)&gt;0,1,0)</f>
        <v>0</v>
      </c>
      <c r="X332" s="9">
        <f>IF(障害学生情報入力シート!D332="入学者(新1年生)",1,0)</f>
        <v>0</v>
      </c>
      <c r="Y332" s="9">
        <f>IF(ISBLANK(障害学生情報入力シート!$G332),0)+IF(AND(障害学生情報入力シート!$G332="視覚障害",OR(障害学生情報入力シート!$H332="盲",障害学生情報入力シート!$H332="弱視")),1,0)+IF(AND(障害学生情報入力シート!$G332="聴覚・言語障害",OR(障害学生情報入力シート!$H332="聾",障害学生情報入力シート!$H332="難聴",障害学生情報入力シート!$H332="言語障害のみ")),1,0)+IF(AND(障害学生情報入力シート!$G332="肢体不自由",OR(障害学生情報入力シート!$H332="上肢機能障害",障害学生情報入力シート!$H332="下肢機能障害",障害学生情報入力シート!$H332="上下肢機能障害",障害学生情報入力シート!$H332="他の機能障害")),1,0)+IF(AND(障害学生情報入力シート!$G332="病弱・虚弱",OR(障害学生情報入力シート!$H332="内部障害等",障害学生情報入力シート!$H332="他の慢性疾患")),1,0)+IF(AND(障害学生情報入力シート!$G332="重複",ISBLANK(障害学生情報入力シート!$H332)),1,0)+IF(AND(障害学生情報入力シート!$G332="発達障害",OR(障害学生情報入力シート!$H332="SLD",障害学生情報入力シート!$H332="ADHD",障害学生情報入力シート!$H332="ASD",障害学生情報入力シート!$H332="発達障害の重複")),1,0)+IF(AND(障害学生情報入力シート!$G332="精神障害",OR(障害学生情報入力シート!$H332="統合失調症等",障害学生情報入力シート!$H332="気分障害",障害学生情報入力シート!$H332="神経症性障害等",障害学生情報入力シート!$H332="摂食障害・睡眠障害等",障害学生情報入力シート!$H332="他の精神障害")),1,0)+IF(AND(障害学生情報入力シート!$G332="その他の障害",ISBLANK(障害学生情報入力シート!$H332)),1,0)</f>
        <v>0</v>
      </c>
    </row>
    <row r="333" spans="1:25" x14ac:dyDescent="0.4">
      <c r="A333" s="1219">
        <v>309</v>
      </c>
      <c r="B333" s="7">
        <f>IF(AND(障害学生情報入力シート!$G333=$B$23,障害学生情報入力シート!$H333=$B$24,OR(障害学生情報入力シート!D333="入学者(新1年生)",障害学生情報入力シート!D333="在籍者")),1,0)</f>
        <v>0</v>
      </c>
      <c r="C333" s="7">
        <f t="shared" si="24"/>
        <v>0</v>
      </c>
      <c r="D333" s="7" t="str">
        <f>IFERROR(MATCH(ROW(障害学生情報入力シート!A309),C:C,0),"")</f>
        <v/>
      </c>
      <c r="E333" s="7">
        <f>IF(AND(障害学生情報入力シート!$G333=$E$23,障害学生情報入力シート!$H333=$E$24,OR(障害学生情報入力シート!D333="入学者(新1年生)",障害学生情報入力シート!D333="在籍者")),1,0)</f>
        <v>0</v>
      </c>
      <c r="F333" s="7">
        <f t="shared" si="25"/>
        <v>0</v>
      </c>
      <c r="G333" s="7" t="str">
        <f>IFERROR(MATCH(ROW(障害学生情報入力シート!E309),F:F,0),"")</f>
        <v/>
      </c>
      <c r="H333" s="7">
        <f>IF(AND(障害学生情報入力シート!$G333=$H$24,ISBLANK(障害学生情報入力シート!$H333),OR(障害学生情報入力シート!D333="入学者(新1年生)",障害学生情報入力シート!D333="在籍者")),1,0)</f>
        <v>0</v>
      </c>
      <c r="I333" s="7">
        <f t="shared" si="26"/>
        <v>0</v>
      </c>
      <c r="J333" s="7" t="str">
        <f>IFERROR(MATCH(ROW(障害学生情報入力シート!A309),I:I,0),"")</f>
        <v/>
      </c>
      <c r="K333" s="8">
        <f>IF(障害学生情報入力シート!AU333="",0,IF(AND(障害学生情報入力シート!AT333=1,Y333=1,障害学生情報入力シート!D333&lt;&gt;"",障害学生情報入力シート!D333&lt;&gt;"在籍者"),1,0))</f>
        <v>0</v>
      </c>
      <c r="L333" s="8">
        <f t="shared" si="27"/>
        <v>0</v>
      </c>
      <c r="M333" s="8" t="str">
        <f>IFERROR(MATCH(ROW(障害学生情報入力シート!A309),L:L,0),"")</f>
        <v/>
      </c>
      <c r="N333" s="8">
        <f>IF(障害学生情報入力シート!CA333="",0,IF(AND(障害学生情報入力シート!BZ333=1,Y333=1,障害学生情報入力シート!D333&lt;&gt;"",障害学生情報入力シート!D333&lt;&gt;"入学しなかった"),1,0))</f>
        <v>0</v>
      </c>
      <c r="O333" s="8">
        <f t="shared" si="28"/>
        <v>0</v>
      </c>
      <c r="P333" s="8" t="str">
        <f>IFERROR(MATCH(ROW(障害学生情報入力シート!AR309),O:O,0),"")</f>
        <v/>
      </c>
      <c r="Q333" s="8">
        <f>IF(障害学生情報入力シート!CU333="",0,IF(AND(障害学生情報入力シート!CT333=1,Y333=1,障害学生情報入力シート!D333&lt;&gt;"",障害学生情報入力シート!D333&lt;&gt;"入学しなかった"),1,0))</f>
        <v>0</v>
      </c>
      <c r="R333" s="8">
        <f t="shared" si="29"/>
        <v>0</v>
      </c>
      <c r="S333" s="8" t="str">
        <f>IFERROR(MATCH(ROW(障害学生情報入力シート!BJ309),R:R,0),"")</f>
        <v/>
      </c>
      <c r="T333" s="9">
        <f>IF(OR(SUM(障害学生情報入力シート!AY333:BY333,障害学生情報入力シート!CB333:CS333)&gt;0,COUNTA(障害学生情報入力シート!BZ333:CA333)=2,COUNTA(障害学生情報入力シート!CT333:CU333)=2),1,0)</f>
        <v>0</v>
      </c>
      <c r="U333" s="9">
        <f>SUM(障害学生情報入力シート!N333:Q333)+COUNTA(障害学生情報入力シート!R333)</f>
        <v>0</v>
      </c>
      <c r="V333" s="9">
        <f>SUM(障害学生情報入力シート!S333:V333)+COUNTA(障害学生情報入力シート!W333)</f>
        <v>0</v>
      </c>
      <c r="W333" s="9">
        <f>IF(SUM(障害学生情報入力シート!$X333:$AT333)&gt;0,1,0)</f>
        <v>0</v>
      </c>
      <c r="X333" s="9">
        <f>IF(障害学生情報入力シート!D333="入学者(新1年生)",1,0)</f>
        <v>0</v>
      </c>
      <c r="Y333" s="9">
        <f>IF(ISBLANK(障害学生情報入力シート!$G333),0)+IF(AND(障害学生情報入力シート!$G333="視覚障害",OR(障害学生情報入力シート!$H333="盲",障害学生情報入力シート!$H333="弱視")),1,0)+IF(AND(障害学生情報入力シート!$G333="聴覚・言語障害",OR(障害学生情報入力シート!$H333="聾",障害学生情報入力シート!$H333="難聴",障害学生情報入力シート!$H333="言語障害のみ")),1,0)+IF(AND(障害学生情報入力シート!$G333="肢体不自由",OR(障害学生情報入力シート!$H333="上肢機能障害",障害学生情報入力シート!$H333="下肢機能障害",障害学生情報入力シート!$H333="上下肢機能障害",障害学生情報入力シート!$H333="他の機能障害")),1,0)+IF(AND(障害学生情報入力シート!$G333="病弱・虚弱",OR(障害学生情報入力シート!$H333="内部障害等",障害学生情報入力シート!$H333="他の慢性疾患")),1,0)+IF(AND(障害学生情報入力シート!$G333="重複",ISBLANK(障害学生情報入力シート!$H333)),1,0)+IF(AND(障害学生情報入力シート!$G333="発達障害",OR(障害学生情報入力シート!$H333="SLD",障害学生情報入力シート!$H333="ADHD",障害学生情報入力シート!$H333="ASD",障害学生情報入力シート!$H333="発達障害の重複")),1,0)+IF(AND(障害学生情報入力シート!$G333="精神障害",OR(障害学生情報入力シート!$H333="統合失調症等",障害学生情報入力シート!$H333="気分障害",障害学生情報入力シート!$H333="神経症性障害等",障害学生情報入力シート!$H333="摂食障害・睡眠障害等",障害学生情報入力シート!$H333="他の精神障害")),1,0)+IF(AND(障害学生情報入力シート!$G333="その他の障害",ISBLANK(障害学生情報入力シート!$H333)),1,0)</f>
        <v>0</v>
      </c>
    </row>
    <row r="334" spans="1:25" x14ac:dyDescent="0.4">
      <c r="A334" s="1219">
        <v>310</v>
      </c>
      <c r="B334" s="7">
        <f>IF(AND(障害学生情報入力シート!$G334=$B$23,障害学生情報入力シート!$H334=$B$24,OR(障害学生情報入力シート!D334="入学者(新1年生)",障害学生情報入力シート!D334="在籍者")),1,0)</f>
        <v>0</v>
      </c>
      <c r="C334" s="7">
        <f t="shared" si="24"/>
        <v>0</v>
      </c>
      <c r="D334" s="7" t="str">
        <f>IFERROR(MATCH(ROW(障害学生情報入力シート!A310),C:C,0),"")</f>
        <v/>
      </c>
      <c r="E334" s="7">
        <f>IF(AND(障害学生情報入力シート!$G334=$E$23,障害学生情報入力シート!$H334=$E$24,OR(障害学生情報入力シート!D334="入学者(新1年生)",障害学生情報入力シート!D334="在籍者")),1,0)</f>
        <v>0</v>
      </c>
      <c r="F334" s="7">
        <f t="shared" si="25"/>
        <v>0</v>
      </c>
      <c r="G334" s="7" t="str">
        <f>IFERROR(MATCH(ROW(障害学生情報入力シート!E310),F:F,0),"")</f>
        <v/>
      </c>
      <c r="H334" s="7">
        <f>IF(AND(障害学生情報入力シート!$G334=$H$24,ISBLANK(障害学生情報入力シート!$H334),OR(障害学生情報入力シート!D334="入学者(新1年生)",障害学生情報入力シート!D334="在籍者")),1,0)</f>
        <v>0</v>
      </c>
      <c r="I334" s="7">
        <f t="shared" si="26"/>
        <v>0</v>
      </c>
      <c r="J334" s="7" t="str">
        <f>IFERROR(MATCH(ROW(障害学生情報入力シート!A310),I:I,0),"")</f>
        <v/>
      </c>
      <c r="K334" s="8">
        <f>IF(障害学生情報入力シート!AU334="",0,IF(AND(障害学生情報入力シート!AT334=1,Y334=1,障害学生情報入力シート!D334&lt;&gt;"",障害学生情報入力シート!D334&lt;&gt;"在籍者"),1,0))</f>
        <v>0</v>
      </c>
      <c r="L334" s="8">
        <f t="shared" si="27"/>
        <v>0</v>
      </c>
      <c r="M334" s="8" t="str">
        <f>IFERROR(MATCH(ROW(障害学生情報入力シート!A310),L:L,0),"")</f>
        <v/>
      </c>
      <c r="N334" s="8">
        <f>IF(障害学生情報入力シート!CA334="",0,IF(AND(障害学生情報入力シート!BZ334=1,Y334=1,障害学生情報入力シート!D334&lt;&gt;"",障害学生情報入力シート!D334&lt;&gt;"入学しなかった"),1,0))</f>
        <v>0</v>
      </c>
      <c r="O334" s="8">
        <f t="shared" si="28"/>
        <v>0</v>
      </c>
      <c r="P334" s="8" t="str">
        <f>IFERROR(MATCH(ROW(障害学生情報入力シート!AR310),O:O,0),"")</f>
        <v/>
      </c>
      <c r="Q334" s="8">
        <f>IF(障害学生情報入力シート!CU334="",0,IF(AND(障害学生情報入力シート!CT334=1,Y334=1,障害学生情報入力シート!D334&lt;&gt;"",障害学生情報入力シート!D334&lt;&gt;"入学しなかった"),1,0))</f>
        <v>0</v>
      </c>
      <c r="R334" s="8">
        <f t="shared" si="29"/>
        <v>0</v>
      </c>
      <c r="S334" s="8" t="str">
        <f>IFERROR(MATCH(ROW(障害学生情報入力シート!BJ310),R:R,0),"")</f>
        <v/>
      </c>
      <c r="T334" s="9">
        <f>IF(OR(SUM(障害学生情報入力シート!AY334:BY334,障害学生情報入力シート!CB334:CS334)&gt;0,COUNTA(障害学生情報入力シート!BZ334:CA334)=2,COUNTA(障害学生情報入力シート!CT334:CU334)=2),1,0)</f>
        <v>0</v>
      </c>
      <c r="U334" s="9">
        <f>SUM(障害学生情報入力シート!N334:Q334)+COUNTA(障害学生情報入力シート!R334)</f>
        <v>0</v>
      </c>
      <c r="V334" s="9">
        <f>SUM(障害学生情報入力シート!S334:V334)+COUNTA(障害学生情報入力シート!W334)</f>
        <v>0</v>
      </c>
      <c r="W334" s="9">
        <f>IF(SUM(障害学生情報入力シート!$X334:$AT334)&gt;0,1,0)</f>
        <v>0</v>
      </c>
      <c r="X334" s="9">
        <f>IF(障害学生情報入力シート!D334="入学者(新1年生)",1,0)</f>
        <v>0</v>
      </c>
      <c r="Y334" s="9">
        <f>IF(ISBLANK(障害学生情報入力シート!$G334),0)+IF(AND(障害学生情報入力シート!$G334="視覚障害",OR(障害学生情報入力シート!$H334="盲",障害学生情報入力シート!$H334="弱視")),1,0)+IF(AND(障害学生情報入力シート!$G334="聴覚・言語障害",OR(障害学生情報入力シート!$H334="聾",障害学生情報入力シート!$H334="難聴",障害学生情報入力シート!$H334="言語障害のみ")),1,0)+IF(AND(障害学生情報入力シート!$G334="肢体不自由",OR(障害学生情報入力シート!$H334="上肢機能障害",障害学生情報入力シート!$H334="下肢機能障害",障害学生情報入力シート!$H334="上下肢機能障害",障害学生情報入力シート!$H334="他の機能障害")),1,0)+IF(AND(障害学生情報入力シート!$G334="病弱・虚弱",OR(障害学生情報入力シート!$H334="内部障害等",障害学生情報入力シート!$H334="他の慢性疾患")),1,0)+IF(AND(障害学生情報入力シート!$G334="重複",ISBLANK(障害学生情報入力シート!$H334)),1,0)+IF(AND(障害学生情報入力シート!$G334="発達障害",OR(障害学生情報入力シート!$H334="SLD",障害学生情報入力シート!$H334="ADHD",障害学生情報入力シート!$H334="ASD",障害学生情報入力シート!$H334="発達障害の重複")),1,0)+IF(AND(障害学生情報入力シート!$G334="精神障害",OR(障害学生情報入力シート!$H334="統合失調症等",障害学生情報入力シート!$H334="気分障害",障害学生情報入力シート!$H334="神経症性障害等",障害学生情報入力シート!$H334="摂食障害・睡眠障害等",障害学生情報入力シート!$H334="他の精神障害")),1,0)+IF(AND(障害学生情報入力シート!$G334="その他の障害",ISBLANK(障害学生情報入力シート!$H334)),1,0)</f>
        <v>0</v>
      </c>
    </row>
    <row r="335" spans="1:25" x14ac:dyDescent="0.4">
      <c r="A335" s="1219">
        <v>311</v>
      </c>
      <c r="B335" s="7">
        <f>IF(AND(障害学生情報入力シート!$G335=$B$23,障害学生情報入力シート!$H335=$B$24,OR(障害学生情報入力シート!D335="入学者(新1年生)",障害学生情報入力シート!D335="在籍者")),1,0)</f>
        <v>0</v>
      </c>
      <c r="C335" s="7">
        <f t="shared" si="24"/>
        <v>0</v>
      </c>
      <c r="D335" s="7" t="str">
        <f>IFERROR(MATCH(ROW(障害学生情報入力シート!A311),C:C,0),"")</f>
        <v/>
      </c>
      <c r="E335" s="7">
        <f>IF(AND(障害学生情報入力シート!$G335=$E$23,障害学生情報入力シート!$H335=$E$24,OR(障害学生情報入力シート!D335="入学者(新1年生)",障害学生情報入力シート!D335="在籍者")),1,0)</f>
        <v>0</v>
      </c>
      <c r="F335" s="7">
        <f t="shared" si="25"/>
        <v>0</v>
      </c>
      <c r="G335" s="7" t="str">
        <f>IFERROR(MATCH(ROW(障害学生情報入力シート!E311),F:F,0),"")</f>
        <v/>
      </c>
      <c r="H335" s="7">
        <f>IF(AND(障害学生情報入力シート!$G335=$H$24,ISBLANK(障害学生情報入力シート!$H335),OR(障害学生情報入力シート!D335="入学者(新1年生)",障害学生情報入力シート!D335="在籍者")),1,0)</f>
        <v>0</v>
      </c>
      <c r="I335" s="7">
        <f t="shared" si="26"/>
        <v>0</v>
      </c>
      <c r="J335" s="7" t="str">
        <f>IFERROR(MATCH(ROW(障害学生情報入力シート!A311),I:I,0),"")</f>
        <v/>
      </c>
      <c r="K335" s="8">
        <f>IF(障害学生情報入力シート!AU335="",0,IF(AND(障害学生情報入力シート!AT335=1,Y335=1,障害学生情報入力シート!D335&lt;&gt;"",障害学生情報入力シート!D335&lt;&gt;"在籍者"),1,0))</f>
        <v>0</v>
      </c>
      <c r="L335" s="8">
        <f t="shared" si="27"/>
        <v>0</v>
      </c>
      <c r="M335" s="8" t="str">
        <f>IFERROR(MATCH(ROW(障害学生情報入力シート!A311),L:L,0),"")</f>
        <v/>
      </c>
      <c r="N335" s="8">
        <f>IF(障害学生情報入力シート!CA335="",0,IF(AND(障害学生情報入力シート!BZ335=1,Y335=1,障害学生情報入力シート!D335&lt;&gt;"",障害学生情報入力シート!D335&lt;&gt;"入学しなかった"),1,0))</f>
        <v>0</v>
      </c>
      <c r="O335" s="8">
        <f t="shared" si="28"/>
        <v>0</v>
      </c>
      <c r="P335" s="8" t="str">
        <f>IFERROR(MATCH(ROW(障害学生情報入力シート!AR311),O:O,0),"")</f>
        <v/>
      </c>
      <c r="Q335" s="8">
        <f>IF(障害学生情報入力シート!CU335="",0,IF(AND(障害学生情報入力シート!CT335=1,Y335=1,障害学生情報入力シート!D335&lt;&gt;"",障害学生情報入力シート!D335&lt;&gt;"入学しなかった"),1,0))</f>
        <v>0</v>
      </c>
      <c r="R335" s="8">
        <f t="shared" si="29"/>
        <v>0</v>
      </c>
      <c r="S335" s="8" t="str">
        <f>IFERROR(MATCH(ROW(障害学生情報入力シート!BJ311),R:R,0),"")</f>
        <v/>
      </c>
      <c r="T335" s="9">
        <f>IF(OR(SUM(障害学生情報入力シート!AY335:BY335,障害学生情報入力シート!CB335:CS335)&gt;0,COUNTA(障害学生情報入力シート!BZ335:CA335)=2,COUNTA(障害学生情報入力シート!CT335:CU335)=2),1,0)</f>
        <v>0</v>
      </c>
      <c r="U335" s="9">
        <f>SUM(障害学生情報入力シート!N335:Q335)+COUNTA(障害学生情報入力シート!R335)</f>
        <v>0</v>
      </c>
      <c r="V335" s="9">
        <f>SUM(障害学生情報入力シート!S335:V335)+COUNTA(障害学生情報入力シート!W335)</f>
        <v>0</v>
      </c>
      <c r="W335" s="9">
        <f>IF(SUM(障害学生情報入力シート!$X335:$AT335)&gt;0,1,0)</f>
        <v>0</v>
      </c>
      <c r="X335" s="9">
        <f>IF(障害学生情報入力シート!D335="入学者(新1年生)",1,0)</f>
        <v>0</v>
      </c>
      <c r="Y335" s="9">
        <f>IF(ISBLANK(障害学生情報入力シート!$G335),0)+IF(AND(障害学生情報入力シート!$G335="視覚障害",OR(障害学生情報入力シート!$H335="盲",障害学生情報入力シート!$H335="弱視")),1,0)+IF(AND(障害学生情報入力シート!$G335="聴覚・言語障害",OR(障害学生情報入力シート!$H335="聾",障害学生情報入力シート!$H335="難聴",障害学生情報入力シート!$H335="言語障害のみ")),1,0)+IF(AND(障害学生情報入力シート!$G335="肢体不自由",OR(障害学生情報入力シート!$H335="上肢機能障害",障害学生情報入力シート!$H335="下肢機能障害",障害学生情報入力シート!$H335="上下肢機能障害",障害学生情報入力シート!$H335="他の機能障害")),1,0)+IF(AND(障害学生情報入力シート!$G335="病弱・虚弱",OR(障害学生情報入力シート!$H335="内部障害等",障害学生情報入力シート!$H335="他の慢性疾患")),1,0)+IF(AND(障害学生情報入力シート!$G335="重複",ISBLANK(障害学生情報入力シート!$H335)),1,0)+IF(AND(障害学生情報入力シート!$G335="発達障害",OR(障害学生情報入力シート!$H335="SLD",障害学生情報入力シート!$H335="ADHD",障害学生情報入力シート!$H335="ASD",障害学生情報入力シート!$H335="発達障害の重複")),1,0)+IF(AND(障害学生情報入力シート!$G335="精神障害",OR(障害学生情報入力シート!$H335="統合失調症等",障害学生情報入力シート!$H335="気分障害",障害学生情報入力シート!$H335="神経症性障害等",障害学生情報入力シート!$H335="摂食障害・睡眠障害等",障害学生情報入力シート!$H335="他の精神障害")),1,0)+IF(AND(障害学生情報入力シート!$G335="その他の障害",ISBLANK(障害学生情報入力シート!$H335)),1,0)</f>
        <v>0</v>
      </c>
    </row>
    <row r="336" spans="1:25" x14ac:dyDescent="0.4">
      <c r="A336" s="1219">
        <v>312</v>
      </c>
      <c r="B336" s="7">
        <f>IF(AND(障害学生情報入力シート!$G336=$B$23,障害学生情報入力シート!$H336=$B$24,OR(障害学生情報入力シート!D336="入学者(新1年生)",障害学生情報入力シート!D336="在籍者")),1,0)</f>
        <v>0</v>
      </c>
      <c r="C336" s="7">
        <f t="shared" si="24"/>
        <v>0</v>
      </c>
      <c r="D336" s="7" t="str">
        <f>IFERROR(MATCH(ROW(障害学生情報入力シート!A312),C:C,0),"")</f>
        <v/>
      </c>
      <c r="E336" s="7">
        <f>IF(AND(障害学生情報入力シート!$G336=$E$23,障害学生情報入力シート!$H336=$E$24,OR(障害学生情報入力シート!D336="入学者(新1年生)",障害学生情報入力シート!D336="在籍者")),1,0)</f>
        <v>0</v>
      </c>
      <c r="F336" s="7">
        <f t="shared" si="25"/>
        <v>0</v>
      </c>
      <c r="G336" s="7" t="str">
        <f>IFERROR(MATCH(ROW(障害学生情報入力シート!E312),F:F,0),"")</f>
        <v/>
      </c>
      <c r="H336" s="7">
        <f>IF(AND(障害学生情報入力シート!$G336=$H$24,ISBLANK(障害学生情報入力シート!$H336),OR(障害学生情報入力シート!D336="入学者(新1年生)",障害学生情報入力シート!D336="在籍者")),1,0)</f>
        <v>0</v>
      </c>
      <c r="I336" s="7">
        <f t="shared" si="26"/>
        <v>0</v>
      </c>
      <c r="J336" s="7" t="str">
        <f>IFERROR(MATCH(ROW(障害学生情報入力シート!A312),I:I,0),"")</f>
        <v/>
      </c>
      <c r="K336" s="8">
        <f>IF(障害学生情報入力シート!AU336="",0,IF(AND(障害学生情報入力シート!AT336=1,Y336=1,障害学生情報入力シート!D336&lt;&gt;"",障害学生情報入力シート!D336&lt;&gt;"在籍者"),1,0))</f>
        <v>0</v>
      </c>
      <c r="L336" s="8">
        <f t="shared" si="27"/>
        <v>0</v>
      </c>
      <c r="M336" s="8" t="str">
        <f>IFERROR(MATCH(ROW(障害学生情報入力シート!A312),L:L,0),"")</f>
        <v/>
      </c>
      <c r="N336" s="8">
        <f>IF(障害学生情報入力シート!CA336="",0,IF(AND(障害学生情報入力シート!BZ336=1,Y336=1,障害学生情報入力シート!D336&lt;&gt;"",障害学生情報入力シート!D336&lt;&gt;"入学しなかった"),1,0))</f>
        <v>0</v>
      </c>
      <c r="O336" s="8">
        <f t="shared" si="28"/>
        <v>0</v>
      </c>
      <c r="P336" s="8" t="str">
        <f>IFERROR(MATCH(ROW(障害学生情報入力シート!AR312),O:O,0),"")</f>
        <v/>
      </c>
      <c r="Q336" s="8">
        <f>IF(障害学生情報入力シート!CU336="",0,IF(AND(障害学生情報入力シート!CT336=1,Y336=1,障害学生情報入力シート!D336&lt;&gt;"",障害学生情報入力シート!D336&lt;&gt;"入学しなかった"),1,0))</f>
        <v>0</v>
      </c>
      <c r="R336" s="8">
        <f t="shared" si="29"/>
        <v>0</v>
      </c>
      <c r="S336" s="8" t="str">
        <f>IFERROR(MATCH(ROW(障害学生情報入力シート!BJ312),R:R,0),"")</f>
        <v/>
      </c>
      <c r="T336" s="9">
        <f>IF(OR(SUM(障害学生情報入力シート!AY336:BY336,障害学生情報入力シート!CB336:CS336)&gt;0,COUNTA(障害学生情報入力シート!BZ336:CA336)=2,COUNTA(障害学生情報入力シート!CT336:CU336)=2),1,0)</f>
        <v>0</v>
      </c>
      <c r="U336" s="9">
        <f>SUM(障害学生情報入力シート!N336:Q336)+COUNTA(障害学生情報入力シート!R336)</f>
        <v>0</v>
      </c>
      <c r="V336" s="9">
        <f>SUM(障害学生情報入力シート!S336:V336)+COUNTA(障害学生情報入力シート!W336)</f>
        <v>0</v>
      </c>
      <c r="W336" s="9">
        <f>IF(SUM(障害学生情報入力シート!$X336:$AT336)&gt;0,1,0)</f>
        <v>0</v>
      </c>
      <c r="X336" s="9">
        <f>IF(障害学生情報入力シート!D336="入学者(新1年生)",1,0)</f>
        <v>0</v>
      </c>
      <c r="Y336" s="9">
        <f>IF(ISBLANK(障害学生情報入力シート!$G336),0)+IF(AND(障害学生情報入力シート!$G336="視覚障害",OR(障害学生情報入力シート!$H336="盲",障害学生情報入力シート!$H336="弱視")),1,0)+IF(AND(障害学生情報入力シート!$G336="聴覚・言語障害",OR(障害学生情報入力シート!$H336="聾",障害学生情報入力シート!$H336="難聴",障害学生情報入力シート!$H336="言語障害のみ")),1,0)+IF(AND(障害学生情報入力シート!$G336="肢体不自由",OR(障害学生情報入力シート!$H336="上肢機能障害",障害学生情報入力シート!$H336="下肢機能障害",障害学生情報入力シート!$H336="上下肢機能障害",障害学生情報入力シート!$H336="他の機能障害")),1,0)+IF(AND(障害学生情報入力シート!$G336="病弱・虚弱",OR(障害学生情報入力シート!$H336="内部障害等",障害学生情報入力シート!$H336="他の慢性疾患")),1,0)+IF(AND(障害学生情報入力シート!$G336="重複",ISBLANK(障害学生情報入力シート!$H336)),1,0)+IF(AND(障害学生情報入力シート!$G336="発達障害",OR(障害学生情報入力シート!$H336="SLD",障害学生情報入力シート!$H336="ADHD",障害学生情報入力シート!$H336="ASD",障害学生情報入力シート!$H336="発達障害の重複")),1,0)+IF(AND(障害学生情報入力シート!$G336="精神障害",OR(障害学生情報入力シート!$H336="統合失調症等",障害学生情報入力シート!$H336="気分障害",障害学生情報入力シート!$H336="神経症性障害等",障害学生情報入力シート!$H336="摂食障害・睡眠障害等",障害学生情報入力シート!$H336="他の精神障害")),1,0)+IF(AND(障害学生情報入力シート!$G336="その他の障害",ISBLANK(障害学生情報入力シート!$H336)),1,0)</f>
        <v>0</v>
      </c>
    </row>
    <row r="337" spans="1:25" x14ac:dyDescent="0.4">
      <c r="A337" s="1219">
        <v>313</v>
      </c>
      <c r="B337" s="7">
        <f>IF(AND(障害学生情報入力シート!$G337=$B$23,障害学生情報入力シート!$H337=$B$24,OR(障害学生情報入力シート!D337="入学者(新1年生)",障害学生情報入力シート!D337="在籍者")),1,0)</f>
        <v>0</v>
      </c>
      <c r="C337" s="7">
        <f t="shared" si="24"/>
        <v>0</v>
      </c>
      <c r="D337" s="7" t="str">
        <f>IFERROR(MATCH(ROW(障害学生情報入力シート!A313),C:C,0),"")</f>
        <v/>
      </c>
      <c r="E337" s="7">
        <f>IF(AND(障害学生情報入力シート!$G337=$E$23,障害学生情報入力シート!$H337=$E$24,OR(障害学生情報入力シート!D337="入学者(新1年生)",障害学生情報入力シート!D337="在籍者")),1,0)</f>
        <v>0</v>
      </c>
      <c r="F337" s="7">
        <f t="shared" si="25"/>
        <v>0</v>
      </c>
      <c r="G337" s="7" t="str">
        <f>IFERROR(MATCH(ROW(障害学生情報入力シート!E313),F:F,0),"")</f>
        <v/>
      </c>
      <c r="H337" s="7">
        <f>IF(AND(障害学生情報入力シート!$G337=$H$24,ISBLANK(障害学生情報入力シート!$H337),OR(障害学生情報入力シート!D337="入学者(新1年生)",障害学生情報入力シート!D337="在籍者")),1,0)</f>
        <v>0</v>
      </c>
      <c r="I337" s="7">
        <f t="shared" si="26"/>
        <v>0</v>
      </c>
      <c r="J337" s="7" t="str">
        <f>IFERROR(MATCH(ROW(障害学生情報入力シート!A313),I:I,0),"")</f>
        <v/>
      </c>
      <c r="K337" s="8">
        <f>IF(障害学生情報入力シート!AU337="",0,IF(AND(障害学生情報入力シート!AT337=1,Y337=1,障害学生情報入力シート!D337&lt;&gt;"",障害学生情報入力シート!D337&lt;&gt;"在籍者"),1,0))</f>
        <v>0</v>
      </c>
      <c r="L337" s="8">
        <f t="shared" si="27"/>
        <v>0</v>
      </c>
      <c r="M337" s="8" t="str">
        <f>IFERROR(MATCH(ROW(障害学生情報入力シート!A313),L:L,0),"")</f>
        <v/>
      </c>
      <c r="N337" s="8">
        <f>IF(障害学生情報入力シート!CA337="",0,IF(AND(障害学生情報入力シート!BZ337=1,Y337=1,障害学生情報入力シート!D337&lt;&gt;"",障害学生情報入力シート!D337&lt;&gt;"入学しなかった"),1,0))</f>
        <v>0</v>
      </c>
      <c r="O337" s="8">
        <f t="shared" si="28"/>
        <v>0</v>
      </c>
      <c r="P337" s="8" t="str">
        <f>IFERROR(MATCH(ROW(障害学生情報入力シート!AR313),O:O,0),"")</f>
        <v/>
      </c>
      <c r="Q337" s="8">
        <f>IF(障害学生情報入力シート!CU337="",0,IF(AND(障害学生情報入力シート!CT337=1,Y337=1,障害学生情報入力シート!D337&lt;&gt;"",障害学生情報入力シート!D337&lt;&gt;"入学しなかった"),1,0))</f>
        <v>0</v>
      </c>
      <c r="R337" s="8">
        <f t="shared" si="29"/>
        <v>0</v>
      </c>
      <c r="S337" s="8" t="str">
        <f>IFERROR(MATCH(ROW(障害学生情報入力シート!BJ313),R:R,0),"")</f>
        <v/>
      </c>
      <c r="T337" s="9">
        <f>IF(OR(SUM(障害学生情報入力シート!AY337:BY337,障害学生情報入力シート!CB337:CS337)&gt;0,COUNTA(障害学生情報入力シート!BZ337:CA337)=2,COUNTA(障害学生情報入力シート!CT337:CU337)=2),1,0)</f>
        <v>0</v>
      </c>
      <c r="U337" s="9">
        <f>SUM(障害学生情報入力シート!N337:Q337)+COUNTA(障害学生情報入力シート!R337)</f>
        <v>0</v>
      </c>
      <c r="V337" s="9">
        <f>SUM(障害学生情報入力シート!S337:V337)+COUNTA(障害学生情報入力シート!W337)</f>
        <v>0</v>
      </c>
      <c r="W337" s="9">
        <f>IF(SUM(障害学生情報入力シート!$X337:$AT337)&gt;0,1,0)</f>
        <v>0</v>
      </c>
      <c r="X337" s="9">
        <f>IF(障害学生情報入力シート!D337="入学者(新1年生)",1,0)</f>
        <v>0</v>
      </c>
      <c r="Y337" s="9">
        <f>IF(ISBLANK(障害学生情報入力シート!$G337),0)+IF(AND(障害学生情報入力シート!$G337="視覚障害",OR(障害学生情報入力シート!$H337="盲",障害学生情報入力シート!$H337="弱視")),1,0)+IF(AND(障害学生情報入力シート!$G337="聴覚・言語障害",OR(障害学生情報入力シート!$H337="聾",障害学生情報入力シート!$H337="難聴",障害学生情報入力シート!$H337="言語障害のみ")),1,0)+IF(AND(障害学生情報入力シート!$G337="肢体不自由",OR(障害学生情報入力シート!$H337="上肢機能障害",障害学生情報入力シート!$H337="下肢機能障害",障害学生情報入力シート!$H337="上下肢機能障害",障害学生情報入力シート!$H337="他の機能障害")),1,0)+IF(AND(障害学生情報入力シート!$G337="病弱・虚弱",OR(障害学生情報入力シート!$H337="内部障害等",障害学生情報入力シート!$H337="他の慢性疾患")),1,0)+IF(AND(障害学生情報入力シート!$G337="重複",ISBLANK(障害学生情報入力シート!$H337)),1,0)+IF(AND(障害学生情報入力シート!$G337="発達障害",OR(障害学生情報入力シート!$H337="SLD",障害学生情報入力シート!$H337="ADHD",障害学生情報入力シート!$H337="ASD",障害学生情報入力シート!$H337="発達障害の重複")),1,0)+IF(AND(障害学生情報入力シート!$G337="精神障害",OR(障害学生情報入力シート!$H337="統合失調症等",障害学生情報入力シート!$H337="気分障害",障害学生情報入力シート!$H337="神経症性障害等",障害学生情報入力シート!$H337="摂食障害・睡眠障害等",障害学生情報入力シート!$H337="他の精神障害")),1,0)+IF(AND(障害学生情報入力シート!$G337="その他の障害",ISBLANK(障害学生情報入力シート!$H337)),1,0)</f>
        <v>0</v>
      </c>
    </row>
    <row r="338" spans="1:25" x14ac:dyDescent="0.4">
      <c r="A338" s="1219">
        <v>314</v>
      </c>
      <c r="B338" s="7">
        <f>IF(AND(障害学生情報入力シート!$G338=$B$23,障害学生情報入力シート!$H338=$B$24,OR(障害学生情報入力シート!D338="入学者(新1年生)",障害学生情報入力シート!D338="在籍者")),1,0)</f>
        <v>0</v>
      </c>
      <c r="C338" s="7">
        <f t="shared" si="24"/>
        <v>0</v>
      </c>
      <c r="D338" s="7" t="str">
        <f>IFERROR(MATCH(ROW(障害学生情報入力シート!A314),C:C,0),"")</f>
        <v/>
      </c>
      <c r="E338" s="7">
        <f>IF(AND(障害学生情報入力シート!$G338=$E$23,障害学生情報入力シート!$H338=$E$24,OR(障害学生情報入力シート!D338="入学者(新1年生)",障害学生情報入力シート!D338="在籍者")),1,0)</f>
        <v>0</v>
      </c>
      <c r="F338" s="7">
        <f t="shared" si="25"/>
        <v>0</v>
      </c>
      <c r="G338" s="7" t="str">
        <f>IFERROR(MATCH(ROW(障害学生情報入力シート!E314),F:F,0),"")</f>
        <v/>
      </c>
      <c r="H338" s="7">
        <f>IF(AND(障害学生情報入力シート!$G338=$H$24,ISBLANK(障害学生情報入力シート!$H338),OR(障害学生情報入力シート!D338="入学者(新1年生)",障害学生情報入力シート!D338="在籍者")),1,0)</f>
        <v>0</v>
      </c>
      <c r="I338" s="7">
        <f t="shared" si="26"/>
        <v>0</v>
      </c>
      <c r="J338" s="7" t="str">
        <f>IFERROR(MATCH(ROW(障害学生情報入力シート!A314),I:I,0),"")</f>
        <v/>
      </c>
      <c r="K338" s="8">
        <f>IF(障害学生情報入力シート!AU338="",0,IF(AND(障害学生情報入力シート!AT338=1,Y338=1,障害学生情報入力シート!D338&lt;&gt;"",障害学生情報入力シート!D338&lt;&gt;"在籍者"),1,0))</f>
        <v>0</v>
      </c>
      <c r="L338" s="8">
        <f t="shared" si="27"/>
        <v>0</v>
      </c>
      <c r="M338" s="8" t="str">
        <f>IFERROR(MATCH(ROW(障害学生情報入力シート!A314),L:L,0),"")</f>
        <v/>
      </c>
      <c r="N338" s="8">
        <f>IF(障害学生情報入力シート!CA338="",0,IF(AND(障害学生情報入力シート!BZ338=1,Y338=1,障害学生情報入力シート!D338&lt;&gt;"",障害学生情報入力シート!D338&lt;&gt;"入学しなかった"),1,0))</f>
        <v>0</v>
      </c>
      <c r="O338" s="8">
        <f t="shared" si="28"/>
        <v>0</v>
      </c>
      <c r="P338" s="8" t="str">
        <f>IFERROR(MATCH(ROW(障害学生情報入力シート!AR314),O:O,0),"")</f>
        <v/>
      </c>
      <c r="Q338" s="8">
        <f>IF(障害学生情報入力シート!CU338="",0,IF(AND(障害学生情報入力シート!CT338=1,Y338=1,障害学生情報入力シート!D338&lt;&gt;"",障害学生情報入力シート!D338&lt;&gt;"入学しなかった"),1,0))</f>
        <v>0</v>
      </c>
      <c r="R338" s="8">
        <f t="shared" si="29"/>
        <v>0</v>
      </c>
      <c r="S338" s="8" t="str">
        <f>IFERROR(MATCH(ROW(障害学生情報入力シート!BJ314),R:R,0),"")</f>
        <v/>
      </c>
      <c r="T338" s="9">
        <f>IF(OR(SUM(障害学生情報入力シート!AY338:BY338,障害学生情報入力シート!CB338:CS338)&gt;0,COUNTA(障害学生情報入力シート!BZ338:CA338)=2,COUNTA(障害学生情報入力シート!CT338:CU338)=2),1,0)</f>
        <v>0</v>
      </c>
      <c r="U338" s="9">
        <f>SUM(障害学生情報入力シート!N338:Q338)+COUNTA(障害学生情報入力シート!R338)</f>
        <v>0</v>
      </c>
      <c r="V338" s="9">
        <f>SUM(障害学生情報入力シート!S338:V338)+COUNTA(障害学生情報入力シート!W338)</f>
        <v>0</v>
      </c>
      <c r="W338" s="9">
        <f>IF(SUM(障害学生情報入力シート!$X338:$AT338)&gt;0,1,0)</f>
        <v>0</v>
      </c>
      <c r="X338" s="9">
        <f>IF(障害学生情報入力シート!D338="入学者(新1年生)",1,0)</f>
        <v>0</v>
      </c>
      <c r="Y338" s="9">
        <f>IF(ISBLANK(障害学生情報入力シート!$G338),0)+IF(AND(障害学生情報入力シート!$G338="視覚障害",OR(障害学生情報入力シート!$H338="盲",障害学生情報入力シート!$H338="弱視")),1,0)+IF(AND(障害学生情報入力シート!$G338="聴覚・言語障害",OR(障害学生情報入力シート!$H338="聾",障害学生情報入力シート!$H338="難聴",障害学生情報入力シート!$H338="言語障害のみ")),1,0)+IF(AND(障害学生情報入力シート!$G338="肢体不自由",OR(障害学生情報入力シート!$H338="上肢機能障害",障害学生情報入力シート!$H338="下肢機能障害",障害学生情報入力シート!$H338="上下肢機能障害",障害学生情報入力シート!$H338="他の機能障害")),1,0)+IF(AND(障害学生情報入力シート!$G338="病弱・虚弱",OR(障害学生情報入力シート!$H338="内部障害等",障害学生情報入力シート!$H338="他の慢性疾患")),1,0)+IF(AND(障害学生情報入力シート!$G338="重複",ISBLANK(障害学生情報入力シート!$H338)),1,0)+IF(AND(障害学生情報入力シート!$G338="発達障害",OR(障害学生情報入力シート!$H338="SLD",障害学生情報入力シート!$H338="ADHD",障害学生情報入力シート!$H338="ASD",障害学生情報入力シート!$H338="発達障害の重複")),1,0)+IF(AND(障害学生情報入力シート!$G338="精神障害",OR(障害学生情報入力シート!$H338="統合失調症等",障害学生情報入力シート!$H338="気分障害",障害学生情報入力シート!$H338="神経症性障害等",障害学生情報入力シート!$H338="摂食障害・睡眠障害等",障害学生情報入力シート!$H338="他の精神障害")),1,0)+IF(AND(障害学生情報入力シート!$G338="その他の障害",ISBLANK(障害学生情報入力シート!$H338)),1,0)</f>
        <v>0</v>
      </c>
    </row>
    <row r="339" spans="1:25" x14ac:dyDescent="0.4">
      <c r="A339" s="1219">
        <v>315</v>
      </c>
      <c r="B339" s="7">
        <f>IF(AND(障害学生情報入力シート!$G339=$B$23,障害学生情報入力シート!$H339=$B$24,OR(障害学生情報入力シート!D339="入学者(新1年生)",障害学生情報入力シート!D339="在籍者")),1,0)</f>
        <v>0</v>
      </c>
      <c r="C339" s="7">
        <f t="shared" si="24"/>
        <v>0</v>
      </c>
      <c r="D339" s="7" t="str">
        <f>IFERROR(MATCH(ROW(障害学生情報入力シート!A315),C:C,0),"")</f>
        <v/>
      </c>
      <c r="E339" s="7">
        <f>IF(AND(障害学生情報入力シート!$G339=$E$23,障害学生情報入力シート!$H339=$E$24,OR(障害学生情報入力シート!D339="入学者(新1年生)",障害学生情報入力シート!D339="在籍者")),1,0)</f>
        <v>0</v>
      </c>
      <c r="F339" s="7">
        <f t="shared" si="25"/>
        <v>0</v>
      </c>
      <c r="G339" s="7" t="str">
        <f>IFERROR(MATCH(ROW(障害学生情報入力シート!E315),F:F,0),"")</f>
        <v/>
      </c>
      <c r="H339" s="7">
        <f>IF(AND(障害学生情報入力シート!$G339=$H$24,ISBLANK(障害学生情報入力シート!$H339),OR(障害学生情報入力シート!D339="入学者(新1年生)",障害学生情報入力シート!D339="在籍者")),1,0)</f>
        <v>0</v>
      </c>
      <c r="I339" s="7">
        <f t="shared" si="26"/>
        <v>0</v>
      </c>
      <c r="J339" s="7" t="str">
        <f>IFERROR(MATCH(ROW(障害学生情報入力シート!A315),I:I,0),"")</f>
        <v/>
      </c>
      <c r="K339" s="8">
        <f>IF(障害学生情報入力シート!AU339="",0,IF(AND(障害学生情報入力シート!AT339=1,Y339=1,障害学生情報入力シート!D339&lt;&gt;"",障害学生情報入力シート!D339&lt;&gt;"在籍者"),1,0))</f>
        <v>0</v>
      </c>
      <c r="L339" s="8">
        <f t="shared" si="27"/>
        <v>0</v>
      </c>
      <c r="M339" s="8" t="str">
        <f>IFERROR(MATCH(ROW(障害学生情報入力シート!A315),L:L,0),"")</f>
        <v/>
      </c>
      <c r="N339" s="8">
        <f>IF(障害学生情報入力シート!CA339="",0,IF(AND(障害学生情報入力シート!BZ339=1,Y339=1,障害学生情報入力シート!D339&lt;&gt;"",障害学生情報入力シート!D339&lt;&gt;"入学しなかった"),1,0))</f>
        <v>0</v>
      </c>
      <c r="O339" s="8">
        <f t="shared" si="28"/>
        <v>0</v>
      </c>
      <c r="P339" s="8" t="str">
        <f>IFERROR(MATCH(ROW(障害学生情報入力シート!AR315),O:O,0),"")</f>
        <v/>
      </c>
      <c r="Q339" s="8">
        <f>IF(障害学生情報入力シート!CU339="",0,IF(AND(障害学生情報入力シート!CT339=1,Y339=1,障害学生情報入力シート!D339&lt;&gt;"",障害学生情報入力シート!D339&lt;&gt;"入学しなかった"),1,0))</f>
        <v>0</v>
      </c>
      <c r="R339" s="8">
        <f t="shared" si="29"/>
        <v>0</v>
      </c>
      <c r="S339" s="8" t="str">
        <f>IFERROR(MATCH(ROW(障害学生情報入力シート!BJ315),R:R,0),"")</f>
        <v/>
      </c>
      <c r="T339" s="9">
        <f>IF(OR(SUM(障害学生情報入力シート!AY339:BY339,障害学生情報入力シート!CB339:CS339)&gt;0,COUNTA(障害学生情報入力シート!BZ339:CA339)=2,COUNTA(障害学生情報入力シート!CT339:CU339)=2),1,0)</f>
        <v>0</v>
      </c>
      <c r="U339" s="9">
        <f>SUM(障害学生情報入力シート!N339:Q339)+COUNTA(障害学生情報入力シート!R339)</f>
        <v>0</v>
      </c>
      <c r="V339" s="9">
        <f>SUM(障害学生情報入力シート!S339:V339)+COUNTA(障害学生情報入力シート!W339)</f>
        <v>0</v>
      </c>
      <c r="W339" s="9">
        <f>IF(SUM(障害学生情報入力シート!$X339:$AT339)&gt;0,1,0)</f>
        <v>0</v>
      </c>
      <c r="X339" s="9">
        <f>IF(障害学生情報入力シート!D339="入学者(新1年生)",1,0)</f>
        <v>0</v>
      </c>
      <c r="Y339" s="9">
        <f>IF(ISBLANK(障害学生情報入力シート!$G339),0)+IF(AND(障害学生情報入力シート!$G339="視覚障害",OR(障害学生情報入力シート!$H339="盲",障害学生情報入力シート!$H339="弱視")),1,0)+IF(AND(障害学生情報入力シート!$G339="聴覚・言語障害",OR(障害学生情報入力シート!$H339="聾",障害学生情報入力シート!$H339="難聴",障害学生情報入力シート!$H339="言語障害のみ")),1,0)+IF(AND(障害学生情報入力シート!$G339="肢体不自由",OR(障害学生情報入力シート!$H339="上肢機能障害",障害学生情報入力シート!$H339="下肢機能障害",障害学生情報入力シート!$H339="上下肢機能障害",障害学生情報入力シート!$H339="他の機能障害")),1,0)+IF(AND(障害学生情報入力シート!$G339="病弱・虚弱",OR(障害学生情報入力シート!$H339="内部障害等",障害学生情報入力シート!$H339="他の慢性疾患")),1,0)+IF(AND(障害学生情報入力シート!$G339="重複",ISBLANK(障害学生情報入力シート!$H339)),1,0)+IF(AND(障害学生情報入力シート!$G339="発達障害",OR(障害学生情報入力シート!$H339="SLD",障害学生情報入力シート!$H339="ADHD",障害学生情報入力シート!$H339="ASD",障害学生情報入力シート!$H339="発達障害の重複")),1,0)+IF(AND(障害学生情報入力シート!$G339="精神障害",OR(障害学生情報入力シート!$H339="統合失調症等",障害学生情報入力シート!$H339="気分障害",障害学生情報入力シート!$H339="神経症性障害等",障害学生情報入力シート!$H339="摂食障害・睡眠障害等",障害学生情報入力シート!$H339="他の精神障害")),1,0)+IF(AND(障害学生情報入力シート!$G339="その他の障害",ISBLANK(障害学生情報入力シート!$H339)),1,0)</f>
        <v>0</v>
      </c>
    </row>
    <row r="340" spans="1:25" x14ac:dyDescent="0.4">
      <c r="A340" s="1219">
        <v>316</v>
      </c>
      <c r="B340" s="7">
        <f>IF(AND(障害学生情報入力シート!$G340=$B$23,障害学生情報入力シート!$H340=$B$24,OR(障害学生情報入力シート!D340="入学者(新1年生)",障害学生情報入力シート!D340="在籍者")),1,0)</f>
        <v>0</v>
      </c>
      <c r="C340" s="7">
        <f t="shared" si="24"/>
        <v>0</v>
      </c>
      <c r="D340" s="7" t="str">
        <f>IFERROR(MATCH(ROW(障害学生情報入力シート!A316),C:C,0),"")</f>
        <v/>
      </c>
      <c r="E340" s="7">
        <f>IF(AND(障害学生情報入力シート!$G340=$E$23,障害学生情報入力シート!$H340=$E$24,OR(障害学生情報入力シート!D340="入学者(新1年生)",障害学生情報入力シート!D340="在籍者")),1,0)</f>
        <v>0</v>
      </c>
      <c r="F340" s="7">
        <f t="shared" si="25"/>
        <v>0</v>
      </c>
      <c r="G340" s="7" t="str">
        <f>IFERROR(MATCH(ROW(障害学生情報入力シート!E316),F:F,0),"")</f>
        <v/>
      </c>
      <c r="H340" s="7">
        <f>IF(AND(障害学生情報入力シート!$G340=$H$24,ISBLANK(障害学生情報入力シート!$H340),OR(障害学生情報入力シート!D340="入学者(新1年生)",障害学生情報入力シート!D340="在籍者")),1,0)</f>
        <v>0</v>
      </c>
      <c r="I340" s="7">
        <f t="shared" si="26"/>
        <v>0</v>
      </c>
      <c r="J340" s="7" t="str">
        <f>IFERROR(MATCH(ROW(障害学生情報入力シート!A316),I:I,0),"")</f>
        <v/>
      </c>
      <c r="K340" s="8">
        <f>IF(障害学生情報入力シート!AU340="",0,IF(AND(障害学生情報入力シート!AT340=1,Y340=1,障害学生情報入力シート!D340&lt;&gt;"",障害学生情報入力シート!D340&lt;&gt;"在籍者"),1,0))</f>
        <v>0</v>
      </c>
      <c r="L340" s="8">
        <f t="shared" si="27"/>
        <v>0</v>
      </c>
      <c r="M340" s="8" t="str">
        <f>IFERROR(MATCH(ROW(障害学生情報入力シート!A316),L:L,0),"")</f>
        <v/>
      </c>
      <c r="N340" s="8">
        <f>IF(障害学生情報入力シート!CA340="",0,IF(AND(障害学生情報入力シート!BZ340=1,Y340=1,障害学生情報入力シート!D340&lt;&gt;"",障害学生情報入力シート!D340&lt;&gt;"入学しなかった"),1,0))</f>
        <v>0</v>
      </c>
      <c r="O340" s="8">
        <f t="shared" si="28"/>
        <v>0</v>
      </c>
      <c r="P340" s="8" t="str">
        <f>IFERROR(MATCH(ROW(障害学生情報入力シート!AR316),O:O,0),"")</f>
        <v/>
      </c>
      <c r="Q340" s="8">
        <f>IF(障害学生情報入力シート!CU340="",0,IF(AND(障害学生情報入力シート!CT340=1,Y340=1,障害学生情報入力シート!D340&lt;&gt;"",障害学生情報入力シート!D340&lt;&gt;"入学しなかった"),1,0))</f>
        <v>0</v>
      </c>
      <c r="R340" s="8">
        <f t="shared" si="29"/>
        <v>0</v>
      </c>
      <c r="S340" s="8" t="str">
        <f>IFERROR(MATCH(ROW(障害学生情報入力シート!BJ316),R:R,0),"")</f>
        <v/>
      </c>
      <c r="T340" s="9">
        <f>IF(OR(SUM(障害学生情報入力シート!AY340:BY340,障害学生情報入力シート!CB340:CS340)&gt;0,COUNTA(障害学生情報入力シート!BZ340:CA340)=2,COUNTA(障害学生情報入力シート!CT340:CU340)=2),1,0)</f>
        <v>0</v>
      </c>
      <c r="U340" s="9">
        <f>SUM(障害学生情報入力シート!N340:Q340)+COUNTA(障害学生情報入力シート!R340)</f>
        <v>0</v>
      </c>
      <c r="V340" s="9">
        <f>SUM(障害学生情報入力シート!S340:V340)+COUNTA(障害学生情報入力シート!W340)</f>
        <v>0</v>
      </c>
      <c r="W340" s="9">
        <f>IF(SUM(障害学生情報入力シート!$X340:$AT340)&gt;0,1,0)</f>
        <v>0</v>
      </c>
      <c r="X340" s="9">
        <f>IF(障害学生情報入力シート!D340="入学者(新1年生)",1,0)</f>
        <v>0</v>
      </c>
      <c r="Y340" s="9">
        <f>IF(ISBLANK(障害学生情報入力シート!$G340),0)+IF(AND(障害学生情報入力シート!$G340="視覚障害",OR(障害学生情報入力シート!$H340="盲",障害学生情報入力シート!$H340="弱視")),1,0)+IF(AND(障害学生情報入力シート!$G340="聴覚・言語障害",OR(障害学生情報入力シート!$H340="聾",障害学生情報入力シート!$H340="難聴",障害学生情報入力シート!$H340="言語障害のみ")),1,0)+IF(AND(障害学生情報入力シート!$G340="肢体不自由",OR(障害学生情報入力シート!$H340="上肢機能障害",障害学生情報入力シート!$H340="下肢機能障害",障害学生情報入力シート!$H340="上下肢機能障害",障害学生情報入力シート!$H340="他の機能障害")),1,0)+IF(AND(障害学生情報入力シート!$G340="病弱・虚弱",OR(障害学生情報入力シート!$H340="内部障害等",障害学生情報入力シート!$H340="他の慢性疾患")),1,0)+IF(AND(障害学生情報入力シート!$G340="重複",ISBLANK(障害学生情報入力シート!$H340)),1,0)+IF(AND(障害学生情報入力シート!$G340="発達障害",OR(障害学生情報入力シート!$H340="SLD",障害学生情報入力シート!$H340="ADHD",障害学生情報入力シート!$H340="ASD",障害学生情報入力シート!$H340="発達障害の重複")),1,0)+IF(AND(障害学生情報入力シート!$G340="精神障害",OR(障害学生情報入力シート!$H340="統合失調症等",障害学生情報入力シート!$H340="気分障害",障害学生情報入力シート!$H340="神経症性障害等",障害学生情報入力シート!$H340="摂食障害・睡眠障害等",障害学生情報入力シート!$H340="他の精神障害")),1,0)+IF(AND(障害学生情報入力シート!$G340="その他の障害",ISBLANK(障害学生情報入力シート!$H340)),1,0)</f>
        <v>0</v>
      </c>
    </row>
    <row r="341" spans="1:25" x14ac:dyDescent="0.4">
      <c r="A341" s="1219">
        <v>317</v>
      </c>
      <c r="B341" s="7">
        <f>IF(AND(障害学生情報入力シート!$G341=$B$23,障害学生情報入力シート!$H341=$B$24,OR(障害学生情報入力シート!D341="入学者(新1年生)",障害学生情報入力シート!D341="在籍者")),1,0)</f>
        <v>0</v>
      </c>
      <c r="C341" s="7">
        <f t="shared" si="24"/>
        <v>0</v>
      </c>
      <c r="D341" s="7" t="str">
        <f>IFERROR(MATCH(ROW(障害学生情報入力シート!A317),C:C,0),"")</f>
        <v/>
      </c>
      <c r="E341" s="7">
        <f>IF(AND(障害学生情報入力シート!$G341=$E$23,障害学生情報入力シート!$H341=$E$24,OR(障害学生情報入力シート!D341="入学者(新1年生)",障害学生情報入力シート!D341="在籍者")),1,0)</f>
        <v>0</v>
      </c>
      <c r="F341" s="7">
        <f t="shared" si="25"/>
        <v>0</v>
      </c>
      <c r="G341" s="7" t="str">
        <f>IFERROR(MATCH(ROW(障害学生情報入力シート!E317),F:F,0),"")</f>
        <v/>
      </c>
      <c r="H341" s="7">
        <f>IF(AND(障害学生情報入力シート!$G341=$H$24,ISBLANK(障害学生情報入力シート!$H341),OR(障害学生情報入力シート!D341="入学者(新1年生)",障害学生情報入力シート!D341="在籍者")),1,0)</f>
        <v>0</v>
      </c>
      <c r="I341" s="7">
        <f t="shared" si="26"/>
        <v>0</v>
      </c>
      <c r="J341" s="7" t="str">
        <f>IFERROR(MATCH(ROW(障害学生情報入力シート!A317),I:I,0),"")</f>
        <v/>
      </c>
      <c r="K341" s="8">
        <f>IF(障害学生情報入力シート!AU341="",0,IF(AND(障害学生情報入力シート!AT341=1,Y341=1,障害学生情報入力シート!D341&lt;&gt;"",障害学生情報入力シート!D341&lt;&gt;"在籍者"),1,0))</f>
        <v>0</v>
      </c>
      <c r="L341" s="8">
        <f t="shared" si="27"/>
        <v>0</v>
      </c>
      <c r="M341" s="8" t="str">
        <f>IFERROR(MATCH(ROW(障害学生情報入力シート!A317),L:L,0),"")</f>
        <v/>
      </c>
      <c r="N341" s="8">
        <f>IF(障害学生情報入力シート!CA341="",0,IF(AND(障害学生情報入力シート!BZ341=1,Y341=1,障害学生情報入力シート!D341&lt;&gt;"",障害学生情報入力シート!D341&lt;&gt;"入学しなかった"),1,0))</f>
        <v>0</v>
      </c>
      <c r="O341" s="8">
        <f t="shared" si="28"/>
        <v>0</v>
      </c>
      <c r="P341" s="8" t="str">
        <f>IFERROR(MATCH(ROW(障害学生情報入力シート!AR317),O:O,0),"")</f>
        <v/>
      </c>
      <c r="Q341" s="8">
        <f>IF(障害学生情報入力シート!CU341="",0,IF(AND(障害学生情報入力シート!CT341=1,Y341=1,障害学生情報入力シート!D341&lt;&gt;"",障害学生情報入力シート!D341&lt;&gt;"入学しなかった"),1,0))</f>
        <v>0</v>
      </c>
      <c r="R341" s="8">
        <f t="shared" si="29"/>
        <v>0</v>
      </c>
      <c r="S341" s="8" t="str">
        <f>IFERROR(MATCH(ROW(障害学生情報入力シート!BJ317),R:R,0),"")</f>
        <v/>
      </c>
      <c r="T341" s="9">
        <f>IF(OR(SUM(障害学生情報入力シート!AY341:BY341,障害学生情報入力シート!CB341:CS341)&gt;0,COUNTA(障害学生情報入力シート!BZ341:CA341)=2,COUNTA(障害学生情報入力シート!CT341:CU341)=2),1,0)</f>
        <v>0</v>
      </c>
      <c r="U341" s="9">
        <f>SUM(障害学生情報入力シート!N341:Q341)+COUNTA(障害学生情報入力シート!R341)</f>
        <v>0</v>
      </c>
      <c r="V341" s="9">
        <f>SUM(障害学生情報入力シート!S341:V341)+COUNTA(障害学生情報入力シート!W341)</f>
        <v>0</v>
      </c>
      <c r="W341" s="9">
        <f>IF(SUM(障害学生情報入力シート!$X341:$AT341)&gt;0,1,0)</f>
        <v>0</v>
      </c>
      <c r="X341" s="9">
        <f>IF(障害学生情報入力シート!D341="入学者(新1年生)",1,0)</f>
        <v>0</v>
      </c>
      <c r="Y341" s="9">
        <f>IF(ISBLANK(障害学生情報入力シート!$G341),0)+IF(AND(障害学生情報入力シート!$G341="視覚障害",OR(障害学生情報入力シート!$H341="盲",障害学生情報入力シート!$H341="弱視")),1,0)+IF(AND(障害学生情報入力シート!$G341="聴覚・言語障害",OR(障害学生情報入力シート!$H341="聾",障害学生情報入力シート!$H341="難聴",障害学生情報入力シート!$H341="言語障害のみ")),1,0)+IF(AND(障害学生情報入力シート!$G341="肢体不自由",OR(障害学生情報入力シート!$H341="上肢機能障害",障害学生情報入力シート!$H341="下肢機能障害",障害学生情報入力シート!$H341="上下肢機能障害",障害学生情報入力シート!$H341="他の機能障害")),1,0)+IF(AND(障害学生情報入力シート!$G341="病弱・虚弱",OR(障害学生情報入力シート!$H341="内部障害等",障害学生情報入力シート!$H341="他の慢性疾患")),1,0)+IF(AND(障害学生情報入力シート!$G341="重複",ISBLANK(障害学生情報入力シート!$H341)),1,0)+IF(AND(障害学生情報入力シート!$G341="発達障害",OR(障害学生情報入力シート!$H341="SLD",障害学生情報入力シート!$H341="ADHD",障害学生情報入力シート!$H341="ASD",障害学生情報入力シート!$H341="発達障害の重複")),1,0)+IF(AND(障害学生情報入力シート!$G341="精神障害",OR(障害学生情報入力シート!$H341="統合失調症等",障害学生情報入力シート!$H341="気分障害",障害学生情報入力シート!$H341="神経症性障害等",障害学生情報入力シート!$H341="摂食障害・睡眠障害等",障害学生情報入力シート!$H341="他の精神障害")),1,0)+IF(AND(障害学生情報入力シート!$G341="その他の障害",ISBLANK(障害学生情報入力シート!$H341)),1,0)</f>
        <v>0</v>
      </c>
    </row>
    <row r="342" spans="1:25" x14ac:dyDescent="0.4">
      <c r="A342" s="1219">
        <v>318</v>
      </c>
      <c r="B342" s="7">
        <f>IF(AND(障害学生情報入力シート!$G342=$B$23,障害学生情報入力シート!$H342=$B$24,OR(障害学生情報入力シート!D342="入学者(新1年生)",障害学生情報入力シート!D342="在籍者")),1,0)</f>
        <v>0</v>
      </c>
      <c r="C342" s="7">
        <f t="shared" si="24"/>
        <v>0</v>
      </c>
      <c r="D342" s="7" t="str">
        <f>IFERROR(MATCH(ROW(障害学生情報入力シート!A318),C:C,0),"")</f>
        <v/>
      </c>
      <c r="E342" s="7">
        <f>IF(AND(障害学生情報入力シート!$G342=$E$23,障害学生情報入力シート!$H342=$E$24,OR(障害学生情報入力シート!D342="入学者(新1年生)",障害学生情報入力シート!D342="在籍者")),1,0)</f>
        <v>0</v>
      </c>
      <c r="F342" s="7">
        <f t="shared" si="25"/>
        <v>0</v>
      </c>
      <c r="G342" s="7" t="str">
        <f>IFERROR(MATCH(ROW(障害学生情報入力シート!E318),F:F,0),"")</f>
        <v/>
      </c>
      <c r="H342" s="7">
        <f>IF(AND(障害学生情報入力シート!$G342=$H$24,ISBLANK(障害学生情報入力シート!$H342),OR(障害学生情報入力シート!D342="入学者(新1年生)",障害学生情報入力シート!D342="在籍者")),1,0)</f>
        <v>0</v>
      </c>
      <c r="I342" s="7">
        <f t="shared" si="26"/>
        <v>0</v>
      </c>
      <c r="J342" s="7" t="str">
        <f>IFERROR(MATCH(ROW(障害学生情報入力シート!A318),I:I,0),"")</f>
        <v/>
      </c>
      <c r="K342" s="8">
        <f>IF(障害学生情報入力シート!AU342="",0,IF(AND(障害学生情報入力シート!AT342=1,Y342=1,障害学生情報入力シート!D342&lt;&gt;"",障害学生情報入力シート!D342&lt;&gt;"在籍者"),1,0))</f>
        <v>0</v>
      </c>
      <c r="L342" s="8">
        <f t="shared" si="27"/>
        <v>0</v>
      </c>
      <c r="M342" s="8" t="str">
        <f>IFERROR(MATCH(ROW(障害学生情報入力シート!A318),L:L,0),"")</f>
        <v/>
      </c>
      <c r="N342" s="8">
        <f>IF(障害学生情報入力シート!CA342="",0,IF(AND(障害学生情報入力シート!BZ342=1,Y342=1,障害学生情報入力シート!D342&lt;&gt;"",障害学生情報入力シート!D342&lt;&gt;"入学しなかった"),1,0))</f>
        <v>0</v>
      </c>
      <c r="O342" s="8">
        <f t="shared" si="28"/>
        <v>0</v>
      </c>
      <c r="P342" s="8" t="str">
        <f>IFERROR(MATCH(ROW(障害学生情報入力シート!AR318),O:O,0),"")</f>
        <v/>
      </c>
      <c r="Q342" s="8">
        <f>IF(障害学生情報入力シート!CU342="",0,IF(AND(障害学生情報入力シート!CT342=1,Y342=1,障害学生情報入力シート!D342&lt;&gt;"",障害学生情報入力シート!D342&lt;&gt;"入学しなかった"),1,0))</f>
        <v>0</v>
      </c>
      <c r="R342" s="8">
        <f t="shared" si="29"/>
        <v>0</v>
      </c>
      <c r="S342" s="8" t="str">
        <f>IFERROR(MATCH(ROW(障害学生情報入力シート!BJ318),R:R,0),"")</f>
        <v/>
      </c>
      <c r="T342" s="9">
        <f>IF(OR(SUM(障害学生情報入力シート!AY342:BY342,障害学生情報入力シート!CB342:CS342)&gt;0,COUNTA(障害学生情報入力シート!BZ342:CA342)=2,COUNTA(障害学生情報入力シート!CT342:CU342)=2),1,0)</f>
        <v>0</v>
      </c>
      <c r="U342" s="9">
        <f>SUM(障害学生情報入力シート!N342:Q342)+COUNTA(障害学生情報入力シート!R342)</f>
        <v>0</v>
      </c>
      <c r="V342" s="9">
        <f>SUM(障害学生情報入力シート!S342:V342)+COUNTA(障害学生情報入力シート!W342)</f>
        <v>0</v>
      </c>
      <c r="W342" s="9">
        <f>IF(SUM(障害学生情報入力シート!$X342:$AT342)&gt;0,1,0)</f>
        <v>0</v>
      </c>
      <c r="X342" s="9">
        <f>IF(障害学生情報入力シート!D342="入学者(新1年生)",1,0)</f>
        <v>0</v>
      </c>
      <c r="Y342" s="9">
        <f>IF(ISBLANK(障害学生情報入力シート!$G342),0)+IF(AND(障害学生情報入力シート!$G342="視覚障害",OR(障害学生情報入力シート!$H342="盲",障害学生情報入力シート!$H342="弱視")),1,0)+IF(AND(障害学生情報入力シート!$G342="聴覚・言語障害",OR(障害学生情報入力シート!$H342="聾",障害学生情報入力シート!$H342="難聴",障害学生情報入力シート!$H342="言語障害のみ")),1,0)+IF(AND(障害学生情報入力シート!$G342="肢体不自由",OR(障害学生情報入力シート!$H342="上肢機能障害",障害学生情報入力シート!$H342="下肢機能障害",障害学生情報入力シート!$H342="上下肢機能障害",障害学生情報入力シート!$H342="他の機能障害")),1,0)+IF(AND(障害学生情報入力シート!$G342="病弱・虚弱",OR(障害学生情報入力シート!$H342="内部障害等",障害学生情報入力シート!$H342="他の慢性疾患")),1,0)+IF(AND(障害学生情報入力シート!$G342="重複",ISBLANK(障害学生情報入力シート!$H342)),1,0)+IF(AND(障害学生情報入力シート!$G342="発達障害",OR(障害学生情報入力シート!$H342="SLD",障害学生情報入力シート!$H342="ADHD",障害学生情報入力シート!$H342="ASD",障害学生情報入力シート!$H342="発達障害の重複")),1,0)+IF(AND(障害学生情報入力シート!$G342="精神障害",OR(障害学生情報入力シート!$H342="統合失調症等",障害学生情報入力シート!$H342="気分障害",障害学生情報入力シート!$H342="神経症性障害等",障害学生情報入力シート!$H342="摂食障害・睡眠障害等",障害学生情報入力シート!$H342="他の精神障害")),1,0)+IF(AND(障害学生情報入力シート!$G342="その他の障害",ISBLANK(障害学生情報入力シート!$H342)),1,0)</f>
        <v>0</v>
      </c>
    </row>
    <row r="343" spans="1:25" x14ac:dyDescent="0.4">
      <c r="A343" s="1219">
        <v>319</v>
      </c>
      <c r="B343" s="7">
        <f>IF(AND(障害学生情報入力シート!$G343=$B$23,障害学生情報入力シート!$H343=$B$24,OR(障害学生情報入力シート!D343="入学者(新1年生)",障害学生情報入力シート!D343="在籍者")),1,0)</f>
        <v>0</v>
      </c>
      <c r="C343" s="7">
        <f t="shared" si="24"/>
        <v>0</v>
      </c>
      <c r="D343" s="7" t="str">
        <f>IFERROR(MATCH(ROW(障害学生情報入力シート!A319),C:C,0),"")</f>
        <v/>
      </c>
      <c r="E343" s="7">
        <f>IF(AND(障害学生情報入力シート!$G343=$E$23,障害学生情報入力シート!$H343=$E$24,OR(障害学生情報入力シート!D343="入学者(新1年生)",障害学生情報入力シート!D343="在籍者")),1,0)</f>
        <v>0</v>
      </c>
      <c r="F343" s="7">
        <f t="shared" si="25"/>
        <v>0</v>
      </c>
      <c r="G343" s="7" t="str">
        <f>IFERROR(MATCH(ROW(障害学生情報入力シート!E319),F:F,0),"")</f>
        <v/>
      </c>
      <c r="H343" s="7">
        <f>IF(AND(障害学生情報入力シート!$G343=$H$24,ISBLANK(障害学生情報入力シート!$H343),OR(障害学生情報入力シート!D343="入学者(新1年生)",障害学生情報入力シート!D343="在籍者")),1,0)</f>
        <v>0</v>
      </c>
      <c r="I343" s="7">
        <f t="shared" si="26"/>
        <v>0</v>
      </c>
      <c r="J343" s="7" t="str">
        <f>IFERROR(MATCH(ROW(障害学生情報入力シート!A319),I:I,0),"")</f>
        <v/>
      </c>
      <c r="K343" s="8">
        <f>IF(障害学生情報入力シート!AU343="",0,IF(AND(障害学生情報入力シート!AT343=1,Y343=1,障害学生情報入力シート!D343&lt;&gt;"",障害学生情報入力シート!D343&lt;&gt;"在籍者"),1,0))</f>
        <v>0</v>
      </c>
      <c r="L343" s="8">
        <f t="shared" si="27"/>
        <v>0</v>
      </c>
      <c r="M343" s="8" t="str">
        <f>IFERROR(MATCH(ROW(障害学生情報入力シート!A319),L:L,0),"")</f>
        <v/>
      </c>
      <c r="N343" s="8">
        <f>IF(障害学生情報入力シート!CA343="",0,IF(AND(障害学生情報入力シート!BZ343=1,Y343=1,障害学生情報入力シート!D343&lt;&gt;"",障害学生情報入力シート!D343&lt;&gt;"入学しなかった"),1,0))</f>
        <v>0</v>
      </c>
      <c r="O343" s="8">
        <f t="shared" si="28"/>
        <v>0</v>
      </c>
      <c r="P343" s="8" t="str">
        <f>IFERROR(MATCH(ROW(障害学生情報入力シート!AR319),O:O,0),"")</f>
        <v/>
      </c>
      <c r="Q343" s="8">
        <f>IF(障害学生情報入力シート!CU343="",0,IF(AND(障害学生情報入力シート!CT343=1,Y343=1,障害学生情報入力シート!D343&lt;&gt;"",障害学生情報入力シート!D343&lt;&gt;"入学しなかった"),1,0))</f>
        <v>0</v>
      </c>
      <c r="R343" s="8">
        <f t="shared" si="29"/>
        <v>0</v>
      </c>
      <c r="S343" s="8" t="str">
        <f>IFERROR(MATCH(ROW(障害学生情報入力シート!BJ319),R:R,0),"")</f>
        <v/>
      </c>
      <c r="T343" s="9">
        <f>IF(OR(SUM(障害学生情報入力シート!AY343:BY343,障害学生情報入力シート!CB343:CS343)&gt;0,COUNTA(障害学生情報入力シート!BZ343:CA343)=2,COUNTA(障害学生情報入力シート!CT343:CU343)=2),1,0)</f>
        <v>0</v>
      </c>
      <c r="U343" s="9">
        <f>SUM(障害学生情報入力シート!N343:Q343)+COUNTA(障害学生情報入力シート!R343)</f>
        <v>0</v>
      </c>
      <c r="V343" s="9">
        <f>SUM(障害学生情報入力シート!S343:V343)+COUNTA(障害学生情報入力シート!W343)</f>
        <v>0</v>
      </c>
      <c r="W343" s="9">
        <f>IF(SUM(障害学生情報入力シート!$X343:$AT343)&gt;0,1,0)</f>
        <v>0</v>
      </c>
      <c r="X343" s="9">
        <f>IF(障害学生情報入力シート!D343="入学者(新1年生)",1,0)</f>
        <v>0</v>
      </c>
      <c r="Y343" s="9">
        <f>IF(ISBLANK(障害学生情報入力シート!$G343),0)+IF(AND(障害学生情報入力シート!$G343="視覚障害",OR(障害学生情報入力シート!$H343="盲",障害学生情報入力シート!$H343="弱視")),1,0)+IF(AND(障害学生情報入力シート!$G343="聴覚・言語障害",OR(障害学生情報入力シート!$H343="聾",障害学生情報入力シート!$H343="難聴",障害学生情報入力シート!$H343="言語障害のみ")),1,0)+IF(AND(障害学生情報入力シート!$G343="肢体不自由",OR(障害学生情報入力シート!$H343="上肢機能障害",障害学生情報入力シート!$H343="下肢機能障害",障害学生情報入力シート!$H343="上下肢機能障害",障害学生情報入力シート!$H343="他の機能障害")),1,0)+IF(AND(障害学生情報入力シート!$G343="病弱・虚弱",OR(障害学生情報入力シート!$H343="内部障害等",障害学生情報入力シート!$H343="他の慢性疾患")),1,0)+IF(AND(障害学生情報入力シート!$G343="重複",ISBLANK(障害学生情報入力シート!$H343)),1,0)+IF(AND(障害学生情報入力シート!$G343="発達障害",OR(障害学生情報入力シート!$H343="SLD",障害学生情報入力シート!$H343="ADHD",障害学生情報入力シート!$H343="ASD",障害学生情報入力シート!$H343="発達障害の重複")),1,0)+IF(AND(障害学生情報入力シート!$G343="精神障害",OR(障害学生情報入力シート!$H343="統合失調症等",障害学生情報入力シート!$H343="気分障害",障害学生情報入力シート!$H343="神経症性障害等",障害学生情報入力シート!$H343="摂食障害・睡眠障害等",障害学生情報入力シート!$H343="他の精神障害")),1,0)+IF(AND(障害学生情報入力シート!$G343="その他の障害",ISBLANK(障害学生情報入力シート!$H343)),1,0)</f>
        <v>0</v>
      </c>
    </row>
    <row r="344" spans="1:25" x14ac:dyDescent="0.4">
      <c r="A344" s="1219">
        <v>320</v>
      </c>
      <c r="B344" s="7">
        <f>IF(AND(障害学生情報入力シート!$G344=$B$23,障害学生情報入力シート!$H344=$B$24,OR(障害学生情報入力シート!D344="入学者(新1年生)",障害学生情報入力シート!D344="在籍者")),1,0)</f>
        <v>0</v>
      </c>
      <c r="C344" s="7">
        <f t="shared" si="24"/>
        <v>0</v>
      </c>
      <c r="D344" s="7" t="str">
        <f>IFERROR(MATCH(ROW(障害学生情報入力シート!A320),C:C,0),"")</f>
        <v/>
      </c>
      <c r="E344" s="7">
        <f>IF(AND(障害学生情報入力シート!$G344=$E$23,障害学生情報入力シート!$H344=$E$24,OR(障害学生情報入力シート!D344="入学者(新1年生)",障害学生情報入力シート!D344="在籍者")),1,0)</f>
        <v>0</v>
      </c>
      <c r="F344" s="7">
        <f t="shared" si="25"/>
        <v>0</v>
      </c>
      <c r="G344" s="7" t="str">
        <f>IFERROR(MATCH(ROW(障害学生情報入力シート!E320),F:F,0),"")</f>
        <v/>
      </c>
      <c r="H344" s="7">
        <f>IF(AND(障害学生情報入力シート!$G344=$H$24,ISBLANK(障害学生情報入力シート!$H344),OR(障害学生情報入力シート!D344="入学者(新1年生)",障害学生情報入力シート!D344="在籍者")),1,0)</f>
        <v>0</v>
      </c>
      <c r="I344" s="7">
        <f t="shared" si="26"/>
        <v>0</v>
      </c>
      <c r="J344" s="7" t="str">
        <f>IFERROR(MATCH(ROW(障害学生情報入力シート!A320),I:I,0),"")</f>
        <v/>
      </c>
      <c r="K344" s="8">
        <f>IF(障害学生情報入力シート!AU344="",0,IF(AND(障害学生情報入力シート!AT344=1,Y344=1,障害学生情報入力シート!D344&lt;&gt;"",障害学生情報入力シート!D344&lt;&gt;"在籍者"),1,0))</f>
        <v>0</v>
      </c>
      <c r="L344" s="8">
        <f t="shared" si="27"/>
        <v>0</v>
      </c>
      <c r="M344" s="8" t="str">
        <f>IFERROR(MATCH(ROW(障害学生情報入力シート!A320),L:L,0),"")</f>
        <v/>
      </c>
      <c r="N344" s="8">
        <f>IF(障害学生情報入力シート!CA344="",0,IF(AND(障害学生情報入力シート!BZ344=1,Y344=1,障害学生情報入力シート!D344&lt;&gt;"",障害学生情報入力シート!D344&lt;&gt;"入学しなかった"),1,0))</f>
        <v>0</v>
      </c>
      <c r="O344" s="8">
        <f t="shared" si="28"/>
        <v>0</v>
      </c>
      <c r="P344" s="8" t="str">
        <f>IFERROR(MATCH(ROW(障害学生情報入力シート!AR320),O:O,0),"")</f>
        <v/>
      </c>
      <c r="Q344" s="8">
        <f>IF(障害学生情報入力シート!CU344="",0,IF(AND(障害学生情報入力シート!CT344=1,Y344=1,障害学生情報入力シート!D344&lt;&gt;"",障害学生情報入力シート!D344&lt;&gt;"入学しなかった"),1,0))</f>
        <v>0</v>
      </c>
      <c r="R344" s="8">
        <f t="shared" si="29"/>
        <v>0</v>
      </c>
      <c r="S344" s="8" t="str">
        <f>IFERROR(MATCH(ROW(障害学生情報入力シート!BJ320),R:R,0),"")</f>
        <v/>
      </c>
      <c r="T344" s="9">
        <f>IF(OR(SUM(障害学生情報入力シート!AY344:BY344,障害学生情報入力シート!CB344:CS344)&gt;0,COUNTA(障害学生情報入力シート!BZ344:CA344)=2,COUNTA(障害学生情報入力シート!CT344:CU344)=2),1,0)</f>
        <v>0</v>
      </c>
      <c r="U344" s="9">
        <f>SUM(障害学生情報入力シート!N344:Q344)+COUNTA(障害学生情報入力シート!R344)</f>
        <v>0</v>
      </c>
      <c r="V344" s="9">
        <f>SUM(障害学生情報入力シート!S344:V344)+COUNTA(障害学生情報入力シート!W344)</f>
        <v>0</v>
      </c>
      <c r="W344" s="9">
        <f>IF(SUM(障害学生情報入力シート!$X344:$AT344)&gt;0,1,0)</f>
        <v>0</v>
      </c>
      <c r="X344" s="9">
        <f>IF(障害学生情報入力シート!D344="入学者(新1年生)",1,0)</f>
        <v>0</v>
      </c>
      <c r="Y344" s="9">
        <f>IF(ISBLANK(障害学生情報入力シート!$G344),0)+IF(AND(障害学生情報入力シート!$G344="視覚障害",OR(障害学生情報入力シート!$H344="盲",障害学生情報入力シート!$H344="弱視")),1,0)+IF(AND(障害学生情報入力シート!$G344="聴覚・言語障害",OR(障害学生情報入力シート!$H344="聾",障害学生情報入力シート!$H344="難聴",障害学生情報入力シート!$H344="言語障害のみ")),1,0)+IF(AND(障害学生情報入力シート!$G344="肢体不自由",OR(障害学生情報入力シート!$H344="上肢機能障害",障害学生情報入力シート!$H344="下肢機能障害",障害学生情報入力シート!$H344="上下肢機能障害",障害学生情報入力シート!$H344="他の機能障害")),1,0)+IF(AND(障害学生情報入力シート!$G344="病弱・虚弱",OR(障害学生情報入力シート!$H344="内部障害等",障害学生情報入力シート!$H344="他の慢性疾患")),1,0)+IF(AND(障害学生情報入力シート!$G344="重複",ISBLANK(障害学生情報入力シート!$H344)),1,0)+IF(AND(障害学生情報入力シート!$G344="発達障害",OR(障害学生情報入力シート!$H344="SLD",障害学生情報入力シート!$H344="ADHD",障害学生情報入力シート!$H344="ASD",障害学生情報入力シート!$H344="発達障害の重複")),1,0)+IF(AND(障害学生情報入力シート!$G344="精神障害",OR(障害学生情報入力シート!$H344="統合失調症等",障害学生情報入力シート!$H344="気分障害",障害学生情報入力シート!$H344="神経症性障害等",障害学生情報入力シート!$H344="摂食障害・睡眠障害等",障害学生情報入力シート!$H344="他の精神障害")),1,0)+IF(AND(障害学生情報入力シート!$G344="その他の障害",ISBLANK(障害学生情報入力シート!$H344)),1,0)</f>
        <v>0</v>
      </c>
    </row>
    <row r="345" spans="1:25" x14ac:dyDescent="0.4">
      <c r="A345" s="1219">
        <v>321</v>
      </c>
      <c r="B345" s="7">
        <f>IF(AND(障害学生情報入力シート!$G345=$B$23,障害学生情報入力シート!$H345=$B$24,OR(障害学生情報入力シート!D345="入学者(新1年生)",障害学生情報入力シート!D345="在籍者")),1,0)</f>
        <v>0</v>
      </c>
      <c r="C345" s="7">
        <f t="shared" ref="C345:C408" si="30">C344+B345</f>
        <v>0</v>
      </c>
      <c r="D345" s="7" t="str">
        <f>IFERROR(MATCH(ROW(障害学生情報入力シート!A321),C:C,0),"")</f>
        <v/>
      </c>
      <c r="E345" s="7">
        <f>IF(AND(障害学生情報入力シート!$G345=$E$23,障害学生情報入力シート!$H345=$E$24,OR(障害学生情報入力シート!D345="入学者(新1年生)",障害学生情報入力シート!D345="在籍者")),1,0)</f>
        <v>0</v>
      </c>
      <c r="F345" s="7">
        <f t="shared" ref="F345:F408" si="31">F344+E345</f>
        <v>0</v>
      </c>
      <c r="G345" s="7" t="str">
        <f>IFERROR(MATCH(ROW(障害学生情報入力シート!E321),F:F,0),"")</f>
        <v/>
      </c>
      <c r="H345" s="7">
        <f>IF(AND(障害学生情報入力シート!$G345=$H$24,ISBLANK(障害学生情報入力シート!$H345),OR(障害学生情報入力シート!D345="入学者(新1年生)",障害学生情報入力シート!D345="在籍者")),1,0)</f>
        <v>0</v>
      </c>
      <c r="I345" s="7">
        <f t="shared" ref="I345:I408" si="32">I344+H345</f>
        <v>0</v>
      </c>
      <c r="J345" s="7" t="str">
        <f>IFERROR(MATCH(ROW(障害学生情報入力シート!A321),I:I,0),"")</f>
        <v/>
      </c>
      <c r="K345" s="8">
        <f>IF(障害学生情報入力シート!AU345="",0,IF(AND(障害学生情報入力シート!AT345=1,Y345=1,障害学生情報入力シート!D345&lt;&gt;"",障害学生情報入力シート!D345&lt;&gt;"在籍者"),1,0))</f>
        <v>0</v>
      </c>
      <c r="L345" s="8">
        <f t="shared" ref="L345:L408" si="33">L344+K345</f>
        <v>0</v>
      </c>
      <c r="M345" s="8" t="str">
        <f>IFERROR(MATCH(ROW(障害学生情報入力シート!A321),L:L,0),"")</f>
        <v/>
      </c>
      <c r="N345" s="8">
        <f>IF(障害学生情報入力シート!CA345="",0,IF(AND(障害学生情報入力シート!BZ345=1,Y345=1,障害学生情報入力シート!D345&lt;&gt;"",障害学生情報入力シート!D345&lt;&gt;"入学しなかった"),1,0))</f>
        <v>0</v>
      </c>
      <c r="O345" s="8">
        <f t="shared" ref="O345:O408" si="34">O344+N345</f>
        <v>0</v>
      </c>
      <c r="P345" s="8" t="str">
        <f>IFERROR(MATCH(ROW(障害学生情報入力シート!AR321),O:O,0),"")</f>
        <v/>
      </c>
      <c r="Q345" s="8">
        <f>IF(障害学生情報入力シート!CU345="",0,IF(AND(障害学生情報入力シート!CT345=1,Y345=1,障害学生情報入力シート!D345&lt;&gt;"",障害学生情報入力シート!D345&lt;&gt;"入学しなかった"),1,0))</f>
        <v>0</v>
      </c>
      <c r="R345" s="8">
        <f t="shared" ref="R345:R408" si="35">R344+Q345</f>
        <v>0</v>
      </c>
      <c r="S345" s="8" t="str">
        <f>IFERROR(MATCH(ROW(障害学生情報入力シート!BJ321),R:R,0),"")</f>
        <v/>
      </c>
      <c r="T345" s="9">
        <f>IF(OR(SUM(障害学生情報入力シート!AY345:BY345,障害学生情報入力シート!CB345:CS345)&gt;0,COUNTA(障害学生情報入力シート!BZ345:CA345)=2,COUNTA(障害学生情報入力シート!CT345:CU345)=2),1,0)</f>
        <v>0</v>
      </c>
      <c r="U345" s="9">
        <f>SUM(障害学生情報入力シート!N345:Q345)+COUNTA(障害学生情報入力シート!R345)</f>
        <v>0</v>
      </c>
      <c r="V345" s="9">
        <f>SUM(障害学生情報入力シート!S345:V345)+COUNTA(障害学生情報入力シート!W345)</f>
        <v>0</v>
      </c>
      <c r="W345" s="9">
        <f>IF(SUM(障害学生情報入力シート!$X345:$AT345)&gt;0,1,0)</f>
        <v>0</v>
      </c>
      <c r="X345" s="9">
        <f>IF(障害学生情報入力シート!D345="入学者(新1年生)",1,0)</f>
        <v>0</v>
      </c>
      <c r="Y345" s="9">
        <f>IF(ISBLANK(障害学生情報入力シート!$G345),0)+IF(AND(障害学生情報入力シート!$G345="視覚障害",OR(障害学生情報入力シート!$H345="盲",障害学生情報入力シート!$H345="弱視")),1,0)+IF(AND(障害学生情報入力シート!$G345="聴覚・言語障害",OR(障害学生情報入力シート!$H345="聾",障害学生情報入力シート!$H345="難聴",障害学生情報入力シート!$H345="言語障害のみ")),1,0)+IF(AND(障害学生情報入力シート!$G345="肢体不自由",OR(障害学生情報入力シート!$H345="上肢機能障害",障害学生情報入力シート!$H345="下肢機能障害",障害学生情報入力シート!$H345="上下肢機能障害",障害学生情報入力シート!$H345="他の機能障害")),1,0)+IF(AND(障害学生情報入力シート!$G345="病弱・虚弱",OR(障害学生情報入力シート!$H345="内部障害等",障害学生情報入力シート!$H345="他の慢性疾患")),1,0)+IF(AND(障害学生情報入力シート!$G345="重複",ISBLANK(障害学生情報入力シート!$H345)),1,0)+IF(AND(障害学生情報入力シート!$G345="発達障害",OR(障害学生情報入力シート!$H345="SLD",障害学生情報入力シート!$H345="ADHD",障害学生情報入力シート!$H345="ASD",障害学生情報入力シート!$H345="発達障害の重複")),1,0)+IF(AND(障害学生情報入力シート!$G345="精神障害",OR(障害学生情報入力シート!$H345="統合失調症等",障害学生情報入力シート!$H345="気分障害",障害学生情報入力シート!$H345="神経症性障害等",障害学生情報入力シート!$H345="摂食障害・睡眠障害等",障害学生情報入力シート!$H345="他の精神障害")),1,0)+IF(AND(障害学生情報入力シート!$G345="その他の障害",ISBLANK(障害学生情報入力シート!$H345)),1,0)</f>
        <v>0</v>
      </c>
    </row>
    <row r="346" spans="1:25" x14ac:dyDescent="0.4">
      <c r="A346" s="1219">
        <v>322</v>
      </c>
      <c r="B346" s="7">
        <f>IF(AND(障害学生情報入力シート!$G346=$B$23,障害学生情報入力シート!$H346=$B$24,OR(障害学生情報入力シート!D346="入学者(新1年生)",障害学生情報入力シート!D346="在籍者")),1,0)</f>
        <v>0</v>
      </c>
      <c r="C346" s="7">
        <f t="shared" si="30"/>
        <v>0</v>
      </c>
      <c r="D346" s="7" t="str">
        <f>IFERROR(MATCH(ROW(障害学生情報入力シート!A322),C:C,0),"")</f>
        <v/>
      </c>
      <c r="E346" s="7">
        <f>IF(AND(障害学生情報入力シート!$G346=$E$23,障害学生情報入力シート!$H346=$E$24,OR(障害学生情報入力シート!D346="入学者(新1年生)",障害学生情報入力シート!D346="在籍者")),1,0)</f>
        <v>0</v>
      </c>
      <c r="F346" s="7">
        <f t="shared" si="31"/>
        <v>0</v>
      </c>
      <c r="G346" s="7" t="str">
        <f>IFERROR(MATCH(ROW(障害学生情報入力シート!E322),F:F,0),"")</f>
        <v/>
      </c>
      <c r="H346" s="7">
        <f>IF(AND(障害学生情報入力シート!$G346=$H$24,ISBLANK(障害学生情報入力シート!$H346),OR(障害学生情報入力シート!D346="入学者(新1年生)",障害学生情報入力シート!D346="在籍者")),1,0)</f>
        <v>0</v>
      </c>
      <c r="I346" s="7">
        <f t="shared" si="32"/>
        <v>0</v>
      </c>
      <c r="J346" s="7" t="str">
        <f>IFERROR(MATCH(ROW(障害学生情報入力シート!A322),I:I,0),"")</f>
        <v/>
      </c>
      <c r="K346" s="8">
        <f>IF(障害学生情報入力シート!AU346="",0,IF(AND(障害学生情報入力シート!AT346=1,Y346=1,障害学生情報入力シート!D346&lt;&gt;"",障害学生情報入力シート!D346&lt;&gt;"在籍者"),1,0))</f>
        <v>0</v>
      </c>
      <c r="L346" s="8">
        <f t="shared" si="33"/>
        <v>0</v>
      </c>
      <c r="M346" s="8" t="str">
        <f>IFERROR(MATCH(ROW(障害学生情報入力シート!A322),L:L,0),"")</f>
        <v/>
      </c>
      <c r="N346" s="8">
        <f>IF(障害学生情報入力シート!CA346="",0,IF(AND(障害学生情報入力シート!BZ346=1,Y346=1,障害学生情報入力シート!D346&lt;&gt;"",障害学生情報入力シート!D346&lt;&gt;"入学しなかった"),1,0))</f>
        <v>0</v>
      </c>
      <c r="O346" s="8">
        <f t="shared" si="34"/>
        <v>0</v>
      </c>
      <c r="P346" s="8" t="str">
        <f>IFERROR(MATCH(ROW(障害学生情報入力シート!AR322),O:O,0),"")</f>
        <v/>
      </c>
      <c r="Q346" s="8">
        <f>IF(障害学生情報入力シート!CU346="",0,IF(AND(障害学生情報入力シート!CT346=1,Y346=1,障害学生情報入力シート!D346&lt;&gt;"",障害学生情報入力シート!D346&lt;&gt;"入学しなかった"),1,0))</f>
        <v>0</v>
      </c>
      <c r="R346" s="8">
        <f t="shared" si="35"/>
        <v>0</v>
      </c>
      <c r="S346" s="8" t="str">
        <f>IFERROR(MATCH(ROW(障害学生情報入力シート!BJ322),R:R,0),"")</f>
        <v/>
      </c>
      <c r="T346" s="9">
        <f>IF(OR(SUM(障害学生情報入力シート!AY346:BY346,障害学生情報入力シート!CB346:CS346)&gt;0,COUNTA(障害学生情報入力シート!BZ346:CA346)=2,COUNTA(障害学生情報入力シート!CT346:CU346)=2),1,0)</f>
        <v>0</v>
      </c>
      <c r="U346" s="9">
        <f>SUM(障害学生情報入力シート!N346:Q346)+COUNTA(障害学生情報入力シート!R346)</f>
        <v>0</v>
      </c>
      <c r="V346" s="9">
        <f>SUM(障害学生情報入力シート!S346:V346)+COUNTA(障害学生情報入力シート!W346)</f>
        <v>0</v>
      </c>
      <c r="W346" s="9">
        <f>IF(SUM(障害学生情報入力シート!$X346:$AT346)&gt;0,1,0)</f>
        <v>0</v>
      </c>
      <c r="X346" s="9">
        <f>IF(障害学生情報入力シート!D346="入学者(新1年生)",1,0)</f>
        <v>0</v>
      </c>
      <c r="Y346" s="9">
        <f>IF(ISBLANK(障害学生情報入力シート!$G346),0)+IF(AND(障害学生情報入力シート!$G346="視覚障害",OR(障害学生情報入力シート!$H346="盲",障害学生情報入力シート!$H346="弱視")),1,0)+IF(AND(障害学生情報入力シート!$G346="聴覚・言語障害",OR(障害学生情報入力シート!$H346="聾",障害学生情報入力シート!$H346="難聴",障害学生情報入力シート!$H346="言語障害のみ")),1,0)+IF(AND(障害学生情報入力シート!$G346="肢体不自由",OR(障害学生情報入力シート!$H346="上肢機能障害",障害学生情報入力シート!$H346="下肢機能障害",障害学生情報入力シート!$H346="上下肢機能障害",障害学生情報入力シート!$H346="他の機能障害")),1,0)+IF(AND(障害学生情報入力シート!$G346="病弱・虚弱",OR(障害学生情報入力シート!$H346="内部障害等",障害学生情報入力シート!$H346="他の慢性疾患")),1,0)+IF(AND(障害学生情報入力シート!$G346="重複",ISBLANK(障害学生情報入力シート!$H346)),1,0)+IF(AND(障害学生情報入力シート!$G346="発達障害",OR(障害学生情報入力シート!$H346="SLD",障害学生情報入力シート!$H346="ADHD",障害学生情報入力シート!$H346="ASD",障害学生情報入力シート!$H346="発達障害の重複")),1,0)+IF(AND(障害学生情報入力シート!$G346="精神障害",OR(障害学生情報入力シート!$H346="統合失調症等",障害学生情報入力シート!$H346="気分障害",障害学生情報入力シート!$H346="神経症性障害等",障害学生情報入力シート!$H346="摂食障害・睡眠障害等",障害学生情報入力シート!$H346="他の精神障害")),1,0)+IF(AND(障害学生情報入力シート!$G346="その他の障害",ISBLANK(障害学生情報入力シート!$H346)),1,0)</f>
        <v>0</v>
      </c>
    </row>
    <row r="347" spans="1:25" x14ac:dyDescent="0.4">
      <c r="A347" s="1219">
        <v>323</v>
      </c>
      <c r="B347" s="7">
        <f>IF(AND(障害学生情報入力シート!$G347=$B$23,障害学生情報入力シート!$H347=$B$24,OR(障害学生情報入力シート!D347="入学者(新1年生)",障害学生情報入力シート!D347="在籍者")),1,0)</f>
        <v>0</v>
      </c>
      <c r="C347" s="7">
        <f t="shared" si="30"/>
        <v>0</v>
      </c>
      <c r="D347" s="7" t="str">
        <f>IFERROR(MATCH(ROW(障害学生情報入力シート!A323),C:C,0),"")</f>
        <v/>
      </c>
      <c r="E347" s="7">
        <f>IF(AND(障害学生情報入力シート!$G347=$E$23,障害学生情報入力シート!$H347=$E$24,OR(障害学生情報入力シート!D347="入学者(新1年生)",障害学生情報入力シート!D347="在籍者")),1,0)</f>
        <v>0</v>
      </c>
      <c r="F347" s="7">
        <f t="shared" si="31"/>
        <v>0</v>
      </c>
      <c r="G347" s="7" t="str">
        <f>IFERROR(MATCH(ROW(障害学生情報入力シート!E323),F:F,0),"")</f>
        <v/>
      </c>
      <c r="H347" s="7">
        <f>IF(AND(障害学生情報入力シート!$G347=$H$24,ISBLANK(障害学生情報入力シート!$H347),OR(障害学生情報入力シート!D347="入学者(新1年生)",障害学生情報入力シート!D347="在籍者")),1,0)</f>
        <v>0</v>
      </c>
      <c r="I347" s="7">
        <f t="shared" si="32"/>
        <v>0</v>
      </c>
      <c r="J347" s="7" t="str">
        <f>IFERROR(MATCH(ROW(障害学生情報入力シート!A323),I:I,0),"")</f>
        <v/>
      </c>
      <c r="K347" s="8">
        <f>IF(障害学生情報入力シート!AU347="",0,IF(AND(障害学生情報入力シート!AT347=1,Y347=1,障害学生情報入力シート!D347&lt;&gt;"",障害学生情報入力シート!D347&lt;&gt;"在籍者"),1,0))</f>
        <v>0</v>
      </c>
      <c r="L347" s="8">
        <f t="shared" si="33"/>
        <v>0</v>
      </c>
      <c r="M347" s="8" t="str">
        <f>IFERROR(MATCH(ROW(障害学生情報入力シート!A323),L:L,0),"")</f>
        <v/>
      </c>
      <c r="N347" s="8">
        <f>IF(障害学生情報入力シート!CA347="",0,IF(AND(障害学生情報入力シート!BZ347=1,Y347=1,障害学生情報入力シート!D347&lt;&gt;"",障害学生情報入力シート!D347&lt;&gt;"入学しなかった"),1,0))</f>
        <v>0</v>
      </c>
      <c r="O347" s="8">
        <f t="shared" si="34"/>
        <v>0</v>
      </c>
      <c r="P347" s="8" t="str">
        <f>IFERROR(MATCH(ROW(障害学生情報入力シート!AR323),O:O,0),"")</f>
        <v/>
      </c>
      <c r="Q347" s="8">
        <f>IF(障害学生情報入力シート!CU347="",0,IF(AND(障害学生情報入力シート!CT347=1,Y347=1,障害学生情報入力シート!D347&lt;&gt;"",障害学生情報入力シート!D347&lt;&gt;"入学しなかった"),1,0))</f>
        <v>0</v>
      </c>
      <c r="R347" s="8">
        <f t="shared" si="35"/>
        <v>0</v>
      </c>
      <c r="S347" s="8" t="str">
        <f>IFERROR(MATCH(ROW(障害学生情報入力シート!BJ323),R:R,0),"")</f>
        <v/>
      </c>
      <c r="T347" s="9">
        <f>IF(OR(SUM(障害学生情報入力シート!AY347:BY347,障害学生情報入力シート!CB347:CS347)&gt;0,COUNTA(障害学生情報入力シート!BZ347:CA347)=2,COUNTA(障害学生情報入力シート!CT347:CU347)=2),1,0)</f>
        <v>0</v>
      </c>
      <c r="U347" s="9">
        <f>SUM(障害学生情報入力シート!N347:Q347)+COUNTA(障害学生情報入力シート!R347)</f>
        <v>0</v>
      </c>
      <c r="V347" s="9">
        <f>SUM(障害学生情報入力シート!S347:V347)+COUNTA(障害学生情報入力シート!W347)</f>
        <v>0</v>
      </c>
      <c r="W347" s="9">
        <f>IF(SUM(障害学生情報入力シート!$X347:$AT347)&gt;0,1,0)</f>
        <v>0</v>
      </c>
      <c r="X347" s="9">
        <f>IF(障害学生情報入力シート!D347="入学者(新1年生)",1,0)</f>
        <v>0</v>
      </c>
      <c r="Y347" s="9">
        <f>IF(ISBLANK(障害学生情報入力シート!$G347),0)+IF(AND(障害学生情報入力シート!$G347="視覚障害",OR(障害学生情報入力シート!$H347="盲",障害学生情報入力シート!$H347="弱視")),1,0)+IF(AND(障害学生情報入力シート!$G347="聴覚・言語障害",OR(障害学生情報入力シート!$H347="聾",障害学生情報入力シート!$H347="難聴",障害学生情報入力シート!$H347="言語障害のみ")),1,0)+IF(AND(障害学生情報入力シート!$G347="肢体不自由",OR(障害学生情報入力シート!$H347="上肢機能障害",障害学生情報入力シート!$H347="下肢機能障害",障害学生情報入力シート!$H347="上下肢機能障害",障害学生情報入力シート!$H347="他の機能障害")),1,0)+IF(AND(障害学生情報入力シート!$G347="病弱・虚弱",OR(障害学生情報入力シート!$H347="内部障害等",障害学生情報入力シート!$H347="他の慢性疾患")),1,0)+IF(AND(障害学生情報入力シート!$G347="重複",ISBLANK(障害学生情報入力シート!$H347)),1,0)+IF(AND(障害学生情報入力シート!$G347="発達障害",OR(障害学生情報入力シート!$H347="SLD",障害学生情報入力シート!$H347="ADHD",障害学生情報入力シート!$H347="ASD",障害学生情報入力シート!$H347="発達障害の重複")),1,0)+IF(AND(障害学生情報入力シート!$G347="精神障害",OR(障害学生情報入力シート!$H347="統合失調症等",障害学生情報入力シート!$H347="気分障害",障害学生情報入力シート!$H347="神経症性障害等",障害学生情報入力シート!$H347="摂食障害・睡眠障害等",障害学生情報入力シート!$H347="他の精神障害")),1,0)+IF(AND(障害学生情報入力シート!$G347="その他の障害",ISBLANK(障害学生情報入力シート!$H347)),1,0)</f>
        <v>0</v>
      </c>
    </row>
    <row r="348" spans="1:25" x14ac:dyDescent="0.4">
      <c r="A348" s="1219">
        <v>324</v>
      </c>
      <c r="B348" s="7">
        <f>IF(AND(障害学生情報入力シート!$G348=$B$23,障害学生情報入力シート!$H348=$B$24,OR(障害学生情報入力シート!D348="入学者(新1年生)",障害学生情報入力シート!D348="在籍者")),1,0)</f>
        <v>0</v>
      </c>
      <c r="C348" s="7">
        <f t="shared" si="30"/>
        <v>0</v>
      </c>
      <c r="D348" s="7" t="str">
        <f>IFERROR(MATCH(ROW(障害学生情報入力シート!A324),C:C,0),"")</f>
        <v/>
      </c>
      <c r="E348" s="7">
        <f>IF(AND(障害学生情報入力シート!$G348=$E$23,障害学生情報入力シート!$H348=$E$24,OR(障害学生情報入力シート!D348="入学者(新1年生)",障害学生情報入力シート!D348="在籍者")),1,0)</f>
        <v>0</v>
      </c>
      <c r="F348" s="7">
        <f t="shared" si="31"/>
        <v>0</v>
      </c>
      <c r="G348" s="7" t="str">
        <f>IFERROR(MATCH(ROW(障害学生情報入力シート!E324),F:F,0),"")</f>
        <v/>
      </c>
      <c r="H348" s="7">
        <f>IF(AND(障害学生情報入力シート!$G348=$H$24,ISBLANK(障害学生情報入力シート!$H348),OR(障害学生情報入力シート!D348="入学者(新1年生)",障害学生情報入力シート!D348="在籍者")),1,0)</f>
        <v>0</v>
      </c>
      <c r="I348" s="7">
        <f t="shared" si="32"/>
        <v>0</v>
      </c>
      <c r="J348" s="7" t="str">
        <f>IFERROR(MATCH(ROW(障害学生情報入力シート!A324),I:I,0),"")</f>
        <v/>
      </c>
      <c r="K348" s="8">
        <f>IF(障害学生情報入力シート!AU348="",0,IF(AND(障害学生情報入力シート!AT348=1,Y348=1,障害学生情報入力シート!D348&lt;&gt;"",障害学生情報入力シート!D348&lt;&gt;"在籍者"),1,0))</f>
        <v>0</v>
      </c>
      <c r="L348" s="8">
        <f t="shared" si="33"/>
        <v>0</v>
      </c>
      <c r="M348" s="8" t="str">
        <f>IFERROR(MATCH(ROW(障害学生情報入力シート!A324),L:L,0),"")</f>
        <v/>
      </c>
      <c r="N348" s="8">
        <f>IF(障害学生情報入力シート!CA348="",0,IF(AND(障害学生情報入力シート!BZ348=1,Y348=1,障害学生情報入力シート!D348&lt;&gt;"",障害学生情報入力シート!D348&lt;&gt;"入学しなかった"),1,0))</f>
        <v>0</v>
      </c>
      <c r="O348" s="8">
        <f t="shared" si="34"/>
        <v>0</v>
      </c>
      <c r="P348" s="8" t="str">
        <f>IFERROR(MATCH(ROW(障害学生情報入力シート!AR324),O:O,0),"")</f>
        <v/>
      </c>
      <c r="Q348" s="8">
        <f>IF(障害学生情報入力シート!CU348="",0,IF(AND(障害学生情報入力シート!CT348=1,Y348=1,障害学生情報入力シート!D348&lt;&gt;"",障害学生情報入力シート!D348&lt;&gt;"入学しなかった"),1,0))</f>
        <v>0</v>
      </c>
      <c r="R348" s="8">
        <f t="shared" si="35"/>
        <v>0</v>
      </c>
      <c r="S348" s="8" t="str">
        <f>IFERROR(MATCH(ROW(障害学生情報入力シート!BJ324),R:R,0),"")</f>
        <v/>
      </c>
      <c r="T348" s="9">
        <f>IF(OR(SUM(障害学生情報入力シート!AY348:BY348,障害学生情報入力シート!CB348:CS348)&gt;0,COUNTA(障害学生情報入力シート!BZ348:CA348)=2,COUNTA(障害学生情報入力シート!CT348:CU348)=2),1,0)</f>
        <v>0</v>
      </c>
      <c r="U348" s="9">
        <f>SUM(障害学生情報入力シート!N348:Q348)+COUNTA(障害学生情報入力シート!R348)</f>
        <v>0</v>
      </c>
      <c r="V348" s="9">
        <f>SUM(障害学生情報入力シート!S348:V348)+COUNTA(障害学生情報入力シート!W348)</f>
        <v>0</v>
      </c>
      <c r="W348" s="9">
        <f>IF(SUM(障害学生情報入力シート!$X348:$AT348)&gt;0,1,0)</f>
        <v>0</v>
      </c>
      <c r="X348" s="9">
        <f>IF(障害学生情報入力シート!D348="入学者(新1年生)",1,0)</f>
        <v>0</v>
      </c>
      <c r="Y348" s="9">
        <f>IF(ISBLANK(障害学生情報入力シート!$G348),0)+IF(AND(障害学生情報入力シート!$G348="視覚障害",OR(障害学生情報入力シート!$H348="盲",障害学生情報入力シート!$H348="弱視")),1,0)+IF(AND(障害学生情報入力シート!$G348="聴覚・言語障害",OR(障害学生情報入力シート!$H348="聾",障害学生情報入力シート!$H348="難聴",障害学生情報入力シート!$H348="言語障害のみ")),1,0)+IF(AND(障害学生情報入力シート!$G348="肢体不自由",OR(障害学生情報入力シート!$H348="上肢機能障害",障害学生情報入力シート!$H348="下肢機能障害",障害学生情報入力シート!$H348="上下肢機能障害",障害学生情報入力シート!$H348="他の機能障害")),1,0)+IF(AND(障害学生情報入力シート!$G348="病弱・虚弱",OR(障害学生情報入力シート!$H348="内部障害等",障害学生情報入力シート!$H348="他の慢性疾患")),1,0)+IF(AND(障害学生情報入力シート!$G348="重複",ISBLANK(障害学生情報入力シート!$H348)),1,0)+IF(AND(障害学生情報入力シート!$G348="発達障害",OR(障害学生情報入力シート!$H348="SLD",障害学生情報入力シート!$H348="ADHD",障害学生情報入力シート!$H348="ASD",障害学生情報入力シート!$H348="発達障害の重複")),1,0)+IF(AND(障害学生情報入力シート!$G348="精神障害",OR(障害学生情報入力シート!$H348="統合失調症等",障害学生情報入力シート!$H348="気分障害",障害学生情報入力シート!$H348="神経症性障害等",障害学生情報入力シート!$H348="摂食障害・睡眠障害等",障害学生情報入力シート!$H348="他の精神障害")),1,0)+IF(AND(障害学生情報入力シート!$G348="その他の障害",ISBLANK(障害学生情報入力シート!$H348)),1,0)</f>
        <v>0</v>
      </c>
    </row>
    <row r="349" spans="1:25" x14ac:dyDescent="0.4">
      <c r="A349" s="1219">
        <v>325</v>
      </c>
      <c r="B349" s="7">
        <f>IF(AND(障害学生情報入力シート!$G349=$B$23,障害学生情報入力シート!$H349=$B$24,OR(障害学生情報入力シート!D349="入学者(新1年生)",障害学生情報入力シート!D349="在籍者")),1,0)</f>
        <v>0</v>
      </c>
      <c r="C349" s="7">
        <f t="shared" si="30"/>
        <v>0</v>
      </c>
      <c r="D349" s="7" t="str">
        <f>IFERROR(MATCH(ROW(障害学生情報入力シート!A325),C:C,0),"")</f>
        <v/>
      </c>
      <c r="E349" s="7">
        <f>IF(AND(障害学生情報入力シート!$G349=$E$23,障害学生情報入力シート!$H349=$E$24,OR(障害学生情報入力シート!D349="入学者(新1年生)",障害学生情報入力シート!D349="在籍者")),1,0)</f>
        <v>0</v>
      </c>
      <c r="F349" s="7">
        <f t="shared" si="31"/>
        <v>0</v>
      </c>
      <c r="G349" s="7" t="str">
        <f>IFERROR(MATCH(ROW(障害学生情報入力シート!E325),F:F,0),"")</f>
        <v/>
      </c>
      <c r="H349" s="7">
        <f>IF(AND(障害学生情報入力シート!$G349=$H$24,ISBLANK(障害学生情報入力シート!$H349),OR(障害学生情報入力シート!D349="入学者(新1年生)",障害学生情報入力シート!D349="在籍者")),1,0)</f>
        <v>0</v>
      </c>
      <c r="I349" s="7">
        <f t="shared" si="32"/>
        <v>0</v>
      </c>
      <c r="J349" s="7" t="str">
        <f>IFERROR(MATCH(ROW(障害学生情報入力シート!A325),I:I,0),"")</f>
        <v/>
      </c>
      <c r="K349" s="8">
        <f>IF(障害学生情報入力シート!AU349="",0,IF(AND(障害学生情報入力シート!AT349=1,Y349=1,障害学生情報入力シート!D349&lt;&gt;"",障害学生情報入力シート!D349&lt;&gt;"在籍者"),1,0))</f>
        <v>0</v>
      </c>
      <c r="L349" s="8">
        <f t="shared" si="33"/>
        <v>0</v>
      </c>
      <c r="M349" s="8" t="str">
        <f>IFERROR(MATCH(ROW(障害学生情報入力シート!A325),L:L,0),"")</f>
        <v/>
      </c>
      <c r="N349" s="8">
        <f>IF(障害学生情報入力シート!CA349="",0,IF(AND(障害学生情報入力シート!BZ349=1,Y349=1,障害学生情報入力シート!D349&lt;&gt;"",障害学生情報入力シート!D349&lt;&gt;"入学しなかった"),1,0))</f>
        <v>0</v>
      </c>
      <c r="O349" s="8">
        <f t="shared" si="34"/>
        <v>0</v>
      </c>
      <c r="P349" s="8" t="str">
        <f>IFERROR(MATCH(ROW(障害学生情報入力シート!AR325),O:O,0),"")</f>
        <v/>
      </c>
      <c r="Q349" s="8">
        <f>IF(障害学生情報入力シート!CU349="",0,IF(AND(障害学生情報入力シート!CT349=1,Y349=1,障害学生情報入力シート!D349&lt;&gt;"",障害学生情報入力シート!D349&lt;&gt;"入学しなかった"),1,0))</f>
        <v>0</v>
      </c>
      <c r="R349" s="8">
        <f t="shared" si="35"/>
        <v>0</v>
      </c>
      <c r="S349" s="8" t="str">
        <f>IFERROR(MATCH(ROW(障害学生情報入力シート!BJ325),R:R,0),"")</f>
        <v/>
      </c>
      <c r="T349" s="9">
        <f>IF(OR(SUM(障害学生情報入力シート!AY349:BY349,障害学生情報入力シート!CB349:CS349)&gt;0,COUNTA(障害学生情報入力シート!BZ349:CA349)=2,COUNTA(障害学生情報入力シート!CT349:CU349)=2),1,0)</f>
        <v>0</v>
      </c>
      <c r="U349" s="9">
        <f>SUM(障害学生情報入力シート!N349:Q349)+COUNTA(障害学生情報入力シート!R349)</f>
        <v>0</v>
      </c>
      <c r="V349" s="9">
        <f>SUM(障害学生情報入力シート!S349:V349)+COUNTA(障害学生情報入力シート!W349)</f>
        <v>0</v>
      </c>
      <c r="W349" s="9">
        <f>IF(SUM(障害学生情報入力シート!$X349:$AT349)&gt;0,1,0)</f>
        <v>0</v>
      </c>
      <c r="X349" s="9">
        <f>IF(障害学生情報入力シート!D349="入学者(新1年生)",1,0)</f>
        <v>0</v>
      </c>
      <c r="Y349" s="9">
        <f>IF(ISBLANK(障害学生情報入力シート!$G349),0)+IF(AND(障害学生情報入力シート!$G349="視覚障害",OR(障害学生情報入力シート!$H349="盲",障害学生情報入力シート!$H349="弱視")),1,0)+IF(AND(障害学生情報入力シート!$G349="聴覚・言語障害",OR(障害学生情報入力シート!$H349="聾",障害学生情報入力シート!$H349="難聴",障害学生情報入力シート!$H349="言語障害のみ")),1,0)+IF(AND(障害学生情報入力シート!$G349="肢体不自由",OR(障害学生情報入力シート!$H349="上肢機能障害",障害学生情報入力シート!$H349="下肢機能障害",障害学生情報入力シート!$H349="上下肢機能障害",障害学生情報入力シート!$H349="他の機能障害")),1,0)+IF(AND(障害学生情報入力シート!$G349="病弱・虚弱",OR(障害学生情報入力シート!$H349="内部障害等",障害学生情報入力シート!$H349="他の慢性疾患")),1,0)+IF(AND(障害学生情報入力シート!$G349="重複",ISBLANK(障害学生情報入力シート!$H349)),1,0)+IF(AND(障害学生情報入力シート!$G349="発達障害",OR(障害学生情報入力シート!$H349="SLD",障害学生情報入力シート!$H349="ADHD",障害学生情報入力シート!$H349="ASD",障害学生情報入力シート!$H349="発達障害の重複")),1,0)+IF(AND(障害学生情報入力シート!$G349="精神障害",OR(障害学生情報入力シート!$H349="統合失調症等",障害学生情報入力シート!$H349="気分障害",障害学生情報入力シート!$H349="神経症性障害等",障害学生情報入力シート!$H349="摂食障害・睡眠障害等",障害学生情報入力シート!$H349="他の精神障害")),1,0)+IF(AND(障害学生情報入力シート!$G349="その他の障害",ISBLANK(障害学生情報入力シート!$H349)),1,0)</f>
        <v>0</v>
      </c>
    </row>
    <row r="350" spans="1:25" x14ac:dyDescent="0.4">
      <c r="A350" s="1219">
        <v>326</v>
      </c>
      <c r="B350" s="7">
        <f>IF(AND(障害学生情報入力シート!$G350=$B$23,障害学生情報入力シート!$H350=$B$24,OR(障害学生情報入力シート!D350="入学者(新1年生)",障害学生情報入力シート!D350="在籍者")),1,0)</f>
        <v>0</v>
      </c>
      <c r="C350" s="7">
        <f t="shared" si="30"/>
        <v>0</v>
      </c>
      <c r="D350" s="7" t="str">
        <f>IFERROR(MATCH(ROW(障害学生情報入力シート!A326),C:C,0),"")</f>
        <v/>
      </c>
      <c r="E350" s="7">
        <f>IF(AND(障害学生情報入力シート!$G350=$E$23,障害学生情報入力シート!$H350=$E$24,OR(障害学生情報入力シート!D350="入学者(新1年生)",障害学生情報入力シート!D350="在籍者")),1,0)</f>
        <v>0</v>
      </c>
      <c r="F350" s="7">
        <f t="shared" si="31"/>
        <v>0</v>
      </c>
      <c r="G350" s="7" t="str">
        <f>IFERROR(MATCH(ROW(障害学生情報入力シート!E326),F:F,0),"")</f>
        <v/>
      </c>
      <c r="H350" s="7">
        <f>IF(AND(障害学生情報入力シート!$G350=$H$24,ISBLANK(障害学生情報入力シート!$H350),OR(障害学生情報入力シート!D350="入学者(新1年生)",障害学生情報入力シート!D350="在籍者")),1,0)</f>
        <v>0</v>
      </c>
      <c r="I350" s="7">
        <f t="shared" si="32"/>
        <v>0</v>
      </c>
      <c r="J350" s="7" t="str">
        <f>IFERROR(MATCH(ROW(障害学生情報入力シート!A326),I:I,0),"")</f>
        <v/>
      </c>
      <c r="K350" s="8">
        <f>IF(障害学生情報入力シート!AU350="",0,IF(AND(障害学生情報入力シート!AT350=1,Y350=1,障害学生情報入力シート!D350&lt;&gt;"",障害学生情報入力シート!D350&lt;&gt;"在籍者"),1,0))</f>
        <v>0</v>
      </c>
      <c r="L350" s="8">
        <f t="shared" si="33"/>
        <v>0</v>
      </c>
      <c r="M350" s="8" t="str">
        <f>IFERROR(MATCH(ROW(障害学生情報入力シート!A326),L:L,0),"")</f>
        <v/>
      </c>
      <c r="N350" s="8">
        <f>IF(障害学生情報入力シート!CA350="",0,IF(AND(障害学生情報入力シート!BZ350=1,Y350=1,障害学生情報入力シート!D350&lt;&gt;"",障害学生情報入力シート!D350&lt;&gt;"入学しなかった"),1,0))</f>
        <v>0</v>
      </c>
      <c r="O350" s="8">
        <f t="shared" si="34"/>
        <v>0</v>
      </c>
      <c r="P350" s="8" t="str">
        <f>IFERROR(MATCH(ROW(障害学生情報入力シート!AR326),O:O,0),"")</f>
        <v/>
      </c>
      <c r="Q350" s="8">
        <f>IF(障害学生情報入力シート!CU350="",0,IF(AND(障害学生情報入力シート!CT350=1,Y350=1,障害学生情報入力シート!D350&lt;&gt;"",障害学生情報入力シート!D350&lt;&gt;"入学しなかった"),1,0))</f>
        <v>0</v>
      </c>
      <c r="R350" s="8">
        <f t="shared" si="35"/>
        <v>0</v>
      </c>
      <c r="S350" s="8" t="str">
        <f>IFERROR(MATCH(ROW(障害学生情報入力シート!BJ326),R:R,0),"")</f>
        <v/>
      </c>
      <c r="T350" s="9">
        <f>IF(OR(SUM(障害学生情報入力シート!AY350:BY350,障害学生情報入力シート!CB350:CS350)&gt;0,COUNTA(障害学生情報入力シート!BZ350:CA350)=2,COUNTA(障害学生情報入力シート!CT350:CU350)=2),1,0)</f>
        <v>0</v>
      </c>
      <c r="U350" s="9">
        <f>SUM(障害学生情報入力シート!N350:Q350)+COUNTA(障害学生情報入力シート!R350)</f>
        <v>0</v>
      </c>
      <c r="V350" s="9">
        <f>SUM(障害学生情報入力シート!S350:V350)+COUNTA(障害学生情報入力シート!W350)</f>
        <v>0</v>
      </c>
      <c r="W350" s="9">
        <f>IF(SUM(障害学生情報入力シート!$X350:$AT350)&gt;0,1,0)</f>
        <v>0</v>
      </c>
      <c r="X350" s="9">
        <f>IF(障害学生情報入力シート!D350="入学者(新1年生)",1,0)</f>
        <v>0</v>
      </c>
      <c r="Y350" s="9">
        <f>IF(ISBLANK(障害学生情報入力シート!$G350),0)+IF(AND(障害学生情報入力シート!$G350="視覚障害",OR(障害学生情報入力シート!$H350="盲",障害学生情報入力シート!$H350="弱視")),1,0)+IF(AND(障害学生情報入力シート!$G350="聴覚・言語障害",OR(障害学生情報入力シート!$H350="聾",障害学生情報入力シート!$H350="難聴",障害学生情報入力シート!$H350="言語障害のみ")),1,0)+IF(AND(障害学生情報入力シート!$G350="肢体不自由",OR(障害学生情報入力シート!$H350="上肢機能障害",障害学生情報入力シート!$H350="下肢機能障害",障害学生情報入力シート!$H350="上下肢機能障害",障害学生情報入力シート!$H350="他の機能障害")),1,0)+IF(AND(障害学生情報入力シート!$G350="病弱・虚弱",OR(障害学生情報入力シート!$H350="内部障害等",障害学生情報入力シート!$H350="他の慢性疾患")),1,0)+IF(AND(障害学生情報入力シート!$G350="重複",ISBLANK(障害学生情報入力シート!$H350)),1,0)+IF(AND(障害学生情報入力シート!$G350="発達障害",OR(障害学生情報入力シート!$H350="SLD",障害学生情報入力シート!$H350="ADHD",障害学生情報入力シート!$H350="ASD",障害学生情報入力シート!$H350="発達障害の重複")),1,0)+IF(AND(障害学生情報入力シート!$G350="精神障害",OR(障害学生情報入力シート!$H350="統合失調症等",障害学生情報入力シート!$H350="気分障害",障害学生情報入力シート!$H350="神経症性障害等",障害学生情報入力シート!$H350="摂食障害・睡眠障害等",障害学生情報入力シート!$H350="他の精神障害")),1,0)+IF(AND(障害学生情報入力シート!$G350="その他の障害",ISBLANK(障害学生情報入力シート!$H350)),1,0)</f>
        <v>0</v>
      </c>
    </row>
    <row r="351" spans="1:25" x14ac:dyDescent="0.4">
      <c r="A351" s="1219">
        <v>327</v>
      </c>
      <c r="B351" s="7">
        <f>IF(AND(障害学生情報入力シート!$G351=$B$23,障害学生情報入力シート!$H351=$B$24,OR(障害学生情報入力シート!D351="入学者(新1年生)",障害学生情報入力シート!D351="在籍者")),1,0)</f>
        <v>0</v>
      </c>
      <c r="C351" s="7">
        <f t="shared" si="30"/>
        <v>0</v>
      </c>
      <c r="D351" s="7" t="str">
        <f>IFERROR(MATCH(ROW(障害学生情報入力シート!A327),C:C,0),"")</f>
        <v/>
      </c>
      <c r="E351" s="7">
        <f>IF(AND(障害学生情報入力シート!$G351=$E$23,障害学生情報入力シート!$H351=$E$24,OR(障害学生情報入力シート!D351="入学者(新1年生)",障害学生情報入力シート!D351="在籍者")),1,0)</f>
        <v>0</v>
      </c>
      <c r="F351" s="7">
        <f t="shared" si="31"/>
        <v>0</v>
      </c>
      <c r="G351" s="7" t="str">
        <f>IFERROR(MATCH(ROW(障害学生情報入力シート!E327),F:F,0),"")</f>
        <v/>
      </c>
      <c r="H351" s="7">
        <f>IF(AND(障害学生情報入力シート!$G351=$H$24,ISBLANK(障害学生情報入力シート!$H351),OR(障害学生情報入力シート!D351="入学者(新1年生)",障害学生情報入力シート!D351="在籍者")),1,0)</f>
        <v>0</v>
      </c>
      <c r="I351" s="7">
        <f t="shared" si="32"/>
        <v>0</v>
      </c>
      <c r="J351" s="7" t="str">
        <f>IFERROR(MATCH(ROW(障害学生情報入力シート!A327),I:I,0),"")</f>
        <v/>
      </c>
      <c r="K351" s="8">
        <f>IF(障害学生情報入力シート!AU351="",0,IF(AND(障害学生情報入力シート!AT351=1,Y351=1,障害学生情報入力シート!D351&lt;&gt;"",障害学生情報入力シート!D351&lt;&gt;"在籍者"),1,0))</f>
        <v>0</v>
      </c>
      <c r="L351" s="8">
        <f t="shared" si="33"/>
        <v>0</v>
      </c>
      <c r="M351" s="8" t="str">
        <f>IFERROR(MATCH(ROW(障害学生情報入力シート!A327),L:L,0),"")</f>
        <v/>
      </c>
      <c r="N351" s="8">
        <f>IF(障害学生情報入力シート!CA351="",0,IF(AND(障害学生情報入力シート!BZ351=1,Y351=1,障害学生情報入力シート!D351&lt;&gt;"",障害学生情報入力シート!D351&lt;&gt;"入学しなかった"),1,0))</f>
        <v>0</v>
      </c>
      <c r="O351" s="8">
        <f t="shared" si="34"/>
        <v>0</v>
      </c>
      <c r="P351" s="8" t="str">
        <f>IFERROR(MATCH(ROW(障害学生情報入力シート!AR327),O:O,0),"")</f>
        <v/>
      </c>
      <c r="Q351" s="8">
        <f>IF(障害学生情報入力シート!CU351="",0,IF(AND(障害学生情報入力シート!CT351=1,Y351=1,障害学生情報入力シート!D351&lt;&gt;"",障害学生情報入力シート!D351&lt;&gt;"入学しなかった"),1,0))</f>
        <v>0</v>
      </c>
      <c r="R351" s="8">
        <f t="shared" si="35"/>
        <v>0</v>
      </c>
      <c r="S351" s="8" t="str">
        <f>IFERROR(MATCH(ROW(障害学生情報入力シート!BJ327),R:R,0),"")</f>
        <v/>
      </c>
      <c r="T351" s="9">
        <f>IF(OR(SUM(障害学生情報入力シート!AY351:BY351,障害学生情報入力シート!CB351:CS351)&gt;0,COUNTA(障害学生情報入力シート!BZ351:CA351)=2,COUNTA(障害学生情報入力シート!CT351:CU351)=2),1,0)</f>
        <v>0</v>
      </c>
      <c r="U351" s="9">
        <f>SUM(障害学生情報入力シート!N351:Q351)+COUNTA(障害学生情報入力シート!R351)</f>
        <v>0</v>
      </c>
      <c r="V351" s="9">
        <f>SUM(障害学生情報入力シート!S351:V351)+COUNTA(障害学生情報入力シート!W351)</f>
        <v>0</v>
      </c>
      <c r="W351" s="9">
        <f>IF(SUM(障害学生情報入力シート!$X351:$AT351)&gt;0,1,0)</f>
        <v>0</v>
      </c>
      <c r="X351" s="9">
        <f>IF(障害学生情報入力シート!D351="入学者(新1年生)",1,0)</f>
        <v>0</v>
      </c>
      <c r="Y351" s="9">
        <f>IF(ISBLANK(障害学生情報入力シート!$G351),0)+IF(AND(障害学生情報入力シート!$G351="視覚障害",OR(障害学生情報入力シート!$H351="盲",障害学生情報入力シート!$H351="弱視")),1,0)+IF(AND(障害学生情報入力シート!$G351="聴覚・言語障害",OR(障害学生情報入力シート!$H351="聾",障害学生情報入力シート!$H351="難聴",障害学生情報入力シート!$H351="言語障害のみ")),1,0)+IF(AND(障害学生情報入力シート!$G351="肢体不自由",OR(障害学生情報入力シート!$H351="上肢機能障害",障害学生情報入力シート!$H351="下肢機能障害",障害学生情報入力シート!$H351="上下肢機能障害",障害学生情報入力シート!$H351="他の機能障害")),1,0)+IF(AND(障害学生情報入力シート!$G351="病弱・虚弱",OR(障害学生情報入力シート!$H351="内部障害等",障害学生情報入力シート!$H351="他の慢性疾患")),1,0)+IF(AND(障害学生情報入力シート!$G351="重複",ISBLANK(障害学生情報入力シート!$H351)),1,0)+IF(AND(障害学生情報入力シート!$G351="発達障害",OR(障害学生情報入力シート!$H351="SLD",障害学生情報入力シート!$H351="ADHD",障害学生情報入力シート!$H351="ASD",障害学生情報入力シート!$H351="発達障害の重複")),1,0)+IF(AND(障害学生情報入力シート!$G351="精神障害",OR(障害学生情報入力シート!$H351="統合失調症等",障害学生情報入力シート!$H351="気分障害",障害学生情報入力シート!$H351="神経症性障害等",障害学生情報入力シート!$H351="摂食障害・睡眠障害等",障害学生情報入力シート!$H351="他の精神障害")),1,0)+IF(AND(障害学生情報入力シート!$G351="その他の障害",ISBLANK(障害学生情報入力シート!$H351)),1,0)</f>
        <v>0</v>
      </c>
    </row>
    <row r="352" spans="1:25" x14ac:dyDescent="0.4">
      <c r="A352" s="1219">
        <v>328</v>
      </c>
      <c r="B352" s="7">
        <f>IF(AND(障害学生情報入力シート!$G352=$B$23,障害学生情報入力シート!$H352=$B$24,OR(障害学生情報入力シート!D352="入学者(新1年生)",障害学生情報入力シート!D352="在籍者")),1,0)</f>
        <v>0</v>
      </c>
      <c r="C352" s="7">
        <f t="shared" si="30"/>
        <v>0</v>
      </c>
      <c r="D352" s="7" t="str">
        <f>IFERROR(MATCH(ROW(障害学生情報入力シート!A328),C:C,0),"")</f>
        <v/>
      </c>
      <c r="E352" s="7">
        <f>IF(AND(障害学生情報入力シート!$G352=$E$23,障害学生情報入力シート!$H352=$E$24,OR(障害学生情報入力シート!D352="入学者(新1年生)",障害学生情報入力シート!D352="在籍者")),1,0)</f>
        <v>0</v>
      </c>
      <c r="F352" s="7">
        <f t="shared" si="31"/>
        <v>0</v>
      </c>
      <c r="G352" s="7" t="str">
        <f>IFERROR(MATCH(ROW(障害学生情報入力シート!E328),F:F,0),"")</f>
        <v/>
      </c>
      <c r="H352" s="7">
        <f>IF(AND(障害学生情報入力シート!$G352=$H$24,ISBLANK(障害学生情報入力シート!$H352),OR(障害学生情報入力シート!D352="入学者(新1年生)",障害学生情報入力シート!D352="在籍者")),1,0)</f>
        <v>0</v>
      </c>
      <c r="I352" s="7">
        <f t="shared" si="32"/>
        <v>0</v>
      </c>
      <c r="J352" s="7" t="str">
        <f>IFERROR(MATCH(ROW(障害学生情報入力シート!A328),I:I,0),"")</f>
        <v/>
      </c>
      <c r="K352" s="8">
        <f>IF(障害学生情報入力シート!AU352="",0,IF(AND(障害学生情報入力シート!AT352=1,Y352=1,障害学生情報入力シート!D352&lt;&gt;"",障害学生情報入力シート!D352&lt;&gt;"在籍者"),1,0))</f>
        <v>0</v>
      </c>
      <c r="L352" s="8">
        <f t="shared" si="33"/>
        <v>0</v>
      </c>
      <c r="M352" s="8" t="str">
        <f>IFERROR(MATCH(ROW(障害学生情報入力シート!A328),L:L,0),"")</f>
        <v/>
      </c>
      <c r="N352" s="8">
        <f>IF(障害学生情報入力シート!CA352="",0,IF(AND(障害学生情報入力シート!BZ352=1,Y352=1,障害学生情報入力シート!D352&lt;&gt;"",障害学生情報入力シート!D352&lt;&gt;"入学しなかった"),1,0))</f>
        <v>0</v>
      </c>
      <c r="O352" s="8">
        <f t="shared" si="34"/>
        <v>0</v>
      </c>
      <c r="P352" s="8" t="str">
        <f>IFERROR(MATCH(ROW(障害学生情報入力シート!AR328),O:O,0),"")</f>
        <v/>
      </c>
      <c r="Q352" s="8">
        <f>IF(障害学生情報入力シート!CU352="",0,IF(AND(障害学生情報入力シート!CT352=1,Y352=1,障害学生情報入力シート!D352&lt;&gt;"",障害学生情報入力シート!D352&lt;&gt;"入学しなかった"),1,0))</f>
        <v>0</v>
      </c>
      <c r="R352" s="8">
        <f t="shared" si="35"/>
        <v>0</v>
      </c>
      <c r="S352" s="8" t="str">
        <f>IFERROR(MATCH(ROW(障害学生情報入力シート!BJ328),R:R,0),"")</f>
        <v/>
      </c>
      <c r="T352" s="9">
        <f>IF(OR(SUM(障害学生情報入力シート!AY352:BY352,障害学生情報入力シート!CB352:CS352)&gt;0,COUNTA(障害学生情報入力シート!BZ352:CA352)=2,COUNTA(障害学生情報入力シート!CT352:CU352)=2),1,0)</f>
        <v>0</v>
      </c>
      <c r="U352" s="9">
        <f>SUM(障害学生情報入力シート!N352:Q352)+COUNTA(障害学生情報入力シート!R352)</f>
        <v>0</v>
      </c>
      <c r="V352" s="9">
        <f>SUM(障害学生情報入力シート!S352:V352)+COUNTA(障害学生情報入力シート!W352)</f>
        <v>0</v>
      </c>
      <c r="W352" s="9">
        <f>IF(SUM(障害学生情報入力シート!$X352:$AT352)&gt;0,1,0)</f>
        <v>0</v>
      </c>
      <c r="X352" s="9">
        <f>IF(障害学生情報入力シート!D352="入学者(新1年生)",1,0)</f>
        <v>0</v>
      </c>
      <c r="Y352" s="9">
        <f>IF(ISBLANK(障害学生情報入力シート!$G352),0)+IF(AND(障害学生情報入力シート!$G352="視覚障害",OR(障害学生情報入力シート!$H352="盲",障害学生情報入力シート!$H352="弱視")),1,0)+IF(AND(障害学生情報入力シート!$G352="聴覚・言語障害",OR(障害学生情報入力シート!$H352="聾",障害学生情報入力シート!$H352="難聴",障害学生情報入力シート!$H352="言語障害のみ")),1,0)+IF(AND(障害学生情報入力シート!$G352="肢体不自由",OR(障害学生情報入力シート!$H352="上肢機能障害",障害学生情報入力シート!$H352="下肢機能障害",障害学生情報入力シート!$H352="上下肢機能障害",障害学生情報入力シート!$H352="他の機能障害")),1,0)+IF(AND(障害学生情報入力シート!$G352="病弱・虚弱",OR(障害学生情報入力シート!$H352="内部障害等",障害学生情報入力シート!$H352="他の慢性疾患")),1,0)+IF(AND(障害学生情報入力シート!$G352="重複",ISBLANK(障害学生情報入力シート!$H352)),1,0)+IF(AND(障害学生情報入力シート!$G352="発達障害",OR(障害学生情報入力シート!$H352="SLD",障害学生情報入力シート!$H352="ADHD",障害学生情報入力シート!$H352="ASD",障害学生情報入力シート!$H352="発達障害の重複")),1,0)+IF(AND(障害学生情報入力シート!$G352="精神障害",OR(障害学生情報入力シート!$H352="統合失調症等",障害学生情報入力シート!$H352="気分障害",障害学生情報入力シート!$H352="神経症性障害等",障害学生情報入力シート!$H352="摂食障害・睡眠障害等",障害学生情報入力シート!$H352="他の精神障害")),1,0)+IF(AND(障害学生情報入力シート!$G352="その他の障害",ISBLANK(障害学生情報入力シート!$H352)),1,0)</f>
        <v>0</v>
      </c>
    </row>
    <row r="353" spans="1:25" x14ac:dyDescent="0.4">
      <c r="A353" s="1219">
        <v>329</v>
      </c>
      <c r="B353" s="7">
        <f>IF(AND(障害学生情報入力シート!$G353=$B$23,障害学生情報入力シート!$H353=$B$24,OR(障害学生情報入力シート!D353="入学者(新1年生)",障害学生情報入力シート!D353="在籍者")),1,0)</f>
        <v>0</v>
      </c>
      <c r="C353" s="7">
        <f t="shared" si="30"/>
        <v>0</v>
      </c>
      <c r="D353" s="7" t="str">
        <f>IFERROR(MATCH(ROW(障害学生情報入力シート!A329),C:C,0),"")</f>
        <v/>
      </c>
      <c r="E353" s="7">
        <f>IF(AND(障害学生情報入力シート!$G353=$E$23,障害学生情報入力シート!$H353=$E$24,OR(障害学生情報入力シート!D353="入学者(新1年生)",障害学生情報入力シート!D353="在籍者")),1,0)</f>
        <v>0</v>
      </c>
      <c r="F353" s="7">
        <f t="shared" si="31"/>
        <v>0</v>
      </c>
      <c r="G353" s="7" t="str">
        <f>IFERROR(MATCH(ROW(障害学生情報入力シート!E329),F:F,0),"")</f>
        <v/>
      </c>
      <c r="H353" s="7">
        <f>IF(AND(障害学生情報入力シート!$G353=$H$24,ISBLANK(障害学生情報入力シート!$H353),OR(障害学生情報入力シート!D353="入学者(新1年生)",障害学生情報入力シート!D353="在籍者")),1,0)</f>
        <v>0</v>
      </c>
      <c r="I353" s="7">
        <f t="shared" si="32"/>
        <v>0</v>
      </c>
      <c r="J353" s="7" t="str">
        <f>IFERROR(MATCH(ROW(障害学生情報入力シート!A329),I:I,0),"")</f>
        <v/>
      </c>
      <c r="K353" s="8">
        <f>IF(障害学生情報入力シート!AU353="",0,IF(AND(障害学生情報入力シート!AT353=1,Y353=1,障害学生情報入力シート!D353&lt;&gt;"",障害学生情報入力シート!D353&lt;&gt;"在籍者"),1,0))</f>
        <v>0</v>
      </c>
      <c r="L353" s="8">
        <f t="shared" si="33"/>
        <v>0</v>
      </c>
      <c r="M353" s="8" t="str">
        <f>IFERROR(MATCH(ROW(障害学生情報入力シート!A329),L:L,0),"")</f>
        <v/>
      </c>
      <c r="N353" s="8">
        <f>IF(障害学生情報入力シート!CA353="",0,IF(AND(障害学生情報入力シート!BZ353=1,Y353=1,障害学生情報入力シート!D353&lt;&gt;"",障害学生情報入力シート!D353&lt;&gt;"入学しなかった"),1,0))</f>
        <v>0</v>
      </c>
      <c r="O353" s="8">
        <f t="shared" si="34"/>
        <v>0</v>
      </c>
      <c r="P353" s="8" t="str">
        <f>IFERROR(MATCH(ROW(障害学生情報入力シート!AR329),O:O,0),"")</f>
        <v/>
      </c>
      <c r="Q353" s="8">
        <f>IF(障害学生情報入力シート!CU353="",0,IF(AND(障害学生情報入力シート!CT353=1,Y353=1,障害学生情報入力シート!D353&lt;&gt;"",障害学生情報入力シート!D353&lt;&gt;"入学しなかった"),1,0))</f>
        <v>0</v>
      </c>
      <c r="R353" s="8">
        <f t="shared" si="35"/>
        <v>0</v>
      </c>
      <c r="S353" s="8" t="str">
        <f>IFERROR(MATCH(ROW(障害学生情報入力シート!BJ329),R:R,0),"")</f>
        <v/>
      </c>
      <c r="T353" s="9">
        <f>IF(OR(SUM(障害学生情報入力シート!AY353:BY353,障害学生情報入力シート!CB353:CS353)&gt;0,COUNTA(障害学生情報入力シート!BZ353:CA353)=2,COUNTA(障害学生情報入力シート!CT353:CU353)=2),1,0)</f>
        <v>0</v>
      </c>
      <c r="U353" s="9">
        <f>SUM(障害学生情報入力シート!N353:Q353)+COUNTA(障害学生情報入力シート!R353)</f>
        <v>0</v>
      </c>
      <c r="V353" s="9">
        <f>SUM(障害学生情報入力シート!S353:V353)+COUNTA(障害学生情報入力シート!W353)</f>
        <v>0</v>
      </c>
      <c r="W353" s="9">
        <f>IF(SUM(障害学生情報入力シート!$X353:$AT353)&gt;0,1,0)</f>
        <v>0</v>
      </c>
      <c r="X353" s="9">
        <f>IF(障害学生情報入力シート!D353="入学者(新1年生)",1,0)</f>
        <v>0</v>
      </c>
      <c r="Y353" s="9">
        <f>IF(ISBLANK(障害学生情報入力シート!$G353),0)+IF(AND(障害学生情報入力シート!$G353="視覚障害",OR(障害学生情報入力シート!$H353="盲",障害学生情報入力シート!$H353="弱視")),1,0)+IF(AND(障害学生情報入力シート!$G353="聴覚・言語障害",OR(障害学生情報入力シート!$H353="聾",障害学生情報入力シート!$H353="難聴",障害学生情報入力シート!$H353="言語障害のみ")),1,0)+IF(AND(障害学生情報入力シート!$G353="肢体不自由",OR(障害学生情報入力シート!$H353="上肢機能障害",障害学生情報入力シート!$H353="下肢機能障害",障害学生情報入力シート!$H353="上下肢機能障害",障害学生情報入力シート!$H353="他の機能障害")),1,0)+IF(AND(障害学生情報入力シート!$G353="病弱・虚弱",OR(障害学生情報入力シート!$H353="内部障害等",障害学生情報入力シート!$H353="他の慢性疾患")),1,0)+IF(AND(障害学生情報入力シート!$G353="重複",ISBLANK(障害学生情報入力シート!$H353)),1,0)+IF(AND(障害学生情報入力シート!$G353="発達障害",OR(障害学生情報入力シート!$H353="SLD",障害学生情報入力シート!$H353="ADHD",障害学生情報入力シート!$H353="ASD",障害学生情報入力シート!$H353="発達障害の重複")),1,0)+IF(AND(障害学生情報入力シート!$G353="精神障害",OR(障害学生情報入力シート!$H353="統合失調症等",障害学生情報入力シート!$H353="気分障害",障害学生情報入力シート!$H353="神経症性障害等",障害学生情報入力シート!$H353="摂食障害・睡眠障害等",障害学生情報入力シート!$H353="他の精神障害")),1,0)+IF(AND(障害学生情報入力シート!$G353="その他の障害",ISBLANK(障害学生情報入力シート!$H353)),1,0)</f>
        <v>0</v>
      </c>
    </row>
    <row r="354" spans="1:25" x14ac:dyDescent="0.4">
      <c r="A354" s="1219">
        <v>330</v>
      </c>
      <c r="B354" s="7">
        <f>IF(AND(障害学生情報入力シート!$G354=$B$23,障害学生情報入力シート!$H354=$B$24,OR(障害学生情報入力シート!D354="入学者(新1年生)",障害学生情報入力シート!D354="在籍者")),1,0)</f>
        <v>0</v>
      </c>
      <c r="C354" s="7">
        <f t="shared" si="30"/>
        <v>0</v>
      </c>
      <c r="D354" s="7" t="str">
        <f>IFERROR(MATCH(ROW(障害学生情報入力シート!A330),C:C,0),"")</f>
        <v/>
      </c>
      <c r="E354" s="7">
        <f>IF(AND(障害学生情報入力シート!$G354=$E$23,障害学生情報入力シート!$H354=$E$24,OR(障害学生情報入力シート!D354="入学者(新1年生)",障害学生情報入力シート!D354="在籍者")),1,0)</f>
        <v>0</v>
      </c>
      <c r="F354" s="7">
        <f t="shared" si="31"/>
        <v>0</v>
      </c>
      <c r="G354" s="7" t="str">
        <f>IFERROR(MATCH(ROW(障害学生情報入力シート!E330),F:F,0),"")</f>
        <v/>
      </c>
      <c r="H354" s="7">
        <f>IF(AND(障害学生情報入力シート!$G354=$H$24,ISBLANK(障害学生情報入力シート!$H354),OR(障害学生情報入力シート!D354="入学者(新1年生)",障害学生情報入力シート!D354="在籍者")),1,0)</f>
        <v>0</v>
      </c>
      <c r="I354" s="7">
        <f t="shared" si="32"/>
        <v>0</v>
      </c>
      <c r="J354" s="7" t="str">
        <f>IFERROR(MATCH(ROW(障害学生情報入力シート!A330),I:I,0),"")</f>
        <v/>
      </c>
      <c r="K354" s="8">
        <f>IF(障害学生情報入力シート!AU354="",0,IF(AND(障害学生情報入力シート!AT354=1,Y354=1,障害学生情報入力シート!D354&lt;&gt;"",障害学生情報入力シート!D354&lt;&gt;"在籍者"),1,0))</f>
        <v>0</v>
      </c>
      <c r="L354" s="8">
        <f t="shared" si="33"/>
        <v>0</v>
      </c>
      <c r="M354" s="8" t="str">
        <f>IFERROR(MATCH(ROW(障害学生情報入力シート!A330),L:L,0),"")</f>
        <v/>
      </c>
      <c r="N354" s="8">
        <f>IF(障害学生情報入力シート!CA354="",0,IF(AND(障害学生情報入力シート!BZ354=1,Y354=1,障害学生情報入力シート!D354&lt;&gt;"",障害学生情報入力シート!D354&lt;&gt;"入学しなかった"),1,0))</f>
        <v>0</v>
      </c>
      <c r="O354" s="8">
        <f t="shared" si="34"/>
        <v>0</v>
      </c>
      <c r="P354" s="8" t="str">
        <f>IFERROR(MATCH(ROW(障害学生情報入力シート!AR330),O:O,0),"")</f>
        <v/>
      </c>
      <c r="Q354" s="8">
        <f>IF(障害学生情報入力シート!CU354="",0,IF(AND(障害学生情報入力シート!CT354=1,Y354=1,障害学生情報入力シート!D354&lt;&gt;"",障害学生情報入力シート!D354&lt;&gt;"入学しなかった"),1,0))</f>
        <v>0</v>
      </c>
      <c r="R354" s="8">
        <f t="shared" si="35"/>
        <v>0</v>
      </c>
      <c r="S354" s="8" t="str">
        <f>IFERROR(MATCH(ROW(障害学生情報入力シート!BJ330),R:R,0),"")</f>
        <v/>
      </c>
      <c r="T354" s="9">
        <f>IF(OR(SUM(障害学生情報入力シート!AY354:BY354,障害学生情報入力シート!CB354:CS354)&gt;0,COUNTA(障害学生情報入力シート!BZ354:CA354)=2,COUNTA(障害学生情報入力シート!CT354:CU354)=2),1,0)</f>
        <v>0</v>
      </c>
      <c r="U354" s="9">
        <f>SUM(障害学生情報入力シート!N354:Q354)+COUNTA(障害学生情報入力シート!R354)</f>
        <v>0</v>
      </c>
      <c r="V354" s="9">
        <f>SUM(障害学生情報入力シート!S354:V354)+COUNTA(障害学生情報入力シート!W354)</f>
        <v>0</v>
      </c>
      <c r="W354" s="9">
        <f>IF(SUM(障害学生情報入力シート!$X354:$AT354)&gt;0,1,0)</f>
        <v>0</v>
      </c>
      <c r="X354" s="9">
        <f>IF(障害学生情報入力シート!D354="入学者(新1年生)",1,0)</f>
        <v>0</v>
      </c>
      <c r="Y354" s="9">
        <f>IF(ISBLANK(障害学生情報入力シート!$G354),0)+IF(AND(障害学生情報入力シート!$G354="視覚障害",OR(障害学生情報入力シート!$H354="盲",障害学生情報入力シート!$H354="弱視")),1,0)+IF(AND(障害学生情報入力シート!$G354="聴覚・言語障害",OR(障害学生情報入力シート!$H354="聾",障害学生情報入力シート!$H354="難聴",障害学生情報入力シート!$H354="言語障害のみ")),1,0)+IF(AND(障害学生情報入力シート!$G354="肢体不自由",OR(障害学生情報入力シート!$H354="上肢機能障害",障害学生情報入力シート!$H354="下肢機能障害",障害学生情報入力シート!$H354="上下肢機能障害",障害学生情報入力シート!$H354="他の機能障害")),1,0)+IF(AND(障害学生情報入力シート!$G354="病弱・虚弱",OR(障害学生情報入力シート!$H354="内部障害等",障害学生情報入力シート!$H354="他の慢性疾患")),1,0)+IF(AND(障害学生情報入力シート!$G354="重複",ISBLANK(障害学生情報入力シート!$H354)),1,0)+IF(AND(障害学生情報入力シート!$G354="発達障害",OR(障害学生情報入力シート!$H354="SLD",障害学生情報入力シート!$H354="ADHD",障害学生情報入力シート!$H354="ASD",障害学生情報入力シート!$H354="発達障害の重複")),1,0)+IF(AND(障害学生情報入力シート!$G354="精神障害",OR(障害学生情報入力シート!$H354="統合失調症等",障害学生情報入力シート!$H354="気分障害",障害学生情報入力シート!$H354="神経症性障害等",障害学生情報入力シート!$H354="摂食障害・睡眠障害等",障害学生情報入力シート!$H354="他の精神障害")),1,0)+IF(AND(障害学生情報入力シート!$G354="その他の障害",ISBLANK(障害学生情報入力シート!$H354)),1,0)</f>
        <v>0</v>
      </c>
    </row>
    <row r="355" spans="1:25" x14ac:dyDescent="0.4">
      <c r="A355" s="1219">
        <v>331</v>
      </c>
      <c r="B355" s="7">
        <f>IF(AND(障害学生情報入力シート!$G355=$B$23,障害学生情報入力シート!$H355=$B$24,OR(障害学生情報入力シート!D355="入学者(新1年生)",障害学生情報入力シート!D355="在籍者")),1,0)</f>
        <v>0</v>
      </c>
      <c r="C355" s="7">
        <f t="shared" si="30"/>
        <v>0</v>
      </c>
      <c r="D355" s="7" t="str">
        <f>IFERROR(MATCH(ROW(障害学生情報入力シート!A331),C:C,0),"")</f>
        <v/>
      </c>
      <c r="E355" s="7">
        <f>IF(AND(障害学生情報入力シート!$G355=$E$23,障害学生情報入力シート!$H355=$E$24,OR(障害学生情報入力シート!D355="入学者(新1年生)",障害学生情報入力シート!D355="在籍者")),1,0)</f>
        <v>0</v>
      </c>
      <c r="F355" s="7">
        <f t="shared" si="31"/>
        <v>0</v>
      </c>
      <c r="G355" s="7" t="str">
        <f>IFERROR(MATCH(ROW(障害学生情報入力シート!E331),F:F,0),"")</f>
        <v/>
      </c>
      <c r="H355" s="7">
        <f>IF(AND(障害学生情報入力シート!$G355=$H$24,ISBLANK(障害学生情報入力シート!$H355),OR(障害学生情報入力シート!D355="入学者(新1年生)",障害学生情報入力シート!D355="在籍者")),1,0)</f>
        <v>0</v>
      </c>
      <c r="I355" s="7">
        <f t="shared" si="32"/>
        <v>0</v>
      </c>
      <c r="J355" s="7" t="str">
        <f>IFERROR(MATCH(ROW(障害学生情報入力シート!A331),I:I,0),"")</f>
        <v/>
      </c>
      <c r="K355" s="8">
        <f>IF(障害学生情報入力シート!AU355="",0,IF(AND(障害学生情報入力シート!AT355=1,Y355=1,障害学生情報入力シート!D355&lt;&gt;"",障害学生情報入力シート!D355&lt;&gt;"在籍者"),1,0))</f>
        <v>0</v>
      </c>
      <c r="L355" s="8">
        <f t="shared" si="33"/>
        <v>0</v>
      </c>
      <c r="M355" s="8" t="str">
        <f>IFERROR(MATCH(ROW(障害学生情報入力シート!A331),L:L,0),"")</f>
        <v/>
      </c>
      <c r="N355" s="8">
        <f>IF(障害学生情報入力シート!CA355="",0,IF(AND(障害学生情報入力シート!BZ355=1,Y355=1,障害学生情報入力シート!D355&lt;&gt;"",障害学生情報入力シート!D355&lt;&gt;"入学しなかった"),1,0))</f>
        <v>0</v>
      </c>
      <c r="O355" s="8">
        <f t="shared" si="34"/>
        <v>0</v>
      </c>
      <c r="P355" s="8" t="str">
        <f>IFERROR(MATCH(ROW(障害学生情報入力シート!AR331),O:O,0),"")</f>
        <v/>
      </c>
      <c r="Q355" s="8">
        <f>IF(障害学生情報入力シート!CU355="",0,IF(AND(障害学生情報入力シート!CT355=1,Y355=1,障害学生情報入力シート!D355&lt;&gt;"",障害学生情報入力シート!D355&lt;&gt;"入学しなかった"),1,0))</f>
        <v>0</v>
      </c>
      <c r="R355" s="8">
        <f t="shared" si="35"/>
        <v>0</v>
      </c>
      <c r="S355" s="8" t="str">
        <f>IFERROR(MATCH(ROW(障害学生情報入力シート!BJ331),R:R,0),"")</f>
        <v/>
      </c>
      <c r="T355" s="9">
        <f>IF(OR(SUM(障害学生情報入力シート!AY355:BY355,障害学生情報入力シート!CB355:CS355)&gt;0,COUNTA(障害学生情報入力シート!BZ355:CA355)=2,COUNTA(障害学生情報入力シート!CT355:CU355)=2),1,0)</f>
        <v>0</v>
      </c>
      <c r="U355" s="9">
        <f>SUM(障害学生情報入力シート!N355:Q355)+COUNTA(障害学生情報入力シート!R355)</f>
        <v>0</v>
      </c>
      <c r="V355" s="9">
        <f>SUM(障害学生情報入力シート!S355:V355)+COUNTA(障害学生情報入力シート!W355)</f>
        <v>0</v>
      </c>
      <c r="W355" s="9">
        <f>IF(SUM(障害学生情報入力シート!$X355:$AT355)&gt;0,1,0)</f>
        <v>0</v>
      </c>
      <c r="X355" s="9">
        <f>IF(障害学生情報入力シート!D355="入学者(新1年生)",1,0)</f>
        <v>0</v>
      </c>
      <c r="Y355" s="9">
        <f>IF(ISBLANK(障害学生情報入力シート!$G355),0)+IF(AND(障害学生情報入力シート!$G355="視覚障害",OR(障害学生情報入力シート!$H355="盲",障害学生情報入力シート!$H355="弱視")),1,0)+IF(AND(障害学生情報入力シート!$G355="聴覚・言語障害",OR(障害学生情報入力シート!$H355="聾",障害学生情報入力シート!$H355="難聴",障害学生情報入力シート!$H355="言語障害のみ")),1,0)+IF(AND(障害学生情報入力シート!$G355="肢体不自由",OR(障害学生情報入力シート!$H355="上肢機能障害",障害学生情報入力シート!$H355="下肢機能障害",障害学生情報入力シート!$H355="上下肢機能障害",障害学生情報入力シート!$H355="他の機能障害")),1,0)+IF(AND(障害学生情報入力シート!$G355="病弱・虚弱",OR(障害学生情報入力シート!$H355="内部障害等",障害学生情報入力シート!$H355="他の慢性疾患")),1,0)+IF(AND(障害学生情報入力シート!$G355="重複",ISBLANK(障害学生情報入力シート!$H355)),1,0)+IF(AND(障害学生情報入力シート!$G355="発達障害",OR(障害学生情報入力シート!$H355="SLD",障害学生情報入力シート!$H355="ADHD",障害学生情報入力シート!$H355="ASD",障害学生情報入力シート!$H355="発達障害の重複")),1,0)+IF(AND(障害学生情報入力シート!$G355="精神障害",OR(障害学生情報入力シート!$H355="統合失調症等",障害学生情報入力シート!$H355="気分障害",障害学生情報入力シート!$H355="神経症性障害等",障害学生情報入力シート!$H355="摂食障害・睡眠障害等",障害学生情報入力シート!$H355="他の精神障害")),1,0)+IF(AND(障害学生情報入力シート!$G355="その他の障害",ISBLANK(障害学生情報入力シート!$H355)),1,0)</f>
        <v>0</v>
      </c>
    </row>
    <row r="356" spans="1:25" x14ac:dyDescent="0.4">
      <c r="A356" s="1219">
        <v>332</v>
      </c>
      <c r="B356" s="7">
        <f>IF(AND(障害学生情報入力シート!$G356=$B$23,障害学生情報入力シート!$H356=$B$24,OR(障害学生情報入力シート!D356="入学者(新1年生)",障害学生情報入力シート!D356="在籍者")),1,0)</f>
        <v>0</v>
      </c>
      <c r="C356" s="7">
        <f t="shared" si="30"/>
        <v>0</v>
      </c>
      <c r="D356" s="7" t="str">
        <f>IFERROR(MATCH(ROW(障害学生情報入力シート!A332),C:C,0),"")</f>
        <v/>
      </c>
      <c r="E356" s="7">
        <f>IF(AND(障害学生情報入力シート!$G356=$E$23,障害学生情報入力シート!$H356=$E$24,OR(障害学生情報入力シート!D356="入学者(新1年生)",障害学生情報入力シート!D356="在籍者")),1,0)</f>
        <v>0</v>
      </c>
      <c r="F356" s="7">
        <f t="shared" si="31"/>
        <v>0</v>
      </c>
      <c r="G356" s="7" t="str">
        <f>IFERROR(MATCH(ROW(障害学生情報入力シート!E332),F:F,0),"")</f>
        <v/>
      </c>
      <c r="H356" s="7">
        <f>IF(AND(障害学生情報入力シート!$G356=$H$24,ISBLANK(障害学生情報入力シート!$H356),OR(障害学生情報入力シート!D356="入学者(新1年生)",障害学生情報入力シート!D356="在籍者")),1,0)</f>
        <v>0</v>
      </c>
      <c r="I356" s="7">
        <f t="shared" si="32"/>
        <v>0</v>
      </c>
      <c r="J356" s="7" t="str">
        <f>IFERROR(MATCH(ROW(障害学生情報入力シート!A332),I:I,0),"")</f>
        <v/>
      </c>
      <c r="K356" s="8">
        <f>IF(障害学生情報入力シート!AU356="",0,IF(AND(障害学生情報入力シート!AT356=1,Y356=1,障害学生情報入力シート!D356&lt;&gt;"",障害学生情報入力シート!D356&lt;&gt;"在籍者"),1,0))</f>
        <v>0</v>
      </c>
      <c r="L356" s="8">
        <f t="shared" si="33"/>
        <v>0</v>
      </c>
      <c r="M356" s="8" t="str">
        <f>IFERROR(MATCH(ROW(障害学生情報入力シート!A332),L:L,0),"")</f>
        <v/>
      </c>
      <c r="N356" s="8">
        <f>IF(障害学生情報入力シート!CA356="",0,IF(AND(障害学生情報入力シート!BZ356=1,Y356=1,障害学生情報入力シート!D356&lt;&gt;"",障害学生情報入力シート!D356&lt;&gt;"入学しなかった"),1,0))</f>
        <v>0</v>
      </c>
      <c r="O356" s="8">
        <f t="shared" si="34"/>
        <v>0</v>
      </c>
      <c r="P356" s="8" t="str">
        <f>IFERROR(MATCH(ROW(障害学生情報入力シート!AR332),O:O,0),"")</f>
        <v/>
      </c>
      <c r="Q356" s="8">
        <f>IF(障害学生情報入力シート!CU356="",0,IF(AND(障害学生情報入力シート!CT356=1,Y356=1,障害学生情報入力シート!D356&lt;&gt;"",障害学生情報入力シート!D356&lt;&gt;"入学しなかった"),1,0))</f>
        <v>0</v>
      </c>
      <c r="R356" s="8">
        <f t="shared" si="35"/>
        <v>0</v>
      </c>
      <c r="S356" s="8" t="str">
        <f>IFERROR(MATCH(ROW(障害学生情報入力シート!BJ332),R:R,0),"")</f>
        <v/>
      </c>
      <c r="T356" s="9">
        <f>IF(OR(SUM(障害学生情報入力シート!AY356:BY356,障害学生情報入力シート!CB356:CS356)&gt;0,COUNTA(障害学生情報入力シート!BZ356:CA356)=2,COUNTA(障害学生情報入力シート!CT356:CU356)=2),1,0)</f>
        <v>0</v>
      </c>
      <c r="U356" s="9">
        <f>SUM(障害学生情報入力シート!N356:Q356)+COUNTA(障害学生情報入力シート!R356)</f>
        <v>0</v>
      </c>
      <c r="V356" s="9">
        <f>SUM(障害学生情報入力シート!S356:V356)+COUNTA(障害学生情報入力シート!W356)</f>
        <v>0</v>
      </c>
      <c r="W356" s="9">
        <f>IF(SUM(障害学生情報入力シート!$X356:$AT356)&gt;0,1,0)</f>
        <v>0</v>
      </c>
      <c r="X356" s="9">
        <f>IF(障害学生情報入力シート!D356="入学者(新1年生)",1,0)</f>
        <v>0</v>
      </c>
      <c r="Y356" s="9">
        <f>IF(ISBLANK(障害学生情報入力シート!$G356),0)+IF(AND(障害学生情報入力シート!$G356="視覚障害",OR(障害学生情報入力シート!$H356="盲",障害学生情報入力シート!$H356="弱視")),1,0)+IF(AND(障害学生情報入力シート!$G356="聴覚・言語障害",OR(障害学生情報入力シート!$H356="聾",障害学生情報入力シート!$H356="難聴",障害学生情報入力シート!$H356="言語障害のみ")),1,0)+IF(AND(障害学生情報入力シート!$G356="肢体不自由",OR(障害学生情報入力シート!$H356="上肢機能障害",障害学生情報入力シート!$H356="下肢機能障害",障害学生情報入力シート!$H356="上下肢機能障害",障害学生情報入力シート!$H356="他の機能障害")),1,0)+IF(AND(障害学生情報入力シート!$G356="病弱・虚弱",OR(障害学生情報入力シート!$H356="内部障害等",障害学生情報入力シート!$H356="他の慢性疾患")),1,0)+IF(AND(障害学生情報入力シート!$G356="重複",ISBLANK(障害学生情報入力シート!$H356)),1,0)+IF(AND(障害学生情報入力シート!$G356="発達障害",OR(障害学生情報入力シート!$H356="SLD",障害学生情報入力シート!$H356="ADHD",障害学生情報入力シート!$H356="ASD",障害学生情報入力シート!$H356="発達障害の重複")),1,0)+IF(AND(障害学生情報入力シート!$G356="精神障害",OR(障害学生情報入力シート!$H356="統合失調症等",障害学生情報入力シート!$H356="気分障害",障害学生情報入力シート!$H356="神経症性障害等",障害学生情報入力シート!$H356="摂食障害・睡眠障害等",障害学生情報入力シート!$H356="他の精神障害")),1,0)+IF(AND(障害学生情報入力シート!$G356="その他の障害",ISBLANK(障害学生情報入力シート!$H356)),1,0)</f>
        <v>0</v>
      </c>
    </row>
    <row r="357" spans="1:25" x14ac:dyDescent="0.4">
      <c r="A357" s="1219">
        <v>333</v>
      </c>
      <c r="B357" s="7">
        <f>IF(AND(障害学生情報入力シート!$G357=$B$23,障害学生情報入力シート!$H357=$B$24,OR(障害学生情報入力シート!D357="入学者(新1年生)",障害学生情報入力シート!D357="在籍者")),1,0)</f>
        <v>0</v>
      </c>
      <c r="C357" s="7">
        <f t="shared" si="30"/>
        <v>0</v>
      </c>
      <c r="D357" s="7" t="str">
        <f>IFERROR(MATCH(ROW(障害学生情報入力シート!A333),C:C,0),"")</f>
        <v/>
      </c>
      <c r="E357" s="7">
        <f>IF(AND(障害学生情報入力シート!$G357=$E$23,障害学生情報入力シート!$H357=$E$24,OR(障害学生情報入力シート!D357="入学者(新1年生)",障害学生情報入力シート!D357="在籍者")),1,0)</f>
        <v>0</v>
      </c>
      <c r="F357" s="7">
        <f t="shared" si="31"/>
        <v>0</v>
      </c>
      <c r="G357" s="7" t="str">
        <f>IFERROR(MATCH(ROW(障害学生情報入力シート!E333),F:F,0),"")</f>
        <v/>
      </c>
      <c r="H357" s="7">
        <f>IF(AND(障害学生情報入力シート!$G357=$H$24,ISBLANK(障害学生情報入力シート!$H357),OR(障害学生情報入力シート!D357="入学者(新1年生)",障害学生情報入力シート!D357="在籍者")),1,0)</f>
        <v>0</v>
      </c>
      <c r="I357" s="7">
        <f t="shared" si="32"/>
        <v>0</v>
      </c>
      <c r="J357" s="7" t="str">
        <f>IFERROR(MATCH(ROW(障害学生情報入力シート!A333),I:I,0),"")</f>
        <v/>
      </c>
      <c r="K357" s="8">
        <f>IF(障害学生情報入力シート!AU357="",0,IF(AND(障害学生情報入力シート!AT357=1,Y357=1,障害学生情報入力シート!D357&lt;&gt;"",障害学生情報入力シート!D357&lt;&gt;"在籍者"),1,0))</f>
        <v>0</v>
      </c>
      <c r="L357" s="8">
        <f t="shared" si="33"/>
        <v>0</v>
      </c>
      <c r="M357" s="8" t="str">
        <f>IFERROR(MATCH(ROW(障害学生情報入力シート!A333),L:L,0),"")</f>
        <v/>
      </c>
      <c r="N357" s="8">
        <f>IF(障害学生情報入力シート!CA357="",0,IF(AND(障害学生情報入力シート!BZ357=1,Y357=1,障害学生情報入力シート!D357&lt;&gt;"",障害学生情報入力シート!D357&lt;&gt;"入学しなかった"),1,0))</f>
        <v>0</v>
      </c>
      <c r="O357" s="8">
        <f t="shared" si="34"/>
        <v>0</v>
      </c>
      <c r="P357" s="8" t="str">
        <f>IFERROR(MATCH(ROW(障害学生情報入力シート!AR333),O:O,0),"")</f>
        <v/>
      </c>
      <c r="Q357" s="8">
        <f>IF(障害学生情報入力シート!CU357="",0,IF(AND(障害学生情報入力シート!CT357=1,Y357=1,障害学生情報入力シート!D357&lt;&gt;"",障害学生情報入力シート!D357&lt;&gt;"入学しなかった"),1,0))</f>
        <v>0</v>
      </c>
      <c r="R357" s="8">
        <f t="shared" si="35"/>
        <v>0</v>
      </c>
      <c r="S357" s="8" t="str">
        <f>IFERROR(MATCH(ROW(障害学生情報入力シート!BJ333),R:R,0),"")</f>
        <v/>
      </c>
      <c r="T357" s="9">
        <f>IF(OR(SUM(障害学生情報入力シート!AY357:BY357,障害学生情報入力シート!CB357:CS357)&gt;0,COUNTA(障害学生情報入力シート!BZ357:CA357)=2,COUNTA(障害学生情報入力シート!CT357:CU357)=2),1,0)</f>
        <v>0</v>
      </c>
      <c r="U357" s="9">
        <f>SUM(障害学生情報入力シート!N357:Q357)+COUNTA(障害学生情報入力シート!R357)</f>
        <v>0</v>
      </c>
      <c r="V357" s="9">
        <f>SUM(障害学生情報入力シート!S357:V357)+COUNTA(障害学生情報入力シート!W357)</f>
        <v>0</v>
      </c>
      <c r="W357" s="9">
        <f>IF(SUM(障害学生情報入力シート!$X357:$AT357)&gt;0,1,0)</f>
        <v>0</v>
      </c>
      <c r="X357" s="9">
        <f>IF(障害学生情報入力シート!D357="入学者(新1年生)",1,0)</f>
        <v>0</v>
      </c>
      <c r="Y357" s="9">
        <f>IF(ISBLANK(障害学生情報入力シート!$G357),0)+IF(AND(障害学生情報入力シート!$G357="視覚障害",OR(障害学生情報入力シート!$H357="盲",障害学生情報入力シート!$H357="弱視")),1,0)+IF(AND(障害学生情報入力シート!$G357="聴覚・言語障害",OR(障害学生情報入力シート!$H357="聾",障害学生情報入力シート!$H357="難聴",障害学生情報入力シート!$H357="言語障害のみ")),1,0)+IF(AND(障害学生情報入力シート!$G357="肢体不自由",OR(障害学生情報入力シート!$H357="上肢機能障害",障害学生情報入力シート!$H357="下肢機能障害",障害学生情報入力シート!$H357="上下肢機能障害",障害学生情報入力シート!$H357="他の機能障害")),1,0)+IF(AND(障害学生情報入力シート!$G357="病弱・虚弱",OR(障害学生情報入力シート!$H357="内部障害等",障害学生情報入力シート!$H357="他の慢性疾患")),1,0)+IF(AND(障害学生情報入力シート!$G357="重複",ISBLANK(障害学生情報入力シート!$H357)),1,0)+IF(AND(障害学生情報入力シート!$G357="発達障害",OR(障害学生情報入力シート!$H357="SLD",障害学生情報入力シート!$H357="ADHD",障害学生情報入力シート!$H357="ASD",障害学生情報入力シート!$H357="発達障害の重複")),1,0)+IF(AND(障害学生情報入力シート!$G357="精神障害",OR(障害学生情報入力シート!$H357="統合失調症等",障害学生情報入力シート!$H357="気分障害",障害学生情報入力シート!$H357="神経症性障害等",障害学生情報入力シート!$H357="摂食障害・睡眠障害等",障害学生情報入力シート!$H357="他の精神障害")),1,0)+IF(AND(障害学生情報入力シート!$G357="その他の障害",ISBLANK(障害学生情報入力シート!$H357)),1,0)</f>
        <v>0</v>
      </c>
    </row>
    <row r="358" spans="1:25" x14ac:dyDescent="0.4">
      <c r="A358" s="1219">
        <v>334</v>
      </c>
      <c r="B358" s="7">
        <f>IF(AND(障害学生情報入力シート!$G358=$B$23,障害学生情報入力シート!$H358=$B$24,OR(障害学生情報入力シート!D358="入学者(新1年生)",障害学生情報入力シート!D358="在籍者")),1,0)</f>
        <v>0</v>
      </c>
      <c r="C358" s="7">
        <f t="shared" si="30"/>
        <v>0</v>
      </c>
      <c r="D358" s="7" t="str">
        <f>IFERROR(MATCH(ROW(障害学生情報入力シート!A334),C:C,0),"")</f>
        <v/>
      </c>
      <c r="E358" s="7">
        <f>IF(AND(障害学生情報入力シート!$G358=$E$23,障害学生情報入力シート!$H358=$E$24,OR(障害学生情報入力シート!D358="入学者(新1年生)",障害学生情報入力シート!D358="在籍者")),1,0)</f>
        <v>0</v>
      </c>
      <c r="F358" s="7">
        <f t="shared" si="31"/>
        <v>0</v>
      </c>
      <c r="G358" s="7" t="str">
        <f>IFERROR(MATCH(ROW(障害学生情報入力シート!E334),F:F,0),"")</f>
        <v/>
      </c>
      <c r="H358" s="7">
        <f>IF(AND(障害学生情報入力シート!$G358=$H$24,ISBLANK(障害学生情報入力シート!$H358),OR(障害学生情報入力シート!D358="入学者(新1年生)",障害学生情報入力シート!D358="在籍者")),1,0)</f>
        <v>0</v>
      </c>
      <c r="I358" s="7">
        <f t="shared" si="32"/>
        <v>0</v>
      </c>
      <c r="J358" s="7" t="str">
        <f>IFERROR(MATCH(ROW(障害学生情報入力シート!A334),I:I,0),"")</f>
        <v/>
      </c>
      <c r="K358" s="8">
        <f>IF(障害学生情報入力シート!AU358="",0,IF(AND(障害学生情報入力シート!AT358=1,Y358=1,障害学生情報入力シート!D358&lt;&gt;"",障害学生情報入力シート!D358&lt;&gt;"在籍者"),1,0))</f>
        <v>0</v>
      </c>
      <c r="L358" s="8">
        <f t="shared" si="33"/>
        <v>0</v>
      </c>
      <c r="M358" s="8" t="str">
        <f>IFERROR(MATCH(ROW(障害学生情報入力シート!A334),L:L,0),"")</f>
        <v/>
      </c>
      <c r="N358" s="8">
        <f>IF(障害学生情報入力シート!CA358="",0,IF(AND(障害学生情報入力シート!BZ358=1,Y358=1,障害学生情報入力シート!D358&lt;&gt;"",障害学生情報入力シート!D358&lt;&gt;"入学しなかった"),1,0))</f>
        <v>0</v>
      </c>
      <c r="O358" s="8">
        <f t="shared" si="34"/>
        <v>0</v>
      </c>
      <c r="P358" s="8" t="str">
        <f>IFERROR(MATCH(ROW(障害学生情報入力シート!AR334),O:O,0),"")</f>
        <v/>
      </c>
      <c r="Q358" s="8">
        <f>IF(障害学生情報入力シート!CU358="",0,IF(AND(障害学生情報入力シート!CT358=1,Y358=1,障害学生情報入力シート!D358&lt;&gt;"",障害学生情報入力シート!D358&lt;&gt;"入学しなかった"),1,0))</f>
        <v>0</v>
      </c>
      <c r="R358" s="8">
        <f t="shared" si="35"/>
        <v>0</v>
      </c>
      <c r="S358" s="8" t="str">
        <f>IFERROR(MATCH(ROW(障害学生情報入力シート!BJ334),R:R,0),"")</f>
        <v/>
      </c>
      <c r="T358" s="9">
        <f>IF(OR(SUM(障害学生情報入力シート!AY358:BY358,障害学生情報入力シート!CB358:CS358)&gt;0,COUNTA(障害学生情報入力シート!BZ358:CA358)=2,COUNTA(障害学生情報入力シート!CT358:CU358)=2),1,0)</f>
        <v>0</v>
      </c>
      <c r="U358" s="9">
        <f>SUM(障害学生情報入力シート!N358:Q358)+COUNTA(障害学生情報入力シート!R358)</f>
        <v>0</v>
      </c>
      <c r="V358" s="9">
        <f>SUM(障害学生情報入力シート!S358:V358)+COUNTA(障害学生情報入力シート!W358)</f>
        <v>0</v>
      </c>
      <c r="W358" s="9">
        <f>IF(SUM(障害学生情報入力シート!$X358:$AT358)&gt;0,1,0)</f>
        <v>0</v>
      </c>
      <c r="X358" s="9">
        <f>IF(障害学生情報入力シート!D358="入学者(新1年生)",1,0)</f>
        <v>0</v>
      </c>
      <c r="Y358" s="9">
        <f>IF(ISBLANK(障害学生情報入力シート!$G358),0)+IF(AND(障害学生情報入力シート!$G358="視覚障害",OR(障害学生情報入力シート!$H358="盲",障害学生情報入力シート!$H358="弱視")),1,0)+IF(AND(障害学生情報入力シート!$G358="聴覚・言語障害",OR(障害学生情報入力シート!$H358="聾",障害学生情報入力シート!$H358="難聴",障害学生情報入力シート!$H358="言語障害のみ")),1,0)+IF(AND(障害学生情報入力シート!$G358="肢体不自由",OR(障害学生情報入力シート!$H358="上肢機能障害",障害学生情報入力シート!$H358="下肢機能障害",障害学生情報入力シート!$H358="上下肢機能障害",障害学生情報入力シート!$H358="他の機能障害")),1,0)+IF(AND(障害学生情報入力シート!$G358="病弱・虚弱",OR(障害学生情報入力シート!$H358="内部障害等",障害学生情報入力シート!$H358="他の慢性疾患")),1,0)+IF(AND(障害学生情報入力シート!$G358="重複",ISBLANK(障害学生情報入力シート!$H358)),1,0)+IF(AND(障害学生情報入力シート!$G358="発達障害",OR(障害学生情報入力シート!$H358="SLD",障害学生情報入力シート!$H358="ADHD",障害学生情報入力シート!$H358="ASD",障害学生情報入力シート!$H358="発達障害の重複")),1,0)+IF(AND(障害学生情報入力シート!$G358="精神障害",OR(障害学生情報入力シート!$H358="統合失調症等",障害学生情報入力シート!$H358="気分障害",障害学生情報入力シート!$H358="神経症性障害等",障害学生情報入力シート!$H358="摂食障害・睡眠障害等",障害学生情報入力シート!$H358="他の精神障害")),1,0)+IF(AND(障害学生情報入力シート!$G358="その他の障害",ISBLANK(障害学生情報入力シート!$H358)),1,0)</f>
        <v>0</v>
      </c>
    </row>
    <row r="359" spans="1:25" x14ac:dyDescent="0.4">
      <c r="A359" s="1219">
        <v>335</v>
      </c>
      <c r="B359" s="7">
        <f>IF(AND(障害学生情報入力シート!$G359=$B$23,障害学生情報入力シート!$H359=$B$24,OR(障害学生情報入力シート!D359="入学者(新1年生)",障害学生情報入力シート!D359="在籍者")),1,0)</f>
        <v>0</v>
      </c>
      <c r="C359" s="7">
        <f t="shared" si="30"/>
        <v>0</v>
      </c>
      <c r="D359" s="7" t="str">
        <f>IFERROR(MATCH(ROW(障害学生情報入力シート!A335),C:C,0),"")</f>
        <v/>
      </c>
      <c r="E359" s="7">
        <f>IF(AND(障害学生情報入力シート!$G359=$E$23,障害学生情報入力シート!$H359=$E$24,OR(障害学生情報入力シート!D359="入学者(新1年生)",障害学生情報入力シート!D359="在籍者")),1,0)</f>
        <v>0</v>
      </c>
      <c r="F359" s="7">
        <f t="shared" si="31"/>
        <v>0</v>
      </c>
      <c r="G359" s="7" t="str">
        <f>IFERROR(MATCH(ROW(障害学生情報入力シート!E335),F:F,0),"")</f>
        <v/>
      </c>
      <c r="H359" s="7">
        <f>IF(AND(障害学生情報入力シート!$G359=$H$24,ISBLANK(障害学生情報入力シート!$H359),OR(障害学生情報入力シート!D359="入学者(新1年生)",障害学生情報入力シート!D359="在籍者")),1,0)</f>
        <v>0</v>
      </c>
      <c r="I359" s="7">
        <f t="shared" si="32"/>
        <v>0</v>
      </c>
      <c r="J359" s="7" t="str">
        <f>IFERROR(MATCH(ROW(障害学生情報入力シート!A335),I:I,0),"")</f>
        <v/>
      </c>
      <c r="K359" s="8">
        <f>IF(障害学生情報入力シート!AU359="",0,IF(AND(障害学生情報入力シート!AT359=1,Y359=1,障害学生情報入力シート!D359&lt;&gt;"",障害学生情報入力シート!D359&lt;&gt;"在籍者"),1,0))</f>
        <v>0</v>
      </c>
      <c r="L359" s="8">
        <f t="shared" si="33"/>
        <v>0</v>
      </c>
      <c r="M359" s="8" t="str">
        <f>IFERROR(MATCH(ROW(障害学生情報入力シート!A335),L:L,0),"")</f>
        <v/>
      </c>
      <c r="N359" s="8">
        <f>IF(障害学生情報入力シート!CA359="",0,IF(AND(障害学生情報入力シート!BZ359=1,Y359=1,障害学生情報入力シート!D359&lt;&gt;"",障害学生情報入力シート!D359&lt;&gt;"入学しなかった"),1,0))</f>
        <v>0</v>
      </c>
      <c r="O359" s="8">
        <f t="shared" si="34"/>
        <v>0</v>
      </c>
      <c r="P359" s="8" t="str">
        <f>IFERROR(MATCH(ROW(障害学生情報入力シート!AR335),O:O,0),"")</f>
        <v/>
      </c>
      <c r="Q359" s="8">
        <f>IF(障害学生情報入力シート!CU359="",0,IF(AND(障害学生情報入力シート!CT359=1,Y359=1,障害学生情報入力シート!D359&lt;&gt;"",障害学生情報入力シート!D359&lt;&gt;"入学しなかった"),1,0))</f>
        <v>0</v>
      </c>
      <c r="R359" s="8">
        <f t="shared" si="35"/>
        <v>0</v>
      </c>
      <c r="S359" s="8" t="str">
        <f>IFERROR(MATCH(ROW(障害学生情報入力シート!BJ335),R:R,0),"")</f>
        <v/>
      </c>
      <c r="T359" s="9">
        <f>IF(OR(SUM(障害学生情報入力シート!AY359:BY359,障害学生情報入力シート!CB359:CS359)&gt;0,COUNTA(障害学生情報入力シート!BZ359:CA359)=2,COUNTA(障害学生情報入力シート!CT359:CU359)=2),1,0)</f>
        <v>0</v>
      </c>
      <c r="U359" s="9">
        <f>SUM(障害学生情報入力シート!N359:Q359)+COUNTA(障害学生情報入力シート!R359)</f>
        <v>0</v>
      </c>
      <c r="V359" s="9">
        <f>SUM(障害学生情報入力シート!S359:V359)+COUNTA(障害学生情報入力シート!W359)</f>
        <v>0</v>
      </c>
      <c r="W359" s="9">
        <f>IF(SUM(障害学生情報入力シート!$X359:$AT359)&gt;0,1,0)</f>
        <v>0</v>
      </c>
      <c r="X359" s="9">
        <f>IF(障害学生情報入力シート!D359="入学者(新1年生)",1,0)</f>
        <v>0</v>
      </c>
      <c r="Y359" s="9">
        <f>IF(ISBLANK(障害学生情報入力シート!$G359),0)+IF(AND(障害学生情報入力シート!$G359="視覚障害",OR(障害学生情報入力シート!$H359="盲",障害学生情報入力シート!$H359="弱視")),1,0)+IF(AND(障害学生情報入力シート!$G359="聴覚・言語障害",OR(障害学生情報入力シート!$H359="聾",障害学生情報入力シート!$H359="難聴",障害学生情報入力シート!$H359="言語障害のみ")),1,0)+IF(AND(障害学生情報入力シート!$G359="肢体不自由",OR(障害学生情報入力シート!$H359="上肢機能障害",障害学生情報入力シート!$H359="下肢機能障害",障害学生情報入力シート!$H359="上下肢機能障害",障害学生情報入力シート!$H359="他の機能障害")),1,0)+IF(AND(障害学生情報入力シート!$G359="病弱・虚弱",OR(障害学生情報入力シート!$H359="内部障害等",障害学生情報入力シート!$H359="他の慢性疾患")),1,0)+IF(AND(障害学生情報入力シート!$G359="重複",ISBLANK(障害学生情報入力シート!$H359)),1,0)+IF(AND(障害学生情報入力シート!$G359="発達障害",OR(障害学生情報入力シート!$H359="SLD",障害学生情報入力シート!$H359="ADHD",障害学生情報入力シート!$H359="ASD",障害学生情報入力シート!$H359="発達障害の重複")),1,0)+IF(AND(障害学生情報入力シート!$G359="精神障害",OR(障害学生情報入力シート!$H359="統合失調症等",障害学生情報入力シート!$H359="気分障害",障害学生情報入力シート!$H359="神経症性障害等",障害学生情報入力シート!$H359="摂食障害・睡眠障害等",障害学生情報入力シート!$H359="他の精神障害")),1,0)+IF(AND(障害学生情報入力シート!$G359="その他の障害",ISBLANK(障害学生情報入力シート!$H359)),1,0)</f>
        <v>0</v>
      </c>
    </row>
    <row r="360" spans="1:25" x14ac:dyDescent="0.4">
      <c r="A360" s="1219">
        <v>336</v>
      </c>
      <c r="B360" s="7">
        <f>IF(AND(障害学生情報入力シート!$G360=$B$23,障害学生情報入力シート!$H360=$B$24,OR(障害学生情報入力シート!D360="入学者(新1年生)",障害学生情報入力シート!D360="在籍者")),1,0)</f>
        <v>0</v>
      </c>
      <c r="C360" s="7">
        <f t="shared" si="30"/>
        <v>0</v>
      </c>
      <c r="D360" s="7" t="str">
        <f>IFERROR(MATCH(ROW(障害学生情報入力シート!A336),C:C,0),"")</f>
        <v/>
      </c>
      <c r="E360" s="7">
        <f>IF(AND(障害学生情報入力シート!$G360=$E$23,障害学生情報入力シート!$H360=$E$24,OR(障害学生情報入力シート!D360="入学者(新1年生)",障害学生情報入力シート!D360="在籍者")),1,0)</f>
        <v>0</v>
      </c>
      <c r="F360" s="7">
        <f t="shared" si="31"/>
        <v>0</v>
      </c>
      <c r="G360" s="7" t="str">
        <f>IFERROR(MATCH(ROW(障害学生情報入力シート!E336),F:F,0),"")</f>
        <v/>
      </c>
      <c r="H360" s="7">
        <f>IF(AND(障害学生情報入力シート!$G360=$H$24,ISBLANK(障害学生情報入力シート!$H360),OR(障害学生情報入力シート!D360="入学者(新1年生)",障害学生情報入力シート!D360="在籍者")),1,0)</f>
        <v>0</v>
      </c>
      <c r="I360" s="7">
        <f t="shared" si="32"/>
        <v>0</v>
      </c>
      <c r="J360" s="7" t="str">
        <f>IFERROR(MATCH(ROW(障害学生情報入力シート!A336),I:I,0),"")</f>
        <v/>
      </c>
      <c r="K360" s="8">
        <f>IF(障害学生情報入力シート!AU360="",0,IF(AND(障害学生情報入力シート!AT360=1,Y360=1,障害学生情報入力シート!D360&lt;&gt;"",障害学生情報入力シート!D360&lt;&gt;"在籍者"),1,0))</f>
        <v>0</v>
      </c>
      <c r="L360" s="8">
        <f t="shared" si="33"/>
        <v>0</v>
      </c>
      <c r="M360" s="8" t="str">
        <f>IFERROR(MATCH(ROW(障害学生情報入力シート!A336),L:L,0),"")</f>
        <v/>
      </c>
      <c r="N360" s="8">
        <f>IF(障害学生情報入力シート!CA360="",0,IF(AND(障害学生情報入力シート!BZ360=1,Y360=1,障害学生情報入力シート!D360&lt;&gt;"",障害学生情報入力シート!D360&lt;&gt;"入学しなかった"),1,0))</f>
        <v>0</v>
      </c>
      <c r="O360" s="8">
        <f t="shared" si="34"/>
        <v>0</v>
      </c>
      <c r="P360" s="8" t="str">
        <f>IFERROR(MATCH(ROW(障害学生情報入力シート!AR336),O:O,0),"")</f>
        <v/>
      </c>
      <c r="Q360" s="8">
        <f>IF(障害学生情報入力シート!CU360="",0,IF(AND(障害学生情報入力シート!CT360=1,Y360=1,障害学生情報入力シート!D360&lt;&gt;"",障害学生情報入力シート!D360&lt;&gt;"入学しなかった"),1,0))</f>
        <v>0</v>
      </c>
      <c r="R360" s="8">
        <f t="shared" si="35"/>
        <v>0</v>
      </c>
      <c r="S360" s="8" t="str">
        <f>IFERROR(MATCH(ROW(障害学生情報入力シート!BJ336),R:R,0),"")</f>
        <v/>
      </c>
      <c r="T360" s="9">
        <f>IF(OR(SUM(障害学生情報入力シート!AY360:BY360,障害学生情報入力シート!CB360:CS360)&gt;0,COUNTA(障害学生情報入力シート!BZ360:CA360)=2,COUNTA(障害学生情報入力シート!CT360:CU360)=2),1,0)</f>
        <v>0</v>
      </c>
      <c r="U360" s="9">
        <f>SUM(障害学生情報入力シート!N360:Q360)+COUNTA(障害学生情報入力シート!R360)</f>
        <v>0</v>
      </c>
      <c r="V360" s="9">
        <f>SUM(障害学生情報入力シート!S360:V360)+COUNTA(障害学生情報入力シート!W360)</f>
        <v>0</v>
      </c>
      <c r="W360" s="9">
        <f>IF(SUM(障害学生情報入力シート!$X360:$AT360)&gt;0,1,0)</f>
        <v>0</v>
      </c>
      <c r="X360" s="9">
        <f>IF(障害学生情報入力シート!D360="入学者(新1年生)",1,0)</f>
        <v>0</v>
      </c>
      <c r="Y360" s="9">
        <f>IF(ISBLANK(障害学生情報入力シート!$G360),0)+IF(AND(障害学生情報入力シート!$G360="視覚障害",OR(障害学生情報入力シート!$H360="盲",障害学生情報入力シート!$H360="弱視")),1,0)+IF(AND(障害学生情報入力シート!$G360="聴覚・言語障害",OR(障害学生情報入力シート!$H360="聾",障害学生情報入力シート!$H360="難聴",障害学生情報入力シート!$H360="言語障害のみ")),1,0)+IF(AND(障害学生情報入力シート!$G360="肢体不自由",OR(障害学生情報入力シート!$H360="上肢機能障害",障害学生情報入力シート!$H360="下肢機能障害",障害学生情報入力シート!$H360="上下肢機能障害",障害学生情報入力シート!$H360="他の機能障害")),1,0)+IF(AND(障害学生情報入力シート!$G360="病弱・虚弱",OR(障害学生情報入力シート!$H360="内部障害等",障害学生情報入力シート!$H360="他の慢性疾患")),1,0)+IF(AND(障害学生情報入力シート!$G360="重複",ISBLANK(障害学生情報入力シート!$H360)),1,0)+IF(AND(障害学生情報入力シート!$G360="発達障害",OR(障害学生情報入力シート!$H360="SLD",障害学生情報入力シート!$H360="ADHD",障害学生情報入力シート!$H360="ASD",障害学生情報入力シート!$H360="発達障害の重複")),1,0)+IF(AND(障害学生情報入力シート!$G360="精神障害",OR(障害学生情報入力シート!$H360="統合失調症等",障害学生情報入力シート!$H360="気分障害",障害学生情報入力シート!$H360="神経症性障害等",障害学生情報入力シート!$H360="摂食障害・睡眠障害等",障害学生情報入力シート!$H360="他の精神障害")),1,0)+IF(AND(障害学生情報入力シート!$G360="その他の障害",ISBLANK(障害学生情報入力シート!$H360)),1,0)</f>
        <v>0</v>
      </c>
    </row>
    <row r="361" spans="1:25" x14ac:dyDescent="0.4">
      <c r="A361" s="1219">
        <v>337</v>
      </c>
      <c r="B361" s="7">
        <f>IF(AND(障害学生情報入力シート!$G361=$B$23,障害学生情報入力シート!$H361=$B$24,OR(障害学生情報入力シート!D361="入学者(新1年生)",障害学生情報入力シート!D361="在籍者")),1,0)</f>
        <v>0</v>
      </c>
      <c r="C361" s="7">
        <f t="shared" si="30"/>
        <v>0</v>
      </c>
      <c r="D361" s="7" t="str">
        <f>IFERROR(MATCH(ROW(障害学生情報入力シート!A337),C:C,0),"")</f>
        <v/>
      </c>
      <c r="E361" s="7">
        <f>IF(AND(障害学生情報入力シート!$G361=$E$23,障害学生情報入力シート!$H361=$E$24,OR(障害学生情報入力シート!D361="入学者(新1年生)",障害学生情報入力シート!D361="在籍者")),1,0)</f>
        <v>0</v>
      </c>
      <c r="F361" s="7">
        <f t="shared" si="31"/>
        <v>0</v>
      </c>
      <c r="G361" s="7" t="str">
        <f>IFERROR(MATCH(ROW(障害学生情報入力シート!E337),F:F,0),"")</f>
        <v/>
      </c>
      <c r="H361" s="7">
        <f>IF(AND(障害学生情報入力シート!$G361=$H$24,ISBLANK(障害学生情報入力シート!$H361),OR(障害学生情報入力シート!D361="入学者(新1年生)",障害学生情報入力シート!D361="在籍者")),1,0)</f>
        <v>0</v>
      </c>
      <c r="I361" s="7">
        <f t="shared" si="32"/>
        <v>0</v>
      </c>
      <c r="J361" s="7" t="str">
        <f>IFERROR(MATCH(ROW(障害学生情報入力シート!A337),I:I,0),"")</f>
        <v/>
      </c>
      <c r="K361" s="8">
        <f>IF(障害学生情報入力シート!AU361="",0,IF(AND(障害学生情報入力シート!AT361=1,Y361=1,障害学生情報入力シート!D361&lt;&gt;"",障害学生情報入力シート!D361&lt;&gt;"在籍者"),1,0))</f>
        <v>0</v>
      </c>
      <c r="L361" s="8">
        <f t="shared" si="33"/>
        <v>0</v>
      </c>
      <c r="M361" s="8" t="str">
        <f>IFERROR(MATCH(ROW(障害学生情報入力シート!A337),L:L,0),"")</f>
        <v/>
      </c>
      <c r="N361" s="8">
        <f>IF(障害学生情報入力シート!CA361="",0,IF(AND(障害学生情報入力シート!BZ361=1,Y361=1,障害学生情報入力シート!D361&lt;&gt;"",障害学生情報入力シート!D361&lt;&gt;"入学しなかった"),1,0))</f>
        <v>0</v>
      </c>
      <c r="O361" s="8">
        <f t="shared" si="34"/>
        <v>0</v>
      </c>
      <c r="P361" s="8" t="str">
        <f>IFERROR(MATCH(ROW(障害学生情報入力シート!AR337),O:O,0),"")</f>
        <v/>
      </c>
      <c r="Q361" s="8">
        <f>IF(障害学生情報入力シート!CU361="",0,IF(AND(障害学生情報入力シート!CT361=1,Y361=1,障害学生情報入力シート!D361&lt;&gt;"",障害学生情報入力シート!D361&lt;&gt;"入学しなかった"),1,0))</f>
        <v>0</v>
      </c>
      <c r="R361" s="8">
        <f t="shared" si="35"/>
        <v>0</v>
      </c>
      <c r="S361" s="8" t="str">
        <f>IFERROR(MATCH(ROW(障害学生情報入力シート!BJ337),R:R,0),"")</f>
        <v/>
      </c>
      <c r="T361" s="9">
        <f>IF(OR(SUM(障害学生情報入力シート!AY361:BY361,障害学生情報入力シート!CB361:CS361)&gt;0,COUNTA(障害学生情報入力シート!BZ361:CA361)=2,COUNTA(障害学生情報入力シート!CT361:CU361)=2),1,0)</f>
        <v>0</v>
      </c>
      <c r="U361" s="9">
        <f>SUM(障害学生情報入力シート!N361:Q361)+COUNTA(障害学生情報入力シート!R361)</f>
        <v>0</v>
      </c>
      <c r="V361" s="9">
        <f>SUM(障害学生情報入力シート!S361:V361)+COUNTA(障害学生情報入力シート!W361)</f>
        <v>0</v>
      </c>
      <c r="W361" s="9">
        <f>IF(SUM(障害学生情報入力シート!$X361:$AT361)&gt;0,1,0)</f>
        <v>0</v>
      </c>
      <c r="X361" s="9">
        <f>IF(障害学生情報入力シート!D361="入学者(新1年生)",1,0)</f>
        <v>0</v>
      </c>
      <c r="Y361" s="9">
        <f>IF(ISBLANK(障害学生情報入力シート!$G361),0)+IF(AND(障害学生情報入力シート!$G361="視覚障害",OR(障害学生情報入力シート!$H361="盲",障害学生情報入力シート!$H361="弱視")),1,0)+IF(AND(障害学生情報入力シート!$G361="聴覚・言語障害",OR(障害学生情報入力シート!$H361="聾",障害学生情報入力シート!$H361="難聴",障害学生情報入力シート!$H361="言語障害のみ")),1,0)+IF(AND(障害学生情報入力シート!$G361="肢体不自由",OR(障害学生情報入力シート!$H361="上肢機能障害",障害学生情報入力シート!$H361="下肢機能障害",障害学生情報入力シート!$H361="上下肢機能障害",障害学生情報入力シート!$H361="他の機能障害")),1,0)+IF(AND(障害学生情報入力シート!$G361="病弱・虚弱",OR(障害学生情報入力シート!$H361="内部障害等",障害学生情報入力シート!$H361="他の慢性疾患")),1,0)+IF(AND(障害学生情報入力シート!$G361="重複",ISBLANK(障害学生情報入力シート!$H361)),1,0)+IF(AND(障害学生情報入力シート!$G361="発達障害",OR(障害学生情報入力シート!$H361="SLD",障害学生情報入力シート!$H361="ADHD",障害学生情報入力シート!$H361="ASD",障害学生情報入力シート!$H361="発達障害の重複")),1,0)+IF(AND(障害学生情報入力シート!$G361="精神障害",OR(障害学生情報入力シート!$H361="統合失調症等",障害学生情報入力シート!$H361="気分障害",障害学生情報入力シート!$H361="神経症性障害等",障害学生情報入力シート!$H361="摂食障害・睡眠障害等",障害学生情報入力シート!$H361="他の精神障害")),1,0)+IF(AND(障害学生情報入力シート!$G361="その他の障害",ISBLANK(障害学生情報入力シート!$H361)),1,0)</f>
        <v>0</v>
      </c>
    </row>
    <row r="362" spans="1:25" x14ac:dyDescent="0.4">
      <c r="A362" s="1219">
        <v>338</v>
      </c>
      <c r="B362" s="7">
        <f>IF(AND(障害学生情報入力シート!$G362=$B$23,障害学生情報入力シート!$H362=$B$24,OR(障害学生情報入力シート!D362="入学者(新1年生)",障害学生情報入力シート!D362="在籍者")),1,0)</f>
        <v>0</v>
      </c>
      <c r="C362" s="7">
        <f t="shared" si="30"/>
        <v>0</v>
      </c>
      <c r="D362" s="7" t="str">
        <f>IFERROR(MATCH(ROW(障害学生情報入力シート!A338),C:C,0),"")</f>
        <v/>
      </c>
      <c r="E362" s="7">
        <f>IF(AND(障害学生情報入力シート!$G362=$E$23,障害学生情報入力シート!$H362=$E$24,OR(障害学生情報入力シート!D362="入学者(新1年生)",障害学生情報入力シート!D362="在籍者")),1,0)</f>
        <v>0</v>
      </c>
      <c r="F362" s="7">
        <f t="shared" si="31"/>
        <v>0</v>
      </c>
      <c r="G362" s="7" t="str">
        <f>IFERROR(MATCH(ROW(障害学生情報入力シート!E338),F:F,0),"")</f>
        <v/>
      </c>
      <c r="H362" s="7">
        <f>IF(AND(障害学生情報入力シート!$G362=$H$24,ISBLANK(障害学生情報入力シート!$H362),OR(障害学生情報入力シート!D362="入学者(新1年生)",障害学生情報入力シート!D362="在籍者")),1,0)</f>
        <v>0</v>
      </c>
      <c r="I362" s="7">
        <f t="shared" si="32"/>
        <v>0</v>
      </c>
      <c r="J362" s="7" t="str">
        <f>IFERROR(MATCH(ROW(障害学生情報入力シート!A338),I:I,0),"")</f>
        <v/>
      </c>
      <c r="K362" s="8">
        <f>IF(障害学生情報入力シート!AU362="",0,IF(AND(障害学生情報入力シート!AT362=1,Y362=1,障害学生情報入力シート!D362&lt;&gt;"",障害学生情報入力シート!D362&lt;&gt;"在籍者"),1,0))</f>
        <v>0</v>
      </c>
      <c r="L362" s="8">
        <f t="shared" si="33"/>
        <v>0</v>
      </c>
      <c r="M362" s="8" t="str">
        <f>IFERROR(MATCH(ROW(障害学生情報入力シート!A338),L:L,0),"")</f>
        <v/>
      </c>
      <c r="N362" s="8">
        <f>IF(障害学生情報入力シート!CA362="",0,IF(AND(障害学生情報入力シート!BZ362=1,Y362=1,障害学生情報入力シート!D362&lt;&gt;"",障害学生情報入力シート!D362&lt;&gt;"入学しなかった"),1,0))</f>
        <v>0</v>
      </c>
      <c r="O362" s="8">
        <f t="shared" si="34"/>
        <v>0</v>
      </c>
      <c r="P362" s="8" t="str">
        <f>IFERROR(MATCH(ROW(障害学生情報入力シート!AR338),O:O,0),"")</f>
        <v/>
      </c>
      <c r="Q362" s="8">
        <f>IF(障害学生情報入力シート!CU362="",0,IF(AND(障害学生情報入力シート!CT362=1,Y362=1,障害学生情報入力シート!D362&lt;&gt;"",障害学生情報入力シート!D362&lt;&gt;"入学しなかった"),1,0))</f>
        <v>0</v>
      </c>
      <c r="R362" s="8">
        <f t="shared" si="35"/>
        <v>0</v>
      </c>
      <c r="S362" s="8" t="str">
        <f>IFERROR(MATCH(ROW(障害学生情報入力シート!BJ338),R:R,0),"")</f>
        <v/>
      </c>
      <c r="T362" s="9">
        <f>IF(OR(SUM(障害学生情報入力シート!AY362:BY362,障害学生情報入力シート!CB362:CS362)&gt;0,COUNTA(障害学生情報入力シート!BZ362:CA362)=2,COUNTA(障害学生情報入力シート!CT362:CU362)=2),1,0)</f>
        <v>0</v>
      </c>
      <c r="U362" s="9">
        <f>SUM(障害学生情報入力シート!N362:Q362)+COUNTA(障害学生情報入力シート!R362)</f>
        <v>0</v>
      </c>
      <c r="V362" s="9">
        <f>SUM(障害学生情報入力シート!S362:V362)+COUNTA(障害学生情報入力シート!W362)</f>
        <v>0</v>
      </c>
      <c r="W362" s="9">
        <f>IF(SUM(障害学生情報入力シート!$X362:$AT362)&gt;0,1,0)</f>
        <v>0</v>
      </c>
      <c r="X362" s="9">
        <f>IF(障害学生情報入力シート!D362="入学者(新1年生)",1,0)</f>
        <v>0</v>
      </c>
      <c r="Y362" s="9">
        <f>IF(ISBLANK(障害学生情報入力シート!$G362),0)+IF(AND(障害学生情報入力シート!$G362="視覚障害",OR(障害学生情報入力シート!$H362="盲",障害学生情報入力シート!$H362="弱視")),1,0)+IF(AND(障害学生情報入力シート!$G362="聴覚・言語障害",OR(障害学生情報入力シート!$H362="聾",障害学生情報入力シート!$H362="難聴",障害学生情報入力シート!$H362="言語障害のみ")),1,0)+IF(AND(障害学生情報入力シート!$G362="肢体不自由",OR(障害学生情報入力シート!$H362="上肢機能障害",障害学生情報入力シート!$H362="下肢機能障害",障害学生情報入力シート!$H362="上下肢機能障害",障害学生情報入力シート!$H362="他の機能障害")),1,0)+IF(AND(障害学生情報入力シート!$G362="病弱・虚弱",OR(障害学生情報入力シート!$H362="内部障害等",障害学生情報入力シート!$H362="他の慢性疾患")),1,0)+IF(AND(障害学生情報入力シート!$G362="重複",ISBLANK(障害学生情報入力シート!$H362)),1,0)+IF(AND(障害学生情報入力シート!$G362="発達障害",OR(障害学生情報入力シート!$H362="SLD",障害学生情報入力シート!$H362="ADHD",障害学生情報入力シート!$H362="ASD",障害学生情報入力シート!$H362="発達障害の重複")),1,0)+IF(AND(障害学生情報入力シート!$G362="精神障害",OR(障害学生情報入力シート!$H362="統合失調症等",障害学生情報入力シート!$H362="気分障害",障害学生情報入力シート!$H362="神経症性障害等",障害学生情報入力シート!$H362="摂食障害・睡眠障害等",障害学生情報入力シート!$H362="他の精神障害")),1,0)+IF(AND(障害学生情報入力シート!$G362="その他の障害",ISBLANK(障害学生情報入力シート!$H362)),1,0)</f>
        <v>0</v>
      </c>
    </row>
    <row r="363" spans="1:25" x14ac:dyDescent="0.4">
      <c r="A363" s="1219">
        <v>339</v>
      </c>
      <c r="B363" s="7">
        <f>IF(AND(障害学生情報入力シート!$G363=$B$23,障害学生情報入力シート!$H363=$B$24,OR(障害学生情報入力シート!D363="入学者(新1年生)",障害学生情報入力シート!D363="在籍者")),1,0)</f>
        <v>0</v>
      </c>
      <c r="C363" s="7">
        <f t="shared" si="30"/>
        <v>0</v>
      </c>
      <c r="D363" s="7" t="str">
        <f>IFERROR(MATCH(ROW(障害学生情報入力シート!A339),C:C,0),"")</f>
        <v/>
      </c>
      <c r="E363" s="7">
        <f>IF(AND(障害学生情報入力シート!$G363=$E$23,障害学生情報入力シート!$H363=$E$24,OR(障害学生情報入力シート!D363="入学者(新1年生)",障害学生情報入力シート!D363="在籍者")),1,0)</f>
        <v>0</v>
      </c>
      <c r="F363" s="7">
        <f t="shared" si="31"/>
        <v>0</v>
      </c>
      <c r="G363" s="7" t="str">
        <f>IFERROR(MATCH(ROW(障害学生情報入力シート!E339),F:F,0),"")</f>
        <v/>
      </c>
      <c r="H363" s="7">
        <f>IF(AND(障害学生情報入力シート!$G363=$H$24,ISBLANK(障害学生情報入力シート!$H363),OR(障害学生情報入力シート!D363="入学者(新1年生)",障害学生情報入力シート!D363="在籍者")),1,0)</f>
        <v>0</v>
      </c>
      <c r="I363" s="7">
        <f t="shared" si="32"/>
        <v>0</v>
      </c>
      <c r="J363" s="7" t="str">
        <f>IFERROR(MATCH(ROW(障害学生情報入力シート!A339),I:I,0),"")</f>
        <v/>
      </c>
      <c r="K363" s="8">
        <f>IF(障害学生情報入力シート!AU363="",0,IF(AND(障害学生情報入力シート!AT363=1,Y363=1,障害学生情報入力シート!D363&lt;&gt;"",障害学生情報入力シート!D363&lt;&gt;"在籍者"),1,0))</f>
        <v>0</v>
      </c>
      <c r="L363" s="8">
        <f t="shared" si="33"/>
        <v>0</v>
      </c>
      <c r="M363" s="8" t="str">
        <f>IFERROR(MATCH(ROW(障害学生情報入力シート!A339),L:L,0),"")</f>
        <v/>
      </c>
      <c r="N363" s="8">
        <f>IF(障害学生情報入力シート!CA363="",0,IF(AND(障害学生情報入力シート!BZ363=1,Y363=1,障害学生情報入力シート!D363&lt;&gt;"",障害学生情報入力シート!D363&lt;&gt;"入学しなかった"),1,0))</f>
        <v>0</v>
      </c>
      <c r="O363" s="8">
        <f t="shared" si="34"/>
        <v>0</v>
      </c>
      <c r="P363" s="8" t="str">
        <f>IFERROR(MATCH(ROW(障害学生情報入力シート!AR339),O:O,0),"")</f>
        <v/>
      </c>
      <c r="Q363" s="8">
        <f>IF(障害学生情報入力シート!CU363="",0,IF(AND(障害学生情報入力シート!CT363=1,Y363=1,障害学生情報入力シート!D363&lt;&gt;"",障害学生情報入力シート!D363&lt;&gt;"入学しなかった"),1,0))</f>
        <v>0</v>
      </c>
      <c r="R363" s="8">
        <f t="shared" si="35"/>
        <v>0</v>
      </c>
      <c r="S363" s="8" t="str">
        <f>IFERROR(MATCH(ROW(障害学生情報入力シート!BJ339),R:R,0),"")</f>
        <v/>
      </c>
      <c r="T363" s="9">
        <f>IF(OR(SUM(障害学生情報入力シート!AY363:BY363,障害学生情報入力シート!CB363:CS363)&gt;0,COUNTA(障害学生情報入力シート!BZ363:CA363)=2,COUNTA(障害学生情報入力シート!CT363:CU363)=2),1,0)</f>
        <v>0</v>
      </c>
      <c r="U363" s="9">
        <f>SUM(障害学生情報入力シート!N363:Q363)+COUNTA(障害学生情報入力シート!R363)</f>
        <v>0</v>
      </c>
      <c r="V363" s="9">
        <f>SUM(障害学生情報入力シート!S363:V363)+COUNTA(障害学生情報入力シート!W363)</f>
        <v>0</v>
      </c>
      <c r="W363" s="9">
        <f>IF(SUM(障害学生情報入力シート!$X363:$AT363)&gt;0,1,0)</f>
        <v>0</v>
      </c>
      <c r="X363" s="9">
        <f>IF(障害学生情報入力シート!D363="入学者(新1年生)",1,0)</f>
        <v>0</v>
      </c>
      <c r="Y363" s="9">
        <f>IF(ISBLANK(障害学生情報入力シート!$G363),0)+IF(AND(障害学生情報入力シート!$G363="視覚障害",OR(障害学生情報入力シート!$H363="盲",障害学生情報入力シート!$H363="弱視")),1,0)+IF(AND(障害学生情報入力シート!$G363="聴覚・言語障害",OR(障害学生情報入力シート!$H363="聾",障害学生情報入力シート!$H363="難聴",障害学生情報入力シート!$H363="言語障害のみ")),1,0)+IF(AND(障害学生情報入力シート!$G363="肢体不自由",OR(障害学生情報入力シート!$H363="上肢機能障害",障害学生情報入力シート!$H363="下肢機能障害",障害学生情報入力シート!$H363="上下肢機能障害",障害学生情報入力シート!$H363="他の機能障害")),1,0)+IF(AND(障害学生情報入力シート!$G363="病弱・虚弱",OR(障害学生情報入力シート!$H363="内部障害等",障害学生情報入力シート!$H363="他の慢性疾患")),1,0)+IF(AND(障害学生情報入力シート!$G363="重複",ISBLANK(障害学生情報入力シート!$H363)),1,0)+IF(AND(障害学生情報入力シート!$G363="発達障害",OR(障害学生情報入力シート!$H363="SLD",障害学生情報入力シート!$H363="ADHD",障害学生情報入力シート!$H363="ASD",障害学生情報入力シート!$H363="発達障害の重複")),1,0)+IF(AND(障害学生情報入力シート!$G363="精神障害",OR(障害学生情報入力シート!$H363="統合失調症等",障害学生情報入力シート!$H363="気分障害",障害学生情報入力シート!$H363="神経症性障害等",障害学生情報入力シート!$H363="摂食障害・睡眠障害等",障害学生情報入力シート!$H363="他の精神障害")),1,0)+IF(AND(障害学生情報入力シート!$G363="その他の障害",ISBLANK(障害学生情報入力シート!$H363)),1,0)</f>
        <v>0</v>
      </c>
    </row>
    <row r="364" spans="1:25" x14ac:dyDescent="0.4">
      <c r="A364" s="1219">
        <v>340</v>
      </c>
      <c r="B364" s="7">
        <f>IF(AND(障害学生情報入力シート!$G364=$B$23,障害学生情報入力シート!$H364=$B$24,OR(障害学生情報入力シート!D364="入学者(新1年生)",障害学生情報入力シート!D364="在籍者")),1,0)</f>
        <v>0</v>
      </c>
      <c r="C364" s="7">
        <f t="shared" si="30"/>
        <v>0</v>
      </c>
      <c r="D364" s="7" t="str">
        <f>IFERROR(MATCH(ROW(障害学生情報入力シート!A340),C:C,0),"")</f>
        <v/>
      </c>
      <c r="E364" s="7">
        <f>IF(AND(障害学生情報入力シート!$G364=$E$23,障害学生情報入力シート!$H364=$E$24,OR(障害学生情報入力シート!D364="入学者(新1年生)",障害学生情報入力シート!D364="在籍者")),1,0)</f>
        <v>0</v>
      </c>
      <c r="F364" s="7">
        <f t="shared" si="31"/>
        <v>0</v>
      </c>
      <c r="G364" s="7" t="str">
        <f>IFERROR(MATCH(ROW(障害学生情報入力シート!E340),F:F,0),"")</f>
        <v/>
      </c>
      <c r="H364" s="7">
        <f>IF(AND(障害学生情報入力シート!$G364=$H$24,ISBLANK(障害学生情報入力シート!$H364),OR(障害学生情報入力シート!D364="入学者(新1年生)",障害学生情報入力シート!D364="在籍者")),1,0)</f>
        <v>0</v>
      </c>
      <c r="I364" s="7">
        <f t="shared" si="32"/>
        <v>0</v>
      </c>
      <c r="J364" s="7" t="str">
        <f>IFERROR(MATCH(ROW(障害学生情報入力シート!A340),I:I,0),"")</f>
        <v/>
      </c>
      <c r="K364" s="8">
        <f>IF(障害学生情報入力シート!AU364="",0,IF(AND(障害学生情報入力シート!AT364=1,Y364=1,障害学生情報入力シート!D364&lt;&gt;"",障害学生情報入力シート!D364&lt;&gt;"在籍者"),1,0))</f>
        <v>0</v>
      </c>
      <c r="L364" s="8">
        <f t="shared" si="33"/>
        <v>0</v>
      </c>
      <c r="M364" s="8" t="str">
        <f>IFERROR(MATCH(ROW(障害学生情報入力シート!A340),L:L,0),"")</f>
        <v/>
      </c>
      <c r="N364" s="8">
        <f>IF(障害学生情報入力シート!CA364="",0,IF(AND(障害学生情報入力シート!BZ364=1,Y364=1,障害学生情報入力シート!D364&lt;&gt;"",障害学生情報入力シート!D364&lt;&gt;"入学しなかった"),1,0))</f>
        <v>0</v>
      </c>
      <c r="O364" s="8">
        <f t="shared" si="34"/>
        <v>0</v>
      </c>
      <c r="P364" s="8" t="str">
        <f>IFERROR(MATCH(ROW(障害学生情報入力シート!AR340),O:O,0),"")</f>
        <v/>
      </c>
      <c r="Q364" s="8">
        <f>IF(障害学生情報入力シート!CU364="",0,IF(AND(障害学生情報入力シート!CT364=1,Y364=1,障害学生情報入力シート!D364&lt;&gt;"",障害学生情報入力シート!D364&lt;&gt;"入学しなかった"),1,0))</f>
        <v>0</v>
      </c>
      <c r="R364" s="8">
        <f t="shared" si="35"/>
        <v>0</v>
      </c>
      <c r="S364" s="8" t="str">
        <f>IFERROR(MATCH(ROW(障害学生情報入力シート!BJ340),R:R,0),"")</f>
        <v/>
      </c>
      <c r="T364" s="9">
        <f>IF(OR(SUM(障害学生情報入力シート!AY364:BY364,障害学生情報入力シート!CB364:CS364)&gt;0,COUNTA(障害学生情報入力シート!BZ364:CA364)=2,COUNTA(障害学生情報入力シート!CT364:CU364)=2),1,0)</f>
        <v>0</v>
      </c>
      <c r="U364" s="9">
        <f>SUM(障害学生情報入力シート!N364:Q364)+COUNTA(障害学生情報入力シート!R364)</f>
        <v>0</v>
      </c>
      <c r="V364" s="9">
        <f>SUM(障害学生情報入力シート!S364:V364)+COUNTA(障害学生情報入力シート!W364)</f>
        <v>0</v>
      </c>
      <c r="W364" s="9">
        <f>IF(SUM(障害学生情報入力シート!$X364:$AT364)&gt;0,1,0)</f>
        <v>0</v>
      </c>
      <c r="X364" s="9">
        <f>IF(障害学生情報入力シート!D364="入学者(新1年生)",1,0)</f>
        <v>0</v>
      </c>
      <c r="Y364" s="9">
        <f>IF(ISBLANK(障害学生情報入力シート!$G364),0)+IF(AND(障害学生情報入力シート!$G364="視覚障害",OR(障害学生情報入力シート!$H364="盲",障害学生情報入力シート!$H364="弱視")),1,0)+IF(AND(障害学生情報入力シート!$G364="聴覚・言語障害",OR(障害学生情報入力シート!$H364="聾",障害学生情報入力シート!$H364="難聴",障害学生情報入力シート!$H364="言語障害のみ")),1,0)+IF(AND(障害学生情報入力シート!$G364="肢体不自由",OR(障害学生情報入力シート!$H364="上肢機能障害",障害学生情報入力シート!$H364="下肢機能障害",障害学生情報入力シート!$H364="上下肢機能障害",障害学生情報入力シート!$H364="他の機能障害")),1,0)+IF(AND(障害学生情報入力シート!$G364="病弱・虚弱",OR(障害学生情報入力シート!$H364="内部障害等",障害学生情報入力シート!$H364="他の慢性疾患")),1,0)+IF(AND(障害学生情報入力シート!$G364="重複",ISBLANK(障害学生情報入力シート!$H364)),1,0)+IF(AND(障害学生情報入力シート!$G364="発達障害",OR(障害学生情報入力シート!$H364="SLD",障害学生情報入力シート!$H364="ADHD",障害学生情報入力シート!$H364="ASD",障害学生情報入力シート!$H364="発達障害の重複")),1,0)+IF(AND(障害学生情報入力シート!$G364="精神障害",OR(障害学生情報入力シート!$H364="統合失調症等",障害学生情報入力シート!$H364="気分障害",障害学生情報入力シート!$H364="神経症性障害等",障害学生情報入力シート!$H364="摂食障害・睡眠障害等",障害学生情報入力シート!$H364="他の精神障害")),1,0)+IF(AND(障害学生情報入力シート!$G364="その他の障害",ISBLANK(障害学生情報入力シート!$H364)),1,0)</f>
        <v>0</v>
      </c>
    </row>
    <row r="365" spans="1:25" x14ac:dyDescent="0.4">
      <c r="A365" s="1219">
        <v>341</v>
      </c>
      <c r="B365" s="7">
        <f>IF(AND(障害学生情報入力シート!$G365=$B$23,障害学生情報入力シート!$H365=$B$24,OR(障害学生情報入力シート!D365="入学者(新1年生)",障害学生情報入力シート!D365="在籍者")),1,0)</f>
        <v>0</v>
      </c>
      <c r="C365" s="7">
        <f t="shared" si="30"/>
        <v>0</v>
      </c>
      <c r="D365" s="7" t="str">
        <f>IFERROR(MATCH(ROW(障害学生情報入力シート!A341),C:C,0),"")</f>
        <v/>
      </c>
      <c r="E365" s="7">
        <f>IF(AND(障害学生情報入力シート!$G365=$E$23,障害学生情報入力シート!$H365=$E$24,OR(障害学生情報入力シート!D365="入学者(新1年生)",障害学生情報入力シート!D365="在籍者")),1,0)</f>
        <v>0</v>
      </c>
      <c r="F365" s="7">
        <f t="shared" si="31"/>
        <v>0</v>
      </c>
      <c r="G365" s="7" t="str">
        <f>IFERROR(MATCH(ROW(障害学生情報入力シート!E341),F:F,0),"")</f>
        <v/>
      </c>
      <c r="H365" s="7">
        <f>IF(AND(障害学生情報入力シート!$G365=$H$24,ISBLANK(障害学生情報入力シート!$H365),OR(障害学生情報入力シート!D365="入学者(新1年生)",障害学生情報入力シート!D365="在籍者")),1,0)</f>
        <v>0</v>
      </c>
      <c r="I365" s="7">
        <f t="shared" si="32"/>
        <v>0</v>
      </c>
      <c r="J365" s="7" t="str">
        <f>IFERROR(MATCH(ROW(障害学生情報入力シート!A341),I:I,0),"")</f>
        <v/>
      </c>
      <c r="K365" s="8">
        <f>IF(障害学生情報入力シート!AU365="",0,IF(AND(障害学生情報入力シート!AT365=1,Y365=1,障害学生情報入力シート!D365&lt;&gt;"",障害学生情報入力シート!D365&lt;&gt;"在籍者"),1,0))</f>
        <v>0</v>
      </c>
      <c r="L365" s="8">
        <f t="shared" si="33"/>
        <v>0</v>
      </c>
      <c r="M365" s="8" t="str">
        <f>IFERROR(MATCH(ROW(障害学生情報入力シート!A341),L:L,0),"")</f>
        <v/>
      </c>
      <c r="N365" s="8">
        <f>IF(障害学生情報入力シート!CA365="",0,IF(AND(障害学生情報入力シート!BZ365=1,Y365=1,障害学生情報入力シート!D365&lt;&gt;"",障害学生情報入力シート!D365&lt;&gt;"入学しなかった"),1,0))</f>
        <v>0</v>
      </c>
      <c r="O365" s="8">
        <f t="shared" si="34"/>
        <v>0</v>
      </c>
      <c r="P365" s="8" t="str">
        <f>IFERROR(MATCH(ROW(障害学生情報入力シート!AR341),O:O,0),"")</f>
        <v/>
      </c>
      <c r="Q365" s="8">
        <f>IF(障害学生情報入力シート!CU365="",0,IF(AND(障害学生情報入力シート!CT365=1,Y365=1,障害学生情報入力シート!D365&lt;&gt;"",障害学生情報入力シート!D365&lt;&gt;"入学しなかった"),1,0))</f>
        <v>0</v>
      </c>
      <c r="R365" s="8">
        <f t="shared" si="35"/>
        <v>0</v>
      </c>
      <c r="S365" s="8" t="str">
        <f>IFERROR(MATCH(ROW(障害学生情報入力シート!BJ341),R:R,0),"")</f>
        <v/>
      </c>
      <c r="T365" s="9">
        <f>IF(OR(SUM(障害学生情報入力シート!AY365:BY365,障害学生情報入力シート!CB365:CS365)&gt;0,COUNTA(障害学生情報入力シート!BZ365:CA365)=2,COUNTA(障害学生情報入力シート!CT365:CU365)=2),1,0)</f>
        <v>0</v>
      </c>
      <c r="U365" s="9">
        <f>SUM(障害学生情報入力シート!N365:Q365)+COUNTA(障害学生情報入力シート!R365)</f>
        <v>0</v>
      </c>
      <c r="V365" s="9">
        <f>SUM(障害学生情報入力シート!S365:V365)+COUNTA(障害学生情報入力シート!W365)</f>
        <v>0</v>
      </c>
      <c r="W365" s="9">
        <f>IF(SUM(障害学生情報入力シート!$X365:$AT365)&gt;0,1,0)</f>
        <v>0</v>
      </c>
      <c r="X365" s="9">
        <f>IF(障害学生情報入力シート!D365="入学者(新1年生)",1,0)</f>
        <v>0</v>
      </c>
      <c r="Y365" s="9">
        <f>IF(ISBLANK(障害学生情報入力シート!$G365),0)+IF(AND(障害学生情報入力シート!$G365="視覚障害",OR(障害学生情報入力シート!$H365="盲",障害学生情報入力シート!$H365="弱視")),1,0)+IF(AND(障害学生情報入力シート!$G365="聴覚・言語障害",OR(障害学生情報入力シート!$H365="聾",障害学生情報入力シート!$H365="難聴",障害学生情報入力シート!$H365="言語障害のみ")),1,0)+IF(AND(障害学生情報入力シート!$G365="肢体不自由",OR(障害学生情報入力シート!$H365="上肢機能障害",障害学生情報入力シート!$H365="下肢機能障害",障害学生情報入力シート!$H365="上下肢機能障害",障害学生情報入力シート!$H365="他の機能障害")),1,0)+IF(AND(障害学生情報入力シート!$G365="病弱・虚弱",OR(障害学生情報入力シート!$H365="内部障害等",障害学生情報入力シート!$H365="他の慢性疾患")),1,0)+IF(AND(障害学生情報入力シート!$G365="重複",ISBLANK(障害学生情報入力シート!$H365)),1,0)+IF(AND(障害学生情報入力シート!$G365="発達障害",OR(障害学生情報入力シート!$H365="SLD",障害学生情報入力シート!$H365="ADHD",障害学生情報入力シート!$H365="ASD",障害学生情報入力シート!$H365="発達障害の重複")),1,0)+IF(AND(障害学生情報入力シート!$G365="精神障害",OR(障害学生情報入力シート!$H365="統合失調症等",障害学生情報入力シート!$H365="気分障害",障害学生情報入力シート!$H365="神経症性障害等",障害学生情報入力シート!$H365="摂食障害・睡眠障害等",障害学生情報入力シート!$H365="他の精神障害")),1,0)+IF(AND(障害学生情報入力シート!$G365="その他の障害",ISBLANK(障害学生情報入力シート!$H365)),1,0)</f>
        <v>0</v>
      </c>
    </row>
    <row r="366" spans="1:25" x14ac:dyDescent="0.4">
      <c r="A366" s="1219">
        <v>342</v>
      </c>
      <c r="B366" s="7">
        <f>IF(AND(障害学生情報入力シート!$G366=$B$23,障害学生情報入力シート!$H366=$B$24,OR(障害学生情報入力シート!D366="入学者(新1年生)",障害学生情報入力シート!D366="在籍者")),1,0)</f>
        <v>0</v>
      </c>
      <c r="C366" s="7">
        <f t="shared" si="30"/>
        <v>0</v>
      </c>
      <c r="D366" s="7" t="str">
        <f>IFERROR(MATCH(ROW(障害学生情報入力シート!A342),C:C,0),"")</f>
        <v/>
      </c>
      <c r="E366" s="7">
        <f>IF(AND(障害学生情報入力シート!$G366=$E$23,障害学生情報入力シート!$H366=$E$24,OR(障害学生情報入力シート!D366="入学者(新1年生)",障害学生情報入力シート!D366="在籍者")),1,0)</f>
        <v>0</v>
      </c>
      <c r="F366" s="7">
        <f t="shared" si="31"/>
        <v>0</v>
      </c>
      <c r="G366" s="7" t="str">
        <f>IFERROR(MATCH(ROW(障害学生情報入力シート!E342),F:F,0),"")</f>
        <v/>
      </c>
      <c r="H366" s="7">
        <f>IF(AND(障害学生情報入力シート!$G366=$H$24,ISBLANK(障害学生情報入力シート!$H366),OR(障害学生情報入力シート!D366="入学者(新1年生)",障害学生情報入力シート!D366="在籍者")),1,0)</f>
        <v>0</v>
      </c>
      <c r="I366" s="7">
        <f t="shared" si="32"/>
        <v>0</v>
      </c>
      <c r="J366" s="7" t="str">
        <f>IFERROR(MATCH(ROW(障害学生情報入力シート!A342),I:I,0),"")</f>
        <v/>
      </c>
      <c r="K366" s="8">
        <f>IF(障害学生情報入力シート!AU366="",0,IF(AND(障害学生情報入力シート!AT366=1,Y366=1,障害学生情報入力シート!D366&lt;&gt;"",障害学生情報入力シート!D366&lt;&gt;"在籍者"),1,0))</f>
        <v>0</v>
      </c>
      <c r="L366" s="8">
        <f t="shared" si="33"/>
        <v>0</v>
      </c>
      <c r="M366" s="8" t="str">
        <f>IFERROR(MATCH(ROW(障害学生情報入力シート!A342),L:L,0),"")</f>
        <v/>
      </c>
      <c r="N366" s="8">
        <f>IF(障害学生情報入力シート!CA366="",0,IF(AND(障害学生情報入力シート!BZ366=1,Y366=1,障害学生情報入力シート!D366&lt;&gt;"",障害学生情報入力シート!D366&lt;&gt;"入学しなかった"),1,0))</f>
        <v>0</v>
      </c>
      <c r="O366" s="8">
        <f t="shared" si="34"/>
        <v>0</v>
      </c>
      <c r="P366" s="8" t="str">
        <f>IFERROR(MATCH(ROW(障害学生情報入力シート!AR342),O:O,0),"")</f>
        <v/>
      </c>
      <c r="Q366" s="8">
        <f>IF(障害学生情報入力シート!CU366="",0,IF(AND(障害学生情報入力シート!CT366=1,Y366=1,障害学生情報入力シート!D366&lt;&gt;"",障害学生情報入力シート!D366&lt;&gt;"入学しなかった"),1,0))</f>
        <v>0</v>
      </c>
      <c r="R366" s="8">
        <f t="shared" si="35"/>
        <v>0</v>
      </c>
      <c r="S366" s="8" t="str">
        <f>IFERROR(MATCH(ROW(障害学生情報入力シート!BJ342),R:R,0),"")</f>
        <v/>
      </c>
      <c r="T366" s="9">
        <f>IF(OR(SUM(障害学生情報入力シート!AY366:BY366,障害学生情報入力シート!CB366:CS366)&gt;0,COUNTA(障害学生情報入力シート!BZ366:CA366)=2,COUNTA(障害学生情報入力シート!CT366:CU366)=2),1,0)</f>
        <v>0</v>
      </c>
      <c r="U366" s="9">
        <f>SUM(障害学生情報入力シート!N366:Q366)+COUNTA(障害学生情報入力シート!R366)</f>
        <v>0</v>
      </c>
      <c r="V366" s="9">
        <f>SUM(障害学生情報入力シート!S366:V366)+COUNTA(障害学生情報入力シート!W366)</f>
        <v>0</v>
      </c>
      <c r="W366" s="9">
        <f>IF(SUM(障害学生情報入力シート!$X366:$AT366)&gt;0,1,0)</f>
        <v>0</v>
      </c>
      <c r="X366" s="9">
        <f>IF(障害学生情報入力シート!D366="入学者(新1年生)",1,0)</f>
        <v>0</v>
      </c>
      <c r="Y366" s="9">
        <f>IF(ISBLANK(障害学生情報入力シート!$G366),0)+IF(AND(障害学生情報入力シート!$G366="視覚障害",OR(障害学生情報入力シート!$H366="盲",障害学生情報入力シート!$H366="弱視")),1,0)+IF(AND(障害学生情報入力シート!$G366="聴覚・言語障害",OR(障害学生情報入力シート!$H366="聾",障害学生情報入力シート!$H366="難聴",障害学生情報入力シート!$H366="言語障害のみ")),1,0)+IF(AND(障害学生情報入力シート!$G366="肢体不自由",OR(障害学生情報入力シート!$H366="上肢機能障害",障害学生情報入力シート!$H366="下肢機能障害",障害学生情報入力シート!$H366="上下肢機能障害",障害学生情報入力シート!$H366="他の機能障害")),1,0)+IF(AND(障害学生情報入力シート!$G366="病弱・虚弱",OR(障害学生情報入力シート!$H366="内部障害等",障害学生情報入力シート!$H366="他の慢性疾患")),1,0)+IF(AND(障害学生情報入力シート!$G366="重複",ISBLANK(障害学生情報入力シート!$H366)),1,0)+IF(AND(障害学生情報入力シート!$G366="発達障害",OR(障害学生情報入力シート!$H366="SLD",障害学生情報入力シート!$H366="ADHD",障害学生情報入力シート!$H366="ASD",障害学生情報入力シート!$H366="発達障害の重複")),1,0)+IF(AND(障害学生情報入力シート!$G366="精神障害",OR(障害学生情報入力シート!$H366="統合失調症等",障害学生情報入力シート!$H366="気分障害",障害学生情報入力シート!$H366="神経症性障害等",障害学生情報入力シート!$H366="摂食障害・睡眠障害等",障害学生情報入力シート!$H366="他の精神障害")),1,0)+IF(AND(障害学生情報入力シート!$G366="その他の障害",ISBLANK(障害学生情報入力シート!$H366)),1,0)</f>
        <v>0</v>
      </c>
    </row>
    <row r="367" spans="1:25" x14ac:dyDescent="0.4">
      <c r="A367" s="1219">
        <v>343</v>
      </c>
      <c r="B367" s="7">
        <f>IF(AND(障害学生情報入力シート!$G367=$B$23,障害学生情報入力シート!$H367=$B$24,OR(障害学生情報入力シート!D367="入学者(新1年生)",障害学生情報入力シート!D367="在籍者")),1,0)</f>
        <v>0</v>
      </c>
      <c r="C367" s="7">
        <f t="shared" si="30"/>
        <v>0</v>
      </c>
      <c r="D367" s="7" t="str">
        <f>IFERROR(MATCH(ROW(障害学生情報入力シート!A343),C:C,0),"")</f>
        <v/>
      </c>
      <c r="E367" s="7">
        <f>IF(AND(障害学生情報入力シート!$G367=$E$23,障害学生情報入力シート!$H367=$E$24,OR(障害学生情報入力シート!D367="入学者(新1年生)",障害学生情報入力シート!D367="在籍者")),1,0)</f>
        <v>0</v>
      </c>
      <c r="F367" s="7">
        <f t="shared" si="31"/>
        <v>0</v>
      </c>
      <c r="G367" s="7" t="str">
        <f>IFERROR(MATCH(ROW(障害学生情報入力シート!E343),F:F,0),"")</f>
        <v/>
      </c>
      <c r="H367" s="7">
        <f>IF(AND(障害学生情報入力シート!$G367=$H$24,ISBLANK(障害学生情報入力シート!$H367),OR(障害学生情報入力シート!D367="入学者(新1年生)",障害学生情報入力シート!D367="在籍者")),1,0)</f>
        <v>0</v>
      </c>
      <c r="I367" s="7">
        <f t="shared" si="32"/>
        <v>0</v>
      </c>
      <c r="J367" s="7" t="str">
        <f>IFERROR(MATCH(ROW(障害学生情報入力シート!A343),I:I,0),"")</f>
        <v/>
      </c>
      <c r="K367" s="8">
        <f>IF(障害学生情報入力シート!AU367="",0,IF(AND(障害学生情報入力シート!AT367=1,Y367=1,障害学生情報入力シート!D367&lt;&gt;"",障害学生情報入力シート!D367&lt;&gt;"在籍者"),1,0))</f>
        <v>0</v>
      </c>
      <c r="L367" s="8">
        <f t="shared" si="33"/>
        <v>0</v>
      </c>
      <c r="M367" s="8" t="str">
        <f>IFERROR(MATCH(ROW(障害学生情報入力シート!A343),L:L,0),"")</f>
        <v/>
      </c>
      <c r="N367" s="8">
        <f>IF(障害学生情報入力シート!CA367="",0,IF(AND(障害学生情報入力シート!BZ367=1,Y367=1,障害学生情報入力シート!D367&lt;&gt;"",障害学生情報入力シート!D367&lt;&gt;"入学しなかった"),1,0))</f>
        <v>0</v>
      </c>
      <c r="O367" s="8">
        <f t="shared" si="34"/>
        <v>0</v>
      </c>
      <c r="P367" s="8" t="str">
        <f>IFERROR(MATCH(ROW(障害学生情報入力シート!AR343),O:O,0),"")</f>
        <v/>
      </c>
      <c r="Q367" s="8">
        <f>IF(障害学生情報入力シート!CU367="",0,IF(AND(障害学生情報入力シート!CT367=1,Y367=1,障害学生情報入力シート!D367&lt;&gt;"",障害学生情報入力シート!D367&lt;&gt;"入学しなかった"),1,0))</f>
        <v>0</v>
      </c>
      <c r="R367" s="8">
        <f t="shared" si="35"/>
        <v>0</v>
      </c>
      <c r="S367" s="8" t="str">
        <f>IFERROR(MATCH(ROW(障害学生情報入力シート!BJ343),R:R,0),"")</f>
        <v/>
      </c>
      <c r="T367" s="9">
        <f>IF(OR(SUM(障害学生情報入力シート!AY367:BY367,障害学生情報入力シート!CB367:CS367)&gt;0,COUNTA(障害学生情報入力シート!BZ367:CA367)=2,COUNTA(障害学生情報入力シート!CT367:CU367)=2),1,0)</f>
        <v>0</v>
      </c>
      <c r="U367" s="9">
        <f>SUM(障害学生情報入力シート!N367:Q367)+COUNTA(障害学生情報入力シート!R367)</f>
        <v>0</v>
      </c>
      <c r="V367" s="9">
        <f>SUM(障害学生情報入力シート!S367:V367)+COUNTA(障害学生情報入力シート!W367)</f>
        <v>0</v>
      </c>
      <c r="W367" s="9">
        <f>IF(SUM(障害学生情報入力シート!$X367:$AT367)&gt;0,1,0)</f>
        <v>0</v>
      </c>
      <c r="X367" s="9">
        <f>IF(障害学生情報入力シート!D367="入学者(新1年生)",1,0)</f>
        <v>0</v>
      </c>
      <c r="Y367" s="9">
        <f>IF(ISBLANK(障害学生情報入力シート!$G367),0)+IF(AND(障害学生情報入力シート!$G367="視覚障害",OR(障害学生情報入力シート!$H367="盲",障害学生情報入力シート!$H367="弱視")),1,0)+IF(AND(障害学生情報入力シート!$G367="聴覚・言語障害",OR(障害学生情報入力シート!$H367="聾",障害学生情報入力シート!$H367="難聴",障害学生情報入力シート!$H367="言語障害のみ")),1,0)+IF(AND(障害学生情報入力シート!$G367="肢体不自由",OR(障害学生情報入力シート!$H367="上肢機能障害",障害学生情報入力シート!$H367="下肢機能障害",障害学生情報入力シート!$H367="上下肢機能障害",障害学生情報入力シート!$H367="他の機能障害")),1,0)+IF(AND(障害学生情報入力シート!$G367="病弱・虚弱",OR(障害学生情報入力シート!$H367="内部障害等",障害学生情報入力シート!$H367="他の慢性疾患")),1,0)+IF(AND(障害学生情報入力シート!$G367="重複",ISBLANK(障害学生情報入力シート!$H367)),1,0)+IF(AND(障害学生情報入力シート!$G367="発達障害",OR(障害学生情報入力シート!$H367="SLD",障害学生情報入力シート!$H367="ADHD",障害学生情報入力シート!$H367="ASD",障害学生情報入力シート!$H367="発達障害の重複")),1,0)+IF(AND(障害学生情報入力シート!$G367="精神障害",OR(障害学生情報入力シート!$H367="統合失調症等",障害学生情報入力シート!$H367="気分障害",障害学生情報入力シート!$H367="神経症性障害等",障害学生情報入力シート!$H367="摂食障害・睡眠障害等",障害学生情報入力シート!$H367="他の精神障害")),1,0)+IF(AND(障害学生情報入力シート!$G367="その他の障害",ISBLANK(障害学生情報入力シート!$H367)),1,0)</f>
        <v>0</v>
      </c>
    </row>
    <row r="368" spans="1:25" x14ac:dyDescent="0.4">
      <c r="A368" s="1219">
        <v>344</v>
      </c>
      <c r="B368" s="7">
        <f>IF(AND(障害学生情報入力シート!$G368=$B$23,障害学生情報入力シート!$H368=$B$24,OR(障害学生情報入力シート!D368="入学者(新1年生)",障害学生情報入力シート!D368="在籍者")),1,0)</f>
        <v>0</v>
      </c>
      <c r="C368" s="7">
        <f t="shared" si="30"/>
        <v>0</v>
      </c>
      <c r="D368" s="7" t="str">
        <f>IFERROR(MATCH(ROW(障害学生情報入力シート!A344),C:C,0),"")</f>
        <v/>
      </c>
      <c r="E368" s="7">
        <f>IF(AND(障害学生情報入力シート!$G368=$E$23,障害学生情報入力シート!$H368=$E$24,OR(障害学生情報入力シート!D368="入学者(新1年生)",障害学生情報入力シート!D368="在籍者")),1,0)</f>
        <v>0</v>
      </c>
      <c r="F368" s="7">
        <f t="shared" si="31"/>
        <v>0</v>
      </c>
      <c r="G368" s="7" t="str">
        <f>IFERROR(MATCH(ROW(障害学生情報入力シート!E344),F:F,0),"")</f>
        <v/>
      </c>
      <c r="H368" s="7">
        <f>IF(AND(障害学生情報入力シート!$G368=$H$24,ISBLANK(障害学生情報入力シート!$H368),OR(障害学生情報入力シート!D368="入学者(新1年生)",障害学生情報入力シート!D368="在籍者")),1,0)</f>
        <v>0</v>
      </c>
      <c r="I368" s="7">
        <f t="shared" si="32"/>
        <v>0</v>
      </c>
      <c r="J368" s="7" t="str">
        <f>IFERROR(MATCH(ROW(障害学生情報入力シート!A344),I:I,0),"")</f>
        <v/>
      </c>
      <c r="K368" s="8">
        <f>IF(障害学生情報入力シート!AU368="",0,IF(AND(障害学生情報入力シート!AT368=1,Y368=1,障害学生情報入力シート!D368&lt;&gt;"",障害学生情報入力シート!D368&lt;&gt;"在籍者"),1,0))</f>
        <v>0</v>
      </c>
      <c r="L368" s="8">
        <f t="shared" si="33"/>
        <v>0</v>
      </c>
      <c r="M368" s="8" t="str">
        <f>IFERROR(MATCH(ROW(障害学生情報入力シート!A344),L:L,0),"")</f>
        <v/>
      </c>
      <c r="N368" s="8">
        <f>IF(障害学生情報入力シート!CA368="",0,IF(AND(障害学生情報入力シート!BZ368=1,Y368=1,障害学生情報入力シート!D368&lt;&gt;"",障害学生情報入力シート!D368&lt;&gt;"入学しなかった"),1,0))</f>
        <v>0</v>
      </c>
      <c r="O368" s="8">
        <f t="shared" si="34"/>
        <v>0</v>
      </c>
      <c r="P368" s="8" t="str">
        <f>IFERROR(MATCH(ROW(障害学生情報入力シート!AR344),O:O,0),"")</f>
        <v/>
      </c>
      <c r="Q368" s="8">
        <f>IF(障害学生情報入力シート!CU368="",0,IF(AND(障害学生情報入力シート!CT368=1,Y368=1,障害学生情報入力シート!D368&lt;&gt;"",障害学生情報入力シート!D368&lt;&gt;"入学しなかった"),1,0))</f>
        <v>0</v>
      </c>
      <c r="R368" s="8">
        <f t="shared" si="35"/>
        <v>0</v>
      </c>
      <c r="S368" s="8" t="str">
        <f>IFERROR(MATCH(ROW(障害学生情報入力シート!BJ344),R:R,0),"")</f>
        <v/>
      </c>
      <c r="T368" s="9">
        <f>IF(OR(SUM(障害学生情報入力シート!AY368:BY368,障害学生情報入力シート!CB368:CS368)&gt;0,COUNTA(障害学生情報入力シート!BZ368:CA368)=2,COUNTA(障害学生情報入力シート!CT368:CU368)=2),1,0)</f>
        <v>0</v>
      </c>
      <c r="U368" s="9">
        <f>SUM(障害学生情報入力シート!N368:Q368)+COUNTA(障害学生情報入力シート!R368)</f>
        <v>0</v>
      </c>
      <c r="V368" s="9">
        <f>SUM(障害学生情報入力シート!S368:V368)+COUNTA(障害学生情報入力シート!W368)</f>
        <v>0</v>
      </c>
      <c r="W368" s="9">
        <f>IF(SUM(障害学生情報入力シート!$X368:$AT368)&gt;0,1,0)</f>
        <v>0</v>
      </c>
      <c r="X368" s="9">
        <f>IF(障害学生情報入力シート!D368="入学者(新1年生)",1,0)</f>
        <v>0</v>
      </c>
      <c r="Y368" s="9">
        <f>IF(ISBLANK(障害学生情報入力シート!$G368),0)+IF(AND(障害学生情報入力シート!$G368="視覚障害",OR(障害学生情報入力シート!$H368="盲",障害学生情報入力シート!$H368="弱視")),1,0)+IF(AND(障害学生情報入力シート!$G368="聴覚・言語障害",OR(障害学生情報入力シート!$H368="聾",障害学生情報入力シート!$H368="難聴",障害学生情報入力シート!$H368="言語障害のみ")),1,0)+IF(AND(障害学生情報入力シート!$G368="肢体不自由",OR(障害学生情報入力シート!$H368="上肢機能障害",障害学生情報入力シート!$H368="下肢機能障害",障害学生情報入力シート!$H368="上下肢機能障害",障害学生情報入力シート!$H368="他の機能障害")),1,0)+IF(AND(障害学生情報入力シート!$G368="病弱・虚弱",OR(障害学生情報入力シート!$H368="内部障害等",障害学生情報入力シート!$H368="他の慢性疾患")),1,0)+IF(AND(障害学生情報入力シート!$G368="重複",ISBLANK(障害学生情報入力シート!$H368)),1,0)+IF(AND(障害学生情報入力シート!$G368="発達障害",OR(障害学生情報入力シート!$H368="SLD",障害学生情報入力シート!$H368="ADHD",障害学生情報入力シート!$H368="ASD",障害学生情報入力シート!$H368="発達障害の重複")),1,0)+IF(AND(障害学生情報入力シート!$G368="精神障害",OR(障害学生情報入力シート!$H368="統合失調症等",障害学生情報入力シート!$H368="気分障害",障害学生情報入力シート!$H368="神経症性障害等",障害学生情報入力シート!$H368="摂食障害・睡眠障害等",障害学生情報入力シート!$H368="他の精神障害")),1,0)+IF(AND(障害学生情報入力シート!$G368="その他の障害",ISBLANK(障害学生情報入力シート!$H368)),1,0)</f>
        <v>0</v>
      </c>
    </row>
    <row r="369" spans="1:25" x14ac:dyDescent="0.4">
      <c r="A369" s="1219">
        <v>345</v>
      </c>
      <c r="B369" s="7">
        <f>IF(AND(障害学生情報入力シート!$G369=$B$23,障害学生情報入力シート!$H369=$B$24,OR(障害学生情報入力シート!D369="入学者(新1年生)",障害学生情報入力シート!D369="在籍者")),1,0)</f>
        <v>0</v>
      </c>
      <c r="C369" s="7">
        <f t="shared" si="30"/>
        <v>0</v>
      </c>
      <c r="D369" s="7" t="str">
        <f>IFERROR(MATCH(ROW(障害学生情報入力シート!A345),C:C,0),"")</f>
        <v/>
      </c>
      <c r="E369" s="7">
        <f>IF(AND(障害学生情報入力シート!$G369=$E$23,障害学生情報入力シート!$H369=$E$24,OR(障害学生情報入力シート!D369="入学者(新1年生)",障害学生情報入力シート!D369="在籍者")),1,0)</f>
        <v>0</v>
      </c>
      <c r="F369" s="7">
        <f t="shared" si="31"/>
        <v>0</v>
      </c>
      <c r="G369" s="7" t="str">
        <f>IFERROR(MATCH(ROW(障害学生情報入力シート!E345),F:F,0),"")</f>
        <v/>
      </c>
      <c r="H369" s="7">
        <f>IF(AND(障害学生情報入力シート!$G369=$H$24,ISBLANK(障害学生情報入力シート!$H369),OR(障害学生情報入力シート!D369="入学者(新1年生)",障害学生情報入力シート!D369="在籍者")),1,0)</f>
        <v>0</v>
      </c>
      <c r="I369" s="7">
        <f t="shared" si="32"/>
        <v>0</v>
      </c>
      <c r="J369" s="7" t="str">
        <f>IFERROR(MATCH(ROW(障害学生情報入力シート!A345),I:I,0),"")</f>
        <v/>
      </c>
      <c r="K369" s="8">
        <f>IF(障害学生情報入力シート!AU369="",0,IF(AND(障害学生情報入力シート!AT369=1,Y369=1,障害学生情報入力シート!D369&lt;&gt;"",障害学生情報入力シート!D369&lt;&gt;"在籍者"),1,0))</f>
        <v>0</v>
      </c>
      <c r="L369" s="8">
        <f t="shared" si="33"/>
        <v>0</v>
      </c>
      <c r="M369" s="8" t="str">
        <f>IFERROR(MATCH(ROW(障害学生情報入力シート!A345),L:L,0),"")</f>
        <v/>
      </c>
      <c r="N369" s="8">
        <f>IF(障害学生情報入力シート!CA369="",0,IF(AND(障害学生情報入力シート!BZ369=1,Y369=1,障害学生情報入力シート!D369&lt;&gt;"",障害学生情報入力シート!D369&lt;&gt;"入学しなかった"),1,0))</f>
        <v>0</v>
      </c>
      <c r="O369" s="8">
        <f t="shared" si="34"/>
        <v>0</v>
      </c>
      <c r="P369" s="8" t="str">
        <f>IFERROR(MATCH(ROW(障害学生情報入力シート!AR345),O:O,0),"")</f>
        <v/>
      </c>
      <c r="Q369" s="8">
        <f>IF(障害学生情報入力シート!CU369="",0,IF(AND(障害学生情報入力シート!CT369=1,Y369=1,障害学生情報入力シート!D369&lt;&gt;"",障害学生情報入力シート!D369&lt;&gt;"入学しなかった"),1,0))</f>
        <v>0</v>
      </c>
      <c r="R369" s="8">
        <f t="shared" si="35"/>
        <v>0</v>
      </c>
      <c r="S369" s="8" t="str">
        <f>IFERROR(MATCH(ROW(障害学生情報入力シート!BJ345),R:R,0),"")</f>
        <v/>
      </c>
      <c r="T369" s="9">
        <f>IF(OR(SUM(障害学生情報入力シート!AY369:BY369,障害学生情報入力シート!CB369:CS369)&gt;0,COUNTA(障害学生情報入力シート!BZ369:CA369)=2,COUNTA(障害学生情報入力シート!CT369:CU369)=2),1,0)</f>
        <v>0</v>
      </c>
      <c r="U369" s="9">
        <f>SUM(障害学生情報入力シート!N369:Q369)+COUNTA(障害学生情報入力シート!R369)</f>
        <v>0</v>
      </c>
      <c r="V369" s="9">
        <f>SUM(障害学生情報入力シート!S369:V369)+COUNTA(障害学生情報入力シート!W369)</f>
        <v>0</v>
      </c>
      <c r="W369" s="9">
        <f>IF(SUM(障害学生情報入力シート!$X369:$AT369)&gt;0,1,0)</f>
        <v>0</v>
      </c>
      <c r="X369" s="9">
        <f>IF(障害学生情報入力シート!D369="入学者(新1年生)",1,0)</f>
        <v>0</v>
      </c>
      <c r="Y369" s="9">
        <f>IF(ISBLANK(障害学生情報入力シート!$G369),0)+IF(AND(障害学生情報入力シート!$G369="視覚障害",OR(障害学生情報入力シート!$H369="盲",障害学生情報入力シート!$H369="弱視")),1,0)+IF(AND(障害学生情報入力シート!$G369="聴覚・言語障害",OR(障害学生情報入力シート!$H369="聾",障害学生情報入力シート!$H369="難聴",障害学生情報入力シート!$H369="言語障害のみ")),1,0)+IF(AND(障害学生情報入力シート!$G369="肢体不自由",OR(障害学生情報入力シート!$H369="上肢機能障害",障害学生情報入力シート!$H369="下肢機能障害",障害学生情報入力シート!$H369="上下肢機能障害",障害学生情報入力シート!$H369="他の機能障害")),1,0)+IF(AND(障害学生情報入力シート!$G369="病弱・虚弱",OR(障害学生情報入力シート!$H369="内部障害等",障害学生情報入力シート!$H369="他の慢性疾患")),1,0)+IF(AND(障害学生情報入力シート!$G369="重複",ISBLANK(障害学生情報入力シート!$H369)),1,0)+IF(AND(障害学生情報入力シート!$G369="発達障害",OR(障害学生情報入力シート!$H369="SLD",障害学生情報入力シート!$H369="ADHD",障害学生情報入力シート!$H369="ASD",障害学生情報入力シート!$H369="発達障害の重複")),1,0)+IF(AND(障害学生情報入力シート!$G369="精神障害",OR(障害学生情報入力シート!$H369="統合失調症等",障害学生情報入力シート!$H369="気分障害",障害学生情報入力シート!$H369="神経症性障害等",障害学生情報入力シート!$H369="摂食障害・睡眠障害等",障害学生情報入力シート!$H369="他の精神障害")),1,0)+IF(AND(障害学生情報入力シート!$G369="その他の障害",ISBLANK(障害学生情報入力シート!$H369)),1,0)</f>
        <v>0</v>
      </c>
    </row>
    <row r="370" spans="1:25" x14ac:dyDescent="0.4">
      <c r="A370" s="1219">
        <v>346</v>
      </c>
      <c r="B370" s="7">
        <f>IF(AND(障害学生情報入力シート!$G370=$B$23,障害学生情報入力シート!$H370=$B$24,OR(障害学生情報入力シート!D370="入学者(新1年生)",障害学生情報入力シート!D370="在籍者")),1,0)</f>
        <v>0</v>
      </c>
      <c r="C370" s="7">
        <f t="shared" si="30"/>
        <v>0</v>
      </c>
      <c r="D370" s="7" t="str">
        <f>IFERROR(MATCH(ROW(障害学生情報入力シート!A346),C:C,0),"")</f>
        <v/>
      </c>
      <c r="E370" s="7">
        <f>IF(AND(障害学生情報入力シート!$G370=$E$23,障害学生情報入力シート!$H370=$E$24,OR(障害学生情報入力シート!D370="入学者(新1年生)",障害学生情報入力シート!D370="在籍者")),1,0)</f>
        <v>0</v>
      </c>
      <c r="F370" s="7">
        <f t="shared" si="31"/>
        <v>0</v>
      </c>
      <c r="G370" s="7" t="str">
        <f>IFERROR(MATCH(ROW(障害学生情報入力シート!E346),F:F,0),"")</f>
        <v/>
      </c>
      <c r="H370" s="7">
        <f>IF(AND(障害学生情報入力シート!$G370=$H$24,ISBLANK(障害学生情報入力シート!$H370),OR(障害学生情報入力シート!D370="入学者(新1年生)",障害学生情報入力シート!D370="在籍者")),1,0)</f>
        <v>0</v>
      </c>
      <c r="I370" s="7">
        <f t="shared" si="32"/>
        <v>0</v>
      </c>
      <c r="J370" s="7" t="str">
        <f>IFERROR(MATCH(ROW(障害学生情報入力シート!A346),I:I,0),"")</f>
        <v/>
      </c>
      <c r="K370" s="8">
        <f>IF(障害学生情報入力シート!AU370="",0,IF(AND(障害学生情報入力シート!AT370=1,Y370=1,障害学生情報入力シート!D370&lt;&gt;"",障害学生情報入力シート!D370&lt;&gt;"在籍者"),1,0))</f>
        <v>0</v>
      </c>
      <c r="L370" s="8">
        <f t="shared" si="33"/>
        <v>0</v>
      </c>
      <c r="M370" s="8" t="str">
        <f>IFERROR(MATCH(ROW(障害学生情報入力シート!A346),L:L,0),"")</f>
        <v/>
      </c>
      <c r="N370" s="8">
        <f>IF(障害学生情報入力シート!CA370="",0,IF(AND(障害学生情報入力シート!BZ370=1,Y370=1,障害学生情報入力シート!D370&lt;&gt;"",障害学生情報入力シート!D370&lt;&gt;"入学しなかった"),1,0))</f>
        <v>0</v>
      </c>
      <c r="O370" s="8">
        <f t="shared" si="34"/>
        <v>0</v>
      </c>
      <c r="P370" s="8" t="str">
        <f>IFERROR(MATCH(ROW(障害学生情報入力シート!AR346),O:O,0),"")</f>
        <v/>
      </c>
      <c r="Q370" s="8">
        <f>IF(障害学生情報入力シート!CU370="",0,IF(AND(障害学生情報入力シート!CT370=1,Y370=1,障害学生情報入力シート!D370&lt;&gt;"",障害学生情報入力シート!D370&lt;&gt;"入学しなかった"),1,0))</f>
        <v>0</v>
      </c>
      <c r="R370" s="8">
        <f t="shared" si="35"/>
        <v>0</v>
      </c>
      <c r="S370" s="8" t="str">
        <f>IFERROR(MATCH(ROW(障害学生情報入力シート!BJ346),R:R,0),"")</f>
        <v/>
      </c>
      <c r="T370" s="9">
        <f>IF(OR(SUM(障害学生情報入力シート!AY370:BY370,障害学生情報入力シート!CB370:CS370)&gt;0,COUNTA(障害学生情報入力シート!BZ370:CA370)=2,COUNTA(障害学生情報入力シート!CT370:CU370)=2),1,0)</f>
        <v>0</v>
      </c>
      <c r="U370" s="9">
        <f>SUM(障害学生情報入力シート!N370:Q370)+COUNTA(障害学生情報入力シート!R370)</f>
        <v>0</v>
      </c>
      <c r="V370" s="9">
        <f>SUM(障害学生情報入力シート!S370:V370)+COUNTA(障害学生情報入力シート!W370)</f>
        <v>0</v>
      </c>
      <c r="W370" s="9">
        <f>IF(SUM(障害学生情報入力シート!$X370:$AT370)&gt;0,1,0)</f>
        <v>0</v>
      </c>
      <c r="X370" s="9">
        <f>IF(障害学生情報入力シート!D370="入学者(新1年生)",1,0)</f>
        <v>0</v>
      </c>
      <c r="Y370" s="9">
        <f>IF(ISBLANK(障害学生情報入力シート!$G370),0)+IF(AND(障害学生情報入力シート!$G370="視覚障害",OR(障害学生情報入力シート!$H370="盲",障害学生情報入力シート!$H370="弱視")),1,0)+IF(AND(障害学生情報入力シート!$G370="聴覚・言語障害",OR(障害学生情報入力シート!$H370="聾",障害学生情報入力シート!$H370="難聴",障害学生情報入力シート!$H370="言語障害のみ")),1,0)+IF(AND(障害学生情報入力シート!$G370="肢体不自由",OR(障害学生情報入力シート!$H370="上肢機能障害",障害学生情報入力シート!$H370="下肢機能障害",障害学生情報入力シート!$H370="上下肢機能障害",障害学生情報入力シート!$H370="他の機能障害")),1,0)+IF(AND(障害学生情報入力シート!$G370="病弱・虚弱",OR(障害学生情報入力シート!$H370="内部障害等",障害学生情報入力シート!$H370="他の慢性疾患")),1,0)+IF(AND(障害学生情報入力シート!$G370="重複",ISBLANK(障害学生情報入力シート!$H370)),1,0)+IF(AND(障害学生情報入力シート!$G370="発達障害",OR(障害学生情報入力シート!$H370="SLD",障害学生情報入力シート!$H370="ADHD",障害学生情報入力シート!$H370="ASD",障害学生情報入力シート!$H370="発達障害の重複")),1,0)+IF(AND(障害学生情報入力シート!$G370="精神障害",OR(障害学生情報入力シート!$H370="統合失調症等",障害学生情報入力シート!$H370="気分障害",障害学生情報入力シート!$H370="神経症性障害等",障害学生情報入力シート!$H370="摂食障害・睡眠障害等",障害学生情報入力シート!$H370="他の精神障害")),1,0)+IF(AND(障害学生情報入力シート!$G370="その他の障害",ISBLANK(障害学生情報入力シート!$H370)),1,0)</f>
        <v>0</v>
      </c>
    </row>
    <row r="371" spans="1:25" x14ac:dyDescent="0.4">
      <c r="A371" s="1219">
        <v>347</v>
      </c>
      <c r="B371" s="7">
        <f>IF(AND(障害学生情報入力シート!$G371=$B$23,障害学生情報入力シート!$H371=$B$24,OR(障害学生情報入力シート!D371="入学者(新1年生)",障害学生情報入力シート!D371="在籍者")),1,0)</f>
        <v>0</v>
      </c>
      <c r="C371" s="7">
        <f t="shared" si="30"/>
        <v>0</v>
      </c>
      <c r="D371" s="7" t="str">
        <f>IFERROR(MATCH(ROW(障害学生情報入力シート!A347),C:C,0),"")</f>
        <v/>
      </c>
      <c r="E371" s="7">
        <f>IF(AND(障害学生情報入力シート!$G371=$E$23,障害学生情報入力シート!$H371=$E$24,OR(障害学生情報入力シート!D371="入学者(新1年生)",障害学生情報入力シート!D371="在籍者")),1,0)</f>
        <v>0</v>
      </c>
      <c r="F371" s="7">
        <f t="shared" si="31"/>
        <v>0</v>
      </c>
      <c r="G371" s="7" t="str">
        <f>IFERROR(MATCH(ROW(障害学生情報入力シート!E347),F:F,0),"")</f>
        <v/>
      </c>
      <c r="H371" s="7">
        <f>IF(AND(障害学生情報入力シート!$G371=$H$24,ISBLANK(障害学生情報入力シート!$H371),OR(障害学生情報入力シート!D371="入学者(新1年生)",障害学生情報入力シート!D371="在籍者")),1,0)</f>
        <v>0</v>
      </c>
      <c r="I371" s="7">
        <f t="shared" si="32"/>
        <v>0</v>
      </c>
      <c r="J371" s="7" t="str">
        <f>IFERROR(MATCH(ROW(障害学生情報入力シート!A347),I:I,0),"")</f>
        <v/>
      </c>
      <c r="K371" s="8">
        <f>IF(障害学生情報入力シート!AU371="",0,IF(AND(障害学生情報入力シート!AT371=1,Y371=1,障害学生情報入力シート!D371&lt;&gt;"",障害学生情報入力シート!D371&lt;&gt;"在籍者"),1,0))</f>
        <v>0</v>
      </c>
      <c r="L371" s="8">
        <f t="shared" si="33"/>
        <v>0</v>
      </c>
      <c r="M371" s="8" t="str">
        <f>IFERROR(MATCH(ROW(障害学生情報入力シート!A347),L:L,0),"")</f>
        <v/>
      </c>
      <c r="N371" s="8">
        <f>IF(障害学生情報入力シート!CA371="",0,IF(AND(障害学生情報入力シート!BZ371=1,Y371=1,障害学生情報入力シート!D371&lt;&gt;"",障害学生情報入力シート!D371&lt;&gt;"入学しなかった"),1,0))</f>
        <v>0</v>
      </c>
      <c r="O371" s="8">
        <f t="shared" si="34"/>
        <v>0</v>
      </c>
      <c r="P371" s="8" t="str">
        <f>IFERROR(MATCH(ROW(障害学生情報入力シート!AR347),O:O,0),"")</f>
        <v/>
      </c>
      <c r="Q371" s="8">
        <f>IF(障害学生情報入力シート!CU371="",0,IF(AND(障害学生情報入力シート!CT371=1,Y371=1,障害学生情報入力シート!D371&lt;&gt;"",障害学生情報入力シート!D371&lt;&gt;"入学しなかった"),1,0))</f>
        <v>0</v>
      </c>
      <c r="R371" s="8">
        <f t="shared" si="35"/>
        <v>0</v>
      </c>
      <c r="S371" s="8" t="str">
        <f>IFERROR(MATCH(ROW(障害学生情報入力シート!BJ347),R:R,0),"")</f>
        <v/>
      </c>
      <c r="T371" s="9">
        <f>IF(OR(SUM(障害学生情報入力シート!AY371:BY371,障害学生情報入力シート!CB371:CS371)&gt;0,COUNTA(障害学生情報入力シート!BZ371:CA371)=2,COUNTA(障害学生情報入力シート!CT371:CU371)=2),1,0)</f>
        <v>0</v>
      </c>
      <c r="U371" s="9">
        <f>SUM(障害学生情報入力シート!N371:Q371)+COUNTA(障害学生情報入力シート!R371)</f>
        <v>0</v>
      </c>
      <c r="V371" s="9">
        <f>SUM(障害学生情報入力シート!S371:V371)+COUNTA(障害学生情報入力シート!W371)</f>
        <v>0</v>
      </c>
      <c r="W371" s="9">
        <f>IF(SUM(障害学生情報入力シート!$X371:$AT371)&gt;0,1,0)</f>
        <v>0</v>
      </c>
      <c r="X371" s="9">
        <f>IF(障害学生情報入力シート!D371="入学者(新1年生)",1,0)</f>
        <v>0</v>
      </c>
      <c r="Y371" s="9">
        <f>IF(ISBLANK(障害学生情報入力シート!$G371),0)+IF(AND(障害学生情報入力シート!$G371="視覚障害",OR(障害学生情報入力シート!$H371="盲",障害学生情報入力シート!$H371="弱視")),1,0)+IF(AND(障害学生情報入力シート!$G371="聴覚・言語障害",OR(障害学生情報入力シート!$H371="聾",障害学生情報入力シート!$H371="難聴",障害学生情報入力シート!$H371="言語障害のみ")),1,0)+IF(AND(障害学生情報入力シート!$G371="肢体不自由",OR(障害学生情報入力シート!$H371="上肢機能障害",障害学生情報入力シート!$H371="下肢機能障害",障害学生情報入力シート!$H371="上下肢機能障害",障害学生情報入力シート!$H371="他の機能障害")),1,0)+IF(AND(障害学生情報入力シート!$G371="病弱・虚弱",OR(障害学生情報入力シート!$H371="内部障害等",障害学生情報入力シート!$H371="他の慢性疾患")),1,0)+IF(AND(障害学生情報入力シート!$G371="重複",ISBLANK(障害学生情報入力シート!$H371)),1,0)+IF(AND(障害学生情報入力シート!$G371="発達障害",OR(障害学生情報入力シート!$H371="SLD",障害学生情報入力シート!$H371="ADHD",障害学生情報入力シート!$H371="ASD",障害学生情報入力シート!$H371="発達障害の重複")),1,0)+IF(AND(障害学生情報入力シート!$G371="精神障害",OR(障害学生情報入力シート!$H371="統合失調症等",障害学生情報入力シート!$H371="気分障害",障害学生情報入力シート!$H371="神経症性障害等",障害学生情報入力シート!$H371="摂食障害・睡眠障害等",障害学生情報入力シート!$H371="他の精神障害")),1,0)+IF(AND(障害学生情報入力シート!$G371="その他の障害",ISBLANK(障害学生情報入力シート!$H371)),1,0)</f>
        <v>0</v>
      </c>
    </row>
    <row r="372" spans="1:25" x14ac:dyDescent="0.4">
      <c r="A372" s="1219">
        <v>348</v>
      </c>
      <c r="B372" s="7">
        <f>IF(AND(障害学生情報入力シート!$G372=$B$23,障害学生情報入力シート!$H372=$B$24,OR(障害学生情報入力シート!D372="入学者(新1年生)",障害学生情報入力シート!D372="在籍者")),1,0)</f>
        <v>0</v>
      </c>
      <c r="C372" s="7">
        <f t="shared" si="30"/>
        <v>0</v>
      </c>
      <c r="D372" s="7" t="str">
        <f>IFERROR(MATCH(ROW(障害学生情報入力シート!A348),C:C,0),"")</f>
        <v/>
      </c>
      <c r="E372" s="7">
        <f>IF(AND(障害学生情報入力シート!$G372=$E$23,障害学生情報入力シート!$H372=$E$24,OR(障害学生情報入力シート!D372="入学者(新1年生)",障害学生情報入力シート!D372="在籍者")),1,0)</f>
        <v>0</v>
      </c>
      <c r="F372" s="7">
        <f t="shared" si="31"/>
        <v>0</v>
      </c>
      <c r="G372" s="7" t="str">
        <f>IFERROR(MATCH(ROW(障害学生情報入力シート!E348),F:F,0),"")</f>
        <v/>
      </c>
      <c r="H372" s="7">
        <f>IF(AND(障害学生情報入力シート!$G372=$H$24,ISBLANK(障害学生情報入力シート!$H372),OR(障害学生情報入力シート!D372="入学者(新1年生)",障害学生情報入力シート!D372="在籍者")),1,0)</f>
        <v>0</v>
      </c>
      <c r="I372" s="7">
        <f t="shared" si="32"/>
        <v>0</v>
      </c>
      <c r="J372" s="7" t="str">
        <f>IFERROR(MATCH(ROW(障害学生情報入力シート!A348),I:I,0),"")</f>
        <v/>
      </c>
      <c r="K372" s="8">
        <f>IF(障害学生情報入力シート!AU372="",0,IF(AND(障害学生情報入力シート!AT372=1,Y372=1,障害学生情報入力シート!D372&lt;&gt;"",障害学生情報入力シート!D372&lt;&gt;"在籍者"),1,0))</f>
        <v>0</v>
      </c>
      <c r="L372" s="8">
        <f t="shared" si="33"/>
        <v>0</v>
      </c>
      <c r="M372" s="8" t="str">
        <f>IFERROR(MATCH(ROW(障害学生情報入力シート!A348),L:L,0),"")</f>
        <v/>
      </c>
      <c r="N372" s="8">
        <f>IF(障害学生情報入力シート!CA372="",0,IF(AND(障害学生情報入力シート!BZ372=1,Y372=1,障害学生情報入力シート!D372&lt;&gt;"",障害学生情報入力シート!D372&lt;&gt;"入学しなかった"),1,0))</f>
        <v>0</v>
      </c>
      <c r="O372" s="8">
        <f t="shared" si="34"/>
        <v>0</v>
      </c>
      <c r="P372" s="8" t="str">
        <f>IFERROR(MATCH(ROW(障害学生情報入力シート!AR348),O:O,0),"")</f>
        <v/>
      </c>
      <c r="Q372" s="8">
        <f>IF(障害学生情報入力シート!CU372="",0,IF(AND(障害学生情報入力シート!CT372=1,Y372=1,障害学生情報入力シート!D372&lt;&gt;"",障害学生情報入力シート!D372&lt;&gt;"入学しなかった"),1,0))</f>
        <v>0</v>
      </c>
      <c r="R372" s="8">
        <f t="shared" si="35"/>
        <v>0</v>
      </c>
      <c r="S372" s="8" t="str">
        <f>IFERROR(MATCH(ROW(障害学生情報入力シート!BJ348),R:R,0),"")</f>
        <v/>
      </c>
      <c r="T372" s="9">
        <f>IF(OR(SUM(障害学生情報入力シート!AY372:BY372,障害学生情報入力シート!CB372:CS372)&gt;0,COUNTA(障害学生情報入力シート!BZ372:CA372)=2,COUNTA(障害学生情報入力シート!CT372:CU372)=2),1,0)</f>
        <v>0</v>
      </c>
      <c r="U372" s="9">
        <f>SUM(障害学生情報入力シート!N372:Q372)+COUNTA(障害学生情報入力シート!R372)</f>
        <v>0</v>
      </c>
      <c r="V372" s="9">
        <f>SUM(障害学生情報入力シート!S372:V372)+COUNTA(障害学生情報入力シート!W372)</f>
        <v>0</v>
      </c>
      <c r="W372" s="9">
        <f>IF(SUM(障害学生情報入力シート!$X372:$AT372)&gt;0,1,0)</f>
        <v>0</v>
      </c>
      <c r="X372" s="9">
        <f>IF(障害学生情報入力シート!D372="入学者(新1年生)",1,0)</f>
        <v>0</v>
      </c>
      <c r="Y372" s="9">
        <f>IF(ISBLANK(障害学生情報入力シート!$G372),0)+IF(AND(障害学生情報入力シート!$G372="視覚障害",OR(障害学生情報入力シート!$H372="盲",障害学生情報入力シート!$H372="弱視")),1,0)+IF(AND(障害学生情報入力シート!$G372="聴覚・言語障害",OR(障害学生情報入力シート!$H372="聾",障害学生情報入力シート!$H372="難聴",障害学生情報入力シート!$H372="言語障害のみ")),1,0)+IF(AND(障害学生情報入力シート!$G372="肢体不自由",OR(障害学生情報入力シート!$H372="上肢機能障害",障害学生情報入力シート!$H372="下肢機能障害",障害学生情報入力シート!$H372="上下肢機能障害",障害学生情報入力シート!$H372="他の機能障害")),1,0)+IF(AND(障害学生情報入力シート!$G372="病弱・虚弱",OR(障害学生情報入力シート!$H372="内部障害等",障害学生情報入力シート!$H372="他の慢性疾患")),1,0)+IF(AND(障害学生情報入力シート!$G372="重複",ISBLANK(障害学生情報入力シート!$H372)),1,0)+IF(AND(障害学生情報入力シート!$G372="発達障害",OR(障害学生情報入力シート!$H372="SLD",障害学生情報入力シート!$H372="ADHD",障害学生情報入力シート!$H372="ASD",障害学生情報入力シート!$H372="発達障害の重複")),1,0)+IF(AND(障害学生情報入力シート!$G372="精神障害",OR(障害学生情報入力シート!$H372="統合失調症等",障害学生情報入力シート!$H372="気分障害",障害学生情報入力シート!$H372="神経症性障害等",障害学生情報入力シート!$H372="摂食障害・睡眠障害等",障害学生情報入力シート!$H372="他の精神障害")),1,0)+IF(AND(障害学生情報入力シート!$G372="その他の障害",ISBLANK(障害学生情報入力シート!$H372)),1,0)</f>
        <v>0</v>
      </c>
    </row>
    <row r="373" spans="1:25" x14ac:dyDescent="0.4">
      <c r="A373" s="1219">
        <v>349</v>
      </c>
      <c r="B373" s="7">
        <f>IF(AND(障害学生情報入力シート!$G373=$B$23,障害学生情報入力シート!$H373=$B$24,OR(障害学生情報入力シート!D373="入学者(新1年生)",障害学生情報入力シート!D373="在籍者")),1,0)</f>
        <v>0</v>
      </c>
      <c r="C373" s="7">
        <f t="shared" si="30"/>
        <v>0</v>
      </c>
      <c r="D373" s="7" t="str">
        <f>IFERROR(MATCH(ROW(障害学生情報入力シート!A349),C:C,0),"")</f>
        <v/>
      </c>
      <c r="E373" s="7">
        <f>IF(AND(障害学生情報入力シート!$G373=$E$23,障害学生情報入力シート!$H373=$E$24,OR(障害学生情報入力シート!D373="入学者(新1年生)",障害学生情報入力シート!D373="在籍者")),1,0)</f>
        <v>0</v>
      </c>
      <c r="F373" s="7">
        <f t="shared" si="31"/>
        <v>0</v>
      </c>
      <c r="G373" s="7" t="str">
        <f>IFERROR(MATCH(ROW(障害学生情報入力シート!E349),F:F,0),"")</f>
        <v/>
      </c>
      <c r="H373" s="7">
        <f>IF(AND(障害学生情報入力シート!$G373=$H$24,ISBLANK(障害学生情報入力シート!$H373),OR(障害学生情報入力シート!D373="入学者(新1年生)",障害学生情報入力シート!D373="在籍者")),1,0)</f>
        <v>0</v>
      </c>
      <c r="I373" s="7">
        <f t="shared" si="32"/>
        <v>0</v>
      </c>
      <c r="J373" s="7" t="str">
        <f>IFERROR(MATCH(ROW(障害学生情報入力シート!A349),I:I,0),"")</f>
        <v/>
      </c>
      <c r="K373" s="8">
        <f>IF(障害学生情報入力シート!AU373="",0,IF(AND(障害学生情報入力シート!AT373=1,Y373=1,障害学生情報入力シート!D373&lt;&gt;"",障害学生情報入力シート!D373&lt;&gt;"在籍者"),1,0))</f>
        <v>0</v>
      </c>
      <c r="L373" s="8">
        <f t="shared" si="33"/>
        <v>0</v>
      </c>
      <c r="M373" s="8" t="str">
        <f>IFERROR(MATCH(ROW(障害学生情報入力シート!A349),L:L,0),"")</f>
        <v/>
      </c>
      <c r="N373" s="8">
        <f>IF(障害学生情報入力シート!CA373="",0,IF(AND(障害学生情報入力シート!BZ373=1,Y373=1,障害学生情報入力シート!D373&lt;&gt;"",障害学生情報入力シート!D373&lt;&gt;"入学しなかった"),1,0))</f>
        <v>0</v>
      </c>
      <c r="O373" s="8">
        <f t="shared" si="34"/>
        <v>0</v>
      </c>
      <c r="P373" s="8" t="str">
        <f>IFERROR(MATCH(ROW(障害学生情報入力シート!AR349),O:O,0),"")</f>
        <v/>
      </c>
      <c r="Q373" s="8">
        <f>IF(障害学生情報入力シート!CU373="",0,IF(AND(障害学生情報入力シート!CT373=1,Y373=1,障害学生情報入力シート!D373&lt;&gt;"",障害学生情報入力シート!D373&lt;&gt;"入学しなかった"),1,0))</f>
        <v>0</v>
      </c>
      <c r="R373" s="8">
        <f t="shared" si="35"/>
        <v>0</v>
      </c>
      <c r="S373" s="8" t="str">
        <f>IFERROR(MATCH(ROW(障害学生情報入力シート!BJ349),R:R,0),"")</f>
        <v/>
      </c>
      <c r="T373" s="9">
        <f>IF(OR(SUM(障害学生情報入力シート!AY373:BY373,障害学生情報入力シート!CB373:CS373)&gt;0,COUNTA(障害学生情報入力シート!BZ373:CA373)=2,COUNTA(障害学生情報入力シート!CT373:CU373)=2),1,0)</f>
        <v>0</v>
      </c>
      <c r="U373" s="9">
        <f>SUM(障害学生情報入力シート!N373:Q373)+COUNTA(障害学生情報入力シート!R373)</f>
        <v>0</v>
      </c>
      <c r="V373" s="9">
        <f>SUM(障害学生情報入力シート!S373:V373)+COUNTA(障害学生情報入力シート!W373)</f>
        <v>0</v>
      </c>
      <c r="W373" s="9">
        <f>IF(SUM(障害学生情報入力シート!$X373:$AT373)&gt;0,1,0)</f>
        <v>0</v>
      </c>
      <c r="X373" s="9">
        <f>IF(障害学生情報入力シート!D373="入学者(新1年生)",1,0)</f>
        <v>0</v>
      </c>
      <c r="Y373" s="9">
        <f>IF(ISBLANK(障害学生情報入力シート!$G373),0)+IF(AND(障害学生情報入力シート!$G373="視覚障害",OR(障害学生情報入力シート!$H373="盲",障害学生情報入力シート!$H373="弱視")),1,0)+IF(AND(障害学生情報入力シート!$G373="聴覚・言語障害",OR(障害学生情報入力シート!$H373="聾",障害学生情報入力シート!$H373="難聴",障害学生情報入力シート!$H373="言語障害のみ")),1,0)+IF(AND(障害学生情報入力シート!$G373="肢体不自由",OR(障害学生情報入力シート!$H373="上肢機能障害",障害学生情報入力シート!$H373="下肢機能障害",障害学生情報入力シート!$H373="上下肢機能障害",障害学生情報入力シート!$H373="他の機能障害")),1,0)+IF(AND(障害学生情報入力シート!$G373="病弱・虚弱",OR(障害学生情報入力シート!$H373="内部障害等",障害学生情報入力シート!$H373="他の慢性疾患")),1,0)+IF(AND(障害学生情報入力シート!$G373="重複",ISBLANK(障害学生情報入力シート!$H373)),1,0)+IF(AND(障害学生情報入力シート!$G373="発達障害",OR(障害学生情報入力シート!$H373="SLD",障害学生情報入力シート!$H373="ADHD",障害学生情報入力シート!$H373="ASD",障害学生情報入力シート!$H373="発達障害の重複")),1,0)+IF(AND(障害学生情報入力シート!$G373="精神障害",OR(障害学生情報入力シート!$H373="統合失調症等",障害学生情報入力シート!$H373="気分障害",障害学生情報入力シート!$H373="神経症性障害等",障害学生情報入力シート!$H373="摂食障害・睡眠障害等",障害学生情報入力シート!$H373="他の精神障害")),1,0)+IF(AND(障害学生情報入力シート!$G373="その他の障害",ISBLANK(障害学生情報入力シート!$H373)),1,0)</f>
        <v>0</v>
      </c>
    </row>
    <row r="374" spans="1:25" x14ac:dyDescent="0.4">
      <c r="A374" s="1219">
        <v>350</v>
      </c>
      <c r="B374" s="7">
        <f>IF(AND(障害学生情報入力シート!$G374=$B$23,障害学生情報入力シート!$H374=$B$24,OR(障害学生情報入力シート!D374="入学者(新1年生)",障害学生情報入力シート!D374="在籍者")),1,0)</f>
        <v>0</v>
      </c>
      <c r="C374" s="7">
        <f t="shared" si="30"/>
        <v>0</v>
      </c>
      <c r="D374" s="7" t="str">
        <f>IFERROR(MATCH(ROW(障害学生情報入力シート!A350),C:C,0),"")</f>
        <v/>
      </c>
      <c r="E374" s="7">
        <f>IF(AND(障害学生情報入力シート!$G374=$E$23,障害学生情報入力シート!$H374=$E$24,OR(障害学生情報入力シート!D374="入学者(新1年生)",障害学生情報入力シート!D374="在籍者")),1,0)</f>
        <v>0</v>
      </c>
      <c r="F374" s="7">
        <f t="shared" si="31"/>
        <v>0</v>
      </c>
      <c r="G374" s="7" t="str">
        <f>IFERROR(MATCH(ROW(障害学生情報入力シート!E350),F:F,0),"")</f>
        <v/>
      </c>
      <c r="H374" s="7">
        <f>IF(AND(障害学生情報入力シート!$G374=$H$24,ISBLANK(障害学生情報入力シート!$H374),OR(障害学生情報入力シート!D374="入学者(新1年生)",障害学生情報入力シート!D374="在籍者")),1,0)</f>
        <v>0</v>
      </c>
      <c r="I374" s="7">
        <f t="shared" si="32"/>
        <v>0</v>
      </c>
      <c r="J374" s="7" t="str">
        <f>IFERROR(MATCH(ROW(障害学生情報入力シート!A350),I:I,0),"")</f>
        <v/>
      </c>
      <c r="K374" s="8">
        <f>IF(障害学生情報入力シート!AU374="",0,IF(AND(障害学生情報入力シート!AT374=1,Y374=1,障害学生情報入力シート!D374&lt;&gt;"",障害学生情報入力シート!D374&lt;&gt;"在籍者"),1,0))</f>
        <v>0</v>
      </c>
      <c r="L374" s="8">
        <f t="shared" si="33"/>
        <v>0</v>
      </c>
      <c r="M374" s="8" t="str">
        <f>IFERROR(MATCH(ROW(障害学生情報入力シート!A350),L:L,0),"")</f>
        <v/>
      </c>
      <c r="N374" s="8">
        <f>IF(障害学生情報入力シート!CA374="",0,IF(AND(障害学生情報入力シート!BZ374=1,Y374=1,障害学生情報入力シート!D374&lt;&gt;"",障害学生情報入力シート!D374&lt;&gt;"入学しなかった"),1,0))</f>
        <v>0</v>
      </c>
      <c r="O374" s="8">
        <f t="shared" si="34"/>
        <v>0</v>
      </c>
      <c r="P374" s="8" t="str">
        <f>IFERROR(MATCH(ROW(障害学生情報入力シート!AR350),O:O,0),"")</f>
        <v/>
      </c>
      <c r="Q374" s="8">
        <f>IF(障害学生情報入力シート!CU374="",0,IF(AND(障害学生情報入力シート!CT374=1,Y374=1,障害学生情報入力シート!D374&lt;&gt;"",障害学生情報入力シート!D374&lt;&gt;"入学しなかった"),1,0))</f>
        <v>0</v>
      </c>
      <c r="R374" s="8">
        <f t="shared" si="35"/>
        <v>0</v>
      </c>
      <c r="S374" s="8" t="str">
        <f>IFERROR(MATCH(ROW(障害学生情報入力シート!BJ350),R:R,0),"")</f>
        <v/>
      </c>
      <c r="T374" s="9">
        <f>IF(OR(SUM(障害学生情報入力シート!AY374:BY374,障害学生情報入力シート!CB374:CS374)&gt;0,COUNTA(障害学生情報入力シート!BZ374:CA374)=2,COUNTA(障害学生情報入力シート!CT374:CU374)=2),1,0)</f>
        <v>0</v>
      </c>
      <c r="U374" s="9">
        <f>SUM(障害学生情報入力シート!N374:Q374)+COUNTA(障害学生情報入力シート!R374)</f>
        <v>0</v>
      </c>
      <c r="V374" s="9">
        <f>SUM(障害学生情報入力シート!S374:V374)+COUNTA(障害学生情報入力シート!W374)</f>
        <v>0</v>
      </c>
      <c r="W374" s="9">
        <f>IF(SUM(障害学生情報入力シート!$X374:$AT374)&gt;0,1,0)</f>
        <v>0</v>
      </c>
      <c r="X374" s="9">
        <f>IF(障害学生情報入力シート!D374="入学者(新1年生)",1,0)</f>
        <v>0</v>
      </c>
      <c r="Y374" s="9">
        <f>IF(ISBLANK(障害学生情報入力シート!$G374),0)+IF(AND(障害学生情報入力シート!$G374="視覚障害",OR(障害学生情報入力シート!$H374="盲",障害学生情報入力シート!$H374="弱視")),1,0)+IF(AND(障害学生情報入力シート!$G374="聴覚・言語障害",OR(障害学生情報入力シート!$H374="聾",障害学生情報入力シート!$H374="難聴",障害学生情報入力シート!$H374="言語障害のみ")),1,0)+IF(AND(障害学生情報入力シート!$G374="肢体不自由",OR(障害学生情報入力シート!$H374="上肢機能障害",障害学生情報入力シート!$H374="下肢機能障害",障害学生情報入力シート!$H374="上下肢機能障害",障害学生情報入力シート!$H374="他の機能障害")),1,0)+IF(AND(障害学生情報入力シート!$G374="病弱・虚弱",OR(障害学生情報入力シート!$H374="内部障害等",障害学生情報入力シート!$H374="他の慢性疾患")),1,0)+IF(AND(障害学生情報入力シート!$G374="重複",ISBLANK(障害学生情報入力シート!$H374)),1,0)+IF(AND(障害学生情報入力シート!$G374="発達障害",OR(障害学生情報入力シート!$H374="SLD",障害学生情報入力シート!$H374="ADHD",障害学生情報入力シート!$H374="ASD",障害学生情報入力シート!$H374="発達障害の重複")),1,0)+IF(AND(障害学生情報入力シート!$G374="精神障害",OR(障害学生情報入力シート!$H374="統合失調症等",障害学生情報入力シート!$H374="気分障害",障害学生情報入力シート!$H374="神経症性障害等",障害学生情報入力シート!$H374="摂食障害・睡眠障害等",障害学生情報入力シート!$H374="他の精神障害")),1,0)+IF(AND(障害学生情報入力シート!$G374="その他の障害",ISBLANK(障害学生情報入力シート!$H374)),1,0)</f>
        <v>0</v>
      </c>
    </row>
    <row r="375" spans="1:25" x14ac:dyDescent="0.4">
      <c r="A375" s="1219">
        <v>351</v>
      </c>
      <c r="B375" s="7">
        <f>IF(AND(障害学生情報入力シート!$G375=$B$23,障害学生情報入力シート!$H375=$B$24,OR(障害学生情報入力シート!D375="入学者(新1年生)",障害学生情報入力シート!D375="在籍者")),1,0)</f>
        <v>0</v>
      </c>
      <c r="C375" s="7">
        <f t="shared" si="30"/>
        <v>0</v>
      </c>
      <c r="D375" s="7" t="str">
        <f>IFERROR(MATCH(ROW(障害学生情報入力シート!A351),C:C,0),"")</f>
        <v/>
      </c>
      <c r="E375" s="7">
        <f>IF(AND(障害学生情報入力シート!$G375=$E$23,障害学生情報入力シート!$H375=$E$24,OR(障害学生情報入力シート!D375="入学者(新1年生)",障害学生情報入力シート!D375="在籍者")),1,0)</f>
        <v>0</v>
      </c>
      <c r="F375" s="7">
        <f t="shared" si="31"/>
        <v>0</v>
      </c>
      <c r="G375" s="7" t="str">
        <f>IFERROR(MATCH(ROW(障害学生情報入力シート!E351),F:F,0),"")</f>
        <v/>
      </c>
      <c r="H375" s="7">
        <f>IF(AND(障害学生情報入力シート!$G375=$H$24,ISBLANK(障害学生情報入力シート!$H375),OR(障害学生情報入力シート!D375="入学者(新1年生)",障害学生情報入力シート!D375="在籍者")),1,0)</f>
        <v>0</v>
      </c>
      <c r="I375" s="7">
        <f t="shared" si="32"/>
        <v>0</v>
      </c>
      <c r="J375" s="7" t="str">
        <f>IFERROR(MATCH(ROW(障害学生情報入力シート!A351),I:I,0),"")</f>
        <v/>
      </c>
      <c r="K375" s="8">
        <f>IF(障害学生情報入力シート!AU375="",0,IF(AND(障害学生情報入力シート!AT375=1,Y375=1,障害学生情報入力シート!D375&lt;&gt;"",障害学生情報入力シート!D375&lt;&gt;"在籍者"),1,0))</f>
        <v>0</v>
      </c>
      <c r="L375" s="8">
        <f t="shared" si="33"/>
        <v>0</v>
      </c>
      <c r="M375" s="8" t="str">
        <f>IFERROR(MATCH(ROW(障害学生情報入力シート!A351),L:L,0),"")</f>
        <v/>
      </c>
      <c r="N375" s="8">
        <f>IF(障害学生情報入力シート!CA375="",0,IF(AND(障害学生情報入力シート!BZ375=1,Y375=1,障害学生情報入力シート!D375&lt;&gt;"",障害学生情報入力シート!D375&lt;&gt;"入学しなかった"),1,0))</f>
        <v>0</v>
      </c>
      <c r="O375" s="8">
        <f t="shared" si="34"/>
        <v>0</v>
      </c>
      <c r="P375" s="8" t="str">
        <f>IFERROR(MATCH(ROW(障害学生情報入力シート!AR351),O:O,0),"")</f>
        <v/>
      </c>
      <c r="Q375" s="8">
        <f>IF(障害学生情報入力シート!CU375="",0,IF(AND(障害学生情報入力シート!CT375=1,Y375=1,障害学生情報入力シート!D375&lt;&gt;"",障害学生情報入力シート!D375&lt;&gt;"入学しなかった"),1,0))</f>
        <v>0</v>
      </c>
      <c r="R375" s="8">
        <f t="shared" si="35"/>
        <v>0</v>
      </c>
      <c r="S375" s="8" t="str">
        <f>IFERROR(MATCH(ROW(障害学生情報入力シート!BJ351),R:R,0),"")</f>
        <v/>
      </c>
      <c r="T375" s="9">
        <f>IF(OR(SUM(障害学生情報入力シート!AY375:BY375,障害学生情報入力シート!CB375:CS375)&gt;0,COUNTA(障害学生情報入力シート!BZ375:CA375)=2,COUNTA(障害学生情報入力シート!CT375:CU375)=2),1,0)</f>
        <v>0</v>
      </c>
      <c r="U375" s="9">
        <f>SUM(障害学生情報入力シート!N375:Q375)+COUNTA(障害学生情報入力シート!R375)</f>
        <v>0</v>
      </c>
      <c r="V375" s="9">
        <f>SUM(障害学生情報入力シート!S375:V375)+COUNTA(障害学生情報入力シート!W375)</f>
        <v>0</v>
      </c>
      <c r="W375" s="9">
        <f>IF(SUM(障害学生情報入力シート!$X375:$AT375)&gt;0,1,0)</f>
        <v>0</v>
      </c>
      <c r="X375" s="9">
        <f>IF(障害学生情報入力シート!D375="入学者(新1年生)",1,0)</f>
        <v>0</v>
      </c>
      <c r="Y375" s="9">
        <f>IF(ISBLANK(障害学生情報入力シート!$G375),0)+IF(AND(障害学生情報入力シート!$G375="視覚障害",OR(障害学生情報入力シート!$H375="盲",障害学生情報入力シート!$H375="弱視")),1,0)+IF(AND(障害学生情報入力シート!$G375="聴覚・言語障害",OR(障害学生情報入力シート!$H375="聾",障害学生情報入力シート!$H375="難聴",障害学生情報入力シート!$H375="言語障害のみ")),1,0)+IF(AND(障害学生情報入力シート!$G375="肢体不自由",OR(障害学生情報入力シート!$H375="上肢機能障害",障害学生情報入力シート!$H375="下肢機能障害",障害学生情報入力シート!$H375="上下肢機能障害",障害学生情報入力シート!$H375="他の機能障害")),1,0)+IF(AND(障害学生情報入力シート!$G375="病弱・虚弱",OR(障害学生情報入力シート!$H375="内部障害等",障害学生情報入力シート!$H375="他の慢性疾患")),1,0)+IF(AND(障害学生情報入力シート!$G375="重複",ISBLANK(障害学生情報入力シート!$H375)),1,0)+IF(AND(障害学生情報入力シート!$G375="発達障害",OR(障害学生情報入力シート!$H375="SLD",障害学生情報入力シート!$H375="ADHD",障害学生情報入力シート!$H375="ASD",障害学生情報入力シート!$H375="発達障害の重複")),1,0)+IF(AND(障害学生情報入力シート!$G375="精神障害",OR(障害学生情報入力シート!$H375="統合失調症等",障害学生情報入力シート!$H375="気分障害",障害学生情報入力シート!$H375="神経症性障害等",障害学生情報入力シート!$H375="摂食障害・睡眠障害等",障害学生情報入力シート!$H375="他の精神障害")),1,0)+IF(AND(障害学生情報入力シート!$G375="その他の障害",ISBLANK(障害学生情報入力シート!$H375)),1,0)</f>
        <v>0</v>
      </c>
    </row>
    <row r="376" spans="1:25" x14ac:dyDescent="0.4">
      <c r="A376" s="1219">
        <v>352</v>
      </c>
      <c r="B376" s="7">
        <f>IF(AND(障害学生情報入力シート!$G376=$B$23,障害学生情報入力シート!$H376=$B$24,OR(障害学生情報入力シート!D376="入学者(新1年生)",障害学生情報入力シート!D376="在籍者")),1,0)</f>
        <v>0</v>
      </c>
      <c r="C376" s="7">
        <f t="shared" si="30"/>
        <v>0</v>
      </c>
      <c r="D376" s="7" t="str">
        <f>IFERROR(MATCH(ROW(障害学生情報入力シート!A352),C:C,0),"")</f>
        <v/>
      </c>
      <c r="E376" s="7">
        <f>IF(AND(障害学生情報入力シート!$G376=$E$23,障害学生情報入力シート!$H376=$E$24,OR(障害学生情報入力シート!D376="入学者(新1年生)",障害学生情報入力シート!D376="在籍者")),1,0)</f>
        <v>0</v>
      </c>
      <c r="F376" s="7">
        <f t="shared" si="31"/>
        <v>0</v>
      </c>
      <c r="G376" s="7" t="str">
        <f>IFERROR(MATCH(ROW(障害学生情報入力シート!E352),F:F,0),"")</f>
        <v/>
      </c>
      <c r="H376" s="7">
        <f>IF(AND(障害学生情報入力シート!$G376=$H$24,ISBLANK(障害学生情報入力シート!$H376),OR(障害学生情報入力シート!D376="入学者(新1年生)",障害学生情報入力シート!D376="在籍者")),1,0)</f>
        <v>0</v>
      </c>
      <c r="I376" s="7">
        <f t="shared" si="32"/>
        <v>0</v>
      </c>
      <c r="J376" s="7" t="str">
        <f>IFERROR(MATCH(ROW(障害学生情報入力シート!A352),I:I,0),"")</f>
        <v/>
      </c>
      <c r="K376" s="8">
        <f>IF(障害学生情報入力シート!AU376="",0,IF(AND(障害学生情報入力シート!AT376=1,Y376=1,障害学生情報入力シート!D376&lt;&gt;"",障害学生情報入力シート!D376&lt;&gt;"在籍者"),1,0))</f>
        <v>0</v>
      </c>
      <c r="L376" s="8">
        <f t="shared" si="33"/>
        <v>0</v>
      </c>
      <c r="M376" s="8" t="str">
        <f>IFERROR(MATCH(ROW(障害学生情報入力シート!A352),L:L,0),"")</f>
        <v/>
      </c>
      <c r="N376" s="8">
        <f>IF(障害学生情報入力シート!CA376="",0,IF(AND(障害学生情報入力シート!BZ376=1,Y376=1,障害学生情報入力シート!D376&lt;&gt;"",障害学生情報入力シート!D376&lt;&gt;"入学しなかった"),1,0))</f>
        <v>0</v>
      </c>
      <c r="O376" s="8">
        <f t="shared" si="34"/>
        <v>0</v>
      </c>
      <c r="P376" s="8" t="str">
        <f>IFERROR(MATCH(ROW(障害学生情報入力シート!AR352),O:O,0),"")</f>
        <v/>
      </c>
      <c r="Q376" s="8">
        <f>IF(障害学生情報入力シート!CU376="",0,IF(AND(障害学生情報入力シート!CT376=1,Y376=1,障害学生情報入力シート!D376&lt;&gt;"",障害学生情報入力シート!D376&lt;&gt;"入学しなかった"),1,0))</f>
        <v>0</v>
      </c>
      <c r="R376" s="8">
        <f t="shared" si="35"/>
        <v>0</v>
      </c>
      <c r="S376" s="8" t="str">
        <f>IFERROR(MATCH(ROW(障害学生情報入力シート!BJ352),R:R,0),"")</f>
        <v/>
      </c>
      <c r="T376" s="9">
        <f>IF(OR(SUM(障害学生情報入力シート!AY376:BY376,障害学生情報入力シート!CB376:CS376)&gt;0,COUNTA(障害学生情報入力シート!BZ376:CA376)=2,COUNTA(障害学生情報入力シート!CT376:CU376)=2),1,0)</f>
        <v>0</v>
      </c>
      <c r="U376" s="9">
        <f>SUM(障害学生情報入力シート!N376:Q376)+COUNTA(障害学生情報入力シート!R376)</f>
        <v>0</v>
      </c>
      <c r="V376" s="9">
        <f>SUM(障害学生情報入力シート!S376:V376)+COUNTA(障害学生情報入力シート!W376)</f>
        <v>0</v>
      </c>
      <c r="W376" s="9">
        <f>IF(SUM(障害学生情報入力シート!$X376:$AT376)&gt;0,1,0)</f>
        <v>0</v>
      </c>
      <c r="X376" s="9">
        <f>IF(障害学生情報入力シート!D376="入学者(新1年生)",1,0)</f>
        <v>0</v>
      </c>
      <c r="Y376" s="9">
        <f>IF(ISBLANK(障害学生情報入力シート!$G376),0)+IF(AND(障害学生情報入力シート!$G376="視覚障害",OR(障害学生情報入力シート!$H376="盲",障害学生情報入力シート!$H376="弱視")),1,0)+IF(AND(障害学生情報入力シート!$G376="聴覚・言語障害",OR(障害学生情報入力シート!$H376="聾",障害学生情報入力シート!$H376="難聴",障害学生情報入力シート!$H376="言語障害のみ")),1,0)+IF(AND(障害学生情報入力シート!$G376="肢体不自由",OR(障害学生情報入力シート!$H376="上肢機能障害",障害学生情報入力シート!$H376="下肢機能障害",障害学生情報入力シート!$H376="上下肢機能障害",障害学生情報入力シート!$H376="他の機能障害")),1,0)+IF(AND(障害学生情報入力シート!$G376="病弱・虚弱",OR(障害学生情報入力シート!$H376="内部障害等",障害学生情報入力シート!$H376="他の慢性疾患")),1,0)+IF(AND(障害学生情報入力シート!$G376="重複",ISBLANK(障害学生情報入力シート!$H376)),1,0)+IF(AND(障害学生情報入力シート!$G376="発達障害",OR(障害学生情報入力シート!$H376="SLD",障害学生情報入力シート!$H376="ADHD",障害学生情報入力シート!$H376="ASD",障害学生情報入力シート!$H376="発達障害の重複")),1,0)+IF(AND(障害学生情報入力シート!$G376="精神障害",OR(障害学生情報入力シート!$H376="統合失調症等",障害学生情報入力シート!$H376="気分障害",障害学生情報入力シート!$H376="神経症性障害等",障害学生情報入力シート!$H376="摂食障害・睡眠障害等",障害学生情報入力シート!$H376="他の精神障害")),1,0)+IF(AND(障害学生情報入力シート!$G376="その他の障害",ISBLANK(障害学生情報入力シート!$H376)),1,0)</f>
        <v>0</v>
      </c>
    </row>
    <row r="377" spans="1:25" x14ac:dyDescent="0.4">
      <c r="A377" s="1219">
        <v>353</v>
      </c>
      <c r="B377" s="7">
        <f>IF(AND(障害学生情報入力シート!$G377=$B$23,障害学生情報入力シート!$H377=$B$24,OR(障害学生情報入力シート!D377="入学者(新1年生)",障害学生情報入力シート!D377="在籍者")),1,0)</f>
        <v>0</v>
      </c>
      <c r="C377" s="7">
        <f t="shared" si="30"/>
        <v>0</v>
      </c>
      <c r="D377" s="7" t="str">
        <f>IFERROR(MATCH(ROW(障害学生情報入力シート!A353),C:C,0),"")</f>
        <v/>
      </c>
      <c r="E377" s="7">
        <f>IF(AND(障害学生情報入力シート!$G377=$E$23,障害学生情報入力シート!$H377=$E$24,OR(障害学生情報入力シート!D377="入学者(新1年生)",障害学生情報入力シート!D377="在籍者")),1,0)</f>
        <v>0</v>
      </c>
      <c r="F377" s="7">
        <f t="shared" si="31"/>
        <v>0</v>
      </c>
      <c r="G377" s="7" t="str">
        <f>IFERROR(MATCH(ROW(障害学生情報入力シート!E353),F:F,0),"")</f>
        <v/>
      </c>
      <c r="H377" s="7">
        <f>IF(AND(障害学生情報入力シート!$G377=$H$24,ISBLANK(障害学生情報入力シート!$H377),OR(障害学生情報入力シート!D377="入学者(新1年生)",障害学生情報入力シート!D377="在籍者")),1,0)</f>
        <v>0</v>
      </c>
      <c r="I377" s="7">
        <f t="shared" si="32"/>
        <v>0</v>
      </c>
      <c r="J377" s="7" t="str">
        <f>IFERROR(MATCH(ROW(障害学生情報入力シート!A353),I:I,0),"")</f>
        <v/>
      </c>
      <c r="K377" s="8">
        <f>IF(障害学生情報入力シート!AU377="",0,IF(AND(障害学生情報入力シート!AT377=1,Y377=1,障害学生情報入力シート!D377&lt;&gt;"",障害学生情報入力シート!D377&lt;&gt;"在籍者"),1,0))</f>
        <v>0</v>
      </c>
      <c r="L377" s="8">
        <f t="shared" si="33"/>
        <v>0</v>
      </c>
      <c r="M377" s="8" t="str">
        <f>IFERROR(MATCH(ROW(障害学生情報入力シート!A353),L:L,0),"")</f>
        <v/>
      </c>
      <c r="N377" s="8">
        <f>IF(障害学生情報入力シート!CA377="",0,IF(AND(障害学生情報入力シート!BZ377=1,Y377=1,障害学生情報入力シート!D377&lt;&gt;"",障害学生情報入力シート!D377&lt;&gt;"入学しなかった"),1,0))</f>
        <v>0</v>
      </c>
      <c r="O377" s="8">
        <f t="shared" si="34"/>
        <v>0</v>
      </c>
      <c r="P377" s="8" t="str">
        <f>IFERROR(MATCH(ROW(障害学生情報入力シート!AR353),O:O,0),"")</f>
        <v/>
      </c>
      <c r="Q377" s="8">
        <f>IF(障害学生情報入力シート!CU377="",0,IF(AND(障害学生情報入力シート!CT377=1,Y377=1,障害学生情報入力シート!D377&lt;&gt;"",障害学生情報入力シート!D377&lt;&gt;"入学しなかった"),1,0))</f>
        <v>0</v>
      </c>
      <c r="R377" s="8">
        <f t="shared" si="35"/>
        <v>0</v>
      </c>
      <c r="S377" s="8" t="str">
        <f>IFERROR(MATCH(ROW(障害学生情報入力シート!BJ353),R:R,0),"")</f>
        <v/>
      </c>
      <c r="T377" s="9">
        <f>IF(OR(SUM(障害学生情報入力シート!AY377:BY377,障害学生情報入力シート!CB377:CS377)&gt;0,COUNTA(障害学生情報入力シート!BZ377:CA377)=2,COUNTA(障害学生情報入力シート!CT377:CU377)=2),1,0)</f>
        <v>0</v>
      </c>
      <c r="U377" s="9">
        <f>SUM(障害学生情報入力シート!N377:Q377)+COUNTA(障害学生情報入力シート!R377)</f>
        <v>0</v>
      </c>
      <c r="V377" s="9">
        <f>SUM(障害学生情報入力シート!S377:V377)+COUNTA(障害学生情報入力シート!W377)</f>
        <v>0</v>
      </c>
      <c r="W377" s="9">
        <f>IF(SUM(障害学生情報入力シート!$X377:$AT377)&gt;0,1,0)</f>
        <v>0</v>
      </c>
      <c r="X377" s="9">
        <f>IF(障害学生情報入力シート!D377="入学者(新1年生)",1,0)</f>
        <v>0</v>
      </c>
      <c r="Y377" s="9">
        <f>IF(ISBLANK(障害学生情報入力シート!$G377),0)+IF(AND(障害学生情報入力シート!$G377="視覚障害",OR(障害学生情報入力シート!$H377="盲",障害学生情報入力シート!$H377="弱視")),1,0)+IF(AND(障害学生情報入力シート!$G377="聴覚・言語障害",OR(障害学生情報入力シート!$H377="聾",障害学生情報入力シート!$H377="難聴",障害学生情報入力シート!$H377="言語障害のみ")),1,0)+IF(AND(障害学生情報入力シート!$G377="肢体不自由",OR(障害学生情報入力シート!$H377="上肢機能障害",障害学生情報入力シート!$H377="下肢機能障害",障害学生情報入力シート!$H377="上下肢機能障害",障害学生情報入力シート!$H377="他の機能障害")),1,0)+IF(AND(障害学生情報入力シート!$G377="病弱・虚弱",OR(障害学生情報入力シート!$H377="内部障害等",障害学生情報入力シート!$H377="他の慢性疾患")),1,0)+IF(AND(障害学生情報入力シート!$G377="重複",ISBLANK(障害学生情報入力シート!$H377)),1,0)+IF(AND(障害学生情報入力シート!$G377="発達障害",OR(障害学生情報入力シート!$H377="SLD",障害学生情報入力シート!$H377="ADHD",障害学生情報入力シート!$H377="ASD",障害学生情報入力シート!$H377="発達障害の重複")),1,0)+IF(AND(障害学生情報入力シート!$G377="精神障害",OR(障害学生情報入力シート!$H377="統合失調症等",障害学生情報入力シート!$H377="気分障害",障害学生情報入力シート!$H377="神経症性障害等",障害学生情報入力シート!$H377="摂食障害・睡眠障害等",障害学生情報入力シート!$H377="他の精神障害")),1,0)+IF(AND(障害学生情報入力シート!$G377="その他の障害",ISBLANK(障害学生情報入力シート!$H377)),1,0)</f>
        <v>0</v>
      </c>
    </row>
    <row r="378" spans="1:25" x14ac:dyDescent="0.4">
      <c r="A378" s="1219">
        <v>354</v>
      </c>
      <c r="B378" s="7">
        <f>IF(AND(障害学生情報入力シート!$G378=$B$23,障害学生情報入力シート!$H378=$B$24,OR(障害学生情報入力シート!D378="入学者(新1年生)",障害学生情報入力シート!D378="在籍者")),1,0)</f>
        <v>0</v>
      </c>
      <c r="C378" s="7">
        <f t="shared" si="30"/>
        <v>0</v>
      </c>
      <c r="D378" s="7" t="str">
        <f>IFERROR(MATCH(ROW(障害学生情報入力シート!A354),C:C,0),"")</f>
        <v/>
      </c>
      <c r="E378" s="7">
        <f>IF(AND(障害学生情報入力シート!$G378=$E$23,障害学生情報入力シート!$H378=$E$24,OR(障害学生情報入力シート!D378="入学者(新1年生)",障害学生情報入力シート!D378="在籍者")),1,0)</f>
        <v>0</v>
      </c>
      <c r="F378" s="7">
        <f t="shared" si="31"/>
        <v>0</v>
      </c>
      <c r="G378" s="7" t="str">
        <f>IFERROR(MATCH(ROW(障害学生情報入力シート!E354),F:F,0),"")</f>
        <v/>
      </c>
      <c r="H378" s="7">
        <f>IF(AND(障害学生情報入力シート!$G378=$H$24,ISBLANK(障害学生情報入力シート!$H378),OR(障害学生情報入力シート!D378="入学者(新1年生)",障害学生情報入力シート!D378="在籍者")),1,0)</f>
        <v>0</v>
      </c>
      <c r="I378" s="7">
        <f t="shared" si="32"/>
        <v>0</v>
      </c>
      <c r="J378" s="7" t="str">
        <f>IFERROR(MATCH(ROW(障害学生情報入力シート!A354),I:I,0),"")</f>
        <v/>
      </c>
      <c r="K378" s="8">
        <f>IF(障害学生情報入力シート!AU378="",0,IF(AND(障害学生情報入力シート!AT378=1,Y378=1,障害学生情報入力シート!D378&lt;&gt;"",障害学生情報入力シート!D378&lt;&gt;"在籍者"),1,0))</f>
        <v>0</v>
      </c>
      <c r="L378" s="8">
        <f t="shared" si="33"/>
        <v>0</v>
      </c>
      <c r="M378" s="8" t="str">
        <f>IFERROR(MATCH(ROW(障害学生情報入力シート!A354),L:L,0),"")</f>
        <v/>
      </c>
      <c r="N378" s="8">
        <f>IF(障害学生情報入力シート!CA378="",0,IF(AND(障害学生情報入力シート!BZ378=1,Y378=1,障害学生情報入力シート!D378&lt;&gt;"",障害学生情報入力シート!D378&lt;&gt;"入学しなかった"),1,0))</f>
        <v>0</v>
      </c>
      <c r="O378" s="8">
        <f t="shared" si="34"/>
        <v>0</v>
      </c>
      <c r="P378" s="8" t="str">
        <f>IFERROR(MATCH(ROW(障害学生情報入力シート!AR354),O:O,0),"")</f>
        <v/>
      </c>
      <c r="Q378" s="8">
        <f>IF(障害学生情報入力シート!CU378="",0,IF(AND(障害学生情報入力シート!CT378=1,Y378=1,障害学生情報入力シート!D378&lt;&gt;"",障害学生情報入力シート!D378&lt;&gt;"入学しなかった"),1,0))</f>
        <v>0</v>
      </c>
      <c r="R378" s="8">
        <f t="shared" si="35"/>
        <v>0</v>
      </c>
      <c r="S378" s="8" t="str">
        <f>IFERROR(MATCH(ROW(障害学生情報入力シート!BJ354),R:R,0),"")</f>
        <v/>
      </c>
      <c r="T378" s="9">
        <f>IF(OR(SUM(障害学生情報入力シート!AY378:BY378,障害学生情報入力シート!CB378:CS378)&gt;0,COUNTA(障害学生情報入力シート!BZ378:CA378)=2,COUNTA(障害学生情報入力シート!CT378:CU378)=2),1,0)</f>
        <v>0</v>
      </c>
      <c r="U378" s="9">
        <f>SUM(障害学生情報入力シート!N378:Q378)+COUNTA(障害学生情報入力シート!R378)</f>
        <v>0</v>
      </c>
      <c r="V378" s="9">
        <f>SUM(障害学生情報入力シート!S378:V378)+COUNTA(障害学生情報入力シート!W378)</f>
        <v>0</v>
      </c>
      <c r="W378" s="9">
        <f>IF(SUM(障害学生情報入力シート!$X378:$AT378)&gt;0,1,0)</f>
        <v>0</v>
      </c>
      <c r="X378" s="9">
        <f>IF(障害学生情報入力シート!D378="入学者(新1年生)",1,0)</f>
        <v>0</v>
      </c>
      <c r="Y378" s="9">
        <f>IF(ISBLANK(障害学生情報入力シート!$G378),0)+IF(AND(障害学生情報入力シート!$G378="視覚障害",OR(障害学生情報入力シート!$H378="盲",障害学生情報入力シート!$H378="弱視")),1,0)+IF(AND(障害学生情報入力シート!$G378="聴覚・言語障害",OR(障害学生情報入力シート!$H378="聾",障害学生情報入力シート!$H378="難聴",障害学生情報入力シート!$H378="言語障害のみ")),1,0)+IF(AND(障害学生情報入力シート!$G378="肢体不自由",OR(障害学生情報入力シート!$H378="上肢機能障害",障害学生情報入力シート!$H378="下肢機能障害",障害学生情報入力シート!$H378="上下肢機能障害",障害学生情報入力シート!$H378="他の機能障害")),1,0)+IF(AND(障害学生情報入力シート!$G378="病弱・虚弱",OR(障害学生情報入力シート!$H378="内部障害等",障害学生情報入力シート!$H378="他の慢性疾患")),1,0)+IF(AND(障害学生情報入力シート!$G378="重複",ISBLANK(障害学生情報入力シート!$H378)),1,0)+IF(AND(障害学生情報入力シート!$G378="発達障害",OR(障害学生情報入力シート!$H378="SLD",障害学生情報入力シート!$H378="ADHD",障害学生情報入力シート!$H378="ASD",障害学生情報入力シート!$H378="発達障害の重複")),1,0)+IF(AND(障害学生情報入力シート!$G378="精神障害",OR(障害学生情報入力シート!$H378="統合失調症等",障害学生情報入力シート!$H378="気分障害",障害学生情報入力シート!$H378="神経症性障害等",障害学生情報入力シート!$H378="摂食障害・睡眠障害等",障害学生情報入力シート!$H378="他の精神障害")),1,0)+IF(AND(障害学生情報入力シート!$G378="その他の障害",ISBLANK(障害学生情報入力シート!$H378)),1,0)</f>
        <v>0</v>
      </c>
    </row>
    <row r="379" spans="1:25" x14ac:dyDescent="0.4">
      <c r="A379" s="1219">
        <v>355</v>
      </c>
      <c r="B379" s="7">
        <f>IF(AND(障害学生情報入力シート!$G379=$B$23,障害学生情報入力シート!$H379=$B$24,OR(障害学生情報入力シート!D379="入学者(新1年生)",障害学生情報入力シート!D379="在籍者")),1,0)</f>
        <v>0</v>
      </c>
      <c r="C379" s="7">
        <f t="shared" si="30"/>
        <v>0</v>
      </c>
      <c r="D379" s="7" t="str">
        <f>IFERROR(MATCH(ROW(障害学生情報入力シート!A355),C:C,0),"")</f>
        <v/>
      </c>
      <c r="E379" s="7">
        <f>IF(AND(障害学生情報入力シート!$G379=$E$23,障害学生情報入力シート!$H379=$E$24,OR(障害学生情報入力シート!D379="入学者(新1年生)",障害学生情報入力シート!D379="在籍者")),1,0)</f>
        <v>0</v>
      </c>
      <c r="F379" s="7">
        <f t="shared" si="31"/>
        <v>0</v>
      </c>
      <c r="G379" s="7" t="str">
        <f>IFERROR(MATCH(ROW(障害学生情報入力シート!E355),F:F,0),"")</f>
        <v/>
      </c>
      <c r="H379" s="7">
        <f>IF(AND(障害学生情報入力シート!$G379=$H$24,ISBLANK(障害学生情報入力シート!$H379),OR(障害学生情報入力シート!D379="入学者(新1年生)",障害学生情報入力シート!D379="在籍者")),1,0)</f>
        <v>0</v>
      </c>
      <c r="I379" s="7">
        <f t="shared" si="32"/>
        <v>0</v>
      </c>
      <c r="J379" s="7" t="str">
        <f>IFERROR(MATCH(ROW(障害学生情報入力シート!A355),I:I,0),"")</f>
        <v/>
      </c>
      <c r="K379" s="8">
        <f>IF(障害学生情報入力シート!AU379="",0,IF(AND(障害学生情報入力シート!AT379=1,Y379=1,障害学生情報入力シート!D379&lt;&gt;"",障害学生情報入力シート!D379&lt;&gt;"在籍者"),1,0))</f>
        <v>0</v>
      </c>
      <c r="L379" s="8">
        <f t="shared" si="33"/>
        <v>0</v>
      </c>
      <c r="M379" s="8" t="str">
        <f>IFERROR(MATCH(ROW(障害学生情報入力シート!A355),L:L,0),"")</f>
        <v/>
      </c>
      <c r="N379" s="8">
        <f>IF(障害学生情報入力シート!CA379="",0,IF(AND(障害学生情報入力シート!BZ379=1,Y379=1,障害学生情報入力シート!D379&lt;&gt;"",障害学生情報入力シート!D379&lt;&gt;"入学しなかった"),1,0))</f>
        <v>0</v>
      </c>
      <c r="O379" s="8">
        <f t="shared" si="34"/>
        <v>0</v>
      </c>
      <c r="P379" s="8" t="str">
        <f>IFERROR(MATCH(ROW(障害学生情報入力シート!AR355),O:O,0),"")</f>
        <v/>
      </c>
      <c r="Q379" s="8">
        <f>IF(障害学生情報入力シート!CU379="",0,IF(AND(障害学生情報入力シート!CT379=1,Y379=1,障害学生情報入力シート!D379&lt;&gt;"",障害学生情報入力シート!D379&lt;&gt;"入学しなかった"),1,0))</f>
        <v>0</v>
      </c>
      <c r="R379" s="8">
        <f t="shared" si="35"/>
        <v>0</v>
      </c>
      <c r="S379" s="8" t="str">
        <f>IFERROR(MATCH(ROW(障害学生情報入力シート!BJ355),R:R,0),"")</f>
        <v/>
      </c>
      <c r="T379" s="9">
        <f>IF(OR(SUM(障害学生情報入力シート!AY379:BY379,障害学生情報入力シート!CB379:CS379)&gt;0,COUNTA(障害学生情報入力シート!BZ379:CA379)=2,COUNTA(障害学生情報入力シート!CT379:CU379)=2),1,0)</f>
        <v>0</v>
      </c>
      <c r="U379" s="9">
        <f>SUM(障害学生情報入力シート!N379:Q379)+COUNTA(障害学生情報入力シート!R379)</f>
        <v>0</v>
      </c>
      <c r="V379" s="9">
        <f>SUM(障害学生情報入力シート!S379:V379)+COUNTA(障害学生情報入力シート!W379)</f>
        <v>0</v>
      </c>
      <c r="W379" s="9">
        <f>IF(SUM(障害学生情報入力シート!$X379:$AT379)&gt;0,1,0)</f>
        <v>0</v>
      </c>
      <c r="X379" s="9">
        <f>IF(障害学生情報入力シート!D379="入学者(新1年生)",1,0)</f>
        <v>0</v>
      </c>
      <c r="Y379" s="9">
        <f>IF(ISBLANK(障害学生情報入力シート!$G379),0)+IF(AND(障害学生情報入力シート!$G379="視覚障害",OR(障害学生情報入力シート!$H379="盲",障害学生情報入力シート!$H379="弱視")),1,0)+IF(AND(障害学生情報入力シート!$G379="聴覚・言語障害",OR(障害学生情報入力シート!$H379="聾",障害学生情報入力シート!$H379="難聴",障害学生情報入力シート!$H379="言語障害のみ")),1,0)+IF(AND(障害学生情報入力シート!$G379="肢体不自由",OR(障害学生情報入力シート!$H379="上肢機能障害",障害学生情報入力シート!$H379="下肢機能障害",障害学生情報入力シート!$H379="上下肢機能障害",障害学生情報入力シート!$H379="他の機能障害")),1,0)+IF(AND(障害学生情報入力シート!$G379="病弱・虚弱",OR(障害学生情報入力シート!$H379="内部障害等",障害学生情報入力シート!$H379="他の慢性疾患")),1,0)+IF(AND(障害学生情報入力シート!$G379="重複",ISBLANK(障害学生情報入力シート!$H379)),1,0)+IF(AND(障害学生情報入力シート!$G379="発達障害",OR(障害学生情報入力シート!$H379="SLD",障害学生情報入力シート!$H379="ADHD",障害学生情報入力シート!$H379="ASD",障害学生情報入力シート!$H379="発達障害の重複")),1,0)+IF(AND(障害学生情報入力シート!$G379="精神障害",OR(障害学生情報入力シート!$H379="統合失調症等",障害学生情報入力シート!$H379="気分障害",障害学生情報入力シート!$H379="神経症性障害等",障害学生情報入力シート!$H379="摂食障害・睡眠障害等",障害学生情報入力シート!$H379="他の精神障害")),1,0)+IF(AND(障害学生情報入力シート!$G379="その他の障害",ISBLANK(障害学生情報入力シート!$H379)),1,0)</f>
        <v>0</v>
      </c>
    </row>
    <row r="380" spans="1:25" x14ac:dyDescent="0.4">
      <c r="A380" s="1219">
        <v>356</v>
      </c>
      <c r="B380" s="7">
        <f>IF(AND(障害学生情報入力シート!$G380=$B$23,障害学生情報入力シート!$H380=$B$24,OR(障害学生情報入力シート!D380="入学者(新1年生)",障害学生情報入力シート!D380="在籍者")),1,0)</f>
        <v>0</v>
      </c>
      <c r="C380" s="7">
        <f t="shared" si="30"/>
        <v>0</v>
      </c>
      <c r="D380" s="7" t="str">
        <f>IFERROR(MATCH(ROW(障害学生情報入力シート!A356),C:C,0),"")</f>
        <v/>
      </c>
      <c r="E380" s="7">
        <f>IF(AND(障害学生情報入力シート!$G380=$E$23,障害学生情報入力シート!$H380=$E$24,OR(障害学生情報入力シート!D380="入学者(新1年生)",障害学生情報入力シート!D380="在籍者")),1,0)</f>
        <v>0</v>
      </c>
      <c r="F380" s="7">
        <f t="shared" si="31"/>
        <v>0</v>
      </c>
      <c r="G380" s="7" t="str">
        <f>IFERROR(MATCH(ROW(障害学生情報入力シート!E356),F:F,0),"")</f>
        <v/>
      </c>
      <c r="H380" s="7">
        <f>IF(AND(障害学生情報入力シート!$G380=$H$24,ISBLANK(障害学生情報入力シート!$H380),OR(障害学生情報入力シート!D380="入学者(新1年生)",障害学生情報入力シート!D380="在籍者")),1,0)</f>
        <v>0</v>
      </c>
      <c r="I380" s="7">
        <f t="shared" si="32"/>
        <v>0</v>
      </c>
      <c r="J380" s="7" t="str">
        <f>IFERROR(MATCH(ROW(障害学生情報入力シート!A356),I:I,0),"")</f>
        <v/>
      </c>
      <c r="K380" s="8">
        <f>IF(障害学生情報入力シート!AU380="",0,IF(AND(障害学生情報入力シート!AT380=1,Y380=1,障害学生情報入力シート!D380&lt;&gt;"",障害学生情報入力シート!D380&lt;&gt;"在籍者"),1,0))</f>
        <v>0</v>
      </c>
      <c r="L380" s="8">
        <f t="shared" si="33"/>
        <v>0</v>
      </c>
      <c r="M380" s="8" t="str">
        <f>IFERROR(MATCH(ROW(障害学生情報入力シート!A356),L:L,0),"")</f>
        <v/>
      </c>
      <c r="N380" s="8">
        <f>IF(障害学生情報入力シート!CA380="",0,IF(AND(障害学生情報入力シート!BZ380=1,Y380=1,障害学生情報入力シート!D380&lt;&gt;"",障害学生情報入力シート!D380&lt;&gt;"入学しなかった"),1,0))</f>
        <v>0</v>
      </c>
      <c r="O380" s="8">
        <f t="shared" si="34"/>
        <v>0</v>
      </c>
      <c r="P380" s="8" t="str">
        <f>IFERROR(MATCH(ROW(障害学生情報入力シート!AR356),O:O,0),"")</f>
        <v/>
      </c>
      <c r="Q380" s="8">
        <f>IF(障害学生情報入力シート!CU380="",0,IF(AND(障害学生情報入力シート!CT380=1,Y380=1,障害学生情報入力シート!D380&lt;&gt;"",障害学生情報入力シート!D380&lt;&gt;"入学しなかった"),1,0))</f>
        <v>0</v>
      </c>
      <c r="R380" s="8">
        <f t="shared" si="35"/>
        <v>0</v>
      </c>
      <c r="S380" s="8" t="str">
        <f>IFERROR(MATCH(ROW(障害学生情報入力シート!BJ356),R:R,0),"")</f>
        <v/>
      </c>
      <c r="T380" s="9">
        <f>IF(OR(SUM(障害学生情報入力シート!AY380:BY380,障害学生情報入力シート!CB380:CS380)&gt;0,COUNTA(障害学生情報入力シート!BZ380:CA380)=2,COUNTA(障害学生情報入力シート!CT380:CU380)=2),1,0)</f>
        <v>0</v>
      </c>
      <c r="U380" s="9">
        <f>SUM(障害学生情報入力シート!N380:Q380)+COUNTA(障害学生情報入力シート!R380)</f>
        <v>0</v>
      </c>
      <c r="V380" s="9">
        <f>SUM(障害学生情報入力シート!S380:V380)+COUNTA(障害学生情報入力シート!W380)</f>
        <v>0</v>
      </c>
      <c r="W380" s="9">
        <f>IF(SUM(障害学生情報入力シート!$X380:$AT380)&gt;0,1,0)</f>
        <v>0</v>
      </c>
      <c r="X380" s="9">
        <f>IF(障害学生情報入力シート!D380="入学者(新1年生)",1,0)</f>
        <v>0</v>
      </c>
      <c r="Y380" s="9">
        <f>IF(ISBLANK(障害学生情報入力シート!$G380),0)+IF(AND(障害学生情報入力シート!$G380="視覚障害",OR(障害学生情報入力シート!$H380="盲",障害学生情報入力シート!$H380="弱視")),1,0)+IF(AND(障害学生情報入力シート!$G380="聴覚・言語障害",OR(障害学生情報入力シート!$H380="聾",障害学生情報入力シート!$H380="難聴",障害学生情報入力シート!$H380="言語障害のみ")),1,0)+IF(AND(障害学生情報入力シート!$G380="肢体不自由",OR(障害学生情報入力シート!$H380="上肢機能障害",障害学生情報入力シート!$H380="下肢機能障害",障害学生情報入力シート!$H380="上下肢機能障害",障害学生情報入力シート!$H380="他の機能障害")),1,0)+IF(AND(障害学生情報入力シート!$G380="病弱・虚弱",OR(障害学生情報入力シート!$H380="内部障害等",障害学生情報入力シート!$H380="他の慢性疾患")),1,0)+IF(AND(障害学生情報入力シート!$G380="重複",ISBLANK(障害学生情報入力シート!$H380)),1,0)+IF(AND(障害学生情報入力シート!$G380="発達障害",OR(障害学生情報入力シート!$H380="SLD",障害学生情報入力シート!$H380="ADHD",障害学生情報入力シート!$H380="ASD",障害学生情報入力シート!$H380="発達障害の重複")),1,0)+IF(AND(障害学生情報入力シート!$G380="精神障害",OR(障害学生情報入力シート!$H380="統合失調症等",障害学生情報入力シート!$H380="気分障害",障害学生情報入力シート!$H380="神経症性障害等",障害学生情報入力シート!$H380="摂食障害・睡眠障害等",障害学生情報入力シート!$H380="他の精神障害")),1,0)+IF(AND(障害学生情報入力シート!$G380="その他の障害",ISBLANK(障害学生情報入力シート!$H380)),1,0)</f>
        <v>0</v>
      </c>
    </row>
    <row r="381" spans="1:25" x14ac:dyDescent="0.4">
      <c r="A381" s="1219">
        <v>357</v>
      </c>
      <c r="B381" s="7">
        <f>IF(AND(障害学生情報入力シート!$G381=$B$23,障害学生情報入力シート!$H381=$B$24,OR(障害学生情報入力シート!D381="入学者(新1年生)",障害学生情報入力シート!D381="在籍者")),1,0)</f>
        <v>0</v>
      </c>
      <c r="C381" s="7">
        <f t="shared" si="30"/>
        <v>0</v>
      </c>
      <c r="D381" s="7" t="str">
        <f>IFERROR(MATCH(ROW(障害学生情報入力シート!A357),C:C,0),"")</f>
        <v/>
      </c>
      <c r="E381" s="7">
        <f>IF(AND(障害学生情報入力シート!$G381=$E$23,障害学生情報入力シート!$H381=$E$24,OR(障害学生情報入力シート!D381="入学者(新1年生)",障害学生情報入力シート!D381="在籍者")),1,0)</f>
        <v>0</v>
      </c>
      <c r="F381" s="7">
        <f t="shared" si="31"/>
        <v>0</v>
      </c>
      <c r="G381" s="7" t="str">
        <f>IFERROR(MATCH(ROW(障害学生情報入力シート!E357),F:F,0),"")</f>
        <v/>
      </c>
      <c r="H381" s="7">
        <f>IF(AND(障害学生情報入力シート!$G381=$H$24,ISBLANK(障害学生情報入力シート!$H381),OR(障害学生情報入力シート!D381="入学者(新1年生)",障害学生情報入力シート!D381="在籍者")),1,0)</f>
        <v>0</v>
      </c>
      <c r="I381" s="7">
        <f t="shared" si="32"/>
        <v>0</v>
      </c>
      <c r="J381" s="7" t="str">
        <f>IFERROR(MATCH(ROW(障害学生情報入力シート!A357),I:I,0),"")</f>
        <v/>
      </c>
      <c r="K381" s="8">
        <f>IF(障害学生情報入力シート!AU381="",0,IF(AND(障害学生情報入力シート!AT381=1,Y381=1,障害学生情報入力シート!D381&lt;&gt;"",障害学生情報入力シート!D381&lt;&gt;"在籍者"),1,0))</f>
        <v>0</v>
      </c>
      <c r="L381" s="8">
        <f t="shared" si="33"/>
        <v>0</v>
      </c>
      <c r="M381" s="8" t="str">
        <f>IFERROR(MATCH(ROW(障害学生情報入力シート!A357),L:L,0),"")</f>
        <v/>
      </c>
      <c r="N381" s="8">
        <f>IF(障害学生情報入力シート!CA381="",0,IF(AND(障害学生情報入力シート!BZ381=1,Y381=1,障害学生情報入力シート!D381&lt;&gt;"",障害学生情報入力シート!D381&lt;&gt;"入学しなかった"),1,0))</f>
        <v>0</v>
      </c>
      <c r="O381" s="8">
        <f t="shared" si="34"/>
        <v>0</v>
      </c>
      <c r="P381" s="8" t="str">
        <f>IFERROR(MATCH(ROW(障害学生情報入力シート!AR357),O:O,0),"")</f>
        <v/>
      </c>
      <c r="Q381" s="8">
        <f>IF(障害学生情報入力シート!CU381="",0,IF(AND(障害学生情報入力シート!CT381=1,Y381=1,障害学生情報入力シート!D381&lt;&gt;"",障害学生情報入力シート!D381&lt;&gt;"入学しなかった"),1,0))</f>
        <v>0</v>
      </c>
      <c r="R381" s="8">
        <f t="shared" si="35"/>
        <v>0</v>
      </c>
      <c r="S381" s="8" t="str">
        <f>IFERROR(MATCH(ROW(障害学生情報入力シート!BJ357),R:R,0),"")</f>
        <v/>
      </c>
      <c r="T381" s="9">
        <f>IF(OR(SUM(障害学生情報入力シート!AY381:BY381,障害学生情報入力シート!CB381:CS381)&gt;0,COUNTA(障害学生情報入力シート!BZ381:CA381)=2,COUNTA(障害学生情報入力シート!CT381:CU381)=2),1,0)</f>
        <v>0</v>
      </c>
      <c r="U381" s="9">
        <f>SUM(障害学生情報入力シート!N381:Q381)+COUNTA(障害学生情報入力シート!R381)</f>
        <v>0</v>
      </c>
      <c r="V381" s="9">
        <f>SUM(障害学生情報入力シート!S381:V381)+COUNTA(障害学生情報入力シート!W381)</f>
        <v>0</v>
      </c>
      <c r="W381" s="9">
        <f>IF(SUM(障害学生情報入力シート!$X381:$AT381)&gt;0,1,0)</f>
        <v>0</v>
      </c>
      <c r="X381" s="9">
        <f>IF(障害学生情報入力シート!D381="入学者(新1年生)",1,0)</f>
        <v>0</v>
      </c>
      <c r="Y381" s="9">
        <f>IF(ISBLANK(障害学生情報入力シート!$G381),0)+IF(AND(障害学生情報入力シート!$G381="視覚障害",OR(障害学生情報入力シート!$H381="盲",障害学生情報入力シート!$H381="弱視")),1,0)+IF(AND(障害学生情報入力シート!$G381="聴覚・言語障害",OR(障害学生情報入力シート!$H381="聾",障害学生情報入力シート!$H381="難聴",障害学生情報入力シート!$H381="言語障害のみ")),1,0)+IF(AND(障害学生情報入力シート!$G381="肢体不自由",OR(障害学生情報入力シート!$H381="上肢機能障害",障害学生情報入力シート!$H381="下肢機能障害",障害学生情報入力シート!$H381="上下肢機能障害",障害学生情報入力シート!$H381="他の機能障害")),1,0)+IF(AND(障害学生情報入力シート!$G381="病弱・虚弱",OR(障害学生情報入力シート!$H381="内部障害等",障害学生情報入力シート!$H381="他の慢性疾患")),1,0)+IF(AND(障害学生情報入力シート!$G381="重複",ISBLANK(障害学生情報入力シート!$H381)),1,0)+IF(AND(障害学生情報入力シート!$G381="発達障害",OR(障害学生情報入力シート!$H381="SLD",障害学生情報入力シート!$H381="ADHD",障害学生情報入力シート!$H381="ASD",障害学生情報入力シート!$H381="発達障害の重複")),1,0)+IF(AND(障害学生情報入力シート!$G381="精神障害",OR(障害学生情報入力シート!$H381="統合失調症等",障害学生情報入力シート!$H381="気分障害",障害学生情報入力シート!$H381="神経症性障害等",障害学生情報入力シート!$H381="摂食障害・睡眠障害等",障害学生情報入力シート!$H381="他の精神障害")),1,0)+IF(AND(障害学生情報入力シート!$G381="その他の障害",ISBLANK(障害学生情報入力シート!$H381)),1,0)</f>
        <v>0</v>
      </c>
    </row>
    <row r="382" spans="1:25" x14ac:dyDescent="0.4">
      <c r="A382" s="1219">
        <v>358</v>
      </c>
      <c r="B382" s="7">
        <f>IF(AND(障害学生情報入力シート!$G382=$B$23,障害学生情報入力シート!$H382=$B$24,OR(障害学生情報入力シート!D382="入学者(新1年生)",障害学生情報入力シート!D382="在籍者")),1,0)</f>
        <v>0</v>
      </c>
      <c r="C382" s="7">
        <f t="shared" si="30"/>
        <v>0</v>
      </c>
      <c r="D382" s="7" t="str">
        <f>IFERROR(MATCH(ROW(障害学生情報入力シート!A358),C:C,0),"")</f>
        <v/>
      </c>
      <c r="E382" s="7">
        <f>IF(AND(障害学生情報入力シート!$G382=$E$23,障害学生情報入力シート!$H382=$E$24,OR(障害学生情報入力シート!D382="入学者(新1年生)",障害学生情報入力シート!D382="在籍者")),1,0)</f>
        <v>0</v>
      </c>
      <c r="F382" s="7">
        <f t="shared" si="31"/>
        <v>0</v>
      </c>
      <c r="G382" s="7" t="str">
        <f>IFERROR(MATCH(ROW(障害学生情報入力シート!E358),F:F,0),"")</f>
        <v/>
      </c>
      <c r="H382" s="7">
        <f>IF(AND(障害学生情報入力シート!$G382=$H$24,ISBLANK(障害学生情報入力シート!$H382),OR(障害学生情報入力シート!D382="入学者(新1年生)",障害学生情報入力シート!D382="在籍者")),1,0)</f>
        <v>0</v>
      </c>
      <c r="I382" s="7">
        <f t="shared" si="32"/>
        <v>0</v>
      </c>
      <c r="J382" s="7" t="str">
        <f>IFERROR(MATCH(ROW(障害学生情報入力シート!A358),I:I,0),"")</f>
        <v/>
      </c>
      <c r="K382" s="8">
        <f>IF(障害学生情報入力シート!AU382="",0,IF(AND(障害学生情報入力シート!AT382=1,Y382=1,障害学生情報入力シート!D382&lt;&gt;"",障害学生情報入力シート!D382&lt;&gt;"在籍者"),1,0))</f>
        <v>0</v>
      </c>
      <c r="L382" s="8">
        <f t="shared" si="33"/>
        <v>0</v>
      </c>
      <c r="M382" s="8" t="str">
        <f>IFERROR(MATCH(ROW(障害学生情報入力シート!A358),L:L,0),"")</f>
        <v/>
      </c>
      <c r="N382" s="8">
        <f>IF(障害学生情報入力シート!CA382="",0,IF(AND(障害学生情報入力シート!BZ382=1,Y382=1,障害学生情報入力シート!D382&lt;&gt;"",障害学生情報入力シート!D382&lt;&gt;"入学しなかった"),1,0))</f>
        <v>0</v>
      </c>
      <c r="O382" s="8">
        <f t="shared" si="34"/>
        <v>0</v>
      </c>
      <c r="P382" s="8" t="str">
        <f>IFERROR(MATCH(ROW(障害学生情報入力シート!AR358),O:O,0),"")</f>
        <v/>
      </c>
      <c r="Q382" s="8">
        <f>IF(障害学生情報入力シート!CU382="",0,IF(AND(障害学生情報入力シート!CT382=1,Y382=1,障害学生情報入力シート!D382&lt;&gt;"",障害学生情報入力シート!D382&lt;&gt;"入学しなかった"),1,0))</f>
        <v>0</v>
      </c>
      <c r="R382" s="8">
        <f t="shared" si="35"/>
        <v>0</v>
      </c>
      <c r="S382" s="8" t="str">
        <f>IFERROR(MATCH(ROW(障害学生情報入力シート!BJ358),R:R,0),"")</f>
        <v/>
      </c>
      <c r="T382" s="9">
        <f>IF(OR(SUM(障害学生情報入力シート!AY382:BY382,障害学生情報入力シート!CB382:CS382)&gt;0,COUNTA(障害学生情報入力シート!BZ382:CA382)=2,COUNTA(障害学生情報入力シート!CT382:CU382)=2),1,0)</f>
        <v>0</v>
      </c>
      <c r="U382" s="9">
        <f>SUM(障害学生情報入力シート!N382:Q382)+COUNTA(障害学生情報入力シート!R382)</f>
        <v>0</v>
      </c>
      <c r="V382" s="9">
        <f>SUM(障害学生情報入力シート!S382:V382)+COUNTA(障害学生情報入力シート!W382)</f>
        <v>0</v>
      </c>
      <c r="W382" s="9">
        <f>IF(SUM(障害学生情報入力シート!$X382:$AT382)&gt;0,1,0)</f>
        <v>0</v>
      </c>
      <c r="X382" s="9">
        <f>IF(障害学生情報入力シート!D382="入学者(新1年生)",1,0)</f>
        <v>0</v>
      </c>
      <c r="Y382" s="9">
        <f>IF(ISBLANK(障害学生情報入力シート!$G382),0)+IF(AND(障害学生情報入力シート!$G382="視覚障害",OR(障害学生情報入力シート!$H382="盲",障害学生情報入力シート!$H382="弱視")),1,0)+IF(AND(障害学生情報入力シート!$G382="聴覚・言語障害",OR(障害学生情報入力シート!$H382="聾",障害学生情報入力シート!$H382="難聴",障害学生情報入力シート!$H382="言語障害のみ")),1,0)+IF(AND(障害学生情報入力シート!$G382="肢体不自由",OR(障害学生情報入力シート!$H382="上肢機能障害",障害学生情報入力シート!$H382="下肢機能障害",障害学生情報入力シート!$H382="上下肢機能障害",障害学生情報入力シート!$H382="他の機能障害")),1,0)+IF(AND(障害学生情報入力シート!$G382="病弱・虚弱",OR(障害学生情報入力シート!$H382="内部障害等",障害学生情報入力シート!$H382="他の慢性疾患")),1,0)+IF(AND(障害学生情報入力シート!$G382="重複",ISBLANK(障害学生情報入力シート!$H382)),1,0)+IF(AND(障害学生情報入力シート!$G382="発達障害",OR(障害学生情報入力シート!$H382="SLD",障害学生情報入力シート!$H382="ADHD",障害学生情報入力シート!$H382="ASD",障害学生情報入力シート!$H382="発達障害の重複")),1,0)+IF(AND(障害学生情報入力シート!$G382="精神障害",OR(障害学生情報入力シート!$H382="統合失調症等",障害学生情報入力シート!$H382="気分障害",障害学生情報入力シート!$H382="神経症性障害等",障害学生情報入力シート!$H382="摂食障害・睡眠障害等",障害学生情報入力シート!$H382="他の精神障害")),1,0)+IF(AND(障害学生情報入力シート!$G382="その他の障害",ISBLANK(障害学生情報入力シート!$H382)),1,0)</f>
        <v>0</v>
      </c>
    </row>
    <row r="383" spans="1:25" x14ac:dyDescent="0.4">
      <c r="A383" s="1219">
        <v>359</v>
      </c>
      <c r="B383" s="7">
        <f>IF(AND(障害学生情報入力シート!$G383=$B$23,障害学生情報入力シート!$H383=$B$24,OR(障害学生情報入力シート!D383="入学者(新1年生)",障害学生情報入力シート!D383="在籍者")),1,0)</f>
        <v>0</v>
      </c>
      <c r="C383" s="7">
        <f t="shared" si="30"/>
        <v>0</v>
      </c>
      <c r="D383" s="7" t="str">
        <f>IFERROR(MATCH(ROW(障害学生情報入力シート!A359),C:C,0),"")</f>
        <v/>
      </c>
      <c r="E383" s="7">
        <f>IF(AND(障害学生情報入力シート!$G383=$E$23,障害学生情報入力シート!$H383=$E$24,OR(障害学生情報入力シート!D383="入学者(新1年生)",障害学生情報入力シート!D383="在籍者")),1,0)</f>
        <v>0</v>
      </c>
      <c r="F383" s="7">
        <f t="shared" si="31"/>
        <v>0</v>
      </c>
      <c r="G383" s="7" t="str">
        <f>IFERROR(MATCH(ROW(障害学生情報入力シート!E359),F:F,0),"")</f>
        <v/>
      </c>
      <c r="H383" s="7">
        <f>IF(AND(障害学生情報入力シート!$G383=$H$24,ISBLANK(障害学生情報入力シート!$H383),OR(障害学生情報入力シート!D383="入学者(新1年生)",障害学生情報入力シート!D383="在籍者")),1,0)</f>
        <v>0</v>
      </c>
      <c r="I383" s="7">
        <f t="shared" si="32"/>
        <v>0</v>
      </c>
      <c r="J383" s="7" t="str">
        <f>IFERROR(MATCH(ROW(障害学生情報入力シート!A359),I:I,0),"")</f>
        <v/>
      </c>
      <c r="K383" s="8">
        <f>IF(障害学生情報入力シート!AU383="",0,IF(AND(障害学生情報入力シート!AT383=1,Y383=1,障害学生情報入力シート!D383&lt;&gt;"",障害学生情報入力シート!D383&lt;&gt;"在籍者"),1,0))</f>
        <v>0</v>
      </c>
      <c r="L383" s="8">
        <f t="shared" si="33"/>
        <v>0</v>
      </c>
      <c r="M383" s="8" t="str">
        <f>IFERROR(MATCH(ROW(障害学生情報入力シート!A359),L:L,0),"")</f>
        <v/>
      </c>
      <c r="N383" s="8">
        <f>IF(障害学生情報入力シート!CA383="",0,IF(AND(障害学生情報入力シート!BZ383=1,Y383=1,障害学生情報入力シート!D383&lt;&gt;"",障害学生情報入力シート!D383&lt;&gt;"入学しなかった"),1,0))</f>
        <v>0</v>
      </c>
      <c r="O383" s="8">
        <f t="shared" si="34"/>
        <v>0</v>
      </c>
      <c r="P383" s="8" t="str">
        <f>IFERROR(MATCH(ROW(障害学生情報入力シート!AR359),O:O,0),"")</f>
        <v/>
      </c>
      <c r="Q383" s="8">
        <f>IF(障害学生情報入力シート!CU383="",0,IF(AND(障害学生情報入力シート!CT383=1,Y383=1,障害学生情報入力シート!D383&lt;&gt;"",障害学生情報入力シート!D383&lt;&gt;"入学しなかった"),1,0))</f>
        <v>0</v>
      </c>
      <c r="R383" s="8">
        <f t="shared" si="35"/>
        <v>0</v>
      </c>
      <c r="S383" s="8" t="str">
        <f>IFERROR(MATCH(ROW(障害学生情報入力シート!BJ359),R:R,0),"")</f>
        <v/>
      </c>
      <c r="T383" s="9">
        <f>IF(OR(SUM(障害学生情報入力シート!AY383:BY383,障害学生情報入力シート!CB383:CS383)&gt;0,COUNTA(障害学生情報入力シート!BZ383:CA383)=2,COUNTA(障害学生情報入力シート!CT383:CU383)=2),1,0)</f>
        <v>0</v>
      </c>
      <c r="U383" s="9">
        <f>SUM(障害学生情報入力シート!N383:Q383)+COUNTA(障害学生情報入力シート!R383)</f>
        <v>0</v>
      </c>
      <c r="V383" s="9">
        <f>SUM(障害学生情報入力シート!S383:V383)+COUNTA(障害学生情報入力シート!W383)</f>
        <v>0</v>
      </c>
      <c r="W383" s="9">
        <f>IF(SUM(障害学生情報入力シート!$X383:$AT383)&gt;0,1,0)</f>
        <v>0</v>
      </c>
      <c r="X383" s="9">
        <f>IF(障害学生情報入力シート!D383="入学者(新1年生)",1,0)</f>
        <v>0</v>
      </c>
      <c r="Y383" s="9">
        <f>IF(ISBLANK(障害学生情報入力シート!$G383),0)+IF(AND(障害学生情報入力シート!$G383="視覚障害",OR(障害学生情報入力シート!$H383="盲",障害学生情報入力シート!$H383="弱視")),1,0)+IF(AND(障害学生情報入力シート!$G383="聴覚・言語障害",OR(障害学生情報入力シート!$H383="聾",障害学生情報入力シート!$H383="難聴",障害学生情報入力シート!$H383="言語障害のみ")),1,0)+IF(AND(障害学生情報入力シート!$G383="肢体不自由",OR(障害学生情報入力シート!$H383="上肢機能障害",障害学生情報入力シート!$H383="下肢機能障害",障害学生情報入力シート!$H383="上下肢機能障害",障害学生情報入力シート!$H383="他の機能障害")),1,0)+IF(AND(障害学生情報入力シート!$G383="病弱・虚弱",OR(障害学生情報入力シート!$H383="内部障害等",障害学生情報入力シート!$H383="他の慢性疾患")),1,0)+IF(AND(障害学生情報入力シート!$G383="重複",ISBLANK(障害学生情報入力シート!$H383)),1,0)+IF(AND(障害学生情報入力シート!$G383="発達障害",OR(障害学生情報入力シート!$H383="SLD",障害学生情報入力シート!$H383="ADHD",障害学生情報入力シート!$H383="ASD",障害学生情報入力シート!$H383="発達障害の重複")),1,0)+IF(AND(障害学生情報入力シート!$G383="精神障害",OR(障害学生情報入力シート!$H383="統合失調症等",障害学生情報入力シート!$H383="気分障害",障害学生情報入力シート!$H383="神経症性障害等",障害学生情報入力シート!$H383="摂食障害・睡眠障害等",障害学生情報入力シート!$H383="他の精神障害")),1,0)+IF(AND(障害学生情報入力シート!$G383="その他の障害",ISBLANK(障害学生情報入力シート!$H383)),1,0)</f>
        <v>0</v>
      </c>
    </row>
    <row r="384" spans="1:25" x14ac:dyDescent="0.4">
      <c r="A384" s="1219">
        <v>360</v>
      </c>
      <c r="B384" s="7">
        <f>IF(AND(障害学生情報入力シート!$G384=$B$23,障害学生情報入力シート!$H384=$B$24,OR(障害学生情報入力シート!D384="入学者(新1年生)",障害学生情報入力シート!D384="在籍者")),1,0)</f>
        <v>0</v>
      </c>
      <c r="C384" s="7">
        <f t="shared" si="30"/>
        <v>0</v>
      </c>
      <c r="D384" s="7" t="str">
        <f>IFERROR(MATCH(ROW(障害学生情報入力シート!A360),C:C,0),"")</f>
        <v/>
      </c>
      <c r="E384" s="7">
        <f>IF(AND(障害学生情報入力シート!$G384=$E$23,障害学生情報入力シート!$H384=$E$24,OR(障害学生情報入力シート!D384="入学者(新1年生)",障害学生情報入力シート!D384="在籍者")),1,0)</f>
        <v>0</v>
      </c>
      <c r="F384" s="7">
        <f t="shared" si="31"/>
        <v>0</v>
      </c>
      <c r="G384" s="7" t="str">
        <f>IFERROR(MATCH(ROW(障害学生情報入力シート!E360),F:F,0),"")</f>
        <v/>
      </c>
      <c r="H384" s="7">
        <f>IF(AND(障害学生情報入力シート!$G384=$H$24,ISBLANK(障害学生情報入力シート!$H384),OR(障害学生情報入力シート!D384="入学者(新1年生)",障害学生情報入力シート!D384="在籍者")),1,0)</f>
        <v>0</v>
      </c>
      <c r="I384" s="7">
        <f t="shared" si="32"/>
        <v>0</v>
      </c>
      <c r="J384" s="7" t="str">
        <f>IFERROR(MATCH(ROW(障害学生情報入力シート!A360),I:I,0),"")</f>
        <v/>
      </c>
      <c r="K384" s="8">
        <f>IF(障害学生情報入力シート!AU384="",0,IF(AND(障害学生情報入力シート!AT384=1,Y384=1,障害学生情報入力シート!D384&lt;&gt;"",障害学生情報入力シート!D384&lt;&gt;"在籍者"),1,0))</f>
        <v>0</v>
      </c>
      <c r="L384" s="8">
        <f t="shared" si="33"/>
        <v>0</v>
      </c>
      <c r="M384" s="8" t="str">
        <f>IFERROR(MATCH(ROW(障害学生情報入力シート!A360),L:L,0),"")</f>
        <v/>
      </c>
      <c r="N384" s="8">
        <f>IF(障害学生情報入力シート!CA384="",0,IF(AND(障害学生情報入力シート!BZ384=1,Y384=1,障害学生情報入力シート!D384&lt;&gt;"",障害学生情報入力シート!D384&lt;&gt;"入学しなかった"),1,0))</f>
        <v>0</v>
      </c>
      <c r="O384" s="8">
        <f t="shared" si="34"/>
        <v>0</v>
      </c>
      <c r="P384" s="8" t="str">
        <f>IFERROR(MATCH(ROW(障害学生情報入力シート!AR360),O:O,0),"")</f>
        <v/>
      </c>
      <c r="Q384" s="8">
        <f>IF(障害学生情報入力シート!CU384="",0,IF(AND(障害学生情報入力シート!CT384=1,Y384=1,障害学生情報入力シート!D384&lt;&gt;"",障害学生情報入力シート!D384&lt;&gt;"入学しなかった"),1,0))</f>
        <v>0</v>
      </c>
      <c r="R384" s="8">
        <f t="shared" si="35"/>
        <v>0</v>
      </c>
      <c r="S384" s="8" t="str">
        <f>IFERROR(MATCH(ROW(障害学生情報入力シート!BJ360),R:R,0),"")</f>
        <v/>
      </c>
      <c r="T384" s="9">
        <f>IF(OR(SUM(障害学生情報入力シート!AY384:BY384,障害学生情報入力シート!CB384:CS384)&gt;0,COUNTA(障害学生情報入力シート!BZ384:CA384)=2,COUNTA(障害学生情報入力シート!CT384:CU384)=2),1,0)</f>
        <v>0</v>
      </c>
      <c r="U384" s="9">
        <f>SUM(障害学生情報入力シート!N384:Q384)+COUNTA(障害学生情報入力シート!R384)</f>
        <v>0</v>
      </c>
      <c r="V384" s="9">
        <f>SUM(障害学生情報入力シート!S384:V384)+COUNTA(障害学生情報入力シート!W384)</f>
        <v>0</v>
      </c>
      <c r="W384" s="9">
        <f>IF(SUM(障害学生情報入力シート!$X384:$AT384)&gt;0,1,0)</f>
        <v>0</v>
      </c>
      <c r="X384" s="9">
        <f>IF(障害学生情報入力シート!D384="入学者(新1年生)",1,0)</f>
        <v>0</v>
      </c>
      <c r="Y384" s="9">
        <f>IF(ISBLANK(障害学生情報入力シート!$G384),0)+IF(AND(障害学生情報入力シート!$G384="視覚障害",OR(障害学生情報入力シート!$H384="盲",障害学生情報入力シート!$H384="弱視")),1,0)+IF(AND(障害学生情報入力シート!$G384="聴覚・言語障害",OR(障害学生情報入力シート!$H384="聾",障害学生情報入力シート!$H384="難聴",障害学生情報入力シート!$H384="言語障害のみ")),1,0)+IF(AND(障害学生情報入力シート!$G384="肢体不自由",OR(障害学生情報入力シート!$H384="上肢機能障害",障害学生情報入力シート!$H384="下肢機能障害",障害学生情報入力シート!$H384="上下肢機能障害",障害学生情報入力シート!$H384="他の機能障害")),1,0)+IF(AND(障害学生情報入力シート!$G384="病弱・虚弱",OR(障害学生情報入力シート!$H384="内部障害等",障害学生情報入力シート!$H384="他の慢性疾患")),1,0)+IF(AND(障害学生情報入力シート!$G384="重複",ISBLANK(障害学生情報入力シート!$H384)),1,0)+IF(AND(障害学生情報入力シート!$G384="発達障害",OR(障害学生情報入力シート!$H384="SLD",障害学生情報入力シート!$H384="ADHD",障害学生情報入力シート!$H384="ASD",障害学生情報入力シート!$H384="発達障害の重複")),1,0)+IF(AND(障害学生情報入力シート!$G384="精神障害",OR(障害学生情報入力シート!$H384="統合失調症等",障害学生情報入力シート!$H384="気分障害",障害学生情報入力シート!$H384="神経症性障害等",障害学生情報入力シート!$H384="摂食障害・睡眠障害等",障害学生情報入力シート!$H384="他の精神障害")),1,0)+IF(AND(障害学生情報入力シート!$G384="その他の障害",ISBLANK(障害学生情報入力シート!$H384)),1,0)</f>
        <v>0</v>
      </c>
    </row>
    <row r="385" spans="1:25" x14ac:dyDescent="0.4">
      <c r="A385" s="1219">
        <v>361</v>
      </c>
      <c r="B385" s="7">
        <f>IF(AND(障害学生情報入力シート!$G385=$B$23,障害学生情報入力シート!$H385=$B$24,OR(障害学生情報入力シート!D385="入学者(新1年生)",障害学生情報入力シート!D385="在籍者")),1,0)</f>
        <v>0</v>
      </c>
      <c r="C385" s="7">
        <f t="shared" si="30"/>
        <v>0</v>
      </c>
      <c r="D385" s="7" t="str">
        <f>IFERROR(MATCH(ROW(障害学生情報入力シート!A361),C:C,0),"")</f>
        <v/>
      </c>
      <c r="E385" s="7">
        <f>IF(AND(障害学生情報入力シート!$G385=$E$23,障害学生情報入力シート!$H385=$E$24,OR(障害学生情報入力シート!D385="入学者(新1年生)",障害学生情報入力シート!D385="在籍者")),1,0)</f>
        <v>0</v>
      </c>
      <c r="F385" s="7">
        <f t="shared" si="31"/>
        <v>0</v>
      </c>
      <c r="G385" s="7" t="str">
        <f>IFERROR(MATCH(ROW(障害学生情報入力シート!E361),F:F,0),"")</f>
        <v/>
      </c>
      <c r="H385" s="7">
        <f>IF(AND(障害学生情報入力シート!$G385=$H$24,ISBLANK(障害学生情報入力シート!$H385),OR(障害学生情報入力シート!D385="入学者(新1年生)",障害学生情報入力シート!D385="在籍者")),1,0)</f>
        <v>0</v>
      </c>
      <c r="I385" s="7">
        <f t="shared" si="32"/>
        <v>0</v>
      </c>
      <c r="J385" s="7" t="str">
        <f>IFERROR(MATCH(ROW(障害学生情報入力シート!A361),I:I,0),"")</f>
        <v/>
      </c>
      <c r="K385" s="8">
        <f>IF(障害学生情報入力シート!AU385="",0,IF(AND(障害学生情報入力シート!AT385=1,Y385=1,障害学生情報入力シート!D385&lt;&gt;"",障害学生情報入力シート!D385&lt;&gt;"在籍者"),1,0))</f>
        <v>0</v>
      </c>
      <c r="L385" s="8">
        <f t="shared" si="33"/>
        <v>0</v>
      </c>
      <c r="M385" s="8" t="str">
        <f>IFERROR(MATCH(ROW(障害学生情報入力シート!A361),L:L,0),"")</f>
        <v/>
      </c>
      <c r="N385" s="8">
        <f>IF(障害学生情報入力シート!CA385="",0,IF(AND(障害学生情報入力シート!BZ385=1,Y385=1,障害学生情報入力シート!D385&lt;&gt;"",障害学生情報入力シート!D385&lt;&gt;"入学しなかった"),1,0))</f>
        <v>0</v>
      </c>
      <c r="O385" s="8">
        <f t="shared" si="34"/>
        <v>0</v>
      </c>
      <c r="P385" s="8" t="str">
        <f>IFERROR(MATCH(ROW(障害学生情報入力シート!AR361),O:O,0),"")</f>
        <v/>
      </c>
      <c r="Q385" s="8">
        <f>IF(障害学生情報入力シート!CU385="",0,IF(AND(障害学生情報入力シート!CT385=1,Y385=1,障害学生情報入力シート!D385&lt;&gt;"",障害学生情報入力シート!D385&lt;&gt;"入学しなかった"),1,0))</f>
        <v>0</v>
      </c>
      <c r="R385" s="8">
        <f t="shared" si="35"/>
        <v>0</v>
      </c>
      <c r="S385" s="8" t="str">
        <f>IFERROR(MATCH(ROW(障害学生情報入力シート!BJ361),R:R,0),"")</f>
        <v/>
      </c>
      <c r="T385" s="9">
        <f>IF(OR(SUM(障害学生情報入力シート!AY385:BY385,障害学生情報入力シート!CB385:CS385)&gt;0,COUNTA(障害学生情報入力シート!BZ385:CA385)=2,COUNTA(障害学生情報入力シート!CT385:CU385)=2),1,0)</f>
        <v>0</v>
      </c>
      <c r="U385" s="9">
        <f>SUM(障害学生情報入力シート!N385:Q385)+COUNTA(障害学生情報入力シート!R385)</f>
        <v>0</v>
      </c>
      <c r="V385" s="9">
        <f>SUM(障害学生情報入力シート!S385:V385)+COUNTA(障害学生情報入力シート!W385)</f>
        <v>0</v>
      </c>
      <c r="W385" s="9">
        <f>IF(SUM(障害学生情報入力シート!$X385:$AT385)&gt;0,1,0)</f>
        <v>0</v>
      </c>
      <c r="X385" s="9">
        <f>IF(障害学生情報入力シート!D385="入学者(新1年生)",1,0)</f>
        <v>0</v>
      </c>
      <c r="Y385" s="9">
        <f>IF(ISBLANK(障害学生情報入力シート!$G385),0)+IF(AND(障害学生情報入力シート!$G385="視覚障害",OR(障害学生情報入力シート!$H385="盲",障害学生情報入力シート!$H385="弱視")),1,0)+IF(AND(障害学生情報入力シート!$G385="聴覚・言語障害",OR(障害学生情報入力シート!$H385="聾",障害学生情報入力シート!$H385="難聴",障害学生情報入力シート!$H385="言語障害のみ")),1,0)+IF(AND(障害学生情報入力シート!$G385="肢体不自由",OR(障害学生情報入力シート!$H385="上肢機能障害",障害学生情報入力シート!$H385="下肢機能障害",障害学生情報入力シート!$H385="上下肢機能障害",障害学生情報入力シート!$H385="他の機能障害")),1,0)+IF(AND(障害学生情報入力シート!$G385="病弱・虚弱",OR(障害学生情報入力シート!$H385="内部障害等",障害学生情報入力シート!$H385="他の慢性疾患")),1,0)+IF(AND(障害学生情報入力シート!$G385="重複",ISBLANK(障害学生情報入力シート!$H385)),1,0)+IF(AND(障害学生情報入力シート!$G385="発達障害",OR(障害学生情報入力シート!$H385="SLD",障害学生情報入力シート!$H385="ADHD",障害学生情報入力シート!$H385="ASD",障害学生情報入力シート!$H385="発達障害の重複")),1,0)+IF(AND(障害学生情報入力シート!$G385="精神障害",OR(障害学生情報入力シート!$H385="統合失調症等",障害学生情報入力シート!$H385="気分障害",障害学生情報入力シート!$H385="神経症性障害等",障害学生情報入力シート!$H385="摂食障害・睡眠障害等",障害学生情報入力シート!$H385="他の精神障害")),1,0)+IF(AND(障害学生情報入力シート!$G385="その他の障害",ISBLANK(障害学生情報入力シート!$H385)),1,0)</f>
        <v>0</v>
      </c>
    </row>
    <row r="386" spans="1:25" x14ac:dyDescent="0.4">
      <c r="A386" s="1219">
        <v>362</v>
      </c>
      <c r="B386" s="7">
        <f>IF(AND(障害学生情報入力シート!$G386=$B$23,障害学生情報入力シート!$H386=$B$24,OR(障害学生情報入力シート!D386="入学者(新1年生)",障害学生情報入力シート!D386="在籍者")),1,0)</f>
        <v>0</v>
      </c>
      <c r="C386" s="7">
        <f t="shared" si="30"/>
        <v>0</v>
      </c>
      <c r="D386" s="7" t="str">
        <f>IFERROR(MATCH(ROW(障害学生情報入力シート!A362),C:C,0),"")</f>
        <v/>
      </c>
      <c r="E386" s="7">
        <f>IF(AND(障害学生情報入力シート!$G386=$E$23,障害学生情報入力シート!$H386=$E$24,OR(障害学生情報入力シート!D386="入学者(新1年生)",障害学生情報入力シート!D386="在籍者")),1,0)</f>
        <v>0</v>
      </c>
      <c r="F386" s="7">
        <f t="shared" si="31"/>
        <v>0</v>
      </c>
      <c r="G386" s="7" t="str">
        <f>IFERROR(MATCH(ROW(障害学生情報入力シート!E362),F:F,0),"")</f>
        <v/>
      </c>
      <c r="H386" s="7">
        <f>IF(AND(障害学生情報入力シート!$G386=$H$24,ISBLANK(障害学生情報入力シート!$H386),OR(障害学生情報入力シート!D386="入学者(新1年生)",障害学生情報入力シート!D386="在籍者")),1,0)</f>
        <v>0</v>
      </c>
      <c r="I386" s="7">
        <f t="shared" si="32"/>
        <v>0</v>
      </c>
      <c r="J386" s="7" t="str">
        <f>IFERROR(MATCH(ROW(障害学生情報入力シート!A362),I:I,0),"")</f>
        <v/>
      </c>
      <c r="K386" s="8">
        <f>IF(障害学生情報入力シート!AU386="",0,IF(AND(障害学生情報入力シート!AT386=1,Y386=1,障害学生情報入力シート!D386&lt;&gt;"",障害学生情報入力シート!D386&lt;&gt;"在籍者"),1,0))</f>
        <v>0</v>
      </c>
      <c r="L386" s="8">
        <f t="shared" si="33"/>
        <v>0</v>
      </c>
      <c r="M386" s="8" t="str">
        <f>IFERROR(MATCH(ROW(障害学生情報入力シート!A362),L:L,0),"")</f>
        <v/>
      </c>
      <c r="N386" s="8">
        <f>IF(障害学生情報入力シート!CA386="",0,IF(AND(障害学生情報入力シート!BZ386=1,Y386=1,障害学生情報入力シート!D386&lt;&gt;"",障害学生情報入力シート!D386&lt;&gt;"入学しなかった"),1,0))</f>
        <v>0</v>
      </c>
      <c r="O386" s="8">
        <f t="shared" si="34"/>
        <v>0</v>
      </c>
      <c r="P386" s="8" t="str">
        <f>IFERROR(MATCH(ROW(障害学生情報入力シート!AR362),O:O,0),"")</f>
        <v/>
      </c>
      <c r="Q386" s="8">
        <f>IF(障害学生情報入力シート!CU386="",0,IF(AND(障害学生情報入力シート!CT386=1,Y386=1,障害学生情報入力シート!D386&lt;&gt;"",障害学生情報入力シート!D386&lt;&gt;"入学しなかった"),1,0))</f>
        <v>0</v>
      </c>
      <c r="R386" s="8">
        <f t="shared" si="35"/>
        <v>0</v>
      </c>
      <c r="S386" s="8" t="str">
        <f>IFERROR(MATCH(ROW(障害学生情報入力シート!BJ362),R:R,0),"")</f>
        <v/>
      </c>
      <c r="T386" s="9">
        <f>IF(OR(SUM(障害学生情報入力シート!AY386:BY386,障害学生情報入力シート!CB386:CS386)&gt;0,COUNTA(障害学生情報入力シート!BZ386:CA386)=2,COUNTA(障害学生情報入力シート!CT386:CU386)=2),1,0)</f>
        <v>0</v>
      </c>
      <c r="U386" s="9">
        <f>SUM(障害学生情報入力シート!N386:Q386)+COUNTA(障害学生情報入力シート!R386)</f>
        <v>0</v>
      </c>
      <c r="V386" s="9">
        <f>SUM(障害学生情報入力シート!S386:V386)+COUNTA(障害学生情報入力シート!W386)</f>
        <v>0</v>
      </c>
      <c r="W386" s="9">
        <f>IF(SUM(障害学生情報入力シート!$X386:$AT386)&gt;0,1,0)</f>
        <v>0</v>
      </c>
      <c r="X386" s="9">
        <f>IF(障害学生情報入力シート!D386="入学者(新1年生)",1,0)</f>
        <v>0</v>
      </c>
      <c r="Y386" s="9">
        <f>IF(ISBLANK(障害学生情報入力シート!$G386),0)+IF(AND(障害学生情報入力シート!$G386="視覚障害",OR(障害学生情報入力シート!$H386="盲",障害学生情報入力シート!$H386="弱視")),1,0)+IF(AND(障害学生情報入力シート!$G386="聴覚・言語障害",OR(障害学生情報入力シート!$H386="聾",障害学生情報入力シート!$H386="難聴",障害学生情報入力シート!$H386="言語障害のみ")),1,0)+IF(AND(障害学生情報入力シート!$G386="肢体不自由",OR(障害学生情報入力シート!$H386="上肢機能障害",障害学生情報入力シート!$H386="下肢機能障害",障害学生情報入力シート!$H386="上下肢機能障害",障害学生情報入力シート!$H386="他の機能障害")),1,0)+IF(AND(障害学生情報入力シート!$G386="病弱・虚弱",OR(障害学生情報入力シート!$H386="内部障害等",障害学生情報入力シート!$H386="他の慢性疾患")),1,0)+IF(AND(障害学生情報入力シート!$G386="重複",ISBLANK(障害学生情報入力シート!$H386)),1,0)+IF(AND(障害学生情報入力シート!$G386="発達障害",OR(障害学生情報入力シート!$H386="SLD",障害学生情報入力シート!$H386="ADHD",障害学生情報入力シート!$H386="ASD",障害学生情報入力シート!$H386="発達障害の重複")),1,0)+IF(AND(障害学生情報入力シート!$G386="精神障害",OR(障害学生情報入力シート!$H386="統合失調症等",障害学生情報入力シート!$H386="気分障害",障害学生情報入力シート!$H386="神経症性障害等",障害学生情報入力シート!$H386="摂食障害・睡眠障害等",障害学生情報入力シート!$H386="他の精神障害")),1,0)+IF(AND(障害学生情報入力シート!$G386="その他の障害",ISBLANK(障害学生情報入力シート!$H386)),1,0)</f>
        <v>0</v>
      </c>
    </row>
    <row r="387" spans="1:25" x14ac:dyDescent="0.4">
      <c r="A387" s="1219">
        <v>363</v>
      </c>
      <c r="B387" s="7">
        <f>IF(AND(障害学生情報入力シート!$G387=$B$23,障害学生情報入力シート!$H387=$B$24,OR(障害学生情報入力シート!D387="入学者(新1年生)",障害学生情報入力シート!D387="在籍者")),1,0)</f>
        <v>0</v>
      </c>
      <c r="C387" s="7">
        <f t="shared" si="30"/>
        <v>0</v>
      </c>
      <c r="D387" s="7" t="str">
        <f>IFERROR(MATCH(ROW(障害学生情報入力シート!A363),C:C,0),"")</f>
        <v/>
      </c>
      <c r="E387" s="7">
        <f>IF(AND(障害学生情報入力シート!$G387=$E$23,障害学生情報入力シート!$H387=$E$24,OR(障害学生情報入力シート!D387="入学者(新1年生)",障害学生情報入力シート!D387="在籍者")),1,0)</f>
        <v>0</v>
      </c>
      <c r="F387" s="7">
        <f t="shared" si="31"/>
        <v>0</v>
      </c>
      <c r="G387" s="7" t="str">
        <f>IFERROR(MATCH(ROW(障害学生情報入力シート!E363),F:F,0),"")</f>
        <v/>
      </c>
      <c r="H387" s="7">
        <f>IF(AND(障害学生情報入力シート!$G387=$H$24,ISBLANK(障害学生情報入力シート!$H387),OR(障害学生情報入力シート!D387="入学者(新1年生)",障害学生情報入力シート!D387="在籍者")),1,0)</f>
        <v>0</v>
      </c>
      <c r="I387" s="7">
        <f t="shared" si="32"/>
        <v>0</v>
      </c>
      <c r="J387" s="7" t="str">
        <f>IFERROR(MATCH(ROW(障害学生情報入力シート!A363),I:I,0),"")</f>
        <v/>
      </c>
      <c r="K387" s="8">
        <f>IF(障害学生情報入力シート!AU387="",0,IF(AND(障害学生情報入力シート!AT387=1,Y387=1,障害学生情報入力シート!D387&lt;&gt;"",障害学生情報入力シート!D387&lt;&gt;"在籍者"),1,0))</f>
        <v>0</v>
      </c>
      <c r="L387" s="8">
        <f t="shared" si="33"/>
        <v>0</v>
      </c>
      <c r="M387" s="8" t="str">
        <f>IFERROR(MATCH(ROW(障害学生情報入力シート!A363),L:L,0),"")</f>
        <v/>
      </c>
      <c r="N387" s="8">
        <f>IF(障害学生情報入力シート!CA387="",0,IF(AND(障害学生情報入力シート!BZ387=1,Y387=1,障害学生情報入力シート!D387&lt;&gt;"",障害学生情報入力シート!D387&lt;&gt;"入学しなかった"),1,0))</f>
        <v>0</v>
      </c>
      <c r="O387" s="8">
        <f t="shared" si="34"/>
        <v>0</v>
      </c>
      <c r="P387" s="8" t="str">
        <f>IFERROR(MATCH(ROW(障害学生情報入力シート!AR363),O:O,0),"")</f>
        <v/>
      </c>
      <c r="Q387" s="8">
        <f>IF(障害学生情報入力シート!CU387="",0,IF(AND(障害学生情報入力シート!CT387=1,Y387=1,障害学生情報入力シート!D387&lt;&gt;"",障害学生情報入力シート!D387&lt;&gt;"入学しなかった"),1,0))</f>
        <v>0</v>
      </c>
      <c r="R387" s="8">
        <f t="shared" si="35"/>
        <v>0</v>
      </c>
      <c r="S387" s="8" t="str">
        <f>IFERROR(MATCH(ROW(障害学生情報入力シート!BJ363),R:R,0),"")</f>
        <v/>
      </c>
      <c r="T387" s="9">
        <f>IF(OR(SUM(障害学生情報入力シート!AY387:BY387,障害学生情報入力シート!CB387:CS387)&gt;0,COUNTA(障害学生情報入力シート!BZ387:CA387)=2,COUNTA(障害学生情報入力シート!CT387:CU387)=2),1,0)</f>
        <v>0</v>
      </c>
      <c r="U387" s="9">
        <f>SUM(障害学生情報入力シート!N387:Q387)+COUNTA(障害学生情報入力シート!R387)</f>
        <v>0</v>
      </c>
      <c r="V387" s="9">
        <f>SUM(障害学生情報入力シート!S387:V387)+COUNTA(障害学生情報入力シート!W387)</f>
        <v>0</v>
      </c>
      <c r="W387" s="9">
        <f>IF(SUM(障害学生情報入力シート!$X387:$AT387)&gt;0,1,0)</f>
        <v>0</v>
      </c>
      <c r="X387" s="9">
        <f>IF(障害学生情報入力シート!D387="入学者(新1年生)",1,0)</f>
        <v>0</v>
      </c>
      <c r="Y387" s="9">
        <f>IF(ISBLANK(障害学生情報入力シート!$G387),0)+IF(AND(障害学生情報入力シート!$G387="視覚障害",OR(障害学生情報入力シート!$H387="盲",障害学生情報入力シート!$H387="弱視")),1,0)+IF(AND(障害学生情報入力シート!$G387="聴覚・言語障害",OR(障害学生情報入力シート!$H387="聾",障害学生情報入力シート!$H387="難聴",障害学生情報入力シート!$H387="言語障害のみ")),1,0)+IF(AND(障害学生情報入力シート!$G387="肢体不自由",OR(障害学生情報入力シート!$H387="上肢機能障害",障害学生情報入力シート!$H387="下肢機能障害",障害学生情報入力シート!$H387="上下肢機能障害",障害学生情報入力シート!$H387="他の機能障害")),1,0)+IF(AND(障害学生情報入力シート!$G387="病弱・虚弱",OR(障害学生情報入力シート!$H387="内部障害等",障害学生情報入力シート!$H387="他の慢性疾患")),1,0)+IF(AND(障害学生情報入力シート!$G387="重複",ISBLANK(障害学生情報入力シート!$H387)),1,0)+IF(AND(障害学生情報入力シート!$G387="発達障害",OR(障害学生情報入力シート!$H387="SLD",障害学生情報入力シート!$H387="ADHD",障害学生情報入力シート!$H387="ASD",障害学生情報入力シート!$H387="発達障害の重複")),1,0)+IF(AND(障害学生情報入力シート!$G387="精神障害",OR(障害学生情報入力シート!$H387="統合失調症等",障害学生情報入力シート!$H387="気分障害",障害学生情報入力シート!$H387="神経症性障害等",障害学生情報入力シート!$H387="摂食障害・睡眠障害等",障害学生情報入力シート!$H387="他の精神障害")),1,0)+IF(AND(障害学生情報入力シート!$G387="その他の障害",ISBLANK(障害学生情報入力シート!$H387)),1,0)</f>
        <v>0</v>
      </c>
    </row>
    <row r="388" spans="1:25" x14ac:dyDescent="0.4">
      <c r="A388" s="1219">
        <v>364</v>
      </c>
      <c r="B388" s="7">
        <f>IF(AND(障害学生情報入力シート!$G388=$B$23,障害学生情報入力シート!$H388=$B$24,OR(障害学生情報入力シート!D388="入学者(新1年生)",障害学生情報入力シート!D388="在籍者")),1,0)</f>
        <v>0</v>
      </c>
      <c r="C388" s="7">
        <f t="shared" si="30"/>
        <v>0</v>
      </c>
      <c r="D388" s="7" t="str">
        <f>IFERROR(MATCH(ROW(障害学生情報入力シート!A364),C:C,0),"")</f>
        <v/>
      </c>
      <c r="E388" s="7">
        <f>IF(AND(障害学生情報入力シート!$G388=$E$23,障害学生情報入力シート!$H388=$E$24,OR(障害学生情報入力シート!D388="入学者(新1年生)",障害学生情報入力シート!D388="在籍者")),1,0)</f>
        <v>0</v>
      </c>
      <c r="F388" s="7">
        <f t="shared" si="31"/>
        <v>0</v>
      </c>
      <c r="G388" s="7" t="str">
        <f>IFERROR(MATCH(ROW(障害学生情報入力シート!E364),F:F,0),"")</f>
        <v/>
      </c>
      <c r="H388" s="7">
        <f>IF(AND(障害学生情報入力シート!$G388=$H$24,ISBLANK(障害学生情報入力シート!$H388),OR(障害学生情報入力シート!D388="入学者(新1年生)",障害学生情報入力シート!D388="在籍者")),1,0)</f>
        <v>0</v>
      </c>
      <c r="I388" s="7">
        <f t="shared" si="32"/>
        <v>0</v>
      </c>
      <c r="J388" s="7" t="str">
        <f>IFERROR(MATCH(ROW(障害学生情報入力シート!A364),I:I,0),"")</f>
        <v/>
      </c>
      <c r="K388" s="8">
        <f>IF(障害学生情報入力シート!AU388="",0,IF(AND(障害学生情報入力シート!AT388=1,Y388=1,障害学生情報入力シート!D388&lt;&gt;"",障害学生情報入力シート!D388&lt;&gt;"在籍者"),1,0))</f>
        <v>0</v>
      </c>
      <c r="L388" s="8">
        <f t="shared" si="33"/>
        <v>0</v>
      </c>
      <c r="M388" s="8" t="str">
        <f>IFERROR(MATCH(ROW(障害学生情報入力シート!A364),L:L,0),"")</f>
        <v/>
      </c>
      <c r="N388" s="8">
        <f>IF(障害学生情報入力シート!CA388="",0,IF(AND(障害学生情報入力シート!BZ388=1,Y388=1,障害学生情報入力シート!D388&lt;&gt;"",障害学生情報入力シート!D388&lt;&gt;"入学しなかった"),1,0))</f>
        <v>0</v>
      </c>
      <c r="O388" s="8">
        <f t="shared" si="34"/>
        <v>0</v>
      </c>
      <c r="P388" s="8" t="str">
        <f>IFERROR(MATCH(ROW(障害学生情報入力シート!AR364),O:O,0),"")</f>
        <v/>
      </c>
      <c r="Q388" s="8">
        <f>IF(障害学生情報入力シート!CU388="",0,IF(AND(障害学生情報入力シート!CT388=1,Y388=1,障害学生情報入力シート!D388&lt;&gt;"",障害学生情報入力シート!D388&lt;&gt;"入学しなかった"),1,0))</f>
        <v>0</v>
      </c>
      <c r="R388" s="8">
        <f t="shared" si="35"/>
        <v>0</v>
      </c>
      <c r="S388" s="8" t="str">
        <f>IFERROR(MATCH(ROW(障害学生情報入力シート!BJ364),R:R,0),"")</f>
        <v/>
      </c>
      <c r="T388" s="9">
        <f>IF(OR(SUM(障害学生情報入力シート!AY388:BY388,障害学生情報入力シート!CB388:CS388)&gt;0,COUNTA(障害学生情報入力シート!BZ388:CA388)=2,COUNTA(障害学生情報入力シート!CT388:CU388)=2),1,0)</f>
        <v>0</v>
      </c>
      <c r="U388" s="9">
        <f>SUM(障害学生情報入力シート!N388:Q388)+COUNTA(障害学生情報入力シート!R388)</f>
        <v>0</v>
      </c>
      <c r="V388" s="9">
        <f>SUM(障害学生情報入力シート!S388:V388)+COUNTA(障害学生情報入力シート!W388)</f>
        <v>0</v>
      </c>
      <c r="W388" s="9">
        <f>IF(SUM(障害学生情報入力シート!$X388:$AT388)&gt;0,1,0)</f>
        <v>0</v>
      </c>
      <c r="X388" s="9">
        <f>IF(障害学生情報入力シート!D388="入学者(新1年生)",1,0)</f>
        <v>0</v>
      </c>
      <c r="Y388" s="9">
        <f>IF(ISBLANK(障害学生情報入力シート!$G388),0)+IF(AND(障害学生情報入力シート!$G388="視覚障害",OR(障害学生情報入力シート!$H388="盲",障害学生情報入力シート!$H388="弱視")),1,0)+IF(AND(障害学生情報入力シート!$G388="聴覚・言語障害",OR(障害学生情報入力シート!$H388="聾",障害学生情報入力シート!$H388="難聴",障害学生情報入力シート!$H388="言語障害のみ")),1,0)+IF(AND(障害学生情報入力シート!$G388="肢体不自由",OR(障害学生情報入力シート!$H388="上肢機能障害",障害学生情報入力シート!$H388="下肢機能障害",障害学生情報入力シート!$H388="上下肢機能障害",障害学生情報入力シート!$H388="他の機能障害")),1,0)+IF(AND(障害学生情報入力シート!$G388="病弱・虚弱",OR(障害学生情報入力シート!$H388="内部障害等",障害学生情報入力シート!$H388="他の慢性疾患")),1,0)+IF(AND(障害学生情報入力シート!$G388="重複",ISBLANK(障害学生情報入力シート!$H388)),1,0)+IF(AND(障害学生情報入力シート!$G388="発達障害",OR(障害学生情報入力シート!$H388="SLD",障害学生情報入力シート!$H388="ADHD",障害学生情報入力シート!$H388="ASD",障害学生情報入力シート!$H388="発達障害の重複")),1,0)+IF(AND(障害学生情報入力シート!$G388="精神障害",OR(障害学生情報入力シート!$H388="統合失調症等",障害学生情報入力シート!$H388="気分障害",障害学生情報入力シート!$H388="神経症性障害等",障害学生情報入力シート!$H388="摂食障害・睡眠障害等",障害学生情報入力シート!$H388="他の精神障害")),1,0)+IF(AND(障害学生情報入力シート!$G388="その他の障害",ISBLANK(障害学生情報入力シート!$H388)),1,0)</f>
        <v>0</v>
      </c>
    </row>
    <row r="389" spans="1:25" x14ac:dyDescent="0.4">
      <c r="A389" s="1219">
        <v>365</v>
      </c>
      <c r="B389" s="7">
        <f>IF(AND(障害学生情報入力シート!$G389=$B$23,障害学生情報入力シート!$H389=$B$24,OR(障害学生情報入力シート!D389="入学者(新1年生)",障害学生情報入力シート!D389="在籍者")),1,0)</f>
        <v>0</v>
      </c>
      <c r="C389" s="7">
        <f t="shared" si="30"/>
        <v>0</v>
      </c>
      <c r="D389" s="7" t="str">
        <f>IFERROR(MATCH(ROW(障害学生情報入力シート!A365),C:C,0),"")</f>
        <v/>
      </c>
      <c r="E389" s="7">
        <f>IF(AND(障害学生情報入力シート!$G389=$E$23,障害学生情報入力シート!$H389=$E$24,OR(障害学生情報入力シート!D389="入学者(新1年生)",障害学生情報入力シート!D389="在籍者")),1,0)</f>
        <v>0</v>
      </c>
      <c r="F389" s="7">
        <f t="shared" si="31"/>
        <v>0</v>
      </c>
      <c r="G389" s="7" t="str">
        <f>IFERROR(MATCH(ROW(障害学生情報入力シート!E365),F:F,0),"")</f>
        <v/>
      </c>
      <c r="H389" s="7">
        <f>IF(AND(障害学生情報入力シート!$G389=$H$24,ISBLANK(障害学生情報入力シート!$H389),OR(障害学生情報入力シート!D389="入学者(新1年生)",障害学生情報入力シート!D389="在籍者")),1,0)</f>
        <v>0</v>
      </c>
      <c r="I389" s="7">
        <f t="shared" si="32"/>
        <v>0</v>
      </c>
      <c r="J389" s="7" t="str">
        <f>IFERROR(MATCH(ROW(障害学生情報入力シート!A365),I:I,0),"")</f>
        <v/>
      </c>
      <c r="K389" s="8">
        <f>IF(障害学生情報入力シート!AU389="",0,IF(AND(障害学生情報入力シート!AT389=1,Y389=1,障害学生情報入力シート!D389&lt;&gt;"",障害学生情報入力シート!D389&lt;&gt;"在籍者"),1,0))</f>
        <v>0</v>
      </c>
      <c r="L389" s="8">
        <f t="shared" si="33"/>
        <v>0</v>
      </c>
      <c r="M389" s="8" t="str">
        <f>IFERROR(MATCH(ROW(障害学生情報入力シート!A365),L:L,0),"")</f>
        <v/>
      </c>
      <c r="N389" s="8">
        <f>IF(障害学生情報入力シート!CA389="",0,IF(AND(障害学生情報入力シート!BZ389=1,Y389=1,障害学生情報入力シート!D389&lt;&gt;"",障害学生情報入力シート!D389&lt;&gt;"入学しなかった"),1,0))</f>
        <v>0</v>
      </c>
      <c r="O389" s="8">
        <f t="shared" si="34"/>
        <v>0</v>
      </c>
      <c r="P389" s="8" t="str">
        <f>IFERROR(MATCH(ROW(障害学生情報入力シート!AR365),O:O,0),"")</f>
        <v/>
      </c>
      <c r="Q389" s="8">
        <f>IF(障害学生情報入力シート!CU389="",0,IF(AND(障害学生情報入力シート!CT389=1,Y389=1,障害学生情報入力シート!D389&lt;&gt;"",障害学生情報入力シート!D389&lt;&gt;"入学しなかった"),1,0))</f>
        <v>0</v>
      </c>
      <c r="R389" s="8">
        <f t="shared" si="35"/>
        <v>0</v>
      </c>
      <c r="S389" s="8" t="str">
        <f>IFERROR(MATCH(ROW(障害学生情報入力シート!BJ365),R:R,0),"")</f>
        <v/>
      </c>
      <c r="T389" s="9">
        <f>IF(OR(SUM(障害学生情報入力シート!AY389:BY389,障害学生情報入力シート!CB389:CS389)&gt;0,COUNTA(障害学生情報入力シート!BZ389:CA389)=2,COUNTA(障害学生情報入力シート!CT389:CU389)=2),1,0)</f>
        <v>0</v>
      </c>
      <c r="U389" s="9">
        <f>SUM(障害学生情報入力シート!N389:Q389)+COUNTA(障害学生情報入力シート!R389)</f>
        <v>0</v>
      </c>
      <c r="V389" s="9">
        <f>SUM(障害学生情報入力シート!S389:V389)+COUNTA(障害学生情報入力シート!W389)</f>
        <v>0</v>
      </c>
      <c r="W389" s="9">
        <f>IF(SUM(障害学生情報入力シート!$X389:$AT389)&gt;0,1,0)</f>
        <v>0</v>
      </c>
      <c r="X389" s="9">
        <f>IF(障害学生情報入力シート!D389="入学者(新1年生)",1,0)</f>
        <v>0</v>
      </c>
      <c r="Y389" s="9">
        <f>IF(ISBLANK(障害学生情報入力シート!$G389),0)+IF(AND(障害学生情報入力シート!$G389="視覚障害",OR(障害学生情報入力シート!$H389="盲",障害学生情報入力シート!$H389="弱視")),1,0)+IF(AND(障害学生情報入力シート!$G389="聴覚・言語障害",OR(障害学生情報入力シート!$H389="聾",障害学生情報入力シート!$H389="難聴",障害学生情報入力シート!$H389="言語障害のみ")),1,0)+IF(AND(障害学生情報入力シート!$G389="肢体不自由",OR(障害学生情報入力シート!$H389="上肢機能障害",障害学生情報入力シート!$H389="下肢機能障害",障害学生情報入力シート!$H389="上下肢機能障害",障害学生情報入力シート!$H389="他の機能障害")),1,0)+IF(AND(障害学生情報入力シート!$G389="病弱・虚弱",OR(障害学生情報入力シート!$H389="内部障害等",障害学生情報入力シート!$H389="他の慢性疾患")),1,0)+IF(AND(障害学生情報入力シート!$G389="重複",ISBLANK(障害学生情報入力シート!$H389)),1,0)+IF(AND(障害学生情報入力シート!$G389="発達障害",OR(障害学生情報入力シート!$H389="SLD",障害学生情報入力シート!$H389="ADHD",障害学生情報入力シート!$H389="ASD",障害学生情報入力シート!$H389="発達障害の重複")),1,0)+IF(AND(障害学生情報入力シート!$G389="精神障害",OR(障害学生情報入力シート!$H389="統合失調症等",障害学生情報入力シート!$H389="気分障害",障害学生情報入力シート!$H389="神経症性障害等",障害学生情報入力シート!$H389="摂食障害・睡眠障害等",障害学生情報入力シート!$H389="他の精神障害")),1,0)+IF(AND(障害学生情報入力シート!$G389="その他の障害",ISBLANK(障害学生情報入力シート!$H389)),1,0)</f>
        <v>0</v>
      </c>
    </row>
    <row r="390" spans="1:25" x14ac:dyDescent="0.4">
      <c r="A390" s="1219">
        <v>366</v>
      </c>
      <c r="B390" s="7">
        <f>IF(AND(障害学生情報入力シート!$G390=$B$23,障害学生情報入力シート!$H390=$B$24,OR(障害学生情報入力シート!D390="入学者(新1年生)",障害学生情報入力シート!D390="在籍者")),1,0)</f>
        <v>0</v>
      </c>
      <c r="C390" s="7">
        <f t="shared" si="30"/>
        <v>0</v>
      </c>
      <c r="D390" s="7" t="str">
        <f>IFERROR(MATCH(ROW(障害学生情報入力シート!A366),C:C,0),"")</f>
        <v/>
      </c>
      <c r="E390" s="7">
        <f>IF(AND(障害学生情報入力シート!$G390=$E$23,障害学生情報入力シート!$H390=$E$24,OR(障害学生情報入力シート!D390="入学者(新1年生)",障害学生情報入力シート!D390="在籍者")),1,0)</f>
        <v>0</v>
      </c>
      <c r="F390" s="7">
        <f t="shared" si="31"/>
        <v>0</v>
      </c>
      <c r="G390" s="7" t="str">
        <f>IFERROR(MATCH(ROW(障害学生情報入力シート!E366),F:F,0),"")</f>
        <v/>
      </c>
      <c r="H390" s="7">
        <f>IF(AND(障害学生情報入力シート!$G390=$H$24,ISBLANK(障害学生情報入力シート!$H390),OR(障害学生情報入力シート!D390="入学者(新1年生)",障害学生情報入力シート!D390="在籍者")),1,0)</f>
        <v>0</v>
      </c>
      <c r="I390" s="7">
        <f t="shared" si="32"/>
        <v>0</v>
      </c>
      <c r="J390" s="7" t="str">
        <f>IFERROR(MATCH(ROW(障害学生情報入力シート!A366),I:I,0),"")</f>
        <v/>
      </c>
      <c r="K390" s="8">
        <f>IF(障害学生情報入力シート!AU390="",0,IF(AND(障害学生情報入力シート!AT390=1,Y390=1,障害学生情報入力シート!D390&lt;&gt;"",障害学生情報入力シート!D390&lt;&gt;"在籍者"),1,0))</f>
        <v>0</v>
      </c>
      <c r="L390" s="8">
        <f t="shared" si="33"/>
        <v>0</v>
      </c>
      <c r="M390" s="8" t="str">
        <f>IFERROR(MATCH(ROW(障害学生情報入力シート!A366),L:L,0),"")</f>
        <v/>
      </c>
      <c r="N390" s="8">
        <f>IF(障害学生情報入力シート!CA390="",0,IF(AND(障害学生情報入力シート!BZ390=1,Y390=1,障害学生情報入力シート!D390&lt;&gt;"",障害学生情報入力シート!D390&lt;&gt;"入学しなかった"),1,0))</f>
        <v>0</v>
      </c>
      <c r="O390" s="8">
        <f t="shared" si="34"/>
        <v>0</v>
      </c>
      <c r="P390" s="8" t="str">
        <f>IFERROR(MATCH(ROW(障害学生情報入力シート!AR366),O:O,0),"")</f>
        <v/>
      </c>
      <c r="Q390" s="8">
        <f>IF(障害学生情報入力シート!CU390="",0,IF(AND(障害学生情報入力シート!CT390=1,Y390=1,障害学生情報入力シート!D390&lt;&gt;"",障害学生情報入力シート!D390&lt;&gt;"入学しなかった"),1,0))</f>
        <v>0</v>
      </c>
      <c r="R390" s="8">
        <f t="shared" si="35"/>
        <v>0</v>
      </c>
      <c r="S390" s="8" t="str">
        <f>IFERROR(MATCH(ROW(障害学生情報入力シート!BJ366),R:R,0),"")</f>
        <v/>
      </c>
      <c r="T390" s="9">
        <f>IF(OR(SUM(障害学生情報入力シート!AY390:BY390,障害学生情報入力シート!CB390:CS390)&gt;0,COUNTA(障害学生情報入力シート!BZ390:CA390)=2,COUNTA(障害学生情報入力シート!CT390:CU390)=2),1,0)</f>
        <v>0</v>
      </c>
      <c r="U390" s="9">
        <f>SUM(障害学生情報入力シート!N390:Q390)+COUNTA(障害学生情報入力シート!R390)</f>
        <v>0</v>
      </c>
      <c r="V390" s="9">
        <f>SUM(障害学生情報入力シート!S390:V390)+COUNTA(障害学生情報入力シート!W390)</f>
        <v>0</v>
      </c>
      <c r="W390" s="9">
        <f>IF(SUM(障害学生情報入力シート!$X390:$AT390)&gt;0,1,0)</f>
        <v>0</v>
      </c>
      <c r="X390" s="9">
        <f>IF(障害学生情報入力シート!D390="入学者(新1年生)",1,0)</f>
        <v>0</v>
      </c>
      <c r="Y390" s="9">
        <f>IF(ISBLANK(障害学生情報入力シート!$G390),0)+IF(AND(障害学生情報入力シート!$G390="視覚障害",OR(障害学生情報入力シート!$H390="盲",障害学生情報入力シート!$H390="弱視")),1,0)+IF(AND(障害学生情報入力シート!$G390="聴覚・言語障害",OR(障害学生情報入力シート!$H390="聾",障害学生情報入力シート!$H390="難聴",障害学生情報入力シート!$H390="言語障害のみ")),1,0)+IF(AND(障害学生情報入力シート!$G390="肢体不自由",OR(障害学生情報入力シート!$H390="上肢機能障害",障害学生情報入力シート!$H390="下肢機能障害",障害学生情報入力シート!$H390="上下肢機能障害",障害学生情報入力シート!$H390="他の機能障害")),1,0)+IF(AND(障害学生情報入力シート!$G390="病弱・虚弱",OR(障害学生情報入力シート!$H390="内部障害等",障害学生情報入力シート!$H390="他の慢性疾患")),1,0)+IF(AND(障害学生情報入力シート!$G390="重複",ISBLANK(障害学生情報入力シート!$H390)),1,0)+IF(AND(障害学生情報入力シート!$G390="発達障害",OR(障害学生情報入力シート!$H390="SLD",障害学生情報入力シート!$H390="ADHD",障害学生情報入力シート!$H390="ASD",障害学生情報入力シート!$H390="発達障害の重複")),1,0)+IF(AND(障害学生情報入力シート!$G390="精神障害",OR(障害学生情報入力シート!$H390="統合失調症等",障害学生情報入力シート!$H390="気分障害",障害学生情報入力シート!$H390="神経症性障害等",障害学生情報入力シート!$H390="摂食障害・睡眠障害等",障害学生情報入力シート!$H390="他の精神障害")),1,0)+IF(AND(障害学生情報入力シート!$G390="その他の障害",ISBLANK(障害学生情報入力シート!$H390)),1,0)</f>
        <v>0</v>
      </c>
    </row>
    <row r="391" spans="1:25" x14ac:dyDescent="0.4">
      <c r="A391" s="1219">
        <v>367</v>
      </c>
      <c r="B391" s="7">
        <f>IF(AND(障害学生情報入力シート!$G391=$B$23,障害学生情報入力シート!$H391=$B$24,OR(障害学生情報入力シート!D391="入学者(新1年生)",障害学生情報入力シート!D391="在籍者")),1,0)</f>
        <v>0</v>
      </c>
      <c r="C391" s="7">
        <f t="shared" si="30"/>
        <v>0</v>
      </c>
      <c r="D391" s="7" t="str">
        <f>IFERROR(MATCH(ROW(障害学生情報入力シート!A367),C:C,0),"")</f>
        <v/>
      </c>
      <c r="E391" s="7">
        <f>IF(AND(障害学生情報入力シート!$G391=$E$23,障害学生情報入力シート!$H391=$E$24,OR(障害学生情報入力シート!D391="入学者(新1年生)",障害学生情報入力シート!D391="在籍者")),1,0)</f>
        <v>0</v>
      </c>
      <c r="F391" s="7">
        <f t="shared" si="31"/>
        <v>0</v>
      </c>
      <c r="G391" s="7" t="str">
        <f>IFERROR(MATCH(ROW(障害学生情報入力シート!E367),F:F,0),"")</f>
        <v/>
      </c>
      <c r="H391" s="7">
        <f>IF(AND(障害学生情報入力シート!$G391=$H$24,ISBLANK(障害学生情報入力シート!$H391),OR(障害学生情報入力シート!D391="入学者(新1年生)",障害学生情報入力シート!D391="在籍者")),1,0)</f>
        <v>0</v>
      </c>
      <c r="I391" s="7">
        <f t="shared" si="32"/>
        <v>0</v>
      </c>
      <c r="J391" s="7" t="str">
        <f>IFERROR(MATCH(ROW(障害学生情報入力シート!A367),I:I,0),"")</f>
        <v/>
      </c>
      <c r="K391" s="8">
        <f>IF(障害学生情報入力シート!AU391="",0,IF(AND(障害学生情報入力シート!AT391=1,Y391=1,障害学生情報入力シート!D391&lt;&gt;"",障害学生情報入力シート!D391&lt;&gt;"在籍者"),1,0))</f>
        <v>0</v>
      </c>
      <c r="L391" s="8">
        <f t="shared" si="33"/>
        <v>0</v>
      </c>
      <c r="M391" s="8" t="str">
        <f>IFERROR(MATCH(ROW(障害学生情報入力シート!A367),L:L,0),"")</f>
        <v/>
      </c>
      <c r="N391" s="8">
        <f>IF(障害学生情報入力シート!CA391="",0,IF(AND(障害学生情報入力シート!BZ391=1,Y391=1,障害学生情報入力シート!D391&lt;&gt;"",障害学生情報入力シート!D391&lt;&gt;"入学しなかった"),1,0))</f>
        <v>0</v>
      </c>
      <c r="O391" s="8">
        <f t="shared" si="34"/>
        <v>0</v>
      </c>
      <c r="P391" s="8" t="str">
        <f>IFERROR(MATCH(ROW(障害学生情報入力シート!AR367),O:O,0),"")</f>
        <v/>
      </c>
      <c r="Q391" s="8">
        <f>IF(障害学生情報入力シート!CU391="",0,IF(AND(障害学生情報入力シート!CT391=1,Y391=1,障害学生情報入力シート!D391&lt;&gt;"",障害学生情報入力シート!D391&lt;&gt;"入学しなかった"),1,0))</f>
        <v>0</v>
      </c>
      <c r="R391" s="8">
        <f t="shared" si="35"/>
        <v>0</v>
      </c>
      <c r="S391" s="8" t="str">
        <f>IFERROR(MATCH(ROW(障害学生情報入力シート!BJ367),R:R,0),"")</f>
        <v/>
      </c>
      <c r="T391" s="9">
        <f>IF(OR(SUM(障害学生情報入力シート!AY391:BY391,障害学生情報入力シート!CB391:CS391)&gt;0,COUNTA(障害学生情報入力シート!BZ391:CA391)=2,COUNTA(障害学生情報入力シート!CT391:CU391)=2),1,0)</f>
        <v>0</v>
      </c>
      <c r="U391" s="9">
        <f>SUM(障害学生情報入力シート!N391:Q391)+COUNTA(障害学生情報入力シート!R391)</f>
        <v>0</v>
      </c>
      <c r="V391" s="9">
        <f>SUM(障害学生情報入力シート!S391:V391)+COUNTA(障害学生情報入力シート!W391)</f>
        <v>0</v>
      </c>
      <c r="W391" s="9">
        <f>IF(SUM(障害学生情報入力シート!$X391:$AT391)&gt;0,1,0)</f>
        <v>0</v>
      </c>
      <c r="X391" s="9">
        <f>IF(障害学生情報入力シート!D391="入学者(新1年生)",1,0)</f>
        <v>0</v>
      </c>
      <c r="Y391" s="9">
        <f>IF(ISBLANK(障害学生情報入力シート!$G391),0)+IF(AND(障害学生情報入力シート!$G391="視覚障害",OR(障害学生情報入力シート!$H391="盲",障害学生情報入力シート!$H391="弱視")),1,0)+IF(AND(障害学生情報入力シート!$G391="聴覚・言語障害",OR(障害学生情報入力シート!$H391="聾",障害学生情報入力シート!$H391="難聴",障害学生情報入力シート!$H391="言語障害のみ")),1,0)+IF(AND(障害学生情報入力シート!$G391="肢体不自由",OR(障害学生情報入力シート!$H391="上肢機能障害",障害学生情報入力シート!$H391="下肢機能障害",障害学生情報入力シート!$H391="上下肢機能障害",障害学生情報入力シート!$H391="他の機能障害")),1,0)+IF(AND(障害学生情報入力シート!$G391="病弱・虚弱",OR(障害学生情報入力シート!$H391="内部障害等",障害学生情報入力シート!$H391="他の慢性疾患")),1,0)+IF(AND(障害学生情報入力シート!$G391="重複",ISBLANK(障害学生情報入力シート!$H391)),1,0)+IF(AND(障害学生情報入力シート!$G391="発達障害",OR(障害学生情報入力シート!$H391="SLD",障害学生情報入力シート!$H391="ADHD",障害学生情報入力シート!$H391="ASD",障害学生情報入力シート!$H391="発達障害の重複")),1,0)+IF(AND(障害学生情報入力シート!$G391="精神障害",OR(障害学生情報入力シート!$H391="統合失調症等",障害学生情報入力シート!$H391="気分障害",障害学生情報入力シート!$H391="神経症性障害等",障害学生情報入力シート!$H391="摂食障害・睡眠障害等",障害学生情報入力シート!$H391="他の精神障害")),1,0)+IF(AND(障害学生情報入力シート!$G391="その他の障害",ISBLANK(障害学生情報入力シート!$H391)),1,0)</f>
        <v>0</v>
      </c>
    </row>
    <row r="392" spans="1:25" x14ac:dyDescent="0.4">
      <c r="A392" s="1219">
        <v>368</v>
      </c>
      <c r="B392" s="7">
        <f>IF(AND(障害学生情報入力シート!$G392=$B$23,障害学生情報入力シート!$H392=$B$24,OR(障害学生情報入力シート!D392="入学者(新1年生)",障害学生情報入力シート!D392="在籍者")),1,0)</f>
        <v>0</v>
      </c>
      <c r="C392" s="7">
        <f t="shared" si="30"/>
        <v>0</v>
      </c>
      <c r="D392" s="7" t="str">
        <f>IFERROR(MATCH(ROW(障害学生情報入力シート!A368),C:C,0),"")</f>
        <v/>
      </c>
      <c r="E392" s="7">
        <f>IF(AND(障害学生情報入力シート!$G392=$E$23,障害学生情報入力シート!$H392=$E$24,OR(障害学生情報入力シート!D392="入学者(新1年生)",障害学生情報入力シート!D392="在籍者")),1,0)</f>
        <v>0</v>
      </c>
      <c r="F392" s="7">
        <f t="shared" si="31"/>
        <v>0</v>
      </c>
      <c r="G392" s="7" t="str">
        <f>IFERROR(MATCH(ROW(障害学生情報入力シート!E368),F:F,0),"")</f>
        <v/>
      </c>
      <c r="H392" s="7">
        <f>IF(AND(障害学生情報入力シート!$G392=$H$24,ISBLANK(障害学生情報入力シート!$H392),OR(障害学生情報入力シート!D392="入学者(新1年生)",障害学生情報入力シート!D392="在籍者")),1,0)</f>
        <v>0</v>
      </c>
      <c r="I392" s="7">
        <f t="shared" si="32"/>
        <v>0</v>
      </c>
      <c r="J392" s="7" t="str">
        <f>IFERROR(MATCH(ROW(障害学生情報入力シート!A368),I:I,0),"")</f>
        <v/>
      </c>
      <c r="K392" s="8">
        <f>IF(障害学生情報入力シート!AU392="",0,IF(AND(障害学生情報入力シート!AT392=1,Y392=1,障害学生情報入力シート!D392&lt;&gt;"",障害学生情報入力シート!D392&lt;&gt;"在籍者"),1,0))</f>
        <v>0</v>
      </c>
      <c r="L392" s="8">
        <f t="shared" si="33"/>
        <v>0</v>
      </c>
      <c r="M392" s="8" t="str">
        <f>IFERROR(MATCH(ROW(障害学生情報入力シート!A368),L:L,0),"")</f>
        <v/>
      </c>
      <c r="N392" s="8">
        <f>IF(障害学生情報入力シート!CA392="",0,IF(AND(障害学生情報入力シート!BZ392=1,Y392=1,障害学生情報入力シート!D392&lt;&gt;"",障害学生情報入力シート!D392&lt;&gt;"入学しなかった"),1,0))</f>
        <v>0</v>
      </c>
      <c r="O392" s="8">
        <f t="shared" si="34"/>
        <v>0</v>
      </c>
      <c r="P392" s="8" t="str">
        <f>IFERROR(MATCH(ROW(障害学生情報入力シート!AR368),O:O,0),"")</f>
        <v/>
      </c>
      <c r="Q392" s="8">
        <f>IF(障害学生情報入力シート!CU392="",0,IF(AND(障害学生情報入力シート!CT392=1,Y392=1,障害学生情報入力シート!D392&lt;&gt;"",障害学生情報入力シート!D392&lt;&gt;"入学しなかった"),1,0))</f>
        <v>0</v>
      </c>
      <c r="R392" s="8">
        <f t="shared" si="35"/>
        <v>0</v>
      </c>
      <c r="S392" s="8" t="str">
        <f>IFERROR(MATCH(ROW(障害学生情報入力シート!BJ368),R:R,0),"")</f>
        <v/>
      </c>
      <c r="T392" s="9">
        <f>IF(OR(SUM(障害学生情報入力シート!AY392:BY392,障害学生情報入力シート!CB392:CS392)&gt;0,COUNTA(障害学生情報入力シート!BZ392:CA392)=2,COUNTA(障害学生情報入力シート!CT392:CU392)=2),1,0)</f>
        <v>0</v>
      </c>
      <c r="U392" s="9">
        <f>SUM(障害学生情報入力シート!N392:Q392)+COUNTA(障害学生情報入力シート!R392)</f>
        <v>0</v>
      </c>
      <c r="V392" s="9">
        <f>SUM(障害学生情報入力シート!S392:V392)+COUNTA(障害学生情報入力シート!W392)</f>
        <v>0</v>
      </c>
      <c r="W392" s="9">
        <f>IF(SUM(障害学生情報入力シート!$X392:$AT392)&gt;0,1,0)</f>
        <v>0</v>
      </c>
      <c r="X392" s="9">
        <f>IF(障害学生情報入力シート!D392="入学者(新1年生)",1,0)</f>
        <v>0</v>
      </c>
      <c r="Y392" s="9">
        <f>IF(ISBLANK(障害学生情報入力シート!$G392),0)+IF(AND(障害学生情報入力シート!$G392="視覚障害",OR(障害学生情報入力シート!$H392="盲",障害学生情報入力シート!$H392="弱視")),1,0)+IF(AND(障害学生情報入力シート!$G392="聴覚・言語障害",OR(障害学生情報入力シート!$H392="聾",障害学生情報入力シート!$H392="難聴",障害学生情報入力シート!$H392="言語障害のみ")),1,0)+IF(AND(障害学生情報入力シート!$G392="肢体不自由",OR(障害学生情報入力シート!$H392="上肢機能障害",障害学生情報入力シート!$H392="下肢機能障害",障害学生情報入力シート!$H392="上下肢機能障害",障害学生情報入力シート!$H392="他の機能障害")),1,0)+IF(AND(障害学生情報入力シート!$G392="病弱・虚弱",OR(障害学生情報入力シート!$H392="内部障害等",障害学生情報入力シート!$H392="他の慢性疾患")),1,0)+IF(AND(障害学生情報入力シート!$G392="重複",ISBLANK(障害学生情報入力シート!$H392)),1,0)+IF(AND(障害学生情報入力シート!$G392="発達障害",OR(障害学生情報入力シート!$H392="SLD",障害学生情報入力シート!$H392="ADHD",障害学生情報入力シート!$H392="ASD",障害学生情報入力シート!$H392="発達障害の重複")),1,0)+IF(AND(障害学生情報入力シート!$G392="精神障害",OR(障害学生情報入力シート!$H392="統合失調症等",障害学生情報入力シート!$H392="気分障害",障害学生情報入力シート!$H392="神経症性障害等",障害学生情報入力シート!$H392="摂食障害・睡眠障害等",障害学生情報入力シート!$H392="他の精神障害")),1,0)+IF(AND(障害学生情報入力シート!$G392="その他の障害",ISBLANK(障害学生情報入力シート!$H392)),1,0)</f>
        <v>0</v>
      </c>
    </row>
    <row r="393" spans="1:25" x14ac:dyDescent="0.4">
      <c r="A393" s="1219">
        <v>369</v>
      </c>
      <c r="B393" s="7">
        <f>IF(AND(障害学生情報入力シート!$G393=$B$23,障害学生情報入力シート!$H393=$B$24,OR(障害学生情報入力シート!D393="入学者(新1年生)",障害学生情報入力シート!D393="在籍者")),1,0)</f>
        <v>0</v>
      </c>
      <c r="C393" s="7">
        <f t="shared" si="30"/>
        <v>0</v>
      </c>
      <c r="D393" s="7" t="str">
        <f>IFERROR(MATCH(ROW(障害学生情報入力シート!A369),C:C,0),"")</f>
        <v/>
      </c>
      <c r="E393" s="7">
        <f>IF(AND(障害学生情報入力シート!$G393=$E$23,障害学生情報入力シート!$H393=$E$24,OR(障害学生情報入力シート!D393="入学者(新1年生)",障害学生情報入力シート!D393="在籍者")),1,0)</f>
        <v>0</v>
      </c>
      <c r="F393" s="7">
        <f t="shared" si="31"/>
        <v>0</v>
      </c>
      <c r="G393" s="7" t="str">
        <f>IFERROR(MATCH(ROW(障害学生情報入力シート!E369),F:F,0),"")</f>
        <v/>
      </c>
      <c r="H393" s="7">
        <f>IF(AND(障害学生情報入力シート!$G393=$H$24,ISBLANK(障害学生情報入力シート!$H393),OR(障害学生情報入力シート!D393="入学者(新1年生)",障害学生情報入力シート!D393="在籍者")),1,0)</f>
        <v>0</v>
      </c>
      <c r="I393" s="7">
        <f t="shared" si="32"/>
        <v>0</v>
      </c>
      <c r="J393" s="7" t="str">
        <f>IFERROR(MATCH(ROW(障害学生情報入力シート!A369),I:I,0),"")</f>
        <v/>
      </c>
      <c r="K393" s="8">
        <f>IF(障害学生情報入力シート!AU393="",0,IF(AND(障害学生情報入力シート!AT393=1,Y393=1,障害学生情報入力シート!D393&lt;&gt;"",障害学生情報入力シート!D393&lt;&gt;"在籍者"),1,0))</f>
        <v>0</v>
      </c>
      <c r="L393" s="8">
        <f t="shared" si="33"/>
        <v>0</v>
      </c>
      <c r="M393" s="8" t="str">
        <f>IFERROR(MATCH(ROW(障害学生情報入力シート!A369),L:L,0),"")</f>
        <v/>
      </c>
      <c r="N393" s="8">
        <f>IF(障害学生情報入力シート!CA393="",0,IF(AND(障害学生情報入力シート!BZ393=1,Y393=1,障害学生情報入力シート!D393&lt;&gt;"",障害学生情報入力シート!D393&lt;&gt;"入学しなかった"),1,0))</f>
        <v>0</v>
      </c>
      <c r="O393" s="8">
        <f t="shared" si="34"/>
        <v>0</v>
      </c>
      <c r="P393" s="8" t="str">
        <f>IFERROR(MATCH(ROW(障害学生情報入力シート!AR369),O:O,0),"")</f>
        <v/>
      </c>
      <c r="Q393" s="8">
        <f>IF(障害学生情報入力シート!CU393="",0,IF(AND(障害学生情報入力シート!CT393=1,Y393=1,障害学生情報入力シート!D393&lt;&gt;"",障害学生情報入力シート!D393&lt;&gt;"入学しなかった"),1,0))</f>
        <v>0</v>
      </c>
      <c r="R393" s="8">
        <f t="shared" si="35"/>
        <v>0</v>
      </c>
      <c r="S393" s="8" t="str">
        <f>IFERROR(MATCH(ROW(障害学生情報入力シート!BJ369),R:R,0),"")</f>
        <v/>
      </c>
      <c r="T393" s="9">
        <f>IF(OR(SUM(障害学生情報入力シート!AY393:BY393,障害学生情報入力シート!CB393:CS393)&gt;0,COUNTA(障害学生情報入力シート!BZ393:CA393)=2,COUNTA(障害学生情報入力シート!CT393:CU393)=2),1,0)</f>
        <v>0</v>
      </c>
      <c r="U393" s="9">
        <f>SUM(障害学生情報入力シート!N393:Q393)+COUNTA(障害学生情報入力シート!R393)</f>
        <v>0</v>
      </c>
      <c r="V393" s="9">
        <f>SUM(障害学生情報入力シート!S393:V393)+COUNTA(障害学生情報入力シート!W393)</f>
        <v>0</v>
      </c>
      <c r="W393" s="9">
        <f>IF(SUM(障害学生情報入力シート!$X393:$AT393)&gt;0,1,0)</f>
        <v>0</v>
      </c>
      <c r="X393" s="9">
        <f>IF(障害学生情報入力シート!D393="入学者(新1年生)",1,0)</f>
        <v>0</v>
      </c>
      <c r="Y393" s="9">
        <f>IF(ISBLANK(障害学生情報入力シート!$G393),0)+IF(AND(障害学生情報入力シート!$G393="視覚障害",OR(障害学生情報入力シート!$H393="盲",障害学生情報入力シート!$H393="弱視")),1,0)+IF(AND(障害学生情報入力シート!$G393="聴覚・言語障害",OR(障害学生情報入力シート!$H393="聾",障害学生情報入力シート!$H393="難聴",障害学生情報入力シート!$H393="言語障害のみ")),1,0)+IF(AND(障害学生情報入力シート!$G393="肢体不自由",OR(障害学生情報入力シート!$H393="上肢機能障害",障害学生情報入力シート!$H393="下肢機能障害",障害学生情報入力シート!$H393="上下肢機能障害",障害学生情報入力シート!$H393="他の機能障害")),1,0)+IF(AND(障害学生情報入力シート!$G393="病弱・虚弱",OR(障害学生情報入力シート!$H393="内部障害等",障害学生情報入力シート!$H393="他の慢性疾患")),1,0)+IF(AND(障害学生情報入力シート!$G393="重複",ISBLANK(障害学生情報入力シート!$H393)),1,0)+IF(AND(障害学生情報入力シート!$G393="発達障害",OR(障害学生情報入力シート!$H393="SLD",障害学生情報入力シート!$H393="ADHD",障害学生情報入力シート!$H393="ASD",障害学生情報入力シート!$H393="発達障害の重複")),1,0)+IF(AND(障害学生情報入力シート!$G393="精神障害",OR(障害学生情報入力シート!$H393="統合失調症等",障害学生情報入力シート!$H393="気分障害",障害学生情報入力シート!$H393="神経症性障害等",障害学生情報入力シート!$H393="摂食障害・睡眠障害等",障害学生情報入力シート!$H393="他の精神障害")),1,0)+IF(AND(障害学生情報入力シート!$G393="その他の障害",ISBLANK(障害学生情報入力シート!$H393)),1,0)</f>
        <v>0</v>
      </c>
    </row>
    <row r="394" spans="1:25" x14ac:dyDescent="0.4">
      <c r="A394" s="1219">
        <v>370</v>
      </c>
      <c r="B394" s="7">
        <f>IF(AND(障害学生情報入力シート!$G394=$B$23,障害学生情報入力シート!$H394=$B$24,OR(障害学生情報入力シート!D394="入学者(新1年生)",障害学生情報入力シート!D394="在籍者")),1,0)</f>
        <v>0</v>
      </c>
      <c r="C394" s="7">
        <f t="shared" si="30"/>
        <v>0</v>
      </c>
      <c r="D394" s="7" t="str">
        <f>IFERROR(MATCH(ROW(障害学生情報入力シート!A370),C:C,0),"")</f>
        <v/>
      </c>
      <c r="E394" s="7">
        <f>IF(AND(障害学生情報入力シート!$G394=$E$23,障害学生情報入力シート!$H394=$E$24,OR(障害学生情報入力シート!D394="入学者(新1年生)",障害学生情報入力シート!D394="在籍者")),1,0)</f>
        <v>0</v>
      </c>
      <c r="F394" s="7">
        <f t="shared" si="31"/>
        <v>0</v>
      </c>
      <c r="G394" s="7" t="str">
        <f>IFERROR(MATCH(ROW(障害学生情報入力シート!E370),F:F,0),"")</f>
        <v/>
      </c>
      <c r="H394" s="7">
        <f>IF(AND(障害学生情報入力シート!$G394=$H$24,ISBLANK(障害学生情報入力シート!$H394),OR(障害学生情報入力シート!D394="入学者(新1年生)",障害学生情報入力シート!D394="在籍者")),1,0)</f>
        <v>0</v>
      </c>
      <c r="I394" s="7">
        <f t="shared" si="32"/>
        <v>0</v>
      </c>
      <c r="J394" s="7" t="str">
        <f>IFERROR(MATCH(ROW(障害学生情報入力シート!A370),I:I,0),"")</f>
        <v/>
      </c>
      <c r="K394" s="8">
        <f>IF(障害学生情報入力シート!AU394="",0,IF(AND(障害学生情報入力シート!AT394=1,Y394=1,障害学生情報入力シート!D394&lt;&gt;"",障害学生情報入力シート!D394&lt;&gt;"在籍者"),1,0))</f>
        <v>0</v>
      </c>
      <c r="L394" s="8">
        <f t="shared" si="33"/>
        <v>0</v>
      </c>
      <c r="M394" s="8" t="str">
        <f>IFERROR(MATCH(ROW(障害学生情報入力シート!A370),L:L,0),"")</f>
        <v/>
      </c>
      <c r="N394" s="8">
        <f>IF(障害学生情報入力シート!CA394="",0,IF(AND(障害学生情報入力シート!BZ394=1,Y394=1,障害学生情報入力シート!D394&lt;&gt;"",障害学生情報入力シート!D394&lt;&gt;"入学しなかった"),1,0))</f>
        <v>0</v>
      </c>
      <c r="O394" s="8">
        <f t="shared" si="34"/>
        <v>0</v>
      </c>
      <c r="P394" s="8" t="str">
        <f>IFERROR(MATCH(ROW(障害学生情報入力シート!AR370),O:O,0),"")</f>
        <v/>
      </c>
      <c r="Q394" s="8">
        <f>IF(障害学生情報入力シート!CU394="",0,IF(AND(障害学生情報入力シート!CT394=1,Y394=1,障害学生情報入力シート!D394&lt;&gt;"",障害学生情報入力シート!D394&lt;&gt;"入学しなかった"),1,0))</f>
        <v>0</v>
      </c>
      <c r="R394" s="8">
        <f t="shared" si="35"/>
        <v>0</v>
      </c>
      <c r="S394" s="8" t="str">
        <f>IFERROR(MATCH(ROW(障害学生情報入力シート!BJ370),R:R,0),"")</f>
        <v/>
      </c>
      <c r="T394" s="9">
        <f>IF(OR(SUM(障害学生情報入力シート!AY394:BY394,障害学生情報入力シート!CB394:CS394)&gt;0,COUNTA(障害学生情報入力シート!BZ394:CA394)=2,COUNTA(障害学生情報入力シート!CT394:CU394)=2),1,0)</f>
        <v>0</v>
      </c>
      <c r="U394" s="9">
        <f>SUM(障害学生情報入力シート!N394:Q394)+COUNTA(障害学生情報入力シート!R394)</f>
        <v>0</v>
      </c>
      <c r="V394" s="9">
        <f>SUM(障害学生情報入力シート!S394:V394)+COUNTA(障害学生情報入力シート!W394)</f>
        <v>0</v>
      </c>
      <c r="W394" s="9">
        <f>IF(SUM(障害学生情報入力シート!$X394:$AT394)&gt;0,1,0)</f>
        <v>0</v>
      </c>
      <c r="X394" s="9">
        <f>IF(障害学生情報入力シート!D394="入学者(新1年生)",1,0)</f>
        <v>0</v>
      </c>
      <c r="Y394" s="9">
        <f>IF(ISBLANK(障害学生情報入力シート!$G394),0)+IF(AND(障害学生情報入力シート!$G394="視覚障害",OR(障害学生情報入力シート!$H394="盲",障害学生情報入力シート!$H394="弱視")),1,0)+IF(AND(障害学生情報入力シート!$G394="聴覚・言語障害",OR(障害学生情報入力シート!$H394="聾",障害学生情報入力シート!$H394="難聴",障害学生情報入力シート!$H394="言語障害のみ")),1,0)+IF(AND(障害学生情報入力シート!$G394="肢体不自由",OR(障害学生情報入力シート!$H394="上肢機能障害",障害学生情報入力シート!$H394="下肢機能障害",障害学生情報入力シート!$H394="上下肢機能障害",障害学生情報入力シート!$H394="他の機能障害")),1,0)+IF(AND(障害学生情報入力シート!$G394="病弱・虚弱",OR(障害学生情報入力シート!$H394="内部障害等",障害学生情報入力シート!$H394="他の慢性疾患")),1,0)+IF(AND(障害学生情報入力シート!$G394="重複",ISBLANK(障害学生情報入力シート!$H394)),1,0)+IF(AND(障害学生情報入力シート!$G394="発達障害",OR(障害学生情報入力シート!$H394="SLD",障害学生情報入力シート!$H394="ADHD",障害学生情報入力シート!$H394="ASD",障害学生情報入力シート!$H394="発達障害の重複")),1,0)+IF(AND(障害学生情報入力シート!$G394="精神障害",OR(障害学生情報入力シート!$H394="統合失調症等",障害学生情報入力シート!$H394="気分障害",障害学生情報入力シート!$H394="神経症性障害等",障害学生情報入力シート!$H394="摂食障害・睡眠障害等",障害学生情報入力シート!$H394="他の精神障害")),1,0)+IF(AND(障害学生情報入力シート!$G394="その他の障害",ISBLANK(障害学生情報入力シート!$H394)),1,0)</f>
        <v>0</v>
      </c>
    </row>
    <row r="395" spans="1:25" x14ac:dyDescent="0.4">
      <c r="A395" s="1219">
        <v>371</v>
      </c>
      <c r="B395" s="7">
        <f>IF(AND(障害学生情報入力シート!$G395=$B$23,障害学生情報入力シート!$H395=$B$24,OR(障害学生情報入力シート!D395="入学者(新1年生)",障害学生情報入力シート!D395="在籍者")),1,0)</f>
        <v>0</v>
      </c>
      <c r="C395" s="7">
        <f t="shared" si="30"/>
        <v>0</v>
      </c>
      <c r="D395" s="7" t="str">
        <f>IFERROR(MATCH(ROW(障害学生情報入力シート!A371),C:C,0),"")</f>
        <v/>
      </c>
      <c r="E395" s="7">
        <f>IF(AND(障害学生情報入力シート!$G395=$E$23,障害学生情報入力シート!$H395=$E$24,OR(障害学生情報入力シート!D395="入学者(新1年生)",障害学生情報入力シート!D395="在籍者")),1,0)</f>
        <v>0</v>
      </c>
      <c r="F395" s="7">
        <f t="shared" si="31"/>
        <v>0</v>
      </c>
      <c r="G395" s="7" t="str">
        <f>IFERROR(MATCH(ROW(障害学生情報入力シート!E371),F:F,0),"")</f>
        <v/>
      </c>
      <c r="H395" s="7">
        <f>IF(AND(障害学生情報入力シート!$G395=$H$24,ISBLANK(障害学生情報入力シート!$H395),OR(障害学生情報入力シート!D395="入学者(新1年生)",障害学生情報入力シート!D395="在籍者")),1,0)</f>
        <v>0</v>
      </c>
      <c r="I395" s="7">
        <f t="shared" si="32"/>
        <v>0</v>
      </c>
      <c r="J395" s="7" t="str">
        <f>IFERROR(MATCH(ROW(障害学生情報入力シート!A371),I:I,0),"")</f>
        <v/>
      </c>
      <c r="K395" s="8">
        <f>IF(障害学生情報入力シート!AU395="",0,IF(AND(障害学生情報入力シート!AT395=1,Y395=1,障害学生情報入力シート!D395&lt;&gt;"",障害学生情報入力シート!D395&lt;&gt;"在籍者"),1,0))</f>
        <v>0</v>
      </c>
      <c r="L395" s="8">
        <f t="shared" si="33"/>
        <v>0</v>
      </c>
      <c r="M395" s="8" t="str">
        <f>IFERROR(MATCH(ROW(障害学生情報入力シート!A371),L:L,0),"")</f>
        <v/>
      </c>
      <c r="N395" s="8">
        <f>IF(障害学生情報入力シート!CA395="",0,IF(AND(障害学生情報入力シート!BZ395=1,Y395=1,障害学生情報入力シート!D395&lt;&gt;"",障害学生情報入力シート!D395&lt;&gt;"入学しなかった"),1,0))</f>
        <v>0</v>
      </c>
      <c r="O395" s="8">
        <f t="shared" si="34"/>
        <v>0</v>
      </c>
      <c r="P395" s="8" t="str">
        <f>IFERROR(MATCH(ROW(障害学生情報入力シート!AR371),O:O,0),"")</f>
        <v/>
      </c>
      <c r="Q395" s="8">
        <f>IF(障害学生情報入力シート!CU395="",0,IF(AND(障害学生情報入力シート!CT395=1,Y395=1,障害学生情報入力シート!D395&lt;&gt;"",障害学生情報入力シート!D395&lt;&gt;"入学しなかった"),1,0))</f>
        <v>0</v>
      </c>
      <c r="R395" s="8">
        <f t="shared" si="35"/>
        <v>0</v>
      </c>
      <c r="S395" s="8" t="str">
        <f>IFERROR(MATCH(ROW(障害学生情報入力シート!BJ371),R:R,0),"")</f>
        <v/>
      </c>
      <c r="T395" s="9">
        <f>IF(OR(SUM(障害学生情報入力シート!AY395:BY395,障害学生情報入力シート!CB395:CS395)&gt;0,COUNTA(障害学生情報入力シート!BZ395:CA395)=2,COUNTA(障害学生情報入力シート!CT395:CU395)=2),1,0)</f>
        <v>0</v>
      </c>
      <c r="U395" s="9">
        <f>SUM(障害学生情報入力シート!N395:Q395)+COUNTA(障害学生情報入力シート!R395)</f>
        <v>0</v>
      </c>
      <c r="V395" s="9">
        <f>SUM(障害学生情報入力シート!S395:V395)+COUNTA(障害学生情報入力シート!W395)</f>
        <v>0</v>
      </c>
      <c r="W395" s="9">
        <f>IF(SUM(障害学生情報入力シート!$X395:$AT395)&gt;0,1,0)</f>
        <v>0</v>
      </c>
      <c r="X395" s="9">
        <f>IF(障害学生情報入力シート!D395="入学者(新1年生)",1,0)</f>
        <v>0</v>
      </c>
      <c r="Y395" s="9">
        <f>IF(ISBLANK(障害学生情報入力シート!$G395),0)+IF(AND(障害学生情報入力シート!$G395="視覚障害",OR(障害学生情報入力シート!$H395="盲",障害学生情報入力シート!$H395="弱視")),1,0)+IF(AND(障害学生情報入力シート!$G395="聴覚・言語障害",OR(障害学生情報入力シート!$H395="聾",障害学生情報入力シート!$H395="難聴",障害学生情報入力シート!$H395="言語障害のみ")),1,0)+IF(AND(障害学生情報入力シート!$G395="肢体不自由",OR(障害学生情報入力シート!$H395="上肢機能障害",障害学生情報入力シート!$H395="下肢機能障害",障害学生情報入力シート!$H395="上下肢機能障害",障害学生情報入力シート!$H395="他の機能障害")),1,0)+IF(AND(障害学生情報入力シート!$G395="病弱・虚弱",OR(障害学生情報入力シート!$H395="内部障害等",障害学生情報入力シート!$H395="他の慢性疾患")),1,0)+IF(AND(障害学生情報入力シート!$G395="重複",ISBLANK(障害学生情報入力シート!$H395)),1,0)+IF(AND(障害学生情報入力シート!$G395="発達障害",OR(障害学生情報入力シート!$H395="SLD",障害学生情報入力シート!$H395="ADHD",障害学生情報入力シート!$H395="ASD",障害学生情報入力シート!$H395="発達障害の重複")),1,0)+IF(AND(障害学生情報入力シート!$G395="精神障害",OR(障害学生情報入力シート!$H395="統合失調症等",障害学生情報入力シート!$H395="気分障害",障害学生情報入力シート!$H395="神経症性障害等",障害学生情報入力シート!$H395="摂食障害・睡眠障害等",障害学生情報入力シート!$H395="他の精神障害")),1,0)+IF(AND(障害学生情報入力シート!$G395="その他の障害",ISBLANK(障害学生情報入力シート!$H395)),1,0)</f>
        <v>0</v>
      </c>
    </row>
    <row r="396" spans="1:25" x14ac:dyDescent="0.4">
      <c r="A396" s="1219">
        <v>372</v>
      </c>
      <c r="B396" s="7">
        <f>IF(AND(障害学生情報入力シート!$G396=$B$23,障害学生情報入力シート!$H396=$B$24,OR(障害学生情報入力シート!D396="入学者(新1年生)",障害学生情報入力シート!D396="在籍者")),1,0)</f>
        <v>0</v>
      </c>
      <c r="C396" s="7">
        <f t="shared" si="30"/>
        <v>0</v>
      </c>
      <c r="D396" s="7" t="str">
        <f>IFERROR(MATCH(ROW(障害学生情報入力シート!A372),C:C,0),"")</f>
        <v/>
      </c>
      <c r="E396" s="7">
        <f>IF(AND(障害学生情報入力シート!$G396=$E$23,障害学生情報入力シート!$H396=$E$24,OR(障害学生情報入力シート!D396="入学者(新1年生)",障害学生情報入力シート!D396="在籍者")),1,0)</f>
        <v>0</v>
      </c>
      <c r="F396" s="7">
        <f t="shared" si="31"/>
        <v>0</v>
      </c>
      <c r="G396" s="7" t="str">
        <f>IFERROR(MATCH(ROW(障害学生情報入力シート!E372),F:F,0),"")</f>
        <v/>
      </c>
      <c r="H396" s="7">
        <f>IF(AND(障害学生情報入力シート!$G396=$H$24,ISBLANK(障害学生情報入力シート!$H396),OR(障害学生情報入力シート!D396="入学者(新1年生)",障害学生情報入力シート!D396="在籍者")),1,0)</f>
        <v>0</v>
      </c>
      <c r="I396" s="7">
        <f t="shared" si="32"/>
        <v>0</v>
      </c>
      <c r="J396" s="7" t="str">
        <f>IFERROR(MATCH(ROW(障害学生情報入力シート!A372),I:I,0),"")</f>
        <v/>
      </c>
      <c r="K396" s="8">
        <f>IF(障害学生情報入力シート!AU396="",0,IF(AND(障害学生情報入力シート!AT396=1,Y396=1,障害学生情報入力シート!D396&lt;&gt;"",障害学生情報入力シート!D396&lt;&gt;"在籍者"),1,0))</f>
        <v>0</v>
      </c>
      <c r="L396" s="8">
        <f t="shared" si="33"/>
        <v>0</v>
      </c>
      <c r="M396" s="8" t="str">
        <f>IFERROR(MATCH(ROW(障害学生情報入力シート!A372),L:L,0),"")</f>
        <v/>
      </c>
      <c r="N396" s="8">
        <f>IF(障害学生情報入力シート!CA396="",0,IF(AND(障害学生情報入力シート!BZ396=1,Y396=1,障害学生情報入力シート!D396&lt;&gt;"",障害学生情報入力シート!D396&lt;&gt;"入学しなかった"),1,0))</f>
        <v>0</v>
      </c>
      <c r="O396" s="8">
        <f t="shared" si="34"/>
        <v>0</v>
      </c>
      <c r="P396" s="8" t="str">
        <f>IFERROR(MATCH(ROW(障害学生情報入力シート!AR372),O:O,0),"")</f>
        <v/>
      </c>
      <c r="Q396" s="8">
        <f>IF(障害学生情報入力シート!CU396="",0,IF(AND(障害学生情報入力シート!CT396=1,Y396=1,障害学生情報入力シート!D396&lt;&gt;"",障害学生情報入力シート!D396&lt;&gt;"入学しなかった"),1,0))</f>
        <v>0</v>
      </c>
      <c r="R396" s="8">
        <f t="shared" si="35"/>
        <v>0</v>
      </c>
      <c r="S396" s="8" t="str">
        <f>IFERROR(MATCH(ROW(障害学生情報入力シート!BJ372),R:R,0),"")</f>
        <v/>
      </c>
      <c r="T396" s="9">
        <f>IF(OR(SUM(障害学生情報入力シート!AY396:BY396,障害学生情報入力シート!CB396:CS396)&gt;0,COUNTA(障害学生情報入力シート!BZ396:CA396)=2,COUNTA(障害学生情報入力シート!CT396:CU396)=2),1,0)</f>
        <v>0</v>
      </c>
      <c r="U396" s="9">
        <f>SUM(障害学生情報入力シート!N396:Q396)+COUNTA(障害学生情報入力シート!R396)</f>
        <v>0</v>
      </c>
      <c r="V396" s="9">
        <f>SUM(障害学生情報入力シート!S396:V396)+COUNTA(障害学生情報入力シート!W396)</f>
        <v>0</v>
      </c>
      <c r="W396" s="9">
        <f>IF(SUM(障害学生情報入力シート!$X396:$AT396)&gt;0,1,0)</f>
        <v>0</v>
      </c>
      <c r="X396" s="9">
        <f>IF(障害学生情報入力シート!D396="入学者(新1年生)",1,0)</f>
        <v>0</v>
      </c>
      <c r="Y396" s="9">
        <f>IF(ISBLANK(障害学生情報入力シート!$G396),0)+IF(AND(障害学生情報入力シート!$G396="視覚障害",OR(障害学生情報入力シート!$H396="盲",障害学生情報入力シート!$H396="弱視")),1,0)+IF(AND(障害学生情報入力シート!$G396="聴覚・言語障害",OR(障害学生情報入力シート!$H396="聾",障害学生情報入力シート!$H396="難聴",障害学生情報入力シート!$H396="言語障害のみ")),1,0)+IF(AND(障害学生情報入力シート!$G396="肢体不自由",OR(障害学生情報入力シート!$H396="上肢機能障害",障害学生情報入力シート!$H396="下肢機能障害",障害学生情報入力シート!$H396="上下肢機能障害",障害学生情報入力シート!$H396="他の機能障害")),1,0)+IF(AND(障害学生情報入力シート!$G396="病弱・虚弱",OR(障害学生情報入力シート!$H396="内部障害等",障害学生情報入力シート!$H396="他の慢性疾患")),1,0)+IF(AND(障害学生情報入力シート!$G396="重複",ISBLANK(障害学生情報入力シート!$H396)),1,0)+IF(AND(障害学生情報入力シート!$G396="発達障害",OR(障害学生情報入力シート!$H396="SLD",障害学生情報入力シート!$H396="ADHD",障害学生情報入力シート!$H396="ASD",障害学生情報入力シート!$H396="発達障害の重複")),1,0)+IF(AND(障害学生情報入力シート!$G396="精神障害",OR(障害学生情報入力シート!$H396="統合失調症等",障害学生情報入力シート!$H396="気分障害",障害学生情報入力シート!$H396="神経症性障害等",障害学生情報入力シート!$H396="摂食障害・睡眠障害等",障害学生情報入力シート!$H396="他の精神障害")),1,0)+IF(AND(障害学生情報入力シート!$G396="その他の障害",ISBLANK(障害学生情報入力シート!$H396)),1,0)</f>
        <v>0</v>
      </c>
    </row>
    <row r="397" spans="1:25" x14ac:dyDescent="0.4">
      <c r="A397" s="1219">
        <v>373</v>
      </c>
      <c r="B397" s="7">
        <f>IF(AND(障害学生情報入力シート!$G397=$B$23,障害学生情報入力シート!$H397=$B$24,OR(障害学生情報入力シート!D397="入学者(新1年生)",障害学生情報入力シート!D397="在籍者")),1,0)</f>
        <v>0</v>
      </c>
      <c r="C397" s="7">
        <f t="shared" si="30"/>
        <v>0</v>
      </c>
      <c r="D397" s="7" t="str">
        <f>IFERROR(MATCH(ROW(障害学生情報入力シート!A373),C:C,0),"")</f>
        <v/>
      </c>
      <c r="E397" s="7">
        <f>IF(AND(障害学生情報入力シート!$G397=$E$23,障害学生情報入力シート!$H397=$E$24,OR(障害学生情報入力シート!D397="入学者(新1年生)",障害学生情報入力シート!D397="在籍者")),1,0)</f>
        <v>0</v>
      </c>
      <c r="F397" s="7">
        <f t="shared" si="31"/>
        <v>0</v>
      </c>
      <c r="G397" s="7" t="str">
        <f>IFERROR(MATCH(ROW(障害学生情報入力シート!E373),F:F,0),"")</f>
        <v/>
      </c>
      <c r="H397" s="7">
        <f>IF(AND(障害学生情報入力シート!$G397=$H$24,ISBLANK(障害学生情報入力シート!$H397),OR(障害学生情報入力シート!D397="入学者(新1年生)",障害学生情報入力シート!D397="在籍者")),1,0)</f>
        <v>0</v>
      </c>
      <c r="I397" s="7">
        <f t="shared" si="32"/>
        <v>0</v>
      </c>
      <c r="J397" s="7" t="str">
        <f>IFERROR(MATCH(ROW(障害学生情報入力シート!A373),I:I,0),"")</f>
        <v/>
      </c>
      <c r="K397" s="8">
        <f>IF(障害学生情報入力シート!AU397="",0,IF(AND(障害学生情報入力シート!AT397=1,Y397=1,障害学生情報入力シート!D397&lt;&gt;"",障害学生情報入力シート!D397&lt;&gt;"在籍者"),1,0))</f>
        <v>0</v>
      </c>
      <c r="L397" s="8">
        <f t="shared" si="33"/>
        <v>0</v>
      </c>
      <c r="M397" s="8" t="str">
        <f>IFERROR(MATCH(ROW(障害学生情報入力シート!A373),L:L,0),"")</f>
        <v/>
      </c>
      <c r="N397" s="8">
        <f>IF(障害学生情報入力シート!CA397="",0,IF(AND(障害学生情報入力シート!BZ397=1,Y397=1,障害学生情報入力シート!D397&lt;&gt;"",障害学生情報入力シート!D397&lt;&gt;"入学しなかった"),1,0))</f>
        <v>0</v>
      </c>
      <c r="O397" s="8">
        <f t="shared" si="34"/>
        <v>0</v>
      </c>
      <c r="P397" s="8" t="str">
        <f>IFERROR(MATCH(ROW(障害学生情報入力シート!AR373),O:O,0),"")</f>
        <v/>
      </c>
      <c r="Q397" s="8">
        <f>IF(障害学生情報入力シート!CU397="",0,IF(AND(障害学生情報入力シート!CT397=1,Y397=1,障害学生情報入力シート!D397&lt;&gt;"",障害学生情報入力シート!D397&lt;&gt;"入学しなかった"),1,0))</f>
        <v>0</v>
      </c>
      <c r="R397" s="8">
        <f t="shared" si="35"/>
        <v>0</v>
      </c>
      <c r="S397" s="8" t="str">
        <f>IFERROR(MATCH(ROW(障害学生情報入力シート!BJ373),R:R,0),"")</f>
        <v/>
      </c>
      <c r="T397" s="9">
        <f>IF(OR(SUM(障害学生情報入力シート!AY397:BY397,障害学生情報入力シート!CB397:CS397)&gt;0,COUNTA(障害学生情報入力シート!BZ397:CA397)=2,COUNTA(障害学生情報入力シート!CT397:CU397)=2),1,0)</f>
        <v>0</v>
      </c>
      <c r="U397" s="9">
        <f>SUM(障害学生情報入力シート!N397:Q397)+COUNTA(障害学生情報入力シート!R397)</f>
        <v>0</v>
      </c>
      <c r="V397" s="9">
        <f>SUM(障害学生情報入力シート!S397:V397)+COUNTA(障害学生情報入力シート!W397)</f>
        <v>0</v>
      </c>
      <c r="W397" s="9">
        <f>IF(SUM(障害学生情報入力シート!$X397:$AT397)&gt;0,1,0)</f>
        <v>0</v>
      </c>
      <c r="X397" s="9">
        <f>IF(障害学生情報入力シート!D397="入学者(新1年生)",1,0)</f>
        <v>0</v>
      </c>
      <c r="Y397" s="9">
        <f>IF(ISBLANK(障害学生情報入力シート!$G397),0)+IF(AND(障害学生情報入力シート!$G397="視覚障害",OR(障害学生情報入力シート!$H397="盲",障害学生情報入力シート!$H397="弱視")),1,0)+IF(AND(障害学生情報入力シート!$G397="聴覚・言語障害",OR(障害学生情報入力シート!$H397="聾",障害学生情報入力シート!$H397="難聴",障害学生情報入力シート!$H397="言語障害のみ")),1,0)+IF(AND(障害学生情報入力シート!$G397="肢体不自由",OR(障害学生情報入力シート!$H397="上肢機能障害",障害学生情報入力シート!$H397="下肢機能障害",障害学生情報入力シート!$H397="上下肢機能障害",障害学生情報入力シート!$H397="他の機能障害")),1,0)+IF(AND(障害学生情報入力シート!$G397="病弱・虚弱",OR(障害学生情報入力シート!$H397="内部障害等",障害学生情報入力シート!$H397="他の慢性疾患")),1,0)+IF(AND(障害学生情報入力シート!$G397="重複",ISBLANK(障害学生情報入力シート!$H397)),1,0)+IF(AND(障害学生情報入力シート!$G397="発達障害",OR(障害学生情報入力シート!$H397="SLD",障害学生情報入力シート!$H397="ADHD",障害学生情報入力シート!$H397="ASD",障害学生情報入力シート!$H397="発達障害の重複")),1,0)+IF(AND(障害学生情報入力シート!$G397="精神障害",OR(障害学生情報入力シート!$H397="統合失調症等",障害学生情報入力シート!$H397="気分障害",障害学生情報入力シート!$H397="神経症性障害等",障害学生情報入力シート!$H397="摂食障害・睡眠障害等",障害学生情報入力シート!$H397="他の精神障害")),1,0)+IF(AND(障害学生情報入力シート!$G397="その他の障害",ISBLANK(障害学生情報入力シート!$H397)),1,0)</f>
        <v>0</v>
      </c>
    </row>
    <row r="398" spans="1:25" x14ac:dyDescent="0.4">
      <c r="A398" s="1219">
        <v>374</v>
      </c>
      <c r="B398" s="7">
        <f>IF(AND(障害学生情報入力シート!$G398=$B$23,障害学生情報入力シート!$H398=$B$24,OR(障害学生情報入力シート!D398="入学者(新1年生)",障害学生情報入力シート!D398="在籍者")),1,0)</f>
        <v>0</v>
      </c>
      <c r="C398" s="7">
        <f t="shared" si="30"/>
        <v>0</v>
      </c>
      <c r="D398" s="7" t="str">
        <f>IFERROR(MATCH(ROW(障害学生情報入力シート!A374),C:C,0),"")</f>
        <v/>
      </c>
      <c r="E398" s="7">
        <f>IF(AND(障害学生情報入力シート!$G398=$E$23,障害学生情報入力シート!$H398=$E$24,OR(障害学生情報入力シート!D398="入学者(新1年生)",障害学生情報入力シート!D398="在籍者")),1,0)</f>
        <v>0</v>
      </c>
      <c r="F398" s="7">
        <f t="shared" si="31"/>
        <v>0</v>
      </c>
      <c r="G398" s="7" t="str">
        <f>IFERROR(MATCH(ROW(障害学生情報入力シート!E374),F:F,0),"")</f>
        <v/>
      </c>
      <c r="H398" s="7">
        <f>IF(AND(障害学生情報入力シート!$G398=$H$24,ISBLANK(障害学生情報入力シート!$H398),OR(障害学生情報入力シート!D398="入学者(新1年生)",障害学生情報入力シート!D398="在籍者")),1,0)</f>
        <v>0</v>
      </c>
      <c r="I398" s="7">
        <f t="shared" si="32"/>
        <v>0</v>
      </c>
      <c r="J398" s="7" t="str">
        <f>IFERROR(MATCH(ROW(障害学生情報入力シート!A374),I:I,0),"")</f>
        <v/>
      </c>
      <c r="K398" s="8">
        <f>IF(障害学生情報入力シート!AU398="",0,IF(AND(障害学生情報入力シート!AT398=1,Y398=1,障害学生情報入力シート!D398&lt;&gt;"",障害学生情報入力シート!D398&lt;&gt;"在籍者"),1,0))</f>
        <v>0</v>
      </c>
      <c r="L398" s="8">
        <f t="shared" si="33"/>
        <v>0</v>
      </c>
      <c r="M398" s="8" t="str">
        <f>IFERROR(MATCH(ROW(障害学生情報入力シート!A374),L:L,0),"")</f>
        <v/>
      </c>
      <c r="N398" s="8">
        <f>IF(障害学生情報入力シート!CA398="",0,IF(AND(障害学生情報入力シート!BZ398=1,Y398=1,障害学生情報入力シート!D398&lt;&gt;"",障害学生情報入力シート!D398&lt;&gt;"入学しなかった"),1,0))</f>
        <v>0</v>
      </c>
      <c r="O398" s="8">
        <f t="shared" si="34"/>
        <v>0</v>
      </c>
      <c r="P398" s="8" t="str">
        <f>IFERROR(MATCH(ROW(障害学生情報入力シート!AR374),O:O,0),"")</f>
        <v/>
      </c>
      <c r="Q398" s="8">
        <f>IF(障害学生情報入力シート!CU398="",0,IF(AND(障害学生情報入力シート!CT398=1,Y398=1,障害学生情報入力シート!D398&lt;&gt;"",障害学生情報入力シート!D398&lt;&gt;"入学しなかった"),1,0))</f>
        <v>0</v>
      </c>
      <c r="R398" s="8">
        <f t="shared" si="35"/>
        <v>0</v>
      </c>
      <c r="S398" s="8" t="str">
        <f>IFERROR(MATCH(ROW(障害学生情報入力シート!BJ374),R:R,0),"")</f>
        <v/>
      </c>
      <c r="T398" s="9">
        <f>IF(OR(SUM(障害学生情報入力シート!AY398:BY398,障害学生情報入力シート!CB398:CS398)&gt;0,COUNTA(障害学生情報入力シート!BZ398:CA398)=2,COUNTA(障害学生情報入力シート!CT398:CU398)=2),1,0)</f>
        <v>0</v>
      </c>
      <c r="U398" s="9">
        <f>SUM(障害学生情報入力シート!N398:Q398)+COUNTA(障害学生情報入力シート!R398)</f>
        <v>0</v>
      </c>
      <c r="V398" s="9">
        <f>SUM(障害学生情報入力シート!S398:V398)+COUNTA(障害学生情報入力シート!W398)</f>
        <v>0</v>
      </c>
      <c r="W398" s="9">
        <f>IF(SUM(障害学生情報入力シート!$X398:$AT398)&gt;0,1,0)</f>
        <v>0</v>
      </c>
      <c r="X398" s="9">
        <f>IF(障害学生情報入力シート!D398="入学者(新1年生)",1,0)</f>
        <v>0</v>
      </c>
      <c r="Y398" s="9">
        <f>IF(ISBLANK(障害学生情報入力シート!$G398),0)+IF(AND(障害学生情報入力シート!$G398="視覚障害",OR(障害学生情報入力シート!$H398="盲",障害学生情報入力シート!$H398="弱視")),1,0)+IF(AND(障害学生情報入力シート!$G398="聴覚・言語障害",OR(障害学生情報入力シート!$H398="聾",障害学生情報入力シート!$H398="難聴",障害学生情報入力シート!$H398="言語障害のみ")),1,0)+IF(AND(障害学生情報入力シート!$G398="肢体不自由",OR(障害学生情報入力シート!$H398="上肢機能障害",障害学生情報入力シート!$H398="下肢機能障害",障害学生情報入力シート!$H398="上下肢機能障害",障害学生情報入力シート!$H398="他の機能障害")),1,0)+IF(AND(障害学生情報入力シート!$G398="病弱・虚弱",OR(障害学生情報入力シート!$H398="内部障害等",障害学生情報入力シート!$H398="他の慢性疾患")),1,0)+IF(AND(障害学生情報入力シート!$G398="重複",ISBLANK(障害学生情報入力シート!$H398)),1,0)+IF(AND(障害学生情報入力シート!$G398="発達障害",OR(障害学生情報入力シート!$H398="SLD",障害学生情報入力シート!$H398="ADHD",障害学生情報入力シート!$H398="ASD",障害学生情報入力シート!$H398="発達障害の重複")),1,0)+IF(AND(障害学生情報入力シート!$G398="精神障害",OR(障害学生情報入力シート!$H398="統合失調症等",障害学生情報入力シート!$H398="気分障害",障害学生情報入力シート!$H398="神経症性障害等",障害学生情報入力シート!$H398="摂食障害・睡眠障害等",障害学生情報入力シート!$H398="他の精神障害")),1,0)+IF(AND(障害学生情報入力シート!$G398="その他の障害",ISBLANK(障害学生情報入力シート!$H398)),1,0)</f>
        <v>0</v>
      </c>
    </row>
    <row r="399" spans="1:25" x14ac:dyDescent="0.4">
      <c r="A399" s="1219">
        <v>375</v>
      </c>
      <c r="B399" s="7">
        <f>IF(AND(障害学生情報入力シート!$G399=$B$23,障害学生情報入力シート!$H399=$B$24,OR(障害学生情報入力シート!D399="入学者(新1年生)",障害学生情報入力シート!D399="在籍者")),1,0)</f>
        <v>0</v>
      </c>
      <c r="C399" s="7">
        <f t="shared" si="30"/>
        <v>0</v>
      </c>
      <c r="D399" s="7" t="str">
        <f>IFERROR(MATCH(ROW(障害学生情報入力シート!A375),C:C,0),"")</f>
        <v/>
      </c>
      <c r="E399" s="7">
        <f>IF(AND(障害学生情報入力シート!$G399=$E$23,障害学生情報入力シート!$H399=$E$24,OR(障害学生情報入力シート!D399="入学者(新1年生)",障害学生情報入力シート!D399="在籍者")),1,0)</f>
        <v>0</v>
      </c>
      <c r="F399" s="7">
        <f t="shared" si="31"/>
        <v>0</v>
      </c>
      <c r="G399" s="7" t="str">
        <f>IFERROR(MATCH(ROW(障害学生情報入力シート!E375),F:F,0),"")</f>
        <v/>
      </c>
      <c r="H399" s="7">
        <f>IF(AND(障害学生情報入力シート!$G399=$H$24,ISBLANK(障害学生情報入力シート!$H399),OR(障害学生情報入力シート!D399="入学者(新1年生)",障害学生情報入力シート!D399="在籍者")),1,0)</f>
        <v>0</v>
      </c>
      <c r="I399" s="7">
        <f t="shared" si="32"/>
        <v>0</v>
      </c>
      <c r="J399" s="7" t="str">
        <f>IFERROR(MATCH(ROW(障害学生情報入力シート!A375),I:I,0),"")</f>
        <v/>
      </c>
      <c r="K399" s="8">
        <f>IF(障害学生情報入力シート!AU399="",0,IF(AND(障害学生情報入力シート!AT399=1,Y399=1,障害学生情報入力シート!D399&lt;&gt;"",障害学生情報入力シート!D399&lt;&gt;"在籍者"),1,0))</f>
        <v>0</v>
      </c>
      <c r="L399" s="8">
        <f t="shared" si="33"/>
        <v>0</v>
      </c>
      <c r="M399" s="8" t="str">
        <f>IFERROR(MATCH(ROW(障害学生情報入力シート!A375),L:L,0),"")</f>
        <v/>
      </c>
      <c r="N399" s="8">
        <f>IF(障害学生情報入力シート!CA399="",0,IF(AND(障害学生情報入力シート!BZ399=1,Y399=1,障害学生情報入力シート!D399&lt;&gt;"",障害学生情報入力シート!D399&lt;&gt;"入学しなかった"),1,0))</f>
        <v>0</v>
      </c>
      <c r="O399" s="8">
        <f t="shared" si="34"/>
        <v>0</v>
      </c>
      <c r="P399" s="8" t="str">
        <f>IFERROR(MATCH(ROW(障害学生情報入力シート!AR375),O:O,0),"")</f>
        <v/>
      </c>
      <c r="Q399" s="8">
        <f>IF(障害学生情報入力シート!CU399="",0,IF(AND(障害学生情報入力シート!CT399=1,Y399=1,障害学生情報入力シート!D399&lt;&gt;"",障害学生情報入力シート!D399&lt;&gt;"入学しなかった"),1,0))</f>
        <v>0</v>
      </c>
      <c r="R399" s="8">
        <f t="shared" si="35"/>
        <v>0</v>
      </c>
      <c r="S399" s="8" t="str">
        <f>IFERROR(MATCH(ROW(障害学生情報入力シート!BJ375),R:R,0),"")</f>
        <v/>
      </c>
      <c r="T399" s="9">
        <f>IF(OR(SUM(障害学生情報入力シート!AY399:BY399,障害学生情報入力シート!CB399:CS399)&gt;0,COUNTA(障害学生情報入力シート!BZ399:CA399)=2,COUNTA(障害学生情報入力シート!CT399:CU399)=2),1,0)</f>
        <v>0</v>
      </c>
      <c r="U399" s="9">
        <f>SUM(障害学生情報入力シート!N399:Q399)+COUNTA(障害学生情報入力シート!R399)</f>
        <v>0</v>
      </c>
      <c r="V399" s="9">
        <f>SUM(障害学生情報入力シート!S399:V399)+COUNTA(障害学生情報入力シート!W399)</f>
        <v>0</v>
      </c>
      <c r="W399" s="9">
        <f>IF(SUM(障害学生情報入力シート!$X399:$AT399)&gt;0,1,0)</f>
        <v>0</v>
      </c>
      <c r="X399" s="9">
        <f>IF(障害学生情報入力シート!D399="入学者(新1年生)",1,0)</f>
        <v>0</v>
      </c>
      <c r="Y399" s="9">
        <f>IF(ISBLANK(障害学生情報入力シート!$G399),0)+IF(AND(障害学生情報入力シート!$G399="視覚障害",OR(障害学生情報入力シート!$H399="盲",障害学生情報入力シート!$H399="弱視")),1,0)+IF(AND(障害学生情報入力シート!$G399="聴覚・言語障害",OR(障害学生情報入力シート!$H399="聾",障害学生情報入力シート!$H399="難聴",障害学生情報入力シート!$H399="言語障害のみ")),1,0)+IF(AND(障害学生情報入力シート!$G399="肢体不自由",OR(障害学生情報入力シート!$H399="上肢機能障害",障害学生情報入力シート!$H399="下肢機能障害",障害学生情報入力シート!$H399="上下肢機能障害",障害学生情報入力シート!$H399="他の機能障害")),1,0)+IF(AND(障害学生情報入力シート!$G399="病弱・虚弱",OR(障害学生情報入力シート!$H399="内部障害等",障害学生情報入力シート!$H399="他の慢性疾患")),1,0)+IF(AND(障害学生情報入力シート!$G399="重複",ISBLANK(障害学生情報入力シート!$H399)),1,0)+IF(AND(障害学生情報入力シート!$G399="発達障害",OR(障害学生情報入力シート!$H399="SLD",障害学生情報入力シート!$H399="ADHD",障害学生情報入力シート!$H399="ASD",障害学生情報入力シート!$H399="発達障害の重複")),1,0)+IF(AND(障害学生情報入力シート!$G399="精神障害",OR(障害学生情報入力シート!$H399="統合失調症等",障害学生情報入力シート!$H399="気分障害",障害学生情報入力シート!$H399="神経症性障害等",障害学生情報入力シート!$H399="摂食障害・睡眠障害等",障害学生情報入力シート!$H399="他の精神障害")),1,0)+IF(AND(障害学生情報入力シート!$G399="その他の障害",ISBLANK(障害学生情報入力シート!$H399)),1,0)</f>
        <v>0</v>
      </c>
    </row>
    <row r="400" spans="1:25" x14ac:dyDescent="0.4">
      <c r="A400" s="1219">
        <v>376</v>
      </c>
      <c r="B400" s="7">
        <f>IF(AND(障害学生情報入力シート!$G400=$B$23,障害学生情報入力シート!$H400=$B$24,OR(障害学生情報入力シート!D400="入学者(新1年生)",障害学生情報入力シート!D400="在籍者")),1,0)</f>
        <v>0</v>
      </c>
      <c r="C400" s="7">
        <f t="shared" si="30"/>
        <v>0</v>
      </c>
      <c r="D400" s="7" t="str">
        <f>IFERROR(MATCH(ROW(障害学生情報入力シート!A376),C:C,0),"")</f>
        <v/>
      </c>
      <c r="E400" s="7">
        <f>IF(AND(障害学生情報入力シート!$G400=$E$23,障害学生情報入力シート!$H400=$E$24,OR(障害学生情報入力シート!D400="入学者(新1年生)",障害学生情報入力シート!D400="在籍者")),1,0)</f>
        <v>0</v>
      </c>
      <c r="F400" s="7">
        <f t="shared" si="31"/>
        <v>0</v>
      </c>
      <c r="G400" s="7" t="str">
        <f>IFERROR(MATCH(ROW(障害学生情報入力シート!E376),F:F,0),"")</f>
        <v/>
      </c>
      <c r="H400" s="7">
        <f>IF(AND(障害学生情報入力シート!$G400=$H$24,ISBLANK(障害学生情報入力シート!$H400),OR(障害学生情報入力シート!D400="入学者(新1年生)",障害学生情報入力シート!D400="在籍者")),1,0)</f>
        <v>0</v>
      </c>
      <c r="I400" s="7">
        <f t="shared" si="32"/>
        <v>0</v>
      </c>
      <c r="J400" s="7" t="str">
        <f>IFERROR(MATCH(ROW(障害学生情報入力シート!A376),I:I,0),"")</f>
        <v/>
      </c>
      <c r="K400" s="8">
        <f>IF(障害学生情報入力シート!AU400="",0,IF(AND(障害学生情報入力シート!AT400=1,Y400=1,障害学生情報入力シート!D400&lt;&gt;"",障害学生情報入力シート!D400&lt;&gt;"在籍者"),1,0))</f>
        <v>0</v>
      </c>
      <c r="L400" s="8">
        <f t="shared" si="33"/>
        <v>0</v>
      </c>
      <c r="M400" s="8" t="str">
        <f>IFERROR(MATCH(ROW(障害学生情報入力シート!A376),L:L,0),"")</f>
        <v/>
      </c>
      <c r="N400" s="8">
        <f>IF(障害学生情報入力シート!CA400="",0,IF(AND(障害学生情報入力シート!BZ400=1,Y400=1,障害学生情報入力シート!D400&lt;&gt;"",障害学生情報入力シート!D400&lt;&gt;"入学しなかった"),1,0))</f>
        <v>0</v>
      </c>
      <c r="O400" s="8">
        <f t="shared" si="34"/>
        <v>0</v>
      </c>
      <c r="P400" s="8" t="str">
        <f>IFERROR(MATCH(ROW(障害学生情報入力シート!AR376),O:O,0),"")</f>
        <v/>
      </c>
      <c r="Q400" s="8">
        <f>IF(障害学生情報入力シート!CU400="",0,IF(AND(障害学生情報入力シート!CT400=1,Y400=1,障害学生情報入力シート!D400&lt;&gt;"",障害学生情報入力シート!D400&lt;&gt;"入学しなかった"),1,0))</f>
        <v>0</v>
      </c>
      <c r="R400" s="8">
        <f t="shared" si="35"/>
        <v>0</v>
      </c>
      <c r="S400" s="8" t="str">
        <f>IFERROR(MATCH(ROW(障害学生情報入力シート!BJ376),R:R,0),"")</f>
        <v/>
      </c>
      <c r="T400" s="9">
        <f>IF(OR(SUM(障害学生情報入力シート!AY400:BY400,障害学生情報入力シート!CB400:CS400)&gt;0,COUNTA(障害学生情報入力シート!BZ400:CA400)=2,COUNTA(障害学生情報入力シート!CT400:CU400)=2),1,0)</f>
        <v>0</v>
      </c>
      <c r="U400" s="9">
        <f>SUM(障害学生情報入力シート!N400:Q400)+COUNTA(障害学生情報入力シート!R400)</f>
        <v>0</v>
      </c>
      <c r="V400" s="9">
        <f>SUM(障害学生情報入力シート!S400:V400)+COUNTA(障害学生情報入力シート!W400)</f>
        <v>0</v>
      </c>
      <c r="W400" s="9">
        <f>IF(SUM(障害学生情報入力シート!$X400:$AT400)&gt;0,1,0)</f>
        <v>0</v>
      </c>
      <c r="X400" s="9">
        <f>IF(障害学生情報入力シート!D400="入学者(新1年生)",1,0)</f>
        <v>0</v>
      </c>
      <c r="Y400" s="9">
        <f>IF(ISBLANK(障害学生情報入力シート!$G400),0)+IF(AND(障害学生情報入力シート!$G400="視覚障害",OR(障害学生情報入力シート!$H400="盲",障害学生情報入力シート!$H400="弱視")),1,0)+IF(AND(障害学生情報入力シート!$G400="聴覚・言語障害",OR(障害学生情報入力シート!$H400="聾",障害学生情報入力シート!$H400="難聴",障害学生情報入力シート!$H400="言語障害のみ")),1,0)+IF(AND(障害学生情報入力シート!$G400="肢体不自由",OR(障害学生情報入力シート!$H400="上肢機能障害",障害学生情報入力シート!$H400="下肢機能障害",障害学生情報入力シート!$H400="上下肢機能障害",障害学生情報入力シート!$H400="他の機能障害")),1,0)+IF(AND(障害学生情報入力シート!$G400="病弱・虚弱",OR(障害学生情報入力シート!$H400="内部障害等",障害学生情報入力シート!$H400="他の慢性疾患")),1,0)+IF(AND(障害学生情報入力シート!$G400="重複",ISBLANK(障害学生情報入力シート!$H400)),1,0)+IF(AND(障害学生情報入力シート!$G400="発達障害",OR(障害学生情報入力シート!$H400="SLD",障害学生情報入力シート!$H400="ADHD",障害学生情報入力シート!$H400="ASD",障害学生情報入力シート!$H400="発達障害の重複")),1,0)+IF(AND(障害学生情報入力シート!$G400="精神障害",OR(障害学生情報入力シート!$H400="統合失調症等",障害学生情報入力シート!$H400="気分障害",障害学生情報入力シート!$H400="神経症性障害等",障害学生情報入力シート!$H400="摂食障害・睡眠障害等",障害学生情報入力シート!$H400="他の精神障害")),1,0)+IF(AND(障害学生情報入力シート!$G400="その他の障害",ISBLANK(障害学生情報入力シート!$H400)),1,0)</f>
        <v>0</v>
      </c>
    </row>
    <row r="401" spans="1:25" x14ac:dyDescent="0.4">
      <c r="A401" s="1219">
        <v>377</v>
      </c>
      <c r="B401" s="7">
        <f>IF(AND(障害学生情報入力シート!$G401=$B$23,障害学生情報入力シート!$H401=$B$24,OR(障害学生情報入力シート!D401="入学者(新1年生)",障害学生情報入力シート!D401="在籍者")),1,0)</f>
        <v>0</v>
      </c>
      <c r="C401" s="7">
        <f t="shared" si="30"/>
        <v>0</v>
      </c>
      <c r="D401" s="7" t="str">
        <f>IFERROR(MATCH(ROW(障害学生情報入力シート!A377),C:C,0),"")</f>
        <v/>
      </c>
      <c r="E401" s="7">
        <f>IF(AND(障害学生情報入力シート!$G401=$E$23,障害学生情報入力シート!$H401=$E$24,OR(障害学生情報入力シート!D401="入学者(新1年生)",障害学生情報入力シート!D401="在籍者")),1,0)</f>
        <v>0</v>
      </c>
      <c r="F401" s="7">
        <f t="shared" si="31"/>
        <v>0</v>
      </c>
      <c r="G401" s="7" t="str">
        <f>IFERROR(MATCH(ROW(障害学生情報入力シート!E377),F:F,0),"")</f>
        <v/>
      </c>
      <c r="H401" s="7">
        <f>IF(AND(障害学生情報入力シート!$G401=$H$24,ISBLANK(障害学生情報入力シート!$H401),OR(障害学生情報入力シート!D401="入学者(新1年生)",障害学生情報入力シート!D401="在籍者")),1,0)</f>
        <v>0</v>
      </c>
      <c r="I401" s="7">
        <f t="shared" si="32"/>
        <v>0</v>
      </c>
      <c r="J401" s="7" t="str">
        <f>IFERROR(MATCH(ROW(障害学生情報入力シート!A377),I:I,0),"")</f>
        <v/>
      </c>
      <c r="K401" s="8">
        <f>IF(障害学生情報入力シート!AU401="",0,IF(AND(障害学生情報入力シート!AT401=1,Y401=1,障害学生情報入力シート!D401&lt;&gt;"",障害学生情報入力シート!D401&lt;&gt;"在籍者"),1,0))</f>
        <v>0</v>
      </c>
      <c r="L401" s="8">
        <f t="shared" si="33"/>
        <v>0</v>
      </c>
      <c r="M401" s="8" t="str">
        <f>IFERROR(MATCH(ROW(障害学生情報入力シート!A377),L:L,0),"")</f>
        <v/>
      </c>
      <c r="N401" s="8">
        <f>IF(障害学生情報入力シート!CA401="",0,IF(AND(障害学生情報入力シート!BZ401=1,Y401=1,障害学生情報入力シート!D401&lt;&gt;"",障害学生情報入力シート!D401&lt;&gt;"入学しなかった"),1,0))</f>
        <v>0</v>
      </c>
      <c r="O401" s="8">
        <f t="shared" si="34"/>
        <v>0</v>
      </c>
      <c r="P401" s="8" t="str">
        <f>IFERROR(MATCH(ROW(障害学生情報入力シート!AR377),O:O,0),"")</f>
        <v/>
      </c>
      <c r="Q401" s="8">
        <f>IF(障害学生情報入力シート!CU401="",0,IF(AND(障害学生情報入力シート!CT401=1,Y401=1,障害学生情報入力シート!D401&lt;&gt;"",障害学生情報入力シート!D401&lt;&gt;"入学しなかった"),1,0))</f>
        <v>0</v>
      </c>
      <c r="R401" s="8">
        <f t="shared" si="35"/>
        <v>0</v>
      </c>
      <c r="S401" s="8" t="str">
        <f>IFERROR(MATCH(ROW(障害学生情報入力シート!BJ377),R:R,0),"")</f>
        <v/>
      </c>
      <c r="T401" s="9">
        <f>IF(OR(SUM(障害学生情報入力シート!AY401:BY401,障害学生情報入力シート!CB401:CS401)&gt;0,COUNTA(障害学生情報入力シート!BZ401:CA401)=2,COUNTA(障害学生情報入力シート!CT401:CU401)=2),1,0)</f>
        <v>0</v>
      </c>
      <c r="U401" s="9">
        <f>SUM(障害学生情報入力シート!N401:Q401)+COUNTA(障害学生情報入力シート!R401)</f>
        <v>0</v>
      </c>
      <c r="V401" s="9">
        <f>SUM(障害学生情報入力シート!S401:V401)+COUNTA(障害学生情報入力シート!W401)</f>
        <v>0</v>
      </c>
      <c r="W401" s="9">
        <f>IF(SUM(障害学生情報入力シート!$X401:$AT401)&gt;0,1,0)</f>
        <v>0</v>
      </c>
      <c r="X401" s="9">
        <f>IF(障害学生情報入力シート!D401="入学者(新1年生)",1,0)</f>
        <v>0</v>
      </c>
      <c r="Y401" s="9">
        <f>IF(ISBLANK(障害学生情報入力シート!$G401),0)+IF(AND(障害学生情報入力シート!$G401="視覚障害",OR(障害学生情報入力シート!$H401="盲",障害学生情報入力シート!$H401="弱視")),1,0)+IF(AND(障害学生情報入力シート!$G401="聴覚・言語障害",OR(障害学生情報入力シート!$H401="聾",障害学生情報入力シート!$H401="難聴",障害学生情報入力シート!$H401="言語障害のみ")),1,0)+IF(AND(障害学生情報入力シート!$G401="肢体不自由",OR(障害学生情報入力シート!$H401="上肢機能障害",障害学生情報入力シート!$H401="下肢機能障害",障害学生情報入力シート!$H401="上下肢機能障害",障害学生情報入力シート!$H401="他の機能障害")),1,0)+IF(AND(障害学生情報入力シート!$G401="病弱・虚弱",OR(障害学生情報入力シート!$H401="内部障害等",障害学生情報入力シート!$H401="他の慢性疾患")),1,0)+IF(AND(障害学生情報入力シート!$G401="重複",ISBLANK(障害学生情報入力シート!$H401)),1,0)+IF(AND(障害学生情報入力シート!$G401="発達障害",OR(障害学生情報入力シート!$H401="SLD",障害学生情報入力シート!$H401="ADHD",障害学生情報入力シート!$H401="ASD",障害学生情報入力シート!$H401="発達障害の重複")),1,0)+IF(AND(障害学生情報入力シート!$G401="精神障害",OR(障害学生情報入力シート!$H401="統合失調症等",障害学生情報入力シート!$H401="気分障害",障害学生情報入力シート!$H401="神経症性障害等",障害学生情報入力シート!$H401="摂食障害・睡眠障害等",障害学生情報入力シート!$H401="他の精神障害")),1,0)+IF(AND(障害学生情報入力シート!$G401="その他の障害",ISBLANK(障害学生情報入力シート!$H401)),1,0)</f>
        <v>0</v>
      </c>
    </row>
    <row r="402" spans="1:25" x14ac:dyDescent="0.4">
      <c r="A402" s="1219">
        <v>378</v>
      </c>
      <c r="B402" s="7">
        <f>IF(AND(障害学生情報入力シート!$G402=$B$23,障害学生情報入力シート!$H402=$B$24,OR(障害学生情報入力シート!D402="入学者(新1年生)",障害学生情報入力シート!D402="在籍者")),1,0)</f>
        <v>0</v>
      </c>
      <c r="C402" s="7">
        <f t="shared" si="30"/>
        <v>0</v>
      </c>
      <c r="D402" s="7" t="str">
        <f>IFERROR(MATCH(ROW(障害学生情報入力シート!A378),C:C,0),"")</f>
        <v/>
      </c>
      <c r="E402" s="7">
        <f>IF(AND(障害学生情報入力シート!$G402=$E$23,障害学生情報入力シート!$H402=$E$24,OR(障害学生情報入力シート!D402="入学者(新1年生)",障害学生情報入力シート!D402="在籍者")),1,0)</f>
        <v>0</v>
      </c>
      <c r="F402" s="7">
        <f t="shared" si="31"/>
        <v>0</v>
      </c>
      <c r="G402" s="7" t="str">
        <f>IFERROR(MATCH(ROW(障害学生情報入力シート!E378),F:F,0),"")</f>
        <v/>
      </c>
      <c r="H402" s="7">
        <f>IF(AND(障害学生情報入力シート!$G402=$H$24,ISBLANK(障害学生情報入力シート!$H402),OR(障害学生情報入力シート!D402="入学者(新1年生)",障害学生情報入力シート!D402="在籍者")),1,0)</f>
        <v>0</v>
      </c>
      <c r="I402" s="7">
        <f t="shared" si="32"/>
        <v>0</v>
      </c>
      <c r="J402" s="7" t="str">
        <f>IFERROR(MATCH(ROW(障害学生情報入力シート!A378),I:I,0),"")</f>
        <v/>
      </c>
      <c r="K402" s="8">
        <f>IF(障害学生情報入力シート!AU402="",0,IF(AND(障害学生情報入力シート!AT402=1,Y402=1,障害学生情報入力シート!D402&lt;&gt;"",障害学生情報入力シート!D402&lt;&gt;"在籍者"),1,0))</f>
        <v>0</v>
      </c>
      <c r="L402" s="8">
        <f t="shared" si="33"/>
        <v>0</v>
      </c>
      <c r="M402" s="8" t="str">
        <f>IFERROR(MATCH(ROW(障害学生情報入力シート!A378),L:L,0),"")</f>
        <v/>
      </c>
      <c r="N402" s="8">
        <f>IF(障害学生情報入力シート!CA402="",0,IF(AND(障害学生情報入力シート!BZ402=1,Y402=1,障害学生情報入力シート!D402&lt;&gt;"",障害学生情報入力シート!D402&lt;&gt;"入学しなかった"),1,0))</f>
        <v>0</v>
      </c>
      <c r="O402" s="8">
        <f t="shared" si="34"/>
        <v>0</v>
      </c>
      <c r="P402" s="8" t="str">
        <f>IFERROR(MATCH(ROW(障害学生情報入力シート!AR378),O:O,0),"")</f>
        <v/>
      </c>
      <c r="Q402" s="8">
        <f>IF(障害学生情報入力シート!CU402="",0,IF(AND(障害学生情報入力シート!CT402=1,Y402=1,障害学生情報入力シート!D402&lt;&gt;"",障害学生情報入力シート!D402&lt;&gt;"入学しなかった"),1,0))</f>
        <v>0</v>
      </c>
      <c r="R402" s="8">
        <f t="shared" si="35"/>
        <v>0</v>
      </c>
      <c r="S402" s="8" t="str">
        <f>IFERROR(MATCH(ROW(障害学生情報入力シート!BJ378),R:R,0),"")</f>
        <v/>
      </c>
      <c r="T402" s="9">
        <f>IF(OR(SUM(障害学生情報入力シート!AY402:BY402,障害学生情報入力シート!CB402:CS402)&gt;0,COUNTA(障害学生情報入力シート!BZ402:CA402)=2,COUNTA(障害学生情報入力シート!CT402:CU402)=2),1,0)</f>
        <v>0</v>
      </c>
      <c r="U402" s="9">
        <f>SUM(障害学生情報入力シート!N402:Q402)+COUNTA(障害学生情報入力シート!R402)</f>
        <v>0</v>
      </c>
      <c r="V402" s="9">
        <f>SUM(障害学生情報入力シート!S402:V402)+COUNTA(障害学生情報入力シート!W402)</f>
        <v>0</v>
      </c>
      <c r="W402" s="9">
        <f>IF(SUM(障害学生情報入力シート!$X402:$AT402)&gt;0,1,0)</f>
        <v>0</v>
      </c>
      <c r="X402" s="9">
        <f>IF(障害学生情報入力シート!D402="入学者(新1年生)",1,0)</f>
        <v>0</v>
      </c>
      <c r="Y402" s="9">
        <f>IF(ISBLANK(障害学生情報入力シート!$G402),0)+IF(AND(障害学生情報入力シート!$G402="視覚障害",OR(障害学生情報入力シート!$H402="盲",障害学生情報入力シート!$H402="弱視")),1,0)+IF(AND(障害学生情報入力シート!$G402="聴覚・言語障害",OR(障害学生情報入力シート!$H402="聾",障害学生情報入力シート!$H402="難聴",障害学生情報入力シート!$H402="言語障害のみ")),1,0)+IF(AND(障害学生情報入力シート!$G402="肢体不自由",OR(障害学生情報入力シート!$H402="上肢機能障害",障害学生情報入力シート!$H402="下肢機能障害",障害学生情報入力シート!$H402="上下肢機能障害",障害学生情報入力シート!$H402="他の機能障害")),1,0)+IF(AND(障害学生情報入力シート!$G402="病弱・虚弱",OR(障害学生情報入力シート!$H402="内部障害等",障害学生情報入力シート!$H402="他の慢性疾患")),1,0)+IF(AND(障害学生情報入力シート!$G402="重複",ISBLANK(障害学生情報入力シート!$H402)),1,0)+IF(AND(障害学生情報入力シート!$G402="発達障害",OR(障害学生情報入力シート!$H402="SLD",障害学生情報入力シート!$H402="ADHD",障害学生情報入力シート!$H402="ASD",障害学生情報入力シート!$H402="発達障害の重複")),1,0)+IF(AND(障害学生情報入力シート!$G402="精神障害",OR(障害学生情報入力シート!$H402="統合失調症等",障害学生情報入力シート!$H402="気分障害",障害学生情報入力シート!$H402="神経症性障害等",障害学生情報入力シート!$H402="摂食障害・睡眠障害等",障害学生情報入力シート!$H402="他の精神障害")),1,0)+IF(AND(障害学生情報入力シート!$G402="その他の障害",ISBLANK(障害学生情報入力シート!$H402)),1,0)</f>
        <v>0</v>
      </c>
    </row>
    <row r="403" spans="1:25" x14ac:dyDescent="0.4">
      <c r="A403" s="1219">
        <v>379</v>
      </c>
      <c r="B403" s="7">
        <f>IF(AND(障害学生情報入力シート!$G403=$B$23,障害学生情報入力シート!$H403=$B$24,OR(障害学生情報入力シート!D403="入学者(新1年生)",障害学生情報入力シート!D403="在籍者")),1,0)</f>
        <v>0</v>
      </c>
      <c r="C403" s="7">
        <f t="shared" si="30"/>
        <v>0</v>
      </c>
      <c r="D403" s="7" t="str">
        <f>IFERROR(MATCH(ROW(障害学生情報入力シート!A379),C:C,0),"")</f>
        <v/>
      </c>
      <c r="E403" s="7">
        <f>IF(AND(障害学生情報入力シート!$G403=$E$23,障害学生情報入力シート!$H403=$E$24,OR(障害学生情報入力シート!D403="入学者(新1年生)",障害学生情報入力シート!D403="在籍者")),1,0)</f>
        <v>0</v>
      </c>
      <c r="F403" s="7">
        <f t="shared" si="31"/>
        <v>0</v>
      </c>
      <c r="G403" s="7" t="str">
        <f>IFERROR(MATCH(ROW(障害学生情報入力シート!E379),F:F,0),"")</f>
        <v/>
      </c>
      <c r="H403" s="7">
        <f>IF(AND(障害学生情報入力シート!$G403=$H$24,ISBLANK(障害学生情報入力シート!$H403),OR(障害学生情報入力シート!D403="入学者(新1年生)",障害学生情報入力シート!D403="在籍者")),1,0)</f>
        <v>0</v>
      </c>
      <c r="I403" s="7">
        <f t="shared" si="32"/>
        <v>0</v>
      </c>
      <c r="J403" s="7" t="str">
        <f>IFERROR(MATCH(ROW(障害学生情報入力シート!A379),I:I,0),"")</f>
        <v/>
      </c>
      <c r="K403" s="8">
        <f>IF(障害学生情報入力シート!AU403="",0,IF(AND(障害学生情報入力シート!AT403=1,Y403=1,障害学生情報入力シート!D403&lt;&gt;"",障害学生情報入力シート!D403&lt;&gt;"在籍者"),1,0))</f>
        <v>0</v>
      </c>
      <c r="L403" s="8">
        <f t="shared" si="33"/>
        <v>0</v>
      </c>
      <c r="M403" s="8" t="str">
        <f>IFERROR(MATCH(ROW(障害学生情報入力シート!A379),L:L,0),"")</f>
        <v/>
      </c>
      <c r="N403" s="8">
        <f>IF(障害学生情報入力シート!CA403="",0,IF(AND(障害学生情報入力シート!BZ403=1,Y403=1,障害学生情報入力シート!D403&lt;&gt;"",障害学生情報入力シート!D403&lt;&gt;"入学しなかった"),1,0))</f>
        <v>0</v>
      </c>
      <c r="O403" s="8">
        <f t="shared" si="34"/>
        <v>0</v>
      </c>
      <c r="P403" s="8" t="str">
        <f>IFERROR(MATCH(ROW(障害学生情報入力シート!AR379),O:O,0),"")</f>
        <v/>
      </c>
      <c r="Q403" s="8">
        <f>IF(障害学生情報入力シート!CU403="",0,IF(AND(障害学生情報入力シート!CT403=1,Y403=1,障害学生情報入力シート!D403&lt;&gt;"",障害学生情報入力シート!D403&lt;&gt;"入学しなかった"),1,0))</f>
        <v>0</v>
      </c>
      <c r="R403" s="8">
        <f t="shared" si="35"/>
        <v>0</v>
      </c>
      <c r="S403" s="8" t="str">
        <f>IFERROR(MATCH(ROW(障害学生情報入力シート!BJ379),R:R,0),"")</f>
        <v/>
      </c>
      <c r="T403" s="9">
        <f>IF(OR(SUM(障害学生情報入力シート!AY403:BY403,障害学生情報入力シート!CB403:CS403)&gt;0,COUNTA(障害学生情報入力シート!BZ403:CA403)=2,COUNTA(障害学生情報入力シート!CT403:CU403)=2),1,0)</f>
        <v>0</v>
      </c>
      <c r="U403" s="9">
        <f>SUM(障害学生情報入力シート!N403:Q403)+COUNTA(障害学生情報入力シート!R403)</f>
        <v>0</v>
      </c>
      <c r="V403" s="9">
        <f>SUM(障害学生情報入力シート!S403:V403)+COUNTA(障害学生情報入力シート!W403)</f>
        <v>0</v>
      </c>
      <c r="W403" s="9">
        <f>IF(SUM(障害学生情報入力シート!$X403:$AT403)&gt;0,1,0)</f>
        <v>0</v>
      </c>
      <c r="X403" s="9">
        <f>IF(障害学生情報入力シート!D403="入学者(新1年生)",1,0)</f>
        <v>0</v>
      </c>
      <c r="Y403" s="9">
        <f>IF(ISBLANK(障害学生情報入力シート!$G403),0)+IF(AND(障害学生情報入力シート!$G403="視覚障害",OR(障害学生情報入力シート!$H403="盲",障害学生情報入力シート!$H403="弱視")),1,0)+IF(AND(障害学生情報入力シート!$G403="聴覚・言語障害",OR(障害学生情報入力シート!$H403="聾",障害学生情報入力シート!$H403="難聴",障害学生情報入力シート!$H403="言語障害のみ")),1,0)+IF(AND(障害学生情報入力シート!$G403="肢体不自由",OR(障害学生情報入力シート!$H403="上肢機能障害",障害学生情報入力シート!$H403="下肢機能障害",障害学生情報入力シート!$H403="上下肢機能障害",障害学生情報入力シート!$H403="他の機能障害")),1,0)+IF(AND(障害学生情報入力シート!$G403="病弱・虚弱",OR(障害学生情報入力シート!$H403="内部障害等",障害学生情報入力シート!$H403="他の慢性疾患")),1,0)+IF(AND(障害学生情報入力シート!$G403="重複",ISBLANK(障害学生情報入力シート!$H403)),1,0)+IF(AND(障害学生情報入力シート!$G403="発達障害",OR(障害学生情報入力シート!$H403="SLD",障害学生情報入力シート!$H403="ADHD",障害学生情報入力シート!$H403="ASD",障害学生情報入力シート!$H403="発達障害の重複")),1,0)+IF(AND(障害学生情報入力シート!$G403="精神障害",OR(障害学生情報入力シート!$H403="統合失調症等",障害学生情報入力シート!$H403="気分障害",障害学生情報入力シート!$H403="神経症性障害等",障害学生情報入力シート!$H403="摂食障害・睡眠障害等",障害学生情報入力シート!$H403="他の精神障害")),1,0)+IF(AND(障害学生情報入力シート!$G403="その他の障害",ISBLANK(障害学生情報入力シート!$H403)),1,0)</f>
        <v>0</v>
      </c>
    </row>
    <row r="404" spans="1:25" x14ac:dyDescent="0.4">
      <c r="A404" s="1219">
        <v>380</v>
      </c>
      <c r="B404" s="7">
        <f>IF(AND(障害学生情報入力シート!$G404=$B$23,障害学生情報入力シート!$H404=$B$24,OR(障害学生情報入力シート!D404="入学者(新1年生)",障害学生情報入力シート!D404="在籍者")),1,0)</f>
        <v>0</v>
      </c>
      <c r="C404" s="7">
        <f t="shared" si="30"/>
        <v>0</v>
      </c>
      <c r="D404" s="7" t="str">
        <f>IFERROR(MATCH(ROW(障害学生情報入力シート!A380),C:C,0),"")</f>
        <v/>
      </c>
      <c r="E404" s="7">
        <f>IF(AND(障害学生情報入力シート!$G404=$E$23,障害学生情報入力シート!$H404=$E$24,OR(障害学生情報入力シート!D404="入学者(新1年生)",障害学生情報入力シート!D404="在籍者")),1,0)</f>
        <v>0</v>
      </c>
      <c r="F404" s="7">
        <f t="shared" si="31"/>
        <v>0</v>
      </c>
      <c r="G404" s="7" t="str">
        <f>IFERROR(MATCH(ROW(障害学生情報入力シート!E380),F:F,0),"")</f>
        <v/>
      </c>
      <c r="H404" s="7">
        <f>IF(AND(障害学生情報入力シート!$G404=$H$24,ISBLANK(障害学生情報入力シート!$H404),OR(障害学生情報入力シート!D404="入学者(新1年生)",障害学生情報入力シート!D404="在籍者")),1,0)</f>
        <v>0</v>
      </c>
      <c r="I404" s="7">
        <f t="shared" si="32"/>
        <v>0</v>
      </c>
      <c r="J404" s="7" t="str">
        <f>IFERROR(MATCH(ROW(障害学生情報入力シート!A380),I:I,0),"")</f>
        <v/>
      </c>
      <c r="K404" s="8">
        <f>IF(障害学生情報入力シート!AU404="",0,IF(AND(障害学生情報入力シート!AT404=1,Y404=1,障害学生情報入力シート!D404&lt;&gt;"",障害学生情報入力シート!D404&lt;&gt;"在籍者"),1,0))</f>
        <v>0</v>
      </c>
      <c r="L404" s="8">
        <f t="shared" si="33"/>
        <v>0</v>
      </c>
      <c r="M404" s="8" t="str">
        <f>IFERROR(MATCH(ROW(障害学生情報入力シート!A380),L:L,0),"")</f>
        <v/>
      </c>
      <c r="N404" s="8">
        <f>IF(障害学生情報入力シート!CA404="",0,IF(AND(障害学生情報入力シート!BZ404=1,Y404=1,障害学生情報入力シート!D404&lt;&gt;"",障害学生情報入力シート!D404&lt;&gt;"入学しなかった"),1,0))</f>
        <v>0</v>
      </c>
      <c r="O404" s="8">
        <f t="shared" si="34"/>
        <v>0</v>
      </c>
      <c r="P404" s="8" t="str">
        <f>IFERROR(MATCH(ROW(障害学生情報入力シート!AR380),O:O,0),"")</f>
        <v/>
      </c>
      <c r="Q404" s="8">
        <f>IF(障害学生情報入力シート!CU404="",0,IF(AND(障害学生情報入力シート!CT404=1,Y404=1,障害学生情報入力シート!D404&lt;&gt;"",障害学生情報入力シート!D404&lt;&gt;"入学しなかった"),1,0))</f>
        <v>0</v>
      </c>
      <c r="R404" s="8">
        <f t="shared" si="35"/>
        <v>0</v>
      </c>
      <c r="S404" s="8" t="str">
        <f>IFERROR(MATCH(ROW(障害学生情報入力シート!BJ380),R:R,0),"")</f>
        <v/>
      </c>
      <c r="T404" s="9">
        <f>IF(OR(SUM(障害学生情報入力シート!AY404:BY404,障害学生情報入力シート!CB404:CS404)&gt;0,COUNTA(障害学生情報入力シート!BZ404:CA404)=2,COUNTA(障害学生情報入力シート!CT404:CU404)=2),1,0)</f>
        <v>0</v>
      </c>
      <c r="U404" s="9">
        <f>SUM(障害学生情報入力シート!N404:Q404)+COUNTA(障害学生情報入力シート!R404)</f>
        <v>0</v>
      </c>
      <c r="V404" s="9">
        <f>SUM(障害学生情報入力シート!S404:V404)+COUNTA(障害学生情報入力シート!W404)</f>
        <v>0</v>
      </c>
      <c r="W404" s="9">
        <f>IF(SUM(障害学生情報入力シート!$X404:$AT404)&gt;0,1,0)</f>
        <v>0</v>
      </c>
      <c r="X404" s="9">
        <f>IF(障害学生情報入力シート!D404="入学者(新1年生)",1,0)</f>
        <v>0</v>
      </c>
      <c r="Y404" s="9">
        <f>IF(ISBLANK(障害学生情報入力シート!$G404),0)+IF(AND(障害学生情報入力シート!$G404="視覚障害",OR(障害学生情報入力シート!$H404="盲",障害学生情報入力シート!$H404="弱視")),1,0)+IF(AND(障害学生情報入力シート!$G404="聴覚・言語障害",OR(障害学生情報入力シート!$H404="聾",障害学生情報入力シート!$H404="難聴",障害学生情報入力シート!$H404="言語障害のみ")),1,0)+IF(AND(障害学生情報入力シート!$G404="肢体不自由",OR(障害学生情報入力シート!$H404="上肢機能障害",障害学生情報入力シート!$H404="下肢機能障害",障害学生情報入力シート!$H404="上下肢機能障害",障害学生情報入力シート!$H404="他の機能障害")),1,0)+IF(AND(障害学生情報入力シート!$G404="病弱・虚弱",OR(障害学生情報入力シート!$H404="内部障害等",障害学生情報入力シート!$H404="他の慢性疾患")),1,0)+IF(AND(障害学生情報入力シート!$G404="重複",ISBLANK(障害学生情報入力シート!$H404)),1,0)+IF(AND(障害学生情報入力シート!$G404="発達障害",OR(障害学生情報入力シート!$H404="SLD",障害学生情報入力シート!$H404="ADHD",障害学生情報入力シート!$H404="ASD",障害学生情報入力シート!$H404="発達障害の重複")),1,0)+IF(AND(障害学生情報入力シート!$G404="精神障害",OR(障害学生情報入力シート!$H404="統合失調症等",障害学生情報入力シート!$H404="気分障害",障害学生情報入力シート!$H404="神経症性障害等",障害学生情報入力シート!$H404="摂食障害・睡眠障害等",障害学生情報入力シート!$H404="他の精神障害")),1,0)+IF(AND(障害学生情報入力シート!$G404="その他の障害",ISBLANK(障害学生情報入力シート!$H404)),1,0)</f>
        <v>0</v>
      </c>
    </row>
    <row r="405" spans="1:25" x14ac:dyDescent="0.4">
      <c r="A405" s="1219">
        <v>381</v>
      </c>
      <c r="B405" s="7">
        <f>IF(AND(障害学生情報入力シート!$G405=$B$23,障害学生情報入力シート!$H405=$B$24,OR(障害学生情報入力シート!D405="入学者(新1年生)",障害学生情報入力シート!D405="在籍者")),1,0)</f>
        <v>0</v>
      </c>
      <c r="C405" s="7">
        <f t="shared" si="30"/>
        <v>0</v>
      </c>
      <c r="D405" s="7" t="str">
        <f>IFERROR(MATCH(ROW(障害学生情報入力シート!A381),C:C,0),"")</f>
        <v/>
      </c>
      <c r="E405" s="7">
        <f>IF(AND(障害学生情報入力シート!$G405=$E$23,障害学生情報入力シート!$H405=$E$24,OR(障害学生情報入力シート!D405="入学者(新1年生)",障害学生情報入力シート!D405="在籍者")),1,0)</f>
        <v>0</v>
      </c>
      <c r="F405" s="7">
        <f t="shared" si="31"/>
        <v>0</v>
      </c>
      <c r="G405" s="7" t="str">
        <f>IFERROR(MATCH(ROW(障害学生情報入力シート!E381),F:F,0),"")</f>
        <v/>
      </c>
      <c r="H405" s="7">
        <f>IF(AND(障害学生情報入力シート!$G405=$H$24,ISBLANK(障害学生情報入力シート!$H405),OR(障害学生情報入力シート!D405="入学者(新1年生)",障害学生情報入力シート!D405="在籍者")),1,0)</f>
        <v>0</v>
      </c>
      <c r="I405" s="7">
        <f t="shared" si="32"/>
        <v>0</v>
      </c>
      <c r="J405" s="7" t="str">
        <f>IFERROR(MATCH(ROW(障害学生情報入力シート!A381),I:I,0),"")</f>
        <v/>
      </c>
      <c r="K405" s="8">
        <f>IF(障害学生情報入力シート!AU405="",0,IF(AND(障害学生情報入力シート!AT405=1,Y405=1,障害学生情報入力シート!D405&lt;&gt;"",障害学生情報入力シート!D405&lt;&gt;"在籍者"),1,0))</f>
        <v>0</v>
      </c>
      <c r="L405" s="8">
        <f t="shared" si="33"/>
        <v>0</v>
      </c>
      <c r="M405" s="8" t="str">
        <f>IFERROR(MATCH(ROW(障害学生情報入力シート!A381),L:L,0),"")</f>
        <v/>
      </c>
      <c r="N405" s="8">
        <f>IF(障害学生情報入力シート!CA405="",0,IF(AND(障害学生情報入力シート!BZ405=1,Y405=1,障害学生情報入力シート!D405&lt;&gt;"",障害学生情報入力シート!D405&lt;&gt;"入学しなかった"),1,0))</f>
        <v>0</v>
      </c>
      <c r="O405" s="8">
        <f t="shared" si="34"/>
        <v>0</v>
      </c>
      <c r="P405" s="8" t="str">
        <f>IFERROR(MATCH(ROW(障害学生情報入力シート!AR381),O:O,0),"")</f>
        <v/>
      </c>
      <c r="Q405" s="8">
        <f>IF(障害学生情報入力シート!CU405="",0,IF(AND(障害学生情報入力シート!CT405=1,Y405=1,障害学生情報入力シート!D405&lt;&gt;"",障害学生情報入力シート!D405&lt;&gt;"入学しなかった"),1,0))</f>
        <v>0</v>
      </c>
      <c r="R405" s="8">
        <f t="shared" si="35"/>
        <v>0</v>
      </c>
      <c r="S405" s="8" t="str">
        <f>IFERROR(MATCH(ROW(障害学生情報入力シート!BJ381),R:R,0),"")</f>
        <v/>
      </c>
      <c r="T405" s="9">
        <f>IF(OR(SUM(障害学生情報入力シート!AY405:BY405,障害学生情報入力シート!CB405:CS405)&gt;0,COUNTA(障害学生情報入力シート!BZ405:CA405)=2,COUNTA(障害学生情報入力シート!CT405:CU405)=2),1,0)</f>
        <v>0</v>
      </c>
      <c r="U405" s="9">
        <f>SUM(障害学生情報入力シート!N405:Q405)+COUNTA(障害学生情報入力シート!R405)</f>
        <v>0</v>
      </c>
      <c r="V405" s="9">
        <f>SUM(障害学生情報入力シート!S405:V405)+COUNTA(障害学生情報入力シート!W405)</f>
        <v>0</v>
      </c>
      <c r="W405" s="9">
        <f>IF(SUM(障害学生情報入力シート!$X405:$AT405)&gt;0,1,0)</f>
        <v>0</v>
      </c>
      <c r="X405" s="9">
        <f>IF(障害学生情報入力シート!D405="入学者(新1年生)",1,0)</f>
        <v>0</v>
      </c>
      <c r="Y405" s="9">
        <f>IF(ISBLANK(障害学生情報入力シート!$G405),0)+IF(AND(障害学生情報入力シート!$G405="視覚障害",OR(障害学生情報入力シート!$H405="盲",障害学生情報入力シート!$H405="弱視")),1,0)+IF(AND(障害学生情報入力シート!$G405="聴覚・言語障害",OR(障害学生情報入力シート!$H405="聾",障害学生情報入力シート!$H405="難聴",障害学生情報入力シート!$H405="言語障害のみ")),1,0)+IF(AND(障害学生情報入力シート!$G405="肢体不自由",OR(障害学生情報入力シート!$H405="上肢機能障害",障害学生情報入力シート!$H405="下肢機能障害",障害学生情報入力シート!$H405="上下肢機能障害",障害学生情報入力シート!$H405="他の機能障害")),1,0)+IF(AND(障害学生情報入力シート!$G405="病弱・虚弱",OR(障害学生情報入力シート!$H405="内部障害等",障害学生情報入力シート!$H405="他の慢性疾患")),1,0)+IF(AND(障害学生情報入力シート!$G405="重複",ISBLANK(障害学生情報入力シート!$H405)),1,0)+IF(AND(障害学生情報入力シート!$G405="発達障害",OR(障害学生情報入力シート!$H405="SLD",障害学生情報入力シート!$H405="ADHD",障害学生情報入力シート!$H405="ASD",障害学生情報入力シート!$H405="発達障害の重複")),1,0)+IF(AND(障害学生情報入力シート!$G405="精神障害",OR(障害学生情報入力シート!$H405="統合失調症等",障害学生情報入力シート!$H405="気分障害",障害学生情報入力シート!$H405="神経症性障害等",障害学生情報入力シート!$H405="摂食障害・睡眠障害等",障害学生情報入力シート!$H405="他の精神障害")),1,0)+IF(AND(障害学生情報入力シート!$G405="その他の障害",ISBLANK(障害学生情報入力シート!$H405)),1,0)</f>
        <v>0</v>
      </c>
    </row>
    <row r="406" spans="1:25" x14ac:dyDescent="0.4">
      <c r="A406" s="1219">
        <v>382</v>
      </c>
      <c r="B406" s="7">
        <f>IF(AND(障害学生情報入力シート!$G406=$B$23,障害学生情報入力シート!$H406=$B$24,OR(障害学生情報入力シート!D406="入学者(新1年生)",障害学生情報入力シート!D406="在籍者")),1,0)</f>
        <v>0</v>
      </c>
      <c r="C406" s="7">
        <f t="shared" si="30"/>
        <v>0</v>
      </c>
      <c r="D406" s="7" t="str">
        <f>IFERROR(MATCH(ROW(障害学生情報入力シート!A382),C:C,0),"")</f>
        <v/>
      </c>
      <c r="E406" s="7">
        <f>IF(AND(障害学生情報入力シート!$G406=$E$23,障害学生情報入力シート!$H406=$E$24,OR(障害学生情報入力シート!D406="入学者(新1年生)",障害学生情報入力シート!D406="在籍者")),1,0)</f>
        <v>0</v>
      </c>
      <c r="F406" s="7">
        <f t="shared" si="31"/>
        <v>0</v>
      </c>
      <c r="G406" s="7" t="str">
        <f>IFERROR(MATCH(ROW(障害学生情報入力シート!E382),F:F,0),"")</f>
        <v/>
      </c>
      <c r="H406" s="7">
        <f>IF(AND(障害学生情報入力シート!$G406=$H$24,ISBLANK(障害学生情報入力シート!$H406),OR(障害学生情報入力シート!D406="入学者(新1年生)",障害学生情報入力シート!D406="在籍者")),1,0)</f>
        <v>0</v>
      </c>
      <c r="I406" s="7">
        <f t="shared" si="32"/>
        <v>0</v>
      </c>
      <c r="J406" s="7" t="str">
        <f>IFERROR(MATCH(ROW(障害学生情報入力シート!A382),I:I,0),"")</f>
        <v/>
      </c>
      <c r="K406" s="8">
        <f>IF(障害学生情報入力シート!AU406="",0,IF(AND(障害学生情報入力シート!AT406=1,Y406=1,障害学生情報入力シート!D406&lt;&gt;"",障害学生情報入力シート!D406&lt;&gt;"在籍者"),1,0))</f>
        <v>0</v>
      </c>
      <c r="L406" s="8">
        <f t="shared" si="33"/>
        <v>0</v>
      </c>
      <c r="M406" s="8" t="str">
        <f>IFERROR(MATCH(ROW(障害学生情報入力シート!A382),L:L,0),"")</f>
        <v/>
      </c>
      <c r="N406" s="8">
        <f>IF(障害学生情報入力シート!CA406="",0,IF(AND(障害学生情報入力シート!BZ406=1,Y406=1,障害学生情報入力シート!D406&lt;&gt;"",障害学生情報入力シート!D406&lt;&gt;"入学しなかった"),1,0))</f>
        <v>0</v>
      </c>
      <c r="O406" s="8">
        <f t="shared" si="34"/>
        <v>0</v>
      </c>
      <c r="P406" s="8" t="str">
        <f>IFERROR(MATCH(ROW(障害学生情報入力シート!AR382),O:O,0),"")</f>
        <v/>
      </c>
      <c r="Q406" s="8">
        <f>IF(障害学生情報入力シート!CU406="",0,IF(AND(障害学生情報入力シート!CT406=1,Y406=1,障害学生情報入力シート!D406&lt;&gt;"",障害学生情報入力シート!D406&lt;&gt;"入学しなかった"),1,0))</f>
        <v>0</v>
      </c>
      <c r="R406" s="8">
        <f t="shared" si="35"/>
        <v>0</v>
      </c>
      <c r="S406" s="8" t="str">
        <f>IFERROR(MATCH(ROW(障害学生情報入力シート!BJ382),R:R,0),"")</f>
        <v/>
      </c>
      <c r="T406" s="9">
        <f>IF(OR(SUM(障害学生情報入力シート!AY406:BY406,障害学生情報入力シート!CB406:CS406)&gt;0,COUNTA(障害学生情報入力シート!BZ406:CA406)=2,COUNTA(障害学生情報入力シート!CT406:CU406)=2),1,0)</f>
        <v>0</v>
      </c>
      <c r="U406" s="9">
        <f>SUM(障害学生情報入力シート!N406:Q406)+COUNTA(障害学生情報入力シート!R406)</f>
        <v>0</v>
      </c>
      <c r="V406" s="9">
        <f>SUM(障害学生情報入力シート!S406:V406)+COUNTA(障害学生情報入力シート!W406)</f>
        <v>0</v>
      </c>
      <c r="W406" s="9">
        <f>IF(SUM(障害学生情報入力シート!$X406:$AT406)&gt;0,1,0)</f>
        <v>0</v>
      </c>
      <c r="X406" s="9">
        <f>IF(障害学生情報入力シート!D406="入学者(新1年生)",1,0)</f>
        <v>0</v>
      </c>
      <c r="Y406" s="9">
        <f>IF(ISBLANK(障害学生情報入力シート!$G406),0)+IF(AND(障害学生情報入力シート!$G406="視覚障害",OR(障害学生情報入力シート!$H406="盲",障害学生情報入力シート!$H406="弱視")),1,0)+IF(AND(障害学生情報入力シート!$G406="聴覚・言語障害",OR(障害学生情報入力シート!$H406="聾",障害学生情報入力シート!$H406="難聴",障害学生情報入力シート!$H406="言語障害のみ")),1,0)+IF(AND(障害学生情報入力シート!$G406="肢体不自由",OR(障害学生情報入力シート!$H406="上肢機能障害",障害学生情報入力シート!$H406="下肢機能障害",障害学生情報入力シート!$H406="上下肢機能障害",障害学生情報入力シート!$H406="他の機能障害")),1,0)+IF(AND(障害学生情報入力シート!$G406="病弱・虚弱",OR(障害学生情報入力シート!$H406="内部障害等",障害学生情報入力シート!$H406="他の慢性疾患")),1,0)+IF(AND(障害学生情報入力シート!$G406="重複",ISBLANK(障害学生情報入力シート!$H406)),1,0)+IF(AND(障害学生情報入力シート!$G406="発達障害",OR(障害学生情報入力シート!$H406="SLD",障害学生情報入力シート!$H406="ADHD",障害学生情報入力シート!$H406="ASD",障害学生情報入力シート!$H406="発達障害の重複")),1,0)+IF(AND(障害学生情報入力シート!$G406="精神障害",OR(障害学生情報入力シート!$H406="統合失調症等",障害学生情報入力シート!$H406="気分障害",障害学生情報入力シート!$H406="神経症性障害等",障害学生情報入力シート!$H406="摂食障害・睡眠障害等",障害学生情報入力シート!$H406="他の精神障害")),1,0)+IF(AND(障害学生情報入力シート!$G406="その他の障害",ISBLANK(障害学生情報入力シート!$H406)),1,0)</f>
        <v>0</v>
      </c>
    </row>
    <row r="407" spans="1:25" x14ac:dyDescent="0.4">
      <c r="A407" s="1219">
        <v>383</v>
      </c>
      <c r="B407" s="7">
        <f>IF(AND(障害学生情報入力シート!$G407=$B$23,障害学生情報入力シート!$H407=$B$24,OR(障害学生情報入力シート!D407="入学者(新1年生)",障害学生情報入力シート!D407="在籍者")),1,0)</f>
        <v>0</v>
      </c>
      <c r="C407" s="7">
        <f t="shared" si="30"/>
        <v>0</v>
      </c>
      <c r="D407" s="7" t="str">
        <f>IFERROR(MATCH(ROW(障害学生情報入力シート!A383),C:C,0),"")</f>
        <v/>
      </c>
      <c r="E407" s="7">
        <f>IF(AND(障害学生情報入力シート!$G407=$E$23,障害学生情報入力シート!$H407=$E$24,OR(障害学生情報入力シート!D407="入学者(新1年生)",障害学生情報入力シート!D407="在籍者")),1,0)</f>
        <v>0</v>
      </c>
      <c r="F407" s="7">
        <f t="shared" si="31"/>
        <v>0</v>
      </c>
      <c r="G407" s="7" t="str">
        <f>IFERROR(MATCH(ROW(障害学生情報入力シート!E383),F:F,0),"")</f>
        <v/>
      </c>
      <c r="H407" s="7">
        <f>IF(AND(障害学生情報入力シート!$G407=$H$24,ISBLANK(障害学生情報入力シート!$H407),OR(障害学生情報入力シート!D407="入学者(新1年生)",障害学生情報入力シート!D407="在籍者")),1,0)</f>
        <v>0</v>
      </c>
      <c r="I407" s="7">
        <f t="shared" si="32"/>
        <v>0</v>
      </c>
      <c r="J407" s="7" t="str">
        <f>IFERROR(MATCH(ROW(障害学生情報入力シート!A383),I:I,0),"")</f>
        <v/>
      </c>
      <c r="K407" s="8">
        <f>IF(障害学生情報入力シート!AU407="",0,IF(AND(障害学生情報入力シート!AT407=1,Y407=1,障害学生情報入力シート!D407&lt;&gt;"",障害学生情報入力シート!D407&lt;&gt;"在籍者"),1,0))</f>
        <v>0</v>
      </c>
      <c r="L407" s="8">
        <f t="shared" si="33"/>
        <v>0</v>
      </c>
      <c r="M407" s="8" t="str">
        <f>IFERROR(MATCH(ROW(障害学生情報入力シート!A383),L:L,0),"")</f>
        <v/>
      </c>
      <c r="N407" s="8">
        <f>IF(障害学生情報入力シート!CA407="",0,IF(AND(障害学生情報入力シート!BZ407=1,Y407=1,障害学生情報入力シート!D407&lt;&gt;"",障害学生情報入力シート!D407&lt;&gt;"入学しなかった"),1,0))</f>
        <v>0</v>
      </c>
      <c r="O407" s="8">
        <f t="shared" si="34"/>
        <v>0</v>
      </c>
      <c r="P407" s="8" t="str">
        <f>IFERROR(MATCH(ROW(障害学生情報入力シート!AR383),O:O,0),"")</f>
        <v/>
      </c>
      <c r="Q407" s="8">
        <f>IF(障害学生情報入力シート!CU407="",0,IF(AND(障害学生情報入力シート!CT407=1,Y407=1,障害学生情報入力シート!D407&lt;&gt;"",障害学生情報入力シート!D407&lt;&gt;"入学しなかった"),1,0))</f>
        <v>0</v>
      </c>
      <c r="R407" s="8">
        <f t="shared" si="35"/>
        <v>0</v>
      </c>
      <c r="S407" s="8" t="str">
        <f>IFERROR(MATCH(ROW(障害学生情報入力シート!BJ383),R:R,0),"")</f>
        <v/>
      </c>
      <c r="T407" s="9">
        <f>IF(OR(SUM(障害学生情報入力シート!AY407:BY407,障害学生情報入力シート!CB407:CS407)&gt;0,COUNTA(障害学生情報入力シート!BZ407:CA407)=2,COUNTA(障害学生情報入力シート!CT407:CU407)=2),1,0)</f>
        <v>0</v>
      </c>
      <c r="U407" s="9">
        <f>SUM(障害学生情報入力シート!N407:Q407)+COUNTA(障害学生情報入力シート!R407)</f>
        <v>0</v>
      </c>
      <c r="V407" s="9">
        <f>SUM(障害学生情報入力シート!S407:V407)+COUNTA(障害学生情報入力シート!W407)</f>
        <v>0</v>
      </c>
      <c r="W407" s="9">
        <f>IF(SUM(障害学生情報入力シート!$X407:$AT407)&gt;0,1,0)</f>
        <v>0</v>
      </c>
      <c r="X407" s="9">
        <f>IF(障害学生情報入力シート!D407="入学者(新1年生)",1,0)</f>
        <v>0</v>
      </c>
      <c r="Y407" s="9">
        <f>IF(ISBLANK(障害学生情報入力シート!$G407),0)+IF(AND(障害学生情報入力シート!$G407="視覚障害",OR(障害学生情報入力シート!$H407="盲",障害学生情報入力シート!$H407="弱視")),1,0)+IF(AND(障害学生情報入力シート!$G407="聴覚・言語障害",OR(障害学生情報入力シート!$H407="聾",障害学生情報入力シート!$H407="難聴",障害学生情報入力シート!$H407="言語障害のみ")),1,0)+IF(AND(障害学生情報入力シート!$G407="肢体不自由",OR(障害学生情報入力シート!$H407="上肢機能障害",障害学生情報入力シート!$H407="下肢機能障害",障害学生情報入力シート!$H407="上下肢機能障害",障害学生情報入力シート!$H407="他の機能障害")),1,0)+IF(AND(障害学生情報入力シート!$G407="病弱・虚弱",OR(障害学生情報入力シート!$H407="内部障害等",障害学生情報入力シート!$H407="他の慢性疾患")),1,0)+IF(AND(障害学生情報入力シート!$G407="重複",ISBLANK(障害学生情報入力シート!$H407)),1,0)+IF(AND(障害学生情報入力シート!$G407="発達障害",OR(障害学生情報入力シート!$H407="SLD",障害学生情報入力シート!$H407="ADHD",障害学生情報入力シート!$H407="ASD",障害学生情報入力シート!$H407="発達障害の重複")),1,0)+IF(AND(障害学生情報入力シート!$G407="精神障害",OR(障害学生情報入力シート!$H407="統合失調症等",障害学生情報入力シート!$H407="気分障害",障害学生情報入力シート!$H407="神経症性障害等",障害学生情報入力シート!$H407="摂食障害・睡眠障害等",障害学生情報入力シート!$H407="他の精神障害")),1,0)+IF(AND(障害学生情報入力シート!$G407="その他の障害",ISBLANK(障害学生情報入力シート!$H407)),1,0)</f>
        <v>0</v>
      </c>
    </row>
    <row r="408" spans="1:25" x14ac:dyDescent="0.4">
      <c r="A408" s="1219">
        <v>384</v>
      </c>
      <c r="B408" s="7">
        <f>IF(AND(障害学生情報入力シート!$G408=$B$23,障害学生情報入力シート!$H408=$B$24,OR(障害学生情報入力シート!D408="入学者(新1年生)",障害学生情報入力シート!D408="在籍者")),1,0)</f>
        <v>0</v>
      </c>
      <c r="C408" s="7">
        <f t="shared" si="30"/>
        <v>0</v>
      </c>
      <c r="D408" s="7" t="str">
        <f>IFERROR(MATCH(ROW(障害学生情報入力シート!A384),C:C,0),"")</f>
        <v/>
      </c>
      <c r="E408" s="7">
        <f>IF(AND(障害学生情報入力シート!$G408=$E$23,障害学生情報入力シート!$H408=$E$24,OR(障害学生情報入力シート!D408="入学者(新1年生)",障害学生情報入力シート!D408="在籍者")),1,0)</f>
        <v>0</v>
      </c>
      <c r="F408" s="7">
        <f t="shared" si="31"/>
        <v>0</v>
      </c>
      <c r="G408" s="7" t="str">
        <f>IFERROR(MATCH(ROW(障害学生情報入力シート!E384),F:F,0),"")</f>
        <v/>
      </c>
      <c r="H408" s="7">
        <f>IF(AND(障害学生情報入力シート!$G408=$H$24,ISBLANK(障害学生情報入力シート!$H408),OR(障害学生情報入力シート!D408="入学者(新1年生)",障害学生情報入力シート!D408="在籍者")),1,0)</f>
        <v>0</v>
      </c>
      <c r="I408" s="7">
        <f t="shared" si="32"/>
        <v>0</v>
      </c>
      <c r="J408" s="7" t="str">
        <f>IFERROR(MATCH(ROW(障害学生情報入力シート!A384),I:I,0),"")</f>
        <v/>
      </c>
      <c r="K408" s="8">
        <f>IF(障害学生情報入力シート!AU408="",0,IF(AND(障害学生情報入力シート!AT408=1,Y408=1,障害学生情報入力シート!D408&lt;&gt;"",障害学生情報入力シート!D408&lt;&gt;"在籍者"),1,0))</f>
        <v>0</v>
      </c>
      <c r="L408" s="8">
        <f t="shared" si="33"/>
        <v>0</v>
      </c>
      <c r="M408" s="8" t="str">
        <f>IFERROR(MATCH(ROW(障害学生情報入力シート!A384),L:L,0),"")</f>
        <v/>
      </c>
      <c r="N408" s="8">
        <f>IF(障害学生情報入力シート!CA408="",0,IF(AND(障害学生情報入力シート!BZ408=1,Y408=1,障害学生情報入力シート!D408&lt;&gt;"",障害学生情報入力シート!D408&lt;&gt;"入学しなかった"),1,0))</f>
        <v>0</v>
      </c>
      <c r="O408" s="8">
        <f t="shared" si="34"/>
        <v>0</v>
      </c>
      <c r="P408" s="8" t="str">
        <f>IFERROR(MATCH(ROW(障害学生情報入力シート!AR384),O:O,0),"")</f>
        <v/>
      </c>
      <c r="Q408" s="8">
        <f>IF(障害学生情報入力シート!CU408="",0,IF(AND(障害学生情報入力シート!CT408=1,Y408=1,障害学生情報入力シート!D408&lt;&gt;"",障害学生情報入力シート!D408&lt;&gt;"入学しなかった"),1,0))</f>
        <v>0</v>
      </c>
      <c r="R408" s="8">
        <f t="shared" si="35"/>
        <v>0</v>
      </c>
      <c r="S408" s="8" t="str">
        <f>IFERROR(MATCH(ROW(障害学生情報入力シート!BJ384),R:R,0),"")</f>
        <v/>
      </c>
      <c r="T408" s="9">
        <f>IF(OR(SUM(障害学生情報入力シート!AY408:BY408,障害学生情報入力シート!CB408:CS408)&gt;0,COUNTA(障害学生情報入力シート!BZ408:CA408)=2,COUNTA(障害学生情報入力シート!CT408:CU408)=2),1,0)</f>
        <v>0</v>
      </c>
      <c r="U408" s="9">
        <f>SUM(障害学生情報入力シート!N408:Q408)+COUNTA(障害学生情報入力シート!R408)</f>
        <v>0</v>
      </c>
      <c r="V408" s="9">
        <f>SUM(障害学生情報入力シート!S408:V408)+COUNTA(障害学生情報入力シート!W408)</f>
        <v>0</v>
      </c>
      <c r="W408" s="9">
        <f>IF(SUM(障害学生情報入力シート!$X408:$AT408)&gt;0,1,0)</f>
        <v>0</v>
      </c>
      <c r="X408" s="9">
        <f>IF(障害学生情報入力シート!D408="入学者(新1年生)",1,0)</f>
        <v>0</v>
      </c>
      <c r="Y408" s="9">
        <f>IF(ISBLANK(障害学生情報入力シート!$G408),0)+IF(AND(障害学生情報入力シート!$G408="視覚障害",OR(障害学生情報入力シート!$H408="盲",障害学生情報入力シート!$H408="弱視")),1,0)+IF(AND(障害学生情報入力シート!$G408="聴覚・言語障害",OR(障害学生情報入力シート!$H408="聾",障害学生情報入力シート!$H408="難聴",障害学生情報入力シート!$H408="言語障害のみ")),1,0)+IF(AND(障害学生情報入力シート!$G408="肢体不自由",OR(障害学生情報入力シート!$H408="上肢機能障害",障害学生情報入力シート!$H408="下肢機能障害",障害学生情報入力シート!$H408="上下肢機能障害",障害学生情報入力シート!$H408="他の機能障害")),1,0)+IF(AND(障害学生情報入力シート!$G408="病弱・虚弱",OR(障害学生情報入力シート!$H408="内部障害等",障害学生情報入力シート!$H408="他の慢性疾患")),1,0)+IF(AND(障害学生情報入力シート!$G408="重複",ISBLANK(障害学生情報入力シート!$H408)),1,0)+IF(AND(障害学生情報入力シート!$G408="発達障害",OR(障害学生情報入力シート!$H408="SLD",障害学生情報入力シート!$H408="ADHD",障害学生情報入力シート!$H408="ASD",障害学生情報入力シート!$H408="発達障害の重複")),1,0)+IF(AND(障害学生情報入力シート!$G408="精神障害",OR(障害学生情報入力シート!$H408="統合失調症等",障害学生情報入力シート!$H408="気分障害",障害学生情報入力シート!$H408="神経症性障害等",障害学生情報入力シート!$H408="摂食障害・睡眠障害等",障害学生情報入力シート!$H408="他の精神障害")),1,0)+IF(AND(障害学生情報入力シート!$G408="その他の障害",ISBLANK(障害学生情報入力シート!$H408)),1,0)</f>
        <v>0</v>
      </c>
    </row>
    <row r="409" spans="1:25" x14ac:dyDescent="0.4">
      <c r="A409" s="1219">
        <v>385</v>
      </c>
      <c r="B409" s="7">
        <f>IF(AND(障害学生情報入力シート!$G409=$B$23,障害学生情報入力シート!$H409=$B$24,OR(障害学生情報入力シート!D409="入学者(新1年生)",障害学生情報入力シート!D409="在籍者")),1,0)</f>
        <v>0</v>
      </c>
      <c r="C409" s="7">
        <f t="shared" ref="C409:C472" si="36">C408+B409</f>
        <v>0</v>
      </c>
      <c r="D409" s="7" t="str">
        <f>IFERROR(MATCH(ROW(障害学生情報入力シート!A385),C:C,0),"")</f>
        <v/>
      </c>
      <c r="E409" s="7">
        <f>IF(AND(障害学生情報入力シート!$G409=$E$23,障害学生情報入力シート!$H409=$E$24,OR(障害学生情報入力シート!D409="入学者(新1年生)",障害学生情報入力シート!D409="在籍者")),1,0)</f>
        <v>0</v>
      </c>
      <c r="F409" s="7">
        <f t="shared" ref="F409:F472" si="37">F408+E409</f>
        <v>0</v>
      </c>
      <c r="G409" s="7" t="str">
        <f>IFERROR(MATCH(ROW(障害学生情報入力シート!E385),F:F,0),"")</f>
        <v/>
      </c>
      <c r="H409" s="7">
        <f>IF(AND(障害学生情報入力シート!$G409=$H$24,ISBLANK(障害学生情報入力シート!$H409),OR(障害学生情報入力シート!D409="入学者(新1年生)",障害学生情報入力シート!D409="在籍者")),1,0)</f>
        <v>0</v>
      </c>
      <c r="I409" s="7">
        <f t="shared" ref="I409:I472" si="38">I408+H409</f>
        <v>0</v>
      </c>
      <c r="J409" s="7" t="str">
        <f>IFERROR(MATCH(ROW(障害学生情報入力シート!A385),I:I,0),"")</f>
        <v/>
      </c>
      <c r="K409" s="8">
        <f>IF(障害学生情報入力シート!AU409="",0,IF(AND(障害学生情報入力シート!AT409=1,Y409=1,障害学生情報入力シート!D409&lt;&gt;"",障害学生情報入力シート!D409&lt;&gt;"在籍者"),1,0))</f>
        <v>0</v>
      </c>
      <c r="L409" s="8">
        <f t="shared" ref="L409:L472" si="39">L408+K409</f>
        <v>0</v>
      </c>
      <c r="M409" s="8" t="str">
        <f>IFERROR(MATCH(ROW(障害学生情報入力シート!A385),L:L,0),"")</f>
        <v/>
      </c>
      <c r="N409" s="8">
        <f>IF(障害学生情報入力シート!CA409="",0,IF(AND(障害学生情報入力シート!BZ409=1,Y409=1,障害学生情報入力シート!D409&lt;&gt;"",障害学生情報入力シート!D409&lt;&gt;"入学しなかった"),1,0))</f>
        <v>0</v>
      </c>
      <c r="O409" s="8">
        <f t="shared" ref="O409:O472" si="40">O408+N409</f>
        <v>0</v>
      </c>
      <c r="P409" s="8" t="str">
        <f>IFERROR(MATCH(ROW(障害学生情報入力シート!AR385),O:O,0),"")</f>
        <v/>
      </c>
      <c r="Q409" s="8">
        <f>IF(障害学生情報入力シート!CU409="",0,IF(AND(障害学生情報入力シート!CT409=1,Y409=1,障害学生情報入力シート!D409&lt;&gt;"",障害学生情報入力シート!D409&lt;&gt;"入学しなかった"),1,0))</f>
        <v>0</v>
      </c>
      <c r="R409" s="8">
        <f t="shared" ref="R409:R472" si="41">R408+Q409</f>
        <v>0</v>
      </c>
      <c r="S409" s="8" t="str">
        <f>IFERROR(MATCH(ROW(障害学生情報入力シート!BJ385),R:R,0),"")</f>
        <v/>
      </c>
      <c r="T409" s="9">
        <f>IF(OR(SUM(障害学生情報入力シート!AY409:BY409,障害学生情報入力シート!CB409:CS409)&gt;0,COUNTA(障害学生情報入力シート!BZ409:CA409)=2,COUNTA(障害学生情報入力シート!CT409:CU409)=2),1,0)</f>
        <v>0</v>
      </c>
      <c r="U409" s="9">
        <f>SUM(障害学生情報入力シート!N409:Q409)+COUNTA(障害学生情報入力シート!R409)</f>
        <v>0</v>
      </c>
      <c r="V409" s="9">
        <f>SUM(障害学生情報入力シート!S409:V409)+COUNTA(障害学生情報入力シート!W409)</f>
        <v>0</v>
      </c>
      <c r="W409" s="9">
        <f>IF(SUM(障害学生情報入力シート!$X409:$AT409)&gt;0,1,0)</f>
        <v>0</v>
      </c>
      <c r="X409" s="9">
        <f>IF(障害学生情報入力シート!D409="入学者(新1年生)",1,0)</f>
        <v>0</v>
      </c>
      <c r="Y409" s="9">
        <f>IF(ISBLANK(障害学生情報入力シート!$G409),0)+IF(AND(障害学生情報入力シート!$G409="視覚障害",OR(障害学生情報入力シート!$H409="盲",障害学生情報入力シート!$H409="弱視")),1,0)+IF(AND(障害学生情報入力シート!$G409="聴覚・言語障害",OR(障害学生情報入力シート!$H409="聾",障害学生情報入力シート!$H409="難聴",障害学生情報入力シート!$H409="言語障害のみ")),1,0)+IF(AND(障害学生情報入力シート!$G409="肢体不自由",OR(障害学生情報入力シート!$H409="上肢機能障害",障害学生情報入力シート!$H409="下肢機能障害",障害学生情報入力シート!$H409="上下肢機能障害",障害学生情報入力シート!$H409="他の機能障害")),1,0)+IF(AND(障害学生情報入力シート!$G409="病弱・虚弱",OR(障害学生情報入力シート!$H409="内部障害等",障害学生情報入力シート!$H409="他の慢性疾患")),1,0)+IF(AND(障害学生情報入力シート!$G409="重複",ISBLANK(障害学生情報入力シート!$H409)),1,0)+IF(AND(障害学生情報入力シート!$G409="発達障害",OR(障害学生情報入力シート!$H409="SLD",障害学生情報入力シート!$H409="ADHD",障害学生情報入力シート!$H409="ASD",障害学生情報入力シート!$H409="発達障害の重複")),1,0)+IF(AND(障害学生情報入力シート!$G409="精神障害",OR(障害学生情報入力シート!$H409="統合失調症等",障害学生情報入力シート!$H409="気分障害",障害学生情報入力シート!$H409="神経症性障害等",障害学生情報入力シート!$H409="摂食障害・睡眠障害等",障害学生情報入力シート!$H409="他の精神障害")),1,0)+IF(AND(障害学生情報入力シート!$G409="その他の障害",ISBLANK(障害学生情報入力シート!$H409)),1,0)</f>
        <v>0</v>
      </c>
    </row>
    <row r="410" spans="1:25" x14ac:dyDescent="0.4">
      <c r="A410" s="1219">
        <v>386</v>
      </c>
      <c r="B410" s="7">
        <f>IF(AND(障害学生情報入力シート!$G410=$B$23,障害学生情報入力シート!$H410=$B$24,OR(障害学生情報入力シート!D410="入学者(新1年生)",障害学生情報入力シート!D410="在籍者")),1,0)</f>
        <v>0</v>
      </c>
      <c r="C410" s="7">
        <f t="shared" si="36"/>
        <v>0</v>
      </c>
      <c r="D410" s="7" t="str">
        <f>IFERROR(MATCH(ROW(障害学生情報入力シート!A386),C:C,0),"")</f>
        <v/>
      </c>
      <c r="E410" s="7">
        <f>IF(AND(障害学生情報入力シート!$G410=$E$23,障害学生情報入力シート!$H410=$E$24,OR(障害学生情報入力シート!D410="入学者(新1年生)",障害学生情報入力シート!D410="在籍者")),1,0)</f>
        <v>0</v>
      </c>
      <c r="F410" s="7">
        <f t="shared" si="37"/>
        <v>0</v>
      </c>
      <c r="G410" s="7" t="str">
        <f>IFERROR(MATCH(ROW(障害学生情報入力シート!E386),F:F,0),"")</f>
        <v/>
      </c>
      <c r="H410" s="7">
        <f>IF(AND(障害学生情報入力シート!$G410=$H$24,ISBLANK(障害学生情報入力シート!$H410),OR(障害学生情報入力シート!D410="入学者(新1年生)",障害学生情報入力シート!D410="在籍者")),1,0)</f>
        <v>0</v>
      </c>
      <c r="I410" s="7">
        <f t="shared" si="38"/>
        <v>0</v>
      </c>
      <c r="J410" s="7" t="str">
        <f>IFERROR(MATCH(ROW(障害学生情報入力シート!A386),I:I,0),"")</f>
        <v/>
      </c>
      <c r="K410" s="8">
        <f>IF(障害学生情報入力シート!AU410="",0,IF(AND(障害学生情報入力シート!AT410=1,Y410=1,障害学生情報入力シート!D410&lt;&gt;"",障害学生情報入力シート!D410&lt;&gt;"在籍者"),1,0))</f>
        <v>0</v>
      </c>
      <c r="L410" s="8">
        <f t="shared" si="39"/>
        <v>0</v>
      </c>
      <c r="M410" s="8" t="str">
        <f>IFERROR(MATCH(ROW(障害学生情報入力シート!A386),L:L,0),"")</f>
        <v/>
      </c>
      <c r="N410" s="8">
        <f>IF(障害学生情報入力シート!CA410="",0,IF(AND(障害学生情報入力シート!BZ410=1,Y410=1,障害学生情報入力シート!D410&lt;&gt;"",障害学生情報入力シート!D410&lt;&gt;"入学しなかった"),1,0))</f>
        <v>0</v>
      </c>
      <c r="O410" s="8">
        <f t="shared" si="40"/>
        <v>0</v>
      </c>
      <c r="P410" s="8" t="str">
        <f>IFERROR(MATCH(ROW(障害学生情報入力シート!AR386),O:O,0),"")</f>
        <v/>
      </c>
      <c r="Q410" s="8">
        <f>IF(障害学生情報入力シート!CU410="",0,IF(AND(障害学生情報入力シート!CT410=1,Y410=1,障害学生情報入力シート!D410&lt;&gt;"",障害学生情報入力シート!D410&lt;&gt;"入学しなかった"),1,0))</f>
        <v>0</v>
      </c>
      <c r="R410" s="8">
        <f t="shared" si="41"/>
        <v>0</v>
      </c>
      <c r="S410" s="8" t="str">
        <f>IFERROR(MATCH(ROW(障害学生情報入力シート!BJ386),R:R,0),"")</f>
        <v/>
      </c>
      <c r="T410" s="9">
        <f>IF(OR(SUM(障害学生情報入力シート!AY410:BY410,障害学生情報入力シート!CB410:CS410)&gt;0,COUNTA(障害学生情報入力シート!BZ410:CA410)=2,COUNTA(障害学生情報入力シート!CT410:CU410)=2),1,0)</f>
        <v>0</v>
      </c>
      <c r="U410" s="9">
        <f>SUM(障害学生情報入力シート!N410:Q410)+COUNTA(障害学生情報入力シート!R410)</f>
        <v>0</v>
      </c>
      <c r="V410" s="9">
        <f>SUM(障害学生情報入力シート!S410:V410)+COUNTA(障害学生情報入力シート!W410)</f>
        <v>0</v>
      </c>
      <c r="W410" s="9">
        <f>IF(SUM(障害学生情報入力シート!$X410:$AT410)&gt;0,1,0)</f>
        <v>0</v>
      </c>
      <c r="X410" s="9">
        <f>IF(障害学生情報入力シート!D410="入学者(新1年生)",1,0)</f>
        <v>0</v>
      </c>
      <c r="Y410" s="9">
        <f>IF(ISBLANK(障害学生情報入力シート!$G410),0)+IF(AND(障害学生情報入力シート!$G410="視覚障害",OR(障害学生情報入力シート!$H410="盲",障害学生情報入力シート!$H410="弱視")),1,0)+IF(AND(障害学生情報入力シート!$G410="聴覚・言語障害",OR(障害学生情報入力シート!$H410="聾",障害学生情報入力シート!$H410="難聴",障害学生情報入力シート!$H410="言語障害のみ")),1,0)+IF(AND(障害学生情報入力シート!$G410="肢体不自由",OR(障害学生情報入力シート!$H410="上肢機能障害",障害学生情報入力シート!$H410="下肢機能障害",障害学生情報入力シート!$H410="上下肢機能障害",障害学生情報入力シート!$H410="他の機能障害")),1,0)+IF(AND(障害学生情報入力シート!$G410="病弱・虚弱",OR(障害学生情報入力シート!$H410="内部障害等",障害学生情報入力シート!$H410="他の慢性疾患")),1,0)+IF(AND(障害学生情報入力シート!$G410="重複",ISBLANK(障害学生情報入力シート!$H410)),1,0)+IF(AND(障害学生情報入力シート!$G410="発達障害",OR(障害学生情報入力シート!$H410="SLD",障害学生情報入力シート!$H410="ADHD",障害学生情報入力シート!$H410="ASD",障害学生情報入力シート!$H410="発達障害の重複")),1,0)+IF(AND(障害学生情報入力シート!$G410="精神障害",OR(障害学生情報入力シート!$H410="統合失調症等",障害学生情報入力シート!$H410="気分障害",障害学生情報入力シート!$H410="神経症性障害等",障害学生情報入力シート!$H410="摂食障害・睡眠障害等",障害学生情報入力シート!$H410="他の精神障害")),1,0)+IF(AND(障害学生情報入力シート!$G410="その他の障害",ISBLANK(障害学生情報入力シート!$H410)),1,0)</f>
        <v>0</v>
      </c>
    </row>
    <row r="411" spans="1:25" x14ac:dyDescent="0.4">
      <c r="A411" s="1219">
        <v>387</v>
      </c>
      <c r="B411" s="7">
        <f>IF(AND(障害学生情報入力シート!$G411=$B$23,障害学生情報入力シート!$H411=$B$24,OR(障害学生情報入力シート!D411="入学者(新1年生)",障害学生情報入力シート!D411="在籍者")),1,0)</f>
        <v>0</v>
      </c>
      <c r="C411" s="7">
        <f t="shared" si="36"/>
        <v>0</v>
      </c>
      <c r="D411" s="7" t="str">
        <f>IFERROR(MATCH(ROW(障害学生情報入力シート!A387),C:C,0),"")</f>
        <v/>
      </c>
      <c r="E411" s="7">
        <f>IF(AND(障害学生情報入力シート!$G411=$E$23,障害学生情報入力シート!$H411=$E$24,OR(障害学生情報入力シート!D411="入学者(新1年生)",障害学生情報入力シート!D411="在籍者")),1,0)</f>
        <v>0</v>
      </c>
      <c r="F411" s="7">
        <f t="shared" si="37"/>
        <v>0</v>
      </c>
      <c r="G411" s="7" t="str">
        <f>IFERROR(MATCH(ROW(障害学生情報入力シート!E387),F:F,0),"")</f>
        <v/>
      </c>
      <c r="H411" s="7">
        <f>IF(AND(障害学生情報入力シート!$G411=$H$24,ISBLANK(障害学生情報入力シート!$H411),OR(障害学生情報入力シート!D411="入学者(新1年生)",障害学生情報入力シート!D411="在籍者")),1,0)</f>
        <v>0</v>
      </c>
      <c r="I411" s="7">
        <f t="shared" si="38"/>
        <v>0</v>
      </c>
      <c r="J411" s="7" t="str">
        <f>IFERROR(MATCH(ROW(障害学生情報入力シート!A387),I:I,0),"")</f>
        <v/>
      </c>
      <c r="K411" s="8">
        <f>IF(障害学生情報入力シート!AU411="",0,IF(AND(障害学生情報入力シート!AT411=1,Y411=1,障害学生情報入力シート!D411&lt;&gt;"",障害学生情報入力シート!D411&lt;&gt;"在籍者"),1,0))</f>
        <v>0</v>
      </c>
      <c r="L411" s="8">
        <f t="shared" si="39"/>
        <v>0</v>
      </c>
      <c r="M411" s="8" t="str">
        <f>IFERROR(MATCH(ROW(障害学生情報入力シート!A387),L:L,0),"")</f>
        <v/>
      </c>
      <c r="N411" s="8">
        <f>IF(障害学生情報入力シート!CA411="",0,IF(AND(障害学生情報入力シート!BZ411=1,Y411=1,障害学生情報入力シート!D411&lt;&gt;"",障害学生情報入力シート!D411&lt;&gt;"入学しなかった"),1,0))</f>
        <v>0</v>
      </c>
      <c r="O411" s="8">
        <f t="shared" si="40"/>
        <v>0</v>
      </c>
      <c r="P411" s="8" t="str">
        <f>IFERROR(MATCH(ROW(障害学生情報入力シート!AR387),O:O,0),"")</f>
        <v/>
      </c>
      <c r="Q411" s="8">
        <f>IF(障害学生情報入力シート!CU411="",0,IF(AND(障害学生情報入力シート!CT411=1,Y411=1,障害学生情報入力シート!D411&lt;&gt;"",障害学生情報入力シート!D411&lt;&gt;"入学しなかった"),1,0))</f>
        <v>0</v>
      </c>
      <c r="R411" s="8">
        <f t="shared" si="41"/>
        <v>0</v>
      </c>
      <c r="S411" s="8" t="str">
        <f>IFERROR(MATCH(ROW(障害学生情報入力シート!BJ387),R:R,0),"")</f>
        <v/>
      </c>
      <c r="T411" s="9">
        <f>IF(OR(SUM(障害学生情報入力シート!AY411:BY411,障害学生情報入力シート!CB411:CS411)&gt;0,COUNTA(障害学生情報入力シート!BZ411:CA411)=2,COUNTA(障害学生情報入力シート!CT411:CU411)=2),1,0)</f>
        <v>0</v>
      </c>
      <c r="U411" s="9">
        <f>SUM(障害学生情報入力シート!N411:Q411)+COUNTA(障害学生情報入力シート!R411)</f>
        <v>0</v>
      </c>
      <c r="V411" s="9">
        <f>SUM(障害学生情報入力シート!S411:V411)+COUNTA(障害学生情報入力シート!W411)</f>
        <v>0</v>
      </c>
      <c r="W411" s="9">
        <f>IF(SUM(障害学生情報入力シート!$X411:$AT411)&gt;0,1,0)</f>
        <v>0</v>
      </c>
      <c r="X411" s="9">
        <f>IF(障害学生情報入力シート!D411="入学者(新1年生)",1,0)</f>
        <v>0</v>
      </c>
      <c r="Y411" s="9">
        <f>IF(ISBLANK(障害学生情報入力シート!$G411),0)+IF(AND(障害学生情報入力シート!$G411="視覚障害",OR(障害学生情報入力シート!$H411="盲",障害学生情報入力シート!$H411="弱視")),1,0)+IF(AND(障害学生情報入力シート!$G411="聴覚・言語障害",OR(障害学生情報入力シート!$H411="聾",障害学生情報入力シート!$H411="難聴",障害学生情報入力シート!$H411="言語障害のみ")),1,0)+IF(AND(障害学生情報入力シート!$G411="肢体不自由",OR(障害学生情報入力シート!$H411="上肢機能障害",障害学生情報入力シート!$H411="下肢機能障害",障害学生情報入力シート!$H411="上下肢機能障害",障害学生情報入力シート!$H411="他の機能障害")),1,0)+IF(AND(障害学生情報入力シート!$G411="病弱・虚弱",OR(障害学生情報入力シート!$H411="内部障害等",障害学生情報入力シート!$H411="他の慢性疾患")),1,0)+IF(AND(障害学生情報入力シート!$G411="重複",ISBLANK(障害学生情報入力シート!$H411)),1,0)+IF(AND(障害学生情報入力シート!$G411="発達障害",OR(障害学生情報入力シート!$H411="SLD",障害学生情報入力シート!$H411="ADHD",障害学生情報入力シート!$H411="ASD",障害学生情報入力シート!$H411="発達障害の重複")),1,0)+IF(AND(障害学生情報入力シート!$G411="精神障害",OR(障害学生情報入力シート!$H411="統合失調症等",障害学生情報入力シート!$H411="気分障害",障害学生情報入力シート!$H411="神経症性障害等",障害学生情報入力シート!$H411="摂食障害・睡眠障害等",障害学生情報入力シート!$H411="他の精神障害")),1,0)+IF(AND(障害学生情報入力シート!$G411="その他の障害",ISBLANK(障害学生情報入力シート!$H411)),1,0)</f>
        <v>0</v>
      </c>
    </row>
    <row r="412" spans="1:25" x14ac:dyDescent="0.4">
      <c r="A412" s="1219">
        <v>388</v>
      </c>
      <c r="B412" s="7">
        <f>IF(AND(障害学生情報入力シート!$G412=$B$23,障害学生情報入力シート!$H412=$B$24,OR(障害学生情報入力シート!D412="入学者(新1年生)",障害学生情報入力シート!D412="在籍者")),1,0)</f>
        <v>0</v>
      </c>
      <c r="C412" s="7">
        <f t="shared" si="36"/>
        <v>0</v>
      </c>
      <c r="D412" s="7" t="str">
        <f>IFERROR(MATCH(ROW(障害学生情報入力シート!A388),C:C,0),"")</f>
        <v/>
      </c>
      <c r="E412" s="7">
        <f>IF(AND(障害学生情報入力シート!$G412=$E$23,障害学生情報入力シート!$H412=$E$24,OR(障害学生情報入力シート!D412="入学者(新1年生)",障害学生情報入力シート!D412="在籍者")),1,0)</f>
        <v>0</v>
      </c>
      <c r="F412" s="7">
        <f t="shared" si="37"/>
        <v>0</v>
      </c>
      <c r="G412" s="7" t="str">
        <f>IFERROR(MATCH(ROW(障害学生情報入力シート!E388),F:F,0),"")</f>
        <v/>
      </c>
      <c r="H412" s="7">
        <f>IF(AND(障害学生情報入力シート!$G412=$H$24,ISBLANK(障害学生情報入力シート!$H412),OR(障害学生情報入力シート!D412="入学者(新1年生)",障害学生情報入力シート!D412="在籍者")),1,0)</f>
        <v>0</v>
      </c>
      <c r="I412" s="7">
        <f t="shared" si="38"/>
        <v>0</v>
      </c>
      <c r="J412" s="7" t="str">
        <f>IFERROR(MATCH(ROW(障害学生情報入力シート!A388),I:I,0),"")</f>
        <v/>
      </c>
      <c r="K412" s="8">
        <f>IF(障害学生情報入力シート!AU412="",0,IF(AND(障害学生情報入力シート!AT412=1,Y412=1,障害学生情報入力シート!D412&lt;&gt;"",障害学生情報入力シート!D412&lt;&gt;"在籍者"),1,0))</f>
        <v>0</v>
      </c>
      <c r="L412" s="8">
        <f t="shared" si="39"/>
        <v>0</v>
      </c>
      <c r="M412" s="8" t="str">
        <f>IFERROR(MATCH(ROW(障害学生情報入力シート!A388),L:L,0),"")</f>
        <v/>
      </c>
      <c r="N412" s="8">
        <f>IF(障害学生情報入力シート!CA412="",0,IF(AND(障害学生情報入力シート!BZ412=1,Y412=1,障害学生情報入力シート!D412&lt;&gt;"",障害学生情報入力シート!D412&lt;&gt;"入学しなかった"),1,0))</f>
        <v>0</v>
      </c>
      <c r="O412" s="8">
        <f t="shared" si="40"/>
        <v>0</v>
      </c>
      <c r="P412" s="8" t="str">
        <f>IFERROR(MATCH(ROW(障害学生情報入力シート!AR388),O:O,0),"")</f>
        <v/>
      </c>
      <c r="Q412" s="8">
        <f>IF(障害学生情報入力シート!CU412="",0,IF(AND(障害学生情報入力シート!CT412=1,Y412=1,障害学生情報入力シート!D412&lt;&gt;"",障害学生情報入力シート!D412&lt;&gt;"入学しなかった"),1,0))</f>
        <v>0</v>
      </c>
      <c r="R412" s="8">
        <f t="shared" si="41"/>
        <v>0</v>
      </c>
      <c r="S412" s="8" t="str">
        <f>IFERROR(MATCH(ROW(障害学生情報入力シート!BJ388),R:R,0),"")</f>
        <v/>
      </c>
      <c r="T412" s="9">
        <f>IF(OR(SUM(障害学生情報入力シート!AY412:BY412,障害学生情報入力シート!CB412:CS412)&gt;0,COUNTA(障害学生情報入力シート!BZ412:CA412)=2,COUNTA(障害学生情報入力シート!CT412:CU412)=2),1,0)</f>
        <v>0</v>
      </c>
      <c r="U412" s="9">
        <f>SUM(障害学生情報入力シート!N412:Q412)+COUNTA(障害学生情報入力シート!R412)</f>
        <v>0</v>
      </c>
      <c r="V412" s="9">
        <f>SUM(障害学生情報入力シート!S412:V412)+COUNTA(障害学生情報入力シート!W412)</f>
        <v>0</v>
      </c>
      <c r="W412" s="9">
        <f>IF(SUM(障害学生情報入力シート!$X412:$AT412)&gt;0,1,0)</f>
        <v>0</v>
      </c>
      <c r="X412" s="9">
        <f>IF(障害学生情報入力シート!D412="入学者(新1年生)",1,0)</f>
        <v>0</v>
      </c>
      <c r="Y412" s="9">
        <f>IF(ISBLANK(障害学生情報入力シート!$G412),0)+IF(AND(障害学生情報入力シート!$G412="視覚障害",OR(障害学生情報入力シート!$H412="盲",障害学生情報入力シート!$H412="弱視")),1,0)+IF(AND(障害学生情報入力シート!$G412="聴覚・言語障害",OR(障害学生情報入力シート!$H412="聾",障害学生情報入力シート!$H412="難聴",障害学生情報入力シート!$H412="言語障害のみ")),1,0)+IF(AND(障害学生情報入力シート!$G412="肢体不自由",OR(障害学生情報入力シート!$H412="上肢機能障害",障害学生情報入力シート!$H412="下肢機能障害",障害学生情報入力シート!$H412="上下肢機能障害",障害学生情報入力シート!$H412="他の機能障害")),1,0)+IF(AND(障害学生情報入力シート!$G412="病弱・虚弱",OR(障害学生情報入力シート!$H412="内部障害等",障害学生情報入力シート!$H412="他の慢性疾患")),1,0)+IF(AND(障害学生情報入力シート!$G412="重複",ISBLANK(障害学生情報入力シート!$H412)),1,0)+IF(AND(障害学生情報入力シート!$G412="発達障害",OR(障害学生情報入力シート!$H412="SLD",障害学生情報入力シート!$H412="ADHD",障害学生情報入力シート!$H412="ASD",障害学生情報入力シート!$H412="発達障害の重複")),1,0)+IF(AND(障害学生情報入力シート!$G412="精神障害",OR(障害学生情報入力シート!$H412="統合失調症等",障害学生情報入力シート!$H412="気分障害",障害学生情報入力シート!$H412="神経症性障害等",障害学生情報入力シート!$H412="摂食障害・睡眠障害等",障害学生情報入力シート!$H412="他の精神障害")),1,0)+IF(AND(障害学生情報入力シート!$G412="その他の障害",ISBLANK(障害学生情報入力シート!$H412)),1,0)</f>
        <v>0</v>
      </c>
    </row>
    <row r="413" spans="1:25" x14ac:dyDescent="0.4">
      <c r="A413" s="1219">
        <v>389</v>
      </c>
      <c r="B413" s="7">
        <f>IF(AND(障害学生情報入力シート!$G413=$B$23,障害学生情報入力シート!$H413=$B$24,OR(障害学生情報入力シート!D413="入学者(新1年生)",障害学生情報入力シート!D413="在籍者")),1,0)</f>
        <v>0</v>
      </c>
      <c r="C413" s="7">
        <f t="shared" si="36"/>
        <v>0</v>
      </c>
      <c r="D413" s="7" t="str">
        <f>IFERROR(MATCH(ROW(障害学生情報入力シート!A389),C:C,0),"")</f>
        <v/>
      </c>
      <c r="E413" s="7">
        <f>IF(AND(障害学生情報入力シート!$G413=$E$23,障害学生情報入力シート!$H413=$E$24,OR(障害学生情報入力シート!D413="入学者(新1年生)",障害学生情報入力シート!D413="在籍者")),1,0)</f>
        <v>0</v>
      </c>
      <c r="F413" s="7">
        <f t="shared" si="37"/>
        <v>0</v>
      </c>
      <c r="G413" s="7" t="str">
        <f>IFERROR(MATCH(ROW(障害学生情報入力シート!E389),F:F,0),"")</f>
        <v/>
      </c>
      <c r="H413" s="7">
        <f>IF(AND(障害学生情報入力シート!$G413=$H$24,ISBLANK(障害学生情報入力シート!$H413),OR(障害学生情報入力シート!D413="入学者(新1年生)",障害学生情報入力シート!D413="在籍者")),1,0)</f>
        <v>0</v>
      </c>
      <c r="I413" s="7">
        <f t="shared" si="38"/>
        <v>0</v>
      </c>
      <c r="J413" s="7" t="str">
        <f>IFERROR(MATCH(ROW(障害学生情報入力シート!A389),I:I,0),"")</f>
        <v/>
      </c>
      <c r="K413" s="8">
        <f>IF(障害学生情報入力シート!AU413="",0,IF(AND(障害学生情報入力シート!AT413=1,Y413=1,障害学生情報入力シート!D413&lt;&gt;"",障害学生情報入力シート!D413&lt;&gt;"在籍者"),1,0))</f>
        <v>0</v>
      </c>
      <c r="L413" s="8">
        <f t="shared" si="39"/>
        <v>0</v>
      </c>
      <c r="M413" s="8" t="str">
        <f>IFERROR(MATCH(ROW(障害学生情報入力シート!A389),L:L,0),"")</f>
        <v/>
      </c>
      <c r="N413" s="8">
        <f>IF(障害学生情報入力シート!CA413="",0,IF(AND(障害学生情報入力シート!BZ413=1,Y413=1,障害学生情報入力シート!D413&lt;&gt;"",障害学生情報入力シート!D413&lt;&gt;"入学しなかった"),1,0))</f>
        <v>0</v>
      </c>
      <c r="O413" s="8">
        <f t="shared" si="40"/>
        <v>0</v>
      </c>
      <c r="P413" s="8" t="str">
        <f>IFERROR(MATCH(ROW(障害学生情報入力シート!AR389),O:O,0),"")</f>
        <v/>
      </c>
      <c r="Q413" s="8">
        <f>IF(障害学生情報入力シート!CU413="",0,IF(AND(障害学生情報入力シート!CT413=1,Y413=1,障害学生情報入力シート!D413&lt;&gt;"",障害学生情報入力シート!D413&lt;&gt;"入学しなかった"),1,0))</f>
        <v>0</v>
      </c>
      <c r="R413" s="8">
        <f t="shared" si="41"/>
        <v>0</v>
      </c>
      <c r="S413" s="8" t="str">
        <f>IFERROR(MATCH(ROW(障害学生情報入力シート!BJ389),R:R,0),"")</f>
        <v/>
      </c>
      <c r="T413" s="9">
        <f>IF(OR(SUM(障害学生情報入力シート!AY413:BY413,障害学生情報入力シート!CB413:CS413)&gt;0,COUNTA(障害学生情報入力シート!BZ413:CA413)=2,COUNTA(障害学生情報入力シート!CT413:CU413)=2),1,0)</f>
        <v>0</v>
      </c>
      <c r="U413" s="9">
        <f>SUM(障害学生情報入力シート!N413:Q413)+COUNTA(障害学生情報入力シート!R413)</f>
        <v>0</v>
      </c>
      <c r="V413" s="9">
        <f>SUM(障害学生情報入力シート!S413:V413)+COUNTA(障害学生情報入力シート!W413)</f>
        <v>0</v>
      </c>
      <c r="W413" s="9">
        <f>IF(SUM(障害学生情報入力シート!$X413:$AT413)&gt;0,1,0)</f>
        <v>0</v>
      </c>
      <c r="X413" s="9">
        <f>IF(障害学生情報入力シート!D413="入学者(新1年生)",1,0)</f>
        <v>0</v>
      </c>
      <c r="Y413" s="9">
        <f>IF(ISBLANK(障害学生情報入力シート!$G413),0)+IF(AND(障害学生情報入力シート!$G413="視覚障害",OR(障害学生情報入力シート!$H413="盲",障害学生情報入力シート!$H413="弱視")),1,0)+IF(AND(障害学生情報入力シート!$G413="聴覚・言語障害",OR(障害学生情報入力シート!$H413="聾",障害学生情報入力シート!$H413="難聴",障害学生情報入力シート!$H413="言語障害のみ")),1,0)+IF(AND(障害学生情報入力シート!$G413="肢体不自由",OR(障害学生情報入力シート!$H413="上肢機能障害",障害学生情報入力シート!$H413="下肢機能障害",障害学生情報入力シート!$H413="上下肢機能障害",障害学生情報入力シート!$H413="他の機能障害")),1,0)+IF(AND(障害学生情報入力シート!$G413="病弱・虚弱",OR(障害学生情報入力シート!$H413="内部障害等",障害学生情報入力シート!$H413="他の慢性疾患")),1,0)+IF(AND(障害学生情報入力シート!$G413="重複",ISBLANK(障害学生情報入力シート!$H413)),1,0)+IF(AND(障害学生情報入力シート!$G413="発達障害",OR(障害学生情報入力シート!$H413="SLD",障害学生情報入力シート!$H413="ADHD",障害学生情報入力シート!$H413="ASD",障害学生情報入力シート!$H413="発達障害の重複")),1,0)+IF(AND(障害学生情報入力シート!$G413="精神障害",OR(障害学生情報入力シート!$H413="統合失調症等",障害学生情報入力シート!$H413="気分障害",障害学生情報入力シート!$H413="神経症性障害等",障害学生情報入力シート!$H413="摂食障害・睡眠障害等",障害学生情報入力シート!$H413="他の精神障害")),1,0)+IF(AND(障害学生情報入力シート!$G413="その他の障害",ISBLANK(障害学生情報入力シート!$H413)),1,0)</f>
        <v>0</v>
      </c>
    </row>
    <row r="414" spans="1:25" x14ac:dyDescent="0.4">
      <c r="A414" s="1219">
        <v>390</v>
      </c>
      <c r="B414" s="7">
        <f>IF(AND(障害学生情報入力シート!$G414=$B$23,障害学生情報入力シート!$H414=$B$24,OR(障害学生情報入力シート!D414="入学者(新1年生)",障害学生情報入力シート!D414="在籍者")),1,0)</f>
        <v>0</v>
      </c>
      <c r="C414" s="7">
        <f t="shared" si="36"/>
        <v>0</v>
      </c>
      <c r="D414" s="7" t="str">
        <f>IFERROR(MATCH(ROW(障害学生情報入力シート!A390),C:C,0),"")</f>
        <v/>
      </c>
      <c r="E414" s="7">
        <f>IF(AND(障害学生情報入力シート!$G414=$E$23,障害学生情報入力シート!$H414=$E$24,OR(障害学生情報入力シート!D414="入学者(新1年生)",障害学生情報入力シート!D414="在籍者")),1,0)</f>
        <v>0</v>
      </c>
      <c r="F414" s="7">
        <f t="shared" si="37"/>
        <v>0</v>
      </c>
      <c r="G414" s="7" t="str">
        <f>IFERROR(MATCH(ROW(障害学生情報入力シート!E390),F:F,0),"")</f>
        <v/>
      </c>
      <c r="H414" s="7">
        <f>IF(AND(障害学生情報入力シート!$G414=$H$24,ISBLANK(障害学生情報入力シート!$H414),OR(障害学生情報入力シート!D414="入学者(新1年生)",障害学生情報入力シート!D414="在籍者")),1,0)</f>
        <v>0</v>
      </c>
      <c r="I414" s="7">
        <f t="shared" si="38"/>
        <v>0</v>
      </c>
      <c r="J414" s="7" t="str">
        <f>IFERROR(MATCH(ROW(障害学生情報入力シート!A390),I:I,0),"")</f>
        <v/>
      </c>
      <c r="K414" s="8">
        <f>IF(障害学生情報入力シート!AU414="",0,IF(AND(障害学生情報入力シート!AT414=1,Y414=1,障害学生情報入力シート!D414&lt;&gt;"",障害学生情報入力シート!D414&lt;&gt;"在籍者"),1,0))</f>
        <v>0</v>
      </c>
      <c r="L414" s="8">
        <f t="shared" si="39"/>
        <v>0</v>
      </c>
      <c r="M414" s="8" t="str">
        <f>IFERROR(MATCH(ROW(障害学生情報入力シート!A390),L:L,0),"")</f>
        <v/>
      </c>
      <c r="N414" s="8">
        <f>IF(障害学生情報入力シート!CA414="",0,IF(AND(障害学生情報入力シート!BZ414=1,Y414=1,障害学生情報入力シート!D414&lt;&gt;"",障害学生情報入力シート!D414&lt;&gt;"入学しなかった"),1,0))</f>
        <v>0</v>
      </c>
      <c r="O414" s="8">
        <f t="shared" si="40"/>
        <v>0</v>
      </c>
      <c r="P414" s="8" t="str">
        <f>IFERROR(MATCH(ROW(障害学生情報入力シート!AR390),O:O,0),"")</f>
        <v/>
      </c>
      <c r="Q414" s="8">
        <f>IF(障害学生情報入力シート!CU414="",0,IF(AND(障害学生情報入力シート!CT414=1,Y414=1,障害学生情報入力シート!D414&lt;&gt;"",障害学生情報入力シート!D414&lt;&gt;"入学しなかった"),1,0))</f>
        <v>0</v>
      </c>
      <c r="R414" s="8">
        <f t="shared" si="41"/>
        <v>0</v>
      </c>
      <c r="S414" s="8" t="str">
        <f>IFERROR(MATCH(ROW(障害学生情報入力シート!BJ390),R:R,0),"")</f>
        <v/>
      </c>
      <c r="T414" s="9">
        <f>IF(OR(SUM(障害学生情報入力シート!AY414:BY414,障害学生情報入力シート!CB414:CS414)&gt;0,COUNTA(障害学生情報入力シート!BZ414:CA414)=2,COUNTA(障害学生情報入力シート!CT414:CU414)=2),1,0)</f>
        <v>0</v>
      </c>
      <c r="U414" s="9">
        <f>SUM(障害学生情報入力シート!N414:Q414)+COUNTA(障害学生情報入力シート!R414)</f>
        <v>0</v>
      </c>
      <c r="V414" s="9">
        <f>SUM(障害学生情報入力シート!S414:V414)+COUNTA(障害学生情報入力シート!W414)</f>
        <v>0</v>
      </c>
      <c r="W414" s="9">
        <f>IF(SUM(障害学生情報入力シート!$X414:$AT414)&gt;0,1,0)</f>
        <v>0</v>
      </c>
      <c r="X414" s="9">
        <f>IF(障害学生情報入力シート!D414="入学者(新1年生)",1,0)</f>
        <v>0</v>
      </c>
      <c r="Y414" s="9">
        <f>IF(ISBLANK(障害学生情報入力シート!$G414),0)+IF(AND(障害学生情報入力シート!$G414="視覚障害",OR(障害学生情報入力シート!$H414="盲",障害学生情報入力シート!$H414="弱視")),1,0)+IF(AND(障害学生情報入力シート!$G414="聴覚・言語障害",OR(障害学生情報入力シート!$H414="聾",障害学生情報入力シート!$H414="難聴",障害学生情報入力シート!$H414="言語障害のみ")),1,0)+IF(AND(障害学生情報入力シート!$G414="肢体不自由",OR(障害学生情報入力シート!$H414="上肢機能障害",障害学生情報入力シート!$H414="下肢機能障害",障害学生情報入力シート!$H414="上下肢機能障害",障害学生情報入力シート!$H414="他の機能障害")),1,0)+IF(AND(障害学生情報入力シート!$G414="病弱・虚弱",OR(障害学生情報入力シート!$H414="内部障害等",障害学生情報入力シート!$H414="他の慢性疾患")),1,0)+IF(AND(障害学生情報入力シート!$G414="重複",ISBLANK(障害学生情報入力シート!$H414)),1,0)+IF(AND(障害学生情報入力シート!$G414="発達障害",OR(障害学生情報入力シート!$H414="SLD",障害学生情報入力シート!$H414="ADHD",障害学生情報入力シート!$H414="ASD",障害学生情報入力シート!$H414="発達障害の重複")),1,0)+IF(AND(障害学生情報入力シート!$G414="精神障害",OR(障害学生情報入力シート!$H414="統合失調症等",障害学生情報入力シート!$H414="気分障害",障害学生情報入力シート!$H414="神経症性障害等",障害学生情報入力シート!$H414="摂食障害・睡眠障害等",障害学生情報入力シート!$H414="他の精神障害")),1,0)+IF(AND(障害学生情報入力シート!$G414="その他の障害",ISBLANK(障害学生情報入力シート!$H414)),1,0)</f>
        <v>0</v>
      </c>
    </row>
    <row r="415" spans="1:25" x14ac:dyDescent="0.4">
      <c r="A415" s="1219">
        <v>391</v>
      </c>
      <c r="B415" s="7">
        <f>IF(AND(障害学生情報入力シート!$G415=$B$23,障害学生情報入力シート!$H415=$B$24,OR(障害学生情報入力シート!D415="入学者(新1年生)",障害学生情報入力シート!D415="在籍者")),1,0)</f>
        <v>0</v>
      </c>
      <c r="C415" s="7">
        <f t="shared" si="36"/>
        <v>0</v>
      </c>
      <c r="D415" s="7" t="str">
        <f>IFERROR(MATCH(ROW(障害学生情報入力シート!A391),C:C,0),"")</f>
        <v/>
      </c>
      <c r="E415" s="7">
        <f>IF(AND(障害学生情報入力シート!$G415=$E$23,障害学生情報入力シート!$H415=$E$24,OR(障害学生情報入力シート!D415="入学者(新1年生)",障害学生情報入力シート!D415="在籍者")),1,0)</f>
        <v>0</v>
      </c>
      <c r="F415" s="7">
        <f t="shared" si="37"/>
        <v>0</v>
      </c>
      <c r="G415" s="7" t="str">
        <f>IFERROR(MATCH(ROW(障害学生情報入力シート!E391),F:F,0),"")</f>
        <v/>
      </c>
      <c r="H415" s="7">
        <f>IF(AND(障害学生情報入力シート!$G415=$H$24,ISBLANK(障害学生情報入力シート!$H415),OR(障害学生情報入力シート!D415="入学者(新1年生)",障害学生情報入力シート!D415="在籍者")),1,0)</f>
        <v>0</v>
      </c>
      <c r="I415" s="7">
        <f t="shared" si="38"/>
        <v>0</v>
      </c>
      <c r="J415" s="7" t="str">
        <f>IFERROR(MATCH(ROW(障害学生情報入力シート!A391),I:I,0),"")</f>
        <v/>
      </c>
      <c r="K415" s="8">
        <f>IF(障害学生情報入力シート!AU415="",0,IF(AND(障害学生情報入力シート!AT415=1,Y415=1,障害学生情報入力シート!D415&lt;&gt;"",障害学生情報入力シート!D415&lt;&gt;"在籍者"),1,0))</f>
        <v>0</v>
      </c>
      <c r="L415" s="8">
        <f t="shared" si="39"/>
        <v>0</v>
      </c>
      <c r="M415" s="8" t="str">
        <f>IFERROR(MATCH(ROW(障害学生情報入力シート!A391),L:L,0),"")</f>
        <v/>
      </c>
      <c r="N415" s="8">
        <f>IF(障害学生情報入力シート!CA415="",0,IF(AND(障害学生情報入力シート!BZ415=1,Y415=1,障害学生情報入力シート!D415&lt;&gt;"",障害学生情報入力シート!D415&lt;&gt;"入学しなかった"),1,0))</f>
        <v>0</v>
      </c>
      <c r="O415" s="8">
        <f t="shared" si="40"/>
        <v>0</v>
      </c>
      <c r="P415" s="8" t="str">
        <f>IFERROR(MATCH(ROW(障害学生情報入力シート!AR391),O:O,0),"")</f>
        <v/>
      </c>
      <c r="Q415" s="8">
        <f>IF(障害学生情報入力シート!CU415="",0,IF(AND(障害学生情報入力シート!CT415=1,Y415=1,障害学生情報入力シート!D415&lt;&gt;"",障害学生情報入力シート!D415&lt;&gt;"入学しなかった"),1,0))</f>
        <v>0</v>
      </c>
      <c r="R415" s="8">
        <f t="shared" si="41"/>
        <v>0</v>
      </c>
      <c r="S415" s="8" t="str">
        <f>IFERROR(MATCH(ROW(障害学生情報入力シート!BJ391),R:R,0),"")</f>
        <v/>
      </c>
      <c r="T415" s="9">
        <f>IF(OR(SUM(障害学生情報入力シート!AY415:BY415,障害学生情報入力シート!CB415:CS415)&gt;0,COUNTA(障害学生情報入力シート!BZ415:CA415)=2,COUNTA(障害学生情報入力シート!CT415:CU415)=2),1,0)</f>
        <v>0</v>
      </c>
      <c r="U415" s="9">
        <f>SUM(障害学生情報入力シート!N415:Q415)+COUNTA(障害学生情報入力シート!R415)</f>
        <v>0</v>
      </c>
      <c r="V415" s="9">
        <f>SUM(障害学生情報入力シート!S415:V415)+COUNTA(障害学生情報入力シート!W415)</f>
        <v>0</v>
      </c>
      <c r="W415" s="9">
        <f>IF(SUM(障害学生情報入力シート!$X415:$AT415)&gt;0,1,0)</f>
        <v>0</v>
      </c>
      <c r="X415" s="9">
        <f>IF(障害学生情報入力シート!D415="入学者(新1年生)",1,0)</f>
        <v>0</v>
      </c>
      <c r="Y415" s="9">
        <f>IF(ISBLANK(障害学生情報入力シート!$G415),0)+IF(AND(障害学生情報入力シート!$G415="視覚障害",OR(障害学生情報入力シート!$H415="盲",障害学生情報入力シート!$H415="弱視")),1,0)+IF(AND(障害学生情報入力シート!$G415="聴覚・言語障害",OR(障害学生情報入力シート!$H415="聾",障害学生情報入力シート!$H415="難聴",障害学生情報入力シート!$H415="言語障害のみ")),1,0)+IF(AND(障害学生情報入力シート!$G415="肢体不自由",OR(障害学生情報入力シート!$H415="上肢機能障害",障害学生情報入力シート!$H415="下肢機能障害",障害学生情報入力シート!$H415="上下肢機能障害",障害学生情報入力シート!$H415="他の機能障害")),1,0)+IF(AND(障害学生情報入力シート!$G415="病弱・虚弱",OR(障害学生情報入力シート!$H415="内部障害等",障害学生情報入力シート!$H415="他の慢性疾患")),1,0)+IF(AND(障害学生情報入力シート!$G415="重複",ISBLANK(障害学生情報入力シート!$H415)),1,0)+IF(AND(障害学生情報入力シート!$G415="発達障害",OR(障害学生情報入力シート!$H415="SLD",障害学生情報入力シート!$H415="ADHD",障害学生情報入力シート!$H415="ASD",障害学生情報入力シート!$H415="発達障害の重複")),1,0)+IF(AND(障害学生情報入力シート!$G415="精神障害",OR(障害学生情報入力シート!$H415="統合失調症等",障害学生情報入力シート!$H415="気分障害",障害学生情報入力シート!$H415="神経症性障害等",障害学生情報入力シート!$H415="摂食障害・睡眠障害等",障害学生情報入力シート!$H415="他の精神障害")),1,0)+IF(AND(障害学生情報入力シート!$G415="その他の障害",ISBLANK(障害学生情報入力シート!$H415)),1,0)</f>
        <v>0</v>
      </c>
    </row>
    <row r="416" spans="1:25" x14ac:dyDescent="0.4">
      <c r="A416" s="1219">
        <v>392</v>
      </c>
      <c r="B416" s="7">
        <f>IF(AND(障害学生情報入力シート!$G416=$B$23,障害学生情報入力シート!$H416=$B$24,OR(障害学生情報入力シート!D416="入学者(新1年生)",障害学生情報入力シート!D416="在籍者")),1,0)</f>
        <v>0</v>
      </c>
      <c r="C416" s="7">
        <f t="shared" si="36"/>
        <v>0</v>
      </c>
      <c r="D416" s="7" t="str">
        <f>IFERROR(MATCH(ROW(障害学生情報入力シート!A392),C:C,0),"")</f>
        <v/>
      </c>
      <c r="E416" s="7">
        <f>IF(AND(障害学生情報入力シート!$G416=$E$23,障害学生情報入力シート!$H416=$E$24,OR(障害学生情報入力シート!D416="入学者(新1年生)",障害学生情報入力シート!D416="在籍者")),1,0)</f>
        <v>0</v>
      </c>
      <c r="F416" s="7">
        <f t="shared" si="37"/>
        <v>0</v>
      </c>
      <c r="G416" s="7" t="str">
        <f>IFERROR(MATCH(ROW(障害学生情報入力シート!E392),F:F,0),"")</f>
        <v/>
      </c>
      <c r="H416" s="7">
        <f>IF(AND(障害学生情報入力シート!$G416=$H$24,ISBLANK(障害学生情報入力シート!$H416),OR(障害学生情報入力シート!D416="入学者(新1年生)",障害学生情報入力シート!D416="在籍者")),1,0)</f>
        <v>0</v>
      </c>
      <c r="I416" s="7">
        <f t="shared" si="38"/>
        <v>0</v>
      </c>
      <c r="J416" s="7" t="str">
        <f>IFERROR(MATCH(ROW(障害学生情報入力シート!A392),I:I,0),"")</f>
        <v/>
      </c>
      <c r="K416" s="8">
        <f>IF(障害学生情報入力シート!AU416="",0,IF(AND(障害学生情報入力シート!AT416=1,Y416=1,障害学生情報入力シート!D416&lt;&gt;"",障害学生情報入力シート!D416&lt;&gt;"在籍者"),1,0))</f>
        <v>0</v>
      </c>
      <c r="L416" s="8">
        <f t="shared" si="39"/>
        <v>0</v>
      </c>
      <c r="M416" s="8" t="str">
        <f>IFERROR(MATCH(ROW(障害学生情報入力シート!A392),L:L,0),"")</f>
        <v/>
      </c>
      <c r="N416" s="8">
        <f>IF(障害学生情報入力シート!CA416="",0,IF(AND(障害学生情報入力シート!BZ416=1,Y416=1,障害学生情報入力シート!D416&lt;&gt;"",障害学生情報入力シート!D416&lt;&gt;"入学しなかった"),1,0))</f>
        <v>0</v>
      </c>
      <c r="O416" s="8">
        <f t="shared" si="40"/>
        <v>0</v>
      </c>
      <c r="P416" s="8" t="str">
        <f>IFERROR(MATCH(ROW(障害学生情報入力シート!AR392),O:O,0),"")</f>
        <v/>
      </c>
      <c r="Q416" s="8">
        <f>IF(障害学生情報入力シート!CU416="",0,IF(AND(障害学生情報入力シート!CT416=1,Y416=1,障害学生情報入力シート!D416&lt;&gt;"",障害学生情報入力シート!D416&lt;&gt;"入学しなかった"),1,0))</f>
        <v>0</v>
      </c>
      <c r="R416" s="8">
        <f t="shared" si="41"/>
        <v>0</v>
      </c>
      <c r="S416" s="8" t="str">
        <f>IFERROR(MATCH(ROW(障害学生情報入力シート!BJ392),R:R,0),"")</f>
        <v/>
      </c>
      <c r="T416" s="9">
        <f>IF(OR(SUM(障害学生情報入力シート!AY416:BY416,障害学生情報入力シート!CB416:CS416)&gt;0,COUNTA(障害学生情報入力シート!BZ416:CA416)=2,COUNTA(障害学生情報入力シート!CT416:CU416)=2),1,0)</f>
        <v>0</v>
      </c>
      <c r="U416" s="9">
        <f>SUM(障害学生情報入力シート!N416:Q416)+COUNTA(障害学生情報入力シート!R416)</f>
        <v>0</v>
      </c>
      <c r="V416" s="9">
        <f>SUM(障害学生情報入力シート!S416:V416)+COUNTA(障害学生情報入力シート!W416)</f>
        <v>0</v>
      </c>
      <c r="W416" s="9">
        <f>IF(SUM(障害学生情報入力シート!$X416:$AT416)&gt;0,1,0)</f>
        <v>0</v>
      </c>
      <c r="X416" s="9">
        <f>IF(障害学生情報入力シート!D416="入学者(新1年生)",1,0)</f>
        <v>0</v>
      </c>
      <c r="Y416" s="9">
        <f>IF(ISBLANK(障害学生情報入力シート!$G416),0)+IF(AND(障害学生情報入力シート!$G416="視覚障害",OR(障害学生情報入力シート!$H416="盲",障害学生情報入力シート!$H416="弱視")),1,0)+IF(AND(障害学生情報入力シート!$G416="聴覚・言語障害",OR(障害学生情報入力シート!$H416="聾",障害学生情報入力シート!$H416="難聴",障害学生情報入力シート!$H416="言語障害のみ")),1,0)+IF(AND(障害学生情報入力シート!$G416="肢体不自由",OR(障害学生情報入力シート!$H416="上肢機能障害",障害学生情報入力シート!$H416="下肢機能障害",障害学生情報入力シート!$H416="上下肢機能障害",障害学生情報入力シート!$H416="他の機能障害")),1,0)+IF(AND(障害学生情報入力シート!$G416="病弱・虚弱",OR(障害学生情報入力シート!$H416="内部障害等",障害学生情報入力シート!$H416="他の慢性疾患")),1,0)+IF(AND(障害学生情報入力シート!$G416="重複",ISBLANK(障害学生情報入力シート!$H416)),1,0)+IF(AND(障害学生情報入力シート!$G416="発達障害",OR(障害学生情報入力シート!$H416="SLD",障害学生情報入力シート!$H416="ADHD",障害学生情報入力シート!$H416="ASD",障害学生情報入力シート!$H416="発達障害の重複")),1,0)+IF(AND(障害学生情報入力シート!$G416="精神障害",OR(障害学生情報入力シート!$H416="統合失調症等",障害学生情報入力シート!$H416="気分障害",障害学生情報入力シート!$H416="神経症性障害等",障害学生情報入力シート!$H416="摂食障害・睡眠障害等",障害学生情報入力シート!$H416="他の精神障害")),1,0)+IF(AND(障害学生情報入力シート!$G416="その他の障害",ISBLANK(障害学生情報入力シート!$H416)),1,0)</f>
        <v>0</v>
      </c>
    </row>
    <row r="417" spans="1:25" x14ac:dyDescent="0.4">
      <c r="A417" s="1219">
        <v>393</v>
      </c>
      <c r="B417" s="7">
        <f>IF(AND(障害学生情報入力シート!$G417=$B$23,障害学生情報入力シート!$H417=$B$24,OR(障害学生情報入力シート!D417="入学者(新1年生)",障害学生情報入力シート!D417="在籍者")),1,0)</f>
        <v>0</v>
      </c>
      <c r="C417" s="7">
        <f t="shared" si="36"/>
        <v>0</v>
      </c>
      <c r="D417" s="7" t="str">
        <f>IFERROR(MATCH(ROW(障害学生情報入力シート!A393),C:C,0),"")</f>
        <v/>
      </c>
      <c r="E417" s="7">
        <f>IF(AND(障害学生情報入力シート!$G417=$E$23,障害学生情報入力シート!$H417=$E$24,OR(障害学生情報入力シート!D417="入学者(新1年生)",障害学生情報入力シート!D417="在籍者")),1,0)</f>
        <v>0</v>
      </c>
      <c r="F417" s="7">
        <f t="shared" si="37"/>
        <v>0</v>
      </c>
      <c r="G417" s="7" t="str">
        <f>IFERROR(MATCH(ROW(障害学生情報入力シート!E393),F:F,0),"")</f>
        <v/>
      </c>
      <c r="H417" s="7">
        <f>IF(AND(障害学生情報入力シート!$G417=$H$24,ISBLANK(障害学生情報入力シート!$H417),OR(障害学生情報入力シート!D417="入学者(新1年生)",障害学生情報入力シート!D417="在籍者")),1,0)</f>
        <v>0</v>
      </c>
      <c r="I417" s="7">
        <f t="shared" si="38"/>
        <v>0</v>
      </c>
      <c r="J417" s="7" t="str">
        <f>IFERROR(MATCH(ROW(障害学生情報入力シート!A393),I:I,0),"")</f>
        <v/>
      </c>
      <c r="K417" s="8">
        <f>IF(障害学生情報入力シート!AU417="",0,IF(AND(障害学生情報入力シート!AT417=1,Y417=1,障害学生情報入力シート!D417&lt;&gt;"",障害学生情報入力シート!D417&lt;&gt;"在籍者"),1,0))</f>
        <v>0</v>
      </c>
      <c r="L417" s="8">
        <f t="shared" si="39"/>
        <v>0</v>
      </c>
      <c r="M417" s="8" t="str">
        <f>IFERROR(MATCH(ROW(障害学生情報入力シート!A393),L:L,0),"")</f>
        <v/>
      </c>
      <c r="N417" s="8">
        <f>IF(障害学生情報入力シート!CA417="",0,IF(AND(障害学生情報入力シート!BZ417=1,Y417=1,障害学生情報入力シート!D417&lt;&gt;"",障害学生情報入力シート!D417&lt;&gt;"入学しなかった"),1,0))</f>
        <v>0</v>
      </c>
      <c r="O417" s="8">
        <f t="shared" si="40"/>
        <v>0</v>
      </c>
      <c r="P417" s="8" t="str">
        <f>IFERROR(MATCH(ROW(障害学生情報入力シート!AR393),O:O,0),"")</f>
        <v/>
      </c>
      <c r="Q417" s="8">
        <f>IF(障害学生情報入力シート!CU417="",0,IF(AND(障害学生情報入力シート!CT417=1,Y417=1,障害学生情報入力シート!D417&lt;&gt;"",障害学生情報入力シート!D417&lt;&gt;"入学しなかった"),1,0))</f>
        <v>0</v>
      </c>
      <c r="R417" s="8">
        <f t="shared" si="41"/>
        <v>0</v>
      </c>
      <c r="S417" s="8" t="str">
        <f>IFERROR(MATCH(ROW(障害学生情報入力シート!BJ393),R:R,0),"")</f>
        <v/>
      </c>
      <c r="T417" s="9">
        <f>IF(OR(SUM(障害学生情報入力シート!AY417:BY417,障害学生情報入力シート!CB417:CS417)&gt;0,COUNTA(障害学生情報入力シート!BZ417:CA417)=2,COUNTA(障害学生情報入力シート!CT417:CU417)=2),1,0)</f>
        <v>0</v>
      </c>
      <c r="U417" s="9">
        <f>SUM(障害学生情報入力シート!N417:Q417)+COUNTA(障害学生情報入力シート!R417)</f>
        <v>0</v>
      </c>
      <c r="V417" s="9">
        <f>SUM(障害学生情報入力シート!S417:V417)+COUNTA(障害学生情報入力シート!W417)</f>
        <v>0</v>
      </c>
      <c r="W417" s="9">
        <f>IF(SUM(障害学生情報入力シート!$X417:$AT417)&gt;0,1,0)</f>
        <v>0</v>
      </c>
      <c r="X417" s="9">
        <f>IF(障害学生情報入力シート!D417="入学者(新1年生)",1,0)</f>
        <v>0</v>
      </c>
      <c r="Y417" s="9">
        <f>IF(ISBLANK(障害学生情報入力シート!$G417),0)+IF(AND(障害学生情報入力シート!$G417="視覚障害",OR(障害学生情報入力シート!$H417="盲",障害学生情報入力シート!$H417="弱視")),1,0)+IF(AND(障害学生情報入力シート!$G417="聴覚・言語障害",OR(障害学生情報入力シート!$H417="聾",障害学生情報入力シート!$H417="難聴",障害学生情報入力シート!$H417="言語障害のみ")),1,0)+IF(AND(障害学生情報入力シート!$G417="肢体不自由",OR(障害学生情報入力シート!$H417="上肢機能障害",障害学生情報入力シート!$H417="下肢機能障害",障害学生情報入力シート!$H417="上下肢機能障害",障害学生情報入力シート!$H417="他の機能障害")),1,0)+IF(AND(障害学生情報入力シート!$G417="病弱・虚弱",OR(障害学生情報入力シート!$H417="内部障害等",障害学生情報入力シート!$H417="他の慢性疾患")),1,0)+IF(AND(障害学生情報入力シート!$G417="重複",ISBLANK(障害学生情報入力シート!$H417)),1,0)+IF(AND(障害学生情報入力シート!$G417="発達障害",OR(障害学生情報入力シート!$H417="SLD",障害学生情報入力シート!$H417="ADHD",障害学生情報入力シート!$H417="ASD",障害学生情報入力シート!$H417="発達障害の重複")),1,0)+IF(AND(障害学生情報入力シート!$G417="精神障害",OR(障害学生情報入力シート!$H417="統合失調症等",障害学生情報入力シート!$H417="気分障害",障害学生情報入力シート!$H417="神経症性障害等",障害学生情報入力シート!$H417="摂食障害・睡眠障害等",障害学生情報入力シート!$H417="他の精神障害")),1,0)+IF(AND(障害学生情報入力シート!$G417="その他の障害",ISBLANK(障害学生情報入力シート!$H417)),1,0)</f>
        <v>0</v>
      </c>
    </row>
    <row r="418" spans="1:25" x14ac:dyDescent="0.4">
      <c r="A418" s="1219">
        <v>394</v>
      </c>
      <c r="B418" s="7">
        <f>IF(AND(障害学生情報入力シート!$G418=$B$23,障害学生情報入力シート!$H418=$B$24,OR(障害学生情報入力シート!D418="入学者(新1年生)",障害学生情報入力シート!D418="在籍者")),1,0)</f>
        <v>0</v>
      </c>
      <c r="C418" s="7">
        <f t="shared" si="36"/>
        <v>0</v>
      </c>
      <c r="D418" s="7" t="str">
        <f>IFERROR(MATCH(ROW(障害学生情報入力シート!A394),C:C,0),"")</f>
        <v/>
      </c>
      <c r="E418" s="7">
        <f>IF(AND(障害学生情報入力シート!$G418=$E$23,障害学生情報入力シート!$H418=$E$24,OR(障害学生情報入力シート!D418="入学者(新1年生)",障害学生情報入力シート!D418="在籍者")),1,0)</f>
        <v>0</v>
      </c>
      <c r="F418" s="7">
        <f t="shared" si="37"/>
        <v>0</v>
      </c>
      <c r="G418" s="7" t="str">
        <f>IFERROR(MATCH(ROW(障害学生情報入力シート!E394),F:F,0),"")</f>
        <v/>
      </c>
      <c r="H418" s="7">
        <f>IF(AND(障害学生情報入力シート!$G418=$H$24,ISBLANK(障害学生情報入力シート!$H418),OR(障害学生情報入力シート!D418="入学者(新1年生)",障害学生情報入力シート!D418="在籍者")),1,0)</f>
        <v>0</v>
      </c>
      <c r="I418" s="7">
        <f t="shared" si="38"/>
        <v>0</v>
      </c>
      <c r="J418" s="7" t="str">
        <f>IFERROR(MATCH(ROW(障害学生情報入力シート!A394),I:I,0),"")</f>
        <v/>
      </c>
      <c r="K418" s="8">
        <f>IF(障害学生情報入力シート!AU418="",0,IF(AND(障害学生情報入力シート!AT418=1,Y418=1,障害学生情報入力シート!D418&lt;&gt;"",障害学生情報入力シート!D418&lt;&gt;"在籍者"),1,0))</f>
        <v>0</v>
      </c>
      <c r="L418" s="8">
        <f t="shared" si="39"/>
        <v>0</v>
      </c>
      <c r="M418" s="8" t="str">
        <f>IFERROR(MATCH(ROW(障害学生情報入力シート!A394),L:L,0),"")</f>
        <v/>
      </c>
      <c r="N418" s="8">
        <f>IF(障害学生情報入力シート!CA418="",0,IF(AND(障害学生情報入力シート!BZ418=1,Y418=1,障害学生情報入力シート!D418&lt;&gt;"",障害学生情報入力シート!D418&lt;&gt;"入学しなかった"),1,0))</f>
        <v>0</v>
      </c>
      <c r="O418" s="8">
        <f t="shared" si="40"/>
        <v>0</v>
      </c>
      <c r="P418" s="8" t="str">
        <f>IFERROR(MATCH(ROW(障害学生情報入力シート!AR394),O:O,0),"")</f>
        <v/>
      </c>
      <c r="Q418" s="8">
        <f>IF(障害学生情報入力シート!CU418="",0,IF(AND(障害学生情報入力シート!CT418=1,Y418=1,障害学生情報入力シート!D418&lt;&gt;"",障害学生情報入力シート!D418&lt;&gt;"入学しなかった"),1,0))</f>
        <v>0</v>
      </c>
      <c r="R418" s="8">
        <f t="shared" si="41"/>
        <v>0</v>
      </c>
      <c r="S418" s="8" t="str">
        <f>IFERROR(MATCH(ROW(障害学生情報入力シート!BJ394),R:R,0),"")</f>
        <v/>
      </c>
      <c r="T418" s="9">
        <f>IF(OR(SUM(障害学生情報入力シート!AY418:BY418,障害学生情報入力シート!CB418:CS418)&gt;0,COUNTA(障害学生情報入力シート!BZ418:CA418)=2,COUNTA(障害学生情報入力シート!CT418:CU418)=2),1,0)</f>
        <v>0</v>
      </c>
      <c r="U418" s="9">
        <f>SUM(障害学生情報入力シート!N418:Q418)+COUNTA(障害学生情報入力シート!R418)</f>
        <v>0</v>
      </c>
      <c r="V418" s="9">
        <f>SUM(障害学生情報入力シート!S418:V418)+COUNTA(障害学生情報入力シート!W418)</f>
        <v>0</v>
      </c>
      <c r="W418" s="9">
        <f>IF(SUM(障害学生情報入力シート!$X418:$AT418)&gt;0,1,0)</f>
        <v>0</v>
      </c>
      <c r="X418" s="9">
        <f>IF(障害学生情報入力シート!D418="入学者(新1年生)",1,0)</f>
        <v>0</v>
      </c>
      <c r="Y418" s="9">
        <f>IF(ISBLANK(障害学生情報入力シート!$G418),0)+IF(AND(障害学生情報入力シート!$G418="視覚障害",OR(障害学生情報入力シート!$H418="盲",障害学生情報入力シート!$H418="弱視")),1,0)+IF(AND(障害学生情報入力シート!$G418="聴覚・言語障害",OR(障害学生情報入力シート!$H418="聾",障害学生情報入力シート!$H418="難聴",障害学生情報入力シート!$H418="言語障害のみ")),1,0)+IF(AND(障害学生情報入力シート!$G418="肢体不自由",OR(障害学生情報入力シート!$H418="上肢機能障害",障害学生情報入力シート!$H418="下肢機能障害",障害学生情報入力シート!$H418="上下肢機能障害",障害学生情報入力シート!$H418="他の機能障害")),1,0)+IF(AND(障害学生情報入力シート!$G418="病弱・虚弱",OR(障害学生情報入力シート!$H418="内部障害等",障害学生情報入力シート!$H418="他の慢性疾患")),1,0)+IF(AND(障害学生情報入力シート!$G418="重複",ISBLANK(障害学生情報入力シート!$H418)),1,0)+IF(AND(障害学生情報入力シート!$G418="発達障害",OR(障害学生情報入力シート!$H418="SLD",障害学生情報入力シート!$H418="ADHD",障害学生情報入力シート!$H418="ASD",障害学生情報入力シート!$H418="発達障害の重複")),1,0)+IF(AND(障害学生情報入力シート!$G418="精神障害",OR(障害学生情報入力シート!$H418="統合失調症等",障害学生情報入力シート!$H418="気分障害",障害学生情報入力シート!$H418="神経症性障害等",障害学生情報入力シート!$H418="摂食障害・睡眠障害等",障害学生情報入力シート!$H418="他の精神障害")),1,0)+IF(AND(障害学生情報入力シート!$G418="その他の障害",ISBLANK(障害学生情報入力シート!$H418)),1,0)</f>
        <v>0</v>
      </c>
    </row>
    <row r="419" spans="1:25" x14ac:dyDescent="0.4">
      <c r="A419" s="1219">
        <v>395</v>
      </c>
      <c r="B419" s="7">
        <f>IF(AND(障害学生情報入力シート!$G419=$B$23,障害学生情報入力シート!$H419=$B$24,OR(障害学生情報入力シート!D419="入学者(新1年生)",障害学生情報入力シート!D419="在籍者")),1,0)</f>
        <v>0</v>
      </c>
      <c r="C419" s="7">
        <f t="shared" si="36"/>
        <v>0</v>
      </c>
      <c r="D419" s="7" t="str">
        <f>IFERROR(MATCH(ROW(障害学生情報入力シート!A395),C:C,0),"")</f>
        <v/>
      </c>
      <c r="E419" s="7">
        <f>IF(AND(障害学生情報入力シート!$G419=$E$23,障害学生情報入力シート!$H419=$E$24,OR(障害学生情報入力シート!D419="入学者(新1年生)",障害学生情報入力シート!D419="在籍者")),1,0)</f>
        <v>0</v>
      </c>
      <c r="F419" s="7">
        <f t="shared" si="37"/>
        <v>0</v>
      </c>
      <c r="G419" s="7" t="str">
        <f>IFERROR(MATCH(ROW(障害学生情報入力シート!E395),F:F,0),"")</f>
        <v/>
      </c>
      <c r="H419" s="7">
        <f>IF(AND(障害学生情報入力シート!$G419=$H$24,ISBLANK(障害学生情報入力シート!$H419),OR(障害学生情報入力シート!D419="入学者(新1年生)",障害学生情報入力シート!D419="在籍者")),1,0)</f>
        <v>0</v>
      </c>
      <c r="I419" s="7">
        <f t="shared" si="38"/>
        <v>0</v>
      </c>
      <c r="J419" s="7" t="str">
        <f>IFERROR(MATCH(ROW(障害学生情報入力シート!A395),I:I,0),"")</f>
        <v/>
      </c>
      <c r="K419" s="8">
        <f>IF(障害学生情報入力シート!AU419="",0,IF(AND(障害学生情報入力シート!AT419=1,Y419=1,障害学生情報入力シート!D419&lt;&gt;"",障害学生情報入力シート!D419&lt;&gt;"在籍者"),1,0))</f>
        <v>0</v>
      </c>
      <c r="L419" s="8">
        <f t="shared" si="39"/>
        <v>0</v>
      </c>
      <c r="M419" s="8" t="str">
        <f>IFERROR(MATCH(ROW(障害学生情報入力シート!A395),L:L,0),"")</f>
        <v/>
      </c>
      <c r="N419" s="8">
        <f>IF(障害学生情報入力シート!CA419="",0,IF(AND(障害学生情報入力シート!BZ419=1,Y419=1,障害学生情報入力シート!D419&lt;&gt;"",障害学生情報入力シート!D419&lt;&gt;"入学しなかった"),1,0))</f>
        <v>0</v>
      </c>
      <c r="O419" s="8">
        <f t="shared" si="40"/>
        <v>0</v>
      </c>
      <c r="P419" s="8" t="str">
        <f>IFERROR(MATCH(ROW(障害学生情報入力シート!AR395),O:O,0),"")</f>
        <v/>
      </c>
      <c r="Q419" s="8">
        <f>IF(障害学生情報入力シート!CU419="",0,IF(AND(障害学生情報入力シート!CT419=1,Y419=1,障害学生情報入力シート!D419&lt;&gt;"",障害学生情報入力シート!D419&lt;&gt;"入学しなかった"),1,0))</f>
        <v>0</v>
      </c>
      <c r="R419" s="8">
        <f t="shared" si="41"/>
        <v>0</v>
      </c>
      <c r="S419" s="8" t="str">
        <f>IFERROR(MATCH(ROW(障害学生情報入力シート!BJ395),R:R,0),"")</f>
        <v/>
      </c>
      <c r="T419" s="9">
        <f>IF(OR(SUM(障害学生情報入力シート!AY419:BY419,障害学生情報入力シート!CB419:CS419)&gt;0,COUNTA(障害学生情報入力シート!BZ419:CA419)=2,COUNTA(障害学生情報入力シート!CT419:CU419)=2),1,0)</f>
        <v>0</v>
      </c>
      <c r="U419" s="9">
        <f>SUM(障害学生情報入力シート!N419:Q419)+COUNTA(障害学生情報入力シート!R419)</f>
        <v>0</v>
      </c>
      <c r="V419" s="9">
        <f>SUM(障害学生情報入力シート!S419:V419)+COUNTA(障害学生情報入力シート!W419)</f>
        <v>0</v>
      </c>
      <c r="W419" s="9">
        <f>IF(SUM(障害学生情報入力シート!$X419:$AT419)&gt;0,1,0)</f>
        <v>0</v>
      </c>
      <c r="X419" s="9">
        <f>IF(障害学生情報入力シート!D419="入学者(新1年生)",1,0)</f>
        <v>0</v>
      </c>
      <c r="Y419" s="9">
        <f>IF(ISBLANK(障害学生情報入力シート!$G419),0)+IF(AND(障害学生情報入力シート!$G419="視覚障害",OR(障害学生情報入力シート!$H419="盲",障害学生情報入力シート!$H419="弱視")),1,0)+IF(AND(障害学生情報入力シート!$G419="聴覚・言語障害",OR(障害学生情報入力シート!$H419="聾",障害学生情報入力シート!$H419="難聴",障害学生情報入力シート!$H419="言語障害のみ")),1,0)+IF(AND(障害学生情報入力シート!$G419="肢体不自由",OR(障害学生情報入力シート!$H419="上肢機能障害",障害学生情報入力シート!$H419="下肢機能障害",障害学生情報入力シート!$H419="上下肢機能障害",障害学生情報入力シート!$H419="他の機能障害")),1,0)+IF(AND(障害学生情報入力シート!$G419="病弱・虚弱",OR(障害学生情報入力シート!$H419="内部障害等",障害学生情報入力シート!$H419="他の慢性疾患")),1,0)+IF(AND(障害学生情報入力シート!$G419="重複",ISBLANK(障害学生情報入力シート!$H419)),1,0)+IF(AND(障害学生情報入力シート!$G419="発達障害",OR(障害学生情報入力シート!$H419="SLD",障害学生情報入力シート!$H419="ADHD",障害学生情報入力シート!$H419="ASD",障害学生情報入力シート!$H419="発達障害の重複")),1,0)+IF(AND(障害学生情報入力シート!$G419="精神障害",OR(障害学生情報入力シート!$H419="統合失調症等",障害学生情報入力シート!$H419="気分障害",障害学生情報入力シート!$H419="神経症性障害等",障害学生情報入力シート!$H419="摂食障害・睡眠障害等",障害学生情報入力シート!$H419="他の精神障害")),1,0)+IF(AND(障害学生情報入力シート!$G419="その他の障害",ISBLANK(障害学生情報入力シート!$H419)),1,0)</f>
        <v>0</v>
      </c>
    </row>
    <row r="420" spans="1:25" x14ac:dyDescent="0.4">
      <c r="A420" s="1219">
        <v>396</v>
      </c>
      <c r="B420" s="7">
        <f>IF(AND(障害学生情報入力シート!$G420=$B$23,障害学生情報入力シート!$H420=$B$24,OR(障害学生情報入力シート!D420="入学者(新1年生)",障害学生情報入力シート!D420="在籍者")),1,0)</f>
        <v>0</v>
      </c>
      <c r="C420" s="7">
        <f t="shared" si="36"/>
        <v>0</v>
      </c>
      <c r="D420" s="7" t="str">
        <f>IFERROR(MATCH(ROW(障害学生情報入力シート!A396),C:C,0),"")</f>
        <v/>
      </c>
      <c r="E420" s="7">
        <f>IF(AND(障害学生情報入力シート!$G420=$E$23,障害学生情報入力シート!$H420=$E$24,OR(障害学生情報入力シート!D420="入学者(新1年生)",障害学生情報入力シート!D420="在籍者")),1,0)</f>
        <v>0</v>
      </c>
      <c r="F420" s="7">
        <f t="shared" si="37"/>
        <v>0</v>
      </c>
      <c r="G420" s="7" t="str">
        <f>IFERROR(MATCH(ROW(障害学生情報入力シート!E396),F:F,0),"")</f>
        <v/>
      </c>
      <c r="H420" s="7">
        <f>IF(AND(障害学生情報入力シート!$G420=$H$24,ISBLANK(障害学生情報入力シート!$H420),OR(障害学生情報入力シート!D420="入学者(新1年生)",障害学生情報入力シート!D420="在籍者")),1,0)</f>
        <v>0</v>
      </c>
      <c r="I420" s="7">
        <f t="shared" si="38"/>
        <v>0</v>
      </c>
      <c r="J420" s="7" t="str">
        <f>IFERROR(MATCH(ROW(障害学生情報入力シート!A396),I:I,0),"")</f>
        <v/>
      </c>
      <c r="K420" s="8">
        <f>IF(障害学生情報入力シート!AU420="",0,IF(AND(障害学生情報入力シート!AT420=1,Y420=1,障害学生情報入力シート!D420&lt;&gt;"",障害学生情報入力シート!D420&lt;&gt;"在籍者"),1,0))</f>
        <v>0</v>
      </c>
      <c r="L420" s="8">
        <f t="shared" si="39"/>
        <v>0</v>
      </c>
      <c r="M420" s="8" t="str">
        <f>IFERROR(MATCH(ROW(障害学生情報入力シート!A396),L:L,0),"")</f>
        <v/>
      </c>
      <c r="N420" s="8">
        <f>IF(障害学生情報入力シート!CA420="",0,IF(AND(障害学生情報入力シート!BZ420=1,Y420=1,障害学生情報入力シート!D420&lt;&gt;"",障害学生情報入力シート!D420&lt;&gt;"入学しなかった"),1,0))</f>
        <v>0</v>
      </c>
      <c r="O420" s="8">
        <f t="shared" si="40"/>
        <v>0</v>
      </c>
      <c r="P420" s="8" t="str">
        <f>IFERROR(MATCH(ROW(障害学生情報入力シート!AR396),O:O,0),"")</f>
        <v/>
      </c>
      <c r="Q420" s="8">
        <f>IF(障害学生情報入力シート!CU420="",0,IF(AND(障害学生情報入力シート!CT420=1,Y420=1,障害学生情報入力シート!D420&lt;&gt;"",障害学生情報入力シート!D420&lt;&gt;"入学しなかった"),1,0))</f>
        <v>0</v>
      </c>
      <c r="R420" s="8">
        <f t="shared" si="41"/>
        <v>0</v>
      </c>
      <c r="S420" s="8" t="str">
        <f>IFERROR(MATCH(ROW(障害学生情報入力シート!BJ396),R:R,0),"")</f>
        <v/>
      </c>
      <c r="T420" s="9">
        <f>IF(OR(SUM(障害学生情報入力シート!AY420:BY420,障害学生情報入力シート!CB420:CS420)&gt;0,COUNTA(障害学生情報入力シート!BZ420:CA420)=2,COUNTA(障害学生情報入力シート!CT420:CU420)=2),1,0)</f>
        <v>0</v>
      </c>
      <c r="U420" s="9">
        <f>SUM(障害学生情報入力シート!N420:Q420)+COUNTA(障害学生情報入力シート!R420)</f>
        <v>0</v>
      </c>
      <c r="V420" s="9">
        <f>SUM(障害学生情報入力シート!S420:V420)+COUNTA(障害学生情報入力シート!W420)</f>
        <v>0</v>
      </c>
      <c r="W420" s="9">
        <f>IF(SUM(障害学生情報入力シート!$X420:$AT420)&gt;0,1,0)</f>
        <v>0</v>
      </c>
      <c r="X420" s="9">
        <f>IF(障害学生情報入力シート!D420="入学者(新1年生)",1,0)</f>
        <v>0</v>
      </c>
      <c r="Y420" s="9">
        <f>IF(ISBLANK(障害学生情報入力シート!$G420),0)+IF(AND(障害学生情報入力シート!$G420="視覚障害",OR(障害学生情報入力シート!$H420="盲",障害学生情報入力シート!$H420="弱視")),1,0)+IF(AND(障害学生情報入力シート!$G420="聴覚・言語障害",OR(障害学生情報入力シート!$H420="聾",障害学生情報入力シート!$H420="難聴",障害学生情報入力シート!$H420="言語障害のみ")),1,0)+IF(AND(障害学生情報入力シート!$G420="肢体不自由",OR(障害学生情報入力シート!$H420="上肢機能障害",障害学生情報入力シート!$H420="下肢機能障害",障害学生情報入力シート!$H420="上下肢機能障害",障害学生情報入力シート!$H420="他の機能障害")),1,0)+IF(AND(障害学生情報入力シート!$G420="病弱・虚弱",OR(障害学生情報入力シート!$H420="内部障害等",障害学生情報入力シート!$H420="他の慢性疾患")),1,0)+IF(AND(障害学生情報入力シート!$G420="重複",ISBLANK(障害学生情報入力シート!$H420)),1,0)+IF(AND(障害学生情報入力シート!$G420="発達障害",OR(障害学生情報入力シート!$H420="SLD",障害学生情報入力シート!$H420="ADHD",障害学生情報入力シート!$H420="ASD",障害学生情報入力シート!$H420="発達障害の重複")),1,0)+IF(AND(障害学生情報入力シート!$G420="精神障害",OR(障害学生情報入力シート!$H420="統合失調症等",障害学生情報入力シート!$H420="気分障害",障害学生情報入力シート!$H420="神経症性障害等",障害学生情報入力シート!$H420="摂食障害・睡眠障害等",障害学生情報入力シート!$H420="他の精神障害")),1,0)+IF(AND(障害学生情報入力シート!$G420="その他の障害",ISBLANK(障害学生情報入力シート!$H420)),1,0)</f>
        <v>0</v>
      </c>
    </row>
    <row r="421" spans="1:25" x14ac:dyDescent="0.4">
      <c r="A421" s="1219">
        <v>397</v>
      </c>
      <c r="B421" s="7">
        <f>IF(AND(障害学生情報入力シート!$G421=$B$23,障害学生情報入力シート!$H421=$B$24,OR(障害学生情報入力シート!D421="入学者(新1年生)",障害学生情報入力シート!D421="在籍者")),1,0)</f>
        <v>0</v>
      </c>
      <c r="C421" s="7">
        <f t="shared" si="36"/>
        <v>0</v>
      </c>
      <c r="D421" s="7" t="str">
        <f>IFERROR(MATCH(ROW(障害学生情報入力シート!A397),C:C,0),"")</f>
        <v/>
      </c>
      <c r="E421" s="7">
        <f>IF(AND(障害学生情報入力シート!$G421=$E$23,障害学生情報入力シート!$H421=$E$24,OR(障害学生情報入力シート!D421="入学者(新1年生)",障害学生情報入力シート!D421="在籍者")),1,0)</f>
        <v>0</v>
      </c>
      <c r="F421" s="7">
        <f t="shared" si="37"/>
        <v>0</v>
      </c>
      <c r="G421" s="7" t="str">
        <f>IFERROR(MATCH(ROW(障害学生情報入力シート!E397),F:F,0),"")</f>
        <v/>
      </c>
      <c r="H421" s="7">
        <f>IF(AND(障害学生情報入力シート!$G421=$H$24,ISBLANK(障害学生情報入力シート!$H421),OR(障害学生情報入力シート!D421="入学者(新1年生)",障害学生情報入力シート!D421="在籍者")),1,0)</f>
        <v>0</v>
      </c>
      <c r="I421" s="7">
        <f t="shared" si="38"/>
        <v>0</v>
      </c>
      <c r="J421" s="7" t="str">
        <f>IFERROR(MATCH(ROW(障害学生情報入力シート!A397),I:I,0),"")</f>
        <v/>
      </c>
      <c r="K421" s="8">
        <f>IF(障害学生情報入力シート!AU421="",0,IF(AND(障害学生情報入力シート!AT421=1,Y421=1,障害学生情報入力シート!D421&lt;&gt;"",障害学生情報入力シート!D421&lt;&gt;"在籍者"),1,0))</f>
        <v>0</v>
      </c>
      <c r="L421" s="8">
        <f t="shared" si="39"/>
        <v>0</v>
      </c>
      <c r="M421" s="8" t="str">
        <f>IFERROR(MATCH(ROW(障害学生情報入力シート!A397),L:L,0),"")</f>
        <v/>
      </c>
      <c r="N421" s="8">
        <f>IF(障害学生情報入力シート!CA421="",0,IF(AND(障害学生情報入力シート!BZ421=1,Y421=1,障害学生情報入力シート!D421&lt;&gt;"",障害学生情報入力シート!D421&lt;&gt;"入学しなかった"),1,0))</f>
        <v>0</v>
      </c>
      <c r="O421" s="8">
        <f t="shared" si="40"/>
        <v>0</v>
      </c>
      <c r="P421" s="8" t="str">
        <f>IFERROR(MATCH(ROW(障害学生情報入力シート!AR397),O:O,0),"")</f>
        <v/>
      </c>
      <c r="Q421" s="8">
        <f>IF(障害学生情報入力シート!CU421="",0,IF(AND(障害学生情報入力シート!CT421=1,Y421=1,障害学生情報入力シート!D421&lt;&gt;"",障害学生情報入力シート!D421&lt;&gt;"入学しなかった"),1,0))</f>
        <v>0</v>
      </c>
      <c r="R421" s="8">
        <f t="shared" si="41"/>
        <v>0</v>
      </c>
      <c r="S421" s="8" t="str">
        <f>IFERROR(MATCH(ROW(障害学生情報入力シート!BJ397),R:R,0),"")</f>
        <v/>
      </c>
      <c r="T421" s="9">
        <f>IF(OR(SUM(障害学生情報入力シート!AY421:BY421,障害学生情報入力シート!CB421:CS421)&gt;0,COUNTA(障害学生情報入力シート!BZ421:CA421)=2,COUNTA(障害学生情報入力シート!CT421:CU421)=2),1,0)</f>
        <v>0</v>
      </c>
      <c r="U421" s="9">
        <f>SUM(障害学生情報入力シート!N421:Q421)+COUNTA(障害学生情報入力シート!R421)</f>
        <v>0</v>
      </c>
      <c r="V421" s="9">
        <f>SUM(障害学生情報入力シート!S421:V421)+COUNTA(障害学生情報入力シート!W421)</f>
        <v>0</v>
      </c>
      <c r="W421" s="9">
        <f>IF(SUM(障害学生情報入力シート!$X421:$AT421)&gt;0,1,0)</f>
        <v>0</v>
      </c>
      <c r="X421" s="9">
        <f>IF(障害学生情報入力シート!D421="入学者(新1年生)",1,0)</f>
        <v>0</v>
      </c>
      <c r="Y421" s="9">
        <f>IF(ISBLANK(障害学生情報入力シート!$G421),0)+IF(AND(障害学生情報入力シート!$G421="視覚障害",OR(障害学生情報入力シート!$H421="盲",障害学生情報入力シート!$H421="弱視")),1,0)+IF(AND(障害学生情報入力シート!$G421="聴覚・言語障害",OR(障害学生情報入力シート!$H421="聾",障害学生情報入力シート!$H421="難聴",障害学生情報入力シート!$H421="言語障害のみ")),1,0)+IF(AND(障害学生情報入力シート!$G421="肢体不自由",OR(障害学生情報入力シート!$H421="上肢機能障害",障害学生情報入力シート!$H421="下肢機能障害",障害学生情報入力シート!$H421="上下肢機能障害",障害学生情報入力シート!$H421="他の機能障害")),1,0)+IF(AND(障害学生情報入力シート!$G421="病弱・虚弱",OR(障害学生情報入力シート!$H421="内部障害等",障害学生情報入力シート!$H421="他の慢性疾患")),1,0)+IF(AND(障害学生情報入力シート!$G421="重複",ISBLANK(障害学生情報入力シート!$H421)),1,0)+IF(AND(障害学生情報入力シート!$G421="発達障害",OR(障害学生情報入力シート!$H421="SLD",障害学生情報入力シート!$H421="ADHD",障害学生情報入力シート!$H421="ASD",障害学生情報入力シート!$H421="発達障害の重複")),1,0)+IF(AND(障害学生情報入力シート!$G421="精神障害",OR(障害学生情報入力シート!$H421="統合失調症等",障害学生情報入力シート!$H421="気分障害",障害学生情報入力シート!$H421="神経症性障害等",障害学生情報入力シート!$H421="摂食障害・睡眠障害等",障害学生情報入力シート!$H421="他の精神障害")),1,0)+IF(AND(障害学生情報入力シート!$G421="その他の障害",ISBLANK(障害学生情報入力シート!$H421)),1,0)</f>
        <v>0</v>
      </c>
    </row>
    <row r="422" spans="1:25" x14ac:dyDescent="0.4">
      <c r="A422" s="1219">
        <v>398</v>
      </c>
      <c r="B422" s="7">
        <f>IF(AND(障害学生情報入力シート!$G422=$B$23,障害学生情報入力シート!$H422=$B$24,OR(障害学生情報入力シート!D422="入学者(新1年生)",障害学生情報入力シート!D422="在籍者")),1,0)</f>
        <v>0</v>
      </c>
      <c r="C422" s="7">
        <f t="shared" si="36"/>
        <v>0</v>
      </c>
      <c r="D422" s="7" t="str">
        <f>IFERROR(MATCH(ROW(障害学生情報入力シート!A398),C:C,0),"")</f>
        <v/>
      </c>
      <c r="E422" s="7">
        <f>IF(AND(障害学生情報入力シート!$G422=$E$23,障害学生情報入力シート!$H422=$E$24,OR(障害学生情報入力シート!D422="入学者(新1年生)",障害学生情報入力シート!D422="在籍者")),1,0)</f>
        <v>0</v>
      </c>
      <c r="F422" s="7">
        <f t="shared" si="37"/>
        <v>0</v>
      </c>
      <c r="G422" s="7" t="str">
        <f>IFERROR(MATCH(ROW(障害学生情報入力シート!E398),F:F,0),"")</f>
        <v/>
      </c>
      <c r="H422" s="7">
        <f>IF(AND(障害学生情報入力シート!$G422=$H$24,ISBLANK(障害学生情報入力シート!$H422),OR(障害学生情報入力シート!D422="入学者(新1年生)",障害学生情報入力シート!D422="在籍者")),1,0)</f>
        <v>0</v>
      </c>
      <c r="I422" s="7">
        <f t="shared" si="38"/>
        <v>0</v>
      </c>
      <c r="J422" s="7" t="str">
        <f>IFERROR(MATCH(ROW(障害学生情報入力シート!A398),I:I,0),"")</f>
        <v/>
      </c>
      <c r="K422" s="8">
        <f>IF(障害学生情報入力シート!AU422="",0,IF(AND(障害学生情報入力シート!AT422=1,Y422=1,障害学生情報入力シート!D422&lt;&gt;"",障害学生情報入力シート!D422&lt;&gt;"在籍者"),1,0))</f>
        <v>0</v>
      </c>
      <c r="L422" s="8">
        <f t="shared" si="39"/>
        <v>0</v>
      </c>
      <c r="M422" s="8" t="str">
        <f>IFERROR(MATCH(ROW(障害学生情報入力シート!A398),L:L,0),"")</f>
        <v/>
      </c>
      <c r="N422" s="8">
        <f>IF(障害学生情報入力シート!CA422="",0,IF(AND(障害学生情報入力シート!BZ422=1,Y422=1,障害学生情報入力シート!D422&lt;&gt;"",障害学生情報入力シート!D422&lt;&gt;"入学しなかった"),1,0))</f>
        <v>0</v>
      </c>
      <c r="O422" s="8">
        <f t="shared" si="40"/>
        <v>0</v>
      </c>
      <c r="P422" s="8" t="str">
        <f>IFERROR(MATCH(ROW(障害学生情報入力シート!AR398),O:O,0),"")</f>
        <v/>
      </c>
      <c r="Q422" s="8">
        <f>IF(障害学生情報入力シート!CU422="",0,IF(AND(障害学生情報入力シート!CT422=1,Y422=1,障害学生情報入力シート!D422&lt;&gt;"",障害学生情報入力シート!D422&lt;&gt;"入学しなかった"),1,0))</f>
        <v>0</v>
      </c>
      <c r="R422" s="8">
        <f t="shared" si="41"/>
        <v>0</v>
      </c>
      <c r="S422" s="8" t="str">
        <f>IFERROR(MATCH(ROW(障害学生情報入力シート!BJ398),R:R,0),"")</f>
        <v/>
      </c>
      <c r="T422" s="9">
        <f>IF(OR(SUM(障害学生情報入力シート!AY422:BY422,障害学生情報入力シート!CB422:CS422)&gt;0,COUNTA(障害学生情報入力シート!BZ422:CA422)=2,COUNTA(障害学生情報入力シート!CT422:CU422)=2),1,0)</f>
        <v>0</v>
      </c>
      <c r="U422" s="9">
        <f>SUM(障害学生情報入力シート!N422:Q422)+COUNTA(障害学生情報入力シート!R422)</f>
        <v>0</v>
      </c>
      <c r="V422" s="9">
        <f>SUM(障害学生情報入力シート!S422:V422)+COUNTA(障害学生情報入力シート!W422)</f>
        <v>0</v>
      </c>
      <c r="W422" s="9">
        <f>IF(SUM(障害学生情報入力シート!$X422:$AT422)&gt;0,1,0)</f>
        <v>0</v>
      </c>
      <c r="X422" s="9">
        <f>IF(障害学生情報入力シート!D422="入学者(新1年生)",1,0)</f>
        <v>0</v>
      </c>
      <c r="Y422" s="9">
        <f>IF(ISBLANK(障害学生情報入力シート!$G422),0)+IF(AND(障害学生情報入力シート!$G422="視覚障害",OR(障害学生情報入力シート!$H422="盲",障害学生情報入力シート!$H422="弱視")),1,0)+IF(AND(障害学生情報入力シート!$G422="聴覚・言語障害",OR(障害学生情報入力シート!$H422="聾",障害学生情報入力シート!$H422="難聴",障害学生情報入力シート!$H422="言語障害のみ")),1,0)+IF(AND(障害学生情報入力シート!$G422="肢体不自由",OR(障害学生情報入力シート!$H422="上肢機能障害",障害学生情報入力シート!$H422="下肢機能障害",障害学生情報入力シート!$H422="上下肢機能障害",障害学生情報入力シート!$H422="他の機能障害")),1,0)+IF(AND(障害学生情報入力シート!$G422="病弱・虚弱",OR(障害学生情報入力シート!$H422="内部障害等",障害学生情報入力シート!$H422="他の慢性疾患")),1,0)+IF(AND(障害学生情報入力シート!$G422="重複",ISBLANK(障害学生情報入力シート!$H422)),1,0)+IF(AND(障害学生情報入力シート!$G422="発達障害",OR(障害学生情報入力シート!$H422="SLD",障害学生情報入力シート!$H422="ADHD",障害学生情報入力シート!$H422="ASD",障害学生情報入力シート!$H422="発達障害の重複")),1,0)+IF(AND(障害学生情報入力シート!$G422="精神障害",OR(障害学生情報入力シート!$H422="統合失調症等",障害学生情報入力シート!$H422="気分障害",障害学生情報入力シート!$H422="神経症性障害等",障害学生情報入力シート!$H422="摂食障害・睡眠障害等",障害学生情報入力シート!$H422="他の精神障害")),1,0)+IF(AND(障害学生情報入力シート!$G422="その他の障害",ISBLANK(障害学生情報入力シート!$H422)),1,0)</f>
        <v>0</v>
      </c>
    </row>
    <row r="423" spans="1:25" x14ac:dyDescent="0.4">
      <c r="A423" s="1219">
        <v>399</v>
      </c>
      <c r="B423" s="7">
        <f>IF(AND(障害学生情報入力シート!$G423=$B$23,障害学生情報入力シート!$H423=$B$24,OR(障害学生情報入力シート!D423="入学者(新1年生)",障害学生情報入力シート!D423="在籍者")),1,0)</f>
        <v>0</v>
      </c>
      <c r="C423" s="7">
        <f t="shared" si="36"/>
        <v>0</v>
      </c>
      <c r="D423" s="7" t="str">
        <f>IFERROR(MATCH(ROW(障害学生情報入力シート!A399),C:C,0),"")</f>
        <v/>
      </c>
      <c r="E423" s="7">
        <f>IF(AND(障害学生情報入力シート!$G423=$E$23,障害学生情報入力シート!$H423=$E$24,OR(障害学生情報入力シート!D423="入学者(新1年生)",障害学生情報入力シート!D423="在籍者")),1,0)</f>
        <v>0</v>
      </c>
      <c r="F423" s="7">
        <f t="shared" si="37"/>
        <v>0</v>
      </c>
      <c r="G423" s="7" t="str">
        <f>IFERROR(MATCH(ROW(障害学生情報入力シート!E399),F:F,0),"")</f>
        <v/>
      </c>
      <c r="H423" s="7">
        <f>IF(AND(障害学生情報入力シート!$G423=$H$24,ISBLANK(障害学生情報入力シート!$H423),OR(障害学生情報入力シート!D423="入学者(新1年生)",障害学生情報入力シート!D423="在籍者")),1,0)</f>
        <v>0</v>
      </c>
      <c r="I423" s="7">
        <f t="shared" si="38"/>
        <v>0</v>
      </c>
      <c r="J423" s="7" t="str">
        <f>IFERROR(MATCH(ROW(障害学生情報入力シート!A399),I:I,0),"")</f>
        <v/>
      </c>
      <c r="K423" s="8">
        <f>IF(障害学生情報入力シート!AU423="",0,IF(AND(障害学生情報入力シート!AT423=1,Y423=1,障害学生情報入力シート!D423&lt;&gt;"",障害学生情報入力シート!D423&lt;&gt;"在籍者"),1,0))</f>
        <v>0</v>
      </c>
      <c r="L423" s="8">
        <f t="shared" si="39"/>
        <v>0</v>
      </c>
      <c r="M423" s="8" t="str">
        <f>IFERROR(MATCH(ROW(障害学生情報入力シート!A399),L:L,0),"")</f>
        <v/>
      </c>
      <c r="N423" s="8">
        <f>IF(障害学生情報入力シート!CA423="",0,IF(AND(障害学生情報入力シート!BZ423=1,Y423=1,障害学生情報入力シート!D423&lt;&gt;"",障害学生情報入力シート!D423&lt;&gt;"入学しなかった"),1,0))</f>
        <v>0</v>
      </c>
      <c r="O423" s="8">
        <f t="shared" si="40"/>
        <v>0</v>
      </c>
      <c r="P423" s="8" t="str">
        <f>IFERROR(MATCH(ROW(障害学生情報入力シート!AR399),O:O,0),"")</f>
        <v/>
      </c>
      <c r="Q423" s="8">
        <f>IF(障害学生情報入力シート!CU423="",0,IF(AND(障害学生情報入力シート!CT423=1,Y423=1,障害学生情報入力シート!D423&lt;&gt;"",障害学生情報入力シート!D423&lt;&gt;"入学しなかった"),1,0))</f>
        <v>0</v>
      </c>
      <c r="R423" s="8">
        <f t="shared" si="41"/>
        <v>0</v>
      </c>
      <c r="S423" s="8" t="str">
        <f>IFERROR(MATCH(ROW(障害学生情報入力シート!BJ399),R:R,0),"")</f>
        <v/>
      </c>
      <c r="T423" s="9">
        <f>IF(OR(SUM(障害学生情報入力シート!AY423:BY423,障害学生情報入力シート!CB423:CS423)&gt;0,COUNTA(障害学生情報入力シート!BZ423:CA423)=2,COUNTA(障害学生情報入力シート!CT423:CU423)=2),1,0)</f>
        <v>0</v>
      </c>
      <c r="U423" s="9">
        <f>SUM(障害学生情報入力シート!N423:Q423)+COUNTA(障害学生情報入力シート!R423)</f>
        <v>0</v>
      </c>
      <c r="V423" s="9">
        <f>SUM(障害学生情報入力シート!S423:V423)+COUNTA(障害学生情報入力シート!W423)</f>
        <v>0</v>
      </c>
      <c r="W423" s="9">
        <f>IF(SUM(障害学生情報入力シート!$X423:$AT423)&gt;0,1,0)</f>
        <v>0</v>
      </c>
      <c r="X423" s="9">
        <f>IF(障害学生情報入力シート!D423="入学者(新1年生)",1,0)</f>
        <v>0</v>
      </c>
      <c r="Y423" s="9">
        <f>IF(ISBLANK(障害学生情報入力シート!$G423),0)+IF(AND(障害学生情報入力シート!$G423="視覚障害",OR(障害学生情報入力シート!$H423="盲",障害学生情報入力シート!$H423="弱視")),1,0)+IF(AND(障害学生情報入力シート!$G423="聴覚・言語障害",OR(障害学生情報入力シート!$H423="聾",障害学生情報入力シート!$H423="難聴",障害学生情報入力シート!$H423="言語障害のみ")),1,0)+IF(AND(障害学生情報入力シート!$G423="肢体不自由",OR(障害学生情報入力シート!$H423="上肢機能障害",障害学生情報入力シート!$H423="下肢機能障害",障害学生情報入力シート!$H423="上下肢機能障害",障害学生情報入力シート!$H423="他の機能障害")),1,0)+IF(AND(障害学生情報入力シート!$G423="病弱・虚弱",OR(障害学生情報入力シート!$H423="内部障害等",障害学生情報入力シート!$H423="他の慢性疾患")),1,0)+IF(AND(障害学生情報入力シート!$G423="重複",ISBLANK(障害学生情報入力シート!$H423)),1,0)+IF(AND(障害学生情報入力シート!$G423="発達障害",OR(障害学生情報入力シート!$H423="SLD",障害学生情報入力シート!$H423="ADHD",障害学生情報入力シート!$H423="ASD",障害学生情報入力シート!$H423="発達障害の重複")),1,0)+IF(AND(障害学生情報入力シート!$G423="精神障害",OR(障害学生情報入力シート!$H423="統合失調症等",障害学生情報入力シート!$H423="気分障害",障害学生情報入力シート!$H423="神経症性障害等",障害学生情報入力シート!$H423="摂食障害・睡眠障害等",障害学生情報入力シート!$H423="他の精神障害")),1,0)+IF(AND(障害学生情報入力シート!$G423="その他の障害",ISBLANK(障害学生情報入力シート!$H423)),1,0)</f>
        <v>0</v>
      </c>
    </row>
    <row r="424" spans="1:25" x14ac:dyDescent="0.4">
      <c r="A424" s="1219">
        <v>400</v>
      </c>
      <c r="B424" s="7">
        <f>IF(AND(障害学生情報入力シート!$G424=$B$23,障害学生情報入力シート!$H424=$B$24,OR(障害学生情報入力シート!D424="入学者(新1年生)",障害学生情報入力シート!D424="在籍者")),1,0)</f>
        <v>0</v>
      </c>
      <c r="C424" s="7">
        <f t="shared" si="36"/>
        <v>0</v>
      </c>
      <c r="D424" s="7" t="str">
        <f>IFERROR(MATCH(ROW(障害学生情報入力シート!A400),C:C,0),"")</f>
        <v/>
      </c>
      <c r="E424" s="7">
        <f>IF(AND(障害学生情報入力シート!$G424=$E$23,障害学生情報入力シート!$H424=$E$24,OR(障害学生情報入力シート!D424="入学者(新1年生)",障害学生情報入力シート!D424="在籍者")),1,0)</f>
        <v>0</v>
      </c>
      <c r="F424" s="7">
        <f t="shared" si="37"/>
        <v>0</v>
      </c>
      <c r="G424" s="7" t="str">
        <f>IFERROR(MATCH(ROW(障害学生情報入力シート!E400),F:F,0),"")</f>
        <v/>
      </c>
      <c r="H424" s="7">
        <f>IF(AND(障害学生情報入力シート!$G424=$H$24,ISBLANK(障害学生情報入力シート!$H424),OR(障害学生情報入力シート!D424="入学者(新1年生)",障害学生情報入力シート!D424="在籍者")),1,0)</f>
        <v>0</v>
      </c>
      <c r="I424" s="7">
        <f t="shared" si="38"/>
        <v>0</v>
      </c>
      <c r="J424" s="7" t="str">
        <f>IFERROR(MATCH(ROW(障害学生情報入力シート!A400),I:I,0),"")</f>
        <v/>
      </c>
      <c r="K424" s="8">
        <f>IF(障害学生情報入力シート!AU424="",0,IF(AND(障害学生情報入力シート!AT424=1,Y424=1,障害学生情報入力シート!D424&lt;&gt;"",障害学生情報入力シート!D424&lt;&gt;"在籍者"),1,0))</f>
        <v>0</v>
      </c>
      <c r="L424" s="8">
        <f t="shared" si="39"/>
        <v>0</v>
      </c>
      <c r="M424" s="8" t="str">
        <f>IFERROR(MATCH(ROW(障害学生情報入力シート!A400),L:L,0),"")</f>
        <v/>
      </c>
      <c r="N424" s="8">
        <f>IF(障害学生情報入力シート!CA424="",0,IF(AND(障害学生情報入力シート!BZ424=1,Y424=1,障害学生情報入力シート!D424&lt;&gt;"",障害学生情報入力シート!D424&lt;&gt;"入学しなかった"),1,0))</f>
        <v>0</v>
      </c>
      <c r="O424" s="8">
        <f t="shared" si="40"/>
        <v>0</v>
      </c>
      <c r="P424" s="8" t="str">
        <f>IFERROR(MATCH(ROW(障害学生情報入力シート!AR400),O:O,0),"")</f>
        <v/>
      </c>
      <c r="Q424" s="8">
        <f>IF(障害学生情報入力シート!CU424="",0,IF(AND(障害学生情報入力シート!CT424=1,Y424=1,障害学生情報入力シート!D424&lt;&gt;"",障害学生情報入力シート!D424&lt;&gt;"入学しなかった"),1,0))</f>
        <v>0</v>
      </c>
      <c r="R424" s="8">
        <f t="shared" si="41"/>
        <v>0</v>
      </c>
      <c r="S424" s="8" t="str">
        <f>IFERROR(MATCH(ROW(障害学生情報入力シート!BJ400),R:R,0),"")</f>
        <v/>
      </c>
      <c r="T424" s="9">
        <f>IF(OR(SUM(障害学生情報入力シート!AY424:BY424,障害学生情報入力シート!CB424:CS424)&gt;0,COUNTA(障害学生情報入力シート!BZ424:CA424)=2,COUNTA(障害学生情報入力シート!CT424:CU424)=2),1,0)</f>
        <v>0</v>
      </c>
      <c r="U424" s="9">
        <f>SUM(障害学生情報入力シート!N424:Q424)+COUNTA(障害学生情報入力シート!R424)</f>
        <v>0</v>
      </c>
      <c r="V424" s="9">
        <f>SUM(障害学生情報入力シート!S424:V424)+COUNTA(障害学生情報入力シート!W424)</f>
        <v>0</v>
      </c>
      <c r="W424" s="9">
        <f>IF(SUM(障害学生情報入力シート!$X424:$AT424)&gt;0,1,0)</f>
        <v>0</v>
      </c>
      <c r="X424" s="9">
        <f>IF(障害学生情報入力シート!D424="入学者(新1年生)",1,0)</f>
        <v>0</v>
      </c>
      <c r="Y424" s="9">
        <f>IF(ISBLANK(障害学生情報入力シート!$G424),0)+IF(AND(障害学生情報入力シート!$G424="視覚障害",OR(障害学生情報入力シート!$H424="盲",障害学生情報入力シート!$H424="弱視")),1,0)+IF(AND(障害学生情報入力シート!$G424="聴覚・言語障害",OR(障害学生情報入力シート!$H424="聾",障害学生情報入力シート!$H424="難聴",障害学生情報入力シート!$H424="言語障害のみ")),1,0)+IF(AND(障害学生情報入力シート!$G424="肢体不自由",OR(障害学生情報入力シート!$H424="上肢機能障害",障害学生情報入力シート!$H424="下肢機能障害",障害学生情報入力シート!$H424="上下肢機能障害",障害学生情報入力シート!$H424="他の機能障害")),1,0)+IF(AND(障害学生情報入力シート!$G424="病弱・虚弱",OR(障害学生情報入力シート!$H424="内部障害等",障害学生情報入力シート!$H424="他の慢性疾患")),1,0)+IF(AND(障害学生情報入力シート!$G424="重複",ISBLANK(障害学生情報入力シート!$H424)),1,0)+IF(AND(障害学生情報入力シート!$G424="発達障害",OR(障害学生情報入力シート!$H424="SLD",障害学生情報入力シート!$H424="ADHD",障害学生情報入力シート!$H424="ASD",障害学生情報入力シート!$H424="発達障害の重複")),1,0)+IF(AND(障害学生情報入力シート!$G424="精神障害",OR(障害学生情報入力シート!$H424="統合失調症等",障害学生情報入力シート!$H424="気分障害",障害学生情報入力シート!$H424="神経症性障害等",障害学生情報入力シート!$H424="摂食障害・睡眠障害等",障害学生情報入力シート!$H424="他の精神障害")),1,0)+IF(AND(障害学生情報入力シート!$G424="その他の障害",ISBLANK(障害学生情報入力シート!$H424)),1,0)</f>
        <v>0</v>
      </c>
    </row>
    <row r="425" spans="1:25" x14ac:dyDescent="0.4">
      <c r="A425" s="1219">
        <v>401</v>
      </c>
      <c r="B425" s="7">
        <f>IF(AND(障害学生情報入力シート!$G425=$B$23,障害学生情報入力シート!$H425=$B$24,OR(障害学生情報入力シート!D425="入学者(新1年生)",障害学生情報入力シート!D425="在籍者")),1,0)</f>
        <v>0</v>
      </c>
      <c r="C425" s="7">
        <f t="shared" si="36"/>
        <v>0</v>
      </c>
      <c r="D425" s="7" t="str">
        <f>IFERROR(MATCH(ROW(障害学生情報入力シート!A401),C:C,0),"")</f>
        <v/>
      </c>
      <c r="E425" s="7">
        <f>IF(AND(障害学生情報入力シート!$G425=$E$23,障害学生情報入力シート!$H425=$E$24,OR(障害学生情報入力シート!D425="入学者(新1年生)",障害学生情報入力シート!D425="在籍者")),1,0)</f>
        <v>0</v>
      </c>
      <c r="F425" s="7">
        <f t="shared" si="37"/>
        <v>0</v>
      </c>
      <c r="G425" s="7" t="str">
        <f>IFERROR(MATCH(ROW(障害学生情報入力シート!E401),F:F,0),"")</f>
        <v/>
      </c>
      <c r="H425" s="7">
        <f>IF(AND(障害学生情報入力シート!$G425=$H$24,ISBLANK(障害学生情報入力シート!$H425),OR(障害学生情報入力シート!D425="入学者(新1年生)",障害学生情報入力シート!D425="在籍者")),1,0)</f>
        <v>0</v>
      </c>
      <c r="I425" s="7">
        <f t="shared" si="38"/>
        <v>0</v>
      </c>
      <c r="J425" s="7" t="str">
        <f>IFERROR(MATCH(ROW(障害学生情報入力シート!A401),I:I,0),"")</f>
        <v/>
      </c>
      <c r="K425" s="8">
        <f>IF(障害学生情報入力シート!AU425="",0,IF(AND(障害学生情報入力シート!AT425=1,Y425=1,障害学生情報入力シート!D425&lt;&gt;"",障害学生情報入力シート!D425&lt;&gt;"在籍者"),1,0))</f>
        <v>0</v>
      </c>
      <c r="L425" s="8">
        <f t="shared" si="39"/>
        <v>0</v>
      </c>
      <c r="M425" s="8" t="str">
        <f>IFERROR(MATCH(ROW(障害学生情報入力シート!A401),L:L,0),"")</f>
        <v/>
      </c>
      <c r="N425" s="8">
        <f>IF(障害学生情報入力シート!CA425="",0,IF(AND(障害学生情報入力シート!BZ425=1,Y425=1,障害学生情報入力シート!D425&lt;&gt;"",障害学生情報入力シート!D425&lt;&gt;"入学しなかった"),1,0))</f>
        <v>0</v>
      </c>
      <c r="O425" s="8">
        <f t="shared" si="40"/>
        <v>0</v>
      </c>
      <c r="P425" s="8" t="str">
        <f>IFERROR(MATCH(ROW(障害学生情報入力シート!AR401),O:O,0),"")</f>
        <v/>
      </c>
      <c r="Q425" s="8">
        <f>IF(障害学生情報入力シート!CU425="",0,IF(AND(障害学生情報入力シート!CT425=1,Y425=1,障害学生情報入力シート!D425&lt;&gt;"",障害学生情報入力シート!D425&lt;&gt;"入学しなかった"),1,0))</f>
        <v>0</v>
      </c>
      <c r="R425" s="8">
        <f t="shared" si="41"/>
        <v>0</v>
      </c>
      <c r="S425" s="8" t="str">
        <f>IFERROR(MATCH(ROW(障害学生情報入力シート!BJ401),R:R,0),"")</f>
        <v/>
      </c>
      <c r="T425" s="9">
        <f>IF(OR(SUM(障害学生情報入力シート!AY425:BY425,障害学生情報入力シート!CB425:CS425)&gt;0,COUNTA(障害学生情報入力シート!BZ425:CA425)=2,COUNTA(障害学生情報入力シート!CT425:CU425)=2),1,0)</f>
        <v>0</v>
      </c>
      <c r="U425" s="9">
        <f>SUM(障害学生情報入力シート!N425:Q425)+COUNTA(障害学生情報入力シート!R425)</f>
        <v>0</v>
      </c>
      <c r="V425" s="9">
        <f>SUM(障害学生情報入力シート!S425:V425)+COUNTA(障害学生情報入力シート!W425)</f>
        <v>0</v>
      </c>
      <c r="W425" s="9">
        <f>IF(SUM(障害学生情報入力シート!$X425:$AT425)&gt;0,1,0)</f>
        <v>0</v>
      </c>
      <c r="X425" s="9">
        <f>IF(障害学生情報入力シート!D425="入学者(新1年生)",1,0)</f>
        <v>0</v>
      </c>
      <c r="Y425" s="9">
        <f>IF(ISBLANK(障害学生情報入力シート!$G425),0)+IF(AND(障害学生情報入力シート!$G425="視覚障害",OR(障害学生情報入力シート!$H425="盲",障害学生情報入力シート!$H425="弱視")),1,0)+IF(AND(障害学生情報入力シート!$G425="聴覚・言語障害",OR(障害学生情報入力シート!$H425="聾",障害学生情報入力シート!$H425="難聴",障害学生情報入力シート!$H425="言語障害のみ")),1,0)+IF(AND(障害学生情報入力シート!$G425="肢体不自由",OR(障害学生情報入力シート!$H425="上肢機能障害",障害学生情報入力シート!$H425="下肢機能障害",障害学生情報入力シート!$H425="上下肢機能障害",障害学生情報入力シート!$H425="他の機能障害")),1,0)+IF(AND(障害学生情報入力シート!$G425="病弱・虚弱",OR(障害学生情報入力シート!$H425="内部障害等",障害学生情報入力シート!$H425="他の慢性疾患")),1,0)+IF(AND(障害学生情報入力シート!$G425="重複",ISBLANK(障害学生情報入力シート!$H425)),1,0)+IF(AND(障害学生情報入力シート!$G425="発達障害",OR(障害学生情報入力シート!$H425="SLD",障害学生情報入力シート!$H425="ADHD",障害学生情報入力シート!$H425="ASD",障害学生情報入力シート!$H425="発達障害の重複")),1,0)+IF(AND(障害学生情報入力シート!$G425="精神障害",OR(障害学生情報入力シート!$H425="統合失調症等",障害学生情報入力シート!$H425="気分障害",障害学生情報入力シート!$H425="神経症性障害等",障害学生情報入力シート!$H425="摂食障害・睡眠障害等",障害学生情報入力シート!$H425="他の精神障害")),1,0)+IF(AND(障害学生情報入力シート!$G425="その他の障害",ISBLANK(障害学生情報入力シート!$H425)),1,0)</f>
        <v>0</v>
      </c>
    </row>
    <row r="426" spans="1:25" x14ac:dyDescent="0.4">
      <c r="A426" s="1219">
        <v>402</v>
      </c>
      <c r="B426" s="7">
        <f>IF(AND(障害学生情報入力シート!$G426=$B$23,障害学生情報入力シート!$H426=$B$24,OR(障害学生情報入力シート!D426="入学者(新1年生)",障害学生情報入力シート!D426="在籍者")),1,0)</f>
        <v>0</v>
      </c>
      <c r="C426" s="7">
        <f t="shared" si="36"/>
        <v>0</v>
      </c>
      <c r="D426" s="7" t="str">
        <f>IFERROR(MATCH(ROW(障害学生情報入力シート!A402),C:C,0),"")</f>
        <v/>
      </c>
      <c r="E426" s="7">
        <f>IF(AND(障害学生情報入力シート!$G426=$E$23,障害学生情報入力シート!$H426=$E$24,OR(障害学生情報入力シート!D426="入学者(新1年生)",障害学生情報入力シート!D426="在籍者")),1,0)</f>
        <v>0</v>
      </c>
      <c r="F426" s="7">
        <f t="shared" si="37"/>
        <v>0</v>
      </c>
      <c r="G426" s="7" t="str">
        <f>IFERROR(MATCH(ROW(障害学生情報入力シート!E402),F:F,0),"")</f>
        <v/>
      </c>
      <c r="H426" s="7">
        <f>IF(AND(障害学生情報入力シート!$G426=$H$24,ISBLANK(障害学生情報入力シート!$H426),OR(障害学生情報入力シート!D426="入学者(新1年生)",障害学生情報入力シート!D426="在籍者")),1,0)</f>
        <v>0</v>
      </c>
      <c r="I426" s="7">
        <f t="shared" si="38"/>
        <v>0</v>
      </c>
      <c r="J426" s="7" t="str">
        <f>IFERROR(MATCH(ROW(障害学生情報入力シート!A402),I:I,0),"")</f>
        <v/>
      </c>
      <c r="K426" s="8">
        <f>IF(障害学生情報入力シート!AU426="",0,IF(AND(障害学生情報入力シート!AT426=1,Y426=1,障害学生情報入力シート!D426&lt;&gt;"",障害学生情報入力シート!D426&lt;&gt;"在籍者"),1,0))</f>
        <v>0</v>
      </c>
      <c r="L426" s="8">
        <f t="shared" si="39"/>
        <v>0</v>
      </c>
      <c r="M426" s="8" t="str">
        <f>IFERROR(MATCH(ROW(障害学生情報入力シート!A402),L:L,0),"")</f>
        <v/>
      </c>
      <c r="N426" s="8">
        <f>IF(障害学生情報入力シート!CA426="",0,IF(AND(障害学生情報入力シート!BZ426=1,Y426=1,障害学生情報入力シート!D426&lt;&gt;"",障害学生情報入力シート!D426&lt;&gt;"入学しなかった"),1,0))</f>
        <v>0</v>
      </c>
      <c r="O426" s="8">
        <f t="shared" si="40"/>
        <v>0</v>
      </c>
      <c r="P426" s="8" t="str">
        <f>IFERROR(MATCH(ROW(障害学生情報入力シート!AR402),O:O,0),"")</f>
        <v/>
      </c>
      <c r="Q426" s="8">
        <f>IF(障害学生情報入力シート!CU426="",0,IF(AND(障害学生情報入力シート!CT426=1,Y426=1,障害学生情報入力シート!D426&lt;&gt;"",障害学生情報入力シート!D426&lt;&gt;"入学しなかった"),1,0))</f>
        <v>0</v>
      </c>
      <c r="R426" s="8">
        <f t="shared" si="41"/>
        <v>0</v>
      </c>
      <c r="S426" s="8" t="str">
        <f>IFERROR(MATCH(ROW(障害学生情報入力シート!BJ402),R:R,0),"")</f>
        <v/>
      </c>
      <c r="T426" s="9">
        <f>IF(OR(SUM(障害学生情報入力シート!AY426:BY426,障害学生情報入力シート!CB426:CS426)&gt;0,COUNTA(障害学生情報入力シート!BZ426:CA426)=2,COUNTA(障害学生情報入力シート!CT426:CU426)=2),1,0)</f>
        <v>0</v>
      </c>
      <c r="U426" s="9">
        <f>SUM(障害学生情報入力シート!N426:Q426)+COUNTA(障害学生情報入力シート!R426)</f>
        <v>0</v>
      </c>
      <c r="V426" s="9">
        <f>SUM(障害学生情報入力シート!S426:V426)+COUNTA(障害学生情報入力シート!W426)</f>
        <v>0</v>
      </c>
      <c r="W426" s="9">
        <f>IF(SUM(障害学生情報入力シート!$X426:$AT426)&gt;0,1,0)</f>
        <v>0</v>
      </c>
      <c r="X426" s="9">
        <f>IF(障害学生情報入力シート!D426="入学者(新1年生)",1,0)</f>
        <v>0</v>
      </c>
      <c r="Y426" s="9">
        <f>IF(ISBLANK(障害学生情報入力シート!$G426),0)+IF(AND(障害学生情報入力シート!$G426="視覚障害",OR(障害学生情報入力シート!$H426="盲",障害学生情報入力シート!$H426="弱視")),1,0)+IF(AND(障害学生情報入力シート!$G426="聴覚・言語障害",OR(障害学生情報入力シート!$H426="聾",障害学生情報入力シート!$H426="難聴",障害学生情報入力シート!$H426="言語障害のみ")),1,0)+IF(AND(障害学生情報入力シート!$G426="肢体不自由",OR(障害学生情報入力シート!$H426="上肢機能障害",障害学生情報入力シート!$H426="下肢機能障害",障害学生情報入力シート!$H426="上下肢機能障害",障害学生情報入力シート!$H426="他の機能障害")),1,0)+IF(AND(障害学生情報入力シート!$G426="病弱・虚弱",OR(障害学生情報入力シート!$H426="内部障害等",障害学生情報入力シート!$H426="他の慢性疾患")),1,0)+IF(AND(障害学生情報入力シート!$G426="重複",ISBLANK(障害学生情報入力シート!$H426)),1,0)+IF(AND(障害学生情報入力シート!$G426="発達障害",OR(障害学生情報入力シート!$H426="SLD",障害学生情報入力シート!$H426="ADHD",障害学生情報入力シート!$H426="ASD",障害学生情報入力シート!$H426="発達障害の重複")),1,0)+IF(AND(障害学生情報入力シート!$G426="精神障害",OR(障害学生情報入力シート!$H426="統合失調症等",障害学生情報入力シート!$H426="気分障害",障害学生情報入力シート!$H426="神経症性障害等",障害学生情報入力シート!$H426="摂食障害・睡眠障害等",障害学生情報入力シート!$H426="他の精神障害")),1,0)+IF(AND(障害学生情報入力シート!$G426="その他の障害",ISBLANK(障害学生情報入力シート!$H426)),1,0)</f>
        <v>0</v>
      </c>
    </row>
    <row r="427" spans="1:25" x14ac:dyDescent="0.4">
      <c r="A427" s="1219">
        <v>403</v>
      </c>
      <c r="B427" s="7">
        <f>IF(AND(障害学生情報入力シート!$G427=$B$23,障害学生情報入力シート!$H427=$B$24,OR(障害学生情報入力シート!D427="入学者(新1年生)",障害学生情報入力シート!D427="在籍者")),1,0)</f>
        <v>0</v>
      </c>
      <c r="C427" s="7">
        <f t="shared" si="36"/>
        <v>0</v>
      </c>
      <c r="D427" s="7" t="str">
        <f>IFERROR(MATCH(ROW(障害学生情報入力シート!A403),C:C,0),"")</f>
        <v/>
      </c>
      <c r="E427" s="7">
        <f>IF(AND(障害学生情報入力シート!$G427=$E$23,障害学生情報入力シート!$H427=$E$24,OR(障害学生情報入力シート!D427="入学者(新1年生)",障害学生情報入力シート!D427="在籍者")),1,0)</f>
        <v>0</v>
      </c>
      <c r="F427" s="7">
        <f t="shared" si="37"/>
        <v>0</v>
      </c>
      <c r="G427" s="7" t="str">
        <f>IFERROR(MATCH(ROW(障害学生情報入力シート!E403),F:F,0),"")</f>
        <v/>
      </c>
      <c r="H427" s="7">
        <f>IF(AND(障害学生情報入力シート!$G427=$H$24,ISBLANK(障害学生情報入力シート!$H427),OR(障害学生情報入力シート!D427="入学者(新1年生)",障害学生情報入力シート!D427="在籍者")),1,0)</f>
        <v>0</v>
      </c>
      <c r="I427" s="7">
        <f t="shared" si="38"/>
        <v>0</v>
      </c>
      <c r="J427" s="7" t="str">
        <f>IFERROR(MATCH(ROW(障害学生情報入力シート!A403),I:I,0),"")</f>
        <v/>
      </c>
      <c r="K427" s="8">
        <f>IF(障害学生情報入力シート!AU427="",0,IF(AND(障害学生情報入力シート!AT427=1,Y427=1,障害学生情報入力シート!D427&lt;&gt;"",障害学生情報入力シート!D427&lt;&gt;"在籍者"),1,0))</f>
        <v>0</v>
      </c>
      <c r="L427" s="8">
        <f t="shared" si="39"/>
        <v>0</v>
      </c>
      <c r="M427" s="8" t="str">
        <f>IFERROR(MATCH(ROW(障害学生情報入力シート!A403),L:L,0),"")</f>
        <v/>
      </c>
      <c r="N427" s="8">
        <f>IF(障害学生情報入力シート!CA427="",0,IF(AND(障害学生情報入力シート!BZ427=1,Y427=1,障害学生情報入力シート!D427&lt;&gt;"",障害学生情報入力シート!D427&lt;&gt;"入学しなかった"),1,0))</f>
        <v>0</v>
      </c>
      <c r="O427" s="8">
        <f t="shared" si="40"/>
        <v>0</v>
      </c>
      <c r="P427" s="8" t="str">
        <f>IFERROR(MATCH(ROW(障害学生情報入力シート!AR403),O:O,0),"")</f>
        <v/>
      </c>
      <c r="Q427" s="8">
        <f>IF(障害学生情報入力シート!CU427="",0,IF(AND(障害学生情報入力シート!CT427=1,Y427=1,障害学生情報入力シート!D427&lt;&gt;"",障害学生情報入力シート!D427&lt;&gt;"入学しなかった"),1,0))</f>
        <v>0</v>
      </c>
      <c r="R427" s="8">
        <f t="shared" si="41"/>
        <v>0</v>
      </c>
      <c r="S427" s="8" t="str">
        <f>IFERROR(MATCH(ROW(障害学生情報入力シート!BJ403),R:R,0),"")</f>
        <v/>
      </c>
      <c r="T427" s="9">
        <f>IF(OR(SUM(障害学生情報入力シート!AY427:BY427,障害学生情報入力シート!CB427:CS427)&gt;0,COUNTA(障害学生情報入力シート!BZ427:CA427)=2,COUNTA(障害学生情報入力シート!CT427:CU427)=2),1,0)</f>
        <v>0</v>
      </c>
      <c r="U427" s="9">
        <f>SUM(障害学生情報入力シート!N427:Q427)+COUNTA(障害学生情報入力シート!R427)</f>
        <v>0</v>
      </c>
      <c r="V427" s="9">
        <f>SUM(障害学生情報入力シート!S427:V427)+COUNTA(障害学生情報入力シート!W427)</f>
        <v>0</v>
      </c>
      <c r="W427" s="9">
        <f>IF(SUM(障害学生情報入力シート!$X427:$AT427)&gt;0,1,0)</f>
        <v>0</v>
      </c>
      <c r="X427" s="9">
        <f>IF(障害学生情報入力シート!D427="入学者(新1年生)",1,0)</f>
        <v>0</v>
      </c>
      <c r="Y427" s="9">
        <f>IF(ISBLANK(障害学生情報入力シート!$G427),0)+IF(AND(障害学生情報入力シート!$G427="視覚障害",OR(障害学生情報入力シート!$H427="盲",障害学生情報入力シート!$H427="弱視")),1,0)+IF(AND(障害学生情報入力シート!$G427="聴覚・言語障害",OR(障害学生情報入力シート!$H427="聾",障害学生情報入力シート!$H427="難聴",障害学生情報入力シート!$H427="言語障害のみ")),1,0)+IF(AND(障害学生情報入力シート!$G427="肢体不自由",OR(障害学生情報入力シート!$H427="上肢機能障害",障害学生情報入力シート!$H427="下肢機能障害",障害学生情報入力シート!$H427="上下肢機能障害",障害学生情報入力シート!$H427="他の機能障害")),1,0)+IF(AND(障害学生情報入力シート!$G427="病弱・虚弱",OR(障害学生情報入力シート!$H427="内部障害等",障害学生情報入力シート!$H427="他の慢性疾患")),1,0)+IF(AND(障害学生情報入力シート!$G427="重複",ISBLANK(障害学生情報入力シート!$H427)),1,0)+IF(AND(障害学生情報入力シート!$G427="発達障害",OR(障害学生情報入力シート!$H427="SLD",障害学生情報入力シート!$H427="ADHD",障害学生情報入力シート!$H427="ASD",障害学生情報入力シート!$H427="発達障害の重複")),1,0)+IF(AND(障害学生情報入力シート!$G427="精神障害",OR(障害学生情報入力シート!$H427="統合失調症等",障害学生情報入力シート!$H427="気分障害",障害学生情報入力シート!$H427="神経症性障害等",障害学生情報入力シート!$H427="摂食障害・睡眠障害等",障害学生情報入力シート!$H427="他の精神障害")),1,0)+IF(AND(障害学生情報入力シート!$G427="その他の障害",ISBLANK(障害学生情報入力シート!$H427)),1,0)</f>
        <v>0</v>
      </c>
    </row>
    <row r="428" spans="1:25" x14ac:dyDescent="0.4">
      <c r="A428" s="1219">
        <v>404</v>
      </c>
      <c r="B428" s="7">
        <f>IF(AND(障害学生情報入力シート!$G428=$B$23,障害学生情報入力シート!$H428=$B$24,OR(障害学生情報入力シート!D428="入学者(新1年生)",障害学生情報入力シート!D428="在籍者")),1,0)</f>
        <v>0</v>
      </c>
      <c r="C428" s="7">
        <f t="shared" si="36"/>
        <v>0</v>
      </c>
      <c r="D428" s="7" t="str">
        <f>IFERROR(MATCH(ROW(障害学生情報入力シート!A404),C:C,0),"")</f>
        <v/>
      </c>
      <c r="E428" s="7">
        <f>IF(AND(障害学生情報入力シート!$G428=$E$23,障害学生情報入力シート!$H428=$E$24,OR(障害学生情報入力シート!D428="入学者(新1年生)",障害学生情報入力シート!D428="在籍者")),1,0)</f>
        <v>0</v>
      </c>
      <c r="F428" s="7">
        <f t="shared" si="37"/>
        <v>0</v>
      </c>
      <c r="G428" s="7" t="str">
        <f>IFERROR(MATCH(ROW(障害学生情報入力シート!E404),F:F,0),"")</f>
        <v/>
      </c>
      <c r="H428" s="7">
        <f>IF(AND(障害学生情報入力シート!$G428=$H$24,ISBLANK(障害学生情報入力シート!$H428),OR(障害学生情報入力シート!D428="入学者(新1年生)",障害学生情報入力シート!D428="在籍者")),1,0)</f>
        <v>0</v>
      </c>
      <c r="I428" s="7">
        <f t="shared" si="38"/>
        <v>0</v>
      </c>
      <c r="J428" s="7" t="str">
        <f>IFERROR(MATCH(ROW(障害学生情報入力シート!A404),I:I,0),"")</f>
        <v/>
      </c>
      <c r="K428" s="8">
        <f>IF(障害学生情報入力シート!AU428="",0,IF(AND(障害学生情報入力シート!AT428=1,Y428=1,障害学生情報入力シート!D428&lt;&gt;"",障害学生情報入力シート!D428&lt;&gt;"在籍者"),1,0))</f>
        <v>0</v>
      </c>
      <c r="L428" s="8">
        <f t="shared" si="39"/>
        <v>0</v>
      </c>
      <c r="M428" s="8" t="str">
        <f>IFERROR(MATCH(ROW(障害学生情報入力シート!A404),L:L,0),"")</f>
        <v/>
      </c>
      <c r="N428" s="8">
        <f>IF(障害学生情報入力シート!CA428="",0,IF(AND(障害学生情報入力シート!BZ428=1,Y428=1,障害学生情報入力シート!D428&lt;&gt;"",障害学生情報入力シート!D428&lt;&gt;"入学しなかった"),1,0))</f>
        <v>0</v>
      </c>
      <c r="O428" s="8">
        <f t="shared" si="40"/>
        <v>0</v>
      </c>
      <c r="P428" s="8" t="str">
        <f>IFERROR(MATCH(ROW(障害学生情報入力シート!AR404),O:O,0),"")</f>
        <v/>
      </c>
      <c r="Q428" s="8">
        <f>IF(障害学生情報入力シート!CU428="",0,IF(AND(障害学生情報入力シート!CT428=1,Y428=1,障害学生情報入力シート!D428&lt;&gt;"",障害学生情報入力シート!D428&lt;&gt;"入学しなかった"),1,0))</f>
        <v>0</v>
      </c>
      <c r="R428" s="8">
        <f t="shared" si="41"/>
        <v>0</v>
      </c>
      <c r="S428" s="8" t="str">
        <f>IFERROR(MATCH(ROW(障害学生情報入力シート!BJ404),R:R,0),"")</f>
        <v/>
      </c>
      <c r="T428" s="9">
        <f>IF(OR(SUM(障害学生情報入力シート!AY428:BY428,障害学生情報入力シート!CB428:CS428)&gt;0,COUNTA(障害学生情報入力シート!BZ428:CA428)=2,COUNTA(障害学生情報入力シート!CT428:CU428)=2),1,0)</f>
        <v>0</v>
      </c>
      <c r="U428" s="9">
        <f>SUM(障害学生情報入力シート!N428:Q428)+COUNTA(障害学生情報入力シート!R428)</f>
        <v>0</v>
      </c>
      <c r="V428" s="9">
        <f>SUM(障害学生情報入力シート!S428:V428)+COUNTA(障害学生情報入力シート!W428)</f>
        <v>0</v>
      </c>
      <c r="W428" s="9">
        <f>IF(SUM(障害学生情報入力シート!$X428:$AT428)&gt;0,1,0)</f>
        <v>0</v>
      </c>
      <c r="X428" s="9">
        <f>IF(障害学生情報入力シート!D428="入学者(新1年生)",1,0)</f>
        <v>0</v>
      </c>
      <c r="Y428" s="9">
        <f>IF(ISBLANK(障害学生情報入力シート!$G428),0)+IF(AND(障害学生情報入力シート!$G428="視覚障害",OR(障害学生情報入力シート!$H428="盲",障害学生情報入力シート!$H428="弱視")),1,0)+IF(AND(障害学生情報入力シート!$G428="聴覚・言語障害",OR(障害学生情報入力シート!$H428="聾",障害学生情報入力シート!$H428="難聴",障害学生情報入力シート!$H428="言語障害のみ")),1,0)+IF(AND(障害学生情報入力シート!$G428="肢体不自由",OR(障害学生情報入力シート!$H428="上肢機能障害",障害学生情報入力シート!$H428="下肢機能障害",障害学生情報入力シート!$H428="上下肢機能障害",障害学生情報入力シート!$H428="他の機能障害")),1,0)+IF(AND(障害学生情報入力シート!$G428="病弱・虚弱",OR(障害学生情報入力シート!$H428="内部障害等",障害学生情報入力シート!$H428="他の慢性疾患")),1,0)+IF(AND(障害学生情報入力シート!$G428="重複",ISBLANK(障害学生情報入力シート!$H428)),1,0)+IF(AND(障害学生情報入力シート!$G428="発達障害",OR(障害学生情報入力シート!$H428="SLD",障害学生情報入力シート!$H428="ADHD",障害学生情報入力シート!$H428="ASD",障害学生情報入力シート!$H428="発達障害の重複")),1,0)+IF(AND(障害学生情報入力シート!$G428="精神障害",OR(障害学生情報入力シート!$H428="統合失調症等",障害学生情報入力シート!$H428="気分障害",障害学生情報入力シート!$H428="神経症性障害等",障害学生情報入力シート!$H428="摂食障害・睡眠障害等",障害学生情報入力シート!$H428="他の精神障害")),1,0)+IF(AND(障害学生情報入力シート!$G428="その他の障害",ISBLANK(障害学生情報入力シート!$H428)),1,0)</f>
        <v>0</v>
      </c>
    </row>
    <row r="429" spans="1:25" x14ac:dyDescent="0.4">
      <c r="A429" s="1219">
        <v>405</v>
      </c>
      <c r="B429" s="7">
        <f>IF(AND(障害学生情報入力シート!$G429=$B$23,障害学生情報入力シート!$H429=$B$24,OR(障害学生情報入力シート!D429="入学者(新1年生)",障害学生情報入力シート!D429="在籍者")),1,0)</f>
        <v>0</v>
      </c>
      <c r="C429" s="7">
        <f t="shared" si="36"/>
        <v>0</v>
      </c>
      <c r="D429" s="7" t="str">
        <f>IFERROR(MATCH(ROW(障害学生情報入力シート!A405),C:C,0),"")</f>
        <v/>
      </c>
      <c r="E429" s="7">
        <f>IF(AND(障害学生情報入力シート!$G429=$E$23,障害学生情報入力シート!$H429=$E$24,OR(障害学生情報入力シート!D429="入学者(新1年生)",障害学生情報入力シート!D429="在籍者")),1,0)</f>
        <v>0</v>
      </c>
      <c r="F429" s="7">
        <f t="shared" si="37"/>
        <v>0</v>
      </c>
      <c r="G429" s="7" t="str">
        <f>IFERROR(MATCH(ROW(障害学生情報入力シート!E405),F:F,0),"")</f>
        <v/>
      </c>
      <c r="H429" s="7">
        <f>IF(AND(障害学生情報入力シート!$G429=$H$24,ISBLANK(障害学生情報入力シート!$H429),OR(障害学生情報入力シート!D429="入学者(新1年生)",障害学生情報入力シート!D429="在籍者")),1,0)</f>
        <v>0</v>
      </c>
      <c r="I429" s="7">
        <f t="shared" si="38"/>
        <v>0</v>
      </c>
      <c r="J429" s="7" t="str">
        <f>IFERROR(MATCH(ROW(障害学生情報入力シート!A405),I:I,0),"")</f>
        <v/>
      </c>
      <c r="K429" s="8">
        <f>IF(障害学生情報入力シート!AU429="",0,IF(AND(障害学生情報入力シート!AT429=1,Y429=1,障害学生情報入力シート!D429&lt;&gt;"",障害学生情報入力シート!D429&lt;&gt;"在籍者"),1,0))</f>
        <v>0</v>
      </c>
      <c r="L429" s="8">
        <f t="shared" si="39"/>
        <v>0</v>
      </c>
      <c r="M429" s="8" t="str">
        <f>IFERROR(MATCH(ROW(障害学生情報入力シート!A405),L:L,0),"")</f>
        <v/>
      </c>
      <c r="N429" s="8">
        <f>IF(障害学生情報入力シート!CA429="",0,IF(AND(障害学生情報入力シート!BZ429=1,Y429=1,障害学生情報入力シート!D429&lt;&gt;"",障害学生情報入力シート!D429&lt;&gt;"入学しなかった"),1,0))</f>
        <v>0</v>
      </c>
      <c r="O429" s="8">
        <f t="shared" si="40"/>
        <v>0</v>
      </c>
      <c r="P429" s="8" t="str">
        <f>IFERROR(MATCH(ROW(障害学生情報入力シート!AR405),O:O,0),"")</f>
        <v/>
      </c>
      <c r="Q429" s="8">
        <f>IF(障害学生情報入力シート!CU429="",0,IF(AND(障害学生情報入力シート!CT429=1,Y429=1,障害学生情報入力シート!D429&lt;&gt;"",障害学生情報入力シート!D429&lt;&gt;"入学しなかった"),1,0))</f>
        <v>0</v>
      </c>
      <c r="R429" s="8">
        <f t="shared" si="41"/>
        <v>0</v>
      </c>
      <c r="S429" s="8" t="str">
        <f>IFERROR(MATCH(ROW(障害学生情報入力シート!BJ405),R:R,0),"")</f>
        <v/>
      </c>
      <c r="T429" s="9">
        <f>IF(OR(SUM(障害学生情報入力シート!AY429:BY429,障害学生情報入力シート!CB429:CS429)&gt;0,COUNTA(障害学生情報入力シート!BZ429:CA429)=2,COUNTA(障害学生情報入力シート!CT429:CU429)=2),1,0)</f>
        <v>0</v>
      </c>
      <c r="U429" s="9">
        <f>SUM(障害学生情報入力シート!N429:Q429)+COUNTA(障害学生情報入力シート!R429)</f>
        <v>0</v>
      </c>
      <c r="V429" s="9">
        <f>SUM(障害学生情報入力シート!S429:V429)+COUNTA(障害学生情報入力シート!W429)</f>
        <v>0</v>
      </c>
      <c r="W429" s="9">
        <f>IF(SUM(障害学生情報入力シート!$X429:$AT429)&gt;0,1,0)</f>
        <v>0</v>
      </c>
      <c r="X429" s="9">
        <f>IF(障害学生情報入力シート!D429="入学者(新1年生)",1,0)</f>
        <v>0</v>
      </c>
      <c r="Y429" s="9">
        <f>IF(ISBLANK(障害学生情報入力シート!$G429),0)+IF(AND(障害学生情報入力シート!$G429="視覚障害",OR(障害学生情報入力シート!$H429="盲",障害学生情報入力シート!$H429="弱視")),1,0)+IF(AND(障害学生情報入力シート!$G429="聴覚・言語障害",OR(障害学生情報入力シート!$H429="聾",障害学生情報入力シート!$H429="難聴",障害学生情報入力シート!$H429="言語障害のみ")),1,0)+IF(AND(障害学生情報入力シート!$G429="肢体不自由",OR(障害学生情報入力シート!$H429="上肢機能障害",障害学生情報入力シート!$H429="下肢機能障害",障害学生情報入力シート!$H429="上下肢機能障害",障害学生情報入力シート!$H429="他の機能障害")),1,0)+IF(AND(障害学生情報入力シート!$G429="病弱・虚弱",OR(障害学生情報入力シート!$H429="内部障害等",障害学生情報入力シート!$H429="他の慢性疾患")),1,0)+IF(AND(障害学生情報入力シート!$G429="重複",ISBLANK(障害学生情報入力シート!$H429)),1,0)+IF(AND(障害学生情報入力シート!$G429="発達障害",OR(障害学生情報入力シート!$H429="SLD",障害学生情報入力シート!$H429="ADHD",障害学生情報入力シート!$H429="ASD",障害学生情報入力シート!$H429="発達障害の重複")),1,0)+IF(AND(障害学生情報入力シート!$G429="精神障害",OR(障害学生情報入力シート!$H429="統合失調症等",障害学生情報入力シート!$H429="気分障害",障害学生情報入力シート!$H429="神経症性障害等",障害学生情報入力シート!$H429="摂食障害・睡眠障害等",障害学生情報入力シート!$H429="他の精神障害")),1,0)+IF(AND(障害学生情報入力シート!$G429="その他の障害",ISBLANK(障害学生情報入力シート!$H429)),1,0)</f>
        <v>0</v>
      </c>
    </row>
    <row r="430" spans="1:25" x14ac:dyDescent="0.4">
      <c r="A430" s="1219">
        <v>406</v>
      </c>
      <c r="B430" s="7">
        <f>IF(AND(障害学生情報入力シート!$G430=$B$23,障害学生情報入力シート!$H430=$B$24,OR(障害学生情報入力シート!D430="入学者(新1年生)",障害学生情報入力シート!D430="在籍者")),1,0)</f>
        <v>0</v>
      </c>
      <c r="C430" s="7">
        <f t="shared" si="36"/>
        <v>0</v>
      </c>
      <c r="D430" s="7" t="str">
        <f>IFERROR(MATCH(ROW(障害学生情報入力シート!A406),C:C,0),"")</f>
        <v/>
      </c>
      <c r="E430" s="7">
        <f>IF(AND(障害学生情報入力シート!$G430=$E$23,障害学生情報入力シート!$H430=$E$24,OR(障害学生情報入力シート!D430="入学者(新1年生)",障害学生情報入力シート!D430="在籍者")),1,0)</f>
        <v>0</v>
      </c>
      <c r="F430" s="7">
        <f t="shared" si="37"/>
        <v>0</v>
      </c>
      <c r="G430" s="7" t="str">
        <f>IFERROR(MATCH(ROW(障害学生情報入力シート!E406),F:F,0),"")</f>
        <v/>
      </c>
      <c r="H430" s="7">
        <f>IF(AND(障害学生情報入力シート!$G430=$H$24,ISBLANK(障害学生情報入力シート!$H430),OR(障害学生情報入力シート!D430="入学者(新1年生)",障害学生情報入力シート!D430="在籍者")),1,0)</f>
        <v>0</v>
      </c>
      <c r="I430" s="7">
        <f t="shared" si="38"/>
        <v>0</v>
      </c>
      <c r="J430" s="7" t="str">
        <f>IFERROR(MATCH(ROW(障害学生情報入力シート!A406),I:I,0),"")</f>
        <v/>
      </c>
      <c r="K430" s="8">
        <f>IF(障害学生情報入力シート!AU430="",0,IF(AND(障害学生情報入力シート!AT430=1,Y430=1,障害学生情報入力シート!D430&lt;&gt;"",障害学生情報入力シート!D430&lt;&gt;"在籍者"),1,0))</f>
        <v>0</v>
      </c>
      <c r="L430" s="8">
        <f t="shared" si="39"/>
        <v>0</v>
      </c>
      <c r="M430" s="8" t="str">
        <f>IFERROR(MATCH(ROW(障害学生情報入力シート!A406),L:L,0),"")</f>
        <v/>
      </c>
      <c r="N430" s="8">
        <f>IF(障害学生情報入力シート!CA430="",0,IF(AND(障害学生情報入力シート!BZ430=1,Y430=1,障害学生情報入力シート!D430&lt;&gt;"",障害学生情報入力シート!D430&lt;&gt;"入学しなかった"),1,0))</f>
        <v>0</v>
      </c>
      <c r="O430" s="8">
        <f t="shared" si="40"/>
        <v>0</v>
      </c>
      <c r="P430" s="8" t="str">
        <f>IFERROR(MATCH(ROW(障害学生情報入力シート!AR406),O:O,0),"")</f>
        <v/>
      </c>
      <c r="Q430" s="8">
        <f>IF(障害学生情報入力シート!CU430="",0,IF(AND(障害学生情報入力シート!CT430=1,Y430=1,障害学生情報入力シート!D430&lt;&gt;"",障害学生情報入力シート!D430&lt;&gt;"入学しなかった"),1,0))</f>
        <v>0</v>
      </c>
      <c r="R430" s="8">
        <f t="shared" si="41"/>
        <v>0</v>
      </c>
      <c r="S430" s="8" t="str">
        <f>IFERROR(MATCH(ROW(障害学生情報入力シート!BJ406),R:R,0),"")</f>
        <v/>
      </c>
      <c r="T430" s="9">
        <f>IF(OR(SUM(障害学生情報入力シート!AY430:BY430,障害学生情報入力シート!CB430:CS430)&gt;0,COUNTA(障害学生情報入力シート!BZ430:CA430)=2,COUNTA(障害学生情報入力シート!CT430:CU430)=2),1,0)</f>
        <v>0</v>
      </c>
      <c r="U430" s="9">
        <f>SUM(障害学生情報入力シート!N430:Q430)+COUNTA(障害学生情報入力シート!R430)</f>
        <v>0</v>
      </c>
      <c r="V430" s="9">
        <f>SUM(障害学生情報入力シート!S430:V430)+COUNTA(障害学生情報入力シート!W430)</f>
        <v>0</v>
      </c>
      <c r="W430" s="9">
        <f>IF(SUM(障害学生情報入力シート!$X430:$AT430)&gt;0,1,0)</f>
        <v>0</v>
      </c>
      <c r="X430" s="9">
        <f>IF(障害学生情報入力シート!D430="入学者(新1年生)",1,0)</f>
        <v>0</v>
      </c>
      <c r="Y430" s="9">
        <f>IF(ISBLANK(障害学生情報入力シート!$G430),0)+IF(AND(障害学生情報入力シート!$G430="視覚障害",OR(障害学生情報入力シート!$H430="盲",障害学生情報入力シート!$H430="弱視")),1,0)+IF(AND(障害学生情報入力シート!$G430="聴覚・言語障害",OR(障害学生情報入力シート!$H430="聾",障害学生情報入力シート!$H430="難聴",障害学生情報入力シート!$H430="言語障害のみ")),1,0)+IF(AND(障害学生情報入力シート!$G430="肢体不自由",OR(障害学生情報入力シート!$H430="上肢機能障害",障害学生情報入力シート!$H430="下肢機能障害",障害学生情報入力シート!$H430="上下肢機能障害",障害学生情報入力シート!$H430="他の機能障害")),1,0)+IF(AND(障害学生情報入力シート!$G430="病弱・虚弱",OR(障害学生情報入力シート!$H430="内部障害等",障害学生情報入力シート!$H430="他の慢性疾患")),1,0)+IF(AND(障害学生情報入力シート!$G430="重複",ISBLANK(障害学生情報入力シート!$H430)),1,0)+IF(AND(障害学生情報入力シート!$G430="発達障害",OR(障害学生情報入力シート!$H430="SLD",障害学生情報入力シート!$H430="ADHD",障害学生情報入力シート!$H430="ASD",障害学生情報入力シート!$H430="発達障害の重複")),1,0)+IF(AND(障害学生情報入力シート!$G430="精神障害",OR(障害学生情報入力シート!$H430="統合失調症等",障害学生情報入力シート!$H430="気分障害",障害学生情報入力シート!$H430="神経症性障害等",障害学生情報入力シート!$H430="摂食障害・睡眠障害等",障害学生情報入力シート!$H430="他の精神障害")),1,0)+IF(AND(障害学生情報入力シート!$G430="その他の障害",ISBLANK(障害学生情報入力シート!$H430)),1,0)</f>
        <v>0</v>
      </c>
    </row>
    <row r="431" spans="1:25" x14ac:dyDescent="0.4">
      <c r="A431" s="1219">
        <v>407</v>
      </c>
      <c r="B431" s="7">
        <f>IF(AND(障害学生情報入力シート!$G431=$B$23,障害学生情報入力シート!$H431=$B$24,OR(障害学生情報入力シート!D431="入学者(新1年生)",障害学生情報入力シート!D431="在籍者")),1,0)</f>
        <v>0</v>
      </c>
      <c r="C431" s="7">
        <f t="shared" si="36"/>
        <v>0</v>
      </c>
      <c r="D431" s="7" t="str">
        <f>IFERROR(MATCH(ROW(障害学生情報入力シート!A407),C:C,0),"")</f>
        <v/>
      </c>
      <c r="E431" s="7">
        <f>IF(AND(障害学生情報入力シート!$G431=$E$23,障害学生情報入力シート!$H431=$E$24,OR(障害学生情報入力シート!D431="入学者(新1年生)",障害学生情報入力シート!D431="在籍者")),1,0)</f>
        <v>0</v>
      </c>
      <c r="F431" s="7">
        <f t="shared" si="37"/>
        <v>0</v>
      </c>
      <c r="G431" s="7" t="str">
        <f>IFERROR(MATCH(ROW(障害学生情報入力シート!E407),F:F,0),"")</f>
        <v/>
      </c>
      <c r="H431" s="7">
        <f>IF(AND(障害学生情報入力シート!$G431=$H$24,ISBLANK(障害学生情報入力シート!$H431),OR(障害学生情報入力シート!D431="入学者(新1年生)",障害学生情報入力シート!D431="在籍者")),1,0)</f>
        <v>0</v>
      </c>
      <c r="I431" s="7">
        <f t="shared" si="38"/>
        <v>0</v>
      </c>
      <c r="J431" s="7" t="str">
        <f>IFERROR(MATCH(ROW(障害学生情報入力シート!A407),I:I,0),"")</f>
        <v/>
      </c>
      <c r="K431" s="8">
        <f>IF(障害学生情報入力シート!AU431="",0,IF(AND(障害学生情報入力シート!AT431=1,Y431=1,障害学生情報入力シート!D431&lt;&gt;"",障害学生情報入力シート!D431&lt;&gt;"在籍者"),1,0))</f>
        <v>0</v>
      </c>
      <c r="L431" s="8">
        <f t="shared" si="39"/>
        <v>0</v>
      </c>
      <c r="M431" s="8" t="str">
        <f>IFERROR(MATCH(ROW(障害学生情報入力シート!A407),L:L,0),"")</f>
        <v/>
      </c>
      <c r="N431" s="8">
        <f>IF(障害学生情報入力シート!CA431="",0,IF(AND(障害学生情報入力シート!BZ431=1,Y431=1,障害学生情報入力シート!D431&lt;&gt;"",障害学生情報入力シート!D431&lt;&gt;"入学しなかった"),1,0))</f>
        <v>0</v>
      </c>
      <c r="O431" s="8">
        <f t="shared" si="40"/>
        <v>0</v>
      </c>
      <c r="P431" s="8" t="str">
        <f>IFERROR(MATCH(ROW(障害学生情報入力シート!AR407),O:O,0),"")</f>
        <v/>
      </c>
      <c r="Q431" s="8">
        <f>IF(障害学生情報入力シート!CU431="",0,IF(AND(障害学生情報入力シート!CT431=1,Y431=1,障害学生情報入力シート!D431&lt;&gt;"",障害学生情報入力シート!D431&lt;&gt;"入学しなかった"),1,0))</f>
        <v>0</v>
      </c>
      <c r="R431" s="8">
        <f t="shared" si="41"/>
        <v>0</v>
      </c>
      <c r="S431" s="8" t="str">
        <f>IFERROR(MATCH(ROW(障害学生情報入力シート!BJ407),R:R,0),"")</f>
        <v/>
      </c>
      <c r="T431" s="9">
        <f>IF(OR(SUM(障害学生情報入力シート!AY431:BY431,障害学生情報入力シート!CB431:CS431)&gt;0,COUNTA(障害学生情報入力シート!BZ431:CA431)=2,COUNTA(障害学生情報入力シート!CT431:CU431)=2),1,0)</f>
        <v>0</v>
      </c>
      <c r="U431" s="9">
        <f>SUM(障害学生情報入力シート!N431:Q431)+COUNTA(障害学生情報入力シート!R431)</f>
        <v>0</v>
      </c>
      <c r="V431" s="9">
        <f>SUM(障害学生情報入力シート!S431:V431)+COUNTA(障害学生情報入力シート!W431)</f>
        <v>0</v>
      </c>
      <c r="W431" s="9">
        <f>IF(SUM(障害学生情報入力シート!$X431:$AT431)&gt;0,1,0)</f>
        <v>0</v>
      </c>
      <c r="X431" s="9">
        <f>IF(障害学生情報入力シート!D431="入学者(新1年生)",1,0)</f>
        <v>0</v>
      </c>
      <c r="Y431" s="9">
        <f>IF(ISBLANK(障害学生情報入力シート!$G431),0)+IF(AND(障害学生情報入力シート!$G431="視覚障害",OR(障害学生情報入力シート!$H431="盲",障害学生情報入力シート!$H431="弱視")),1,0)+IF(AND(障害学生情報入力シート!$G431="聴覚・言語障害",OR(障害学生情報入力シート!$H431="聾",障害学生情報入力シート!$H431="難聴",障害学生情報入力シート!$H431="言語障害のみ")),1,0)+IF(AND(障害学生情報入力シート!$G431="肢体不自由",OR(障害学生情報入力シート!$H431="上肢機能障害",障害学生情報入力シート!$H431="下肢機能障害",障害学生情報入力シート!$H431="上下肢機能障害",障害学生情報入力シート!$H431="他の機能障害")),1,0)+IF(AND(障害学生情報入力シート!$G431="病弱・虚弱",OR(障害学生情報入力シート!$H431="内部障害等",障害学生情報入力シート!$H431="他の慢性疾患")),1,0)+IF(AND(障害学生情報入力シート!$G431="重複",ISBLANK(障害学生情報入力シート!$H431)),1,0)+IF(AND(障害学生情報入力シート!$G431="発達障害",OR(障害学生情報入力シート!$H431="SLD",障害学生情報入力シート!$H431="ADHD",障害学生情報入力シート!$H431="ASD",障害学生情報入力シート!$H431="発達障害の重複")),1,0)+IF(AND(障害学生情報入力シート!$G431="精神障害",OR(障害学生情報入力シート!$H431="統合失調症等",障害学生情報入力シート!$H431="気分障害",障害学生情報入力シート!$H431="神経症性障害等",障害学生情報入力シート!$H431="摂食障害・睡眠障害等",障害学生情報入力シート!$H431="他の精神障害")),1,0)+IF(AND(障害学生情報入力シート!$G431="その他の障害",ISBLANK(障害学生情報入力シート!$H431)),1,0)</f>
        <v>0</v>
      </c>
    </row>
    <row r="432" spans="1:25" x14ac:dyDescent="0.4">
      <c r="A432" s="1219">
        <v>408</v>
      </c>
      <c r="B432" s="7">
        <f>IF(AND(障害学生情報入力シート!$G432=$B$23,障害学生情報入力シート!$H432=$B$24,OR(障害学生情報入力シート!D432="入学者(新1年生)",障害学生情報入力シート!D432="在籍者")),1,0)</f>
        <v>0</v>
      </c>
      <c r="C432" s="7">
        <f t="shared" si="36"/>
        <v>0</v>
      </c>
      <c r="D432" s="7" t="str">
        <f>IFERROR(MATCH(ROW(障害学生情報入力シート!A408),C:C,0),"")</f>
        <v/>
      </c>
      <c r="E432" s="7">
        <f>IF(AND(障害学生情報入力シート!$G432=$E$23,障害学生情報入力シート!$H432=$E$24,OR(障害学生情報入力シート!D432="入学者(新1年生)",障害学生情報入力シート!D432="在籍者")),1,0)</f>
        <v>0</v>
      </c>
      <c r="F432" s="7">
        <f t="shared" si="37"/>
        <v>0</v>
      </c>
      <c r="G432" s="7" t="str">
        <f>IFERROR(MATCH(ROW(障害学生情報入力シート!E408),F:F,0),"")</f>
        <v/>
      </c>
      <c r="H432" s="7">
        <f>IF(AND(障害学生情報入力シート!$G432=$H$24,ISBLANK(障害学生情報入力シート!$H432),OR(障害学生情報入力シート!D432="入学者(新1年生)",障害学生情報入力シート!D432="在籍者")),1,0)</f>
        <v>0</v>
      </c>
      <c r="I432" s="7">
        <f t="shared" si="38"/>
        <v>0</v>
      </c>
      <c r="J432" s="7" t="str">
        <f>IFERROR(MATCH(ROW(障害学生情報入力シート!A408),I:I,0),"")</f>
        <v/>
      </c>
      <c r="K432" s="8">
        <f>IF(障害学生情報入力シート!AU432="",0,IF(AND(障害学生情報入力シート!AT432=1,Y432=1,障害学生情報入力シート!D432&lt;&gt;"",障害学生情報入力シート!D432&lt;&gt;"在籍者"),1,0))</f>
        <v>0</v>
      </c>
      <c r="L432" s="8">
        <f t="shared" si="39"/>
        <v>0</v>
      </c>
      <c r="M432" s="8" t="str">
        <f>IFERROR(MATCH(ROW(障害学生情報入力シート!A408),L:L,0),"")</f>
        <v/>
      </c>
      <c r="N432" s="8">
        <f>IF(障害学生情報入力シート!CA432="",0,IF(AND(障害学生情報入力シート!BZ432=1,Y432=1,障害学生情報入力シート!D432&lt;&gt;"",障害学生情報入力シート!D432&lt;&gt;"入学しなかった"),1,0))</f>
        <v>0</v>
      </c>
      <c r="O432" s="8">
        <f t="shared" si="40"/>
        <v>0</v>
      </c>
      <c r="P432" s="8" t="str">
        <f>IFERROR(MATCH(ROW(障害学生情報入力シート!AR408),O:O,0),"")</f>
        <v/>
      </c>
      <c r="Q432" s="8">
        <f>IF(障害学生情報入力シート!CU432="",0,IF(AND(障害学生情報入力シート!CT432=1,Y432=1,障害学生情報入力シート!D432&lt;&gt;"",障害学生情報入力シート!D432&lt;&gt;"入学しなかった"),1,0))</f>
        <v>0</v>
      </c>
      <c r="R432" s="8">
        <f t="shared" si="41"/>
        <v>0</v>
      </c>
      <c r="S432" s="8" t="str">
        <f>IFERROR(MATCH(ROW(障害学生情報入力シート!BJ408),R:R,0),"")</f>
        <v/>
      </c>
      <c r="T432" s="9">
        <f>IF(OR(SUM(障害学生情報入力シート!AY432:BY432,障害学生情報入力シート!CB432:CS432)&gt;0,COUNTA(障害学生情報入力シート!BZ432:CA432)=2,COUNTA(障害学生情報入力シート!CT432:CU432)=2),1,0)</f>
        <v>0</v>
      </c>
      <c r="U432" s="9">
        <f>SUM(障害学生情報入力シート!N432:Q432)+COUNTA(障害学生情報入力シート!R432)</f>
        <v>0</v>
      </c>
      <c r="V432" s="9">
        <f>SUM(障害学生情報入力シート!S432:V432)+COUNTA(障害学生情報入力シート!W432)</f>
        <v>0</v>
      </c>
      <c r="W432" s="9">
        <f>IF(SUM(障害学生情報入力シート!$X432:$AT432)&gt;0,1,0)</f>
        <v>0</v>
      </c>
      <c r="X432" s="9">
        <f>IF(障害学生情報入力シート!D432="入学者(新1年生)",1,0)</f>
        <v>0</v>
      </c>
      <c r="Y432" s="9">
        <f>IF(ISBLANK(障害学生情報入力シート!$G432),0)+IF(AND(障害学生情報入力シート!$G432="視覚障害",OR(障害学生情報入力シート!$H432="盲",障害学生情報入力シート!$H432="弱視")),1,0)+IF(AND(障害学生情報入力シート!$G432="聴覚・言語障害",OR(障害学生情報入力シート!$H432="聾",障害学生情報入力シート!$H432="難聴",障害学生情報入力シート!$H432="言語障害のみ")),1,0)+IF(AND(障害学生情報入力シート!$G432="肢体不自由",OR(障害学生情報入力シート!$H432="上肢機能障害",障害学生情報入力シート!$H432="下肢機能障害",障害学生情報入力シート!$H432="上下肢機能障害",障害学生情報入力シート!$H432="他の機能障害")),1,0)+IF(AND(障害学生情報入力シート!$G432="病弱・虚弱",OR(障害学生情報入力シート!$H432="内部障害等",障害学生情報入力シート!$H432="他の慢性疾患")),1,0)+IF(AND(障害学生情報入力シート!$G432="重複",ISBLANK(障害学生情報入力シート!$H432)),1,0)+IF(AND(障害学生情報入力シート!$G432="発達障害",OR(障害学生情報入力シート!$H432="SLD",障害学生情報入力シート!$H432="ADHD",障害学生情報入力シート!$H432="ASD",障害学生情報入力シート!$H432="発達障害の重複")),1,0)+IF(AND(障害学生情報入力シート!$G432="精神障害",OR(障害学生情報入力シート!$H432="統合失調症等",障害学生情報入力シート!$H432="気分障害",障害学生情報入力シート!$H432="神経症性障害等",障害学生情報入力シート!$H432="摂食障害・睡眠障害等",障害学生情報入力シート!$H432="他の精神障害")),1,0)+IF(AND(障害学生情報入力シート!$G432="その他の障害",ISBLANK(障害学生情報入力シート!$H432)),1,0)</f>
        <v>0</v>
      </c>
    </row>
    <row r="433" spans="1:25" x14ac:dyDescent="0.4">
      <c r="A433" s="1219">
        <v>409</v>
      </c>
      <c r="B433" s="7">
        <f>IF(AND(障害学生情報入力シート!$G433=$B$23,障害学生情報入力シート!$H433=$B$24,OR(障害学生情報入力シート!D433="入学者(新1年生)",障害学生情報入力シート!D433="在籍者")),1,0)</f>
        <v>0</v>
      </c>
      <c r="C433" s="7">
        <f t="shared" si="36"/>
        <v>0</v>
      </c>
      <c r="D433" s="7" t="str">
        <f>IFERROR(MATCH(ROW(障害学生情報入力シート!A409),C:C,0),"")</f>
        <v/>
      </c>
      <c r="E433" s="7">
        <f>IF(AND(障害学生情報入力シート!$G433=$E$23,障害学生情報入力シート!$H433=$E$24,OR(障害学生情報入力シート!D433="入学者(新1年生)",障害学生情報入力シート!D433="在籍者")),1,0)</f>
        <v>0</v>
      </c>
      <c r="F433" s="7">
        <f t="shared" si="37"/>
        <v>0</v>
      </c>
      <c r="G433" s="7" t="str">
        <f>IFERROR(MATCH(ROW(障害学生情報入力シート!E409),F:F,0),"")</f>
        <v/>
      </c>
      <c r="H433" s="7">
        <f>IF(AND(障害学生情報入力シート!$G433=$H$24,ISBLANK(障害学生情報入力シート!$H433),OR(障害学生情報入力シート!D433="入学者(新1年生)",障害学生情報入力シート!D433="在籍者")),1,0)</f>
        <v>0</v>
      </c>
      <c r="I433" s="7">
        <f t="shared" si="38"/>
        <v>0</v>
      </c>
      <c r="J433" s="7" t="str">
        <f>IFERROR(MATCH(ROW(障害学生情報入力シート!A409),I:I,0),"")</f>
        <v/>
      </c>
      <c r="K433" s="8">
        <f>IF(障害学生情報入力シート!AU433="",0,IF(AND(障害学生情報入力シート!AT433=1,Y433=1,障害学生情報入力シート!D433&lt;&gt;"",障害学生情報入力シート!D433&lt;&gt;"在籍者"),1,0))</f>
        <v>0</v>
      </c>
      <c r="L433" s="8">
        <f t="shared" si="39"/>
        <v>0</v>
      </c>
      <c r="M433" s="8" t="str">
        <f>IFERROR(MATCH(ROW(障害学生情報入力シート!A409),L:L,0),"")</f>
        <v/>
      </c>
      <c r="N433" s="8">
        <f>IF(障害学生情報入力シート!CA433="",0,IF(AND(障害学生情報入力シート!BZ433=1,Y433=1,障害学生情報入力シート!D433&lt;&gt;"",障害学生情報入力シート!D433&lt;&gt;"入学しなかった"),1,0))</f>
        <v>0</v>
      </c>
      <c r="O433" s="8">
        <f t="shared" si="40"/>
        <v>0</v>
      </c>
      <c r="P433" s="8" t="str">
        <f>IFERROR(MATCH(ROW(障害学生情報入力シート!AR409),O:O,0),"")</f>
        <v/>
      </c>
      <c r="Q433" s="8">
        <f>IF(障害学生情報入力シート!CU433="",0,IF(AND(障害学生情報入力シート!CT433=1,Y433=1,障害学生情報入力シート!D433&lt;&gt;"",障害学生情報入力シート!D433&lt;&gt;"入学しなかった"),1,0))</f>
        <v>0</v>
      </c>
      <c r="R433" s="8">
        <f t="shared" si="41"/>
        <v>0</v>
      </c>
      <c r="S433" s="8" t="str">
        <f>IFERROR(MATCH(ROW(障害学生情報入力シート!BJ409),R:R,0),"")</f>
        <v/>
      </c>
      <c r="T433" s="9">
        <f>IF(OR(SUM(障害学生情報入力シート!AY433:BY433,障害学生情報入力シート!CB433:CS433)&gt;0,COUNTA(障害学生情報入力シート!BZ433:CA433)=2,COUNTA(障害学生情報入力シート!CT433:CU433)=2),1,0)</f>
        <v>0</v>
      </c>
      <c r="U433" s="9">
        <f>SUM(障害学生情報入力シート!N433:Q433)+COUNTA(障害学生情報入力シート!R433)</f>
        <v>0</v>
      </c>
      <c r="V433" s="9">
        <f>SUM(障害学生情報入力シート!S433:V433)+COUNTA(障害学生情報入力シート!W433)</f>
        <v>0</v>
      </c>
      <c r="W433" s="9">
        <f>IF(SUM(障害学生情報入力シート!$X433:$AT433)&gt;0,1,0)</f>
        <v>0</v>
      </c>
      <c r="X433" s="9">
        <f>IF(障害学生情報入力シート!D433="入学者(新1年生)",1,0)</f>
        <v>0</v>
      </c>
      <c r="Y433" s="9">
        <f>IF(ISBLANK(障害学生情報入力シート!$G433),0)+IF(AND(障害学生情報入力シート!$G433="視覚障害",OR(障害学生情報入力シート!$H433="盲",障害学生情報入力シート!$H433="弱視")),1,0)+IF(AND(障害学生情報入力シート!$G433="聴覚・言語障害",OR(障害学生情報入力シート!$H433="聾",障害学生情報入力シート!$H433="難聴",障害学生情報入力シート!$H433="言語障害のみ")),1,0)+IF(AND(障害学生情報入力シート!$G433="肢体不自由",OR(障害学生情報入力シート!$H433="上肢機能障害",障害学生情報入力シート!$H433="下肢機能障害",障害学生情報入力シート!$H433="上下肢機能障害",障害学生情報入力シート!$H433="他の機能障害")),1,0)+IF(AND(障害学生情報入力シート!$G433="病弱・虚弱",OR(障害学生情報入力シート!$H433="内部障害等",障害学生情報入力シート!$H433="他の慢性疾患")),1,0)+IF(AND(障害学生情報入力シート!$G433="重複",ISBLANK(障害学生情報入力シート!$H433)),1,0)+IF(AND(障害学生情報入力シート!$G433="発達障害",OR(障害学生情報入力シート!$H433="SLD",障害学生情報入力シート!$H433="ADHD",障害学生情報入力シート!$H433="ASD",障害学生情報入力シート!$H433="発達障害の重複")),1,0)+IF(AND(障害学生情報入力シート!$G433="精神障害",OR(障害学生情報入力シート!$H433="統合失調症等",障害学生情報入力シート!$H433="気分障害",障害学生情報入力シート!$H433="神経症性障害等",障害学生情報入力シート!$H433="摂食障害・睡眠障害等",障害学生情報入力シート!$H433="他の精神障害")),1,0)+IF(AND(障害学生情報入力シート!$G433="その他の障害",ISBLANK(障害学生情報入力シート!$H433)),1,0)</f>
        <v>0</v>
      </c>
    </row>
    <row r="434" spans="1:25" x14ac:dyDescent="0.4">
      <c r="A434" s="1219">
        <v>410</v>
      </c>
      <c r="B434" s="7">
        <f>IF(AND(障害学生情報入力シート!$G434=$B$23,障害学生情報入力シート!$H434=$B$24,OR(障害学生情報入力シート!D434="入学者(新1年生)",障害学生情報入力シート!D434="在籍者")),1,0)</f>
        <v>0</v>
      </c>
      <c r="C434" s="7">
        <f t="shared" si="36"/>
        <v>0</v>
      </c>
      <c r="D434" s="7" t="str">
        <f>IFERROR(MATCH(ROW(障害学生情報入力シート!A410),C:C,0),"")</f>
        <v/>
      </c>
      <c r="E434" s="7">
        <f>IF(AND(障害学生情報入力シート!$G434=$E$23,障害学生情報入力シート!$H434=$E$24,OR(障害学生情報入力シート!D434="入学者(新1年生)",障害学生情報入力シート!D434="在籍者")),1,0)</f>
        <v>0</v>
      </c>
      <c r="F434" s="7">
        <f t="shared" si="37"/>
        <v>0</v>
      </c>
      <c r="G434" s="7" t="str">
        <f>IFERROR(MATCH(ROW(障害学生情報入力シート!E410),F:F,0),"")</f>
        <v/>
      </c>
      <c r="H434" s="7">
        <f>IF(AND(障害学生情報入力シート!$G434=$H$24,ISBLANK(障害学生情報入力シート!$H434),OR(障害学生情報入力シート!D434="入学者(新1年生)",障害学生情報入力シート!D434="在籍者")),1,0)</f>
        <v>0</v>
      </c>
      <c r="I434" s="7">
        <f t="shared" si="38"/>
        <v>0</v>
      </c>
      <c r="J434" s="7" t="str">
        <f>IFERROR(MATCH(ROW(障害学生情報入力シート!A410),I:I,0),"")</f>
        <v/>
      </c>
      <c r="K434" s="8">
        <f>IF(障害学生情報入力シート!AU434="",0,IF(AND(障害学生情報入力シート!AT434=1,Y434=1,障害学生情報入力シート!D434&lt;&gt;"",障害学生情報入力シート!D434&lt;&gt;"在籍者"),1,0))</f>
        <v>0</v>
      </c>
      <c r="L434" s="8">
        <f t="shared" si="39"/>
        <v>0</v>
      </c>
      <c r="M434" s="8" t="str">
        <f>IFERROR(MATCH(ROW(障害学生情報入力シート!A410),L:L,0),"")</f>
        <v/>
      </c>
      <c r="N434" s="8">
        <f>IF(障害学生情報入力シート!CA434="",0,IF(AND(障害学生情報入力シート!BZ434=1,Y434=1,障害学生情報入力シート!D434&lt;&gt;"",障害学生情報入力シート!D434&lt;&gt;"入学しなかった"),1,0))</f>
        <v>0</v>
      </c>
      <c r="O434" s="8">
        <f t="shared" si="40"/>
        <v>0</v>
      </c>
      <c r="P434" s="8" t="str">
        <f>IFERROR(MATCH(ROW(障害学生情報入力シート!AR410),O:O,0),"")</f>
        <v/>
      </c>
      <c r="Q434" s="8">
        <f>IF(障害学生情報入力シート!CU434="",0,IF(AND(障害学生情報入力シート!CT434=1,Y434=1,障害学生情報入力シート!D434&lt;&gt;"",障害学生情報入力シート!D434&lt;&gt;"入学しなかった"),1,0))</f>
        <v>0</v>
      </c>
      <c r="R434" s="8">
        <f t="shared" si="41"/>
        <v>0</v>
      </c>
      <c r="S434" s="8" t="str">
        <f>IFERROR(MATCH(ROW(障害学生情報入力シート!BJ410),R:R,0),"")</f>
        <v/>
      </c>
      <c r="T434" s="9">
        <f>IF(OR(SUM(障害学生情報入力シート!AY434:BY434,障害学生情報入力シート!CB434:CS434)&gt;0,COUNTA(障害学生情報入力シート!BZ434:CA434)=2,COUNTA(障害学生情報入力シート!CT434:CU434)=2),1,0)</f>
        <v>0</v>
      </c>
      <c r="U434" s="9">
        <f>SUM(障害学生情報入力シート!N434:Q434)+COUNTA(障害学生情報入力シート!R434)</f>
        <v>0</v>
      </c>
      <c r="V434" s="9">
        <f>SUM(障害学生情報入力シート!S434:V434)+COUNTA(障害学生情報入力シート!W434)</f>
        <v>0</v>
      </c>
      <c r="W434" s="9">
        <f>IF(SUM(障害学生情報入力シート!$X434:$AT434)&gt;0,1,0)</f>
        <v>0</v>
      </c>
      <c r="X434" s="9">
        <f>IF(障害学生情報入力シート!D434="入学者(新1年生)",1,0)</f>
        <v>0</v>
      </c>
      <c r="Y434" s="9">
        <f>IF(ISBLANK(障害学生情報入力シート!$G434),0)+IF(AND(障害学生情報入力シート!$G434="視覚障害",OR(障害学生情報入力シート!$H434="盲",障害学生情報入力シート!$H434="弱視")),1,0)+IF(AND(障害学生情報入力シート!$G434="聴覚・言語障害",OR(障害学生情報入力シート!$H434="聾",障害学生情報入力シート!$H434="難聴",障害学生情報入力シート!$H434="言語障害のみ")),1,0)+IF(AND(障害学生情報入力シート!$G434="肢体不自由",OR(障害学生情報入力シート!$H434="上肢機能障害",障害学生情報入力シート!$H434="下肢機能障害",障害学生情報入力シート!$H434="上下肢機能障害",障害学生情報入力シート!$H434="他の機能障害")),1,0)+IF(AND(障害学生情報入力シート!$G434="病弱・虚弱",OR(障害学生情報入力シート!$H434="内部障害等",障害学生情報入力シート!$H434="他の慢性疾患")),1,0)+IF(AND(障害学生情報入力シート!$G434="重複",ISBLANK(障害学生情報入力シート!$H434)),1,0)+IF(AND(障害学生情報入力シート!$G434="発達障害",OR(障害学生情報入力シート!$H434="SLD",障害学生情報入力シート!$H434="ADHD",障害学生情報入力シート!$H434="ASD",障害学生情報入力シート!$H434="発達障害の重複")),1,0)+IF(AND(障害学生情報入力シート!$G434="精神障害",OR(障害学生情報入力シート!$H434="統合失調症等",障害学生情報入力シート!$H434="気分障害",障害学生情報入力シート!$H434="神経症性障害等",障害学生情報入力シート!$H434="摂食障害・睡眠障害等",障害学生情報入力シート!$H434="他の精神障害")),1,0)+IF(AND(障害学生情報入力シート!$G434="その他の障害",ISBLANK(障害学生情報入力シート!$H434)),1,0)</f>
        <v>0</v>
      </c>
    </row>
    <row r="435" spans="1:25" x14ac:dyDescent="0.4">
      <c r="A435" s="1219">
        <v>411</v>
      </c>
      <c r="B435" s="7">
        <f>IF(AND(障害学生情報入力シート!$G435=$B$23,障害学生情報入力シート!$H435=$B$24,OR(障害学生情報入力シート!D435="入学者(新1年生)",障害学生情報入力シート!D435="在籍者")),1,0)</f>
        <v>0</v>
      </c>
      <c r="C435" s="7">
        <f t="shared" si="36"/>
        <v>0</v>
      </c>
      <c r="D435" s="7" t="str">
        <f>IFERROR(MATCH(ROW(障害学生情報入力シート!A411),C:C,0),"")</f>
        <v/>
      </c>
      <c r="E435" s="7">
        <f>IF(AND(障害学生情報入力シート!$G435=$E$23,障害学生情報入力シート!$H435=$E$24,OR(障害学生情報入力シート!D435="入学者(新1年生)",障害学生情報入力シート!D435="在籍者")),1,0)</f>
        <v>0</v>
      </c>
      <c r="F435" s="7">
        <f t="shared" si="37"/>
        <v>0</v>
      </c>
      <c r="G435" s="7" t="str">
        <f>IFERROR(MATCH(ROW(障害学生情報入力シート!E411),F:F,0),"")</f>
        <v/>
      </c>
      <c r="H435" s="7">
        <f>IF(AND(障害学生情報入力シート!$G435=$H$24,ISBLANK(障害学生情報入力シート!$H435),OR(障害学生情報入力シート!D435="入学者(新1年生)",障害学生情報入力シート!D435="在籍者")),1,0)</f>
        <v>0</v>
      </c>
      <c r="I435" s="7">
        <f t="shared" si="38"/>
        <v>0</v>
      </c>
      <c r="J435" s="7" t="str">
        <f>IFERROR(MATCH(ROW(障害学生情報入力シート!A411),I:I,0),"")</f>
        <v/>
      </c>
      <c r="K435" s="8">
        <f>IF(障害学生情報入力シート!AU435="",0,IF(AND(障害学生情報入力シート!AT435=1,Y435=1,障害学生情報入力シート!D435&lt;&gt;"",障害学生情報入力シート!D435&lt;&gt;"在籍者"),1,0))</f>
        <v>0</v>
      </c>
      <c r="L435" s="8">
        <f t="shared" si="39"/>
        <v>0</v>
      </c>
      <c r="M435" s="8" t="str">
        <f>IFERROR(MATCH(ROW(障害学生情報入力シート!A411),L:L,0),"")</f>
        <v/>
      </c>
      <c r="N435" s="8">
        <f>IF(障害学生情報入力シート!CA435="",0,IF(AND(障害学生情報入力シート!BZ435=1,Y435=1,障害学生情報入力シート!D435&lt;&gt;"",障害学生情報入力シート!D435&lt;&gt;"入学しなかった"),1,0))</f>
        <v>0</v>
      </c>
      <c r="O435" s="8">
        <f t="shared" si="40"/>
        <v>0</v>
      </c>
      <c r="P435" s="8" t="str">
        <f>IFERROR(MATCH(ROW(障害学生情報入力シート!AR411),O:O,0),"")</f>
        <v/>
      </c>
      <c r="Q435" s="8">
        <f>IF(障害学生情報入力シート!CU435="",0,IF(AND(障害学生情報入力シート!CT435=1,Y435=1,障害学生情報入力シート!D435&lt;&gt;"",障害学生情報入力シート!D435&lt;&gt;"入学しなかった"),1,0))</f>
        <v>0</v>
      </c>
      <c r="R435" s="8">
        <f t="shared" si="41"/>
        <v>0</v>
      </c>
      <c r="S435" s="8" t="str">
        <f>IFERROR(MATCH(ROW(障害学生情報入力シート!BJ411),R:R,0),"")</f>
        <v/>
      </c>
      <c r="T435" s="9">
        <f>IF(OR(SUM(障害学生情報入力シート!AY435:BY435,障害学生情報入力シート!CB435:CS435)&gt;0,COUNTA(障害学生情報入力シート!BZ435:CA435)=2,COUNTA(障害学生情報入力シート!CT435:CU435)=2),1,0)</f>
        <v>0</v>
      </c>
      <c r="U435" s="9">
        <f>SUM(障害学生情報入力シート!N435:Q435)+COUNTA(障害学生情報入力シート!R435)</f>
        <v>0</v>
      </c>
      <c r="V435" s="9">
        <f>SUM(障害学生情報入力シート!S435:V435)+COUNTA(障害学生情報入力シート!W435)</f>
        <v>0</v>
      </c>
      <c r="W435" s="9">
        <f>IF(SUM(障害学生情報入力シート!$X435:$AT435)&gt;0,1,0)</f>
        <v>0</v>
      </c>
      <c r="X435" s="9">
        <f>IF(障害学生情報入力シート!D435="入学者(新1年生)",1,0)</f>
        <v>0</v>
      </c>
      <c r="Y435" s="9">
        <f>IF(ISBLANK(障害学生情報入力シート!$G435),0)+IF(AND(障害学生情報入力シート!$G435="視覚障害",OR(障害学生情報入力シート!$H435="盲",障害学生情報入力シート!$H435="弱視")),1,0)+IF(AND(障害学生情報入力シート!$G435="聴覚・言語障害",OR(障害学生情報入力シート!$H435="聾",障害学生情報入力シート!$H435="難聴",障害学生情報入力シート!$H435="言語障害のみ")),1,0)+IF(AND(障害学生情報入力シート!$G435="肢体不自由",OR(障害学生情報入力シート!$H435="上肢機能障害",障害学生情報入力シート!$H435="下肢機能障害",障害学生情報入力シート!$H435="上下肢機能障害",障害学生情報入力シート!$H435="他の機能障害")),1,0)+IF(AND(障害学生情報入力シート!$G435="病弱・虚弱",OR(障害学生情報入力シート!$H435="内部障害等",障害学生情報入力シート!$H435="他の慢性疾患")),1,0)+IF(AND(障害学生情報入力シート!$G435="重複",ISBLANK(障害学生情報入力シート!$H435)),1,0)+IF(AND(障害学生情報入力シート!$G435="発達障害",OR(障害学生情報入力シート!$H435="SLD",障害学生情報入力シート!$H435="ADHD",障害学生情報入力シート!$H435="ASD",障害学生情報入力シート!$H435="発達障害の重複")),1,0)+IF(AND(障害学生情報入力シート!$G435="精神障害",OR(障害学生情報入力シート!$H435="統合失調症等",障害学生情報入力シート!$H435="気分障害",障害学生情報入力シート!$H435="神経症性障害等",障害学生情報入力シート!$H435="摂食障害・睡眠障害等",障害学生情報入力シート!$H435="他の精神障害")),1,0)+IF(AND(障害学生情報入力シート!$G435="その他の障害",ISBLANK(障害学生情報入力シート!$H435)),1,0)</f>
        <v>0</v>
      </c>
    </row>
    <row r="436" spans="1:25" x14ac:dyDescent="0.4">
      <c r="A436" s="1219">
        <v>412</v>
      </c>
      <c r="B436" s="7">
        <f>IF(AND(障害学生情報入力シート!$G436=$B$23,障害学生情報入力シート!$H436=$B$24,OR(障害学生情報入力シート!D436="入学者(新1年生)",障害学生情報入力シート!D436="在籍者")),1,0)</f>
        <v>0</v>
      </c>
      <c r="C436" s="7">
        <f t="shared" si="36"/>
        <v>0</v>
      </c>
      <c r="D436" s="7" t="str">
        <f>IFERROR(MATCH(ROW(障害学生情報入力シート!A412),C:C,0),"")</f>
        <v/>
      </c>
      <c r="E436" s="7">
        <f>IF(AND(障害学生情報入力シート!$G436=$E$23,障害学生情報入力シート!$H436=$E$24,OR(障害学生情報入力シート!D436="入学者(新1年生)",障害学生情報入力シート!D436="在籍者")),1,0)</f>
        <v>0</v>
      </c>
      <c r="F436" s="7">
        <f t="shared" si="37"/>
        <v>0</v>
      </c>
      <c r="G436" s="7" t="str">
        <f>IFERROR(MATCH(ROW(障害学生情報入力シート!E412),F:F,0),"")</f>
        <v/>
      </c>
      <c r="H436" s="7">
        <f>IF(AND(障害学生情報入力シート!$G436=$H$24,ISBLANK(障害学生情報入力シート!$H436),OR(障害学生情報入力シート!D436="入学者(新1年生)",障害学生情報入力シート!D436="在籍者")),1,0)</f>
        <v>0</v>
      </c>
      <c r="I436" s="7">
        <f t="shared" si="38"/>
        <v>0</v>
      </c>
      <c r="J436" s="7" t="str">
        <f>IFERROR(MATCH(ROW(障害学生情報入力シート!A412),I:I,0),"")</f>
        <v/>
      </c>
      <c r="K436" s="8">
        <f>IF(障害学生情報入力シート!AU436="",0,IF(AND(障害学生情報入力シート!AT436=1,Y436=1,障害学生情報入力シート!D436&lt;&gt;"",障害学生情報入力シート!D436&lt;&gt;"在籍者"),1,0))</f>
        <v>0</v>
      </c>
      <c r="L436" s="8">
        <f t="shared" si="39"/>
        <v>0</v>
      </c>
      <c r="M436" s="8" t="str">
        <f>IFERROR(MATCH(ROW(障害学生情報入力シート!A412),L:L,0),"")</f>
        <v/>
      </c>
      <c r="N436" s="8">
        <f>IF(障害学生情報入力シート!CA436="",0,IF(AND(障害学生情報入力シート!BZ436=1,Y436=1,障害学生情報入力シート!D436&lt;&gt;"",障害学生情報入力シート!D436&lt;&gt;"入学しなかった"),1,0))</f>
        <v>0</v>
      </c>
      <c r="O436" s="8">
        <f t="shared" si="40"/>
        <v>0</v>
      </c>
      <c r="P436" s="8" t="str">
        <f>IFERROR(MATCH(ROW(障害学生情報入力シート!AR412),O:O,0),"")</f>
        <v/>
      </c>
      <c r="Q436" s="8">
        <f>IF(障害学生情報入力シート!CU436="",0,IF(AND(障害学生情報入力シート!CT436=1,Y436=1,障害学生情報入力シート!D436&lt;&gt;"",障害学生情報入力シート!D436&lt;&gt;"入学しなかった"),1,0))</f>
        <v>0</v>
      </c>
      <c r="R436" s="8">
        <f t="shared" si="41"/>
        <v>0</v>
      </c>
      <c r="S436" s="8" t="str">
        <f>IFERROR(MATCH(ROW(障害学生情報入力シート!BJ412),R:R,0),"")</f>
        <v/>
      </c>
      <c r="T436" s="9">
        <f>IF(OR(SUM(障害学生情報入力シート!AY436:BY436,障害学生情報入力シート!CB436:CS436)&gt;0,COUNTA(障害学生情報入力シート!BZ436:CA436)=2,COUNTA(障害学生情報入力シート!CT436:CU436)=2),1,0)</f>
        <v>0</v>
      </c>
      <c r="U436" s="9">
        <f>SUM(障害学生情報入力シート!N436:Q436)+COUNTA(障害学生情報入力シート!R436)</f>
        <v>0</v>
      </c>
      <c r="V436" s="9">
        <f>SUM(障害学生情報入力シート!S436:V436)+COUNTA(障害学生情報入力シート!W436)</f>
        <v>0</v>
      </c>
      <c r="W436" s="9">
        <f>IF(SUM(障害学生情報入力シート!$X436:$AT436)&gt;0,1,0)</f>
        <v>0</v>
      </c>
      <c r="X436" s="9">
        <f>IF(障害学生情報入力シート!D436="入学者(新1年生)",1,0)</f>
        <v>0</v>
      </c>
      <c r="Y436" s="9">
        <f>IF(ISBLANK(障害学生情報入力シート!$G436),0)+IF(AND(障害学生情報入力シート!$G436="視覚障害",OR(障害学生情報入力シート!$H436="盲",障害学生情報入力シート!$H436="弱視")),1,0)+IF(AND(障害学生情報入力シート!$G436="聴覚・言語障害",OR(障害学生情報入力シート!$H436="聾",障害学生情報入力シート!$H436="難聴",障害学生情報入力シート!$H436="言語障害のみ")),1,0)+IF(AND(障害学生情報入力シート!$G436="肢体不自由",OR(障害学生情報入力シート!$H436="上肢機能障害",障害学生情報入力シート!$H436="下肢機能障害",障害学生情報入力シート!$H436="上下肢機能障害",障害学生情報入力シート!$H436="他の機能障害")),1,0)+IF(AND(障害学生情報入力シート!$G436="病弱・虚弱",OR(障害学生情報入力シート!$H436="内部障害等",障害学生情報入力シート!$H436="他の慢性疾患")),1,0)+IF(AND(障害学生情報入力シート!$G436="重複",ISBLANK(障害学生情報入力シート!$H436)),1,0)+IF(AND(障害学生情報入力シート!$G436="発達障害",OR(障害学生情報入力シート!$H436="SLD",障害学生情報入力シート!$H436="ADHD",障害学生情報入力シート!$H436="ASD",障害学生情報入力シート!$H436="発達障害の重複")),1,0)+IF(AND(障害学生情報入力シート!$G436="精神障害",OR(障害学生情報入力シート!$H436="統合失調症等",障害学生情報入力シート!$H436="気分障害",障害学生情報入力シート!$H436="神経症性障害等",障害学生情報入力シート!$H436="摂食障害・睡眠障害等",障害学生情報入力シート!$H436="他の精神障害")),1,0)+IF(AND(障害学生情報入力シート!$G436="その他の障害",ISBLANK(障害学生情報入力シート!$H436)),1,0)</f>
        <v>0</v>
      </c>
    </row>
    <row r="437" spans="1:25" x14ac:dyDescent="0.4">
      <c r="A437" s="1219">
        <v>413</v>
      </c>
      <c r="B437" s="7">
        <f>IF(AND(障害学生情報入力シート!$G437=$B$23,障害学生情報入力シート!$H437=$B$24,OR(障害学生情報入力シート!D437="入学者(新1年生)",障害学生情報入力シート!D437="在籍者")),1,0)</f>
        <v>0</v>
      </c>
      <c r="C437" s="7">
        <f t="shared" si="36"/>
        <v>0</v>
      </c>
      <c r="D437" s="7" t="str">
        <f>IFERROR(MATCH(ROW(障害学生情報入力シート!A413),C:C,0),"")</f>
        <v/>
      </c>
      <c r="E437" s="7">
        <f>IF(AND(障害学生情報入力シート!$G437=$E$23,障害学生情報入力シート!$H437=$E$24,OR(障害学生情報入力シート!D437="入学者(新1年生)",障害学生情報入力シート!D437="在籍者")),1,0)</f>
        <v>0</v>
      </c>
      <c r="F437" s="7">
        <f t="shared" si="37"/>
        <v>0</v>
      </c>
      <c r="G437" s="7" t="str">
        <f>IFERROR(MATCH(ROW(障害学生情報入力シート!E413),F:F,0),"")</f>
        <v/>
      </c>
      <c r="H437" s="7">
        <f>IF(AND(障害学生情報入力シート!$G437=$H$24,ISBLANK(障害学生情報入力シート!$H437),OR(障害学生情報入力シート!D437="入学者(新1年生)",障害学生情報入力シート!D437="在籍者")),1,0)</f>
        <v>0</v>
      </c>
      <c r="I437" s="7">
        <f t="shared" si="38"/>
        <v>0</v>
      </c>
      <c r="J437" s="7" t="str">
        <f>IFERROR(MATCH(ROW(障害学生情報入力シート!A413),I:I,0),"")</f>
        <v/>
      </c>
      <c r="K437" s="8">
        <f>IF(障害学生情報入力シート!AU437="",0,IF(AND(障害学生情報入力シート!AT437=1,Y437=1,障害学生情報入力シート!D437&lt;&gt;"",障害学生情報入力シート!D437&lt;&gt;"在籍者"),1,0))</f>
        <v>0</v>
      </c>
      <c r="L437" s="8">
        <f t="shared" si="39"/>
        <v>0</v>
      </c>
      <c r="M437" s="8" t="str">
        <f>IFERROR(MATCH(ROW(障害学生情報入力シート!A413),L:L,0),"")</f>
        <v/>
      </c>
      <c r="N437" s="8">
        <f>IF(障害学生情報入力シート!CA437="",0,IF(AND(障害学生情報入力シート!BZ437=1,Y437=1,障害学生情報入力シート!D437&lt;&gt;"",障害学生情報入力シート!D437&lt;&gt;"入学しなかった"),1,0))</f>
        <v>0</v>
      </c>
      <c r="O437" s="8">
        <f t="shared" si="40"/>
        <v>0</v>
      </c>
      <c r="P437" s="8" t="str">
        <f>IFERROR(MATCH(ROW(障害学生情報入力シート!AR413),O:O,0),"")</f>
        <v/>
      </c>
      <c r="Q437" s="8">
        <f>IF(障害学生情報入力シート!CU437="",0,IF(AND(障害学生情報入力シート!CT437=1,Y437=1,障害学生情報入力シート!D437&lt;&gt;"",障害学生情報入力シート!D437&lt;&gt;"入学しなかった"),1,0))</f>
        <v>0</v>
      </c>
      <c r="R437" s="8">
        <f t="shared" si="41"/>
        <v>0</v>
      </c>
      <c r="S437" s="8" t="str">
        <f>IFERROR(MATCH(ROW(障害学生情報入力シート!BJ413),R:R,0),"")</f>
        <v/>
      </c>
      <c r="T437" s="9">
        <f>IF(OR(SUM(障害学生情報入力シート!AY437:BY437,障害学生情報入力シート!CB437:CS437)&gt;0,COUNTA(障害学生情報入力シート!BZ437:CA437)=2,COUNTA(障害学生情報入力シート!CT437:CU437)=2),1,0)</f>
        <v>0</v>
      </c>
      <c r="U437" s="9">
        <f>SUM(障害学生情報入力シート!N437:Q437)+COUNTA(障害学生情報入力シート!R437)</f>
        <v>0</v>
      </c>
      <c r="V437" s="9">
        <f>SUM(障害学生情報入力シート!S437:V437)+COUNTA(障害学生情報入力シート!W437)</f>
        <v>0</v>
      </c>
      <c r="W437" s="9">
        <f>IF(SUM(障害学生情報入力シート!$X437:$AT437)&gt;0,1,0)</f>
        <v>0</v>
      </c>
      <c r="X437" s="9">
        <f>IF(障害学生情報入力シート!D437="入学者(新1年生)",1,0)</f>
        <v>0</v>
      </c>
      <c r="Y437" s="9">
        <f>IF(ISBLANK(障害学生情報入力シート!$G437),0)+IF(AND(障害学生情報入力シート!$G437="視覚障害",OR(障害学生情報入力シート!$H437="盲",障害学生情報入力シート!$H437="弱視")),1,0)+IF(AND(障害学生情報入力シート!$G437="聴覚・言語障害",OR(障害学生情報入力シート!$H437="聾",障害学生情報入力シート!$H437="難聴",障害学生情報入力シート!$H437="言語障害のみ")),1,0)+IF(AND(障害学生情報入力シート!$G437="肢体不自由",OR(障害学生情報入力シート!$H437="上肢機能障害",障害学生情報入力シート!$H437="下肢機能障害",障害学生情報入力シート!$H437="上下肢機能障害",障害学生情報入力シート!$H437="他の機能障害")),1,0)+IF(AND(障害学生情報入力シート!$G437="病弱・虚弱",OR(障害学生情報入力シート!$H437="内部障害等",障害学生情報入力シート!$H437="他の慢性疾患")),1,0)+IF(AND(障害学生情報入力シート!$G437="重複",ISBLANK(障害学生情報入力シート!$H437)),1,0)+IF(AND(障害学生情報入力シート!$G437="発達障害",OR(障害学生情報入力シート!$H437="SLD",障害学生情報入力シート!$H437="ADHD",障害学生情報入力シート!$H437="ASD",障害学生情報入力シート!$H437="発達障害の重複")),1,0)+IF(AND(障害学生情報入力シート!$G437="精神障害",OR(障害学生情報入力シート!$H437="統合失調症等",障害学生情報入力シート!$H437="気分障害",障害学生情報入力シート!$H437="神経症性障害等",障害学生情報入力シート!$H437="摂食障害・睡眠障害等",障害学生情報入力シート!$H437="他の精神障害")),1,0)+IF(AND(障害学生情報入力シート!$G437="その他の障害",ISBLANK(障害学生情報入力シート!$H437)),1,0)</f>
        <v>0</v>
      </c>
    </row>
    <row r="438" spans="1:25" x14ac:dyDescent="0.4">
      <c r="A438" s="1219">
        <v>414</v>
      </c>
      <c r="B438" s="7">
        <f>IF(AND(障害学生情報入力シート!$G438=$B$23,障害学生情報入力シート!$H438=$B$24,OR(障害学生情報入力シート!D438="入学者(新1年生)",障害学生情報入力シート!D438="在籍者")),1,0)</f>
        <v>0</v>
      </c>
      <c r="C438" s="7">
        <f t="shared" si="36"/>
        <v>0</v>
      </c>
      <c r="D438" s="7" t="str">
        <f>IFERROR(MATCH(ROW(障害学生情報入力シート!A414),C:C,0),"")</f>
        <v/>
      </c>
      <c r="E438" s="7">
        <f>IF(AND(障害学生情報入力シート!$G438=$E$23,障害学生情報入力シート!$H438=$E$24,OR(障害学生情報入力シート!D438="入学者(新1年生)",障害学生情報入力シート!D438="在籍者")),1,0)</f>
        <v>0</v>
      </c>
      <c r="F438" s="7">
        <f t="shared" si="37"/>
        <v>0</v>
      </c>
      <c r="G438" s="7" t="str">
        <f>IFERROR(MATCH(ROW(障害学生情報入力シート!E414),F:F,0),"")</f>
        <v/>
      </c>
      <c r="H438" s="7">
        <f>IF(AND(障害学生情報入力シート!$G438=$H$24,ISBLANK(障害学生情報入力シート!$H438),OR(障害学生情報入力シート!D438="入学者(新1年生)",障害学生情報入力シート!D438="在籍者")),1,0)</f>
        <v>0</v>
      </c>
      <c r="I438" s="7">
        <f t="shared" si="38"/>
        <v>0</v>
      </c>
      <c r="J438" s="7" t="str">
        <f>IFERROR(MATCH(ROW(障害学生情報入力シート!A414),I:I,0),"")</f>
        <v/>
      </c>
      <c r="K438" s="8">
        <f>IF(障害学生情報入力シート!AU438="",0,IF(AND(障害学生情報入力シート!AT438=1,Y438=1,障害学生情報入力シート!D438&lt;&gt;"",障害学生情報入力シート!D438&lt;&gt;"在籍者"),1,0))</f>
        <v>0</v>
      </c>
      <c r="L438" s="8">
        <f t="shared" si="39"/>
        <v>0</v>
      </c>
      <c r="M438" s="8" t="str">
        <f>IFERROR(MATCH(ROW(障害学生情報入力シート!A414),L:L,0),"")</f>
        <v/>
      </c>
      <c r="N438" s="8">
        <f>IF(障害学生情報入力シート!CA438="",0,IF(AND(障害学生情報入力シート!BZ438=1,Y438=1,障害学生情報入力シート!D438&lt;&gt;"",障害学生情報入力シート!D438&lt;&gt;"入学しなかった"),1,0))</f>
        <v>0</v>
      </c>
      <c r="O438" s="8">
        <f t="shared" si="40"/>
        <v>0</v>
      </c>
      <c r="P438" s="8" t="str">
        <f>IFERROR(MATCH(ROW(障害学生情報入力シート!AR414),O:O,0),"")</f>
        <v/>
      </c>
      <c r="Q438" s="8">
        <f>IF(障害学生情報入力シート!CU438="",0,IF(AND(障害学生情報入力シート!CT438=1,Y438=1,障害学生情報入力シート!D438&lt;&gt;"",障害学生情報入力シート!D438&lt;&gt;"入学しなかった"),1,0))</f>
        <v>0</v>
      </c>
      <c r="R438" s="8">
        <f t="shared" si="41"/>
        <v>0</v>
      </c>
      <c r="S438" s="8" t="str">
        <f>IFERROR(MATCH(ROW(障害学生情報入力シート!BJ414),R:R,0),"")</f>
        <v/>
      </c>
      <c r="T438" s="9">
        <f>IF(OR(SUM(障害学生情報入力シート!AY438:BY438,障害学生情報入力シート!CB438:CS438)&gt;0,COUNTA(障害学生情報入力シート!BZ438:CA438)=2,COUNTA(障害学生情報入力シート!CT438:CU438)=2),1,0)</f>
        <v>0</v>
      </c>
      <c r="U438" s="9">
        <f>SUM(障害学生情報入力シート!N438:Q438)+COUNTA(障害学生情報入力シート!R438)</f>
        <v>0</v>
      </c>
      <c r="V438" s="9">
        <f>SUM(障害学生情報入力シート!S438:V438)+COUNTA(障害学生情報入力シート!W438)</f>
        <v>0</v>
      </c>
      <c r="W438" s="9">
        <f>IF(SUM(障害学生情報入力シート!$X438:$AT438)&gt;0,1,0)</f>
        <v>0</v>
      </c>
      <c r="X438" s="9">
        <f>IF(障害学生情報入力シート!D438="入学者(新1年生)",1,0)</f>
        <v>0</v>
      </c>
      <c r="Y438" s="9">
        <f>IF(ISBLANK(障害学生情報入力シート!$G438),0)+IF(AND(障害学生情報入力シート!$G438="視覚障害",OR(障害学生情報入力シート!$H438="盲",障害学生情報入力シート!$H438="弱視")),1,0)+IF(AND(障害学生情報入力シート!$G438="聴覚・言語障害",OR(障害学生情報入力シート!$H438="聾",障害学生情報入力シート!$H438="難聴",障害学生情報入力シート!$H438="言語障害のみ")),1,0)+IF(AND(障害学生情報入力シート!$G438="肢体不自由",OR(障害学生情報入力シート!$H438="上肢機能障害",障害学生情報入力シート!$H438="下肢機能障害",障害学生情報入力シート!$H438="上下肢機能障害",障害学生情報入力シート!$H438="他の機能障害")),1,0)+IF(AND(障害学生情報入力シート!$G438="病弱・虚弱",OR(障害学生情報入力シート!$H438="内部障害等",障害学生情報入力シート!$H438="他の慢性疾患")),1,0)+IF(AND(障害学生情報入力シート!$G438="重複",ISBLANK(障害学生情報入力シート!$H438)),1,0)+IF(AND(障害学生情報入力シート!$G438="発達障害",OR(障害学生情報入力シート!$H438="SLD",障害学生情報入力シート!$H438="ADHD",障害学生情報入力シート!$H438="ASD",障害学生情報入力シート!$H438="発達障害の重複")),1,0)+IF(AND(障害学生情報入力シート!$G438="精神障害",OR(障害学生情報入力シート!$H438="統合失調症等",障害学生情報入力シート!$H438="気分障害",障害学生情報入力シート!$H438="神経症性障害等",障害学生情報入力シート!$H438="摂食障害・睡眠障害等",障害学生情報入力シート!$H438="他の精神障害")),1,0)+IF(AND(障害学生情報入力シート!$G438="その他の障害",ISBLANK(障害学生情報入力シート!$H438)),1,0)</f>
        <v>0</v>
      </c>
    </row>
    <row r="439" spans="1:25" x14ac:dyDescent="0.4">
      <c r="A439" s="1219">
        <v>415</v>
      </c>
      <c r="B439" s="7">
        <f>IF(AND(障害学生情報入力シート!$G439=$B$23,障害学生情報入力シート!$H439=$B$24,OR(障害学生情報入力シート!D439="入学者(新1年生)",障害学生情報入力シート!D439="在籍者")),1,0)</f>
        <v>0</v>
      </c>
      <c r="C439" s="7">
        <f t="shared" si="36"/>
        <v>0</v>
      </c>
      <c r="D439" s="7" t="str">
        <f>IFERROR(MATCH(ROW(障害学生情報入力シート!A415),C:C,0),"")</f>
        <v/>
      </c>
      <c r="E439" s="7">
        <f>IF(AND(障害学生情報入力シート!$G439=$E$23,障害学生情報入力シート!$H439=$E$24,OR(障害学生情報入力シート!D439="入学者(新1年生)",障害学生情報入力シート!D439="在籍者")),1,0)</f>
        <v>0</v>
      </c>
      <c r="F439" s="7">
        <f t="shared" si="37"/>
        <v>0</v>
      </c>
      <c r="G439" s="7" t="str">
        <f>IFERROR(MATCH(ROW(障害学生情報入力シート!E415),F:F,0),"")</f>
        <v/>
      </c>
      <c r="H439" s="7">
        <f>IF(AND(障害学生情報入力シート!$G439=$H$24,ISBLANK(障害学生情報入力シート!$H439),OR(障害学生情報入力シート!D439="入学者(新1年生)",障害学生情報入力シート!D439="在籍者")),1,0)</f>
        <v>0</v>
      </c>
      <c r="I439" s="7">
        <f t="shared" si="38"/>
        <v>0</v>
      </c>
      <c r="J439" s="7" t="str">
        <f>IFERROR(MATCH(ROW(障害学生情報入力シート!A415),I:I,0),"")</f>
        <v/>
      </c>
      <c r="K439" s="8">
        <f>IF(障害学生情報入力シート!AU439="",0,IF(AND(障害学生情報入力シート!AT439=1,Y439=1,障害学生情報入力シート!D439&lt;&gt;"",障害学生情報入力シート!D439&lt;&gt;"在籍者"),1,0))</f>
        <v>0</v>
      </c>
      <c r="L439" s="8">
        <f t="shared" si="39"/>
        <v>0</v>
      </c>
      <c r="M439" s="8" t="str">
        <f>IFERROR(MATCH(ROW(障害学生情報入力シート!A415),L:L,0),"")</f>
        <v/>
      </c>
      <c r="N439" s="8">
        <f>IF(障害学生情報入力シート!CA439="",0,IF(AND(障害学生情報入力シート!BZ439=1,Y439=1,障害学生情報入力シート!D439&lt;&gt;"",障害学生情報入力シート!D439&lt;&gt;"入学しなかった"),1,0))</f>
        <v>0</v>
      </c>
      <c r="O439" s="8">
        <f t="shared" si="40"/>
        <v>0</v>
      </c>
      <c r="P439" s="8" t="str">
        <f>IFERROR(MATCH(ROW(障害学生情報入力シート!AR415),O:O,0),"")</f>
        <v/>
      </c>
      <c r="Q439" s="8">
        <f>IF(障害学生情報入力シート!CU439="",0,IF(AND(障害学生情報入力シート!CT439=1,Y439=1,障害学生情報入力シート!D439&lt;&gt;"",障害学生情報入力シート!D439&lt;&gt;"入学しなかった"),1,0))</f>
        <v>0</v>
      </c>
      <c r="R439" s="8">
        <f t="shared" si="41"/>
        <v>0</v>
      </c>
      <c r="S439" s="8" t="str">
        <f>IFERROR(MATCH(ROW(障害学生情報入力シート!BJ415),R:R,0),"")</f>
        <v/>
      </c>
      <c r="T439" s="9">
        <f>IF(OR(SUM(障害学生情報入力シート!AY439:BY439,障害学生情報入力シート!CB439:CS439)&gt;0,COUNTA(障害学生情報入力シート!BZ439:CA439)=2,COUNTA(障害学生情報入力シート!CT439:CU439)=2),1,0)</f>
        <v>0</v>
      </c>
      <c r="U439" s="9">
        <f>SUM(障害学生情報入力シート!N439:Q439)+COUNTA(障害学生情報入力シート!R439)</f>
        <v>0</v>
      </c>
      <c r="V439" s="9">
        <f>SUM(障害学生情報入力シート!S439:V439)+COUNTA(障害学生情報入力シート!W439)</f>
        <v>0</v>
      </c>
      <c r="W439" s="9">
        <f>IF(SUM(障害学生情報入力シート!$X439:$AT439)&gt;0,1,0)</f>
        <v>0</v>
      </c>
      <c r="X439" s="9">
        <f>IF(障害学生情報入力シート!D439="入学者(新1年生)",1,0)</f>
        <v>0</v>
      </c>
      <c r="Y439" s="9">
        <f>IF(ISBLANK(障害学生情報入力シート!$G439),0)+IF(AND(障害学生情報入力シート!$G439="視覚障害",OR(障害学生情報入力シート!$H439="盲",障害学生情報入力シート!$H439="弱視")),1,0)+IF(AND(障害学生情報入力シート!$G439="聴覚・言語障害",OR(障害学生情報入力シート!$H439="聾",障害学生情報入力シート!$H439="難聴",障害学生情報入力シート!$H439="言語障害のみ")),1,0)+IF(AND(障害学生情報入力シート!$G439="肢体不自由",OR(障害学生情報入力シート!$H439="上肢機能障害",障害学生情報入力シート!$H439="下肢機能障害",障害学生情報入力シート!$H439="上下肢機能障害",障害学生情報入力シート!$H439="他の機能障害")),1,0)+IF(AND(障害学生情報入力シート!$G439="病弱・虚弱",OR(障害学生情報入力シート!$H439="内部障害等",障害学生情報入力シート!$H439="他の慢性疾患")),1,0)+IF(AND(障害学生情報入力シート!$G439="重複",ISBLANK(障害学生情報入力シート!$H439)),1,0)+IF(AND(障害学生情報入力シート!$G439="発達障害",OR(障害学生情報入力シート!$H439="SLD",障害学生情報入力シート!$H439="ADHD",障害学生情報入力シート!$H439="ASD",障害学生情報入力シート!$H439="発達障害の重複")),1,0)+IF(AND(障害学生情報入力シート!$G439="精神障害",OR(障害学生情報入力シート!$H439="統合失調症等",障害学生情報入力シート!$H439="気分障害",障害学生情報入力シート!$H439="神経症性障害等",障害学生情報入力シート!$H439="摂食障害・睡眠障害等",障害学生情報入力シート!$H439="他の精神障害")),1,0)+IF(AND(障害学生情報入力シート!$G439="その他の障害",ISBLANK(障害学生情報入力シート!$H439)),1,0)</f>
        <v>0</v>
      </c>
    </row>
    <row r="440" spans="1:25" x14ac:dyDescent="0.4">
      <c r="A440" s="1219">
        <v>416</v>
      </c>
      <c r="B440" s="7">
        <f>IF(AND(障害学生情報入力シート!$G440=$B$23,障害学生情報入力シート!$H440=$B$24,OR(障害学生情報入力シート!D440="入学者(新1年生)",障害学生情報入力シート!D440="在籍者")),1,0)</f>
        <v>0</v>
      </c>
      <c r="C440" s="7">
        <f t="shared" si="36"/>
        <v>0</v>
      </c>
      <c r="D440" s="7" t="str">
        <f>IFERROR(MATCH(ROW(障害学生情報入力シート!A416),C:C,0),"")</f>
        <v/>
      </c>
      <c r="E440" s="7">
        <f>IF(AND(障害学生情報入力シート!$G440=$E$23,障害学生情報入力シート!$H440=$E$24,OR(障害学生情報入力シート!D440="入学者(新1年生)",障害学生情報入力シート!D440="在籍者")),1,0)</f>
        <v>0</v>
      </c>
      <c r="F440" s="7">
        <f t="shared" si="37"/>
        <v>0</v>
      </c>
      <c r="G440" s="7" t="str">
        <f>IFERROR(MATCH(ROW(障害学生情報入力シート!E416),F:F,0),"")</f>
        <v/>
      </c>
      <c r="H440" s="7">
        <f>IF(AND(障害学生情報入力シート!$G440=$H$24,ISBLANK(障害学生情報入力シート!$H440),OR(障害学生情報入力シート!D440="入学者(新1年生)",障害学生情報入力シート!D440="在籍者")),1,0)</f>
        <v>0</v>
      </c>
      <c r="I440" s="7">
        <f t="shared" si="38"/>
        <v>0</v>
      </c>
      <c r="J440" s="7" t="str">
        <f>IFERROR(MATCH(ROW(障害学生情報入力シート!A416),I:I,0),"")</f>
        <v/>
      </c>
      <c r="K440" s="8">
        <f>IF(障害学生情報入力シート!AU440="",0,IF(AND(障害学生情報入力シート!AT440=1,Y440=1,障害学生情報入力シート!D440&lt;&gt;"",障害学生情報入力シート!D440&lt;&gt;"在籍者"),1,0))</f>
        <v>0</v>
      </c>
      <c r="L440" s="8">
        <f t="shared" si="39"/>
        <v>0</v>
      </c>
      <c r="M440" s="8" t="str">
        <f>IFERROR(MATCH(ROW(障害学生情報入力シート!A416),L:L,0),"")</f>
        <v/>
      </c>
      <c r="N440" s="8">
        <f>IF(障害学生情報入力シート!CA440="",0,IF(AND(障害学生情報入力シート!BZ440=1,Y440=1,障害学生情報入力シート!D440&lt;&gt;"",障害学生情報入力シート!D440&lt;&gt;"入学しなかった"),1,0))</f>
        <v>0</v>
      </c>
      <c r="O440" s="8">
        <f t="shared" si="40"/>
        <v>0</v>
      </c>
      <c r="P440" s="8" t="str">
        <f>IFERROR(MATCH(ROW(障害学生情報入力シート!AR416),O:O,0),"")</f>
        <v/>
      </c>
      <c r="Q440" s="8">
        <f>IF(障害学生情報入力シート!CU440="",0,IF(AND(障害学生情報入力シート!CT440=1,Y440=1,障害学生情報入力シート!D440&lt;&gt;"",障害学生情報入力シート!D440&lt;&gt;"入学しなかった"),1,0))</f>
        <v>0</v>
      </c>
      <c r="R440" s="8">
        <f t="shared" si="41"/>
        <v>0</v>
      </c>
      <c r="S440" s="8" t="str">
        <f>IFERROR(MATCH(ROW(障害学生情報入力シート!BJ416),R:R,0),"")</f>
        <v/>
      </c>
      <c r="T440" s="9">
        <f>IF(OR(SUM(障害学生情報入力シート!AY440:BY440,障害学生情報入力シート!CB440:CS440)&gt;0,COUNTA(障害学生情報入力シート!BZ440:CA440)=2,COUNTA(障害学生情報入力シート!CT440:CU440)=2),1,0)</f>
        <v>0</v>
      </c>
      <c r="U440" s="9">
        <f>SUM(障害学生情報入力シート!N440:Q440)+COUNTA(障害学生情報入力シート!R440)</f>
        <v>0</v>
      </c>
      <c r="V440" s="9">
        <f>SUM(障害学生情報入力シート!S440:V440)+COUNTA(障害学生情報入力シート!W440)</f>
        <v>0</v>
      </c>
      <c r="W440" s="9">
        <f>IF(SUM(障害学生情報入力シート!$X440:$AT440)&gt;0,1,0)</f>
        <v>0</v>
      </c>
      <c r="X440" s="9">
        <f>IF(障害学生情報入力シート!D440="入学者(新1年生)",1,0)</f>
        <v>0</v>
      </c>
      <c r="Y440" s="9">
        <f>IF(ISBLANK(障害学生情報入力シート!$G440),0)+IF(AND(障害学生情報入力シート!$G440="視覚障害",OR(障害学生情報入力シート!$H440="盲",障害学生情報入力シート!$H440="弱視")),1,0)+IF(AND(障害学生情報入力シート!$G440="聴覚・言語障害",OR(障害学生情報入力シート!$H440="聾",障害学生情報入力シート!$H440="難聴",障害学生情報入力シート!$H440="言語障害のみ")),1,0)+IF(AND(障害学生情報入力シート!$G440="肢体不自由",OR(障害学生情報入力シート!$H440="上肢機能障害",障害学生情報入力シート!$H440="下肢機能障害",障害学生情報入力シート!$H440="上下肢機能障害",障害学生情報入力シート!$H440="他の機能障害")),1,0)+IF(AND(障害学生情報入力シート!$G440="病弱・虚弱",OR(障害学生情報入力シート!$H440="内部障害等",障害学生情報入力シート!$H440="他の慢性疾患")),1,0)+IF(AND(障害学生情報入力シート!$G440="重複",ISBLANK(障害学生情報入力シート!$H440)),1,0)+IF(AND(障害学生情報入力シート!$G440="発達障害",OR(障害学生情報入力シート!$H440="SLD",障害学生情報入力シート!$H440="ADHD",障害学生情報入力シート!$H440="ASD",障害学生情報入力シート!$H440="発達障害の重複")),1,0)+IF(AND(障害学生情報入力シート!$G440="精神障害",OR(障害学生情報入力シート!$H440="統合失調症等",障害学生情報入力シート!$H440="気分障害",障害学生情報入力シート!$H440="神経症性障害等",障害学生情報入力シート!$H440="摂食障害・睡眠障害等",障害学生情報入力シート!$H440="他の精神障害")),1,0)+IF(AND(障害学生情報入力シート!$G440="その他の障害",ISBLANK(障害学生情報入力シート!$H440)),1,0)</f>
        <v>0</v>
      </c>
    </row>
    <row r="441" spans="1:25" x14ac:dyDescent="0.4">
      <c r="A441" s="1219">
        <v>417</v>
      </c>
      <c r="B441" s="7">
        <f>IF(AND(障害学生情報入力シート!$G441=$B$23,障害学生情報入力シート!$H441=$B$24,OR(障害学生情報入力シート!D441="入学者(新1年生)",障害学生情報入力シート!D441="在籍者")),1,0)</f>
        <v>0</v>
      </c>
      <c r="C441" s="7">
        <f t="shared" si="36"/>
        <v>0</v>
      </c>
      <c r="D441" s="7" t="str">
        <f>IFERROR(MATCH(ROW(障害学生情報入力シート!A417),C:C,0),"")</f>
        <v/>
      </c>
      <c r="E441" s="7">
        <f>IF(AND(障害学生情報入力シート!$G441=$E$23,障害学生情報入力シート!$H441=$E$24,OR(障害学生情報入力シート!D441="入学者(新1年生)",障害学生情報入力シート!D441="在籍者")),1,0)</f>
        <v>0</v>
      </c>
      <c r="F441" s="7">
        <f t="shared" si="37"/>
        <v>0</v>
      </c>
      <c r="G441" s="7" t="str">
        <f>IFERROR(MATCH(ROW(障害学生情報入力シート!E417),F:F,0),"")</f>
        <v/>
      </c>
      <c r="H441" s="7">
        <f>IF(AND(障害学生情報入力シート!$G441=$H$24,ISBLANK(障害学生情報入力シート!$H441),OR(障害学生情報入力シート!D441="入学者(新1年生)",障害学生情報入力シート!D441="在籍者")),1,0)</f>
        <v>0</v>
      </c>
      <c r="I441" s="7">
        <f t="shared" si="38"/>
        <v>0</v>
      </c>
      <c r="J441" s="7" t="str">
        <f>IFERROR(MATCH(ROW(障害学生情報入力シート!A417),I:I,0),"")</f>
        <v/>
      </c>
      <c r="K441" s="8">
        <f>IF(障害学生情報入力シート!AU441="",0,IF(AND(障害学生情報入力シート!AT441=1,Y441=1,障害学生情報入力シート!D441&lt;&gt;"",障害学生情報入力シート!D441&lt;&gt;"在籍者"),1,0))</f>
        <v>0</v>
      </c>
      <c r="L441" s="8">
        <f t="shared" si="39"/>
        <v>0</v>
      </c>
      <c r="M441" s="8" t="str">
        <f>IFERROR(MATCH(ROW(障害学生情報入力シート!A417),L:L,0),"")</f>
        <v/>
      </c>
      <c r="N441" s="8">
        <f>IF(障害学生情報入力シート!CA441="",0,IF(AND(障害学生情報入力シート!BZ441=1,Y441=1,障害学生情報入力シート!D441&lt;&gt;"",障害学生情報入力シート!D441&lt;&gt;"入学しなかった"),1,0))</f>
        <v>0</v>
      </c>
      <c r="O441" s="8">
        <f t="shared" si="40"/>
        <v>0</v>
      </c>
      <c r="P441" s="8" t="str">
        <f>IFERROR(MATCH(ROW(障害学生情報入力シート!AR417),O:O,0),"")</f>
        <v/>
      </c>
      <c r="Q441" s="8">
        <f>IF(障害学生情報入力シート!CU441="",0,IF(AND(障害学生情報入力シート!CT441=1,Y441=1,障害学生情報入力シート!D441&lt;&gt;"",障害学生情報入力シート!D441&lt;&gt;"入学しなかった"),1,0))</f>
        <v>0</v>
      </c>
      <c r="R441" s="8">
        <f t="shared" si="41"/>
        <v>0</v>
      </c>
      <c r="S441" s="8" t="str">
        <f>IFERROR(MATCH(ROW(障害学生情報入力シート!BJ417),R:R,0),"")</f>
        <v/>
      </c>
      <c r="T441" s="9">
        <f>IF(OR(SUM(障害学生情報入力シート!AY441:BY441,障害学生情報入力シート!CB441:CS441)&gt;0,COUNTA(障害学生情報入力シート!BZ441:CA441)=2,COUNTA(障害学生情報入力シート!CT441:CU441)=2),1,0)</f>
        <v>0</v>
      </c>
      <c r="U441" s="9">
        <f>SUM(障害学生情報入力シート!N441:Q441)+COUNTA(障害学生情報入力シート!R441)</f>
        <v>0</v>
      </c>
      <c r="V441" s="9">
        <f>SUM(障害学生情報入力シート!S441:V441)+COUNTA(障害学生情報入力シート!W441)</f>
        <v>0</v>
      </c>
      <c r="W441" s="9">
        <f>IF(SUM(障害学生情報入力シート!$X441:$AT441)&gt;0,1,0)</f>
        <v>0</v>
      </c>
      <c r="X441" s="9">
        <f>IF(障害学生情報入力シート!D441="入学者(新1年生)",1,0)</f>
        <v>0</v>
      </c>
      <c r="Y441" s="9">
        <f>IF(ISBLANK(障害学生情報入力シート!$G441),0)+IF(AND(障害学生情報入力シート!$G441="視覚障害",OR(障害学生情報入力シート!$H441="盲",障害学生情報入力シート!$H441="弱視")),1,0)+IF(AND(障害学生情報入力シート!$G441="聴覚・言語障害",OR(障害学生情報入力シート!$H441="聾",障害学生情報入力シート!$H441="難聴",障害学生情報入力シート!$H441="言語障害のみ")),1,0)+IF(AND(障害学生情報入力シート!$G441="肢体不自由",OR(障害学生情報入力シート!$H441="上肢機能障害",障害学生情報入力シート!$H441="下肢機能障害",障害学生情報入力シート!$H441="上下肢機能障害",障害学生情報入力シート!$H441="他の機能障害")),1,0)+IF(AND(障害学生情報入力シート!$G441="病弱・虚弱",OR(障害学生情報入力シート!$H441="内部障害等",障害学生情報入力シート!$H441="他の慢性疾患")),1,0)+IF(AND(障害学生情報入力シート!$G441="重複",ISBLANK(障害学生情報入力シート!$H441)),1,0)+IF(AND(障害学生情報入力シート!$G441="発達障害",OR(障害学生情報入力シート!$H441="SLD",障害学生情報入力シート!$H441="ADHD",障害学生情報入力シート!$H441="ASD",障害学生情報入力シート!$H441="発達障害の重複")),1,0)+IF(AND(障害学生情報入力シート!$G441="精神障害",OR(障害学生情報入力シート!$H441="統合失調症等",障害学生情報入力シート!$H441="気分障害",障害学生情報入力シート!$H441="神経症性障害等",障害学生情報入力シート!$H441="摂食障害・睡眠障害等",障害学生情報入力シート!$H441="他の精神障害")),1,0)+IF(AND(障害学生情報入力シート!$G441="その他の障害",ISBLANK(障害学生情報入力シート!$H441)),1,0)</f>
        <v>0</v>
      </c>
    </row>
    <row r="442" spans="1:25" x14ac:dyDescent="0.4">
      <c r="A442" s="1219">
        <v>418</v>
      </c>
      <c r="B442" s="7">
        <f>IF(AND(障害学生情報入力シート!$G442=$B$23,障害学生情報入力シート!$H442=$B$24,OR(障害学生情報入力シート!D442="入学者(新1年生)",障害学生情報入力シート!D442="在籍者")),1,0)</f>
        <v>0</v>
      </c>
      <c r="C442" s="7">
        <f t="shared" si="36"/>
        <v>0</v>
      </c>
      <c r="D442" s="7" t="str">
        <f>IFERROR(MATCH(ROW(障害学生情報入力シート!A418),C:C,0),"")</f>
        <v/>
      </c>
      <c r="E442" s="7">
        <f>IF(AND(障害学生情報入力シート!$G442=$E$23,障害学生情報入力シート!$H442=$E$24,OR(障害学生情報入力シート!D442="入学者(新1年生)",障害学生情報入力シート!D442="在籍者")),1,0)</f>
        <v>0</v>
      </c>
      <c r="F442" s="7">
        <f t="shared" si="37"/>
        <v>0</v>
      </c>
      <c r="G442" s="7" t="str">
        <f>IFERROR(MATCH(ROW(障害学生情報入力シート!E418),F:F,0),"")</f>
        <v/>
      </c>
      <c r="H442" s="7">
        <f>IF(AND(障害学生情報入力シート!$G442=$H$24,ISBLANK(障害学生情報入力シート!$H442),OR(障害学生情報入力シート!D442="入学者(新1年生)",障害学生情報入力シート!D442="在籍者")),1,0)</f>
        <v>0</v>
      </c>
      <c r="I442" s="7">
        <f t="shared" si="38"/>
        <v>0</v>
      </c>
      <c r="J442" s="7" t="str">
        <f>IFERROR(MATCH(ROW(障害学生情報入力シート!A418),I:I,0),"")</f>
        <v/>
      </c>
      <c r="K442" s="8">
        <f>IF(障害学生情報入力シート!AU442="",0,IF(AND(障害学生情報入力シート!AT442=1,Y442=1,障害学生情報入力シート!D442&lt;&gt;"",障害学生情報入力シート!D442&lt;&gt;"在籍者"),1,0))</f>
        <v>0</v>
      </c>
      <c r="L442" s="8">
        <f t="shared" si="39"/>
        <v>0</v>
      </c>
      <c r="M442" s="8" t="str">
        <f>IFERROR(MATCH(ROW(障害学生情報入力シート!A418),L:L,0),"")</f>
        <v/>
      </c>
      <c r="N442" s="8">
        <f>IF(障害学生情報入力シート!CA442="",0,IF(AND(障害学生情報入力シート!BZ442=1,Y442=1,障害学生情報入力シート!D442&lt;&gt;"",障害学生情報入力シート!D442&lt;&gt;"入学しなかった"),1,0))</f>
        <v>0</v>
      </c>
      <c r="O442" s="8">
        <f t="shared" si="40"/>
        <v>0</v>
      </c>
      <c r="P442" s="8" t="str">
        <f>IFERROR(MATCH(ROW(障害学生情報入力シート!AR418),O:O,0),"")</f>
        <v/>
      </c>
      <c r="Q442" s="8">
        <f>IF(障害学生情報入力シート!CU442="",0,IF(AND(障害学生情報入力シート!CT442=1,Y442=1,障害学生情報入力シート!D442&lt;&gt;"",障害学生情報入力シート!D442&lt;&gt;"入学しなかった"),1,0))</f>
        <v>0</v>
      </c>
      <c r="R442" s="8">
        <f t="shared" si="41"/>
        <v>0</v>
      </c>
      <c r="S442" s="8" t="str">
        <f>IFERROR(MATCH(ROW(障害学生情報入力シート!BJ418),R:R,0),"")</f>
        <v/>
      </c>
      <c r="T442" s="9">
        <f>IF(OR(SUM(障害学生情報入力シート!AY442:BY442,障害学生情報入力シート!CB442:CS442)&gt;0,COUNTA(障害学生情報入力シート!BZ442:CA442)=2,COUNTA(障害学生情報入力シート!CT442:CU442)=2),1,0)</f>
        <v>0</v>
      </c>
      <c r="U442" s="9">
        <f>SUM(障害学生情報入力シート!N442:Q442)+COUNTA(障害学生情報入力シート!R442)</f>
        <v>0</v>
      </c>
      <c r="V442" s="9">
        <f>SUM(障害学生情報入力シート!S442:V442)+COUNTA(障害学生情報入力シート!W442)</f>
        <v>0</v>
      </c>
      <c r="W442" s="9">
        <f>IF(SUM(障害学生情報入力シート!$X442:$AT442)&gt;0,1,0)</f>
        <v>0</v>
      </c>
      <c r="X442" s="9">
        <f>IF(障害学生情報入力シート!D442="入学者(新1年生)",1,0)</f>
        <v>0</v>
      </c>
      <c r="Y442" s="9">
        <f>IF(ISBLANK(障害学生情報入力シート!$G442),0)+IF(AND(障害学生情報入力シート!$G442="視覚障害",OR(障害学生情報入力シート!$H442="盲",障害学生情報入力シート!$H442="弱視")),1,0)+IF(AND(障害学生情報入力シート!$G442="聴覚・言語障害",OR(障害学生情報入力シート!$H442="聾",障害学生情報入力シート!$H442="難聴",障害学生情報入力シート!$H442="言語障害のみ")),1,0)+IF(AND(障害学生情報入力シート!$G442="肢体不自由",OR(障害学生情報入力シート!$H442="上肢機能障害",障害学生情報入力シート!$H442="下肢機能障害",障害学生情報入力シート!$H442="上下肢機能障害",障害学生情報入力シート!$H442="他の機能障害")),1,0)+IF(AND(障害学生情報入力シート!$G442="病弱・虚弱",OR(障害学生情報入力シート!$H442="内部障害等",障害学生情報入力シート!$H442="他の慢性疾患")),1,0)+IF(AND(障害学生情報入力シート!$G442="重複",ISBLANK(障害学生情報入力シート!$H442)),1,0)+IF(AND(障害学生情報入力シート!$G442="発達障害",OR(障害学生情報入力シート!$H442="SLD",障害学生情報入力シート!$H442="ADHD",障害学生情報入力シート!$H442="ASD",障害学生情報入力シート!$H442="発達障害の重複")),1,0)+IF(AND(障害学生情報入力シート!$G442="精神障害",OR(障害学生情報入力シート!$H442="統合失調症等",障害学生情報入力シート!$H442="気分障害",障害学生情報入力シート!$H442="神経症性障害等",障害学生情報入力シート!$H442="摂食障害・睡眠障害等",障害学生情報入力シート!$H442="他の精神障害")),1,0)+IF(AND(障害学生情報入力シート!$G442="その他の障害",ISBLANK(障害学生情報入力シート!$H442)),1,0)</f>
        <v>0</v>
      </c>
    </row>
    <row r="443" spans="1:25" x14ac:dyDescent="0.4">
      <c r="A443" s="1219">
        <v>419</v>
      </c>
      <c r="B443" s="7">
        <f>IF(AND(障害学生情報入力シート!$G443=$B$23,障害学生情報入力シート!$H443=$B$24,OR(障害学生情報入力シート!D443="入学者(新1年生)",障害学生情報入力シート!D443="在籍者")),1,0)</f>
        <v>0</v>
      </c>
      <c r="C443" s="7">
        <f t="shared" si="36"/>
        <v>0</v>
      </c>
      <c r="D443" s="7" t="str">
        <f>IFERROR(MATCH(ROW(障害学生情報入力シート!A419),C:C,0),"")</f>
        <v/>
      </c>
      <c r="E443" s="7">
        <f>IF(AND(障害学生情報入力シート!$G443=$E$23,障害学生情報入力シート!$H443=$E$24,OR(障害学生情報入力シート!D443="入学者(新1年生)",障害学生情報入力シート!D443="在籍者")),1,0)</f>
        <v>0</v>
      </c>
      <c r="F443" s="7">
        <f t="shared" si="37"/>
        <v>0</v>
      </c>
      <c r="G443" s="7" t="str">
        <f>IFERROR(MATCH(ROW(障害学生情報入力シート!E419),F:F,0),"")</f>
        <v/>
      </c>
      <c r="H443" s="7">
        <f>IF(AND(障害学生情報入力シート!$G443=$H$24,ISBLANK(障害学生情報入力シート!$H443),OR(障害学生情報入力シート!D443="入学者(新1年生)",障害学生情報入力シート!D443="在籍者")),1,0)</f>
        <v>0</v>
      </c>
      <c r="I443" s="7">
        <f t="shared" si="38"/>
        <v>0</v>
      </c>
      <c r="J443" s="7" t="str">
        <f>IFERROR(MATCH(ROW(障害学生情報入力シート!A419),I:I,0),"")</f>
        <v/>
      </c>
      <c r="K443" s="8">
        <f>IF(障害学生情報入力シート!AU443="",0,IF(AND(障害学生情報入力シート!AT443=1,Y443=1,障害学生情報入力シート!D443&lt;&gt;"",障害学生情報入力シート!D443&lt;&gt;"在籍者"),1,0))</f>
        <v>0</v>
      </c>
      <c r="L443" s="8">
        <f t="shared" si="39"/>
        <v>0</v>
      </c>
      <c r="M443" s="8" t="str">
        <f>IFERROR(MATCH(ROW(障害学生情報入力シート!A419),L:L,0),"")</f>
        <v/>
      </c>
      <c r="N443" s="8">
        <f>IF(障害学生情報入力シート!CA443="",0,IF(AND(障害学生情報入力シート!BZ443=1,Y443=1,障害学生情報入力シート!D443&lt;&gt;"",障害学生情報入力シート!D443&lt;&gt;"入学しなかった"),1,0))</f>
        <v>0</v>
      </c>
      <c r="O443" s="8">
        <f t="shared" si="40"/>
        <v>0</v>
      </c>
      <c r="P443" s="8" t="str">
        <f>IFERROR(MATCH(ROW(障害学生情報入力シート!AR419),O:O,0),"")</f>
        <v/>
      </c>
      <c r="Q443" s="8">
        <f>IF(障害学生情報入力シート!CU443="",0,IF(AND(障害学生情報入力シート!CT443=1,Y443=1,障害学生情報入力シート!D443&lt;&gt;"",障害学生情報入力シート!D443&lt;&gt;"入学しなかった"),1,0))</f>
        <v>0</v>
      </c>
      <c r="R443" s="8">
        <f t="shared" si="41"/>
        <v>0</v>
      </c>
      <c r="S443" s="8" t="str">
        <f>IFERROR(MATCH(ROW(障害学生情報入力シート!BJ419),R:R,0),"")</f>
        <v/>
      </c>
      <c r="T443" s="9">
        <f>IF(OR(SUM(障害学生情報入力シート!AY443:BY443,障害学生情報入力シート!CB443:CS443)&gt;0,COUNTA(障害学生情報入力シート!BZ443:CA443)=2,COUNTA(障害学生情報入力シート!CT443:CU443)=2),1,0)</f>
        <v>0</v>
      </c>
      <c r="U443" s="9">
        <f>SUM(障害学生情報入力シート!N443:Q443)+COUNTA(障害学生情報入力シート!R443)</f>
        <v>0</v>
      </c>
      <c r="V443" s="9">
        <f>SUM(障害学生情報入力シート!S443:V443)+COUNTA(障害学生情報入力シート!W443)</f>
        <v>0</v>
      </c>
      <c r="W443" s="9">
        <f>IF(SUM(障害学生情報入力シート!$X443:$AT443)&gt;0,1,0)</f>
        <v>0</v>
      </c>
      <c r="X443" s="9">
        <f>IF(障害学生情報入力シート!D443="入学者(新1年生)",1,0)</f>
        <v>0</v>
      </c>
      <c r="Y443" s="9">
        <f>IF(ISBLANK(障害学生情報入力シート!$G443),0)+IF(AND(障害学生情報入力シート!$G443="視覚障害",OR(障害学生情報入力シート!$H443="盲",障害学生情報入力シート!$H443="弱視")),1,0)+IF(AND(障害学生情報入力シート!$G443="聴覚・言語障害",OR(障害学生情報入力シート!$H443="聾",障害学生情報入力シート!$H443="難聴",障害学生情報入力シート!$H443="言語障害のみ")),1,0)+IF(AND(障害学生情報入力シート!$G443="肢体不自由",OR(障害学生情報入力シート!$H443="上肢機能障害",障害学生情報入力シート!$H443="下肢機能障害",障害学生情報入力シート!$H443="上下肢機能障害",障害学生情報入力シート!$H443="他の機能障害")),1,0)+IF(AND(障害学生情報入力シート!$G443="病弱・虚弱",OR(障害学生情報入力シート!$H443="内部障害等",障害学生情報入力シート!$H443="他の慢性疾患")),1,0)+IF(AND(障害学生情報入力シート!$G443="重複",ISBLANK(障害学生情報入力シート!$H443)),1,0)+IF(AND(障害学生情報入力シート!$G443="発達障害",OR(障害学生情報入力シート!$H443="SLD",障害学生情報入力シート!$H443="ADHD",障害学生情報入力シート!$H443="ASD",障害学生情報入力シート!$H443="発達障害の重複")),1,0)+IF(AND(障害学生情報入力シート!$G443="精神障害",OR(障害学生情報入力シート!$H443="統合失調症等",障害学生情報入力シート!$H443="気分障害",障害学生情報入力シート!$H443="神経症性障害等",障害学生情報入力シート!$H443="摂食障害・睡眠障害等",障害学生情報入力シート!$H443="他の精神障害")),1,0)+IF(AND(障害学生情報入力シート!$G443="その他の障害",ISBLANK(障害学生情報入力シート!$H443)),1,0)</f>
        <v>0</v>
      </c>
    </row>
    <row r="444" spans="1:25" x14ac:dyDescent="0.4">
      <c r="A444" s="1219">
        <v>420</v>
      </c>
      <c r="B444" s="7">
        <f>IF(AND(障害学生情報入力シート!$G444=$B$23,障害学生情報入力シート!$H444=$B$24,OR(障害学生情報入力シート!D444="入学者(新1年生)",障害学生情報入力シート!D444="在籍者")),1,0)</f>
        <v>0</v>
      </c>
      <c r="C444" s="7">
        <f t="shared" si="36"/>
        <v>0</v>
      </c>
      <c r="D444" s="7" t="str">
        <f>IFERROR(MATCH(ROW(障害学生情報入力シート!A420),C:C,0),"")</f>
        <v/>
      </c>
      <c r="E444" s="7">
        <f>IF(AND(障害学生情報入力シート!$G444=$E$23,障害学生情報入力シート!$H444=$E$24,OR(障害学生情報入力シート!D444="入学者(新1年生)",障害学生情報入力シート!D444="在籍者")),1,0)</f>
        <v>0</v>
      </c>
      <c r="F444" s="7">
        <f t="shared" si="37"/>
        <v>0</v>
      </c>
      <c r="G444" s="7" t="str">
        <f>IFERROR(MATCH(ROW(障害学生情報入力シート!E420),F:F,0),"")</f>
        <v/>
      </c>
      <c r="H444" s="7">
        <f>IF(AND(障害学生情報入力シート!$G444=$H$24,ISBLANK(障害学生情報入力シート!$H444),OR(障害学生情報入力シート!D444="入学者(新1年生)",障害学生情報入力シート!D444="在籍者")),1,0)</f>
        <v>0</v>
      </c>
      <c r="I444" s="7">
        <f t="shared" si="38"/>
        <v>0</v>
      </c>
      <c r="J444" s="7" t="str">
        <f>IFERROR(MATCH(ROW(障害学生情報入力シート!A420),I:I,0),"")</f>
        <v/>
      </c>
      <c r="K444" s="8">
        <f>IF(障害学生情報入力シート!AU444="",0,IF(AND(障害学生情報入力シート!AT444=1,Y444=1,障害学生情報入力シート!D444&lt;&gt;"",障害学生情報入力シート!D444&lt;&gt;"在籍者"),1,0))</f>
        <v>0</v>
      </c>
      <c r="L444" s="8">
        <f t="shared" si="39"/>
        <v>0</v>
      </c>
      <c r="M444" s="8" t="str">
        <f>IFERROR(MATCH(ROW(障害学生情報入力シート!A420),L:L,0),"")</f>
        <v/>
      </c>
      <c r="N444" s="8">
        <f>IF(障害学生情報入力シート!CA444="",0,IF(AND(障害学生情報入力シート!BZ444=1,Y444=1,障害学生情報入力シート!D444&lt;&gt;"",障害学生情報入力シート!D444&lt;&gt;"入学しなかった"),1,0))</f>
        <v>0</v>
      </c>
      <c r="O444" s="8">
        <f t="shared" si="40"/>
        <v>0</v>
      </c>
      <c r="P444" s="8" t="str">
        <f>IFERROR(MATCH(ROW(障害学生情報入力シート!AR420),O:O,0),"")</f>
        <v/>
      </c>
      <c r="Q444" s="8">
        <f>IF(障害学生情報入力シート!CU444="",0,IF(AND(障害学生情報入力シート!CT444=1,Y444=1,障害学生情報入力シート!D444&lt;&gt;"",障害学生情報入力シート!D444&lt;&gt;"入学しなかった"),1,0))</f>
        <v>0</v>
      </c>
      <c r="R444" s="8">
        <f t="shared" si="41"/>
        <v>0</v>
      </c>
      <c r="S444" s="8" t="str">
        <f>IFERROR(MATCH(ROW(障害学生情報入力シート!BJ420),R:R,0),"")</f>
        <v/>
      </c>
      <c r="T444" s="9">
        <f>IF(OR(SUM(障害学生情報入力シート!AY444:BY444,障害学生情報入力シート!CB444:CS444)&gt;0,COUNTA(障害学生情報入力シート!BZ444:CA444)=2,COUNTA(障害学生情報入力シート!CT444:CU444)=2),1,0)</f>
        <v>0</v>
      </c>
      <c r="U444" s="9">
        <f>SUM(障害学生情報入力シート!N444:Q444)+COUNTA(障害学生情報入力シート!R444)</f>
        <v>0</v>
      </c>
      <c r="V444" s="9">
        <f>SUM(障害学生情報入力シート!S444:V444)+COUNTA(障害学生情報入力シート!W444)</f>
        <v>0</v>
      </c>
      <c r="W444" s="9">
        <f>IF(SUM(障害学生情報入力シート!$X444:$AT444)&gt;0,1,0)</f>
        <v>0</v>
      </c>
      <c r="X444" s="9">
        <f>IF(障害学生情報入力シート!D444="入学者(新1年生)",1,0)</f>
        <v>0</v>
      </c>
      <c r="Y444" s="9">
        <f>IF(ISBLANK(障害学生情報入力シート!$G444),0)+IF(AND(障害学生情報入力シート!$G444="視覚障害",OR(障害学生情報入力シート!$H444="盲",障害学生情報入力シート!$H444="弱視")),1,0)+IF(AND(障害学生情報入力シート!$G444="聴覚・言語障害",OR(障害学生情報入力シート!$H444="聾",障害学生情報入力シート!$H444="難聴",障害学生情報入力シート!$H444="言語障害のみ")),1,0)+IF(AND(障害学生情報入力シート!$G444="肢体不自由",OR(障害学生情報入力シート!$H444="上肢機能障害",障害学生情報入力シート!$H444="下肢機能障害",障害学生情報入力シート!$H444="上下肢機能障害",障害学生情報入力シート!$H444="他の機能障害")),1,0)+IF(AND(障害学生情報入力シート!$G444="病弱・虚弱",OR(障害学生情報入力シート!$H444="内部障害等",障害学生情報入力シート!$H444="他の慢性疾患")),1,0)+IF(AND(障害学生情報入力シート!$G444="重複",ISBLANK(障害学生情報入力シート!$H444)),1,0)+IF(AND(障害学生情報入力シート!$G444="発達障害",OR(障害学生情報入力シート!$H444="SLD",障害学生情報入力シート!$H444="ADHD",障害学生情報入力シート!$H444="ASD",障害学生情報入力シート!$H444="発達障害の重複")),1,0)+IF(AND(障害学生情報入力シート!$G444="精神障害",OR(障害学生情報入力シート!$H444="統合失調症等",障害学生情報入力シート!$H444="気分障害",障害学生情報入力シート!$H444="神経症性障害等",障害学生情報入力シート!$H444="摂食障害・睡眠障害等",障害学生情報入力シート!$H444="他の精神障害")),1,0)+IF(AND(障害学生情報入力シート!$G444="その他の障害",ISBLANK(障害学生情報入力シート!$H444)),1,0)</f>
        <v>0</v>
      </c>
    </row>
    <row r="445" spans="1:25" x14ac:dyDescent="0.4">
      <c r="A445" s="1219">
        <v>421</v>
      </c>
      <c r="B445" s="7">
        <f>IF(AND(障害学生情報入力シート!$G445=$B$23,障害学生情報入力シート!$H445=$B$24,OR(障害学生情報入力シート!D445="入学者(新1年生)",障害学生情報入力シート!D445="在籍者")),1,0)</f>
        <v>0</v>
      </c>
      <c r="C445" s="7">
        <f t="shared" si="36"/>
        <v>0</v>
      </c>
      <c r="D445" s="7" t="str">
        <f>IFERROR(MATCH(ROW(障害学生情報入力シート!A421),C:C,0),"")</f>
        <v/>
      </c>
      <c r="E445" s="7">
        <f>IF(AND(障害学生情報入力シート!$G445=$E$23,障害学生情報入力シート!$H445=$E$24,OR(障害学生情報入力シート!D445="入学者(新1年生)",障害学生情報入力シート!D445="在籍者")),1,0)</f>
        <v>0</v>
      </c>
      <c r="F445" s="7">
        <f t="shared" si="37"/>
        <v>0</v>
      </c>
      <c r="G445" s="7" t="str">
        <f>IFERROR(MATCH(ROW(障害学生情報入力シート!E421),F:F,0),"")</f>
        <v/>
      </c>
      <c r="H445" s="7">
        <f>IF(AND(障害学生情報入力シート!$G445=$H$24,ISBLANK(障害学生情報入力シート!$H445),OR(障害学生情報入力シート!D445="入学者(新1年生)",障害学生情報入力シート!D445="在籍者")),1,0)</f>
        <v>0</v>
      </c>
      <c r="I445" s="7">
        <f t="shared" si="38"/>
        <v>0</v>
      </c>
      <c r="J445" s="7" t="str">
        <f>IFERROR(MATCH(ROW(障害学生情報入力シート!A421),I:I,0),"")</f>
        <v/>
      </c>
      <c r="K445" s="8">
        <f>IF(障害学生情報入力シート!AU445="",0,IF(AND(障害学生情報入力シート!AT445=1,Y445=1,障害学生情報入力シート!D445&lt;&gt;"",障害学生情報入力シート!D445&lt;&gt;"在籍者"),1,0))</f>
        <v>0</v>
      </c>
      <c r="L445" s="8">
        <f t="shared" si="39"/>
        <v>0</v>
      </c>
      <c r="M445" s="8" t="str">
        <f>IFERROR(MATCH(ROW(障害学生情報入力シート!A421),L:L,0),"")</f>
        <v/>
      </c>
      <c r="N445" s="8">
        <f>IF(障害学生情報入力シート!CA445="",0,IF(AND(障害学生情報入力シート!BZ445=1,Y445=1,障害学生情報入力シート!D445&lt;&gt;"",障害学生情報入力シート!D445&lt;&gt;"入学しなかった"),1,0))</f>
        <v>0</v>
      </c>
      <c r="O445" s="8">
        <f t="shared" si="40"/>
        <v>0</v>
      </c>
      <c r="P445" s="8" t="str">
        <f>IFERROR(MATCH(ROW(障害学生情報入力シート!AR421),O:O,0),"")</f>
        <v/>
      </c>
      <c r="Q445" s="8">
        <f>IF(障害学生情報入力シート!CU445="",0,IF(AND(障害学生情報入力シート!CT445=1,Y445=1,障害学生情報入力シート!D445&lt;&gt;"",障害学生情報入力シート!D445&lt;&gt;"入学しなかった"),1,0))</f>
        <v>0</v>
      </c>
      <c r="R445" s="8">
        <f t="shared" si="41"/>
        <v>0</v>
      </c>
      <c r="S445" s="8" t="str">
        <f>IFERROR(MATCH(ROW(障害学生情報入力シート!BJ421),R:R,0),"")</f>
        <v/>
      </c>
      <c r="T445" s="9">
        <f>IF(OR(SUM(障害学生情報入力シート!AY445:BY445,障害学生情報入力シート!CB445:CS445)&gt;0,COUNTA(障害学生情報入力シート!BZ445:CA445)=2,COUNTA(障害学生情報入力シート!CT445:CU445)=2),1,0)</f>
        <v>0</v>
      </c>
      <c r="U445" s="9">
        <f>SUM(障害学生情報入力シート!N445:Q445)+COUNTA(障害学生情報入力シート!R445)</f>
        <v>0</v>
      </c>
      <c r="V445" s="9">
        <f>SUM(障害学生情報入力シート!S445:V445)+COUNTA(障害学生情報入力シート!W445)</f>
        <v>0</v>
      </c>
      <c r="W445" s="9">
        <f>IF(SUM(障害学生情報入力シート!$X445:$AT445)&gt;0,1,0)</f>
        <v>0</v>
      </c>
      <c r="X445" s="9">
        <f>IF(障害学生情報入力シート!D445="入学者(新1年生)",1,0)</f>
        <v>0</v>
      </c>
      <c r="Y445" s="9">
        <f>IF(ISBLANK(障害学生情報入力シート!$G445),0)+IF(AND(障害学生情報入力シート!$G445="視覚障害",OR(障害学生情報入力シート!$H445="盲",障害学生情報入力シート!$H445="弱視")),1,0)+IF(AND(障害学生情報入力シート!$G445="聴覚・言語障害",OR(障害学生情報入力シート!$H445="聾",障害学生情報入力シート!$H445="難聴",障害学生情報入力シート!$H445="言語障害のみ")),1,0)+IF(AND(障害学生情報入力シート!$G445="肢体不自由",OR(障害学生情報入力シート!$H445="上肢機能障害",障害学生情報入力シート!$H445="下肢機能障害",障害学生情報入力シート!$H445="上下肢機能障害",障害学生情報入力シート!$H445="他の機能障害")),1,0)+IF(AND(障害学生情報入力シート!$G445="病弱・虚弱",OR(障害学生情報入力シート!$H445="内部障害等",障害学生情報入力シート!$H445="他の慢性疾患")),1,0)+IF(AND(障害学生情報入力シート!$G445="重複",ISBLANK(障害学生情報入力シート!$H445)),1,0)+IF(AND(障害学生情報入力シート!$G445="発達障害",OR(障害学生情報入力シート!$H445="SLD",障害学生情報入力シート!$H445="ADHD",障害学生情報入力シート!$H445="ASD",障害学生情報入力シート!$H445="発達障害の重複")),1,0)+IF(AND(障害学生情報入力シート!$G445="精神障害",OR(障害学生情報入力シート!$H445="統合失調症等",障害学生情報入力シート!$H445="気分障害",障害学生情報入力シート!$H445="神経症性障害等",障害学生情報入力シート!$H445="摂食障害・睡眠障害等",障害学生情報入力シート!$H445="他の精神障害")),1,0)+IF(AND(障害学生情報入力シート!$G445="その他の障害",ISBLANK(障害学生情報入力シート!$H445)),1,0)</f>
        <v>0</v>
      </c>
    </row>
    <row r="446" spans="1:25" x14ac:dyDescent="0.4">
      <c r="A446" s="1219">
        <v>422</v>
      </c>
      <c r="B446" s="7">
        <f>IF(AND(障害学生情報入力シート!$G446=$B$23,障害学生情報入力シート!$H446=$B$24,OR(障害学生情報入力シート!D446="入学者(新1年生)",障害学生情報入力シート!D446="在籍者")),1,0)</f>
        <v>0</v>
      </c>
      <c r="C446" s="7">
        <f t="shared" si="36"/>
        <v>0</v>
      </c>
      <c r="D446" s="7" t="str">
        <f>IFERROR(MATCH(ROW(障害学生情報入力シート!A422),C:C,0),"")</f>
        <v/>
      </c>
      <c r="E446" s="7">
        <f>IF(AND(障害学生情報入力シート!$G446=$E$23,障害学生情報入力シート!$H446=$E$24,OR(障害学生情報入力シート!D446="入学者(新1年生)",障害学生情報入力シート!D446="在籍者")),1,0)</f>
        <v>0</v>
      </c>
      <c r="F446" s="7">
        <f t="shared" si="37"/>
        <v>0</v>
      </c>
      <c r="G446" s="7" t="str">
        <f>IFERROR(MATCH(ROW(障害学生情報入力シート!E422),F:F,0),"")</f>
        <v/>
      </c>
      <c r="H446" s="7">
        <f>IF(AND(障害学生情報入力シート!$G446=$H$24,ISBLANK(障害学生情報入力シート!$H446),OR(障害学生情報入力シート!D446="入学者(新1年生)",障害学生情報入力シート!D446="在籍者")),1,0)</f>
        <v>0</v>
      </c>
      <c r="I446" s="7">
        <f t="shared" si="38"/>
        <v>0</v>
      </c>
      <c r="J446" s="7" t="str">
        <f>IFERROR(MATCH(ROW(障害学生情報入力シート!A422),I:I,0),"")</f>
        <v/>
      </c>
      <c r="K446" s="8">
        <f>IF(障害学生情報入力シート!AU446="",0,IF(AND(障害学生情報入力シート!AT446=1,Y446=1,障害学生情報入力シート!D446&lt;&gt;"",障害学生情報入力シート!D446&lt;&gt;"在籍者"),1,0))</f>
        <v>0</v>
      </c>
      <c r="L446" s="8">
        <f t="shared" si="39"/>
        <v>0</v>
      </c>
      <c r="M446" s="8" t="str">
        <f>IFERROR(MATCH(ROW(障害学生情報入力シート!A422),L:L,0),"")</f>
        <v/>
      </c>
      <c r="N446" s="8">
        <f>IF(障害学生情報入力シート!CA446="",0,IF(AND(障害学生情報入力シート!BZ446=1,Y446=1,障害学生情報入力シート!D446&lt;&gt;"",障害学生情報入力シート!D446&lt;&gt;"入学しなかった"),1,0))</f>
        <v>0</v>
      </c>
      <c r="O446" s="8">
        <f t="shared" si="40"/>
        <v>0</v>
      </c>
      <c r="P446" s="8" t="str">
        <f>IFERROR(MATCH(ROW(障害学生情報入力シート!AR422),O:O,0),"")</f>
        <v/>
      </c>
      <c r="Q446" s="8">
        <f>IF(障害学生情報入力シート!CU446="",0,IF(AND(障害学生情報入力シート!CT446=1,Y446=1,障害学生情報入力シート!D446&lt;&gt;"",障害学生情報入力シート!D446&lt;&gt;"入学しなかった"),1,0))</f>
        <v>0</v>
      </c>
      <c r="R446" s="8">
        <f t="shared" si="41"/>
        <v>0</v>
      </c>
      <c r="S446" s="8" t="str">
        <f>IFERROR(MATCH(ROW(障害学生情報入力シート!BJ422),R:R,0),"")</f>
        <v/>
      </c>
      <c r="T446" s="9">
        <f>IF(OR(SUM(障害学生情報入力シート!AY446:BY446,障害学生情報入力シート!CB446:CS446)&gt;0,COUNTA(障害学生情報入力シート!BZ446:CA446)=2,COUNTA(障害学生情報入力シート!CT446:CU446)=2),1,0)</f>
        <v>0</v>
      </c>
      <c r="U446" s="9">
        <f>SUM(障害学生情報入力シート!N446:Q446)+COUNTA(障害学生情報入力シート!R446)</f>
        <v>0</v>
      </c>
      <c r="V446" s="9">
        <f>SUM(障害学生情報入力シート!S446:V446)+COUNTA(障害学生情報入力シート!W446)</f>
        <v>0</v>
      </c>
      <c r="W446" s="9">
        <f>IF(SUM(障害学生情報入力シート!$X446:$AT446)&gt;0,1,0)</f>
        <v>0</v>
      </c>
      <c r="X446" s="9">
        <f>IF(障害学生情報入力シート!D446="入学者(新1年生)",1,0)</f>
        <v>0</v>
      </c>
      <c r="Y446" s="9">
        <f>IF(ISBLANK(障害学生情報入力シート!$G446),0)+IF(AND(障害学生情報入力シート!$G446="視覚障害",OR(障害学生情報入力シート!$H446="盲",障害学生情報入力シート!$H446="弱視")),1,0)+IF(AND(障害学生情報入力シート!$G446="聴覚・言語障害",OR(障害学生情報入力シート!$H446="聾",障害学生情報入力シート!$H446="難聴",障害学生情報入力シート!$H446="言語障害のみ")),1,0)+IF(AND(障害学生情報入力シート!$G446="肢体不自由",OR(障害学生情報入力シート!$H446="上肢機能障害",障害学生情報入力シート!$H446="下肢機能障害",障害学生情報入力シート!$H446="上下肢機能障害",障害学生情報入力シート!$H446="他の機能障害")),1,0)+IF(AND(障害学生情報入力シート!$G446="病弱・虚弱",OR(障害学生情報入力シート!$H446="内部障害等",障害学生情報入力シート!$H446="他の慢性疾患")),1,0)+IF(AND(障害学生情報入力シート!$G446="重複",ISBLANK(障害学生情報入力シート!$H446)),1,0)+IF(AND(障害学生情報入力シート!$G446="発達障害",OR(障害学生情報入力シート!$H446="SLD",障害学生情報入力シート!$H446="ADHD",障害学生情報入力シート!$H446="ASD",障害学生情報入力シート!$H446="発達障害の重複")),1,0)+IF(AND(障害学生情報入力シート!$G446="精神障害",OR(障害学生情報入力シート!$H446="統合失調症等",障害学生情報入力シート!$H446="気分障害",障害学生情報入力シート!$H446="神経症性障害等",障害学生情報入力シート!$H446="摂食障害・睡眠障害等",障害学生情報入力シート!$H446="他の精神障害")),1,0)+IF(AND(障害学生情報入力シート!$G446="その他の障害",ISBLANK(障害学生情報入力シート!$H446)),1,0)</f>
        <v>0</v>
      </c>
    </row>
    <row r="447" spans="1:25" x14ac:dyDescent="0.4">
      <c r="A447" s="1219">
        <v>423</v>
      </c>
      <c r="B447" s="7">
        <f>IF(AND(障害学生情報入力シート!$G447=$B$23,障害学生情報入力シート!$H447=$B$24,OR(障害学生情報入力シート!D447="入学者(新1年生)",障害学生情報入力シート!D447="在籍者")),1,0)</f>
        <v>0</v>
      </c>
      <c r="C447" s="7">
        <f t="shared" si="36"/>
        <v>0</v>
      </c>
      <c r="D447" s="7" t="str">
        <f>IFERROR(MATCH(ROW(障害学生情報入力シート!A423),C:C,0),"")</f>
        <v/>
      </c>
      <c r="E447" s="7">
        <f>IF(AND(障害学生情報入力シート!$G447=$E$23,障害学生情報入力シート!$H447=$E$24,OR(障害学生情報入力シート!D447="入学者(新1年生)",障害学生情報入力シート!D447="在籍者")),1,0)</f>
        <v>0</v>
      </c>
      <c r="F447" s="7">
        <f t="shared" si="37"/>
        <v>0</v>
      </c>
      <c r="G447" s="7" t="str">
        <f>IFERROR(MATCH(ROW(障害学生情報入力シート!E423),F:F,0),"")</f>
        <v/>
      </c>
      <c r="H447" s="7">
        <f>IF(AND(障害学生情報入力シート!$G447=$H$24,ISBLANK(障害学生情報入力シート!$H447),OR(障害学生情報入力シート!D447="入学者(新1年生)",障害学生情報入力シート!D447="在籍者")),1,0)</f>
        <v>0</v>
      </c>
      <c r="I447" s="7">
        <f t="shared" si="38"/>
        <v>0</v>
      </c>
      <c r="J447" s="7" t="str">
        <f>IFERROR(MATCH(ROW(障害学生情報入力シート!A423),I:I,0),"")</f>
        <v/>
      </c>
      <c r="K447" s="8">
        <f>IF(障害学生情報入力シート!AU447="",0,IF(AND(障害学生情報入力シート!AT447=1,Y447=1,障害学生情報入力シート!D447&lt;&gt;"",障害学生情報入力シート!D447&lt;&gt;"在籍者"),1,0))</f>
        <v>0</v>
      </c>
      <c r="L447" s="8">
        <f t="shared" si="39"/>
        <v>0</v>
      </c>
      <c r="M447" s="8" t="str">
        <f>IFERROR(MATCH(ROW(障害学生情報入力シート!A423),L:L,0),"")</f>
        <v/>
      </c>
      <c r="N447" s="8">
        <f>IF(障害学生情報入力シート!CA447="",0,IF(AND(障害学生情報入力シート!BZ447=1,Y447=1,障害学生情報入力シート!D447&lt;&gt;"",障害学生情報入力シート!D447&lt;&gt;"入学しなかった"),1,0))</f>
        <v>0</v>
      </c>
      <c r="O447" s="8">
        <f t="shared" si="40"/>
        <v>0</v>
      </c>
      <c r="P447" s="8" t="str">
        <f>IFERROR(MATCH(ROW(障害学生情報入力シート!AR423),O:O,0),"")</f>
        <v/>
      </c>
      <c r="Q447" s="8">
        <f>IF(障害学生情報入力シート!CU447="",0,IF(AND(障害学生情報入力シート!CT447=1,Y447=1,障害学生情報入力シート!D447&lt;&gt;"",障害学生情報入力シート!D447&lt;&gt;"入学しなかった"),1,0))</f>
        <v>0</v>
      </c>
      <c r="R447" s="8">
        <f t="shared" si="41"/>
        <v>0</v>
      </c>
      <c r="S447" s="8" t="str">
        <f>IFERROR(MATCH(ROW(障害学生情報入力シート!BJ423),R:R,0),"")</f>
        <v/>
      </c>
      <c r="T447" s="9">
        <f>IF(OR(SUM(障害学生情報入力シート!AY447:BY447,障害学生情報入力シート!CB447:CS447)&gt;0,COUNTA(障害学生情報入力シート!BZ447:CA447)=2,COUNTA(障害学生情報入力シート!CT447:CU447)=2),1,0)</f>
        <v>0</v>
      </c>
      <c r="U447" s="9">
        <f>SUM(障害学生情報入力シート!N447:Q447)+COUNTA(障害学生情報入力シート!R447)</f>
        <v>0</v>
      </c>
      <c r="V447" s="9">
        <f>SUM(障害学生情報入力シート!S447:V447)+COUNTA(障害学生情報入力シート!W447)</f>
        <v>0</v>
      </c>
      <c r="W447" s="9">
        <f>IF(SUM(障害学生情報入力シート!$X447:$AT447)&gt;0,1,0)</f>
        <v>0</v>
      </c>
      <c r="X447" s="9">
        <f>IF(障害学生情報入力シート!D447="入学者(新1年生)",1,0)</f>
        <v>0</v>
      </c>
      <c r="Y447" s="9">
        <f>IF(ISBLANK(障害学生情報入力シート!$G447),0)+IF(AND(障害学生情報入力シート!$G447="視覚障害",OR(障害学生情報入力シート!$H447="盲",障害学生情報入力シート!$H447="弱視")),1,0)+IF(AND(障害学生情報入力シート!$G447="聴覚・言語障害",OR(障害学生情報入力シート!$H447="聾",障害学生情報入力シート!$H447="難聴",障害学生情報入力シート!$H447="言語障害のみ")),1,0)+IF(AND(障害学生情報入力シート!$G447="肢体不自由",OR(障害学生情報入力シート!$H447="上肢機能障害",障害学生情報入力シート!$H447="下肢機能障害",障害学生情報入力シート!$H447="上下肢機能障害",障害学生情報入力シート!$H447="他の機能障害")),1,0)+IF(AND(障害学生情報入力シート!$G447="病弱・虚弱",OR(障害学生情報入力シート!$H447="内部障害等",障害学生情報入力シート!$H447="他の慢性疾患")),1,0)+IF(AND(障害学生情報入力シート!$G447="重複",ISBLANK(障害学生情報入力シート!$H447)),1,0)+IF(AND(障害学生情報入力シート!$G447="発達障害",OR(障害学生情報入力シート!$H447="SLD",障害学生情報入力シート!$H447="ADHD",障害学生情報入力シート!$H447="ASD",障害学生情報入力シート!$H447="発達障害の重複")),1,0)+IF(AND(障害学生情報入力シート!$G447="精神障害",OR(障害学生情報入力シート!$H447="統合失調症等",障害学生情報入力シート!$H447="気分障害",障害学生情報入力シート!$H447="神経症性障害等",障害学生情報入力シート!$H447="摂食障害・睡眠障害等",障害学生情報入力シート!$H447="他の精神障害")),1,0)+IF(AND(障害学生情報入力シート!$G447="その他の障害",ISBLANK(障害学生情報入力シート!$H447)),1,0)</f>
        <v>0</v>
      </c>
    </row>
    <row r="448" spans="1:25" x14ac:dyDescent="0.4">
      <c r="A448" s="1219">
        <v>424</v>
      </c>
      <c r="B448" s="7">
        <f>IF(AND(障害学生情報入力シート!$G448=$B$23,障害学生情報入力シート!$H448=$B$24,OR(障害学生情報入力シート!D448="入学者(新1年生)",障害学生情報入力シート!D448="在籍者")),1,0)</f>
        <v>0</v>
      </c>
      <c r="C448" s="7">
        <f t="shared" si="36"/>
        <v>0</v>
      </c>
      <c r="D448" s="7" t="str">
        <f>IFERROR(MATCH(ROW(障害学生情報入力シート!A424),C:C,0),"")</f>
        <v/>
      </c>
      <c r="E448" s="7">
        <f>IF(AND(障害学生情報入力シート!$G448=$E$23,障害学生情報入力シート!$H448=$E$24,OR(障害学生情報入力シート!D448="入学者(新1年生)",障害学生情報入力シート!D448="在籍者")),1,0)</f>
        <v>0</v>
      </c>
      <c r="F448" s="7">
        <f t="shared" si="37"/>
        <v>0</v>
      </c>
      <c r="G448" s="7" t="str">
        <f>IFERROR(MATCH(ROW(障害学生情報入力シート!E424),F:F,0),"")</f>
        <v/>
      </c>
      <c r="H448" s="7">
        <f>IF(AND(障害学生情報入力シート!$G448=$H$24,ISBLANK(障害学生情報入力シート!$H448),OR(障害学生情報入力シート!D448="入学者(新1年生)",障害学生情報入力シート!D448="在籍者")),1,0)</f>
        <v>0</v>
      </c>
      <c r="I448" s="7">
        <f t="shared" si="38"/>
        <v>0</v>
      </c>
      <c r="J448" s="7" t="str">
        <f>IFERROR(MATCH(ROW(障害学生情報入力シート!A424),I:I,0),"")</f>
        <v/>
      </c>
      <c r="K448" s="8">
        <f>IF(障害学生情報入力シート!AU448="",0,IF(AND(障害学生情報入力シート!AT448=1,Y448=1,障害学生情報入力シート!D448&lt;&gt;"",障害学生情報入力シート!D448&lt;&gt;"在籍者"),1,0))</f>
        <v>0</v>
      </c>
      <c r="L448" s="8">
        <f t="shared" si="39"/>
        <v>0</v>
      </c>
      <c r="M448" s="8" t="str">
        <f>IFERROR(MATCH(ROW(障害学生情報入力シート!A424),L:L,0),"")</f>
        <v/>
      </c>
      <c r="N448" s="8">
        <f>IF(障害学生情報入力シート!CA448="",0,IF(AND(障害学生情報入力シート!BZ448=1,Y448=1,障害学生情報入力シート!D448&lt;&gt;"",障害学生情報入力シート!D448&lt;&gt;"入学しなかった"),1,0))</f>
        <v>0</v>
      </c>
      <c r="O448" s="8">
        <f t="shared" si="40"/>
        <v>0</v>
      </c>
      <c r="P448" s="8" t="str">
        <f>IFERROR(MATCH(ROW(障害学生情報入力シート!AR424),O:O,0),"")</f>
        <v/>
      </c>
      <c r="Q448" s="8">
        <f>IF(障害学生情報入力シート!CU448="",0,IF(AND(障害学生情報入力シート!CT448=1,Y448=1,障害学生情報入力シート!D448&lt;&gt;"",障害学生情報入力シート!D448&lt;&gt;"入学しなかった"),1,0))</f>
        <v>0</v>
      </c>
      <c r="R448" s="8">
        <f t="shared" si="41"/>
        <v>0</v>
      </c>
      <c r="S448" s="8" t="str">
        <f>IFERROR(MATCH(ROW(障害学生情報入力シート!BJ424),R:R,0),"")</f>
        <v/>
      </c>
      <c r="T448" s="9">
        <f>IF(OR(SUM(障害学生情報入力シート!AY448:BY448,障害学生情報入力シート!CB448:CS448)&gt;0,COUNTA(障害学生情報入力シート!BZ448:CA448)=2,COUNTA(障害学生情報入力シート!CT448:CU448)=2),1,0)</f>
        <v>0</v>
      </c>
      <c r="U448" s="9">
        <f>SUM(障害学生情報入力シート!N448:Q448)+COUNTA(障害学生情報入力シート!R448)</f>
        <v>0</v>
      </c>
      <c r="V448" s="9">
        <f>SUM(障害学生情報入力シート!S448:V448)+COUNTA(障害学生情報入力シート!W448)</f>
        <v>0</v>
      </c>
      <c r="W448" s="9">
        <f>IF(SUM(障害学生情報入力シート!$X448:$AT448)&gt;0,1,0)</f>
        <v>0</v>
      </c>
      <c r="X448" s="9">
        <f>IF(障害学生情報入力シート!D448="入学者(新1年生)",1,0)</f>
        <v>0</v>
      </c>
      <c r="Y448" s="9">
        <f>IF(ISBLANK(障害学生情報入力シート!$G448),0)+IF(AND(障害学生情報入力シート!$G448="視覚障害",OR(障害学生情報入力シート!$H448="盲",障害学生情報入力シート!$H448="弱視")),1,0)+IF(AND(障害学生情報入力シート!$G448="聴覚・言語障害",OR(障害学生情報入力シート!$H448="聾",障害学生情報入力シート!$H448="難聴",障害学生情報入力シート!$H448="言語障害のみ")),1,0)+IF(AND(障害学生情報入力シート!$G448="肢体不自由",OR(障害学生情報入力シート!$H448="上肢機能障害",障害学生情報入力シート!$H448="下肢機能障害",障害学生情報入力シート!$H448="上下肢機能障害",障害学生情報入力シート!$H448="他の機能障害")),1,0)+IF(AND(障害学生情報入力シート!$G448="病弱・虚弱",OR(障害学生情報入力シート!$H448="内部障害等",障害学生情報入力シート!$H448="他の慢性疾患")),1,0)+IF(AND(障害学生情報入力シート!$G448="重複",ISBLANK(障害学生情報入力シート!$H448)),1,0)+IF(AND(障害学生情報入力シート!$G448="発達障害",OR(障害学生情報入力シート!$H448="SLD",障害学生情報入力シート!$H448="ADHD",障害学生情報入力シート!$H448="ASD",障害学生情報入力シート!$H448="発達障害の重複")),1,0)+IF(AND(障害学生情報入力シート!$G448="精神障害",OR(障害学生情報入力シート!$H448="統合失調症等",障害学生情報入力シート!$H448="気分障害",障害学生情報入力シート!$H448="神経症性障害等",障害学生情報入力シート!$H448="摂食障害・睡眠障害等",障害学生情報入力シート!$H448="他の精神障害")),1,0)+IF(AND(障害学生情報入力シート!$G448="その他の障害",ISBLANK(障害学生情報入力シート!$H448)),1,0)</f>
        <v>0</v>
      </c>
    </row>
    <row r="449" spans="1:25" x14ac:dyDescent="0.4">
      <c r="A449" s="1219">
        <v>425</v>
      </c>
      <c r="B449" s="7">
        <f>IF(AND(障害学生情報入力シート!$G449=$B$23,障害学生情報入力シート!$H449=$B$24,OR(障害学生情報入力シート!D449="入学者(新1年生)",障害学生情報入力シート!D449="在籍者")),1,0)</f>
        <v>0</v>
      </c>
      <c r="C449" s="7">
        <f t="shared" si="36"/>
        <v>0</v>
      </c>
      <c r="D449" s="7" t="str">
        <f>IFERROR(MATCH(ROW(障害学生情報入力シート!A425),C:C,0),"")</f>
        <v/>
      </c>
      <c r="E449" s="7">
        <f>IF(AND(障害学生情報入力シート!$G449=$E$23,障害学生情報入力シート!$H449=$E$24,OR(障害学生情報入力シート!D449="入学者(新1年生)",障害学生情報入力シート!D449="在籍者")),1,0)</f>
        <v>0</v>
      </c>
      <c r="F449" s="7">
        <f t="shared" si="37"/>
        <v>0</v>
      </c>
      <c r="G449" s="7" t="str">
        <f>IFERROR(MATCH(ROW(障害学生情報入力シート!E425),F:F,0),"")</f>
        <v/>
      </c>
      <c r="H449" s="7">
        <f>IF(AND(障害学生情報入力シート!$G449=$H$24,ISBLANK(障害学生情報入力シート!$H449),OR(障害学生情報入力シート!D449="入学者(新1年生)",障害学生情報入力シート!D449="在籍者")),1,0)</f>
        <v>0</v>
      </c>
      <c r="I449" s="7">
        <f t="shared" si="38"/>
        <v>0</v>
      </c>
      <c r="J449" s="7" t="str">
        <f>IFERROR(MATCH(ROW(障害学生情報入力シート!A425),I:I,0),"")</f>
        <v/>
      </c>
      <c r="K449" s="8">
        <f>IF(障害学生情報入力シート!AU449="",0,IF(AND(障害学生情報入力シート!AT449=1,Y449=1,障害学生情報入力シート!D449&lt;&gt;"",障害学生情報入力シート!D449&lt;&gt;"在籍者"),1,0))</f>
        <v>0</v>
      </c>
      <c r="L449" s="8">
        <f t="shared" si="39"/>
        <v>0</v>
      </c>
      <c r="M449" s="8" t="str">
        <f>IFERROR(MATCH(ROW(障害学生情報入力シート!A425),L:L,0),"")</f>
        <v/>
      </c>
      <c r="N449" s="8">
        <f>IF(障害学生情報入力シート!CA449="",0,IF(AND(障害学生情報入力シート!BZ449=1,Y449=1,障害学生情報入力シート!D449&lt;&gt;"",障害学生情報入力シート!D449&lt;&gt;"入学しなかった"),1,0))</f>
        <v>0</v>
      </c>
      <c r="O449" s="8">
        <f t="shared" si="40"/>
        <v>0</v>
      </c>
      <c r="P449" s="8" t="str">
        <f>IFERROR(MATCH(ROW(障害学生情報入力シート!AR425),O:O,0),"")</f>
        <v/>
      </c>
      <c r="Q449" s="8">
        <f>IF(障害学生情報入力シート!CU449="",0,IF(AND(障害学生情報入力シート!CT449=1,Y449=1,障害学生情報入力シート!D449&lt;&gt;"",障害学生情報入力シート!D449&lt;&gt;"入学しなかった"),1,0))</f>
        <v>0</v>
      </c>
      <c r="R449" s="8">
        <f t="shared" si="41"/>
        <v>0</v>
      </c>
      <c r="S449" s="8" t="str">
        <f>IFERROR(MATCH(ROW(障害学生情報入力シート!BJ425),R:R,0),"")</f>
        <v/>
      </c>
      <c r="T449" s="9">
        <f>IF(OR(SUM(障害学生情報入力シート!AY449:BY449,障害学生情報入力シート!CB449:CS449)&gt;0,COUNTA(障害学生情報入力シート!BZ449:CA449)=2,COUNTA(障害学生情報入力シート!CT449:CU449)=2),1,0)</f>
        <v>0</v>
      </c>
      <c r="U449" s="9">
        <f>SUM(障害学生情報入力シート!N449:Q449)+COUNTA(障害学生情報入力シート!R449)</f>
        <v>0</v>
      </c>
      <c r="V449" s="9">
        <f>SUM(障害学生情報入力シート!S449:V449)+COUNTA(障害学生情報入力シート!W449)</f>
        <v>0</v>
      </c>
      <c r="W449" s="9">
        <f>IF(SUM(障害学生情報入力シート!$X449:$AT449)&gt;0,1,0)</f>
        <v>0</v>
      </c>
      <c r="X449" s="9">
        <f>IF(障害学生情報入力シート!D449="入学者(新1年生)",1,0)</f>
        <v>0</v>
      </c>
      <c r="Y449" s="9">
        <f>IF(ISBLANK(障害学生情報入力シート!$G449),0)+IF(AND(障害学生情報入力シート!$G449="視覚障害",OR(障害学生情報入力シート!$H449="盲",障害学生情報入力シート!$H449="弱視")),1,0)+IF(AND(障害学生情報入力シート!$G449="聴覚・言語障害",OR(障害学生情報入力シート!$H449="聾",障害学生情報入力シート!$H449="難聴",障害学生情報入力シート!$H449="言語障害のみ")),1,0)+IF(AND(障害学生情報入力シート!$G449="肢体不自由",OR(障害学生情報入力シート!$H449="上肢機能障害",障害学生情報入力シート!$H449="下肢機能障害",障害学生情報入力シート!$H449="上下肢機能障害",障害学生情報入力シート!$H449="他の機能障害")),1,0)+IF(AND(障害学生情報入力シート!$G449="病弱・虚弱",OR(障害学生情報入力シート!$H449="内部障害等",障害学生情報入力シート!$H449="他の慢性疾患")),1,0)+IF(AND(障害学生情報入力シート!$G449="重複",ISBLANK(障害学生情報入力シート!$H449)),1,0)+IF(AND(障害学生情報入力シート!$G449="発達障害",OR(障害学生情報入力シート!$H449="SLD",障害学生情報入力シート!$H449="ADHD",障害学生情報入力シート!$H449="ASD",障害学生情報入力シート!$H449="発達障害の重複")),1,0)+IF(AND(障害学生情報入力シート!$G449="精神障害",OR(障害学生情報入力シート!$H449="統合失調症等",障害学生情報入力シート!$H449="気分障害",障害学生情報入力シート!$H449="神経症性障害等",障害学生情報入力シート!$H449="摂食障害・睡眠障害等",障害学生情報入力シート!$H449="他の精神障害")),1,0)+IF(AND(障害学生情報入力シート!$G449="その他の障害",ISBLANK(障害学生情報入力シート!$H449)),1,0)</f>
        <v>0</v>
      </c>
    </row>
    <row r="450" spans="1:25" x14ac:dyDescent="0.4">
      <c r="A450" s="1219">
        <v>426</v>
      </c>
      <c r="B450" s="7">
        <f>IF(AND(障害学生情報入力シート!$G450=$B$23,障害学生情報入力シート!$H450=$B$24,OR(障害学生情報入力シート!D450="入学者(新1年生)",障害学生情報入力シート!D450="在籍者")),1,0)</f>
        <v>0</v>
      </c>
      <c r="C450" s="7">
        <f t="shared" si="36"/>
        <v>0</v>
      </c>
      <c r="D450" s="7" t="str">
        <f>IFERROR(MATCH(ROW(障害学生情報入力シート!A426),C:C,0),"")</f>
        <v/>
      </c>
      <c r="E450" s="7">
        <f>IF(AND(障害学生情報入力シート!$G450=$E$23,障害学生情報入力シート!$H450=$E$24,OR(障害学生情報入力シート!D450="入学者(新1年生)",障害学生情報入力シート!D450="在籍者")),1,0)</f>
        <v>0</v>
      </c>
      <c r="F450" s="7">
        <f t="shared" si="37"/>
        <v>0</v>
      </c>
      <c r="G450" s="7" t="str">
        <f>IFERROR(MATCH(ROW(障害学生情報入力シート!E426),F:F,0),"")</f>
        <v/>
      </c>
      <c r="H450" s="7">
        <f>IF(AND(障害学生情報入力シート!$G450=$H$24,ISBLANK(障害学生情報入力シート!$H450),OR(障害学生情報入力シート!D450="入学者(新1年生)",障害学生情報入力シート!D450="在籍者")),1,0)</f>
        <v>0</v>
      </c>
      <c r="I450" s="7">
        <f t="shared" si="38"/>
        <v>0</v>
      </c>
      <c r="J450" s="7" t="str">
        <f>IFERROR(MATCH(ROW(障害学生情報入力シート!A426),I:I,0),"")</f>
        <v/>
      </c>
      <c r="K450" s="8">
        <f>IF(障害学生情報入力シート!AU450="",0,IF(AND(障害学生情報入力シート!AT450=1,Y450=1,障害学生情報入力シート!D450&lt;&gt;"",障害学生情報入力シート!D450&lt;&gt;"在籍者"),1,0))</f>
        <v>0</v>
      </c>
      <c r="L450" s="8">
        <f t="shared" si="39"/>
        <v>0</v>
      </c>
      <c r="M450" s="8" t="str">
        <f>IFERROR(MATCH(ROW(障害学生情報入力シート!A426),L:L,0),"")</f>
        <v/>
      </c>
      <c r="N450" s="8">
        <f>IF(障害学生情報入力シート!CA450="",0,IF(AND(障害学生情報入力シート!BZ450=1,Y450=1,障害学生情報入力シート!D450&lt;&gt;"",障害学生情報入力シート!D450&lt;&gt;"入学しなかった"),1,0))</f>
        <v>0</v>
      </c>
      <c r="O450" s="8">
        <f t="shared" si="40"/>
        <v>0</v>
      </c>
      <c r="P450" s="8" t="str">
        <f>IFERROR(MATCH(ROW(障害学生情報入力シート!AR426),O:O,0),"")</f>
        <v/>
      </c>
      <c r="Q450" s="8">
        <f>IF(障害学生情報入力シート!CU450="",0,IF(AND(障害学生情報入力シート!CT450=1,Y450=1,障害学生情報入力シート!D450&lt;&gt;"",障害学生情報入力シート!D450&lt;&gt;"入学しなかった"),1,0))</f>
        <v>0</v>
      </c>
      <c r="R450" s="8">
        <f t="shared" si="41"/>
        <v>0</v>
      </c>
      <c r="S450" s="8" t="str">
        <f>IFERROR(MATCH(ROW(障害学生情報入力シート!BJ426),R:R,0),"")</f>
        <v/>
      </c>
      <c r="T450" s="9">
        <f>IF(OR(SUM(障害学生情報入力シート!AY450:BY450,障害学生情報入力シート!CB450:CS450)&gt;0,COUNTA(障害学生情報入力シート!BZ450:CA450)=2,COUNTA(障害学生情報入力シート!CT450:CU450)=2),1,0)</f>
        <v>0</v>
      </c>
      <c r="U450" s="9">
        <f>SUM(障害学生情報入力シート!N450:Q450)+COUNTA(障害学生情報入力シート!R450)</f>
        <v>0</v>
      </c>
      <c r="V450" s="9">
        <f>SUM(障害学生情報入力シート!S450:V450)+COUNTA(障害学生情報入力シート!W450)</f>
        <v>0</v>
      </c>
      <c r="W450" s="9">
        <f>IF(SUM(障害学生情報入力シート!$X450:$AT450)&gt;0,1,0)</f>
        <v>0</v>
      </c>
      <c r="X450" s="9">
        <f>IF(障害学生情報入力シート!D450="入学者(新1年生)",1,0)</f>
        <v>0</v>
      </c>
      <c r="Y450" s="9">
        <f>IF(ISBLANK(障害学生情報入力シート!$G450),0)+IF(AND(障害学生情報入力シート!$G450="視覚障害",OR(障害学生情報入力シート!$H450="盲",障害学生情報入力シート!$H450="弱視")),1,0)+IF(AND(障害学生情報入力シート!$G450="聴覚・言語障害",OR(障害学生情報入力シート!$H450="聾",障害学生情報入力シート!$H450="難聴",障害学生情報入力シート!$H450="言語障害のみ")),1,0)+IF(AND(障害学生情報入力シート!$G450="肢体不自由",OR(障害学生情報入力シート!$H450="上肢機能障害",障害学生情報入力シート!$H450="下肢機能障害",障害学生情報入力シート!$H450="上下肢機能障害",障害学生情報入力シート!$H450="他の機能障害")),1,0)+IF(AND(障害学生情報入力シート!$G450="病弱・虚弱",OR(障害学生情報入力シート!$H450="内部障害等",障害学生情報入力シート!$H450="他の慢性疾患")),1,0)+IF(AND(障害学生情報入力シート!$G450="重複",ISBLANK(障害学生情報入力シート!$H450)),1,0)+IF(AND(障害学生情報入力シート!$G450="発達障害",OR(障害学生情報入力シート!$H450="SLD",障害学生情報入力シート!$H450="ADHD",障害学生情報入力シート!$H450="ASD",障害学生情報入力シート!$H450="発達障害の重複")),1,0)+IF(AND(障害学生情報入力シート!$G450="精神障害",OR(障害学生情報入力シート!$H450="統合失調症等",障害学生情報入力シート!$H450="気分障害",障害学生情報入力シート!$H450="神経症性障害等",障害学生情報入力シート!$H450="摂食障害・睡眠障害等",障害学生情報入力シート!$H450="他の精神障害")),1,0)+IF(AND(障害学生情報入力シート!$G450="その他の障害",ISBLANK(障害学生情報入力シート!$H450)),1,0)</f>
        <v>0</v>
      </c>
    </row>
    <row r="451" spans="1:25" x14ac:dyDescent="0.4">
      <c r="A451" s="1219">
        <v>427</v>
      </c>
      <c r="B451" s="7">
        <f>IF(AND(障害学生情報入力シート!$G451=$B$23,障害学生情報入力シート!$H451=$B$24,OR(障害学生情報入力シート!D451="入学者(新1年生)",障害学生情報入力シート!D451="在籍者")),1,0)</f>
        <v>0</v>
      </c>
      <c r="C451" s="7">
        <f t="shared" si="36"/>
        <v>0</v>
      </c>
      <c r="D451" s="7" t="str">
        <f>IFERROR(MATCH(ROW(障害学生情報入力シート!A427),C:C,0),"")</f>
        <v/>
      </c>
      <c r="E451" s="7">
        <f>IF(AND(障害学生情報入力シート!$G451=$E$23,障害学生情報入力シート!$H451=$E$24,OR(障害学生情報入力シート!D451="入学者(新1年生)",障害学生情報入力シート!D451="在籍者")),1,0)</f>
        <v>0</v>
      </c>
      <c r="F451" s="7">
        <f t="shared" si="37"/>
        <v>0</v>
      </c>
      <c r="G451" s="7" t="str">
        <f>IFERROR(MATCH(ROW(障害学生情報入力シート!E427),F:F,0),"")</f>
        <v/>
      </c>
      <c r="H451" s="7">
        <f>IF(AND(障害学生情報入力シート!$G451=$H$24,ISBLANK(障害学生情報入力シート!$H451),OR(障害学生情報入力シート!D451="入学者(新1年生)",障害学生情報入力シート!D451="在籍者")),1,0)</f>
        <v>0</v>
      </c>
      <c r="I451" s="7">
        <f t="shared" si="38"/>
        <v>0</v>
      </c>
      <c r="J451" s="7" t="str">
        <f>IFERROR(MATCH(ROW(障害学生情報入力シート!A427),I:I,0),"")</f>
        <v/>
      </c>
      <c r="K451" s="8">
        <f>IF(障害学生情報入力シート!AU451="",0,IF(AND(障害学生情報入力シート!AT451=1,Y451=1,障害学生情報入力シート!D451&lt;&gt;"",障害学生情報入力シート!D451&lt;&gt;"在籍者"),1,0))</f>
        <v>0</v>
      </c>
      <c r="L451" s="8">
        <f t="shared" si="39"/>
        <v>0</v>
      </c>
      <c r="M451" s="8" t="str">
        <f>IFERROR(MATCH(ROW(障害学生情報入力シート!A427),L:L,0),"")</f>
        <v/>
      </c>
      <c r="N451" s="8">
        <f>IF(障害学生情報入力シート!CA451="",0,IF(AND(障害学生情報入力シート!BZ451=1,Y451=1,障害学生情報入力シート!D451&lt;&gt;"",障害学生情報入力シート!D451&lt;&gt;"入学しなかった"),1,0))</f>
        <v>0</v>
      </c>
      <c r="O451" s="8">
        <f t="shared" si="40"/>
        <v>0</v>
      </c>
      <c r="P451" s="8" t="str">
        <f>IFERROR(MATCH(ROW(障害学生情報入力シート!AR427),O:O,0),"")</f>
        <v/>
      </c>
      <c r="Q451" s="8">
        <f>IF(障害学生情報入力シート!CU451="",0,IF(AND(障害学生情報入力シート!CT451=1,Y451=1,障害学生情報入力シート!D451&lt;&gt;"",障害学生情報入力シート!D451&lt;&gt;"入学しなかった"),1,0))</f>
        <v>0</v>
      </c>
      <c r="R451" s="8">
        <f t="shared" si="41"/>
        <v>0</v>
      </c>
      <c r="S451" s="8" t="str">
        <f>IFERROR(MATCH(ROW(障害学生情報入力シート!BJ427),R:R,0),"")</f>
        <v/>
      </c>
      <c r="T451" s="9">
        <f>IF(OR(SUM(障害学生情報入力シート!AY451:BY451,障害学生情報入力シート!CB451:CS451)&gt;0,COUNTA(障害学生情報入力シート!BZ451:CA451)=2,COUNTA(障害学生情報入力シート!CT451:CU451)=2),1,0)</f>
        <v>0</v>
      </c>
      <c r="U451" s="9">
        <f>SUM(障害学生情報入力シート!N451:Q451)+COUNTA(障害学生情報入力シート!R451)</f>
        <v>0</v>
      </c>
      <c r="V451" s="9">
        <f>SUM(障害学生情報入力シート!S451:V451)+COUNTA(障害学生情報入力シート!W451)</f>
        <v>0</v>
      </c>
      <c r="W451" s="9">
        <f>IF(SUM(障害学生情報入力シート!$X451:$AT451)&gt;0,1,0)</f>
        <v>0</v>
      </c>
      <c r="X451" s="9">
        <f>IF(障害学生情報入力シート!D451="入学者(新1年生)",1,0)</f>
        <v>0</v>
      </c>
      <c r="Y451" s="9">
        <f>IF(ISBLANK(障害学生情報入力シート!$G451),0)+IF(AND(障害学生情報入力シート!$G451="視覚障害",OR(障害学生情報入力シート!$H451="盲",障害学生情報入力シート!$H451="弱視")),1,0)+IF(AND(障害学生情報入力シート!$G451="聴覚・言語障害",OR(障害学生情報入力シート!$H451="聾",障害学生情報入力シート!$H451="難聴",障害学生情報入力シート!$H451="言語障害のみ")),1,0)+IF(AND(障害学生情報入力シート!$G451="肢体不自由",OR(障害学生情報入力シート!$H451="上肢機能障害",障害学生情報入力シート!$H451="下肢機能障害",障害学生情報入力シート!$H451="上下肢機能障害",障害学生情報入力シート!$H451="他の機能障害")),1,0)+IF(AND(障害学生情報入力シート!$G451="病弱・虚弱",OR(障害学生情報入力シート!$H451="内部障害等",障害学生情報入力シート!$H451="他の慢性疾患")),1,0)+IF(AND(障害学生情報入力シート!$G451="重複",ISBLANK(障害学生情報入力シート!$H451)),1,0)+IF(AND(障害学生情報入力シート!$G451="発達障害",OR(障害学生情報入力シート!$H451="SLD",障害学生情報入力シート!$H451="ADHD",障害学生情報入力シート!$H451="ASD",障害学生情報入力シート!$H451="発達障害の重複")),1,0)+IF(AND(障害学生情報入力シート!$G451="精神障害",OR(障害学生情報入力シート!$H451="統合失調症等",障害学生情報入力シート!$H451="気分障害",障害学生情報入力シート!$H451="神経症性障害等",障害学生情報入力シート!$H451="摂食障害・睡眠障害等",障害学生情報入力シート!$H451="他の精神障害")),1,0)+IF(AND(障害学生情報入力シート!$G451="その他の障害",ISBLANK(障害学生情報入力シート!$H451)),1,0)</f>
        <v>0</v>
      </c>
    </row>
    <row r="452" spans="1:25" x14ac:dyDescent="0.4">
      <c r="A452" s="1219">
        <v>428</v>
      </c>
      <c r="B452" s="7">
        <f>IF(AND(障害学生情報入力シート!$G452=$B$23,障害学生情報入力シート!$H452=$B$24,OR(障害学生情報入力シート!D452="入学者(新1年生)",障害学生情報入力シート!D452="在籍者")),1,0)</f>
        <v>0</v>
      </c>
      <c r="C452" s="7">
        <f t="shared" si="36"/>
        <v>0</v>
      </c>
      <c r="D452" s="7" t="str">
        <f>IFERROR(MATCH(ROW(障害学生情報入力シート!A428),C:C,0),"")</f>
        <v/>
      </c>
      <c r="E452" s="7">
        <f>IF(AND(障害学生情報入力シート!$G452=$E$23,障害学生情報入力シート!$H452=$E$24,OR(障害学生情報入力シート!D452="入学者(新1年生)",障害学生情報入力シート!D452="在籍者")),1,0)</f>
        <v>0</v>
      </c>
      <c r="F452" s="7">
        <f t="shared" si="37"/>
        <v>0</v>
      </c>
      <c r="G452" s="7" t="str">
        <f>IFERROR(MATCH(ROW(障害学生情報入力シート!E428),F:F,0),"")</f>
        <v/>
      </c>
      <c r="H452" s="7">
        <f>IF(AND(障害学生情報入力シート!$G452=$H$24,ISBLANK(障害学生情報入力シート!$H452),OR(障害学生情報入力シート!D452="入学者(新1年生)",障害学生情報入力シート!D452="在籍者")),1,0)</f>
        <v>0</v>
      </c>
      <c r="I452" s="7">
        <f t="shared" si="38"/>
        <v>0</v>
      </c>
      <c r="J452" s="7" t="str">
        <f>IFERROR(MATCH(ROW(障害学生情報入力シート!A428),I:I,0),"")</f>
        <v/>
      </c>
      <c r="K452" s="8">
        <f>IF(障害学生情報入力シート!AU452="",0,IF(AND(障害学生情報入力シート!AT452=1,Y452=1,障害学生情報入力シート!D452&lt;&gt;"",障害学生情報入力シート!D452&lt;&gt;"在籍者"),1,0))</f>
        <v>0</v>
      </c>
      <c r="L452" s="8">
        <f t="shared" si="39"/>
        <v>0</v>
      </c>
      <c r="M452" s="8" t="str">
        <f>IFERROR(MATCH(ROW(障害学生情報入力シート!A428),L:L,0),"")</f>
        <v/>
      </c>
      <c r="N452" s="8">
        <f>IF(障害学生情報入力シート!CA452="",0,IF(AND(障害学生情報入力シート!BZ452=1,Y452=1,障害学生情報入力シート!D452&lt;&gt;"",障害学生情報入力シート!D452&lt;&gt;"入学しなかった"),1,0))</f>
        <v>0</v>
      </c>
      <c r="O452" s="8">
        <f t="shared" si="40"/>
        <v>0</v>
      </c>
      <c r="P452" s="8" t="str">
        <f>IFERROR(MATCH(ROW(障害学生情報入力シート!AR428),O:O,0),"")</f>
        <v/>
      </c>
      <c r="Q452" s="8">
        <f>IF(障害学生情報入力シート!CU452="",0,IF(AND(障害学生情報入力シート!CT452=1,Y452=1,障害学生情報入力シート!D452&lt;&gt;"",障害学生情報入力シート!D452&lt;&gt;"入学しなかった"),1,0))</f>
        <v>0</v>
      </c>
      <c r="R452" s="8">
        <f t="shared" si="41"/>
        <v>0</v>
      </c>
      <c r="S452" s="8" t="str">
        <f>IFERROR(MATCH(ROW(障害学生情報入力シート!BJ428),R:R,0),"")</f>
        <v/>
      </c>
      <c r="T452" s="9">
        <f>IF(OR(SUM(障害学生情報入力シート!AY452:BY452,障害学生情報入力シート!CB452:CS452)&gt;0,COUNTA(障害学生情報入力シート!BZ452:CA452)=2,COUNTA(障害学生情報入力シート!CT452:CU452)=2),1,0)</f>
        <v>0</v>
      </c>
      <c r="U452" s="9">
        <f>SUM(障害学生情報入力シート!N452:Q452)+COUNTA(障害学生情報入力シート!R452)</f>
        <v>0</v>
      </c>
      <c r="V452" s="9">
        <f>SUM(障害学生情報入力シート!S452:V452)+COUNTA(障害学生情報入力シート!W452)</f>
        <v>0</v>
      </c>
      <c r="W452" s="9">
        <f>IF(SUM(障害学生情報入力シート!$X452:$AT452)&gt;0,1,0)</f>
        <v>0</v>
      </c>
      <c r="X452" s="9">
        <f>IF(障害学生情報入力シート!D452="入学者(新1年生)",1,0)</f>
        <v>0</v>
      </c>
      <c r="Y452" s="9">
        <f>IF(ISBLANK(障害学生情報入力シート!$G452),0)+IF(AND(障害学生情報入力シート!$G452="視覚障害",OR(障害学生情報入力シート!$H452="盲",障害学生情報入力シート!$H452="弱視")),1,0)+IF(AND(障害学生情報入力シート!$G452="聴覚・言語障害",OR(障害学生情報入力シート!$H452="聾",障害学生情報入力シート!$H452="難聴",障害学生情報入力シート!$H452="言語障害のみ")),1,0)+IF(AND(障害学生情報入力シート!$G452="肢体不自由",OR(障害学生情報入力シート!$H452="上肢機能障害",障害学生情報入力シート!$H452="下肢機能障害",障害学生情報入力シート!$H452="上下肢機能障害",障害学生情報入力シート!$H452="他の機能障害")),1,0)+IF(AND(障害学生情報入力シート!$G452="病弱・虚弱",OR(障害学生情報入力シート!$H452="内部障害等",障害学生情報入力シート!$H452="他の慢性疾患")),1,0)+IF(AND(障害学生情報入力シート!$G452="重複",ISBLANK(障害学生情報入力シート!$H452)),1,0)+IF(AND(障害学生情報入力シート!$G452="発達障害",OR(障害学生情報入力シート!$H452="SLD",障害学生情報入力シート!$H452="ADHD",障害学生情報入力シート!$H452="ASD",障害学生情報入力シート!$H452="発達障害の重複")),1,0)+IF(AND(障害学生情報入力シート!$G452="精神障害",OR(障害学生情報入力シート!$H452="統合失調症等",障害学生情報入力シート!$H452="気分障害",障害学生情報入力シート!$H452="神経症性障害等",障害学生情報入力シート!$H452="摂食障害・睡眠障害等",障害学生情報入力シート!$H452="他の精神障害")),1,0)+IF(AND(障害学生情報入力シート!$G452="その他の障害",ISBLANK(障害学生情報入力シート!$H452)),1,0)</f>
        <v>0</v>
      </c>
    </row>
    <row r="453" spans="1:25" x14ac:dyDescent="0.4">
      <c r="A453" s="1219">
        <v>429</v>
      </c>
      <c r="B453" s="7">
        <f>IF(AND(障害学生情報入力シート!$G453=$B$23,障害学生情報入力シート!$H453=$B$24,OR(障害学生情報入力シート!D453="入学者(新1年生)",障害学生情報入力シート!D453="在籍者")),1,0)</f>
        <v>0</v>
      </c>
      <c r="C453" s="7">
        <f t="shared" si="36"/>
        <v>0</v>
      </c>
      <c r="D453" s="7" t="str">
        <f>IFERROR(MATCH(ROW(障害学生情報入力シート!A429),C:C,0),"")</f>
        <v/>
      </c>
      <c r="E453" s="7">
        <f>IF(AND(障害学生情報入力シート!$G453=$E$23,障害学生情報入力シート!$H453=$E$24,OR(障害学生情報入力シート!D453="入学者(新1年生)",障害学生情報入力シート!D453="在籍者")),1,0)</f>
        <v>0</v>
      </c>
      <c r="F453" s="7">
        <f t="shared" si="37"/>
        <v>0</v>
      </c>
      <c r="G453" s="7" t="str">
        <f>IFERROR(MATCH(ROW(障害学生情報入力シート!E429),F:F,0),"")</f>
        <v/>
      </c>
      <c r="H453" s="7">
        <f>IF(AND(障害学生情報入力シート!$G453=$H$24,ISBLANK(障害学生情報入力シート!$H453),OR(障害学生情報入力シート!D453="入学者(新1年生)",障害学生情報入力シート!D453="在籍者")),1,0)</f>
        <v>0</v>
      </c>
      <c r="I453" s="7">
        <f t="shared" si="38"/>
        <v>0</v>
      </c>
      <c r="J453" s="7" t="str">
        <f>IFERROR(MATCH(ROW(障害学生情報入力シート!A429),I:I,0),"")</f>
        <v/>
      </c>
      <c r="K453" s="8">
        <f>IF(障害学生情報入力シート!AU453="",0,IF(AND(障害学生情報入力シート!AT453=1,Y453=1,障害学生情報入力シート!D453&lt;&gt;"",障害学生情報入力シート!D453&lt;&gt;"在籍者"),1,0))</f>
        <v>0</v>
      </c>
      <c r="L453" s="8">
        <f t="shared" si="39"/>
        <v>0</v>
      </c>
      <c r="M453" s="8" t="str">
        <f>IFERROR(MATCH(ROW(障害学生情報入力シート!A429),L:L,0),"")</f>
        <v/>
      </c>
      <c r="N453" s="8">
        <f>IF(障害学生情報入力シート!CA453="",0,IF(AND(障害学生情報入力シート!BZ453=1,Y453=1,障害学生情報入力シート!D453&lt;&gt;"",障害学生情報入力シート!D453&lt;&gt;"入学しなかった"),1,0))</f>
        <v>0</v>
      </c>
      <c r="O453" s="8">
        <f t="shared" si="40"/>
        <v>0</v>
      </c>
      <c r="P453" s="8" t="str">
        <f>IFERROR(MATCH(ROW(障害学生情報入力シート!AR429),O:O,0),"")</f>
        <v/>
      </c>
      <c r="Q453" s="8">
        <f>IF(障害学生情報入力シート!CU453="",0,IF(AND(障害学生情報入力シート!CT453=1,Y453=1,障害学生情報入力シート!D453&lt;&gt;"",障害学生情報入力シート!D453&lt;&gt;"入学しなかった"),1,0))</f>
        <v>0</v>
      </c>
      <c r="R453" s="8">
        <f t="shared" si="41"/>
        <v>0</v>
      </c>
      <c r="S453" s="8" t="str">
        <f>IFERROR(MATCH(ROW(障害学生情報入力シート!BJ429),R:R,0),"")</f>
        <v/>
      </c>
      <c r="T453" s="9">
        <f>IF(OR(SUM(障害学生情報入力シート!AY453:BY453,障害学生情報入力シート!CB453:CS453)&gt;0,COUNTA(障害学生情報入力シート!BZ453:CA453)=2,COUNTA(障害学生情報入力シート!CT453:CU453)=2),1,0)</f>
        <v>0</v>
      </c>
      <c r="U453" s="9">
        <f>SUM(障害学生情報入力シート!N453:Q453)+COUNTA(障害学生情報入力シート!R453)</f>
        <v>0</v>
      </c>
      <c r="V453" s="9">
        <f>SUM(障害学生情報入力シート!S453:V453)+COUNTA(障害学生情報入力シート!W453)</f>
        <v>0</v>
      </c>
      <c r="W453" s="9">
        <f>IF(SUM(障害学生情報入力シート!$X453:$AT453)&gt;0,1,0)</f>
        <v>0</v>
      </c>
      <c r="X453" s="9">
        <f>IF(障害学生情報入力シート!D453="入学者(新1年生)",1,0)</f>
        <v>0</v>
      </c>
      <c r="Y453" s="9">
        <f>IF(ISBLANK(障害学生情報入力シート!$G453),0)+IF(AND(障害学生情報入力シート!$G453="視覚障害",OR(障害学生情報入力シート!$H453="盲",障害学生情報入力シート!$H453="弱視")),1,0)+IF(AND(障害学生情報入力シート!$G453="聴覚・言語障害",OR(障害学生情報入力シート!$H453="聾",障害学生情報入力シート!$H453="難聴",障害学生情報入力シート!$H453="言語障害のみ")),1,0)+IF(AND(障害学生情報入力シート!$G453="肢体不自由",OR(障害学生情報入力シート!$H453="上肢機能障害",障害学生情報入力シート!$H453="下肢機能障害",障害学生情報入力シート!$H453="上下肢機能障害",障害学生情報入力シート!$H453="他の機能障害")),1,0)+IF(AND(障害学生情報入力シート!$G453="病弱・虚弱",OR(障害学生情報入力シート!$H453="内部障害等",障害学生情報入力シート!$H453="他の慢性疾患")),1,0)+IF(AND(障害学生情報入力シート!$G453="重複",ISBLANK(障害学生情報入力シート!$H453)),1,0)+IF(AND(障害学生情報入力シート!$G453="発達障害",OR(障害学生情報入力シート!$H453="SLD",障害学生情報入力シート!$H453="ADHD",障害学生情報入力シート!$H453="ASD",障害学生情報入力シート!$H453="発達障害の重複")),1,0)+IF(AND(障害学生情報入力シート!$G453="精神障害",OR(障害学生情報入力シート!$H453="統合失調症等",障害学生情報入力シート!$H453="気分障害",障害学生情報入力シート!$H453="神経症性障害等",障害学生情報入力シート!$H453="摂食障害・睡眠障害等",障害学生情報入力シート!$H453="他の精神障害")),1,0)+IF(AND(障害学生情報入力シート!$G453="その他の障害",ISBLANK(障害学生情報入力シート!$H453)),1,0)</f>
        <v>0</v>
      </c>
    </row>
    <row r="454" spans="1:25" x14ac:dyDescent="0.4">
      <c r="A454" s="1219">
        <v>430</v>
      </c>
      <c r="B454" s="7">
        <f>IF(AND(障害学生情報入力シート!$G454=$B$23,障害学生情報入力シート!$H454=$B$24,OR(障害学生情報入力シート!D454="入学者(新1年生)",障害学生情報入力シート!D454="在籍者")),1,0)</f>
        <v>0</v>
      </c>
      <c r="C454" s="7">
        <f t="shared" si="36"/>
        <v>0</v>
      </c>
      <c r="D454" s="7" t="str">
        <f>IFERROR(MATCH(ROW(障害学生情報入力シート!A430),C:C,0),"")</f>
        <v/>
      </c>
      <c r="E454" s="7">
        <f>IF(AND(障害学生情報入力シート!$G454=$E$23,障害学生情報入力シート!$H454=$E$24,OR(障害学生情報入力シート!D454="入学者(新1年生)",障害学生情報入力シート!D454="在籍者")),1,0)</f>
        <v>0</v>
      </c>
      <c r="F454" s="7">
        <f t="shared" si="37"/>
        <v>0</v>
      </c>
      <c r="G454" s="7" t="str">
        <f>IFERROR(MATCH(ROW(障害学生情報入力シート!E430),F:F,0),"")</f>
        <v/>
      </c>
      <c r="H454" s="7">
        <f>IF(AND(障害学生情報入力シート!$G454=$H$24,ISBLANK(障害学生情報入力シート!$H454),OR(障害学生情報入力シート!D454="入学者(新1年生)",障害学生情報入力シート!D454="在籍者")),1,0)</f>
        <v>0</v>
      </c>
      <c r="I454" s="7">
        <f t="shared" si="38"/>
        <v>0</v>
      </c>
      <c r="J454" s="7" t="str">
        <f>IFERROR(MATCH(ROW(障害学生情報入力シート!A430),I:I,0),"")</f>
        <v/>
      </c>
      <c r="K454" s="8">
        <f>IF(障害学生情報入力シート!AU454="",0,IF(AND(障害学生情報入力シート!AT454=1,Y454=1,障害学生情報入力シート!D454&lt;&gt;"",障害学生情報入力シート!D454&lt;&gt;"在籍者"),1,0))</f>
        <v>0</v>
      </c>
      <c r="L454" s="8">
        <f t="shared" si="39"/>
        <v>0</v>
      </c>
      <c r="M454" s="8" t="str">
        <f>IFERROR(MATCH(ROW(障害学生情報入力シート!A430),L:L,0),"")</f>
        <v/>
      </c>
      <c r="N454" s="8">
        <f>IF(障害学生情報入力シート!CA454="",0,IF(AND(障害学生情報入力シート!BZ454=1,Y454=1,障害学生情報入力シート!D454&lt;&gt;"",障害学生情報入力シート!D454&lt;&gt;"入学しなかった"),1,0))</f>
        <v>0</v>
      </c>
      <c r="O454" s="8">
        <f t="shared" si="40"/>
        <v>0</v>
      </c>
      <c r="P454" s="8" t="str">
        <f>IFERROR(MATCH(ROW(障害学生情報入力シート!AR430),O:O,0),"")</f>
        <v/>
      </c>
      <c r="Q454" s="8">
        <f>IF(障害学生情報入力シート!CU454="",0,IF(AND(障害学生情報入力シート!CT454=1,Y454=1,障害学生情報入力シート!D454&lt;&gt;"",障害学生情報入力シート!D454&lt;&gt;"入学しなかった"),1,0))</f>
        <v>0</v>
      </c>
      <c r="R454" s="8">
        <f t="shared" si="41"/>
        <v>0</v>
      </c>
      <c r="S454" s="8" t="str">
        <f>IFERROR(MATCH(ROW(障害学生情報入力シート!BJ430),R:R,0),"")</f>
        <v/>
      </c>
      <c r="T454" s="9">
        <f>IF(OR(SUM(障害学生情報入力シート!AY454:BY454,障害学生情報入力シート!CB454:CS454)&gt;0,COUNTA(障害学生情報入力シート!BZ454:CA454)=2,COUNTA(障害学生情報入力シート!CT454:CU454)=2),1,0)</f>
        <v>0</v>
      </c>
      <c r="U454" s="9">
        <f>SUM(障害学生情報入力シート!N454:Q454)+COUNTA(障害学生情報入力シート!R454)</f>
        <v>0</v>
      </c>
      <c r="V454" s="9">
        <f>SUM(障害学生情報入力シート!S454:V454)+COUNTA(障害学生情報入力シート!W454)</f>
        <v>0</v>
      </c>
      <c r="W454" s="9">
        <f>IF(SUM(障害学生情報入力シート!$X454:$AT454)&gt;0,1,0)</f>
        <v>0</v>
      </c>
      <c r="X454" s="9">
        <f>IF(障害学生情報入力シート!D454="入学者(新1年生)",1,0)</f>
        <v>0</v>
      </c>
      <c r="Y454" s="9">
        <f>IF(ISBLANK(障害学生情報入力シート!$G454),0)+IF(AND(障害学生情報入力シート!$G454="視覚障害",OR(障害学生情報入力シート!$H454="盲",障害学生情報入力シート!$H454="弱視")),1,0)+IF(AND(障害学生情報入力シート!$G454="聴覚・言語障害",OR(障害学生情報入力シート!$H454="聾",障害学生情報入力シート!$H454="難聴",障害学生情報入力シート!$H454="言語障害のみ")),1,0)+IF(AND(障害学生情報入力シート!$G454="肢体不自由",OR(障害学生情報入力シート!$H454="上肢機能障害",障害学生情報入力シート!$H454="下肢機能障害",障害学生情報入力シート!$H454="上下肢機能障害",障害学生情報入力シート!$H454="他の機能障害")),1,0)+IF(AND(障害学生情報入力シート!$G454="病弱・虚弱",OR(障害学生情報入力シート!$H454="内部障害等",障害学生情報入力シート!$H454="他の慢性疾患")),1,0)+IF(AND(障害学生情報入力シート!$G454="重複",ISBLANK(障害学生情報入力シート!$H454)),1,0)+IF(AND(障害学生情報入力シート!$G454="発達障害",OR(障害学生情報入力シート!$H454="SLD",障害学生情報入力シート!$H454="ADHD",障害学生情報入力シート!$H454="ASD",障害学生情報入力シート!$H454="発達障害の重複")),1,0)+IF(AND(障害学生情報入力シート!$G454="精神障害",OR(障害学生情報入力シート!$H454="統合失調症等",障害学生情報入力シート!$H454="気分障害",障害学生情報入力シート!$H454="神経症性障害等",障害学生情報入力シート!$H454="摂食障害・睡眠障害等",障害学生情報入力シート!$H454="他の精神障害")),1,0)+IF(AND(障害学生情報入力シート!$G454="その他の障害",ISBLANK(障害学生情報入力シート!$H454)),1,0)</f>
        <v>0</v>
      </c>
    </row>
    <row r="455" spans="1:25" x14ac:dyDescent="0.4">
      <c r="A455" s="1219">
        <v>431</v>
      </c>
      <c r="B455" s="7">
        <f>IF(AND(障害学生情報入力シート!$G455=$B$23,障害学生情報入力シート!$H455=$B$24,OR(障害学生情報入力シート!D455="入学者(新1年生)",障害学生情報入力シート!D455="在籍者")),1,0)</f>
        <v>0</v>
      </c>
      <c r="C455" s="7">
        <f t="shared" si="36"/>
        <v>0</v>
      </c>
      <c r="D455" s="7" t="str">
        <f>IFERROR(MATCH(ROW(障害学生情報入力シート!A431),C:C,0),"")</f>
        <v/>
      </c>
      <c r="E455" s="7">
        <f>IF(AND(障害学生情報入力シート!$G455=$E$23,障害学生情報入力シート!$H455=$E$24,OR(障害学生情報入力シート!D455="入学者(新1年生)",障害学生情報入力シート!D455="在籍者")),1,0)</f>
        <v>0</v>
      </c>
      <c r="F455" s="7">
        <f t="shared" si="37"/>
        <v>0</v>
      </c>
      <c r="G455" s="7" t="str">
        <f>IFERROR(MATCH(ROW(障害学生情報入力シート!E431),F:F,0),"")</f>
        <v/>
      </c>
      <c r="H455" s="7">
        <f>IF(AND(障害学生情報入力シート!$G455=$H$24,ISBLANK(障害学生情報入力シート!$H455),OR(障害学生情報入力シート!D455="入学者(新1年生)",障害学生情報入力シート!D455="在籍者")),1,0)</f>
        <v>0</v>
      </c>
      <c r="I455" s="7">
        <f t="shared" si="38"/>
        <v>0</v>
      </c>
      <c r="J455" s="7" t="str">
        <f>IFERROR(MATCH(ROW(障害学生情報入力シート!A431),I:I,0),"")</f>
        <v/>
      </c>
      <c r="K455" s="8">
        <f>IF(障害学生情報入力シート!AU455="",0,IF(AND(障害学生情報入力シート!AT455=1,Y455=1,障害学生情報入力シート!D455&lt;&gt;"",障害学生情報入力シート!D455&lt;&gt;"在籍者"),1,0))</f>
        <v>0</v>
      </c>
      <c r="L455" s="8">
        <f t="shared" si="39"/>
        <v>0</v>
      </c>
      <c r="M455" s="8" t="str">
        <f>IFERROR(MATCH(ROW(障害学生情報入力シート!A431),L:L,0),"")</f>
        <v/>
      </c>
      <c r="N455" s="8">
        <f>IF(障害学生情報入力シート!CA455="",0,IF(AND(障害学生情報入力シート!BZ455=1,Y455=1,障害学生情報入力シート!D455&lt;&gt;"",障害学生情報入力シート!D455&lt;&gt;"入学しなかった"),1,0))</f>
        <v>0</v>
      </c>
      <c r="O455" s="8">
        <f t="shared" si="40"/>
        <v>0</v>
      </c>
      <c r="P455" s="8" t="str">
        <f>IFERROR(MATCH(ROW(障害学生情報入力シート!AR431),O:O,0),"")</f>
        <v/>
      </c>
      <c r="Q455" s="8">
        <f>IF(障害学生情報入力シート!CU455="",0,IF(AND(障害学生情報入力シート!CT455=1,Y455=1,障害学生情報入力シート!D455&lt;&gt;"",障害学生情報入力シート!D455&lt;&gt;"入学しなかった"),1,0))</f>
        <v>0</v>
      </c>
      <c r="R455" s="8">
        <f t="shared" si="41"/>
        <v>0</v>
      </c>
      <c r="S455" s="8" t="str">
        <f>IFERROR(MATCH(ROW(障害学生情報入力シート!BJ431),R:R,0),"")</f>
        <v/>
      </c>
      <c r="T455" s="9">
        <f>IF(OR(SUM(障害学生情報入力シート!AY455:BY455,障害学生情報入力シート!CB455:CS455)&gt;0,COUNTA(障害学生情報入力シート!BZ455:CA455)=2,COUNTA(障害学生情報入力シート!CT455:CU455)=2),1,0)</f>
        <v>0</v>
      </c>
      <c r="U455" s="9">
        <f>SUM(障害学生情報入力シート!N455:Q455)+COUNTA(障害学生情報入力シート!R455)</f>
        <v>0</v>
      </c>
      <c r="V455" s="9">
        <f>SUM(障害学生情報入力シート!S455:V455)+COUNTA(障害学生情報入力シート!W455)</f>
        <v>0</v>
      </c>
      <c r="W455" s="9">
        <f>IF(SUM(障害学生情報入力シート!$X455:$AT455)&gt;0,1,0)</f>
        <v>0</v>
      </c>
      <c r="X455" s="9">
        <f>IF(障害学生情報入力シート!D455="入学者(新1年生)",1,0)</f>
        <v>0</v>
      </c>
      <c r="Y455" s="9">
        <f>IF(ISBLANK(障害学生情報入力シート!$G455),0)+IF(AND(障害学生情報入力シート!$G455="視覚障害",OR(障害学生情報入力シート!$H455="盲",障害学生情報入力シート!$H455="弱視")),1,0)+IF(AND(障害学生情報入力シート!$G455="聴覚・言語障害",OR(障害学生情報入力シート!$H455="聾",障害学生情報入力シート!$H455="難聴",障害学生情報入力シート!$H455="言語障害のみ")),1,0)+IF(AND(障害学生情報入力シート!$G455="肢体不自由",OR(障害学生情報入力シート!$H455="上肢機能障害",障害学生情報入力シート!$H455="下肢機能障害",障害学生情報入力シート!$H455="上下肢機能障害",障害学生情報入力シート!$H455="他の機能障害")),1,0)+IF(AND(障害学生情報入力シート!$G455="病弱・虚弱",OR(障害学生情報入力シート!$H455="内部障害等",障害学生情報入力シート!$H455="他の慢性疾患")),1,0)+IF(AND(障害学生情報入力シート!$G455="重複",ISBLANK(障害学生情報入力シート!$H455)),1,0)+IF(AND(障害学生情報入力シート!$G455="発達障害",OR(障害学生情報入力シート!$H455="SLD",障害学生情報入力シート!$H455="ADHD",障害学生情報入力シート!$H455="ASD",障害学生情報入力シート!$H455="発達障害の重複")),1,0)+IF(AND(障害学生情報入力シート!$G455="精神障害",OR(障害学生情報入力シート!$H455="統合失調症等",障害学生情報入力シート!$H455="気分障害",障害学生情報入力シート!$H455="神経症性障害等",障害学生情報入力シート!$H455="摂食障害・睡眠障害等",障害学生情報入力シート!$H455="他の精神障害")),1,0)+IF(AND(障害学生情報入力シート!$G455="その他の障害",ISBLANK(障害学生情報入力シート!$H455)),1,0)</f>
        <v>0</v>
      </c>
    </row>
    <row r="456" spans="1:25" x14ac:dyDescent="0.4">
      <c r="A456" s="1219">
        <v>432</v>
      </c>
      <c r="B456" s="7">
        <f>IF(AND(障害学生情報入力シート!$G456=$B$23,障害学生情報入力シート!$H456=$B$24,OR(障害学生情報入力シート!D456="入学者(新1年生)",障害学生情報入力シート!D456="在籍者")),1,0)</f>
        <v>0</v>
      </c>
      <c r="C456" s="7">
        <f t="shared" si="36"/>
        <v>0</v>
      </c>
      <c r="D456" s="7" t="str">
        <f>IFERROR(MATCH(ROW(障害学生情報入力シート!A432),C:C,0),"")</f>
        <v/>
      </c>
      <c r="E456" s="7">
        <f>IF(AND(障害学生情報入力シート!$G456=$E$23,障害学生情報入力シート!$H456=$E$24,OR(障害学生情報入力シート!D456="入学者(新1年生)",障害学生情報入力シート!D456="在籍者")),1,0)</f>
        <v>0</v>
      </c>
      <c r="F456" s="7">
        <f t="shared" si="37"/>
        <v>0</v>
      </c>
      <c r="G456" s="7" t="str">
        <f>IFERROR(MATCH(ROW(障害学生情報入力シート!E432),F:F,0),"")</f>
        <v/>
      </c>
      <c r="H456" s="7">
        <f>IF(AND(障害学生情報入力シート!$G456=$H$24,ISBLANK(障害学生情報入力シート!$H456),OR(障害学生情報入力シート!D456="入学者(新1年生)",障害学生情報入力シート!D456="在籍者")),1,0)</f>
        <v>0</v>
      </c>
      <c r="I456" s="7">
        <f t="shared" si="38"/>
        <v>0</v>
      </c>
      <c r="J456" s="7" t="str">
        <f>IFERROR(MATCH(ROW(障害学生情報入力シート!A432),I:I,0),"")</f>
        <v/>
      </c>
      <c r="K456" s="8">
        <f>IF(障害学生情報入力シート!AU456="",0,IF(AND(障害学生情報入力シート!AT456=1,Y456=1,障害学生情報入力シート!D456&lt;&gt;"",障害学生情報入力シート!D456&lt;&gt;"在籍者"),1,0))</f>
        <v>0</v>
      </c>
      <c r="L456" s="8">
        <f t="shared" si="39"/>
        <v>0</v>
      </c>
      <c r="M456" s="8" t="str">
        <f>IFERROR(MATCH(ROW(障害学生情報入力シート!A432),L:L,0),"")</f>
        <v/>
      </c>
      <c r="N456" s="8">
        <f>IF(障害学生情報入力シート!CA456="",0,IF(AND(障害学生情報入力シート!BZ456=1,Y456=1,障害学生情報入力シート!D456&lt;&gt;"",障害学生情報入力シート!D456&lt;&gt;"入学しなかった"),1,0))</f>
        <v>0</v>
      </c>
      <c r="O456" s="8">
        <f t="shared" si="40"/>
        <v>0</v>
      </c>
      <c r="P456" s="8" t="str">
        <f>IFERROR(MATCH(ROW(障害学生情報入力シート!AR432),O:O,0),"")</f>
        <v/>
      </c>
      <c r="Q456" s="8">
        <f>IF(障害学生情報入力シート!CU456="",0,IF(AND(障害学生情報入力シート!CT456=1,Y456=1,障害学生情報入力シート!D456&lt;&gt;"",障害学生情報入力シート!D456&lt;&gt;"入学しなかった"),1,0))</f>
        <v>0</v>
      </c>
      <c r="R456" s="8">
        <f t="shared" si="41"/>
        <v>0</v>
      </c>
      <c r="S456" s="8" t="str">
        <f>IFERROR(MATCH(ROW(障害学生情報入力シート!BJ432),R:R,0),"")</f>
        <v/>
      </c>
      <c r="T456" s="9">
        <f>IF(OR(SUM(障害学生情報入力シート!AY456:BY456,障害学生情報入力シート!CB456:CS456)&gt;0,COUNTA(障害学生情報入力シート!BZ456:CA456)=2,COUNTA(障害学生情報入力シート!CT456:CU456)=2),1,0)</f>
        <v>0</v>
      </c>
      <c r="U456" s="9">
        <f>SUM(障害学生情報入力シート!N456:Q456)+COUNTA(障害学生情報入力シート!R456)</f>
        <v>0</v>
      </c>
      <c r="V456" s="9">
        <f>SUM(障害学生情報入力シート!S456:V456)+COUNTA(障害学生情報入力シート!W456)</f>
        <v>0</v>
      </c>
      <c r="W456" s="9">
        <f>IF(SUM(障害学生情報入力シート!$X456:$AT456)&gt;0,1,0)</f>
        <v>0</v>
      </c>
      <c r="X456" s="9">
        <f>IF(障害学生情報入力シート!D456="入学者(新1年生)",1,0)</f>
        <v>0</v>
      </c>
      <c r="Y456" s="9">
        <f>IF(ISBLANK(障害学生情報入力シート!$G456),0)+IF(AND(障害学生情報入力シート!$G456="視覚障害",OR(障害学生情報入力シート!$H456="盲",障害学生情報入力シート!$H456="弱視")),1,0)+IF(AND(障害学生情報入力シート!$G456="聴覚・言語障害",OR(障害学生情報入力シート!$H456="聾",障害学生情報入力シート!$H456="難聴",障害学生情報入力シート!$H456="言語障害のみ")),1,0)+IF(AND(障害学生情報入力シート!$G456="肢体不自由",OR(障害学生情報入力シート!$H456="上肢機能障害",障害学生情報入力シート!$H456="下肢機能障害",障害学生情報入力シート!$H456="上下肢機能障害",障害学生情報入力シート!$H456="他の機能障害")),1,0)+IF(AND(障害学生情報入力シート!$G456="病弱・虚弱",OR(障害学生情報入力シート!$H456="内部障害等",障害学生情報入力シート!$H456="他の慢性疾患")),1,0)+IF(AND(障害学生情報入力シート!$G456="重複",ISBLANK(障害学生情報入力シート!$H456)),1,0)+IF(AND(障害学生情報入力シート!$G456="発達障害",OR(障害学生情報入力シート!$H456="SLD",障害学生情報入力シート!$H456="ADHD",障害学生情報入力シート!$H456="ASD",障害学生情報入力シート!$H456="発達障害の重複")),1,0)+IF(AND(障害学生情報入力シート!$G456="精神障害",OR(障害学生情報入力シート!$H456="統合失調症等",障害学生情報入力シート!$H456="気分障害",障害学生情報入力シート!$H456="神経症性障害等",障害学生情報入力シート!$H456="摂食障害・睡眠障害等",障害学生情報入力シート!$H456="他の精神障害")),1,0)+IF(AND(障害学生情報入力シート!$G456="その他の障害",ISBLANK(障害学生情報入力シート!$H456)),1,0)</f>
        <v>0</v>
      </c>
    </row>
    <row r="457" spans="1:25" x14ac:dyDescent="0.4">
      <c r="A457" s="1219">
        <v>433</v>
      </c>
      <c r="B457" s="7">
        <f>IF(AND(障害学生情報入力シート!$G457=$B$23,障害学生情報入力シート!$H457=$B$24,OR(障害学生情報入力シート!D457="入学者(新1年生)",障害学生情報入力シート!D457="在籍者")),1,0)</f>
        <v>0</v>
      </c>
      <c r="C457" s="7">
        <f t="shared" si="36"/>
        <v>0</v>
      </c>
      <c r="D457" s="7" t="str">
        <f>IFERROR(MATCH(ROW(障害学生情報入力シート!A433),C:C,0),"")</f>
        <v/>
      </c>
      <c r="E457" s="7">
        <f>IF(AND(障害学生情報入力シート!$G457=$E$23,障害学生情報入力シート!$H457=$E$24,OR(障害学生情報入力シート!D457="入学者(新1年生)",障害学生情報入力シート!D457="在籍者")),1,0)</f>
        <v>0</v>
      </c>
      <c r="F457" s="7">
        <f t="shared" si="37"/>
        <v>0</v>
      </c>
      <c r="G457" s="7" t="str">
        <f>IFERROR(MATCH(ROW(障害学生情報入力シート!E433),F:F,0),"")</f>
        <v/>
      </c>
      <c r="H457" s="7">
        <f>IF(AND(障害学生情報入力シート!$G457=$H$24,ISBLANK(障害学生情報入力シート!$H457),OR(障害学生情報入力シート!D457="入学者(新1年生)",障害学生情報入力シート!D457="在籍者")),1,0)</f>
        <v>0</v>
      </c>
      <c r="I457" s="7">
        <f t="shared" si="38"/>
        <v>0</v>
      </c>
      <c r="J457" s="7" t="str">
        <f>IFERROR(MATCH(ROW(障害学生情報入力シート!A433),I:I,0),"")</f>
        <v/>
      </c>
      <c r="K457" s="8">
        <f>IF(障害学生情報入力シート!AU457="",0,IF(AND(障害学生情報入力シート!AT457=1,Y457=1,障害学生情報入力シート!D457&lt;&gt;"",障害学生情報入力シート!D457&lt;&gt;"在籍者"),1,0))</f>
        <v>0</v>
      </c>
      <c r="L457" s="8">
        <f t="shared" si="39"/>
        <v>0</v>
      </c>
      <c r="M457" s="8" t="str">
        <f>IFERROR(MATCH(ROW(障害学生情報入力シート!A433),L:L,0),"")</f>
        <v/>
      </c>
      <c r="N457" s="8">
        <f>IF(障害学生情報入力シート!CA457="",0,IF(AND(障害学生情報入力シート!BZ457=1,Y457=1,障害学生情報入力シート!D457&lt;&gt;"",障害学生情報入力シート!D457&lt;&gt;"入学しなかった"),1,0))</f>
        <v>0</v>
      </c>
      <c r="O457" s="8">
        <f t="shared" si="40"/>
        <v>0</v>
      </c>
      <c r="P457" s="8" t="str">
        <f>IFERROR(MATCH(ROW(障害学生情報入力シート!AR433),O:O,0),"")</f>
        <v/>
      </c>
      <c r="Q457" s="8">
        <f>IF(障害学生情報入力シート!CU457="",0,IF(AND(障害学生情報入力シート!CT457=1,Y457=1,障害学生情報入力シート!D457&lt;&gt;"",障害学生情報入力シート!D457&lt;&gt;"入学しなかった"),1,0))</f>
        <v>0</v>
      </c>
      <c r="R457" s="8">
        <f t="shared" si="41"/>
        <v>0</v>
      </c>
      <c r="S457" s="8" t="str">
        <f>IFERROR(MATCH(ROW(障害学生情報入力シート!BJ433),R:R,0),"")</f>
        <v/>
      </c>
      <c r="T457" s="9">
        <f>IF(OR(SUM(障害学生情報入力シート!AY457:BY457,障害学生情報入力シート!CB457:CS457)&gt;0,COUNTA(障害学生情報入力シート!BZ457:CA457)=2,COUNTA(障害学生情報入力シート!CT457:CU457)=2),1,0)</f>
        <v>0</v>
      </c>
      <c r="U457" s="9">
        <f>SUM(障害学生情報入力シート!N457:Q457)+COUNTA(障害学生情報入力シート!R457)</f>
        <v>0</v>
      </c>
      <c r="V457" s="9">
        <f>SUM(障害学生情報入力シート!S457:V457)+COUNTA(障害学生情報入力シート!W457)</f>
        <v>0</v>
      </c>
      <c r="W457" s="9">
        <f>IF(SUM(障害学生情報入力シート!$X457:$AT457)&gt;0,1,0)</f>
        <v>0</v>
      </c>
      <c r="X457" s="9">
        <f>IF(障害学生情報入力シート!D457="入学者(新1年生)",1,0)</f>
        <v>0</v>
      </c>
      <c r="Y457" s="9">
        <f>IF(ISBLANK(障害学生情報入力シート!$G457),0)+IF(AND(障害学生情報入力シート!$G457="視覚障害",OR(障害学生情報入力シート!$H457="盲",障害学生情報入力シート!$H457="弱視")),1,0)+IF(AND(障害学生情報入力シート!$G457="聴覚・言語障害",OR(障害学生情報入力シート!$H457="聾",障害学生情報入力シート!$H457="難聴",障害学生情報入力シート!$H457="言語障害のみ")),1,0)+IF(AND(障害学生情報入力シート!$G457="肢体不自由",OR(障害学生情報入力シート!$H457="上肢機能障害",障害学生情報入力シート!$H457="下肢機能障害",障害学生情報入力シート!$H457="上下肢機能障害",障害学生情報入力シート!$H457="他の機能障害")),1,0)+IF(AND(障害学生情報入力シート!$G457="病弱・虚弱",OR(障害学生情報入力シート!$H457="内部障害等",障害学生情報入力シート!$H457="他の慢性疾患")),1,0)+IF(AND(障害学生情報入力シート!$G457="重複",ISBLANK(障害学生情報入力シート!$H457)),1,0)+IF(AND(障害学生情報入力シート!$G457="発達障害",OR(障害学生情報入力シート!$H457="SLD",障害学生情報入力シート!$H457="ADHD",障害学生情報入力シート!$H457="ASD",障害学生情報入力シート!$H457="発達障害の重複")),1,0)+IF(AND(障害学生情報入力シート!$G457="精神障害",OR(障害学生情報入力シート!$H457="統合失調症等",障害学生情報入力シート!$H457="気分障害",障害学生情報入力シート!$H457="神経症性障害等",障害学生情報入力シート!$H457="摂食障害・睡眠障害等",障害学生情報入力シート!$H457="他の精神障害")),1,0)+IF(AND(障害学生情報入力シート!$G457="その他の障害",ISBLANK(障害学生情報入力シート!$H457)),1,0)</f>
        <v>0</v>
      </c>
    </row>
    <row r="458" spans="1:25" x14ac:dyDescent="0.4">
      <c r="A458" s="1219">
        <v>434</v>
      </c>
      <c r="B458" s="7">
        <f>IF(AND(障害学生情報入力シート!$G458=$B$23,障害学生情報入力シート!$H458=$B$24,OR(障害学生情報入力シート!D458="入学者(新1年生)",障害学生情報入力シート!D458="在籍者")),1,0)</f>
        <v>0</v>
      </c>
      <c r="C458" s="7">
        <f t="shared" si="36"/>
        <v>0</v>
      </c>
      <c r="D458" s="7" t="str">
        <f>IFERROR(MATCH(ROW(障害学生情報入力シート!A434),C:C,0),"")</f>
        <v/>
      </c>
      <c r="E458" s="7">
        <f>IF(AND(障害学生情報入力シート!$G458=$E$23,障害学生情報入力シート!$H458=$E$24,OR(障害学生情報入力シート!D458="入学者(新1年生)",障害学生情報入力シート!D458="在籍者")),1,0)</f>
        <v>0</v>
      </c>
      <c r="F458" s="7">
        <f t="shared" si="37"/>
        <v>0</v>
      </c>
      <c r="G458" s="7" t="str">
        <f>IFERROR(MATCH(ROW(障害学生情報入力シート!E434),F:F,0),"")</f>
        <v/>
      </c>
      <c r="H458" s="7">
        <f>IF(AND(障害学生情報入力シート!$G458=$H$24,ISBLANK(障害学生情報入力シート!$H458),OR(障害学生情報入力シート!D458="入学者(新1年生)",障害学生情報入力シート!D458="在籍者")),1,0)</f>
        <v>0</v>
      </c>
      <c r="I458" s="7">
        <f t="shared" si="38"/>
        <v>0</v>
      </c>
      <c r="J458" s="7" t="str">
        <f>IFERROR(MATCH(ROW(障害学生情報入力シート!A434),I:I,0),"")</f>
        <v/>
      </c>
      <c r="K458" s="8">
        <f>IF(障害学生情報入力シート!AU458="",0,IF(AND(障害学生情報入力シート!AT458=1,Y458=1,障害学生情報入力シート!D458&lt;&gt;"",障害学生情報入力シート!D458&lt;&gt;"在籍者"),1,0))</f>
        <v>0</v>
      </c>
      <c r="L458" s="8">
        <f t="shared" si="39"/>
        <v>0</v>
      </c>
      <c r="M458" s="8" t="str">
        <f>IFERROR(MATCH(ROW(障害学生情報入力シート!A434),L:L,0),"")</f>
        <v/>
      </c>
      <c r="N458" s="8">
        <f>IF(障害学生情報入力シート!CA458="",0,IF(AND(障害学生情報入力シート!BZ458=1,Y458=1,障害学生情報入力シート!D458&lt;&gt;"",障害学生情報入力シート!D458&lt;&gt;"入学しなかった"),1,0))</f>
        <v>0</v>
      </c>
      <c r="O458" s="8">
        <f t="shared" si="40"/>
        <v>0</v>
      </c>
      <c r="P458" s="8" t="str">
        <f>IFERROR(MATCH(ROW(障害学生情報入力シート!AR434),O:O,0),"")</f>
        <v/>
      </c>
      <c r="Q458" s="8">
        <f>IF(障害学生情報入力シート!CU458="",0,IF(AND(障害学生情報入力シート!CT458=1,Y458=1,障害学生情報入力シート!D458&lt;&gt;"",障害学生情報入力シート!D458&lt;&gt;"入学しなかった"),1,0))</f>
        <v>0</v>
      </c>
      <c r="R458" s="8">
        <f t="shared" si="41"/>
        <v>0</v>
      </c>
      <c r="S458" s="8" t="str">
        <f>IFERROR(MATCH(ROW(障害学生情報入力シート!BJ434),R:R,0),"")</f>
        <v/>
      </c>
      <c r="T458" s="9">
        <f>IF(OR(SUM(障害学生情報入力シート!AY458:BY458,障害学生情報入力シート!CB458:CS458)&gt;0,COUNTA(障害学生情報入力シート!BZ458:CA458)=2,COUNTA(障害学生情報入力シート!CT458:CU458)=2),1,0)</f>
        <v>0</v>
      </c>
      <c r="U458" s="9">
        <f>SUM(障害学生情報入力シート!N458:Q458)+COUNTA(障害学生情報入力シート!R458)</f>
        <v>0</v>
      </c>
      <c r="V458" s="9">
        <f>SUM(障害学生情報入力シート!S458:V458)+COUNTA(障害学生情報入力シート!W458)</f>
        <v>0</v>
      </c>
      <c r="W458" s="9">
        <f>IF(SUM(障害学生情報入力シート!$X458:$AT458)&gt;0,1,0)</f>
        <v>0</v>
      </c>
      <c r="X458" s="9">
        <f>IF(障害学生情報入力シート!D458="入学者(新1年生)",1,0)</f>
        <v>0</v>
      </c>
      <c r="Y458" s="9">
        <f>IF(ISBLANK(障害学生情報入力シート!$G458),0)+IF(AND(障害学生情報入力シート!$G458="視覚障害",OR(障害学生情報入力シート!$H458="盲",障害学生情報入力シート!$H458="弱視")),1,0)+IF(AND(障害学生情報入力シート!$G458="聴覚・言語障害",OR(障害学生情報入力シート!$H458="聾",障害学生情報入力シート!$H458="難聴",障害学生情報入力シート!$H458="言語障害のみ")),1,0)+IF(AND(障害学生情報入力シート!$G458="肢体不自由",OR(障害学生情報入力シート!$H458="上肢機能障害",障害学生情報入力シート!$H458="下肢機能障害",障害学生情報入力シート!$H458="上下肢機能障害",障害学生情報入力シート!$H458="他の機能障害")),1,0)+IF(AND(障害学生情報入力シート!$G458="病弱・虚弱",OR(障害学生情報入力シート!$H458="内部障害等",障害学生情報入力シート!$H458="他の慢性疾患")),1,0)+IF(AND(障害学生情報入力シート!$G458="重複",ISBLANK(障害学生情報入力シート!$H458)),1,0)+IF(AND(障害学生情報入力シート!$G458="発達障害",OR(障害学生情報入力シート!$H458="SLD",障害学生情報入力シート!$H458="ADHD",障害学生情報入力シート!$H458="ASD",障害学生情報入力シート!$H458="発達障害の重複")),1,0)+IF(AND(障害学生情報入力シート!$G458="精神障害",OR(障害学生情報入力シート!$H458="統合失調症等",障害学生情報入力シート!$H458="気分障害",障害学生情報入力シート!$H458="神経症性障害等",障害学生情報入力シート!$H458="摂食障害・睡眠障害等",障害学生情報入力シート!$H458="他の精神障害")),1,0)+IF(AND(障害学生情報入力シート!$G458="その他の障害",ISBLANK(障害学生情報入力シート!$H458)),1,0)</f>
        <v>0</v>
      </c>
    </row>
    <row r="459" spans="1:25" x14ac:dyDescent="0.4">
      <c r="A459" s="1219">
        <v>435</v>
      </c>
      <c r="B459" s="7">
        <f>IF(AND(障害学生情報入力シート!$G459=$B$23,障害学生情報入力シート!$H459=$B$24,OR(障害学生情報入力シート!D459="入学者(新1年生)",障害学生情報入力シート!D459="在籍者")),1,0)</f>
        <v>0</v>
      </c>
      <c r="C459" s="7">
        <f t="shared" si="36"/>
        <v>0</v>
      </c>
      <c r="D459" s="7" t="str">
        <f>IFERROR(MATCH(ROW(障害学生情報入力シート!A435),C:C,0),"")</f>
        <v/>
      </c>
      <c r="E459" s="7">
        <f>IF(AND(障害学生情報入力シート!$G459=$E$23,障害学生情報入力シート!$H459=$E$24,OR(障害学生情報入力シート!D459="入学者(新1年生)",障害学生情報入力シート!D459="在籍者")),1,0)</f>
        <v>0</v>
      </c>
      <c r="F459" s="7">
        <f t="shared" si="37"/>
        <v>0</v>
      </c>
      <c r="G459" s="7" t="str">
        <f>IFERROR(MATCH(ROW(障害学生情報入力シート!E435),F:F,0),"")</f>
        <v/>
      </c>
      <c r="H459" s="7">
        <f>IF(AND(障害学生情報入力シート!$G459=$H$24,ISBLANK(障害学生情報入力シート!$H459),OR(障害学生情報入力シート!D459="入学者(新1年生)",障害学生情報入力シート!D459="在籍者")),1,0)</f>
        <v>0</v>
      </c>
      <c r="I459" s="7">
        <f t="shared" si="38"/>
        <v>0</v>
      </c>
      <c r="J459" s="7" t="str">
        <f>IFERROR(MATCH(ROW(障害学生情報入力シート!A435),I:I,0),"")</f>
        <v/>
      </c>
      <c r="K459" s="8">
        <f>IF(障害学生情報入力シート!AU459="",0,IF(AND(障害学生情報入力シート!AT459=1,Y459=1,障害学生情報入力シート!D459&lt;&gt;"",障害学生情報入力シート!D459&lt;&gt;"在籍者"),1,0))</f>
        <v>0</v>
      </c>
      <c r="L459" s="8">
        <f t="shared" si="39"/>
        <v>0</v>
      </c>
      <c r="M459" s="8" t="str">
        <f>IFERROR(MATCH(ROW(障害学生情報入力シート!A435),L:L,0),"")</f>
        <v/>
      </c>
      <c r="N459" s="8">
        <f>IF(障害学生情報入力シート!CA459="",0,IF(AND(障害学生情報入力シート!BZ459=1,Y459=1,障害学生情報入力シート!D459&lt;&gt;"",障害学生情報入力シート!D459&lt;&gt;"入学しなかった"),1,0))</f>
        <v>0</v>
      </c>
      <c r="O459" s="8">
        <f t="shared" si="40"/>
        <v>0</v>
      </c>
      <c r="P459" s="8" t="str">
        <f>IFERROR(MATCH(ROW(障害学生情報入力シート!AR435),O:O,0),"")</f>
        <v/>
      </c>
      <c r="Q459" s="8">
        <f>IF(障害学生情報入力シート!CU459="",0,IF(AND(障害学生情報入力シート!CT459=1,Y459=1,障害学生情報入力シート!D459&lt;&gt;"",障害学生情報入力シート!D459&lt;&gt;"入学しなかった"),1,0))</f>
        <v>0</v>
      </c>
      <c r="R459" s="8">
        <f t="shared" si="41"/>
        <v>0</v>
      </c>
      <c r="S459" s="8" t="str">
        <f>IFERROR(MATCH(ROW(障害学生情報入力シート!BJ435),R:R,0),"")</f>
        <v/>
      </c>
      <c r="T459" s="9">
        <f>IF(OR(SUM(障害学生情報入力シート!AY459:BY459,障害学生情報入力シート!CB459:CS459)&gt;0,COUNTA(障害学生情報入力シート!BZ459:CA459)=2,COUNTA(障害学生情報入力シート!CT459:CU459)=2),1,0)</f>
        <v>0</v>
      </c>
      <c r="U459" s="9">
        <f>SUM(障害学生情報入力シート!N459:Q459)+COUNTA(障害学生情報入力シート!R459)</f>
        <v>0</v>
      </c>
      <c r="V459" s="9">
        <f>SUM(障害学生情報入力シート!S459:V459)+COUNTA(障害学生情報入力シート!W459)</f>
        <v>0</v>
      </c>
      <c r="W459" s="9">
        <f>IF(SUM(障害学生情報入力シート!$X459:$AT459)&gt;0,1,0)</f>
        <v>0</v>
      </c>
      <c r="X459" s="9">
        <f>IF(障害学生情報入力シート!D459="入学者(新1年生)",1,0)</f>
        <v>0</v>
      </c>
      <c r="Y459" s="9">
        <f>IF(ISBLANK(障害学生情報入力シート!$G459),0)+IF(AND(障害学生情報入力シート!$G459="視覚障害",OR(障害学生情報入力シート!$H459="盲",障害学生情報入力シート!$H459="弱視")),1,0)+IF(AND(障害学生情報入力シート!$G459="聴覚・言語障害",OR(障害学生情報入力シート!$H459="聾",障害学生情報入力シート!$H459="難聴",障害学生情報入力シート!$H459="言語障害のみ")),1,0)+IF(AND(障害学生情報入力シート!$G459="肢体不自由",OR(障害学生情報入力シート!$H459="上肢機能障害",障害学生情報入力シート!$H459="下肢機能障害",障害学生情報入力シート!$H459="上下肢機能障害",障害学生情報入力シート!$H459="他の機能障害")),1,0)+IF(AND(障害学生情報入力シート!$G459="病弱・虚弱",OR(障害学生情報入力シート!$H459="内部障害等",障害学生情報入力シート!$H459="他の慢性疾患")),1,0)+IF(AND(障害学生情報入力シート!$G459="重複",ISBLANK(障害学生情報入力シート!$H459)),1,0)+IF(AND(障害学生情報入力シート!$G459="発達障害",OR(障害学生情報入力シート!$H459="SLD",障害学生情報入力シート!$H459="ADHD",障害学生情報入力シート!$H459="ASD",障害学生情報入力シート!$H459="発達障害の重複")),1,0)+IF(AND(障害学生情報入力シート!$G459="精神障害",OR(障害学生情報入力シート!$H459="統合失調症等",障害学生情報入力シート!$H459="気分障害",障害学生情報入力シート!$H459="神経症性障害等",障害学生情報入力シート!$H459="摂食障害・睡眠障害等",障害学生情報入力シート!$H459="他の精神障害")),1,0)+IF(AND(障害学生情報入力シート!$G459="その他の障害",ISBLANK(障害学生情報入力シート!$H459)),1,0)</f>
        <v>0</v>
      </c>
    </row>
    <row r="460" spans="1:25" x14ac:dyDescent="0.4">
      <c r="A460" s="1219">
        <v>436</v>
      </c>
      <c r="B460" s="7">
        <f>IF(AND(障害学生情報入力シート!$G460=$B$23,障害学生情報入力シート!$H460=$B$24,OR(障害学生情報入力シート!D460="入学者(新1年生)",障害学生情報入力シート!D460="在籍者")),1,0)</f>
        <v>0</v>
      </c>
      <c r="C460" s="7">
        <f t="shared" si="36"/>
        <v>0</v>
      </c>
      <c r="D460" s="7" t="str">
        <f>IFERROR(MATCH(ROW(障害学生情報入力シート!A436),C:C,0),"")</f>
        <v/>
      </c>
      <c r="E460" s="7">
        <f>IF(AND(障害学生情報入力シート!$G460=$E$23,障害学生情報入力シート!$H460=$E$24,OR(障害学生情報入力シート!D460="入学者(新1年生)",障害学生情報入力シート!D460="在籍者")),1,0)</f>
        <v>0</v>
      </c>
      <c r="F460" s="7">
        <f t="shared" si="37"/>
        <v>0</v>
      </c>
      <c r="G460" s="7" t="str">
        <f>IFERROR(MATCH(ROW(障害学生情報入力シート!E436),F:F,0),"")</f>
        <v/>
      </c>
      <c r="H460" s="7">
        <f>IF(AND(障害学生情報入力シート!$G460=$H$24,ISBLANK(障害学生情報入力シート!$H460),OR(障害学生情報入力シート!D460="入学者(新1年生)",障害学生情報入力シート!D460="在籍者")),1,0)</f>
        <v>0</v>
      </c>
      <c r="I460" s="7">
        <f t="shared" si="38"/>
        <v>0</v>
      </c>
      <c r="J460" s="7" t="str">
        <f>IFERROR(MATCH(ROW(障害学生情報入力シート!A436),I:I,0),"")</f>
        <v/>
      </c>
      <c r="K460" s="8">
        <f>IF(障害学生情報入力シート!AU460="",0,IF(AND(障害学生情報入力シート!AT460=1,Y460=1,障害学生情報入力シート!D460&lt;&gt;"",障害学生情報入力シート!D460&lt;&gt;"在籍者"),1,0))</f>
        <v>0</v>
      </c>
      <c r="L460" s="8">
        <f t="shared" si="39"/>
        <v>0</v>
      </c>
      <c r="M460" s="8" t="str">
        <f>IFERROR(MATCH(ROW(障害学生情報入力シート!A436),L:L,0),"")</f>
        <v/>
      </c>
      <c r="N460" s="8">
        <f>IF(障害学生情報入力シート!CA460="",0,IF(AND(障害学生情報入力シート!BZ460=1,Y460=1,障害学生情報入力シート!D460&lt;&gt;"",障害学生情報入力シート!D460&lt;&gt;"入学しなかった"),1,0))</f>
        <v>0</v>
      </c>
      <c r="O460" s="8">
        <f t="shared" si="40"/>
        <v>0</v>
      </c>
      <c r="P460" s="8" t="str">
        <f>IFERROR(MATCH(ROW(障害学生情報入力シート!AR436),O:O,0),"")</f>
        <v/>
      </c>
      <c r="Q460" s="8">
        <f>IF(障害学生情報入力シート!CU460="",0,IF(AND(障害学生情報入力シート!CT460=1,Y460=1,障害学生情報入力シート!D460&lt;&gt;"",障害学生情報入力シート!D460&lt;&gt;"入学しなかった"),1,0))</f>
        <v>0</v>
      </c>
      <c r="R460" s="8">
        <f t="shared" si="41"/>
        <v>0</v>
      </c>
      <c r="S460" s="8" t="str">
        <f>IFERROR(MATCH(ROW(障害学生情報入力シート!BJ436),R:R,0),"")</f>
        <v/>
      </c>
      <c r="T460" s="9">
        <f>IF(OR(SUM(障害学生情報入力シート!AY460:BY460,障害学生情報入力シート!CB460:CS460)&gt;0,COUNTA(障害学生情報入力シート!BZ460:CA460)=2,COUNTA(障害学生情報入力シート!CT460:CU460)=2),1,0)</f>
        <v>0</v>
      </c>
      <c r="U460" s="9">
        <f>SUM(障害学生情報入力シート!N460:Q460)+COUNTA(障害学生情報入力シート!R460)</f>
        <v>0</v>
      </c>
      <c r="V460" s="9">
        <f>SUM(障害学生情報入力シート!S460:V460)+COUNTA(障害学生情報入力シート!W460)</f>
        <v>0</v>
      </c>
      <c r="W460" s="9">
        <f>IF(SUM(障害学生情報入力シート!$X460:$AT460)&gt;0,1,0)</f>
        <v>0</v>
      </c>
      <c r="X460" s="9">
        <f>IF(障害学生情報入力シート!D460="入学者(新1年生)",1,0)</f>
        <v>0</v>
      </c>
      <c r="Y460" s="9">
        <f>IF(ISBLANK(障害学生情報入力シート!$G460),0)+IF(AND(障害学生情報入力シート!$G460="視覚障害",OR(障害学生情報入力シート!$H460="盲",障害学生情報入力シート!$H460="弱視")),1,0)+IF(AND(障害学生情報入力シート!$G460="聴覚・言語障害",OR(障害学生情報入力シート!$H460="聾",障害学生情報入力シート!$H460="難聴",障害学生情報入力シート!$H460="言語障害のみ")),1,0)+IF(AND(障害学生情報入力シート!$G460="肢体不自由",OR(障害学生情報入力シート!$H460="上肢機能障害",障害学生情報入力シート!$H460="下肢機能障害",障害学生情報入力シート!$H460="上下肢機能障害",障害学生情報入力シート!$H460="他の機能障害")),1,0)+IF(AND(障害学生情報入力シート!$G460="病弱・虚弱",OR(障害学生情報入力シート!$H460="内部障害等",障害学生情報入力シート!$H460="他の慢性疾患")),1,0)+IF(AND(障害学生情報入力シート!$G460="重複",ISBLANK(障害学生情報入力シート!$H460)),1,0)+IF(AND(障害学生情報入力シート!$G460="発達障害",OR(障害学生情報入力シート!$H460="SLD",障害学生情報入力シート!$H460="ADHD",障害学生情報入力シート!$H460="ASD",障害学生情報入力シート!$H460="発達障害の重複")),1,0)+IF(AND(障害学生情報入力シート!$G460="精神障害",OR(障害学生情報入力シート!$H460="統合失調症等",障害学生情報入力シート!$H460="気分障害",障害学生情報入力シート!$H460="神経症性障害等",障害学生情報入力シート!$H460="摂食障害・睡眠障害等",障害学生情報入力シート!$H460="他の精神障害")),1,0)+IF(AND(障害学生情報入力シート!$G460="その他の障害",ISBLANK(障害学生情報入力シート!$H460)),1,0)</f>
        <v>0</v>
      </c>
    </row>
    <row r="461" spans="1:25" x14ac:dyDescent="0.4">
      <c r="A461" s="1219">
        <v>437</v>
      </c>
      <c r="B461" s="7">
        <f>IF(AND(障害学生情報入力シート!$G461=$B$23,障害学生情報入力シート!$H461=$B$24,OR(障害学生情報入力シート!D461="入学者(新1年生)",障害学生情報入力シート!D461="在籍者")),1,0)</f>
        <v>0</v>
      </c>
      <c r="C461" s="7">
        <f t="shared" si="36"/>
        <v>0</v>
      </c>
      <c r="D461" s="7" t="str">
        <f>IFERROR(MATCH(ROW(障害学生情報入力シート!A437),C:C,0),"")</f>
        <v/>
      </c>
      <c r="E461" s="7">
        <f>IF(AND(障害学生情報入力シート!$G461=$E$23,障害学生情報入力シート!$H461=$E$24,OR(障害学生情報入力シート!D461="入学者(新1年生)",障害学生情報入力シート!D461="在籍者")),1,0)</f>
        <v>0</v>
      </c>
      <c r="F461" s="7">
        <f t="shared" si="37"/>
        <v>0</v>
      </c>
      <c r="G461" s="7" t="str">
        <f>IFERROR(MATCH(ROW(障害学生情報入力シート!E437),F:F,0),"")</f>
        <v/>
      </c>
      <c r="H461" s="7">
        <f>IF(AND(障害学生情報入力シート!$G461=$H$24,ISBLANK(障害学生情報入力シート!$H461),OR(障害学生情報入力シート!D461="入学者(新1年生)",障害学生情報入力シート!D461="在籍者")),1,0)</f>
        <v>0</v>
      </c>
      <c r="I461" s="7">
        <f t="shared" si="38"/>
        <v>0</v>
      </c>
      <c r="J461" s="7" t="str">
        <f>IFERROR(MATCH(ROW(障害学生情報入力シート!A437),I:I,0),"")</f>
        <v/>
      </c>
      <c r="K461" s="8">
        <f>IF(障害学生情報入力シート!AU461="",0,IF(AND(障害学生情報入力シート!AT461=1,Y461=1,障害学生情報入力シート!D461&lt;&gt;"",障害学生情報入力シート!D461&lt;&gt;"在籍者"),1,0))</f>
        <v>0</v>
      </c>
      <c r="L461" s="8">
        <f t="shared" si="39"/>
        <v>0</v>
      </c>
      <c r="M461" s="8" t="str">
        <f>IFERROR(MATCH(ROW(障害学生情報入力シート!A437),L:L,0),"")</f>
        <v/>
      </c>
      <c r="N461" s="8">
        <f>IF(障害学生情報入力シート!CA461="",0,IF(AND(障害学生情報入力シート!BZ461=1,Y461=1,障害学生情報入力シート!D461&lt;&gt;"",障害学生情報入力シート!D461&lt;&gt;"入学しなかった"),1,0))</f>
        <v>0</v>
      </c>
      <c r="O461" s="8">
        <f t="shared" si="40"/>
        <v>0</v>
      </c>
      <c r="P461" s="8" t="str">
        <f>IFERROR(MATCH(ROW(障害学生情報入力シート!AR437),O:O,0),"")</f>
        <v/>
      </c>
      <c r="Q461" s="8">
        <f>IF(障害学生情報入力シート!CU461="",0,IF(AND(障害学生情報入力シート!CT461=1,Y461=1,障害学生情報入力シート!D461&lt;&gt;"",障害学生情報入力シート!D461&lt;&gt;"入学しなかった"),1,0))</f>
        <v>0</v>
      </c>
      <c r="R461" s="8">
        <f t="shared" si="41"/>
        <v>0</v>
      </c>
      <c r="S461" s="8" t="str">
        <f>IFERROR(MATCH(ROW(障害学生情報入力シート!BJ437),R:R,0),"")</f>
        <v/>
      </c>
      <c r="T461" s="9">
        <f>IF(OR(SUM(障害学生情報入力シート!AY461:BY461,障害学生情報入力シート!CB461:CS461)&gt;0,COUNTA(障害学生情報入力シート!BZ461:CA461)=2,COUNTA(障害学生情報入力シート!CT461:CU461)=2),1,0)</f>
        <v>0</v>
      </c>
      <c r="U461" s="9">
        <f>SUM(障害学生情報入力シート!N461:Q461)+COUNTA(障害学生情報入力シート!R461)</f>
        <v>0</v>
      </c>
      <c r="V461" s="9">
        <f>SUM(障害学生情報入力シート!S461:V461)+COUNTA(障害学生情報入力シート!W461)</f>
        <v>0</v>
      </c>
      <c r="W461" s="9">
        <f>IF(SUM(障害学生情報入力シート!$X461:$AT461)&gt;0,1,0)</f>
        <v>0</v>
      </c>
      <c r="X461" s="9">
        <f>IF(障害学生情報入力シート!D461="入学者(新1年生)",1,0)</f>
        <v>0</v>
      </c>
      <c r="Y461" s="9">
        <f>IF(ISBLANK(障害学生情報入力シート!$G461),0)+IF(AND(障害学生情報入力シート!$G461="視覚障害",OR(障害学生情報入力シート!$H461="盲",障害学生情報入力シート!$H461="弱視")),1,0)+IF(AND(障害学生情報入力シート!$G461="聴覚・言語障害",OR(障害学生情報入力シート!$H461="聾",障害学生情報入力シート!$H461="難聴",障害学生情報入力シート!$H461="言語障害のみ")),1,0)+IF(AND(障害学生情報入力シート!$G461="肢体不自由",OR(障害学生情報入力シート!$H461="上肢機能障害",障害学生情報入力シート!$H461="下肢機能障害",障害学生情報入力シート!$H461="上下肢機能障害",障害学生情報入力シート!$H461="他の機能障害")),1,0)+IF(AND(障害学生情報入力シート!$G461="病弱・虚弱",OR(障害学生情報入力シート!$H461="内部障害等",障害学生情報入力シート!$H461="他の慢性疾患")),1,0)+IF(AND(障害学生情報入力シート!$G461="重複",ISBLANK(障害学生情報入力シート!$H461)),1,0)+IF(AND(障害学生情報入力シート!$G461="発達障害",OR(障害学生情報入力シート!$H461="SLD",障害学生情報入力シート!$H461="ADHD",障害学生情報入力シート!$H461="ASD",障害学生情報入力シート!$H461="発達障害の重複")),1,0)+IF(AND(障害学生情報入力シート!$G461="精神障害",OR(障害学生情報入力シート!$H461="統合失調症等",障害学生情報入力シート!$H461="気分障害",障害学生情報入力シート!$H461="神経症性障害等",障害学生情報入力シート!$H461="摂食障害・睡眠障害等",障害学生情報入力シート!$H461="他の精神障害")),1,0)+IF(AND(障害学生情報入力シート!$G461="その他の障害",ISBLANK(障害学生情報入力シート!$H461)),1,0)</f>
        <v>0</v>
      </c>
    </row>
    <row r="462" spans="1:25" x14ac:dyDescent="0.4">
      <c r="A462" s="1219">
        <v>438</v>
      </c>
      <c r="B462" s="7">
        <f>IF(AND(障害学生情報入力シート!$G462=$B$23,障害学生情報入力シート!$H462=$B$24,OR(障害学生情報入力シート!D462="入学者(新1年生)",障害学生情報入力シート!D462="在籍者")),1,0)</f>
        <v>0</v>
      </c>
      <c r="C462" s="7">
        <f t="shared" si="36"/>
        <v>0</v>
      </c>
      <c r="D462" s="7" t="str">
        <f>IFERROR(MATCH(ROW(障害学生情報入力シート!A438),C:C,0),"")</f>
        <v/>
      </c>
      <c r="E462" s="7">
        <f>IF(AND(障害学生情報入力シート!$G462=$E$23,障害学生情報入力シート!$H462=$E$24,OR(障害学生情報入力シート!D462="入学者(新1年生)",障害学生情報入力シート!D462="在籍者")),1,0)</f>
        <v>0</v>
      </c>
      <c r="F462" s="7">
        <f t="shared" si="37"/>
        <v>0</v>
      </c>
      <c r="G462" s="7" t="str">
        <f>IFERROR(MATCH(ROW(障害学生情報入力シート!E438),F:F,0),"")</f>
        <v/>
      </c>
      <c r="H462" s="7">
        <f>IF(AND(障害学生情報入力シート!$G462=$H$24,ISBLANK(障害学生情報入力シート!$H462),OR(障害学生情報入力シート!D462="入学者(新1年生)",障害学生情報入力シート!D462="在籍者")),1,0)</f>
        <v>0</v>
      </c>
      <c r="I462" s="7">
        <f t="shared" si="38"/>
        <v>0</v>
      </c>
      <c r="J462" s="7" t="str">
        <f>IFERROR(MATCH(ROW(障害学生情報入力シート!A438),I:I,0),"")</f>
        <v/>
      </c>
      <c r="K462" s="8">
        <f>IF(障害学生情報入力シート!AU462="",0,IF(AND(障害学生情報入力シート!AT462=1,Y462=1,障害学生情報入力シート!D462&lt;&gt;"",障害学生情報入力シート!D462&lt;&gt;"在籍者"),1,0))</f>
        <v>0</v>
      </c>
      <c r="L462" s="8">
        <f t="shared" si="39"/>
        <v>0</v>
      </c>
      <c r="M462" s="8" t="str">
        <f>IFERROR(MATCH(ROW(障害学生情報入力シート!A438),L:L,0),"")</f>
        <v/>
      </c>
      <c r="N462" s="8">
        <f>IF(障害学生情報入力シート!CA462="",0,IF(AND(障害学生情報入力シート!BZ462=1,Y462=1,障害学生情報入力シート!D462&lt;&gt;"",障害学生情報入力シート!D462&lt;&gt;"入学しなかった"),1,0))</f>
        <v>0</v>
      </c>
      <c r="O462" s="8">
        <f t="shared" si="40"/>
        <v>0</v>
      </c>
      <c r="P462" s="8" t="str">
        <f>IFERROR(MATCH(ROW(障害学生情報入力シート!AR438),O:O,0),"")</f>
        <v/>
      </c>
      <c r="Q462" s="8">
        <f>IF(障害学生情報入力シート!CU462="",0,IF(AND(障害学生情報入力シート!CT462=1,Y462=1,障害学生情報入力シート!D462&lt;&gt;"",障害学生情報入力シート!D462&lt;&gt;"入学しなかった"),1,0))</f>
        <v>0</v>
      </c>
      <c r="R462" s="8">
        <f t="shared" si="41"/>
        <v>0</v>
      </c>
      <c r="S462" s="8" t="str">
        <f>IFERROR(MATCH(ROW(障害学生情報入力シート!BJ438),R:R,0),"")</f>
        <v/>
      </c>
      <c r="T462" s="9">
        <f>IF(OR(SUM(障害学生情報入力シート!AY462:BY462,障害学生情報入力シート!CB462:CS462)&gt;0,COUNTA(障害学生情報入力シート!BZ462:CA462)=2,COUNTA(障害学生情報入力シート!CT462:CU462)=2),1,0)</f>
        <v>0</v>
      </c>
      <c r="U462" s="9">
        <f>SUM(障害学生情報入力シート!N462:Q462)+COUNTA(障害学生情報入力シート!R462)</f>
        <v>0</v>
      </c>
      <c r="V462" s="9">
        <f>SUM(障害学生情報入力シート!S462:V462)+COUNTA(障害学生情報入力シート!W462)</f>
        <v>0</v>
      </c>
      <c r="W462" s="9">
        <f>IF(SUM(障害学生情報入力シート!$X462:$AT462)&gt;0,1,0)</f>
        <v>0</v>
      </c>
      <c r="X462" s="9">
        <f>IF(障害学生情報入力シート!D462="入学者(新1年生)",1,0)</f>
        <v>0</v>
      </c>
      <c r="Y462" s="9">
        <f>IF(ISBLANK(障害学生情報入力シート!$G462),0)+IF(AND(障害学生情報入力シート!$G462="視覚障害",OR(障害学生情報入力シート!$H462="盲",障害学生情報入力シート!$H462="弱視")),1,0)+IF(AND(障害学生情報入力シート!$G462="聴覚・言語障害",OR(障害学生情報入力シート!$H462="聾",障害学生情報入力シート!$H462="難聴",障害学生情報入力シート!$H462="言語障害のみ")),1,0)+IF(AND(障害学生情報入力シート!$G462="肢体不自由",OR(障害学生情報入力シート!$H462="上肢機能障害",障害学生情報入力シート!$H462="下肢機能障害",障害学生情報入力シート!$H462="上下肢機能障害",障害学生情報入力シート!$H462="他の機能障害")),1,0)+IF(AND(障害学生情報入力シート!$G462="病弱・虚弱",OR(障害学生情報入力シート!$H462="内部障害等",障害学生情報入力シート!$H462="他の慢性疾患")),1,0)+IF(AND(障害学生情報入力シート!$G462="重複",ISBLANK(障害学生情報入力シート!$H462)),1,0)+IF(AND(障害学生情報入力シート!$G462="発達障害",OR(障害学生情報入力シート!$H462="SLD",障害学生情報入力シート!$H462="ADHD",障害学生情報入力シート!$H462="ASD",障害学生情報入力シート!$H462="発達障害の重複")),1,0)+IF(AND(障害学生情報入力シート!$G462="精神障害",OR(障害学生情報入力シート!$H462="統合失調症等",障害学生情報入力シート!$H462="気分障害",障害学生情報入力シート!$H462="神経症性障害等",障害学生情報入力シート!$H462="摂食障害・睡眠障害等",障害学生情報入力シート!$H462="他の精神障害")),1,0)+IF(AND(障害学生情報入力シート!$G462="その他の障害",ISBLANK(障害学生情報入力シート!$H462)),1,0)</f>
        <v>0</v>
      </c>
    </row>
    <row r="463" spans="1:25" x14ac:dyDescent="0.4">
      <c r="A463" s="1219">
        <v>439</v>
      </c>
      <c r="B463" s="7">
        <f>IF(AND(障害学生情報入力シート!$G463=$B$23,障害学生情報入力シート!$H463=$B$24,OR(障害学生情報入力シート!D463="入学者(新1年生)",障害学生情報入力シート!D463="在籍者")),1,0)</f>
        <v>0</v>
      </c>
      <c r="C463" s="7">
        <f t="shared" si="36"/>
        <v>0</v>
      </c>
      <c r="D463" s="7" t="str">
        <f>IFERROR(MATCH(ROW(障害学生情報入力シート!A439),C:C,0),"")</f>
        <v/>
      </c>
      <c r="E463" s="7">
        <f>IF(AND(障害学生情報入力シート!$G463=$E$23,障害学生情報入力シート!$H463=$E$24,OR(障害学生情報入力シート!D463="入学者(新1年生)",障害学生情報入力シート!D463="在籍者")),1,0)</f>
        <v>0</v>
      </c>
      <c r="F463" s="7">
        <f t="shared" si="37"/>
        <v>0</v>
      </c>
      <c r="G463" s="7" t="str">
        <f>IFERROR(MATCH(ROW(障害学生情報入力シート!E439),F:F,0),"")</f>
        <v/>
      </c>
      <c r="H463" s="7">
        <f>IF(AND(障害学生情報入力シート!$G463=$H$24,ISBLANK(障害学生情報入力シート!$H463),OR(障害学生情報入力シート!D463="入学者(新1年生)",障害学生情報入力シート!D463="在籍者")),1,0)</f>
        <v>0</v>
      </c>
      <c r="I463" s="7">
        <f t="shared" si="38"/>
        <v>0</v>
      </c>
      <c r="J463" s="7" t="str">
        <f>IFERROR(MATCH(ROW(障害学生情報入力シート!A439),I:I,0),"")</f>
        <v/>
      </c>
      <c r="K463" s="8">
        <f>IF(障害学生情報入力シート!AU463="",0,IF(AND(障害学生情報入力シート!AT463=1,Y463=1,障害学生情報入力シート!D463&lt;&gt;"",障害学生情報入力シート!D463&lt;&gt;"在籍者"),1,0))</f>
        <v>0</v>
      </c>
      <c r="L463" s="8">
        <f t="shared" si="39"/>
        <v>0</v>
      </c>
      <c r="M463" s="8" t="str">
        <f>IFERROR(MATCH(ROW(障害学生情報入力シート!A439),L:L,0),"")</f>
        <v/>
      </c>
      <c r="N463" s="8">
        <f>IF(障害学生情報入力シート!CA463="",0,IF(AND(障害学生情報入力シート!BZ463=1,Y463=1,障害学生情報入力シート!D463&lt;&gt;"",障害学生情報入力シート!D463&lt;&gt;"入学しなかった"),1,0))</f>
        <v>0</v>
      </c>
      <c r="O463" s="8">
        <f t="shared" si="40"/>
        <v>0</v>
      </c>
      <c r="P463" s="8" t="str">
        <f>IFERROR(MATCH(ROW(障害学生情報入力シート!AR439),O:O,0),"")</f>
        <v/>
      </c>
      <c r="Q463" s="8">
        <f>IF(障害学生情報入力シート!CU463="",0,IF(AND(障害学生情報入力シート!CT463=1,Y463=1,障害学生情報入力シート!D463&lt;&gt;"",障害学生情報入力シート!D463&lt;&gt;"入学しなかった"),1,0))</f>
        <v>0</v>
      </c>
      <c r="R463" s="8">
        <f t="shared" si="41"/>
        <v>0</v>
      </c>
      <c r="S463" s="8" t="str">
        <f>IFERROR(MATCH(ROW(障害学生情報入力シート!BJ439),R:R,0),"")</f>
        <v/>
      </c>
      <c r="T463" s="9">
        <f>IF(OR(SUM(障害学生情報入力シート!AY463:BY463,障害学生情報入力シート!CB463:CS463)&gt;0,COUNTA(障害学生情報入力シート!BZ463:CA463)=2,COUNTA(障害学生情報入力シート!CT463:CU463)=2),1,0)</f>
        <v>0</v>
      </c>
      <c r="U463" s="9">
        <f>SUM(障害学生情報入力シート!N463:Q463)+COUNTA(障害学生情報入力シート!R463)</f>
        <v>0</v>
      </c>
      <c r="V463" s="9">
        <f>SUM(障害学生情報入力シート!S463:V463)+COUNTA(障害学生情報入力シート!W463)</f>
        <v>0</v>
      </c>
      <c r="W463" s="9">
        <f>IF(SUM(障害学生情報入力シート!$X463:$AT463)&gt;0,1,0)</f>
        <v>0</v>
      </c>
      <c r="X463" s="9">
        <f>IF(障害学生情報入力シート!D463="入学者(新1年生)",1,0)</f>
        <v>0</v>
      </c>
      <c r="Y463" s="9">
        <f>IF(ISBLANK(障害学生情報入力シート!$G463),0)+IF(AND(障害学生情報入力シート!$G463="視覚障害",OR(障害学生情報入力シート!$H463="盲",障害学生情報入力シート!$H463="弱視")),1,0)+IF(AND(障害学生情報入力シート!$G463="聴覚・言語障害",OR(障害学生情報入力シート!$H463="聾",障害学生情報入力シート!$H463="難聴",障害学生情報入力シート!$H463="言語障害のみ")),1,0)+IF(AND(障害学生情報入力シート!$G463="肢体不自由",OR(障害学生情報入力シート!$H463="上肢機能障害",障害学生情報入力シート!$H463="下肢機能障害",障害学生情報入力シート!$H463="上下肢機能障害",障害学生情報入力シート!$H463="他の機能障害")),1,0)+IF(AND(障害学生情報入力シート!$G463="病弱・虚弱",OR(障害学生情報入力シート!$H463="内部障害等",障害学生情報入力シート!$H463="他の慢性疾患")),1,0)+IF(AND(障害学生情報入力シート!$G463="重複",ISBLANK(障害学生情報入力シート!$H463)),1,0)+IF(AND(障害学生情報入力シート!$G463="発達障害",OR(障害学生情報入力シート!$H463="SLD",障害学生情報入力シート!$H463="ADHD",障害学生情報入力シート!$H463="ASD",障害学生情報入力シート!$H463="発達障害の重複")),1,0)+IF(AND(障害学生情報入力シート!$G463="精神障害",OR(障害学生情報入力シート!$H463="統合失調症等",障害学生情報入力シート!$H463="気分障害",障害学生情報入力シート!$H463="神経症性障害等",障害学生情報入力シート!$H463="摂食障害・睡眠障害等",障害学生情報入力シート!$H463="他の精神障害")),1,0)+IF(AND(障害学生情報入力シート!$G463="その他の障害",ISBLANK(障害学生情報入力シート!$H463)),1,0)</f>
        <v>0</v>
      </c>
    </row>
    <row r="464" spans="1:25" x14ac:dyDescent="0.4">
      <c r="A464" s="1219">
        <v>440</v>
      </c>
      <c r="B464" s="7">
        <f>IF(AND(障害学生情報入力シート!$G464=$B$23,障害学生情報入力シート!$H464=$B$24,OR(障害学生情報入力シート!D464="入学者(新1年生)",障害学生情報入力シート!D464="在籍者")),1,0)</f>
        <v>0</v>
      </c>
      <c r="C464" s="7">
        <f t="shared" si="36"/>
        <v>0</v>
      </c>
      <c r="D464" s="7" t="str">
        <f>IFERROR(MATCH(ROW(障害学生情報入力シート!A440),C:C,0),"")</f>
        <v/>
      </c>
      <c r="E464" s="7">
        <f>IF(AND(障害学生情報入力シート!$G464=$E$23,障害学生情報入力シート!$H464=$E$24,OR(障害学生情報入力シート!D464="入学者(新1年生)",障害学生情報入力シート!D464="在籍者")),1,0)</f>
        <v>0</v>
      </c>
      <c r="F464" s="7">
        <f t="shared" si="37"/>
        <v>0</v>
      </c>
      <c r="G464" s="7" t="str">
        <f>IFERROR(MATCH(ROW(障害学生情報入力シート!E440),F:F,0),"")</f>
        <v/>
      </c>
      <c r="H464" s="7">
        <f>IF(AND(障害学生情報入力シート!$G464=$H$24,ISBLANK(障害学生情報入力シート!$H464),OR(障害学生情報入力シート!D464="入学者(新1年生)",障害学生情報入力シート!D464="在籍者")),1,0)</f>
        <v>0</v>
      </c>
      <c r="I464" s="7">
        <f t="shared" si="38"/>
        <v>0</v>
      </c>
      <c r="J464" s="7" t="str">
        <f>IFERROR(MATCH(ROW(障害学生情報入力シート!A440),I:I,0),"")</f>
        <v/>
      </c>
      <c r="K464" s="8">
        <f>IF(障害学生情報入力シート!AU464="",0,IF(AND(障害学生情報入力シート!AT464=1,Y464=1,障害学生情報入力シート!D464&lt;&gt;"",障害学生情報入力シート!D464&lt;&gt;"在籍者"),1,0))</f>
        <v>0</v>
      </c>
      <c r="L464" s="8">
        <f t="shared" si="39"/>
        <v>0</v>
      </c>
      <c r="M464" s="8" t="str">
        <f>IFERROR(MATCH(ROW(障害学生情報入力シート!A440),L:L,0),"")</f>
        <v/>
      </c>
      <c r="N464" s="8">
        <f>IF(障害学生情報入力シート!CA464="",0,IF(AND(障害学生情報入力シート!BZ464=1,Y464=1,障害学生情報入力シート!D464&lt;&gt;"",障害学生情報入力シート!D464&lt;&gt;"入学しなかった"),1,0))</f>
        <v>0</v>
      </c>
      <c r="O464" s="8">
        <f t="shared" si="40"/>
        <v>0</v>
      </c>
      <c r="P464" s="8" t="str">
        <f>IFERROR(MATCH(ROW(障害学生情報入力シート!AR440),O:O,0),"")</f>
        <v/>
      </c>
      <c r="Q464" s="8">
        <f>IF(障害学生情報入力シート!CU464="",0,IF(AND(障害学生情報入力シート!CT464=1,Y464=1,障害学生情報入力シート!D464&lt;&gt;"",障害学生情報入力シート!D464&lt;&gt;"入学しなかった"),1,0))</f>
        <v>0</v>
      </c>
      <c r="R464" s="8">
        <f t="shared" si="41"/>
        <v>0</v>
      </c>
      <c r="S464" s="8" t="str">
        <f>IFERROR(MATCH(ROW(障害学生情報入力シート!BJ440),R:R,0),"")</f>
        <v/>
      </c>
      <c r="T464" s="9">
        <f>IF(OR(SUM(障害学生情報入力シート!AY464:BY464,障害学生情報入力シート!CB464:CS464)&gt;0,COUNTA(障害学生情報入力シート!BZ464:CA464)=2,COUNTA(障害学生情報入力シート!CT464:CU464)=2),1,0)</f>
        <v>0</v>
      </c>
      <c r="U464" s="9">
        <f>SUM(障害学生情報入力シート!N464:Q464)+COUNTA(障害学生情報入力シート!R464)</f>
        <v>0</v>
      </c>
      <c r="V464" s="9">
        <f>SUM(障害学生情報入力シート!S464:V464)+COUNTA(障害学生情報入力シート!W464)</f>
        <v>0</v>
      </c>
      <c r="W464" s="9">
        <f>IF(SUM(障害学生情報入力シート!$X464:$AT464)&gt;0,1,0)</f>
        <v>0</v>
      </c>
      <c r="X464" s="9">
        <f>IF(障害学生情報入力シート!D464="入学者(新1年生)",1,0)</f>
        <v>0</v>
      </c>
      <c r="Y464" s="9">
        <f>IF(ISBLANK(障害学生情報入力シート!$G464),0)+IF(AND(障害学生情報入力シート!$G464="視覚障害",OR(障害学生情報入力シート!$H464="盲",障害学生情報入力シート!$H464="弱視")),1,0)+IF(AND(障害学生情報入力シート!$G464="聴覚・言語障害",OR(障害学生情報入力シート!$H464="聾",障害学生情報入力シート!$H464="難聴",障害学生情報入力シート!$H464="言語障害のみ")),1,0)+IF(AND(障害学生情報入力シート!$G464="肢体不自由",OR(障害学生情報入力シート!$H464="上肢機能障害",障害学生情報入力シート!$H464="下肢機能障害",障害学生情報入力シート!$H464="上下肢機能障害",障害学生情報入力シート!$H464="他の機能障害")),1,0)+IF(AND(障害学生情報入力シート!$G464="病弱・虚弱",OR(障害学生情報入力シート!$H464="内部障害等",障害学生情報入力シート!$H464="他の慢性疾患")),1,0)+IF(AND(障害学生情報入力シート!$G464="重複",ISBLANK(障害学生情報入力シート!$H464)),1,0)+IF(AND(障害学生情報入力シート!$G464="発達障害",OR(障害学生情報入力シート!$H464="SLD",障害学生情報入力シート!$H464="ADHD",障害学生情報入力シート!$H464="ASD",障害学生情報入力シート!$H464="発達障害の重複")),1,0)+IF(AND(障害学生情報入力シート!$G464="精神障害",OR(障害学生情報入力シート!$H464="統合失調症等",障害学生情報入力シート!$H464="気分障害",障害学生情報入力シート!$H464="神経症性障害等",障害学生情報入力シート!$H464="摂食障害・睡眠障害等",障害学生情報入力シート!$H464="他の精神障害")),1,0)+IF(AND(障害学生情報入力シート!$G464="その他の障害",ISBLANK(障害学生情報入力シート!$H464)),1,0)</f>
        <v>0</v>
      </c>
    </row>
    <row r="465" spans="1:25" x14ac:dyDescent="0.4">
      <c r="A465" s="1219">
        <v>441</v>
      </c>
      <c r="B465" s="7">
        <f>IF(AND(障害学生情報入力シート!$G465=$B$23,障害学生情報入力シート!$H465=$B$24,OR(障害学生情報入力シート!D465="入学者(新1年生)",障害学生情報入力シート!D465="在籍者")),1,0)</f>
        <v>0</v>
      </c>
      <c r="C465" s="7">
        <f t="shared" si="36"/>
        <v>0</v>
      </c>
      <c r="D465" s="7" t="str">
        <f>IFERROR(MATCH(ROW(障害学生情報入力シート!A441),C:C,0),"")</f>
        <v/>
      </c>
      <c r="E465" s="7">
        <f>IF(AND(障害学生情報入力シート!$G465=$E$23,障害学生情報入力シート!$H465=$E$24,OR(障害学生情報入力シート!D465="入学者(新1年生)",障害学生情報入力シート!D465="在籍者")),1,0)</f>
        <v>0</v>
      </c>
      <c r="F465" s="7">
        <f t="shared" si="37"/>
        <v>0</v>
      </c>
      <c r="G465" s="7" t="str">
        <f>IFERROR(MATCH(ROW(障害学生情報入力シート!E441),F:F,0),"")</f>
        <v/>
      </c>
      <c r="H465" s="7">
        <f>IF(AND(障害学生情報入力シート!$G465=$H$24,ISBLANK(障害学生情報入力シート!$H465),OR(障害学生情報入力シート!D465="入学者(新1年生)",障害学生情報入力シート!D465="在籍者")),1,0)</f>
        <v>0</v>
      </c>
      <c r="I465" s="7">
        <f t="shared" si="38"/>
        <v>0</v>
      </c>
      <c r="J465" s="7" t="str">
        <f>IFERROR(MATCH(ROW(障害学生情報入力シート!A441),I:I,0),"")</f>
        <v/>
      </c>
      <c r="K465" s="8">
        <f>IF(障害学生情報入力シート!AU465="",0,IF(AND(障害学生情報入力シート!AT465=1,Y465=1,障害学生情報入力シート!D465&lt;&gt;"",障害学生情報入力シート!D465&lt;&gt;"在籍者"),1,0))</f>
        <v>0</v>
      </c>
      <c r="L465" s="8">
        <f t="shared" si="39"/>
        <v>0</v>
      </c>
      <c r="M465" s="8" t="str">
        <f>IFERROR(MATCH(ROW(障害学生情報入力シート!A441),L:L,0),"")</f>
        <v/>
      </c>
      <c r="N465" s="8">
        <f>IF(障害学生情報入力シート!CA465="",0,IF(AND(障害学生情報入力シート!BZ465=1,Y465=1,障害学生情報入力シート!D465&lt;&gt;"",障害学生情報入力シート!D465&lt;&gt;"入学しなかった"),1,0))</f>
        <v>0</v>
      </c>
      <c r="O465" s="8">
        <f t="shared" si="40"/>
        <v>0</v>
      </c>
      <c r="P465" s="8" t="str">
        <f>IFERROR(MATCH(ROW(障害学生情報入力シート!AR441),O:O,0),"")</f>
        <v/>
      </c>
      <c r="Q465" s="8">
        <f>IF(障害学生情報入力シート!CU465="",0,IF(AND(障害学生情報入力シート!CT465=1,Y465=1,障害学生情報入力シート!D465&lt;&gt;"",障害学生情報入力シート!D465&lt;&gt;"入学しなかった"),1,0))</f>
        <v>0</v>
      </c>
      <c r="R465" s="8">
        <f t="shared" si="41"/>
        <v>0</v>
      </c>
      <c r="S465" s="8" t="str">
        <f>IFERROR(MATCH(ROW(障害学生情報入力シート!BJ441),R:R,0),"")</f>
        <v/>
      </c>
      <c r="T465" s="9">
        <f>IF(OR(SUM(障害学生情報入力シート!AY465:BY465,障害学生情報入力シート!CB465:CS465)&gt;0,COUNTA(障害学生情報入力シート!BZ465:CA465)=2,COUNTA(障害学生情報入力シート!CT465:CU465)=2),1,0)</f>
        <v>0</v>
      </c>
      <c r="U465" s="9">
        <f>SUM(障害学生情報入力シート!N465:Q465)+COUNTA(障害学生情報入力シート!R465)</f>
        <v>0</v>
      </c>
      <c r="V465" s="9">
        <f>SUM(障害学生情報入力シート!S465:V465)+COUNTA(障害学生情報入力シート!W465)</f>
        <v>0</v>
      </c>
      <c r="W465" s="9">
        <f>IF(SUM(障害学生情報入力シート!$X465:$AT465)&gt;0,1,0)</f>
        <v>0</v>
      </c>
      <c r="X465" s="9">
        <f>IF(障害学生情報入力シート!D465="入学者(新1年生)",1,0)</f>
        <v>0</v>
      </c>
      <c r="Y465" s="9">
        <f>IF(ISBLANK(障害学生情報入力シート!$G465),0)+IF(AND(障害学生情報入力シート!$G465="視覚障害",OR(障害学生情報入力シート!$H465="盲",障害学生情報入力シート!$H465="弱視")),1,0)+IF(AND(障害学生情報入力シート!$G465="聴覚・言語障害",OR(障害学生情報入力シート!$H465="聾",障害学生情報入力シート!$H465="難聴",障害学生情報入力シート!$H465="言語障害のみ")),1,0)+IF(AND(障害学生情報入力シート!$G465="肢体不自由",OR(障害学生情報入力シート!$H465="上肢機能障害",障害学生情報入力シート!$H465="下肢機能障害",障害学生情報入力シート!$H465="上下肢機能障害",障害学生情報入力シート!$H465="他の機能障害")),1,0)+IF(AND(障害学生情報入力シート!$G465="病弱・虚弱",OR(障害学生情報入力シート!$H465="内部障害等",障害学生情報入力シート!$H465="他の慢性疾患")),1,0)+IF(AND(障害学生情報入力シート!$G465="重複",ISBLANK(障害学生情報入力シート!$H465)),1,0)+IF(AND(障害学生情報入力シート!$G465="発達障害",OR(障害学生情報入力シート!$H465="SLD",障害学生情報入力シート!$H465="ADHD",障害学生情報入力シート!$H465="ASD",障害学生情報入力シート!$H465="発達障害の重複")),1,0)+IF(AND(障害学生情報入力シート!$G465="精神障害",OR(障害学生情報入力シート!$H465="統合失調症等",障害学生情報入力シート!$H465="気分障害",障害学生情報入力シート!$H465="神経症性障害等",障害学生情報入力シート!$H465="摂食障害・睡眠障害等",障害学生情報入力シート!$H465="他の精神障害")),1,0)+IF(AND(障害学生情報入力シート!$G465="その他の障害",ISBLANK(障害学生情報入力シート!$H465)),1,0)</f>
        <v>0</v>
      </c>
    </row>
    <row r="466" spans="1:25" x14ac:dyDescent="0.4">
      <c r="A466" s="1219">
        <v>442</v>
      </c>
      <c r="B466" s="7">
        <f>IF(AND(障害学生情報入力シート!$G466=$B$23,障害学生情報入力シート!$H466=$B$24,OR(障害学生情報入力シート!D466="入学者(新1年生)",障害学生情報入力シート!D466="在籍者")),1,0)</f>
        <v>0</v>
      </c>
      <c r="C466" s="7">
        <f t="shared" si="36"/>
        <v>0</v>
      </c>
      <c r="D466" s="7" t="str">
        <f>IFERROR(MATCH(ROW(障害学生情報入力シート!A442),C:C,0),"")</f>
        <v/>
      </c>
      <c r="E466" s="7">
        <f>IF(AND(障害学生情報入力シート!$G466=$E$23,障害学生情報入力シート!$H466=$E$24,OR(障害学生情報入力シート!D466="入学者(新1年生)",障害学生情報入力シート!D466="在籍者")),1,0)</f>
        <v>0</v>
      </c>
      <c r="F466" s="7">
        <f t="shared" si="37"/>
        <v>0</v>
      </c>
      <c r="G466" s="7" t="str">
        <f>IFERROR(MATCH(ROW(障害学生情報入力シート!E442),F:F,0),"")</f>
        <v/>
      </c>
      <c r="H466" s="7">
        <f>IF(AND(障害学生情報入力シート!$G466=$H$24,ISBLANK(障害学生情報入力シート!$H466),OR(障害学生情報入力シート!D466="入学者(新1年生)",障害学生情報入力シート!D466="在籍者")),1,0)</f>
        <v>0</v>
      </c>
      <c r="I466" s="7">
        <f t="shared" si="38"/>
        <v>0</v>
      </c>
      <c r="J466" s="7" t="str">
        <f>IFERROR(MATCH(ROW(障害学生情報入力シート!A442),I:I,0),"")</f>
        <v/>
      </c>
      <c r="K466" s="8">
        <f>IF(障害学生情報入力シート!AU466="",0,IF(AND(障害学生情報入力シート!AT466=1,Y466=1,障害学生情報入力シート!D466&lt;&gt;"",障害学生情報入力シート!D466&lt;&gt;"在籍者"),1,0))</f>
        <v>0</v>
      </c>
      <c r="L466" s="8">
        <f t="shared" si="39"/>
        <v>0</v>
      </c>
      <c r="M466" s="8" t="str">
        <f>IFERROR(MATCH(ROW(障害学生情報入力シート!A442),L:L,0),"")</f>
        <v/>
      </c>
      <c r="N466" s="8">
        <f>IF(障害学生情報入力シート!CA466="",0,IF(AND(障害学生情報入力シート!BZ466=1,Y466=1,障害学生情報入力シート!D466&lt;&gt;"",障害学生情報入力シート!D466&lt;&gt;"入学しなかった"),1,0))</f>
        <v>0</v>
      </c>
      <c r="O466" s="8">
        <f t="shared" si="40"/>
        <v>0</v>
      </c>
      <c r="P466" s="8" t="str">
        <f>IFERROR(MATCH(ROW(障害学生情報入力シート!AR442),O:O,0),"")</f>
        <v/>
      </c>
      <c r="Q466" s="8">
        <f>IF(障害学生情報入力シート!CU466="",0,IF(AND(障害学生情報入力シート!CT466=1,Y466=1,障害学生情報入力シート!D466&lt;&gt;"",障害学生情報入力シート!D466&lt;&gt;"入学しなかった"),1,0))</f>
        <v>0</v>
      </c>
      <c r="R466" s="8">
        <f t="shared" si="41"/>
        <v>0</v>
      </c>
      <c r="S466" s="8" t="str">
        <f>IFERROR(MATCH(ROW(障害学生情報入力シート!BJ442),R:R,0),"")</f>
        <v/>
      </c>
      <c r="T466" s="9">
        <f>IF(OR(SUM(障害学生情報入力シート!AY466:BY466,障害学生情報入力シート!CB466:CS466)&gt;0,COUNTA(障害学生情報入力シート!BZ466:CA466)=2,COUNTA(障害学生情報入力シート!CT466:CU466)=2),1,0)</f>
        <v>0</v>
      </c>
      <c r="U466" s="9">
        <f>SUM(障害学生情報入力シート!N466:Q466)+COUNTA(障害学生情報入力シート!R466)</f>
        <v>0</v>
      </c>
      <c r="V466" s="9">
        <f>SUM(障害学生情報入力シート!S466:V466)+COUNTA(障害学生情報入力シート!W466)</f>
        <v>0</v>
      </c>
      <c r="W466" s="9">
        <f>IF(SUM(障害学生情報入力シート!$X466:$AT466)&gt;0,1,0)</f>
        <v>0</v>
      </c>
      <c r="X466" s="9">
        <f>IF(障害学生情報入力シート!D466="入学者(新1年生)",1,0)</f>
        <v>0</v>
      </c>
      <c r="Y466" s="9">
        <f>IF(ISBLANK(障害学生情報入力シート!$G466),0)+IF(AND(障害学生情報入力シート!$G466="視覚障害",OR(障害学生情報入力シート!$H466="盲",障害学生情報入力シート!$H466="弱視")),1,0)+IF(AND(障害学生情報入力シート!$G466="聴覚・言語障害",OR(障害学生情報入力シート!$H466="聾",障害学生情報入力シート!$H466="難聴",障害学生情報入力シート!$H466="言語障害のみ")),1,0)+IF(AND(障害学生情報入力シート!$G466="肢体不自由",OR(障害学生情報入力シート!$H466="上肢機能障害",障害学生情報入力シート!$H466="下肢機能障害",障害学生情報入力シート!$H466="上下肢機能障害",障害学生情報入力シート!$H466="他の機能障害")),1,0)+IF(AND(障害学生情報入力シート!$G466="病弱・虚弱",OR(障害学生情報入力シート!$H466="内部障害等",障害学生情報入力シート!$H466="他の慢性疾患")),1,0)+IF(AND(障害学生情報入力シート!$G466="重複",ISBLANK(障害学生情報入力シート!$H466)),1,0)+IF(AND(障害学生情報入力シート!$G466="発達障害",OR(障害学生情報入力シート!$H466="SLD",障害学生情報入力シート!$H466="ADHD",障害学生情報入力シート!$H466="ASD",障害学生情報入力シート!$H466="発達障害の重複")),1,0)+IF(AND(障害学生情報入力シート!$G466="精神障害",OR(障害学生情報入力シート!$H466="統合失調症等",障害学生情報入力シート!$H466="気分障害",障害学生情報入力シート!$H466="神経症性障害等",障害学生情報入力シート!$H466="摂食障害・睡眠障害等",障害学生情報入力シート!$H466="他の精神障害")),1,0)+IF(AND(障害学生情報入力シート!$G466="その他の障害",ISBLANK(障害学生情報入力シート!$H466)),1,0)</f>
        <v>0</v>
      </c>
    </row>
    <row r="467" spans="1:25" x14ac:dyDescent="0.4">
      <c r="A467" s="1219">
        <v>443</v>
      </c>
      <c r="B467" s="7">
        <f>IF(AND(障害学生情報入力シート!$G467=$B$23,障害学生情報入力シート!$H467=$B$24,OR(障害学生情報入力シート!D467="入学者(新1年生)",障害学生情報入力シート!D467="在籍者")),1,0)</f>
        <v>0</v>
      </c>
      <c r="C467" s="7">
        <f t="shared" si="36"/>
        <v>0</v>
      </c>
      <c r="D467" s="7" t="str">
        <f>IFERROR(MATCH(ROW(障害学生情報入力シート!A443),C:C,0),"")</f>
        <v/>
      </c>
      <c r="E467" s="7">
        <f>IF(AND(障害学生情報入力シート!$G467=$E$23,障害学生情報入力シート!$H467=$E$24,OR(障害学生情報入力シート!D467="入学者(新1年生)",障害学生情報入力シート!D467="在籍者")),1,0)</f>
        <v>0</v>
      </c>
      <c r="F467" s="7">
        <f t="shared" si="37"/>
        <v>0</v>
      </c>
      <c r="G467" s="7" t="str">
        <f>IFERROR(MATCH(ROW(障害学生情報入力シート!E443),F:F,0),"")</f>
        <v/>
      </c>
      <c r="H467" s="7">
        <f>IF(AND(障害学生情報入力シート!$G467=$H$24,ISBLANK(障害学生情報入力シート!$H467),OR(障害学生情報入力シート!D467="入学者(新1年生)",障害学生情報入力シート!D467="在籍者")),1,0)</f>
        <v>0</v>
      </c>
      <c r="I467" s="7">
        <f t="shared" si="38"/>
        <v>0</v>
      </c>
      <c r="J467" s="7" t="str">
        <f>IFERROR(MATCH(ROW(障害学生情報入力シート!A443),I:I,0),"")</f>
        <v/>
      </c>
      <c r="K467" s="8">
        <f>IF(障害学生情報入力シート!AU467="",0,IF(AND(障害学生情報入力シート!AT467=1,Y467=1,障害学生情報入力シート!D467&lt;&gt;"",障害学生情報入力シート!D467&lt;&gt;"在籍者"),1,0))</f>
        <v>0</v>
      </c>
      <c r="L467" s="8">
        <f t="shared" si="39"/>
        <v>0</v>
      </c>
      <c r="M467" s="8" t="str">
        <f>IFERROR(MATCH(ROW(障害学生情報入力シート!A443),L:L,0),"")</f>
        <v/>
      </c>
      <c r="N467" s="8">
        <f>IF(障害学生情報入力シート!CA467="",0,IF(AND(障害学生情報入力シート!BZ467=1,Y467=1,障害学生情報入力シート!D467&lt;&gt;"",障害学生情報入力シート!D467&lt;&gt;"入学しなかった"),1,0))</f>
        <v>0</v>
      </c>
      <c r="O467" s="8">
        <f t="shared" si="40"/>
        <v>0</v>
      </c>
      <c r="P467" s="8" t="str">
        <f>IFERROR(MATCH(ROW(障害学生情報入力シート!AR443),O:O,0),"")</f>
        <v/>
      </c>
      <c r="Q467" s="8">
        <f>IF(障害学生情報入力シート!CU467="",0,IF(AND(障害学生情報入力シート!CT467=1,Y467=1,障害学生情報入力シート!D467&lt;&gt;"",障害学生情報入力シート!D467&lt;&gt;"入学しなかった"),1,0))</f>
        <v>0</v>
      </c>
      <c r="R467" s="8">
        <f t="shared" si="41"/>
        <v>0</v>
      </c>
      <c r="S467" s="8" t="str">
        <f>IFERROR(MATCH(ROW(障害学生情報入力シート!BJ443),R:R,0),"")</f>
        <v/>
      </c>
      <c r="T467" s="9">
        <f>IF(OR(SUM(障害学生情報入力シート!AY467:BY467,障害学生情報入力シート!CB467:CS467)&gt;0,COUNTA(障害学生情報入力シート!BZ467:CA467)=2,COUNTA(障害学生情報入力シート!CT467:CU467)=2),1,0)</f>
        <v>0</v>
      </c>
      <c r="U467" s="9">
        <f>SUM(障害学生情報入力シート!N467:Q467)+COUNTA(障害学生情報入力シート!R467)</f>
        <v>0</v>
      </c>
      <c r="V467" s="9">
        <f>SUM(障害学生情報入力シート!S467:V467)+COUNTA(障害学生情報入力シート!W467)</f>
        <v>0</v>
      </c>
      <c r="W467" s="9">
        <f>IF(SUM(障害学生情報入力シート!$X467:$AT467)&gt;0,1,0)</f>
        <v>0</v>
      </c>
      <c r="X467" s="9">
        <f>IF(障害学生情報入力シート!D467="入学者(新1年生)",1,0)</f>
        <v>0</v>
      </c>
      <c r="Y467" s="9">
        <f>IF(ISBLANK(障害学生情報入力シート!$G467),0)+IF(AND(障害学生情報入力シート!$G467="視覚障害",OR(障害学生情報入力シート!$H467="盲",障害学生情報入力シート!$H467="弱視")),1,0)+IF(AND(障害学生情報入力シート!$G467="聴覚・言語障害",OR(障害学生情報入力シート!$H467="聾",障害学生情報入力シート!$H467="難聴",障害学生情報入力シート!$H467="言語障害のみ")),1,0)+IF(AND(障害学生情報入力シート!$G467="肢体不自由",OR(障害学生情報入力シート!$H467="上肢機能障害",障害学生情報入力シート!$H467="下肢機能障害",障害学生情報入力シート!$H467="上下肢機能障害",障害学生情報入力シート!$H467="他の機能障害")),1,0)+IF(AND(障害学生情報入力シート!$G467="病弱・虚弱",OR(障害学生情報入力シート!$H467="内部障害等",障害学生情報入力シート!$H467="他の慢性疾患")),1,0)+IF(AND(障害学生情報入力シート!$G467="重複",ISBLANK(障害学生情報入力シート!$H467)),1,0)+IF(AND(障害学生情報入力シート!$G467="発達障害",OR(障害学生情報入力シート!$H467="SLD",障害学生情報入力シート!$H467="ADHD",障害学生情報入力シート!$H467="ASD",障害学生情報入力シート!$H467="発達障害の重複")),1,0)+IF(AND(障害学生情報入力シート!$G467="精神障害",OR(障害学生情報入力シート!$H467="統合失調症等",障害学生情報入力シート!$H467="気分障害",障害学生情報入力シート!$H467="神経症性障害等",障害学生情報入力シート!$H467="摂食障害・睡眠障害等",障害学生情報入力シート!$H467="他の精神障害")),1,0)+IF(AND(障害学生情報入力シート!$G467="その他の障害",ISBLANK(障害学生情報入力シート!$H467)),1,0)</f>
        <v>0</v>
      </c>
    </row>
    <row r="468" spans="1:25" x14ac:dyDescent="0.4">
      <c r="A468" s="1219">
        <v>444</v>
      </c>
      <c r="B468" s="7">
        <f>IF(AND(障害学生情報入力シート!$G468=$B$23,障害学生情報入力シート!$H468=$B$24,OR(障害学生情報入力シート!D468="入学者(新1年生)",障害学生情報入力シート!D468="在籍者")),1,0)</f>
        <v>0</v>
      </c>
      <c r="C468" s="7">
        <f t="shared" si="36"/>
        <v>0</v>
      </c>
      <c r="D468" s="7" t="str">
        <f>IFERROR(MATCH(ROW(障害学生情報入力シート!A444),C:C,0),"")</f>
        <v/>
      </c>
      <c r="E468" s="7">
        <f>IF(AND(障害学生情報入力シート!$G468=$E$23,障害学生情報入力シート!$H468=$E$24,OR(障害学生情報入力シート!D468="入学者(新1年生)",障害学生情報入力シート!D468="在籍者")),1,0)</f>
        <v>0</v>
      </c>
      <c r="F468" s="7">
        <f t="shared" si="37"/>
        <v>0</v>
      </c>
      <c r="G468" s="7" t="str">
        <f>IFERROR(MATCH(ROW(障害学生情報入力シート!E444),F:F,0),"")</f>
        <v/>
      </c>
      <c r="H468" s="7">
        <f>IF(AND(障害学生情報入力シート!$G468=$H$24,ISBLANK(障害学生情報入力シート!$H468),OR(障害学生情報入力シート!D468="入学者(新1年生)",障害学生情報入力シート!D468="在籍者")),1,0)</f>
        <v>0</v>
      </c>
      <c r="I468" s="7">
        <f t="shared" si="38"/>
        <v>0</v>
      </c>
      <c r="J468" s="7" t="str">
        <f>IFERROR(MATCH(ROW(障害学生情報入力シート!A444),I:I,0),"")</f>
        <v/>
      </c>
      <c r="K468" s="8">
        <f>IF(障害学生情報入力シート!AU468="",0,IF(AND(障害学生情報入力シート!AT468=1,Y468=1,障害学生情報入力シート!D468&lt;&gt;"",障害学生情報入力シート!D468&lt;&gt;"在籍者"),1,0))</f>
        <v>0</v>
      </c>
      <c r="L468" s="8">
        <f t="shared" si="39"/>
        <v>0</v>
      </c>
      <c r="M468" s="8" t="str">
        <f>IFERROR(MATCH(ROW(障害学生情報入力シート!A444),L:L,0),"")</f>
        <v/>
      </c>
      <c r="N468" s="8">
        <f>IF(障害学生情報入力シート!CA468="",0,IF(AND(障害学生情報入力シート!BZ468=1,Y468=1,障害学生情報入力シート!D468&lt;&gt;"",障害学生情報入力シート!D468&lt;&gt;"入学しなかった"),1,0))</f>
        <v>0</v>
      </c>
      <c r="O468" s="8">
        <f t="shared" si="40"/>
        <v>0</v>
      </c>
      <c r="P468" s="8" t="str">
        <f>IFERROR(MATCH(ROW(障害学生情報入力シート!AR444),O:O,0),"")</f>
        <v/>
      </c>
      <c r="Q468" s="8">
        <f>IF(障害学生情報入力シート!CU468="",0,IF(AND(障害学生情報入力シート!CT468=1,Y468=1,障害学生情報入力シート!D468&lt;&gt;"",障害学生情報入力シート!D468&lt;&gt;"入学しなかった"),1,0))</f>
        <v>0</v>
      </c>
      <c r="R468" s="8">
        <f t="shared" si="41"/>
        <v>0</v>
      </c>
      <c r="S468" s="8" t="str">
        <f>IFERROR(MATCH(ROW(障害学生情報入力シート!BJ444),R:R,0),"")</f>
        <v/>
      </c>
      <c r="T468" s="9">
        <f>IF(OR(SUM(障害学生情報入力シート!AY468:BY468,障害学生情報入力シート!CB468:CS468)&gt;0,COUNTA(障害学生情報入力シート!BZ468:CA468)=2,COUNTA(障害学生情報入力シート!CT468:CU468)=2),1,0)</f>
        <v>0</v>
      </c>
      <c r="U468" s="9">
        <f>SUM(障害学生情報入力シート!N468:Q468)+COUNTA(障害学生情報入力シート!R468)</f>
        <v>0</v>
      </c>
      <c r="V468" s="9">
        <f>SUM(障害学生情報入力シート!S468:V468)+COUNTA(障害学生情報入力シート!W468)</f>
        <v>0</v>
      </c>
      <c r="W468" s="9">
        <f>IF(SUM(障害学生情報入力シート!$X468:$AT468)&gt;0,1,0)</f>
        <v>0</v>
      </c>
      <c r="X468" s="9">
        <f>IF(障害学生情報入力シート!D468="入学者(新1年生)",1,0)</f>
        <v>0</v>
      </c>
      <c r="Y468" s="9">
        <f>IF(ISBLANK(障害学生情報入力シート!$G468),0)+IF(AND(障害学生情報入力シート!$G468="視覚障害",OR(障害学生情報入力シート!$H468="盲",障害学生情報入力シート!$H468="弱視")),1,0)+IF(AND(障害学生情報入力シート!$G468="聴覚・言語障害",OR(障害学生情報入力シート!$H468="聾",障害学生情報入力シート!$H468="難聴",障害学生情報入力シート!$H468="言語障害のみ")),1,0)+IF(AND(障害学生情報入力シート!$G468="肢体不自由",OR(障害学生情報入力シート!$H468="上肢機能障害",障害学生情報入力シート!$H468="下肢機能障害",障害学生情報入力シート!$H468="上下肢機能障害",障害学生情報入力シート!$H468="他の機能障害")),1,0)+IF(AND(障害学生情報入力シート!$G468="病弱・虚弱",OR(障害学生情報入力シート!$H468="内部障害等",障害学生情報入力シート!$H468="他の慢性疾患")),1,0)+IF(AND(障害学生情報入力シート!$G468="重複",ISBLANK(障害学生情報入力シート!$H468)),1,0)+IF(AND(障害学生情報入力シート!$G468="発達障害",OR(障害学生情報入力シート!$H468="SLD",障害学生情報入力シート!$H468="ADHD",障害学生情報入力シート!$H468="ASD",障害学生情報入力シート!$H468="発達障害の重複")),1,0)+IF(AND(障害学生情報入力シート!$G468="精神障害",OR(障害学生情報入力シート!$H468="統合失調症等",障害学生情報入力シート!$H468="気分障害",障害学生情報入力シート!$H468="神経症性障害等",障害学生情報入力シート!$H468="摂食障害・睡眠障害等",障害学生情報入力シート!$H468="他の精神障害")),1,0)+IF(AND(障害学生情報入力シート!$G468="その他の障害",ISBLANK(障害学生情報入力シート!$H468)),1,0)</f>
        <v>0</v>
      </c>
    </row>
    <row r="469" spans="1:25" x14ac:dyDescent="0.4">
      <c r="A469" s="1219">
        <v>445</v>
      </c>
      <c r="B469" s="7">
        <f>IF(AND(障害学生情報入力シート!$G469=$B$23,障害学生情報入力シート!$H469=$B$24,OR(障害学生情報入力シート!D469="入学者(新1年生)",障害学生情報入力シート!D469="在籍者")),1,0)</f>
        <v>0</v>
      </c>
      <c r="C469" s="7">
        <f t="shared" si="36"/>
        <v>0</v>
      </c>
      <c r="D469" s="7" t="str">
        <f>IFERROR(MATCH(ROW(障害学生情報入力シート!A445),C:C,0),"")</f>
        <v/>
      </c>
      <c r="E469" s="7">
        <f>IF(AND(障害学生情報入力シート!$G469=$E$23,障害学生情報入力シート!$H469=$E$24,OR(障害学生情報入力シート!D469="入学者(新1年生)",障害学生情報入力シート!D469="在籍者")),1,0)</f>
        <v>0</v>
      </c>
      <c r="F469" s="7">
        <f t="shared" si="37"/>
        <v>0</v>
      </c>
      <c r="G469" s="7" t="str">
        <f>IFERROR(MATCH(ROW(障害学生情報入力シート!E445),F:F,0),"")</f>
        <v/>
      </c>
      <c r="H469" s="7">
        <f>IF(AND(障害学生情報入力シート!$G469=$H$24,ISBLANK(障害学生情報入力シート!$H469),OR(障害学生情報入力シート!D469="入学者(新1年生)",障害学生情報入力シート!D469="在籍者")),1,0)</f>
        <v>0</v>
      </c>
      <c r="I469" s="7">
        <f t="shared" si="38"/>
        <v>0</v>
      </c>
      <c r="J469" s="7" t="str">
        <f>IFERROR(MATCH(ROW(障害学生情報入力シート!A445),I:I,0),"")</f>
        <v/>
      </c>
      <c r="K469" s="8">
        <f>IF(障害学生情報入力シート!AU469="",0,IF(AND(障害学生情報入力シート!AT469=1,Y469=1,障害学生情報入力シート!D469&lt;&gt;"",障害学生情報入力シート!D469&lt;&gt;"在籍者"),1,0))</f>
        <v>0</v>
      </c>
      <c r="L469" s="8">
        <f t="shared" si="39"/>
        <v>0</v>
      </c>
      <c r="M469" s="8" t="str">
        <f>IFERROR(MATCH(ROW(障害学生情報入力シート!A445),L:L,0),"")</f>
        <v/>
      </c>
      <c r="N469" s="8">
        <f>IF(障害学生情報入力シート!CA469="",0,IF(AND(障害学生情報入力シート!BZ469=1,Y469=1,障害学生情報入力シート!D469&lt;&gt;"",障害学生情報入力シート!D469&lt;&gt;"入学しなかった"),1,0))</f>
        <v>0</v>
      </c>
      <c r="O469" s="8">
        <f t="shared" si="40"/>
        <v>0</v>
      </c>
      <c r="P469" s="8" t="str">
        <f>IFERROR(MATCH(ROW(障害学生情報入力シート!AR445),O:O,0),"")</f>
        <v/>
      </c>
      <c r="Q469" s="8">
        <f>IF(障害学生情報入力シート!CU469="",0,IF(AND(障害学生情報入力シート!CT469=1,Y469=1,障害学生情報入力シート!D469&lt;&gt;"",障害学生情報入力シート!D469&lt;&gt;"入学しなかった"),1,0))</f>
        <v>0</v>
      </c>
      <c r="R469" s="8">
        <f t="shared" si="41"/>
        <v>0</v>
      </c>
      <c r="S469" s="8" t="str">
        <f>IFERROR(MATCH(ROW(障害学生情報入力シート!BJ445),R:R,0),"")</f>
        <v/>
      </c>
      <c r="T469" s="9">
        <f>IF(OR(SUM(障害学生情報入力シート!AY469:BY469,障害学生情報入力シート!CB469:CS469)&gt;0,COUNTA(障害学生情報入力シート!BZ469:CA469)=2,COUNTA(障害学生情報入力シート!CT469:CU469)=2),1,0)</f>
        <v>0</v>
      </c>
      <c r="U469" s="9">
        <f>SUM(障害学生情報入力シート!N469:Q469)+COUNTA(障害学生情報入力シート!R469)</f>
        <v>0</v>
      </c>
      <c r="V469" s="9">
        <f>SUM(障害学生情報入力シート!S469:V469)+COUNTA(障害学生情報入力シート!W469)</f>
        <v>0</v>
      </c>
      <c r="W469" s="9">
        <f>IF(SUM(障害学生情報入力シート!$X469:$AT469)&gt;0,1,0)</f>
        <v>0</v>
      </c>
      <c r="X469" s="9">
        <f>IF(障害学生情報入力シート!D469="入学者(新1年生)",1,0)</f>
        <v>0</v>
      </c>
      <c r="Y469" s="9">
        <f>IF(ISBLANK(障害学生情報入力シート!$G469),0)+IF(AND(障害学生情報入力シート!$G469="視覚障害",OR(障害学生情報入力シート!$H469="盲",障害学生情報入力シート!$H469="弱視")),1,0)+IF(AND(障害学生情報入力シート!$G469="聴覚・言語障害",OR(障害学生情報入力シート!$H469="聾",障害学生情報入力シート!$H469="難聴",障害学生情報入力シート!$H469="言語障害のみ")),1,0)+IF(AND(障害学生情報入力シート!$G469="肢体不自由",OR(障害学生情報入力シート!$H469="上肢機能障害",障害学生情報入力シート!$H469="下肢機能障害",障害学生情報入力シート!$H469="上下肢機能障害",障害学生情報入力シート!$H469="他の機能障害")),1,0)+IF(AND(障害学生情報入力シート!$G469="病弱・虚弱",OR(障害学生情報入力シート!$H469="内部障害等",障害学生情報入力シート!$H469="他の慢性疾患")),1,0)+IF(AND(障害学生情報入力シート!$G469="重複",ISBLANK(障害学生情報入力シート!$H469)),1,0)+IF(AND(障害学生情報入力シート!$G469="発達障害",OR(障害学生情報入力シート!$H469="SLD",障害学生情報入力シート!$H469="ADHD",障害学生情報入力シート!$H469="ASD",障害学生情報入力シート!$H469="発達障害の重複")),1,0)+IF(AND(障害学生情報入力シート!$G469="精神障害",OR(障害学生情報入力シート!$H469="統合失調症等",障害学生情報入力シート!$H469="気分障害",障害学生情報入力シート!$H469="神経症性障害等",障害学生情報入力シート!$H469="摂食障害・睡眠障害等",障害学生情報入力シート!$H469="他の精神障害")),1,0)+IF(AND(障害学生情報入力シート!$G469="その他の障害",ISBLANK(障害学生情報入力シート!$H469)),1,0)</f>
        <v>0</v>
      </c>
    </row>
    <row r="470" spans="1:25" x14ac:dyDescent="0.4">
      <c r="A470" s="1219">
        <v>446</v>
      </c>
      <c r="B470" s="7">
        <f>IF(AND(障害学生情報入力シート!$G470=$B$23,障害学生情報入力シート!$H470=$B$24,OR(障害学生情報入力シート!D470="入学者(新1年生)",障害学生情報入力シート!D470="在籍者")),1,0)</f>
        <v>0</v>
      </c>
      <c r="C470" s="7">
        <f t="shared" si="36"/>
        <v>0</v>
      </c>
      <c r="D470" s="7" t="str">
        <f>IFERROR(MATCH(ROW(障害学生情報入力シート!A446),C:C,0),"")</f>
        <v/>
      </c>
      <c r="E470" s="7">
        <f>IF(AND(障害学生情報入力シート!$G470=$E$23,障害学生情報入力シート!$H470=$E$24,OR(障害学生情報入力シート!D470="入学者(新1年生)",障害学生情報入力シート!D470="在籍者")),1,0)</f>
        <v>0</v>
      </c>
      <c r="F470" s="7">
        <f t="shared" si="37"/>
        <v>0</v>
      </c>
      <c r="G470" s="7" t="str">
        <f>IFERROR(MATCH(ROW(障害学生情報入力シート!E446),F:F,0),"")</f>
        <v/>
      </c>
      <c r="H470" s="7">
        <f>IF(AND(障害学生情報入力シート!$G470=$H$24,ISBLANK(障害学生情報入力シート!$H470),OR(障害学生情報入力シート!D470="入学者(新1年生)",障害学生情報入力シート!D470="在籍者")),1,0)</f>
        <v>0</v>
      </c>
      <c r="I470" s="7">
        <f t="shared" si="38"/>
        <v>0</v>
      </c>
      <c r="J470" s="7" t="str">
        <f>IFERROR(MATCH(ROW(障害学生情報入力シート!A446),I:I,0),"")</f>
        <v/>
      </c>
      <c r="K470" s="8">
        <f>IF(障害学生情報入力シート!AU470="",0,IF(AND(障害学生情報入力シート!AT470=1,Y470=1,障害学生情報入力シート!D470&lt;&gt;"",障害学生情報入力シート!D470&lt;&gt;"在籍者"),1,0))</f>
        <v>0</v>
      </c>
      <c r="L470" s="8">
        <f t="shared" si="39"/>
        <v>0</v>
      </c>
      <c r="M470" s="8" t="str">
        <f>IFERROR(MATCH(ROW(障害学生情報入力シート!A446),L:L,0),"")</f>
        <v/>
      </c>
      <c r="N470" s="8">
        <f>IF(障害学生情報入力シート!CA470="",0,IF(AND(障害学生情報入力シート!BZ470=1,Y470=1,障害学生情報入力シート!D470&lt;&gt;"",障害学生情報入力シート!D470&lt;&gt;"入学しなかった"),1,0))</f>
        <v>0</v>
      </c>
      <c r="O470" s="8">
        <f t="shared" si="40"/>
        <v>0</v>
      </c>
      <c r="P470" s="8" t="str">
        <f>IFERROR(MATCH(ROW(障害学生情報入力シート!AR446),O:O,0),"")</f>
        <v/>
      </c>
      <c r="Q470" s="8">
        <f>IF(障害学生情報入力シート!CU470="",0,IF(AND(障害学生情報入力シート!CT470=1,Y470=1,障害学生情報入力シート!D470&lt;&gt;"",障害学生情報入力シート!D470&lt;&gt;"入学しなかった"),1,0))</f>
        <v>0</v>
      </c>
      <c r="R470" s="8">
        <f t="shared" si="41"/>
        <v>0</v>
      </c>
      <c r="S470" s="8" t="str">
        <f>IFERROR(MATCH(ROW(障害学生情報入力シート!BJ446),R:R,0),"")</f>
        <v/>
      </c>
      <c r="T470" s="9">
        <f>IF(OR(SUM(障害学生情報入力シート!AY470:BY470,障害学生情報入力シート!CB470:CS470)&gt;0,COUNTA(障害学生情報入力シート!BZ470:CA470)=2,COUNTA(障害学生情報入力シート!CT470:CU470)=2),1,0)</f>
        <v>0</v>
      </c>
      <c r="U470" s="9">
        <f>SUM(障害学生情報入力シート!N470:Q470)+COUNTA(障害学生情報入力シート!R470)</f>
        <v>0</v>
      </c>
      <c r="V470" s="9">
        <f>SUM(障害学生情報入力シート!S470:V470)+COUNTA(障害学生情報入力シート!W470)</f>
        <v>0</v>
      </c>
      <c r="W470" s="9">
        <f>IF(SUM(障害学生情報入力シート!$X470:$AT470)&gt;0,1,0)</f>
        <v>0</v>
      </c>
      <c r="X470" s="9">
        <f>IF(障害学生情報入力シート!D470="入学者(新1年生)",1,0)</f>
        <v>0</v>
      </c>
      <c r="Y470" s="9">
        <f>IF(ISBLANK(障害学生情報入力シート!$G470),0)+IF(AND(障害学生情報入力シート!$G470="視覚障害",OR(障害学生情報入力シート!$H470="盲",障害学生情報入力シート!$H470="弱視")),1,0)+IF(AND(障害学生情報入力シート!$G470="聴覚・言語障害",OR(障害学生情報入力シート!$H470="聾",障害学生情報入力シート!$H470="難聴",障害学生情報入力シート!$H470="言語障害のみ")),1,0)+IF(AND(障害学生情報入力シート!$G470="肢体不自由",OR(障害学生情報入力シート!$H470="上肢機能障害",障害学生情報入力シート!$H470="下肢機能障害",障害学生情報入力シート!$H470="上下肢機能障害",障害学生情報入力シート!$H470="他の機能障害")),1,0)+IF(AND(障害学生情報入力シート!$G470="病弱・虚弱",OR(障害学生情報入力シート!$H470="内部障害等",障害学生情報入力シート!$H470="他の慢性疾患")),1,0)+IF(AND(障害学生情報入力シート!$G470="重複",ISBLANK(障害学生情報入力シート!$H470)),1,0)+IF(AND(障害学生情報入力シート!$G470="発達障害",OR(障害学生情報入力シート!$H470="SLD",障害学生情報入力シート!$H470="ADHD",障害学生情報入力シート!$H470="ASD",障害学生情報入力シート!$H470="発達障害の重複")),1,0)+IF(AND(障害学生情報入力シート!$G470="精神障害",OR(障害学生情報入力シート!$H470="統合失調症等",障害学生情報入力シート!$H470="気分障害",障害学生情報入力シート!$H470="神経症性障害等",障害学生情報入力シート!$H470="摂食障害・睡眠障害等",障害学生情報入力シート!$H470="他の精神障害")),1,0)+IF(AND(障害学生情報入力シート!$G470="その他の障害",ISBLANK(障害学生情報入力シート!$H470)),1,0)</f>
        <v>0</v>
      </c>
    </row>
    <row r="471" spans="1:25" x14ac:dyDescent="0.4">
      <c r="A471" s="1219">
        <v>447</v>
      </c>
      <c r="B471" s="7">
        <f>IF(AND(障害学生情報入力シート!$G471=$B$23,障害学生情報入力シート!$H471=$B$24,OR(障害学生情報入力シート!D471="入学者(新1年生)",障害学生情報入力シート!D471="在籍者")),1,0)</f>
        <v>0</v>
      </c>
      <c r="C471" s="7">
        <f t="shared" si="36"/>
        <v>0</v>
      </c>
      <c r="D471" s="7" t="str">
        <f>IFERROR(MATCH(ROW(障害学生情報入力シート!A447),C:C,0),"")</f>
        <v/>
      </c>
      <c r="E471" s="7">
        <f>IF(AND(障害学生情報入力シート!$G471=$E$23,障害学生情報入力シート!$H471=$E$24,OR(障害学生情報入力シート!D471="入学者(新1年生)",障害学生情報入力シート!D471="在籍者")),1,0)</f>
        <v>0</v>
      </c>
      <c r="F471" s="7">
        <f t="shared" si="37"/>
        <v>0</v>
      </c>
      <c r="G471" s="7" t="str">
        <f>IFERROR(MATCH(ROW(障害学生情報入力シート!E447),F:F,0),"")</f>
        <v/>
      </c>
      <c r="H471" s="7">
        <f>IF(AND(障害学生情報入力シート!$G471=$H$24,ISBLANK(障害学生情報入力シート!$H471),OR(障害学生情報入力シート!D471="入学者(新1年生)",障害学生情報入力シート!D471="在籍者")),1,0)</f>
        <v>0</v>
      </c>
      <c r="I471" s="7">
        <f t="shared" si="38"/>
        <v>0</v>
      </c>
      <c r="J471" s="7" t="str">
        <f>IFERROR(MATCH(ROW(障害学生情報入力シート!A447),I:I,0),"")</f>
        <v/>
      </c>
      <c r="K471" s="8">
        <f>IF(障害学生情報入力シート!AU471="",0,IF(AND(障害学生情報入力シート!AT471=1,Y471=1,障害学生情報入力シート!D471&lt;&gt;"",障害学生情報入力シート!D471&lt;&gt;"在籍者"),1,0))</f>
        <v>0</v>
      </c>
      <c r="L471" s="8">
        <f t="shared" si="39"/>
        <v>0</v>
      </c>
      <c r="M471" s="8" t="str">
        <f>IFERROR(MATCH(ROW(障害学生情報入力シート!A447),L:L,0),"")</f>
        <v/>
      </c>
      <c r="N471" s="8">
        <f>IF(障害学生情報入力シート!CA471="",0,IF(AND(障害学生情報入力シート!BZ471=1,Y471=1,障害学生情報入力シート!D471&lt;&gt;"",障害学生情報入力シート!D471&lt;&gt;"入学しなかった"),1,0))</f>
        <v>0</v>
      </c>
      <c r="O471" s="8">
        <f t="shared" si="40"/>
        <v>0</v>
      </c>
      <c r="P471" s="8" t="str">
        <f>IFERROR(MATCH(ROW(障害学生情報入力シート!AR447),O:O,0),"")</f>
        <v/>
      </c>
      <c r="Q471" s="8">
        <f>IF(障害学生情報入力シート!CU471="",0,IF(AND(障害学生情報入力シート!CT471=1,Y471=1,障害学生情報入力シート!D471&lt;&gt;"",障害学生情報入力シート!D471&lt;&gt;"入学しなかった"),1,0))</f>
        <v>0</v>
      </c>
      <c r="R471" s="8">
        <f t="shared" si="41"/>
        <v>0</v>
      </c>
      <c r="S471" s="8" t="str">
        <f>IFERROR(MATCH(ROW(障害学生情報入力シート!BJ447),R:R,0),"")</f>
        <v/>
      </c>
      <c r="T471" s="9">
        <f>IF(OR(SUM(障害学生情報入力シート!AY471:BY471,障害学生情報入力シート!CB471:CS471)&gt;0,COUNTA(障害学生情報入力シート!BZ471:CA471)=2,COUNTA(障害学生情報入力シート!CT471:CU471)=2),1,0)</f>
        <v>0</v>
      </c>
      <c r="U471" s="9">
        <f>SUM(障害学生情報入力シート!N471:Q471)+COUNTA(障害学生情報入力シート!R471)</f>
        <v>0</v>
      </c>
      <c r="V471" s="9">
        <f>SUM(障害学生情報入力シート!S471:V471)+COUNTA(障害学生情報入力シート!W471)</f>
        <v>0</v>
      </c>
      <c r="W471" s="9">
        <f>IF(SUM(障害学生情報入力シート!$X471:$AT471)&gt;0,1,0)</f>
        <v>0</v>
      </c>
      <c r="X471" s="9">
        <f>IF(障害学生情報入力シート!D471="入学者(新1年生)",1,0)</f>
        <v>0</v>
      </c>
      <c r="Y471" s="9">
        <f>IF(ISBLANK(障害学生情報入力シート!$G471),0)+IF(AND(障害学生情報入力シート!$G471="視覚障害",OR(障害学生情報入力シート!$H471="盲",障害学生情報入力シート!$H471="弱視")),1,0)+IF(AND(障害学生情報入力シート!$G471="聴覚・言語障害",OR(障害学生情報入力シート!$H471="聾",障害学生情報入力シート!$H471="難聴",障害学生情報入力シート!$H471="言語障害のみ")),1,0)+IF(AND(障害学生情報入力シート!$G471="肢体不自由",OR(障害学生情報入力シート!$H471="上肢機能障害",障害学生情報入力シート!$H471="下肢機能障害",障害学生情報入力シート!$H471="上下肢機能障害",障害学生情報入力シート!$H471="他の機能障害")),1,0)+IF(AND(障害学生情報入力シート!$G471="病弱・虚弱",OR(障害学生情報入力シート!$H471="内部障害等",障害学生情報入力シート!$H471="他の慢性疾患")),1,0)+IF(AND(障害学生情報入力シート!$G471="重複",ISBLANK(障害学生情報入力シート!$H471)),1,0)+IF(AND(障害学生情報入力シート!$G471="発達障害",OR(障害学生情報入力シート!$H471="SLD",障害学生情報入力シート!$H471="ADHD",障害学生情報入力シート!$H471="ASD",障害学生情報入力シート!$H471="発達障害の重複")),1,0)+IF(AND(障害学生情報入力シート!$G471="精神障害",OR(障害学生情報入力シート!$H471="統合失調症等",障害学生情報入力シート!$H471="気分障害",障害学生情報入力シート!$H471="神経症性障害等",障害学生情報入力シート!$H471="摂食障害・睡眠障害等",障害学生情報入力シート!$H471="他の精神障害")),1,0)+IF(AND(障害学生情報入力シート!$G471="その他の障害",ISBLANK(障害学生情報入力シート!$H471)),1,0)</f>
        <v>0</v>
      </c>
    </row>
    <row r="472" spans="1:25" x14ac:dyDescent="0.4">
      <c r="A472" s="1219">
        <v>448</v>
      </c>
      <c r="B472" s="7">
        <f>IF(AND(障害学生情報入力シート!$G472=$B$23,障害学生情報入力シート!$H472=$B$24,OR(障害学生情報入力シート!D472="入学者(新1年生)",障害学生情報入力シート!D472="在籍者")),1,0)</f>
        <v>0</v>
      </c>
      <c r="C472" s="7">
        <f t="shared" si="36"/>
        <v>0</v>
      </c>
      <c r="D472" s="7" t="str">
        <f>IFERROR(MATCH(ROW(障害学生情報入力シート!A448),C:C,0),"")</f>
        <v/>
      </c>
      <c r="E472" s="7">
        <f>IF(AND(障害学生情報入力シート!$G472=$E$23,障害学生情報入力シート!$H472=$E$24,OR(障害学生情報入力シート!D472="入学者(新1年生)",障害学生情報入力シート!D472="在籍者")),1,0)</f>
        <v>0</v>
      </c>
      <c r="F472" s="7">
        <f t="shared" si="37"/>
        <v>0</v>
      </c>
      <c r="G472" s="7" t="str">
        <f>IFERROR(MATCH(ROW(障害学生情報入力シート!E448),F:F,0),"")</f>
        <v/>
      </c>
      <c r="H472" s="7">
        <f>IF(AND(障害学生情報入力シート!$G472=$H$24,ISBLANK(障害学生情報入力シート!$H472),OR(障害学生情報入力シート!D472="入学者(新1年生)",障害学生情報入力シート!D472="在籍者")),1,0)</f>
        <v>0</v>
      </c>
      <c r="I472" s="7">
        <f t="shared" si="38"/>
        <v>0</v>
      </c>
      <c r="J472" s="7" t="str">
        <f>IFERROR(MATCH(ROW(障害学生情報入力シート!A448),I:I,0),"")</f>
        <v/>
      </c>
      <c r="K472" s="8">
        <f>IF(障害学生情報入力シート!AU472="",0,IF(AND(障害学生情報入力シート!AT472=1,Y472=1,障害学生情報入力シート!D472&lt;&gt;"",障害学生情報入力シート!D472&lt;&gt;"在籍者"),1,0))</f>
        <v>0</v>
      </c>
      <c r="L472" s="8">
        <f t="shared" si="39"/>
        <v>0</v>
      </c>
      <c r="M472" s="8" t="str">
        <f>IFERROR(MATCH(ROW(障害学生情報入力シート!A448),L:L,0),"")</f>
        <v/>
      </c>
      <c r="N472" s="8">
        <f>IF(障害学生情報入力シート!CA472="",0,IF(AND(障害学生情報入力シート!BZ472=1,Y472=1,障害学生情報入力シート!D472&lt;&gt;"",障害学生情報入力シート!D472&lt;&gt;"入学しなかった"),1,0))</f>
        <v>0</v>
      </c>
      <c r="O472" s="8">
        <f t="shared" si="40"/>
        <v>0</v>
      </c>
      <c r="P472" s="8" t="str">
        <f>IFERROR(MATCH(ROW(障害学生情報入力シート!AR448),O:O,0),"")</f>
        <v/>
      </c>
      <c r="Q472" s="8">
        <f>IF(障害学生情報入力シート!CU472="",0,IF(AND(障害学生情報入力シート!CT472=1,Y472=1,障害学生情報入力シート!D472&lt;&gt;"",障害学生情報入力シート!D472&lt;&gt;"入学しなかった"),1,0))</f>
        <v>0</v>
      </c>
      <c r="R472" s="8">
        <f t="shared" si="41"/>
        <v>0</v>
      </c>
      <c r="S472" s="8" t="str">
        <f>IFERROR(MATCH(ROW(障害学生情報入力シート!BJ448),R:R,0),"")</f>
        <v/>
      </c>
      <c r="T472" s="9">
        <f>IF(OR(SUM(障害学生情報入力シート!AY472:BY472,障害学生情報入力シート!CB472:CS472)&gt;0,COUNTA(障害学生情報入力シート!BZ472:CA472)=2,COUNTA(障害学生情報入力シート!CT472:CU472)=2),1,0)</f>
        <v>0</v>
      </c>
      <c r="U472" s="9">
        <f>SUM(障害学生情報入力シート!N472:Q472)+COUNTA(障害学生情報入力シート!R472)</f>
        <v>0</v>
      </c>
      <c r="V472" s="9">
        <f>SUM(障害学生情報入力シート!S472:V472)+COUNTA(障害学生情報入力シート!W472)</f>
        <v>0</v>
      </c>
      <c r="W472" s="9">
        <f>IF(SUM(障害学生情報入力シート!$X472:$AT472)&gt;0,1,0)</f>
        <v>0</v>
      </c>
      <c r="X472" s="9">
        <f>IF(障害学生情報入力シート!D472="入学者(新1年生)",1,0)</f>
        <v>0</v>
      </c>
      <c r="Y472" s="9">
        <f>IF(ISBLANK(障害学生情報入力シート!$G472),0)+IF(AND(障害学生情報入力シート!$G472="視覚障害",OR(障害学生情報入力シート!$H472="盲",障害学生情報入力シート!$H472="弱視")),1,0)+IF(AND(障害学生情報入力シート!$G472="聴覚・言語障害",OR(障害学生情報入力シート!$H472="聾",障害学生情報入力シート!$H472="難聴",障害学生情報入力シート!$H472="言語障害のみ")),1,0)+IF(AND(障害学生情報入力シート!$G472="肢体不自由",OR(障害学生情報入力シート!$H472="上肢機能障害",障害学生情報入力シート!$H472="下肢機能障害",障害学生情報入力シート!$H472="上下肢機能障害",障害学生情報入力シート!$H472="他の機能障害")),1,0)+IF(AND(障害学生情報入力シート!$G472="病弱・虚弱",OR(障害学生情報入力シート!$H472="内部障害等",障害学生情報入力シート!$H472="他の慢性疾患")),1,0)+IF(AND(障害学生情報入力シート!$G472="重複",ISBLANK(障害学生情報入力シート!$H472)),1,0)+IF(AND(障害学生情報入力シート!$G472="発達障害",OR(障害学生情報入力シート!$H472="SLD",障害学生情報入力シート!$H472="ADHD",障害学生情報入力シート!$H472="ASD",障害学生情報入力シート!$H472="発達障害の重複")),1,0)+IF(AND(障害学生情報入力シート!$G472="精神障害",OR(障害学生情報入力シート!$H472="統合失調症等",障害学生情報入力シート!$H472="気分障害",障害学生情報入力シート!$H472="神経症性障害等",障害学生情報入力シート!$H472="摂食障害・睡眠障害等",障害学生情報入力シート!$H472="他の精神障害")),1,0)+IF(AND(障害学生情報入力シート!$G472="その他の障害",ISBLANK(障害学生情報入力シート!$H472)),1,0)</f>
        <v>0</v>
      </c>
    </row>
    <row r="473" spans="1:25" x14ac:dyDescent="0.4">
      <c r="A473" s="1219">
        <v>449</v>
      </c>
      <c r="B473" s="7">
        <f>IF(AND(障害学生情報入力シート!$G473=$B$23,障害学生情報入力シート!$H473=$B$24,OR(障害学生情報入力シート!D473="入学者(新1年生)",障害学生情報入力シート!D473="在籍者")),1,0)</f>
        <v>0</v>
      </c>
      <c r="C473" s="7">
        <f t="shared" ref="C473:C536" si="42">C472+B473</f>
        <v>0</v>
      </c>
      <c r="D473" s="7" t="str">
        <f>IFERROR(MATCH(ROW(障害学生情報入力シート!A449),C:C,0),"")</f>
        <v/>
      </c>
      <c r="E473" s="7">
        <f>IF(AND(障害学生情報入力シート!$G473=$E$23,障害学生情報入力シート!$H473=$E$24,OR(障害学生情報入力シート!D473="入学者(新1年生)",障害学生情報入力シート!D473="在籍者")),1,0)</f>
        <v>0</v>
      </c>
      <c r="F473" s="7">
        <f t="shared" ref="F473:F536" si="43">F472+E473</f>
        <v>0</v>
      </c>
      <c r="G473" s="7" t="str">
        <f>IFERROR(MATCH(ROW(障害学生情報入力シート!E449),F:F,0),"")</f>
        <v/>
      </c>
      <c r="H473" s="7">
        <f>IF(AND(障害学生情報入力シート!$G473=$H$24,ISBLANK(障害学生情報入力シート!$H473),OR(障害学生情報入力シート!D473="入学者(新1年生)",障害学生情報入力シート!D473="在籍者")),1,0)</f>
        <v>0</v>
      </c>
      <c r="I473" s="7">
        <f t="shared" ref="I473:I536" si="44">I472+H473</f>
        <v>0</v>
      </c>
      <c r="J473" s="7" t="str">
        <f>IFERROR(MATCH(ROW(障害学生情報入力シート!A449),I:I,0),"")</f>
        <v/>
      </c>
      <c r="K473" s="8">
        <f>IF(障害学生情報入力シート!AU473="",0,IF(AND(障害学生情報入力シート!AT473=1,Y473=1,障害学生情報入力シート!D473&lt;&gt;"",障害学生情報入力シート!D473&lt;&gt;"在籍者"),1,0))</f>
        <v>0</v>
      </c>
      <c r="L473" s="8">
        <f t="shared" ref="L473:L536" si="45">L472+K473</f>
        <v>0</v>
      </c>
      <c r="M473" s="8" t="str">
        <f>IFERROR(MATCH(ROW(障害学生情報入力シート!A449),L:L,0),"")</f>
        <v/>
      </c>
      <c r="N473" s="8">
        <f>IF(障害学生情報入力シート!CA473="",0,IF(AND(障害学生情報入力シート!BZ473=1,Y473=1,障害学生情報入力シート!D473&lt;&gt;"",障害学生情報入力シート!D473&lt;&gt;"入学しなかった"),1,0))</f>
        <v>0</v>
      </c>
      <c r="O473" s="8">
        <f t="shared" ref="O473:O536" si="46">O472+N473</f>
        <v>0</v>
      </c>
      <c r="P473" s="8" t="str">
        <f>IFERROR(MATCH(ROW(障害学生情報入力シート!AR449),O:O,0),"")</f>
        <v/>
      </c>
      <c r="Q473" s="8">
        <f>IF(障害学生情報入力シート!CU473="",0,IF(AND(障害学生情報入力シート!CT473=1,Y473=1,障害学生情報入力シート!D473&lt;&gt;"",障害学生情報入力シート!D473&lt;&gt;"入学しなかった"),1,0))</f>
        <v>0</v>
      </c>
      <c r="R473" s="8">
        <f t="shared" ref="R473:R536" si="47">R472+Q473</f>
        <v>0</v>
      </c>
      <c r="S473" s="8" t="str">
        <f>IFERROR(MATCH(ROW(障害学生情報入力シート!BJ449),R:R,0),"")</f>
        <v/>
      </c>
      <c r="T473" s="9">
        <f>IF(OR(SUM(障害学生情報入力シート!AY473:BY473,障害学生情報入力シート!CB473:CS473)&gt;0,COUNTA(障害学生情報入力シート!BZ473:CA473)=2,COUNTA(障害学生情報入力シート!CT473:CU473)=2),1,0)</f>
        <v>0</v>
      </c>
      <c r="U473" s="9">
        <f>SUM(障害学生情報入力シート!N473:Q473)+COUNTA(障害学生情報入力シート!R473)</f>
        <v>0</v>
      </c>
      <c r="V473" s="9">
        <f>SUM(障害学生情報入力シート!S473:V473)+COUNTA(障害学生情報入力シート!W473)</f>
        <v>0</v>
      </c>
      <c r="W473" s="9">
        <f>IF(SUM(障害学生情報入力シート!$X473:$AT473)&gt;0,1,0)</f>
        <v>0</v>
      </c>
      <c r="X473" s="9">
        <f>IF(障害学生情報入力シート!D473="入学者(新1年生)",1,0)</f>
        <v>0</v>
      </c>
      <c r="Y473" s="9">
        <f>IF(ISBLANK(障害学生情報入力シート!$G473),0)+IF(AND(障害学生情報入力シート!$G473="視覚障害",OR(障害学生情報入力シート!$H473="盲",障害学生情報入力シート!$H473="弱視")),1,0)+IF(AND(障害学生情報入力シート!$G473="聴覚・言語障害",OR(障害学生情報入力シート!$H473="聾",障害学生情報入力シート!$H473="難聴",障害学生情報入力シート!$H473="言語障害のみ")),1,0)+IF(AND(障害学生情報入力シート!$G473="肢体不自由",OR(障害学生情報入力シート!$H473="上肢機能障害",障害学生情報入力シート!$H473="下肢機能障害",障害学生情報入力シート!$H473="上下肢機能障害",障害学生情報入力シート!$H473="他の機能障害")),1,0)+IF(AND(障害学生情報入力シート!$G473="病弱・虚弱",OR(障害学生情報入力シート!$H473="内部障害等",障害学生情報入力シート!$H473="他の慢性疾患")),1,0)+IF(AND(障害学生情報入力シート!$G473="重複",ISBLANK(障害学生情報入力シート!$H473)),1,0)+IF(AND(障害学生情報入力シート!$G473="発達障害",OR(障害学生情報入力シート!$H473="SLD",障害学生情報入力シート!$H473="ADHD",障害学生情報入力シート!$H473="ASD",障害学生情報入力シート!$H473="発達障害の重複")),1,0)+IF(AND(障害学生情報入力シート!$G473="精神障害",OR(障害学生情報入力シート!$H473="統合失調症等",障害学生情報入力シート!$H473="気分障害",障害学生情報入力シート!$H473="神経症性障害等",障害学生情報入力シート!$H473="摂食障害・睡眠障害等",障害学生情報入力シート!$H473="他の精神障害")),1,0)+IF(AND(障害学生情報入力シート!$G473="その他の障害",ISBLANK(障害学生情報入力シート!$H473)),1,0)</f>
        <v>0</v>
      </c>
    </row>
    <row r="474" spans="1:25" x14ac:dyDescent="0.4">
      <c r="A474" s="1219">
        <v>450</v>
      </c>
      <c r="B474" s="7">
        <f>IF(AND(障害学生情報入力シート!$G474=$B$23,障害学生情報入力シート!$H474=$B$24,OR(障害学生情報入力シート!D474="入学者(新1年生)",障害学生情報入力シート!D474="在籍者")),1,0)</f>
        <v>0</v>
      </c>
      <c r="C474" s="7">
        <f t="shared" si="42"/>
        <v>0</v>
      </c>
      <c r="D474" s="7" t="str">
        <f>IFERROR(MATCH(ROW(障害学生情報入力シート!A450),C:C,0),"")</f>
        <v/>
      </c>
      <c r="E474" s="7">
        <f>IF(AND(障害学生情報入力シート!$G474=$E$23,障害学生情報入力シート!$H474=$E$24,OR(障害学生情報入力シート!D474="入学者(新1年生)",障害学生情報入力シート!D474="在籍者")),1,0)</f>
        <v>0</v>
      </c>
      <c r="F474" s="7">
        <f t="shared" si="43"/>
        <v>0</v>
      </c>
      <c r="G474" s="7" t="str">
        <f>IFERROR(MATCH(ROW(障害学生情報入力シート!E450),F:F,0),"")</f>
        <v/>
      </c>
      <c r="H474" s="7">
        <f>IF(AND(障害学生情報入力シート!$G474=$H$24,ISBLANK(障害学生情報入力シート!$H474),OR(障害学生情報入力シート!D474="入学者(新1年生)",障害学生情報入力シート!D474="在籍者")),1,0)</f>
        <v>0</v>
      </c>
      <c r="I474" s="7">
        <f t="shared" si="44"/>
        <v>0</v>
      </c>
      <c r="J474" s="7" t="str">
        <f>IFERROR(MATCH(ROW(障害学生情報入力シート!A450),I:I,0),"")</f>
        <v/>
      </c>
      <c r="K474" s="8">
        <f>IF(障害学生情報入力シート!AU474="",0,IF(AND(障害学生情報入力シート!AT474=1,Y474=1,障害学生情報入力シート!D474&lt;&gt;"",障害学生情報入力シート!D474&lt;&gt;"在籍者"),1,0))</f>
        <v>0</v>
      </c>
      <c r="L474" s="8">
        <f t="shared" si="45"/>
        <v>0</v>
      </c>
      <c r="M474" s="8" t="str">
        <f>IFERROR(MATCH(ROW(障害学生情報入力シート!A450),L:L,0),"")</f>
        <v/>
      </c>
      <c r="N474" s="8">
        <f>IF(障害学生情報入力シート!CA474="",0,IF(AND(障害学生情報入力シート!BZ474=1,Y474=1,障害学生情報入力シート!D474&lt;&gt;"",障害学生情報入力シート!D474&lt;&gt;"入学しなかった"),1,0))</f>
        <v>0</v>
      </c>
      <c r="O474" s="8">
        <f t="shared" si="46"/>
        <v>0</v>
      </c>
      <c r="P474" s="8" t="str">
        <f>IFERROR(MATCH(ROW(障害学生情報入力シート!AR450),O:O,0),"")</f>
        <v/>
      </c>
      <c r="Q474" s="8">
        <f>IF(障害学生情報入力シート!CU474="",0,IF(AND(障害学生情報入力シート!CT474=1,Y474=1,障害学生情報入力シート!D474&lt;&gt;"",障害学生情報入力シート!D474&lt;&gt;"入学しなかった"),1,0))</f>
        <v>0</v>
      </c>
      <c r="R474" s="8">
        <f t="shared" si="47"/>
        <v>0</v>
      </c>
      <c r="S474" s="8" t="str">
        <f>IFERROR(MATCH(ROW(障害学生情報入力シート!BJ450),R:R,0),"")</f>
        <v/>
      </c>
      <c r="T474" s="9">
        <f>IF(OR(SUM(障害学生情報入力シート!AY474:BY474,障害学生情報入力シート!CB474:CS474)&gt;0,COUNTA(障害学生情報入力シート!BZ474:CA474)=2,COUNTA(障害学生情報入力シート!CT474:CU474)=2),1,0)</f>
        <v>0</v>
      </c>
      <c r="U474" s="9">
        <f>SUM(障害学生情報入力シート!N474:Q474)+COUNTA(障害学生情報入力シート!R474)</f>
        <v>0</v>
      </c>
      <c r="V474" s="9">
        <f>SUM(障害学生情報入力シート!S474:V474)+COUNTA(障害学生情報入力シート!W474)</f>
        <v>0</v>
      </c>
      <c r="W474" s="9">
        <f>IF(SUM(障害学生情報入力シート!$X474:$AT474)&gt;0,1,0)</f>
        <v>0</v>
      </c>
      <c r="X474" s="9">
        <f>IF(障害学生情報入力シート!D474="入学者(新1年生)",1,0)</f>
        <v>0</v>
      </c>
      <c r="Y474" s="9">
        <f>IF(ISBLANK(障害学生情報入力シート!$G474),0)+IF(AND(障害学生情報入力シート!$G474="視覚障害",OR(障害学生情報入力シート!$H474="盲",障害学生情報入力シート!$H474="弱視")),1,0)+IF(AND(障害学生情報入力シート!$G474="聴覚・言語障害",OR(障害学生情報入力シート!$H474="聾",障害学生情報入力シート!$H474="難聴",障害学生情報入力シート!$H474="言語障害のみ")),1,0)+IF(AND(障害学生情報入力シート!$G474="肢体不自由",OR(障害学生情報入力シート!$H474="上肢機能障害",障害学生情報入力シート!$H474="下肢機能障害",障害学生情報入力シート!$H474="上下肢機能障害",障害学生情報入力シート!$H474="他の機能障害")),1,0)+IF(AND(障害学生情報入力シート!$G474="病弱・虚弱",OR(障害学生情報入力シート!$H474="内部障害等",障害学生情報入力シート!$H474="他の慢性疾患")),1,0)+IF(AND(障害学生情報入力シート!$G474="重複",ISBLANK(障害学生情報入力シート!$H474)),1,0)+IF(AND(障害学生情報入力シート!$G474="発達障害",OR(障害学生情報入力シート!$H474="SLD",障害学生情報入力シート!$H474="ADHD",障害学生情報入力シート!$H474="ASD",障害学生情報入力シート!$H474="発達障害の重複")),1,0)+IF(AND(障害学生情報入力シート!$G474="精神障害",OR(障害学生情報入力シート!$H474="統合失調症等",障害学生情報入力シート!$H474="気分障害",障害学生情報入力シート!$H474="神経症性障害等",障害学生情報入力シート!$H474="摂食障害・睡眠障害等",障害学生情報入力シート!$H474="他の精神障害")),1,0)+IF(AND(障害学生情報入力シート!$G474="その他の障害",ISBLANK(障害学生情報入力シート!$H474)),1,0)</f>
        <v>0</v>
      </c>
    </row>
    <row r="475" spans="1:25" x14ac:dyDescent="0.4">
      <c r="A475" s="1219">
        <v>451</v>
      </c>
      <c r="B475" s="7">
        <f>IF(AND(障害学生情報入力シート!$G475=$B$23,障害学生情報入力シート!$H475=$B$24,OR(障害学生情報入力シート!D475="入学者(新1年生)",障害学生情報入力シート!D475="在籍者")),1,0)</f>
        <v>0</v>
      </c>
      <c r="C475" s="7">
        <f t="shared" si="42"/>
        <v>0</v>
      </c>
      <c r="D475" s="7" t="str">
        <f>IFERROR(MATCH(ROW(障害学生情報入力シート!A451),C:C,0),"")</f>
        <v/>
      </c>
      <c r="E475" s="7">
        <f>IF(AND(障害学生情報入力シート!$G475=$E$23,障害学生情報入力シート!$H475=$E$24,OR(障害学生情報入力シート!D475="入学者(新1年生)",障害学生情報入力シート!D475="在籍者")),1,0)</f>
        <v>0</v>
      </c>
      <c r="F475" s="7">
        <f t="shared" si="43"/>
        <v>0</v>
      </c>
      <c r="G475" s="7" t="str">
        <f>IFERROR(MATCH(ROW(障害学生情報入力シート!E451),F:F,0),"")</f>
        <v/>
      </c>
      <c r="H475" s="7">
        <f>IF(AND(障害学生情報入力シート!$G475=$H$24,ISBLANK(障害学生情報入力シート!$H475),OR(障害学生情報入力シート!D475="入学者(新1年生)",障害学生情報入力シート!D475="在籍者")),1,0)</f>
        <v>0</v>
      </c>
      <c r="I475" s="7">
        <f t="shared" si="44"/>
        <v>0</v>
      </c>
      <c r="J475" s="7" t="str">
        <f>IFERROR(MATCH(ROW(障害学生情報入力シート!A451),I:I,0),"")</f>
        <v/>
      </c>
      <c r="K475" s="8">
        <f>IF(障害学生情報入力シート!AU475="",0,IF(AND(障害学生情報入力シート!AT475=1,Y475=1,障害学生情報入力シート!D475&lt;&gt;"",障害学生情報入力シート!D475&lt;&gt;"在籍者"),1,0))</f>
        <v>0</v>
      </c>
      <c r="L475" s="8">
        <f t="shared" si="45"/>
        <v>0</v>
      </c>
      <c r="M475" s="8" t="str">
        <f>IFERROR(MATCH(ROW(障害学生情報入力シート!A451),L:L,0),"")</f>
        <v/>
      </c>
      <c r="N475" s="8">
        <f>IF(障害学生情報入力シート!CA475="",0,IF(AND(障害学生情報入力シート!BZ475=1,Y475=1,障害学生情報入力シート!D475&lt;&gt;"",障害学生情報入力シート!D475&lt;&gt;"入学しなかった"),1,0))</f>
        <v>0</v>
      </c>
      <c r="O475" s="8">
        <f t="shared" si="46"/>
        <v>0</v>
      </c>
      <c r="P475" s="8" t="str">
        <f>IFERROR(MATCH(ROW(障害学生情報入力シート!AR451),O:O,0),"")</f>
        <v/>
      </c>
      <c r="Q475" s="8">
        <f>IF(障害学生情報入力シート!CU475="",0,IF(AND(障害学生情報入力シート!CT475=1,Y475=1,障害学生情報入力シート!D475&lt;&gt;"",障害学生情報入力シート!D475&lt;&gt;"入学しなかった"),1,0))</f>
        <v>0</v>
      </c>
      <c r="R475" s="8">
        <f t="shared" si="47"/>
        <v>0</v>
      </c>
      <c r="S475" s="8" t="str">
        <f>IFERROR(MATCH(ROW(障害学生情報入力シート!BJ451),R:R,0),"")</f>
        <v/>
      </c>
      <c r="T475" s="9">
        <f>IF(OR(SUM(障害学生情報入力シート!AY475:BY475,障害学生情報入力シート!CB475:CS475)&gt;0,COUNTA(障害学生情報入力シート!BZ475:CA475)=2,COUNTA(障害学生情報入力シート!CT475:CU475)=2),1,0)</f>
        <v>0</v>
      </c>
      <c r="U475" s="9">
        <f>SUM(障害学生情報入力シート!N475:Q475)+COUNTA(障害学生情報入力シート!R475)</f>
        <v>0</v>
      </c>
      <c r="V475" s="9">
        <f>SUM(障害学生情報入力シート!S475:V475)+COUNTA(障害学生情報入力シート!W475)</f>
        <v>0</v>
      </c>
      <c r="W475" s="9">
        <f>IF(SUM(障害学生情報入力シート!$X475:$AT475)&gt;0,1,0)</f>
        <v>0</v>
      </c>
      <c r="X475" s="9">
        <f>IF(障害学生情報入力シート!D475="入学者(新1年生)",1,0)</f>
        <v>0</v>
      </c>
      <c r="Y475" s="9">
        <f>IF(ISBLANK(障害学生情報入力シート!$G475),0)+IF(AND(障害学生情報入力シート!$G475="視覚障害",OR(障害学生情報入力シート!$H475="盲",障害学生情報入力シート!$H475="弱視")),1,0)+IF(AND(障害学生情報入力シート!$G475="聴覚・言語障害",OR(障害学生情報入力シート!$H475="聾",障害学生情報入力シート!$H475="難聴",障害学生情報入力シート!$H475="言語障害のみ")),1,0)+IF(AND(障害学生情報入力シート!$G475="肢体不自由",OR(障害学生情報入力シート!$H475="上肢機能障害",障害学生情報入力シート!$H475="下肢機能障害",障害学生情報入力シート!$H475="上下肢機能障害",障害学生情報入力シート!$H475="他の機能障害")),1,0)+IF(AND(障害学生情報入力シート!$G475="病弱・虚弱",OR(障害学生情報入力シート!$H475="内部障害等",障害学生情報入力シート!$H475="他の慢性疾患")),1,0)+IF(AND(障害学生情報入力シート!$G475="重複",ISBLANK(障害学生情報入力シート!$H475)),1,0)+IF(AND(障害学生情報入力シート!$G475="発達障害",OR(障害学生情報入力シート!$H475="SLD",障害学生情報入力シート!$H475="ADHD",障害学生情報入力シート!$H475="ASD",障害学生情報入力シート!$H475="発達障害の重複")),1,0)+IF(AND(障害学生情報入力シート!$G475="精神障害",OR(障害学生情報入力シート!$H475="統合失調症等",障害学生情報入力シート!$H475="気分障害",障害学生情報入力シート!$H475="神経症性障害等",障害学生情報入力シート!$H475="摂食障害・睡眠障害等",障害学生情報入力シート!$H475="他の精神障害")),1,0)+IF(AND(障害学生情報入力シート!$G475="その他の障害",ISBLANK(障害学生情報入力シート!$H475)),1,0)</f>
        <v>0</v>
      </c>
    </row>
    <row r="476" spans="1:25" x14ac:dyDescent="0.4">
      <c r="A476" s="1219">
        <v>452</v>
      </c>
      <c r="B476" s="7">
        <f>IF(AND(障害学生情報入力シート!$G476=$B$23,障害学生情報入力シート!$H476=$B$24,OR(障害学生情報入力シート!D476="入学者(新1年生)",障害学生情報入力シート!D476="在籍者")),1,0)</f>
        <v>0</v>
      </c>
      <c r="C476" s="7">
        <f t="shared" si="42"/>
        <v>0</v>
      </c>
      <c r="D476" s="7" t="str">
        <f>IFERROR(MATCH(ROW(障害学生情報入力シート!A452),C:C,0),"")</f>
        <v/>
      </c>
      <c r="E476" s="7">
        <f>IF(AND(障害学生情報入力シート!$G476=$E$23,障害学生情報入力シート!$H476=$E$24,OR(障害学生情報入力シート!D476="入学者(新1年生)",障害学生情報入力シート!D476="在籍者")),1,0)</f>
        <v>0</v>
      </c>
      <c r="F476" s="7">
        <f t="shared" si="43"/>
        <v>0</v>
      </c>
      <c r="G476" s="7" t="str">
        <f>IFERROR(MATCH(ROW(障害学生情報入力シート!E452),F:F,0),"")</f>
        <v/>
      </c>
      <c r="H476" s="7">
        <f>IF(AND(障害学生情報入力シート!$G476=$H$24,ISBLANK(障害学生情報入力シート!$H476),OR(障害学生情報入力シート!D476="入学者(新1年生)",障害学生情報入力シート!D476="在籍者")),1,0)</f>
        <v>0</v>
      </c>
      <c r="I476" s="7">
        <f t="shared" si="44"/>
        <v>0</v>
      </c>
      <c r="J476" s="7" t="str">
        <f>IFERROR(MATCH(ROW(障害学生情報入力シート!A452),I:I,0),"")</f>
        <v/>
      </c>
      <c r="K476" s="8">
        <f>IF(障害学生情報入力シート!AU476="",0,IF(AND(障害学生情報入力シート!AT476=1,Y476=1,障害学生情報入力シート!D476&lt;&gt;"",障害学生情報入力シート!D476&lt;&gt;"在籍者"),1,0))</f>
        <v>0</v>
      </c>
      <c r="L476" s="8">
        <f t="shared" si="45"/>
        <v>0</v>
      </c>
      <c r="M476" s="8" t="str">
        <f>IFERROR(MATCH(ROW(障害学生情報入力シート!A452),L:L,0),"")</f>
        <v/>
      </c>
      <c r="N476" s="8">
        <f>IF(障害学生情報入力シート!CA476="",0,IF(AND(障害学生情報入力シート!BZ476=1,Y476=1,障害学生情報入力シート!D476&lt;&gt;"",障害学生情報入力シート!D476&lt;&gt;"入学しなかった"),1,0))</f>
        <v>0</v>
      </c>
      <c r="O476" s="8">
        <f t="shared" si="46"/>
        <v>0</v>
      </c>
      <c r="P476" s="8" t="str">
        <f>IFERROR(MATCH(ROW(障害学生情報入力シート!AR452),O:O,0),"")</f>
        <v/>
      </c>
      <c r="Q476" s="8">
        <f>IF(障害学生情報入力シート!CU476="",0,IF(AND(障害学生情報入力シート!CT476=1,Y476=1,障害学生情報入力シート!D476&lt;&gt;"",障害学生情報入力シート!D476&lt;&gt;"入学しなかった"),1,0))</f>
        <v>0</v>
      </c>
      <c r="R476" s="8">
        <f t="shared" si="47"/>
        <v>0</v>
      </c>
      <c r="S476" s="8" t="str">
        <f>IFERROR(MATCH(ROW(障害学生情報入力シート!BJ452),R:R,0),"")</f>
        <v/>
      </c>
      <c r="T476" s="9">
        <f>IF(OR(SUM(障害学生情報入力シート!AY476:BY476,障害学生情報入力シート!CB476:CS476)&gt;0,COUNTA(障害学生情報入力シート!BZ476:CA476)=2,COUNTA(障害学生情報入力シート!CT476:CU476)=2),1,0)</f>
        <v>0</v>
      </c>
      <c r="U476" s="9">
        <f>SUM(障害学生情報入力シート!N476:Q476)+COUNTA(障害学生情報入力シート!R476)</f>
        <v>0</v>
      </c>
      <c r="V476" s="9">
        <f>SUM(障害学生情報入力シート!S476:V476)+COUNTA(障害学生情報入力シート!W476)</f>
        <v>0</v>
      </c>
      <c r="W476" s="9">
        <f>IF(SUM(障害学生情報入力シート!$X476:$AT476)&gt;0,1,0)</f>
        <v>0</v>
      </c>
      <c r="X476" s="9">
        <f>IF(障害学生情報入力シート!D476="入学者(新1年生)",1,0)</f>
        <v>0</v>
      </c>
      <c r="Y476" s="9">
        <f>IF(ISBLANK(障害学生情報入力シート!$G476),0)+IF(AND(障害学生情報入力シート!$G476="視覚障害",OR(障害学生情報入力シート!$H476="盲",障害学生情報入力シート!$H476="弱視")),1,0)+IF(AND(障害学生情報入力シート!$G476="聴覚・言語障害",OR(障害学生情報入力シート!$H476="聾",障害学生情報入力シート!$H476="難聴",障害学生情報入力シート!$H476="言語障害のみ")),1,0)+IF(AND(障害学生情報入力シート!$G476="肢体不自由",OR(障害学生情報入力シート!$H476="上肢機能障害",障害学生情報入力シート!$H476="下肢機能障害",障害学生情報入力シート!$H476="上下肢機能障害",障害学生情報入力シート!$H476="他の機能障害")),1,0)+IF(AND(障害学生情報入力シート!$G476="病弱・虚弱",OR(障害学生情報入力シート!$H476="内部障害等",障害学生情報入力シート!$H476="他の慢性疾患")),1,0)+IF(AND(障害学生情報入力シート!$G476="重複",ISBLANK(障害学生情報入力シート!$H476)),1,0)+IF(AND(障害学生情報入力シート!$G476="発達障害",OR(障害学生情報入力シート!$H476="SLD",障害学生情報入力シート!$H476="ADHD",障害学生情報入力シート!$H476="ASD",障害学生情報入力シート!$H476="発達障害の重複")),1,0)+IF(AND(障害学生情報入力シート!$G476="精神障害",OR(障害学生情報入力シート!$H476="統合失調症等",障害学生情報入力シート!$H476="気分障害",障害学生情報入力シート!$H476="神経症性障害等",障害学生情報入力シート!$H476="摂食障害・睡眠障害等",障害学生情報入力シート!$H476="他の精神障害")),1,0)+IF(AND(障害学生情報入力シート!$G476="その他の障害",ISBLANK(障害学生情報入力シート!$H476)),1,0)</f>
        <v>0</v>
      </c>
    </row>
    <row r="477" spans="1:25" x14ac:dyDescent="0.4">
      <c r="A477" s="1219">
        <v>453</v>
      </c>
      <c r="B477" s="7">
        <f>IF(AND(障害学生情報入力シート!$G477=$B$23,障害学生情報入力シート!$H477=$B$24,OR(障害学生情報入力シート!D477="入学者(新1年生)",障害学生情報入力シート!D477="在籍者")),1,0)</f>
        <v>0</v>
      </c>
      <c r="C477" s="7">
        <f t="shared" si="42"/>
        <v>0</v>
      </c>
      <c r="D477" s="7" t="str">
        <f>IFERROR(MATCH(ROW(障害学生情報入力シート!A453),C:C,0),"")</f>
        <v/>
      </c>
      <c r="E477" s="7">
        <f>IF(AND(障害学生情報入力シート!$G477=$E$23,障害学生情報入力シート!$H477=$E$24,OR(障害学生情報入力シート!D477="入学者(新1年生)",障害学生情報入力シート!D477="在籍者")),1,0)</f>
        <v>0</v>
      </c>
      <c r="F477" s="7">
        <f t="shared" si="43"/>
        <v>0</v>
      </c>
      <c r="G477" s="7" t="str">
        <f>IFERROR(MATCH(ROW(障害学生情報入力シート!E453),F:F,0),"")</f>
        <v/>
      </c>
      <c r="H477" s="7">
        <f>IF(AND(障害学生情報入力シート!$G477=$H$24,ISBLANK(障害学生情報入力シート!$H477),OR(障害学生情報入力シート!D477="入学者(新1年生)",障害学生情報入力シート!D477="在籍者")),1,0)</f>
        <v>0</v>
      </c>
      <c r="I477" s="7">
        <f t="shared" si="44"/>
        <v>0</v>
      </c>
      <c r="J477" s="7" t="str">
        <f>IFERROR(MATCH(ROW(障害学生情報入力シート!A453),I:I,0),"")</f>
        <v/>
      </c>
      <c r="K477" s="8">
        <f>IF(障害学生情報入力シート!AU477="",0,IF(AND(障害学生情報入力シート!AT477=1,Y477=1,障害学生情報入力シート!D477&lt;&gt;"",障害学生情報入力シート!D477&lt;&gt;"在籍者"),1,0))</f>
        <v>0</v>
      </c>
      <c r="L477" s="8">
        <f t="shared" si="45"/>
        <v>0</v>
      </c>
      <c r="M477" s="8" t="str">
        <f>IFERROR(MATCH(ROW(障害学生情報入力シート!A453),L:L,0),"")</f>
        <v/>
      </c>
      <c r="N477" s="8">
        <f>IF(障害学生情報入力シート!CA477="",0,IF(AND(障害学生情報入力シート!BZ477=1,Y477=1,障害学生情報入力シート!D477&lt;&gt;"",障害学生情報入力シート!D477&lt;&gt;"入学しなかった"),1,0))</f>
        <v>0</v>
      </c>
      <c r="O477" s="8">
        <f t="shared" si="46"/>
        <v>0</v>
      </c>
      <c r="P477" s="8" t="str">
        <f>IFERROR(MATCH(ROW(障害学生情報入力シート!AR453),O:O,0),"")</f>
        <v/>
      </c>
      <c r="Q477" s="8">
        <f>IF(障害学生情報入力シート!CU477="",0,IF(AND(障害学生情報入力シート!CT477=1,Y477=1,障害学生情報入力シート!D477&lt;&gt;"",障害学生情報入力シート!D477&lt;&gt;"入学しなかった"),1,0))</f>
        <v>0</v>
      </c>
      <c r="R477" s="8">
        <f t="shared" si="47"/>
        <v>0</v>
      </c>
      <c r="S477" s="8" t="str">
        <f>IFERROR(MATCH(ROW(障害学生情報入力シート!BJ453),R:R,0),"")</f>
        <v/>
      </c>
      <c r="T477" s="9">
        <f>IF(OR(SUM(障害学生情報入力シート!AY477:BY477,障害学生情報入力シート!CB477:CS477)&gt;0,COUNTA(障害学生情報入力シート!BZ477:CA477)=2,COUNTA(障害学生情報入力シート!CT477:CU477)=2),1,0)</f>
        <v>0</v>
      </c>
      <c r="U477" s="9">
        <f>SUM(障害学生情報入力シート!N477:Q477)+COUNTA(障害学生情報入力シート!R477)</f>
        <v>0</v>
      </c>
      <c r="V477" s="9">
        <f>SUM(障害学生情報入力シート!S477:V477)+COUNTA(障害学生情報入力シート!W477)</f>
        <v>0</v>
      </c>
      <c r="W477" s="9">
        <f>IF(SUM(障害学生情報入力シート!$X477:$AT477)&gt;0,1,0)</f>
        <v>0</v>
      </c>
      <c r="X477" s="9">
        <f>IF(障害学生情報入力シート!D477="入学者(新1年生)",1,0)</f>
        <v>0</v>
      </c>
      <c r="Y477" s="9">
        <f>IF(ISBLANK(障害学生情報入力シート!$G477),0)+IF(AND(障害学生情報入力シート!$G477="視覚障害",OR(障害学生情報入力シート!$H477="盲",障害学生情報入力シート!$H477="弱視")),1,0)+IF(AND(障害学生情報入力シート!$G477="聴覚・言語障害",OR(障害学生情報入力シート!$H477="聾",障害学生情報入力シート!$H477="難聴",障害学生情報入力シート!$H477="言語障害のみ")),1,0)+IF(AND(障害学生情報入力シート!$G477="肢体不自由",OR(障害学生情報入力シート!$H477="上肢機能障害",障害学生情報入力シート!$H477="下肢機能障害",障害学生情報入力シート!$H477="上下肢機能障害",障害学生情報入力シート!$H477="他の機能障害")),1,0)+IF(AND(障害学生情報入力シート!$G477="病弱・虚弱",OR(障害学生情報入力シート!$H477="内部障害等",障害学生情報入力シート!$H477="他の慢性疾患")),1,0)+IF(AND(障害学生情報入力シート!$G477="重複",ISBLANK(障害学生情報入力シート!$H477)),1,0)+IF(AND(障害学生情報入力シート!$G477="発達障害",OR(障害学生情報入力シート!$H477="SLD",障害学生情報入力シート!$H477="ADHD",障害学生情報入力シート!$H477="ASD",障害学生情報入力シート!$H477="発達障害の重複")),1,0)+IF(AND(障害学生情報入力シート!$G477="精神障害",OR(障害学生情報入力シート!$H477="統合失調症等",障害学生情報入力シート!$H477="気分障害",障害学生情報入力シート!$H477="神経症性障害等",障害学生情報入力シート!$H477="摂食障害・睡眠障害等",障害学生情報入力シート!$H477="他の精神障害")),1,0)+IF(AND(障害学生情報入力シート!$G477="その他の障害",ISBLANK(障害学生情報入力シート!$H477)),1,0)</f>
        <v>0</v>
      </c>
    </row>
    <row r="478" spans="1:25" x14ac:dyDescent="0.4">
      <c r="A478" s="1219">
        <v>454</v>
      </c>
      <c r="B478" s="7">
        <f>IF(AND(障害学生情報入力シート!$G478=$B$23,障害学生情報入力シート!$H478=$B$24,OR(障害学生情報入力シート!D478="入学者(新1年生)",障害学生情報入力シート!D478="在籍者")),1,0)</f>
        <v>0</v>
      </c>
      <c r="C478" s="7">
        <f t="shared" si="42"/>
        <v>0</v>
      </c>
      <c r="D478" s="7" t="str">
        <f>IFERROR(MATCH(ROW(障害学生情報入力シート!A454),C:C,0),"")</f>
        <v/>
      </c>
      <c r="E478" s="7">
        <f>IF(AND(障害学生情報入力シート!$G478=$E$23,障害学生情報入力シート!$H478=$E$24,OR(障害学生情報入力シート!D478="入学者(新1年生)",障害学生情報入力シート!D478="在籍者")),1,0)</f>
        <v>0</v>
      </c>
      <c r="F478" s="7">
        <f t="shared" si="43"/>
        <v>0</v>
      </c>
      <c r="G478" s="7" t="str">
        <f>IFERROR(MATCH(ROW(障害学生情報入力シート!E454),F:F,0),"")</f>
        <v/>
      </c>
      <c r="H478" s="7">
        <f>IF(AND(障害学生情報入力シート!$G478=$H$24,ISBLANK(障害学生情報入力シート!$H478),OR(障害学生情報入力シート!D478="入学者(新1年生)",障害学生情報入力シート!D478="在籍者")),1,0)</f>
        <v>0</v>
      </c>
      <c r="I478" s="7">
        <f t="shared" si="44"/>
        <v>0</v>
      </c>
      <c r="J478" s="7" t="str">
        <f>IFERROR(MATCH(ROW(障害学生情報入力シート!A454),I:I,0),"")</f>
        <v/>
      </c>
      <c r="K478" s="8">
        <f>IF(障害学生情報入力シート!AU478="",0,IF(AND(障害学生情報入力シート!AT478=1,Y478=1,障害学生情報入力シート!D478&lt;&gt;"",障害学生情報入力シート!D478&lt;&gt;"在籍者"),1,0))</f>
        <v>0</v>
      </c>
      <c r="L478" s="8">
        <f t="shared" si="45"/>
        <v>0</v>
      </c>
      <c r="M478" s="8" t="str">
        <f>IFERROR(MATCH(ROW(障害学生情報入力シート!A454),L:L,0),"")</f>
        <v/>
      </c>
      <c r="N478" s="8">
        <f>IF(障害学生情報入力シート!CA478="",0,IF(AND(障害学生情報入力シート!BZ478=1,Y478=1,障害学生情報入力シート!D478&lt;&gt;"",障害学生情報入力シート!D478&lt;&gt;"入学しなかった"),1,0))</f>
        <v>0</v>
      </c>
      <c r="O478" s="8">
        <f t="shared" si="46"/>
        <v>0</v>
      </c>
      <c r="P478" s="8" t="str">
        <f>IFERROR(MATCH(ROW(障害学生情報入力シート!AR454),O:O,0),"")</f>
        <v/>
      </c>
      <c r="Q478" s="8">
        <f>IF(障害学生情報入力シート!CU478="",0,IF(AND(障害学生情報入力シート!CT478=1,Y478=1,障害学生情報入力シート!D478&lt;&gt;"",障害学生情報入力シート!D478&lt;&gt;"入学しなかった"),1,0))</f>
        <v>0</v>
      </c>
      <c r="R478" s="8">
        <f t="shared" si="47"/>
        <v>0</v>
      </c>
      <c r="S478" s="8" t="str">
        <f>IFERROR(MATCH(ROW(障害学生情報入力シート!BJ454),R:R,0),"")</f>
        <v/>
      </c>
      <c r="T478" s="9">
        <f>IF(OR(SUM(障害学生情報入力シート!AY478:BY478,障害学生情報入力シート!CB478:CS478)&gt;0,COUNTA(障害学生情報入力シート!BZ478:CA478)=2,COUNTA(障害学生情報入力シート!CT478:CU478)=2),1,0)</f>
        <v>0</v>
      </c>
      <c r="U478" s="9">
        <f>SUM(障害学生情報入力シート!N478:Q478)+COUNTA(障害学生情報入力シート!R478)</f>
        <v>0</v>
      </c>
      <c r="V478" s="9">
        <f>SUM(障害学生情報入力シート!S478:V478)+COUNTA(障害学生情報入力シート!W478)</f>
        <v>0</v>
      </c>
      <c r="W478" s="9">
        <f>IF(SUM(障害学生情報入力シート!$X478:$AT478)&gt;0,1,0)</f>
        <v>0</v>
      </c>
      <c r="X478" s="9">
        <f>IF(障害学生情報入力シート!D478="入学者(新1年生)",1,0)</f>
        <v>0</v>
      </c>
      <c r="Y478" s="9">
        <f>IF(ISBLANK(障害学生情報入力シート!$G478),0)+IF(AND(障害学生情報入力シート!$G478="視覚障害",OR(障害学生情報入力シート!$H478="盲",障害学生情報入力シート!$H478="弱視")),1,0)+IF(AND(障害学生情報入力シート!$G478="聴覚・言語障害",OR(障害学生情報入力シート!$H478="聾",障害学生情報入力シート!$H478="難聴",障害学生情報入力シート!$H478="言語障害のみ")),1,0)+IF(AND(障害学生情報入力シート!$G478="肢体不自由",OR(障害学生情報入力シート!$H478="上肢機能障害",障害学生情報入力シート!$H478="下肢機能障害",障害学生情報入力シート!$H478="上下肢機能障害",障害学生情報入力シート!$H478="他の機能障害")),1,0)+IF(AND(障害学生情報入力シート!$G478="病弱・虚弱",OR(障害学生情報入力シート!$H478="内部障害等",障害学生情報入力シート!$H478="他の慢性疾患")),1,0)+IF(AND(障害学生情報入力シート!$G478="重複",ISBLANK(障害学生情報入力シート!$H478)),1,0)+IF(AND(障害学生情報入力シート!$G478="発達障害",OR(障害学生情報入力シート!$H478="SLD",障害学生情報入力シート!$H478="ADHD",障害学生情報入力シート!$H478="ASD",障害学生情報入力シート!$H478="発達障害の重複")),1,0)+IF(AND(障害学生情報入力シート!$G478="精神障害",OR(障害学生情報入力シート!$H478="統合失調症等",障害学生情報入力シート!$H478="気分障害",障害学生情報入力シート!$H478="神経症性障害等",障害学生情報入力シート!$H478="摂食障害・睡眠障害等",障害学生情報入力シート!$H478="他の精神障害")),1,0)+IF(AND(障害学生情報入力シート!$G478="その他の障害",ISBLANK(障害学生情報入力シート!$H478)),1,0)</f>
        <v>0</v>
      </c>
    </row>
    <row r="479" spans="1:25" x14ac:dyDescent="0.4">
      <c r="A479" s="1219">
        <v>455</v>
      </c>
      <c r="B479" s="7">
        <f>IF(AND(障害学生情報入力シート!$G479=$B$23,障害学生情報入力シート!$H479=$B$24,OR(障害学生情報入力シート!D479="入学者(新1年生)",障害学生情報入力シート!D479="在籍者")),1,0)</f>
        <v>0</v>
      </c>
      <c r="C479" s="7">
        <f t="shared" si="42"/>
        <v>0</v>
      </c>
      <c r="D479" s="7" t="str">
        <f>IFERROR(MATCH(ROW(障害学生情報入力シート!A455),C:C,0),"")</f>
        <v/>
      </c>
      <c r="E479" s="7">
        <f>IF(AND(障害学生情報入力シート!$G479=$E$23,障害学生情報入力シート!$H479=$E$24,OR(障害学生情報入力シート!D479="入学者(新1年生)",障害学生情報入力シート!D479="在籍者")),1,0)</f>
        <v>0</v>
      </c>
      <c r="F479" s="7">
        <f t="shared" si="43"/>
        <v>0</v>
      </c>
      <c r="G479" s="7" t="str">
        <f>IFERROR(MATCH(ROW(障害学生情報入力シート!E455),F:F,0),"")</f>
        <v/>
      </c>
      <c r="H479" s="7">
        <f>IF(AND(障害学生情報入力シート!$G479=$H$24,ISBLANK(障害学生情報入力シート!$H479),OR(障害学生情報入力シート!D479="入学者(新1年生)",障害学生情報入力シート!D479="在籍者")),1,0)</f>
        <v>0</v>
      </c>
      <c r="I479" s="7">
        <f t="shared" si="44"/>
        <v>0</v>
      </c>
      <c r="J479" s="7" t="str">
        <f>IFERROR(MATCH(ROW(障害学生情報入力シート!A455),I:I,0),"")</f>
        <v/>
      </c>
      <c r="K479" s="8">
        <f>IF(障害学生情報入力シート!AU479="",0,IF(AND(障害学生情報入力シート!AT479=1,Y479=1,障害学生情報入力シート!D479&lt;&gt;"",障害学生情報入力シート!D479&lt;&gt;"在籍者"),1,0))</f>
        <v>0</v>
      </c>
      <c r="L479" s="8">
        <f t="shared" si="45"/>
        <v>0</v>
      </c>
      <c r="M479" s="8" t="str">
        <f>IFERROR(MATCH(ROW(障害学生情報入力シート!A455),L:L,0),"")</f>
        <v/>
      </c>
      <c r="N479" s="8">
        <f>IF(障害学生情報入力シート!CA479="",0,IF(AND(障害学生情報入力シート!BZ479=1,Y479=1,障害学生情報入力シート!D479&lt;&gt;"",障害学生情報入力シート!D479&lt;&gt;"入学しなかった"),1,0))</f>
        <v>0</v>
      </c>
      <c r="O479" s="8">
        <f t="shared" si="46"/>
        <v>0</v>
      </c>
      <c r="P479" s="8" t="str">
        <f>IFERROR(MATCH(ROW(障害学生情報入力シート!AR455),O:O,0),"")</f>
        <v/>
      </c>
      <c r="Q479" s="8">
        <f>IF(障害学生情報入力シート!CU479="",0,IF(AND(障害学生情報入力シート!CT479=1,Y479=1,障害学生情報入力シート!D479&lt;&gt;"",障害学生情報入力シート!D479&lt;&gt;"入学しなかった"),1,0))</f>
        <v>0</v>
      </c>
      <c r="R479" s="8">
        <f t="shared" si="47"/>
        <v>0</v>
      </c>
      <c r="S479" s="8" t="str">
        <f>IFERROR(MATCH(ROW(障害学生情報入力シート!BJ455),R:R,0),"")</f>
        <v/>
      </c>
      <c r="T479" s="9">
        <f>IF(OR(SUM(障害学生情報入力シート!AY479:BY479,障害学生情報入力シート!CB479:CS479)&gt;0,COUNTA(障害学生情報入力シート!BZ479:CA479)=2,COUNTA(障害学生情報入力シート!CT479:CU479)=2),1,0)</f>
        <v>0</v>
      </c>
      <c r="U479" s="9">
        <f>SUM(障害学生情報入力シート!N479:Q479)+COUNTA(障害学生情報入力シート!R479)</f>
        <v>0</v>
      </c>
      <c r="V479" s="9">
        <f>SUM(障害学生情報入力シート!S479:V479)+COUNTA(障害学生情報入力シート!W479)</f>
        <v>0</v>
      </c>
      <c r="W479" s="9">
        <f>IF(SUM(障害学生情報入力シート!$X479:$AT479)&gt;0,1,0)</f>
        <v>0</v>
      </c>
      <c r="X479" s="9">
        <f>IF(障害学生情報入力シート!D479="入学者(新1年生)",1,0)</f>
        <v>0</v>
      </c>
      <c r="Y479" s="9">
        <f>IF(ISBLANK(障害学生情報入力シート!$G479),0)+IF(AND(障害学生情報入力シート!$G479="視覚障害",OR(障害学生情報入力シート!$H479="盲",障害学生情報入力シート!$H479="弱視")),1,0)+IF(AND(障害学生情報入力シート!$G479="聴覚・言語障害",OR(障害学生情報入力シート!$H479="聾",障害学生情報入力シート!$H479="難聴",障害学生情報入力シート!$H479="言語障害のみ")),1,0)+IF(AND(障害学生情報入力シート!$G479="肢体不自由",OR(障害学生情報入力シート!$H479="上肢機能障害",障害学生情報入力シート!$H479="下肢機能障害",障害学生情報入力シート!$H479="上下肢機能障害",障害学生情報入力シート!$H479="他の機能障害")),1,0)+IF(AND(障害学生情報入力シート!$G479="病弱・虚弱",OR(障害学生情報入力シート!$H479="内部障害等",障害学生情報入力シート!$H479="他の慢性疾患")),1,0)+IF(AND(障害学生情報入力シート!$G479="重複",ISBLANK(障害学生情報入力シート!$H479)),1,0)+IF(AND(障害学生情報入力シート!$G479="発達障害",OR(障害学生情報入力シート!$H479="SLD",障害学生情報入力シート!$H479="ADHD",障害学生情報入力シート!$H479="ASD",障害学生情報入力シート!$H479="発達障害の重複")),1,0)+IF(AND(障害学生情報入力シート!$G479="精神障害",OR(障害学生情報入力シート!$H479="統合失調症等",障害学生情報入力シート!$H479="気分障害",障害学生情報入力シート!$H479="神経症性障害等",障害学生情報入力シート!$H479="摂食障害・睡眠障害等",障害学生情報入力シート!$H479="他の精神障害")),1,0)+IF(AND(障害学生情報入力シート!$G479="その他の障害",ISBLANK(障害学生情報入力シート!$H479)),1,0)</f>
        <v>0</v>
      </c>
    </row>
    <row r="480" spans="1:25" x14ac:dyDescent="0.4">
      <c r="A480" s="1219">
        <v>456</v>
      </c>
      <c r="B480" s="7">
        <f>IF(AND(障害学生情報入力シート!$G480=$B$23,障害学生情報入力シート!$H480=$B$24,OR(障害学生情報入力シート!D480="入学者(新1年生)",障害学生情報入力シート!D480="在籍者")),1,0)</f>
        <v>0</v>
      </c>
      <c r="C480" s="7">
        <f t="shared" si="42"/>
        <v>0</v>
      </c>
      <c r="D480" s="7" t="str">
        <f>IFERROR(MATCH(ROW(障害学生情報入力シート!A456),C:C,0),"")</f>
        <v/>
      </c>
      <c r="E480" s="7">
        <f>IF(AND(障害学生情報入力シート!$G480=$E$23,障害学生情報入力シート!$H480=$E$24,OR(障害学生情報入力シート!D480="入学者(新1年生)",障害学生情報入力シート!D480="在籍者")),1,0)</f>
        <v>0</v>
      </c>
      <c r="F480" s="7">
        <f t="shared" si="43"/>
        <v>0</v>
      </c>
      <c r="G480" s="7" t="str">
        <f>IFERROR(MATCH(ROW(障害学生情報入力シート!E456),F:F,0),"")</f>
        <v/>
      </c>
      <c r="H480" s="7">
        <f>IF(AND(障害学生情報入力シート!$G480=$H$24,ISBLANK(障害学生情報入力シート!$H480),OR(障害学生情報入力シート!D480="入学者(新1年生)",障害学生情報入力シート!D480="在籍者")),1,0)</f>
        <v>0</v>
      </c>
      <c r="I480" s="7">
        <f t="shared" si="44"/>
        <v>0</v>
      </c>
      <c r="J480" s="7" t="str">
        <f>IFERROR(MATCH(ROW(障害学生情報入力シート!A456),I:I,0),"")</f>
        <v/>
      </c>
      <c r="K480" s="8">
        <f>IF(障害学生情報入力シート!AU480="",0,IF(AND(障害学生情報入力シート!AT480=1,Y480=1,障害学生情報入力シート!D480&lt;&gt;"",障害学生情報入力シート!D480&lt;&gt;"在籍者"),1,0))</f>
        <v>0</v>
      </c>
      <c r="L480" s="8">
        <f t="shared" si="45"/>
        <v>0</v>
      </c>
      <c r="M480" s="8" t="str">
        <f>IFERROR(MATCH(ROW(障害学生情報入力シート!A456),L:L,0),"")</f>
        <v/>
      </c>
      <c r="N480" s="8">
        <f>IF(障害学生情報入力シート!CA480="",0,IF(AND(障害学生情報入力シート!BZ480=1,Y480=1,障害学生情報入力シート!D480&lt;&gt;"",障害学生情報入力シート!D480&lt;&gt;"入学しなかった"),1,0))</f>
        <v>0</v>
      </c>
      <c r="O480" s="8">
        <f t="shared" si="46"/>
        <v>0</v>
      </c>
      <c r="P480" s="8" t="str">
        <f>IFERROR(MATCH(ROW(障害学生情報入力シート!AR456),O:O,0),"")</f>
        <v/>
      </c>
      <c r="Q480" s="8">
        <f>IF(障害学生情報入力シート!CU480="",0,IF(AND(障害学生情報入力シート!CT480=1,Y480=1,障害学生情報入力シート!D480&lt;&gt;"",障害学生情報入力シート!D480&lt;&gt;"入学しなかった"),1,0))</f>
        <v>0</v>
      </c>
      <c r="R480" s="8">
        <f t="shared" si="47"/>
        <v>0</v>
      </c>
      <c r="S480" s="8" t="str">
        <f>IFERROR(MATCH(ROW(障害学生情報入力シート!BJ456),R:R,0),"")</f>
        <v/>
      </c>
      <c r="T480" s="9">
        <f>IF(OR(SUM(障害学生情報入力シート!AY480:BY480,障害学生情報入力シート!CB480:CS480)&gt;0,COUNTA(障害学生情報入力シート!BZ480:CA480)=2,COUNTA(障害学生情報入力シート!CT480:CU480)=2),1,0)</f>
        <v>0</v>
      </c>
      <c r="U480" s="9">
        <f>SUM(障害学生情報入力シート!N480:Q480)+COUNTA(障害学生情報入力シート!R480)</f>
        <v>0</v>
      </c>
      <c r="V480" s="9">
        <f>SUM(障害学生情報入力シート!S480:V480)+COUNTA(障害学生情報入力シート!W480)</f>
        <v>0</v>
      </c>
      <c r="W480" s="9">
        <f>IF(SUM(障害学生情報入力シート!$X480:$AT480)&gt;0,1,0)</f>
        <v>0</v>
      </c>
      <c r="X480" s="9">
        <f>IF(障害学生情報入力シート!D480="入学者(新1年生)",1,0)</f>
        <v>0</v>
      </c>
      <c r="Y480" s="9">
        <f>IF(ISBLANK(障害学生情報入力シート!$G480),0)+IF(AND(障害学生情報入力シート!$G480="視覚障害",OR(障害学生情報入力シート!$H480="盲",障害学生情報入力シート!$H480="弱視")),1,0)+IF(AND(障害学生情報入力シート!$G480="聴覚・言語障害",OR(障害学生情報入力シート!$H480="聾",障害学生情報入力シート!$H480="難聴",障害学生情報入力シート!$H480="言語障害のみ")),1,0)+IF(AND(障害学生情報入力シート!$G480="肢体不自由",OR(障害学生情報入力シート!$H480="上肢機能障害",障害学生情報入力シート!$H480="下肢機能障害",障害学生情報入力シート!$H480="上下肢機能障害",障害学生情報入力シート!$H480="他の機能障害")),1,0)+IF(AND(障害学生情報入力シート!$G480="病弱・虚弱",OR(障害学生情報入力シート!$H480="内部障害等",障害学生情報入力シート!$H480="他の慢性疾患")),1,0)+IF(AND(障害学生情報入力シート!$G480="重複",ISBLANK(障害学生情報入力シート!$H480)),1,0)+IF(AND(障害学生情報入力シート!$G480="発達障害",OR(障害学生情報入力シート!$H480="SLD",障害学生情報入力シート!$H480="ADHD",障害学生情報入力シート!$H480="ASD",障害学生情報入力シート!$H480="発達障害の重複")),1,0)+IF(AND(障害学生情報入力シート!$G480="精神障害",OR(障害学生情報入力シート!$H480="統合失調症等",障害学生情報入力シート!$H480="気分障害",障害学生情報入力シート!$H480="神経症性障害等",障害学生情報入力シート!$H480="摂食障害・睡眠障害等",障害学生情報入力シート!$H480="他の精神障害")),1,0)+IF(AND(障害学生情報入力シート!$G480="その他の障害",ISBLANK(障害学生情報入力シート!$H480)),1,0)</f>
        <v>0</v>
      </c>
    </row>
    <row r="481" spans="1:25" x14ac:dyDescent="0.4">
      <c r="A481" s="1219">
        <v>457</v>
      </c>
      <c r="B481" s="7">
        <f>IF(AND(障害学生情報入力シート!$G481=$B$23,障害学生情報入力シート!$H481=$B$24,OR(障害学生情報入力シート!D481="入学者(新1年生)",障害学生情報入力シート!D481="在籍者")),1,0)</f>
        <v>0</v>
      </c>
      <c r="C481" s="7">
        <f t="shared" si="42"/>
        <v>0</v>
      </c>
      <c r="D481" s="7" t="str">
        <f>IFERROR(MATCH(ROW(障害学生情報入力シート!A457),C:C,0),"")</f>
        <v/>
      </c>
      <c r="E481" s="7">
        <f>IF(AND(障害学生情報入力シート!$G481=$E$23,障害学生情報入力シート!$H481=$E$24,OR(障害学生情報入力シート!D481="入学者(新1年生)",障害学生情報入力シート!D481="在籍者")),1,0)</f>
        <v>0</v>
      </c>
      <c r="F481" s="7">
        <f t="shared" si="43"/>
        <v>0</v>
      </c>
      <c r="G481" s="7" t="str">
        <f>IFERROR(MATCH(ROW(障害学生情報入力シート!E457),F:F,0),"")</f>
        <v/>
      </c>
      <c r="H481" s="7">
        <f>IF(AND(障害学生情報入力シート!$G481=$H$24,ISBLANK(障害学生情報入力シート!$H481),OR(障害学生情報入力シート!D481="入学者(新1年生)",障害学生情報入力シート!D481="在籍者")),1,0)</f>
        <v>0</v>
      </c>
      <c r="I481" s="7">
        <f t="shared" si="44"/>
        <v>0</v>
      </c>
      <c r="J481" s="7" t="str">
        <f>IFERROR(MATCH(ROW(障害学生情報入力シート!A457),I:I,0),"")</f>
        <v/>
      </c>
      <c r="K481" s="8">
        <f>IF(障害学生情報入力シート!AU481="",0,IF(AND(障害学生情報入力シート!AT481=1,Y481=1,障害学生情報入力シート!D481&lt;&gt;"",障害学生情報入力シート!D481&lt;&gt;"在籍者"),1,0))</f>
        <v>0</v>
      </c>
      <c r="L481" s="8">
        <f t="shared" si="45"/>
        <v>0</v>
      </c>
      <c r="M481" s="8" t="str">
        <f>IFERROR(MATCH(ROW(障害学生情報入力シート!A457),L:L,0),"")</f>
        <v/>
      </c>
      <c r="N481" s="8">
        <f>IF(障害学生情報入力シート!CA481="",0,IF(AND(障害学生情報入力シート!BZ481=1,Y481=1,障害学生情報入力シート!D481&lt;&gt;"",障害学生情報入力シート!D481&lt;&gt;"入学しなかった"),1,0))</f>
        <v>0</v>
      </c>
      <c r="O481" s="8">
        <f t="shared" si="46"/>
        <v>0</v>
      </c>
      <c r="P481" s="8" t="str">
        <f>IFERROR(MATCH(ROW(障害学生情報入力シート!AR457),O:O,0),"")</f>
        <v/>
      </c>
      <c r="Q481" s="8">
        <f>IF(障害学生情報入力シート!CU481="",0,IF(AND(障害学生情報入力シート!CT481=1,Y481=1,障害学生情報入力シート!D481&lt;&gt;"",障害学生情報入力シート!D481&lt;&gt;"入学しなかった"),1,0))</f>
        <v>0</v>
      </c>
      <c r="R481" s="8">
        <f t="shared" si="47"/>
        <v>0</v>
      </c>
      <c r="S481" s="8" t="str">
        <f>IFERROR(MATCH(ROW(障害学生情報入力シート!BJ457),R:R,0),"")</f>
        <v/>
      </c>
      <c r="T481" s="9">
        <f>IF(OR(SUM(障害学生情報入力シート!AY481:BY481,障害学生情報入力シート!CB481:CS481)&gt;0,COUNTA(障害学生情報入力シート!BZ481:CA481)=2,COUNTA(障害学生情報入力シート!CT481:CU481)=2),1,0)</f>
        <v>0</v>
      </c>
      <c r="U481" s="9">
        <f>SUM(障害学生情報入力シート!N481:Q481)+COUNTA(障害学生情報入力シート!R481)</f>
        <v>0</v>
      </c>
      <c r="V481" s="9">
        <f>SUM(障害学生情報入力シート!S481:V481)+COUNTA(障害学生情報入力シート!W481)</f>
        <v>0</v>
      </c>
      <c r="W481" s="9">
        <f>IF(SUM(障害学生情報入力シート!$X481:$AT481)&gt;0,1,0)</f>
        <v>0</v>
      </c>
      <c r="X481" s="9">
        <f>IF(障害学生情報入力シート!D481="入学者(新1年生)",1,0)</f>
        <v>0</v>
      </c>
      <c r="Y481" s="9">
        <f>IF(ISBLANK(障害学生情報入力シート!$G481),0)+IF(AND(障害学生情報入力シート!$G481="視覚障害",OR(障害学生情報入力シート!$H481="盲",障害学生情報入力シート!$H481="弱視")),1,0)+IF(AND(障害学生情報入力シート!$G481="聴覚・言語障害",OR(障害学生情報入力シート!$H481="聾",障害学生情報入力シート!$H481="難聴",障害学生情報入力シート!$H481="言語障害のみ")),1,0)+IF(AND(障害学生情報入力シート!$G481="肢体不自由",OR(障害学生情報入力シート!$H481="上肢機能障害",障害学生情報入力シート!$H481="下肢機能障害",障害学生情報入力シート!$H481="上下肢機能障害",障害学生情報入力シート!$H481="他の機能障害")),1,0)+IF(AND(障害学生情報入力シート!$G481="病弱・虚弱",OR(障害学生情報入力シート!$H481="内部障害等",障害学生情報入力シート!$H481="他の慢性疾患")),1,0)+IF(AND(障害学生情報入力シート!$G481="重複",ISBLANK(障害学生情報入力シート!$H481)),1,0)+IF(AND(障害学生情報入力シート!$G481="発達障害",OR(障害学生情報入力シート!$H481="SLD",障害学生情報入力シート!$H481="ADHD",障害学生情報入力シート!$H481="ASD",障害学生情報入力シート!$H481="発達障害の重複")),1,0)+IF(AND(障害学生情報入力シート!$G481="精神障害",OR(障害学生情報入力シート!$H481="統合失調症等",障害学生情報入力シート!$H481="気分障害",障害学生情報入力シート!$H481="神経症性障害等",障害学生情報入力シート!$H481="摂食障害・睡眠障害等",障害学生情報入力シート!$H481="他の精神障害")),1,0)+IF(AND(障害学生情報入力シート!$G481="その他の障害",ISBLANK(障害学生情報入力シート!$H481)),1,0)</f>
        <v>0</v>
      </c>
    </row>
    <row r="482" spans="1:25" x14ac:dyDescent="0.4">
      <c r="A482" s="1219">
        <v>458</v>
      </c>
      <c r="B482" s="7">
        <f>IF(AND(障害学生情報入力シート!$G482=$B$23,障害学生情報入力シート!$H482=$B$24,OR(障害学生情報入力シート!D482="入学者(新1年生)",障害学生情報入力シート!D482="在籍者")),1,0)</f>
        <v>0</v>
      </c>
      <c r="C482" s="7">
        <f t="shared" si="42"/>
        <v>0</v>
      </c>
      <c r="D482" s="7" t="str">
        <f>IFERROR(MATCH(ROW(障害学生情報入力シート!A458),C:C,0),"")</f>
        <v/>
      </c>
      <c r="E482" s="7">
        <f>IF(AND(障害学生情報入力シート!$G482=$E$23,障害学生情報入力シート!$H482=$E$24,OR(障害学生情報入力シート!D482="入学者(新1年生)",障害学生情報入力シート!D482="在籍者")),1,0)</f>
        <v>0</v>
      </c>
      <c r="F482" s="7">
        <f t="shared" si="43"/>
        <v>0</v>
      </c>
      <c r="G482" s="7" t="str">
        <f>IFERROR(MATCH(ROW(障害学生情報入力シート!E458),F:F,0),"")</f>
        <v/>
      </c>
      <c r="H482" s="7">
        <f>IF(AND(障害学生情報入力シート!$G482=$H$24,ISBLANK(障害学生情報入力シート!$H482),OR(障害学生情報入力シート!D482="入学者(新1年生)",障害学生情報入力シート!D482="在籍者")),1,0)</f>
        <v>0</v>
      </c>
      <c r="I482" s="7">
        <f t="shared" si="44"/>
        <v>0</v>
      </c>
      <c r="J482" s="7" t="str">
        <f>IFERROR(MATCH(ROW(障害学生情報入力シート!A458),I:I,0),"")</f>
        <v/>
      </c>
      <c r="K482" s="8">
        <f>IF(障害学生情報入力シート!AU482="",0,IF(AND(障害学生情報入力シート!AT482=1,Y482=1,障害学生情報入力シート!D482&lt;&gt;"",障害学生情報入力シート!D482&lt;&gt;"在籍者"),1,0))</f>
        <v>0</v>
      </c>
      <c r="L482" s="8">
        <f t="shared" si="45"/>
        <v>0</v>
      </c>
      <c r="M482" s="8" t="str">
        <f>IFERROR(MATCH(ROW(障害学生情報入力シート!A458),L:L,0),"")</f>
        <v/>
      </c>
      <c r="N482" s="8">
        <f>IF(障害学生情報入力シート!CA482="",0,IF(AND(障害学生情報入力シート!BZ482=1,Y482=1,障害学生情報入力シート!D482&lt;&gt;"",障害学生情報入力シート!D482&lt;&gt;"入学しなかった"),1,0))</f>
        <v>0</v>
      </c>
      <c r="O482" s="8">
        <f t="shared" si="46"/>
        <v>0</v>
      </c>
      <c r="P482" s="8" t="str">
        <f>IFERROR(MATCH(ROW(障害学生情報入力シート!AR458),O:O,0),"")</f>
        <v/>
      </c>
      <c r="Q482" s="8">
        <f>IF(障害学生情報入力シート!CU482="",0,IF(AND(障害学生情報入力シート!CT482=1,Y482=1,障害学生情報入力シート!D482&lt;&gt;"",障害学生情報入力シート!D482&lt;&gt;"入学しなかった"),1,0))</f>
        <v>0</v>
      </c>
      <c r="R482" s="8">
        <f t="shared" si="47"/>
        <v>0</v>
      </c>
      <c r="S482" s="8" t="str">
        <f>IFERROR(MATCH(ROW(障害学生情報入力シート!BJ458),R:R,0),"")</f>
        <v/>
      </c>
      <c r="T482" s="9">
        <f>IF(OR(SUM(障害学生情報入力シート!AY482:BY482,障害学生情報入力シート!CB482:CS482)&gt;0,COUNTA(障害学生情報入力シート!BZ482:CA482)=2,COUNTA(障害学生情報入力シート!CT482:CU482)=2),1,0)</f>
        <v>0</v>
      </c>
      <c r="U482" s="9">
        <f>SUM(障害学生情報入力シート!N482:Q482)+COUNTA(障害学生情報入力シート!R482)</f>
        <v>0</v>
      </c>
      <c r="V482" s="9">
        <f>SUM(障害学生情報入力シート!S482:V482)+COUNTA(障害学生情報入力シート!W482)</f>
        <v>0</v>
      </c>
      <c r="W482" s="9">
        <f>IF(SUM(障害学生情報入力シート!$X482:$AT482)&gt;0,1,0)</f>
        <v>0</v>
      </c>
      <c r="X482" s="9">
        <f>IF(障害学生情報入力シート!D482="入学者(新1年生)",1,0)</f>
        <v>0</v>
      </c>
      <c r="Y482" s="9">
        <f>IF(ISBLANK(障害学生情報入力シート!$G482),0)+IF(AND(障害学生情報入力シート!$G482="視覚障害",OR(障害学生情報入力シート!$H482="盲",障害学生情報入力シート!$H482="弱視")),1,0)+IF(AND(障害学生情報入力シート!$G482="聴覚・言語障害",OR(障害学生情報入力シート!$H482="聾",障害学生情報入力シート!$H482="難聴",障害学生情報入力シート!$H482="言語障害のみ")),1,0)+IF(AND(障害学生情報入力シート!$G482="肢体不自由",OR(障害学生情報入力シート!$H482="上肢機能障害",障害学生情報入力シート!$H482="下肢機能障害",障害学生情報入力シート!$H482="上下肢機能障害",障害学生情報入力シート!$H482="他の機能障害")),1,0)+IF(AND(障害学生情報入力シート!$G482="病弱・虚弱",OR(障害学生情報入力シート!$H482="内部障害等",障害学生情報入力シート!$H482="他の慢性疾患")),1,0)+IF(AND(障害学生情報入力シート!$G482="重複",ISBLANK(障害学生情報入力シート!$H482)),1,0)+IF(AND(障害学生情報入力シート!$G482="発達障害",OR(障害学生情報入力シート!$H482="SLD",障害学生情報入力シート!$H482="ADHD",障害学生情報入力シート!$H482="ASD",障害学生情報入力シート!$H482="発達障害の重複")),1,0)+IF(AND(障害学生情報入力シート!$G482="精神障害",OR(障害学生情報入力シート!$H482="統合失調症等",障害学生情報入力シート!$H482="気分障害",障害学生情報入力シート!$H482="神経症性障害等",障害学生情報入力シート!$H482="摂食障害・睡眠障害等",障害学生情報入力シート!$H482="他の精神障害")),1,0)+IF(AND(障害学生情報入力シート!$G482="その他の障害",ISBLANK(障害学生情報入力シート!$H482)),1,0)</f>
        <v>0</v>
      </c>
    </row>
    <row r="483" spans="1:25" x14ac:dyDescent="0.4">
      <c r="A483" s="1219">
        <v>459</v>
      </c>
      <c r="B483" s="7">
        <f>IF(AND(障害学生情報入力シート!$G483=$B$23,障害学生情報入力シート!$H483=$B$24,OR(障害学生情報入力シート!D483="入学者(新1年生)",障害学生情報入力シート!D483="在籍者")),1,0)</f>
        <v>0</v>
      </c>
      <c r="C483" s="7">
        <f t="shared" si="42"/>
        <v>0</v>
      </c>
      <c r="D483" s="7" t="str">
        <f>IFERROR(MATCH(ROW(障害学生情報入力シート!A459),C:C,0),"")</f>
        <v/>
      </c>
      <c r="E483" s="7">
        <f>IF(AND(障害学生情報入力シート!$G483=$E$23,障害学生情報入力シート!$H483=$E$24,OR(障害学生情報入力シート!D483="入学者(新1年生)",障害学生情報入力シート!D483="在籍者")),1,0)</f>
        <v>0</v>
      </c>
      <c r="F483" s="7">
        <f t="shared" si="43"/>
        <v>0</v>
      </c>
      <c r="G483" s="7" t="str">
        <f>IFERROR(MATCH(ROW(障害学生情報入力シート!E459),F:F,0),"")</f>
        <v/>
      </c>
      <c r="H483" s="7">
        <f>IF(AND(障害学生情報入力シート!$G483=$H$24,ISBLANK(障害学生情報入力シート!$H483),OR(障害学生情報入力シート!D483="入学者(新1年生)",障害学生情報入力シート!D483="在籍者")),1,0)</f>
        <v>0</v>
      </c>
      <c r="I483" s="7">
        <f t="shared" si="44"/>
        <v>0</v>
      </c>
      <c r="J483" s="7" t="str">
        <f>IFERROR(MATCH(ROW(障害学生情報入力シート!A459),I:I,0),"")</f>
        <v/>
      </c>
      <c r="K483" s="8">
        <f>IF(障害学生情報入力シート!AU483="",0,IF(AND(障害学生情報入力シート!AT483=1,Y483=1,障害学生情報入力シート!D483&lt;&gt;"",障害学生情報入力シート!D483&lt;&gt;"在籍者"),1,0))</f>
        <v>0</v>
      </c>
      <c r="L483" s="8">
        <f t="shared" si="45"/>
        <v>0</v>
      </c>
      <c r="M483" s="8" t="str">
        <f>IFERROR(MATCH(ROW(障害学生情報入力シート!A459),L:L,0),"")</f>
        <v/>
      </c>
      <c r="N483" s="8">
        <f>IF(障害学生情報入力シート!CA483="",0,IF(AND(障害学生情報入力シート!BZ483=1,Y483=1,障害学生情報入力シート!D483&lt;&gt;"",障害学生情報入力シート!D483&lt;&gt;"入学しなかった"),1,0))</f>
        <v>0</v>
      </c>
      <c r="O483" s="8">
        <f t="shared" si="46"/>
        <v>0</v>
      </c>
      <c r="P483" s="8" t="str">
        <f>IFERROR(MATCH(ROW(障害学生情報入力シート!AR459),O:O,0),"")</f>
        <v/>
      </c>
      <c r="Q483" s="8">
        <f>IF(障害学生情報入力シート!CU483="",0,IF(AND(障害学生情報入力シート!CT483=1,Y483=1,障害学生情報入力シート!D483&lt;&gt;"",障害学生情報入力シート!D483&lt;&gt;"入学しなかった"),1,0))</f>
        <v>0</v>
      </c>
      <c r="R483" s="8">
        <f t="shared" si="47"/>
        <v>0</v>
      </c>
      <c r="S483" s="8" t="str">
        <f>IFERROR(MATCH(ROW(障害学生情報入力シート!BJ459),R:R,0),"")</f>
        <v/>
      </c>
      <c r="T483" s="9">
        <f>IF(OR(SUM(障害学生情報入力シート!AY483:BY483,障害学生情報入力シート!CB483:CS483)&gt;0,COUNTA(障害学生情報入力シート!BZ483:CA483)=2,COUNTA(障害学生情報入力シート!CT483:CU483)=2),1,0)</f>
        <v>0</v>
      </c>
      <c r="U483" s="9">
        <f>SUM(障害学生情報入力シート!N483:Q483)+COUNTA(障害学生情報入力シート!R483)</f>
        <v>0</v>
      </c>
      <c r="V483" s="9">
        <f>SUM(障害学生情報入力シート!S483:V483)+COUNTA(障害学生情報入力シート!W483)</f>
        <v>0</v>
      </c>
      <c r="W483" s="9">
        <f>IF(SUM(障害学生情報入力シート!$X483:$AT483)&gt;0,1,0)</f>
        <v>0</v>
      </c>
      <c r="X483" s="9">
        <f>IF(障害学生情報入力シート!D483="入学者(新1年生)",1,0)</f>
        <v>0</v>
      </c>
      <c r="Y483" s="9">
        <f>IF(ISBLANK(障害学生情報入力シート!$G483),0)+IF(AND(障害学生情報入力シート!$G483="視覚障害",OR(障害学生情報入力シート!$H483="盲",障害学生情報入力シート!$H483="弱視")),1,0)+IF(AND(障害学生情報入力シート!$G483="聴覚・言語障害",OR(障害学生情報入力シート!$H483="聾",障害学生情報入力シート!$H483="難聴",障害学生情報入力シート!$H483="言語障害のみ")),1,0)+IF(AND(障害学生情報入力シート!$G483="肢体不自由",OR(障害学生情報入力シート!$H483="上肢機能障害",障害学生情報入力シート!$H483="下肢機能障害",障害学生情報入力シート!$H483="上下肢機能障害",障害学生情報入力シート!$H483="他の機能障害")),1,0)+IF(AND(障害学生情報入力シート!$G483="病弱・虚弱",OR(障害学生情報入力シート!$H483="内部障害等",障害学生情報入力シート!$H483="他の慢性疾患")),1,0)+IF(AND(障害学生情報入力シート!$G483="重複",ISBLANK(障害学生情報入力シート!$H483)),1,0)+IF(AND(障害学生情報入力シート!$G483="発達障害",OR(障害学生情報入力シート!$H483="SLD",障害学生情報入力シート!$H483="ADHD",障害学生情報入力シート!$H483="ASD",障害学生情報入力シート!$H483="発達障害の重複")),1,0)+IF(AND(障害学生情報入力シート!$G483="精神障害",OR(障害学生情報入力シート!$H483="統合失調症等",障害学生情報入力シート!$H483="気分障害",障害学生情報入力シート!$H483="神経症性障害等",障害学生情報入力シート!$H483="摂食障害・睡眠障害等",障害学生情報入力シート!$H483="他の精神障害")),1,0)+IF(AND(障害学生情報入力シート!$G483="その他の障害",ISBLANK(障害学生情報入力シート!$H483)),1,0)</f>
        <v>0</v>
      </c>
    </row>
    <row r="484" spans="1:25" x14ac:dyDescent="0.4">
      <c r="A484" s="1219">
        <v>460</v>
      </c>
      <c r="B484" s="7">
        <f>IF(AND(障害学生情報入力シート!$G484=$B$23,障害学生情報入力シート!$H484=$B$24,OR(障害学生情報入力シート!D484="入学者(新1年生)",障害学生情報入力シート!D484="在籍者")),1,0)</f>
        <v>0</v>
      </c>
      <c r="C484" s="7">
        <f t="shared" si="42"/>
        <v>0</v>
      </c>
      <c r="D484" s="7" t="str">
        <f>IFERROR(MATCH(ROW(障害学生情報入力シート!A460),C:C,0),"")</f>
        <v/>
      </c>
      <c r="E484" s="7">
        <f>IF(AND(障害学生情報入力シート!$G484=$E$23,障害学生情報入力シート!$H484=$E$24,OR(障害学生情報入力シート!D484="入学者(新1年生)",障害学生情報入力シート!D484="在籍者")),1,0)</f>
        <v>0</v>
      </c>
      <c r="F484" s="7">
        <f t="shared" si="43"/>
        <v>0</v>
      </c>
      <c r="G484" s="7" t="str">
        <f>IFERROR(MATCH(ROW(障害学生情報入力シート!E460),F:F,0),"")</f>
        <v/>
      </c>
      <c r="H484" s="7">
        <f>IF(AND(障害学生情報入力シート!$G484=$H$24,ISBLANK(障害学生情報入力シート!$H484),OR(障害学生情報入力シート!D484="入学者(新1年生)",障害学生情報入力シート!D484="在籍者")),1,0)</f>
        <v>0</v>
      </c>
      <c r="I484" s="7">
        <f t="shared" si="44"/>
        <v>0</v>
      </c>
      <c r="J484" s="7" t="str">
        <f>IFERROR(MATCH(ROW(障害学生情報入力シート!A460),I:I,0),"")</f>
        <v/>
      </c>
      <c r="K484" s="8">
        <f>IF(障害学生情報入力シート!AU484="",0,IF(AND(障害学生情報入力シート!AT484=1,Y484=1,障害学生情報入力シート!D484&lt;&gt;"",障害学生情報入力シート!D484&lt;&gt;"在籍者"),1,0))</f>
        <v>0</v>
      </c>
      <c r="L484" s="8">
        <f t="shared" si="45"/>
        <v>0</v>
      </c>
      <c r="M484" s="8" t="str">
        <f>IFERROR(MATCH(ROW(障害学生情報入力シート!A460),L:L,0),"")</f>
        <v/>
      </c>
      <c r="N484" s="8">
        <f>IF(障害学生情報入力シート!CA484="",0,IF(AND(障害学生情報入力シート!BZ484=1,Y484=1,障害学生情報入力シート!D484&lt;&gt;"",障害学生情報入力シート!D484&lt;&gt;"入学しなかった"),1,0))</f>
        <v>0</v>
      </c>
      <c r="O484" s="8">
        <f t="shared" si="46"/>
        <v>0</v>
      </c>
      <c r="P484" s="8" t="str">
        <f>IFERROR(MATCH(ROW(障害学生情報入力シート!AR460),O:O,0),"")</f>
        <v/>
      </c>
      <c r="Q484" s="8">
        <f>IF(障害学生情報入力シート!CU484="",0,IF(AND(障害学生情報入力シート!CT484=1,Y484=1,障害学生情報入力シート!D484&lt;&gt;"",障害学生情報入力シート!D484&lt;&gt;"入学しなかった"),1,0))</f>
        <v>0</v>
      </c>
      <c r="R484" s="8">
        <f t="shared" si="47"/>
        <v>0</v>
      </c>
      <c r="S484" s="8" t="str">
        <f>IFERROR(MATCH(ROW(障害学生情報入力シート!BJ460),R:R,0),"")</f>
        <v/>
      </c>
      <c r="T484" s="9">
        <f>IF(OR(SUM(障害学生情報入力シート!AY484:BY484,障害学生情報入力シート!CB484:CS484)&gt;0,COUNTA(障害学生情報入力シート!BZ484:CA484)=2,COUNTA(障害学生情報入力シート!CT484:CU484)=2),1,0)</f>
        <v>0</v>
      </c>
      <c r="U484" s="9">
        <f>SUM(障害学生情報入力シート!N484:Q484)+COUNTA(障害学生情報入力シート!R484)</f>
        <v>0</v>
      </c>
      <c r="V484" s="9">
        <f>SUM(障害学生情報入力シート!S484:V484)+COUNTA(障害学生情報入力シート!W484)</f>
        <v>0</v>
      </c>
      <c r="W484" s="9">
        <f>IF(SUM(障害学生情報入力シート!$X484:$AT484)&gt;0,1,0)</f>
        <v>0</v>
      </c>
      <c r="X484" s="9">
        <f>IF(障害学生情報入力シート!D484="入学者(新1年生)",1,0)</f>
        <v>0</v>
      </c>
      <c r="Y484" s="9">
        <f>IF(ISBLANK(障害学生情報入力シート!$G484),0)+IF(AND(障害学生情報入力シート!$G484="視覚障害",OR(障害学生情報入力シート!$H484="盲",障害学生情報入力シート!$H484="弱視")),1,0)+IF(AND(障害学生情報入力シート!$G484="聴覚・言語障害",OR(障害学生情報入力シート!$H484="聾",障害学生情報入力シート!$H484="難聴",障害学生情報入力シート!$H484="言語障害のみ")),1,0)+IF(AND(障害学生情報入力シート!$G484="肢体不自由",OR(障害学生情報入力シート!$H484="上肢機能障害",障害学生情報入力シート!$H484="下肢機能障害",障害学生情報入力シート!$H484="上下肢機能障害",障害学生情報入力シート!$H484="他の機能障害")),1,0)+IF(AND(障害学生情報入力シート!$G484="病弱・虚弱",OR(障害学生情報入力シート!$H484="内部障害等",障害学生情報入力シート!$H484="他の慢性疾患")),1,0)+IF(AND(障害学生情報入力シート!$G484="重複",ISBLANK(障害学生情報入力シート!$H484)),1,0)+IF(AND(障害学生情報入力シート!$G484="発達障害",OR(障害学生情報入力シート!$H484="SLD",障害学生情報入力シート!$H484="ADHD",障害学生情報入力シート!$H484="ASD",障害学生情報入力シート!$H484="発達障害の重複")),1,0)+IF(AND(障害学生情報入力シート!$G484="精神障害",OR(障害学生情報入力シート!$H484="統合失調症等",障害学生情報入力シート!$H484="気分障害",障害学生情報入力シート!$H484="神経症性障害等",障害学生情報入力シート!$H484="摂食障害・睡眠障害等",障害学生情報入力シート!$H484="他の精神障害")),1,0)+IF(AND(障害学生情報入力シート!$G484="その他の障害",ISBLANK(障害学生情報入力シート!$H484)),1,0)</f>
        <v>0</v>
      </c>
    </row>
    <row r="485" spans="1:25" x14ac:dyDescent="0.4">
      <c r="A485" s="1219">
        <v>461</v>
      </c>
      <c r="B485" s="7">
        <f>IF(AND(障害学生情報入力シート!$G485=$B$23,障害学生情報入力シート!$H485=$B$24,OR(障害学生情報入力シート!D485="入学者(新1年生)",障害学生情報入力シート!D485="在籍者")),1,0)</f>
        <v>0</v>
      </c>
      <c r="C485" s="7">
        <f t="shared" si="42"/>
        <v>0</v>
      </c>
      <c r="D485" s="7" t="str">
        <f>IFERROR(MATCH(ROW(障害学生情報入力シート!A461),C:C,0),"")</f>
        <v/>
      </c>
      <c r="E485" s="7">
        <f>IF(AND(障害学生情報入力シート!$G485=$E$23,障害学生情報入力シート!$H485=$E$24,OR(障害学生情報入力シート!D485="入学者(新1年生)",障害学生情報入力シート!D485="在籍者")),1,0)</f>
        <v>0</v>
      </c>
      <c r="F485" s="7">
        <f t="shared" si="43"/>
        <v>0</v>
      </c>
      <c r="G485" s="7" t="str">
        <f>IFERROR(MATCH(ROW(障害学生情報入力シート!E461),F:F,0),"")</f>
        <v/>
      </c>
      <c r="H485" s="7">
        <f>IF(AND(障害学生情報入力シート!$G485=$H$24,ISBLANK(障害学生情報入力シート!$H485),OR(障害学生情報入力シート!D485="入学者(新1年生)",障害学生情報入力シート!D485="在籍者")),1,0)</f>
        <v>0</v>
      </c>
      <c r="I485" s="7">
        <f t="shared" si="44"/>
        <v>0</v>
      </c>
      <c r="J485" s="7" t="str">
        <f>IFERROR(MATCH(ROW(障害学生情報入力シート!A461),I:I,0),"")</f>
        <v/>
      </c>
      <c r="K485" s="8">
        <f>IF(障害学生情報入力シート!AU485="",0,IF(AND(障害学生情報入力シート!AT485=1,Y485=1,障害学生情報入力シート!D485&lt;&gt;"",障害学生情報入力シート!D485&lt;&gt;"在籍者"),1,0))</f>
        <v>0</v>
      </c>
      <c r="L485" s="8">
        <f t="shared" si="45"/>
        <v>0</v>
      </c>
      <c r="M485" s="8" t="str">
        <f>IFERROR(MATCH(ROW(障害学生情報入力シート!A461),L:L,0),"")</f>
        <v/>
      </c>
      <c r="N485" s="8">
        <f>IF(障害学生情報入力シート!CA485="",0,IF(AND(障害学生情報入力シート!BZ485=1,Y485=1,障害学生情報入力シート!D485&lt;&gt;"",障害学生情報入力シート!D485&lt;&gt;"入学しなかった"),1,0))</f>
        <v>0</v>
      </c>
      <c r="O485" s="8">
        <f t="shared" si="46"/>
        <v>0</v>
      </c>
      <c r="P485" s="8" t="str">
        <f>IFERROR(MATCH(ROW(障害学生情報入力シート!AR461),O:O,0),"")</f>
        <v/>
      </c>
      <c r="Q485" s="8">
        <f>IF(障害学生情報入力シート!CU485="",0,IF(AND(障害学生情報入力シート!CT485=1,Y485=1,障害学生情報入力シート!D485&lt;&gt;"",障害学生情報入力シート!D485&lt;&gt;"入学しなかった"),1,0))</f>
        <v>0</v>
      </c>
      <c r="R485" s="8">
        <f t="shared" si="47"/>
        <v>0</v>
      </c>
      <c r="S485" s="8" t="str">
        <f>IFERROR(MATCH(ROW(障害学生情報入力シート!BJ461),R:R,0),"")</f>
        <v/>
      </c>
      <c r="T485" s="9">
        <f>IF(OR(SUM(障害学生情報入力シート!AY485:BY485,障害学生情報入力シート!CB485:CS485)&gt;0,COUNTA(障害学生情報入力シート!BZ485:CA485)=2,COUNTA(障害学生情報入力シート!CT485:CU485)=2),1,0)</f>
        <v>0</v>
      </c>
      <c r="U485" s="9">
        <f>SUM(障害学生情報入力シート!N485:Q485)+COUNTA(障害学生情報入力シート!R485)</f>
        <v>0</v>
      </c>
      <c r="V485" s="9">
        <f>SUM(障害学生情報入力シート!S485:V485)+COUNTA(障害学生情報入力シート!W485)</f>
        <v>0</v>
      </c>
      <c r="W485" s="9">
        <f>IF(SUM(障害学生情報入力シート!$X485:$AT485)&gt;0,1,0)</f>
        <v>0</v>
      </c>
      <c r="X485" s="9">
        <f>IF(障害学生情報入力シート!D485="入学者(新1年生)",1,0)</f>
        <v>0</v>
      </c>
      <c r="Y485" s="9">
        <f>IF(ISBLANK(障害学生情報入力シート!$G485),0)+IF(AND(障害学生情報入力シート!$G485="視覚障害",OR(障害学生情報入力シート!$H485="盲",障害学生情報入力シート!$H485="弱視")),1,0)+IF(AND(障害学生情報入力シート!$G485="聴覚・言語障害",OR(障害学生情報入力シート!$H485="聾",障害学生情報入力シート!$H485="難聴",障害学生情報入力シート!$H485="言語障害のみ")),1,0)+IF(AND(障害学生情報入力シート!$G485="肢体不自由",OR(障害学生情報入力シート!$H485="上肢機能障害",障害学生情報入力シート!$H485="下肢機能障害",障害学生情報入力シート!$H485="上下肢機能障害",障害学生情報入力シート!$H485="他の機能障害")),1,0)+IF(AND(障害学生情報入力シート!$G485="病弱・虚弱",OR(障害学生情報入力シート!$H485="内部障害等",障害学生情報入力シート!$H485="他の慢性疾患")),1,0)+IF(AND(障害学生情報入力シート!$G485="重複",ISBLANK(障害学生情報入力シート!$H485)),1,0)+IF(AND(障害学生情報入力シート!$G485="発達障害",OR(障害学生情報入力シート!$H485="SLD",障害学生情報入力シート!$H485="ADHD",障害学生情報入力シート!$H485="ASD",障害学生情報入力シート!$H485="発達障害の重複")),1,0)+IF(AND(障害学生情報入力シート!$G485="精神障害",OR(障害学生情報入力シート!$H485="統合失調症等",障害学生情報入力シート!$H485="気分障害",障害学生情報入力シート!$H485="神経症性障害等",障害学生情報入力シート!$H485="摂食障害・睡眠障害等",障害学生情報入力シート!$H485="他の精神障害")),1,0)+IF(AND(障害学生情報入力シート!$G485="その他の障害",ISBLANK(障害学生情報入力シート!$H485)),1,0)</f>
        <v>0</v>
      </c>
    </row>
    <row r="486" spans="1:25" x14ac:dyDescent="0.4">
      <c r="A486" s="1219">
        <v>462</v>
      </c>
      <c r="B486" s="7">
        <f>IF(AND(障害学生情報入力シート!$G486=$B$23,障害学生情報入力シート!$H486=$B$24,OR(障害学生情報入力シート!D486="入学者(新1年生)",障害学生情報入力シート!D486="在籍者")),1,0)</f>
        <v>0</v>
      </c>
      <c r="C486" s="7">
        <f t="shared" si="42"/>
        <v>0</v>
      </c>
      <c r="D486" s="7" t="str">
        <f>IFERROR(MATCH(ROW(障害学生情報入力シート!A462),C:C,0),"")</f>
        <v/>
      </c>
      <c r="E486" s="7">
        <f>IF(AND(障害学生情報入力シート!$G486=$E$23,障害学生情報入力シート!$H486=$E$24,OR(障害学生情報入力シート!D486="入学者(新1年生)",障害学生情報入力シート!D486="在籍者")),1,0)</f>
        <v>0</v>
      </c>
      <c r="F486" s="7">
        <f t="shared" si="43"/>
        <v>0</v>
      </c>
      <c r="G486" s="7" t="str">
        <f>IFERROR(MATCH(ROW(障害学生情報入力シート!E462),F:F,0),"")</f>
        <v/>
      </c>
      <c r="H486" s="7">
        <f>IF(AND(障害学生情報入力シート!$G486=$H$24,ISBLANK(障害学生情報入力シート!$H486),OR(障害学生情報入力シート!D486="入学者(新1年生)",障害学生情報入力シート!D486="在籍者")),1,0)</f>
        <v>0</v>
      </c>
      <c r="I486" s="7">
        <f t="shared" si="44"/>
        <v>0</v>
      </c>
      <c r="J486" s="7" t="str">
        <f>IFERROR(MATCH(ROW(障害学生情報入力シート!A462),I:I,0),"")</f>
        <v/>
      </c>
      <c r="K486" s="8">
        <f>IF(障害学生情報入力シート!AU486="",0,IF(AND(障害学生情報入力シート!AT486=1,Y486=1,障害学生情報入力シート!D486&lt;&gt;"",障害学生情報入力シート!D486&lt;&gt;"在籍者"),1,0))</f>
        <v>0</v>
      </c>
      <c r="L486" s="8">
        <f t="shared" si="45"/>
        <v>0</v>
      </c>
      <c r="M486" s="8" t="str">
        <f>IFERROR(MATCH(ROW(障害学生情報入力シート!A462),L:L,0),"")</f>
        <v/>
      </c>
      <c r="N486" s="8">
        <f>IF(障害学生情報入力シート!CA486="",0,IF(AND(障害学生情報入力シート!BZ486=1,Y486=1,障害学生情報入力シート!D486&lt;&gt;"",障害学生情報入力シート!D486&lt;&gt;"入学しなかった"),1,0))</f>
        <v>0</v>
      </c>
      <c r="O486" s="8">
        <f t="shared" si="46"/>
        <v>0</v>
      </c>
      <c r="P486" s="8" t="str">
        <f>IFERROR(MATCH(ROW(障害学生情報入力シート!AR462),O:O,0),"")</f>
        <v/>
      </c>
      <c r="Q486" s="8">
        <f>IF(障害学生情報入力シート!CU486="",0,IF(AND(障害学生情報入力シート!CT486=1,Y486=1,障害学生情報入力シート!D486&lt;&gt;"",障害学生情報入力シート!D486&lt;&gt;"入学しなかった"),1,0))</f>
        <v>0</v>
      </c>
      <c r="R486" s="8">
        <f t="shared" si="47"/>
        <v>0</v>
      </c>
      <c r="S486" s="8" t="str">
        <f>IFERROR(MATCH(ROW(障害学生情報入力シート!BJ462),R:R,0),"")</f>
        <v/>
      </c>
      <c r="T486" s="9">
        <f>IF(OR(SUM(障害学生情報入力シート!AY486:BY486,障害学生情報入力シート!CB486:CS486)&gt;0,COUNTA(障害学生情報入力シート!BZ486:CA486)=2,COUNTA(障害学生情報入力シート!CT486:CU486)=2),1,0)</f>
        <v>0</v>
      </c>
      <c r="U486" s="9">
        <f>SUM(障害学生情報入力シート!N486:Q486)+COUNTA(障害学生情報入力シート!R486)</f>
        <v>0</v>
      </c>
      <c r="V486" s="9">
        <f>SUM(障害学生情報入力シート!S486:V486)+COUNTA(障害学生情報入力シート!W486)</f>
        <v>0</v>
      </c>
      <c r="W486" s="9">
        <f>IF(SUM(障害学生情報入力シート!$X486:$AT486)&gt;0,1,0)</f>
        <v>0</v>
      </c>
      <c r="X486" s="9">
        <f>IF(障害学生情報入力シート!D486="入学者(新1年生)",1,0)</f>
        <v>0</v>
      </c>
      <c r="Y486" s="9">
        <f>IF(ISBLANK(障害学生情報入力シート!$G486),0)+IF(AND(障害学生情報入力シート!$G486="視覚障害",OR(障害学生情報入力シート!$H486="盲",障害学生情報入力シート!$H486="弱視")),1,0)+IF(AND(障害学生情報入力シート!$G486="聴覚・言語障害",OR(障害学生情報入力シート!$H486="聾",障害学生情報入力シート!$H486="難聴",障害学生情報入力シート!$H486="言語障害のみ")),1,0)+IF(AND(障害学生情報入力シート!$G486="肢体不自由",OR(障害学生情報入力シート!$H486="上肢機能障害",障害学生情報入力シート!$H486="下肢機能障害",障害学生情報入力シート!$H486="上下肢機能障害",障害学生情報入力シート!$H486="他の機能障害")),1,0)+IF(AND(障害学生情報入力シート!$G486="病弱・虚弱",OR(障害学生情報入力シート!$H486="内部障害等",障害学生情報入力シート!$H486="他の慢性疾患")),1,0)+IF(AND(障害学生情報入力シート!$G486="重複",ISBLANK(障害学生情報入力シート!$H486)),1,0)+IF(AND(障害学生情報入力シート!$G486="発達障害",OR(障害学生情報入力シート!$H486="SLD",障害学生情報入力シート!$H486="ADHD",障害学生情報入力シート!$H486="ASD",障害学生情報入力シート!$H486="発達障害の重複")),1,0)+IF(AND(障害学生情報入力シート!$G486="精神障害",OR(障害学生情報入力シート!$H486="統合失調症等",障害学生情報入力シート!$H486="気分障害",障害学生情報入力シート!$H486="神経症性障害等",障害学生情報入力シート!$H486="摂食障害・睡眠障害等",障害学生情報入力シート!$H486="他の精神障害")),1,0)+IF(AND(障害学生情報入力シート!$G486="その他の障害",ISBLANK(障害学生情報入力シート!$H486)),1,0)</f>
        <v>0</v>
      </c>
    </row>
    <row r="487" spans="1:25" x14ac:dyDescent="0.4">
      <c r="A487" s="1219">
        <v>463</v>
      </c>
      <c r="B487" s="7">
        <f>IF(AND(障害学生情報入力シート!$G487=$B$23,障害学生情報入力シート!$H487=$B$24,OR(障害学生情報入力シート!D487="入学者(新1年生)",障害学生情報入力シート!D487="在籍者")),1,0)</f>
        <v>0</v>
      </c>
      <c r="C487" s="7">
        <f t="shared" si="42"/>
        <v>0</v>
      </c>
      <c r="D487" s="7" t="str">
        <f>IFERROR(MATCH(ROW(障害学生情報入力シート!A463),C:C,0),"")</f>
        <v/>
      </c>
      <c r="E487" s="7">
        <f>IF(AND(障害学生情報入力シート!$G487=$E$23,障害学生情報入力シート!$H487=$E$24,OR(障害学生情報入力シート!D487="入学者(新1年生)",障害学生情報入力シート!D487="在籍者")),1,0)</f>
        <v>0</v>
      </c>
      <c r="F487" s="7">
        <f t="shared" si="43"/>
        <v>0</v>
      </c>
      <c r="G487" s="7" t="str">
        <f>IFERROR(MATCH(ROW(障害学生情報入力シート!E463),F:F,0),"")</f>
        <v/>
      </c>
      <c r="H487" s="7">
        <f>IF(AND(障害学生情報入力シート!$G487=$H$24,ISBLANK(障害学生情報入力シート!$H487),OR(障害学生情報入力シート!D487="入学者(新1年生)",障害学生情報入力シート!D487="在籍者")),1,0)</f>
        <v>0</v>
      </c>
      <c r="I487" s="7">
        <f t="shared" si="44"/>
        <v>0</v>
      </c>
      <c r="J487" s="7" t="str">
        <f>IFERROR(MATCH(ROW(障害学生情報入力シート!A463),I:I,0),"")</f>
        <v/>
      </c>
      <c r="K487" s="8">
        <f>IF(障害学生情報入力シート!AU487="",0,IF(AND(障害学生情報入力シート!AT487=1,Y487=1,障害学生情報入力シート!D487&lt;&gt;"",障害学生情報入力シート!D487&lt;&gt;"在籍者"),1,0))</f>
        <v>0</v>
      </c>
      <c r="L487" s="8">
        <f t="shared" si="45"/>
        <v>0</v>
      </c>
      <c r="M487" s="8" t="str">
        <f>IFERROR(MATCH(ROW(障害学生情報入力シート!A463),L:L,0),"")</f>
        <v/>
      </c>
      <c r="N487" s="8">
        <f>IF(障害学生情報入力シート!CA487="",0,IF(AND(障害学生情報入力シート!BZ487=1,Y487=1,障害学生情報入力シート!D487&lt;&gt;"",障害学生情報入力シート!D487&lt;&gt;"入学しなかった"),1,0))</f>
        <v>0</v>
      </c>
      <c r="O487" s="8">
        <f t="shared" si="46"/>
        <v>0</v>
      </c>
      <c r="P487" s="8" t="str">
        <f>IFERROR(MATCH(ROW(障害学生情報入力シート!AR463),O:O,0),"")</f>
        <v/>
      </c>
      <c r="Q487" s="8">
        <f>IF(障害学生情報入力シート!CU487="",0,IF(AND(障害学生情報入力シート!CT487=1,Y487=1,障害学生情報入力シート!D487&lt;&gt;"",障害学生情報入力シート!D487&lt;&gt;"入学しなかった"),1,0))</f>
        <v>0</v>
      </c>
      <c r="R487" s="8">
        <f t="shared" si="47"/>
        <v>0</v>
      </c>
      <c r="S487" s="8" t="str">
        <f>IFERROR(MATCH(ROW(障害学生情報入力シート!BJ463),R:R,0),"")</f>
        <v/>
      </c>
      <c r="T487" s="9">
        <f>IF(OR(SUM(障害学生情報入力シート!AY487:BY487,障害学生情報入力シート!CB487:CS487)&gt;0,COUNTA(障害学生情報入力シート!BZ487:CA487)=2,COUNTA(障害学生情報入力シート!CT487:CU487)=2),1,0)</f>
        <v>0</v>
      </c>
      <c r="U487" s="9">
        <f>SUM(障害学生情報入力シート!N487:Q487)+COUNTA(障害学生情報入力シート!R487)</f>
        <v>0</v>
      </c>
      <c r="V487" s="9">
        <f>SUM(障害学生情報入力シート!S487:V487)+COUNTA(障害学生情報入力シート!W487)</f>
        <v>0</v>
      </c>
      <c r="W487" s="9">
        <f>IF(SUM(障害学生情報入力シート!$X487:$AT487)&gt;0,1,0)</f>
        <v>0</v>
      </c>
      <c r="X487" s="9">
        <f>IF(障害学生情報入力シート!D487="入学者(新1年生)",1,0)</f>
        <v>0</v>
      </c>
      <c r="Y487" s="9">
        <f>IF(ISBLANK(障害学生情報入力シート!$G487),0)+IF(AND(障害学生情報入力シート!$G487="視覚障害",OR(障害学生情報入力シート!$H487="盲",障害学生情報入力シート!$H487="弱視")),1,0)+IF(AND(障害学生情報入力シート!$G487="聴覚・言語障害",OR(障害学生情報入力シート!$H487="聾",障害学生情報入力シート!$H487="難聴",障害学生情報入力シート!$H487="言語障害のみ")),1,0)+IF(AND(障害学生情報入力シート!$G487="肢体不自由",OR(障害学生情報入力シート!$H487="上肢機能障害",障害学生情報入力シート!$H487="下肢機能障害",障害学生情報入力シート!$H487="上下肢機能障害",障害学生情報入力シート!$H487="他の機能障害")),1,0)+IF(AND(障害学生情報入力シート!$G487="病弱・虚弱",OR(障害学生情報入力シート!$H487="内部障害等",障害学生情報入力シート!$H487="他の慢性疾患")),1,0)+IF(AND(障害学生情報入力シート!$G487="重複",ISBLANK(障害学生情報入力シート!$H487)),1,0)+IF(AND(障害学生情報入力シート!$G487="発達障害",OR(障害学生情報入力シート!$H487="SLD",障害学生情報入力シート!$H487="ADHD",障害学生情報入力シート!$H487="ASD",障害学生情報入力シート!$H487="発達障害の重複")),1,0)+IF(AND(障害学生情報入力シート!$G487="精神障害",OR(障害学生情報入力シート!$H487="統合失調症等",障害学生情報入力シート!$H487="気分障害",障害学生情報入力シート!$H487="神経症性障害等",障害学生情報入力シート!$H487="摂食障害・睡眠障害等",障害学生情報入力シート!$H487="他の精神障害")),1,0)+IF(AND(障害学生情報入力シート!$G487="その他の障害",ISBLANK(障害学生情報入力シート!$H487)),1,0)</f>
        <v>0</v>
      </c>
    </row>
    <row r="488" spans="1:25" x14ac:dyDescent="0.4">
      <c r="A488" s="1219">
        <v>464</v>
      </c>
      <c r="B488" s="7">
        <f>IF(AND(障害学生情報入力シート!$G488=$B$23,障害学生情報入力シート!$H488=$B$24,OR(障害学生情報入力シート!D488="入学者(新1年生)",障害学生情報入力シート!D488="在籍者")),1,0)</f>
        <v>0</v>
      </c>
      <c r="C488" s="7">
        <f t="shared" si="42"/>
        <v>0</v>
      </c>
      <c r="D488" s="7" t="str">
        <f>IFERROR(MATCH(ROW(障害学生情報入力シート!A464),C:C,0),"")</f>
        <v/>
      </c>
      <c r="E488" s="7">
        <f>IF(AND(障害学生情報入力シート!$G488=$E$23,障害学生情報入力シート!$H488=$E$24,OR(障害学生情報入力シート!D488="入学者(新1年生)",障害学生情報入力シート!D488="在籍者")),1,0)</f>
        <v>0</v>
      </c>
      <c r="F488" s="7">
        <f t="shared" si="43"/>
        <v>0</v>
      </c>
      <c r="G488" s="7" t="str">
        <f>IFERROR(MATCH(ROW(障害学生情報入力シート!E464),F:F,0),"")</f>
        <v/>
      </c>
      <c r="H488" s="7">
        <f>IF(AND(障害学生情報入力シート!$G488=$H$24,ISBLANK(障害学生情報入力シート!$H488),OR(障害学生情報入力シート!D488="入学者(新1年生)",障害学生情報入力シート!D488="在籍者")),1,0)</f>
        <v>0</v>
      </c>
      <c r="I488" s="7">
        <f t="shared" si="44"/>
        <v>0</v>
      </c>
      <c r="J488" s="7" t="str">
        <f>IFERROR(MATCH(ROW(障害学生情報入力シート!A464),I:I,0),"")</f>
        <v/>
      </c>
      <c r="K488" s="8">
        <f>IF(障害学生情報入力シート!AU488="",0,IF(AND(障害学生情報入力シート!AT488=1,Y488=1,障害学生情報入力シート!D488&lt;&gt;"",障害学生情報入力シート!D488&lt;&gt;"在籍者"),1,0))</f>
        <v>0</v>
      </c>
      <c r="L488" s="8">
        <f t="shared" si="45"/>
        <v>0</v>
      </c>
      <c r="M488" s="8" t="str">
        <f>IFERROR(MATCH(ROW(障害学生情報入力シート!A464),L:L,0),"")</f>
        <v/>
      </c>
      <c r="N488" s="8">
        <f>IF(障害学生情報入力シート!CA488="",0,IF(AND(障害学生情報入力シート!BZ488=1,Y488=1,障害学生情報入力シート!D488&lt;&gt;"",障害学生情報入力シート!D488&lt;&gt;"入学しなかった"),1,0))</f>
        <v>0</v>
      </c>
      <c r="O488" s="8">
        <f t="shared" si="46"/>
        <v>0</v>
      </c>
      <c r="P488" s="8" t="str">
        <f>IFERROR(MATCH(ROW(障害学生情報入力シート!AR464),O:O,0),"")</f>
        <v/>
      </c>
      <c r="Q488" s="8">
        <f>IF(障害学生情報入力シート!CU488="",0,IF(AND(障害学生情報入力シート!CT488=1,Y488=1,障害学生情報入力シート!D488&lt;&gt;"",障害学生情報入力シート!D488&lt;&gt;"入学しなかった"),1,0))</f>
        <v>0</v>
      </c>
      <c r="R488" s="8">
        <f t="shared" si="47"/>
        <v>0</v>
      </c>
      <c r="S488" s="8" t="str">
        <f>IFERROR(MATCH(ROW(障害学生情報入力シート!BJ464),R:R,0),"")</f>
        <v/>
      </c>
      <c r="T488" s="9">
        <f>IF(OR(SUM(障害学生情報入力シート!AY488:BY488,障害学生情報入力シート!CB488:CS488)&gt;0,COUNTA(障害学生情報入力シート!BZ488:CA488)=2,COUNTA(障害学生情報入力シート!CT488:CU488)=2),1,0)</f>
        <v>0</v>
      </c>
      <c r="U488" s="9">
        <f>SUM(障害学生情報入力シート!N488:Q488)+COUNTA(障害学生情報入力シート!R488)</f>
        <v>0</v>
      </c>
      <c r="V488" s="9">
        <f>SUM(障害学生情報入力シート!S488:V488)+COUNTA(障害学生情報入力シート!W488)</f>
        <v>0</v>
      </c>
      <c r="W488" s="9">
        <f>IF(SUM(障害学生情報入力シート!$X488:$AT488)&gt;0,1,0)</f>
        <v>0</v>
      </c>
      <c r="X488" s="9">
        <f>IF(障害学生情報入力シート!D488="入学者(新1年生)",1,0)</f>
        <v>0</v>
      </c>
      <c r="Y488" s="9">
        <f>IF(ISBLANK(障害学生情報入力シート!$G488),0)+IF(AND(障害学生情報入力シート!$G488="視覚障害",OR(障害学生情報入力シート!$H488="盲",障害学生情報入力シート!$H488="弱視")),1,0)+IF(AND(障害学生情報入力シート!$G488="聴覚・言語障害",OR(障害学生情報入力シート!$H488="聾",障害学生情報入力シート!$H488="難聴",障害学生情報入力シート!$H488="言語障害のみ")),1,0)+IF(AND(障害学生情報入力シート!$G488="肢体不自由",OR(障害学生情報入力シート!$H488="上肢機能障害",障害学生情報入力シート!$H488="下肢機能障害",障害学生情報入力シート!$H488="上下肢機能障害",障害学生情報入力シート!$H488="他の機能障害")),1,0)+IF(AND(障害学生情報入力シート!$G488="病弱・虚弱",OR(障害学生情報入力シート!$H488="内部障害等",障害学生情報入力シート!$H488="他の慢性疾患")),1,0)+IF(AND(障害学生情報入力シート!$G488="重複",ISBLANK(障害学生情報入力シート!$H488)),1,0)+IF(AND(障害学生情報入力シート!$G488="発達障害",OR(障害学生情報入力シート!$H488="SLD",障害学生情報入力シート!$H488="ADHD",障害学生情報入力シート!$H488="ASD",障害学生情報入力シート!$H488="発達障害の重複")),1,0)+IF(AND(障害学生情報入力シート!$G488="精神障害",OR(障害学生情報入力シート!$H488="統合失調症等",障害学生情報入力シート!$H488="気分障害",障害学生情報入力シート!$H488="神経症性障害等",障害学生情報入力シート!$H488="摂食障害・睡眠障害等",障害学生情報入力シート!$H488="他の精神障害")),1,0)+IF(AND(障害学生情報入力シート!$G488="その他の障害",ISBLANK(障害学生情報入力シート!$H488)),1,0)</f>
        <v>0</v>
      </c>
    </row>
    <row r="489" spans="1:25" x14ac:dyDescent="0.4">
      <c r="A489" s="1219">
        <v>465</v>
      </c>
      <c r="B489" s="7">
        <f>IF(AND(障害学生情報入力シート!$G489=$B$23,障害学生情報入力シート!$H489=$B$24,OR(障害学生情報入力シート!D489="入学者(新1年生)",障害学生情報入力シート!D489="在籍者")),1,0)</f>
        <v>0</v>
      </c>
      <c r="C489" s="7">
        <f t="shared" si="42"/>
        <v>0</v>
      </c>
      <c r="D489" s="7" t="str">
        <f>IFERROR(MATCH(ROW(障害学生情報入力シート!A465),C:C,0),"")</f>
        <v/>
      </c>
      <c r="E489" s="7">
        <f>IF(AND(障害学生情報入力シート!$G489=$E$23,障害学生情報入力シート!$H489=$E$24,OR(障害学生情報入力シート!D489="入学者(新1年生)",障害学生情報入力シート!D489="在籍者")),1,0)</f>
        <v>0</v>
      </c>
      <c r="F489" s="7">
        <f t="shared" si="43"/>
        <v>0</v>
      </c>
      <c r="G489" s="7" t="str">
        <f>IFERROR(MATCH(ROW(障害学生情報入力シート!E465),F:F,0),"")</f>
        <v/>
      </c>
      <c r="H489" s="7">
        <f>IF(AND(障害学生情報入力シート!$G489=$H$24,ISBLANK(障害学生情報入力シート!$H489),OR(障害学生情報入力シート!D489="入学者(新1年生)",障害学生情報入力シート!D489="在籍者")),1,0)</f>
        <v>0</v>
      </c>
      <c r="I489" s="7">
        <f t="shared" si="44"/>
        <v>0</v>
      </c>
      <c r="J489" s="7" t="str">
        <f>IFERROR(MATCH(ROW(障害学生情報入力シート!A465),I:I,0),"")</f>
        <v/>
      </c>
      <c r="K489" s="8">
        <f>IF(障害学生情報入力シート!AU489="",0,IF(AND(障害学生情報入力シート!AT489=1,Y489=1,障害学生情報入力シート!D489&lt;&gt;"",障害学生情報入力シート!D489&lt;&gt;"在籍者"),1,0))</f>
        <v>0</v>
      </c>
      <c r="L489" s="8">
        <f t="shared" si="45"/>
        <v>0</v>
      </c>
      <c r="M489" s="8" t="str">
        <f>IFERROR(MATCH(ROW(障害学生情報入力シート!A465),L:L,0),"")</f>
        <v/>
      </c>
      <c r="N489" s="8">
        <f>IF(障害学生情報入力シート!CA489="",0,IF(AND(障害学生情報入力シート!BZ489=1,Y489=1,障害学生情報入力シート!D489&lt;&gt;"",障害学生情報入力シート!D489&lt;&gt;"入学しなかった"),1,0))</f>
        <v>0</v>
      </c>
      <c r="O489" s="8">
        <f t="shared" si="46"/>
        <v>0</v>
      </c>
      <c r="P489" s="8" t="str">
        <f>IFERROR(MATCH(ROW(障害学生情報入力シート!AR465),O:O,0),"")</f>
        <v/>
      </c>
      <c r="Q489" s="8">
        <f>IF(障害学生情報入力シート!CU489="",0,IF(AND(障害学生情報入力シート!CT489=1,Y489=1,障害学生情報入力シート!D489&lt;&gt;"",障害学生情報入力シート!D489&lt;&gt;"入学しなかった"),1,0))</f>
        <v>0</v>
      </c>
      <c r="R489" s="8">
        <f t="shared" si="47"/>
        <v>0</v>
      </c>
      <c r="S489" s="8" t="str">
        <f>IFERROR(MATCH(ROW(障害学生情報入力シート!BJ465),R:R,0),"")</f>
        <v/>
      </c>
      <c r="T489" s="9">
        <f>IF(OR(SUM(障害学生情報入力シート!AY489:BY489,障害学生情報入力シート!CB489:CS489)&gt;0,COUNTA(障害学生情報入力シート!BZ489:CA489)=2,COUNTA(障害学生情報入力シート!CT489:CU489)=2),1,0)</f>
        <v>0</v>
      </c>
      <c r="U489" s="9">
        <f>SUM(障害学生情報入力シート!N489:Q489)+COUNTA(障害学生情報入力シート!R489)</f>
        <v>0</v>
      </c>
      <c r="V489" s="9">
        <f>SUM(障害学生情報入力シート!S489:V489)+COUNTA(障害学生情報入力シート!W489)</f>
        <v>0</v>
      </c>
      <c r="W489" s="9">
        <f>IF(SUM(障害学生情報入力シート!$X489:$AT489)&gt;0,1,0)</f>
        <v>0</v>
      </c>
      <c r="X489" s="9">
        <f>IF(障害学生情報入力シート!D489="入学者(新1年生)",1,0)</f>
        <v>0</v>
      </c>
      <c r="Y489" s="9">
        <f>IF(ISBLANK(障害学生情報入力シート!$G489),0)+IF(AND(障害学生情報入力シート!$G489="視覚障害",OR(障害学生情報入力シート!$H489="盲",障害学生情報入力シート!$H489="弱視")),1,0)+IF(AND(障害学生情報入力シート!$G489="聴覚・言語障害",OR(障害学生情報入力シート!$H489="聾",障害学生情報入力シート!$H489="難聴",障害学生情報入力シート!$H489="言語障害のみ")),1,0)+IF(AND(障害学生情報入力シート!$G489="肢体不自由",OR(障害学生情報入力シート!$H489="上肢機能障害",障害学生情報入力シート!$H489="下肢機能障害",障害学生情報入力シート!$H489="上下肢機能障害",障害学生情報入力シート!$H489="他の機能障害")),1,0)+IF(AND(障害学生情報入力シート!$G489="病弱・虚弱",OR(障害学生情報入力シート!$H489="内部障害等",障害学生情報入力シート!$H489="他の慢性疾患")),1,0)+IF(AND(障害学生情報入力シート!$G489="重複",ISBLANK(障害学生情報入力シート!$H489)),1,0)+IF(AND(障害学生情報入力シート!$G489="発達障害",OR(障害学生情報入力シート!$H489="SLD",障害学生情報入力シート!$H489="ADHD",障害学生情報入力シート!$H489="ASD",障害学生情報入力シート!$H489="発達障害の重複")),1,0)+IF(AND(障害学生情報入力シート!$G489="精神障害",OR(障害学生情報入力シート!$H489="統合失調症等",障害学生情報入力シート!$H489="気分障害",障害学生情報入力シート!$H489="神経症性障害等",障害学生情報入力シート!$H489="摂食障害・睡眠障害等",障害学生情報入力シート!$H489="他の精神障害")),1,0)+IF(AND(障害学生情報入力シート!$G489="その他の障害",ISBLANK(障害学生情報入力シート!$H489)),1,0)</f>
        <v>0</v>
      </c>
    </row>
    <row r="490" spans="1:25" x14ac:dyDescent="0.4">
      <c r="A490" s="1219">
        <v>466</v>
      </c>
      <c r="B490" s="7">
        <f>IF(AND(障害学生情報入力シート!$G490=$B$23,障害学生情報入力シート!$H490=$B$24,OR(障害学生情報入力シート!D490="入学者(新1年生)",障害学生情報入力シート!D490="在籍者")),1,0)</f>
        <v>0</v>
      </c>
      <c r="C490" s="7">
        <f t="shared" si="42"/>
        <v>0</v>
      </c>
      <c r="D490" s="7" t="str">
        <f>IFERROR(MATCH(ROW(障害学生情報入力シート!A466),C:C,0),"")</f>
        <v/>
      </c>
      <c r="E490" s="7">
        <f>IF(AND(障害学生情報入力シート!$G490=$E$23,障害学生情報入力シート!$H490=$E$24,OR(障害学生情報入力シート!D490="入学者(新1年生)",障害学生情報入力シート!D490="在籍者")),1,0)</f>
        <v>0</v>
      </c>
      <c r="F490" s="7">
        <f t="shared" si="43"/>
        <v>0</v>
      </c>
      <c r="G490" s="7" t="str">
        <f>IFERROR(MATCH(ROW(障害学生情報入力シート!E466),F:F,0),"")</f>
        <v/>
      </c>
      <c r="H490" s="7">
        <f>IF(AND(障害学生情報入力シート!$G490=$H$24,ISBLANK(障害学生情報入力シート!$H490),OR(障害学生情報入力シート!D490="入学者(新1年生)",障害学生情報入力シート!D490="在籍者")),1,0)</f>
        <v>0</v>
      </c>
      <c r="I490" s="7">
        <f t="shared" si="44"/>
        <v>0</v>
      </c>
      <c r="J490" s="7" t="str">
        <f>IFERROR(MATCH(ROW(障害学生情報入力シート!A466),I:I,0),"")</f>
        <v/>
      </c>
      <c r="K490" s="8">
        <f>IF(障害学生情報入力シート!AU490="",0,IF(AND(障害学生情報入力シート!AT490=1,Y490=1,障害学生情報入力シート!D490&lt;&gt;"",障害学生情報入力シート!D490&lt;&gt;"在籍者"),1,0))</f>
        <v>0</v>
      </c>
      <c r="L490" s="8">
        <f t="shared" si="45"/>
        <v>0</v>
      </c>
      <c r="M490" s="8" t="str">
        <f>IFERROR(MATCH(ROW(障害学生情報入力シート!A466),L:L,0),"")</f>
        <v/>
      </c>
      <c r="N490" s="8">
        <f>IF(障害学生情報入力シート!CA490="",0,IF(AND(障害学生情報入力シート!BZ490=1,Y490=1,障害学生情報入力シート!D490&lt;&gt;"",障害学生情報入力シート!D490&lt;&gt;"入学しなかった"),1,0))</f>
        <v>0</v>
      </c>
      <c r="O490" s="8">
        <f t="shared" si="46"/>
        <v>0</v>
      </c>
      <c r="P490" s="8" t="str">
        <f>IFERROR(MATCH(ROW(障害学生情報入力シート!AR466),O:O,0),"")</f>
        <v/>
      </c>
      <c r="Q490" s="8">
        <f>IF(障害学生情報入力シート!CU490="",0,IF(AND(障害学生情報入力シート!CT490=1,Y490=1,障害学生情報入力シート!D490&lt;&gt;"",障害学生情報入力シート!D490&lt;&gt;"入学しなかった"),1,0))</f>
        <v>0</v>
      </c>
      <c r="R490" s="8">
        <f t="shared" si="47"/>
        <v>0</v>
      </c>
      <c r="S490" s="8" t="str">
        <f>IFERROR(MATCH(ROW(障害学生情報入力シート!BJ466),R:R,0),"")</f>
        <v/>
      </c>
      <c r="T490" s="9">
        <f>IF(OR(SUM(障害学生情報入力シート!AY490:BY490,障害学生情報入力シート!CB490:CS490)&gt;0,COUNTA(障害学生情報入力シート!BZ490:CA490)=2,COUNTA(障害学生情報入力シート!CT490:CU490)=2),1,0)</f>
        <v>0</v>
      </c>
      <c r="U490" s="9">
        <f>SUM(障害学生情報入力シート!N490:Q490)+COUNTA(障害学生情報入力シート!R490)</f>
        <v>0</v>
      </c>
      <c r="V490" s="9">
        <f>SUM(障害学生情報入力シート!S490:V490)+COUNTA(障害学生情報入力シート!W490)</f>
        <v>0</v>
      </c>
      <c r="W490" s="9">
        <f>IF(SUM(障害学生情報入力シート!$X490:$AT490)&gt;0,1,0)</f>
        <v>0</v>
      </c>
      <c r="X490" s="9">
        <f>IF(障害学生情報入力シート!D490="入学者(新1年生)",1,0)</f>
        <v>0</v>
      </c>
      <c r="Y490" s="9">
        <f>IF(ISBLANK(障害学生情報入力シート!$G490),0)+IF(AND(障害学生情報入力シート!$G490="視覚障害",OR(障害学生情報入力シート!$H490="盲",障害学生情報入力シート!$H490="弱視")),1,0)+IF(AND(障害学生情報入力シート!$G490="聴覚・言語障害",OR(障害学生情報入力シート!$H490="聾",障害学生情報入力シート!$H490="難聴",障害学生情報入力シート!$H490="言語障害のみ")),1,0)+IF(AND(障害学生情報入力シート!$G490="肢体不自由",OR(障害学生情報入力シート!$H490="上肢機能障害",障害学生情報入力シート!$H490="下肢機能障害",障害学生情報入力シート!$H490="上下肢機能障害",障害学生情報入力シート!$H490="他の機能障害")),1,0)+IF(AND(障害学生情報入力シート!$G490="病弱・虚弱",OR(障害学生情報入力シート!$H490="内部障害等",障害学生情報入力シート!$H490="他の慢性疾患")),1,0)+IF(AND(障害学生情報入力シート!$G490="重複",ISBLANK(障害学生情報入力シート!$H490)),1,0)+IF(AND(障害学生情報入力シート!$G490="発達障害",OR(障害学生情報入力シート!$H490="SLD",障害学生情報入力シート!$H490="ADHD",障害学生情報入力シート!$H490="ASD",障害学生情報入力シート!$H490="発達障害の重複")),1,0)+IF(AND(障害学生情報入力シート!$G490="精神障害",OR(障害学生情報入力シート!$H490="統合失調症等",障害学生情報入力シート!$H490="気分障害",障害学生情報入力シート!$H490="神経症性障害等",障害学生情報入力シート!$H490="摂食障害・睡眠障害等",障害学生情報入力シート!$H490="他の精神障害")),1,0)+IF(AND(障害学生情報入力シート!$G490="その他の障害",ISBLANK(障害学生情報入力シート!$H490)),1,0)</f>
        <v>0</v>
      </c>
    </row>
    <row r="491" spans="1:25" x14ac:dyDescent="0.4">
      <c r="A491" s="1219">
        <v>467</v>
      </c>
      <c r="B491" s="7">
        <f>IF(AND(障害学生情報入力シート!$G491=$B$23,障害学生情報入力シート!$H491=$B$24,OR(障害学生情報入力シート!D491="入学者(新1年生)",障害学生情報入力シート!D491="在籍者")),1,0)</f>
        <v>0</v>
      </c>
      <c r="C491" s="7">
        <f t="shared" si="42"/>
        <v>0</v>
      </c>
      <c r="D491" s="7" t="str">
        <f>IFERROR(MATCH(ROW(障害学生情報入力シート!A467),C:C,0),"")</f>
        <v/>
      </c>
      <c r="E491" s="7">
        <f>IF(AND(障害学生情報入力シート!$G491=$E$23,障害学生情報入力シート!$H491=$E$24,OR(障害学生情報入力シート!D491="入学者(新1年生)",障害学生情報入力シート!D491="在籍者")),1,0)</f>
        <v>0</v>
      </c>
      <c r="F491" s="7">
        <f t="shared" si="43"/>
        <v>0</v>
      </c>
      <c r="G491" s="7" t="str">
        <f>IFERROR(MATCH(ROW(障害学生情報入力シート!E467),F:F,0),"")</f>
        <v/>
      </c>
      <c r="H491" s="7">
        <f>IF(AND(障害学生情報入力シート!$G491=$H$24,ISBLANK(障害学生情報入力シート!$H491),OR(障害学生情報入力シート!D491="入学者(新1年生)",障害学生情報入力シート!D491="在籍者")),1,0)</f>
        <v>0</v>
      </c>
      <c r="I491" s="7">
        <f t="shared" si="44"/>
        <v>0</v>
      </c>
      <c r="J491" s="7" t="str">
        <f>IFERROR(MATCH(ROW(障害学生情報入力シート!A467),I:I,0),"")</f>
        <v/>
      </c>
      <c r="K491" s="8">
        <f>IF(障害学生情報入力シート!AU491="",0,IF(AND(障害学生情報入力シート!AT491=1,Y491=1,障害学生情報入力シート!D491&lt;&gt;"",障害学生情報入力シート!D491&lt;&gt;"在籍者"),1,0))</f>
        <v>0</v>
      </c>
      <c r="L491" s="8">
        <f t="shared" si="45"/>
        <v>0</v>
      </c>
      <c r="M491" s="8" t="str">
        <f>IFERROR(MATCH(ROW(障害学生情報入力シート!A467),L:L,0),"")</f>
        <v/>
      </c>
      <c r="N491" s="8">
        <f>IF(障害学生情報入力シート!CA491="",0,IF(AND(障害学生情報入力シート!BZ491=1,Y491=1,障害学生情報入力シート!D491&lt;&gt;"",障害学生情報入力シート!D491&lt;&gt;"入学しなかった"),1,0))</f>
        <v>0</v>
      </c>
      <c r="O491" s="8">
        <f t="shared" si="46"/>
        <v>0</v>
      </c>
      <c r="P491" s="8" t="str">
        <f>IFERROR(MATCH(ROW(障害学生情報入力シート!AR467),O:O,0),"")</f>
        <v/>
      </c>
      <c r="Q491" s="8">
        <f>IF(障害学生情報入力シート!CU491="",0,IF(AND(障害学生情報入力シート!CT491=1,Y491=1,障害学生情報入力シート!D491&lt;&gt;"",障害学生情報入力シート!D491&lt;&gt;"入学しなかった"),1,0))</f>
        <v>0</v>
      </c>
      <c r="R491" s="8">
        <f t="shared" si="47"/>
        <v>0</v>
      </c>
      <c r="S491" s="8" t="str">
        <f>IFERROR(MATCH(ROW(障害学生情報入力シート!BJ467),R:R,0),"")</f>
        <v/>
      </c>
      <c r="T491" s="9">
        <f>IF(OR(SUM(障害学生情報入力シート!AY491:BY491,障害学生情報入力シート!CB491:CS491)&gt;0,COUNTA(障害学生情報入力シート!BZ491:CA491)=2,COUNTA(障害学生情報入力シート!CT491:CU491)=2),1,0)</f>
        <v>0</v>
      </c>
      <c r="U491" s="9">
        <f>SUM(障害学生情報入力シート!N491:Q491)+COUNTA(障害学生情報入力シート!R491)</f>
        <v>0</v>
      </c>
      <c r="V491" s="9">
        <f>SUM(障害学生情報入力シート!S491:V491)+COUNTA(障害学生情報入力シート!W491)</f>
        <v>0</v>
      </c>
      <c r="W491" s="9">
        <f>IF(SUM(障害学生情報入力シート!$X491:$AT491)&gt;0,1,0)</f>
        <v>0</v>
      </c>
      <c r="X491" s="9">
        <f>IF(障害学生情報入力シート!D491="入学者(新1年生)",1,0)</f>
        <v>0</v>
      </c>
      <c r="Y491" s="9">
        <f>IF(ISBLANK(障害学生情報入力シート!$G491),0)+IF(AND(障害学生情報入力シート!$G491="視覚障害",OR(障害学生情報入力シート!$H491="盲",障害学生情報入力シート!$H491="弱視")),1,0)+IF(AND(障害学生情報入力シート!$G491="聴覚・言語障害",OR(障害学生情報入力シート!$H491="聾",障害学生情報入力シート!$H491="難聴",障害学生情報入力シート!$H491="言語障害のみ")),1,0)+IF(AND(障害学生情報入力シート!$G491="肢体不自由",OR(障害学生情報入力シート!$H491="上肢機能障害",障害学生情報入力シート!$H491="下肢機能障害",障害学生情報入力シート!$H491="上下肢機能障害",障害学生情報入力シート!$H491="他の機能障害")),1,0)+IF(AND(障害学生情報入力シート!$G491="病弱・虚弱",OR(障害学生情報入力シート!$H491="内部障害等",障害学生情報入力シート!$H491="他の慢性疾患")),1,0)+IF(AND(障害学生情報入力シート!$G491="重複",ISBLANK(障害学生情報入力シート!$H491)),1,0)+IF(AND(障害学生情報入力シート!$G491="発達障害",OR(障害学生情報入力シート!$H491="SLD",障害学生情報入力シート!$H491="ADHD",障害学生情報入力シート!$H491="ASD",障害学生情報入力シート!$H491="発達障害の重複")),1,0)+IF(AND(障害学生情報入力シート!$G491="精神障害",OR(障害学生情報入力シート!$H491="統合失調症等",障害学生情報入力シート!$H491="気分障害",障害学生情報入力シート!$H491="神経症性障害等",障害学生情報入力シート!$H491="摂食障害・睡眠障害等",障害学生情報入力シート!$H491="他の精神障害")),1,0)+IF(AND(障害学生情報入力シート!$G491="その他の障害",ISBLANK(障害学生情報入力シート!$H491)),1,0)</f>
        <v>0</v>
      </c>
    </row>
    <row r="492" spans="1:25" x14ac:dyDescent="0.4">
      <c r="A492" s="1219">
        <v>468</v>
      </c>
      <c r="B492" s="7">
        <f>IF(AND(障害学生情報入力シート!$G492=$B$23,障害学生情報入力シート!$H492=$B$24,OR(障害学生情報入力シート!D492="入学者(新1年生)",障害学生情報入力シート!D492="在籍者")),1,0)</f>
        <v>0</v>
      </c>
      <c r="C492" s="7">
        <f t="shared" si="42"/>
        <v>0</v>
      </c>
      <c r="D492" s="7" t="str">
        <f>IFERROR(MATCH(ROW(障害学生情報入力シート!A468),C:C,0),"")</f>
        <v/>
      </c>
      <c r="E492" s="7">
        <f>IF(AND(障害学生情報入力シート!$G492=$E$23,障害学生情報入力シート!$H492=$E$24,OR(障害学生情報入力シート!D492="入学者(新1年生)",障害学生情報入力シート!D492="在籍者")),1,0)</f>
        <v>0</v>
      </c>
      <c r="F492" s="7">
        <f t="shared" si="43"/>
        <v>0</v>
      </c>
      <c r="G492" s="7" t="str">
        <f>IFERROR(MATCH(ROW(障害学生情報入力シート!E468),F:F,0),"")</f>
        <v/>
      </c>
      <c r="H492" s="7">
        <f>IF(AND(障害学生情報入力シート!$G492=$H$24,ISBLANK(障害学生情報入力シート!$H492),OR(障害学生情報入力シート!D492="入学者(新1年生)",障害学生情報入力シート!D492="在籍者")),1,0)</f>
        <v>0</v>
      </c>
      <c r="I492" s="7">
        <f t="shared" si="44"/>
        <v>0</v>
      </c>
      <c r="J492" s="7" t="str">
        <f>IFERROR(MATCH(ROW(障害学生情報入力シート!A468),I:I,0),"")</f>
        <v/>
      </c>
      <c r="K492" s="8">
        <f>IF(障害学生情報入力シート!AU492="",0,IF(AND(障害学生情報入力シート!AT492=1,Y492=1,障害学生情報入力シート!D492&lt;&gt;"",障害学生情報入力シート!D492&lt;&gt;"在籍者"),1,0))</f>
        <v>0</v>
      </c>
      <c r="L492" s="8">
        <f t="shared" si="45"/>
        <v>0</v>
      </c>
      <c r="M492" s="8" t="str">
        <f>IFERROR(MATCH(ROW(障害学生情報入力シート!A468),L:L,0),"")</f>
        <v/>
      </c>
      <c r="N492" s="8">
        <f>IF(障害学生情報入力シート!CA492="",0,IF(AND(障害学生情報入力シート!BZ492=1,Y492=1,障害学生情報入力シート!D492&lt;&gt;"",障害学生情報入力シート!D492&lt;&gt;"入学しなかった"),1,0))</f>
        <v>0</v>
      </c>
      <c r="O492" s="8">
        <f t="shared" si="46"/>
        <v>0</v>
      </c>
      <c r="P492" s="8" t="str">
        <f>IFERROR(MATCH(ROW(障害学生情報入力シート!AR468),O:O,0),"")</f>
        <v/>
      </c>
      <c r="Q492" s="8">
        <f>IF(障害学生情報入力シート!CU492="",0,IF(AND(障害学生情報入力シート!CT492=1,Y492=1,障害学生情報入力シート!D492&lt;&gt;"",障害学生情報入力シート!D492&lt;&gt;"入学しなかった"),1,0))</f>
        <v>0</v>
      </c>
      <c r="R492" s="8">
        <f t="shared" si="47"/>
        <v>0</v>
      </c>
      <c r="S492" s="8" t="str">
        <f>IFERROR(MATCH(ROW(障害学生情報入力シート!BJ468),R:R,0),"")</f>
        <v/>
      </c>
      <c r="T492" s="9">
        <f>IF(OR(SUM(障害学生情報入力シート!AY492:BY492,障害学生情報入力シート!CB492:CS492)&gt;0,COUNTA(障害学生情報入力シート!BZ492:CA492)=2,COUNTA(障害学生情報入力シート!CT492:CU492)=2),1,0)</f>
        <v>0</v>
      </c>
      <c r="U492" s="9">
        <f>SUM(障害学生情報入力シート!N492:Q492)+COUNTA(障害学生情報入力シート!R492)</f>
        <v>0</v>
      </c>
      <c r="V492" s="9">
        <f>SUM(障害学生情報入力シート!S492:V492)+COUNTA(障害学生情報入力シート!W492)</f>
        <v>0</v>
      </c>
      <c r="W492" s="9">
        <f>IF(SUM(障害学生情報入力シート!$X492:$AT492)&gt;0,1,0)</f>
        <v>0</v>
      </c>
      <c r="X492" s="9">
        <f>IF(障害学生情報入力シート!D492="入学者(新1年生)",1,0)</f>
        <v>0</v>
      </c>
      <c r="Y492" s="9">
        <f>IF(ISBLANK(障害学生情報入力シート!$G492),0)+IF(AND(障害学生情報入力シート!$G492="視覚障害",OR(障害学生情報入力シート!$H492="盲",障害学生情報入力シート!$H492="弱視")),1,0)+IF(AND(障害学生情報入力シート!$G492="聴覚・言語障害",OR(障害学生情報入力シート!$H492="聾",障害学生情報入力シート!$H492="難聴",障害学生情報入力シート!$H492="言語障害のみ")),1,0)+IF(AND(障害学生情報入力シート!$G492="肢体不自由",OR(障害学生情報入力シート!$H492="上肢機能障害",障害学生情報入力シート!$H492="下肢機能障害",障害学生情報入力シート!$H492="上下肢機能障害",障害学生情報入力シート!$H492="他の機能障害")),1,0)+IF(AND(障害学生情報入力シート!$G492="病弱・虚弱",OR(障害学生情報入力シート!$H492="内部障害等",障害学生情報入力シート!$H492="他の慢性疾患")),1,0)+IF(AND(障害学生情報入力シート!$G492="重複",ISBLANK(障害学生情報入力シート!$H492)),1,0)+IF(AND(障害学生情報入力シート!$G492="発達障害",OR(障害学生情報入力シート!$H492="SLD",障害学生情報入力シート!$H492="ADHD",障害学生情報入力シート!$H492="ASD",障害学生情報入力シート!$H492="発達障害の重複")),1,0)+IF(AND(障害学生情報入力シート!$G492="精神障害",OR(障害学生情報入力シート!$H492="統合失調症等",障害学生情報入力シート!$H492="気分障害",障害学生情報入力シート!$H492="神経症性障害等",障害学生情報入力シート!$H492="摂食障害・睡眠障害等",障害学生情報入力シート!$H492="他の精神障害")),1,0)+IF(AND(障害学生情報入力シート!$G492="その他の障害",ISBLANK(障害学生情報入力シート!$H492)),1,0)</f>
        <v>0</v>
      </c>
    </row>
    <row r="493" spans="1:25" x14ac:dyDescent="0.4">
      <c r="A493" s="1219">
        <v>469</v>
      </c>
      <c r="B493" s="7">
        <f>IF(AND(障害学生情報入力シート!$G493=$B$23,障害学生情報入力シート!$H493=$B$24,OR(障害学生情報入力シート!D493="入学者(新1年生)",障害学生情報入力シート!D493="在籍者")),1,0)</f>
        <v>0</v>
      </c>
      <c r="C493" s="7">
        <f t="shared" si="42"/>
        <v>0</v>
      </c>
      <c r="D493" s="7" t="str">
        <f>IFERROR(MATCH(ROW(障害学生情報入力シート!A469),C:C,0),"")</f>
        <v/>
      </c>
      <c r="E493" s="7">
        <f>IF(AND(障害学生情報入力シート!$G493=$E$23,障害学生情報入力シート!$H493=$E$24,OR(障害学生情報入力シート!D493="入学者(新1年生)",障害学生情報入力シート!D493="在籍者")),1,0)</f>
        <v>0</v>
      </c>
      <c r="F493" s="7">
        <f t="shared" si="43"/>
        <v>0</v>
      </c>
      <c r="G493" s="7" t="str">
        <f>IFERROR(MATCH(ROW(障害学生情報入力シート!E469),F:F,0),"")</f>
        <v/>
      </c>
      <c r="H493" s="7">
        <f>IF(AND(障害学生情報入力シート!$G493=$H$24,ISBLANK(障害学生情報入力シート!$H493),OR(障害学生情報入力シート!D493="入学者(新1年生)",障害学生情報入力シート!D493="在籍者")),1,0)</f>
        <v>0</v>
      </c>
      <c r="I493" s="7">
        <f t="shared" si="44"/>
        <v>0</v>
      </c>
      <c r="J493" s="7" t="str">
        <f>IFERROR(MATCH(ROW(障害学生情報入力シート!A469),I:I,0),"")</f>
        <v/>
      </c>
      <c r="K493" s="8">
        <f>IF(障害学生情報入力シート!AU493="",0,IF(AND(障害学生情報入力シート!AT493=1,Y493=1,障害学生情報入力シート!D493&lt;&gt;"",障害学生情報入力シート!D493&lt;&gt;"在籍者"),1,0))</f>
        <v>0</v>
      </c>
      <c r="L493" s="8">
        <f t="shared" si="45"/>
        <v>0</v>
      </c>
      <c r="M493" s="8" t="str">
        <f>IFERROR(MATCH(ROW(障害学生情報入力シート!A469),L:L,0),"")</f>
        <v/>
      </c>
      <c r="N493" s="8">
        <f>IF(障害学生情報入力シート!CA493="",0,IF(AND(障害学生情報入力シート!BZ493=1,Y493=1,障害学生情報入力シート!D493&lt;&gt;"",障害学生情報入力シート!D493&lt;&gt;"入学しなかった"),1,0))</f>
        <v>0</v>
      </c>
      <c r="O493" s="8">
        <f t="shared" si="46"/>
        <v>0</v>
      </c>
      <c r="P493" s="8" t="str">
        <f>IFERROR(MATCH(ROW(障害学生情報入力シート!AR469),O:O,0),"")</f>
        <v/>
      </c>
      <c r="Q493" s="8">
        <f>IF(障害学生情報入力シート!CU493="",0,IF(AND(障害学生情報入力シート!CT493=1,Y493=1,障害学生情報入力シート!D493&lt;&gt;"",障害学生情報入力シート!D493&lt;&gt;"入学しなかった"),1,0))</f>
        <v>0</v>
      </c>
      <c r="R493" s="8">
        <f t="shared" si="47"/>
        <v>0</v>
      </c>
      <c r="S493" s="8" t="str">
        <f>IFERROR(MATCH(ROW(障害学生情報入力シート!BJ469),R:R,0),"")</f>
        <v/>
      </c>
      <c r="T493" s="9">
        <f>IF(OR(SUM(障害学生情報入力シート!AY493:BY493,障害学生情報入力シート!CB493:CS493)&gt;0,COUNTA(障害学生情報入力シート!BZ493:CA493)=2,COUNTA(障害学生情報入力シート!CT493:CU493)=2),1,0)</f>
        <v>0</v>
      </c>
      <c r="U493" s="9">
        <f>SUM(障害学生情報入力シート!N493:Q493)+COUNTA(障害学生情報入力シート!R493)</f>
        <v>0</v>
      </c>
      <c r="V493" s="9">
        <f>SUM(障害学生情報入力シート!S493:V493)+COUNTA(障害学生情報入力シート!W493)</f>
        <v>0</v>
      </c>
      <c r="W493" s="9">
        <f>IF(SUM(障害学生情報入力シート!$X493:$AT493)&gt;0,1,0)</f>
        <v>0</v>
      </c>
      <c r="X493" s="9">
        <f>IF(障害学生情報入力シート!D493="入学者(新1年生)",1,0)</f>
        <v>0</v>
      </c>
      <c r="Y493" s="9">
        <f>IF(ISBLANK(障害学生情報入力シート!$G493),0)+IF(AND(障害学生情報入力シート!$G493="視覚障害",OR(障害学生情報入力シート!$H493="盲",障害学生情報入力シート!$H493="弱視")),1,0)+IF(AND(障害学生情報入力シート!$G493="聴覚・言語障害",OR(障害学生情報入力シート!$H493="聾",障害学生情報入力シート!$H493="難聴",障害学生情報入力シート!$H493="言語障害のみ")),1,0)+IF(AND(障害学生情報入力シート!$G493="肢体不自由",OR(障害学生情報入力シート!$H493="上肢機能障害",障害学生情報入力シート!$H493="下肢機能障害",障害学生情報入力シート!$H493="上下肢機能障害",障害学生情報入力シート!$H493="他の機能障害")),1,0)+IF(AND(障害学生情報入力シート!$G493="病弱・虚弱",OR(障害学生情報入力シート!$H493="内部障害等",障害学生情報入力シート!$H493="他の慢性疾患")),1,0)+IF(AND(障害学生情報入力シート!$G493="重複",ISBLANK(障害学生情報入力シート!$H493)),1,0)+IF(AND(障害学生情報入力シート!$G493="発達障害",OR(障害学生情報入力シート!$H493="SLD",障害学生情報入力シート!$H493="ADHD",障害学生情報入力シート!$H493="ASD",障害学生情報入力シート!$H493="発達障害の重複")),1,0)+IF(AND(障害学生情報入力シート!$G493="精神障害",OR(障害学生情報入力シート!$H493="統合失調症等",障害学生情報入力シート!$H493="気分障害",障害学生情報入力シート!$H493="神経症性障害等",障害学生情報入力シート!$H493="摂食障害・睡眠障害等",障害学生情報入力シート!$H493="他の精神障害")),1,0)+IF(AND(障害学生情報入力シート!$G493="その他の障害",ISBLANK(障害学生情報入力シート!$H493)),1,0)</f>
        <v>0</v>
      </c>
    </row>
    <row r="494" spans="1:25" x14ac:dyDescent="0.4">
      <c r="A494" s="1219">
        <v>470</v>
      </c>
      <c r="B494" s="7">
        <f>IF(AND(障害学生情報入力シート!$G494=$B$23,障害学生情報入力シート!$H494=$B$24,OR(障害学生情報入力シート!D494="入学者(新1年生)",障害学生情報入力シート!D494="在籍者")),1,0)</f>
        <v>0</v>
      </c>
      <c r="C494" s="7">
        <f t="shared" si="42"/>
        <v>0</v>
      </c>
      <c r="D494" s="7" t="str">
        <f>IFERROR(MATCH(ROW(障害学生情報入力シート!A470),C:C,0),"")</f>
        <v/>
      </c>
      <c r="E494" s="7">
        <f>IF(AND(障害学生情報入力シート!$G494=$E$23,障害学生情報入力シート!$H494=$E$24,OR(障害学生情報入力シート!D494="入学者(新1年生)",障害学生情報入力シート!D494="在籍者")),1,0)</f>
        <v>0</v>
      </c>
      <c r="F494" s="7">
        <f t="shared" si="43"/>
        <v>0</v>
      </c>
      <c r="G494" s="7" t="str">
        <f>IFERROR(MATCH(ROW(障害学生情報入力シート!E470),F:F,0),"")</f>
        <v/>
      </c>
      <c r="H494" s="7">
        <f>IF(AND(障害学生情報入力シート!$G494=$H$24,ISBLANK(障害学生情報入力シート!$H494),OR(障害学生情報入力シート!D494="入学者(新1年生)",障害学生情報入力シート!D494="在籍者")),1,0)</f>
        <v>0</v>
      </c>
      <c r="I494" s="7">
        <f t="shared" si="44"/>
        <v>0</v>
      </c>
      <c r="J494" s="7" t="str">
        <f>IFERROR(MATCH(ROW(障害学生情報入力シート!A470),I:I,0),"")</f>
        <v/>
      </c>
      <c r="K494" s="8">
        <f>IF(障害学生情報入力シート!AU494="",0,IF(AND(障害学生情報入力シート!AT494=1,Y494=1,障害学生情報入力シート!D494&lt;&gt;"",障害学生情報入力シート!D494&lt;&gt;"在籍者"),1,0))</f>
        <v>0</v>
      </c>
      <c r="L494" s="8">
        <f t="shared" si="45"/>
        <v>0</v>
      </c>
      <c r="M494" s="8" t="str">
        <f>IFERROR(MATCH(ROW(障害学生情報入力シート!A470),L:L,0),"")</f>
        <v/>
      </c>
      <c r="N494" s="8">
        <f>IF(障害学生情報入力シート!CA494="",0,IF(AND(障害学生情報入力シート!BZ494=1,Y494=1,障害学生情報入力シート!D494&lt;&gt;"",障害学生情報入力シート!D494&lt;&gt;"入学しなかった"),1,0))</f>
        <v>0</v>
      </c>
      <c r="O494" s="8">
        <f t="shared" si="46"/>
        <v>0</v>
      </c>
      <c r="P494" s="8" t="str">
        <f>IFERROR(MATCH(ROW(障害学生情報入力シート!AR470),O:O,0),"")</f>
        <v/>
      </c>
      <c r="Q494" s="8">
        <f>IF(障害学生情報入力シート!CU494="",0,IF(AND(障害学生情報入力シート!CT494=1,Y494=1,障害学生情報入力シート!D494&lt;&gt;"",障害学生情報入力シート!D494&lt;&gt;"入学しなかった"),1,0))</f>
        <v>0</v>
      </c>
      <c r="R494" s="8">
        <f t="shared" si="47"/>
        <v>0</v>
      </c>
      <c r="S494" s="8" t="str">
        <f>IFERROR(MATCH(ROW(障害学生情報入力シート!BJ470),R:R,0),"")</f>
        <v/>
      </c>
      <c r="T494" s="9">
        <f>IF(OR(SUM(障害学生情報入力シート!AY494:BY494,障害学生情報入力シート!CB494:CS494)&gt;0,COUNTA(障害学生情報入力シート!BZ494:CA494)=2,COUNTA(障害学生情報入力シート!CT494:CU494)=2),1,0)</f>
        <v>0</v>
      </c>
      <c r="U494" s="9">
        <f>SUM(障害学生情報入力シート!N494:Q494)+COUNTA(障害学生情報入力シート!R494)</f>
        <v>0</v>
      </c>
      <c r="V494" s="9">
        <f>SUM(障害学生情報入力シート!S494:V494)+COUNTA(障害学生情報入力シート!W494)</f>
        <v>0</v>
      </c>
      <c r="W494" s="9">
        <f>IF(SUM(障害学生情報入力シート!$X494:$AT494)&gt;0,1,0)</f>
        <v>0</v>
      </c>
      <c r="X494" s="9">
        <f>IF(障害学生情報入力シート!D494="入学者(新1年生)",1,0)</f>
        <v>0</v>
      </c>
      <c r="Y494" s="9">
        <f>IF(ISBLANK(障害学生情報入力シート!$G494),0)+IF(AND(障害学生情報入力シート!$G494="視覚障害",OR(障害学生情報入力シート!$H494="盲",障害学生情報入力シート!$H494="弱視")),1,0)+IF(AND(障害学生情報入力シート!$G494="聴覚・言語障害",OR(障害学生情報入力シート!$H494="聾",障害学生情報入力シート!$H494="難聴",障害学生情報入力シート!$H494="言語障害のみ")),1,0)+IF(AND(障害学生情報入力シート!$G494="肢体不自由",OR(障害学生情報入力シート!$H494="上肢機能障害",障害学生情報入力シート!$H494="下肢機能障害",障害学生情報入力シート!$H494="上下肢機能障害",障害学生情報入力シート!$H494="他の機能障害")),1,0)+IF(AND(障害学生情報入力シート!$G494="病弱・虚弱",OR(障害学生情報入力シート!$H494="内部障害等",障害学生情報入力シート!$H494="他の慢性疾患")),1,0)+IF(AND(障害学生情報入力シート!$G494="重複",ISBLANK(障害学生情報入力シート!$H494)),1,0)+IF(AND(障害学生情報入力シート!$G494="発達障害",OR(障害学生情報入力シート!$H494="SLD",障害学生情報入力シート!$H494="ADHD",障害学生情報入力シート!$H494="ASD",障害学生情報入力シート!$H494="発達障害の重複")),1,0)+IF(AND(障害学生情報入力シート!$G494="精神障害",OR(障害学生情報入力シート!$H494="統合失調症等",障害学生情報入力シート!$H494="気分障害",障害学生情報入力シート!$H494="神経症性障害等",障害学生情報入力シート!$H494="摂食障害・睡眠障害等",障害学生情報入力シート!$H494="他の精神障害")),1,0)+IF(AND(障害学生情報入力シート!$G494="その他の障害",ISBLANK(障害学生情報入力シート!$H494)),1,0)</f>
        <v>0</v>
      </c>
    </row>
    <row r="495" spans="1:25" x14ac:dyDescent="0.4">
      <c r="A495" s="1219">
        <v>471</v>
      </c>
      <c r="B495" s="7">
        <f>IF(AND(障害学生情報入力シート!$G495=$B$23,障害学生情報入力シート!$H495=$B$24,OR(障害学生情報入力シート!D495="入学者(新1年生)",障害学生情報入力シート!D495="在籍者")),1,0)</f>
        <v>0</v>
      </c>
      <c r="C495" s="7">
        <f t="shared" si="42"/>
        <v>0</v>
      </c>
      <c r="D495" s="7" t="str">
        <f>IFERROR(MATCH(ROW(障害学生情報入力シート!A471),C:C,0),"")</f>
        <v/>
      </c>
      <c r="E495" s="7">
        <f>IF(AND(障害学生情報入力シート!$G495=$E$23,障害学生情報入力シート!$H495=$E$24,OR(障害学生情報入力シート!D495="入学者(新1年生)",障害学生情報入力シート!D495="在籍者")),1,0)</f>
        <v>0</v>
      </c>
      <c r="F495" s="7">
        <f t="shared" si="43"/>
        <v>0</v>
      </c>
      <c r="G495" s="7" t="str">
        <f>IFERROR(MATCH(ROW(障害学生情報入力シート!E471),F:F,0),"")</f>
        <v/>
      </c>
      <c r="H495" s="7">
        <f>IF(AND(障害学生情報入力シート!$G495=$H$24,ISBLANK(障害学生情報入力シート!$H495),OR(障害学生情報入力シート!D495="入学者(新1年生)",障害学生情報入力シート!D495="在籍者")),1,0)</f>
        <v>0</v>
      </c>
      <c r="I495" s="7">
        <f t="shared" si="44"/>
        <v>0</v>
      </c>
      <c r="J495" s="7" t="str">
        <f>IFERROR(MATCH(ROW(障害学生情報入力シート!A471),I:I,0),"")</f>
        <v/>
      </c>
      <c r="K495" s="8">
        <f>IF(障害学生情報入力シート!AU495="",0,IF(AND(障害学生情報入力シート!AT495=1,Y495=1,障害学生情報入力シート!D495&lt;&gt;"",障害学生情報入力シート!D495&lt;&gt;"在籍者"),1,0))</f>
        <v>0</v>
      </c>
      <c r="L495" s="8">
        <f t="shared" si="45"/>
        <v>0</v>
      </c>
      <c r="M495" s="8" t="str">
        <f>IFERROR(MATCH(ROW(障害学生情報入力シート!A471),L:L,0),"")</f>
        <v/>
      </c>
      <c r="N495" s="8">
        <f>IF(障害学生情報入力シート!CA495="",0,IF(AND(障害学生情報入力シート!BZ495=1,Y495=1,障害学生情報入力シート!D495&lt;&gt;"",障害学生情報入力シート!D495&lt;&gt;"入学しなかった"),1,0))</f>
        <v>0</v>
      </c>
      <c r="O495" s="8">
        <f t="shared" si="46"/>
        <v>0</v>
      </c>
      <c r="P495" s="8" t="str">
        <f>IFERROR(MATCH(ROW(障害学生情報入力シート!AR471),O:O,0),"")</f>
        <v/>
      </c>
      <c r="Q495" s="8">
        <f>IF(障害学生情報入力シート!CU495="",0,IF(AND(障害学生情報入力シート!CT495=1,Y495=1,障害学生情報入力シート!D495&lt;&gt;"",障害学生情報入力シート!D495&lt;&gt;"入学しなかった"),1,0))</f>
        <v>0</v>
      </c>
      <c r="R495" s="8">
        <f t="shared" si="47"/>
        <v>0</v>
      </c>
      <c r="S495" s="8" t="str">
        <f>IFERROR(MATCH(ROW(障害学生情報入力シート!BJ471),R:R,0),"")</f>
        <v/>
      </c>
      <c r="T495" s="9">
        <f>IF(OR(SUM(障害学生情報入力シート!AY495:BY495,障害学生情報入力シート!CB495:CS495)&gt;0,COUNTA(障害学生情報入力シート!BZ495:CA495)=2,COUNTA(障害学生情報入力シート!CT495:CU495)=2),1,0)</f>
        <v>0</v>
      </c>
      <c r="U495" s="9">
        <f>SUM(障害学生情報入力シート!N495:Q495)+COUNTA(障害学生情報入力シート!R495)</f>
        <v>0</v>
      </c>
      <c r="V495" s="9">
        <f>SUM(障害学生情報入力シート!S495:V495)+COUNTA(障害学生情報入力シート!W495)</f>
        <v>0</v>
      </c>
      <c r="W495" s="9">
        <f>IF(SUM(障害学生情報入力シート!$X495:$AT495)&gt;0,1,0)</f>
        <v>0</v>
      </c>
      <c r="X495" s="9">
        <f>IF(障害学生情報入力シート!D495="入学者(新1年生)",1,0)</f>
        <v>0</v>
      </c>
      <c r="Y495" s="9">
        <f>IF(ISBLANK(障害学生情報入力シート!$G495),0)+IF(AND(障害学生情報入力シート!$G495="視覚障害",OR(障害学生情報入力シート!$H495="盲",障害学生情報入力シート!$H495="弱視")),1,0)+IF(AND(障害学生情報入力シート!$G495="聴覚・言語障害",OR(障害学生情報入力シート!$H495="聾",障害学生情報入力シート!$H495="難聴",障害学生情報入力シート!$H495="言語障害のみ")),1,0)+IF(AND(障害学生情報入力シート!$G495="肢体不自由",OR(障害学生情報入力シート!$H495="上肢機能障害",障害学生情報入力シート!$H495="下肢機能障害",障害学生情報入力シート!$H495="上下肢機能障害",障害学生情報入力シート!$H495="他の機能障害")),1,0)+IF(AND(障害学生情報入力シート!$G495="病弱・虚弱",OR(障害学生情報入力シート!$H495="内部障害等",障害学生情報入力シート!$H495="他の慢性疾患")),1,0)+IF(AND(障害学生情報入力シート!$G495="重複",ISBLANK(障害学生情報入力シート!$H495)),1,0)+IF(AND(障害学生情報入力シート!$G495="発達障害",OR(障害学生情報入力シート!$H495="SLD",障害学生情報入力シート!$H495="ADHD",障害学生情報入力シート!$H495="ASD",障害学生情報入力シート!$H495="発達障害の重複")),1,0)+IF(AND(障害学生情報入力シート!$G495="精神障害",OR(障害学生情報入力シート!$H495="統合失調症等",障害学生情報入力シート!$H495="気分障害",障害学生情報入力シート!$H495="神経症性障害等",障害学生情報入力シート!$H495="摂食障害・睡眠障害等",障害学生情報入力シート!$H495="他の精神障害")),1,0)+IF(AND(障害学生情報入力シート!$G495="その他の障害",ISBLANK(障害学生情報入力シート!$H495)),1,0)</f>
        <v>0</v>
      </c>
    </row>
    <row r="496" spans="1:25" x14ac:dyDescent="0.4">
      <c r="A496" s="1219">
        <v>472</v>
      </c>
      <c r="B496" s="7">
        <f>IF(AND(障害学生情報入力シート!$G496=$B$23,障害学生情報入力シート!$H496=$B$24,OR(障害学生情報入力シート!D496="入学者(新1年生)",障害学生情報入力シート!D496="在籍者")),1,0)</f>
        <v>0</v>
      </c>
      <c r="C496" s="7">
        <f t="shared" si="42"/>
        <v>0</v>
      </c>
      <c r="D496" s="7" t="str">
        <f>IFERROR(MATCH(ROW(障害学生情報入力シート!A472),C:C,0),"")</f>
        <v/>
      </c>
      <c r="E496" s="7">
        <f>IF(AND(障害学生情報入力シート!$G496=$E$23,障害学生情報入力シート!$H496=$E$24,OR(障害学生情報入力シート!D496="入学者(新1年生)",障害学生情報入力シート!D496="在籍者")),1,0)</f>
        <v>0</v>
      </c>
      <c r="F496" s="7">
        <f t="shared" si="43"/>
        <v>0</v>
      </c>
      <c r="G496" s="7" t="str">
        <f>IFERROR(MATCH(ROW(障害学生情報入力シート!E472),F:F,0),"")</f>
        <v/>
      </c>
      <c r="H496" s="7">
        <f>IF(AND(障害学生情報入力シート!$G496=$H$24,ISBLANK(障害学生情報入力シート!$H496),OR(障害学生情報入力シート!D496="入学者(新1年生)",障害学生情報入力シート!D496="在籍者")),1,0)</f>
        <v>0</v>
      </c>
      <c r="I496" s="7">
        <f t="shared" si="44"/>
        <v>0</v>
      </c>
      <c r="J496" s="7" t="str">
        <f>IFERROR(MATCH(ROW(障害学生情報入力シート!A472),I:I,0),"")</f>
        <v/>
      </c>
      <c r="K496" s="8">
        <f>IF(障害学生情報入力シート!AU496="",0,IF(AND(障害学生情報入力シート!AT496=1,Y496=1,障害学生情報入力シート!D496&lt;&gt;"",障害学生情報入力シート!D496&lt;&gt;"在籍者"),1,0))</f>
        <v>0</v>
      </c>
      <c r="L496" s="8">
        <f t="shared" si="45"/>
        <v>0</v>
      </c>
      <c r="M496" s="8" t="str">
        <f>IFERROR(MATCH(ROW(障害学生情報入力シート!A472),L:L,0),"")</f>
        <v/>
      </c>
      <c r="N496" s="8">
        <f>IF(障害学生情報入力シート!CA496="",0,IF(AND(障害学生情報入力シート!BZ496=1,Y496=1,障害学生情報入力シート!D496&lt;&gt;"",障害学生情報入力シート!D496&lt;&gt;"入学しなかった"),1,0))</f>
        <v>0</v>
      </c>
      <c r="O496" s="8">
        <f t="shared" si="46"/>
        <v>0</v>
      </c>
      <c r="P496" s="8" t="str">
        <f>IFERROR(MATCH(ROW(障害学生情報入力シート!AR472),O:O,0),"")</f>
        <v/>
      </c>
      <c r="Q496" s="8">
        <f>IF(障害学生情報入力シート!CU496="",0,IF(AND(障害学生情報入力シート!CT496=1,Y496=1,障害学生情報入力シート!D496&lt;&gt;"",障害学生情報入力シート!D496&lt;&gt;"入学しなかった"),1,0))</f>
        <v>0</v>
      </c>
      <c r="R496" s="8">
        <f t="shared" si="47"/>
        <v>0</v>
      </c>
      <c r="S496" s="8" t="str">
        <f>IFERROR(MATCH(ROW(障害学生情報入力シート!BJ472),R:R,0),"")</f>
        <v/>
      </c>
      <c r="T496" s="9">
        <f>IF(OR(SUM(障害学生情報入力シート!AY496:BY496,障害学生情報入力シート!CB496:CS496)&gt;0,COUNTA(障害学生情報入力シート!BZ496:CA496)=2,COUNTA(障害学生情報入力シート!CT496:CU496)=2),1,0)</f>
        <v>0</v>
      </c>
      <c r="U496" s="9">
        <f>SUM(障害学生情報入力シート!N496:Q496)+COUNTA(障害学生情報入力シート!R496)</f>
        <v>0</v>
      </c>
      <c r="V496" s="9">
        <f>SUM(障害学生情報入力シート!S496:V496)+COUNTA(障害学生情報入力シート!W496)</f>
        <v>0</v>
      </c>
      <c r="W496" s="9">
        <f>IF(SUM(障害学生情報入力シート!$X496:$AT496)&gt;0,1,0)</f>
        <v>0</v>
      </c>
      <c r="X496" s="9">
        <f>IF(障害学生情報入力シート!D496="入学者(新1年生)",1,0)</f>
        <v>0</v>
      </c>
      <c r="Y496" s="9">
        <f>IF(ISBLANK(障害学生情報入力シート!$G496),0)+IF(AND(障害学生情報入力シート!$G496="視覚障害",OR(障害学生情報入力シート!$H496="盲",障害学生情報入力シート!$H496="弱視")),1,0)+IF(AND(障害学生情報入力シート!$G496="聴覚・言語障害",OR(障害学生情報入力シート!$H496="聾",障害学生情報入力シート!$H496="難聴",障害学生情報入力シート!$H496="言語障害のみ")),1,0)+IF(AND(障害学生情報入力シート!$G496="肢体不自由",OR(障害学生情報入力シート!$H496="上肢機能障害",障害学生情報入力シート!$H496="下肢機能障害",障害学生情報入力シート!$H496="上下肢機能障害",障害学生情報入力シート!$H496="他の機能障害")),1,0)+IF(AND(障害学生情報入力シート!$G496="病弱・虚弱",OR(障害学生情報入力シート!$H496="内部障害等",障害学生情報入力シート!$H496="他の慢性疾患")),1,0)+IF(AND(障害学生情報入力シート!$G496="重複",ISBLANK(障害学生情報入力シート!$H496)),1,0)+IF(AND(障害学生情報入力シート!$G496="発達障害",OR(障害学生情報入力シート!$H496="SLD",障害学生情報入力シート!$H496="ADHD",障害学生情報入力シート!$H496="ASD",障害学生情報入力シート!$H496="発達障害の重複")),1,0)+IF(AND(障害学生情報入力シート!$G496="精神障害",OR(障害学生情報入力シート!$H496="統合失調症等",障害学生情報入力シート!$H496="気分障害",障害学生情報入力シート!$H496="神経症性障害等",障害学生情報入力シート!$H496="摂食障害・睡眠障害等",障害学生情報入力シート!$H496="他の精神障害")),1,0)+IF(AND(障害学生情報入力シート!$G496="その他の障害",ISBLANK(障害学生情報入力シート!$H496)),1,0)</f>
        <v>0</v>
      </c>
    </row>
    <row r="497" spans="1:25" x14ac:dyDescent="0.4">
      <c r="A497" s="1219">
        <v>473</v>
      </c>
      <c r="B497" s="7">
        <f>IF(AND(障害学生情報入力シート!$G497=$B$23,障害学生情報入力シート!$H497=$B$24,OR(障害学生情報入力シート!D497="入学者(新1年生)",障害学生情報入力シート!D497="在籍者")),1,0)</f>
        <v>0</v>
      </c>
      <c r="C497" s="7">
        <f t="shared" si="42"/>
        <v>0</v>
      </c>
      <c r="D497" s="7" t="str">
        <f>IFERROR(MATCH(ROW(障害学生情報入力シート!A473),C:C,0),"")</f>
        <v/>
      </c>
      <c r="E497" s="7">
        <f>IF(AND(障害学生情報入力シート!$G497=$E$23,障害学生情報入力シート!$H497=$E$24,OR(障害学生情報入力シート!D497="入学者(新1年生)",障害学生情報入力シート!D497="在籍者")),1,0)</f>
        <v>0</v>
      </c>
      <c r="F497" s="7">
        <f t="shared" si="43"/>
        <v>0</v>
      </c>
      <c r="G497" s="7" t="str">
        <f>IFERROR(MATCH(ROW(障害学生情報入力シート!E473),F:F,0),"")</f>
        <v/>
      </c>
      <c r="H497" s="7">
        <f>IF(AND(障害学生情報入力シート!$G497=$H$24,ISBLANK(障害学生情報入力シート!$H497),OR(障害学生情報入力シート!D497="入学者(新1年生)",障害学生情報入力シート!D497="在籍者")),1,0)</f>
        <v>0</v>
      </c>
      <c r="I497" s="7">
        <f t="shared" si="44"/>
        <v>0</v>
      </c>
      <c r="J497" s="7" t="str">
        <f>IFERROR(MATCH(ROW(障害学生情報入力シート!A473),I:I,0),"")</f>
        <v/>
      </c>
      <c r="K497" s="8">
        <f>IF(障害学生情報入力シート!AU497="",0,IF(AND(障害学生情報入力シート!AT497=1,Y497=1,障害学生情報入力シート!D497&lt;&gt;"",障害学生情報入力シート!D497&lt;&gt;"在籍者"),1,0))</f>
        <v>0</v>
      </c>
      <c r="L497" s="8">
        <f t="shared" si="45"/>
        <v>0</v>
      </c>
      <c r="M497" s="8" t="str">
        <f>IFERROR(MATCH(ROW(障害学生情報入力シート!A473),L:L,0),"")</f>
        <v/>
      </c>
      <c r="N497" s="8">
        <f>IF(障害学生情報入力シート!CA497="",0,IF(AND(障害学生情報入力シート!BZ497=1,Y497=1,障害学生情報入力シート!D497&lt;&gt;"",障害学生情報入力シート!D497&lt;&gt;"入学しなかった"),1,0))</f>
        <v>0</v>
      </c>
      <c r="O497" s="8">
        <f t="shared" si="46"/>
        <v>0</v>
      </c>
      <c r="P497" s="8" t="str">
        <f>IFERROR(MATCH(ROW(障害学生情報入力シート!AR473),O:O,0),"")</f>
        <v/>
      </c>
      <c r="Q497" s="8">
        <f>IF(障害学生情報入力シート!CU497="",0,IF(AND(障害学生情報入力シート!CT497=1,Y497=1,障害学生情報入力シート!D497&lt;&gt;"",障害学生情報入力シート!D497&lt;&gt;"入学しなかった"),1,0))</f>
        <v>0</v>
      </c>
      <c r="R497" s="8">
        <f t="shared" si="47"/>
        <v>0</v>
      </c>
      <c r="S497" s="8" t="str">
        <f>IFERROR(MATCH(ROW(障害学生情報入力シート!BJ473),R:R,0),"")</f>
        <v/>
      </c>
      <c r="T497" s="9">
        <f>IF(OR(SUM(障害学生情報入力シート!AY497:BY497,障害学生情報入力シート!CB497:CS497)&gt;0,COUNTA(障害学生情報入力シート!BZ497:CA497)=2,COUNTA(障害学生情報入力シート!CT497:CU497)=2),1,0)</f>
        <v>0</v>
      </c>
      <c r="U497" s="9">
        <f>SUM(障害学生情報入力シート!N497:Q497)+COUNTA(障害学生情報入力シート!R497)</f>
        <v>0</v>
      </c>
      <c r="V497" s="9">
        <f>SUM(障害学生情報入力シート!S497:V497)+COUNTA(障害学生情報入力シート!W497)</f>
        <v>0</v>
      </c>
      <c r="W497" s="9">
        <f>IF(SUM(障害学生情報入力シート!$X497:$AT497)&gt;0,1,0)</f>
        <v>0</v>
      </c>
      <c r="X497" s="9">
        <f>IF(障害学生情報入力シート!D497="入学者(新1年生)",1,0)</f>
        <v>0</v>
      </c>
      <c r="Y497" s="9">
        <f>IF(ISBLANK(障害学生情報入力シート!$G497),0)+IF(AND(障害学生情報入力シート!$G497="視覚障害",OR(障害学生情報入力シート!$H497="盲",障害学生情報入力シート!$H497="弱視")),1,0)+IF(AND(障害学生情報入力シート!$G497="聴覚・言語障害",OR(障害学生情報入力シート!$H497="聾",障害学生情報入力シート!$H497="難聴",障害学生情報入力シート!$H497="言語障害のみ")),1,0)+IF(AND(障害学生情報入力シート!$G497="肢体不自由",OR(障害学生情報入力シート!$H497="上肢機能障害",障害学生情報入力シート!$H497="下肢機能障害",障害学生情報入力シート!$H497="上下肢機能障害",障害学生情報入力シート!$H497="他の機能障害")),1,0)+IF(AND(障害学生情報入力シート!$G497="病弱・虚弱",OR(障害学生情報入力シート!$H497="内部障害等",障害学生情報入力シート!$H497="他の慢性疾患")),1,0)+IF(AND(障害学生情報入力シート!$G497="重複",ISBLANK(障害学生情報入力シート!$H497)),1,0)+IF(AND(障害学生情報入力シート!$G497="発達障害",OR(障害学生情報入力シート!$H497="SLD",障害学生情報入力シート!$H497="ADHD",障害学生情報入力シート!$H497="ASD",障害学生情報入力シート!$H497="発達障害の重複")),1,0)+IF(AND(障害学生情報入力シート!$G497="精神障害",OR(障害学生情報入力シート!$H497="統合失調症等",障害学生情報入力シート!$H497="気分障害",障害学生情報入力シート!$H497="神経症性障害等",障害学生情報入力シート!$H497="摂食障害・睡眠障害等",障害学生情報入力シート!$H497="他の精神障害")),1,0)+IF(AND(障害学生情報入力シート!$G497="その他の障害",ISBLANK(障害学生情報入力シート!$H497)),1,0)</f>
        <v>0</v>
      </c>
    </row>
    <row r="498" spans="1:25" x14ac:dyDescent="0.4">
      <c r="A498" s="1219">
        <v>474</v>
      </c>
      <c r="B498" s="7">
        <f>IF(AND(障害学生情報入力シート!$G498=$B$23,障害学生情報入力シート!$H498=$B$24,OR(障害学生情報入力シート!D498="入学者(新1年生)",障害学生情報入力シート!D498="在籍者")),1,0)</f>
        <v>0</v>
      </c>
      <c r="C498" s="7">
        <f t="shared" si="42"/>
        <v>0</v>
      </c>
      <c r="D498" s="7" t="str">
        <f>IFERROR(MATCH(ROW(障害学生情報入力シート!A474),C:C,0),"")</f>
        <v/>
      </c>
      <c r="E498" s="7">
        <f>IF(AND(障害学生情報入力シート!$G498=$E$23,障害学生情報入力シート!$H498=$E$24,OR(障害学生情報入力シート!D498="入学者(新1年生)",障害学生情報入力シート!D498="在籍者")),1,0)</f>
        <v>0</v>
      </c>
      <c r="F498" s="7">
        <f t="shared" si="43"/>
        <v>0</v>
      </c>
      <c r="G498" s="7" t="str">
        <f>IFERROR(MATCH(ROW(障害学生情報入力シート!E474),F:F,0),"")</f>
        <v/>
      </c>
      <c r="H498" s="7">
        <f>IF(AND(障害学生情報入力シート!$G498=$H$24,ISBLANK(障害学生情報入力シート!$H498),OR(障害学生情報入力シート!D498="入学者(新1年生)",障害学生情報入力シート!D498="在籍者")),1,0)</f>
        <v>0</v>
      </c>
      <c r="I498" s="7">
        <f t="shared" si="44"/>
        <v>0</v>
      </c>
      <c r="J498" s="7" t="str">
        <f>IFERROR(MATCH(ROW(障害学生情報入力シート!A474),I:I,0),"")</f>
        <v/>
      </c>
      <c r="K498" s="8">
        <f>IF(障害学生情報入力シート!AU498="",0,IF(AND(障害学生情報入力シート!AT498=1,Y498=1,障害学生情報入力シート!D498&lt;&gt;"",障害学生情報入力シート!D498&lt;&gt;"在籍者"),1,0))</f>
        <v>0</v>
      </c>
      <c r="L498" s="8">
        <f t="shared" si="45"/>
        <v>0</v>
      </c>
      <c r="M498" s="8" t="str">
        <f>IFERROR(MATCH(ROW(障害学生情報入力シート!A474),L:L,0),"")</f>
        <v/>
      </c>
      <c r="N498" s="8">
        <f>IF(障害学生情報入力シート!CA498="",0,IF(AND(障害学生情報入力シート!BZ498=1,Y498=1,障害学生情報入力シート!D498&lt;&gt;"",障害学生情報入力シート!D498&lt;&gt;"入学しなかった"),1,0))</f>
        <v>0</v>
      </c>
      <c r="O498" s="8">
        <f t="shared" si="46"/>
        <v>0</v>
      </c>
      <c r="P498" s="8" t="str">
        <f>IFERROR(MATCH(ROW(障害学生情報入力シート!AR474),O:O,0),"")</f>
        <v/>
      </c>
      <c r="Q498" s="8">
        <f>IF(障害学生情報入力シート!CU498="",0,IF(AND(障害学生情報入力シート!CT498=1,Y498=1,障害学生情報入力シート!D498&lt;&gt;"",障害学生情報入力シート!D498&lt;&gt;"入学しなかった"),1,0))</f>
        <v>0</v>
      </c>
      <c r="R498" s="8">
        <f t="shared" si="47"/>
        <v>0</v>
      </c>
      <c r="S498" s="8" t="str">
        <f>IFERROR(MATCH(ROW(障害学生情報入力シート!BJ474),R:R,0),"")</f>
        <v/>
      </c>
      <c r="T498" s="9">
        <f>IF(OR(SUM(障害学生情報入力シート!AY498:BY498,障害学生情報入力シート!CB498:CS498)&gt;0,COUNTA(障害学生情報入力シート!BZ498:CA498)=2,COUNTA(障害学生情報入力シート!CT498:CU498)=2),1,0)</f>
        <v>0</v>
      </c>
      <c r="U498" s="9">
        <f>SUM(障害学生情報入力シート!N498:Q498)+COUNTA(障害学生情報入力シート!R498)</f>
        <v>0</v>
      </c>
      <c r="V498" s="9">
        <f>SUM(障害学生情報入力シート!S498:V498)+COUNTA(障害学生情報入力シート!W498)</f>
        <v>0</v>
      </c>
      <c r="W498" s="9">
        <f>IF(SUM(障害学生情報入力シート!$X498:$AT498)&gt;0,1,0)</f>
        <v>0</v>
      </c>
      <c r="X498" s="9">
        <f>IF(障害学生情報入力シート!D498="入学者(新1年生)",1,0)</f>
        <v>0</v>
      </c>
      <c r="Y498" s="9">
        <f>IF(ISBLANK(障害学生情報入力シート!$G498),0)+IF(AND(障害学生情報入力シート!$G498="視覚障害",OR(障害学生情報入力シート!$H498="盲",障害学生情報入力シート!$H498="弱視")),1,0)+IF(AND(障害学生情報入力シート!$G498="聴覚・言語障害",OR(障害学生情報入力シート!$H498="聾",障害学生情報入力シート!$H498="難聴",障害学生情報入力シート!$H498="言語障害のみ")),1,0)+IF(AND(障害学生情報入力シート!$G498="肢体不自由",OR(障害学生情報入力シート!$H498="上肢機能障害",障害学生情報入力シート!$H498="下肢機能障害",障害学生情報入力シート!$H498="上下肢機能障害",障害学生情報入力シート!$H498="他の機能障害")),1,0)+IF(AND(障害学生情報入力シート!$G498="病弱・虚弱",OR(障害学生情報入力シート!$H498="内部障害等",障害学生情報入力シート!$H498="他の慢性疾患")),1,0)+IF(AND(障害学生情報入力シート!$G498="重複",ISBLANK(障害学生情報入力シート!$H498)),1,0)+IF(AND(障害学生情報入力シート!$G498="発達障害",OR(障害学生情報入力シート!$H498="SLD",障害学生情報入力シート!$H498="ADHD",障害学生情報入力シート!$H498="ASD",障害学生情報入力シート!$H498="発達障害の重複")),1,0)+IF(AND(障害学生情報入力シート!$G498="精神障害",OR(障害学生情報入力シート!$H498="統合失調症等",障害学生情報入力シート!$H498="気分障害",障害学生情報入力シート!$H498="神経症性障害等",障害学生情報入力シート!$H498="摂食障害・睡眠障害等",障害学生情報入力シート!$H498="他の精神障害")),1,0)+IF(AND(障害学生情報入力シート!$G498="その他の障害",ISBLANK(障害学生情報入力シート!$H498)),1,0)</f>
        <v>0</v>
      </c>
    </row>
    <row r="499" spans="1:25" x14ac:dyDescent="0.4">
      <c r="A499" s="1219">
        <v>475</v>
      </c>
      <c r="B499" s="7">
        <f>IF(AND(障害学生情報入力シート!$G499=$B$23,障害学生情報入力シート!$H499=$B$24,OR(障害学生情報入力シート!D499="入学者(新1年生)",障害学生情報入力シート!D499="在籍者")),1,0)</f>
        <v>0</v>
      </c>
      <c r="C499" s="7">
        <f t="shared" si="42"/>
        <v>0</v>
      </c>
      <c r="D499" s="7" t="str">
        <f>IFERROR(MATCH(ROW(障害学生情報入力シート!A475),C:C,0),"")</f>
        <v/>
      </c>
      <c r="E499" s="7">
        <f>IF(AND(障害学生情報入力シート!$G499=$E$23,障害学生情報入力シート!$H499=$E$24,OR(障害学生情報入力シート!D499="入学者(新1年生)",障害学生情報入力シート!D499="在籍者")),1,0)</f>
        <v>0</v>
      </c>
      <c r="F499" s="7">
        <f t="shared" si="43"/>
        <v>0</v>
      </c>
      <c r="G499" s="7" t="str">
        <f>IFERROR(MATCH(ROW(障害学生情報入力シート!E475),F:F,0),"")</f>
        <v/>
      </c>
      <c r="H499" s="7">
        <f>IF(AND(障害学生情報入力シート!$G499=$H$24,ISBLANK(障害学生情報入力シート!$H499),OR(障害学生情報入力シート!D499="入学者(新1年生)",障害学生情報入力シート!D499="在籍者")),1,0)</f>
        <v>0</v>
      </c>
      <c r="I499" s="7">
        <f t="shared" si="44"/>
        <v>0</v>
      </c>
      <c r="J499" s="7" t="str">
        <f>IFERROR(MATCH(ROW(障害学生情報入力シート!A475),I:I,0),"")</f>
        <v/>
      </c>
      <c r="K499" s="8">
        <f>IF(障害学生情報入力シート!AU499="",0,IF(AND(障害学生情報入力シート!AT499=1,Y499=1,障害学生情報入力シート!D499&lt;&gt;"",障害学生情報入力シート!D499&lt;&gt;"在籍者"),1,0))</f>
        <v>0</v>
      </c>
      <c r="L499" s="8">
        <f t="shared" si="45"/>
        <v>0</v>
      </c>
      <c r="M499" s="8" t="str">
        <f>IFERROR(MATCH(ROW(障害学生情報入力シート!A475),L:L,0),"")</f>
        <v/>
      </c>
      <c r="N499" s="8">
        <f>IF(障害学生情報入力シート!CA499="",0,IF(AND(障害学生情報入力シート!BZ499=1,Y499=1,障害学生情報入力シート!D499&lt;&gt;"",障害学生情報入力シート!D499&lt;&gt;"入学しなかった"),1,0))</f>
        <v>0</v>
      </c>
      <c r="O499" s="8">
        <f t="shared" si="46"/>
        <v>0</v>
      </c>
      <c r="P499" s="8" t="str">
        <f>IFERROR(MATCH(ROW(障害学生情報入力シート!AR475),O:O,0),"")</f>
        <v/>
      </c>
      <c r="Q499" s="8">
        <f>IF(障害学生情報入力シート!CU499="",0,IF(AND(障害学生情報入力シート!CT499=1,Y499=1,障害学生情報入力シート!D499&lt;&gt;"",障害学生情報入力シート!D499&lt;&gt;"入学しなかった"),1,0))</f>
        <v>0</v>
      </c>
      <c r="R499" s="8">
        <f t="shared" si="47"/>
        <v>0</v>
      </c>
      <c r="S499" s="8" t="str">
        <f>IFERROR(MATCH(ROW(障害学生情報入力シート!BJ475),R:R,0),"")</f>
        <v/>
      </c>
      <c r="T499" s="9">
        <f>IF(OR(SUM(障害学生情報入力シート!AY499:BY499,障害学生情報入力シート!CB499:CS499)&gt;0,COUNTA(障害学生情報入力シート!BZ499:CA499)=2,COUNTA(障害学生情報入力シート!CT499:CU499)=2),1,0)</f>
        <v>0</v>
      </c>
      <c r="U499" s="9">
        <f>SUM(障害学生情報入力シート!N499:Q499)+COUNTA(障害学生情報入力シート!R499)</f>
        <v>0</v>
      </c>
      <c r="V499" s="9">
        <f>SUM(障害学生情報入力シート!S499:V499)+COUNTA(障害学生情報入力シート!W499)</f>
        <v>0</v>
      </c>
      <c r="W499" s="9">
        <f>IF(SUM(障害学生情報入力シート!$X499:$AT499)&gt;0,1,0)</f>
        <v>0</v>
      </c>
      <c r="X499" s="9">
        <f>IF(障害学生情報入力シート!D499="入学者(新1年生)",1,0)</f>
        <v>0</v>
      </c>
      <c r="Y499" s="9">
        <f>IF(ISBLANK(障害学生情報入力シート!$G499),0)+IF(AND(障害学生情報入力シート!$G499="視覚障害",OR(障害学生情報入力シート!$H499="盲",障害学生情報入力シート!$H499="弱視")),1,0)+IF(AND(障害学生情報入力シート!$G499="聴覚・言語障害",OR(障害学生情報入力シート!$H499="聾",障害学生情報入力シート!$H499="難聴",障害学生情報入力シート!$H499="言語障害のみ")),1,0)+IF(AND(障害学生情報入力シート!$G499="肢体不自由",OR(障害学生情報入力シート!$H499="上肢機能障害",障害学生情報入力シート!$H499="下肢機能障害",障害学生情報入力シート!$H499="上下肢機能障害",障害学生情報入力シート!$H499="他の機能障害")),1,0)+IF(AND(障害学生情報入力シート!$G499="病弱・虚弱",OR(障害学生情報入力シート!$H499="内部障害等",障害学生情報入力シート!$H499="他の慢性疾患")),1,0)+IF(AND(障害学生情報入力シート!$G499="重複",ISBLANK(障害学生情報入力シート!$H499)),1,0)+IF(AND(障害学生情報入力シート!$G499="発達障害",OR(障害学生情報入力シート!$H499="SLD",障害学生情報入力シート!$H499="ADHD",障害学生情報入力シート!$H499="ASD",障害学生情報入力シート!$H499="発達障害の重複")),1,0)+IF(AND(障害学生情報入力シート!$G499="精神障害",OR(障害学生情報入力シート!$H499="統合失調症等",障害学生情報入力シート!$H499="気分障害",障害学生情報入力シート!$H499="神経症性障害等",障害学生情報入力シート!$H499="摂食障害・睡眠障害等",障害学生情報入力シート!$H499="他の精神障害")),1,0)+IF(AND(障害学生情報入力シート!$G499="その他の障害",ISBLANK(障害学生情報入力シート!$H499)),1,0)</f>
        <v>0</v>
      </c>
    </row>
    <row r="500" spans="1:25" x14ac:dyDescent="0.4">
      <c r="A500" s="1219">
        <v>476</v>
      </c>
      <c r="B500" s="7">
        <f>IF(AND(障害学生情報入力シート!$G500=$B$23,障害学生情報入力シート!$H500=$B$24,OR(障害学生情報入力シート!D500="入学者(新1年生)",障害学生情報入力シート!D500="在籍者")),1,0)</f>
        <v>0</v>
      </c>
      <c r="C500" s="7">
        <f t="shared" si="42"/>
        <v>0</v>
      </c>
      <c r="D500" s="7" t="str">
        <f>IFERROR(MATCH(ROW(障害学生情報入力シート!A476),C:C,0),"")</f>
        <v/>
      </c>
      <c r="E500" s="7">
        <f>IF(AND(障害学生情報入力シート!$G500=$E$23,障害学生情報入力シート!$H500=$E$24,OR(障害学生情報入力シート!D500="入学者(新1年生)",障害学生情報入力シート!D500="在籍者")),1,0)</f>
        <v>0</v>
      </c>
      <c r="F500" s="7">
        <f t="shared" si="43"/>
        <v>0</v>
      </c>
      <c r="G500" s="7" t="str">
        <f>IFERROR(MATCH(ROW(障害学生情報入力シート!E476),F:F,0),"")</f>
        <v/>
      </c>
      <c r="H500" s="7">
        <f>IF(AND(障害学生情報入力シート!$G500=$H$24,ISBLANK(障害学生情報入力シート!$H500),OR(障害学生情報入力シート!D500="入学者(新1年生)",障害学生情報入力シート!D500="在籍者")),1,0)</f>
        <v>0</v>
      </c>
      <c r="I500" s="7">
        <f t="shared" si="44"/>
        <v>0</v>
      </c>
      <c r="J500" s="7" t="str">
        <f>IFERROR(MATCH(ROW(障害学生情報入力シート!A476),I:I,0),"")</f>
        <v/>
      </c>
      <c r="K500" s="8">
        <f>IF(障害学生情報入力シート!AU500="",0,IF(AND(障害学生情報入力シート!AT500=1,Y500=1,障害学生情報入力シート!D500&lt;&gt;"",障害学生情報入力シート!D500&lt;&gt;"在籍者"),1,0))</f>
        <v>0</v>
      </c>
      <c r="L500" s="8">
        <f t="shared" si="45"/>
        <v>0</v>
      </c>
      <c r="M500" s="8" t="str">
        <f>IFERROR(MATCH(ROW(障害学生情報入力シート!A476),L:L,0),"")</f>
        <v/>
      </c>
      <c r="N500" s="8">
        <f>IF(障害学生情報入力シート!CA500="",0,IF(AND(障害学生情報入力シート!BZ500=1,Y500=1,障害学生情報入力シート!D500&lt;&gt;"",障害学生情報入力シート!D500&lt;&gt;"入学しなかった"),1,0))</f>
        <v>0</v>
      </c>
      <c r="O500" s="8">
        <f t="shared" si="46"/>
        <v>0</v>
      </c>
      <c r="P500" s="8" t="str">
        <f>IFERROR(MATCH(ROW(障害学生情報入力シート!AR476),O:O,0),"")</f>
        <v/>
      </c>
      <c r="Q500" s="8">
        <f>IF(障害学生情報入力シート!CU500="",0,IF(AND(障害学生情報入力シート!CT500=1,Y500=1,障害学生情報入力シート!D500&lt;&gt;"",障害学生情報入力シート!D500&lt;&gt;"入学しなかった"),1,0))</f>
        <v>0</v>
      </c>
      <c r="R500" s="8">
        <f t="shared" si="47"/>
        <v>0</v>
      </c>
      <c r="S500" s="8" t="str">
        <f>IFERROR(MATCH(ROW(障害学生情報入力シート!BJ476),R:R,0),"")</f>
        <v/>
      </c>
      <c r="T500" s="9">
        <f>IF(OR(SUM(障害学生情報入力シート!AY500:BY500,障害学生情報入力シート!CB500:CS500)&gt;0,COUNTA(障害学生情報入力シート!BZ500:CA500)=2,COUNTA(障害学生情報入力シート!CT500:CU500)=2),1,0)</f>
        <v>0</v>
      </c>
      <c r="U500" s="9">
        <f>SUM(障害学生情報入力シート!N500:Q500)+COUNTA(障害学生情報入力シート!R500)</f>
        <v>0</v>
      </c>
      <c r="V500" s="9">
        <f>SUM(障害学生情報入力シート!S500:V500)+COUNTA(障害学生情報入力シート!W500)</f>
        <v>0</v>
      </c>
      <c r="W500" s="9">
        <f>IF(SUM(障害学生情報入力シート!$X500:$AT500)&gt;0,1,0)</f>
        <v>0</v>
      </c>
      <c r="X500" s="9">
        <f>IF(障害学生情報入力シート!D500="入学者(新1年生)",1,0)</f>
        <v>0</v>
      </c>
      <c r="Y500" s="9">
        <f>IF(ISBLANK(障害学生情報入力シート!$G500),0)+IF(AND(障害学生情報入力シート!$G500="視覚障害",OR(障害学生情報入力シート!$H500="盲",障害学生情報入力シート!$H500="弱視")),1,0)+IF(AND(障害学生情報入力シート!$G500="聴覚・言語障害",OR(障害学生情報入力シート!$H500="聾",障害学生情報入力シート!$H500="難聴",障害学生情報入力シート!$H500="言語障害のみ")),1,0)+IF(AND(障害学生情報入力シート!$G500="肢体不自由",OR(障害学生情報入力シート!$H500="上肢機能障害",障害学生情報入力シート!$H500="下肢機能障害",障害学生情報入力シート!$H500="上下肢機能障害",障害学生情報入力シート!$H500="他の機能障害")),1,0)+IF(AND(障害学生情報入力シート!$G500="病弱・虚弱",OR(障害学生情報入力シート!$H500="内部障害等",障害学生情報入力シート!$H500="他の慢性疾患")),1,0)+IF(AND(障害学生情報入力シート!$G500="重複",ISBLANK(障害学生情報入力シート!$H500)),1,0)+IF(AND(障害学生情報入力シート!$G500="発達障害",OR(障害学生情報入力シート!$H500="SLD",障害学生情報入力シート!$H500="ADHD",障害学生情報入力シート!$H500="ASD",障害学生情報入力シート!$H500="発達障害の重複")),1,0)+IF(AND(障害学生情報入力シート!$G500="精神障害",OR(障害学生情報入力シート!$H500="統合失調症等",障害学生情報入力シート!$H500="気分障害",障害学生情報入力シート!$H500="神経症性障害等",障害学生情報入力シート!$H500="摂食障害・睡眠障害等",障害学生情報入力シート!$H500="他の精神障害")),1,0)+IF(AND(障害学生情報入力シート!$G500="その他の障害",ISBLANK(障害学生情報入力シート!$H500)),1,0)</f>
        <v>0</v>
      </c>
    </row>
    <row r="501" spans="1:25" x14ac:dyDescent="0.4">
      <c r="A501" s="1219">
        <v>477</v>
      </c>
      <c r="B501" s="7">
        <f>IF(AND(障害学生情報入力シート!$G501=$B$23,障害学生情報入力シート!$H501=$B$24,OR(障害学生情報入力シート!D501="入学者(新1年生)",障害学生情報入力シート!D501="在籍者")),1,0)</f>
        <v>0</v>
      </c>
      <c r="C501" s="7">
        <f t="shared" si="42"/>
        <v>0</v>
      </c>
      <c r="D501" s="7" t="str">
        <f>IFERROR(MATCH(ROW(障害学生情報入力シート!A477),C:C,0),"")</f>
        <v/>
      </c>
      <c r="E501" s="7">
        <f>IF(AND(障害学生情報入力シート!$G501=$E$23,障害学生情報入力シート!$H501=$E$24,OR(障害学生情報入力シート!D501="入学者(新1年生)",障害学生情報入力シート!D501="在籍者")),1,0)</f>
        <v>0</v>
      </c>
      <c r="F501" s="7">
        <f t="shared" si="43"/>
        <v>0</v>
      </c>
      <c r="G501" s="7" t="str">
        <f>IFERROR(MATCH(ROW(障害学生情報入力シート!E477),F:F,0),"")</f>
        <v/>
      </c>
      <c r="H501" s="7">
        <f>IF(AND(障害学生情報入力シート!$G501=$H$24,ISBLANK(障害学生情報入力シート!$H501),OR(障害学生情報入力シート!D501="入学者(新1年生)",障害学生情報入力シート!D501="在籍者")),1,0)</f>
        <v>0</v>
      </c>
      <c r="I501" s="7">
        <f t="shared" si="44"/>
        <v>0</v>
      </c>
      <c r="J501" s="7" t="str">
        <f>IFERROR(MATCH(ROW(障害学生情報入力シート!A477),I:I,0),"")</f>
        <v/>
      </c>
      <c r="K501" s="8">
        <f>IF(障害学生情報入力シート!AU501="",0,IF(AND(障害学生情報入力シート!AT501=1,Y501=1,障害学生情報入力シート!D501&lt;&gt;"",障害学生情報入力シート!D501&lt;&gt;"在籍者"),1,0))</f>
        <v>0</v>
      </c>
      <c r="L501" s="8">
        <f t="shared" si="45"/>
        <v>0</v>
      </c>
      <c r="M501" s="8" t="str">
        <f>IFERROR(MATCH(ROW(障害学生情報入力シート!A477),L:L,0),"")</f>
        <v/>
      </c>
      <c r="N501" s="8">
        <f>IF(障害学生情報入力シート!CA501="",0,IF(AND(障害学生情報入力シート!BZ501=1,Y501=1,障害学生情報入力シート!D501&lt;&gt;"",障害学生情報入力シート!D501&lt;&gt;"入学しなかった"),1,0))</f>
        <v>0</v>
      </c>
      <c r="O501" s="8">
        <f t="shared" si="46"/>
        <v>0</v>
      </c>
      <c r="P501" s="8" t="str">
        <f>IFERROR(MATCH(ROW(障害学生情報入力シート!AR477),O:O,0),"")</f>
        <v/>
      </c>
      <c r="Q501" s="8">
        <f>IF(障害学生情報入力シート!CU501="",0,IF(AND(障害学生情報入力シート!CT501=1,Y501=1,障害学生情報入力シート!D501&lt;&gt;"",障害学生情報入力シート!D501&lt;&gt;"入学しなかった"),1,0))</f>
        <v>0</v>
      </c>
      <c r="R501" s="8">
        <f t="shared" si="47"/>
        <v>0</v>
      </c>
      <c r="S501" s="8" t="str">
        <f>IFERROR(MATCH(ROW(障害学生情報入力シート!BJ477),R:R,0),"")</f>
        <v/>
      </c>
      <c r="T501" s="9">
        <f>IF(OR(SUM(障害学生情報入力シート!AY501:BY501,障害学生情報入力シート!CB501:CS501)&gt;0,COUNTA(障害学生情報入力シート!BZ501:CA501)=2,COUNTA(障害学生情報入力シート!CT501:CU501)=2),1,0)</f>
        <v>0</v>
      </c>
      <c r="U501" s="9">
        <f>SUM(障害学生情報入力シート!N501:Q501)+COUNTA(障害学生情報入力シート!R501)</f>
        <v>0</v>
      </c>
      <c r="V501" s="9">
        <f>SUM(障害学生情報入力シート!S501:V501)+COUNTA(障害学生情報入力シート!W501)</f>
        <v>0</v>
      </c>
      <c r="W501" s="9">
        <f>IF(SUM(障害学生情報入力シート!$X501:$AT501)&gt;0,1,0)</f>
        <v>0</v>
      </c>
      <c r="X501" s="9">
        <f>IF(障害学生情報入力シート!D501="入学者(新1年生)",1,0)</f>
        <v>0</v>
      </c>
      <c r="Y501" s="9">
        <f>IF(ISBLANK(障害学生情報入力シート!$G501),0)+IF(AND(障害学生情報入力シート!$G501="視覚障害",OR(障害学生情報入力シート!$H501="盲",障害学生情報入力シート!$H501="弱視")),1,0)+IF(AND(障害学生情報入力シート!$G501="聴覚・言語障害",OR(障害学生情報入力シート!$H501="聾",障害学生情報入力シート!$H501="難聴",障害学生情報入力シート!$H501="言語障害のみ")),1,0)+IF(AND(障害学生情報入力シート!$G501="肢体不自由",OR(障害学生情報入力シート!$H501="上肢機能障害",障害学生情報入力シート!$H501="下肢機能障害",障害学生情報入力シート!$H501="上下肢機能障害",障害学生情報入力シート!$H501="他の機能障害")),1,0)+IF(AND(障害学生情報入力シート!$G501="病弱・虚弱",OR(障害学生情報入力シート!$H501="内部障害等",障害学生情報入力シート!$H501="他の慢性疾患")),1,0)+IF(AND(障害学生情報入力シート!$G501="重複",ISBLANK(障害学生情報入力シート!$H501)),1,0)+IF(AND(障害学生情報入力シート!$G501="発達障害",OR(障害学生情報入力シート!$H501="SLD",障害学生情報入力シート!$H501="ADHD",障害学生情報入力シート!$H501="ASD",障害学生情報入力シート!$H501="発達障害の重複")),1,0)+IF(AND(障害学生情報入力シート!$G501="精神障害",OR(障害学生情報入力シート!$H501="統合失調症等",障害学生情報入力シート!$H501="気分障害",障害学生情報入力シート!$H501="神経症性障害等",障害学生情報入力シート!$H501="摂食障害・睡眠障害等",障害学生情報入力シート!$H501="他の精神障害")),1,0)+IF(AND(障害学生情報入力シート!$G501="その他の障害",ISBLANK(障害学生情報入力シート!$H501)),1,0)</f>
        <v>0</v>
      </c>
    </row>
    <row r="502" spans="1:25" x14ac:dyDescent="0.4">
      <c r="A502" s="1219">
        <v>478</v>
      </c>
      <c r="B502" s="7">
        <f>IF(AND(障害学生情報入力シート!$G502=$B$23,障害学生情報入力シート!$H502=$B$24,OR(障害学生情報入力シート!D502="入学者(新1年生)",障害学生情報入力シート!D502="在籍者")),1,0)</f>
        <v>0</v>
      </c>
      <c r="C502" s="7">
        <f t="shared" si="42"/>
        <v>0</v>
      </c>
      <c r="D502" s="7" t="str">
        <f>IFERROR(MATCH(ROW(障害学生情報入力シート!A478),C:C,0),"")</f>
        <v/>
      </c>
      <c r="E502" s="7">
        <f>IF(AND(障害学生情報入力シート!$G502=$E$23,障害学生情報入力シート!$H502=$E$24,OR(障害学生情報入力シート!D502="入学者(新1年生)",障害学生情報入力シート!D502="在籍者")),1,0)</f>
        <v>0</v>
      </c>
      <c r="F502" s="7">
        <f t="shared" si="43"/>
        <v>0</v>
      </c>
      <c r="G502" s="7" t="str">
        <f>IFERROR(MATCH(ROW(障害学生情報入力シート!E478),F:F,0),"")</f>
        <v/>
      </c>
      <c r="H502" s="7">
        <f>IF(AND(障害学生情報入力シート!$G502=$H$24,ISBLANK(障害学生情報入力シート!$H502),OR(障害学生情報入力シート!D502="入学者(新1年生)",障害学生情報入力シート!D502="在籍者")),1,0)</f>
        <v>0</v>
      </c>
      <c r="I502" s="7">
        <f t="shared" si="44"/>
        <v>0</v>
      </c>
      <c r="J502" s="7" t="str">
        <f>IFERROR(MATCH(ROW(障害学生情報入力シート!A478),I:I,0),"")</f>
        <v/>
      </c>
      <c r="K502" s="8">
        <f>IF(障害学生情報入力シート!AU502="",0,IF(AND(障害学生情報入力シート!AT502=1,Y502=1,障害学生情報入力シート!D502&lt;&gt;"",障害学生情報入力シート!D502&lt;&gt;"在籍者"),1,0))</f>
        <v>0</v>
      </c>
      <c r="L502" s="8">
        <f t="shared" si="45"/>
        <v>0</v>
      </c>
      <c r="M502" s="8" t="str">
        <f>IFERROR(MATCH(ROW(障害学生情報入力シート!A478),L:L,0),"")</f>
        <v/>
      </c>
      <c r="N502" s="8">
        <f>IF(障害学生情報入力シート!CA502="",0,IF(AND(障害学生情報入力シート!BZ502=1,Y502=1,障害学生情報入力シート!D502&lt;&gt;"",障害学生情報入力シート!D502&lt;&gt;"入学しなかった"),1,0))</f>
        <v>0</v>
      </c>
      <c r="O502" s="8">
        <f t="shared" si="46"/>
        <v>0</v>
      </c>
      <c r="P502" s="8" t="str">
        <f>IFERROR(MATCH(ROW(障害学生情報入力シート!AR478),O:O,0),"")</f>
        <v/>
      </c>
      <c r="Q502" s="8">
        <f>IF(障害学生情報入力シート!CU502="",0,IF(AND(障害学生情報入力シート!CT502=1,Y502=1,障害学生情報入力シート!D502&lt;&gt;"",障害学生情報入力シート!D502&lt;&gt;"入学しなかった"),1,0))</f>
        <v>0</v>
      </c>
      <c r="R502" s="8">
        <f t="shared" si="47"/>
        <v>0</v>
      </c>
      <c r="S502" s="8" t="str">
        <f>IFERROR(MATCH(ROW(障害学生情報入力シート!BJ478),R:R,0),"")</f>
        <v/>
      </c>
      <c r="T502" s="9">
        <f>IF(OR(SUM(障害学生情報入力シート!AY502:BY502,障害学生情報入力シート!CB502:CS502)&gt;0,COUNTA(障害学生情報入力シート!BZ502:CA502)=2,COUNTA(障害学生情報入力シート!CT502:CU502)=2),1,0)</f>
        <v>0</v>
      </c>
      <c r="U502" s="9">
        <f>SUM(障害学生情報入力シート!N502:Q502)+COUNTA(障害学生情報入力シート!R502)</f>
        <v>0</v>
      </c>
      <c r="V502" s="9">
        <f>SUM(障害学生情報入力シート!S502:V502)+COUNTA(障害学生情報入力シート!W502)</f>
        <v>0</v>
      </c>
      <c r="W502" s="9">
        <f>IF(SUM(障害学生情報入力シート!$X502:$AT502)&gt;0,1,0)</f>
        <v>0</v>
      </c>
      <c r="X502" s="9">
        <f>IF(障害学生情報入力シート!D502="入学者(新1年生)",1,0)</f>
        <v>0</v>
      </c>
      <c r="Y502" s="9">
        <f>IF(ISBLANK(障害学生情報入力シート!$G502),0)+IF(AND(障害学生情報入力シート!$G502="視覚障害",OR(障害学生情報入力シート!$H502="盲",障害学生情報入力シート!$H502="弱視")),1,0)+IF(AND(障害学生情報入力シート!$G502="聴覚・言語障害",OR(障害学生情報入力シート!$H502="聾",障害学生情報入力シート!$H502="難聴",障害学生情報入力シート!$H502="言語障害のみ")),1,0)+IF(AND(障害学生情報入力シート!$G502="肢体不自由",OR(障害学生情報入力シート!$H502="上肢機能障害",障害学生情報入力シート!$H502="下肢機能障害",障害学生情報入力シート!$H502="上下肢機能障害",障害学生情報入力シート!$H502="他の機能障害")),1,0)+IF(AND(障害学生情報入力シート!$G502="病弱・虚弱",OR(障害学生情報入力シート!$H502="内部障害等",障害学生情報入力シート!$H502="他の慢性疾患")),1,0)+IF(AND(障害学生情報入力シート!$G502="重複",ISBLANK(障害学生情報入力シート!$H502)),1,0)+IF(AND(障害学生情報入力シート!$G502="発達障害",OR(障害学生情報入力シート!$H502="SLD",障害学生情報入力シート!$H502="ADHD",障害学生情報入力シート!$H502="ASD",障害学生情報入力シート!$H502="発達障害の重複")),1,0)+IF(AND(障害学生情報入力シート!$G502="精神障害",OR(障害学生情報入力シート!$H502="統合失調症等",障害学生情報入力シート!$H502="気分障害",障害学生情報入力シート!$H502="神経症性障害等",障害学生情報入力シート!$H502="摂食障害・睡眠障害等",障害学生情報入力シート!$H502="他の精神障害")),1,0)+IF(AND(障害学生情報入力シート!$G502="その他の障害",ISBLANK(障害学生情報入力シート!$H502)),1,0)</f>
        <v>0</v>
      </c>
    </row>
    <row r="503" spans="1:25" x14ac:dyDescent="0.4">
      <c r="A503" s="1219">
        <v>479</v>
      </c>
      <c r="B503" s="7">
        <f>IF(AND(障害学生情報入力シート!$G503=$B$23,障害学生情報入力シート!$H503=$B$24,OR(障害学生情報入力シート!D503="入学者(新1年生)",障害学生情報入力シート!D503="在籍者")),1,0)</f>
        <v>0</v>
      </c>
      <c r="C503" s="7">
        <f t="shared" si="42"/>
        <v>0</v>
      </c>
      <c r="D503" s="7" t="str">
        <f>IFERROR(MATCH(ROW(障害学生情報入力シート!A479),C:C,0),"")</f>
        <v/>
      </c>
      <c r="E503" s="7">
        <f>IF(AND(障害学生情報入力シート!$G503=$E$23,障害学生情報入力シート!$H503=$E$24,OR(障害学生情報入力シート!D503="入学者(新1年生)",障害学生情報入力シート!D503="在籍者")),1,0)</f>
        <v>0</v>
      </c>
      <c r="F503" s="7">
        <f t="shared" si="43"/>
        <v>0</v>
      </c>
      <c r="G503" s="7" t="str">
        <f>IFERROR(MATCH(ROW(障害学生情報入力シート!E479),F:F,0),"")</f>
        <v/>
      </c>
      <c r="H503" s="7">
        <f>IF(AND(障害学生情報入力シート!$G503=$H$24,ISBLANK(障害学生情報入力シート!$H503),OR(障害学生情報入力シート!D503="入学者(新1年生)",障害学生情報入力シート!D503="在籍者")),1,0)</f>
        <v>0</v>
      </c>
      <c r="I503" s="7">
        <f t="shared" si="44"/>
        <v>0</v>
      </c>
      <c r="J503" s="7" t="str">
        <f>IFERROR(MATCH(ROW(障害学生情報入力シート!A479),I:I,0),"")</f>
        <v/>
      </c>
      <c r="K503" s="8">
        <f>IF(障害学生情報入力シート!AU503="",0,IF(AND(障害学生情報入力シート!AT503=1,Y503=1,障害学生情報入力シート!D503&lt;&gt;"",障害学生情報入力シート!D503&lt;&gt;"在籍者"),1,0))</f>
        <v>0</v>
      </c>
      <c r="L503" s="8">
        <f t="shared" si="45"/>
        <v>0</v>
      </c>
      <c r="M503" s="8" t="str">
        <f>IFERROR(MATCH(ROW(障害学生情報入力シート!A479),L:L,0),"")</f>
        <v/>
      </c>
      <c r="N503" s="8">
        <f>IF(障害学生情報入力シート!CA503="",0,IF(AND(障害学生情報入力シート!BZ503=1,Y503=1,障害学生情報入力シート!D503&lt;&gt;"",障害学生情報入力シート!D503&lt;&gt;"入学しなかった"),1,0))</f>
        <v>0</v>
      </c>
      <c r="O503" s="8">
        <f t="shared" si="46"/>
        <v>0</v>
      </c>
      <c r="P503" s="8" t="str">
        <f>IFERROR(MATCH(ROW(障害学生情報入力シート!AR479),O:O,0),"")</f>
        <v/>
      </c>
      <c r="Q503" s="8">
        <f>IF(障害学生情報入力シート!CU503="",0,IF(AND(障害学生情報入力シート!CT503=1,Y503=1,障害学生情報入力シート!D503&lt;&gt;"",障害学生情報入力シート!D503&lt;&gt;"入学しなかった"),1,0))</f>
        <v>0</v>
      </c>
      <c r="R503" s="8">
        <f t="shared" si="47"/>
        <v>0</v>
      </c>
      <c r="S503" s="8" t="str">
        <f>IFERROR(MATCH(ROW(障害学生情報入力シート!BJ479),R:R,0),"")</f>
        <v/>
      </c>
      <c r="T503" s="9">
        <f>IF(OR(SUM(障害学生情報入力シート!AY503:BY503,障害学生情報入力シート!CB503:CS503)&gt;0,COUNTA(障害学生情報入力シート!BZ503:CA503)=2,COUNTA(障害学生情報入力シート!CT503:CU503)=2),1,0)</f>
        <v>0</v>
      </c>
      <c r="U503" s="9">
        <f>SUM(障害学生情報入力シート!N503:Q503)+COUNTA(障害学生情報入力シート!R503)</f>
        <v>0</v>
      </c>
      <c r="V503" s="9">
        <f>SUM(障害学生情報入力シート!S503:V503)+COUNTA(障害学生情報入力シート!W503)</f>
        <v>0</v>
      </c>
      <c r="W503" s="9">
        <f>IF(SUM(障害学生情報入力シート!$X503:$AT503)&gt;0,1,0)</f>
        <v>0</v>
      </c>
      <c r="X503" s="9">
        <f>IF(障害学生情報入力シート!D503="入学者(新1年生)",1,0)</f>
        <v>0</v>
      </c>
      <c r="Y503" s="9">
        <f>IF(ISBLANK(障害学生情報入力シート!$G503),0)+IF(AND(障害学生情報入力シート!$G503="視覚障害",OR(障害学生情報入力シート!$H503="盲",障害学生情報入力シート!$H503="弱視")),1,0)+IF(AND(障害学生情報入力シート!$G503="聴覚・言語障害",OR(障害学生情報入力シート!$H503="聾",障害学生情報入力シート!$H503="難聴",障害学生情報入力シート!$H503="言語障害のみ")),1,0)+IF(AND(障害学生情報入力シート!$G503="肢体不自由",OR(障害学生情報入力シート!$H503="上肢機能障害",障害学生情報入力シート!$H503="下肢機能障害",障害学生情報入力シート!$H503="上下肢機能障害",障害学生情報入力シート!$H503="他の機能障害")),1,0)+IF(AND(障害学生情報入力シート!$G503="病弱・虚弱",OR(障害学生情報入力シート!$H503="内部障害等",障害学生情報入力シート!$H503="他の慢性疾患")),1,0)+IF(AND(障害学生情報入力シート!$G503="重複",ISBLANK(障害学生情報入力シート!$H503)),1,0)+IF(AND(障害学生情報入力シート!$G503="発達障害",OR(障害学生情報入力シート!$H503="SLD",障害学生情報入力シート!$H503="ADHD",障害学生情報入力シート!$H503="ASD",障害学生情報入力シート!$H503="発達障害の重複")),1,0)+IF(AND(障害学生情報入力シート!$G503="精神障害",OR(障害学生情報入力シート!$H503="統合失調症等",障害学生情報入力シート!$H503="気分障害",障害学生情報入力シート!$H503="神経症性障害等",障害学生情報入力シート!$H503="摂食障害・睡眠障害等",障害学生情報入力シート!$H503="他の精神障害")),1,0)+IF(AND(障害学生情報入力シート!$G503="その他の障害",ISBLANK(障害学生情報入力シート!$H503)),1,0)</f>
        <v>0</v>
      </c>
    </row>
    <row r="504" spans="1:25" x14ac:dyDescent="0.4">
      <c r="A504" s="1219">
        <v>480</v>
      </c>
      <c r="B504" s="7">
        <f>IF(AND(障害学生情報入力シート!$G504=$B$23,障害学生情報入力シート!$H504=$B$24,OR(障害学生情報入力シート!D504="入学者(新1年生)",障害学生情報入力シート!D504="在籍者")),1,0)</f>
        <v>0</v>
      </c>
      <c r="C504" s="7">
        <f t="shared" si="42"/>
        <v>0</v>
      </c>
      <c r="D504" s="7" t="str">
        <f>IFERROR(MATCH(ROW(障害学生情報入力シート!A480),C:C,0),"")</f>
        <v/>
      </c>
      <c r="E504" s="7">
        <f>IF(AND(障害学生情報入力シート!$G504=$E$23,障害学生情報入力シート!$H504=$E$24,OR(障害学生情報入力シート!D504="入学者(新1年生)",障害学生情報入力シート!D504="在籍者")),1,0)</f>
        <v>0</v>
      </c>
      <c r="F504" s="7">
        <f t="shared" si="43"/>
        <v>0</v>
      </c>
      <c r="G504" s="7" t="str">
        <f>IFERROR(MATCH(ROW(障害学生情報入力シート!E480),F:F,0),"")</f>
        <v/>
      </c>
      <c r="H504" s="7">
        <f>IF(AND(障害学生情報入力シート!$G504=$H$24,ISBLANK(障害学生情報入力シート!$H504),OR(障害学生情報入力シート!D504="入学者(新1年生)",障害学生情報入力シート!D504="在籍者")),1,0)</f>
        <v>0</v>
      </c>
      <c r="I504" s="7">
        <f t="shared" si="44"/>
        <v>0</v>
      </c>
      <c r="J504" s="7" t="str">
        <f>IFERROR(MATCH(ROW(障害学生情報入力シート!A480),I:I,0),"")</f>
        <v/>
      </c>
      <c r="K504" s="8">
        <f>IF(障害学生情報入力シート!AU504="",0,IF(AND(障害学生情報入力シート!AT504=1,Y504=1,障害学生情報入力シート!D504&lt;&gt;"",障害学生情報入力シート!D504&lt;&gt;"在籍者"),1,0))</f>
        <v>0</v>
      </c>
      <c r="L504" s="8">
        <f t="shared" si="45"/>
        <v>0</v>
      </c>
      <c r="M504" s="8" t="str">
        <f>IFERROR(MATCH(ROW(障害学生情報入力シート!A480),L:L,0),"")</f>
        <v/>
      </c>
      <c r="N504" s="8">
        <f>IF(障害学生情報入力シート!CA504="",0,IF(AND(障害学生情報入力シート!BZ504=1,Y504=1,障害学生情報入力シート!D504&lt;&gt;"",障害学生情報入力シート!D504&lt;&gt;"入学しなかった"),1,0))</f>
        <v>0</v>
      </c>
      <c r="O504" s="8">
        <f t="shared" si="46"/>
        <v>0</v>
      </c>
      <c r="P504" s="8" t="str">
        <f>IFERROR(MATCH(ROW(障害学生情報入力シート!AR480),O:O,0),"")</f>
        <v/>
      </c>
      <c r="Q504" s="8">
        <f>IF(障害学生情報入力シート!CU504="",0,IF(AND(障害学生情報入力シート!CT504=1,Y504=1,障害学生情報入力シート!D504&lt;&gt;"",障害学生情報入力シート!D504&lt;&gt;"入学しなかった"),1,0))</f>
        <v>0</v>
      </c>
      <c r="R504" s="8">
        <f t="shared" si="47"/>
        <v>0</v>
      </c>
      <c r="S504" s="8" t="str">
        <f>IFERROR(MATCH(ROW(障害学生情報入力シート!BJ480),R:R,0),"")</f>
        <v/>
      </c>
      <c r="T504" s="9">
        <f>IF(OR(SUM(障害学生情報入力シート!AY504:BY504,障害学生情報入力シート!CB504:CS504)&gt;0,COUNTA(障害学生情報入力シート!BZ504:CA504)=2,COUNTA(障害学生情報入力シート!CT504:CU504)=2),1,0)</f>
        <v>0</v>
      </c>
      <c r="U504" s="9">
        <f>SUM(障害学生情報入力シート!N504:Q504)+COUNTA(障害学生情報入力シート!R504)</f>
        <v>0</v>
      </c>
      <c r="V504" s="9">
        <f>SUM(障害学生情報入力シート!S504:V504)+COUNTA(障害学生情報入力シート!W504)</f>
        <v>0</v>
      </c>
      <c r="W504" s="9">
        <f>IF(SUM(障害学生情報入力シート!$X504:$AT504)&gt;0,1,0)</f>
        <v>0</v>
      </c>
      <c r="X504" s="9">
        <f>IF(障害学生情報入力シート!D504="入学者(新1年生)",1,0)</f>
        <v>0</v>
      </c>
      <c r="Y504" s="9">
        <f>IF(ISBLANK(障害学生情報入力シート!$G504),0)+IF(AND(障害学生情報入力シート!$G504="視覚障害",OR(障害学生情報入力シート!$H504="盲",障害学生情報入力シート!$H504="弱視")),1,0)+IF(AND(障害学生情報入力シート!$G504="聴覚・言語障害",OR(障害学生情報入力シート!$H504="聾",障害学生情報入力シート!$H504="難聴",障害学生情報入力シート!$H504="言語障害のみ")),1,0)+IF(AND(障害学生情報入力シート!$G504="肢体不自由",OR(障害学生情報入力シート!$H504="上肢機能障害",障害学生情報入力シート!$H504="下肢機能障害",障害学生情報入力シート!$H504="上下肢機能障害",障害学生情報入力シート!$H504="他の機能障害")),1,0)+IF(AND(障害学生情報入力シート!$G504="病弱・虚弱",OR(障害学生情報入力シート!$H504="内部障害等",障害学生情報入力シート!$H504="他の慢性疾患")),1,0)+IF(AND(障害学生情報入力シート!$G504="重複",ISBLANK(障害学生情報入力シート!$H504)),1,0)+IF(AND(障害学生情報入力シート!$G504="発達障害",OR(障害学生情報入力シート!$H504="SLD",障害学生情報入力シート!$H504="ADHD",障害学生情報入力シート!$H504="ASD",障害学生情報入力シート!$H504="発達障害の重複")),1,0)+IF(AND(障害学生情報入力シート!$G504="精神障害",OR(障害学生情報入力シート!$H504="統合失調症等",障害学生情報入力シート!$H504="気分障害",障害学生情報入力シート!$H504="神経症性障害等",障害学生情報入力シート!$H504="摂食障害・睡眠障害等",障害学生情報入力シート!$H504="他の精神障害")),1,0)+IF(AND(障害学生情報入力シート!$G504="その他の障害",ISBLANK(障害学生情報入力シート!$H504)),1,0)</f>
        <v>0</v>
      </c>
    </row>
    <row r="505" spans="1:25" x14ac:dyDescent="0.4">
      <c r="A505" s="1219">
        <v>481</v>
      </c>
      <c r="B505" s="7">
        <f>IF(AND(障害学生情報入力シート!$G505=$B$23,障害学生情報入力シート!$H505=$B$24,OR(障害学生情報入力シート!D505="入学者(新1年生)",障害学生情報入力シート!D505="在籍者")),1,0)</f>
        <v>0</v>
      </c>
      <c r="C505" s="7">
        <f t="shared" si="42"/>
        <v>0</v>
      </c>
      <c r="D505" s="7" t="str">
        <f>IFERROR(MATCH(ROW(障害学生情報入力シート!A481),C:C,0),"")</f>
        <v/>
      </c>
      <c r="E505" s="7">
        <f>IF(AND(障害学生情報入力シート!$G505=$E$23,障害学生情報入力シート!$H505=$E$24,OR(障害学生情報入力シート!D505="入学者(新1年生)",障害学生情報入力シート!D505="在籍者")),1,0)</f>
        <v>0</v>
      </c>
      <c r="F505" s="7">
        <f t="shared" si="43"/>
        <v>0</v>
      </c>
      <c r="G505" s="7" t="str">
        <f>IFERROR(MATCH(ROW(障害学生情報入力シート!E481),F:F,0),"")</f>
        <v/>
      </c>
      <c r="H505" s="7">
        <f>IF(AND(障害学生情報入力シート!$G505=$H$24,ISBLANK(障害学生情報入力シート!$H505),OR(障害学生情報入力シート!D505="入学者(新1年生)",障害学生情報入力シート!D505="在籍者")),1,0)</f>
        <v>0</v>
      </c>
      <c r="I505" s="7">
        <f t="shared" si="44"/>
        <v>0</v>
      </c>
      <c r="J505" s="7" t="str">
        <f>IFERROR(MATCH(ROW(障害学生情報入力シート!A481),I:I,0),"")</f>
        <v/>
      </c>
      <c r="K505" s="8">
        <f>IF(障害学生情報入力シート!AU505="",0,IF(AND(障害学生情報入力シート!AT505=1,Y505=1,障害学生情報入力シート!D505&lt;&gt;"",障害学生情報入力シート!D505&lt;&gt;"在籍者"),1,0))</f>
        <v>0</v>
      </c>
      <c r="L505" s="8">
        <f t="shared" si="45"/>
        <v>0</v>
      </c>
      <c r="M505" s="8" t="str">
        <f>IFERROR(MATCH(ROW(障害学生情報入力シート!A481),L:L,0),"")</f>
        <v/>
      </c>
      <c r="N505" s="8">
        <f>IF(障害学生情報入力シート!CA505="",0,IF(AND(障害学生情報入力シート!BZ505=1,Y505=1,障害学生情報入力シート!D505&lt;&gt;"",障害学生情報入力シート!D505&lt;&gt;"入学しなかった"),1,0))</f>
        <v>0</v>
      </c>
      <c r="O505" s="8">
        <f t="shared" si="46"/>
        <v>0</v>
      </c>
      <c r="P505" s="8" t="str">
        <f>IFERROR(MATCH(ROW(障害学生情報入力シート!AR481),O:O,0),"")</f>
        <v/>
      </c>
      <c r="Q505" s="8">
        <f>IF(障害学生情報入力シート!CU505="",0,IF(AND(障害学生情報入力シート!CT505=1,Y505=1,障害学生情報入力シート!D505&lt;&gt;"",障害学生情報入力シート!D505&lt;&gt;"入学しなかった"),1,0))</f>
        <v>0</v>
      </c>
      <c r="R505" s="8">
        <f t="shared" si="47"/>
        <v>0</v>
      </c>
      <c r="S505" s="8" t="str">
        <f>IFERROR(MATCH(ROW(障害学生情報入力シート!BJ481),R:R,0),"")</f>
        <v/>
      </c>
      <c r="T505" s="9">
        <f>IF(OR(SUM(障害学生情報入力シート!AY505:BY505,障害学生情報入力シート!CB505:CS505)&gt;0,COUNTA(障害学生情報入力シート!BZ505:CA505)=2,COUNTA(障害学生情報入力シート!CT505:CU505)=2),1,0)</f>
        <v>0</v>
      </c>
      <c r="U505" s="9">
        <f>SUM(障害学生情報入力シート!N505:Q505)+COUNTA(障害学生情報入力シート!R505)</f>
        <v>0</v>
      </c>
      <c r="V505" s="9">
        <f>SUM(障害学生情報入力シート!S505:V505)+COUNTA(障害学生情報入力シート!W505)</f>
        <v>0</v>
      </c>
      <c r="W505" s="9">
        <f>IF(SUM(障害学生情報入力シート!$X505:$AT505)&gt;0,1,0)</f>
        <v>0</v>
      </c>
      <c r="X505" s="9">
        <f>IF(障害学生情報入力シート!D505="入学者(新1年生)",1,0)</f>
        <v>0</v>
      </c>
      <c r="Y505" s="9">
        <f>IF(ISBLANK(障害学生情報入力シート!$G505),0)+IF(AND(障害学生情報入力シート!$G505="視覚障害",OR(障害学生情報入力シート!$H505="盲",障害学生情報入力シート!$H505="弱視")),1,0)+IF(AND(障害学生情報入力シート!$G505="聴覚・言語障害",OR(障害学生情報入力シート!$H505="聾",障害学生情報入力シート!$H505="難聴",障害学生情報入力シート!$H505="言語障害のみ")),1,0)+IF(AND(障害学生情報入力シート!$G505="肢体不自由",OR(障害学生情報入力シート!$H505="上肢機能障害",障害学生情報入力シート!$H505="下肢機能障害",障害学生情報入力シート!$H505="上下肢機能障害",障害学生情報入力シート!$H505="他の機能障害")),1,0)+IF(AND(障害学生情報入力シート!$G505="病弱・虚弱",OR(障害学生情報入力シート!$H505="内部障害等",障害学生情報入力シート!$H505="他の慢性疾患")),1,0)+IF(AND(障害学生情報入力シート!$G505="重複",ISBLANK(障害学生情報入力シート!$H505)),1,0)+IF(AND(障害学生情報入力シート!$G505="発達障害",OR(障害学生情報入力シート!$H505="SLD",障害学生情報入力シート!$H505="ADHD",障害学生情報入力シート!$H505="ASD",障害学生情報入力シート!$H505="発達障害の重複")),1,0)+IF(AND(障害学生情報入力シート!$G505="精神障害",OR(障害学生情報入力シート!$H505="統合失調症等",障害学生情報入力シート!$H505="気分障害",障害学生情報入力シート!$H505="神経症性障害等",障害学生情報入力シート!$H505="摂食障害・睡眠障害等",障害学生情報入力シート!$H505="他の精神障害")),1,0)+IF(AND(障害学生情報入力シート!$G505="その他の障害",ISBLANK(障害学生情報入力シート!$H505)),1,0)</f>
        <v>0</v>
      </c>
    </row>
    <row r="506" spans="1:25" x14ac:dyDescent="0.4">
      <c r="A506" s="1219">
        <v>482</v>
      </c>
      <c r="B506" s="7">
        <f>IF(AND(障害学生情報入力シート!$G506=$B$23,障害学生情報入力シート!$H506=$B$24,OR(障害学生情報入力シート!D506="入学者(新1年生)",障害学生情報入力シート!D506="在籍者")),1,0)</f>
        <v>0</v>
      </c>
      <c r="C506" s="7">
        <f t="shared" si="42"/>
        <v>0</v>
      </c>
      <c r="D506" s="7" t="str">
        <f>IFERROR(MATCH(ROW(障害学生情報入力シート!A482),C:C,0),"")</f>
        <v/>
      </c>
      <c r="E506" s="7">
        <f>IF(AND(障害学生情報入力シート!$G506=$E$23,障害学生情報入力シート!$H506=$E$24,OR(障害学生情報入力シート!D506="入学者(新1年生)",障害学生情報入力シート!D506="在籍者")),1,0)</f>
        <v>0</v>
      </c>
      <c r="F506" s="7">
        <f t="shared" si="43"/>
        <v>0</v>
      </c>
      <c r="G506" s="7" t="str">
        <f>IFERROR(MATCH(ROW(障害学生情報入力シート!E482),F:F,0),"")</f>
        <v/>
      </c>
      <c r="H506" s="7">
        <f>IF(AND(障害学生情報入力シート!$G506=$H$24,ISBLANK(障害学生情報入力シート!$H506),OR(障害学生情報入力シート!D506="入学者(新1年生)",障害学生情報入力シート!D506="在籍者")),1,0)</f>
        <v>0</v>
      </c>
      <c r="I506" s="7">
        <f t="shared" si="44"/>
        <v>0</v>
      </c>
      <c r="J506" s="7" t="str">
        <f>IFERROR(MATCH(ROW(障害学生情報入力シート!A482),I:I,0),"")</f>
        <v/>
      </c>
      <c r="K506" s="8">
        <f>IF(障害学生情報入力シート!AU506="",0,IF(AND(障害学生情報入力シート!AT506=1,Y506=1,障害学生情報入力シート!D506&lt;&gt;"",障害学生情報入力シート!D506&lt;&gt;"在籍者"),1,0))</f>
        <v>0</v>
      </c>
      <c r="L506" s="8">
        <f t="shared" si="45"/>
        <v>0</v>
      </c>
      <c r="M506" s="8" t="str">
        <f>IFERROR(MATCH(ROW(障害学生情報入力シート!A482),L:L,0),"")</f>
        <v/>
      </c>
      <c r="N506" s="8">
        <f>IF(障害学生情報入力シート!CA506="",0,IF(AND(障害学生情報入力シート!BZ506=1,Y506=1,障害学生情報入力シート!D506&lt;&gt;"",障害学生情報入力シート!D506&lt;&gt;"入学しなかった"),1,0))</f>
        <v>0</v>
      </c>
      <c r="O506" s="8">
        <f t="shared" si="46"/>
        <v>0</v>
      </c>
      <c r="P506" s="8" t="str">
        <f>IFERROR(MATCH(ROW(障害学生情報入力シート!AR482),O:O,0),"")</f>
        <v/>
      </c>
      <c r="Q506" s="8">
        <f>IF(障害学生情報入力シート!CU506="",0,IF(AND(障害学生情報入力シート!CT506=1,Y506=1,障害学生情報入力シート!D506&lt;&gt;"",障害学生情報入力シート!D506&lt;&gt;"入学しなかった"),1,0))</f>
        <v>0</v>
      </c>
      <c r="R506" s="8">
        <f t="shared" si="47"/>
        <v>0</v>
      </c>
      <c r="S506" s="8" t="str">
        <f>IFERROR(MATCH(ROW(障害学生情報入力シート!BJ482),R:R,0),"")</f>
        <v/>
      </c>
      <c r="T506" s="9">
        <f>IF(OR(SUM(障害学生情報入力シート!AY506:BY506,障害学生情報入力シート!CB506:CS506)&gt;0,COUNTA(障害学生情報入力シート!BZ506:CA506)=2,COUNTA(障害学生情報入力シート!CT506:CU506)=2),1,0)</f>
        <v>0</v>
      </c>
      <c r="U506" s="9">
        <f>SUM(障害学生情報入力シート!N506:Q506)+COUNTA(障害学生情報入力シート!R506)</f>
        <v>0</v>
      </c>
      <c r="V506" s="9">
        <f>SUM(障害学生情報入力シート!S506:V506)+COUNTA(障害学生情報入力シート!W506)</f>
        <v>0</v>
      </c>
      <c r="W506" s="9">
        <f>IF(SUM(障害学生情報入力シート!$X506:$AT506)&gt;0,1,0)</f>
        <v>0</v>
      </c>
      <c r="X506" s="9">
        <f>IF(障害学生情報入力シート!D506="入学者(新1年生)",1,0)</f>
        <v>0</v>
      </c>
      <c r="Y506" s="9">
        <f>IF(ISBLANK(障害学生情報入力シート!$G506),0)+IF(AND(障害学生情報入力シート!$G506="視覚障害",OR(障害学生情報入力シート!$H506="盲",障害学生情報入力シート!$H506="弱視")),1,0)+IF(AND(障害学生情報入力シート!$G506="聴覚・言語障害",OR(障害学生情報入力シート!$H506="聾",障害学生情報入力シート!$H506="難聴",障害学生情報入力シート!$H506="言語障害のみ")),1,0)+IF(AND(障害学生情報入力シート!$G506="肢体不自由",OR(障害学生情報入力シート!$H506="上肢機能障害",障害学生情報入力シート!$H506="下肢機能障害",障害学生情報入力シート!$H506="上下肢機能障害",障害学生情報入力シート!$H506="他の機能障害")),1,0)+IF(AND(障害学生情報入力シート!$G506="病弱・虚弱",OR(障害学生情報入力シート!$H506="内部障害等",障害学生情報入力シート!$H506="他の慢性疾患")),1,0)+IF(AND(障害学生情報入力シート!$G506="重複",ISBLANK(障害学生情報入力シート!$H506)),1,0)+IF(AND(障害学生情報入力シート!$G506="発達障害",OR(障害学生情報入力シート!$H506="SLD",障害学生情報入力シート!$H506="ADHD",障害学生情報入力シート!$H506="ASD",障害学生情報入力シート!$H506="発達障害の重複")),1,0)+IF(AND(障害学生情報入力シート!$G506="精神障害",OR(障害学生情報入力シート!$H506="統合失調症等",障害学生情報入力シート!$H506="気分障害",障害学生情報入力シート!$H506="神経症性障害等",障害学生情報入力シート!$H506="摂食障害・睡眠障害等",障害学生情報入力シート!$H506="他の精神障害")),1,0)+IF(AND(障害学生情報入力シート!$G506="その他の障害",ISBLANK(障害学生情報入力シート!$H506)),1,0)</f>
        <v>0</v>
      </c>
    </row>
    <row r="507" spans="1:25" x14ac:dyDescent="0.4">
      <c r="A507" s="1219">
        <v>483</v>
      </c>
      <c r="B507" s="7">
        <f>IF(AND(障害学生情報入力シート!$G507=$B$23,障害学生情報入力シート!$H507=$B$24,OR(障害学生情報入力シート!D507="入学者(新1年生)",障害学生情報入力シート!D507="在籍者")),1,0)</f>
        <v>0</v>
      </c>
      <c r="C507" s="7">
        <f t="shared" si="42"/>
        <v>0</v>
      </c>
      <c r="D507" s="7" t="str">
        <f>IFERROR(MATCH(ROW(障害学生情報入力シート!A483),C:C,0),"")</f>
        <v/>
      </c>
      <c r="E507" s="7">
        <f>IF(AND(障害学生情報入力シート!$G507=$E$23,障害学生情報入力シート!$H507=$E$24,OR(障害学生情報入力シート!D507="入学者(新1年生)",障害学生情報入力シート!D507="在籍者")),1,0)</f>
        <v>0</v>
      </c>
      <c r="F507" s="7">
        <f t="shared" si="43"/>
        <v>0</v>
      </c>
      <c r="G507" s="7" t="str">
        <f>IFERROR(MATCH(ROW(障害学生情報入力シート!E483),F:F,0),"")</f>
        <v/>
      </c>
      <c r="H507" s="7">
        <f>IF(AND(障害学生情報入力シート!$G507=$H$24,ISBLANK(障害学生情報入力シート!$H507),OR(障害学生情報入力シート!D507="入学者(新1年生)",障害学生情報入力シート!D507="在籍者")),1,0)</f>
        <v>0</v>
      </c>
      <c r="I507" s="7">
        <f t="shared" si="44"/>
        <v>0</v>
      </c>
      <c r="J507" s="7" t="str">
        <f>IFERROR(MATCH(ROW(障害学生情報入力シート!A483),I:I,0),"")</f>
        <v/>
      </c>
      <c r="K507" s="8">
        <f>IF(障害学生情報入力シート!AU507="",0,IF(AND(障害学生情報入力シート!AT507=1,Y507=1,障害学生情報入力シート!D507&lt;&gt;"",障害学生情報入力シート!D507&lt;&gt;"在籍者"),1,0))</f>
        <v>0</v>
      </c>
      <c r="L507" s="8">
        <f t="shared" si="45"/>
        <v>0</v>
      </c>
      <c r="M507" s="8" t="str">
        <f>IFERROR(MATCH(ROW(障害学生情報入力シート!A483),L:L,0),"")</f>
        <v/>
      </c>
      <c r="N507" s="8">
        <f>IF(障害学生情報入力シート!CA507="",0,IF(AND(障害学生情報入力シート!BZ507=1,Y507=1,障害学生情報入力シート!D507&lt;&gt;"",障害学生情報入力シート!D507&lt;&gt;"入学しなかった"),1,0))</f>
        <v>0</v>
      </c>
      <c r="O507" s="8">
        <f t="shared" si="46"/>
        <v>0</v>
      </c>
      <c r="P507" s="8" t="str">
        <f>IFERROR(MATCH(ROW(障害学生情報入力シート!AR483),O:O,0),"")</f>
        <v/>
      </c>
      <c r="Q507" s="8">
        <f>IF(障害学生情報入力シート!CU507="",0,IF(AND(障害学生情報入力シート!CT507=1,Y507=1,障害学生情報入力シート!D507&lt;&gt;"",障害学生情報入力シート!D507&lt;&gt;"入学しなかった"),1,0))</f>
        <v>0</v>
      </c>
      <c r="R507" s="8">
        <f t="shared" si="47"/>
        <v>0</v>
      </c>
      <c r="S507" s="8" t="str">
        <f>IFERROR(MATCH(ROW(障害学生情報入力シート!BJ483),R:R,0),"")</f>
        <v/>
      </c>
      <c r="T507" s="9">
        <f>IF(OR(SUM(障害学生情報入力シート!AY507:BY507,障害学生情報入力シート!CB507:CS507)&gt;0,COUNTA(障害学生情報入力シート!BZ507:CA507)=2,COUNTA(障害学生情報入力シート!CT507:CU507)=2),1,0)</f>
        <v>0</v>
      </c>
      <c r="U507" s="9">
        <f>SUM(障害学生情報入力シート!N507:Q507)+COUNTA(障害学生情報入力シート!R507)</f>
        <v>0</v>
      </c>
      <c r="V507" s="9">
        <f>SUM(障害学生情報入力シート!S507:V507)+COUNTA(障害学生情報入力シート!W507)</f>
        <v>0</v>
      </c>
      <c r="W507" s="9">
        <f>IF(SUM(障害学生情報入力シート!$X507:$AT507)&gt;0,1,0)</f>
        <v>0</v>
      </c>
      <c r="X507" s="9">
        <f>IF(障害学生情報入力シート!D507="入学者(新1年生)",1,0)</f>
        <v>0</v>
      </c>
      <c r="Y507" s="9">
        <f>IF(ISBLANK(障害学生情報入力シート!$G507),0)+IF(AND(障害学生情報入力シート!$G507="視覚障害",OR(障害学生情報入力シート!$H507="盲",障害学生情報入力シート!$H507="弱視")),1,0)+IF(AND(障害学生情報入力シート!$G507="聴覚・言語障害",OR(障害学生情報入力シート!$H507="聾",障害学生情報入力シート!$H507="難聴",障害学生情報入力シート!$H507="言語障害のみ")),1,0)+IF(AND(障害学生情報入力シート!$G507="肢体不自由",OR(障害学生情報入力シート!$H507="上肢機能障害",障害学生情報入力シート!$H507="下肢機能障害",障害学生情報入力シート!$H507="上下肢機能障害",障害学生情報入力シート!$H507="他の機能障害")),1,0)+IF(AND(障害学生情報入力シート!$G507="病弱・虚弱",OR(障害学生情報入力シート!$H507="内部障害等",障害学生情報入力シート!$H507="他の慢性疾患")),1,0)+IF(AND(障害学生情報入力シート!$G507="重複",ISBLANK(障害学生情報入力シート!$H507)),1,0)+IF(AND(障害学生情報入力シート!$G507="発達障害",OR(障害学生情報入力シート!$H507="SLD",障害学生情報入力シート!$H507="ADHD",障害学生情報入力シート!$H507="ASD",障害学生情報入力シート!$H507="発達障害の重複")),1,0)+IF(AND(障害学生情報入力シート!$G507="精神障害",OR(障害学生情報入力シート!$H507="統合失調症等",障害学生情報入力シート!$H507="気分障害",障害学生情報入力シート!$H507="神経症性障害等",障害学生情報入力シート!$H507="摂食障害・睡眠障害等",障害学生情報入力シート!$H507="他の精神障害")),1,0)+IF(AND(障害学生情報入力シート!$G507="その他の障害",ISBLANK(障害学生情報入力シート!$H507)),1,0)</f>
        <v>0</v>
      </c>
    </row>
    <row r="508" spans="1:25" x14ac:dyDescent="0.4">
      <c r="A508" s="1219">
        <v>484</v>
      </c>
      <c r="B508" s="7">
        <f>IF(AND(障害学生情報入力シート!$G508=$B$23,障害学生情報入力シート!$H508=$B$24,OR(障害学生情報入力シート!D508="入学者(新1年生)",障害学生情報入力シート!D508="在籍者")),1,0)</f>
        <v>0</v>
      </c>
      <c r="C508" s="7">
        <f t="shared" si="42"/>
        <v>0</v>
      </c>
      <c r="D508" s="7" t="str">
        <f>IFERROR(MATCH(ROW(障害学生情報入力シート!A484),C:C,0),"")</f>
        <v/>
      </c>
      <c r="E508" s="7">
        <f>IF(AND(障害学生情報入力シート!$G508=$E$23,障害学生情報入力シート!$H508=$E$24,OR(障害学生情報入力シート!D508="入学者(新1年生)",障害学生情報入力シート!D508="在籍者")),1,0)</f>
        <v>0</v>
      </c>
      <c r="F508" s="7">
        <f t="shared" si="43"/>
        <v>0</v>
      </c>
      <c r="G508" s="7" t="str">
        <f>IFERROR(MATCH(ROW(障害学生情報入力シート!E484),F:F,0),"")</f>
        <v/>
      </c>
      <c r="H508" s="7">
        <f>IF(AND(障害学生情報入力シート!$G508=$H$24,ISBLANK(障害学生情報入力シート!$H508),OR(障害学生情報入力シート!D508="入学者(新1年生)",障害学生情報入力シート!D508="在籍者")),1,0)</f>
        <v>0</v>
      </c>
      <c r="I508" s="7">
        <f t="shared" si="44"/>
        <v>0</v>
      </c>
      <c r="J508" s="7" t="str">
        <f>IFERROR(MATCH(ROW(障害学生情報入力シート!A484),I:I,0),"")</f>
        <v/>
      </c>
      <c r="K508" s="8">
        <f>IF(障害学生情報入力シート!AU508="",0,IF(AND(障害学生情報入力シート!AT508=1,Y508=1,障害学生情報入力シート!D508&lt;&gt;"",障害学生情報入力シート!D508&lt;&gt;"在籍者"),1,0))</f>
        <v>0</v>
      </c>
      <c r="L508" s="8">
        <f t="shared" si="45"/>
        <v>0</v>
      </c>
      <c r="M508" s="8" t="str">
        <f>IFERROR(MATCH(ROW(障害学生情報入力シート!A484),L:L,0),"")</f>
        <v/>
      </c>
      <c r="N508" s="8">
        <f>IF(障害学生情報入力シート!CA508="",0,IF(AND(障害学生情報入力シート!BZ508=1,Y508=1,障害学生情報入力シート!D508&lt;&gt;"",障害学生情報入力シート!D508&lt;&gt;"入学しなかった"),1,0))</f>
        <v>0</v>
      </c>
      <c r="O508" s="8">
        <f t="shared" si="46"/>
        <v>0</v>
      </c>
      <c r="P508" s="8" t="str">
        <f>IFERROR(MATCH(ROW(障害学生情報入力シート!AR484),O:O,0),"")</f>
        <v/>
      </c>
      <c r="Q508" s="8">
        <f>IF(障害学生情報入力シート!CU508="",0,IF(AND(障害学生情報入力シート!CT508=1,Y508=1,障害学生情報入力シート!D508&lt;&gt;"",障害学生情報入力シート!D508&lt;&gt;"入学しなかった"),1,0))</f>
        <v>0</v>
      </c>
      <c r="R508" s="8">
        <f t="shared" si="47"/>
        <v>0</v>
      </c>
      <c r="S508" s="8" t="str">
        <f>IFERROR(MATCH(ROW(障害学生情報入力シート!BJ484),R:R,0),"")</f>
        <v/>
      </c>
      <c r="T508" s="9">
        <f>IF(OR(SUM(障害学生情報入力シート!AY508:BY508,障害学生情報入力シート!CB508:CS508)&gt;0,COUNTA(障害学生情報入力シート!BZ508:CA508)=2,COUNTA(障害学生情報入力シート!CT508:CU508)=2),1,0)</f>
        <v>0</v>
      </c>
      <c r="U508" s="9">
        <f>SUM(障害学生情報入力シート!N508:Q508)+COUNTA(障害学生情報入力シート!R508)</f>
        <v>0</v>
      </c>
      <c r="V508" s="9">
        <f>SUM(障害学生情報入力シート!S508:V508)+COUNTA(障害学生情報入力シート!W508)</f>
        <v>0</v>
      </c>
      <c r="W508" s="9">
        <f>IF(SUM(障害学生情報入力シート!$X508:$AT508)&gt;0,1,0)</f>
        <v>0</v>
      </c>
      <c r="X508" s="9">
        <f>IF(障害学生情報入力シート!D508="入学者(新1年生)",1,0)</f>
        <v>0</v>
      </c>
      <c r="Y508" s="9">
        <f>IF(ISBLANK(障害学生情報入力シート!$G508),0)+IF(AND(障害学生情報入力シート!$G508="視覚障害",OR(障害学生情報入力シート!$H508="盲",障害学生情報入力シート!$H508="弱視")),1,0)+IF(AND(障害学生情報入力シート!$G508="聴覚・言語障害",OR(障害学生情報入力シート!$H508="聾",障害学生情報入力シート!$H508="難聴",障害学生情報入力シート!$H508="言語障害のみ")),1,0)+IF(AND(障害学生情報入力シート!$G508="肢体不自由",OR(障害学生情報入力シート!$H508="上肢機能障害",障害学生情報入力シート!$H508="下肢機能障害",障害学生情報入力シート!$H508="上下肢機能障害",障害学生情報入力シート!$H508="他の機能障害")),1,0)+IF(AND(障害学生情報入力シート!$G508="病弱・虚弱",OR(障害学生情報入力シート!$H508="内部障害等",障害学生情報入力シート!$H508="他の慢性疾患")),1,0)+IF(AND(障害学生情報入力シート!$G508="重複",ISBLANK(障害学生情報入力シート!$H508)),1,0)+IF(AND(障害学生情報入力シート!$G508="発達障害",OR(障害学生情報入力シート!$H508="SLD",障害学生情報入力シート!$H508="ADHD",障害学生情報入力シート!$H508="ASD",障害学生情報入力シート!$H508="発達障害の重複")),1,0)+IF(AND(障害学生情報入力シート!$G508="精神障害",OR(障害学生情報入力シート!$H508="統合失調症等",障害学生情報入力シート!$H508="気分障害",障害学生情報入力シート!$H508="神経症性障害等",障害学生情報入力シート!$H508="摂食障害・睡眠障害等",障害学生情報入力シート!$H508="他の精神障害")),1,0)+IF(AND(障害学生情報入力シート!$G508="その他の障害",ISBLANK(障害学生情報入力シート!$H508)),1,0)</f>
        <v>0</v>
      </c>
    </row>
    <row r="509" spans="1:25" x14ac:dyDescent="0.4">
      <c r="A509" s="1219">
        <v>485</v>
      </c>
      <c r="B509" s="7">
        <f>IF(AND(障害学生情報入力シート!$G509=$B$23,障害学生情報入力シート!$H509=$B$24,OR(障害学生情報入力シート!D509="入学者(新1年生)",障害学生情報入力シート!D509="在籍者")),1,0)</f>
        <v>0</v>
      </c>
      <c r="C509" s="7">
        <f t="shared" si="42"/>
        <v>0</v>
      </c>
      <c r="D509" s="7" t="str">
        <f>IFERROR(MATCH(ROW(障害学生情報入力シート!A485),C:C,0),"")</f>
        <v/>
      </c>
      <c r="E509" s="7">
        <f>IF(AND(障害学生情報入力シート!$G509=$E$23,障害学生情報入力シート!$H509=$E$24,OR(障害学生情報入力シート!D509="入学者(新1年生)",障害学生情報入力シート!D509="在籍者")),1,0)</f>
        <v>0</v>
      </c>
      <c r="F509" s="7">
        <f t="shared" si="43"/>
        <v>0</v>
      </c>
      <c r="G509" s="7" t="str">
        <f>IFERROR(MATCH(ROW(障害学生情報入力シート!E485),F:F,0),"")</f>
        <v/>
      </c>
      <c r="H509" s="7">
        <f>IF(AND(障害学生情報入力シート!$G509=$H$24,ISBLANK(障害学生情報入力シート!$H509),OR(障害学生情報入力シート!D509="入学者(新1年生)",障害学生情報入力シート!D509="在籍者")),1,0)</f>
        <v>0</v>
      </c>
      <c r="I509" s="7">
        <f t="shared" si="44"/>
        <v>0</v>
      </c>
      <c r="J509" s="7" t="str">
        <f>IFERROR(MATCH(ROW(障害学生情報入力シート!A485),I:I,0),"")</f>
        <v/>
      </c>
      <c r="K509" s="8">
        <f>IF(障害学生情報入力シート!AU509="",0,IF(AND(障害学生情報入力シート!AT509=1,Y509=1,障害学生情報入力シート!D509&lt;&gt;"",障害学生情報入力シート!D509&lt;&gt;"在籍者"),1,0))</f>
        <v>0</v>
      </c>
      <c r="L509" s="8">
        <f t="shared" si="45"/>
        <v>0</v>
      </c>
      <c r="M509" s="8" t="str">
        <f>IFERROR(MATCH(ROW(障害学生情報入力シート!A485),L:L,0),"")</f>
        <v/>
      </c>
      <c r="N509" s="8">
        <f>IF(障害学生情報入力シート!CA509="",0,IF(AND(障害学生情報入力シート!BZ509=1,Y509=1,障害学生情報入力シート!D509&lt;&gt;"",障害学生情報入力シート!D509&lt;&gt;"入学しなかった"),1,0))</f>
        <v>0</v>
      </c>
      <c r="O509" s="8">
        <f t="shared" si="46"/>
        <v>0</v>
      </c>
      <c r="P509" s="8" t="str">
        <f>IFERROR(MATCH(ROW(障害学生情報入力シート!AR485),O:O,0),"")</f>
        <v/>
      </c>
      <c r="Q509" s="8">
        <f>IF(障害学生情報入力シート!CU509="",0,IF(AND(障害学生情報入力シート!CT509=1,Y509=1,障害学生情報入力シート!D509&lt;&gt;"",障害学生情報入力シート!D509&lt;&gt;"入学しなかった"),1,0))</f>
        <v>0</v>
      </c>
      <c r="R509" s="8">
        <f t="shared" si="47"/>
        <v>0</v>
      </c>
      <c r="S509" s="8" t="str">
        <f>IFERROR(MATCH(ROW(障害学生情報入力シート!BJ485),R:R,0),"")</f>
        <v/>
      </c>
      <c r="T509" s="9">
        <f>IF(OR(SUM(障害学生情報入力シート!AY509:BY509,障害学生情報入力シート!CB509:CS509)&gt;0,COUNTA(障害学生情報入力シート!BZ509:CA509)=2,COUNTA(障害学生情報入力シート!CT509:CU509)=2),1,0)</f>
        <v>0</v>
      </c>
      <c r="U509" s="9">
        <f>SUM(障害学生情報入力シート!N509:Q509)+COUNTA(障害学生情報入力シート!R509)</f>
        <v>0</v>
      </c>
      <c r="V509" s="9">
        <f>SUM(障害学生情報入力シート!S509:V509)+COUNTA(障害学生情報入力シート!W509)</f>
        <v>0</v>
      </c>
      <c r="W509" s="9">
        <f>IF(SUM(障害学生情報入力シート!$X509:$AT509)&gt;0,1,0)</f>
        <v>0</v>
      </c>
      <c r="X509" s="9">
        <f>IF(障害学生情報入力シート!D509="入学者(新1年生)",1,0)</f>
        <v>0</v>
      </c>
      <c r="Y509" s="9">
        <f>IF(ISBLANK(障害学生情報入力シート!$G509),0)+IF(AND(障害学生情報入力シート!$G509="視覚障害",OR(障害学生情報入力シート!$H509="盲",障害学生情報入力シート!$H509="弱視")),1,0)+IF(AND(障害学生情報入力シート!$G509="聴覚・言語障害",OR(障害学生情報入力シート!$H509="聾",障害学生情報入力シート!$H509="難聴",障害学生情報入力シート!$H509="言語障害のみ")),1,0)+IF(AND(障害学生情報入力シート!$G509="肢体不自由",OR(障害学生情報入力シート!$H509="上肢機能障害",障害学生情報入力シート!$H509="下肢機能障害",障害学生情報入力シート!$H509="上下肢機能障害",障害学生情報入力シート!$H509="他の機能障害")),1,0)+IF(AND(障害学生情報入力シート!$G509="病弱・虚弱",OR(障害学生情報入力シート!$H509="内部障害等",障害学生情報入力シート!$H509="他の慢性疾患")),1,0)+IF(AND(障害学生情報入力シート!$G509="重複",ISBLANK(障害学生情報入力シート!$H509)),1,0)+IF(AND(障害学生情報入力シート!$G509="発達障害",OR(障害学生情報入力シート!$H509="SLD",障害学生情報入力シート!$H509="ADHD",障害学生情報入力シート!$H509="ASD",障害学生情報入力シート!$H509="発達障害の重複")),1,0)+IF(AND(障害学生情報入力シート!$G509="精神障害",OR(障害学生情報入力シート!$H509="統合失調症等",障害学生情報入力シート!$H509="気分障害",障害学生情報入力シート!$H509="神経症性障害等",障害学生情報入力シート!$H509="摂食障害・睡眠障害等",障害学生情報入力シート!$H509="他の精神障害")),1,0)+IF(AND(障害学生情報入力シート!$G509="その他の障害",ISBLANK(障害学生情報入力シート!$H509)),1,0)</f>
        <v>0</v>
      </c>
    </row>
    <row r="510" spans="1:25" x14ac:dyDescent="0.4">
      <c r="A510" s="1219">
        <v>486</v>
      </c>
      <c r="B510" s="7">
        <f>IF(AND(障害学生情報入力シート!$G510=$B$23,障害学生情報入力シート!$H510=$B$24,OR(障害学生情報入力シート!D510="入学者(新1年生)",障害学生情報入力シート!D510="在籍者")),1,0)</f>
        <v>0</v>
      </c>
      <c r="C510" s="7">
        <f t="shared" si="42"/>
        <v>0</v>
      </c>
      <c r="D510" s="7" t="str">
        <f>IFERROR(MATCH(ROW(障害学生情報入力シート!A486),C:C,0),"")</f>
        <v/>
      </c>
      <c r="E510" s="7">
        <f>IF(AND(障害学生情報入力シート!$G510=$E$23,障害学生情報入力シート!$H510=$E$24,OR(障害学生情報入力シート!D510="入学者(新1年生)",障害学生情報入力シート!D510="在籍者")),1,0)</f>
        <v>0</v>
      </c>
      <c r="F510" s="7">
        <f t="shared" si="43"/>
        <v>0</v>
      </c>
      <c r="G510" s="7" t="str">
        <f>IFERROR(MATCH(ROW(障害学生情報入力シート!E486),F:F,0),"")</f>
        <v/>
      </c>
      <c r="H510" s="7">
        <f>IF(AND(障害学生情報入力シート!$G510=$H$24,ISBLANK(障害学生情報入力シート!$H510),OR(障害学生情報入力シート!D510="入学者(新1年生)",障害学生情報入力シート!D510="在籍者")),1,0)</f>
        <v>0</v>
      </c>
      <c r="I510" s="7">
        <f t="shared" si="44"/>
        <v>0</v>
      </c>
      <c r="J510" s="7" t="str">
        <f>IFERROR(MATCH(ROW(障害学生情報入力シート!A486),I:I,0),"")</f>
        <v/>
      </c>
      <c r="K510" s="8">
        <f>IF(障害学生情報入力シート!AU510="",0,IF(AND(障害学生情報入力シート!AT510=1,Y510=1,障害学生情報入力シート!D510&lt;&gt;"",障害学生情報入力シート!D510&lt;&gt;"在籍者"),1,0))</f>
        <v>0</v>
      </c>
      <c r="L510" s="8">
        <f t="shared" si="45"/>
        <v>0</v>
      </c>
      <c r="M510" s="8" t="str">
        <f>IFERROR(MATCH(ROW(障害学生情報入力シート!A486),L:L,0),"")</f>
        <v/>
      </c>
      <c r="N510" s="8">
        <f>IF(障害学生情報入力シート!CA510="",0,IF(AND(障害学生情報入力シート!BZ510=1,Y510=1,障害学生情報入力シート!D510&lt;&gt;"",障害学生情報入力シート!D510&lt;&gt;"入学しなかった"),1,0))</f>
        <v>0</v>
      </c>
      <c r="O510" s="8">
        <f t="shared" si="46"/>
        <v>0</v>
      </c>
      <c r="P510" s="8" t="str">
        <f>IFERROR(MATCH(ROW(障害学生情報入力シート!AR486),O:O,0),"")</f>
        <v/>
      </c>
      <c r="Q510" s="8">
        <f>IF(障害学生情報入力シート!CU510="",0,IF(AND(障害学生情報入力シート!CT510=1,Y510=1,障害学生情報入力シート!D510&lt;&gt;"",障害学生情報入力シート!D510&lt;&gt;"入学しなかった"),1,0))</f>
        <v>0</v>
      </c>
      <c r="R510" s="8">
        <f t="shared" si="47"/>
        <v>0</v>
      </c>
      <c r="S510" s="8" t="str">
        <f>IFERROR(MATCH(ROW(障害学生情報入力シート!BJ486),R:R,0),"")</f>
        <v/>
      </c>
      <c r="T510" s="9">
        <f>IF(OR(SUM(障害学生情報入力シート!AY510:BY510,障害学生情報入力シート!CB510:CS510)&gt;0,COUNTA(障害学生情報入力シート!BZ510:CA510)=2,COUNTA(障害学生情報入力シート!CT510:CU510)=2),1,0)</f>
        <v>0</v>
      </c>
      <c r="U510" s="9">
        <f>SUM(障害学生情報入力シート!N510:Q510)+COUNTA(障害学生情報入力シート!R510)</f>
        <v>0</v>
      </c>
      <c r="V510" s="9">
        <f>SUM(障害学生情報入力シート!S510:V510)+COUNTA(障害学生情報入力シート!W510)</f>
        <v>0</v>
      </c>
      <c r="W510" s="9">
        <f>IF(SUM(障害学生情報入力シート!$X510:$AT510)&gt;0,1,0)</f>
        <v>0</v>
      </c>
      <c r="X510" s="9">
        <f>IF(障害学生情報入力シート!D510="入学者(新1年生)",1,0)</f>
        <v>0</v>
      </c>
      <c r="Y510" s="9">
        <f>IF(ISBLANK(障害学生情報入力シート!$G510),0)+IF(AND(障害学生情報入力シート!$G510="視覚障害",OR(障害学生情報入力シート!$H510="盲",障害学生情報入力シート!$H510="弱視")),1,0)+IF(AND(障害学生情報入力シート!$G510="聴覚・言語障害",OR(障害学生情報入力シート!$H510="聾",障害学生情報入力シート!$H510="難聴",障害学生情報入力シート!$H510="言語障害のみ")),1,0)+IF(AND(障害学生情報入力シート!$G510="肢体不自由",OR(障害学生情報入力シート!$H510="上肢機能障害",障害学生情報入力シート!$H510="下肢機能障害",障害学生情報入力シート!$H510="上下肢機能障害",障害学生情報入力シート!$H510="他の機能障害")),1,0)+IF(AND(障害学生情報入力シート!$G510="病弱・虚弱",OR(障害学生情報入力シート!$H510="内部障害等",障害学生情報入力シート!$H510="他の慢性疾患")),1,0)+IF(AND(障害学生情報入力シート!$G510="重複",ISBLANK(障害学生情報入力シート!$H510)),1,0)+IF(AND(障害学生情報入力シート!$G510="発達障害",OR(障害学生情報入力シート!$H510="SLD",障害学生情報入力シート!$H510="ADHD",障害学生情報入力シート!$H510="ASD",障害学生情報入力シート!$H510="発達障害の重複")),1,0)+IF(AND(障害学生情報入力シート!$G510="精神障害",OR(障害学生情報入力シート!$H510="統合失調症等",障害学生情報入力シート!$H510="気分障害",障害学生情報入力シート!$H510="神経症性障害等",障害学生情報入力シート!$H510="摂食障害・睡眠障害等",障害学生情報入力シート!$H510="他の精神障害")),1,0)+IF(AND(障害学生情報入力シート!$G510="その他の障害",ISBLANK(障害学生情報入力シート!$H510)),1,0)</f>
        <v>0</v>
      </c>
    </row>
    <row r="511" spans="1:25" x14ac:dyDescent="0.4">
      <c r="A511" s="1219">
        <v>487</v>
      </c>
      <c r="B511" s="7">
        <f>IF(AND(障害学生情報入力シート!$G511=$B$23,障害学生情報入力シート!$H511=$B$24,OR(障害学生情報入力シート!D511="入学者(新1年生)",障害学生情報入力シート!D511="在籍者")),1,0)</f>
        <v>0</v>
      </c>
      <c r="C511" s="7">
        <f t="shared" si="42"/>
        <v>0</v>
      </c>
      <c r="D511" s="7" t="str">
        <f>IFERROR(MATCH(ROW(障害学生情報入力シート!A487),C:C,0),"")</f>
        <v/>
      </c>
      <c r="E511" s="7">
        <f>IF(AND(障害学生情報入力シート!$G511=$E$23,障害学生情報入力シート!$H511=$E$24,OR(障害学生情報入力シート!D511="入学者(新1年生)",障害学生情報入力シート!D511="在籍者")),1,0)</f>
        <v>0</v>
      </c>
      <c r="F511" s="7">
        <f t="shared" si="43"/>
        <v>0</v>
      </c>
      <c r="G511" s="7" t="str">
        <f>IFERROR(MATCH(ROW(障害学生情報入力シート!E487),F:F,0),"")</f>
        <v/>
      </c>
      <c r="H511" s="7">
        <f>IF(AND(障害学生情報入力シート!$G511=$H$24,ISBLANK(障害学生情報入力シート!$H511),OR(障害学生情報入力シート!D511="入学者(新1年生)",障害学生情報入力シート!D511="在籍者")),1,0)</f>
        <v>0</v>
      </c>
      <c r="I511" s="7">
        <f t="shared" si="44"/>
        <v>0</v>
      </c>
      <c r="J511" s="7" t="str">
        <f>IFERROR(MATCH(ROW(障害学生情報入力シート!A487),I:I,0),"")</f>
        <v/>
      </c>
      <c r="K511" s="8">
        <f>IF(障害学生情報入力シート!AU511="",0,IF(AND(障害学生情報入力シート!AT511=1,Y511=1,障害学生情報入力シート!D511&lt;&gt;"",障害学生情報入力シート!D511&lt;&gt;"在籍者"),1,0))</f>
        <v>0</v>
      </c>
      <c r="L511" s="8">
        <f t="shared" si="45"/>
        <v>0</v>
      </c>
      <c r="M511" s="8" t="str">
        <f>IFERROR(MATCH(ROW(障害学生情報入力シート!A487),L:L,0),"")</f>
        <v/>
      </c>
      <c r="N511" s="8">
        <f>IF(障害学生情報入力シート!CA511="",0,IF(AND(障害学生情報入力シート!BZ511=1,Y511=1,障害学生情報入力シート!D511&lt;&gt;"",障害学生情報入力シート!D511&lt;&gt;"入学しなかった"),1,0))</f>
        <v>0</v>
      </c>
      <c r="O511" s="8">
        <f t="shared" si="46"/>
        <v>0</v>
      </c>
      <c r="P511" s="8" t="str">
        <f>IFERROR(MATCH(ROW(障害学生情報入力シート!AR487),O:O,0),"")</f>
        <v/>
      </c>
      <c r="Q511" s="8">
        <f>IF(障害学生情報入力シート!CU511="",0,IF(AND(障害学生情報入力シート!CT511=1,Y511=1,障害学生情報入力シート!D511&lt;&gt;"",障害学生情報入力シート!D511&lt;&gt;"入学しなかった"),1,0))</f>
        <v>0</v>
      </c>
      <c r="R511" s="8">
        <f t="shared" si="47"/>
        <v>0</v>
      </c>
      <c r="S511" s="8" t="str">
        <f>IFERROR(MATCH(ROW(障害学生情報入力シート!BJ487),R:R,0),"")</f>
        <v/>
      </c>
      <c r="T511" s="9">
        <f>IF(OR(SUM(障害学生情報入力シート!AY511:BY511,障害学生情報入力シート!CB511:CS511)&gt;0,COUNTA(障害学生情報入力シート!BZ511:CA511)=2,COUNTA(障害学生情報入力シート!CT511:CU511)=2),1,0)</f>
        <v>0</v>
      </c>
      <c r="U511" s="9">
        <f>SUM(障害学生情報入力シート!N511:Q511)+COUNTA(障害学生情報入力シート!R511)</f>
        <v>0</v>
      </c>
      <c r="V511" s="9">
        <f>SUM(障害学生情報入力シート!S511:V511)+COUNTA(障害学生情報入力シート!W511)</f>
        <v>0</v>
      </c>
      <c r="W511" s="9">
        <f>IF(SUM(障害学生情報入力シート!$X511:$AT511)&gt;0,1,0)</f>
        <v>0</v>
      </c>
      <c r="X511" s="9">
        <f>IF(障害学生情報入力シート!D511="入学者(新1年生)",1,0)</f>
        <v>0</v>
      </c>
      <c r="Y511" s="9">
        <f>IF(ISBLANK(障害学生情報入力シート!$G511),0)+IF(AND(障害学生情報入力シート!$G511="視覚障害",OR(障害学生情報入力シート!$H511="盲",障害学生情報入力シート!$H511="弱視")),1,0)+IF(AND(障害学生情報入力シート!$G511="聴覚・言語障害",OR(障害学生情報入力シート!$H511="聾",障害学生情報入力シート!$H511="難聴",障害学生情報入力シート!$H511="言語障害のみ")),1,0)+IF(AND(障害学生情報入力シート!$G511="肢体不自由",OR(障害学生情報入力シート!$H511="上肢機能障害",障害学生情報入力シート!$H511="下肢機能障害",障害学生情報入力シート!$H511="上下肢機能障害",障害学生情報入力シート!$H511="他の機能障害")),1,0)+IF(AND(障害学生情報入力シート!$G511="病弱・虚弱",OR(障害学生情報入力シート!$H511="内部障害等",障害学生情報入力シート!$H511="他の慢性疾患")),1,0)+IF(AND(障害学生情報入力シート!$G511="重複",ISBLANK(障害学生情報入力シート!$H511)),1,0)+IF(AND(障害学生情報入力シート!$G511="発達障害",OR(障害学生情報入力シート!$H511="SLD",障害学生情報入力シート!$H511="ADHD",障害学生情報入力シート!$H511="ASD",障害学生情報入力シート!$H511="発達障害の重複")),1,0)+IF(AND(障害学生情報入力シート!$G511="精神障害",OR(障害学生情報入力シート!$H511="統合失調症等",障害学生情報入力シート!$H511="気分障害",障害学生情報入力シート!$H511="神経症性障害等",障害学生情報入力シート!$H511="摂食障害・睡眠障害等",障害学生情報入力シート!$H511="他の精神障害")),1,0)+IF(AND(障害学生情報入力シート!$G511="その他の障害",ISBLANK(障害学生情報入力シート!$H511)),1,0)</f>
        <v>0</v>
      </c>
    </row>
    <row r="512" spans="1:25" x14ac:dyDescent="0.4">
      <c r="A512" s="1219">
        <v>488</v>
      </c>
      <c r="B512" s="7">
        <f>IF(AND(障害学生情報入力シート!$G512=$B$23,障害学生情報入力シート!$H512=$B$24,OR(障害学生情報入力シート!D512="入学者(新1年生)",障害学生情報入力シート!D512="在籍者")),1,0)</f>
        <v>0</v>
      </c>
      <c r="C512" s="7">
        <f t="shared" si="42"/>
        <v>0</v>
      </c>
      <c r="D512" s="7" t="str">
        <f>IFERROR(MATCH(ROW(障害学生情報入力シート!A488),C:C,0),"")</f>
        <v/>
      </c>
      <c r="E512" s="7">
        <f>IF(AND(障害学生情報入力シート!$G512=$E$23,障害学生情報入力シート!$H512=$E$24,OR(障害学生情報入力シート!D512="入学者(新1年生)",障害学生情報入力シート!D512="在籍者")),1,0)</f>
        <v>0</v>
      </c>
      <c r="F512" s="7">
        <f t="shared" si="43"/>
        <v>0</v>
      </c>
      <c r="G512" s="7" t="str">
        <f>IFERROR(MATCH(ROW(障害学生情報入力シート!E488),F:F,0),"")</f>
        <v/>
      </c>
      <c r="H512" s="7">
        <f>IF(AND(障害学生情報入力シート!$G512=$H$24,ISBLANK(障害学生情報入力シート!$H512),OR(障害学生情報入力シート!D512="入学者(新1年生)",障害学生情報入力シート!D512="在籍者")),1,0)</f>
        <v>0</v>
      </c>
      <c r="I512" s="7">
        <f t="shared" si="44"/>
        <v>0</v>
      </c>
      <c r="J512" s="7" t="str">
        <f>IFERROR(MATCH(ROW(障害学生情報入力シート!A488),I:I,0),"")</f>
        <v/>
      </c>
      <c r="K512" s="8">
        <f>IF(障害学生情報入力シート!AU512="",0,IF(AND(障害学生情報入力シート!AT512=1,Y512=1,障害学生情報入力シート!D512&lt;&gt;"",障害学生情報入力シート!D512&lt;&gt;"在籍者"),1,0))</f>
        <v>0</v>
      </c>
      <c r="L512" s="8">
        <f t="shared" si="45"/>
        <v>0</v>
      </c>
      <c r="M512" s="8" t="str">
        <f>IFERROR(MATCH(ROW(障害学生情報入力シート!A488),L:L,0),"")</f>
        <v/>
      </c>
      <c r="N512" s="8">
        <f>IF(障害学生情報入力シート!CA512="",0,IF(AND(障害学生情報入力シート!BZ512=1,Y512=1,障害学生情報入力シート!D512&lt;&gt;"",障害学生情報入力シート!D512&lt;&gt;"入学しなかった"),1,0))</f>
        <v>0</v>
      </c>
      <c r="O512" s="8">
        <f t="shared" si="46"/>
        <v>0</v>
      </c>
      <c r="P512" s="8" t="str">
        <f>IFERROR(MATCH(ROW(障害学生情報入力シート!AR488),O:O,0),"")</f>
        <v/>
      </c>
      <c r="Q512" s="8">
        <f>IF(障害学生情報入力シート!CU512="",0,IF(AND(障害学生情報入力シート!CT512=1,Y512=1,障害学生情報入力シート!D512&lt;&gt;"",障害学生情報入力シート!D512&lt;&gt;"入学しなかった"),1,0))</f>
        <v>0</v>
      </c>
      <c r="R512" s="8">
        <f t="shared" si="47"/>
        <v>0</v>
      </c>
      <c r="S512" s="8" t="str">
        <f>IFERROR(MATCH(ROW(障害学生情報入力シート!BJ488),R:R,0),"")</f>
        <v/>
      </c>
      <c r="T512" s="9">
        <f>IF(OR(SUM(障害学生情報入力シート!AY512:BY512,障害学生情報入力シート!CB512:CS512)&gt;0,COUNTA(障害学生情報入力シート!BZ512:CA512)=2,COUNTA(障害学生情報入力シート!CT512:CU512)=2),1,0)</f>
        <v>0</v>
      </c>
      <c r="U512" s="9">
        <f>SUM(障害学生情報入力シート!N512:Q512)+COUNTA(障害学生情報入力シート!R512)</f>
        <v>0</v>
      </c>
      <c r="V512" s="9">
        <f>SUM(障害学生情報入力シート!S512:V512)+COUNTA(障害学生情報入力シート!W512)</f>
        <v>0</v>
      </c>
      <c r="W512" s="9">
        <f>IF(SUM(障害学生情報入力シート!$X512:$AT512)&gt;0,1,0)</f>
        <v>0</v>
      </c>
      <c r="X512" s="9">
        <f>IF(障害学生情報入力シート!D512="入学者(新1年生)",1,0)</f>
        <v>0</v>
      </c>
      <c r="Y512" s="9">
        <f>IF(ISBLANK(障害学生情報入力シート!$G512),0)+IF(AND(障害学生情報入力シート!$G512="視覚障害",OR(障害学生情報入力シート!$H512="盲",障害学生情報入力シート!$H512="弱視")),1,0)+IF(AND(障害学生情報入力シート!$G512="聴覚・言語障害",OR(障害学生情報入力シート!$H512="聾",障害学生情報入力シート!$H512="難聴",障害学生情報入力シート!$H512="言語障害のみ")),1,0)+IF(AND(障害学生情報入力シート!$G512="肢体不自由",OR(障害学生情報入力シート!$H512="上肢機能障害",障害学生情報入力シート!$H512="下肢機能障害",障害学生情報入力シート!$H512="上下肢機能障害",障害学生情報入力シート!$H512="他の機能障害")),1,0)+IF(AND(障害学生情報入力シート!$G512="病弱・虚弱",OR(障害学生情報入力シート!$H512="内部障害等",障害学生情報入力シート!$H512="他の慢性疾患")),1,0)+IF(AND(障害学生情報入力シート!$G512="重複",ISBLANK(障害学生情報入力シート!$H512)),1,0)+IF(AND(障害学生情報入力シート!$G512="発達障害",OR(障害学生情報入力シート!$H512="SLD",障害学生情報入力シート!$H512="ADHD",障害学生情報入力シート!$H512="ASD",障害学生情報入力シート!$H512="発達障害の重複")),1,0)+IF(AND(障害学生情報入力シート!$G512="精神障害",OR(障害学生情報入力シート!$H512="統合失調症等",障害学生情報入力シート!$H512="気分障害",障害学生情報入力シート!$H512="神経症性障害等",障害学生情報入力シート!$H512="摂食障害・睡眠障害等",障害学生情報入力シート!$H512="他の精神障害")),1,0)+IF(AND(障害学生情報入力シート!$G512="その他の障害",ISBLANK(障害学生情報入力シート!$H512)),1,0)</f>
        <v>0</v>
      </c>
    </row>
    <row r="513" spans="1:25" x14ac:dyDescent="0.4">
      <c r="A513" s="1219">
        <v>489</v>
      </c>
      <c r="B513" s="7">
        <f>IF(AND(障害学生情報入力シート!$G513=$B$23,障害学生情報入力シート!$H513=$B$24,OR(障害学生情報入力シート!D513="入学者(新1年生)",障害学生情報入力シート!D513="在籍者")),1,0)</f>
        <v>0</v>
      </c>
      <c r="C513" s="7">
        <f t="shared" si="42"/>
        <v>0</v>
      </c>
      <c r="D513" s="7" t="str">
        <f>IFERROR(MATCH(ROW(障害学生情報入力シート!A489),C:C,0),"")</f>
        <v/>
      </c>
      <c r="E513" s="7">
        <f>IF(AND(障害学生情報入力シート!$G513=$E$23,障害学生情報入力シート!$H513=$E$24,OR(障害学生情報入力シート!D513="入学者(新1年生)",障害学生情報入力シート!D513="在籍者")),1,0)</f>
        <v>0</v>
      </c>
      <c r="F513" s="7">
        <f t="shared" si="43"/>
        <v>0</v>
      </c>
      <c r="G513" s="7" t="str">
        <f>IFERROR(MATCH(ROW(障害学生情報入力シート!E489),F:F,0),"")</f>
        <v/>
      </c>
      <c r="H513" s="7">
        <f>IF(AND(障害学生情報入力シート!$G513=$H$24,ISBLANK(障害学生情報入力シート!$H513),OR(障害学生情報入力シート!D513="入学者(新1年生)",障害学生情報入力シート!D513="在籍者")),1,0)</f>
        <v>0</v>
      </c>
      <c r="I513" s="7">
        <f t="shared" si="44"/>
        <v>0</v>
      </c>
      <c r="J513" s="7" t="str">
        <f>IFERROR(MATCH(ROW(障害学生情報入力シート!A489),I:I,0),"")</f>
        <v/>
      </c>
      <c r="K513" s="8">
        <f>IF(障害学生情報入力シート!AU513="",0,IF(AND(障害学生情報入力シート!AT513=1,Y513=1,障害学生情報入力シート!D513&lt;&gt;"",障害学生情報入力シート!D513&lt;&gt;"在籍者"),1,0))</f>
        <v>0</v>
      </c>
      <c r="L513" s="8">
        <f t="shared" si="45"/>
        <v>0</v>
      </c>
      <c r="M513" s="8" t="str">
        <f>IFERROR(MATCH(ROW(障害学生情報入力シート!A489),L:L,0),"")</f>
        <v/>
      </c>
      <c r="N513" s="8">
        <f>IF(障害学生情報入力シート!CA513="",0,IF(AND(障害学生情報入力シート!BZ513=1,Y513=1,障害学生情報入力シート!D513&lt;&gt;"",障害学生情報入力シート!D513&lt;&gt;"入学しなかった"),1,0))</f>
        <v>0</v>
      </c>
      <c r="O513" s="8">
        <f t="shared" si="46"/>
        <v>0</v>
      </c>
      <c r="P513" s="8" t="str">
        <f>IFERROR(MATCH(ROW(障害学生情報入力シート!AR489),O:O,0),"")</f>
        <v/>
      </c>
      <c r="Q513" s="8">
        <f>IF(障害学生情報入力シート!CU513="",0,IF(AND(障害学生情報入力シート!CT513=1,Y513=1,障害学生情報入力シート!D513&lt;&gt;"",障害学生情報入力シート!D513&lt;&gt;"入学しなかった"),1,0))</f>
        <v>0</v>
      </c>
      <c r="R513" s="8">
        <f t="shared" si="47"/>
        <v>0</v>
      </c>
      <c r="S513" s="8" t="str">
        <f>IFERROR(MATCH(ROW(障害学生情報入力シート!BJ489),R:R,0),"")</f>
        <v/>
      </c>
      <c r="T513" s="9">
        <f>IF(OR(SUM(障害学生情報入力シート!AY513:BY513,障害学生情報入力シート!CB513:CS513)&gt;0,COUNTA(障害学生情報入力シート!BZ513:CA513)=2,COUNTA(障害学生情報入力シート!CT513:CU513)=2),1,0)</f>
        <v>0</v>
      </c>
      <c r="U513" s="9">
        <f>SUM(障害学生情報入力シート!N513:Q513)+COUNTA(障害学生情報入力シート!R513)</f>
        <v>0</v>
      </c>
      <c r="V513" s="9">
        <f>SUM(障害学生情報入力シート!S513:V513)+COUNTA(障害学生情報入力シート!W513)</f>
        <v>0</v>
      </c>
      <c r="W513" s="9">
        <f>IF(SUM(障害学生情報入力シート!$X513:$AT513)&gt;0,1,0)</f>
        <v>0</v>
      </c>
      <c r="X513" s="9">
        <f>IF(障害学生情報入力シート!D513="入学者(新1年生)",1,0)</f>
        <v>0</v>
      </c>
      <c r="Y513" s="9">
        <f>IF(ISBLANK(障害学生情報入力シート!$G513),0)+IF(AND(障害学生情報入力シート!$G513="視覚障害",OR(障害学生情報入力シート!$H513="盲",障害学生情報入力シート!$H513="弱視")),1,0)+IF(AND(障害学生情報入力シート!$G513="聴覚・言語障害",OR(障害学生情報入力シート!$H513="聾",障害学生情報入力シート!$H513="難聴",障害学生情報入力シート!$H513="言語障害のみ")),1,0)+IF(AND(障害学生情報入力シート!$G513="肢体不自由",OR(障害学生情報入力シート!$H513="上肢機能障害",障害学生情報入力シート!$H513="下肢機能障害",障害学生情報入力シート!$H513="上下肢機能障害",障害学生情報入力シート!$H513="他の機能障害")),1,0)+IF(AND(障害学生情報入力シート!$G513="病弱・虚弱",OR(障害学生情報入力シート!$H513="内部障害等",障害学生情報入力シート!$H513="他の慢性疾患")),1,0)+IF(AND(障害学生情報入力シート!$G513="重複",ISBLANK(障害学生情報入力シート!$H513)),1,0)+IF(AND(障害学生情報入力シート!$G513="発達障害",OR(障害学生情報入力シート!$H513="SLD",障害学生情報入力シート!$H513="ADHD",障害学生情報入力シート!$H513="ASD",障害学生情報入力シート!$H513="発達障害の重複")),1,0)+IF(AND(障害学生情報入力シート!$G513="精神障害",OR(障害学生情報入力シート!$H513="統合失調症等",障害学生情報入力シート!$H513="気分障害",障害学生情報入力シート!$H513="神経症性障害等",障害学生情報入力シート!$H513="摂食障害・睡眠障害等",障害学生情報入力シート!$H513="他の精神障害")),1,0)+IF(AND(障害学生情報入力シート!$G513="その他の障害",ISBLANK(障害学生情報入力シート!$H513)),1,0)</f>
        <v>0</v>
      </c>
    </row>
    <row r="514" spans="1:25" x14ac:dyDescent="0.4">
      <c r="A514" s="1219">
        <v>490</v>
      </c>
      <c r="B514" s="7">
        <f>IF(AND(障害学生情報入力シート!$G514=$B$23,障害学生情報入力シート!$H514=$B$24,OR(障害学生情報入力シート!D514="入学者(新1年生)",障害学生情報入力シート!D514="在籍者")),1,0)</f>
        <v>0</v>
      </c>
      <c r="C514" s="7">
        <f t="shared" si="42"/>
        <v>0</v>
      </c>
      <c r="D514" s="7" t="str">
        <f>IFERROR(MATCH(ROW(障害学生情報入力シート!A490),C:C,0),"")</f>
        <v/>
      </c>
      <c r="E514" s="7">
        <f>IF(AND(障害学生情報入力シート!$G514=$E$23,障害学生情報入力シート!$H514=$E$24,OR(障害学生情報入力シート!D514="入学者(新1年生)",障害学生情報入力シート!D514="在籍者")),1,0)</f>
        <v>0</v>
      </c>
      <c r="F514" s="7">
        <f t="shared" si="43"/>
        <v>0</v>
      </c>
      <c r="G514" s="7" t="str">
        <f>IFERROR(MATCH(ROW(障害学生情報入力シート!E490),F:F,0),"")</f>
        <v/>
      </c>
      <c r="H514" s="7">
        <f>IF(AND(障害学生情報入力シート!$G514=$H$24,ISBLANK(障害学生情報入力シート!$H514),OR(障害学生情報入力シート!D514="入学者(新1年生)",障害学生情報入力シート!D514="在籍者")),1,0)</f>
        <v>0</v>
      </c>
      <c r="I514" s="7">
        <f t="shared" si="44"/>
        <v>0</v>
      </c>
      <c r="J514" s="7" t="str">
        <f>IFERROR(MATCH(ROW(障害学生情報入力シート!A490),I:I,0),"")</f>
        <v/>
      </c>
      <c r="K514" s="8">
        <f>IF(障害学生情報入力シート!AU514="",0,IF(AND(障害学生情報入力シート!AT514=1,Y514=1,障害学生情報入力シート!D514&lt;&gt;"",障害学生情報入力シート!D514&lt;&gt;"在籍者"),1,0))</f>
        <v>0</v>
      </c>
      <c r="L514" s="8">
        <f t="shared" si="45"/>
        <v>0</v>
      </c>
      <c r="M514" s="8" t="str">
        <f>IFERROR(MATCH(ROW(障害学生情報入力シート!A490),L:L,0),"")</f>
        <v/>
      </c>
      <c r="N514" s="8">
        <f>IF(障害学生情報入力シート!CA514="",0,IF(AND(障害学生情報入力シート!BZ514=1,Y514=1,障害学生情報入力シート!D514&lt;&gt;"",障害学生情報入力シート!D514&lt;&gt;"入学しなかった"),1,0))</f>
        <v>0</v>
      </c>
      <c r="O514" s="8">
        <f t="shared" si="46"/>
        <v>0</v>
      </c>
      <c r="P514" s="8" t="str">
        <f>IFERROR(MATCH(ROW(障害学生情報入力シート!AR490),O:O,0),"")</f>
        <v/>
      </c>
      <c r="Q514" s="8">
        <f>IF(障害学生情報入力シート!CU514="",0,IF(AND(障害学生情報入力シート!CT514=1,Y514=1,障害学生情報入力シート!D514&lt;&gt;"",障害学生情報入力シート!D514&lt;&gt;"入学しなかった"),1,0))</f>
        <v>0</v>
      </c>
      <c r="R514" s="8">
        <f t="shared" si="47"/>
        <v>0</v>
      </c>
      <c r="S514" s="8" t="str">
        <f>IFERROR(MATCH(ROW(障害学生情報入力シート!BJ490),R:R,0),"")</f>
        <v/>
      </c>
      <c r="T514" s="9">
        <f>IF(OR(SUM(障害学生情報入力シート!AY514:BY514,障害学生情報入力シート!CB514:CS514)&gt;0,COUNTA(障害学生情報入力シート!BZ514:CA514)=2,COUNTA(障害学生情報入力シート!CT514:CU514)=2),1,0)</f>
        <v>0</v>
      </c>
      <c r="U514" s="9">
        <f>SUM(障害学生情報入力シート!N514:Q514)+COUNTA(障害学生情報入力シート!R514)</f>
        <v>0</v>
      </c>
      <c r="V514" s="9">
        <f>SUM(障害学生情報入力シート!S514:V514)+COUNTA(障害学生情報入力シート!W514)</f>
        <v>0</v>
      </c>
      <c r="W514" s="9">
        <f>IF(SUM(障害学生情報入力シート!$X514:$AT514)&gt;0,1,0)</f>
        <v>0</v>
      </c>
      <c r="X514" s="9">
        <f>IF(障害学生情報入力シート!D514="入学者(新1年生)",1,0)</f>
        <v>0</v>
      </c>
      <c r="Y514" s="9">
        <f>IF(ISBLANK(障害学生情報入力シート!$G514),0)+IF(AND(障害学生情報入力シート!$G514="視覚障害",OR(障害学生情報入力シート!$H514="盲",障害学生情報入力シート!$H514="弱視")),1,0)+IF(AND(障害学生情報入力シート!$G514="聴覚・言語障害",OR(障害学生情報入力シート!$H514="聾",障害学生情報入力シート!$H514="難聴",障害学生情報入力シート!$H514="言語障害のみ")),1,0)+IF(AND(障害学生情報入力シート!$G514="肢体不自由",OR(障害学生情報入力シート!$H514="上肢機能障害",障害学生情報入力シート!$H514="下肢機能障害",障害学生情報入力シート!$H514="上下肢機能障害",障害学生情報入力シート!$H514="他の機能障害")),1,0)+IF(AND(障害学生情報入力シート!$G514="病弱・虚弱",OR(障害学生情報入力シート!$H514="内部障害等",障害学生情報入力シート!$H514="他の慢性疾患")),1,0)+IF(AND(障害学生情報入力シート!$G514="重複",ISBLANK(障害学生情報入力シート!$H514)),1,0)+IF(AND(障害学生情報入力シート!$G514="発達障害",OR(障害学生情報入力シート!$H514="SLD",障害学生情報入力シート!$H514="ADHD",障害学生情報入力シート!$H514="ASD",障害学生情報入力シート!$H514="発達障害の重複")),1,0)+IF(AND(障害学生情報入力シート!$G514="精神障害",OR(障害学生情報入力シート!$H514="統合失調症等",障害学生情報入力シート!$H514="気分障害",障害学生情報入力シート!$H514="神経症性障害等",障害学生情報入力シート!$H514="摂食障害・睡眠障害等",障害学生情報入力シート!$H514="他の精神障害")),1,0)+IF(AND(障害学生情報入力シート!$G514="その他の障害",ISBLANK(障害学生情報入力シート!$H514)),1,0)</f>
        <v>0</v>
      </c>
    </row>
    <row r="515" spans="1:25" x14ac:dyDescent="0.4">
      <c r="A515" s="1219">
        <v>491</v>
      </c>
      <c r="B515" s="7">
        <f>IF(AND(障害学生情報入力シート!$G515=$B$23,障害学生情報入力シート!$H515=$B$24,OR(障害学生情報入力シート!D515="入学者(新1年生)",障害学生情報入力シート!D515="在籍者")),1,0)</f>
        <v>0</v>
      </c>
      <c r="C515" s="7">
        <f t="shared" si="42"/>
        <v>0</v>
      </c>
      <c r="D515" s="7" t="str">
        <f>IFERROR(MATCH(ROW(障害学生情報入力シート!A491),C:C,0),"")</f>
        <v/>
      </c>
      <c r="E515" s="7">
        <f>IF(AND(障害学生情報入力シート!$G515=$E$23,障害学生情報入力シート!$H515=$E$24,OR(障害学生情報入力シート!D515="入学者(新1年生)",障害学生情報入力シート!D515="在籍者")),1,0)</f>
        <v>0</v>
      </c>
      <c r="F515" s="7">
        <f t="shared" si="43"/>
        <v>0</v>
      </c>
      <c r="G515" s="7" t="str">
        <f>IFERROR(MATCH(ROW(障害学生情報入力シート!E491),F:F,0),"")</f>
        <v/>
      </c>
      <c r="H515" s="7">
        <f>IF(AND(障害学生情報入力シート!$G515=$H$24,ISBLANK(障害学生情報入力シート!$H515),OR(障害学生情報入力シート!D515="入学者(新1年生)",障害学生情報入力シート!D515="在籍者")),1,0)</f>
        <v>0</v>
      </c>
      <c r="I515" s="7">
        <f t="shared" si="44"/>
        <v>0</v>
      </c>
      <c r="J515" s="7" t="str">
        <f>IFERROR(MATCH(ROW(障害学生情報入力シート!A491),I:I,0),"")</f>
        <v/>
      </c>
      <c r="K515" s="8">
        <f>IF(障害学生情報入力シート!AU515="",0,IF(AND(障害学生情報入力シート!AT515=1,Y515=1,障害学生情報入力シート!D515&lt;&gt;"",障害学生情報入力シート!D515&lt;&gt;"在籍者"),1,0))</f>
        <v>0</v>
      </c>
      <c r="L515" s="8">
        <f t="shared" si="45"/>
        <v>0</v>
      </c>
      <c r="M515" s="8" t="str">
        <f>IFERROR(MATCH(ROW(障害学生情報入力シート!A491),L:L,0),"")</f>
        <v/>
      </c>
      <c r="N515" s="8">
        <f>IF(障害学生情報入力シート!CA515="",0,IF(AND(障害学生情報入力シート!BZ515=1,Y515=1,障害学生情報入力シート!D515&lt;&gt;"",障害学生情報入力シート!D515&lt;&gt;"入学しなかった"),1,0))</f>
        <v>0</v>
      </c>
      <c r="O515" s="8">
        <f t="shared" si="46"/>
        <v>0</v>
      </c>
      <c r="P515" s="8" t="str">
        <f>IFERROR(MATCH(ROW(障害学生情報入力シート!AR491),O:O,0),"")</f>
        <v/>
      </c>
      <c r="Q515" s="8">
        <f>IF(障害学生情報入力シート!CU515="",0,IF(AND(障害学生情報入力シート!CT515=1,Y515=1,障害学生情報入力シート!D515&lt;&gt;"",障害学生情報入力シート!D515&lt;&gt;"入学しなかった"),1,0))</f>
        <v>0</v>
      </c>
      <c r="R515" s="8">
        <f t="shared" si="47"/>
        <v>0</v>
      </c>
      <c r="S515" s="8" t="str">
        <f>IFERROR(MATCH(ROW(障害学生情報入力シート!BJ491),R:R,0),"")</f>
        <v/>
      </c>
      <c r="T515" s="9">
        <f>IF(OR(SUM(障害学生情報入力シート!AY515:BY515,障害学生情報入力シート!CB515:CS515)&gt;0,COUNTA(障害学生情報入力シート!BZ515:CA515)=2,COUNTA(障害学生情報入力シート!CT515:CU515)=2),1,0)</f>
        <v>0</v>
      </c>
      <c r="U515" s="9">
        <f>SUM(障害学生情報入力シート!N515:Q515)+COUNTA(障害学生情報入力シート!R515)</f>
        <v>0</v>
      </c>
      <c r="V515" s="9">
        <f>SUM(障害学生情報入力シート!S515:V515)+COUNTA(障害学生情報入力シート!W515)</f>
        <v>0</v>
      </c>
      <c r="W515" s="9">
        <f>IF(SUM(障害学生情報入力シート!$X515:$AT515)&gt;0,1,0)</f>
        <v>0</v>
      </c>
      <c r="X515" s="9">
        <f>IF(障害学生情報入力シート!D515="入学者(新1年生)",1,0)</f>
        <v>0</v>
      </c>
      <c r="Y515" s="9">
        <f>IF(ISBLANK(障害学生情報入力シート!$G515),0)+IF(AND(障害学生情報入力シート!$G515="視覚障害",OR(障害学生情報入力シート!$H515="盲",障害学生情報入力シート!$H515="弱視")),1,0)+IF(AND(障害学生情報入力シート!$G515="聴覚・言語障害",OR(障害学生情報入力シート!$H515="聾",障害学生情報入力シート!$H515="難聴",障害学生情報入力シート!$H515="言語障害のみ")),1,0)+IF(AND(障害学生情報入力シート!$G515="肢体不自由",OR(障害学生情報入力シート!$H515="上肢機能障害",障害学生情報入力シート!$H515="下肢機能障害",障害学生情報入力シート!$H515="上下肢機能障害",障害学生情報入力シート!$H515="他の機能障害")),1,0)+IF(AND(障害学生情報入力シート!$G515="病弱・虚弱",OR(障害学生情報入力シート!$H515="内部障害等",障害学生情報入力シート!$H515="他の慢性疾患")),1,0)+IF(AND(障害学生情報入力シート!$G515="重複",ISBLANK(障害学生情報入力シート!$H515)),1,0)+IF(AND(障害学生情報入力シート!$G515="発達障害",OR(障害学生情報入力シート!$H515="SLD",障害学生情報入力シート!$H515="ADHD",障害学生情報入力シート!$H515="ASD",障害学生情報入力シート!$H515="発達障害の重複")),1,0)+IF(AND(障害学生情報入力シート!$G515="精神障害",OR(障害学生情報入力シート!$H515="統合失調症等",障害学生情報入力シート!$H515="気分障害",障害学生情報入力シート!$H515="神経症性障害等",障害学生情報入力シート!$H515="摂食障害・睡眠障害等",障害学生情報入力シート!$H515="他の精神障害")),1,0)+IF(AND(障害学生情報入力シート!$G515="その他の障害",ISBLANK(障害学生情報入力シート!$H515)),1,0)</f>
        <v>0</v>
      </c>
    </row>
    <row r="516" spans="1:25" x14ac:dyDescent="0.4">
      <c r="A516" s="1219">
        <v>492</v>
      </c>
      <c r="B516" s="7">
        <f>IF(AND(障害学生情報入力シート!$G516=$B$23,障害学生情報入力シート!$H516=$B$24,OR(障害学生情報入力シート!D516="入学者(新1年生)",障害学生情報入力シート!D516="在籍者")),1,0)</f>
        <v>0</v>
      </c>
      <c r="C516" s="7">
        <f t="shared" si="42"/>
        <v>0</v>
      </c>
      <c r="D516" s="7" t="str">
        <f>IFERROR(MATCH(ROW(障害学生情報入力シート!A492),C:C,0),"")</f>
        <v/>
      </c>
      <c r="E516" s="7">
        <f>IF(AND(障害学生情報入力シート!$G516=$E$23,障害学生情報入力シート!$H516=$E$24,OR(障害学生情報入力シート!D516="入学者(新1年生)",障害学生情報入力シート!D516="在籍者")),1,0)</f>
        <v>0</v>
      </c>
      <c r="F516" s="7">
        <f t="shared" si="43"/>
        <v>0</v>
      </c>
      <c r="G516" s="7" t="str">
        <f>IFERROR(MATCH(ROW(障害学生情報入力シート!E492),F:F,0),"")</f>
        <v/>
      </c>
      <c r="H516" s="7">
        <f>IF(AND(障害学生情報入力シート!$G516=$H$24,ISBLANK(障害学生情報入力シート!$H516),OR(障害学生情報入力シート!D516="入学者(新1年生)",障害学生情報入力シート!D516="在籍者")),1,0)</f>
        <v>0</v>
      </c>
      <c r="I516" s="7">
        <f t="shared" si="44"/>
        <v>0</v>
      </c>
      <c r="J516" s="7" t="str">
        <f>IFERROR(MATCH(ROW(障害学生情報入力シート!A492),I:I,0),"")</f>
        <v/>
      </c>
      <c r="K516" s="8">
        <f>IF(障害学生情報入力シート!AU516="",0,IF(AND(障害学生情報入力シート!AT516=1,Y516=1,障害学生情報入力シート!D516&lt;&gt;"",障害学生情報入力シート!D516&lt;&gt;"在籍者"),1,0))</f>
        <v>0</v>
      </c>
      <c r="L516" s="8">
        <f t="shared" si="45"/>
        <v>0</v>
      </c>
      <c r="M516" s="8" t="str">
        <f>IFERROR(MATCH(ROW(障害学生情報入力シート!A492),L:L,0),"")</f>
        <v/>
      </c>
      <c r="N516" s="8">
        <f>IF(障害学生情報入力シート!CA516="",0,IF(AND(障害学生情報入力シート!BZ516=1,Y516=1,障害学生情報入力シート!D516&lt;&gt;"",障害学生情報入力シート!D516&lt;&gt;"入学しなかった"),1,0))</f>
        <v>0</v>
      </c>
      <c r="O516" s="8">
        <f t="shared" si="46"/>
        <v>0</v>
      </c>
      <c r="P516" s="8" t="str">
        <f>IFERROR(MATCH(ROW(障害学生情報入力シート!AR492),O:O,0),"")</f>
        <v/>
      </c>
      <c r="Q516" s="8">
        <f>IF(障害学生情報入力シート!CU516="",0,IF(AND(障害学生情報入力シート!CT516=1,Y516=1,障害学生情報入力シート!D516&lt;&gt;"",障害学生情報入力シート!D516&lt;&gt;"入学しなかった"),1,0))</f>
        <v>0</v>
      </c>
      <c r="R516" s="8">
        <f t="shared" si="47"/>
        <v>0</v>
      </c>
      <c r="S516" s="8" t="str">
        <f>IFERROR(MATCH(ROW(障害学生情報入力シート!BJ492),R:R,0),"")</f>
        <v/>
      </c>
      <c r="T516" s="9">
        <f>IF(OR(SUM(障害学生情報入力シート!AY516:BY516,障害学生情報入力シート!CB516:CS516)&gt;0,COUNTA(障害学生情報入力シート!BZ516:CA516)=2,COUNTA(障害学生情報入力シート!CT516:CU516)=2),1,0)</f>
        <v>0</v>
      </c>
      <c r="U516" s="9">
        <f>SUM(障害学生情報入力シート!N516:Q516)+COUNTA(障害学生情報入力シート!R516)</f>
        <v>0</v>
      </c>
      <c r="V516" s="9">
        <f>SUM(障害学生情報入力シート!S516:V516)+COUNTA(障害学生情報入力シート!W516)</f>
        <v>0</v>
      </c>
      <c r="W516" s="9">
        <f>IF(SUM(障害学生情報入力シート!$X516:$AT516)&gt;0,1,0)</f>
        <v>0</v>
      </c>
      <c r="X516" s="9">
        <f>IF(障害学生情報入力シート!D516="入学者(新1年生)",1,0)</f>
        <v>0</v>
      </c>
      <c r="Y516" s="9">
        <f>IF(ISBLANK(障害学生情報入力シート!$G516),0)+IF(AND(障害学生情報入力シート!$G516="視覚障害",OR(障害学生情報入力シート!$H516="盲",障害学生情報入力シート!$H516="弱視")),1,0)+IF(AND(障害学生情報入力シート!$G516="聴覚・言語障害",OR(障害学生情報入力シート!$H516="聾",障害学生情報入力シート!$H516="難聴",障害学生情報入力シート!$H516="言語障害のみ")),1,0)+IF(AND(障害学生情報入力シート!$G516="肢体不自由",OR(障害学生情報入力シート!$H516="上肢機能障害",障害学生情報入力シート!$H516="下肢機能障害",障害学生情報入力シート!$H516="上下肢機能障害",障害学生情報入力シート!$H516="他の機能障害")),1,0)+IF(AND(障害学生情報入力シート!$G516="病弱・虚弱",OR(障害学生情報入力シート!$H516="内部障害等",障害学生情報入力シート!$H516="他の慢性疾患")),1,0)+IF(AND(障害学生情報入力シート!$G516="重複",ISBLANK(障害学生情報入力シート!$H516)),1,0)+IF(AND(障害学生情報入力シート!$G516="発達障害",OR(障害学生情報入力シート!$H516="SLD",障害学生情報入力シート!$H516="ADHD",障害学生情報入力シート!$H516="ASD",障害学生情報入力シート!$H516="発達障害の重複")),1,0)+IF(AND(障害学生情報入力シート!$G516="精神障害",OR(障害学生情報入力シート!$H516="統合失調症等",障害学生情報入力シート!$H516="気分障害",障害学生情報入力シート!$H516="神経症性障害等",障害学生情報入力シート!$H516="摂食障害・睡眠障害等",障害学生情報入力シート!$H516="他の精神障害")),1,0)+IF(AND(障害学生情報入力シート!$G516="その他の障害",ISBLANK(障害学生情報入力シート!$H516)),1,0)</f>
        <v>0</v>
      </c>
    </row>
    <row r="517" spans="1:25" x14ac:dyDescent="0.4">
      <c r="A517" s="1219">
        <v>493</v>
      </c>
      <c r="B517" s="7">
        <f>IF(AND(障害学生情報入力シート!$G517=$B$23,障害学生情報入力シート!$H517=$B$24,OR(障害学生情報入力シート!D517="入学者(新1年生)",障害学生情報入力シート!D517="在籍者")),1,0)</f>
        <v>0</v>
      </c>
      <c r="C517" s="7">
        <f t="shared" si="42"/>
        <v>0</v>
      </c>
      <c r="D517" s="7" t="str">
        <f>IFERROR(MATCH(ROW(障害学生情報入力シート!A493),C:C,0),"")</f>
        <v/>
      </c>
      <c r="E517" s="7">
        <f>IF(AND(障害学生情報入力シート!$G517=$E$23,障害学生情報入力シート!$H517=$E$24,OR(障害学生情報入力シート!D517="入学者(新1年生)",障害学生情報入力シート!D517="在籍者")),1,0)</f>
        <v>0</v>
      </c>
      <c r="F517" s="7">
        <f t="shared" si="43"/>
        <v>0</v>
      </c>
      <c r="G517" s="7" t="str">
        <f>IFERROR(MATCH(ROW(障害学生情報入力シート!E493),F:F,0),"")</f>
        <v/>
      </c>
      <c r="H517" s="7">
        <f>IF(AND(障害学生情報入力シート!$G517=$H$24,ISBLANK(障害学生情報入力シート!$H517),OR(障害学生情報入力シート!D517="入学者(新1年生)",障害学生情報入力シート!D517="在籍者")),1,0)</f>
        <v>0</v>
      </c>
      <c r="I517" s="7">
        <f t="shared" si="44"/>
        <v>0</v>
      </c>
      <c r="J517" s="7" t="str">
        <f>IFERROR(MATCH(ROW(障害学生情報入力シート!A493),I:I,0),"")</f>
        <v/>
      </c>
      <c r="K517" s="8">
        <f>IF(障害学生情報入力シート!AU517="",0,IF(AND(障害学生情報入力シート!AT517=1,Y517=1,障害学生情報入力シート!D517&lt;&gt;"",障害学生情報入力シート!D517&lt;&gt;"在籍者"),1,0))</f>
        <v>0</v>
      </c>
      <c r="L517" s="8">
        <f t="shared" si="45"/>
        <v>0</v>
      </c>
      <c r="M517" s="8" t="str">
        <f>IFERROR(MATCH(ROW(障害学生情報入力シート!A493),L:L,0),"")</f>
        <v/>
      </c>
      <c r="N517" s="8">
        <f>IF(障害学生情報入力シート!CA517="",0,IF(AND(障害学生情報入力シート!BZ517=1,Y517=1,障害学生情報入力シート!D517&lt;&gt;"",障害学生情報入力シート!D517&lt;&gt;"入学しなかった"),1,0))</f>
        <v>0</v>
      </c>
      <c r="O517" s="8">
        <f t="shared" si="46"/>
        <v>0</v>
      </c>
      <c r="P517" s="8" t="str">
        <f>IFERROR(MATCH(ROW(障害学生情報入力シート!AR493),O:O,0),"")</f>
        <v/>
      </c>
      <c r="Q517" s="8">
        <f>IF(障害学生情報入力シート!CU517="",0,IF(AND(障害学生情報入力シート!CT517=1,Y517=1,障害学生情報入力シート!D517&lt;&gt;"",障害学生情報入力シート!D517&lt;&gt;"入学しなかった"),1,0))</f>
        <v>0</v>
      </c>
      <c r="R517" s="8">
        <f t="shared" si="47"/>
        <v>0</v>
      </c>
      <c r="S517" s="8" t="str">
        <f>IFERROR(MATCH(ROW(障害学生情報入力シート!BJ493),R:R,0),"")</f>
        <v/>
      </c>
      <c r="T517" s="9">
        <f>IF(OR(SUM(障害学生情報入力シート!AY517:BY517,障害学生情報入力シート!CB517:CS517)&gt;0,COUNTA(障害学生情報入力シート!BZ517:CA517)=2,COUNTA(障害学生情報入力シート!CT517:CU517)=2),1,0)</f>
        <v>0</v>
      </c>
      <c r="U517" s="9">
        <f>SUM(障害学生情報入力シート!N517:Q517)+COUNTA(障害学生情報入力シート!R517)</f>
        <v>0</v>
      </c>
      <c r="V517" s="9">
        <f>SUM(障害学生情報入力シート!S517:V517)+COUNTA(障害学生情報入力シート!W517)</f>
        <v>0</v>
      </c>
      <c r="W517" s="9">
        <f>IF(SUM(障害学生情報入力シート!$X517:$AT517)&gt;0,1,0)</f>
        <v>0</v>
      </c>
      <c r="X517" s="9">
        <f>IF(障害学生情報入力シート!D517="入学者(新1年生)",1,0)</f>
        <v>0</v>
      </c>
      <c r="Y517" s="9">
        <f>IF(ISBLANK(障害学生情報入力シート!$G517),0)+IF(AND(障害学生情報入力シート!$G517="視覚障害",OR(障害学生情報入力シート!$H517="盲",障害学生情報入力シート!$H517="弱視")),1,0)+IF(AND(障害学生情報入力シート!$G517="聴覚・言語障害",OR(障害学生情報入力シート!$H517="聾",障害学生情報入力シート!$H517="難聴",障害学生情報入力シート!$H517="言語障害のみ")),1,0)+IF(AND(障害学生情報入力シート!$G517="肢体不自由",OR(障害学生情報入力シート!$H517="上肢機能障害",障害学生情報入力シート!$H517="下肢機能障害",障害学生情報入力シート!$H517="上下肢機能障害",障害学生情報入力シート!$H517="他の機能障害")),1,0)+IF(AND(障害学生情報入力シート!$G517="病弱・虚弱",OR(障害学生情報入力シート!$H517="内部障害等",障害学生情報入力シート!$H517="他の慢性疾患")),1,0)+IF(AND(障害学生情報入力シート!$G517="重複",ISBLANK(障害学生情報入力シート!$H517)),1,0)+IF(AND(障害学生情報入力シート!$G517="発達障害",OR(障害学生情報入力シート!$H517="SLD",障害学生情報入力シート!$H517="ADHD",障害学生情報入力シート!$H517="ASD",障害学生情報入力シート!$H517="発達障害の重複")),1,0)+IF(AND(障害学生情報入力シート!$G517="精神障害",OR(障害学生情報入力シート!$H517="統合失調症等",障害学生情報入力シート!$H517="気分障害",障害学生情報入力シート!$H517="神経症性障害等",障害学生情報入力シート!$H517="摂食障害・睡眠障害等",障害学生情報入力シート!$H517="他の精神障害")),1,0)+IF(AND(障害学生情報入力シート!$G517="その他の障害",ISBLANK(障害学生情報入力シート!$H517)),1,0)</f>
        <v>0</v>
      </c>
    </row>
    <row r="518" spans="1:25" x14ac:dyDescent="0.4">
      <c r="A518" s="1219">
        <v>494</v>
      </c>
      <c r="B518" s="7">
        <f>IF(AND(障害学生情報入力シート!$G518=$B$23,障害学生情報入力シート!$H518=$B$24,OR(障害学生情報入力シート!D518="入学者(新1年生)",障害学生情報入力シート!D518="在籍者")),1,0)</f>
        <v>0</v>
      </c>
      <c r="C518" s="7">
        <f t="shared" si="42"/>
        <v>0</v>
      </c>
      <c r="D518" s="7" t="str">
        <f>IFERROR(MATCH(ROW(障害学生情報入力シート!A494),C:C,0),"")</f>
        <v/>
      </c>
      <c r="E518" s="7">
        <f>IF(AND(障害学生情報入力シート!$G518=$E$23,障害学生情報入力シート!$H518=$E$24,OR(障害学生情報入力シート!D518="入学者(新1年生)",障害学生情報入力シート!D518="在籍者")),1,0)</f>
        <v>0</v>
      </c>
      <c r="F518" s="7">
        <f t="shared" si="43"/>
        <v>0</v>
      </c>
      <c r="G518" s="7" t="str">
        <f>IFERROR(MATCH(ROW(障害学生情報入力シート!E494),F:F,0),"")</f>
        <v/>
      </c>
      <c r="H518" s="7">
        <f>IF(AND(障害学生情報入力シート!$G518=$H$24,ISBLANK(障害学生情報入力シート!$H518),OR(障害学生情報入力シート!D518="入学者(新1年生)",障害学生情報入力シート!D518="在籍者")),1,0)</f>
        <v>0</v>
      </c>
      <c r="I518" s="7">
        <f t="shared" si="44"/>
        <v>0</v>
      </c>
      <c r="J518" s="7" t="str">
        <f>IFERROR(MATCH(ROW(障害学生情報入力シート!A494),I:I,0),"")</f>
        <v/>
      </c>
      <c r="K518" s="8">
        <f>IF(障害学生情報入力シート!AU518="",0,IF(AND(障害学生情報入力シート!AT518=1,Y518=1,障害学生情報入力シート!D518&lt;&gt;"",障害学生情報入力シート!D518&lt;&gt;"在籍者"),1,0))</f>
        <v>0</v>
      </c>
      <c r="L518" s="8">
        <f t="shared" si="45"/>
        <v>0</v>
      </c>
      <c r="M518" s="8" t="str">
        <f>IFERROR(MATCH(ROW(障害学生情報入力シート!A494),L:L,0),"")</f>
        <v/>
      </c>
      <c r="N518" s="8">
        <f>IF(障害学生情報入力シート!CA518="",0,IF(AND(障害学生情報入力シート!BZ518=1,Y518=1,障害学生情報入力シート!D518&lt;&gt;"",障害学生情報入力シート!D518&lt;&gt;"入学しなかった"),1,0))</f>
        <v>0</v>
      </c>
      <c r="O518" s="8">
        <f t="shared" si="46"/>
        <v>0</v>
      </c>
      <c r="P518" s="8" t="str">
        <f>IFERROR(MATCH(ROW(障害学生情報入力シート!AR494),O:O,0),"")</f>
        <v/>
      </c>
      <c r="Q518" s="8">
        <f>IF(障害学生情報入力シート!CU518="",0,IF(AND(障害学生情報入力シート!CT518=1,Y518=1,障害学生情報入力シート!D518&lt;&gt;"",障害学生情報入力シート!D518&lt;&gt;"入学しなかった"),1,0))</f>
        <v>0</v>
      </c>
      <c r="R518" s="8">
        <f t="shared" si="47"/>
        <v>0</v>
      </c>
      <c r="S518" s="8" t="str">
        <f>IFERROR(MATCH(ROW(障害学生情報入力シート!BJ494),R:R,0),"")</f>
        <v/>
      </c>
      <c r="T518" s="9">
        <f>IF(OR(SUM(障害学生情報入力シート!AY518:BY518,障害学生情報入力シート!CB518:CS518)&gt;0,COUNTA(障害学生情報入力シート!BZ518:CA518)=2,COUNTA(障害学生情報入力シート!CT518:CU518)=2),1,0)</f>
        <v>0</v>
      </c>
      <c r="U518" s="9">
        <f>SUM(障害学生情報入力シート!N518:Q518)+COUNTA(障害学生情報入力シート!R518)</f>
        <v>0</v>
      </c>
      <c r="V518" s="9">
        <f>SUM(障害学生情報入力シート!S518:V518)+COUNTA(障害学生情報入力シート!W518)</f>
        <v>0</v>
      </c>
      <c r="W518" s="9">
        <f>IF(SUM(障害学生情報入力シート!$X518:$AT518)&gt;0,1,0)</f>
        <v>0</v>
      </c>
      <c r="X518" s="9">
        <f>IF(障害学生情報入力シート!D518="入学者(新1年生)",1,0)</f>
        <v>0</v>
      </c>
      <c r="Y518" s="9">
        <f>IF(ISBLANK(障害学生情報入力シート!$G518),0)+IF(AND(障害学生情報入力シート!$G518="視覚障害",OR(障害学生情報入力シート!$H518="盲",障害学生情報入力シート!$H518="弱視")),1,0)+IF(AND(障害学生情報入力シート!$G518="聴覚・言語障害",OR(障害学生情報入力シート!$H518="聾",障害学生情報入力シート!$H518="難聴",障害学生情報入力シート!$H518="言語障害のみ")),1,0)+IF(AND(障害学生情報入力シート!$G518="肢体不自由",OR(障害学生情報入力シート!$H518="上肢機能障害",障害学生情報入力シート!$H518="下肢機能障害",障害学生情報入力シート!$H518="上下肢機能障害",障害学生情報入力シート!$H518="他の機能障害")),1,0)+IF(AND(障害学生情報入力シート!$G518="病弱・虚弱",OR(障害学生情報入力シート!$H518="内部障害等",障害学生情報入力シート!$H518="他の慢性疾患")),1,0)+IF(AND(障害学生情報入力シート!$G518="重複",ISBLANK(障害学生情報入力シート!$H518)),1,0)+IF(AND(障害学生情報入力シート!$G518="発達障害",OR(障害学生情報入力シート!$H518="SLD",障害学生情報入力シート!$H518="ADHD",障害学生情報入力シート!$H518="ASD",障害学生情報入力シート!$H518="発達障害の重複")),1,0)+IF(AND(障害学生情報入力シート!$G518="精神障害",OR(障害学生情報入力シート!$H518="統合失調症等",障害学生情報入力シート!$H518="気分障害",障害学生情報入力シート!$H518="神経症性障害等",障害学生情報入力シート!$H518="摂食障害・睡眠障害等",障害学生情報入力シート!$H518="他の精神障害")),1,0)+IF(AND(障害学生情報入力シート!$G518="その他の障害",ISBLANK(障害学生情報入力シート!$H518)),1,0)</f>
        <v>0</v>
      </c>
    </row>
    <row r="519" spans="1:25" x14ac:dyDescent="0.4">
      <c r="A519" s="1219">
        <v>495</v>
      </c>
      <c r="B519" s="7">
        <f>IF(AND(障害学生情報入力シート!$G519=$B$23,障害学生情報入力シート!$H519=$B$24,OR(障害学生情報入力シート!D519="入学者(新1年生)",障害学生情報入力シート!D519="在籍者")),1,0)</f>
        <v>0</v>
      </c>
      <c r="C519" s="7">
        <f t="shared" si="42"/>
        <v>0</v>
      </c>
      <c r="D519" s="7" t="str">
        <f>IFERROR(MATCH(ROW(障害学生情報入力シート!A495),C:C,0),"")</f>
        <v/>
      </c>
      <c r="E519" s="7">
        <f>IF(AND(障害学生情報入力シート!$G519=$E$23,障害学生情報入力シート!$H519=$E$24,OR(障害学生情報入力シート!D519="入学者(新1年生)",障害学生情報入力シート!D519="在籍者")),1,0)</f>
        <v>0</v>
      </c>
      <c r="F519" s="7">
        <f t="shared" si="43"/>
        <v>0</v>
      </c>
      <c r="G519" s="7" t="str">
        <f>IFERROR(MATCH(ROW(障害学生情報入力シート!E495),F:F,0),"")</f>
        <v/>
      </c>
      <c r="H519" s="7">
        <f>IF(AND(障害学生情報入力シート!$G519=$H$24,ISBLANK(障害学生情報入力シート!$H519),OR(障害学生情報入力シート!D519="入学者(新1年生)",障害学生情報入力シート!D519="在籍者")),1,0)</f>
        <v>0</v>
      </c>
      <c r="I519" s="7">
        <f t="shared" si="44"/>
        <v>0</v>
      </c>
      <c r="J519" s="7" t="str">
        <f>IFERROR(MATCH(ROW(障害学生情報入力シート!A495),I:I,0),"")</f>
        <v/>
      </c>
      <c r="K519" s="8">
        <f>IF(障害学生情報入力シート!AU519="",0,IF(AND(障害学生情報入力シート!AT519=1,Y519=1,障害学生情報入力シート!D519&lt;&gt;"",障害学生情報入力シート!D519&lt;&gt;"在籍者"),1,0))</f>
        <v>0</v>
      </c>
      <c r="L519" s="8">
        <f t="shared" si="45"/>
        <v>0</v>
      </c>
      <c r="M519" s="8" t="str">
        <f>IFERROR(MATCH(ROW(障害学生情報入力シート!A495),L:L,0),"")</f>
        <v/>
      </c>
      <c r="N519" s="8">
        <f>IF(障害学生情報入力シート!CA519="",0,IF(AND(障害学生情報入力シート!BZ519=1,Y519=1,障害学生情報入力シート!D519&lt;&gt;"",障害学生情報入力シート!D519&lt;&gt;"入学しなかった"),1,0))</f>
        <v>0</v>
      </c>
      <c r="O519" s="8">
        <f t="shared" si="46"/>
        <v>0</v>
      </c>
      <c r="P519" s="8" t="str">
        <f>IFERROR(MATCH(ROW(障害学生情報入力シート!AR495),O:O,0),"")</f>
        <v/>
      </c>
      <c r="Q519" s="8">
        <f>IF(障害学生情報入力シート!CU519="",0,IF(AND(障害学生情報入力シート!CT519=1,Y519=1,障害学生情報入力シート!D519&lt;&gt;"",障害学生情報入力シート!D519&lt;&gt;"入学しなかった"),1,0))</f>
        <v>0</v>
      </c>
      <c r="R519" s="8">
        <f t="shared" si="47"/>
        <v>0</v>
      </c>
      <c r="S519" s="8" t="str">
        <f>IFERROR(MATCH(ROW(障害学生情報入力シート!BJ495),R:R,0),"")</f>
        <v/>
      </c>
      <c r="T519" s="9">
        <f>IF(OR(SUM(障害学生情報入力シート!AY519:BY519,障害学生情報入力シート!CB519:CS519)&gt;0,COUNTA(障害学生情報入力シート!BZ519:CA519)=2,COUNTA(障害学生情報入力シート!CT519:CU519)=2),1,0)</f>
        <v>0</v>
      </c>
      <c r="U519" s="9">
        <f>SUM(障害学生情報入力シート!N519:Q519)+COUNTA(障害学生情報入力シート!R519)</f>
        <v>0</v>
      </c>
      <c r="V519" s="9">
        <f>SUM(障害学生情報入力シート!S519:V519)+COUNTA(障害学生情報入力シート!W519)</f>
        <v>0</v>
      </c>
      <c r="W519" s="9">
        <f>IF(SUM(障害学生情報入力シート!$X519:$AT519)&gt;0,1,0)</f>
        <v>0</v>
      </c>
      <c r="X519" s="9">
        <f>IF(障害学生情報入力シート!D519="入学者(新1年生)",1,0)</f>
        <v>0</v>
      </c>
      <c r="Y519" s="9">
        <f>IF(ISBLANK(障害学生情報入力シート!$G519),0)+IF(AND(障害学生情報入力シート!$G519="視覚障害",OR(障害学生情報入力シート!$H519="盲",障害学生情報入力シート!$H519="弱視")),1,0)+IF(AND(障害学生情報入力シート!$G519="聴覚・言語障害",OR(障害学生情報入力シート!$H519="聾",障害学生情報入力シート!$H519="難聴",障害学生情報入力シート!$H519="言語障害のみ")),1,0)+IF(AND(障害学生情報入力シート!$G519="肢体不自由",OR(障害学生情報入力シート!$H519="上肢機能障害",障害学生情報入力シート!$H519="下肢機能障害",障害学生情報入力シート!$H519="上下肢機能障害",障害学生情報入力シート!$H519="他の機能障害")),1,0)+IF(AND(障害学生情報入力シート!$G519="病弱・虚弱",OR(障害学生情報入力シート!$H519="内部障害等",障害学生情報入力シート!$H519="他の慢性疾患")),1,0)+IF(AND(障害学生情報入力シート!$G519="重複",ISBLANK(障害学生情報入力シート!$H519)),1,0)+IF(AND(障害学生情報入力シート!$G519="発達障害",OR(障害学生情報入力シート!$H519="SLD",障害学生情報入力シート!$H519="ADHD",障害学生情報入力シート!$H519="ASD",障害学生情報入力シート!$H519="発達障害の重複")),1,0)+IF(AND(障害学生情報入力シート!$G519="精神障害",OR(障害学生情報入力シート!$H519="統合失調症等",障害学生情報入力シート!$H519="気分障害",障害学生情報入力シート!$H519="神経症性障害等",障害学生情報入力シート!$H519="摂食障害・睡眠障害等",障害学生情報入力シート!$H519="他の精神障害")),1,0)+IF(AND(障害学生情報入力シート!$G519="その他の障害",ISBLANK(障害学生情報入力シート!$H519)),1,0)</f>
        <v>0</v>
      </c>
    </row>
    <row r="520" spans="1:25" x14ac:dyDescent="0.4">
      <c r="A520" s="1219">
        <v>496</v>
      </c>
      <c r="B520" s="7">
        <f>IF(AND(障害学生情報入力シート!$G520=$B$23,障害学生情報入力シート!$H520=$B$24,OR(障害学生情報入力シート!D520="入学者(新1年生)",障害学生情報入力シート!D520="在籍者")),1,0)</f>
        <v>0</v>
      </c>
      <c r="C520" s="7">
        <f t="shared" si="42"/>
        <v>0</v>
      </c>
      <c r="D520" s="7" t="str">
        <f>IFERROR(MATCH(ROW(障害学生情報入力シート!A496),C:C,0),"")</f>
        <v/>
      </c>
      <c r="E520" s="7">
        <f>IF(AND(障害学生情報入力シート!$G520=$E$23,障害学生情報入力シート!$H520=$E$24,OR(障害学生情報入力シート!D520="入学者(新1年生)",障害学生情報入力シート!D520="在籍者")),1,0)</f>
        <v>0</v>
      </c>
      <c r="F520" s="7">
        <f t="shared" si="43"/>
        <v>0</v>
      </c>
      <c r="G520" s="7" t="str">
        <f>IFERROR(MATCH(ROW(障害学生情報入力シート!E496),F:F,0),"")</f>
        <v/>
      </c>
      <c r="H520" s="7">
        <f>IF(AND(障害学生情報入力シート!$G520=$H$24,ISBLANK(障害学生情報入力シート!$H520),OR(障害学生情報入力シート!D520="入学者(新1年生)",障害学生情報入力シート!D520="在籍者")),1,0)</f>
        <v>0</v>
      </c>
      <c r="I520" s="7">
        <f t="shared" si="44"/>
        <v>0</v>
      </c>
      <c r="J520" s="7" t="str">
        <f>IFERROR(MATCH(ROW(障害学生情報入力シート!A496),I:I,0),"")</f>
        <v/>
      </c>
      <c r="K520" s="8">
        <f>IF(障害学生情報入力シート!AU520="",0,IF(AND(障害学生情報入力シート!AT520=1,Y520=1,障害学生情報入力シート!D520&lt;&gt;"",障害学生情報入力シート!D520&lt;&gt;"在籍者"),1,0))</f>
        <v>0</v>
      </c>
      <c r="L520" s="8">
        <f t="shared" si="45"/>
        <v>0</v>
      </c>
      <c r="M520" s="8" t="str">
        <f>IFERROR(MATCH(ROW(障害学生情報入力シート!A496),L:L,0),"")</f>
        <v/>
      </c>
      <c r="N520" s="8">
        <f>IF(障害学生情報入力シート!CA520="",0,IF(AND(障害学生情報入力シート!BZ520=1,Y520=1,障害学生情報入力シート!D520&lt;&gt;"",障害学生情報入力シート!D520&lt;&gt;"入学しなかった"),1,0))</f>
        <v>0</v>
      </c>
      <c r="O520" s="8">
        <f t="shared" si="46"/>
        <v>0</v>
      </c>
      <c r="P520" s="8" t="str">
        <f>IFERROR(MATCH(ROW(障害学生情報入力シート!AR496),O:O,0),"")</f>
        <v/>
      </c>
      <c r="Q520" s="8">
        <f>IF(障害学生情報入力シート!CU520="",0,IF(AND(障害学生情報入力シート!CT520=1,Y520=1,障害学生情報入力シート!D520&lt;&gt;"",障害学生情報入力シート!D520&lt;&gt;"入学しなかった"),1,0))</f>
        <v>0</v>
      </c>
      <c r="R520" s="8">
        <f t="shared" si="47"/>
        <v>0</v>
      </c>
      <c r="S520" s="8" t="str">
        <f>IFERROR(MATCH(ROW(障害学生情報入力シート!BJ496),R:R,0),"")</f>
        <v/>
      </c>
      <c r="T520" s="9">
        <f>IF(OR(SUM(障害学生情報入力シート!AY520:BY520,障害学生情報入力シート!CB520:CS520)&gt;0,COUNTA(障害学生情報入力シート!BZ520:CA520)=2,COUNTA(障害学生情報入力シート!CT520:CU520)=2),1,0)</f>
        <v>0</v>
      </c>
      <c r="U520" s="9">
        <f>SUM(障害学生情報入力シート!N520:Q520)+COUNTA(障害学生情報入力シート!R520)</f>
        <v>0</v>
      </c>
      <c r="V520" s="9">
        <f>SUM(障害学生情報入力シート!S520:V520)+COUNTA(障害学生情報入力シート!W520)</f>
        <v>0</v>
      </c>
      <c r="W520" s="9">
        <f>IF(SUM(障害学生情報入力シート!$X520:$AT520)&gt;0,1,0)</f>
        <v>0</v>
      </c>
      <c r="X520" s="9">
        <f>IF(障害学生情報入力シート!D520="入学者(新1年生)",1,0)</f>
        <v>0</v>
      </c>
      <c r="Y520" s="9">
        <f>IF(ISBLANK(障害学生情報入力シート!$G520),0)+IF(AND(障害学生情報入力シート!$G520="視覚障害",OR(障害学生情報入力シート!$H520="盲",障害学生情報入力シート!$H520="弱視")),1,0)+IF(AND(障害学生情報入力シート!$G520="聴覚・言語障害",OR(障害学生情報入力シート!$H520="聾",障害学生情報入力シート!$H520="難聴",障害学生情報入力シート!$H520="言語障害のみ")),1,0)+IF(AND(障害学生情報入力シート!$G520="肢体不自由",OR(障害学生情報入力シート!$H520="上肢機能障害",障害学生情報入力シート!$H520="下肢機能障害",障害学生情報入力シート!$H520="上下肢機能障害",障害学生情報入力シート!$H520="他の機能障害")),1,0)+IF(AND(障害学生情報入力シート!$G520="病弱・虚弱",OR(障害学生情報入力シート!$H520="内部障害等",障害学生情報入力シート!$H520="他の慢性疾患")),1,0)+IF(AND(障害学生情報入力シート!$G520="重複",ISBLANK(障害学生情報入力シート!$H520)),1,0)+IF(AND(障害学生情報入力シート!$G520="発達障害",OR(障害学生情報入力シート!$H520="SLD",障害学生情報入力シート!$H520="ADHD",障害学生情報入力シート!$H520="ASD",障害学生情報入力シート!$H520="発達障害の重複")),1,0)+IF(AND(障害学生情報入力シート!$G520="精神障害",OR(障害学生情報入力シート!$H520="統合失調症等",障害学生情報入力シート!$H520="気分障害",障害学生情報入力シート!$H520="神経症性障害等",障害学生情報入力シート!$H520="摂食障害・睡眠障害等",障害学生情報入力シート!$H520="他の精神障害")),1,0)+IF(AND(障害学生情報入力シート!$G520="その他の障害",ISBLANK(障害学生情報入力シート!$H520)),1,0)</f>
        <v>0</v>
      </c>
    </row>
    <row r="521" spans="1:25" x14ac:dyDescent="0.4">
      <c r="A521" s="1219">
        <v>497</v>
      </c>
      <c r="B521" s="7">
        <f>IF(AND(障害学生情報入力シート!$G521=$B$23,障害学生情報入力シート!$H521=$B$24,OR(障害学生情報入力シート!D521="入学者(新1年生)",障害学生情報入力シート!D521="在籍者")),1,0)</f>
        <v>0</v>
      </c>
      <c r="C521" s="7">
        <f t="shared" si="42"/>
        <v>0</v>
      </c>
      <c r="D521" s="7" t="str">
        <f>IFERROR(MATCH(ROW(障害学生情報入力シート!A497),C:C,0),"")</f>
        <v/>
      </c>
      <c r="E521" s="7">
        <f>IF(AND(障害学生情報入力シート!$G521=$E$23,障害学生情報入力シート!$H521=$E$24,OR(障害学生情報入力シート!D521="入学者(新1年生)",障害学生情報入力シート!D521="在籍者")),1,0)</f>
        <v>0</v>
      </c>
      <c r="F521" s="7">
        <f t="shared" si="43"/>
        <v>0</v>
      </c>
      <c r="G521" s="7" t="str">
        <f>IFERROR(MATCH(ROW(障害学生情報入力シート!E497),F:F,0),"")</f>
        <v/>
      </c>
      <c r="H521" s="7">
        <f>IF(AND(障害学生情報入力シート!$G521=$H$24,ISBLANK(障害学生情報入力シート!$H521),OR(障害学生情報入力シート!D521="入学者(新1年生)",障害学生情報入力シート!D521="在籍者")),1,0)</f>
        <v>0</v>
      </c>
      <c r="I521" s="7">
        <f t="shared" si="44"/>
        <v>0</v>
      </c>
      <c r="J521" s="7" t="str">
        <f>IFERROR(MATCH(ROW(障害学生情報入力シート!A497),I:I,0),"")</f>
        <v/>
      </c>
      <c r="K521" s="8">
        <f>IF(障害学生情報入力シート!AU521="",0,IF(AND(障害学生情報入力シート!AT521=1,Y521=1,障害学生情報入力シート!D521&lt;&gt;"",障害学生情報入力シート!D521&lt;&gt;"在籍者"),1,0))</f>
        <v>0</v>
      </c>
      <c r="L521" s="8">
        <f t="shared" si="45"/>
        <v>0</v>
      </c>
      <c r="M521" s="8" t="str">
        <f>IFERROR(MATCH(ROW(障害学生情報入力シート!A497),L:L,0),"")</f>
        <v/>
      </c>
      <c r="N521" s="8">
        <f>IF(障害学生情報入力シート!CA521="",0,IF(AND(障害学生情報入力シート!BZ521=1,Y521=1,障害学生情報入力シート!D521&lt;&gt;"",障害学生情報入力シート!D521&lt;&gt;"入学しなかった"),1,0))</f>
        <v>0</v>
      </c>
      <c r="O521" s="8">
        <f t="shared" si="46"/>
        <v>0</v>
      </c>
      <c r="P521" s="8" t="str">
        <f>IFERROR(MATCH(ROW(障害学生情報入力シート!AR497),O:O,0),"")</f>
        <v/>
      </c>
      <c r="Q521" s="8">
        <f>IF(障害学生情報入力シート!CU521="",0,IF(AND(障害学生情報入力シート!CT521=1,Y521=1,障害学生情報入力シート!D521&lt;&gt;"",障害学生情報入力シート!D521&lt;&gt;"入学しなかった"),1,0))</f>
        <v>0</v>
      </c>
      <c r="R521" s="8">
        <f t="shared" si="47"/>
        <v>0</v>
      </c>
      <c r="S521" s="8" t="str">
        <f>IFERROR(MATCH(ROW(障害学生情報入力シート!BJ497),R:R,0),"")</f>
        <v/>
      </c>
      <c r="T521" s="9">
        <f>IF(OR(SUM(障害学生情報入力シート!AY521:BY521,障害学生情報入力シート!CB521:CS521)&gt;0,COUNTA(障害学生情報入力シート!BZ521:CA521)=2,COUNTA(障害学生情報入力シート!CT521:CU521)=2),1,0)</f>
        <v>0</v>
      </c>
      <c r="U521" s="9">
        <f>SUM(障害学生情報入力シート!N521:Q521)+COUNTA(障害学生情報入力シート!R521)</f>
        <v>0</v>
      </c>
      <c r="V521" s="9">
        <f>SUM(障害学生情報入力シート!S521:V521)+COUNTA(障害学生情報入力シート!W521)</f>
        <v>0</v>
      </c>
      <c r="W521" s="9">
        <f>IF(SUM(障害学生情報入力シート!$X521:$AT521)&gt;0,1,0)</f>
        <v>0</v>
      </c>
      <c r="X521" s="9">
        <f>IF(障害学生情報入力シート!D521="入学者(新1年生)",1,0)</f>
        <v>0</v>
      </c>
      <c r="Y521" s="9">
        <f>IF(ISBLANK(障害学生情報入力シート!$G521),0)+IF(AND(障害学生情報入力シート!$G521="視覚障害",OR(障害学生情報入力シート!$H521="盲",障害学生情報入力シート!$H521="弱視")),1,0)+IF(AND(障害学生情報入力シート!$G521="聴覚・言語障害",OR(障害学生情報入力シート!$H521="聾",障害学生情報入力シート!$H521="難聴",障害学生情報入力シート!$H521="言語障害のみ")),1,0)+IF(AND(障害学生情報入力シート!$G521="肢体不自由",OR(障害学生情報入力シート!$H521="上肢機能障害",障害学生情報入力シート!$H521="下肢機能障害",障害学生情報入力シート!$H521="上下肢機能障害",障害学生情報入力シート!$H521="他の機能障害")),1,0)+IF(AND(障害学生情報入力シート!$G521="病弱・虚弱",OR(障害学生情報入力シート!$H521="内部障害等",障害学生情報入力シート!$H521="他の慢性疾患")),1,0)+IF(AND(障害学生情報入力シート!$G521="重複",ISBLANK(障害学生情報入力シート!$H521)),1,0)+IF(AND(障害学生情報入力シート!$G521="発達障害",OR(障害学生情報入力シート!$H521="SLD",障害学生情報入力シート!$H521="ADHD",障害学生情報入力シート!$H521="ASD",障害学生情報入力シート!$H521="発達障害の重複")),1,0)+IF(AND(障害学生情報入力シート!$G521="精神障害",OR(障害学生情報入力シート!$H521="統合失調症等",障害学生情報入力シート!$H521="気分障害",障害学生情報入力シート!$H521="神経症性障害等",障害学生情報入力シート!$H521="摂食障害・睡眠障害等",障害学生情報入力シート!$H521="他の精神障害")),1,0)+IF(AND(障害学生情報入力シート!$G521="その他の障害",ISBLANK(障害学生情報入力シート!$H521)),1,0)</f>
        <v>0</v>
      </c>
    </row>
    <row r="522" spans="1:25" x14ac:dyDescent="0.4">
      <c r="A522" s="1219">
        <v>498</v>
      </c>
      <c r="B522" s="7">
        <f>IF(AND(障害学生情報入力シート!$G522=$B$23,障害学生情報入力シート!$H522=$B$24,OR(障害学生情報入力シート!D522="入学者(新1年生)",障害学生情報入力シート!D522="在籍者")),1,0)</f>
        <v>0</v>
      </c>
      <c r="C522" s="7">
        <f t="shared" si="42"/>
        <v>0</v>
      </c>
      <c r="D522" s="7" t="str">
        <f>IFERROR(MATCH(ROW(障害学生情報入力シート!A498),C:C,0),"")</f>
        <v/>
      </c>
      <c r="E522" s="7">
        <f>IF(AND(障害学生情報入力シート!$G522=$E$23,障害学生情報入力シート!$H522=$E$24,OR(障害学生情報入力シート!D522="入学者(新1年生)",障害学生情報入力シート!D522="在籍者")),1,0)</f>
        <v>0</v>
      </c>
      <c r="F522" s="7">
        <f t="shared" si="43"/>
        <v>0</v>
      </c>
      <c r="G522" s="7" t="str">
        <f>IFERROR(MATCH(ROW(障害学生情報入力シート!E498),F:F,0),"")</f>
        <v/>
      </c>
      <c r="H522" s="7">
        <f>IF(AND(障害学生情報入力シート!$G522=$H$24,ISBLANK(障害学生情報入力シート!$H522),OR(障害学生情報入力シート!D522="入学者(新1年生)",障害学生情報入力シート!D522="在籍者")),1,0)</f>
        <v>0</v>
      </c>
      <c r="I522" s="7">
        <f t="shared" si="44"/>
        <v>0</v>
      </c>
      <c r="J522" s="7" t="str">
        <f>IFERROR(MATCH(ROW(障害学生情報入力シート!A498),I:I,0),"")</f>
        <v/>
      </c>
      <c r="K522" s="8">
        <f>IF(障害学生情報入力シート!AU522="",0,IF(AND(障害学生情報入力シート!AT522=1,Y522=1,障害学生情報入力シート!D522&lt;&gt;"",障害学生情報入力シート!D522&lt;&gt;"在籍者"),1,0))</f>
        <v>0</v>
      </c>
      <c r="L522" s="8">
        <f t="shared" si="45"/>
        <v>0</v>
      </c>
      <c r="M522" s="8" t="str">
        <f>IFERROR(MATCH(ROW(障害学生情報入力シート!A498),L:L,0),"")</f>
        <v/>
      </c>
      <c r="N522" s="8">
        <f>IF(障害学生情報入力シート!CA522="",0,IF(AND(障害学生情報入力シート!BZ522=1,Y522=1,障害学生情報入力シート!D522&lt;&gt;"",障害学生情報入力シート!D522&lt;&gt;"入学しなかった"),1,0))</f>
        <v>0</v>
      </c>
      <c r="O522" s="8">
        <f t="shared" si="46"/>
        <v>0</v>
      </c>
      <c r="P522" s="8" t="str">
        <f>IFERROR(MATCH(ROW(障害学生情報入力シート!AR498),O:O,0),"")</f>
        <v/>
      </c>
      <c r="Q522" s="8">
        <f>IF(障害学生情報入力シート!CU522="",0,IF(AND(障害学生情報入力シート!CT522=1,Y522=1,障害学生情報入力シート!D522&lt;&gt;"",障害学生情報入力シート!D522&lt;&gt;"入学しなかった"),1,0))</f>
        <v>0</v>
      </c>
      <c r="R522" s="8">
        <f t="shared" si="47"/>
        <v>0</v>
      </c>
      <c r="S522" s="8" t="str">
        <f>IFERROR(MATCH(ROW(障害学生情報入力シート!BJ498),R:R,0),"")</f>
        <v/>
      </c>
      <c r="T522" s="9">
        <f>IF(OR(SUM(障害学生情報入力シート!AY522:BY522,障害学生情報入力シート!CB522:CS522)&gt;0,COUNTA(障害学生情報入力シート!BZ522:CA522)=2,COUNTA(障害学生情報入力シート!CT522:CU522)=2),1,0)</f>
        <v>0</v>
      </c>
      <c r="U522" s="9">
        <f>SUM(障害学生情報入力シート!N522:Q522)+COUNTA(障害学生情報入力シート!R522)</f>
        <v>0</v>
      </c>
      <c r="V522" s="9">
        <f>SUM(障害学生情報入力シート!S522:V522)+COUNTA(障害学生情報入力シート!W522)</f>
        <v>0</v>
      </c>
      <c r="W522" s="9">
        <f>IF(SUM(障害学生情報入力シート!$X522:$AT522)&gt;0,1,0)</f>
        <v>0</v>
      </c>
      <c r="X522" s="9">
        <f>IF(障害学生情報入力シート!D522="入学者(新1年生)",1,0)</f>
        <v>0</v>
      </c>
      <c r="Y522" s="9">
        <f>IF(ISBLANK(障害学生情報入力シート!$G522),0)+IF(AND(障害学生情報入力シート!$G522="視覚障害",OR(障害学生情報入力シート!$H522="盲",障害学生情報入力シート!$H522="弱視")),1,0)+IF(AND(障害学生情報入力シート!$G522="聴覚・言語障害",OR(障害学生情報入力シート!$H522="聾",障害学生情報入力シート!$H522="難聴",障害学生情報入力シート!$H522="言語障害のみ")),1,0)+IF(AND(障害学生情報入力シート!$G522="肢体不自由",OR(障害学生情報入力シート!$H522="上肢機能障害",障害学生情報入力シート!$H522="下肢機能障害",障害学生情報入力シート!$H522="上下肢機能障害",障害学生情報入力シート!$H522="他の機能障害")),1,0)+IF(AND(障害学生情報入力シート!$G522="病弱・虚弱",OR(障害学生情報入力シート!$H522="内部障害等",障害学生情報入力シート!$H522="他の慢性疾患")),1,0)+IF(AND(障害学生情報入力シート!$G522="重複",ISBLANK(障害学生情報入力シート!$H522)),1,0)+IF(AND(障害学生情報入力シート!$G522="発達障害",OR(障害学生情報入力シート!$H522="SLD",障害学生情報入力シート!$H522="ADHD",障害学生情報入力シート!$H522="ASD",障害学生情報入力シート!$H522="発達障害の重複")),1,0)+IF(AND(障害学生情報入力シート!$G522="精神障害",OR(障害学生情報入力シート!$H522="統合失調症等",障害学生情報入力シート!$H522="気分障害",障害学生情報入力シート!$H522="神経症性障害等",障害学生情報入力シート!$H522="摂食障害・睡眠障害等",障害学生情報入力シート!$H522="他の精神障害")),1,0)+IF(AND(障害学生情報入力シート!$G522="その他の障害",ISBLANK(障害学生情報入力シート!$H522)),1,0)</f>
        <v>0</v>
      </c>
    </row>
    <row r="523" spans="1:25" x14ac:dyDescent="0.4">
      <c r="A523" s="1219">
        <v>499</v>
      </c>
      <c r="B523" s="7">
        <f>IF(AND(障害学生情報入力シート!$G523=$B$23,障害学生情報入力シート!$H523=$B$24,OR(障害学生情報入力シート!D523="入学者(新1年生)",障害学生情報入力シート!D523="在籍者")),1,0)</f>
        <v>0</v>
      </c>
      <c r="C523" s="7">
        <f t="shared" si="42"/>
        <v>0</v>
      </c>
      <c r="D523" s="7" t="str">
        <f>IFERROR(MATCH(ROW(障害学生情報入力シート!A499),C:C,0),"")</f>
        <v/>
      </c>
      <c r="E523" s="7">
        <f>IF(AND(障害学生情報入力シート!$G523=$E$23,障害学生情報入力シート!$H523=$E$24,OR(障害学生情報入力シート!D523="入学者(新1年生)",障害学生情報入力シート!D523="在籍者")),1,0)</f>
        <v>0</v>
      </c>
      <c r="F523" s="7">
        <f t="shared" si="43"/>
        <v>0</v>
      </c>
      <c r="G523" s="7" t="str">
        <f>IFERROR(MATCH(ROW(障害学生情報入力シート!E499),F:F,0),"")</f>
        <v/>
      </c>
      <c r="H523" s="7">
        <f>IF(AND(障害学生情報入力シート!$G523=$H$24,ISBLANK(障害学生情報入力シート!$H523),OR(障害学生情報入力シート!D523="入学者(新1年生)",障害学生情報入力シート!D523="在籍者")),1,0)</f>
        <v>0</v>
      </c>
      <c r="I523" s="7">
        <f t="shared" si="44"/>
        <v>0</v>
      </c>
      <c r="J523" s="7" t="str">
        <f>IFERROR(MATCH(ROW(障害学生情報入力シート!A499),I:I,0),"")</f>
        <v/>
      </c>
      <c r="K523" s="8">
        <f>IF(障害学生情報入力シート!AU523="",0,IF(AND(障害学生情報入力シート!AT523=1,Y523=1,障害学生情報入力シート!D523&lt;&gt;"",障害学生情報入力シート!D523&lt;&gt;"在籍者"),1,0))</f>
        <v>0</v>
      </c>
      <c r="L523" s="8">
        <f t="shared" si="45"/>
        <v>0</v>
      </c>
      <c r="M523" s="8" t="str">
        <f>IFERROR(MATCH(ROW(障害学生情報入力シート!A499),L:L,0),"")</f>
        <v/>
      </c>
      <c r="N523" s="8">
        <f>IF(障害学生情報入力シート!CA523="",0,IF(AND(障害学生情報入力シート!BZ523=1,Y523=1,障害学生情報入力シート!D523&lt;&gt;"",障害学生情報入力シート!D523&lt;&gt;"入学しなかった"),1,0))</f>
        <v>0</v>
      </c>
      <c r="O523" s="8">
        <f t="shared" si="46"/>
        <v>0</v>
      </c>
      <c r="P523" s="8" t="str">
        <f>IFERROR(MATCH(ROW(障害学生情報入力シート!AR499),O:O,0),"")</f>
        <v/>
      </c>
      <c r="Q523" s="8">
        <f>IF(障害学生情報入力シート!CU523="",0,IF(AND(障害学生情報入力シート!CT523=1,Y523=1,障害学生情報入力シート!D523&lt;&gt;"",障害学生情報入力シート!D523&lt;&gt;"入学しなかった"),1,0))</f>
        <v>0</v>
      </c>
      <c r="R523" s="8">
        <f t="shared" si="47"/>
        <v>0</v>
      </c>
      <c r="S523" s="8" t="str">
        <f>IFERROR(MATCH(ROW(障害学生情報入力シート!BJ499),R:R,0),"")</f>
        <v/>
      </c>
      <c r="T523" s="9">
        <f>IF(OR(SUM(障害学生情報入力シート!AY523:BY523,障害学生情報入力シート!CB523:CS523)&gt;0,COUNTA(障害学生情報入力シート!BZ523:CA523)=2,COUNTA(障害学生情報入力シート!CT523:CU523)=2),1,0)</f>
        <v>0</v>
      </c>
      <c r="U523" s="9">
        <f>SUM(障害学生情報入力シート!N523:Q523)+COUNTA(障害学生情報入力シート!R523)</f>
        <v>0</v>
      </c>
      <c r="V523" s="9">
        <f>SUM(障害学生情報入力シート!S523:V523)+COUNTA(障害学生情報入力シート!W523)</f>
        <v>0</v>
      </c>
      <c r="W523" s="9">
        <f>IF(SUM(障害学生情報入力シート!$X523:$AT523)&gt;0,1,0)</f>
        <v>0</v>
      </c>
      <c r="X523" s="9">
        <f>IF(障害学生情報入力シート!D523="入学者(新1年生)",1,0)</f>
        <v>0</v>
      </c>
      <c r="Y523" s="9">
        <f>IF(ISBLANK(障害学生情報入力シート!$G523),0)+IF(AND(障害学生情報入力シート!$G523="視覚障害",OR(障害学生情報入力シート!$H523="盲",障害学生情報入力シート!$H523="弱視")),1,0)+IF(AND(障害学生情報入力シート!$G523="聴覚・言語障害",OR(障害学生情報入力シート!$H523="聾",障害学生情報入力シート!$H523="難聴",障害学生情報入力シート!$H523="言語障害のみ")),1,0)+IF(AND(障害学生情報入力シート!$G523="肢体不自由",OR(障害学生情報入力シート!$H523="上肢機能障害",障害学生情報入力シート!$H523="下肢機能障害",障害学生情報入力シート!$H523="上下肢機能障害",障害学生情報入力シート!$H523="他の機能障害")),1,0)+IF(AND(障害学生情報入力シート!$G523="病弱・虚弱",OR(障害学生情報入力シート!$H523="内部障害等",障害学生情報入力シート!$H523="他の慢性疾患")),1,0)+IF(AND(障害学生情報入力シート!$G523="重複",ISBLANK(障害学生情報入力シート!$H523)),1,0)+IF(AND(障害学生情報入力シート!$G523="発達障害",OR(障害学生情報入力シート!$H523="SLD",障害学生情報入力シート!$H523="ADHD",障害学生情報入力シート!$H523="ASD",障害学生情報入力シート!$H523="発達障害の重複")),1,0)+IF(AND(障害学生情報入力シート!$G523="精神障害",OR(障害学生情報入力シート!$H523="統合失調症等",障害学生情報入力シート!$H523="気分障害",障害学生情報入力シート!$H523="神経症性障害等",障害学生情報入力シート!$H523="摂食障害・睡眠障害等",障害学生情報入力シート!$H523="他の精神障害")),1,0)+IF(AND(障害学生情報入力シート!$G523="その他の障害",ISBLANK(障害学生情報入力シート!$H523)),1,0)</f>
        <v>0</v>
      </c>
    </row>
    <row r="524" spans="1:25" x14ac:dyDescent="0.4">
      <c r="A524" s="1219">
        <v>500</v>
      </c>
      <c r="B524" s="7">
        <f>IF(AND(障害学生情報入力シート!$G524=$B$23,障害学生情報入力シート!$H524=$B$24,OR(障害学生情報入力シート!D524="入学者(新1年生)",障害学生情報入力シート!D524="在籍者")),1,0)</f>
        <v>0</v>
      </c>
      <c r="C524" s="7">
        <f t="shared" si="42"/>
        <v>0</v>
      </c>
      <c r="D524" s="7" t="str">
        <f>IFERROR(MATCH(ROW(障害学生情報入力シート!A500),C:C,0),"")</f>
        <v/>
      </c>
      <c r="E524" s="7">
        <f>IF(AND(障害学生情報入力シート!$G524=$E$23,障害学生情報入力シート!$H524=$E$24,OR(障害学生情報入力シート!D524="入学者(新1年生)",障害学生情報入力シート!D524="在籍者")),1,0)</f>
        <v>0</v>
      </c>
      <c r="F524" s="7">
        <f t="shared" si="43"/>
        <v>0</v>
      </c>
      <c r="G524" s="7" t="str">
        <f>IFERROR(MATCH(ROW(障害学生情報入力シート!E500),F:F,0),"")</f>
        <v/>
      </c>
      <c r="H524" s="7">
        <f>IF(AND(障害学生情報入力シート!$G524=$H$24,ISBLANK(障害学生情報入力シート!$H524),OR(障害学生情報入力シート!D524="入学者(新1年生)",障害学生情報入力シート!D524="在籍者")),1,0)</f>
        <v>0</v>
      </c>
      <c r="I524" s="7">
        <f t="shared" si="44"/>
        <v>0</v>
      </c>
      <c r="J524" s="7" t="str">
        <f>IFERROR(MATCH(ROW(障害学生情報入力シート!A500),I:I,0),"")</f>
        <v/>
      </c>
      <c r="K524" s="8">
        <f>IF(障害学生情報入力シート!AU524="",0,IF(AND(障害学生情報入力シート!AT524=1,Y524=1,障害学生情報入力シート!D524&lt;&gt;"",障害学生情報入力シート!D524&lt;&gt;"在籍者"),1,0))</f>
        <v>0</v>
      </c>
      <c r="L524" s="8">
        <f t="shared" si="45"/>
        <v>0</v>
      </c>
      <c r="M524" s="8" t="str">
        <f>IFERROR(MATCH(ROW(障害学生情報入力シート!A500),L:L,0),"")</f>
        <v/>
      </c>
      <c r="N524" s="8">
        <f>IF(障害学生情報入力シート!CA524="",0,IF(AND(障害学生情報入力シート!BZ524=1,Y524=1,障害学生情報入力シート!D524&lt;&gt;"",障害学生情報入力シート!D524&lt;&gt;"入学しなかった"),1,0))</f>
        <v>0</v>
      </c>
      <c r="O524" s="8">
        <f t="shared" si="46"/>
        <v>0</v>
      </c>
      <c r="P524" s="8" t="str">
        <f>IFERROR(MATCH(ROW(障害学生情報入力シート!AR500),O:O,0),"")</f>
        <v/>
      </c>
      <c r="Q524" s="8">
        <f>IF(障害学生情報入力シート!CU524="",0,IF(AND(障害学生情報入力シート!CT524=1,Y524=1,障害学生情報入力シート!D524&lt;&gt;"",障害学生情報入力シート!D524&lt;&gt;"入学しなかった"),1,0))</f>
        <v>0</v>
      </c>
      <c r="R524" s="8">
        <f t="shared" si="47"/>
        <v>0</v>
      </c>
      <c r="S524" s="8" t="str">
        <f>IFERROR(MATCH(ROW(障害学生情報入力シート!BJ500),R:R,0),"")</f>
        <v/>
      </c>
      <c r="T524" s="9">
        <f>IF(OR(SUM(障害学生情報入力シート!AY524:BY524,障害学生情報入力シート!CB524:CS524)&gt;0,COUNTA(障害学生情報入力シート!BZ524:CA524)=2,COUNTA(障害学生情報入力シート!CT524:CU524)=2),1,0)</f>
        <v>0</v>
      </c>
      <c r="U524" s="9">
        <f>SUM(障害学生情報入力シート!N524:Q524)+COUNTA(障害学生情報入力シート!R524)</f>
        <v>0</v>
      </c>
      <c r="V524" s="9">
        <f>SUM(障害学生情報入力シート!S524:V524)+COUNTA(障害学生情報入力シート!W524)</f>
        <v>0</v>
      </c>
      <c r="W524" s="9">
        <f>IF(SUM(障害学生情報入力シート!$X524:$AT524)&gt;0,1,0)</f>
        <v>0</v>
      </c>
      <c r="X524" s="9">
        <f>IF(障害学生情報入力シート!D524="入学者(新1年生)",1,0)</f>
        <v>0</v>
      </c>
      <c r="Y524" s="9">
        <f>IF(ISBLANK(障害学生情報入力シート!$G524),0)+IF(AND(障害学生情報入力シート!$G524="視覚障害",OR(障害学生情報入力シート!$H524="盲",障害学生情報入力シート!$H524="弱視")),1,0)+IF(AND(障害学生情報入力シート!$G524="聴覚・言語障害",OR(障害学生情報入力シート!$H524="聾",障害学生情報入力シート!$H524="難聴",障害学生情報入力シート!$H524="言語障害のみ")),1,0)+IF(AND(障害学生情報入力シート!$G524="肢体不自由",OR(障害学生情報入力シート!$H524="上肢機能障害",障害学生情報入力シート!$H524="下肢機能障害",障害学生情報入力シート!$H524="上下肢機能障害",障害学生情報入力シート!$H524="他の機能障害")),1,0)+IF(AND(障害学生情報入力シート!$G524="病弱・虚弱",OR(障害学生情報入力シート!$H524="内部障害等",障害学生情報入力シート!$H524="他の慢性疾患")),1,0)+IF(AND(障害学生情報入力シート!$G524="重複",ISBLANK(障害学生情報入力シート!$H524)),1,0)+IF(AND(障害学生情報入力シート!$G524="発達障害",OR(障害学生情報入力シート!$H524="SLD",障害学生情報入力シート!$H524="ADHD",障害学生情報入力シート!$H524="ASD",障害学生情報入力シート!$H524="発達障害の重複")),1,0)+IF(AND(障害学生情報入力シート!$G524="精神障害",OR(障害学生情報入力シート!$H524="統合失調症等",障害学生情報入力シート!$H524="気分障害",障害学生情報入力シート!$H524="神経症性障害等",障害学生情報入力シート!$H524="摂食障害・睡眠障害等",障害学生情報入力シート!$H524="他の精神障害")),1,0)+IF(AND(障害学生情報入力シート!$G524="その他の障害",ISBLANK(障害学生情報入力シート!$H524)),1,0)</f>
        <v>0</v>
      </c>
    </row>
    <row r="525" spans="1:25" x14ac:dyDescent="0.4">
      <c r="A525" s="1219">
        <v>501</v>
      </c>
      <c r="B525" s="7">
        <f>IF(AND(障害学生情報入力シート!$G525=$B$23,障害学生情報入力シート!$H525=$B$24,OR(障害学生情報入力シート!D525="入学者(新1年生)",障害学生情報入力シート!D525="在籍者")),1,0)</f>
        <v>0</v>
      </c>
      <c r="C525" s="7">
        <f t="shared" si="42"/>
        <v>0</v>
      </c>
      <c r="D525" s="7" t="str">
        <f>IFERROR(MATCH(ROW(障害学生情報入力シート!A501),C:C,0),"")</f>
        <v/>
      </c>
      <c r="E525" s="7">
        <f>IF(AND(障害学生情報入力シート!$G525=$E$23,障害学生情報入力シート!$H525=$E$24,OR(障害学生情報入力シート!D525="入学者(新1年生)",障害学生情報入力シート!D525="在籍者")),1,0)</f>
        <v>0</v>
      </c>
      <c r="F525" s="7">
        <f t="shared" si="43"/>
        <v>0</v>
      </c>
      <c r="G525" s="7" t="str">
        <f>IFERROR(MATCH(ROW(障害学生情報入力シート!E501),F:F,0),"")</f>
        <v/>
      </c>
      <c r="H525" s="7">
        <f>IF(AND(障害学生情報入力シート!$G525=$H$24,ISBLANK(障害学生情報入力シート!$H525),OR(障害学生情報入力シート!D525="入学者(新1年生)",障害学生情報入力シート!D525="在籍者")),1,0)</f>
        <v>0</v>
      </c>
      <c r="I525" s="7">
        <f t="shared" si="44"/>
        <v>0</v>
      </c>
      <c r="J525" s="7" t="str">
        <f>IFERROR(MATCH(ROW(障害学生情報入力シート!A501),I:I,0),"")</f>
        <v/>
      </c>
      <c r="K525" s="8">
        <f>IF(障害学生情報入力シート!AU525="",0,IF(AND(障害学生情報入力シート!AT525=1,Y525=1,障害学生情報入力シート!D525&lt;&gt;"",障害学生情報入力シート!D525&lt;&gt;"在籍者"),1,0))</f>
        <v>0</v>
      </c>
      <c r="L525" s="8">
        <f t="shared" si="45"/>
        <v>0</v>
      </c>
      <c r="M525" s="8" t="str">
        <f>IFERROR(MATCH(ROW(障害学生情報入力シート!A501),L:L,0),"")</f>
        <v/>
      </c>
      <c r="N525" s="8">
        <f>IF(障害学生情報入力シート!CA525="",0,IF(AND(障害学生情報入力シート!BZ525=1,Y525=1,障害学生情報入力シート!D525&lt;&gt;"",障害学生情報入力シート!D525&lt;&gt;"入学しなかった"),1,0))</f>
        <v>0</v>
      </c>
      <c r="O525" s="8">
        <f t="shared" si="46"/>
        <v>0</v>
      </c>
      <c r="P525" s="8" t="str">
        <f>IFERROR(MATCH(ROW(障害学生情報入力シート!AR501),O:O,0),"")</f>
        <v/>
      </c>
      <c r="Q525" s="8">
        <f>IF(障害学生情報入力シート!CU525="",0,IF(AND(障害学生情報入力シート!CT525=1,Y525=1,障害学生情報入力シート!D525&lt;&gt;"",障害学生情報入力シート!D525&lt;&gt;"入学しなかった"),1,0))</f>
        <v>0</v>
      </c>
      <c r="R525" s="8">
        <f t="shared" si="47"/>
        <v>0</v>
      </c>
      <c r="S525" s="8" t="str">
        <f>IFERROR(MATCH(ROW(障害学生情報入力シート!BJ501),R:R,0),"")</f>
        <v/>
      </c>
      <c r="T525" s="9">
        <f>IF(OR(SUM(障害学生情報入力シート!AY525:BY525,障害学生情報入力シート!CB525:CS525)&gt;0,COUNTA(障害学生情報入力シート!BZ525:CA525)=2,COUNTA(障害学生情報入力シート!CT525:CU525)=2),1,0)</f>
        <v>0</v>
      </c>
      <c r="U525" s="9">
        <f>SUM(障害学生情報入力シート!N525:Q525)+COUNTA(障害学生情報入力シート!R525)</f>
        <v>0</v>
      </c>
      <c r="V525" s="9">
        <f>SUM(障害学生情報入力シート!S525:V525)+COUNTA(障害学生情報入力シート!W525)</f>
        <v>0</v>
      </c>
      <c r="W525" s="9">
        <f>IF(SUM(障害学生情報入力シート!$X525:$AT525)&gt;0,1,0)</f>
        <v>0</v>
      </c>
      <c r="X525" s="9">
        <f>IF(障害学生情報入力シート!D525="入学者(新1年生)",1,0)</f>
        <v>0</v>
      </c>
      <c r="Y525" s="9">
        <f>IF(ISBLANK(障害学生情報入力シート!$G525),0)+IF(AND(障害学生情報入力シート!$G525="視覚障害",OR(障害学生情報入力シート!$H525="盲",障害学生情報入力シート!$H525="弱視")),1,0)+IF(AND(障害学生情報入力シート!$G525="聴覚・言語障害",OR(障害学生情報入力シート!$H525="聾",障害学生情報入力シート!$H525="難聴",障害学生情報入力シート!$H525="言語障害のみ")),1,0)+IF(AND(障害学生情報入力シート!$G525="肢体不自由",OR(障害学生情報入力シート!$H525="上肢機能障害",障害学生情報入力シート!$H525="下肢機能障害",障害学生情報入力シート!$H525="上下肢機能障害",障害学生情報入力シート!$H525="他の機能障害")),1,0)+IF(AND(障害学生情報入力シート!$G525="病弱・虚弱",OR(障害学生情報入力シート!$H525="内部障害等",障害学生情報入力シート!$H525="他の慢性疾患")),1,0)+IF(AND(障害学生情報入力シート!$G525="重複",ISBLANK(障害学生情報入力シート!$H525)),1,0)+IF(AND(障害学生情報入力シート!$G525="発達障害",OR(障害学生情報入力シート!$H525="SLD",障害学生情報入力シート!$H525="ADHD",障害学生情報入力シート!$H525="ASD",障害学生情報入力シート!$H525="発達障害の重複")),1,0)+IF(AND(障害学生情報入力シート!$G525="精神障害",OR(障害学生情報入力シート!$H525="統合失調症等",障害学生情報入力シート!$H525="気分障害",障害学生情報入力シート!$H525="神経症性障害等",障害学生情報入力シート!$H525="摂食障害・睡眠障害等",障害学生情報入力シート!$H525="他の精神障害")),1,0)+IF(AND(障害学生情報入力シート!$G525="その他の障害",ISBLANK(障害学生情報入力シート!$H525)),1,0)</f>
        <v>0</v>
      </c>
    </row>
    <row r="526" spans="1:25" x14ac:dyDescent="0.4">
      <c r="A526" s="1219">
        <v>502</v>
      </c>
      <c r="B526" s="7">
        <f>IF(AND(障害学生情報入力シート!$G526=$B$23,障害学生情報入力シート!$H526=$B$24,OR(障害学生情報入力シート!D526="入学者(新1年生)",障害学生情報入力シート!D526="在籍者")),1,0)</f>
        <v>0</v>
      </c>
      <c r="C526" s="7">
        <f t="shared" si="42"/>
        <v>0</v>
      </c>
      <c r="D526" s="7" t="str">
        <f>IFERROR(MATCH(ROW(障害学生情報入力シート!A502),C:C,0),"")</f>
        <v/>
      </c>
      <c r="E526" s="7">
        <f>IF(AND(障害学生情報入力シート!$G526=$E$23,障害学生情報入力シート!$H526=$E$24,OR(障害学生情報入力シート!D526="入学者(新1年生)",障害学生情報入力シート!D526="在籍者")),1,0)</f>
        <v>0</v>
      </c>
      <c r="F526" s="7">
        <f t="shared" si="43"/>
        <v>0</v>
      </c>
      <c r="G526" s="7" t="str">
        <f>IFERROR(MATCH(ROW(障害学生情報入力シート!E502),F:F,0),"")</f>
        <v/>
      </c>
      <c r="H526" s="7">
        <f>IF(AND(障害学生情報入力シート!$G526=$H$24,ISBLANK(障害学生情報入力シート!$H526),OR(障害学生情報入力シート!D526="入学者(新1年生)",障害学生情報入力シート!D526="在籍者")),1,0)</f>
        <v>0</v>
      </c>
      <c r="I526" s="7">
        <f t="shared" si="44"/>
        <v>0</v>
      </c>
      <c r="J526" s="7" t="str">
        <f>IFERROR(MATCH(ROW(障害学生情報入力シート!A502),I:I,0),"")</f>
        <v/>
      </c>
      <c r="K526" s="8">
        <f>IF(障害学生情報入力シート!AU526="",0,IF(AND(障害学生情報入力シート!AT526=1,Y526=1,障害学生情報入力シート!D526&lt;&gt;"",障害学生情報入力シート!D526&lt;&gt;"在籍者"),1,0))</f>
        <v>0</v>
      </c>
      <c r="L526" s="8">
        <f t="shared" si="45"/>
        <v>0</v>
      </c>
      <c r="M526" s="8" t="str">
        <f>IFERROR(MATCH(ROW(障害学生情報入力シート!A502),L:L,0),"")</f>
        <v/>
      </c>
      <c r="N526" s="8">
        <f>IF(障害学生情報入力シート!CA526="",0,IF(AND(障害学生情報入力シート!BZ526=1,Y526=1,障害学生情報入力シート!D526&lt;&gt;"",障害学生情報入力シート!D526&lt;&gt;"入学しなかった"),1,0))</f>
        <v>0</v>
      </c>
      <c r="O526" s="8">
        <f t="shared" si="46"/>
        <v>0</v>
      </c>
      <c r="P526" s="8" t="str">
        <f>IFERROR(MATCH(ROW(障害学生情報入力シート!AR502),O:O,0),"")</f>
        <v/>
      </c>
      <c r="Q526" s="8">
        <f>IF(障害学生情報入力シート!CU526="",0,IF(AND(障害学生情報入力シート!CT526=1,Y526=1,障害学生情報入力シート!D526&lt;&gt;"",障害学生情報入力シート!D526&lt;&gt;"入学しなかった"),1,0))</f>
        <v>0</v>
      </c>
      <c r="R526" s="8">
        <f t="shared" si="47"/>
        <v>0</v>
      </c>
      <c r="S526" s="8" t="str">
        <f>IFERROR(MATCH(ROW(障害学生情報入力シート!BJ502),R:R,0),"")</f>
        <v/>
      </c>
      <c r="T526" s="9">
        <f>IF(OR(SUM(障害学生情報入力シート!AY526:BY526,障害学生情報入力シート!CB526:CS526)&gt;0,COUNTA(障害学生情報入力シート!BZ526:CA526)=2,COUNTA(障害学生情報入力シート!CT526:CU526)=2),1,0)</f>
        <v>0</v>
      </c>
      <c r="U526" s="9">
        <f>SUM(障害学生情報入力シート!N526:Q526)+COUNTA(障害学生情報入力シート!R526)</f>
        <v>0</v>
      </c>
      <c r="V526" s="9">
        <f>SUM(障害学生情報入力シート!S526:V526)+COUNTA(障害学生情報入力シート!W526)</f>
        <v>0</v>
      </c>
      <c r="W526" s="9">
        <f>IF(SUM(障害学生情報入力シート!$X526:$AT526)&gt;0,1,0)</f>
        <v>0</v>
      </c>
      <c r="X526" s="9">
        <f>IF(障害学生情報入力シート!D526="入学者(新1年生)",1,0)</f>
        <v>0</v>
      </c>
      <c r="Y526" s="9">
        <f>IF(ISBLANK(障害学生情報入力シート!$G526),0)+IF(AND(障害学生情報入力シート!$G526="視覚障害",OR(障害学生情報入力シート!$H526="盲",障害学生情報入力シート!$H526="弱視")),1,0)+IF(AND(障害学生情報入力シート!$G526="聴覚・言語障害",OR(障害学生情報入力シート!$H526="聾",障害学生情報入力シート!$H526="難聴",障害学生情報入力シート!$H526="言語障害のみ")),1,0)+IF(AND(障害学生情報入力シート!$G526="肢体不自由",OR(障害学生情報入力シート!$H526="上肢機能障害",障害学生情報入力シート!$H526="下肢機能障害",障害学生情報入力シート!$H526="上下肢機能障害",障害学生情報入力シート!$H526="他の機能障害")),1,0)+IF(AND(障害学生情報入力シート!$G526="病弱・虚弱",OR(障害学生情報入力シート!$H526="内部障害等",障害学生情報入力シート!$H526="他の慢性疾患")),1,0)+IF(AND(障害学生情報入力シート!$G526="重複",ISBLANK(障害学生情報入力シート!$H526)),1,0)+IF(AND(障害学生情報入力シート!$G526="発達障害",OR(障害学生情報入力シート!$H526="SLD",障害学生情報入力シート!$H526="ADHD",障害学生情報入力シート!$H526="ASD",障害学生情報入力シート!$H526="発達障害の重複")),1,0)+IF(AND(障害学生情報入力シート!$G526="精神障害",OR(障害学生情報入力シート!$H526="統合失調症等",障害学生情報入力シート!$H526="気分障害",障害学生情報入力シート!$H526="神経症性障害等",障害学生情報入力シート!$H526="摂食障害・睡眠障害等",障害学生情報入力シート!$H526="他の精神障害")),1,0)+IF(AND(障害学生情報入力シート!$G526="その他の障害",ISBLANK(障害学生情報入力シート!$H526)),1,0)</f>
        <v>0</v>
      </c>
    </row>
    <row r="527" spans="1:25" x14ac:dyDescent="0.4">
      <c r="A527" s="1219">
        <v>503</v>
      </c>
      <c r="B527" s="7">
        <f>IF(AND(障害学生情報入力シート!$G527=$B$23,障害学生情報入力シート!$H527=$B$24,OR(障害学生情報入力シート!D527="入学者(新1年生)",障害学生情報入力シート!D527="在籍者")),1,0)</f>
        <v>0</v>
      </c>
      <c r="C527" s="7">
        <f t="shared" si="42"/>
        <v>0</v>
      </c>
      <c r="D527" s="7" t="str">
        <f>IFERROR(MATCH(ROW(障害学生情報入力シート!A503),C:C,0),"")</f>
        <v/>
      </c>
      <c r="E527" s="7">
        <f>IF(AND(障害学生情報入力シート!$G527=$E$23,障害学生情報入力シート!$H527=$E$24,OR(障害学生情報入力シート!D527="入学者(新1年生)",障害学生情報入力シート!D527="在籍者")),1,0)</f>
        <v>0</v>
      </c>
      <c r="F527" s="7">
        <f t="shared" si="43"/>
        <v>0</v>
      </c>
      <c r="G527" s="7" t="str">
        <f>IFERROR(MATCH(ROW(障害学生情報入力シート!E503),F:F,0),"")</f>
        <v/>
      </c>
      <c r="H527" s="7">
        <f>IF(AND(障害学生情報入力シート!$G527=$H$24,ISBLANK(障害学生情報入力シート!$H527),OR(障害学生情報入力シート!D527="入学者(新1年生)",障害学生情報入力シート!D527="在籍者")),1,0)</f>
        <v>0</v>
      </c>
      <c r="I527" s="7">
        <f t="shared" si="44"/>
        <v>0</v>
      </c>
      <c r="J527" s="7" t="str">
        <f>IFERROR(MATCH(ROW(障害学生情報入力シート!A503),I:I,0),"")</f>
        <v/>
      </c>
      <c r="K527" s="8">
        <f>IF(障害学生情報入力シート!AU527="",0,IF(AND(障害学生情報入力シート!AT527=1,Y527=1,障害学生情報入力シート!D527&lt;&gt;"",障害学生情報入力シート!D527&lt;&gt;"在籍者"),1,0))</f>
        <v>0</v>
      </c>
      <c r="L527" s="8">
        <f t="shared" si="45"/>
        <v>0</v>
      </c>
      <c r="M527" s="8" t="str">
        <f>IFERROR(MATCH(ROW(障害学生情報入力シート!A503),L:L,0),"")</f>
        <v/>
      </c>
      <c r="N527" s="8">
        <f>IF(障害学生情報入力シート!CA527="",0,IF(AND(障害学生情報入力シート!BZ527=1,Y527=1,障害学生情報入力シート!D527&lt;&gt;"",障害学生情報入力シート!D527&lt;&gt;"入学しなかった"),1,0))</f>
        <v>0</v>
      </c>
      <c r="O527" s="8">
        <f t="shared" si="46"/>
        <v>0</v>
      </c>
      <c r="P527" s="8" t="str">
        <f>IFERROR(MATCH(ROW(障害学生情報入力シート!AR503),O:O,0),"")</f>
        <v/>
      </c>
      <c r="Q527" s="8">
        <f>IF(障害学生情報入力シート!CU527="",0,IF(AND(障害学生情報入力シート!CT527=1,Y527=1,障害学生情報入力シート!D527&lt;&gt;"",障害学生情報入力シート!D527&lt;&gt;"入学しなかった"),1,0))</f>
        <v>0</v>
      </c>
      <c r="R527" s="8">
        <f t="shared" si="47"/>
        <v>0</v>
      </c>
      <c r="S527" s="8" t="str">
        <f>IFERROR(MATCH(ROW(障害学生情報入力シート!BJ503),R:R,0),"")</f>
        <v/>
      </c>
      <c r="T527" s="9">
        <f>IF(OR(SUM(障害学生情報入力シート!AY527:BY527,障害学生情報入力シート!CB527:CS527)&gt;0,COUNTA(障害学生情報入力シート!BZ527:CA527)=2,COUNTA(障害学生情報入力シート!CT527:CU527)=2),1,0)</f>
        <v>0</v>
      </c>
      <c r="U527" s="9">
        <f>SUM(障害学生情報入力シート!N527:Q527)+COUNTA(障害学生情報入力シート!R527)</f>
        <v>0</v>
      </c>
      <c r="V527" s="9">
        <f>SUM(障害学生情報入力シート!S527:V527)+COUNTA(障害学生情報入力シート!W527)</f>
        <v>0</v>
      </c>
      <c r="W527" s="9">
        <f>IF(SUM(障害学生情報入力シート!$X527:$AT527)&gt;0,1,0)</f>
        <v>0</v>
      </c>
      <c r="X527" s="9">
        <f>IF(障害学生情報入力シート!D527="入学者(新1年生)",1,0)</f>
        <v>0</v>
      </c>
      <c r="Y527" s="9">
        <f>IF(ISBLANK(障害学生情報入力シート!$G527),0)+IF(AND(障害学生情報入力シート!$G527="視覚障害",OR(障害学生情報入力シート!$H527="盲",障害学生情報入力シート!$H527="弱視")),1,0)+IF(AND(障害学生情報入力シート!$G527="聴覚・言語障害",OR(障害学生情報入力シート!$H527="聾",障害学生情報入力シート!$H527="難聴",障害学生情報入力シート!$H527="言語障害のみ")),1,0)+IF(AND(障害学生情報入力シート!$G527="肢体不自由",OR(障害学生情報入力シート!$H527="上肢機能障害",障害学生情報入力シート!$H527="下肢機能障害",障害学生情報入力シート!$H527="上下肢機能障害",障害学生情報入力シート!$H527="他の機能障害")),1,0)+IF(AND(障害学生情報入力シート!$G527="病弱・虚弱",OR(障害学生情報入力シート!$H527="内部障害等",障害学生情報入力シート!$H527="他の慢性疾患")),1,0)+IF(AND(障害学生情報入力シート!$G527="重複",ISBLANK(障害学生情報入力シート!$H527)),1,0)+IF(AND(障害学生情報入力シート!$G527="発達障害",OR(障害学生情報入力シート!$H527="SLD",障害学生情報入力シート!$H527="ADHD",障害学生情報入力シート!$H527="ASD",障害学生情報入力シート!$H527="発達障害の重複")),1,0)+IF(AND(障害学生情報入力シート!$G527="精神障害",OR(障害学生情報入力シート!$H527="統合失調症等",障害学生情報入力シート!$H527="気分障害",障害学生情報入力シート!$H527="神経症性障害等",障害学生情報入力シート!$H527="摂食障害・睡眠障害等",障害学生情報入力シート!$H527="他の精神障害")),1,0)+IF(AND(障害学生情報入力シート!$G527="その他の障害",ISBLANK(障害学生情報入力シート!$H527)),1,0)</f>
        <v>0</v>
      </c>
    </row>
    <row r="528" spans="1:25" x14ac:dyDescent="0.4">
      <c r="A528" s="1219">
        <v>504</v>
      </c>
      <c r="B528" s="7">
        <f>IF(AND(障害学生情報入力シート!$G528=$B$23,障害学生情報入力シート!$H528=$B$24,OR(障害学生情報入力シート!D528="入学者(新1年生)",障害学生情報入力シート!D528="在籍者")),1,0)</f>
        <v>0</v>
      </c>
      <c r="C528" s="7">
        <f t="shared" si="42"/>
        <v>0</v>
      </c>
      <c r="D528" s="7" t="str">
        <f>IFERROR(MATCH(ROW(障害学生情報入力シート!A504),C:C,0),"")</f>
        <v/>
      </c>
      <c r="E528" s="7">
        <f>IF(AND(障害学生情報入力シート!$G528=$E$23,障害学生情報入力シート!$H528=$E$24,OR(障害学生情報入力シート!D528="入学者(新1年生)",障害学生情報入力シート!D528="在籍者")),1,0)</f>
        <v>0</v>
      </c>
      <c r="F528" s="7">
        <f t="shared" si="43"/>
        <v>0</v>
      </c>
      <c r="G528" s="7" t="str">
        <f>IFERROR(MATCH(ROW(障害学生情報入力シート!E504),F:F,0),"")</f>
        <v/>
      </c>
      <c r="H528" s="7">
        <f>IF(AND(障害学生情報入力シート!$G528=$H$24,ISBLANK(障害学生情報入力シート!$H528),OR(障害学生情報入力シート!D528="入学者(新1年生)",障害学生情報入力シート!D528="在籍者")),1,0)</f>
        <v>0</v>
      </c>
      <c r="I528" s="7">
        <f t="shared" si="44"/>
        <v>0</v>
      </c>
      <c r="J528" s="7" t="str">
        <f>IFERROR(MATCH(ROW(障害学生情報入力シート!A504),I:I,0),"")</f>
        <v/>
      </c>
      <c r="K528" s="8">
        <f>IF(障害学生情報入力シート!AU528="",0,IF(AND(障害学生情報入力シート!AT528=1,Y528=1,障害学生情報入力シート!D528&lt;&gt;"",障害学生情報入力シート!D528&lt;&gt;"在籍者"),1,0))</f>
        <v>0</v>
      </c>
      <c r="L528" s="8">
        <f t="shared" si="45"/>
        <v>0</v>
      </c>
      <c r="M528" s="8" t="str">
        <f>IFERROR(MATCH(ROW(障害学生情報入力シート!A504),L:L,0),"")</f>
        <v/>
      </c>
      <c r="N528" s="8">
        <f>IF(障害学生情報入力シート!CA528="",0,IF(AND(障害学生情報入力シート!BZ528=1,Y528=1,障害学生情報入力シート!D528&lt;&gt;"",障害学生情報入力シート!D528&lt;&gt;"入学しなかった"),1,0))</f>
        <v>0</v>
      </c>
      <c r="O528" s="8">
        <f t="shared" si="46"/>
        <v>0</v>
      </c>
      <c r="P528" s="8" t="str">
        <f>IFERROR(MATCH(ROW(障害学生情報入力シート!AR504),O:O,0),"")</f>
        <v/>
      </c>
      <c r="Q528" s="8">
        <f>IF(障害学生情報入力シート!CU528="",0,IF(AND(障害学生情報入力シート!CT528=1,Y528=1,障害学生情報入力シート!D528&lt;&gt;"",障害学生情報入力シート!D528&lt;&gt;"入学しなかった"),1,0))</f>
        <v>0</v>
      </c>
      <c r="R528" s="8">
        <f t="shared" si="47"/>
        <v>0</v>
      </c>
      <c r="S528" s="8" t="str">
        <f>IFERROR(MATCH(ROW(障害学生情報入力シート!BJ504),R:R,0),"")</f>
        <v/>
      </c>
      <c r="T528" s="9">
        <f>IF(OR(SUM(障害学生情報入力シート!AY528:BY528,障害学生情報入力シート!CB528:CS528)&gt;0,COUNTA(障害学生情報入力シート!BZ528:CA528)=2,COUNTA(障害学生情報入力シート!CT528:CU528)=2),1,0)</f>
        <v>0</v>
      </c>
      <c r="U528" s="9">
        <f>SUM(障害学生情報入力シート!N528:Q528)+COUNTA(障害学生情報入力シート!R528)</f>
        <v>0</v>
      </c>
      <c r="V528" s="9">
        <f>SUM(障害学生情報入力シート!S528:V528)+COUNTA(障害学生情報入力シート!W528)</f>
        <v>0</v>
      </c>
      <c r="W528" s="9">
        <f>IF(SUM(障害学生情報入力シート!$X528:$AT528)&gt;0,1,0)</f>
        <v>0</v>
      </c>
      <c r="X528" s="9">
        <f>IF(障害学生情報入力シート!D528="入学者(新1年生)",1,0)</f>
        <v>0</v>
      </c>
      <c r="Y528" s="9">
        <f>IF(ISBLANK(障害学生情報入力シート!$G528),0)+IF(AND(障害学生情報入力シート!$G528="視覚障害",OR(障害学生情報入力シート!$H528="盲",障害学生情報入力シート!$H528="弱視")),1,0)+IF(AND(障害学生情報入力シート!$G528="聴覚・言語障害",OR(障害学生情報入力シート!$H528="聾",障害学生情報入力シート!$H528="難聴",障害学生情報入力シート!$H528="言語障害のみ")),1,0)+IF(AND(障害学生情報入力シート!$G528="肢体不自由",OR(障害学生情報入力シート!$H528="上肢機能障害",障害学生情報入力シート!$H528="下肢機能障害",障害学生情報入力シート!$H528="上下肢機能障害",障害学生情報入力シート!$H528="他の機能障害")),1,0)+IF(AND(障害学生情報入力シート!$G528="病弱・虚弱",OR(障害学生情報入力シート!$H528="内部障害等",障害学生情報入力シート!$H528="他の慢性疾患")),1,0)+IF(AND(障害学生情報入力シート!$G528="重複",ISBLANK(障害学生情報入力シート!$H528)),1,0)+IF(AND(障害学生情報入力シート!$G528="発達障害",OR(障害学生情報入力シート!$H528="SLD",障害学生情報入力シート!$H528="ADHD",障害学生情報入力シート!$H528="ASD",障害学生情報入力シート!$H528="発達障害の重複")),1,0)+IF(AND(障害学生情報入力シート!$G528="精神障害",OR(障害学生情報入力シート!$H528="統合失調症等",障害学生情報入力シート!$H528="気分障害",障害学生情報入力シート!$H528="神経症性障害等",障害学生情報入力シート!$H528="摂食障害・睡眠障害等",障害学生情報入力シート!$H528="他の精神障害")),1,0)+IF(AND(障害学生情報入力シート!$G528="その他の障害",ISBLANK(障害学生情報入力シート!$H528)),1,0)</f>
        <v>0</v>
      </c>
    </row>
    <row r="529" spans="1:25" x14ac:dyDescent="0.4">
      <c r="A529" s="1219">
        <v>505</v>
      </c>
      <c r="B529" s="7">
        <f>IF(AND(障害学生情報入力シート!$G529=$B$23,障害学生情報入力シート!$H529=$B$24,OR(障害学生情報入力シート!D529="入学者(新1年生)",障害学生情報入力シート!D529="在籍者")),1,0)</f>
        <v>0</v>
      </c>
      <c r="C529" s="7">
        <f t="shared" si="42"/>
        <v>0</v>
      </c>
      <c r="D529" s="7" t="str">
        <f>IFERROR(MATCH(ROW(障害学生情報入力シート!A505),C:C,0),"")</f>
        <v/>
      </c>
      <c r="E529" s="7">
        <f>IF(AND(障害学生情報入力シート!$G529=$E$23,障害学生情報入力シート!$H529=$E$24,OR(障害学生情報入力シート!D529="入学者(新1年生)",障害学生情報入力シート!D529="在籍者")),1,0)</f>
        <v>0</v>
      </c>
      <c r="F529" s="7">
        <f t="shared" si="43"/>
        <v>0</v>
      </c>
      <c r="G529" s="7" t="str">
        <f>IFERROR(MATCH(ROW(障害学生情報入力シート!E505),F:F,0),"")</f>
        <v/>
      </c>
      <c r="H529" s="7">
        <f>IF(AND(障害学生情報入力シート!$G529=$H$24,ISBLANK(障害学生情報入力シート!$H529),OR(障害学生情報入力シート!D529="入学者(新1年生)",障害学生情報入力シート!D529="在籍者")),1,0)</f>
        <v>0</v>
      </c>
      <c r="I529" s="7">
        <f t="shared" si="44"/>
        <v>0</v>
      </c>
      <c r="J529" s="7" t="str">
        <f>IFERROR(MATCH(ROW(障害学生情報入力シート!A505),I:I,0),"")</f>
        <v/>
      </c>
      <c r="K529" s="8">
        <f>IF(障害学生情報入力シート!AU529="",0,IF(AND(障害学生情報入力シート!AT529=1,Y529=1,障害学生情報入力シート!D529&lt;&gt;"",障害学生情報入力シート!D529&lt;&gt;"在籍者"),1,0))</f>
        <v>0</v>
      </c>
      <c r="L529" s="8">
        <f t="shared" si="45"/>
        <v>0</v>
      </c>
      <c r="M529" s="8" t="str">
        <f>IFERROR(MATCH(ROW(障害学生情報入力シート!A505),L:L,0),"")</f>
        <v/>
      </c>
      <c r="N529" s="8">
        <f>IF(障害学生情報入力シート!CA529="",0,IF(AND(障害学生情報入力シート!BZ529=1,Y529=1,障害学生情報入力シート!D529&lt;&gt;"",障害学生情報入力シート!D529&lt;&gt;"入学しなかった"),1,0))</f>
        <v>0</v>
      </c>
      <c r="O529" s="8">
        <f t="shared" si="46"/>
        <v>0</v>
      </c>
      <c r="P529" s="8" t="str">
        <f>IFERROR(MATCH(ROW(障害学生情報入力シート!AR505),O:O,0),"")</f>
        <v/>
      </c>
      <c r="Q529" s="8">
        <f>IF(障害学生情報入力シート!CU529="",0,IF(AND(障害学生情報入力シート!CT529=1,Y529=1,障害学生情報入力シート!D529&lt;&gt;"",障害学生情報入力シート!D529&lt;&gt;"入学しなかった"),1,0))</f>
        <v>0</v>
      </c>
      <c r="R529" s="8">
        <f t="shared" si="47"/>
        <v>0</v>
      </c>
      <c r="S529" s="8" t="str">
        <f>IFERROR(MATCH(ROW(障害学生情報入力シート!BJ505),R:R,0),"")</f>
        <v/>
      </c>
      <c r="T529" s="9">
        <f>IF(OR(SUM(障害学生情報入力シート!AY529:BY529,障害学生情報入力シート!CB529:CS529)&gt;0,COUNTA(障害学生情報入力シート!BZ529:CA529)=2,COUNTA(障害学生情報入力シート!CT529:CU529)=2),1,0)</f>
        <v>0</v>
      </c>
      <c r="U529" s="9">
        <f>SUM(障害学生情報入力シート!N529:Q529)+COUNTA(障害学生情報入力シート!R529)</f>
        <v>0</v>
      </c>
      <c r="V529" s="9">
        <f>SUM(障害学生情報入力シート!S529:V529)+COUNTA(障害学生情報入力シート!W529)</f>
        <v>0</v>
      </c>
      <c r="W529" s="9">
        <f>IF(SUM(障害学生情報入力シート!$X529:$AT529)&gt;0,1,0)</f>
        <v>0</v>
      </c>
      <c r="X529" s="9">
        <f>IF(障害学生情報入力シート!D529="入学者(新1年生)",1,0)</f>
        <v>0</v>
      </c>
      <c r="Y529" s="9">
        <f>IF(ISBLANK(障害学生情報入力シート!$G529),0)+IF(AND(障害学生情報入力シート!$G529="視覚障害",OR(障害学生情報入力シート!$H529="盲",障害学生情報入力シート!$H529="弱視")),1,0)+IF(AND(障害学生情報入力シート!$G529="聴覚・言語障害",OR(障害学生情報入力シート!$H529="聾",障害学生情報入力シート!$H529="難聴",障害学生情報入力シート!$H529="言語障害のみ")),1,0)+IF(AND(障害学生情報入力シート!$G529="肢体不自由",OR(障害学生情報入力シート!$H529="上肢機能障害",障害学生情報入力シート!$H529="下肢機能障害",障害学生情報入力シート!$H529="上下肢機能障害",障害学生情報入力シート!$H529="他の機能障害")),1,0)+IF(AND(障害学生情報入力シート!$G529="病弱・虚弱",OR(障害学生情報入力シート!$H529="内部障害等",障害学生情報入力シート!$H529="他の慢性疾患")),1,0)+IF(AND(障害学生情報入力シート!$G529="重複",ISBLANK(障害学生情報入力シート!$H529)),1,0)+IF(AND(障害学生情報入力シート!$G529="発達障害",OR(障害学生情報入力シート!$H529="SLD",障害学生情報入力シート!$H529="ADHD",障害学生情報入力シート!$H529="ASD",障害学生情報入力シート!$H529="発達障害の重複")),1,0)+IF(AND(障害学生情報入力シート!$G529="精神障害",OR(障害学生情報入力シート!$H529="統合失調症等",障害学生情報入力シート!$H529="気分障害",障害学生情報入力シート!$H529="神経症性障害等",障害学生情報入力シート!$H529="摂食障害・睡眠障害等",障害学生情報入力シート!$H529="他の精神障害")),1,0)+IF(AND(障害学生情報入力シート!$G529="その他の障害",ISBLANK(障害学生情報入力シート!$H529)),1,0)</f>
        <v>0</v>
      </c>
    </row>
    <row r="530" spans="1:25" x14ac:dyDescent="0.4">
      <c r="A530" s="1219">
        <v>506</v>
      </c>
      <c r="B530" s="7">
        <f>IF(AND(障害学生情報入力シート!$G530=$B$23,障害学生情報入力シート!$H530=$B$24,OR(障害学生情報入力シート!D530="入学者(新1年生)",障害学生情報入力シート!D530="在籍者")),1,0)</f>
        <v>0</v>
      </c>
      <c r="C530" s="7">
        <f t="shared" si="42"/>
        <v>0</v>
      </c>
      <c r="D530" s="7" t="str">
        <f>IFERROR(MATCH(ROW(障害学生情報入力シート!A506),C:C,0),"")</f>
        <v/>
      </c>
      <c r="E530" s="7">
        <f>IF(AND(障害学生情報入力シート!$G530=$E$23,障害学生情報入力シート!$H530=$E$24,OR(障害学生情報入力シート!D530="入学者(新1年生)",障害学生情報入力シート!D530="在籍者")),1,0)</f>
        <v>0</v>
      </c>
      <c r="F530" s="7">
        <f t="shared" si="43"/>
        <v>0</v>
      </c>
      <c r="G530" s="7" t="str">
        <f>IFERROR(MATCH(ROW(障害学生情報入力シート!E506),F:F,0),"")</f>
        <v/>
      </c>
      <c r="H530" s="7">
        <f>IF(AND(障害学生情報入力シート!$G530=$H$24,ISBLANK(障害学生情報入力シート!$H530),OR(障害学生情報入力シート!D530="入学者(新1年生)",障害学生情報入力シート!D530="在籍者")),1,0)</f>
        <v>0</v>
      </c>
      <c r="I530" s="7">
        <f t="shared" si="44"/>
        <v>0</v>
      </c>
      <c r="J530" s="7" t="str">
        <f>IFERROR(MATCH(ROW(障害学生情報入力シート!A506),I:I,0),"")</f>
        <v/>
      </c>
      <c r="K530" s="8">
        <f>IF(障害学生情報入力シート!AU530="",0,IF(AND(障害学生情報入力シート!AT530=1,Y530=1,障害学生情報入力シート!D530&lt;&gt;"",障害学生情報入力シート!D530&lt;&gt;"在籍者"),1,0))</f>
        <v>0</v>
      </c>
      <c r="L530" s="8">
        <f t="shared" si="45"/>
        <v>0</v>
      </c>
      <c r="M530" s="8" t="str">
        <f>IFERROR(MATCH(ROW(障害学生情報入力シート!A506),L:L,0),"")</f>
        <v/>
      </c>
      <c r="N530" s="8">
        <f>IF(障害学生情報入力シート!CA530="",0,IF(AND(障害学生情報入力シート!BZ530=1,Y530=1,障害学生情報入力シート!D530&lt;&gt;"",障害学生情報入力シート!D530&lt;&gt;"入学しなかった"),1,0))</f>
        <v>0</v>
      </c>
      <c r="O530" s="8">
        <f t="shared" si="46"/>
        <v>0</v>
      </c>
      <c r="P530" s="8" t="str">
        <f>IFERROR(MATCH(ROW(障害学生情報入力シート!AR506),O:O,0),"")</f>
        <v/>
      </c>
      <c r="Q530" s="8">
        <f>IF(障害学生情報入力シート!CU530="",0,IF(AND(障害学生情報入力シート!CT530=1,Y530=1,障害学生情報入力シート!D530&lt;&gt;"",障害学生情報入力シート!D530&lt;&gt;"入学しなかった"),1,0))</f>
        <v>0</v>
      </c>
      <c r="R530" s="8">
        <f t="shared" si="47"/>
        <v>0</v>
      </c>
      <c r="S530" s="8" t="str">
        <f>IFERROR(MATCH(ROW(障害学生情報入力シート!BJ506),R:R,0),"")</f>
        <v/>
      </c>
      <c r="T530" s="9">
        <f>IF(OR(SUM(障害学生情報入力シート!AY530:BY530,障害学生情報入力シート!CB530:CS530)&gt;0,COUNTA(障害学生情報入力シート!BZ530:CA530)=2,COUNTA(障害学生情報入力シート!CT530:CU530)=2),1,0)</f>
        <v>0</v>
      </c>
      <c r="U530" s="9">
        <f>SUM(障害学生情報入力シート!N530:Q530)+COUNTA(障害学生情報入力シート!R530)</f>
        <v>0</v>
      </c>
      <c r="V530" s="9">
        <f>SUM(障害学生情報入力シート!S530:V530)+COUNTA(障害学生情報入力シート!W530)</f>
        <v>0</v>
      </c>
      <c r="W530" s="9">
        <f>IF(SUM(障害学生情報入力シート!$X530:$AT530)&gt;0,1,0)</f>
        <v>0</v>
      </c>
      <c r="X530" s="9">
        <f>IF(障害学生情報入力シート!D530="入学者(新1年生)",1,0)</f>
        <v>0</v>
      </c>
      <c r="Y530" s="9">
        <f>IF(ISBLANK(障害学生情報入力シート!$G530),0)+IF(AND(障害学生情報入力シート!$G530="視覚障害",OR(障害学生情報入力シート!$H530="盲",障害学生情報入力シート!$H530="弱視")),1,0)+IF(AND(障害学生情報入力シート!$G530="聴覚・言語障害",OR(障害学生情報入力シート!$H530="聾",障害学生情報入力シート!$H530="難聴",障害学生情報入力シート!$H530="言語障害のみ")),1,0)+IF(AND(障害学生情報入力シート!$G530="肢体不自由",OR(障害学生情報入力シート!$H530="上肢機能障害",障害学生情報入力シート!$H530="下肢機能障害",障害学生情報入力シート!$H530="上下肢機能障害",障害学生情報入力シート!$H530="他の機能障害")),1,0)+IF(AND(障害学生情報入力シート!$G530="病弱・虚弱",OR(障害学生情報入力シート!$H530="内部障害等",障害学生情報入力シート!$H530="他の慢性疾患")),1,0)+IF(AND(障害学生情報入力シート!$G530="重複",ISBLANK(障害学生情報入力シート!$H530)),1,0)+IF(AND(障害学生情報入力シート!$G530="発達障害",OR(障害学生情報入力シート!$H530="SLD",障害学生情報入力シート!$H530="ADHD",障害学生情報入力シート!$H530="ASD",障害学生情報入力シート!$H530="発達障害の重複")),1,0)+IF(AND(障害学生情報入力シート!$G530="精神障害",OR(障害学生情報入力シート!$H530="統合失調症等",障害学生情報入力シート!$H530="気分障害",障害学生情報入力シート!$H530="神経症性障害等",障害学生情報入力シート!$H530="摂食障害・睡眠障害等",障害学生情報入力シート!$H530="他の精神障害")),1,0)+IF(AND(障害学生情報入力シート!$G530="その他の障害",ISBLANK(障害学生情報入力シート!$H530)),1,0)</f>
        <v>0</v>
      </c>
    </row>
    <row r="531" spans="1:25" x14ac:dyDescent="0.4">
      <c r="A531" s="1219">
        <v>507</v>
      </c>
      <c r="B531" s="7">
        <f>IF(AND(障害学生情報入力シート!$G531=$B$23,障害学生情報入力シート!$H531=$B$24,OR(障害学生情報入力シート!D531="入学者(新1年生)",障害学生情報入力シート!D531="在籍者")),1,0)</f>
        <v>0</v>
      </c>
      <c r="C531" s="7">
        <f t="shared" si="42"/>
        <v>0</v>
      </c>
      <c r="D531" s="7" t="str">
        <f>IFERROR(MATCH(ROW(障害学生情報入力シート!A507),C:C,0),"")</f>
        <v/>
      </c>
      <c r="E531" s="7">
        <f>IF(AND(障害学生情報入力シート!$G531=$E$23,障害学生情報入力シート!$H531=$E$24,OR(障害学生情報入力シート!D531="入学者(新1年生)",障害学生情報入力シート!D531="在籍者")),1,0)</f>
        <v>0</v>
      </c>
      <c r="F531" s="7">
        <f t="shared" si="43"/>
        <v>0</v>
      </c>
      <c r="G531" s="7" t="str">
        <f>IFERROR(MATCH(ROW(障害学生情報入力シート!E507),F:F,0),"")</f>
        <v/>
      </c>
      <c r="H531" s="7">
        <f>IF(AND(障害学生情報入力シート!$G531=$H$24,ISBLANK(障害学生情報入力シート!$H531),OR(障害学生情報入力シート!D531="入学者(新1年生)",障害学生情報入力シート!D531="在籍者")),1,0)</f>
        <v>0</v>
      </c>
      <c r="I531" s="7">
        <f t="shared" si="44"/>
        <v>0</v>
      </c>
      <c r="J531" s="7" t="str">
        <f>IFERROR(MATCH(ROW(障害学生情報入力シート!A507),I:I,0),"")</f>
        <v/>
      </c>
      <c r="K531" s="8">
        <f>IF(障害学生情報入力シート!AU531="",0,IF(AND(障害学生情報入力シート!AT531=1,Y531=1,障害学生情報入力シート!D531&lt;&gt;"",障害学生情報入力シート!D531&lt;&gt;"在籍者"),1,0))</f>
        <v>0</v>
      </c>
      <c r="L531" s="8">
        <f t="shared" si="45"/>
        <v>0</v>
      </c>
      <c r="M531" s="8" t="str">
        <f>IFERROR(MATCH(ROW(障害学生情報入力シート!A507),L:L,0),"")</f>
        <v/>
      </c>
      <c r="N531" s="8">
        <f>IF(障害学生情報入力シート!CA531="",0,IF(AND(障害学生情報入力シート!BZ531=1,Y531=1,障害学生情報入力シート!D531&lt;&gt;"",障害学生情報入力シート!D531&lt;&gt;"入学しなかった"),1,0))</f>
        <v>0</v>
      </c>
      <c r="O531" s="8">
        <f t="shared" si="46"/>
        <v>0</v>
      </c>
      <c r="P531" s="8" t="str">
        <f>IFERROR(MATCH(ROW(障害学生情報入力シート!AR507),O:O,0),"")</f>
        <v/>
      </c>
      <c r="Q531" s="8">
        <f>IF(障害学生情報入力シート!CU531="",0,IF(AND(障害学生情報入力シート!CT531=1,Y531=1,障害学生情報入力シート!D531&lt;&gt;"",障害学生情報入力シート!D531&lt;&gt;"入学しなかった"),1,0))</f>
        <v>0</v>
      </c>
      <c r="R531" s="8">
        <f t="shared" si="47"/>
        <v>0</v>
      </c>
      <c r="S531" s="8" t="str">
        <f>IFERROR(MATCH(ROW(障害学生情報入力シート!BJ507),R:R,0),"")</f>
        <v/>
      </c>
      <c r="T531" s="9">
        <f>IF(OR(SUM(障害学生情報入力シート!AY531:BY531,障害学生情報入力シート!CB531:CS531)&gt;0,COUNTA(障害学生情報入力シート!BZ531:CA531)=2,COUNTA(障害学生情報入力シート!CT531:CU531)=2),1,0)</f>
        <v>0</v>
      </c>
      <c r="U531" s="9">
        <f>SUM(障害学生情報入力シート!N531:Q531)+COUNTA(障害学生情報入力シート!R531)</f>
        <v>0</v>
      </c>
      <c r="V531" s="9">
        <f>SUM(障害学生情報入力シート!S531:V531)+COUNTA(障害学生情報入力シート!W531)</f>
        <v>0</v>
      </c>
      <c r="W531" s="9">
        <f>IF(SUM(障害学生情報入力シート!$X531:$AT531)&gt;0,1,0)</f>
        <v>0</v>
      </c>
      <c r="X531" s="9">
        <f>IF(障害学生情報入力シート!D531="入学者(新1年生)",1,0)</f>
        <v>0</v>
      </c>
      <c r="Y531" s="9">
        <f>IF(ISBLANK(障害学生情報入力シート!$G531),0)+IF(AND(障害学生情報入力シート!$G531="視覚障害",OR(障害学生情報入力シート!$H531="盲",障害学生情報入力シート!$H531="弱視")),1,0)+IF(AND(障害学生情報入力シート!$G531="聴覚・言語障害",OR(障害学生情報入力シート!$H531="聾",障害学生情報入力シート!$H531="難聴",障害学生情報入力シート!$H531="言語障害のみ")),1,0)+IF(AND(障害学生情報入力シート!$G531="肢体不自由",OR(障害学生情報入力シート!$H531="上肢機能障害",障害学生情報入力シート!$H531="下肢機能障害",障害学生情報入力シート!$H531="上下肢機能障害",障害学生情報入力シート!$H531="他の機能障害")),1,0)+IF(AND(障害学生情報入力シート!$G531="病弱・虚弱",OR(障害学生情報入力シート!$H531="内部障害等",障害学生情報入力シート!$H531="他の慢性疾患")),1,0)+IF(AND(障害学生情報入力シート!$G531="重複",ISBLANK(障害学生情報入力シート!$H531)),1,0)+IF(AND(障害学生情報入力シート!$G531="発達障害",OR(障害学生情報入力シート!$H531="SLD",障害学生情報入力シート!$H531="ADHD",障害学生情報入力シート!$H531="ASD",障害学生情報入力シート!$H531="発達障害の重複")),1,0)+IF(AND(障害学生情報入力シート!$G531="精神障害",OR(障害学生情報入力シート!$H531="統合失調症等",障害学生情報入力シート!$H531="気分障害",障害学生情報入力シート!$H531="神経症性障害等",障害学生情報入力シート!$H531="摂食障害・睡眠障害等",障害学生情報入力シート!$H531="他の精神障害")),1,0)+IF(AND(障害学生情報入力シート!$G531="その他の障害",ISBLANK(障害学生情報入力シート!$H531)),1,0)</f>
        <v>0</v>
      </c>
    </row>
    <row r="532" spans="1:25" x14ac:dyDescent="0.4">
      <c r="A532" s="1219">
        <v>508</v>
      </c>
      <c r="B532" s="7">
        <f>IF(AND(障害学生情報入力シート!$G532=$B$23,障害学生情報入力シート!$H532=$B$24,OR(障害学生情報入力シート!D532="入学者(新1年生)",障害学生情報入力シート!D532="在籍者")),1,0)</f>
        <v>0</v>
      </c>
      <c r="C532" s="7">
        <f t="shared" si="42"/>
        <v>0</v>
      </c>
      <c r="D532" s="7" t="str">
        <f>IFERROR(MATCH(ROW(障害学生情報入力シート!A508),C:C,0),"")</f>
        <v/>
      </c>
      <c r="E532" s="7">
        <f>IF(AND(障害学生情報入力シート!$G532=$E$23,障害学生情報入力シート!$H532=$E$24,OR(障害学生情報入力シート!D532="入学者(新1年生)",障害学生情報入力シート!D532="在籍者")),1,0)</f>
        <v>0</v>
      </c>
      <c r="F532" s="7">
        <f t="shared" si="43"/>
        <v>0</v>
      </c>
      <c r="G532" s="7" t="str">
        <f>IFERROR(MATCH(ROW(障害学生情報入力シート!E508),F:F,0),"")</f>
        <v/>
      </c>
      <c r="H532" s="7">
        <f>IF(AND(障害学生情報入力シート!$G532=$H$24,ISBLANK(障害学生情報入力シート!$H532),OR(障害学生情報入力シート!D532="入学者(新1年生)",障害学生情報入力シート!D532="在籍者")),1,0)</f>
        <v>0</v>
      </c>
      <c r="I532" s="7">
        <f t="shared" si="44"/>
        <v>0</v>
      </c>
      <c r="J532" s="7" t="str">
        <f>IFERROR(MATCH(ROW(障害学生情報入力シート!A508),I:I,0),"")</f>
        <v/>
      </c>
      <c r="K532" s="8">
        <f>IF(障害学生情報入力シート!AU532="",0,IF(AND(障害学生情報入力シート!AT532=1,Y532=1,障害学生情報入力シート!D532&lt;&gt;"",障害学生情報入力シート!D532&lt;&gt;"在籍者"),1,0))</f>
        <v>0</v>
      </c>
      <c r="L532" s="8">
        <f t="shared" si="45"/>
        <v>0</v>
      </c>
      <c r="M532" s="8" t="str">
        <f>IFERROR(MATCH(ROW(障害学生情報入力シート!A508),L:L,0),"")</f>
        <v/>
      </c>
      <c r="N532" s="8">
        <f>IF(障害学生情報入力シート!CA532="",0,IF(AND(障害学生情報入力シート!BZ532=1,Y532=1,障害学生情報入力シート!D532&lt;&gt;"",障害学生情報入力シート!D532&lt;&gt;"入学しなかった"),1,0))</f>
        <v>0</v>
      </c>
      <c r="O532" s="8">
        <f t="shared" si="46"/>
        <v>0</v>
      </c>
      <c r="P532" s="8" t="str">
        <f>IFERROR(MATCH(ROW(障害学生情報入力シート!AR508),O:O,0),"")</f>
        <v/>
      </c>
      <c r="Q532" s="8">
        <f>IF(障害学生情報入力シート!CU532="",0,IF(AND(障害学生情報入力シート!CT532=1,Y532=1,障害学生情報入力シート!D532&lt;&gt;"",障害学生情報入力シート!D532&lt;&gt;"入学しなかった"),1,0))</f>
        <v>0</v>
      </c>
      <c r="R532" s="8">
        <f t="shared" si="47"/>
        <v>0</v>
      </c>
      <c r="S532" s="8" t="str">
        <f>IFERROR(MATCH(ROW(障害学生情報入力シート!BJ508),R:R,0),"")</f>
        <v/>
      </c>
      <c r="T532" s="9">
        <f>IF(OR(SUM(障害学生情報入力シート!AY532:BY532,障害学生情報入力シート!CB532:CS532)&gt;0,COUNTA(障害学生情報入力シート!BZ532:CA532)=2,COUNTA(障害学生情報入力シート!CT532:CU532)=2),1,0)</f>
        <v>0</v>
      </c>
      <c r="U532" s="9">
        <f>SUM(障害学生情報入力シート!N532:Q532)+COUNTA(障害学生情報入力シート!R532)</f>
        <v>0</v>
      </c>
      <c r="V532" s="9">
        <f>SUM(障害学生情報入力シート!S532:V532)+COUNTA(障害学生情報入力シート!W532)</f>
        <v>0</v>
      </c>
      <c r="W532" s="9">
        <f>IF(SUM(障害学生情報入力シート!$X532:$AT532)&gt;0,1,0)</f>
        <v>0</v>
      </c>
      <c r="X532" s="9">
        <f>IF(障害学生情報入力シート!D532="入学者(新1年生)",1,0)</f>
        <v>0</v>
      </c>
      <c r="Y532" s="9">
        <f>IF(ISBLANK(障害学生情報入力シート!$G532),0)+IF(AND(障害学生情報入力シート!$G532="視覚障害",OR(障害学生情報入力シート!$H532="盲",障害学生情報入力シート!$H532="弱視")),1,0)+IF(AND(障害学生情報入力シート!$G532="聴覚・言語障害",OR(障害学生情報入力シート!$H532="聾",障害学生情報入力シート!$H532="難聴",障害学生情報入力シート!$H532="言語障害のみ")),1,0)+IF(AND(障害学生情報入力シート!$G532="肢体不自由",OR(障害学生情報入力シート!$H532="上肢機能障害",障害学生情報入力シート!$H532="下肢機能障害",障害学生情報入力シート!$H532="上下肢機能障害",障害学生情報入力シート!$H532="他の機能障害")),1,0)+IF(AND(障害学生情報入力シート!$G532="病弱・虚弱",OR(障害学生情報入力シート!$H532="内部障害等",障害学生情報入力シート!$H532="他の慢性疾患")),1,0)+IF(AND(障害学生情報入力シート!$G532="重複",ISBLANK(障害学生情報入力シート!$H532)),1,0)+IF(AND(障害学生情報入力シート!$G532="発達障害",OR(障害学生情報入力シート!$H532="SLD",障害学生情報入力シート!$H532="ADHD",障害学生情報入力シート!$H532="ASD",障害学生情報入力シート!$H532="発達障害の重複")),1,0)+IF(AND(障害学生情報入力シート!$G532="精神障害",OR(障害学生情報入力シート!$H532="統合失調症等",障害学生情報入力シート!$H532="気分障害",障害学生情報入力シート!$H532="神経症性障害等",障害学生情報入力シート!$H532="摂食障害・睡眠障害等",障害学生情報入力シート!$H532="他の精神障害")),1,0)+IF(AND(障害学生情報入力シート!$G532="その他の障害",ISBLANK(障害学生情報入力シート!$H532)),1,0)</f>
        <v>0</v>
      </c>
    </row>
    <row r="533" spans="1:25" x14ac:dyDescent="0.4">
      <c r="A533" s="1219">
        <v>509</v>
      </c>
      <c r="B533" s="7">
        <f>IF(AND(障害学生情報入力シート!$G533=$B$23,障害学生情報入力シート!$H533=$B$24,OR(障害学生情報入力シート!D533="入学者(新1年生)",障害学生情報入力シート!D533="在籍者")),1,0)</f>
        <v>0</v>
      </c>
      <c r="C533" s="7">
        <f t="shared" si="42"/>
        <v>0</v>
      </c>
      <c r="D533" s="7" t="str">
        <f>IFERROR(MATCH(ROW(障害学生情報入力シート!A509),C:C,0),"")</f>
        <v/>
      </c>
      <c r="E533" s="7">
        <f>IF(AND(障害学生情報入力シート!$G533=$E$23,障害学生情報入力シート!$H533=$E$24,OR(障害学生情報入力シート!D533="入学者(新1年生)",障害学生情報入力シート!D533="在籍者")),1,0)</f>
        <v>0</v>
      </c>
      <c r="F533" s="7">
        <f t="shared" si="43"/>
        <v>0</v>
      </c>
      <c r="G533" s="7" t="str">
        <f>IFERROR(MATCH(ROW(障害学生情報入力シート!E509),F:F,0),"")</f>
        <v/>
      </c>
      <c r="H533" s="7">
        <f>IF(AND(障害学生情報入力シート!$G533=$H$24,ISBLANK(障害学生情報入力シート!$H533),OR(障害学生情報入力シート!D533="入学者(新1年生)",障害学生情報入力シート!D533="在籍者")),1,0)</f>
        <v>0</v>
      </c>
      <c r="I533" s="7">
        <f t="shared" si="44"/>
        <v>0</v>
      </c>
      <c r="J533" s="7" t="str">
        <f>IFERROR(MATCH(ROW(障害学生情報入力シート!A509),I:I,0),"")</f>
        <v/>
      </c>
      <c r="K533" s="8">
        <f>IF(障害学生情報入力シート!AU533="",0,IF(AND(障害学生情報入力シート!AT533=1,Y533=1,障害学生情報入力シート!D533&lt;&gt;"",障害学生情報入力シート!D533&lt;&gt;"在籍者"),1,0))</f>
        <v>0</v>
      </c>
      <c r="L533" s="8">
        <f t="shared" si="45"/>
        <v>0</v>
      </c>
      <c r="M533" s="8" t="str">
        <f>IFERROR(MATCH(ROW(障害学生情報入力シート!A509),L:L,0),"")</f>
        <v/>
      </c>
      <c r="N533" s="8">
        <f>IF(障害学生情報入力シート!CA533="",0,IF(AND(障害学生情報入力シート!BZ533=1,Y533=1,障害学生情報入力シート!D533&lt;&gt;"",障害学生情報入力シート!D533&lt;&gt;"入学しなかった"),1,0))</f>
        <v>0</v>
      </c>
      <c r="O533" s="8">
        <f t="shared" si="46"/>
        <v>0</v>
      </c>
      <c r="P533" s="8" t="str">
        <f>IFERROR(MATCH(ROW(障害学生情報入力シート!AR509),O:O,0),"")</f>
        <v/>
      </c>
      <c r="Q533" s="8">
        <f>IF(障害学生情報入力シート!CU533="",0,IF(AND(障害学生情報入力シート!CT533=1,Y533=1,障害学生情報入力シート!D533&lt;&gt;"",障害学生情報入力シート!D533&lt;&gt;"入学しなかった"),1,0))</f>
        <v>0</v>
      </c>
      <c r="R533" s="8">
        <f t="shared" si="47"/>
        <v>0</v>
      </c>
      <c r="S533" s="8" t="str">
        <f>IFERROR(MATCH(ROW(障害学生情報入力シート!BJ509),R:R,0),"")</f>
        <v/>
      </c>
      <c r="T533" s="9">
        <f>IF(OR(SUM(障害学生情報入力シート!AY533:BY533,障害学生情報入力シート!CB533:CS533)&gt;0,COUNTA(障害学生情報入力シート!BZ533:CA533)=2,COUNTA(障害学生情報入力シート!CT533:CU533)=2),1,0)</f>
        <v>0</v>
      </c>
      <c r="U533" s="9">
        <f>SUM(障害学生情報入力シート!N533:Q533)+COUNTA(障害学生情報入力シート!R533)</f>
        <v>0</v>
      </c>
      <c r="V533" s="9">
        <f>SUM(障害学生情報入力シート!S533:V533)+COUNTA(障害学生情報入力シート!W533)</f>
        <v>0</v>
      </c>
      <c r="W533" s="9">
        <f>IF(SUM(障害学生情報入力シート!$X533:$AT533)&gt;0,1,0)</f>
        <v>0</v>
      </c>
      <c r="X533" s="9">
        <f>IF(障害学生情報入力シート!D533="入学者(新1年生)",1,0)</f>
        <v>0</v>
      </c>
      <c r="Y533" s="9">
        <f>IF(ISBLANK(障害学生情報入力シート!$G533),0)+IF(AND(障害学生情報入力シート!$G533="視覚障害",OR(障害学生情報入力シート!$H533="盲",障害学生情報入力シート!$H533="弱視")),1,0)+IF(AND(障害学生情報入力シート!$G533="聴覚・言語障害",OR(障害学生情報入力シート!$H533="聾",障害学生情報入力シート!$H533="難聴",障害学生情報入力シート!$H533="言語障害のみ")),1,0)+IF(AND(障害学生情報入力シート!$G533="肢体不自由",OR(障害学生情報入力シート!$H533="上肢機能障害",障害学生情報入力シート!$H533="下肢機能障害",障害学生情報入力シート!$H533="上下肢機能障害",障害学生情報入力シート!$H533="他の機能障害")),1,0)+IF(AND(障害学生情報入力シート!$G533="病弱・虚弱",OR(障害学生情報入力シート!$H533="内部障害等",障害学生情報入力シート!$H533="他の慢性疾患")),1,0)+IF(AND(障害学生情報入力シート!$G533="重複",ISBLANK(障害学生情報入力シート!$H533)),1,0)+IF(AND(障害学生情報入力シート!$G533="発達障害",OR(障害学生情報入力シート!$H533="SLD",障害学生情報入力シート!$H533="ADHD",障害学生情報入力シート!$H533="ASD",障害学生情報入力シート!$H533="発達障害の重複")),1,0)+IF(AND(障害学生情報入力シート!$G533="精神障害",OR(障害学生情報入力シート!$H533="統合失調症等",障害学生情報入力シート!$H533="気分障害",障害学生情報入力シート!$H533="神経症性障害等",障害学生情報入力シート!$H533="摂食障害・睡眠障害等",障害学生情報入力シート!$H533="他の精神障害")),1,0)+IF(AND(障害学生情報入力シート!$G533="その他の障害",ISBLANK(障害学生情報入力シート!$H533)),1,0)</f>
        <v>0</v>
      </c>
    </row>
    <row r="534" spans="1:25" x14ac:dyDescent="0.4">
      <c r="A534" s="1219">
        <v>510</v>
      </c>
      <c r="B534" s="7">
        <f>IF(AND(障害学生情報入力シート!$G534=$B$23,障害学生情報入力シート!$H534=$B$24,OR(障害学生情報入力シート!D534="入学者(新1年生)",障害学生情報入力シート!D534="在籍者")),1,0)</f>
        <v>0</v>
      </c>
      <c r="C534" s="7">
        <f t="shared" si="42"/>
        <v>0</v>
      </c>
      <c r="D534" s="7" t="str">
        <f>IFERROR(MATCH(ROW(障害学生情報入力シート!A510),C:C,0),"")</f>
        <v/>
      </c>
      <c r="E534" s="7">
        <f>IF(AND(障害学生情報入力シート!$G534=$E$23,障害学生情報入力シート!$H534=$E$24,OR(障害学生情報入力シート!D534="入学者(新1年生)",障害学生情報入力シート!D534="在籍者")),1,0)</f>
        <v>0</v>
      </c>
      <c r="F534" s="7">
        <f t="shared" si="43"/>
        <v>0</v>
      </c>
      <c r="G534" s="7" t="str">
        <f>IFERROR(MATCH(ROW(障害学生情報入力シート!E510),F:F,0),"")</f>
        <v/>
      </c>
      <c r="H534" s="7">
        <f>IF(AND(障害学生情報入力シート!$G534=$H$24,ISBLANK(障害学生情報入力シート!$H534),OR(障害学生情報入力シート!D534="入学者(新1年生)",障害学生情報入力シート!D534="在籍者")),1,0)</f>
        <v>0</v>
      </c>
      <c r="I534" s="7">
        <f t="shared" si="44"/>
        <v>0</v>
      </c>
      <c r="J534" s="7" t="str">
        <f>IFERROR(MATCH(ROW(障害学生情報入力シート!A510),I:I,0),"")</f>
        <v/>
      </c>
      <c r="K534" s="8">
        <f>IF(障害学生情報入力シート!AU534="",0,IF(AND(障害学生情報入力シート!AT534=1,Y534=1,障害学生情報入力シート!D534&lt;&gt;"",障害学生情報入力シート!D534&lt;&gt;"在籍者"),1,0))</f>
        <v>0</v>
      </c>
      <c r="L534" s="8">
        <f t="shared" si="45"/>
        <v>0</v>
      </c>
      <c r="M534" s="8" t="str">
        <f>IFERROR(MATCH(ROW(障害学生情報入力シート!A510),L:L,0),"")</f>
        <v/>
      </c>
      <c r="N534" s="8">
        <f>IF(障害学生情報入力シート!CA534="",0,IF(AND(障害学生情報入力シート!BZ534=1,Y534=1,障害学生情報入力シート!D534&lt;&gt;"",障害学生情報入力シート!D534&lt;&gt;"入学しなかった"),1,0))</f>
        <v>0</v>
      </c>
      <c r="O534" s="8">
        <f t="shared" si="46"/>
        <v>0</v>
      </c>
      <c r="P534" s="8" t="str">
        <f>IFERROR(MATCH(ROW(障害学生情報入力シート!AR510),O:O,0),"")</f>
        <v/>
      </c>
      <c r="Q534" s="8">
        <f>IF(障害学生情報入力シート!CU534="",0,IF(AND(障害学生情報入力シート!CT534=1,Y534=1,障害学生情報入力シート!D534&lt;&gt;"",障害学生情報入力シート!D534&lt;&gt;"入学しなかった"),1,0))</f>
        <v>0</v>
      </c>
      <c r="R534" s="8">
        <f t="shared" si="47"/>
        <v>0</v>
      </c>
      <c r="S534" s="8" t="str">
        <f>IFERROR(MATCH(ROW(障害学生情報入力シート!BJ510),R:R,0),"")</f>
        <v/>
      </c>
      <c r="T534" s="9">
        <f>IF(OR(SUM(障害学生情報入力シート!AY534:BY534,障害学生情報入力シート!CB534:CS534)&gt;0,COUNTA(障害学生情報入力シート!BZ534:CA534)=2,COUNTA(障害学生情報入力シート!CT534:CU534)=2),1,0)</f>
        <v>0</v>
      </c>
      <c r="U534" s="9">
        <f>SUM(障害学生情報入力シート!N534:Q534)+COUNTA(障害学生情報入力シート!R534)</f>
        <v>0</v>
      </c>
      <c r="V534" s="9">
        <f>SUM(障害学生情報入力シート!S534:V534)+COUNTA(障害学生情報入力シート!W534)</f>
        <v>0</v>
      </c>
      <c r="W534" s="9">
        <f>IF(SUM(障害学生情報入力シート!$X534:$AT534)&gt;0,1,0)</f>
        <v>0</v>
      </c>
      <c r="X534" s="9">
        <f>IF(障害学生情報入力シート!D534="入学者(新1年生)",1,0)</f>
        <v>0</v>
      </c>
      <c r="Y534" s="9">
        <f>IF(ISBLANK(障害学生情報入力シート!$G534),0)+IF(AND(障害学生情報入力シート!$G534="視覚障害",OR(障害学生情報入力シート!$H534="盲",障害学生情報入力シート!$H534="弱視")),1,0)+IF(AND(障害学生情報入力シート!$G534="聴覚・言語障害",OR(障害学生情報入力シート!$H534="聾",障害学生情報入力シート!$H534="難聴",障害学生情報入力シート!$H534="言語障害のみ")),1,0)+IF(AND(障害学生情報入力シート!$G534="肢体不自由",OR(障害学生情報入力シート!$H534="上肢機能障害",障害学生情報入力シート!$H534="下肢機能障害",障害学生情報入力シート!$H534="上下肢機能障害",障害学生情報入力シート!$H534="他の機能障害")),1,0)+IF(AND(障害学生情報入力シート!$G534="病弱・虚弱",OR(障害学生情報入力シート!$H534="内部障害等",障害学生情報入力シート!$H534="他の慢性疾患")),1,0)+IF(AND(障害学生情報入力シート!$G534="重複",ISBLANK(障害学生情報入力シート!$H534)),1,0)+IF(AND(障害学生情報入力シート!$G534="発達障害",OR(障害学生情報入力シート!$H534="SLD",障害学生情報入力シート!$H534="ADHD",障害学生情報入力シート!$H534="ASD",障害学生情報入力シート!$H534="発達障害の重複")),1,0)+IF(AND(障害学生情報入力シート!$G534="精神障害",OR(障害学生情報入力シート!$H534="統合失調症等",障害学生情報入力シート!$H534="気分障害",障害学生情報入力シート!$H534="神経症性障害等",障害学生情報入力シート!$H534="摂食障害・睡眠障害等",障害学生情報入力シート!$H534="他の精神障害")),1,0)+IF(AND(障害学生情報入力シート!$G534="その他の障害",ISBLANK(障害学生情報入力シート!$H534)),1,0)</f>
        <v>0</v>
      </c>
    </row>
    <row r="535" spans="1:25" x14ac:dyDescent="0.4">
      <c r="A535" s="1219">
        <v>511</v>
      </c>
      <c r="B535" s="7">
        <f>IF(AND(障害学生情報入力シート!$G535=$B$23,障害学生情報入力シート!$H535=$B$24,OR(障害学生情報入力シート!D535="入学者(新1年生)",障害学生情報入力シート!D535="在籍者")),1,0)</f>
        <v>0</v>
      </c>
      <c r="C535" s="7">
        <f t="shared" si="42"/>
        <v>0</v>
      </c>
      <c r="D535" s="7" t="str">
        <f>IFERROR(MATCH(ROW(障害学生情報入力シート!A511),C:C,0),"")</f>
        <v/>
      </c>
      <c r="E535" s="7">
        <f>IF(AND(障害学生情報入力シート!$G535=$E$23,障害学生情報入力シート!$H535=$E$24,OR(障害学生情報入力シート!D535="入学者(新1年生)",障害学生情報入力シート!D535="在籍者")),1,0)</f>
        <v>0</v>
      </c>
      <c r="F535" s="7">
        <f t="shared" si="43"/>
        <v>0</v>
      </c>
      <c r="G535" s="7" t="str">
        <f>IFERROR(MATCH(ROW(障害学生情報入力シート!E511),F:F,0),"")</f>
        <v/>
      </c>
      <c r="H535" s="7">
        <f>IF(AND(障害学生情報入力シート!$G535=$H$24,ISBLANK(障害学生情報入力シート!$H535),OR(障害学生情報入力シート!D535="入学者(新1年生)",障害学生情報入力シート!D535="在籍者")),1,0)</f>
        <v>0</v>
      </c>
      <c r="I535" s="7">
        <f t="shared" si="44"/>
        <v>0</v>
      </c>
      <c r="J535" s="7" t="str">
        <f>IFERROR(MATCH(ROW(障害学生情報入力シート!A511),I:I,0),"")</f>
        <v/>
      </c>
      <c r="K535" s="8">
        <f>IF(障害学生情報入力シート!AU535="",0,IF(AND(障害学生情報入力シート!AT535=1,Y535=1,障害学生情報入力シート!D535&lt;&gt;"",障害学生情報入力シート!D535&lt;&gt;"在籍者"),1,0))</f>
        <v>0</v>
      </c>
      <c r="L535" s="8">
        <f t="shared" si="45"/>
        <v>0</v>
      </c>
      <c r="M535" s="8" t="str">
        <f>IFERROR(MATCH(ROW(障害学生情報入力シート!A511),L:L,0),"")</f>
        <v/>
      </c>
      <c r="N535" s="8">
        <f>IF(障害学生情報入力シート!CA535="",0,IF(AND(障害学生情報入力シート!BZ535=1,Y535=1,障害学生情報入力シート!D535&lt;&gt;"",障害学生情報入力シート!D535&lt;&gt;"入学しなかった"),1,0))</f>
        <v>0</v>
      </c>
      <c r="O535" s="8">
        <f t="shared" si="46"/>
        <v>0</v>
      </c>
      <c r="P535" s="8" t="str">
        <f>IFERROR(MATCH(ROW(障害学生情報入力シート!AR511),O:O,0),"")</f>
        <v/>
      </c>
      <c r="Q535" s="8">
        <f>IF(障害学生情報入力シート!CU535="",0,IF(AND(障害学生情報入力シート!CT535=1,Y535=1,障害学生情報入力シート!D535&lt;&gt;"",障害学生情報入力シート!D535&lt;&gt;"入学しなかった"),1,0))</f>
        <v>0</v>
      </c>
      <c r="R535" s="8">
        <f t="shared" si="47"/>
        <v>0</v>
      </c>
      <c r="S535" s="8" t="str">
        <f>IFERROR(MATCH(ROW(障害学生情報入力シート!BJ511),R:R,0),"")</f>
        <v/>
      </c>
      <c r="T535" s="9">
        <f>IF(OR(SUM(障害学生情報入力シート!AY535:BY535,障害学生情報入力シート!CB535:CS535)&gt;0,COUNTA(障害学生情報入力シート!BZ535:CA535)=2,COUNTA(障害学生情報入力シート!CT535:CU535)=2),1,0)</f>
        <v>0</v>
      </c>
      <c r="U535" s="9">
        <f>SUM(障害学生情報入力シート!N535:Q535)+COUNTA(障害学生情報入力シート!R535)</f>
        <v>0</v>
      </c>
      <c r="V535" s="9">
        <f>SUM(障害学生情報入力シート!S535:V535)+COUNTA(障害学生情報入力シート!W535)</f>
        <v>0</v>
      </c>
      <c r="W535" s="9">
        <f>IF(SUM(障害学生情報入力シート!$X535:$AT535)&gt;0,1,0)</f>
        <v>0</v>
      </c>
      <c r="X535" s="9">
        <f>IF(障害学生情報入力シート!D535="入学者(新1年生)",1,0)</f>
        <v>0</v>
      </c>
      <c r="Y535" s="9">
        <f>IF(ISBLANK(障害学生情報入力シート!$G535),0)+IF(AND(障害学生情報入力シート!$G535="視覚障害",OR(障害学生情報入力シート!$H535="盲",障害学生情報入力シート!$H535="弱視")),1,0)+IF(AND(障害学生情報入力シート!$G535="聴覚・言語障害",OR(障害学生情報入力シート!$H535="聾",障害学生情報入力シート!$H535="難聴",障害学生情報入力シート!$H535="言語障害のみ")),1,0)+IF(AND(障害学生情報入力シート!$G535="肢体不自由",OR(障害学生情報入力シート!$H535="上肢機能障害",障害学生情報入力シート!$H535="下肢機能障害",障害学生情報入力シート!$H535="上下肢機能障害",障害学生情報入力シート!$H535="他の機能障害")),1,0)+IF(AND(障害学生情報入力シート!$G535="病弱・虚弱",OR(障害学生情報入力シート!$H535="内部障害等",障害学生情報入力シート!$H535="他の慢性疾患")),1,0)+IF(AND(障害学生情報入力シート!$G535="重複",ISBLANK(障害学生情報入力シート!$H535)),1,0)+IF(AND(障害学生情報入力シート!$G535="発達障害",OR(障害学生情報入力シート!$H535="SLD",障害学生情報入力シート!$H535="ADHD",障害学生情報入力シート!$H535="ASD",障害学生情報入力シート!$H535="発達障害の重複")),1,0)+IF(AND(障害学生情報入力シート!$G535="精神障害",OR(障害学生情報入力シート!$H535="統合失調症等",障害学生情報入力シート!$H535="気分障害",障害学生情報入力シート!$H535="神経症性障害等",障害学生情報入力シート!$H535="摂食障害・睡眠障害等",障害学生情報入力シート!$H535="他の精神障害")),1,0)+IF(AND(障害学生情報入力シート!$G535="その他の障害",ISBLANK(障害学生情報入力シート!$H535)),1,0)</f>
        <v>0</v>
      </c>
    </row>
    <row r="536" spans="1:25" x14ac:dyDescent="0.4">
      <c r="A536" s="1219">
        <v>512</v>
      </c>
      <c r="B536" s="7">
        <f>IF(AND(障害学生情報入力シート!$G536=$B$23,障害学生情報入力シート!$H536=$B$24,OR(障害学生情報入力シート!D536="入学者(新1年生)",障害学生情報入力シート!D536="在籍者")),1,0)</f>
        <v>0</v>
      </c>
      <c r="C536" s="7">
        <f t="shared" si="42"/>
        <v>0</v>
      </c>
      <c r="D536" s="7" t="str">
        <f>IFERROR(MATCH(ROW(障害学生情報入力シート!A512),C:C,0),"")</f>
        <v/>
      </c>
      <c r="E536" s="7">
        <f>IF(AND(障害学生情報入力シート!$G536=$E$23,障害学生情報入力シート!$H536=$E$24,OR(障害学生情報入力シート!D536="入学者(新1年生)",障害学生情報入力シート!D536="在籍者")),1,0)</f>
        <v>0</v>
      </c>
      <c r="F536" s="7">
        <f t="shared" si="43"/>
        <v>0</v>
      </c>
      <c r="G536" s="7" t="str">
        <f>IFERROR(MATCH(ROW(障害学生情報入力シート!E512),F:F,0),"")</f>
        <v/>
      </c>
      <c r="H536" s="7">
        <f>IF(AND(障害学生情報入力シート!$G536=$H$24,ISBLANK(障害学生情報入力シート!$H536),OR(障害学生情報入力シート!D536="入学者(新1年生)",障害学生情報入力シート!D536="在籍者")),1,0)</f>
        <v>0</v>
      </c>
      <c r="I536" s="7">
        <f t="shared" si="44"/>
        <v>0</v>
      </c>
      <c r="J536" s="7" t="str">
        <f>IFERROR(MATCH(ROW(障害学生情報入力シート!A512),I:I,0),"")</f>
        <v/>
      </c>
      <c r="K536" s="8">
        <f>IF(障害学生情報入力シート!AU536="",0,IF(AND(障害学生情報入力シート!AT536=1,Y536=1,障害学生情報入力シート!D536&lt;&gt;"",障害学生情報入力シート!D536&lt;&gt;"在籍者"),1,0))</f>
        <v>0</v>
      </c>
      <c r="L536" s="8">
        <f t="shared" si="45"/>
        <v>0</v>
      </c>
      <c r="M536" s="8" t="str">
        <f>IFERROR(MATCH(ROW(障害学生情報入力シート!A512),L:L,0),"")</f>
        <v/>
      </c>
      <c r="N536" s="8">
        <f>IF(障害学生情報入力シート!CA536="",0,IF(AND(障害学生情報入力シート!BZ536=1,Y536=1,障害学生情報入力シート!D536&lt;&gt;"",障害学生情報入力シート!D536&lt;&gt;"入学しなかった"),1,0))</f>
        <v>0</v>
      </c>
      <c r="O536" s="8">
        <f t="shared" si="46"/>
        <v>0</v>
      </c>
      <c r="P536" s="8" t="str">
        <f>IFERROR(MATCH(ROW(障害学生情報入力シート!AR512),O:O,0),"")</f>
        <v/>
      </c>
      <c r="Q536" s="8">
        <f>IF(障害学生情報入力シート!CU536="",0,IF(AND(障害学生情報入力シート!CT536=1,Y536=1,障害学生情報入力シート!D536&lt;&gt;"",障害学生情報入力シート!D536&lt;&gt;"入学しなかった"),1,0))</f>
        <v>0</v>
      </c>
      <c r="R536" s="8">
        <f t="shared" si="47"/>
        <v>0</v>
      </c>
      <c r="S536" s="8" t="str">
        <f>IFERROR(MATCH(ROW(障害学生情報入力シート!BJ512),R:R,0),"")</f>
        <v/>
      </c>
      <c r="T536" s="9">
        <f>IF(OR(SUM(障害学生情報入力シート!AY536:BY536,障害学生情報入力シート!CB536:CS536)&gt;0,COUNTA(障害学生情報入力シート!BZ536:CA536)=2,COUNTA(障害学生情報入力シート!CT536:CU536)=2),1,0)</f>
        <v>0</v>
      </c>
      <c r="U536" s="9">
        <f>SUM(障害学生情報入力シート!N536:Q536)+COUNTA(障害学生情報入力シート!R536)</f>
        <v>0</v>
      </c>
      <c r="V536" s="9">
        <f>SUM(障害学生情報入力シート!S536:V536)+COUNTA(障害学生情報入力シート!W536)</f>
        <v>0</v>
      </c>
      <c r="W536" s="9">
        <f>IF(SUM(障害学生情報入力シート!$X536:$AT536)&gt;0,1,0)</f>
        <v>0</v>
      </c>
      <c r="X536" s="9">
        <f>IF(障害学生情報入力シート!D536="入学者(新1年生)",1,0)</f>
        <v>0</v>
      </c>
      <c r="Y536" s="9">
        <f>IF(ISBLANK(障害学生情報入力シート!$G536),0)+IF(AND(障害学生情報入力シート!$G536="視覚障害",OR(障害学生情報入力シート!$H536="盲",障害学生情報入力シート!$H536="弱視")),1,0)+IF(AND(障害学生情報入力シート!$G536="聴覚・言語障害",OR(障害学生情報入力シート!$H536="聾",障害学生情報入力シート!$H536="難聴",障害学生情報入力シート!$H536="言語障害のみ")),1,0)+IF(AND(障害学生情報入力シート!$G536="肢体不自由",OR(障害学生情報入力シート!$H536="上肢機能障害",障害学生情報入力シート!$H536="下肢機能障害",障害学生情報入力シート!$H536="上下肢機能障害",障害学生情報入力シート!$H536="他の機能障害")),1,0)+IF(AND(障害学生情報入力シート!$G536="病弱・虚弱",OR(障害学生情報入力シート!$H536="内部障害等",障害学生情報入力シート!$H536="他の慢性疾患")),1,0)+IF(AND(障害学生情報入力シート!$G536="重複",ISBLANK(障害学生情報入力シート!$H536)),1,0)+IF(AND(障害学生情報入力シート!$G536="発達障害",OR(障害学生情報入力シート!$H536="SLD",障害学生情報入力シート!$H536="ADHD",障害学生情報入力シート!$H536="ASD",障害学生情報入力シート!$H536="発達障害の重複")),1,0)+IF(AND(障害学生情報入力シート!$G536="精神障害",OR(障害学生情報入力シート!$H536="統合失調症等",障害学生情報入力シート!$H536="気分障害",障害学生情報入力シート!$H536="神経症性障害等",障害学生情報入力シート!$H536="摂食障害・睡眠障害等",障害学生情報入力シート!$H536="他の精神障害")),1,0)+IF(AND(障害学生情報入力シート!$G536="その他の障害",ISBLANK(障害学生情報入力シート!$H536)),1,0)</f>
        <v>0</v>
      </c>
    </row>
    <row r="537" spans="1:25" x14ac:dyDescent="0.4">
      <c r="A537" s="1219">
        <v>513</v>
      </c>
      <c r="B537" s="7">
        <f>IF(AND(障害学生情報入力シート!$G537=$B$23,障害学生情報入力シート!$H537=$B$24,OR(障害学生情報入力シート!D537="入学者(新1年生)",障害学生情報入力シート!D537="在籍者")),1,0)</f>
        <v>0</v>
      </c>
      <c r="C537" s="7">
        <f t="shared" ref="C537:C600" si="48">C536+B537</f>
        <v>0</v>
      </c>
      <c r="D537" s="7" t="str">
        <f>IFERROR(MATCH(ROW(障害学生情報入力シート!A513),C:C,0),"")</f>
        <v/>
      </c>
      <c r="E537" s="7">
        <f>IF(AND(障害学生情報入力シート!$G537=$E$23,障害学生情報入力シート!$H537=$E$24,OR(障害学生情報入力シート!D537="入学者(新1年生)",障害学生情報入力シート!D537="在籍者")),1,0)</f>
        <v>0</v>
      </c>
      <c r="F537" s="7">
        <f t="shared" ref="F537:F600" si="49">F536+E537</f>
        <v>0</v>
      </c>
      <c r="G537" s="7" t="str">
        <f>IFERROR(MATCH(ROW(障害学生情報入力シート!E513),F:F,0),"")</f>
        <v/>
      </c>
      <c r="H537" s="7">
        <f>IF(AND(障害学生情報入力シート!$G537=$H$24,ISBLANK(障害学生情報入力シート!$H537),OR(障害学生情報入力シート!D537="入学者(新1年生)",障害学生情報入力シート!D537="在籍者")),1,0)</f>
        <v>0</v>
      </c>
      <c r="I537" s="7">
        <f t="shared" ref="I537:I600" si="50">I536+H537</f>
        <v>0</v>
      </c>
      <c r="J537" s="7" t="str">
        <f>IFERROR(MATCH(ROW(障害学生情報入力シート!A513),I:I,0),"")</f>
        <v/>
      </c>
      <c r="K537" s="8">
        <f>IF(障害学生情報入力シート!AU537="",0,IF(AND(障害学生情報入力シート!AT537=1,Y537=1,障害学生情報入力シート!D537&lt;&gt;"",障害学生情報入力シート!D537&lt;&gt;"在籍者"),1,0))</f>
        <v>0</v>
      </c>
      <c r="L537" s="8">
        <f t="shared" ref="L537:L600" si="51">L536+K537</f>
        <v>0</v>
      </c>
      <c r="M537" s="8" t="str">
        <f>IFERROR(MATCH(ROW(障害学生情報入力シート!A513),L:L,0),"")</f>
        <v/>
      </c>
      <c r="N537" s="8">
        <f>IF(障害学生情報入力シート!CA537="",0,IF(AND(障害学生情報入力シート!BZ537=1,Y537=1,障害学生情報入力シート!D537&lt;&gt;"",障害学生情報入力シート!D537&lt;&gt;"入学しなかった"),1,0))</f>
        <v>0</v>
      </c>
      <c r="O537" s="8">
        <f t="shared" ref="O537:O600" si="52">O536+N537</f>
        <v>0</v>
      </c>
      <c r="P537" s="8" t="str">
        <f>IFERROR(MATCH(ROW(障害学生情報入力シート!AR513),O:O,0),"")</f>
        <v/>
      </c>
      <c r="Q537" s="8">
        <f>IF(障害学生情報入力シート!CU537="",0,IF(AND(障害学生情報入力シート!CT537=1,Y537=1,障害学生情報入力シート!D537&lt;&gt;"",障害学生情報入力シート!D537&lt;&gt;"入学しなかった"),1,0))</f>
        <v>0</v>
      </c>
      <c r="R537" s="8">
        <f t="shared" ref="R537:R600" si="53">R536+Q537</f>
        <v>0</v>
      </c>
      <c r="S537" s="8" t="str">
        <f>IFERROR(MATCH(ROW(障害学生情報入力シート!BJ513),R:R,0),"")</f>
        <v/>
      </c>
      <c r="T537" s="9">
        <f>IF(OR(SUM(障害学生情報入力シート!AY537:BY537,障害学生情報入力シート!CB537:CS537)&gt;0,COUNTA(障害学生情報入力シート!BZ537:CA537)=2,COUNTA(障害学生情報入力シート!CT537:CU537)=2),1,0)</f>
        <v>0</v>
      </c>
      <c r="U537" s="9">
        <f>SUM(障害学生情報入力シート!N537:Q537)+COUNTA(障害学生情報入力シート!R537)</f>
        <v>0</v>
      </c>
      <c r="V537" s="9">
        <f>SUM(障害学生情報入力シート!S537:V537)+COUNTA(障害学生情報入力シート!W537)</f>
        <v>0</v>
      </c>
      <c r="W537" s="9">
        <f>IF(SUM(障害学生情報入力シート!$X537:$AT537)&gt;0,1,0)</f>
        <v>0</v>
      </c>
      <c r="X537" s="9">
        <f>IF(障害学生情報入力シート!D537="入学者(新1年生)",1,0)</f>
        <v>0</v>
      </c>
      <c r="Y537" s="9">
        <f>IF(ISBLANK(障害学生情報入力シート!$G537),0)+IF(AND(障害学生情報入力シート!$G537="視覚障害",OR(障害学生情報入力シート!$H537="盲",障害学生情報入力シート!$H537="弱視")),1,0)+IF(AND(障害学生情報入力シート!$G537="聴覚・言語障害",OR(障害学生情報入力シート!$H537="聾",障害学生情報入力シート!$H537="難聴",障害学生情報入力シート!$H537="言語障害のみ")),1,0)+IF(AND(障害学生情報入力シート!$G537="肢体不自由",OR(障害学生情報入力シート!$H537="上肢機能障害",障害学生情報入力シート!$H537="下肢機能障害",障害学生情報入力シート!$H537="上下肢機能障害",障害学生情報入力シート!$H537="他の機能障害")),1,0)+IF(AND(障害学生情報入力シート!$G537="病弱・虚弱",OR(障害学生情報入力シート!$H537="内部障害等",障害学生情報入力シート!$H537="他の慢性疾患")),1,0)+IF(AND(障害学生情報入力シート!$G537="重複",ISBLANK(障害学生情報入力シート!$H537)),1,0)+IF(AND(障害学生情報入力シート!$G537="発達障害",OR(障害学生情報入力シート!$H537="SLD",障害学生情報入力シート!$H537="ADHD",障害学生情報入力シート!$H537="ASD",障害学生情報入力シート!$H537="発達障害の重複")),1,0)+IF(AND(障害学生情報入力シート!$G537="精神障害",OR(障害学生情報入力シート!$H537="統合失調症等",障害学生情報入力シート!$H537="気分障害",障害学生情報入力シート!$H537="神経症性障害等",障害学生情報入力シート!$H537="摂食障害・睡眠障害等",障害学生情報入力シート!$H537="他の精神障害")),1,0)+IF(AND(障害学生情報入力シート!$G537="その他の障害",ISBLANK(障害学生情報入力シート!$H537)),1,0)</f>
        <v>0</v>
      </c>
    </row>
    <row r="538" spans="1:25" x14ac:dyDescent="0.4">
      <c r="A538" s="1219">
        <v>514</v>
      </c>
      <c r="B538" s="7">
        <f>IF(AND(障害学生情報入力シート!$G538=$B$23,障害学生情報入力シート!$H538=$B$24,OR(障害学生情報入力シート!D538="入学者(新1年生)",障害学生情報入力シート!D538="在籍者")),1,0)</f>
        <v>0</v>
      </c>
      <c r="C538" s="7">
        <f t="shared" si="48"/>
        <v>0</v>
      </c>
      <c r="D538" s="7" t="str">
        <f>IFERROR(MATCH(ROW(障害学生情報入力シート!A514),C:C,0),"")</f>
        <v/>
      </c>
      <c r="E538" s="7">
        <f>IF(AND(障害学生情報入力シート!$G538=$E$23,障害学生情報入力シート!$H538=$E$24,OR(障害学生情報入力シート!D538="入学者(新1年生)",障害学生情報入力シート!D538="在籍者")),1,0)</f>
        <v>0</v>
      </c>
      <c r="F538" s="7">
        <f t="shared" si="49"/>
        <v>0</v>
      </c>
      <c r="G538" s="7" t="str">
        <f>IFERROR(MATCH(ROW(障害学生情報入力シート!E514),F:F,0),"")</f>
        <v/>
      </c>
      <c r="H538" s="7">
        <f>IF(AND(障害学生情報入力シート!$G538=$H$24,ISBLANK(障害学生情報入力シート!$H538),OR(障害学生情報入力シート!D538="入学者(新1年生)",障害学生情報入力シート!D538="在籍者")),1,0)</f>
        <v>0</v>
      </c>
      <c r="I538" s="7">
        <f t="shared" si="50"/>
        <v>0</v>
      </c>
      <c r="J538" s="7" t="str">
        <f>IFERROR(MATCH(ROW(障害学生情報入力シート!A514),I:I,0),"")</f>
        <v/>
      </c>
      <c r="K538" s="8">
        <f>IF(障害学生情報入力シート!AU538="",0,IF(AND(障害学生情報入力シート!AT538=1,Y538=1,障害学生情報入力シート!D538&lt;&gt;"",障害学生情報入力シート!D538&lt;&gt;"在籍者"),1,0))</f>
        <v>0</v>
      </c>
      <c r="L538" s="8">
        <f t="shared" si="51"/>
        <v>0</v>
      </c>
      <c r="M538" s="8" t="str">
        <f>IFERROR(MATCH(ROW(障害学生情報入力シート!A514),L:L,0),"")</f>
        <v/>
      </c>
      <c r="N538" s="8">
        <f>IF(障害学生情報入力シート!CA538="",0,IF(AND(障害学生情報入力シート!BZ538=1,Y538=1,障害学生情報入力シート!D538&lt;&gt;"",障害学生情報入力シート!D538&lt;&gt;"入学しなかった"),1,0))</f>
        <v>0</v>
      </c>
      <c r="O538" s="8">
        <f t="shared" si="52"/>
        <v>0</v>
      </c>
      <c r="P538" s="8" t="str">
        <f>IFERROR(MATCH(ROW(障害学生情報入力シート!AR514),O:O,0),"")</f>
        <v/>
      </c>
      <c r="Q538" s="8">
        <f>IF(障害学生情報入力シート!CU538="",0,IF(AND(障害学生情報入力シート!CT538=1,Y538=1,障害学生情報入力シート!D538&lt;&gt;"",障害学生情報入力シート!D538&lt;&gt;"入学しなかった"),1,0))</f>
        <v>0</v>
      </c>
      <c r="R538" s="8">
        <f t="shared" si="53"/>
        <v>0</v>
      </c>
      <c r="S538" s="8" t="str">
        <f>IFERROR(MATCH(ROW(障害学生情報入力シート!BJ514),R:R,0),"")</f>
        <v/>
      </c>
      <c r="T538" s="9">
        <f>IF(OR(SUM(障害学生情報入力シート!AY538:BY538,障害学生情報入力シート!CB538:CS538)&gt;0,COUNTA(障害学生情報入力シート!BZ538:CA538)=2,COUNTA(障害学生情報入力シート!CT538:CU538)=2),1,0)</f>
        <v>0</v>
      </c>
      <c r="U538" s="9">
        <f>SUM(障害学生情報入力シート!N538:Q538)+COUNTA(障害学生情報入力シート!R538)</f>
        <v>0</v>
      </c>
      <c r="V538" s="9">
        <f>SUM(障害学生情報入力シート!S538:V538)+COUNTA(障害学生情報入力シート!W538)</f>
        <v>0</v>
      </c>
      <c r="W538" s="9">
        <f>IF(SUM(障害学生情報入力シート!$X538:$AT538)&gt;0,1,0)</f>
        <v>0</v>
      </c>
      <c r="X538" s="9">
        <f>IF(障害学生情報入力シート!D538="入学者(新1年生)",1,0)</f>
        <v>0</v>
      </c>
      <c r="Y538" s="9">
        <f>IF(ISBLANK(障害学生情報入力シート!$G538),0)+IF(AND(障害学生情報入力シート!$G538="視覚障害",OR(障害学生情報入力シート!$H538="盲",障害学生情報入力シート!$H538="弱視")),1,0)+IF(AND(障害学生情報入力シート!$G538="聴覚・言語障害",OR(障害学生情報入力シート!$H538="聾",障害学生情報入力シート!$H538="難聴",障害学生情報入力シート!$H538="言語障害のみ")),1,0)+IF(AND(障害学生情報入力シート!$G538="肢体不自由",OR(障害学生情報入力シート!$H538="上肢機能障害",障害学生情報入力シート!$H538="下肢機能障害",障害学生情報入力シート!$H538="上下肢機能障害",障害学生情報入力シート!$H538="他の機能障害")),1,0)+IF(AND(障害学生情報入力シート!$G538="病弱・虚弱",OR(障害学生情報入力シート!$H538="内部障害等",障害学生情報入力シート!$H538="他の慢性疾患")),1,0)+IF(AND(障害学生情報入力シート!$G538="重複",ISBLANK(障害学生情報入力シート!$H538)),1,0)+IF(AND(障害学生情報入力シート!$G538="発達障害",OR(障害学生情報入力シート!$H538="SLD",障害学生情報入力シート!$H538="ADHD",障害学生情報入力シート!$H538="ASD",障害学生情報入力シート!$H538="発達障害の重複")),1,0)+IF(AND(障害学生情報入力シート!$G538="精神障害",OR(障害学生情報入力シート!$H538="統合失調症等",障害学生情報入力シート!$H538="気分障害",障害学生情報入力シート!$H538="神経症性障害等",障害学生情報入力シート!$H538="摂食障害・睡眠障害等",障害学生情報入力シート!$H538="他の精神障害")),1,0)+IF(AND(障害学生情報入力シート!$G538="その他の障害",ISBLANK(障害学生情報入力シート!$H538)),1,0)</f>
        <v>0</v>
      </c>
    </row>
    <row r="539" spans="1:25" x14ac:dyDescent="0.4">
      <c r="A539" s="1219">
        <v>515</v>
      </c>
      <c r="B539" s="7">
        <f>IF(AND(障害学生情報入力シート!$G539=$B$23,障害学生情報入力シート!$H539=$B$24,OR(障害学生情報入力シート!D539="入学者(新1年生)",障害学生情報入力シート!D539="在籍者")),1,0)</f>
        <v>0</v>
      </c>
      <c r="C539" s="7">
        <f t="shared" si="48"/>
        <v>0</v>
      </c>
      <c r="D539" s="7" t="str">
        <f>IFERROR(MATCH(ROW(障害学生情報入力シート!A515),C:C,0),"")</f>
        <v/>
      </c>
      <c r="E539" s="7">
        <f>IF(AND(障害学生情報入力シート!$G539=$E$23,障害学生情報入力シート!$H539=$E$24,OR(障害学生情報入力シート!D539="入学者(新1年生)",障害学生情報入力シート!D539="在籍者")),1,0)</f>
        <v>0</v>
      </c>
      <c r="F539" s="7">
        <f t="shared" si="49"/>
        <v>0</v>
      </c>
      <c r="G539" s="7" t="str">
        <f>IFERROR(MATCH(ROW(障害学生情報入力シート!E515),F:F,0),"")</f>
        <v/>
      </c>
      <c r="H539" s="7">
        <f>IF(AND(障害学生情報入力シート!$G539=$H$24,ISBLANK(障害学生情報入力シート!$H539),OR(障害学生情報入力シート!D539="入学者(新1年生)",障害学生情報入力シート!D539="在籍者")),1,0)</f>
        <v>0</v>
      </c>
      <c r="I539" s="7">
        <f t="shared" si="50"/>
        <v>0</v>
      </c>
      <c r="J539" s="7" t="str">
        <f>IFERROR(MATCH(ROW(障害学生情報入力シート!A515),I:I,0),"")</f>
        <v/>
      </c>
      <c r="K539" s="8">
        <f>IF(障害学生情報入力シート!AU539="",0,IF(AND(障害学生情報入力シート!AT539=1,Y539=1,障害学生情報入力シート!D539&lt;&gt;"",障害学生情報入力シート!D539&lt;&gt;"在籍者"),1,0))</f>
        <v>0</v>
      </c>
      <c r="L539" s="8">
        <f t="shared" si="51"/>
        <v>0</v>
      </c>
      <c r="M539" s="8" t="str">
        <f>IFERROR(MATCH(ROW(障害学生情報入力シート!A515),L:L,0),"")</f>
        <v/>
      </c>
      <c r="N539" s="8">
        <f>IF(障害学生情報入力シート!CA539="",0,IF(AND(障害学生情報入力シート!BZ539=1,Y539=1,障害学生情報入力シート!D539&lt;&gt;"",障害学生情報入力シート!D539&lt;&gt;"入学しなかった"),1,0))</f>
        <v>0</v>
      </c>
      <c r="O539" s="8">
        <f t="shared" si="52"/>
        <v>0</v>
      </c>
      <c r="P539" s="8" t="str">
        <f>IFERROR(MATCH(ROW(障害学生情報入力シート!AR515),O:O,0),"")</f>
        <v/>
      </c>
      <c r="Q539" s="8">
        <f>IF(障害学生情報入力シート!CU539="",0,IF(AND(障害学生情報入力シート!CT539=1,Y539=1,障害学生情報入力シート!D539&lt;&gt;"",障害学生情報入力シート!D539&lt;&gt;"入学しなかった"),1,0))</f>
        <v>0</v>
      </c>
      <c r="R539" s="8">
        <f t="shared" si="53"/>
        <v>0</v>
      </c>
      <c r="S539" s="8" t="str">
        <f>IFERROR(MATCH(ROW(障害学生情報入力シート!BJ515),R:R,0),"")</f>
        <v/>
      </c>
      <c r="T539" s="9">
        <f>IF(OR(SUM(障害学生情報入力シート!AY539:BY539,障害学生情報入力シート!CB539:CS539)&gt;0,COUNTA(障害学生情報入力シート!BZ539:CA539)=2,COUNTA(障害学生情報入力シート!CT539:CU539)=2),1,0)</f>
        <v>0</v>
      </c>
      <c r="U539" s="9">
        <f>SUM(障害学生情報入力シート!N539:Q539)+COUNTA(障害学生情報入力シート!R539)</f>
        <v>0</v>
      </c>
      <c r="V539" s="9">
        <f>SUM(障害学生情報入力シート!S539:V539)+COUNTA(障害学生情報入力シート!W539)</f>
        <v>0</v>
      </c>
      <c r="W539" s="9">
        <f>IF(SUM(障害学生情報入力シート!$X539:$AT539)&gt;0,1,0)</f>
        <v>0</v>
      </c>
      <c r="X539" s="9">
        <f>IF(障害学生情報入力シート!D539="入学者(新1年生)",1,0)</f>
        <v>0</v>
      </c>
      <c r="Y539" s="9">
        <f>IF(ISBLANK(障害学生情報入力シート!$G539),0)+IF(AND(障害学生情報入力シート!$G539="視覚障害",OR(障害学生情報入力シート!$H539="盲",障害学生情報入力シート!$H539="弱視")),1,0)+IF(AND(障害学生情報入力シート!$G539="聴覚・言語障害",OR(障害学生情報入力シート!$H539="聾",障害学生情報入力シート!$H539="難聴",障害学生情報入力シート!$H539="言語障害のみ")),1,0)+IF(AND(障害学生情報入力シート!$G539="肢体不自由",OR(障害学生情報入力シート!$H539="上肢機能障害",障害学生情報入力シート!$H539="下肢機能障害",障害学生情報入力シート!$H539="上下肢機能障害",障害学生情報入力シート!$H539="他の機能障害")),1,0)+IF(AND(障害学生情報入力シート!$G539="病弱・虚弱",OR(障害学生情報入力シート!$H539="内部障害等",障害学生情報入力シート!$H539="他の慢性疾患")),1,0)+IF(AND(障害学生情報入力シート!$G539="重複",ISBLANK(障害学生情報入力シート!$H539)),1,0)+IF(AND(障害学生情報入力シート!$G539="発達障害",OR(障害学生情報入力シート!$H539="SLD",障害学生情報入力シート!$H539="ADHD",障害学生情報入力シート!$H539="ASD",障害学生情報入力シート!$H539="発達障害の重複")),1,0)+IF(AND(障害学生情報入力シート!$G539="精神障害",OR(障害学生情報入力シート!$H539="統合失調症等",障害学生情報入力シート!$H539="気分障害",障害学生情報入力シート!$H539="神経症性障害等",障害学生情報入力シート!$H539="摂食障害・睡眠障害等",障害学生情報入力シート!$H539="他の精神障害")),1,0)+IF(AND(障害学生情報入力シート!$G539="その他の障害",ISBLANK(障害学生情報入力シート!$H539)),1,0)</f>
        <v>0</v>
      </c>
    </row>
    <row r="540" spans="1:25" x14ac:dyDescent="0.4">
      <c r="A540" s="1219">
        <v>516</v>
      </c>
      <c r="B540" s="7">
        <f>IF(AND(障害学生情報入力シート!$G540=$B$23,障害学生情報入力シート!$H540=$B$24,OR(障害学生情報入力シート!D540="入学者(新1年生)",障害学生情報入力シート!D540="在籍者")),1,0)</f>
        <v>0</v>
      </c>
      <c r="C540" s="7">
        <f t="shared" si="48"/>
        <v>0</v>
      </c>
      <c r="D540" s="7" t="str">
        <f>IFERROR(MATCH(ROW(障害学生情報入力シート!A516),C:C,0),"")</f>
        <v/>
      </c>
      <c r="E540" s="7">
        <f>IF(AND(障害学生情報入力シート!$G540=$E$23,障害学生情報入力シート!$H540=$E$24,OR(障害学生情報入力シート!D540="入学者(新1年生)",障害学生情報入力シート!D540="在籍者")),1,0)</f>
        <v>0</v>
      </c>
      <c r="F540" s="7">
        <f t="shared" si="49"/>
        <v>0</v>
      </c>
      <c r="G540" s="7" t="str">
        <f>IFERROR(MATCH(ROW(障害学生情報入力シート!E516),F:F,0),"")</f>
        <v/>
      </c>
      <c r="H540" s="7">
        <f>IF(AND(障害学生情報入力シート!$G540=$H$24,ISBLANK(障害学生情報入力シート!$H540),OR(障害学生情報入力シート!D540="入学者(新1年生)",障害学生情報入力シート!D540="在籍者")),1,0)</f>
        <v>0</v>
      </c>
      <c r="I540" s="7">
        <f t="shared" si="50"/>
        <v>0</v>
      </c>
      <c r="J540" s="7" t="str">
        <f>IFERROR(MATCH(ROW(障害学生情報入力シート!A516),I:I,0),"")</f>
        <v/>
      </c>
      <c r="K540" s="8">
        <f>IF(障害学生情報入力シート!AU540="",0,IF(AND(障害学生情報入力シート!AT540=1,Y540=1,障害学生情報入力シート!D540&lt;&gt;"",障害学生情報入力シート!D540&lt;&gt;"在籍者"),1,0))</f>
        <v>0</v>
      </c>
      <c r="L540" s="8">
        <f t="shared" si="51"/>
        <v>0</v>
      </c>
      <c r="M540" s="8" t="str">
        <f>IFERROR(MATCH(ROW(障害学生情報入力シート!A516),L:L,0),"")</f>
        <v/>
      </c>
      <c r="N540" s="8">
        <f>IF(障害学生情報入力シート!CA540="",0,IF(AND(障害学生情報入力シート!BZ540=1,Y540=1,障害学生情報入力シート!D540&lt;&gt;"",障害学生情報入力シート!D540&lt;&gt;"入学しなかった"),1,0))</f>
        <v>0</v>
      </c>
      <c r="O540" s="8">
        <f t="shared" si="52"/>
        <v>0</v>
      </c>
      <c r="P540" s="8" t="str">
        <f>IFERROR(MATCH(ROW(障害学生情報入力シート!AR516),O:O,0),"")</f>
        <v/>
      </c>
      <c r="Q540" s="8">
        <f>IF(障害学生情報入力シート!CU540="",0,IF(AND(障害学生情報入力シート!CT540=1,Y540=1,障害学生情報入力シート!D540&lt;&gt;"",障害学生情報入力シート!D540&lt;&gt;"入学しなかった"),1,0))</f>
        <v>0</v>
      </c>
      <c r="R540" s="8">
        <f t="shared" si="53"/>
        <v>0</v>
      </c>
      <c r="S540" s="8" t="str">
        <f>IFERROR(MATCH(ROW(障害学生情報入力シート!BJ516),R:R,0),"")</f>
        <v/>
      </c>
      <c r="T540" s="9">
        <f>IF(OR(SUM(障害学生情報入力シート!AY540:BY540,障害学生情報入力シート!CB540:CS540)&gt;0,COUNTA(障害学生情報入力シート!BZ540:CA540)=2,COUNTA(障害学生情報入力シート!CT540:CU540)=2),1,0)</f>
        <v>0</v>
      </c>
      <c r="U540" s="9">
        <f>SUM(障害学生情報入力シート!N540:Q540)+COUNTA(障害学生情報入力シート!R540)</f>
        <v>0</v>
      </c>
      <c r="V540" s="9">
        <f>SUM(障害学生情報入力シート!S540:V540)+COUNTA(障害学生情報入力シート!W540)</f>
        <v>0</v>
      </c>
      <c r="W540" s="9">
        <f>IF(SUM(障害学生情報入力シート!$X540:$AT540)&gt;0,1,0)</f>
        <v>0</v>
      </c>
      <c r="X540" s="9">
        <f>IF(障害学生情報入力シート!D540="入学者(新1年生)",1,0)</f>
        <v>0</v>
      </c>
      <c r="Y540" s="9">
        <f>IF(ISBLANK(障害学生情報入力シート!$G540),0)+IF(AND(障害学生情報入力シート!$G540="視覚障害",OR(障害学生情報入力シート!$H540="盲",障害学生情報入力シート!$H540="弱視")),1,0)+IF(AND(障害学生情報入力シート!$G540="聴覚・言語障害",OR(障害学生情報入力シート!$H540="聾",障害学生情報入力シート!$H540="難聴",障害学生情報入力シート!$H540="言語障害のみ")),1,0)+IF(AND(障害学生情報入力シート!$G540="肢体不自由",OR(障害学生情報入力シート!$H540="上肢機能障害",障害学生情報入力シート!$H540="下肢機能障害",障害学生情報入力シート!$H540="上下肢機能障害",障害学生情報入力シート!$H540="他の機能障害")),1,0)+IF(AND(障害学生情報入力シート!$G540="病弱・虚弱",OR(障害学生情報入力シート!$H540="内部障害等",障害学生情報入力シート!$H540="他の慢性疾患")),1,0)+IF(AND(障害学生情報入力シート!$G540="重複",ISBLANK(障害学生情報入力シート!$H540)),1,0)+IF(AND(障害学生情報入力シート!$G540="発達障害",OR(障害学生情報入力シート!$H540="SLD",障害学生情報入力シート!$H540="ADHD",障害学生情報入力シート!$H540="ASD",障害学生情報入力シート!$H540="発達障害の重複")),1,0)+IF(AND(障害学生情報入力シート!$G540="精神障害",OR(障害学生情報入力シート!$H540="統合失調症等",障害学生情報入力シート!$H540="気分障害",障害学生情報入力シート!$H540="神経症性障害等",障害学生情報入力シート!$H540="摂食障害・睡眠障害等",障害学生情報入力シート!$H540="他の精神障害")),1,0)+IF(AND(障害学生情報入力シート!$G540="その他の障害",ISBLANK(障害学生情報入力シート!$H540)),1,0)</f>
        <v>0</v>
      </c>
    </row>
    <row r="541" spans="1:25" x14ac:dyDescent="0.4">
      <c r="A541" s="1219">
        <v>517</v>
      </c>
      <c r="B541" s="7">
        <f>IF(AND(障害学生情報入力シート!$G541=$B$23,障害学生情報入力シート!$H541=$B$24,OR(障害学生情報入力シート!D541="入学者(新1年生)",障害学生情報入力シート!D541="在籍者")),1,0)</f>
        <v>0</v>
      </c>
      <c r="C541" s="7">
        <f t="shared" si="48"/>
        <v>0</v>
      </c>
      <c r="D541" s="7" t="str">
        <f>IFERROR(MATCH(ROW(障害学生情報入力シート!A517),C:C,0),"")</f>
        <v/>
      </c>
      <c r="E541" s="7">
        <f>IF(AND(障害学生情報入力シート!$G541=$E$23,障害学生情報入力シート!$H541=$E$24,OR(障害学生情報入力シート!D541="入学者(新1年生)",障害学生情報入力シート!D541="在籍者")),1,0)</f>
        <v>0</v>
      </c>
      <c r="F541" s="7">
        <f t="shared" si="49"/>
        <v>0</v>
      </c>
      <c r="G541" s="7" t="str">
        <f>IFERROR(MATCH(ROW(障害学生情報入力シート!E517),F:F,0),"")</f>
        <v/>
      </c>
      <c r="H541" s="7">
        <f>IF(AND(障害学生情報入力シート!$G541=$H$24,ISBLANK(障害学生情報入力シート!$H541),OR(障害学生情報入力シート!D541="入学者(新1年生)",障害学生情報入力シート!D541="在籍者")),1,0)</f>
        <v>0</v>
      </c>
      <c r="I541" s="7">
        <f t="shared" si="50"/>
        <v>0</v>
      </c>
      <c r="J541" s="7" t="str">
        <f>IFERROR(MATCH(ROW(障害学生情報入力シート!A517),I:I,0),"")</f>
        <v/>
      </c>
      <c r="K541" s="8">
        <f>IF(障害学生情報入力シート!AU541="",0,IF(AND(障害学生情報入力シート!AT541=1,Y541=1,障害学生情報入力シート!D541&lt;&gt;"",障害学生情報入力シート!D541&lt;&gt;"在籍者"),1,0))</f>
        <v>0</v>
      </c>
      <c r="L541" s="8">
        <f t="shared" si="51"/>
        <v>0</v>
      </c>
      <c r="M541" s="8" t="str">
        <f>IFERROR(MATCH(ROW(障害学生情報入力シート!A517),L:L,0),"")</f>
        <v/>
      </c>
      <c r="N541" s="8">
        <f>IF(障害学生情報入力シート!CA541="",0,IF(AND(障害学生情報入力シート!BZ541=1,Y541=1,障害学生情報入力シート!D541&lt;&gt;"",障害学生情報入力シート!D541&lt;&gt;"入学しなかった"),1,0))</f>
        <v>0</v>
      </c>
      <c r="O541" s="8">
        <f t="shared" si="52"/>
        <v>0</v>
      </c>
      <c r="P541" s="8" t="str">
        <f>IFERROR(MATCH(ROW(障害学生情報入力シート!AR517),O:O,0),"")</f>
        <v/>
      </c>
      <c r="Q541" s="8">
        <f>IF(障害学生情報入力シート!CU541="",0,IF(AND(障害学生情報入力シート!CT541=1,Y541=1,障害学生情報入力シート!D541&lt;&gt;"",障害学生情報入力シート!D541&lt;&gt;"入学しなかった"),1,0))</f>
        <v>0</v>
      </c>
      <c r="R541" s="8">
        <f t="shared" si="53"/>
        <v>0</v>
      </c>
      <c r="S541" s="8" t="str">
        <f>IFERROR(MATCH(ROW(障害学生情報入力シート!BJ517),R:R,0),"")</f>
        <v/>
      </c>
      <c r="T541" s="9">
        <f>IF(OR(SUM(障害学生情報入力シート!AY541:BY541,障害学生情報入力シート!CB541:CS541)&gt;0,COUNTA(障害学生情報入力シート!BZ541:CA541)=2,COUNTA(障害学生情報入力シート!CT541:CU541)=2),1,0)</f>
        <v>0</v>
      </c>
      <c r="U541" s="9">
        <f>SUM(障害学生情報入力シート!N541:Q541)+COUNTA(障害学生情報入力シート!R541)</f>
        <v>0</v>
      </c>
      <c r="V541" s="9">
        <f>SUM(障害学生情報入力シート!S541:V541)+COUNTA(障害学生情報入力シート!W541)</f>
        <v>0</v>
      </c>
      <c r="W541" s="9">
        <f>IF(SUM(障害学生情報入力シート!$X541:$AT541)&gt;0,1,0)</f>
        <v>0</v>
      </c>
      <c r="X541" s="9">
        <f>IF(障害学生情報入力シート!D541="入学者(新1年生)",1,0)</f>
        <v>0</v>
      </c>
      <c r="Y541" s="9">
        <f>IF(ISBLANK(障害学生情報入力シート!$G541),0)+IF(AND(障害学生情報入力シート!$G541="視覚障害",OR(障害学生情報入力シート!$H541="盲",障害学生情報入力シート!$H541="弱視")),1,0)+IF(AND(障害学生情報入力シート!$G541="聴覚・言語障害",OR(障害学生情報入力シート!$H541="聾",障害学生情報入力シート!$H541="難聴",障害学生情報入力シート!$H541="言語障害のみ")),1,0)+IF(AND(障害学生情報入力シート!$G541="肢体不自由",OR(障害学生情報入力シート!$H541="上肢機能障害",障害学生情報入力シート!$H541="下肢機能障害",障害学生情報入力シート!$H541="上下肢機能障害",障害学生情報入力シート!$H541="他の機能障害")),1,0)+IF(AND(障害学生情報入力シート!$G541="病弱・虚弱",OR(障害学生情報入力シート!$H541="内部障害等",障害学生情報入力シート!$H541="他の慢性疾患")),1,0)+IF(AND(障害学生情報入力シート!$G541="重複",ISBLANK(障害学生情報入力シート!$H541)),1,0)+IF(AND(障害学生情報入力シート!$G541="発達障害",OR(障害学生情報入力シート!$H541="SLD",障害学生情報入力シート!$H541="ADHD",障害学生情報入力シート!$H541="ASD",障害学生情報入力シート!$H541="発達障害の重複")),1,0)+IF(AND(障害学生情報入力シート!$G541="精神障害",OR(障害学生情報入力シート!$H541="統合失調症等",障害学生情報入力シート!$H541="気分障害",障害学生情報入力シート!$H541="神経症性障害等",障害学生情報入力シート!$H541="摂食障害・睡眠障害等",障害学生情報入力シート!$H541="他の精神障害")),1,0)+IF(AND(障害学生情報入力シート!$G541="その他の障害",ISBLANK(障害学生情報入力シート!$H541)),1,0)</f>
        <v>0</v>
      </c>
    </row>
    <row r="542" spans="1:25" x14ac:dyDescent="0.4">
      <c r="A542" s="1219">
        <v>518</v>
      </c>
      <c r="B542" s="7">
        <f>IF(AND(障害学生情報入力シート!$G542=$B$23,障害学生情報入力シート!$H542=$B$24,OR(障害学生情報入力シート!D542="入学者(新1年生)",障害学生情報入力シート!D542="在籍者")),1,0)</f>
        <v>0</v>
      </c>
      <c r="C542" s="7">
        <f t="shared" si="48"/>
        <v>0</v>
      </c>
      <c r="D542" s="7" t="str">
        <f>IFERROR(MATCH(ROW(障害学生情報入力シート!A518),C:C,0),"")</f>
        <v/>
      </c>
      <c r="E542" s="7">
        <f>IF(AND(障害学生情報入力シート!$G542=$E$23,障害学生情報入力シート!$H542=$E$24,OR(障害学生情報入力シート!D542="入学者(新1年生)",障害学生情報入力シート!D542="在籍者")),1,0)</f>
        <v>0</v>
      </c>
      <c r="F542" s="7">
        <f t="shared" si="49"/>
        <v>0</v>
      </c>
      <c r="G542" s="7" t="str">
        <f>IFERROR(MATCH(ROW(障害学生情報入力シート!E518),F:F,0),"")</f>
        <v/>
      </c>
      <c r="H542" s="7">
        <f>IF(AND(障害学生情報入力シート!$G542=$H$24,ISBLANK(障害学生情報入力シート!$H542),OR(障害学生情報入力シート!D542="入学者(新1年生)",障害学生情報入力シート!D542="在籍者")),1,0)</f>
        <v>0</v>
      </c>
      <c r="I542" s="7">
        <f t="shared" si="50"/>
        <v>0</v>
      </c>
      <c r="J542" s="7" t="str">
        <f>IFERROR(MATCH(ROW(障害学生情報入力シート!A518),I:I,0),"")</f>
        <v/>
      </c>
      <c r="K542" s="8">
        <f>IF(障害学生情報入力シート!AU542="",0,IF(AND(障害学生情報入力シート!AT542=1,Y542=1,障害学生情報入力シート!D542&lt;&gt;"",障害学生情報入力シート!D542&lt;&gt;"在籍者"),1,0))</f>
        <v>0</v>
      </c>
      <c r="L542" s="8">
        <f t="shared" si="51"/>
        <v>0</v>
      </c>
      <c r="M542" s="8" t="str">
        <f>IFERROR(MATCH(ROW(障害学生情報入力シート!A518),L:L,0),"")</f>
        <v/>
      </c>
      <c r="N542" s="8">
        <f>IF(障害学生情報入力シート!CA542="",0,IF(AND(障害学生情報入力シート!BZ542=1,Y542=1,障害学生情報入力シート!D542&lt;&gt;"",障害学生情報入力シート!D542&lt;&gt;"入学しなかった"),1,0))</f>
        <v>0</v>
      </c>
      <c r="O542" s="8">
        <f t="shared" si="52"/>
        <v>0</v>
      </c>
      <c r="P542" s="8" t="str">
        <f>IFERROR(MATCH(ROW(障害学生情報入力シート!AR518),O:O,0),"")</f>
        <v/>
      </c>
      <c r="Q542" s="8">
        <f>IF(障害学生情報入力シート!CU542="",0,IF(AND(障害学生情報入力シート!CT542=1,Y542=1,障害学生情報入力シート!D542&lt;&gt;"",障害学生情報入力シート!D542&lt;&gt;"入学しなかった"),1,0))</f>
        <v>0</v>
      </c>
      <c r="R542" s="8">
        <f t="shared" si="53"/>
        <v>0</v>
      </c>
      <c r="S542" s="8" t="str">
        <f>IFERROR(MATCH(ROW(障害学生情報入力シート!BJ518),R:R,0),"")</f>
        <v/>
      </c>
      <c r="T542" s="9">
        <f>IF(OR(SUM(障害学生情報入力シート!AY542:BY542,障害学生情報入力シート!CB542:CS542)&gt;0,COUNTA(障害学生情報入力シート!BZ542:CA542)=2,COUNTA(障害学生情報入力シート!CT542:CU542)=2),1,0)</f>
        <v>0</v>
      </c>
      <c r="U542" s="9">
        <f>SUM(障害学生情報入力シート!N542:Q542)+COUNTA(障害学生情報入力シート!R542)</f>
        <v>0</v>
      </c>
      <c r="V542" s="9">
        <f>SUM(障害学生情報入力シート!S542:V542)+COUNTA(障害学生情報入力シート!W542)</f>
        <v>0</v>
      </c>
      <c r="W542" s="9">
        <f>IF(SUM(障害学生情報入力シート!$X542:$AT542)&gt;0,1,0)</f>
        <v>0</v>
      </c>
      <c r="X542" s="9">
        <f>IF(障害学生情報入力シート!D542="入学者(新1年生)",1,0)</f>
        <v>0</v>
      </c>
      <c r="Y542" s="9">
        <f>IF(ISBLANK(障害学生情報入力シート!$G542),0)+IF(AND(障害学生情報入力シート!$G542="視覚障害",OR(障害学生情報入力シート!$H542="盲",障害学生情報入力シート!$H542="弱視")),1,0)+IF(AND(障害学生情報入力シート!$G542="聴覚・言語障害",OR(障害学生情報入力シート!$H542="聾",障害学生情報入力シート!$H542="難聴",障害学生情報入力シート!$H542="言語障害のみ")),1,0)+IF(AND(障害学生情報入力シート!$G542="肢体不自由",OR(障害学生情報入力シート!$H542="上肢機能障害",障害学生情報入力シート!$H542="下肢機能障害",障害学生情報入力シート!$H542="上下肢機能障害",障害学生情報入力シート!$H542="他の機能障害")),1,0)+IF(AND(障害学生情報入力シート!$G542="病弱・虚弱",OR(障害学生情報入力シート!$H542="内部障害等",障害学生情報入力シート!$H542="他の慢性疾患")),1,0)+IF(AND(障害学生情報入力シート!$G542="重複",ISBLANK(障害学生情報入力シート!$H542)),1,0)+IF(AND(障害学生情報入力シート!$G542="発達障害",OR(障害学生情報入力シート!$H542="SLD",障害学生情報入力シート!$H542="ADHD",障害学生情報入力シート!$H542="ASD",障害学生情報入力シート!$H542="発達障害の重複")),1,0)+IF(AND(障害学生情報入力シート!$G542="精神障害",OR(障害学生情報入力シート!$H542="統合失調症等",障害学生情報入力シート!$H542="気分障害",障害学生情報入力シート!$H542="神経症性障害等",障害学生情報入力シート!$H542="摂食障害・睡眠障害等",障害学生情報入力シート!$H542="他の精神障害")),1,0)+IF(AND(障害学生情報入力シート!$G542="その他の障害",ISBLANK(障害学生情報入力シート!$H542)),1,0)</f>
        <v>0</v>
      </c>
    </row>
    <row r="543" spans="1:25" x14ac:dyDescent="0.4">
      <c r="A543" s="1219">
        <v>519</v>
      </c>
      <c r="B543" s="7">
        <f>IF(AND(障害学生情報入力シート!$G543=$B$23,障害学生情報入力シート!$H543=$B$24,OR(障害学生情報入力シート!D543="入学者(新1年生)",障害学生情報入力シート!D543="在籍者")),1,0)</f>
        <v>0</v>
      </c>
      <c r="C543" s="7">
        <f t="shared" si="48"/>
        <v>0</v>
      </c>
      <c r="D543" s="7" t="str">
        <f>IFERROR(MATCH(ROW(障害学生情報入力シート!A519),C:C,0),"")</f>
        <v/>
      </c>
      <c r="E543" s="7">
        <f>IF(AND(障害学生情報入力シート!$G543=$E$23,障害学生情報入力シート!$H543=$E$24,OR(障害学生情報入力シート!D543="入学者(新1年生)",障害学生情報入力シート!D543="在籍者")),1,0)</f>
        <v>0</v>
      </c>
      <c r="F543" s="7">
        <f t="shared" si="49"/>
        <v>0</v>
      </c>
      <c r="G543" s="7" t="str">
        <f>IFERROR(MATCH(ROW(障害学生情報入力シート!E519),F:F,0),"")</f>
        <v/>
      </c>
      <c r="H543" s="7">
        <f>IF(AND(障害学生情報入力シート!$G543=$H$24,ISBLANK(障害学生情報入力シート!$H543),OR(障害学生情報入力シート!D543="入学者(新1年生)",障害学生情報入力シート!D543="在籍者")),1,0)</f>
        <v>0</v>
      </c>
      <c r="I543" s="7">
        <f t="shared" si="50"/>
        <v>0</v>
      </c>
      <c r="J543" s="7" t="str">
        <f>IFERROR(MATCH(ROW(障害学生情報入力シート!A519),I:I,0),"")</f>
        <v/>
      </c>
      <c r="K543" s="8">
        <f>IF(障害学生情報入力シート!AU543="",0,IF(AND(障害学生情報入力シート!AT543=1,Y543=1,障害学生情報入力シート!D543&lt;&gt;"",障害学生情報入力シート!D543&lt;&gt;"在籍者"),1,0))</f>
        <v>0</v>
      </c>
      <c r="L543" s="8">
        <f t="shared" si="51"/>
        <v>0</v>
      </c>
      <c r="M543" s="8" t="str">
        <f>IFERROR(MATCH(ROW(障害学生情報入力シート!A519),L:L,0),"")</f>
        <v/>
      </c>
      <c r="N543" s="8">
        <f>IF(障害学生情報入力シート!CA543="",0,IF(AND(障害学生情報入力シート!BZ543=1,Y543=1,障害学生情報入力シート!D543&lt;&gt;"",障害学生情報入力シート!D543&lt;&gt;"入学しなかった"),1,0))</f>
        <v>0</v>
      </c>
      <c r="O543" s="8">
        <f t="shared" si="52"/>
        <v>0</v>
      </c>
      <c r="P543" s="8" t="str">
        <f>IFERROR(MATCH(ROW(障害学生情報入力シート!AR519),O:O,0),"")</f>
        <v/>
      </c>
      <c r="Q543" s="8">
        <f>IF(障害学生情報入力シート!CU543="",0,IF(AND(障害学生情報入力シート!CT543=1,Y543=1,障害学生情報入力シート!D543&lt;&gt;"",障害学生情報入力シート!D543&lt;&gt;"入学しなかった"),1,0))</f>
        <v>0</v>
      </c>
      <c r="R543" s="8">
        <f t="shared" si="53"/>
        <v>0</v>
      </c>
      <c r="S543" s="8" t="str">
        <f>IFERROR(MATCH(ROW(障害学生情報入力シート!BJ519),R:R,0),"")</f>
        <v/>
      </c>
      <c r="T543" s="9">
        <f>IF(OR(SUM(障害学生情報入力シート!AY543:BY543,障害学生情報入力シート!CB543:CS543)&gt;0,COUNTA(障害学生情報入力シート!BZ543:CA543)=2,COUNTA(障害学生情報入力シート!CT543:CU543)=2),1,0)</f>
        <v>0</v>
      </c>
      <c r="U543" s="9">
        <f>SUM(障害学生情報入力シート!N543:Q543)+COUNTA(障害学生情報入力シート!R543)</f>
        <v>0</v>
      </c>
      <c r="V543" s="9">
        <f>SUM(障害学生情報入力シート!S543:V543)+COUNTA(障害学生情報入力シート!W543)</f>
        <v>0</v>
      </c>
      <c r="W543" s="9">
        <f>IF(SUM(障害学生情報入力シート!$X543:$AT543)&gt;0,1,0)</f>
        <v>0</v>
      </c>
      <c r="X543" s="9">
        <f>IF(障害学生情報入力シート!D543="入学者(新1年生)",1,0)</f>
        <v>0</v>
      </c>
      <c r="Y543" s="9">
        <f>IF(ISBLANK(障害学生情報入力シート!$G543),0)+IF(AND(障害学生情報入力シート!$G543="視覚障害",OR(障害学生情報入力シート!$H543="盲",障害学生情報入力シート!$H543="弱視")),1,0)+IF(AND(障害学生情報入力シート!$G543="聴覚・言語障害",OR(障害学生情報入力シート!$H543="聾",障害学生情報入力シート!$H543="難聴",障害学生情報入力シート!$H543="言語障害のみ")),1,0)+IF(AND(障害学生情報入力シート!$G543="肢体不自由",OR(障害学生情報入力シート!$H543="上肢機能障害",障害学生情報入力シート!$H543="下肢機能障害",障害学生情報入力シート!$H543="上下肢機能障害",障害学生情報入力シート!$H543="他の機能障害")),1,0)+IF(AND(障害学生情報入力シート!$G543="病弱・虚弱",OR(障害学生情報入力シート!$H543="内部障害等",障害学生情報入力シート!$H543="他の慢性疾患")),1,0)+IF(AND(障害学生情報入力シート!$G543="重複",ISBLANK(障害学生情報入力シート!$H543)),1,0)+IF(AND(障害学生情報入力シート!$G543="発達障害",OR(障害学生情報入力シート!$H543="SLD",障害学生情報入力シート!$H543="ADHD",障害学生情報入力シート!$H543="ASD",障害学生情報入力シート!$H543="発達障害の重複")),1,0)+IF(AND(障害学生情報入力シート!$G543="精神障害",OR(障害学生情報入力シート!$H543="統合失調症等",障害学生情報入力シート!$H543="気分障害",障害学生情報入力シート!$H543="神経症性障害等",障害学生情報入力シート!$H543="摂食障害・睡眠障害等",障害学生情報入力シート!$H543="他の精神障害")),1,0)+IF(AND(障害学生情報入力シート!$G543="その他の障害",ISBLANK(障害学生情報入力シート!$H543)),1,0)</f>
        <v>0</v>
      </c>
    </row>
    <row r="544" spans="1:25" x14ac:dyDescent="0.4">
      <c r="A544" s="1219">
        <v>520</v>
      </c>
      <c r="B544" s="7">
        <f>IF(AND(障害学生情報入力シート!$G544=$B$23,障害学生情報入力シート!$H544=$B$24,OR(障害学生情報入力シート!D544="入学者(新1年生)",障害学生情報入力シート!D544="在籍者")),1,0)</f>
        <v>0</v>
      </c>
      <c r="C544" s="7">
        <f t="shared" si="48"/>
        <v>0</v>
      </c>
      <c r="D544" s="7" t="str">
        <f>IFERROR(MATCH(ROW(障害学生情報入力シート!A520),C:C,0),"")</f>
        <v/>
      </c>
      <c r="E544" s="7">
        <f>IF(AND(障害学生情報入力シート!$G544=$E$23,障害学生情報入力シート!$H544=$E$24,OR(障害学生情報入力シート!D544="入学者(新1年生)",障害学生情報入力シート!D544="在籍者")),1,0)</f>
        <v>0</v>
      </c>
      <c r="F544" s="7">
        <f t="shared" si="49"/>
        <v>0</v>
      </c>
      <c r="G544" s="7" t="str">
        <f>IFERROR(MATCH(ROW(障害学生情報入力シート!E520),F:F,0),"")</f>
        <v/>
      </c>
      <c r="H544" s="7">
        <f>IF(AND(障害学生情報入力シート!$G544=$H$24,ISBLANK(障害学生情報入力シート!$H544),OR(障害学生情報入力シート!D544="入学者(新1年生)",障害学生情報入力シート!D544="在籍者")),1,0)</f>
        <v>0</v>
      </c>
      <c r="I544" s="7">
        <f t="shared" si="50"/>
        <v>0</v>
      </c>
      <c r="J544" s="7" t="str">
        <f>IFERROR(MATCH(ROW(障害学生情報入力シート!A520),I:I,0),"")</f>
        <v/>
      </c>
      <c r="K544" s="8">
        <f>IF(障害学生情報入力シート!AU544="",0,IF(AND(障害学生情報入力シート!AT544=1,Y544=1,障害学生情報入力シート!D544&lt;&gt;"",障害学生情報入力シート!D544&lt;&gt;"在籍者"),1,0))</f>
        <v>0</v>
      </c>
      <c r="L544" s="8">
        <f t="shared" si="51"/>
        <v>0</v>
      </c>
      <c r="M544" s="8" t="str">
        <f>IFERROR(MATCH(ROW(障害学生情報入力シート!A520),L:L,0),"")</f>
        <v/>
      </c>
      <c r="N544" s="8">
        <f>IF(障害学生情報入力シート!CA544="",0,IF(AND(障害学生情報入力シート!BZ544=1,Y544=1,障害学生情報入力シート!D544&lt;&gt;"",障害学生情報入力シート!D544&lt;&gt;"入学しなかった"),1,0))</f>
        <v>0</v>
      </c>
      <c r="O544" s="8">
        <f t="shared" si="52"/>
        <v>0</v>
      </c>
      <c r="P544" s="8" t="str">
        <f>IFERROR(MATCH(ROW(障害学生情報入力シート!AR520),O:O,0),"")</f>
        <v/>
      </c>
      <c r="Q544" s="8">
        <f>IF(障害学生情報入力シート!CU544="",0,IF(AND(障害学生情報入力シート!CT544=1,Y544=1,障害学生情報入力シート!D544&lt;&gt;"",障害学生情報入力シート!D544&lt;&gt;"入学しなかった"),1,0))</f>
        <v>0</v>
      </c>
      <c r="R544" s="8">
        <f t="shared" si="53"/>
        <v>0</v>
      </c>
      <c r="S544" s="8" t="str">
        <f>IFERROR(MATCH(ROW(障害学生情報入力シート!BJ520),R:R,0),"")</f>
        <v/>
      </c>
      <c r="T544" s="9">
        <f>IF(OR(SUM(障害学生情報入力シート!AY544:BY544,障害学生情報入力シート!CB544:CS544)&gt;0,COUNTA(障害学生情報入力シート!BZ544:CA544)=2,COUNTA(障害学生情報入力シート!CT544:CU544)=2),1,0)</f>
        <v>0</v>
      </c>
      <c r="U544" s="9">
        <f>SUM(障害学生情報入力シート!N544:Q544)+COUNTA(障害学生情報入力シート!R544)</f>
        <v>0</v>
      </c>
      <c r="V544" s="9">
        <f>SUM(障害学生情報入力シート!S544:V544)+COUNTA(障害学生情報入力シート!W544)</f>
        <v>0</v>
      </c>
      <c r="W544" s="9">
        <f>IF(SUM(障害学生情報入力シート!$X544:$AT544)&gt;0,1,0)</f>
        <v>0</v>
      </c>
      <c r="X544" s="9">
        <f>IF(障害学生情報入力シート!D544="入学者(新1年生)",1,0)</f>
        <v>0</v>
      </c>
      <c r="Y544" s="9">
        <f>IF(ISBLANK(障害学生情報入力シート!$G544),0)+IF(AND(障害学生情報入力シート!$G544="視覚障害",OR(障害学生情報入力シート!$H544="盲",障害学生情報入力シート!$H544="弱視")),1,0)+IF(AND(障害学生情報入力シート!$G544="聴覚・言語障害",OR(障害学生情報入力シート!$H544="聾",障害学生情報入力シート!$H544="難聴",障害学生情報入力シート!$H544="言語障害のみ")),1,0)+IF(AND(障害学生情報入力シート!$G544="肢体不自由",OR(障害学生情報入力シート!$H544="上肢機能障害",障害学生情報入力シート!$H544="下肢機能障害",障害学生情報入力シート!$H544="上下肢機能障害",障害学生情報入力シート!$H544="他の機能障害")),1,0)+IF(AND(障害学生情報入力シート!$G544="病弱・虚弱",OR(障害学生情報入力シート!$H544="内部障害等",障害学生情報入力シート!$H544="他の慢性疾患")),1,0)+IF(AND(障害学生情報入力シート!$G544="重複",ISBLANK(障害学生情報入力シート!$H544)),1,0)+IF(AND(障害学生情報入力シート!$G544="発達障害",OR(障害学生情報入力シート!$H544="SLD",障害学生情報入力シート!$H544="ADHD",障害学生情報入力シート!$H544="ASD",障害学生情報入力シート!$H544="発達障害の重複")),1,0)+IF(AND(障害学生情報入力シート!$G544="精神障害",OR(障害学生情報入力シート!$H544="統合失調症等",障害学生情報入力シート!$H544="気分障害",障害学生情報入力シート!$H544="神経症性障害等",障害学生情報入力シート!$H544="摂食障害・睡眠障害等",障害学生情報入力シート!$H544="他の精神障害")),1,0)+IF(AND(障害学生情報入力シート!$G544="その他の障害",ISBLANK(障害学生情報入力シート!$H544)),1,0)</f>
        <v>0</v>
      </c>
    </row>
    <row r="545" spans="1:25" x14ac:dyDescent="0.4">
      <c r="A545" s="1219">
        <v>521</v>
      </c>
      <c r="B545" s="7">
        <f>IF(AND(障害学生情報入力シート!$G545=$B$23,障害学生情報入力シート!$H545=$B$24,OR(障害学生情報入力シート!D545="入学者(新1年生)",障害学生情報入力シート!D545="在籍者")),1,0)</f>
        <v>0</v>
      </c>
      <c r="C545" s="7">
        <f t="shared" si="48"/>
        <v>0</v>
      </c>
      <c r="D545" s="7" t="str">
        <f>IFERROR(MATCH(ROW(障害学生情報入力シート!A521),C:C,0),"")</f>
        <v/>
      </c>
      <c r="E545" s="7">
        <f>IF(AND(障害学生情報入力シート!$G545=$E$23,障害学生情報入力シート!$H545=$E$24,OR(障害学生情報入力シート!D545="入学者(新1年生)",障害学生情報入力シート!D545="在籍者")),1,0)</f>
        <v>0</v>
      </c>
      <c r="F545" s="7">
        <f t="shared" si="49"/>
        <v>0</v>
      </c>
      <c r="G545" s="7" t="str">
        <f>IFERROR(MATCH(ROW(障害学生情報入力シート!E521),F:F,0),"")</f>
        <v/>
      </c>
      <c r="H545" s="7">
        <f>IF(AND(障害学生情報入力シート!$G545=$H$24,ISBLANK(障害学生情報入力シート!$H545),OR(障害学生情報入力シート!D545="入学者(新1年生)",障害学生情報入力シート!D545="在籍者")),1,0)</f>
        <v>0</v>
      </c>
      <c r="I545" s="7">
        <f t="shared" si="50"/>
        <v>0</v>
      </c>
      <c r="J545" s="7" t="str">
        <f>IFERROR(MATCH(ROW(障害学生情報入力シート!A521),I:I,0),"")</f>
        <v/>
      </c>
      <c r="K545" s="8">
        <f>IF(障害学生情報入力シート!AU545="",0,IF(AND(障害学生情報入力シート!AT545=1,Y545=1,障害学生情報入力シート!D545&lt;&gt;"",障害学生情報入力シート!D545&lt;&gt;"在籍者"),1,0))</f>
        <v>0</v>
      </c>
      <c r="L545" s="8">
        <f t="shared" si="51"/>
        <v>0</v>
      </c>
      <c r="M545" s="8" t="str">
        <f>IFERROR(MATCH(ROW(障害学生情報入力シート!A521),L:L,0),"")</f>
        <v/>
      </c>
      <c r="N545" s="8">
        <f>IF(障害学生情報入力シート!CA545="",0,IF(AND(障害学生情報入力シート!BZ545=1,Y545=1,障害学生情報入力シート!D545&lt;&gt;"",障害学生情報入力シート!D545&lt;&gt;"入学しなかった"),1,0))</f>
        <v>0</v>
      </c>
      <c r="O545" s="8">
        <f t="shared" si="52"/>
        <v>0</v>
      </c>
      <c r="P545" s="8" t="str">
        <f>IFERROR(MATCH(ROW(障害学生情報入力シート!AR521),O:O,0),"")</f>
        <v/>
      </c>
      <c r="Q545" s="8">
        <f>IF(障害学生情報入力シート!CU545="",0,IF(AND(障害学生情報入力シート!CT545=1,Y545=1,障害学生情報入力シート!D545&lt;&gt;"",障害学生情報入力シート!D545&lt;&gt;"入学しなかった"),1,0))</f>
        <v>0</v>
      </c>
      <c r="R545" s="8">
        <f t="shared" si="53"/>
        <v>0</v>
      </c>
      <c r="S545" s="8" t="str">
        <f>IFERROR(MATCH(ROW(障害学生情報入力シート!BJ521),R:R,0),"")</f>
        <v/>
      </c>
      <c r="T545" s="9">
        <f>IF(OR(SUM(障害学生情報入力シート!AY545:BY545,障害学生情報入力シート!CB545:CS545)&gt;0,COUNTA(障害学生情報入力シート!BZ545:CA545)=2,COUNTA(障害学生情報入力シート!CT545:CU545)=2),1,0)</f>
        <v>0</v>
      </c>
      <c r="U545" s="9">
        <f>SUM(障害学生情報入力シート!N545:Q545)+COUNTA(障害学生情報入力シート!R545)</f>
        <v>0</v>
      </c>
      <c r="V545" s="9">
        <f>SUM(障害学生情報入力シート!S545:V545)+COUNTA(障害学生情報入力シート!W545)</f>
        <v>0</v>
      </c>
      <c r="W545" s="9">
        <f>IF(SUM(障害学生情報入力シート!$X545:$AT545)&gt;0,1,0)</f>
        <v>0</v>
      </c>
      <c r="X545" s="9">
        <f>IF(障害学生情報入力シート!D545="入学者(新1年生)",1,0)</f>
        <v>0</v>
      </c>
      <c r="Y545" s="9">
        <f>IF(ISBLANK(障害学生情報入力シート!$G545),0)+IF(AND(障害学生情報入力シート!$G545="視覚障害",OR(障害学生情報入力シート!$H545="盲",障害学生情報入力シート!$H545="弱視")),1,0)+IF(AND(障害学生情報入力シート!$G545="聴覚・言語障害",OR(障害学生情報入力シート!$H545="聾",障害学生情報入力シート!$H545="難聴",障害学生情報入力シート!$H545="言語障害のみ")),1,0)+IF(AND(障害学生情報入力シート!$G545="肢体不自由",OR(障害学生情報入力シート!$H545="上肢機能障害",障害学生情報入力シート!$H545="下肢機能障害",障害学生情報入力シート!$H545="上下肢機能障害",障害学生情報入力シート!$H545="他の機能障害")),1,0)+IF(AND(障害学生情報入力シート!$G545="病弱・虚弱",OR(障害学生情報入力シート!$H545="内部障害等",障害学生情報入力シート!$H545="他の慢性疾患")),1,0)+IF(AND(障害学生情報入力シート!$G545="重複",ISBLANK(障害学生情報入力シート!$H545)),1,0)+IF(AND(障害学生情報入力シート!$G545="発達障害",OR(障害学生情報入力シート!$H545="SLD",障害学生情報入力シート!$H545="ADHD",障害学生情報入力シート!$H545="ASD",障害学生情報入力シート!$H545="発達障害の重複")),1,0)+IF(AND(障害学生情報入力シート!$G545="精神障害",OR(障害学生情報入力シート!$H545="統合失調症等",障害学生情報入力シート!$H545="気分障害",障害学生情報入力シート!$H545="神経症性障害等",障害学生情報入力シート!$H545="摂食障害・睡眠障害等",障害学生情報入力シート!$H545="他の精神障害")),1,0)+IF(AND(障害学生情報入力シート!$G545="その他の障害",ISBLANK(障害学生情報入力シート!$H545)),1,0)</f>
        <v>0</v>
      </c>
    </row>
    <row r="546" spans="1:25" x14ac:dyDescent="0.4">
      <c r="A546" s="1219">
        <v>522</v>
      </c>
      <c r="B546" s="7">
        <f>IF(AND(障害学生情報入力シート!$G546=$B$23,障害学生情報入力シート!$H546=$B$24,OR(障害学生情報入力シート!D546="入学者(新1年生)",障害学生情報入力シート!D546="在籍者")),1,0)</f>
        <v>0</v>
      </c>
      <c r="C546" s="7">
        <f t="shared" si="48"/>
        <v>0</v>
      </c>
      <c r="D546" s="7" t="str">
        <f>IFERROR(MATCH(ROW(障害学生情報入力シート!A522),C:C,0),"")</f>
        <v/>
      </c>
      <c r="E546" s="7">
        <f>IF(AND(障害学生情報入力シート!$G546=$E$23,障害学生情報入力シート!$H546=$E$24,OR(障害学生情報入力シート!D546="入学者(新1年生)",障害学生情報入力シート!D546="在籍者")),1,0)</f>
        <v>0</v>
      </c>
      <c r="F546" s="7">
        <f t="shared" si="49"/>
        <v>0</v>
      </c>
      <c r="G546" s="7" t="str">
        <f>IFERROR(MATCH(ROW(障害学生情報入力シート!E522),F:F,0),"")</f>
        <v/>
      </c>
      <c r="H546" s="7">
        <f>IF(AND(障害学生情報入力シート!$G546=$H$24,ISBLANK(障害学生情報入力シート!$H546),OR(障害学生情報入力シート!D546="入学者(新1年生)",障害学生情報入力シート!D546="在籍者")),1,0)</f>
        <v>0</v>
      </c>
      <c r="I546" s="7">
        <f t="shared" si="50"/>
        <v>0</v>
      </c>
      <c r="J546" s="7" t="str">
        <f>IFERROR(MATCH(ROW(障害学生情報入力シート!A522),I:I,0),"")</f>
        <v/>
      </c>
      <c r="K546" s="8">
        <f>IF(障害学生情報入力シート!AU546="",0,IF(AND(障害学生情報入力シート!AT546=1,Y546=1,障害学生情報入力シート!D546&lt;&gt;"",障害学生情報入力シート!D546&lt;&gt;"在籍者"),1,0))</f>
        <v>0</v>
      </c>
      <c r="L546" s="8">
        <f t="shared" si="51"/>
        <v>0</v>
      </c>
      <c r="M546" s="8" t="str">
        <f>IFERROR(MATCH(ROW(障害学生情報入力シート!A522),L:L,0),"")</f>
        <v/>
      </c>
      <c r="N546" s="8">
        <f>IF(障害学生情報入力シート!CA546="",0,IF(AND(障害学生情報入力シート!BZ546=1,Y546=1,障害学生情報入力シート!D546&lt;&gt;"",障害学生情報入力シート!D546&lt;&gt;"入学しなかった"),1,0))</f>
        <v>0</v>
      </c>
      <c r="O546" s="8">
        <f t="shared" si="52"/>
        <v>0</v>
      </c>
      <c r="P546" s="8" t="str">
        <f>IFERROR(MATCH(ROW(障害学生情報入力シート!AR522),O:O,0),"")</f>
        <v/>
      </c>
      <c r="Q546" s="8">
        <f>IF(障害学生情報入力シート!CU546="",0,IF(AND(障害学生情報入力シート!CT546=1,Y546=1,障害学生情報入力シート!D546&lt;&gt;"",障害学生情報入力シート!D546&lt;&gt;"入学しなかった"),1,0))</f>
        <v>0</v>
      </c>
      <c r="R546" s="8">
        <f t="shared" si="53"/>
        <v>0</v>
      </c>
      <c r="S546" s="8" t="str">
        <f>IFERROR(MATCH(ROW(障害学生情報入力シート!BJ522),R:R,0),"")</f>
        <v/>
      </c>
      <c r="T546" s="9">
        <f>IF(OR(SUM(障害学生情報入力シート!AY546:BY546,障害学生情報入力シート!CB546:CS546)&gt;0,COUNTA(障害学生情報入力シート!BZ546:CA546)=2,COUNTA(障害学生情報入力シート!CT546:CU546)=2),1,0)</f>
        <v>0</v>
      </c>
      <c r="U546" s="9">
        <f>SUM(障害学生情報入力シート!N546:Q546)+COUNTA(障害学生情報入力シート!R546)</f>
        <v>0</v>
      </c>
      <c r="V546" s="9">
        <f>SUM(障害学生情報入力シート!S546:V546)+COUNTA(障害学生情報入力シート!W546)</f>
        <v>0</v>
      </c>
      <c r="W546" s="9">
        <f>IF(SUM(障害学生情報入力シート!$X546:$AT546)&gt;0,1,0)</f>
        <v>0</v>
      </c>
      <c r="X546" s="9">
        <f>IF(障害学生情報入力シート!D546="入学者(新1年生)",1,0)</f>
        <v>0</v>
      </c>
      <c r="Y546" s="9">
        <f>IF(ISBLANK(障害学生情報入力シート!$G546),0)+IF(AND(障害学生情報入力シート!$G546="視覚障害",OR(障害学生情報入力シート!$H546="盲",障害学生情報入力シート!$H546="弱視")),1,0)+IF(AND(障害学生情報入力シート!$G546="聴覚・言語障害",OR(障害学生情報入力シート!$H546="聾",障害学生情報入力シート!$H546="難聴",障害学生情報入力シート!$H546="言語障害のみ")),1,0)+IF(AND(障害学生情報入力シート!$G546="肢体不自由",OR(障害学生情報入力シート!$H546="上肢機能障害",障害学生情報入力シート!$H546="下肢機能障害",障害学生情報入力シート!$H546="上下肢機能障害",障害学生情報入力シート!$H546="他の機能障害")),1,0)+IF(AND(障害学生情報入力シート!$G546="病弱・虚弱",OR(障害学生情報入力シート!$H546="内部障害等",障害学生情報入力シート!$H546="他の慢性疾患")),1,0)+IF(AND(障害学生情報入力シート!$G546="重複",ISBLANK(障害学生情報入力シート!$H546)),1,0)+IF(AND(障害学生情報入力シート!$G546="発達障害",OR(障害学生情報入力シート!$H546="SLD",障害学生情報入力シート!$H546="ADHD",障害学生情報入力シート!$H546="ASD",障害学生情報入力シート!$H546="発達障害の重複")),1,0)+IF(AND(障害学生情報入力シート!$G546="精神障害",OR(障害学生情報入力シート!$H546="統合失調症等",障害学生情報入力シート!$H546="気分障害",障害学生情報入力シート!$H546="神経症性障害等",障害学生情報入力シート!$H546="摂食障害・睡眠障害等",障害学生情報入力シート!$H546="他の精神障害")),1,0)+IF(AND(障害学生情報入力シート!$G546="その他の障害",ISBLANK(障害学生情報入力シート!$H546)),1,0)</f>
        <v>0</v>
      </c>
    </row>
    <row r="547" spans="1:25" x14ac:dyDescent="0.4">
      <c r="A547" s="1219">
        <v>523</v>
      </c>
      <c r="B547" s="7">
        <f>IF(AND(障害学生情報入力シート!$G547=$B$23,障害学生情報入力シート!$H547=$B$24,OR(障害学生情報入力シート!D547="入学者(新1年生)",障害学生情報入力シート!D547="在籍者")),1,0)</f>
        <v>0</v>
      </c>
      <c r="C547" s="7">
        <f t="shared" si="48"/>
        <v>0</v>
      </c>
      <c r="D547" s="7" t="str">
        <f>IFERROR(MATCH(ROW(障害学生情報入力シート!A523),C:C,0),"")</f>
        <v/>
      </c>
      <c r="E547" s="7">
        <f>IF(AND(障害学生情報入力シート!$G547=$E$23,障害学生情報入力シート!$H547=$E$24,OR(障害学生情報入力シート!D547="入学者(新1年生)",障害学生情報入力シート!D547="在籍者")),1,0)</f>
        <v>0</v>
      </c>
      <c r="F547" s="7">
        <f t="shared" si="49"/>
        <v>0</v>
      </c>
      <c r="G547" s="7" t="str">
        <f>IFERROR(MATCH(ROW(障害学生情報入力シート!E523),F:F,0),"")</f>
        <v/>
      </c>
      <c r="H547" s="7">
        <f>IF(AND(障害学生情報入力シート!$G547=$H$24,ISBLANK(障害学生情報入力シート!$H547),OR(障害学生情報入力シート!D547="入学者(新1年生)",障害学生情報入力シート!D547="在籍者")),1,0)</f>
        <v>0</v>
      </c>
      <c r="I547" s="7">
        <f t="shared" si="50"/>
        <v>0</v>
      </c>
      <c r="J547" s="7" t="str">
        <f>IFERROR(MATCH(ROW(障害学生情報入力シート!A523),I:I,0),"")</f>
        <v/>
      </c>
      <c r="K547" s="8">
        <f>IF(障害学生情報入力シート!AU547="",0,IF(AND(障害学生情報入力シート!AT547=1,Y547=1,障害学生情報入力シート!D547&lt;&gt;"",障害学生情報入力シート!D547&lt;&gt;"在籍者"),1,0))</f>
        <v>0</v>
      </c>
      <c r="L547" s="8">
        <f t="shared" si="51"/>
        <v>0</v>
      </c>
      <c r="M547" s="8" t="str">
        <f>IFERROR(MATCH(ROW(障害学生情報入力シート!A523),L:L,0),"")</f>
        <v/>
      </c>
      <c r="N547" s="8">
        <f>IF(障害学生情報入力シート!CA547="",0,IF(AND(障害学生情報入力シート!BZ547=1,Y547=1,障害学生情報入力シート!D547&lt;&gt;"",障害学生情報入力シート!D547&lt;&gt;"入学しなかった"),1,0))</f>
        <v>0</v>
      </c>
      <c r="O547" s="8">
        <f t="shared" si="52"/>
        <v>0</v>
      </c>
      <c r="P547" s="8" t="str">
        <f>IFERROR(MATCH(ROW(障害学生情報入力シート!AR523),O:O,0),"")</f>
        <v/>
      </c>
      <c r="Q547" s="8">
        <f>IF(障害学生情報入力シート!CU547="",0,IF(AND(障害学生情報入力シート!CT547=1,Y547=1,障害学生情報入力シート!D547&lt;&gt;"",障害学生情報入力シート!D547&lt;&gt;"入学しなかった"),1,0))</f>
        <v>0</v>
      </c>
      <c r="R547" s="8">
        <f t="shared" si="53"/>
        <v>0</v>
      </c>
      <c r="S547" s="8" t="str">
        <f>IFERROR(MATCH(ROW(障害学生情報入力シート!BJ523),R:R,0),"")</f>
        <v/>
      </c>
      <c r="T547" s="9">
        <f>IF(OR(SUM(障害学生情報入力シート!AY547:BY547,障害学生情報入力シート!CB547:CS547)&gt;0,COUNTA(障害学生情報入力シート!BZ547:CA547)=2,COUNTA(障害学生情報入力シート!CT547:CU547)=2),1,0)</f>
        <v>0</v>
      </c>
      <c r="U547" s="9">
        <f>SUM(障害学生情報入力シート!N547:Q547)+COUNTA(障害学生情報入力シート!R547)</f>
        <v>0</v>
      </c>
      <c r="V547" s="9">
        <f>SUM(障害学生情報入力シート!S547:V547)+COUNTA(障害学生情報入力シート!W547)</f>
        <v>0</v>
      </c>
      <c r="W547" s="9">
        <f>IF(SUM(障害学生情報入力シート!$X547:$AT547)&gt;0,1,0)</f>
        <v>0</v>
      </c>
      <c r="X547" s="9">
        <f>IF(障害学生情報入力シート!D547="入学者(新1年生)",1,0)</f>
        <v>0</v>
      </c>
      <c r="Y547" s="9">
        <f>IF(ISBLANK(障害学生情報入力シート!$G547),0)+IF(AND(障害学生情報入力シート!$G547="視覚障害",OR(障害学生情報入力シート!$H547="盲",障害学生情報入力シート!$H547="弱視")),1,0)+IF(AND(障害学生情報入力シート!$G547="聴覚・言語障害",OR(障害学生情報入力シート!$H547="聾",障害学生情報入力シート!$H547="難聴",障害学生情報入力シート!$H547="言語障害のみ")),1,0)+IF(AND(障害学生情報入力シート!$G547="肢体不自由",OR(障害学生情報入力シート!$H547="上肢機能障害",障害学生情報入力シート!$H547="下肢機能障害",障害学生情報入力シート!$H547="上下肢機能障害",障害学生情報入力シート!$H547="他の機能障害")),1,0)+IF(AND(障害学生情報入力シート!$G547="病弱・虚弱",OR(障害学生情報入力シート!$H547="内部障害等",障害学生情報入力シート!$H547="他の慢性疾患")),1,0)+IF(AND(障害学生情報入力シート!$G547="重複",ISBLANK(障害学生情報入力シート!$H547)),1,0)+IF(AND(障害学生情報入力シート!$G547="発達障害",OR(障害学生情報入力シート!$H547="SLD",障害学生情報入力シート!$H547="ADHD",障害学生情報入力シート!$H547="ASD",障害学生情報入力シート!$H547="発達障害の重複")),1,0)+IF(AND(障害学生情報入力シート!$G547="精神障害",OR(障害学生情報入力シート!$H547="統合失調症等",障害学生情報入力シート!$H547="気分障害",障害学生情報入力シート!$H547="神経症性障害等",障害学生情報入力シート!$H547="摂食障害・睡眠障害等",障害学生情報入力シート!$H547="他の精神障害")),1,0)+IF(AND(障害学生情報入力シート!$G547="その他の障害",ISBLANK(障害学生情報入力シート!$H547)),1,0)</f>
        <v>0</v>
      </c>
    </row>
    <row r="548" spans="1:25" x14ac:dyDescent="0.4">
      <c r="A548" s="1219">
        <v>524</v>
      </c>
      <c r="B548" s="7">
        <f>IF(AND(障害学生情報入力シート!$G548=$B$23,障害学生情報入力シート!$H548=$B$24,OR(障害学生情報入力シート!D548="入学者(新1年生)",障害学生情報入力シート!D548="在籍者")),1,0)</f>
        <v>0</v>
      </c>
      <c r="C548" s="7">
        <f t="shared" si="48"/>
        <v>0</v>
      </c>
      <c r="D548" s="7" t="str">
        <f>IFERROR(MATCH(ROW(障害学生情報入力シート!A524),C:C,0),"")</f>
        <v/>
      </c>
      <c r="E548" s="7">
        <f>IF(AND(障害学生情報入力シート!$G548=$E$23,障害学生情報入力シート!$H548=$E$24,OR(障害学生情報入力シート!D548="入学者(新1年生)",障害学生情報入力シート!D548="在籍者")),1,0)</f>
        <v>0</v>
      </c>
      <c r="F548" s="7">
        <f t="shared" si="49"/>
        <v>0</v>
      </c>
      <c r="G548" s="7" t="str">
        <f>IFERROR(MATCH(ROW(障害学生情報入力シート!E524),F:F,0),"")</f>
        <v/>
      </c>
      <c r="H548" s="7">
        <f>IF(AND(障害学生情報入力シート!$G548=$H$24,ISBLANK(障害学生情報入力シート!$H548),OR(障害学生情報入力シート!D548="入学者(新1年生)",障害学生情報入力シート!D548="在籍者")),1,0)</f>
        <v>0</v>
      </c>
      <c r="I548" s="7">
        <f t="shared" si="50"/>
        <v>0</v>
      </c>
      <c r="J548" s="7" t="str">
        <f>IFERROR(MATCH(ROW(障害学生情報入力シート!A524),I:I,0),"")</f>
        <v/>
      </c>
      <c r="K548" s="8">
        <f>IF(障害学生情報入力シート!AU548="",0,IF(AND(障害学生情報入力シート!AT548=1,Y548=1,障害学生情報入力シート!D548&lt;&gt;"",障害学生情報入力シート!D548&lt;&gt;"在籍者"),1,0))</f>
        <v>0</v>
      </c>
      <c r="L548" s="8">
        <f t="shared" si="51"/>
        <v>0</v>
      </c>
      <c r="M548" s="8" t="str">
        <f>IFERROR(MATCH(ROW(障害学生情報入力シート!A524),L:L,0),"")</f>
        <v/>
      </c>
      <c r="N548" s="8">
        <f>IF(障害学生情報入力シート!CA548="",0,IF(AND(障害学生情報入力シート!BZ548=1,Y548=1,障害学生情報入力シート!D548&lt;&gt;"",障害学生情報入力シート!D548&lt;&gt;"入学しなかった"),1,0))</f>
        <v>0</v>
      </c>
      <c r="O548" s="8">
        <f t="shared" si="52"/>
        <v>0</v>
      </c>
      <c r="P548" s="8" t="str">
        <f>IFERROR(MATCH(ROW(障害学生情報入力シート!AR524),O:O,0),"")</f>
        <v/>
      </c>
      <c r="Q548" s="8">
        <f>IF(障害学生情報入力シート!CU548="",0,IF(AND(障害学生情報入力シート!CT548=1,Y548=1,障害学生情報入力シート!D548&lt;&gt;"",障害学生情報入力シート!D548&lt;&gt;"入学しなかった"),1,0))</f>
        <v>0</v>
      </c>
      <c r="R548" s="8">
        <f t="shared" si="53"/>
        <v>0</v>
      </c>
      <c r="S548" s="8" t="str">
        <f>IFERROR(MATCH(ROW(障害学生情報入力シート!BJ524),R:R,0),"")</f>
        <v/>
      </c>
      <c r="T548" s="9">
        <f>IF(OR(SUM(障害学生情報入力シート!AY548:BY548,障害学生情報入力シート!CB548:CS548)&gt;0,COUNTA(障害学生情報入力シート!BZ548:CA548)=2,COUNTA(障害学生情報入力シート!CT548:CU548)=2),1,0)</f>
        <v>0</v>
      </c>
      <c r="U548" s="9">
        <f>SUM(障害学生情報入力シート!N548:Q548)+COUNTA(障害学生情報入力シート!R548)</f>
        <v>0</v>
      </c>
      <c r="V548" s="9">
        <f>SUM(障害学生情報入力シート!S548:V548)+COUNTA(障害学生情報入力シート!W548)</f>
        <v>0</v>
      </c>
      <c r="W548" s="9">
        <f>IF(SUM(障害学生情報入力シート!$X548:$AT548)&gt;0,1,0)</f>
        <v>0</v>
      </c>
      <c r="X548" s="9">
        <f>IF(障害学生情報入力シート!D548="入学者(新1年生)",1,0)</f>
        <v>0</v>
      </c>
      <c r="Y548" s="9">
        <f>IF(ISBLANK(障害学生情報入力シート!$G548),0)+IF(AND(障害学生情報入力シート!$G548="視覚障害",OR(障害学生情報入力シート!$H548="盲",障害学生情報入力シート!$H548="弱視")),1,0)+IF(AND(障害学生情報入力シート!$G548="聴覚・言語障害",OR(障害学生情報入力シート!$H548="聾",障害学生情報入力シート!$H548="難聴",障害学生情報入力シート!$H548="言語障害のみ")),1,0)+IF(AND(障害学生情報入力シート!$G548="肢体不自由",OR(障害学生情報入力シート!$H548="上肢機能障害",障害学生情報入力シート!$H548="下肢機能障害",障害学生情報入力シート!$H548="上下肢機能障害",障害学生情報入力シート!$H548="他の機能障害")),1,0)+IF(AND(障害学生情報入力シート!$G548="病弱・虚弱",OR(障害学生情報入力シート!$H548="内部障害等",障害学生情報入力シート!$H548="他の慢性疾患")),1,0)+IF(AND(障害学生情報入力シート!$G548="重複",ISBLANK(障害学生情報入力シート!$H548)),1,0)+IF(AND(障害学生情報入力シート!$G548="発達障害",OR(障害学生情報入力シート!$H548="SLD",障害学生情報入力シート!$H548="ADHD",障害学生情報入力シート!$H548="ASD",障害学生情報入力シート!$H548="発達障害の重複")),1,0)+IF(AND(障害学生情報入力シート!$G548="精神障害",OR(障害学生情報入力シート!$H548="統合失調症等",障害学生情報入力シート!$H548="気分障害",障害学生情報入力シート!$H548="神経症性障害等",障害学生情報入力シート!$H548="摂食障害・睡眠障害等",障害学生情報入力シート!$H548="他の精神障害")),1,0)+IF(AND(障害学生情報入力シート!$G548="その他の障害",ISBLANK(障害学生情報入力シート!$H548)),1,0)</f>
        <v>0</v>
      </c>
    </row>
    <row r="549" spans="1:25" x14ac:dyDescent="0.4">
      <c r="A549" s="1219">
        <v>525</v>
      </c>
      <c r="B549" s="7">
        <f>IF(AND(障害学生情報入力シート!$G549=$B$23,障害学生情報入力シート!$H549=$B$24,OR(障害学生情報入力シート!D549="入学者(新1年生)",障害学生情報入力シート!D549="在籍者")),1,0)</f>
        <v>0</v>
      </c>
      <c r="C549" s="7">
        <f t="shared" si="48"/>
        <v>0</v>
      </c>
      <c r="D549" s="7" t="str">
        <f>IFERROR(MATCH(ROW(障害学生情報入力シート!A525),C:C,0),"")</f>
        <v/>
      </c>
      <c r="E549" s="7">
        <f>IF(AND(障害学生情報入力シート!$G549=$E$23,障害学生情報入力シート!$H549=$E$24,OR(障害学生情報入力シート!D549="入学者(新1年生)",障害学生情報入力シート!D549="在籍者")),1,0)</f>
        <v>0</v>
      </c>
      <c r="F549" s="7">
        <f t="shared" si="49"/>
        <v>0</v>
      </c>
      <c r="G549" s="7" t="str">
        <f>IFERROR(MATCH(ROW(障害学生情報入力シート!E525),F:F,0),"")</f>
        <v/>
      </c>
      <c r="H549" s="7">
        <f>IF(AND(障害学生情報入力シート!$G549=$H$24,ISBLANK(障害学生情報入力シート!$H549),OR(障害学生情報入力シート!D549="入学者(新1年生)",障害学生情報入力シート!D549="在籍者")),1,0)</f>
        <v>0</v>
      </c>
      <c r="I549" s="7">
        <f t="shared" si="50"/>
        <v>0</v>
      </c>
      <c r="J549" s="7" t="str">
        <f>IFERROR(MATCH(ROW(障害学生情報入力シート!A525),I:I,0),"")</f>
        <v/>
      </c>
      <c r="K549" s="8">
        <f>IF(障害学生情報入力シート!AU549="",0,IF(AND(障害学生情報入力シート!AT549=1,Y549=1,障害学生情報入力シート!D549&lt;&gt;"",障害学生情報入力シート!D549&lt;&gt;"在籍者"),1,0))</f>
        <v>0</v>
      </c>
      <c r="L549" s="8">
        <f t="shared" si="51"/>
        <v>0</v>
      </c>
      <c r="M549" s="8" t="str">
        <f>IFERROR(MATCH(ROW(障害学生情報入力シート!A525),L:L,0),"")</f>
        <v/>
      </c>
      <c r="N549" s="8">
        <f>IF(障害学生情報入力シート!CA549="",0,IF(AND(障害学生情報入力シート!BZ549=1,Y549=1,障害学生情報入力シート!D549&lt;&gt;"",障害学生情報入力シート!D549&lt;&gt;"入学しなかった"),1,0))</f>
        <v>0</v>
      </c>
      <c r="O549" s="8">
        <f t="shared" si="52"/>
        <v>0</v>
      </c>
      <c r="P549" s="8" t="str">
        <f>IFERROR(MATCH(ROW(障害学生情報入力シート!AR525),O:O,0),"")</f>
        <v/>
      </c>
      <c r="Q549" s="8">
        <f>IF(障害学生情報入力シート!CU549="",0,IF(AND(障害学生情報入力シート!CT549=1,Y549=1,障害学生情報入力シート!D549&lt;&gt;"",障害学生情報入力シート!D549&lt;&gt;"入学しなかった"),1,0))</f>
        <v>0</v>
      </c>
      <c r="R549" s="8">
        <f t="shared" si="53"/>
        <v>0</v>
      </c>
      <c r="S549" s="8" t="str">
        <f>IFERROR(MATCH(ROW(障害学生情報入力シート!BJ525),R:R,0),"")</f>
        <v/>
      </c>
      <c r="T549" s="9">
        <f>IF(OR(SUM(障害学生情報入力シート!AY549:BY549,障害学生情報入力シート!CB549:CS549)&gt;0,COUNTA(障害学生情報入力シート!BZ549:CA549)=2,COUNTA(障害学生情報入力シート!CT549:CU549)=2),1,0)</f>
        <v>0</v>
      </c>
      <c r="U549" s="9">
        <f>SUM(障害学生情報入力シート!N549:Q549)+COUNTA(障害学生情報入力シート!R549)</f>
        <v>0</v>
      </c>
      <c r="V549" s="9">
        <f>SUM(障害学生情報入力シート!S549:V549)+COUNTA(障害学生情報入力シート!W549)</f>
        <v>0</v>
      </c>
      <c r="W549" s="9">
        <f>IF(SUM(障害学生情報入力シート!$X549:$AT549)&gt;0,1,0)</f>
        <v>0</v>
      </c>
      <c r="X549" s="9">
        <f>IF(障害学生情報入力シート!D549="入学者(新1年生)",1,0)</f>
        <v>0</v>
      </c>
      <c r="Y549" s="9">
        <f>IF(ISBLANK(障害学生情報入力シート!$G549),0)+IF(AND(障害学生情報入力シート!$G549="視覚障害",OR(障害学生情報入力シート!$H549="盲",障害学生情報入力シート!$H549="弱視")),1,0)+IF(AND(障害学生情報入力シート!$G549="聴覚・言語障害",OR(障害学生情報入力シート!$H549="聾",障害学生情報入力シート!$H549="難聴",障害学生情報入力シート!$H549="言語障害のみ")),1,0)+IF(AND(障害学生情報入力シート!$G549="肢体不自由",OR(障害学生情報入力シート!$H549="上肢機能障害",障害学生情報入力シート!$H549="下肢機能障害",障害学生情報入力シート!$H549="上下肢機能障害",障害学生情報入力シート!$H549="他の機能障害")),1,0)+IF(AND(障害学生情報入力シート!$G549="病弱・虚弱",OR(障害学生情報入力シート!$H549="内部障害等",障害学生情報入力シート!$H549="他の慢性疾患")),1,0)+IF(AND(障害学生情報入力シート!$G549="重複",ISBLANK(障害学生情報入力シート!$H549)),1,0)+IF(AND(障害学生情報入力シート!$G549="発達障害",OR(障害学生情報入力シート!$H549="SLD",障害学生情報入力シート!$H549="ADHD",障害学生情報入力シート!$H549="ASD",障害学生情報入力シート!$H549="発達障害の重複")),1,0)+IF(AND(障害学生情報入力シート!$G549="精神障害",OR(障害学生情報入力シート!$H549="統合失調症等",障害学生情報入力シート!$H549="気分障害",障害学生情報入力シート!$H549="神経症性障害等",障害学生情報入力シート!$H549="摂食障害・睡眠障害等",障害学生情報入力シート!$H549="他の精神障害")),1,0)+IF(AND(障害学生情報入力シート!$G549="その他の障害",ISBLANK(障害学生情報入力シート!$H549)),1,0)</f>
        <v>0</v>
      </c>
    </row>
    <row r="550" spans="1:25" x14ac:dyDescent="0.4">
      <c r="A550" s="1219">
        <v>526</v>
      </c>
      <c r="B550" s="7">
        <f>IF(AND(障害学生情報入力シート!$G550=$B$23,障害学生情報入力シート!$H550=$B$24,OR(障害学生情報入力シート!D550="入学者(新1年生)",障害学生情報入力シート!D550="在籍者")),1,0)</f>
        <v>0</v>
      </c>
      <c r="C550" s="7">
        <f t="shared" si="48"/>
        <v>0</v>
      </c>
      <c r="D550" s="7" t="str">
        <f>IFERROR(MATCH(ROW(障害学生情報入力シート!A526),C:C,0),"")</f>
        <v/>
      </c>
      <c r="E550" s="7">
        <f>IF(AND(障害学生情報入力シート!$G550=$E$23,障害学生情報入力シート!$H550=$E$24,OR(障害学生情報入力シート!D550="入学者(新1年生)",障害学生情報入力シート!D550="在籍者")),1,0)</f>
        <v>0</v>
      </c>
      <c r="F550" s="7">
        <f t="shared" si="49"/>
        <v>0</v>
      </c>
      <c r="G550" s="7" t="str">
        <f>IFERROR(MATCH(ROW(障害学生情報入力シート!E526),F:F,0),"")</f>
        <v/>
      </c>
      <c r="H550" s="7">
        <f>IF(AND(障害学生情報入力シート!$G550=$H$24,ISBLANK(障害学生情報入力シート!$H550),OR(障害学生情報入力シート!D550="入学者(新1年生)",障害学生情報入力シート!D550="在籍者")),1,0)</f>
        <v>0</v>
      </c>
      <c r="I550" s="7">
        <f t="shared" si="50"/>
        <v>0</v>
      </c>
      <c r="J550" s="7" t="str">
        <f>IFERROR(MATCH(ROW(障害学生情報入力シート!A526),I:I,0),"")</f>
        <v/>
      </c>
      <c r="K550" s="8">
        <f>IF(障害学生情報入力シート!AU550="",0,IF(AND(障害学生情報入力シート!AT550=1,Y550=1,障害学生情報入力シート!D550&lt;&gt;"",障害学生情報入力シート!D550&lt;&gt;"在籍者"),1,0))</f>
        <v>0</v>
      </c>
      <c r="L550" s="8">
        <f t="shared" si="51"/>
        <v>0</v>
      </c>
      <c r="M550" s="8" t="str">
        <f>IFERROR(MATCH(ROW(障害学生情報入力シート!A526),L:L,0),"")</f>
        <v/>
      </c>
      <c r="N550" s="8">
        <f>IF(障害学生情報入力シート!CA550="",0,IF(AND(障害学生情報入力シート!BZ550=1,Y550=1,障害学生情報入力シート!D550&lt;&gt;"",障害学生情報入力シート!D550&lt;&gt;"入学しなかった"),1,0))</f>
        <v>0</v>
      </c>
      <c r="O550" s="8">
        <f t="shared" si="52"/>
        <v>0</v>
      </c>
      <c r="P550" s="8" t="str">
        <f>IFERROR(MATCH(ROW(障害学生情報入力シート!AR526),O:O,0),"")</f>
        <v/>
      </c>
      <c r="Q550" s="8">
        <f>IF(障害学生情報入力シート!CU550="",0,IF(AND(障害学生情報入力シート!CT550=1,Y550=1,障害学生情報入力シート!D550&lt;&gt;"",障害学生情報入力シート!D550&lt;&gt;"入学しなかった"),1,0))</f>
        <v>0</v>
      </c>
      <c r="R550" s="8">
        <f t="shared" si="53"/>
        <v>0</v>
      </c>
      <c r="S550" s="8" t="str">
        <f>IFERROR(MATCH(ROW(障害学生情報入力シート!BJ526),R:R,0),"")</f>
        <v/>
      </c>
      <c r="T550" s="9">
        <f>IF(OR(SUM(障害学生情報入力シート!AY550:BY550,障害学生情報入力シート!CB550:CS550)&gt;0,COUNTA(障害学生情報入力シート!BZ550:CA550)=2,COUNTA(障害学生情報入力シート!CT550:CU550)=2),1,0)</f>
        <v>0</v>
      </c>
      <c r="U550" s="9">
        <f>SUM(障害学生情報入力シート!N550:Q550)+COUNTA(障害学生情報入力シート!R550)</f>
        <v>0</v>
      </c>
      <c r="V550" s="9">
        <f>SUM(障害学生情報入力シート!S550:V550)+COUNTA(障害学生情報入力シート!W550)</f>
        <v>0</v>
      </c>
      <c r="W550" s="9">
        <f>IF(SUM(障害学生情報入力シート!$X550:$AT550)&gt;0,1,0)</f>
        <v>0</v>
      </c>
      <c r="X550" s="9">
        <f>IF(障害学生情報入力シート!D550="入学者(新1年生)",1,0)</f>
        <v>0</v>
      </c>
      <c r="Y550" s="9">
        <f>IF(ISBLANK(障害学生情報入力シート!$G550),0)+IF(AND(障害学生情報入力シート!$G550="視覚障害",OR(障害学生情報入力シート!$H550="盲",障害学生情報入力シート!$H550="弱視")),1,0)+IF(AND(障害学生情報入力シート!$G550="聴覚・言語障害",OR(障害学生情報入力シート!$H550="聾",障害学生情報入力シート!$H550="難聴",障害学生情報入力シート!$H550="言語障害のみ")),1,0)+IF(AND(障害学生情報入力シート!$G550="肢体不自由",OR(障害学生情報入力シート!$H550="上肢機能障害",障害学生情報入力シート!$H550="下肢機能障害",障害学生情報入力シート!$H550="上下肢機能障害",障害学生情報入力シート!$H550="他の機能障害")),1,0)+IF(AND(障害学生情報入力シート!$G550="病弱・虚弱",OR(障害学生情報入力シート!$H550="内部障害等",障害学生情報入力シート!$H550="他の慢性疾患")),1,0)+IF(AND(障害学生情報入力シート!$G550="重複",ISBLANK(障害学生情報入力シート!$H550)),1,0)+IF(AND(障害学生情報入力シート!$G550="発達障害",OR(障害学生情報入力シート!$H550="SLD",障害学生情報入力シート!$H550="ADHD",障害学生情報入力シート!$H550="ASD",障害学生情報入力シート!$H550="発達障害の重複")),1,0)+IF(AND(障害学生情報入力シート!$G550="精神障害",OR(障害学生情報入力シート!$H550="統合失調症等",障害学生情報入力シート!$H550="気分障害",障害学生情報入力シート!$H550="神経症性障害等",障害学生情報入力シート!$H550="摂食障害・睡眠障害等",障害学生情報入力シート!$H550="他の精神障害")),1,0)+IF(AND(障害学生情報入力シート!$G550="その他の障害",ISBLANK(障害学生情報入力シート!$H550)),1,0)</f>
        <v>0</v>
      </c>
    </row>
    <row r="551" spans="1:25" x14ac:dyDescent="0.4">
      <c r="A551" s="1219">
        <v>527</v>
      </c>
      <c r="B551" s="7">
        <f>IF(AND(障害学生情報入力シート!$G551=$B$23,障害学生情報入力シート!$H551=$B$24,OR(障害学生情報入力シート!D551="入学者(新1年生)",障害学生情報入力シート!D551="在籍者")),1,0)</f>
        <v>0</v>
      </c>
      <c r="C551" s="7">
        <f t="shared" si="48"/>
        <v>0</v>
      </c>
      <c r="D551" s="7" t="str">
        <f>IFERROR(MATCH(ROW(障害学生情報入力シート!A527),C:C,0),"")</f>
        <v/>
      </c>
      <c r="E551" s="7">
        <f>IF(AND(障害学生情報入力シート!$G551=$E$23,障害学生情報入力シート!$H551=$E$24,OR(障害学生情報入力シート!D551="入学者(新1年生)",障害学生情報入力シート!D551="在籍者")),1,0)</f>
        <v>0</v>
      </c>
      <c r="F551" s="7">
        <f t="shared" si="49"/>
        <v>0</v>
      </c>
      <c r="G551" s="7" t="str">
        <f>IFERROR(MATCH(ROW(障害学生情報入力シート!E527),F:F,0),"")</f>
        <v/>
      </c>
      <c r="H551" s="7">
        <f>IF(AND(障害学生情報入力シート!$G551=$H$24,ISBLANK(障害学生情報入力シート!$H551),OR(障害学生情報入力シート!D551="入学者(新1年生)",障害学生情報入力シート!D551="在籍者")),1,0)</f>
        <v>0</v>
      </c>
      <c r="I551" s="7">
        <f t="shared" si="50"/>
        <v>0</v>
      </c>
      <c r="J551" s="7" t="str">
        <f>IFERROR(MATCH(ROW(障害学生情報入力シート!A527),I:I,0),"")</f>
        <v/>
      </c>
      <c r="K551" s="8">
        <f>IF(障害学生情報入力シート!AU551="",0,IF(AND(障害学生情報入力シート!AT551=1,Y551=1,障害学生情報入力シート!D551&lt;&gt;"",障害学生情報入力シート!D551&lt;&gt;"在籍者"),1,0))</f>
        <v>0</v>
      </c>
      <c r="L551" s="8">
        <f t="shared" si="51"/>
        <v>0</v>
      </c>
      <c r="M551" s="8" t="str">
        <f>IFERROR(MATCH(ROW(障害学生情報入力シート!A527),L:L,0),"")</f>
        <v/>
      </c>
      <c r="N551" s="8">
        <f>IF(障害学生情報入力シート!CA551="",0,IF(AND(障害学生情報入力シート!BZ551=1,Y551=1,障害学生情報入力シート!D551&lt;&gt;"",障害学生情報入力シート!D551&lt;&gt;"入学しなかった"),1,0))</f>
        <v>0</v>
      </c>
      <c r="O551" s="8">
        <f t="shared" si="52"/>
        <v>0</v>
      </c>
      <c r="P551" s="8" t="str">
        <f>IFERROR(MATCH(ROW(障害学生情報入力シート!AR527),O:O,0),"")</f>
        <v/>
      </c>
      <c r="Q551" s="8">
        <f>IF(障害学生情報入力シート!CU551="",0,IF(AND(障害学生情報入力シート!CT551=1,Y551=1,障害学生情報入力シート!D551&lt;&gt;"",障害学生情報入力シート!D551&lt;&gt;"入学しなかった"),1,0))</f>
        <v>0</v>
      </c>
      <c r="R551" s="8">
        <f t="shared" si="53"/>
        <v>0</v>
      </c>
      <c r="S551" s="8" t="str">
        <f>IFERROR(MATCH(ROW(障害学生情報入力シート!BJ527),R:R,0),"")</f>
        <v/>
      </c>
      <c r="T551" s="9">
        <f>IF(OR(SUM(障害学生情報入力シート!AY551:BY551,障害学生情報入力シート!CB551:CS551)&gt;0,COUNTA(障害学生情報入力シート!BZ551:CA551)=2,COUNTA(障害学生情報入力シート!CT551:CU551)=2),1,0)</f>
        <v>0</v>
      </c>
      <c r="U551" s="9">
        <f>SUM(障害学生情報入力シート!N551:Q551)+COUNTA(障害学生情報入力シート!R551)</f>
        <v>0</v>
      </c>
      <c r="V551" s="9">
        <f>SUM(障害学生情報入力シート!S551:V551)+COUNTA(障害学生情報入力シート!W551)</f>
        <v>0</v>
      </c>
      <c r="W551" s="9">
        <f>IF(SUM(障害学生情報入力シート!$X551:$AT551)&gt;0,1,0)</f>
        <v>0</v>
      </c>
      <c r="X551" s="9">
        <f>IF(障害学生情報入力シート!D551="入学者(新1年生)",1,0)</f>
        <v>0</v>
      </c>
      <c r="Y551" s="9">
        <f>IF(ISBLANK(障害学生情報入力シート!$G551),0)+IF(AND(障害学生情報入力シート!$G551="視覚障害",OR(障害学生情報入力シート!$H551="盲",障害学生情報入力シート!$H551="弱視")),1,0)+IF(AND(障害学生情報入力シート!$G551="聴覚・言語障害",OR(障害学生情報入力シート!$H551="聾",障害学生情報入力シート!$H551="難聴",障害学生情報入力シート!$H551="言語障害のみ")),1,0)+IF(AND(障害学生情報入力シート!$G551="肢体不自由",OR(障害学生情報入力シート!$H551="上肢機能障害",障害学生情報入力シート!$H551="下肢機能障害",障害学生情報入力シート!$H551="上下肢機能障害",障害学生情報入力シート!$H551="他の機能障害")),1,0)+IF(AND(障害学生情報入力シート!$G551="病弱・虚弱",OR(障害学生情報入力シート!$H551="内部障害等",障害学生情報入力シート!$H551="他の慢性疾患")),1,0)+IF(AND(障害学生情報入力シート!$G551="重複",ISBLANK(障害学生情報入力シート!$H551)),1,0)+IF(AND(障害学生情報入力シート!$G551="発達障害",OR(障害学生情報入力シート!$H551="SLD",障害学生情報入力シート!$H551="ADHD",障害学生情報入力シート!$H551="ASD",障害学生情報入力シート!$H551="発達障害の重複")),1,0)+IF(AND(障害学生情報入力シート!$G551="精神障害",OR(障害学生情報入力シート!$H551="統合失調症等",障害学生情報入力シート!$H551="気分障害",障害学生情報入力シート!$H551="神経症性障害等",障害学生情報入力シート!$H551="摂食障害・睡眠障害等",障害学生情報入力シート!$H551="他の精神障害")),1,0)+IF(AND(障害学生情報入力シート!$G551="その他の障害",ISBLANK(障害学生情報入力シート!$H551)),1,0)</f>
        <v>0</v>
      </c>
    </row>
    <row r="552" spans="1:25" x14ac:dyDescent="0.4">
      <c r="A552" s="1219">
        <v>528</v>
      </c>
      <c r="B552" s="7">
        <f>IF(AND(障害学生情報入力シート!$G552=$B$23,障害学生情報入力シート!$H552=$B$24,OR(障害学生情報入力シート!D552="入学者(新1年生)",障害学生情報入力シート!D552="在籍者")),1,0)</f>
        <v>0</v>
      </c>
      <c r="C552" s="7">
        <f t="shared" si="48"/>
        <v>0</v>
      </c>
      <c r="D552" s="7" t="str">
        <f>IFERROR(MATCH(ROW(障害学生情報入力シート!A528),C:C,0),"")</f>
        <v/>
      </c>
      <c r="E552" s="7">
        <f>IF(AND(障害学生情報入力シート!$G552=$E$23,障害学生情報入力シート!$H552=$E$24,OR(障害学生情報入力シート!D552="入学者(新1年生)",障害学生情報入力シート!D552="在籍者")),1,0)</f>
        <v>0</v>
      </c>
      <c r="F552" s="7">
        <f t="shared" si="49"/>
        <v>0</v>
      </c>
      <c r="G552" s="7" t="str">
        <f>IFERROR(MATCH(ROW(障害学生情報入力シート!E528),F:F,0),"")</f>
        <v/>
      </c>
      <c r="H552" s="7">
        <f>IF(AND(障害学生情報入力シート!$G552=$H$24,ISBLANK(障害学生情報入力シート!$H552),OR(障害学生情報入力シート!D552="入学者(新1年生)",障害学生情報入力シート!D552="在籍者")),1,0)</f>
        <v>0</v>
      </c>
      <c r="I552" s="7">
        <f t="shared" si="50"/>
        <v>0</v>
      </c>
      <c r="J552" s="7" t="str">
        <f>IFERROR(MATCH(ROW(障害学生情報入力シート!A528),I:I,0),"")</f>
        <v/>
      </c>
      <c r="K552" s="8">
        <f>IF(障害学生情報入力シート!AU552="",0,IF(AND(障害学生情報入力シート!AT552=1,Y552=1,障害学生情報入力シート!D552&lt;&gt;"",障害学生情報入力シート!D552&lt;&gt;"在籍者"),1,0))</f>
        <v>0</v>
      </c>
      <c r="L552" s="8">
        <f t="shared" si="51"/>
        <v>0</v>
      </c>
      <c r="M552" s="8" t="str">
        <f>IFERROR(MATCH(ROW(障害学生情報入力シート!A528),L:L,0),"")</f>
        <v/>
      </c>
      <c r="N552" s="8">
        <f>IF(障害学生情報入力シート!CA552="",0,IF(AND(障害学生情報入力シート!BZ552=1,Y552=1,障害学生情報入力シート!D552&lt;&gt;"",障害学生情報入力シート!D552&lt;&gt;"入学しなかった"),1,0))</f>
        <v>0</v>
      </c>
      <c r="O552" s="8">
        <f t="shared" si="52"/>
        <v>0</v>
      </c>
      <c r="P552" s="8" t="str">
        <f>IFERROR(MATCH(ROW(障害学生情報入力シート!AR528),O:O,0),"")</f>
        <v/>
      </c>
      <c r="Q552" s="8">
        <f>IF(障害学生情報入力シート!CU552="",0,IF(AND(障害学生情報入力シート!CT552=1,Y552=1,障害学生情報入力シート!D552&lt;&gt;"",障害学生情報入力シート!D552&lt;&gt;"入学しなかった"),1,0))</f>
        <v>0</v>
      </c>
      <c r="R552" s="8">
        <f t="shared" si="53"/>
        <v>0</v>
      </c>
      <c r="S552" s="8" t="str">
        <f>IFERROR(MATCH(ROW(障害学生情報入力シート!BJ528),R:R,0),"")</f>
        <v/>
      </c>
      <c r="T552" s="9">
        <f>IF(OR(SUM(障害学生情報入力シート!AY552:BY552,障害学生情報入力シート!CB552:CS552)&gt;0,COUNTA(障害学生情報入力シート!BZ552:CA552)=2,COUNTA(障害学生情報入力シート!CT552:CU552)=2),1,0)</f>
        <v>0</v>
      </c>
      <c r="U552" s="9">
        <f>SUM(障害学生情報入力シート!N552:Q552)+COUNTA(障害学生情報入力シート!R552)</f>
        <v>0</v>
      </c>
      <c r="V552" s="9">
        <f>SUM(障害学生情報入力シート!S552:V552)+COUNTA(障害学生情報入力シート!W552)</f>
        <v>0</v>
      </c>
      <c r="W552" s="9">
        <f>IF(SUM(障害学生情報入力シート!$X552:$AT552)&gt;0,1,0)</f>
        <v>0</v>
      </c>
      <c r="X552" s="9">
        <f>IF(障害学生情報入力シート!D552="入学者(新1年生)",1,0)</f>
        <v>0</v>
      </c>
      <c r="Y552" s="9">
        <f>IF(ISBLANK(障害学生情報入力シート!$G552),0)+IF(AND(障害学生情報入力シート!$G552="視覚障害",OR(障害学生情報入力シート!$H552="盲",障害学生情報入力シート!$H552="弱視")),1,0)+IF(AND(障害学生情報入力シート!$G552="聴覚・言語障害",OR(障害学生情報入力シート!$H552="聾",障害学生情報入力シート!$H552="難聴",障害学生情報入力シート!$H552="言語障害のみ")),1,0)+IF(AND(障害学生情報入力シート!$G552="肢体不自由",OR(障害学生情報入力シート!$H552="上肢機能障害",障害学生情報入力シート!$H552="下肢機能障害",障害学生情報入力シート!$H552="上下肢機能障害",障害学生情報入力シート!$H552="他の機能障害")),1,0)+IF(AND(障害学生情報入力シート!$G552="病弱・虚弱",OR(障害学生情報入力シート!$H552="内部障害等",障害学生情報入力シート!$H552="他の慢性疾患")),1,0)+IF(AND(障害学生情報入力シート!$G552="重複",ISBLANK(障害学生情報入力シート!$H552)),1,0)+IF(AND(障害学生情報入力シート!$G552="発達障害",OR(障害学生情報入力シート!$H552="SLD",障害学生情報入力シート!$H552="ADHD",障害学生情報入力シート!$H552="ASD",障害学生情報入力シート!$H552="発達障害の重複")),1,0)+IF(AND(障害学生情報入力シート!$G552="精神障害",OR(障害学生情報入力シート!$H552="統合失調症等",障害学生情報入力シート!$H552="気分障害",障害学生情報入力シート!$H552="神経症性障害等",障害学生情報入力シート!$H552="摂食障害・睡眠障害等",障害学生情報入力シート!$H552="他の精神障害")),1,0)+IF(AND(障害学生情報入力シート!$G552="その他の障害",ISBLANK(障害学生情報入力シート!$H552)),1,0)</f>
        <v>0</v>
      </c>
    </row>
    <row r="553" spans="1:25" x14ac:dyDescent="0.4">
      <c r="A553" s="1219">
        <v>529</v>
      </c>
      <c r="B553" s="7">
        <f>IF(AND(障害学生情報入力シート!$G553=$B$23,障害学生情報入力シート!$H553=$B$24,OR(障害学生情報入力シート!D553="入学者(新1年生)",障害学生情報入力シート!D553="在籍者")),1,0)</f>
        <v>0</v>
      </c>
      <c r="C553" s="7">
        <f t="shared" si="48"/>
        <v>0</v>
      </c>
      <c r="D553" s="7" t="str">
        <f>IFERROR(MATCH(ROW(障害学生情報入力シート!A529),C:C,0),"")</f>
        <v/>
      </c>
      <c r="E553" s="7">
        <f>IF(AND(障害学生情報入力シート!$G553=$E$23,障害学生情報入力シート!$H553=$E$24,OR(障害学生情報入力シート!D553="入学者(新1年生)",障害学生情報入力シート!D553="在籍者")),1,0)</f>
        <v>0</v>
      </c>
      <c r="F553" s="7">
        <f t="shared" si="49"/>
        <v>0</v>
      </c>
      <c r="G553" s="7" t="str">
        <f>IFERROR(MATCH(ROW(障害学生情報入力シート!E529),F:F,0),"")</f>
        <v/>
      </c>
      <c r="H553" s="7">
        <f>IF(AND(障害学生情報入力シート!$G553=$H$24,ISBLANK(障害学生情報入力シート!$H553),OR(障害学生情報入力シート!D553="入学者(新1年生)",障害学生情報入力シート!D553="在籍者")),1,0)</f>
        <v>0</v>
      </c>
      <c r="I553" s="7">
        <f t="shared" si="50"/>
        <v>0</v>
      </c>
      <c r="J553" s="7" t="str">
        <f>IFERROR(MATCH(ROW(障害学生情報入力シート!A529),I:I,0),"")</f>
        <v/>
      </c>
      <c r="K553" s="8">
        <f>IF(障害学生情報入力シート!AU553="",0,IF(AND(障害学生情報入力シート!AT553=1,Y553=1,障害学生情報入力シート!D553&lt;&gt;"",障害学生情報入力シート!D553&lt;&gt;"在籍者"),1,0))</f>
        <v>0</v>
      </c>
      <c r="L553" s="8">
        <f t="shared" si="51"/>
        <v>0</v>
      </c>
      <c r="M553" s="8" t="str">
        <f>IFERROR(MATCH(ROW(障害学生情報入力シート!A529),L:L,0),"")</f>
        <v/>
      </c>
      <c r="N553" s="8">
        <f>IF(障害学生情報入力シート!CA553="",0,IF(AND(障害学生情報入力シート!BZ553=1,Y553=1,障害学生情報入力シート!D553&lt;&gt;"",障害学生情報入力シート!D553&lt;&gt;"入学しなかった"),1,0))</f>
        <v>0</v>
      </c>
      <c r="O553" s="8">
        <f t="shared" si="52"/>
        <v>0</v>
      </c>
      <c r="P553" s="8" t="str">
        <f>IFERROR(MATCH(ROW(障害学生情報入力シート!AR529),O:O,0),"")</f>
        <v/>
      </c>
      <c r="Q553" s="8">
        <f>IF(障害学生情報入力シート!CU553="",0,IF(AND(障害学生情報入力シート!CT553=1,Y553=1,障害学生情報入力シート!D553&lt;&gt;"",障害学生情報入力シート!D553&lt;&gt;"入学しなかった"),1,0))</f>
        <v>0</v>
      </c>
      <c r="R553" s="8">
        <f t="shared" si="53"/>
        <v>0</v>
      </c>
      <c r="S553" s="8" t="str">
        <f>IFERROR(MATCH(ROW(障害学生情報入力シート!BJ529),R:R,0),"")</f>
        <v/>
      </c>
      <c r="T553" s="9">
        <f>IF(OR(SUM(障害学生情報入力シート!AY553:BY553,障害学生情報入力シート!CB553:CS553)&gt;0,COUNTA(障害学生情報入力シート!BZ553:CA553)=2,COUNTA(障害学生情報入力シート!CT553:CU553)=2),1,0)</f>
        <v>0</v>
      </c>
      <c r="U553" s="9">
        <f>SUM(障害学生情報入力シート!N553:Q553)+COUNTA(障害学生情報入力シート!R553)</f>
        <v>0</v>
      </c>
      <c r="V553" s="9">
        <f>SUM(障害学生情報入力シート!S553:V553)+COUNTA(障害学生情報入力シート!W553)</f>
        <v>0</v>
      </c>
      <c r="W553" s="9">
        <f>IF(SUM(障害学生情報入力シート!$X553:$AT553)&gt;0,1,0)</f>
        <v>0</v>
      </c>
      <c r="X553" s="9">
        <f>IF(障害学生情報入力シート!D553="入学者(新1年生)",1,0)</f>
        <v>0</v>
      </c>
      <c r="Y553" s="9">
        <f>IF(ISBLANK(障害学生情報入力シート!$G553),0)+IF(AND(障害学生情報入力シート!$G553="視覚障害",OR(障害学生情報入力シート!$H553="盲",障害学生情報入力シート!$H553="弱視")),1,0)+IF(AND(障害学生情報入力シート!$G553="聴覚・言語障害",OR(障害学生情報入力シート!$H553="聾",障害学生情報入力シート!$H553="難聴",障害学生情報入力シート!$H553="言語障害のみ")),1,0)+IF(AND(障害学生情報入力シート!$G553="肢体不自由",OR(障害学生情報入力シート!$H553="上肢機能障害",障害学生情報入力シート!$H553="下肢機能障害",障害学生情報入力シート!$H553="上下肢機能障害",障害学生情報入力シート!$H553="他の機能障害")),1,0)+IF(AND(障害学生情報入力シート!$G553="病弱・虚弱",OR(障害学生情報入力シート!$H553="内部障害等",障害学生情報入力シート!$H553="他の慢性疾患")),1,0)+IF(AND(障害学生情報入力シート!$G553="重複",ISBLANK(障害学生情報入力シート!$H553)),1,0)+IF(AND(障害学生情報入力シート!$G553="発達障害",OR(障害学生情報入力シート!$H553="SLD",障害学生情報入力シート!$H553="ADHD",障害学生情報入力シート!$H553="ASD",障害学生情報入力シート!$H553="発達障害の重複")),1,0)+IF(AND(障害学生情報入力シート!$G553="精神障害",OR(障害学生情報入力シート!$H553="統合失調症等",障害学生情報入力シート!$H553="気分障害",障害学生情報入力シート!$H553="神経症性障害等",障害学生情報入力シート!$H553="摂食障害・睡眠障害等",障害学生情報入力シート!$H553="他の精神障害")),1,0)+IF(AND(障害学生情報入力シート!$G553="その他の障害",ISBLANK(障害学生情報入力シート!$H553)),1,0)</f>
        <v>0</v>
      </c>
    </row>
    <row r="554" spans="1:25" x14ac:dyDescent="0.4">
      <c r="A554" s="1219">
        <v>530</v>
      </c>
      <c r="B554" s="7">
        <f>IF(AND(障害学生情報入力シート!$G554=$B$23,障害学生情報入力シート!$H554=$B$24,OR(障害学生情報入力シート!D554="入学者(新1年生)",障害学生情報入力シート!D554="在籍者")),1,0)</f>
        <v>0</v>
      </c>
      <c r="C554" s="7">
        <f t="shared" si="48"/>
        <v>0</v>
      </c>
      <c r="D554" s="7" t="str">
        <f>IFERROR(MATCH(ROW(障害学生情報入力シート!A530),C:C,0),"")</f>
        <v/>
      </c>
      <c r="E554" s="7">
        <f>IF(AND(障害学生情報入力シート!$G554=$E$23,障害学生情報入力シート!$H554=$E$24,OR(障害学生情報入力シート!D554="入学者(新1年生)",障害学生情報入力シート!D554="在籍者")),1,0)</f>
        <v>0</v>
      </c>
      <c r="F554" s="7">
        <f t="shared" si="49"/>
        <v>0</v>
      </c>
      <c r="G554" s="7" t="str">
        <f>IFERROR(MATCH(ROW(障害学生情報入力シート!E530),F:F,0),"")</f>
        <v/>
      </c>
      <c r="H554" s="7">
        <f>IF(AND(障害学生情報入力シート!$G554=$H$24,ISBLANK(障害学生情報入力シート!$H554),OR(障害学生情報入力シート!D554="入学者(新1年生)",障害学生情報入力シート!D554="在籍者")),1,0)</f>
        <v>0</v>
      </c>
      <c r="I554" s="7">
        <f t="shared" si="50"/>
        <v>0</v>
      </c>
      <c r="J554" s="7" t="str">
        <f>IFERROR(MATCH(ROW(障害学生情報入力シート!A530),I:I,0),"")</f>
        <v/>
      </c>
      <c r="K554" s="8">
        <f>IF(障害学生情報入力シート!AU554="",0,IF(AND(障害学生情報入力シート!AT554=1,Y554=1,障害学生情報入力シート!D554&lt;&gt;"",障害学生情報入力シート!D554&lt;&gt;"在籍者"),1,0))</f>
        <v>0</v>
      </c>
      <c r="L554" s="8">
        <f t="shared" si="51"/>
        <v>0</v>
      </c>
      <c r="M554" s="8" t="str">
        <f>IFERROR(MATCH(ROW(障害学生情報入力シート!A530),L:L,0),"")</f>
        <v/>
      </c>
      <c r="N554" s="8">
        <f>IF(障害学生情報入力シート!CA554="",0,IF(AND(障害学生情報入力シート!BZ554=1,Y554=1,障害学生情報入力シート!D554&lt;&gt;"",障害学生情報入力シート!D554&lt;&gt;"入学しなかった"),1,0))</f>
        <v>0</v>
      </c>
      <c r="O554" s="8">
        <f t="shared" si="52"/>
        <v>0</v>
      </c>
      <c r="P554" s="8" t="str">
        <f>IFERROR(MATCH(ROW(障害学生情報入力シート!AR530),O:O,0),"")</f>
        <v/>
      </c>
      <c r="Q554" s="8">
        <f>IF(障害学生情報入力シート!CU554="",0,IF(AND(障害学生情報入力シート!CT554=1,Y554=1,障害学生情報入力シート!D554&lt;&gt;"",障害学生情報入力シート!D554&lt;&gt;"入学しなかった"),1,0))</f>
        <v>0</v>
      </c>
      <c r="R554" s="8">
        <f t="shared" si="53"/>
        <v>0</v>
      </c>
      <c r="S554" s="8" t="str">
        <f>IFERROR(MATCH(ROW(障害学生情報入力シート!BJ530),R:R,0),"")</f>
        <v/>
      </c>
      <c r="T554" s="9">
        <f>IF(OR(SUM(障害学生情報入力シート!AY554:BY554,障害学生情報入力シート!CB554:CS554)&gt;0,COUNTA(障害学生情報入力シート!BZ554:CA554)=2,COUNTA(障害学生情報入力シート!CT554:CU554)=2),1,0)</f>
        <v>0</v>
      </c>
      <c r="U554" s="9">
        <f>SUM(障害学生情報入力シート!N554:Q554)+COUNTA(障害学生情報入力シート!R554)</f>
        <v>0</v>
      </c>
      <c r="V554" s="9">
        <f>SUM(障害学生情報入力シート!S554:V554)+COUNTA(障害学生情報入力シート!W554)</f>
        <v>0</v>
      </c>
      <c r="W554" s="9">
        <f>IF(SUM(障害学生情報入力シート!$X554:$AT554)&gt;0,1,0)</f>
        <v>0</v>
      </c>
      <c r="X554" s="9">
        <f>IF(障害学生情報入力シート!D554="入学者(新1年生)",1,0)</f>
        <v>0</v>
      </c>
      <c r="Y554" s="9">
        <f>IF(ISBLANK(障害学生情報入力シート!$G554),0)+IF(AND(障害学生情報入力シート!$G554="視覚障害",OR(障害学生情報入力シート!$H554="盲",障害学生情報入力シート!$H554="弱視")),1,0)+IF(AND(障害学生情報入力シート!$G554="聴覚・言語障害",OR(障害学生情報入力シート!$H554="聾",障害学生情報入力シート!$H554="難聴",障害学生情報入力シート!$H554="言語障害のみ")),1,0)+IF(AND(障害学生情報入力シート!$G554="肢体不自由",OR(障害学生情報入力シート!$H554="上肢機能障害",障害学生情報入力シート!$H554="下肢機能障害",障害学生情報入力シート!$H554="上下肢機能障害",障害学生情報入力シート!$H554="他の機能障害")),1,0)+IF(AND(障害学生情報入力シート!$G554="病弱・虚弱",OR(障害学生情報入力シート!$H554="内部障害等",障害学生情報入力シート!$H554="他の慢性疾患")),1,0)+IF(AND(障害学生情報入力シート!$G554="重複",ISBLANK(障害学生情報入力シート!$H554)),1,0)+IF(AND(障害学生情報入力シート!$G554="発達障害",OR(障害学生情報入力シート!$H554="SLD",障害学生情報入力シート!$H554="ADHD",障害学生情報入力シート!$H554="ASD",障害学生情報入力シート!$H554="発達障害の重複")),1,0)+IF(AND(障害学生情報入力シート!$G554="精神障害",OR(障害学生情報入力シート!$H554="統合失調症等",障害学生情報入力シート!$H554="気分障害",障害学生情報入力シート!$H554="神経症性障害等",障害学生情報入力シート!$H554="摂食障害・睡眠障害等",障害学生情報入力シート!$H554="他の精神障害")),1,0)+IF(AND(障害学生情報入力シート!$G554="その他の障害",ISBLANK(障害学生情報入力シート!$H554)),1,0)</f>
        <v>0</v>
      </c>
    </row>
    <row r="555" spans="1:25" x14ac:dyDescent="0.4">
      <c r="A555" s="1219">
        <v>531</v>
      </c>
      <c r="B555" s="7">
        <f>IF(AND(障害学生情報入力シート!$G555=$B$23,障害学生情報入力シート!$H555=$B$24,OR(障害学生情報入力シート!D555="入学者(新1年生)",障害学生情報入力シート!D555="在籍者")),1,0)</f>
        <v>0</v>
      </c>
      <c r="C555" s="7">
        <f t="shared" si="48"/>
        <v>0</v>
      </c>
      <c r="D555" s="7" t="str">
        <f>IFERROR(MATCH(ROW(障害学生情報入力シート!A531),C:C,0),"")</f>
        <v/>
      </c>
      <c r="E555" s="7">
        <f>IF(AND(障害学生情報入力シート!$G555=$E$23,障害学生情報入力シート!$H555=$E$24,OR(障害学生情報入力シート!D555="入学者(新1年生)",障害学生情報入力シート!D555="在籍者")),1,0)</f>
        <v>0</v>
      </c>
      <c r="F555" s="7">
        <f t="shared" si="49"/>
        <v>0</v>
      </c>
      <c r="G555" s="7" t="str">
        <f>IFERROR(MATCH(ROW(障害学生情報入力シート!E531),F:F,0),"")</f>
        <v/>
      </c>
      <c r="H555" s="7">
        <f>IF(AND(障害学生情報入力シート!$G555=$H$24,ISBLANK(障害学生情報入力シート!$H555),OR(障害学生情報入力シート!D555="入学者(新1年生)",障害学生情報入力シート!D555="在籍者")),1,0)</f>
        <v>0</v>
      </c>
      <c r="I555" s="7">
        <f t="shared" si="50"/>
        <v>0</v>
      </c>
      <c r="J555" s="7" t="str">
        <f>IFERROR(MATCH(ROW(障害学生情報入力シート!A531),I:I,0),"")</f>
        <v/>
      </c>
      <c r="K555" s="8">
        <f>IF(障害学生情報入力シート!AU555="",0,IF(AND(障害学生情報入力シート!AT555=1,Y555=1,障害学生情報入力シート!D555&lt;&gt;"",障害学生情報入力シート!D555&lt;&gt;"在籍者"),1,0))</f>
        <v>0</v>
      </c>
      <c r="L555" s="8">
        <f t="shared" si="51"/>
        <v>0</v>
      </c>
      <c r="M555" s="8" t="str">
        <f>IFERROR(MATCH(ROW(障害学生情報入力シート!A531),L:L,0),"")</f>
        <v/>
      </c>
      <c r="N555" s="8">
        <f>IF(障害学生情報入力シート!CA555="",0,IF(AND(障害学生情報入力シート!BZ555=1,Y555=1,障害学生情報入力シート!D555&lt;&gt;"",障害学生情報入力シート!D555&lt;&gt;"入学しなかった"),1,0))</f>
        <v>0</v>
      </c>
      <c r="O555" s="8">
        <f t="shared" si="52"/>
        <v>0</v>
      </c>
      <c r="P555" s="8" t="str">
        <f>IFERROR(MATCH(ROW(障害学生情報入力シート!AR531),O:O,0),"")</f>
        <v/>
      </c>
      <c r="Q555" s="8">
        <f>IF(障害学生情報入力シート!CU555="",0,IF(AND(障害学生情報入力シート!CT555=1,Y555=1,障害学生情報入力シート!D555&lt;&gt;"",障害学生情報入力シート!D555&lt;&gt;"入学しなかった"),1,0))</f>
        <v>0</v>
      </c>
      <c r="R555" s="8">
        <f t="shared" si="53"/>
        <v>0</v>
      </c>
      <c r="S555" s="8" t="str">
        <f>IFERROR(MATCH(ROW(障害学生情報入力シート!BJ531),R:R,0),"")</f>
        <v/>
      </c>
      <c r="T555" s="9">
        <f>IF(OR(SUM(障害学生情報入力シート!AY555:BY555,障害学生情報入力シート!CB555:CS555)&gt;0,COUNTA(障害学生情報入力シート!BZ555:CA555)=2,COUNTA(障害学生情報入力シート!CT555:CU555)=2),1,0)</f>
        <v>0</v>
      </c>
      <c r="U555" s="9">
        <f>SUM(障害学生情報入力シート!N555:Q555)+COUNTA(障害学生情報入力シート!R555)</f>
        <v>0</v>
      </c>
      <c r="V555" s="9">
        <f>SUM(障害学生情報入力シート!S555:V555)+COUNTA(障害学生情報入力シート!W555)</f>
        <v>0</v>
      </c>
      <c r="W555" s="9">
        <f>IF(SUM(障害学生情報入力シート!$X555:$AT555)&gt;0,1,0)</f>
        <v>0</v>
      </c>
      <c r="X555" s="9">
        <f>IF(障害学生情報入力シート!D555="入学者(新1年生)",1,0)</f>
        <v>0</v>
      </c>
      <c r="Y555" s="9">
        <f>IF(ISBLANK(障害学生情報入力シート!$G555),0)+IF(AND(障害学生情報入力シート!$G555="視覚障害",OR(障害学生情報入力シート!$H555="盲",障害学生情報入力シート!$H555="弱視")),1,0)+IF(AND(障害学生情報入力シート!$G555="聴覚・言語障害",OR(障害学生情報入力シート!$H555="聾",障害学生情報入力シート!$H555="難聴",障害学生情報入力シート!$H555="言語障害のみ")),1,0)+IF(AND(障害学生情報入力シート!$G555="肢体不自由",OR(障害学生情報入力シート!$H555="上肢機能障害",障害学生情報入力シート!$H555="下肢機能障害",障害学生情報入力シート!$H555="上下肢機能障害",障害学生情報入力シート!$H555="他の機能障害")),1,0)+IF(AND(障害学生情報入力シート!$G555="病弱・虚弱",OR(障害学生情報入力シート!$H555="内部障害等",障害学生情報入力シート!$H555="他の慢性疾患")),1,0)+IF(AND(障害学生情報入力シート!$G555="重複",ISBLANK(障害学生情報入力シート!$H555)),1,0)+IF(AND(障害学生情報入力シート!$G555="発達障害",OR(障害学生情報入力シート!$H555="SLD",障害学生情報入力シート!$H555="ADHD",障害学生情報入力シート!$H555="ASD",障害学生情報入力シート!$H555="発達障害の重複")),1,0)+IF(AND(障害学生情報入力シート!$G555="精神障害",OR(障害学生情報入力シート!$H555="統合失調症等",障害学生情報入力シート!$H555="気分障害",障害学生情報入力シート!$H555="神経症性障害等",障害学生情報入力シート!$H555="摂食障害・睡眠障害等",障害学生情報入力シート!$H555="他の精神障害")),1,0)+IF(AND(障害学生情報入力シート!$G555="その他の障害",ISBLANK(障害学生情報入力シート!$H555)),1,0)</f>
        <v>0</v>
      </c>
    </row>
    <row r="556" spans="1:25" x14ac:dyDescent="0.4">
      <c r="A556" s="1219">
        <v>532</v>
      </c>
      <c r="B556" s="7">
        <f>IF(AND(障害学生情報入力シート!$G556=$B$23,障害学生情報入力シート!$H556=$B$24,OR(障害学生情報入力シート!D556="入学者(新1年生)",障害学生情報入力シート!D556="在籍者")),1,0)</f>
        <v>0</v>
      </c>
      <c r="C556" s="7">
        <f t="shared" si="48"/>
        <v>0</v>
      </c>
      <c r="D556" s="7" t="str">
        <f>IFERROR(MATCH(ROW(障害学生情報入力シート!A532),C:C,0),"")</f>
        <v/>
      </c>
      <c r="E556" s="7">
        <f>IF(AND(障害学生情報入力シート!$G556=$E$23,障害学生情報入力シート!$H556=$E$24,OR(障害学生情報入力シート!D556="入学者(新1年生)",障害学生情報入力シート!D556="在籍者")),1,0)</f>
        <v>0</v>
      </c>
      <c r="F556" s="7">
        <f t="shared" si="49"/>
        <v>0</v>
      </c>
      <c r="G556" s="7" t="str">
        <f>IFERROR(MATCH(ROW(障害学生情報入力シート!E532),F:F,0),"")</f>
        <v/>
      </c>
      <c r="H556" s="7">
        <f>IF(AND(障害学生情報入力シート!$G556=$H$24,ISBLANK(障害学生情報入力シート!$H556),OR(障害学生情報入力シート!D556="入学者(新1年生)",障害学生情報入力シート!D556="在籍者")),1,0)</f>
        <v>0</v>
      </c>
      <c r="I556" s="7">
        <f t="shared" si="50"/>
        <v>0</v>
      </c>
      <c r="J556" s="7" t="str">
        <f>IFERROR(MATCH(ROW(障害学生情報入力シート!A532),I:I,0),"")</f>
        <v/>
      </c>
      <c r="K556" s="8">
        <f>IF(障害学生情報入力シート!AU556="",0,IF(AND(障害学生情報入力シート!AT556=1,Y556=1,障害学生情報入力シート!D556&lt;&gt;"",障害学生情報入力シート!D556&lt;&gt;"在籍者"),1,0))</f>
        <v>0</v>
      </c>
      <c r="L556" s="8">
        <f t="shared" si="51"/>
        <v>0</v>
      </c>
      <c r="M556" s="8" t="str">
        <f>IFERROR(MATCH(ROW(障害学生情報入力シート!A532),L:L,0),"")</f>
        <v/>
      </c>
      <c r="N556" s="8">
        <f>IF(障害学生情報入力シート!CA556="",0,IF(AND(障害学生情報入力シート!BZ556=1,Y556=1,障害学生情報入力シート!D556&lt;&gt;"",障害学生情報入力シート!D556&lt;&gt;"入学しなかった"),1,0))</f>
        <v>0</v>
      </c>
      <c r="O556" s="8">
        <f t="shared" si="52"/>
        <v>0</v>
      </c>
      <c r="P556" s="8" t="str">
        <f>IFERROR(MATCH(ROW(障害学生情報入力シート!AR532),O:O,0),"")</f>
        <v/>
      </c>
      <c r="Q556" s="8">
        <f>IF(障害学生情報入力シート!CU556="",0,IF(AND(障害学生情報入力シート!CT556=1,Y556=1,障害学生情報入力シート!D556&lt;&gt;"",障害学生情報入力シート!D556&lt;&gt;"入学しなかった"),1,0))</f>
        <v>0</v>
      </c>
      <c r="R556" s="8">
        <f t="shared" si="53"/>
        <v>0</v>
      </c>
      <c r="S556" s="8" t="str">
        <f>IFERROR(MATCH(ROW(障害学生情報入力シート!BJ532),R:R,0),"")</f>
        <v/>
      </c>
      <c r="T556" s="9">
        <f>IF(OR(SUM(障害学生情報入力シート!AY556:BY556,障害学生情報入力シート!CB556:CS556)&gt;0,COUNTA(障害学生情報入力シート!BZ556:CA556)=2,COUNTA(障害学生情報入力シート!CT556:CU556)=2),1,0)</f>
        <v>0</v>
      </c>
      <c r="U556" s="9">
        <f>SUM(障害学生情報入力シート!N556:Q556)+COUNTA(障害学生情報入力シート!R556)</f>
        <v>0</v>
      </c>
      <c r="V556" s="9">
        <f>SUM(障害学生情報入力シート!S556:V556)+COUNTA(障害学生情報入力シート!W556)</f>
        <v>0</v>
      </c>
      <c r="W556" s="9">
        <f>IF(SUM(障害学生情報入力シート!$X556:$AT556)&gt;0,1,0)</f>
        <v>0</v>
      </c>
      <c r="X556" s="9">
        <f>IF(障害学生情報入力シート!D556="入学者(新1年生)",1,0)</f>
        <v>0</v>
      </c>
      <c r="Y556" s="9">
        <f>IF(ISBLANK(障害学生情報入力シート!$G556),0)+IF(AND(障害学生情報入力シート!$G556="視覚障害",OR(障害学生情報入力シート!$H556="盲",障害学生情報入力シート!$H556="弱視")),1,0)+IF(AND(障害学生情報入力シート!$G556="聴覚・言語障害",OR(障害学生情報入力シート!$H556="聾",障害学生情報入力シート!$H556="難聴",障害学生情報入力シート!$H556="言語障害のみ")),1,0)+IF(AND(障害学生情報入力シート!$G556="肢体不自由",OR(障害学生情報入力シート!$H556="上肢機能障害",障害学生情報入力シート!$H556="下肢機能障害",障害学生情報入力シート!$H556="上下肢機能障害",障害学生情報入力シート!$H556="他の機能障害")),1,0)+IF(AND(障害学生情報入力シート!$G556="病弱・虚弱",OR(障害学生情報入力シート!$H556="内部障害等",障害学生情報入力シート!$H556="他の慢性疾患")),1,0)+IF(AND(障害学生情報入力シート!$G556="重複",ISBLANK(障害学生情報入力シート!$H556)),1,0)+IF(AND(障害学生情報入力シート!$G556="発達障害",OR(障害学生情報入力シート!$H556="SLD",障害学生情報入力シート!$H556="ADHD",障害学生情報入力シート!$H556="ASD",障害学生情報入力シート!$H556="発達障害の重複")),1,0)+IF(AND(障害学生情報入力シート!$G556="精神障害",OR(障害学生情報入力シート!$H556="統合失調症等",障害学生情報入力シート!$H556="気分障害",障害学生情報入力シート!$H556="神経症性障害等",障害学生情報入力シート!$H556="摂食障害・睡眠障害等",障害学生情報入力シート!$H556="他の精神障害")),1,0)+IF(AND(障害学生情報入力シート!$G556="その他の障害",ISBLANK(障害学生情報入力シート!$H556)),1,0)</f>
        <v>0</v>
      </c>
    </row>
    <row r="557" spans="1:25" x14ac:dyDescent="0.4">
      <c r="A557" s="1219">
        <v>533</v>
      </c>
      <c r="B557" s="7">
        <f>IF(AND(障害学生情報入力シート!$G557=$B$23,障害学生情報入力シート!$H557=$B$24,OR(障害学生情報入力シート!D557="入学者(新1年生)",障害学生情報入力シート!D557="在籍者")),1,0)</f>
        <v>0</v>
      </c>
      <c r="C557" s="7">
        <f t="shared" si="48"/>
        <v>0</v>
      </c>
      <c r="D557" s="7" t="str">
        <f>IFERROR(MATCH(ROW(障害学生情報入力シート!A533),C:C,0),"")</f>
        <v/>
      </c>
      <c r="E557" s="7">
        <f>IF(AND(障害学生情報入力シート!$G557=$E$23,障害学生情報入力シート!$H557=$E$24,OR(障害学生情報入力シート!D557="入学者(新1年生)",障害学生情報入力シート!D557="在籍者")),1,0)</f>
        <v>0</v>
      </c>
      <c r="F557" s="7">
        <f t="shared" si="49"/>
        <v>0</v>
      </c>
      <c r="G557" s="7" t="str">
        <f>IFERROR(MATCH(ROW(障害学生情報入力シート!E533),F:F,0),"")</f>
        <v/>
      </c>
      <c r="H557" s="7">
        <f>IF(AND(障害学生情報入力シート!$G557=$H$24,ISBLANK(障害学生情報入力シート!$H557),OR(障害学生情報入力シート!D557="入学者(新1年生)",障害学生情報入力シート!D557="在籍者")),1,0)</f>
        <v>0</v>
      </c>
      <c r="I557" s="7">
        <f t="shared" si="50"/>
        <v>0</v>
      </c>
      <c r="J557" s="7" t="str">
        <f>IFERROR(MATCH(ROW(障害学生情報入力シート!A533),I:I,0),"")</f>
        <v/>
      </c>
      <c r="K557" s="8">
        <f>IF(障害学生情報入力シート!AU557="",0,IF(AND(障害学生情報入力シート!AT557=1,Y557=1,障害学生情報入力シート!D557&lt;&gt;"",障害学生情報入力シート!D557&lt;&gt;"在籍者"),1,0))</f>
        <v>0</v>
      </c>
      <c r="L557" s="8">
        <f t="shared" si="51"/>
        <v>0</v>
      </c>
      <c r="M557" s="8" t="str">
        <f>IFERROR(MATCH(ROW(障害学生情報入力シート!A533),L:L,0),"")</f>
        <v/>
      </c>
      <c r="N557" s="8">
        <f>IF(障害学生情報入力シート!CA557="",0,IF(AND(障害学生情報入力シート!BZ557=1,Y557=1,障害学生情報入力シート!D557&lt;&gt;"",障害学生情報入力シート!D557&lt;&gt;"入学しなかった"),1,0))</f>
        <v>0</v>
      </c>
      <c r="O557" s="8">
        <f t="shared" si="52"/>
        <v>0</v>
      </c>
      <c r="P557" s="8" t="str">
        <f>IFERROR(MATCH(ROW(障害学生情報入力シート!AR533),O:O,0),"")</f>
        <v/>
      </c>
      <c r="Q557" s="8">
        <f>IF(障害学生情報入力シート!CU557="",0,IF(AND(障害学生情報入力シート!CT557=1,Y557=1,障害学生情報入力シート!D557&lt;&gt;"",障害学生情報入力シート!D557&lt;&gt;"入学しなかった"),1,0))</f>
        <v>0</v>
      </c>
      <c r="R557" s="8">
        <f t="shared" si="53"/>
        <v>0</v>
      </c>
      <c r="S557" s="8" t="str">
        <f>IFERROR(MATCH(ROW(障害学生情報入力シート!BJ533),R:R,0),"")</f>
        <v/>
      </c>
      <c r="T557" s="9">
        <f>IF(OR(SUM(障害学生情報入力シート!AY557:BY557,障害学生情報入力シート!CB557:CS557)&gt;0,COUNTA(障害学生情報入力シート!BZ557:CA557)=2,COUNTA(障害学生情報入力シート!CT557:CU557)=2),1,0)</f>
        <v>0</v>
      </c>
      <c r="U557" s="9">
        <f>SUM(障害学生情報入力シート!N557:Q557)+COUNTA(障害学生情報入力シート!R557)</f>
        <v>0</v>
      </c>
      <c r="V557" s="9">
        <f>SUM(障害学生情報入力シート!S557:V557)+COUNTA(障害学生情報入力シート!W557)</f>
        <v>0</v>
      </c>
      <c r="W557" s="9">
        <f>IF(SUM(障害学生情報入力シート!$X557:$AT557)&gt;0,1,0)</f>
        <v>0</v>
      </c>
      <c r="X557" s="9">
        <f>IF(障害学生情報入力シート!D557="入学者(新1年生)",1,0)</f>
        <v>0</v>
      </c>
      <c r="Y557" s="9">
        <f>IF(ISBLANK(障害学生情報入力シート!$G557),0)+IF(AND(障害学生情報入力シート!$G557="視覚障害",OR(障害学生情報入力シート!$H557="盲",障害学生情報入力シート!$H557="弱視")),1,0)+IF(AND(障害学生情報入力シート!$G557="聴覚・言語障害",OR(障害学生情報入力シート!$H557="聾",障害学生情報入力シート!$H557="難聴",障害学生情報入力シート!$H557="言語障害のみ")),1,0)+IF(AND(障害学生情報入力シート!$G557="肢体不自由",OR(障害学生情報入力シート!$H557="上肢機能障害",障害学生情報入力シート!$H557="下肢機能障害",障害学生情報入力シート!$H557="上下肢機能障害",障害学生情報入力シート!$H557="他の機能障害")),1,0)+IF(AND(障害学生情報入力シート!$G557="病弱・虚弱",OR(障害学生情報入力シート!$H557="内部障害等",障害学生情報入力シート!$H557="他の慢性疾患")),1,0)+IF(AND(障害学生情報入力シート!$G557="重複",ISBLANK(障害学生情報入力シート!$H557)),1,0)+IF(AND(障害学生情報入力シート!$G557="発達障害",OR(障害学生情報入力シート!$H557="SLD",障害学生情報入力シート!$H557="ADHD",障害学生情報入力シート!$H557="ASD",障害学生情報入力シート!$H557="発達障害の重複")),1,0)+IF(AND(障害学生情報入力シート!$G557="精神障害",OR(障害学生情報入力シート!$H557="統合失調症等",障害学生情報入力シート!$H557="気分障害",障害学生情報入力シート!$H557="神経症性障害等",障害学生情報入力シート!$H557="摂食障害・睡眠障害等",障害学生情報入力シート!$H557="他の精神障害")),1,0)+IF(AND(障害学生情報入力シート!$G557="その他の障害",ISBLANK(障害学生情報入力シート!$H557)),1,0)</f>
        <v>0</v>
      </c>
    </row>
    <row r="558" spans="1:25" x14ac:dyDescent="0.4">
      <c r="A558" s="1219">
        <v>534</v>
      </c>
      <c r="B558" s="7">
        <f>IF(AND(障害学生情報入力シート!$G558=$B$23,障害学生情報入力シート!$H558=$B$24,OR(障害学生情報入力シート!D558="入学者(新1年生)",障害学生情報入力シート!D558="在籍者")),1,0)</f>
        <v>0</v>
      </c>
      <c r="C558" s="7">
        <f t="shared" si="48"/>
        <v>0</v>
      </c>
      <c r="D558" s="7" t="str">
        <f>IFERROR(MATCH(ROW(障害学生情報入力シート!A534),C:C,0),"")</f>
        <v/>
      </c>
      <c r="E558" s="7">
        <f>IF(AND(障害学生情報入力シート!$G558=$E$23,障害学生情報入力シート!$H558=$E$24,OR(障害学生情報入力シート!D558="入学者(新1年生)",障害学生情報入力シート!D558="在籍者")),1,0)</f>
        <v>0</v>
      </c>
      <c r="F558" s="7">
        <f t="shared" si="49"/>
        <v>0</v>
      </c>
      <c r="G558" s="7" t="str">
        <f>IFERROR(MATCH(ROW(障害学生情報入力シート!E534),F:F,0),"")</f>
        <v/>
      </c>
      <c r="H558" s="7">
        <f>IF(AND(障害学生情報入力シート!$G558=$H$24,ISBLANK(障害学生情報入力シート!$H558),OR(障害学生情報入力シート!D558="入学者(新1年生)",障害学生情報入力シート!D558="在籍者")),1,0)</f>
        <v>0</v>
      </c>
      <c r="I558" s="7">
        <f t="shared" si="50"/>
        <v>0</v>
      </c>
      <c r="J558" s="7" t="str">
        <f>IFERROR(MATCH(ROW(障害学生情報入力シート!A534),I:I,0),"")</f>
        <v/>
      </c>
      <c r="K558" s="8">
        <f>IF(障害学生情報入力シート!AU558="",0,IF(AND(障害学生情報入力シート!AT558=1,Y558=1,障害学生情報入力シート!D558&lt;&gt;"",障害学生情報入力シート!D558&lt;&gt;"在籍者"),1,0))</f>
        <v>0</v>
      </c>
      <c r="L558" s="8">
        <f t="shared" si="51"/>
        <v>0</v>
      </c>
      <c r="M558" s="8" t="str">
        <f>IFERROR(MATCH(ROW(障害学生情報入力シート!A534),L:L,0),"")</f>
        <v/>
      </c>
      <c r="N558" s="8">
        <f>IF(障害学生情報入力シート!CA558="",0,IF(AND(障害学生情報入力シート!BZ558=1,Y558=1,障害学生情報入力シート!D558&lt;&gt;"",障害学生情報入力シート!D558&lt;&gt;"入学しなかった"),1,0))</f>
        <v>0</v>
      </c>
      <c r="O558" s="8">
        <f t="shared" si="52"/>
        <v>0</v>
      </c>
      <c r="P558" s="8" t="str">
        <f>IFERROR(MATCH(ROW(障害学生情報入力シート!AR534),O:O,0),"")</f>
        <v/>
      </c>
      <c r="Q558" s="8">
        <f>IF(障害学生情報入力シート!CU558="",0,IF(AND(障害学生情報入力シート!CT558=1,Y558=1,障害学生情報入力シート!D558&lt;&gt;"",障害学生情報入力シート!D558&lt;&gt;"入学しなかった"),1,0))</f>
        <v>0</v>
      </c>
      <c r="R558" s="8">
        <f t="shared" si="53"/>
        <v>0</v>
      </c>
      <c r="S558" s="8" t="str">
        <f>IFERROR(MATCH(ROW(障害学生情報入力シート!BJ534),R:R,0),"")</f>
        <v/>
      </c>
      <c r="T558" s="9">
        <f>IF(OR(SUM(障害学生情報入力シート!AY558:BY558,障害学生情報入力シート!CB558:CS558)&gt;0,COUNTA(障害学生情報入力シート!BZ558:CA558)=2,COUNTA(障害学生情報入力シート!CT558:CU558)=2),1,0)</f>
        <v>0</v>
      </c>
      <c r="U558" s="9">
        <f>SUM(障害学生情報入力シート!N558:Q558)+COUNTA(障害学生情報入力シート!R558)</f>
        <v>0</v>
      </c>
      <c r="V558" s="9">
        <f>SUM(障害学生情報入力シート!S558:V558)+COUNTA(障害学生情報入力シート!W558)</f>
        <v>0</v>
      </c>
      <c r="W558" s="9">
        <f>IF(SUM(障害学生情報入力シート!$X558:$AT558)&gt;0,1,0)</f>
        <v>0</v>
      </c>
      <c r="X558" s="9">
        <f>IF(障害学生情報入力シート!D558="入学者(新1年生)",1,0)</f>
        <v>0</v>
      </c>
      <c r="Y558" s="9">
        <f>IF(ISBLANK(障害学生情報入力シート!$G558),0)+IF(AND(障害学生情報入力シート!$G558="視覚障害",OR(障害学生情報入力シート!$H558="盲",障害学生情報入力シート!$H558="弱視")),1,0)+IF(AND(障害学生情報入力シート!$G558="聴覚・言語障害",OR(障害学生情報入力シート!$H558="聾",障害学生情報入力シート!$H558="難聴",障害学生情報入力シート!$H558="言語障害のみ")),1,0)+IF(AND(障害学生情報入力シート!$G558="肢体不自由",OR(障害学生情報入力シート!$H558="上肢機能障害",障害学生情報入力シート!$H558="下肢機能障害",障害学生情報入力シート!$H558="上下肢機能障害",障害学生情報入力シート!$H558="他の機能障害")),1,0)+IF(AND(障害学生情報入力シート!$G558="病弱・虚弱",OR(障害学生情報入力シート!$H558="内部障害等",障害学生情報入力シート!$H558="他の慢性疾患")),1,0)+IF(AND(障害学生情報入力シート!$G558="重複",ISBLANK(障害学生情報入力シート!$H558)),1,0)+IF(AND(障害学生情報入力シート!$G558="発達障害",OR(障害学生情報入力シート!$H558="SLD",障害学生情報入力シート!$H558="ADHD",障害学生情報入力シート!$H558="ASD",障害学生情報入力シート!$H558="発達障害の重複")),1,0)+IF(AND(障害学生情報入力シート!$G558="精神障害",OR(障害学生情報入力シート!$H558="統合失調症等",障害学生情報入力シート!$H558="気分障害",障害学生情報入力シート!$H558="神経症性障害等",障害学生情報入力シート!$H558="摂食障害・睡眠障害等",障害学生情報入力シート!$H558="他の精神障害")),1,0)+IF(AND(障害学生情報入力シート!$G558="その他の障害",ISBLANK(障害学生情報入力シート!$H558)),1,0)</f>
        <v>0</v>
      </c>
    </row>
    <row r="559" spans="1:25" x14ac:dyDescent="0.4">
      <c r="A559" s="1219">
        <v>535</v>
      </c>
      <c r="B559" s="7">
        <f>IF(AND(障害学生情報入力シート!$G559=$B$23,障害学生情報入力シート!$H559=$B$24,OR(障害学生情報入力シート!D559="入学者(新1年生)",障害学生情報入力シート!D559="在籍者")),1,0)</f>
        <v>0</v>
      </c>
      <c r="C559" s="7">
        <f t="shared" si="48"/>
        <v>0</v>
      </c>
      <c r="D559" s="7" t="str">
        <f>IFERROR(MATCH(ROW(障害学生情報入力シート!A535),C:C,0),"")</f>
        <v/>
      </c>
      <c r="E559" s="7">
        <f>IF(AND(障害学生情報入力シート!$G559=$E$23,障害学生情報入力シート!$H559=$E$24,OR(障害学生情報入力シート!D559="入学者(新1年生)",障害学生情報入力シート!D559="在籍者")),1,0)</f>
        <v>0</v>
      </c>
      <c r="F559" s="7">
        <f t="shared" si="49"/>
        <v>0</v>
      </c>
      <c r="G559" s="7" t="str">
        <f>IFERROR(MATCH(ROW(障害学生情報入力シート!E535),F:F,0),"")</f>
        <v/>
      </c>
      <c r="H559" s="7">
        <f>IF(AND(障害学生情報入力シート!$G559=$H$24,ISBLANK(障害学生情報入力シート!$H559),OR(障害学生情報入力シート!D559="入学者(新1年生)",障害学生情報入力シート!D559="在籍者")),1,0)</f>
        <v>0</v>
      </c>
      <c r="I559" s="7">
        <f t="shared" si="50"/>
        <v>0</v>
      </c>
      <c r="J559" s="7" t="str">
        <f>IFERROR(MATCH(ROW(障害学生情報入力シート!A535),I:I,0),"")</f>
        <v/>
      </c>
      <c r="K559" s="8">
        <f>IF(障害学生情報入力シート!AU559="",0,IF(AND(障害学生情報入力シート!AT559=1,Y559=1,障害学生情報入力シート!D559&lt;&gt;"",障害学生情報入力シート!D559&lt;&gt;"在籍者"),1,0))</f>
        <v>0</v>
      </c>
      <c r="L559" s="8">
        <f t="shared" si="51"/>
        <v>0</v>
      </c>
      <c r="M559" s="8" t="str">
        <f>IFERROR(MATCH(ROW(障害学生情報入力シート!A535),L:L,0),"")</f>
        <v/>
      </c>
      <c r="N559" s="8">
        <f>IF(障害学生情報入力シート!CA559="",0,IF(AND(障害学生情報入力シート!BZ559=1,Y559=1,障害学生情報入力シート!D559&lt;&gt;"",障害学生情報入力シート!D559&lt;&gt;"入学しなかった"),1,0))</f>
        <v>0</v>
      </c>
      <c r="O559" s="8">
        <f t="shared" si="52"/>
        <v>0</v>
      </c>
      <c r="P559" s="8" t="str">
        <f>IFERROR(MATCH(ROW(障害学生情報入力シート!AR535),O:O,0),"")</f>
        <v/>
      </c>
      <c r="Q559" s="8">
        <f>IF(障害学生情報入力シート!CU559="",0,IF(AND(障害学生情報入力シート!CT559=1,Y559=1,障害学生情報入力シート!D559&lt;&gt;"",障害学生情報入力シート!D559&lt;&gt;"入学しなかった"),1,0))</f>
        <v>0</v>
      </c>
      <c r="R559" s="8">
        <f t="shared" si="53"/>
        <v>0</v>
      </c>
      <c r="S559" s="8" t="str">
        <f>IFERROR(MATCH(ROW(障害学生情報入力シート!BJ535),R:R,0),"")</f>
        <v/>
      </c>
      <c r="T559" s="9">
        <f>IF(OR(SUM(障害学生情報入力シート!AY559:BY559,障害学生情報入力シート!CB559:CS559)&gt;0,COUNTA(障害学生情報入力シート!BZ559:CA559)=2,COUNTA(障害学生情報入力シート!CT559:CU559)=2),1,0)</f>
        <v>0</v>
      </c>
      <c r="U559" s="9">
        <f>SUM(障害学生情報入力シート!N559:Q559)+COUNTA(障害学生情報入力シート!R559)</f>
        <v>0</v>
      </c>
      <c r="V559" s="9">
        <f>SUM(障害学生情報入力シート!S559:V559)+COUNTA(障害学生情報入力シート!W559)</f>
        <v>0</v>
      </c>
      <c r="W559" s="9">
        <f>IF(SUM(障害学生情報入力シート!$X559:$AT559)&gt;0,1,0)</f>
        <v>0</v>
      </c>
      <c r="X559" s="9">
        <f>IF(障害学生情報入力シート!D559="入学者(新1年生)",1,0)</f>
        <v>0</v>
      </c>
      <c r="Y559" s="9">
        <f>IF(ISBLANK(障害学生情報入力シート!$G559),0)+IF(AND(障害学生情報入力シート!$G559="視覚障害",OR(障害学生情報入力シート!$H559="盲",障害学生情報入力シート!$H559="弱視")),1,0)+IF(AND(障害学生情報入力シート!$G559="聴覚・言語障害",OR(障害学生情報入力シート!$H559="聾",障害学生情報入力シート!$H559="難聴",障害学生情報入力シート!$H559="言語障害のみ")),1,0)+IF(AND(障害学生情報入力シート!$G559="肢体不自由",OR(障害学生情報入力シート!$H559="上肢機能障害",障害学生情報入力シート!$H559="下肢機能障害",障害学生情報入力シート!$H559="上下肢機能障害",障害学生情報入力シート!$H559="他の機能障害")),1,0)+IF(AND(障害学生情報入力シート!$G559="病弱・虚弱",OR(障害学生情報入力シート!$H559="内部障害等",障害学生情報入力シート!$H559="他の慢性疾患")),1,0)+IF(AND(障害学生情報入力シート!$G559="重複",ISBLANK(障害学生情報入力シート!$H559)),1,0)+IF(AND(障害学生情報入力シート!$G559="発達障害",OR(障害学生情報入力シート!$H559="SLD",障害学生情報入力シート!$H559="ADHD",障害学生情報入力シート!$H559="ASD",障害学生情報入力シート!$H559="発達障害の重複")),1,0)+IF(AND(障害学生情報入力シート!$G559="精神障害",OR(障害学生情報入力シート!$H559="統合失調症等",障害学生情報入力シート!$H559="気分障害",障害学生情報入力シート!$H559="神経症性障害等",障害学生情報入力シート!$H559="摂食障害・睡眠障害等",障害学生情報入力シート!$H559="他の精神障害")),1,0)+IF(AND(障害学生情報入力シート!$G559="その他の障害",ISBLANK(障害学生情報入力シート!$H559)),1,0)</f>
        <v>0</v>
      </c>
    </row>
    <row r="560" spans="1:25" x14ac:dyDescent="0.4">
      <c r="A560" s="1219">
        <v>536</v>
      </c>
      <c r="B560" s="7">
        <f>IF(AND(障害学生情報入力シート!$G560=$B$23,障害学生情報入力シート!$H560=$B$24,OR(障害学生情報入力シート!D560="入学者(新1年生)",障害学生情報入力シート!D560="在籍者")),1,0)</f>
        <v>0</v>
      </c>
      <c r="C560" s="7">
        <f t="shared" si="48"/>
        <v>0</v>
      </c>
      <c r="D560" s="7" t="str">
        <f>IFERROR(MATCH(ROW(障害学生情報入力シート!A536),C:C,0),"")</f>
        <v/>
      </c>
      <c r="E560" s="7">
        <f>IF(AND(障害学生情報入力シート!$G560=$E$23,障害学生情報入力シート!$H560=$E$24,OR(障害学生情報入力シート!D560="入学者(新1年生)",障害学生情報入力シート!D560="在籍者")),1,0)</f>
        <v>0</v>
      </c>
      <c r="F560" s="7">
        <f t="shared" si="49"/>
        <v>0</v>
      </c>
      <c r="G560" s="7" t="str">
        <f>IFERROR(MATCH(ROW(障害学生情報入力シート!E536),F:F,0),"")</f>
        <v/>
      </c>
      <c r="H560" s="7">
        <f>IF(AND(障害学生情報入力シート!$G560=$H$24,ISBLANK(障害学生情報入力シート!$H560),OR(障害学生情報入力シート!D560="入学者(新1年生)",障害学生情報入力シート!D560="在籍者")),1,0)</f>
        <v>0</v>
      </c>
      <c r="I560" s="7">
        <f t="shared" si="50"/>
        <v>0</v>
      </c>
      <c r="J560" s="7" t="str">
        <f>IFERROR(MATCH(ROW(障害学生情報入力シート!A536),I:I,0),"")</f>
        <v/>
      </c>
      <c r="K560" s="8">
        <f>IF(障害学生情報入力シート!AU560="",0,IF(AND(障害学生情報入力シート!AT560=1,Y560=1,障害学生情報入力シート!D560&lt;&gt;"",障害学生情報入力シート!D560&lt;&gt;"在籍者"),1,0))</f>
        <v>0</v>
      </c>
      <c r="L560" s="8">
        <f t="shared" si="51"/>
        <v>0</v>
      </c>
      <c r="M560" s="8" t="str">
        <f>IFERROR(MATCH(ROW(障害学生情報入力シート!A536),L:L,0),"")</f>
        <v/>
      </c>
      <c r="N560" s="8">
        <f>IF(障害学生情報入力シート!CA560="",0,IF(AND(障害学生情報入力シート!BZ560=1,Y560=1,障害学生情報入力シート!D560&lt;&gt;"",障害学生情報入力シート!D560&lt;&gt;"入学しなかった"),1,0))</f>
        <v>0</v>
      </c>
      <c r="O560" s="8">
        <f t="shared" si="52"/>
        <v>0</v>
      </c>
      <c r="P560" s="8" t="str">
        <f>IFERROR(MATCH(ROW(障害学生情報入力シート!AR536),O:O,0),"")</f>
        <v/>
      </c>
      <c r="Q560" s="8">
        <f>IF(障害学生情報入力シート!CU560="",0,IF(AND(障害学生情報入力シート!CT560=1,Y560=1,障害学生情報入力シート!D560&lt;&gt;"",障害学生情報入力シート!D560&lt;&gt;"入学しなかった"),1,0))</f>
        <v>0</v>
      </c>
      <c r="R560" s="8">
        <f t="shared" si="53"/>
        <v>0</v>
      </c>
      <c r="S560" s="8" t="str">
        <f>IFERROR(MATCH(ROW(障害学生情報入力シート!BJ536),R:R,0),"")</f>
        <v/>
      </c>
      <c r="T560" s="9">
        <f>IF(OR(SUM(障害学生情報入力シート!AY560:BY560,障害学生情報入力シート!CB560:CS560)&gt;0,COUNTA(障害学生情報入力シート!BZ560:CA560)=2,COUNTA(障害学生情報入力シート!CT560:CU560)=2),1,0)</f>
        <v>0</v>
      </c>
      <c r="U560" s="9">
        <f>SUM(障害学生情報入力シート!N560:Q560)+COUNTA(障害学生情報入力シート!R560)</f>
        <v>0</v>
      </c>
      <c r="V560" s="9">
        <f>SUM(障害学生情報入力シート!S560:V560)+COUNTA(障害学生情報入力シート!W560)</f>
        <v>0</v>
      </c>
      <c r="W560" s="9">
        <f>IF(SUM(障害学生情報入力シート!$X560:$AT560)&gt;0,1,0)</f>
        <v>0</v>
      </c>
      <c r="X560" s="9">
        <f>IF(障害学生情報入力シート!D560="入学者(新1年生)",1,0)</f>
        <v>0</v>
      </c>
      <c r="Y560" s="9">
        <f>IF(ISBLANK(障害学生情報入力シート!$G560),0)+IF(AND(障害学生情報入力シート!$G560="視覚障害",OR(障害学生情報入力シート!$H560="盲",障害学生情報入力シート!$H560="弱視")),1,0)+IF(AND(障害学生情報入力シート!$G560="聴覚・言語障害",OR(障害学生情報入力シート!$H560="聾",障害学生情報入力シート!$H560="難聴",障害学生情報入力シート!$H560="言語障害のみ")),1,0)+IF(AND(障害学生情報入力シート!$G560="肢体不自由",OR(障害学生情報入力シート!$H560="上肢機能障害",障害学生情報入力シート!$H560="下肢機能障害",障害学生情報入力シート!$H560="上下肢機能障害",障害学生情報入力シート!$H560="他の機能障害")),1,0)+IF(AND(障害学生情報入力シート!$G560="病弱・虚弱",OR(障害学生情報入力シート!$H560="内部障害等",障害学生情報入力シート!$H560="他の慢性疾患")),1,0)+IF(AND(障害学生情報入力シート!$G560="重複",ISBLANK(障害学生情報入力シート!$H560)),1,0)+IF(AND(障害学生情報入力シート!$G560="発達障害",OR(障害学生情報入力シート!$H560="SLD",障害学生情報入力シート!$H560="ADHD",障害学生情報入力シート!$H560="ASD",障害学生情報入力シート!$H560="発達障害の重複")),1,0)+IF(AND(障害学生情報入力シート!$G560="精神障害",OR(障害学生情報入力シート!$H560="統合失調症等",障害学生情報入力シート!$H560="気分障害",障害学生情報入力シート!$H560="神経症性障害等",障害学生情報入力シート!$H560="摂食障害・睡眠障害等",障害学生情報入力シート!$H560="他の精神障害")),1,0)+IF(AND(障害学生情報入力シート!$G560="その他の障害",ISBLANK(障害学生情報入力シート!$H560)),1,0)</f>
        <v>0</v>
      </c>
    </row>
    <row r="561" spans="1:25" x14ac:dyDescent="0.4">
      <c r="A561" s="1219">
        <v>537</v>
      </c>
      <c r="B561" s="7">
        <f>IF(AND(障害学生情報入力シート!$G561=$B$23,障害学生情報入力シート!$H561=$B$24,OR(障害学生情報入力シート!D561="入学者(新1年生)",障害学生情報入力シート!D561="在籍者")),1,0)</f>
        <v>0</v>
      </c>
      <c r="C561" s="7">
        <f t="shared" si="48"/>
        <v>0</v>
      </c>
      <c r="D561" s="7" t="str">
        <f>IFERROR(MATCH(ROW(障害学生情報入力シート!A537),C:C,0),"")</f>
        <v/>
      </c>
      <c r="E561" s="7">
        <f>IF(AND(障害学生情報入力シート!$G561=$E$23,障害学生情報入力シート!$H561=$E$24,OR(障害学生情報入力シート!D561="入学者(新1年生)",障害学生情報入力シート!D561="在籍者")),1,0)</f>
        <v>0</v>
      </c>
      <c r="F561" s="7">
        <f t="shared" si="49"/>
        <v>0</v>
      </c>
      <c r="G561" s="7" t="str">
        <f>IFERROR(MATCH(ROW(障害学生情報入力シート!E537),F:F,0),"")</f>
        <v/>
      </c>
      <c r="H561" s="7">
        <f>IF(AND(障害学生情報入力シート!$G561=$H$24,ISBLANK(障害学生情報入力シート!$H561),OR(障害学生情報入力シート!D561="入学者(新1年生)",障害学生情報入力シート!D561="在籍者")),1,0)</f>
        <v>0</v>
      </c>
      <c r="I561" s="7">
        <f t="shared" si="50"/>
        <v>0</v>
      </c>
      <c r="J561" s="7" t="str">
        <f>IFERROR(MATCH(ROW(障害学生情報入力シート!A537),I:I,0),"")</f>
        <v/>
      </c>
      <c r="K561" s="8">
        <f>IF(障害学生情報入力シート!AU561="",0,IF(AND(障害学生情報入力シート!AT561=1,Y561=1,障害学生情報入力シート!D561&lt;&gt;"",障害学生情報入力シート!D561&lt;&gt;"在籍者"),1,0))</f>
        <v>0</v>
      </c>
      <c r="L561" s="8">
        <f t="shared" si="51"/>
        <v>0</v>
      </c>
      <c r="M561" s="8" t="str">
        <f>IFERROR(MATCH(ROW(障害学生情報入力シート!A537),L:L,0),"")</f>
        <v/>
      </c>
      <c r="N561" s="8">
        <f>IF(障害学生情報入力シート!CA561="",0,IF(AND(障害学生情報入力シート!BZ561=1,Y561=1,障害学生情報入力シート!D561&lt;&gt;"",障害学生情報入力シート!D561&lt;&gt;"入学しなかった"),1,0))</f>
        <v>0</v>
      </c>
      <c r="O561" s="8">
        <f t="shared" si="52"/>
        <v>0</v>
      </c>
      <c r="P561" s="8" t="str">
        <f>IFERROR(MATCH(ROW(障害学生情報入力シート!AR537),O:O,0),"")</f>
        <v/>
      </c>
      <c r="Q561" s="8">
        <f>IF(障害学生情報入力シート!CU561="",0,IF(AND(障害学生情報入力シート!CT561=1,Y561=1,障害学生情報入力シート!D561&lt;&gt;"",障害学生情報入力シート!D561&lt;&gt;"入学しなかった"),1,0))</f>
        <v>0</v>
      </c>
      <c r="R561" s="8">
        <f t="shared" si="53"/>
        <v>0</v>
      </c>
      <c r="S561" s="8" t="str">
        <f>IFERROR(MATCH(ROW(障害学生情報入力シート!BJ537),R:R,0),"")</f>
        <v/>
      </c>
      <c r="T561" s="9">
        <f>IF(OR(SUM(障害学生情報入力シート!AY561:BY561,障害学生情報入力シート!CB561:CS561)&gt;0,COUNTA(障害学生情報入力シート!BZ561:CA561)=2,COUNTA(障害学生情報入力シート!CT561:CU561)=2),1,0)</f>
        <v>0</v>
      </c>
      <c r="U561" s="9">
        <f>SUM(障害学生情報入力シート!N561:Q561)+COUNTA(障害学生情報入力シート!R561)</f>
        <v>0</v>
      </c>
      <c r="V561" s="9">
        <f>SUM(障害学生情報入力シート!S561:V561)+COUNTA(障害学生情報入力シート!W561)</f>
        <v>0</v>
      </c>
      <c r="W561" s="9">
        <f>IF(SUM(障害学生情報入力シート!$X561:$AT561)&gt;0,1,0)</f>
        <v>0</v>
      </c>
      <c r="X561" s="9">
        <f>IF(障害学生情報入力シート!D561="入学者(新1年生)",1,0)</f>
        <v>0</v>
      </c>
      <c r="Y561" s="9">
        <f>IF(ISBLANK(障害学生情報入力シート!$G561),0)+IF(AND(障害学生情報入力シート!$G561="視覚障害",OR(障害学生情報入力シート!$H561="盲",障害学生情報入力シート!$H561="弱視")),1,0)+IF(AND(障害学生情報入力シート!$G561="聴覚・言語障害",OR(障害学生情報入力シート!$H561="聾",障害学生情報入力シート!$H561="難聴",障害学生情報入力シート!$H561="言語障害のみ")),1,0)+IF(AND(障害学生情報入力シート!$G561="肢体不自由",OR(障害学生情報入力シート!$H561="上肢機能障害",障害学生情報入力シート!$H561="下肢機能障害",障害学生情報入力シート!$H561="上下肢機能障害",障害学生情報入力シート!$H561="他の機能障害")),1,0)+IF(AND(障害学生情報入力シート!$G561="病弱・虚弱",OR(障害学生情報入力シート!$H561="内部障害等",障害学生情報入力シート!$H561="他の慢性疾患")),1,0)+IF(AND(障害学生情報入力シート!$G561="重複",ISBLANK(障害学生情報入力シート!$H561)),1,0)+IF(AND(障害学生情報入力シート!$G561="発達障害",OR(障害学生情報入力シート!$H561="SLD",障害学生情報入力シート!$H561="ADHD",障害学生情報入力シート!$H561="ASD",障害学生情報入力シート!$H561="発達障害の重複")),1,0)+IF(AND(障害学生情報入力シート!$G561="精神障害",OR(障害学生情報入力シート!$H561="統合失調症等",障害学生情報入力シート!$H561="気分障害",障害学生情報入力シート!$H561="神経症性障害等",障害学生情報入力シート!$H561="摂食障害・睡眠障害等",障害学生情報入力シート!$H561="他の精神障害")),1,0)+IF(AND(障害学生情報入力シート!$G561="その他の障害",ISBLANK(障害学生情報入力シート!$H561)),1,0)</f>
        <v>0</v>
      </c>
    </row>
    <row r="562" spans="1:25" x14ac:dyDescent="0.4">
      <c r="A562" s="1219">
        <v>538</v>
      </c>
      <c r="B562" s="7">
        <f>IF(AND(障害学生情報入力シート!$G562=$B$23,障害学生情報入力シート!$H562=$B$24,OR(障害学生情報入力シート!D562="入学者(新1年生)",障害学生情報入力シート!D562="在籍者")),1,0)</f>
        <v>0</v>
      </c>
      <c r="C562" s="7">
        <f t="shared" si="48"/>
        <v>0</v>
      </c>
      <c r="D562" s="7" t="str">
        <f>IFERROR(MATCH(ROW(障害学生情報入力シート!A538),C:C,0),"")</f>
        <v/>
      </c>
      <c r="E562" s="7">
        <f>IF(AND(障害学生情報入力シート!$G562=$E$23,障害学生情報入力シート!$H562=$E$24,OR(障害学生情報入力シート!D562="入学者(新1年生)",障害学生情報入力シート!D562="在籍者")),1,0)</f>
        <v>0</v>
      </c>
      <c r="F562" s="7">
        <f t="shared" si="49"/>
        <v>0</v>
      </c>
      <c r="G562" s="7" t="str">
        <f>IFERROR(MATCH(ROW(障害学生情報入力シート!E538),F:F,0),"")</f>
        <v/>
      </c>
      <c r="H562" s="7">
        <f>IF(AND(障害学生情報入力シート!$G562=$H$24,ISBLANK(障害学生情報入力シート!$H562),OR(障害学生情報入力シート!D562="入学者(新1年生)",障害学生情報入力シート!D562="在籍者")),1,0)</f>
        <v>0</v>
      </c>
      <c r="I562" s="7">
        <f t="shared" si="50"/>
        <v>0</v>
      </c>
      <c r="J562" s="7" t="str">
        <f>IFERROR(MATCH(ROW(障害学生情報入力シート!A538),I:I,0),"")</f>
        <v/>
      </c>
      <c r="K562" s="8">
        <f>IF(障害学生情報入力シート!AU562="",0,IF(AND(障害学生情報入力シート!AT562=1,Y562=1,障害学生情報入力シート!D562&lt;&gt;"",障害学生情報入力シート!D562&lt;&gt;"在籍者"),1,0))</f>
        <v>0</v>
      </c>
      <c r="L562" s="8">
        <f t="shared" si="51"/>
        <v>0</v>
      </c>
      <c r="M562" s="8" t="str">
        <f>IFERROR(MATCH(ROW(障害学生情報入力シート!A538),L:L,0),"")</f>
        <v/>
      </c>
      <c r="N562" s="8">
        <f>IF(障害学生情報入力シート!CA562="",0,IF(AND(障害学生情報入力シート!BZ562=1,Y562=1,障害学生情報入力シート!D562&lt;&gt;"",障害学生情報入力シート!D562&lt;&gt;"入学しなかった"),1,0))</f>
        <v>0</v>
      </c>
      <c r="O562" s="8">
        <f t="shared" si="52"/>
        <v>0</v>
      </c>
      <c r="P562" s="8" t="str">
        <f>IFERROR(MATCH(ROW(障害学生情報入力シート!AR538),O:O,0),"")</f>
        <v/>
      </c>
      <c r="Q562" s="8">
        <f>IF(障害学生情報入力シート!CU562="",0,IF(AND(障害学生情報入力シート!CT562=1,Y562=1,障害学生情報入力シート!D562&lt;&gt;"",障害学生情報入力シート!D562&lt;&gt;"入学しなかった"),1,0))</f>
        <v>0</v>
      </c>
      <c r="R562" s="8">
        <f t="shared" si="53"/>
        <v>0</v>
      </c>
      <c r="S562" s="8" t="str">
        <f>IFERROR(MATCH(ROW(障害学生情報入力シート!BJ538),R:R,0),"")</f>
        <v/>
      </c>
      <c r="T562" s="9">
        <f>IF(OR(SUM(障害学生情報入力シート!AY562:BY562,障害学生情報入力シート!CB562:CS562)&gt;0,COUNTA(障害学生情報入力シート!BZ562:CA562)=2,COUNTA(障害学生情報入力シート!CT562:CU562)=2),1,0)</f>
        <v>0</v>
      </c>
      <c r="U562" s="9">
        <f>SUM(障害学生情報入力シート!N562:Q562)+COUNTA(障害学生情報入力シート!R562)</f>
        <v>0</v>
      </c>
      <c r="V562" s="9">
        <f>SUM(障害学生情報入力シート!S562:V562)+COUNTA(障害学生情報入力シート!W562)</f>
        <v>0</v>
      </c>
      <c r="W562" s="9">
        <f>IF(SUM(障害学生情報入力シート!$X562:$AT562)&gt;0,1,0)</f>
        <v>0</v>
      </c>
      <c r="X562" s="9">
        <f>IF(障害学生情報入力シート!D562="入学者(新1年生)",1,0)</f>
        <v>0</v>
      </c>
      <c r="Y562" s="9">
        <f>IF(ISBLANK(障害学生情報入力シート!$G562),0)+IF(AND(障害学生情報入力シート!$G562="視覚障害",OR(障害学生情報入力シート!$H562="盲",障害学生情報入力シート!$H562="弱視")),1,0)+IF(AND(障害学生情報入力シート!$G562="聴覚・言語障害",OR(障害学生情報入力シート!$H562="聾",障害学生情報入力シート!$H562="難聴",障害学生情報入力シート!$H562="言語障害のみ")),1,0)+IF(AND(障害学生情報入力シート!$G562="肢体不自由",OR(障害学生情報入力シート!$H562="上肢機能障害",障害学生情報入力シート!$H562="下肢機能障害",障害学生情報入力シート!$H562="上下肢機能障害",障害学生情報入力シート!$H562="他の機能障害")),1,0)+IF(AND(障害学生情報入力シート!$G562="病弱・虚弱",OR(障害学生情報入力シート!$H562="内部障害等",障害学生情報入力シート!$H562="他の慢性疾患")),1,0)+IF(AND(障害学生情報入力シート!$G562="重複",ISBLANK(障害学生情報入力シート!$H562)),1,0)+IF(AND(障害学生情報入力シート!$G562="発達障害",OR(障害学生情報入力シート!$H562="SLD",障害学生情報入力シート!$H562="ADHD",障害学生情報入力シート!$H562="ASD",障害学生情報入力シート!$H562="発達障害の重複")),1,0)+IF(AND(障害学生情報入力シート!$G562="精神障害",OR(障害学生情報入力シート!$H562="統合失調症等",障害学生情報入力シート!$H562="気分障害",障害学生情報入力シート!$H562="神経症性障害等",障害学生情報入力シート!$H562="摂食障害・睡眠障害等",障害学生情報入力シート!$H562="他の精神障害")),1,0)+IF(AND(障害学生情報入力シート!$G562="その他の障害",ISBLANK(障害学生情報入力シート!$H562)),1,0)</f>
        <v>0</v>
      </c>
    </row>
    <row r="563" spans="1:25" x14ac:dyDescent="0.4">
      <c r="A563" s="1219">
        <v>539</v>
      </c>
      <c r="B563" s="7">
        <f>IF(AND(障害学生情報入力シート!$G563=$B$23,障害学生情報入力シート!$H563=$B$24,OR(障害学生情報入力シート!D563="入学者(新1年生)",障害学生情報入力シート!D563="在籍者")),1,0)</f>
        <v>0</v>
      </c>
      <c r="C563" s="7">
        <f t="shared" si="48"/>
        <v>0</v>
      </c>
      <c r="D563" s="7" t="str">
        <f>IFERROR(MATCH(ROW(障害学生情報入力シート!A539),C:C,0),"")</f>
        <v/>
      </c>
      <c r="E563" s="7">
        <f>IF(AND(障害学生情報入力シート!$G563=$E$23,障害学生情報入力シート!$H563=$E$24,OR(障害学生情報入力シート!D563="入学者(新1年生)",障害学生情報入力シート!D563="在籍者")),1,0)</f>
        <v>0</v>
      </c>
      <c r="F563" s="7">
        <f t="shared" si="49"/>
        <v>0</v>
      </c>
      <c r="G563" s="7" t="str">
        <f>IFERROR(MATCH(ROW(障害学生情報入力シート!E539),F:F,0),"")</f>
        <v/>
      </c>
      <c r="H563" s="7">
        <f>IF(AND(障害学生情報入力シート!$G563=$H$24,ISBLANK(障害学生情報入力シート!$H563),OR(障害学生情報入力シート!D563="入学者(新1年生)",障害学生情報入力シート!D563="在籍者")),1,0)</f>
        <v>0</v>
      </c>
      <c r="I563" s="7">
        <f t="shared" si="50"/>
        <v>0</v>
      </c>
      <c r="J563" s="7" t="str">
        <f>IFERROR(MATCH(ROW(障害学生情報入力シート!A539),I:I,0),"")</f>
        <v/>
      </c>
      <c r="K563" s="8">
        <f>IF(障害学生情報入力シート!AU563="",0,IF(AND(障害学生情報入力シート!AT563=1,Y563=1,障害学生情報入力シート!D563&lt;&gt;"",障害学生情報入力シート!D563&lt;&gt;"在籍者"),1,0))</f>
        <v>0</v>
      </c>
      <c r="L563" s="8">
        <f t="shared" si="51"/>
        <v>0</v>
      </c>
      <c r="M563" s="8" t="str">
        <f>IFERROR(MATCH(ROW(障害学生情報入力シート!A539),L:L,0),"")</f>
        <v/>
      </c>
      <c r="N563" s="8">
        <f>IF(障害学生情報入力シート!CA563="",0,IF(AND(障害学生情報入力シート!BZ563=1,Y563=1,障害学生情報入力シート!D563&lt;&gt;"",障害学生情報入力シート!D563&lt;&gt;"入学しなかった"),1,0))</f>
        <v>0</v>
      </c>
      <c r="O563" s="8">
        <f t="shared" si="52"/>
        <v>0</v>
      </c>
      <c r="P563" s="8" t="str">
        <f>IFERROR(MATCH(ROW(障害学生情報入力シート!AR539),O:O,0),"")</f>
        <v/>
      </c>
      <c r="Q563" s="8">
        <f>IF(障害学生情報入力シート!CU563="",0,IF(AND(障害学生情報入力シート!CT563=1,Y563=1,障害学生情報入力シート!D563&lt;&gt;"",障害学生情報入力シート!D563&lt;&gt;"入学しなかった"),1,0))</f>
        <v>0</v>
      </c>
      <c r="R563" s="8">
        <f t="shared" si="53"/>
        <v>0</v>
      </c>
      <c r="S563" s="8" t="str">
        <f>IFERROR(MATCH(ROW(障害学生情報入力シート!BJ539),R:R,0),"")</f>
        <v/>
      </c>
      <c r="T563" s="9">
        <f>IF(OR(SUM(障害学生情報入力シート!AY563:BY563,障害学生情報入力シート!CB563:CS563)&gt;0,COUNTA(障害学生情報入力シート!BZ563:CA563)=2,COUNTA(障害学生情報入力シート!CT563:CU563)=2),1,0)</f>
        <v>0</v>
      </c>
      <c r="U563" s="9">
        <f>SUM(障害学生情報入力シート!N563:Q563)+COUNTA(障害学生情報入力シート!R563)</f>
        <v>0</v>
      </c>
      <c r="V563" s="9">
        <f>SUM(障害学生情報入力シート!S563:V563)+COUNTA(障害学生情報入力シート!W563)</f>
        <v>0</v>
      </c>
      <c r="W563" s="9">
        <f>IF(SUM(障害学生情報入力シート!$X563:$AT563)&gt;0,1,0)</f>
        <v>0</v>
      </c>
      <c r="X563" s="9">
        <f>IF(障害学生情報入力シート!D563="入学者(新1年生)",1,0)</f>
        <v>0</v>
      </c>
      <c r="Y563" s="9">
        <f>IF(ISBLANK(障害学生情報入力シート!$G563),0)+IF(AND(障害学生情報入力シート!$G563="視覚障害",OR(障害学生情報入力シート!$H563="盲",障害学生情報入力シート!$H563="弱視")),1,0)+IF(AND(障害学生情報入力シート!$G563="聴覚・言語障害",OR(障害学生情報入力シート!$H563="聾",障害学生情報入力シート!$H563="難聴",障害学生情報入力シート!$H563="言語障害のみ")),1,0)+IF(AND(障害学生情報入力シート!$G563="肢体不自由",OR(障害学生情報入力シート!$H563="上肢機能障害",障害学生情報入力シート!$H563="下肢機能障害",障害学生情報入力シート!$H563="上下肢機能障害",障害学生情報入力シート!$H563="他の機能障害")),1,0)+IF(AND(障害学生情報入力シート!$G563="病弱・虚弱",OR(障害学生情報入力シート!$H563="内部障害等",障害学生情報入力シート!$H563="他の慢性疾患")),1,0)+IF(AND(障害学生情報入力シート!$G563="重複",ISBLANK(障害学生情報入力シート!$H563)),1,0)+IF(AND(障害学生情報入力シート!$G563="発達障害",OR(障害学生情報入力シート!$H563="SLD",障害学生情報入力シート!$H563="ADHD",障害学生情報入力シート!$H563="ASD",障害学生情報入力シート!$H563="発達障害の重複")),1,0)+IF(AND(障害学生情報入力シート!$G563="精神障害",OR(障害学生情報入力シート!$H563="統合失調症等",障害学生情報入力シート!$H563="気分障害",障害学生情報入力シート!$H563="神経症性障害等",障害学生情報入力シート!$H563="摂食障害・睡眠障害等",障害学生情報入力シート!$H563="他の精神障害")),1,0)+IF(AND(障害学生情報入力シート!$G563="その他の障害",ISBLANK(障害学生情報入力シート!$H563)),1,0)</f>
        <v>0</v>
      </c>
    </row>
    <row r="564" spans="1:25" x14ac:dyDescent="0.4">
      <c r="A564" s="1219">
        <v>540</v>
      </c>
      <c r="B564" s="7">
        <f>IF(AND(障害学生情報入力シート!$G564=$B$23,障害学生情報入力シート!$H564=$B$24,OR(障害学生情報入力シート!D564="入学者(新1年生)",障害学生情報入力シート!D564="在籍者")),1,0)</f>
        <v>0</v>
      </c>
      <c r="C564" s="7">
        <f t="shared" si="48"/>
        <v>0</v>
      </c>
      <c r="D564" s="7" t="str">
        <f>IFERROR(MATCH(ROW(障害学生情報入力シート!A540),C:C,0),"")</f>
        <v/>
      </c>
      <c r="E564" s="7">
        <f>IF(AND(障害学生情報入力シート!$G564=$E$23,障害学生情報入力シート!$H564=$E$24,OR(障害学生情報入力シート!D564="入学者(新1年生)",障害学生情報入力シート!D564="在籍者")),1,0)</f>
        <v>0</v>
      </c>
      <c r="F564" s="7">
        <f t="shared" si="49"/>
        <v>0</v>
      </c>
      <c r="G564" s="7" t="str">
        <f>IFERROR(MATCH(ROW(障害学生情報入力シート!E540),F:F,0),"")</f>
        <v/>
      </c>
      <c r="H564" s="7">
        <f>IF(AND(障害学生情報入力シート!$G564=$H$24,ISBLANK(障害学生情報入力シート!$H564),OR(障害学生情報入力シート!D564="入学者(新1年生)",障害学生情報入力シート!D564="在籍者")),1,0)</f>
        <v>0</v>
      </c>
      <c r="I564" s="7">
        <f t="shared" si="50"/>
        <v>0</v>
      </c>
      <c r="J564" s="7" t="str">
        <f>IFERROR(MATCH(ROW(障害学生情報入力シート!A540),I:I,0),"")</f>
        <v/>
      </c>
      <c r="K564" s="8">
        <f>IF(障害学生情報入力シート!AU564="",0,IF(AND(障害学生情報入力シート!AT564=1,Y564=1,障害学生情報入力シート!D564&lt;&gt;"",障害学生情報入力シート!D564&lt;&gt;"在籍者"),1,0))</f>
        <v>0</v>
      </c>
      <c r="L564" s="8">
        <f t="shared" si="51"/>
        <v>0</v>
      </c>
      <c r="M564" s="8" t="str">
        <f>IFERROR(MATCH(ROW(障害学生情報入力シート!A540),L:L,0),"")</f>
        <v/>
      </c>
      <c r="N564" s="8">
        <f>IF(障害学生情報入力シート!CA564="",0,IF(AND(障害学生情報入力シート!BZ564=1,Y564=1,障害学生情報入力シート!D564&lt;&gt;"",障害学生情報入力シート!D564&lt;&gt;"入学しなかった"),1,0))</f>
        <v>0</v>
      </c>
      <c r="O564" s="8">
        <f t="shared" si="52"/>
        <v>0</v>
      </c>
      <c r="P564" s="8" t="str">
        <f>IFERROR(MATCH(ROW(障害学生情報入力シート!AR540),O:O,0),"")</f>
        <v/>
      </c>
      <c r="Q564" s="8">
        <f>IF(障害学生情報入力シート!CU564="",0,IF(AND(障害学生情報入力シート!CT564=1,Y564=1,障害学生情報入力シート!D564&lt;&gt;"",障害学生情報入力シート!D564&lt;&gt;"入学しなかった"),1,0))</f>
        <v>0</v>
      </c>
      <c r="R564" s="8">
        <f t="shared" si="53"/>
        <v>0</v>
      </c>
      <c r="S564" s="8" t="str">
        <f>IFERROR(MATCH(ROW(障害学生情報入力シート!BJ540),R:R,0),"")</f>
        <v/>
      </c>
      <c r="T564" s="9">
        <f>IF(OR(SUM(障害学生情報入力シート!AY564:BY564,障害学生情報入力シート!CB564:CS564)&gt;0,COUNTA(障害学生情報入力シート!BZ564:CA564)=2,COUNTA(障害学生情報入力シート!CT564:CU564)=2),1,0)</f>
        <v>0</v>
      </c>
      <c r="U564" s="9">
        <f>SUM(障害学生情報入力シート!N564:Q564)+COUNTA(障害学生情報入力シート!R564)</f>
        <v>0</v>
      </c>
      <c r="V564" s="9">
        <f>SUM(障害学生情報入力シート!S564:V564)+COUNTA(障害学生情報入力シート!W564)</f>
        <v>0</v>
      </c>
      <c r="W564" s="9">
        <f>IF(SUM(障害学生情報入力シート!$X564:$AT564)&gt;0,1,0)</f>
        <v>0</v>
      </c>
      <c r="X564" s="9">
        <f>IF(障害学生情報入力シート!D564="入学者(新1年生)",1,0)</f>
        <v>0</v>
      </c>
      <c r="Y564" s="9">
        <f>IF(ISBLANK(障害学生情報入力シート!$G564),0)+IF(AND(障害学生情報入力シート!$G564="視覚障害",OR(障害学生情報入力シート!$H564="盲",障害学生情報入力シート!$H564="弱視")),1,0)+IF(AND(障害学生情報入力シート!$G564="聴覚・言語障害",OR(障害学生情報入力シート!$H564="聾",障害学生情報入力シート!$H564="難聴",障害学生情報入力シート!$H564="言語障害のみ")),1,0)+IF(AND(障害学生情報入力シート!$G564="肢体不自由",OR(障害学生情報入力シート!$H564="上肢機能障害",障害学生情報入力シート!$H564="下肢機能障害",障害学生情報入力シート!$H564="上下肢機能障害",障害学生情報入力シート!$H564="他の機能障害")),1,0)+IF(AND(障害学生情報入力シート!$G564="病弱・虚弱",OR(障害学生情報入力シート!$H564="内部障害等",障害学生情報入力シート!$H564="他の慢性疾患")),1,0)+IF(AND(障害学生情報入力シート!$G564="重複",ISBLANK(障害学生情報入力シート!$H564)),1,0)+IF(AND(障害学生情報入力シート!$G564="発達障害",OR(障害学生情報入力シート!$H564="SLD",障害学生情報入力シート!$H564="ADHD",障害学生情報入力シート!$H564="ASD",障害学生情報入力シート!$H564="発達障害の重複")),1,0)+IF(AND(障害学生情報入力シート!$G564="精神障害",OR(障害学生情報入力シート!$H564="統合失調症等",障害学生情報入力シート!$H564="気分障害",障害学生情報入力シート!$H564="神経症性障害等",障害学生情報入力シート!$H564="摂食障害・睡眠障害等",障害学生情報入力シート!$H564="他の精神障害")),1,0)+IF(AND(障害学生情報入力シート!$G564="その他の障害",ISBLANK(障害学生情報入力シート!$H564)),1,0)</f>
        <v>0</v>
      </c>
    </row>
    <row r="565" spans="1:25" x14ac:dyDescent="0.4">
      <c r="A565" s="1219">
        <v>541</v>
      </c>
      <c r="B565" s="7">
        <f>IF(AND(障害学生情報入力シート!$G565=$B$23,障害学生情報入力シート!$H565=$B$24,OR(障害学生情報入力シート!D565="入学者(新1年生)",障害学生情報入力シート!D565="在籍者")),1,0)</f>
        <v>0</v>
      </c>
      <c r="C565" s="7">
        <f t="shared" si="48"/>
        <v>0</v>
      </c>
      <c r="D565" s="7" t="str">
        <f>IFERROR(MATCH(ROW(障害学生情報入力シート!A541),C:C,0),"")</f>
        <v/>
      </c>
      <c r="E565" s="7">
        <f>IF(AND(障害学生情報入力シート!$G565=$E$23,障害学生情報入力シート!$H565=$E$24,OR(障害学生情報入力シート!D565="入学者(新1年生)",障害学生情報入力シート!D565="在籍者")),1,0)</f>
        <v>0</v>
      </c>
      <c r="F565" s="7">
        <f t="shared" si="49"/>
        <v>0</v>
      </c>
      <c r="G565" s="7" t="str">
        <f>IFERROR(MATCH(ROW(障害学生情報入力シート!E541),F:F,0),"")</f>
        <v/>
      </c>
      <c r="H565" s="7">
        <f>IF(AND(障害学生情報入力シート!$G565=$H$24,ISBLANK(障害学生情報入力シート!$H565),OR(障害学生情報入力シート!D565="入学者(新1年生)",障害学生情報入力シート!D565="在籍者")),1,0)</f>
        <v>0</v>
      </c>
      <c r="I565" s="7">
        <f t="shared" si="50"/>
        <v>0</v>
      </c>
      <c r="J565" s="7" t="str">
        <f>IFERROR(MATCH(ROW(障害学生情報入力シート!A541),I:I,0),"")</f>
        <v/>
      </c>
      <c r="K565" s="8">
        <f>IF(障害学生情報入力シート!AU565="",0,IF(AND(障害学生情報入力シート!AT565=1,Y565=1,障害学生情報入力シート!D565&lt;&gt;"",障害学生情報入力シート!D565&lt;&gt;"在籍者"),1,0))</f>
        <v>0</v>
      </c>
      <c r="L565" s="8">
        <f t="shared" si="51"/>
        <v>0</v>
      </c>
      <c r="M565" s="8" t="str">
        <f>IFERROR(MATCH(ROW(障害学生情報入力シート!A541),L:L,0),"")</f>
        <v/>
      </c>
      <c r="N565" s="8">
        <f>IF(障害学生情報入力シート!CA565="",0,IF(AND(障害学生情報入力シート!BZ565=1,Y565=1,障害学生情報入力シート!D565&lt;&gt;"",障害学生情報入力シート!D565&lt;&gt;"入学しなかった"),1,0))</f>
        <v>0</v>
      </c>
      <c r="O565" s="8">
        <f t="shared" si="52"/>
        <v>0</v>
      </c>
      <c r="P565" s="8" t="str">
        <f>IFERROR(MATCH(ROW(障害学生情報入力シート!AR541),O:O,0),"")</f>
        <v/>
      </c>
      <c r="Q565" s="8">
        <f>IF(障害学生情報入力シート!CU565="",0,IF(AND(障害学生情報入力シート!CT565=1,Y565=1,障害学生情報入力シート!D565&lt;&gt;"",障害学生情報入力シート!D565&lt;&gt;"入学しなかった"),1,0))</f>
        <v>0</v>
      </c>
      <c r="R565" s="8">
        <f t="shared" si="53"/>
        <v>0</v>
      </c>
      <c r="S565" s="8" t="str">
        <f>IFERROR(MATCH(ROW(障害学生情報入力シート!BJ541),R:R,0),"")</f>
        <v/>
      </c>
      <c r="T565" s="9">
        <f>IF(OR(SUM(障害学生情報入力シート!AY565:BY565,障害学生情報入力シート!CB565:CS565)&gt;0,COUNTA(障害学生情報入力シート!BZ565:CA565)=2,COUNTA(障害学生情報入力シート!CT565:CU565)=2),1,0)</f>
        <v>0</v>
      </c>
      <c r="U565" s="9">
        <f>SUM(障害学生情報入力シート!N565:Q565)+COUNTA(障害学生情報入力シート!R565)</f>
        <v>0</v>
      </c>
      <c r="V565" s="9">
        <f>SUM(障害学生情報入力シート!S565:V565)+COUNTA(障害学生情報入力シート!W565)</f>
        <v>0</v>
      </c>
      <c r="W565" s="9">
        <f>IF(SUM(障害学生情報入力シート!$X565:$AT565)&gt;0,1,0)</f>
        <v>0</v>
      </c>
      <c r="X565" s="9">
        <f>IF(障害学生情報入力シート!D565="入学者(新1年生)",1,0)</f>
        <v>0</v>
      </c>
      <c r="Y565" s="9">
        <f>IF(ISBLANK(障害学生情報入力シート!$G565),0)+IF(AND(障害学生情報入力シート!$G565="視覚障害",OR(障害学生情報入力シート!$H565="盲",障害学生情報入力シート!$H565="弱視")),1,0)+IF(AND(障害学生情報入力シート!$G565="聴覚・言語障害",OR(障害学生情報入力シート!$H565="聾",障害学生情報入力シート!$H565="難聴",障害学生情報入力シート!$H565="言語障害のみ")),1,0)+IF(AND(障害学生情報入力シート!$G565="肢体不自由",OR(障害学生情報入力シート!$H565="上肢機能障害",障害学生情報入力シート!$H565="下肢機能障害",障害学生情報入力シート!$H565="上下肢機能障害",障害学生情報入力シート!$H565="他の機能障害")),1,0)+IF(AND(障害学生情報入力シート!$G565="病弱・虚弱",OR(障害学生情報入力シート!$H565="内部障害等",障害学生情報入力シート!$H565="他の慢性疾患")),1,0)+IF(AND(障害学生情報入力シート!$G565="重複",ISBLANK(障害学生情報入力シート!$H565)),1,0)+IF(AND(障害学生情報入力シート!$G565="発達障害",OR(障害学生情報入力シート!$H565="SLD",障害学生情報入力シート!$H565="ADHD",障害学生情報入力シート!$H565="ASD",障害学生情報入力シート!$H565="発達障害の重複")),1,0)+IF(AND(障害学生情報入力シート!$G565="精神障害",OR(障害学生情報入力シート!$H565="統合失調症等",障害学生情報入力シート!$H565="気分障害",障害学生情報入力シート!$H565="神経症性障害等",障害学生情報入力シート!$H565="摂食障害・睡眠障害等",障害学生情報入力シート!$H565="他の精神障害")),1,0)+IF(AND(障害学生情報入力シート!$G565="その他の障害",ISBLANK(障害学生情報入力シート!$H565)),1,0)</f>
        <v>0</v>
      </c>
    </row>
    <row r="566" spans="1:25" x14ac:dyDescent="0.4">
      <c r="A566" s="1219">
        <v>542</v>
      </c>
      <c r="B566" s="7">
        <f>IF(AND(障害学生情報入力シート!$G566=$B$23,障害学生情報入力シート!$H566=$B$24,OR(障害学生情報入力シート!D566="入学者(新1年生)",障害学生情報入力シート!D566="在籍者")),1,0)</f>
        <v>0</v>
      </c>
      <c r="C566" s="7">
        <f t="shared" si="48"/>
        <v>0</v>
      </c>
      <c r="D566" s="7" t="str">
        <f>IFERROR(MATCH(ROW(障害学生情報入力シート!A542),C:C,0),"")</f>
        <v/>
      </c>
      <c r="E566" s="7">
        <f>IF(AND(障害学生情報入力シート!$G566=$E$23,障害学生情報入力シート!$H566=$E$24,OR(障害学生情報入力シート!D566="入学者(新1年生)",障害学生情報入力シート!D566="在籍者")),1,0)</f>
        <v>0</v>
      </c>
      <c r="F566" s="7">
        <f t="shared" si="49"/>
        <v>0</v>
      </c>
      <c r="G566" s="7" t="str">
        <f>IFERROR(MATCH(ROW(障害学生情報入力シート!E542),F:F,0),"")</f>
        <v/>
      </c>
      <c r="H566" s="7">
        <f>IF(AND(障害学生情報入力シート!$G566=$H$24,ISBLANK(障害学生情報入力シート!$H566),OR(障害学生情報入力シート!D566="入学者(新1年生)",障害学生情報入力シート!D566="在籍者")),1,0)</f>
        <v>0</v>
      </c>
      <c r="I566" s="7">
        <f t="shared" si="50"/>
        <v>0</v>
      </c>
      <c r="J566" s="7" t="str">
        <f>IFERROR(MATCH(ROW(障害学生情報入力シート!A542),I:I,0),"")</f>
        <v/>
      </c>
      <c r="K566" s="8">
        <f>IF(障害学生情報入力シート!AU566="",0,IF(AND(障害学生情報入力シート!AT566=1,Y566=1,障害学生情報入力シート!D566&lt;&gt;"",障害学生情報入力シート!D566&lt;&gt;"在籍者"),1,0))</f>
        <v>0</v>
      </c>
      <c r="L566" s="8">
        <f t="shared" si="51"/>
        <v>0</v>
      </c>
      <c r="M566" s="8" t="str">
        <f>IFERROR(MATCH(ROW(障害学生情報入力シート!A542),L:L,0),"")</f>
        <v/>
      </c>
      <c r="N566" s="8">
        <f>IF(障害学生情報入力シート!CA566="",0,IF(AND(障害学生情報入力シート!BZ566=1,Y566=1,障害学生情報入力シート!D566&lt;&gt;"",障害学生情報入力シート!D566&lt;&gt;"入学しなかった"),1,0))</f>
        <v>0</v>
      </c>
      <c r="O566" s="8">
        <f t="shared" si="52"/>
        <v>0</v>
      </c>
      <c r="P566" s="8" t="str">
        <f>IFERROR(MATCH(ROW(障害学生情報入力シート!AR542),O:O,0),"")</f>
        <v/>
      </c>
      <c r="Q566" s="8">
        <f>IF(障害学生情報入力シート!CU566="",0,IF(AND(障害学生情報入力シート!CT566=1,Y566=1,障害学生情報入力シート!D566&lt;&gt;"",障害学生情報入力シート!D566&lt;&gt;"入学しなかった"),1,0))</f>
        <v>0</v>
      </c>
      <c r="R566" s="8">
        <f t="shared" si="53"/>
        <v>0</v>
      </c>
      <c r="S566" s="8" t="str">
        <f>IFERROR(MATCH(ROW(障害学生情報入力シート!BJ542),R:R,0),"")</f>
        <v/>
      </c>
      <c r="T566" s="9">
        <f>IF(OR(SUM(障害学生情報入力シート!AY566:BY566,障害学生情報入力シート!CB566:CS566)&gt;0,COUNTA(障害学生情報入力シート!BZ566:CA566)=2,COUNTA(障害学生情報入力シート!CT566:CU566)=2),1,0)</f>
        <v>0</v>
      </c>
      <c r="U566" s="9">
        <f>SUM(障害学生情報入力シート!N566:Q566)+COUNTA(障害学生情報入力シート!R566)</f>
        <v>0</v>
      </c>
      <c r="V566" s="9">
        <f>SUM(障害学生情報入力シート!S566:V566)+COUNTA(障害学生情報入力シート!W566)</f>
        <v>0</v>
      </c>
      <c r="W566" s="9">
        <f>IF(SUM(障害学生情報入力シート!$X566:$AT566)&gt;0,1,0)</f>
        <v>0</v>
      </c>
      <c r="X566" s="9">
        <f>IF(障害学生情報入力シート!D566="入学者(新1年生)",1,0)</f>
        <v>0</v>
      </c>
      <c r="Y566" s="9">
        <f>IF(ISBLANK(障害学生情報入力シート!$G566),0)+IF(AND(障害学生情報入力シート!$G566="視覚障害",OR(障害学生情報入力シート!$H566="盲",障害学生情報入力シート!$H566="弱視")),1,0)+IF(AND(障害学生情報入力シート!$G566="聴覚・言語障害",OR(障害学生情報入力シート!$H566="聾",障害学生情報入力シート!$H566="難聴",障害学生情報入力シート!$H566="言語障害のみ")),1,0)+IF(AND(障害学生情報入力シート!$G566="肢体不自由",OR(障害学生情報入力シート!$H566="上肢機能障害",障害学生情報入力シート!$H566="下肢機能障害",障害学生情報入力シート!$H566="上下肢機能障害",障害学生情報入力シート!$H566="他の機能障害")),1,0)+IF(AND(障害学生情報入力シート!$G566="病弱・虚弱",OR(障害学生情報入力シート!$H566="内部障害等",障害学生情報入力シート!$H566="他の慢性疾患")),1,0)+IF(AND(障害学生情報入力シート!$G566="重複",ISBLANK(障害学生情報入力シート!$H566)),1,0)+IF(AND(障害学生情報入力シート!$G566="発達障害",OR(障害学生情報入力シート!$H566="SLD",障害学生情報入力シート!$H566="ADHD",障害学生情報入力シート!$H566="ASD",障害学生情報入力シート!$H566="発達障害の重複")),1,0)+IF(AND(障害学生情報入力シート!$G566="精神障害",OR(障害学生情報入力シート!$H566="統合失調症等",障害学生情報入力シート!$H566="気分障害",障害学生情報入力シート!$H566="神経症性障害等",障害学生情報入力シート!$H566="摂食障害・睡眠障害等",障害学生情報入力シート!$H566="他の精神障害")),1,0)+IF(AND(障害学生情報入力シート!$G566="その他の障害",ISBLANK(障害学生情報入力シート!$H566)),1,0)</f>
        <v>0</v>
      </c>
    </row>
    <row r="567" spans="1:25" x14ac:dyDescent="0.4">
      <c r="A567" s="1219">
        <v>543</v>
      </c>
      <c r="B567" s="7">
        <f>IF(AND(障害学生情報入力シート!$G567=$B$23,障害学生情報入力シート!$H567=$B$24,OR(障害学生情報入力シート!D567="入学者(新1年生)",障害学生情報入力シート!D567="在籍者")),1,0)</f>
        <v>0</v>
      </c>
      <c r="C567" s="7">
        <f t="shared" si="48"/>
        <v>0</v>
      </c>
      <c r="D567" s="7" t="str">
        <f>IFERROR(MATCH(ROW(障害学生情報入力シート!A543),C:C,0),"")</f>
        <v/>
      </c>
      <c r="E567" s="7">
        <f>IF(AND(障害学生情報入力シート!$G567=$E$23,障害学生情報入力シート!$H567=$E$24,OR(障害学生情報入力シート!D567="入学者(新1年生)",障害学生情報入力シート!D567="在籍者")),1,0)</f>
        <v>0</v>
      </c>
      <c r="F567" s="7">
        <f t="shared" si="49"/>
        <v>0</v>
      </c>
      <c r="G567" s="7" t="str">
        <f>IFERROR(MATCH(ROW(障害学生情報入力シート!E543),F:F,0),"")</f>
        <v/>
      </c>
      <c r="H567" s="7">
        <f>IF(AND(障害学生情報入力シート!$G567=$H$24,ISBLANK(障害学生情報入力シート!$H567),OR(障害学生情報入力シート!D567="入学者(新1年生)",障害学生情報入力シート!D567="在籍者")),1,0)</f>
        <v>0</v>
      </c>
      <c r="I567" s="7">
        <f t="shared" si="50"/>
        <v>0</v>
      </c>
      <c r="J567" s="7" t="str">
        <f>IFERROR(MATCH(ROW(障害学生情報入力シート!A543),I:I,0),"")</f>
        <v/>
      </c>
      <c r="K567" s="8">
        <f>IF(障害学生情報入力シート!AU567="",0,IF(AND(障害学生情報入力シート!AT567=1,Y567=1,障害学生情報入力シート!D567&lt;&gt;"",障害学生情報入力シート!D567&lt;&gt;"在籍者"),1,0))</f>
        <v>0</v>
      </c>
      <c r="L567" s="8">
        <f t="shared" si="51"/>
        <v>0</v>
      </c>
      <c r="M567" s="8" t="str">
        <f>IFERROR(MATCH(ROW(障害学生情報入力シート!A543),L:L,0),"")</f>
        <v/>
      </c>
      <c r="N567" s="8">
        <f>IF(障害学生情報入力シート!CA567="",0,IF(AND(障害学生情報入力シート!BZ567=1,Y567=1,障害学生情報入力シート!D567&lt;&gt;"",障害学生情報入力シート!D567&lt;&gt;"入学しなかった"),1,0))</f>
        <v>0</v>
      </c>
      <c r="O567" s="8">
        <f t="shared" si="52"/>
        <v>0</v>
      </c>
      <c r="P567" s="8" t="str">
        <f>IFERROR(MATCH(ROW(障害学生情報入力シート!AR543),O:O,0),"")</f>
        <v/>
      </c>
      <c r="Q567" s="8">
        <f>IF(障害学生情報入力シート!CU567="",0,IF(AND(障害学生情報入力シート!CT567=1,Y567=1,障害学生情報入力シート!D567&lt;&gt;"",障害学生情報入力シート!D567&lt;&gt;"入学しなかった"),1,0))</f>
        <v>0</v>
      </c>
      <c r="R567" s="8">
        <f t="shared" si="53"/>
        <v>0</v>
      </c>
      <c r="S567" s="8" t="str">
        <f>IFERROR(MATCH(ROW(障害学生情報入力シート!BJ543),R:R,0),"")</f>
        <v/>
      </c>
      <c r="T567" s="9">
        <f>IF(OR(SUM(障害学生情報入力シート!AY567:BY567,障害学生情報入力シート!CB567:CS567)&gt;0,COUNTA(障害学生情報入力シート!BZ567:CA567)=2,COUNTA(障害学生情報入力シート!CT567:CU567)=2),1,0)</f>
        <v>0</v>
      </c>
      <c r="U567" s="9">
        <f>SUM(障害学生情報入力シート!N567:Q567)+COUNTA(障害学生情報入力シート!R567)</f>
        <v>0</v>
      </c>
      <c r="V567" s="9">
        <f>SUM(障害学生情報入力シート!S567:V567)+COUNTA(障害学生情報入力シート!W567)</f>
        <v>0</v>
      </c>
      <c r="W567" s="9">
        <f>IF(SUM(障害学生情報入力シート!$X567:$AT567)&gt;0,1,0)</f>
        <v>0</v>
      </c>
      <c r="X567" s="9">
        <f>IF(障害学生情報入力シート!D567="入学者(新1年生)",1,0)</f>
        <v>0</v>
      </c>
      <c r="Y567" s="9">
        <f>IF(ISBLANK(障害学生情報入力シート!$G567),0)+IF(AND(障害学生情報入力シート!$G567="視覚障害",OR(障害学生情報入力シート!$H567="盲",障害学生情報入力シート!$H567="弱視")),1,0)+IF(AND(障害学生情報入力シート!$G567="聴覚・言語障害",OR(障害学生情報入力シート!$H567="聾",障害学生情報入力シート!$H567="難聴",障害学生情報入力シート!$H567="言語障害のみ")),1,0)+IF(AND(障害学生情報入力シート!$G567="肢体不自由",OR(障害学生情報入力シート!$H567="上肢機能障害",障害学生情報入力シート!$H567="下肢機能障害",障害学生情報入力シート!$H567="上下肢機能障害",障害学生情報入力シート!$H567="他の機能障害")),1,0)+IF(AND(障害学生情報入力シート!$G567="病弱・虚弱",OR(障害学生情報入力シート!$H567="内部障害等",障害学生情報入力シート!$H567="他の慢性疾患")),1,0)+IF(AND(障害学生情報入力シート!$G567="重複",ISBLANK(障害学生情報入力シート!$H567)),1,0)+IF(AND(障害学生情報入力シート!$G567="発達障害",OR(障害学生情報入力シート!$H567="SLD",障害学生情報入力シート!$H567="ADHD",障害学生情報入力シート!$H567="ASD",障害学生情報入力シート!$H567="発達障害の重複")),1,0)+IF(AND(障害学生情報入力シート!$G567="精神障害",OR(障害学生情報入力シート!$H567="統合失調症等",障害学生情報入力シート!$H567="気分障害",障害学生情報入力シート!$H567="神経症性障害等",障害学生情報入力シート!$H567="摂食障害・睡眠障害等",障害学生情報入力シート!$H567="他の精神障害")),1,0)+IF(AND(障害学生情報入力シート!$G567="その他の障害",ISBLANK(障害学生情報入力シート!$H567)),1,0)</f>
        <v>0</v>
      </c>
    </row>
    <row r="568" spans="1:25" x14ac:dyDescent="0.4">
      <c r="A568" s="1219">
        <v>544</v>
      </c>
      <c r="B568" s="7">
        <f>IF(AND(障害学生情報入力シート!$G568=$B$23,障害学生情報入力シート!$H568=$B$24,OR(障害学生情報入力シート!D568="入学者(新1年生)",障害学生情報入力シート!D568="在籍者")),1,0)</f>
        <v>0</v>
      </c>
      <c r="C568" s="7">
        <f t="shared" si="48"/>
        <v>0</v>
      </c>
      <c r="D568" s="7" t="str">
        <f>IFERROR(MATCH(ROW(障害学生情報入力シート!A544),C:C,0),"")</f>
        <v/>
      </c>
      <c r="E568" s="7">
        <f>IF(AND(障害学生情報入力シート!$G568=$E$23,障害学生情報入力シート!$H568=$E$24,OR(障害学生情報入力シート!D568="入学者(新1年生)",障害学生情報入力シート!D568="在籍者")),1,0)</f>
        <v>0</v>
      </c>
      <c r="F568" s="7">
        <f t="shared" si="49"/>
        <v>0</v>
      </c>
      <c r="G568" s="7" t="str">
        <f>IFERROR(MATCH(ROW(障害学生情報入力シート!E544),F:F,0),"")</f>
        <v/>
      </c>
      <c r="H568" s="7">
        <f>IF(AND(障害学生情報入力シート!$G568=$H$24,ISBLANK(障害学生情報入力シート!$H568),OR(障害学生情報入力シート!D568="入学者(新1年生)",障害学生情報入力シート!D568="在籍者")),1,0)</f>
        <v>0</v>
      </c>
      <c r="I568" s="7">
        <f t="shared" si="50"/>
        <v>0</v>
      </c>
      <c r="J568" s="7" t="str">
        <f>IFERROR(MATCH(ROW(障害学生情報入力シート!A544),I:I,0),"")</f>
        <v/>
      </c>
      <c r="K568" s="8">
        <f>IF(障害学生情報入力シート!AU568="",0,IF(AND(障害学生情報入力シート!AT568=1,Y568=1,障害学生情報入力シート!D568&lt;&gt;"",障害学生情報入力シート!D568&lt;&gt;"在籍者"),1,0))</f>
        <v>0</v>
      </c>
      <c r="L568" s="8">
        <f t="shared" si="51"/>
        <v>0</v>
      </c>
      <c r="M568" s="8" t="str">
        <f>IFERROR(MATCH(ROW(障害学生情報入力シート!A544),L:L,0),"")</f>
        <v/>
      </c>
      <c r="N568" s="8">
        <f>IF(障害学生情報入力シート!CA568="",0,IF(AND(障害学生情報入力シート!BZ568=1,Y568=1,障害学生情報入力シート!D568&lt;&gt;"",障害学生情報入力シート!D568&lt;&gt;"入学しなかった"),1,0))</f>
        <v>0</v>
      </c>
      <c r="O568" s="8">
        <f t="shared" si="52"/>
        <v>0</v>
      </c>
      <c r="P568" s="8" t="str">
        <f>IFERROR(MATCH(ROW(障害学生情報入力シート!AR544),O:O,0),"")</f>
        <v/>
      </c>
      <c r="Q568" s="8">
        <f>IF(障害学生情報入力シート!CU568="",0,IF(AND(障害学生情報入力シート!CT568=1,Y568=1,障害学生情報入力シート!D568&lt;&gt;"",障害学生情報入力シート!D568&lt;&gt;"入学しなかった"),1,0))</f>
        <v>0</v>
      </c>
      <c r="R568" s="8">
        <f t="shared" si="53"/>
        <v>0</v>
      </c>
      <c r="S568" s="8" t="str">
        <f>IFERROR(MATCH(ROW(障害学生情報入力シート!BJ544),R:R,0),"")</f>
        <v/>
      </c>
      <c r="T568" s="9">
        <f>IF(OR(SUM(障害学生情報入力シート!AY568:BY568,障害学生情報入力シート!CB568:CS568)&gt;0,COUNTA(障害学生情報入力シート!BZ568:CA568)=2,COUNTA(障害学生情報入力シート!CT568:CU568)=2),1,0)</f>
        <v>0</v>
      </c>
      <c r="U568" s="9">
        <f>SUM(障害学生情報入力シート!N568:Q568)+COUNTA(障害学生情報入力シート!R568)</f>
        <v>0</v>
      </c>
      <c r="V568" s="9">
        <f>SUM(障害学生情報入力シート!S568:V568)+COUNTA(障害学生情報入力シート!W568)</f>
        <v>0</v>
      </c>
      <c r="W568" s="9">
        <f>IF(SUM(障害学生情報入力シート!$X568:$AT568)&gt;0,1,0)</f>
        <v>0</v>
      </c>
      <c r="X568" s="9">
        <f>IF(障害学生情報入力シート!D568="入学者(新1年生)",1,0)</f>
        <v>0</v>
      </c>
      <c r="Y568" s="9">
        <f>IF(ISBLANK(障害学生情報入力シート!$G568),0)+IF(AND(障害学生情報入力シート!$G568="視覚障害",OR(障害学生情報入力シート!$H568="盲",障害学生情報入力シート!$H568="弱視")),1,0)+IF(AND(障害学生情報入力シート!$G568="聴覚・言語障害",OR(障害学生情報入力シート!$H568="聾",障害学生情報入力シート!$H568="難聴",障害学生情報入力シート!$H568="言語障害のみ")),1,0)+IF(AND(障害学生情報入力シート!$G568="肢体不自由",OR(障害学生情報入力シート!$H568="上肢機能障害",障害学生情報入力シート!$H568="下肢機能障害",障害学生情報入力シート!$H568="上下肢機能障害",障害学生情報入力シート!$H568="他の機能障害")),1,0)+IF(AND(障害学生情報入力シート!$G568="病弱・虚弱",OR(障害学生情報入力シート!$H568="内部障害等",障害学生情報入力シート!$H568="他の慢性疾患")),1,0)+IF(AND(障害学生情報入力シート!$G568="重複",ISBLANK(障害学生情報入力シート!$H568)),1,0)+IF(AND(障害学生情報入力シート!$G568="発達障害",OR(障害学生情報入力シート!$H568="SLD",障害学生情報入力シート!$H568="ADHD",障害学生情報入力シート!$H568="ASD",障害学生情報入力シート!$H568="発達障害の重複")),1,0)+IF(AND(障害学生情報入力シート!$G568="精神障害",OR(障害学生情報入力シート!$H568="統合失調症等",障害学生情報入力シート!$H568="気分障害",障害学生情報入力シート!$H568="神経症性障害等",障害学生情報入力シート!$H568="摂食障害・睡眠障害等",障害学生情報入力シート!$H568="他の精神障害")),1,0)+IF(AND(障害学生情報入力シート!$G568="その他の障害",ISBLANK(障害学生情報入力シート!$H568)),1,0)</f>
        <v>0</v>
      </c>
    </row>
    <row r="569" spans="1:25" x14ac:dyDescent="0.4">
      <c r="A569" s="1219">
        <v>545</v>
      </c>
      <c r="B569" s="7">
        <f>IF(AND(障害学生情報入力シート!$G569=$B$23,障害学生情報入力シート!$H569=$B$24,OR(障害学生情報入力シート!D569="入学者(新1年生)",障害学生情報入力シート!D569="在籍者")),1,0)</f>
        <v>0</v>
      </c>
      <c r="C569" s="7">
        <f t="shared" si="48"/>
        <v>0</v>
      </c>
      <c r="D569" s="7" t="str">
        <f>IFERROR(MATCH(ROW(障害学生情報入力シート!A545),C:C,0),"")</f>
        <v/>
      </c>
      <c r="E569" s="7">
        <f>IF(AND(障害学生情報入力シート!$G569=$E$23,障害学生情報入力シート!$H569=$E$24,OR(障害学生情報入力シート!D569="入学者(新1年生)",障害学生情報入力シート!D569="在籍者")),1,0)</f>
        <v>0</v>
      </c>
      <c r="F569" s="7">
        <f t="shared" si="49"/>
        <v>0</v>
      </c>
      <c r="G569" s="7" t="str">
        <f>IFERROR(MATCH(ROW(障害学生情報入力シート!E545),F:F,0),"")</f>
        <v/>
      </c>
      <c r="H569" s="7">
        <f>IF(AND(障害学生情報入力シート!$G569=$H$24,ISBLANK(障害学生情報入力シート!$H569),OR(障害学生情報入力シート!D569="入学者(新1年生)",障害学生情報入力シート!D569="在籍者")),1,0)</f>
        <v>0</v>
      </c>
      <c r="I569" s="7">
        <f t="shared" si="50"/>
        <v>0</v>
      </c>
      <c r="J569" s="7" t="str">
        <f>IFERROR(MATCH(ROW(障害学生情報入力シート!A545),I:I,0),"")</f>
        <v/>
      </c>
      <c r="K569" s="8">
        <f>IF(障害学生情報入力シート!AU569="",0,IF(AND(障害学生情報入力シート!AT569=1,Y569=1,障害学生情報入力シート!D569&lt;&gt;"",障害学生情報入力シート!D569&lt;&gt;"在籍者"),1,0))</f>
        <v>0</v>
      </c>
      <c r="L569" s="8">
        <f t="shared" si="51"/>
        <v>0</v>
      </c>
      <c r="M569" s="8" t="str">
        <f>IFERROR(MATCH(ROW(障害学生情報入力シート!A545),L:L,0),"")</f>
        <v/>
      </c>
      <c r="N569" s="8">
        <f>IF(障害学生情報入力シート!CA569="",0,IF(AND(障害学生情報入力シート!BZ569=1,Y569=1,障害学生情報入力シート!D569&lt;&gt;"",障害学生情報入力シート!D569&lt;&gt;"入学しなかった"),1,0))</f>
        <v>0</v>
      </c>
      <c r="O569" s="8">
        <f t="shared" si="52"/>
        <v>0</v>
      </c>
      <c r="P569" s="8" t="str">
        <f>IFERROR(MATCH(ROW(障害学生情報入力シート!AR545),O:O,0),"")</f>
        <v/>
      </c>
      <c r="Q569" s="8">
        <f>IF(障害学生情報入力シート!CU569="",0,IF(AND(障害学生情報入力シート!CT569=1,Y569=1,障害学生情報入力シート!D569&lt;&gt;"",障害学生情報入力シート!D569&lt;&gt;"入学しなかった"),1,0))</f>
        <v>0</v>
      </c>
      <c r="R569" s="8">
        <f t="shared" si="53"/>
        <v>0</v>
      </c>
      <c r="S569" s="8" t="str">
        <f>IFERROR(MATCH(ROW(障害学生情報入力シート!BJ545),R:R,0),"")</f>
        <v/>
      </c>
      <c r="T569" s="9">
        <f>IF(OR(SUM(障害学生情報入力シート!AY569:BY569,障害学生情報入力シート!CB569:CS569)&gt;0,COUNTA(障害学生情報入力シート!BZ569:CA569)=2,COUNTA(障害学生情報入力シート!CT569:CU569)=2),1,0)</f>
        <v>0</v>
      </c>
      <c r="U569" s="9">
        <f>SUM(障害学生情報入力シート!N569:Q569)+COUNTA(障害学生情報入力シート!R569)</f>
        <v>0</v>
      </c>
      <c r="V569" s="9">
        <f>SUM(障害学生情報入力シート!S569:V569)+COUNTA(障害学生情報入力シート!W569)</f>
        <v>0</v>
      </c>
      <c r="W569" s="9">
        <f>IF(SUM(障害学生情報入力シート!$X569:$AT569)&gt;0,1,0)</f>
        <v>0</v>
      </c>
      <c r="X569" s="9">
        <f>IF(障害学生情報入力シート!D569="入学者(新1年生)",1,0)</f>
        <v>0</v>
      </c>
      <c r="Y569" s="9">
        <f>IF(ISBLANK(障害学生情報入力シート!$G569),0)+IF(AND(障害学生情報入力シート!$G569="視覚障害",OR(障害学生情報入力シート!$H569="盲",障害学生情報入力シート!$H569="弱視")),1,0)+IF(AND(障害学生情報入力シート!$G569="聴覚・言語障害",OR(障害学生情報入力シート!$H569="聾",障害学生情報入力シート!$H569="難聴",障害学生情報入力シート!$H569="言語障害のみ")),1,0)+IF(AND(障害学生情報入力シート!$G569="肢体不自由",OR(障害学生情報入力シート!$H569="上肢機能障害",障害学生情報入力シート!$H569="下肢機能障害",障害学生情報入力シート!$H569="上下肢機能障害",障害学生情報入力シート!$H569="他の機能障害")),1,0)+IF(AND(障害学生情報入力シート!$G569="病弱・虚弱",OR(障害学生情報入力シート!$H569="内部障害等",障害学生情報入力シート!$H569="他の慢性疾患")),1,0)+IF(AND(障害学生情報入力シート!$G569="重複",ISBLANK(障害学生情報入力シート!$H569)),1,0)+IF(AND(障害学生情報入力シート!$G569="発達障害",OR(障害学生情報入力シート!$H569="SLD",障害学生情報入力シート!$H569="ADHD",障害学生情報入力シート!$H569="ASD",障害学生情報入力シート!$H569="発達障害の重複")),1,0)+IF(AND(障害学生情報入力シート!$G569="精神障害",OR(障害学生情報入力シート!$H569="統合失調症等",障害学生情報入力シート!$H569="気分障害",障害学生情報入力シート!$H569="神経症性障害等",障害学生情報入力シート!$H569="摂食障害・睡眠障害等",障害学生情報入力シート!$H569="他の精神障害")),1,0)+IF(AND(障害学生情報入力シート!$G569="その他の障害",ISBLANK(障害学生情報入力シート!$H569)),1,0)</f>
        <v>0</v>
      </c>
    </row>
    <row r="570" spans="1:25" x14ac:dyDescent="0.4">
      <c r="A570" s="1219">
        <v>546</v>
      </c>
      <c r="B570" s="7">
        <f>IF(AND(障害学生情報入力シート!$G570=$B$23,障害学生情報入力シート!$H570=$B$24,OR(障害学生情報入力シート!D570="入学者(新1年生)",障害学生情報入力シート!D570="在籍者")),1,0)</f>
        <v>0</v>
      </c>
      <c r="C570" s="7">
        <f t="shared" si="48"/>
        <v>0</v>
      </c>
      <c r="D570" s="7" t="str">
        <f>IFERROR(MATCH(ROW(障害学生情報入力シート!A546),C:C,0),"")</f>
        <v/>
      </c>
      <c r="E570" s="7">
        <f>IF(AND(障害学生情報入力シート!$G570=$E$23,障害学生情報入力シート!$H570=$E$24,OR(障害学生情報入力シート!D570="入学者(新1年生)",障害学生情報入力シート!D570="在籍者")),1,0)</f>
        <v>0</v>
      </c>
      <c r="F570" s="7">
        <f t="shared" si="49"/>
        <v>0</v>
      </c>
      <c r="G570" s="7" t="str">
        <f>IFERROR(MATCH(ROW(障害学生情報入力シート!E546),F:F,0),"")</f>
        <v/>
      </c>
      <c r="H570" s="7">
        <f>IF(AND(障害学生情報入力シート!$G570=$H$24,ISBLANK(障害学生情報入力シート!$H570),OR(障害学生情報入力シート!D570="入学者(新1年生)",障害学生情報入力シート!D570="在籍者")),1,0)</f>
        <v>0</v>
      </c>
      <c r="I570" s="7">
        <f t="shared" si="50"/>
        <v>0</v>
      </c>
      <c r="J570" s="7" t="str">
        <f>IFERROR(MATCH(ROW(障害学生情報入力シート!A546),I:I,0),"")</f>
        <v/>
      </c>
      <c r="K570" s="8">
        <f>IF(障害学生情報入力シート!AU570="",0,IF(AND(障害学生情報入力シート!AT570=1,Y570=1,障害学生情報入力シート!D570&lt;&gt;"",障害学生情報入力シート!D570&lt;&gt;"在籍者"),1,0))</f>
        <v>0</v>
      </c>
      <c r="L570" s="8">
        <f t="shared" si="51"/>
        <v>0</v>
      </c>
      <c r="M570" s="8" t="str">
        <f>IFERROR(MATCH(ROW(障害学生情報入力シート!A546),L:L,0),"")</f>
        <v/>
      </c>
      <c r="N570" s="8">
        <f>IF(障害学生情報入力シート!CA570="",0,IF(AND(障害学生情報入力シート!BZ570=1,Y570=1,障害学生情報入力シート!D570&lt;&gt;"",障害学生情報入力シート!D570&lt;&gt;"入学しなかった"),1,0))</f>
        <v>0</v>
      </c>
      <c r="O570" s="8">
        <f t="shared" si="52"/>
        <v>0</v>
      </c>
      <c r="P570" s="8" t="str">
        <f>IFERROR(MATCH(ROW(障害学生情報入力シート!AR546),O:O,0),"")</f>
        <v/>
      </c>
      <c r="Q570" s="8">
        <f>IF(障害学生情報入力シート!CU570="",0,IF(AND(障害学生情報入力シート!CT570=1,Y570=1,障害学生情報入力シート!D570&lt;&gt;"",障害学生情報入力シート!D570&lt;&gt;"入学しなかった"),1,0))</f>
        <v>0</v>
      </c>
      <c r="R570" s="8">
        <f t="shared" si="53"/>
        <v>0</v>
      </c>
      <c r="S570" s="8" t="str">
        <f>IFERROR(MATCH(ROW(障害学生情報入力シート!BJ546),R:R,0),"")</f>
        <v/>
      </c>
      <c r="T570" s="9">
        <f>IF(OR(SUM(障害学生情報入力シート!AY570:BY570,障害学生情報入力シート!CB570:CS570)&gt;0,COUNTA(障害学生情報入力シート!BZ570:CA570)=2,COUNTA(障害学生情報入力シート!CT570:CU570)=2),1,0)</f>
        <v>0</v>
      </c>
      <c r="U570" s="9">
        <f>SUM(障害学生情報入力シート!N570:Q570)+COUNTA(障害学生情報入力シート!R570)</f>
        <v>0</v>
      </c>
      <c r="V570" s="9">
        <f>SUM(障害学生情報入力シート!S570:V570)+COUNTA(障害学生情報入力シート!W570)</f>
        <v>0</v>
      </c>
      <c r="W570" s="9">
        <f>IF(SUM(障害学生情報入力シート!$X570:$AT570)&gt;0,1,0)</f>
        <v>0</v>
      </c>
      <c r="X570" s="9">
        <f>IF(障害学生情報入力シート!D570="入学者(新1年生)",1,0)</f>
        <v>0</v>
      </c>
      <c r="Y570" s="9">
        <f>IF(ISBLANK(障害学生情報入力シート!$G570),0)+IF(AND(障害学生情報入力シート!$G570="視覚障害",OR(障害学生情報入力シート!$H570="盲",障害学生情報入力シート!$H570="弱視")),1,0)+IF(AND(障害学生情報入力シート!$G570="聴覚・言語障害",OR(障害学生情報入力シート!$H570="聾",障害学生情報入力シート!$H570="難聴",障害学生情報入力シート!$H570="言語障害のみ")),1,0)+IF(AND(障害学生情報入力シート!$G570="肢体不自由",OR(障害学生情報入力シート!$H570="上肢機能障害",障害学生情報入力シート!$H570="下肢機能障害",障害学生情報入力シート!$H570="上下肢機能障害",障害学生情報入力シート!$H570="他の機能障害")),1,0)+IF(AND(障害学生情報入力シート!$G570="病弱・虚弱",OR(障害学生情報入力シート!$H570="内部障害等",障害学生情報入力シート!$H570="他の慢性疾患")),1,0)+IF(AND(障害学生情報入力シート!$G570="重複",ISBLANK(障害学生情報入力シート!$H570)),1,0)+IF(AND(障害学生情報入力シート!$G570="発達障害",OR(障害学生情報入力シート!$H570="SLD",障害学生情報入力シート!$H570="ADHD",障害学生情報入力シート!$H570="ASD",障害学生情報入力シート!$H570="発達障害の重複")),1,0)+IF(AND(障害学生情報入力シート!$G570="精神障害",OR(障害学生情報入力シート!$H570="統合失調症等",障害学生情報入力シート!$H570="気分障害",障害学生情報入力シート!$H570="神経症性障害等",障害学生情報入力シート!$H570="摂食障害・睡眠障害等",障害学生情報入力シート!$H570="他の精神障害")),1,0)+IF(AND(障害学生情報入力シート!$G570="その他の障害",ISBLANK(障害学生情報入力シート!$H570)),1,0)</f>
        <v>0</v>
      </c>
    </row>
    <row r="571" spans="1:25" x14ac:dyDescent="0.4">
      <c r="A571" s="1219">
        <v>547</v>
      </c>
      <c r="B571" s="7">
        <f>IF(AND(障害学生情報入力シート!$G571=$B$23,障害学生情報入力シート!$H571=$B$24,OR(障害学生情報入力シート!D571="入学者(新1年生)",障害学生情報入力シート!D571="在籍者")),1,0)</f>
        <v>0</v>
      </c>
      <c r="C571" s="7">
        <f t="shared" si="48"/>
        <v>0</v>
      </c>
      <c r="D571" s="7" t="str">
        <f>IFERROR(MATCH(ROW(障害学生情報入力シート!A547),C:C,0),"")</f>
        <v/>
      </c>
      <c r="E571" s="7">
        <f>IF(AND(障害学生情報入力シート!$G571=$E$23,障害学生情報入力シート!$H571=$E$24,OR(障害学生情報入力シート!D571="入学者(新1年生)",障害学生情報入力シート!D571="在籍者")),1,0)</f>
        <v>0</v>
      </c>
      <c r="F571" s="7">
        <f t="shared" si="49"/>
        <v>0</v>
      </c>
      <c r="G571" s="7" t="str">
        <f>IFERROR(MATCH(ROW(障害学生情報入力シート!E547),F:F,0),"")</f>
        <v/>
      </c>
      <c r="H571" s="7">
        <f>IF(AND(障害学生情報入力シート!$G571=$H$24,ISBLANK(障害学生情報入力シート!$H571),OR(障害学生情報入力シート!D571="入学者(新1年生)",障害学生情報入力シート!D571="在籍者")),1,0)</f>
        <v>0</v>
      </c>
      <c r="I571" s="7">
        <f t="shared" si="50"/>
        <v>0</v>
      </c>
      <c r="J571" s="7" t="str">
        <f>IFERROR(MATCH(ROW(障害学生情報入力シート!A547),I:I,0),"")</f>
        <v/>
      </c>
      <c r="K571" s="8">
        <f>IF(障害学生情報入力シート!AU571="",0,IF(AND(障害学生情報入力シート!AT571=1,Y571=1,障害学生情報入力シート!D571&lt;&gt;"",障害学生情報入力シート!D571&lt;&gt;"在籍者"),1,0))</f>
        <v>0</v>
      </c>
      <c r="L571" s="8">
        <f t="shared" si="51"/>
        <v>0</v>
      </c>
      <c r="M571" s="8" t="str">
        <f>IFERROR(MATCH(ROW(障害学生情報入力シート!A547),L:L,0),"")</f>
        <v/>
      </c>
      <c r="N571" s="8">
        <f>IF(障害学生情報入力シート!CA571="",0,IF(AND(障害学生情報入力シート!BZ571=1,Y571=1,障害学生情報入力シート!D571&lt;&gt;"",障害学生情報入力シート!D571&lt;&gt;"入学しなかった"),1,0))</f>
        <v>0</v>
      </c>
      <c r="O571" s="8">
        <f t="shared" si="52"/>
        <v>0</v>
      </c>
      <c r="P571" s="8" t="str">
        <f>IFERROR(MATCH(ROW(障害学生情報入力シート!AR547),O:O,0),"")</f>
        <v/>
      </c>
      <c r="Q571" s="8">
        <f>IF(障害学生情報入力シート!CU571="",0,IF(AND(障害学生情報入力シート!CT571=1,Y571=1,障害学生情報入力シート!D571&lt;&gt;"",障害学生情報入力シート!D571&lt;&gt;"入学しなかった"),1,0))</f>
        <v>0</v>
      </c>
      <c r="R571" s="8">
        <f t="shared" si="53"/>
        <v>0</v>
      </c>
      <c r="S571" s="8" t="str">
        <f>IFERROR(MATCH(ROW(障害学生情報入力シート!BJ547),R:R,0),"")</f>
        <v/>
      </c>
      <c r="T571" s="9">
        <f>IF(OR(SUM(障害学生情報入力シート!AY571:BY571,障害学生情報入力シート!CB571:CS571)&gt;0,COUNTA(障害学生情報入力シート!BZ571:CA571)=2,COUNTA(障害学生情報入力シート!CT571:CU571)=2),1,0)</f>
        <v>0</v>
      </c>
      <c r="U571" s="9">
        <f>SUM(障害学生情報入力シート!N571:Q571)+COUNTA(障害学生情報入力シート!R571)</f>
        <v>0</v>
      </c>
      <c r="V571" s="9">
        <f>SUM(障害学生情報入力シート!S571:V571)+COUNTA(障害学生情報入力シート!W571)</f>
        <v>0</v>
      </c>
      <c r="W571" s="9">
        <f>IF(SUM(障害学生情報入力シート!$X571:$AT571)&gt;0,1,0)</f>
        <v>0</v>
      </c>
      <c r="X571" s="9">
        <f>IF(障害学生情報入力シート!D571="入学者(新1年生)",1,0)</f>
        <v>0</v>
      </c>
      <c r="Y571" s="9">
        <f>IF(ISBLANK(障害学生情報入力シート!$G571),0)+IF(AND(障害学生情報入力シート!$G571="視覚障害",OR(障害学生情報入力シート!$H571="盲",障害学生情報入力シート!$H571="弱視")),1,0)+IF(AND(障害学生情報入力シート!$G571="聴覚・言語障害",OR(障害学生情報入力シート!$H571="聾",障害学生情報入力シート!$H571="難聴",障害学生情報入力シート!$H571="言語障害のみ")),1,0)+IF(AND(障害学生情報入力シート!$G571="肢体不自由",OR(障害学生情報入力シート!$H571="上肢機能障害",障害学生情報入力シート!$H571="下肢機能障害",障害学生情報入力シート!$H571="上下肢機能障害",障害学生情報入力シート!$H571="他の機能障害")),1,0)+IF(AND(障害学生情報入力シート!$G571="病弱・虚弱",OR(障害学生情報入力シート!$H571="内部障害等",障害学生情報入力シート!$H571="他の慢性疾患")),1,0)+IF(AND(障害学生情報入力シート!$G571="重複",ISBLANK(障害学生情報入力シート!$H571)),1,0)+IF(AND(障害学生情報入力シート!$G571="発達障害",OR(障害学生情報入力シート!$H571="SLD",障害学生情報入力シート!$H571="ADHD",障害学生情報入力シート!$H571="ASD",障害学生情報入力シート!$H571="発達障害の重複")),1,0)+IF(AND(障害学生情報入力シート!$G571="精神障害",OR(障害学生情報入力シート!$H571="統合失調症等",障害学生情報入力シート!$H571="気分障害",障害学生情報入力シート!$H571="神経症性障害等",障害学生情報入力シート!$H571="摂食障害・睡眠障害等",障害学生情報入力シート!$H571="他の精神障害")),1,0)+IF(AND(障害学生情報入力シート!$G571="その他の障害",ISBLANK(障害学生情報入力シート!$H571)),1,0)</f>
        <v>0</v>
      </c>
    </row>
    <row r="572" spans="1:25" x14ac:dyDescent="0.4">
      <c r="A572" s="1219">
        <v>548</v>
      </c>
      <c r="B572" s="7">
        <f>IF(AND(障害学生情報入力シート!$G572=$B$23,障害学生情報入力シート!$H572=$B$24,OR(障害学生情報入力シート!D572="入学者(新1年生)",障害学生情報入力シート!D572="在籍者")),1,0)</f>
        <v>0</v>
      </c>
      <c r="C572" s="7">
        <f t="shared" si="48"/>
        <v>0</v>
      </c>
      <c r="D572" s="7" t="str">
        <f>IFERROR(MATCH(ROW(障害学生情報入力シート!A548),C:C,0),"")</f>
        <v/>
      </c>
      <c r="E572" s="7">
        <f>IF(AND(障害学生情報入力シート!$G572=$E$23,障害学生情報入力シート!$H572=$E$24,OR(障害学生情報入力シート!D572="入学者(新1年生)",障害学生情報入力シート!D572="在籍者")),1,0)</f>
        <v>0</v>
      </c>
      <c r="F572" s="7">
        <f t="shared" si="49"/>
        <v>0</v>
      </c>
      <c r="G572" s="7" t="str">
        <f>IFERROR(MATCH(ROW(障害学生情報入力シート!E548),F:F,0),"")</f>
        <v/>
      </c>
      <c r="H572" s="7">
        <f>IF(AND(障害学生情報入力シート!$G572=$H$24,ISBLANK(障害学生情報入力シート!$H572),OR(障害学生情報入力シート!D572="入学者(新1年生)",障害学生情報入力シート!D572="在籍者")),1,0)</f>
        <v>0</v>
      </c>
      <c r="I572" s="7">
        <f t="shared" si="50"/>
        <v>0</v>
      </c>
      <c r="J572" s="7" t="str">
        <f>IFERROR(MATCH(ROW(障害学生情報入力シート!A548),I:I,0),"")</f>
        <v/>
      </c>
      <c r="K572" s="8">
        <f>IF(障害学生情報入力シート!AU572="",0,IF(AND(障害学生情報入力シート!AT572=1,Y572=1,障害学生情報入力シート!D572&lt;&gt;"",障害学生情報入力シート!D572&lt;&gt;"在籍者"),1,0))</f>
        <v>0</v>
      </c>
      <c r="L572" s="8">
        <f t="shared" si="51"/>
        <v>0</v>
      </c>
      <c r="M572" s="8" t="str">
        <f>IFERROR(MATCH(ROW(障害学生情報入力シート!A548),L:L,0),"")</f>
        <v/>
      </c>
      <c r="N572" s="8">
        <f>IF(障害学生情報入力シート!CA572="",0,IF(AND(障害学生情報入力シート!BZ572=1,Y572=1,障害学生情報入力シート!D572&lt;&gt;"",障害学生情報入力シート!D572&lt;&gt;"入学しなかった"),1,0))</f>
        <v>0</v>
      </c>
      <c r="O572" s="8">
        <f t="shared" si="52"/>
        <v>0</v>
      </c>
      <c r="P572" s="8" t="str">
        <f>IFERROR(MATCH(ROW(障害学生情報入力シート!AR548),O:O,0),"")</f>
        <v/>
      </c>
      <c r="Q572" s="8">
        <f>IF(障害学生情報入力シート!CU572="",0,IF(AND(障害学生情報入力シート!CT572=1,Y572=1,障害学生情報入力シート!D572&lt;&gt;"",障害学生情報入力シート!D572&lt;&gt;"入学しなかった"),1,0))</f>
        <v>0</v>
      </c>
      <c r="R572" s="8">
        <f t="shared" si="53"/>
        <v>0</v>
      </c>
      <c r="S572" s="8" t="str">
        <f>IFERROR(MATCH(ROW(障害学生情報入力シート!BJ548),R:R,0),"")</f>
        <v/>
      </c>
      <c r="T572" s="9">
        <f>IF(OR(SUM(障害学生情報入力シート!AY572:BY572,障害学生情報入力シート!CB572:CS572)&gt;0,COUNTA(障害学生情報入力シート!BZ572:CA572)=2,COUNTA(障害学生情報入力シート!CT572:CU572)=2),1,0)</f>
        <v>0</v>
      </c>
      <c r="U572" s="9">
        <f>SUM(障害学生情報入力シート!N572:Q572)+COUNTA(障害学生情報入力シート!R572)</f>
        <v>0</v>
      </c>
      <c r="V572" s="9">
        <f>SUM(障害学生情報入力シート!S572:V572)+COUNTA(障害学生情報入力シート!W572)</f>
        <v>0</v>
      </c>
      <c r="W572" s="9">
        <f>IF(SUM(障害学生情報入力シート!$X572:$AT572)&gt;0,1,0)</f>
        <v>0</v>
      </c>
      <c r="X572" s="9">
        <f>IF(障害学生情報入力シート!D572="入学者(新1年生)",1,0)</f>
        <v>0</v>
      </c>
      <c r="Y572" s="9">
        <f>IF(ISBLANK(障害学生情報入力シート!$G572),0)+IF(AND(障害学生情報入力シート!$G572="視覚障害",OR(障害学生情報入力シート!$H572="盲",障害学生情報入力シート!$H572="弱視")),1,0)+IF(AND(障害学生情報入力シート!$G572="聴覚・言語障害",OR(障害学生情報入力シート!$H572="聾",障害学生情報入力シート!$H572="難聴",障害学生情報入力シート!$H572="言語障害のみ")),1,0)+IF(AND(障害学生情報入力シート!$G572="肢体不自由",OR(障害学生情報入力シート!$H572="上肢機能障害",障害学生情報入力シート!$H572="下肢機能障害",障害学生情報入力シート!$H572="上下肢機能障害",障害学生情報入力シート!$H572="他の機能障害")),1,0)+IF(AND(障害学生情報入力シート!$G572="病弱・虚弱",OR(障害学生情報入力シート!$H572="内部障害等",障害学生情報入力シート!$H572="他の慢性疾患")),1,0)+IF(AND(障害学生情報入力シート!$G572="重複",ISBLANK(障害学生情報入力シート!$H572)),1,0)+IF(AND(障害学生情報入力シート!$G572="発達障害",OR(障害学生情報入力シート!$H572="SLD",障害学生情報入力シート!$H572="ADHD",障害学生情報入力シート!$H572="ASD",障害学生情報入力シート!$H572="発達障害の重複")),1,0)+IF(AND(障害学生情報入力シート!$G572="精神障害",OR(障害学生情報入力シート!$H572="統合失調症等",障害学生情報入力シート!$H572="気分障害",障害学生情報入力シート!$H572="神経症性障害等",障害学生情報入力シート!$H572="摂食障害・睡眠障害等",障害学生情報入力シート!$H572="他の精神障害")),1,0)+IF(AND(障害学生情報入力シート!$G572="その他の障害",ISBLANK(障害学生情報入力シート!$H572)),1,0)</f>
        <v>0</v>
      </c>
    </row>
    <row r="573" spans="1:25" x14ac:dyDescent="0.4">
      <c r="A573" s="1219">
        <v>549</v>
      </c>
      <c r="B573" s="7">
        <f>IF(AND(障害学生情報入力シート!$G573=$B$23,障害学生情報入力シート!$H573=$B$24,OR(障害学生情報入力シート!D573="入学者(新1年生)",障害学生情報入力シート!D573="在籍者")),1,0)</f>
        <v>0</v>
      </c>
      <c r="C573" s="7">
        <f t="shared" si="48"/>
        <v>0</v>
      </c>
      <c r="D573" s="7" t="str">
        <f>IFERROR(MATCH(ROW(障害学生情報入力シート!A549),C:C,0),"")</f>
        <v/>
      </c>
      <c r="E573" s="7">
        <f>IF(AND(障害学生情報入力シート!$G573=$E$23,障害学生情報入力シート!$H573=$E$24,OR(障害学生情報入力シート!D573="入学者(新1年生)",障害学生情報入力シート!D573="在籍者")),1,0)</f>
        <v>0</v>
      </c>
      <c r="F573" s="7">
        <f t="shared" si="49"/>
        <v>0</v>
      </c>
      <c r="G573" s="7" t="str">
        <f>IFERROR(MATCH(ROW(障害学生情報入力シート!E549),F:F,0),"")</f>
        <v/>
      </c>
      <c r="H573" s="7">
        <f>IF(AND(障害学生情報入力シート!$G573=$H$24,ISBLANK(障害学生情報入力シート!$H573),OR(障害学生情報入力シート!D573="入学者(新1年生)",障害学生情報入力シート!D573="在籍者")),1,0)</f>
        <v>0</v>
      </c>
      <c r="I573" s="7">
        <f t="shared" si="50"/>
        <v>0</v>
      </c>
      <c r="J573" s="7" t="str">
        <f>IFERROR(MATCH(ROW(障害学生情報入力シート!A549),I:I,0),"")</f>
        <v/>
      </c>
      <c r="K573" s="8">
        <f>IF(障害学生情報入力シート!AU573="",0,IF(AND(障害学生情報入力シート!AT573=1,Y573=1,障害学生情報入力シート!D573&lt;&gt;"",障害学生情報入力シート!D573&lt;&gt;"在籍者"),1,0))</f>
        <v>0</v>
      </c>
      <c r="L573" s="8">
        <f t="shared" si="51"/>
        <v>0</v>
      </c>
      <c r="M573" s="8" t="str">
        <f>IFERROR(MATCH(ROW(障害学生情報入力シート!A549),L:L,0),"")</f>
        <v/>
      </c>
      <c r="N573" s="8">
        <f>IF(障害学生情報入力シート!CA573="",0,IF(AND(障害学生情報入力シート!BZ573=1,Y573=1,障害学生情報入力シート!D573&lt;&gt;"",障害学生情報入力シート!D573&lt;&gt;"入学しなかった"),1,0))</f>
        <v>0</v>
      </c>
      <c r="O573" s="8">
        <f t="shared" si="52"/>
        <v>0</v>
      </c>
      <c r="P573" s="8" t="str">
        <f>IFERROR(MATCH(ROW(障害学生情報入力シート!AR549),O:O,0),"")</f>
        <v/>
      </c>
      <c r="Q573" s="8">
        <f>IF(障害学生情報入力シート!CU573="",0,IF(AND(障害学生情報入力シート!CT573=1,Y573=1,障害学生情報入力シート!D573&lt;&gt;"",障害学生情報入力シート!D573&lt;&gt;"入学しなかった"),1,0))</f>
        <v>0</v>
      </c>
      <c r="R573" s="8">
        <f t="shared" si="53"/>
        <v>0</v>
      </c>
      <c r="S573" s="8" t="str">
        <f>IFERROR(MATCH(ROW(障害学生情報入力シート!BJ549),R:R,0),"")</f>
        <v/>
      </c>
      <c r="T573" s="9">
        <f>IF(OR(SUM(障害学生情報入力シート!AY573:BY573,障害学生情報入力シート!CB573:CS573)&gt;0,COUNTA(障害学生情報入力シート!BZ573:CA573)=2,COUNTA(障害学生情報入力シート!CT573:CU573)=2),1,0)</f>
        <v>0</v>
      </c>
      <c r="U573" s="9">
        <f>SUM(障害学生情報入力シート!N573:Q573)+COUNTA(障害学生情報入力シート!R573)</f>
        <v>0</v>
      </c>
      <c r="V573" s="9">
        <f>SUM(障害学生情報入力シート!S573:V573)+COUNTA(障害学生情報入力シート!W573)</f>
        <v>0</v>
      </c>
      <c r="W573" s="9">
        <f>IF(SUM(障害学生情報入力シート!$X573:$AT573)&gt;0,1,0)</f>
        <v>0</v>
      </c>
      <c r="X573" s="9">
        <f>IF(障害学生情報入力シート!D573="入学者(新1年生)",1,0)</f>
        <v>0</v>
      </c>
      <c r="Y573" s="9">
        <f>IF(ISBLANK(障害学生情報入力シート!$G573),0)+IF(AND(障害学生情報入力シート!$G573="視覚障害",OR(障害学生情報入力シート!$H573="盲",障害学生情報入力シート!$H573="弱視")),1,0)+IF(AND(障害学生情報入力シート!$G573="聴覚・言語障害",OR(障害学生情報入力シート!$H573="聾",障害学生情報入力シート!$H573="難聴",障害学生情報入力シート!$H573="言語障害のみ")),1,0)+IF(AND(障害学生情報入力シート!$G573="肢体不自由",OR(障害学生情報入力シート!$H573="上肢機能障害",障害学生情報入力シート!$H573="下肢機能障害",障害学生情報入力シート!$H573="上下肢機能障害",障害学生情報入力シート!$H573="他の機能障害")),1,0)+IF(AND(障害学生情報入力シート!$G573="病弱・虚弱",OR(障害学生情報入力シート!$H573="内部障害等",障害学生情報入力シート!$H573="他の慢性疾患")),1,0)+IF(AND(障害学生情報入力シート!$G573="重複",ISBLANK(障害学生情報入力シート!$H573)),1,0)+IF(AND(障害学生情報入力シート!$G573="発達障害",OR(障害学生情報入力シート!$H573="SLD",障害学生情報入力シート!$H573="ADHD",障害学生情報入力シート!$H573="ASD",障害学生情報入力シート!$H573="発達障害の重複")),1,0)+IF(AND(障害学生情報入力シート!$G573="精神障害",OR(障害学生情報入力シート!$H573="統合失調症等",障害学生情報入力シート!$H573="気分障害",障害学生情報入力シート!$H573="神経症性障害等",障害学生情報入力シート!$H573="摂食障害・睡眠障害等",障害学生情報入力シート!$H573="他の精神障害")),1,0)+IF(AND(障害学生情報入力シート!$G573="その他の障害",ISBLANK(障害学生情報入力シート!$H573)),1,0)</f>
        <v>0</v>
      </c>
    </row>
    <row r="574" spans="1:25" x14ac:dyDescent="0.4">
      <c r="A574" s="1219">
        <v>550</v>
      </c>
      <c r="B574" s="7">
        <f>IF(AND(障害学生情報入力シート!$G574=$B$23,障害学生情報入力シート!$H574=$B$24,OR(障害学生情報入力シート!D574="入学者(新1年生)",障害学生情報入力シート!D574="在籍者")),1,0)</f>
        <v>0</v>
      </c>
      <c r="C574" s="7">
        <f t="shared" si="48"/>
        <v>0</v>
      </c>
      <c r="D574" s="7" t="str">
        <f>IFERROR(MATCH(ROW(障害学生情報入力シート!A550),C:C,0),"")</f>
        <v/>
      </c>
      <c r="E574" s="7">
        <f>IF(AND(障害学生情報入力シート!$G574=$E$23,障害学生情報入力シート!$H574=$E$24,OR(障害学生情報入力シート!D574="入学者(新1年生)",障害学生情報入力シート!D574="在籍者")),1,0)</f>
        <v>0</v>
      </c>
      <c r="F574" s="7">
        <f t="shared" si="49"/>
        <v>0</v>
      </c>
      <c r="G574" s="7" t="str">
        <f>IFERROR(MATCH(ROW(障害学生情報入力シート!E550),F:F,0),"")</f>
        <v/>
      </c>
      <c r="H574" s="7">
        <f>IF(AND(障害学生情報入力シート!$G574=$H$24,ISBLANK(障害学生情報入力シート!$H574),OR(障害学生情報入力シート!D574="入学者(新1年生)",障害学生情報入力シート!D574="在籍者")),1,0)</f>
        <v>0</v>
      </c>
      <c r="I574" s="7">
        <f t="shared" si="50"/>
        <v>0</v>
      </c>
      <c r="J574" s="7" t="str">
        <f>IFERROR(MATCH(ROW(障害学生情報入力シート!A550),I:I,0),"")</f>
        <v/>
      </c>
      <c r="K574" s="8">
        <f>IF(障害学生情報入力シート!AU574="",0,IF(AND(障害学生情報入力シート!AT574=1,Y574=1,障害学生情報入力シート!D574&lt;&gt;"",障害学生情報入力シート!D574&lt;&gt;"在籍者"),1,0))</f>
        <v>0</v>
      </c>
      <c r="L574" s="8">
        <f t="shared" si="51"/>
        <v>0</v>
      </c>
      <c r="M574" s="8" t="str">
        <f>IFERROR(MATCH(ROW(障害学生情報入力シート!A550),L:L,0),"")</f>
        <v/>
      </c>
      <c r="N574" s="8">
        <f>IF(障害学生情報入力シート!CA574="",0,IF(AND(障害学生情報入力シート!BZ574=1,Y574=1,障害学生情報入力シート!D574&lt;&gt;"",障害学生情報入力シート!D574&lt;&gt;"入学しなかった"),1,0))</f>
        <v>0</v>
      </c>
      <c r="O574" s="8">
        <f t="shared" si="52"/>
        <v>0</v>
      </c>
      <c r="P574" s="8" t="str">
        <f>IFERROR(MATCH(ROW(障害学生情報入力シート!AR550),O:O,0),"")</f>
        <v/>
      </c>
      <c r="Q574" s="8">
        <f>IF(障害学生情報入力シート!CU574="",0,IF(AND(障害学生情報入力シート!CT574=1,Y574=1,障害学生情報入力シート!D574&lt;&gt;"",障害学生情報入力シート!D574&lt;&gt;"入学しなかった"),1,0))</f>
        <v>0</v>
      </c>
      <c r="R574" s="8">
        <f t="shared" si="53"/>
        <v>0</v>
      </c>
      <c r="S574" s="8" t="str">
        <f>IFERROR(MATCH(ROW(障害学生情報入力シート!BJ550),R:R,0),"")</f>
        <v/>
      </c>
      <c r="T574" s="9">
        <f>IF(OR(SUM(障害学生情報入力シート!AY574:BY574,障害学生情報入力シート!CB574:CS574)&gt;0,COUNTA(障害学生情報入力シート!BZ574:CA574)=2,COUNTA(障害学生情報入力シート!CT574:CU574)=2),1,0)</f>
        <v>0</v>
      </c>
      <c r="U574" s="9">
        <f>SUM(障害学生情報入力シート!N574:Q574)+COUNTA(障害学生情報入力シート!R574)</f>
        <v>0</v>
      </c>
      <c r="V574" s="9">
        <f>SUM(障害学生情報入力シート!S574:V574)+COUNTA(障害学生情報入力シート!W574)</f>
        <v>0</v>
      </c>
      <c r="W574" s="9">
        <f>IF(SUM(障害学生情報入力シート!$X574:$AT574)&gt;0,1,0)</f>
        <v>0</v>
      </c>
      <c r="X574" s="9">
        <f>IF(障害学生情報入力シート!D574="入学者(新1年生)",1,0)</f>
        <v>0</v>
      </c>
      <c r="Y574" s="9">
        <f>IF(ISBLANK(障害学生情報入力シート!$G574),0)+IF(AND(障害学生情報入力シート!$G574="視覚障害",OR(障害学生情報入力シート!$H574="盲",障害学生情報入力シート!$H574="弱視")),1,0)+IF(AND(障害学生情報入力シート!$G574="聴覚・言語障害",OR(障害学生情報入力シート!$H574="聾",障害学生情報入力シート!$H574="難聴",障害学生情報入力シート!$H574="言語障害のみ")),1,0)+IF(AND(障害学生情報入力シート!$G574="肢体不自由",OR(障害学生情報入力シート!$H574="上肢機能障害",障害学生情報入力シート!$H574="下肢機能障害",障害学生情報入力シート!$H574="上下肢機能障害",障害学生情報入力シート!$H574="他の機能障害")),1,0)+IF(AND(障害学生情報入力シート!$G574="病弱・虚弱",OR(障害学生情報入力シート!$H574="内部障害等",障害学生情報入力シート!$H574="他の慢性疾患")),1,0)+IF(AND(障害学生情報入力シート!$G574="重複",ISBLANK(障害学生情報入力シート!$H574)),1,0)+IF(AND(障害学生情報入力シート!$G574="発達障害",OR(障害学生情報入力シート!$H574="SLD",障害学生情報入力シート!$H574="ADHD",障害学生情報入力シート!$H574="ASD",障害学生情報入力シート!$H574="発達障害の重複")),1,0)+IF(AND(障害学生情報入力シート!$G574="精神障害",OR(障害学生情報入力シート!$H574="統合失調症等",障害学生情報入力シート!$H574="気分障害",障害学生情報入力シート!$H574="神経症性障害等",障害学生情報入力シート!$H574="摂食障害・睡眠障害等",障害学生情報入力シート!$H574="他の精神障害")),1,0)+IF(AND(障害学生情報入力シート!$G574="その他の障害",ISBLANK(障害学生情報入力シート!$H574)),1,0)</f>
        <v>0</v>
      </c>
    </row>
    <row r="575" spans="1:25" x14ac:dyDescent="0.4">
      <c r="A575" s="1219">
        <v>551</v>
      </c>
      <c r="B575" s="7">
        <f>IF(AND(障害学生情報入力シート!$G575=$B$23,障害学生情報入力シート!$H575=$B$24,OR(障害学生情報入力シート!D575="入学者(新1年生)",障害学生情報入力シート!D575="在籍者")),1,0)</f>
        <v>0</v>
      </c>
      <c r="C575" s="7">
        <f t="shared" si="48"/>
        <v>0</v>
      </c>
      <c r="D575" s="7" t="str">
        <f>IFERROR(MATCH(ROW(障害学生情報入力シート!A551),C:C,0),"")</f>
        <v/>
      </c>
      <c r="E575" s="7">
        <f>IF(AND(障害学生情報入力シート!$G575=$E$23,障害学生情報入力シート!$H575=$E$24,OR(障害学生情報入力シート!D575="入学者(新1年生)",障害学生情報入力シート!D575="在籍者")),1,0)</f>
        <v>0</v>
      </c>
      <c r="F575" s="7">
        <f t="shared" si="49"/>
        <v>0</v>
      </c>
      <c r="G575" s="7" t="str">
        <f>IFERROR(MATCH(ROW(障害学生情報入力シート!E551),F:F,0),"")</f>
        <v/>
      </c>
      <c r="H575" s="7">
        <f>IF(AND(障害学生情報入力シート!$G575=$H$24,ISBLANK(障害学生情報入力シート!$H575),OR(障害学生情報入力シート!D575="入学者(新1年生)",障害学生情報入力シート!D575="在籍者")),1,0)</f>
        <v>0</v>
      </c>
      <c r="I575" s="7">
        <f t="shared" si="50"/>
        <v>0</v>
      </c>
      <c r="J575" s="7" t="str">
        <f>IFERROR(MATCH(ROW(障害学生情報入力シート!A551),I:I,0),"")</f>
        <v/>
      </c>
      <c r="K575" s="8">
        <f>IF(障害学生情報入力シート!AU575="",0,IF(AND(障害学生情報入力シート!AT575=1,Y575=1,障害学生情報入力シート!D575&lt;&gt;"",障害学生情報入力シート!D575&lt;&gt;"在籍者"),1,0))</f>
        <v>0</v>
      </c>
      <c r="L575" s="8">
        <f t="shared" si="51"/>
        <v>0</v>
      </c>
      <c r="M575" s="8" t="str">
        <f>IFERROR(MATCH(ROW(障害学生情報入力シート!A551),L:L,0),"")</f>
        <v/>
      </c>
      <c r="N575" s="8">
        <f>IF(障害学生情報入力シート!CA575="",0,IF(AND(障害学生情報入力シート!BZ575=1,Y575=1,障害学生情報入力シート!D575&lt;&gt;"",障害学生情報入力シート!D575&lt;&gt;"入学しなかった"),1,0))</f>
        <v>0</v>
      </c>
      <c r="O575" s="8">
        <f t="shared" si="52"/>
        <v>0</v>
      </c>
      <c r="P575" s="8" t="str">
        <f>IFERROR(MATCH(ROW(障害学生情報入力シート!AR551),O:O,0),"")</f>
        <v/>
      </c>
      <c r="Q575" s="8">
        <f>IF(障害学生情報入力シート!CU575="",0,IF(AND(障害学生情報入力シート!CT575=1,Y575=1,障害学生情報入力シート!D575&lt;&gt;"",障害学生情報入力シート!D575&lt;&gt;"入学しなかった"),1,0))</f>
        <v>0</v>
      </c>
      <c r="R575" s="8">
        <f t="shared" si="53"/>
        <v>0</v>
      </c>
      <c r="S575" s="8" t="str">
        <f>IFERROR(MATCH(ROW(障害学生情報入力シート!BJ551),R:R,0),"")</f>
        <v/>
      </c>
      <c r="T575" s="9">
        <f>IF(OR(SUM(障害学生情報入力シート!AY575:BY575,障害学生情報入力シート!CB575:CS575)&gt;0,COUNTA(障害学生情報入力シート!BZ575:CA575)=2,COUNTA(障害学生情報入力シート!CT575:CU575)=2),1,0)</f>
        <v>0</v>
      </c>
      <c r="U575" s="9">
        <f>SUM(障害学生情報入力シート!N575:Q575)+COUNTA(障害学生情報入力シート!R575)</f>
        <v>0</v>
      </c>
      <c r="V575" s="9">
        <f>SUM(障害学生情報入力シート!S575:V575)+COUNTA(障害学生情報入力シート!W575)</f>
        <v>0</v>
      </c>
      <c r="W575" s="9">
        <f>IF(SUM(障害学生情報入力シート!$X575:$AT575)&gt;0,1,0)</f>
        <v>0</v>
      </c>
      <c r="X575" s="9">
        <f>IF(障害学生情報入力シート!D575="入学者(新1年生)",1,0)</f>
        <v>0</v>
      </c>
      <c r="Y575" s="9">
        <f>IF(ISBLANK(障害学生情報入力シート!$G575),0)+IF(AND(障害学生情報入力シート!$G575="視覚障害",OR(障害学生情報入力シート!$H575="盲",障害学生情報入力シート!$H575="弱視")),1,0)+IF(AND(障害学生情報入力シート!$G575="聴覚・言語障害",OR(障害学生情報入力シート!$H575="聾",障害学生情報入力シート!$H575="難聴",障害学生情報入力シート!$H575="言語障害のみ")),1,0)+IF(AND(障害学生情報入力シート!$G575="肢体不自由",OR(障害学生情報入力シート!$H575="上肢機能障害",障害学生情報入力シート!$H575="下肢機能障害",障害学生情報入力シート!$H575="上下肢機能障害",障害学生情報入力シート!$H575="他の機能障害")),1,0)+IF(AND(障害学生情報入力シート!$G575="病弱・虚弱",OR(障害学生情報入力シート!$H575="内部障害等",障害学生情報入力シート!$H575="他の慢性疾患")),1,0)+IF(AND(障害学生情報入力シート!$G575="重複",ISBLANK(障害学生情報入力シート!$H575)),1,0)+IF(AND(障害学生情報入力シート!$G575="発達障害",OR(障害学生情報入力シート!$H575="SLD",障害学生情報入力シート!$H575="ADHD",障害学生情報入力シート!$H575="ASD",障害学生情報入力シート!$H575="発達障害の重複")),1,0)+IF(AND(障害学生情報入力シート!$G575="精神障害",OR(障害学生情報入力シート!$H575="統合失調症等",障害学生情報入力シート!$H575="気分障害",障害学生情報入力シート!$H575="神経症性障害等",障害学生情報入力シート!$H575="摂食障害・睡眠障害等",障害学生情報入力シート!$H575="他の精神障害")),1,0)+IF(AND(障害学生情報入力シート!$G575="その他の障害",ISBLANK(障害学生情報入力シート!$H575)),1,0)</f>
        <v>0</v>
      </c>
    </row>
    <row r="576" spans="1:25" x14ac:dyDescent="0.4">
      <c r="A576" s="1219">
        <v>552</v>
      </c>
      <c r="B576" s="7">
        <f>IF(AND(障害学生情報入力シート!$G576=$B$23,障害学生情報入力シート!$H576=$B$24,OR(障害学生情報入力シート!D576="入学者(新1年生)",障害学生情報入力シート!D576="在籍者")),1,0)</f>
        <v>0</v>
      </c>
      <c r="C576" s="7">
        <f t="shared" si="48"/>
        <v>0</v>
      </c>
      <c r="D576" s="7" t="str">
        <f>IFERROR(MATCH(ROW(障害学生情報入力シート!A552),C:C,0),"")</f>
        <v/>
      </c>
      <c r="E576" s="7">
        <f>IF(AND(障害学生情報入力シート!$G576=$E$23,障害学生情報入力シート!$H576=$E$24,OR(障害学生情報入力シート!D576="入学者(新1年生)",障害学生情報入力シート!D576="在籍者")),1,0)</f>
        <v>0</v>
      </c>
      <c r="F576" s="7">
        <f t="shared" si="49"/>
        <v>0</v>
      </c>
      <c r="G576" s="7" t="str">
        <f>IFERROR(MATCH(ROW(障害学生情報入力シート!E552),F:F,0),"")</f>
        <v/>
      </c>
      <c r="H576" s="7">
        <f>IF(AND(障害学生情報入力シート!$G576=$H$24,ISBLANK(障害学生情報入力シート!$H576),OR(障害学生情報入力シート!D576="入学者(新1年生)",障害学生情報入力シート!D576="在籍者")),1,0)</f>
        <v>0</v>
      </c>
      <c r="I576" s="7">
        <f t="shared" si="50"/>
        <v>0</v>
      </c>
      <c r="J576" s="7" t="str">
        <f>IFERROR(MATCH(ROW(障害学生情報入力シート!A552),I:I,0),"")</f>
        <v/>
      </c>
      <c r="K576" s="8">
        <f>IF(障害学生情報入力シート!AU576="",0,IF(AND(障害学生情報入力シート!AT576=1,Y576=1,障害学生情報入力シート!D576&lt;&gt;"",障害学生情報入力シート!D576&lt;&gt;"在籍者"),1,0))</f>
        <v>0</v>
      </c>
      <c r="L576" s="8">
        <f t="shared" si="51"/>
        <v>0</v>
      </c>
      <c r="M576" s="8" t="str">
        <f>IFERROR(MATCH(ROW(障害学生情報入力シート!A552),L:L,0),"")</f>
        <v/>
      </c>
      <c r="N576" s="8">
        <f>IF(障害学生情報入力シート!CA576="",0,IF(AND(障害学生情報入力シート!BZ576=1,Y576=1,障害学生情報入力シート!D576&lt;&gt;"",障害学生情報入力シート!D576&lt;&gt;"入学しなかった"),1,0))</f>
        <v>0</v>
      </c>
      <c r="O576" s="8">
        <f t="shared" si="52"/>
        <v>0</v>
      </c>
      <c r="P576" s="8" t="str">
        <f>IFERROR(MATCH(ROW(障害学生情報入力シート!AR552),O:O,0),"")</f>
        <v/>
      </c>
      <c r="Q576" s="8">
        <f>IF(障害学生情報入力シート!CU576="",0,IF(AND(障害学生情報入力シート!CT576=1,Y576=1,障害学生情報入力シート!D576&lt;&gt;"",障害学生情報入力シート!D576&lt;&gt;"入学しなかった"),1,0))</f>
        <v>0</v>
      </c>
      <c r="R576" s="8">
        <f t="shared" si="53"/>
        <v>0</v>
      </c>
      <c r="S576" s="8" t="str">
        <f>IFERROR(MATCH(ROW(障害学生情報入力シート!BJ552),R:R,0),"")</f>
        <v/>
      </c>
      <c r="T576" s="9">
        <f>IF(OR(SUM(障害学生情報入力シート!AY576:BY576,障害学生情報入力シート!CB576:CS576)&gt;0,COUNTA(障害学生情報入力シート!BZ576:CA576)=2,COUNTA(障害学生情報入力シート!CT576:CU576)=2),1,0)</f>
        <v>0</v>
      </c>
      <c r="U576" s="9">
        <f>SUM(障害学生情報入力シート!N576:Q576)+COUNTA(障害学生情報入力シート!R576)</f>
        <v>0</v>
      </c>
      <c r="V576" s="9">
        <f>SUM(障害学生情報入力シート!S576:V576)+COUNTA(障害学生情報入力シート!W576)</f>
        <v>0</v>
      </c>
      <c r="W576" s="9">
        <f>IF(SUM(障害学生情報入力シート!$X576:$AT576)&gt;0,1,0)</f>
        <v>0</v>
      </c>
      <c r="X576" s="9">
        <f>IF(障害学生情報入力シート!D576="入学者(新1年生)",1,0)</f>
        <v>0</v>
      </c>
      <c r="Y576" s="9">
        <f>IF(ISBLANK(障害学生情報入力シート!$G576),0)+IF(AND(障害学生情報入力シート!$G576="視覚障害",OR(障害学生情報入力シート!$H576="盲",障害学生情報入力シート!$H576="弱視")),1,0)+IF(AND(障害学生情報入力シート!$G576="聴覚・言語障害",OR(障害学生情報入力シート!$H576="聾",障害学生情報入力シート!$H576="難聴",障害学生情報入力シート!$H576="言語障害のみ")),1,0)+IF(AND(障害学生情報入力シート!$G576="肢体不自由",OR(障害学生情報入力シート!$H576="上肢機能障害",障害学生情報入力シート!$H576="下肢機能障害",障害学生情報入力シート!$H576="上下肢機能障害",障害学生情報入力シート!$H576="他の機能障害")),1,0)+IF(AND(障害学生情報入力シート!$G576="病弱・虚弱",OR(障害学生情報入力シート!$H576="内部障害等",障害学生情報入力シート!$H576="他の慢性疾患")),1,0)+IF(AND(障害学生情報入力シート!$G576="重複",ISBLANK(障害学生情報入力シート!$H576)),1,0)+IF(AND(障害学生情報入力シート!$G576="発達障害",OR(障害学生情報入力シート!$H576="SLD",障害学生情報入力シート!$H576="ADHD",障害学生情報入力シート!$H576="ASD",障害学生情報入力シート!$H576="発達障害の重複")),1,0)+IF(AND(障害学生情報入力シート!$G576="精神障害",OR(障害学生情報入力シート!$H576="統合失調症等",障害学生情報入力シート!$H576="気分障害",障害学生情報入力シート!$H576="神経症性障害等",障害学生情報入力シート!$H576="摂食障害・睡眠障害等",障害学生情報入力シート!$H576="他の精神障害")),1,0)+IF(AND(障害学生情報入力シート!$G576="その他の障害",ISBLANK(障害学生情報入力シート!$H576)),1,0)</f>
        <v>0</v>
      </c>
    </row>
    <row r="577" spans="1:25" x14ac:dyDescent="0.4">
      <c r="A577" s="1219">
        <v>553</v>
      </c>
      <c r="B577" s="7">
        <f>IF(AND(障害学生情報入力シート!$G577=$B$23,障害学生情報入力シート!$H577=$B$24,OR(障害学生情報入力シート!D577="入学者(新1年生)",障害学生情報入力シート!D577="在籍者")),1,0)</f>
        <v>0</v>
      </c>
      <c r="C577" s="7">
        <f t="shared" si="48"/>
        <v>0</v>
      </c>
      <c r="D577" s="7" t="str">
        <f>IFERROR(MATCH(ROW(障害学生情報入力シート!A553),C:C,0),"")</f>
        <v/>
      </c>
      <c r="E577" s="7">
        <f>IF(AND(障害学生情報入力シート!$G577=$E$23,障害学生情報入力シート!$H577=$E$24,OR(障害学生情報入力シート!D577="入学者(新1年生)",障害学生情報入力シート!D577="在籍者")),1,0)</f>
        <v>0</v>
      </c>
      <c r="F577" s="7">
        <f t="shared" si="49"/>
        <v>0</v>
      </c>
      <c r="G577" s="7" t="str">
        <f>IFERROR(MATCH(ROW(障害学生情報入力シート!E553),F:F,0),"")</f>
        <v/>
      </c>
      <c r="H577" s="7">
        <f>IF(AND(障害学生情報入力シート!$G577=$H$24,ISBLANK(障害学生情報入力シート!$H577),OR(障害学生情報入力シート!D577="入学者(新1年生)",障害学生情報入力シート!D577="在籍者")),1,0)</f>
        <v>0</v>
      </c>
      <c r="I577" s="7">
        <f t="shared" si="50"/>
        <v>0</v>
      </c>
      <c r="J577" s="7" t="str">
        <f>IFERROR(MATCH(ROW(障害学生情報入力シート!A553),I:I,0),"")</f>
        <v/>
      </c>
      <c r="K577" s="8">
        <f>IF(障害学生情報入力シート!AU577="",0,IF(AND(障害学生情報入力シート!AT577=1,Y577=1,障害学生情報入力シート!D577&lt;&gt;"",障害学生情報入力シート!D577&lt;&gt;"在籍者"),1,0))</f>
        <v>0</v>
      </c>
      <c r="L577" s="8">
        <f t="shared" si="51"/>
        <v>0</v>
      </c>
      <c r="M577" s="8" t="str">
        <f>IFERROR(MATCH(ROW(障害学生情報入力シート!A553),L:L,0),"")</f>
        <v/>
      </c>
      <c r="N577" s="8">
        <f>IF(障害学生情報入力シート!CA577="",0,IF(AND(障害学生情報入力シート!BZ577=1,Y577=1,障害学生情報入力シート!D577&lt;&gt;"",障害学生情報入力シート!D577&lt;&gt;"入学しなかった"),1,0))</f>
        <v>0</v>
      </c>
      <c r="O577" s="8">
        <f t="shared" si="52"/>
        <v>0</v>
      </c>
      <c r="P577" s="8" t="str">
        <f>IFERROR(MATCH(ROW(障害学生情報入力シート!AR553),O:O,0),"")</f>
        <v/>
      </c>
      <c r="Q577" s="8">
        <f>IF(障害学生情報入力シート!CU577="",0,IF(AND(障害学生情報入力シート!CT577=1,Y577=1,障害学生情報入力シート!D577&lt;&gt;"",障害学生情報入力シート!D577&lt;&gt;"入学しなかった"),1,0))</f>
        <v>0</v>
      </c>
      <c r="R577" s="8">
        <f t="shared" si="53"/>
        <v>0</v>
      </c>
      <c r="S577" s="8" t="str">
        <f>IFERROR(MATCH(ROW(障害学生情報入力シート!BJ553),R:R,0),"")</f>
        <v/>
      </c>
      <c r="T577" s="9">
        <f>IF(OR(SUM(障害学生情報入力シート!AY577:BY577,障害学生情報入力シート!CB577:CS577)&gt;0,COUNTA(障害学生情報入力シート!BZ577:CA577)=2,COUNTA(障害学生情報入力シート!CT577:CU577)=2),1,0)</f>
        <v>0</v>
      </c>
      <c r="U577" s="9">
        <f>SUM(障害学生情報入力シート!N577:Q577)+COUNTA(障害学生情報入力シート!R577)</f>
        <v>0</v>
      </c>
      <c r="V577" s="9">
        <f>SUM(障害学生情報入力シート!S577:V577)+COUNTA(障害学生情報入力シート!W577)</f>
        <v>0</v>
      </c>
      <c r="W577" s="9">
        <f>IF(SUM(障害学生情報入力シート!$X577:$AT577)&gt;0,1,0)</f>
        <v>0</v>
      </c>
      <c r="X577" s="9">
        <f>IF(障害学生情報入力シート!D577="入学者(新1年生)",1,0)</f>
        <v>0</v>
      </c>
      <c r="Y577" s="9">
        <f>IF(ISBLANK(障害学生情報入力シート!$G577),0)+IF(AND(障害学生情報入力シート!$G577="視覚障害",OR(障害学生情報入力シート!$H577="盲",障害学生情報入力シート!$H577="弱視")),1,0)+IF(AND(障害学生情報入力シート!$G577="聴覚・言語障害",OR(障害学生情報入力シート!$H577="聾",障害学生情報入力シート!$H577="難聴",障害学生情報入力シート!$H577="言語障害のみ")),1,0)+IF(AND(障害学生情報入力シート!$G577="肢体不自由",OR(障害学生情報入力シート!$H577="上肢機能障害",障害学生情報入力シート!$H577="下肢機能障害",障害学生情報入力シート!$H577="上下肢機能障害",障害学生情報入力シート!$H577="他の機能障害")),1,0)+IF(AND(障害学生情報入力シート!$G577="病弱・虚弱",OR(障害学生情報入力シート!$H577="内部障害等",障害学生情報入力シート!$H577="他の慢性疾患")),1,0)+IF(AND(障害学生情報入力シート!$G577="重複",ISBLANK(障害学生情報入力シート!$H577)),1,0)+IF(AND(障害学生情報入力シート!$G577="発達障害",OR(障害学生情報入力シート!$H577="SLD",障害学生情報入力シート!$H577="ADHD",障害学生情報入力シート!$H577="ASD",障害学生情報入力シート!$H577="発達障害の重複")),1,0)+IF(AND(障害学生情報入力シート!$G577="精神障害",OR(障害学生情報入力シート!$H577="統合失調症等",障害学生情報入力シート!$H577="気分障害",障害学生情報入力シート!$H577="神経症性障害等",障害学生情報入力シート!$H577="摂食障害・睡眠障害等",障害学生情報入力シート!$H577="他の精神障害")),1,0)+IF(AND(障害学生情報入力シート!$G577="その他の障害",ISBLANK(障害学生情報入力シート!$H577)),1,0)</f>
        <v>0</v>
      </c>
    </row>
    <row r="578" spans="1:25" x14ac:dyDescent="0.4">
      <c r="A578" s="1219">
        <v>554</v>
      </c>
      <c r="B578" s="7">
        <f>IF(AND(障害学生情報入力シート!$G578=$B$23,障害学生情報入力シート!$H578=$B$24,OR(障害学生情報入力シート!D578="入学者(新1年生)",障害学生情報入力シート!D578="在籍者")),1,0)</f>
        <v>0</v>
      </c>
      <c r="C578" s="7">
        <f t="shared" si="48"/>
        <v>0</v>
      </c>
      <c r="D578" s="7" t="str">
        <f>IFERROR(MATCH(ROW(障害学生情報入力シート!A554),C:C,0),"")</f>
        <v/>
      </c>
      <c r="E578" s="7">
        <f>IF(AND(障害学生情報入力シート!$G578=$E$23,障害学生情報入力シート!$H578=$E$24,OR(障害学生情報入力シート!D578="入学者(新1年生)",障害学生情報入力シート!D578="在籍者")),1,0)</f>
        <v>0</v>
      </c>
      <c r="F578" s="7">
        <f t="shared" si="49"/>
        <v>0</v>
      </c>
      <c r="G578" s="7" t="str">
        <f>IFERROR(MATCH(ROW(障害学生情報入力シート!E554),F:F,0),"")</f>
        <v/>
      </c>
      <c r="H578" s="7">
        <f>IF(AND(障害学生情報入力シート!$G578=$H$24,ISBLANK(障害学生情報入力シート!$H578),OR(障害学生情報入力シート!D578="入学者(新1年生)",障害学生情報入力シート!D578="在籍者")),1,0)</f>
        <v>0</v>
      </c>
      <c r="I578" s="7">
        <f t="shared" si="50"/>
        <v>0</v>
      </c>
      <c r="J578" s="7" t="str">
        <f>IFERROR(MATCH(ROW(障害学生情報入力シート!A554),I:I,0),"")</f>
        <v/>
      </c>
      <c r="K578" s="8">
        <f>IF(障害学生情報入力シート!AU578="",0,IF(AND(障害学生情報入力シート!AT578=1,Y578=1,障害学生情報入力シート!D578&lt;&gt;"",障害学生情報入力シート!D578&lt;&gt;"在籍者"),1,0))</f>
        <v>0</v>
      </c>
      <c r="L578" s="8">
        <f t="shared" si="51"/>
        <v>0</v>
      </c>
      <c r="M578" s="8" t="str">
        <f>IFERROR(MATCH(ROW(障害学生情報入力シート!A554),L:L,0),"")</f>
        <v/>
      </c>
      <c r="N578" s="8">
        <f>IF(障害学生情報入力シート!CA578="",0,IF(AND(障害学生情報入力シート!BZ578=1,Y578=1,障害学生情報入力シート!D578&lt;&gt;"",障害学生情報入力シート!D578&lt;&gt;"入学しなかった"),1,0))</f>
        <v>0</v>
      </c>
      <c r="O578" s="8">
        <f t="shared" si="52"/>
        <v>0</v>
      </c>
      <c r="P578" s="8" t="str">
        <f>IFERROR(MATCH(ROW(障害学生情報入力シート!AR554),O:O,0),"")</f>
        <v/>
      </c>
      <c r="Q578" s="8">
        <f>IF(障害学生情報入力シート!CU578="",0,IF(AND(障害学生情報入力シート!CT578=1,Y578=1,障害学生情報入力シート!D578&lt;&gt;"",障害学生情報入力シート!D578&lt;&gt;"入学しなかった"),1,0))</f>
        <v>0</v>
      </c>
      <c r="R578" s="8">
        <f t="shared" si="53"/>
        <v>0</v>
      </c>
      <c r="S578" s="8" t="str">
        <f>IFERROR(MATCH(ROW(障害学生情報入力シート!BJ554),R:R,0),"")</f>
        <v/>
      </c>
      <c r="T578" s="9">
        <f>IF(OR(SUM(障害学生情報入力シート!AY578:BY578,障害学生情報入力シート!CB578:CS578)&gt;0,COUNTA(障害学生情報入力シート!BZ578:CA578)=2,COUNTA(障害学生情報入力シート!CT578:CU578)=2),1,0)</f>
        <v>0</v>
      </c>
      <c r="U578" s="9">
        <f>SUM(障害学生情報入力シート!N578:Q578)+COUNTA(障害学生情報入力シート!R578)</f>
        <v>0</v>
      </c>
      <c r="V578" s="9">
        <f>SUM(障害学生情報入力シート!S578:V578)+COUNTA(障害学生情報入力シート!W578)</f>
        <v>0</v>
      </c>
      <c r="W578" s="9">
        <f>IF(SUM(障害学生情報入力シート!$X578:$AT578)&gt;0,1,0)</f>
        <v>0</v>
      </c>
      <c r="X578" s="9">
        <f>IF(障害学生情報入力シート!D578="入学者(新1年生)",1,0)</f>
        <v>0</v>
      </c>
      <c r="Y578" s="9">
        <f>IF(ISBLANK(障害学生情報入力シート!$G578),0)+IF(AND(障害学生情報入力シート!$G578="視覚障害",OR(障害学生情報入力シート!$H578="盲",障害学生情報入力シート!$H578="弱視")),1,0)+IF(AND(障害学生情報入力シート!$G578="聴覚・言語障害",OR(障害学生情報入力シート!$H578="聾",障害学生情報入力シート!$H578="難聴",障害学生情報入力シート!$H578="言語障害のみ")),1,0)+IF(AND(障害学生情報入力シート!$G578="肢体不自由",OR(障害学生情報入力シート!$H578="上肢機能障害",障害学生情報入力シート!$H578="下肢機能障害",障害学生情報入力シート!$H578="上下肢機能障害",障害学生情報入力シート!$H578="他の機能障害")),1,0)+IF(AND(障害学生情報入力シート!$G578="病弱・虚弱",OR(障害学生情報入力シート!$H578="内部障害等",障害学生情報入力シート!$H578="他の慢性疾患")),1,0)+IF(AND(障害学生情報入力シート!$G578="重複",ISBLANK(障害学生情報入力シート!$H578)),1,0)+IF(AND(障害学生情報入力シート!$G578="発達障害",OR(障害学生情報入力シート!$H578="SLD",障害学生情報入力シート!$H578="ADHD",障害学生情報入力シート!$H578="ASD",障害学生情報入力シート!$H578="発達障害の重複")),1,0)+IF(AND(障害学生情報入力シート!$G578="精神障害",OR(障害学生情報入力シート!$H578="統合失調症等",障害学生情報入力シート!$H578="気分障害",障害学生情報入力シート!$H578="神経症性障害等",障害学生情報入力シート!$H578="摂食障害・睡眠障害等",障害学生情報入力シート!$H578="他の精神障害")),1,0)+IF(AND(障害学生情報入力シート!$G578="その他の障害",ISBLANK(障害学生情報入力シート!$H578)),1,0)</f>
        <v>0</v>
      </c>
    </row>
    <row r="579" spans="1:25" x14ac:dyDescent="0.4">
      <c r="A579" s="1219">
        <v>555</v>
      </c>
      <c r="B579" s="7">
        <f>IF(AND(障害学生情報入力シート!$G579=$B$23,障害学生情報入力シート!$H579=$B$24,OR(障害学生情報入力シート!D579="入学者(新1年生)",障害学生情報入力シート!D579="在籍者")),1,0)</f>
        <v>0</v>
      </c>
      <c r="C579" s="7">
        <f t="shared" si="48"/>
        <v>0</v>
      </c>
      <c r="D579" s="7" t="str">
        <f>IFERROR(MATCH(ROW(障害学生情報入力シート!A555),C:C,0),"")</f>
        <v/>
      </c>
      <c r="E579" s="7">
        <f>IF(AND(障害学生情報入力シート!$G579=$E$23,障害学生情報入力シート!$H579=$E$24,OR(障害学生情報入力シート!D579="入学者(新1年生)",障害学生情報入力シート!D579="在籍者")),1,0)</f>
        <v>0</v>
      </c>
      <c r="F579" s="7">
        <f t="shared" si="49"/>
        <v>0</v>
      </c>
      <c r="G579" s="7" t="str">
        <f>IFERROR(MATCH(ROW(障害学生情報入力シート!E555),F:F,0),"")</f>
        <v/>
      </c>
      <c r="H579" s="7">
        <f>IF(AND(障害学生情報入力シート!$G579=$H$24,ISBLANK(障害学生情報入力シート!$H579),OR(障害学生情報入力シート!D579="入学者(新1年生)",障害学生情報入力シート!D579="在籍者")),1,0)</f>
        <v>0</v>
      </c>
      <c r="I579" s="7">
        <f t="shared" si="50"/>
        <v>0</v>
      </c>
      <c r="J579" s="7" t="str">
        <f>IFERROR(MATCH(ROW(障害学生情報入力シート!A555),I:I,0),"")</f>
        <v/>
      </c>
      <c r="K579" s="8">
        <f>IF(障害学生情報入力シート!AU579="",0,IF(AND(障害学生情報入力シート!AT579=1,Y579=1,障害学生情報入力シート!D579&lt;&gt;"",障害学生情報入力シート!D579&lt;&gt;"在籍者"),1,0))</f>
        <v>0</v>
      </c>
      <c r="L579" s="8">
        <f t="shared" si="51"/>
        <v>0</v>
      </c>
      <c r="M579" s="8" t="str">
        <f>IFERROR(MATCH(ROW(障害学生情報入力シート!A555),L:L,0),"")</f>
        <v/>
      </c>
      <c r="N579" s="8">
        <f>IF(障害学生情報入力シート!CA579="",0,IF(AND(障害学生情報入力シート!BZ579=1,Y579=1,障害学生情報入力シート!D579&lt;&gt;"",障害学生情報入力シート!D579&lt;&gt;"入学しなかった"),1,0))</f>
        <v>0</v>
      </c>
      <c r="O579" s="8">
        <f t="shared" si="52"/>
        <v>0</v>
      </c>
      <c r="P579" s="8" t="str">
        <f>IFERROR(MATCH(ROW(障害学生情報入力シート!AR555),O:O,0),"")</f>
        <v/>
      </c>
      <c r="Q579" s="8">
        <f>IF(障害学生情報入力シート!CU579="",0,IF(AND(障害学生情報入力シート!CT579=1,Y579=1,障害学生情報入力シート!D579&lt;&gt;"",障害学生情報入力シート!D579&lt;&gt;"入学しなかった"),1,0))</f>
        <v>0</v>
      </c>
      <c r="R579" s="8">
        <f t="shared" si="53"/>
        <v>0</v>
      </c>
      <c r="S579" s="8" t="str">
        <f>IFERROR(MATCH(ROW(障害学生情報入力シート!BJ555),R:R,0),"")</f>
        <v/>
      </c>
      <c r="T579" s="9">
        <f>IF(OR(SUM(障害学生情報入力シート!AY579:BY579,障害学生情報入力シート!CB579:CS579)&gt;0,COUNTA(障害学生情報入力シート!BZ579:CA579)=2,COUNTA(障害学生情報入力シート!CT579:CU579)=2),1,0)</f>
        <v>0</v>
      </c>
      <c r="U579" s="9">
        <f>SUM(障害学生情報入力シート!N579:Q579)+COUNTA(障害学生情報入力シート!R579)</f>
        <v>0</v>
      </c>
      <c r="V579" s="9">
        <f>SUM(障害学生情報入力シート!S579:V579)+COUNTA(障害学生情報入力シート!W579)</f>
        <v>0</v>
      </c>
      <c r="W579" s="9">
        <f>IF(SUM(障害学生情報入力シート!$X579:$AT579)&gt;0,1,0)</f>
        <v>0</v>
      </c>
      <c r="X579" s="9">
        <f>IF(障害学生情報入力シート!D579="入学者(新1年生)",1,0)</f>
        <v>0</v>
      </c>
      <c r="Y579" s="9">
        <f>IF(ISBLANK(障害学生情報入力シート!$G579),0)+IF(AND(障害学生情報入力シート!$G579="視覚障害",OR(障害学生情報入力シート!$H579="盲",障害学生情報入力シート!$H579="弱視")),1,0)+IF(AND(障害学生情報入力シート!$G579="聴覚・言語障害",OR(障害学生情報入力シート!$H579="聾",障害学生情報入力シート!$H579="難聴",障害学生情報入力シート!$H579="言語障害のみ")),1,0)+IF(AND(障害学生情報入力シート!$G579="肢体不自由",OR(障害学生情報入力シート!$H579="上肢機能障害",障害学生情報入力シート!$H579="下肢機能障害",障害学生情報入力シート!$H579="上下肢機能障害",障害学生情報入力シート!$H579="他の機能障害")),1,0)+IF(AND(障害学生情報入力シート!$G579="病弱・虚弱",OR(障害学生情報入力シート!$H579="内部障害等",障害学生情報入力シート!$H579="他の慢性疾患")),1,0)+IF(AND(障害学生情報入力シート!$G579="重複",ISBLANK(障害学生情報入力シート!$H579)),1,0)+IF(AND(障害学生情報入力シート!$G579="発達障害",OR(障害学生情報入力シート!$H579="SLD",障害学生情報入力シート!$H579="ADHD",障害学生情報入力シート!$H579="ASD",障害学生情報入力シート!$H579="発達障害の重複")),1,0)+IF(AND(障害学生情報入力シート!$G579="精神障害",OR(障害学生情報入力シート!$H579="統合失調症等",障害学生情報入力シート!$H579="気分障害",障害学生情報入力シート!$H579="神経症性障害等",障害学生情報入力シート!$H579="摂食障害・睡眠障害等",障害学生情報入力シート!$H579="他の精神障害")),1,0)+IF(AND(障害学生情報入力シート!$G579="その他の障害",ISBLANK(障害学生情報入力シート!$H579)),1,0)</f>
        <v>0</v>
      </c>
    </row>
    <row r="580" spans="1:25" x14ac:dyDescent="0.4">
      <c r="A580" s="1219">
        <v>556</v>
      </c>
      <c r="B580" s="7">
        <f>IF(AND(障害学生情報入力シート!$G580=$B$23,障害学生情報入力シート!$H580=$B$24,OR(障害学生情報入力シート!D580="入学者(新1年生)",障害学生情報入力シート!D580="在籍者")),1,0)</f>
        <v>0</v>
      </c>
      <c r="C580" s="7">
        <f t="shared" si="48"/>
        <v>0</v>
      </c>
      <c r="D580" s="7" t="str">
        <f>IFERROR(MATCH(ROW(障害学生情報入力シート!A556),C:C,0),"")</f>
        <v/>
      </c>
      <c r="E580" s="7">
        <f>IF(AND(障害学生情報入力シート!$G580=$E$23,障害学生情報入力シート!$H580=$E$24,OR(障害学生情報入力シート!D580="入学者(新1年生)",障害学生情報入力シート!D580="在籍者")),1,0)</f>
        <v>0</v>
      </c>
      <c r="F580" s="7">
        <f t="shared" si="49"/>
        <v>0</v>
      </c>
      <c r="G580" s="7" t="str">
        <f>IFERROR(MATCH(ROW(障害学生情報入力シート!E556),F:F,0),"")</f>
        <v/>
      </c>
      <c r="H580" s="7">
        <f>IF(AND(障害学生情報入力シート!$G580=$H$24,ISBLANK(障害学生情報入力シート!$H580),OR(障害学生情報入力シート!D580="入学者(新1年生)",障害学生情報入力シート!D580="在籍者")),1,0)</f>
        <v>0</v>
      </c>
      <c r="I580" s="7">
        <f t="shared" si="50"/>
        <v>0</v>
      </c>
      <c r="J580" s="7" t="str">
        <f>IFERROR(MATCH(ROW(障害学生情報入力シート!A556),I:I,0),"")</f>
        <v/>
      </c>
      <c r="K580" s="8">
        <f>IF(障害学生情報入力シート!AU580="",0,IF(AND(障害学生情報入力シート!AT580=1,Y580=1,障害学生情報入力シート!D580&lt;&gt;"",障害学生情報入力シート!D580&lt;&gt;"在籍者"),1,0))</f>
        <v>0</v>
      </c>
      <c r="L580" s="8">
        <f t="shared" si="51"/>
        <v>0</v>
      </c>
      <c r="M580" s="8" t="str">
        <f>IFERROR(MATCH(ROW(障害学生情報入力シート!A556),L:L,0),"")</f>
        <v/>
      </c>
      <c r="N580" s="8">
        <f>IF(障害学生情報入力シート!CA580="",0,IF(AND(障害学生情報入力シート!BZ580=1,Y580=1,障害学生情報入力シート!D580&lt;&gt;"",障害学生情報入力シート!D580&lt;&gt;"入学しなかった"),1,0))</f>
        <v>0</v>
      </c>
      <c r="O580" s="8">
        <f t="shared" si="52"/>
        <v>0</v>
      </c>
      <c r="P580" s="8" t="str">
        <f>IFERROR(MATCH(ROW(障害学生情報入力シート!AR556),O:O,0),"")</f>
        <v/>
      </c>
      <c r="Q580" s="8">
        <f>IF(障害学生情報入力シート!CU580="",0,IF(AND(障害学生情報入力シート!CT580=1,Y580=1,障害学生情報入力シート!D580&lt;&gt;"",障害学生情報入力シート!D580&lt;&gt;"入学しなかった"),1,0))</f>
        <v>0</v>
      </c>
      <c r="R580" s="8">
        <f t="shared" si="53"/>
        <v>0</v>
      </c>
      <c r="S580" s="8" t="str">
        <f>IFERROR(MATCH(ROW(障害学生情報入力シート!BJ556),R:R,0),"")</f>
        <v/>
      </c>
      <c r="T580" s="9">
        <f>IF(OR(SUM(障害学生情報入力シート!AY580:BY580,障害学生情報入力シート!CB580:CS580)&gt;0,COUNTA(障害学生情報入力シート!BZ580:CA580)=2,COUNTA(障害学生情報入力シート!CT580:CU580)=2),1,0)</f>
        <v>0</v>
      </c>
      <c r="U580" s="9">
        <f>SUM(障害学生情報入力シート!N580:Q580)+COUNTA(障害学生情報入力シート!R580)</f>
        <v>0</v>
      </c>
      <c r="V580" s="9">
        <f>SUM(障害学生情報入力シート!S580:V580)+COUNTA(障害学生情報入力シート!W580)</f>
        <v>0</v>
      </c>
      <c r="W580" s="9">
        <f>IF(SUM(障害学生情報入力シート!$X580:$AT580)&gt;0,1,0)</f>
        <v>0</v>
      </c>
      <c r="X580" s="9">
        <f>IF(障害学生情報入力シート!D580="入学者(新1年生)",1,0)</f>
        <v>0</v>
      </c>
      <c r="Y580" s="9">
        <f>IF(ISBLANK(障害学生情報入力シート!$G580),0)+IF(AND(障害学生情報入力シート!$G580="視覚障害",OR(障害学生情報入力シート!$H580="盲",障害学生情報入力シート!$H580="弱視")),1,0)+IF(AND(障害学生情報入力シート!$G580="聴覚・言語障害",OR(障害学生情報入力シート!$H580="聾",障害学生情報入力シート!$H580="難聴",障害学生情報入力シート!$H580="言語障害のみ")),1,0)+IF(AND(障害学生情報入力シート!$G580="肢体不自由",OR(障害学生情報入力シート!$H580="上肢機能障害",障害学生情報入力シート!$H580="下肢機能障害",障害学生情報入力シート!$H580="上下肢機能障害",障害学生情報入力シート!$H580="他の機能障害")),1,0)+IF(AND(障害学生情報入力シート!$G580="病弱・虚弱",OR(障害学生情報入力シート!$H580="内部障害等",障害学生情報入力シート!$H580="他の慢性疾患")),1,0)+IF(AND(障害学生情報入力シート!$G580="重複",ISBLANK(障害学生情報入力シート!$H580)),1,0)+IF(AND(障害学生情報入力シート!$G580="発達障害",OR(障害学生情報入力シート!$H580="SLD",障害学生情報入力シート!$H580="ADHD",障害学生情報入力シート!$H580="ASD",障害学生情報入力シート!$H580="発達障害の重複")),1,0)+IF(AND(障害学生情報入力シート!$G580="精神障害",OR(障害学生情報入力シート!$H580="統合失調症等",障害学生情報入力シート!$H580="気分障害",障害学生情報入力シート!$H580="神経症性障害等",障害学生情報入力シート!$H580="摂食障害・睡眠障害等",障害学生情報入力シート!$H580="他の精神障害")),1,0)+IF(AND(障害学生情報入力シート!$G580="その他の障害",ISBLANK(障害学生情報入力シート!$H580)),1,0)</f>
        <v>0</v>
      </c>
    </row>
    <row r="581" spans="1:25" x14ac:dyDescent="0.4">
      <c r="A581" s="1219">
        <v>557</v>
      </c>
      <c r="B581" s="7">
        <f>IF(AND(障害学生情報入力シート!$G581=$B$23,障害学生情報入力シート!$H581=$B$24,OR(障害学生情報入力シート!D581="入学者(新1年生)",障害学生情報入力シート!D581="在籍者")),1,0)</f>
        <v>0</v>
      </c>
      <c r="C581" s="7">
        <f t="shared" si="48"/>
        <v>0</v>
      </c>
      <c r="D581" s="7" t="str">
        <f>IFERROR(MATCH(ROW(障害学生情報入力シート!A557),C:C,0),"")</f>
        <v/>
      </c>
      <c r="E581" s="7">
        <f>IF(AND(障害学生情報入力シート!$G581=$E$23,障害学生情報入力シート!$H581=$E$24,OR(障害学生情報入力シート!D581="入学者(新1年生)",障害学生情報入力シート!D581="在籍者")),1,0)</f>
        <v>0</v>
      </c>
      <c r="F581" s="7">
        <f t="shared" si="49"/>
        <v>0</v>
      </c>
      <c r="G581" s="7" t="str">
        <f>IFERROR(MATCH(ROW(障害学生情報入力シート!E557),F:F,0),"")</f>
        <v/>
      </c>
      <c r="H581" s="7">
        <f>IF(AND(障害学生情報入力シート!$G581=$H$24,ISBLANK(障害学生情報入力シート!$H581),OR(障害学生情報入力シート!D581="入学者(新1年生)",障害学生情報入力シート!D581="在籍者")),1,0)</f>
        <v>0</v>
      </c>
      <c r="I581" s="7">
        <f t="shared" si="50"/>
        <v>0</v>
      </c>
      <c r="J581" s="7" t="str">
        <f>IFERROR(MATCH(ROW(障害学生情報入力シート!A557),I:I,0),"")</f>
        <v/>
      </c>
      <c r="K581" s="8">
        <f>IF(障害学生情報入力シート!AU581="",0,IF(AND(障害学生情報入力シート!AT581=1,Y581=1,障害学生情報入力シート!D581&lt;&gt;"",障害学生情報入力シート!D581&lt;&gt;"在籍者"),1,0))</f>
        <v>0</v>
      </c>
      <c r="L581" s="8">
        <f t="shared" si="51"/>
        <v>0</v>
      </c>
      <c r="M581" s="8" t="str">
        <f>IFERROR(MATCH(ROW(障害学生情報入力シート!A557),L:L,0),"")</f>
        <v/>
      </c>
      <c r="N581" s="8">
        <f>IF(障害学生情報入力シート!CA581="",0,IF(AND(障害学生情報入力シート!BZ581=1,Y581=1,障害学生情報入力シート!D581&lt;&gt;"",障害学生情報入力シート!D581&lt;&gt;"入学しなかった"),1,0))</f>
        <v>0</v>
      </c>
      <c r="O581" s="8">
        <f t="shared" si="52"/>
        <v>0</v>
      </c>
      <c r="P581" s="8" t="str">
        <f>IFERROR(MATCH(ROW(障害学生情報入力シート!AR557),O:O,0),"")</f>
        <v/>
      </c>
      <c r="Q581" s="8">
        <f>IF(障害学生情報入力シート!CU581="",0,IF(AND(障害学生情報入力シート!CT581=1,Y581=1,障害学生情報入力シート!D581&lt;&gt;"",障害学生情報入力シート!D581&lt;&gt;"入学しなかった"),1,0))</f>
        <v>0</v>
      </c>
      <c r="R581" s="8">
        <f t="shared" si="53"/>
        <v>0</v>
      </c>
      <c r="S581" s="8" t="str">
        <f>IFERROR(MATCH(ROW(障害学生情報入力シート!BJ557),R:R,0),"")</f>
        <v/>
      </c>
      <c r="T581" s="9">
        <f>IF(OR(SUM(障害学生情報入力シート!AY581:BY581,障害学生情報入力シート!CB581:CS581)&gt;0,COUNTA(障害学生情報入力シート!BZ581:CA581)=2,COUNTA(障害学生情報入力シート!CT581:CU581)=2),1,0)</f>
        <v>0</v>
      </c>
      <c r="U581" s="9">
        <f>SUM(障害学生情報入力シート!N581:Q581)+COUNTA(障害学生情報入力シート!R581)</f>
        <v>0</v>
      </c>
      <c r="V581" s="9">
        <f>SUM(障害学生情報入力シート!S581:V581)+COUNTA(障害学生情報入力シート!W581)</f>
        <v>0</v>
      </c>
      <c r="W581" s="9">
        <f>IF(SUM(障害学生情報入力シート!$X581:$AT581)&gt;0,1,0)</f>
        <v>0</v>
      </c>
      <c r="X581" s="9">
        <f>IF(障害学生情報入力シート!D581="入学者(新1年生)",1,0)</f>
        <v>0</v>
      </c>
      <c r="Y581" s="9">
        <f>IF(ISBLANK(障害学生情報入力シート!$G581),0)+IF(AND(障害学生情報入力シート!$G581="視覚障害",OR(障害学生情報入力シート!$H581="盲",障害学生情報入力シート!$H581="弱視")),1,0)+IF(AND(障害学生情報入力シート!$G581="聴覚・言語障害",OR(障害学生情報入力シート!$H581="聾",障害学生情報入力シート!$H581="難聴",障害学生情報入力シート!$H581="言語障害のみ")),1,0)+IF(AND(障害学生情報入力シート!$G581="肢体不自由",OR(障害学生情報入力シート!$H581="上肢機能障害",障害学生情報入力シート!$H581="下肢機能障害",障害学生情報入力シート!$H581="上下肢機能障害",障害学生情報入力シート!$H581="他の機能障害")),1,0)+IF(AND(障害学生情報入力シート!$G581="病弱・虚弱",OR(障害学生情報入力シート!$H581="内部障害等",障害学生情報入力シート!$H581="他の慢性疾患")),1,0)+IF(AND(障害学生情報入力シート!$G581="重複",ISBLANK(障害学生情報入力シート!$H581)),1,0)+IF(AND(障害学生情報入力シート!$G581="発達障害",OR(障害学生情報入力シート!$H581="SLD",障害学生情報入力シート!$H581="ADHD",障害学生情報入力シート!$H581="ASD",障害学生情報入力シート!$H581="発達障害の重複")),1,0)+IF(AND(障害学生情報入力シート!$G581="精神障害",OR(障害学生情報入力シート!$H581="統合失調症等",障害学生情報入力シート!$H581="気分障害",障害学生情報入力シート!$H581="神経症性障害等",障害学生情報入力シート!$H581="摂食障害・睡眠障害等",障害学生情報入力シート!$H581="他の精神障害")),1,0)+IF(AND(障害学生情報入力シート!$G581="その他の障害",ISBLANK(障害学生情報入力シート!$H581)),1,0)</f>
        <v>0</v>
      </c>
    </row>
    <row r="582" spans="1:25" x14ac:dyDescent="0.4">
      <c r="A582" s="1219">
        <v>558</v>
      </c>
      <c r="B582" s="7">
        <f>IF(AND(障害学生情報入力シート!$G582=$B$23,障害学生情報入力シート!$H582=$B$24,OR(障害学生情報入力シート!D582="入学者(新1年生)",障害学生情報入力シート!D582="在籍者")),1,0)</f>
        <v>0</v>
      </c>
      <c r="C582" s="7">
        <f t="shared" si="48"/>
        <v>0</v>
      </c>
      <c r="D582" s="7" t="str">
        <f>IFERROR(MATCH(ROW(障害学生情報入力シート!A558),C:C,0),"")</f>
        <v/>
      </c>
      <c r="E582" s="7">
        <f>IF(AND(障害学生情報入力シート!$G582=$E$23,障害学生情報入力シート!$H582=$E$24,OR(障害学生情報入力シート!D582="入学者(新1年生)",障害学生情報入力シート!D582="在籍者")),1,0)</f>
        <v>0</v>
      </c>
      <c r="F582" s="7">
        <f t="shared" si="49"/>
        <v>0</v>
      </c>
      <c r="G582" s="7" t="str">
        <f>IFERROR(MATCH(ROW(障害学生情報入力シート!E558),F:F,0),"")</f>
        <v/>
      </c>
      <c r="H582" s="7">
        <f>IF(AND(障害学生情報入力シート!$G582=$H$24,ISBLANK(障害学生情報入力シート!$H582),OR(障害学生情報入力シート!D582="入学者(新1年生)",障害学生情報入力シート!D582="在籍者")),1,0)</f>
        <v>0</v>
      </c>
      <c r="I582" s="7">
        <f t="shared" si="50"/>
        <v>0</v>
      </c>
      <c r="J582" s="7" t="str">
        <f>IFERROR(MATCH(ROW(障害学生情報入力シート!A558),I:I,0),"")</f>
        <v/>
      </c>
      <c r="K582" s="8">
        <f>IF(障害学生情報入力シート!AU582="",0,IF(AND(障害学生情報入力シート!AT582=1,Y582=1,障害学生情報入力シート!D582&lt;&gt;"",障害学生情報入力シート!D582&lt;&gt;"在籍者"),1,0))</f>
        <v>0</v>
      </c>
      <c r="L582" s="8">
        <f t="shared" si="51"/>
        <v>0</v>
      </c>
      <c r="M582" s="8" t="str">
        <f>IFERROR(MATCH(ROW(障害学生情報入力シート!A558),L:L,0),"")</f>
        <v/>
      </c>
      <c r="N582" s="8">
        <f>IF(障害学生情報入力シート!CA582="",0,IF(AND(障害学生情報入力シート!BZ582=1,Y582=1,障害学生情報入力シート!D582&lt;&gt;"",障害学生情報入力シート!D582&lt;&gt;"入学しなかった"),1,0))</f>
        <v>0</v>
      </c>
      <c r="O582" s="8">
        <f t="shared" si="52"/>
        <v>0</v>
      </c>
      <c r="P582" s="8" t="str">
        <f>IFERROR(MATCH(ROW(障害学生情報入力シート!AR558),O:O,0),"")</f>
        <v/>
      </c>
      <c r="Q582" s="8">
        <f>IF(障害学生情報入力シート!CU582="",0,IF(AND(障害学生情報入力シート!CT582=1,Y582=1,障害学生情報入力シート!D582&lt;&gt;"",障害学生情報入力シート!D582&lt;&gt;"入学しなかった"),1,0))</f>
        <v>0</v>
      </c>
      <c r="R582" s="8">
        <f t="shared" si="53"/>
        <v>0</v>
      </c>
      <c r="S582" s="8" t="str">
        <f>IFERROR(MATCH(ROW(障害学生情報入力シート!BJ558),R:R,0),"")</f>
        <v/>
      </c>
      <c r="T582" s="9">
        <f>IF(OR(SUM(障害学生情報入力シート!AY582:BY582,障害学生情報入力シート!CB582:CS582)&gt;0,COUNTA(障害学生情報入力シート!BZ582:CA582)=2,COUNTA(障害学生情報入力シート!CT582:CU582)=2),1,0)</f>
        <v>0</v>
      </c>
      <c r="U582" s="9">
        <f>SUM(障害学生情報入力シート!N582:Q582)+COUNTA(障害学生情報入力シート!R582)</f>
        <v>0</v>
      </c>
      <c r="V582" s="9">
        <f>SUM(障害学生情報入力シート!S582:V582)+COUNTA(障害学生情報入力シート!W582)</f>
        <v>0</v>
      </c>
      <c r="W582" s="9">
        <f>IF(SUM(障害学生情報入力シート!$X582:$AT582)&gt;0,1,0)</f>
        <v>0</v>
      </c>
      <c r="X582" s="9">
        <f>IF(障害学生情報入力シート!D582="入学者(新1年生)",1,0)</f>
        <v>0</v>
      </c>
      <c r="Y582" s="9">
        <f>IF(ISBLANK(障害学生情報入力シート!$G582),0)+IF(AND(障害学生情報入力シート!$G582="視覚障害",OR(障害学生情報入力シート!$H582="盲",障害学生情報入力シート!$H582="弱視")),1,0)+IF(AND(障害学生情報入力シート!$G582="聴覚・言語障害",OR(障害学生情報入力シート!$H582="聾",障害学生情報入力シート!$H582="難聴",障害学生情報入力シート!$H582="言語障害のみ")),1,0)+IF(AND(障害学生情報入力シート!$G582="肢体不自由",OR(障害学生情報入力シート!$H582="上肢機能障害",障害学生情報入力シート!$H582="下肢機能障害",障害学生情報入力シート!$H582="上下肢機能障害",障害学生情報入力シート!$H582="他の機能障害")),1,0)+IF(AND(障害学生情報入力シート!$G582="病弱・虚弱",OR(障害学生情報入力シート!$H582="内部障害等",障害学生情報入力シート!$H582="他の慢性疾患")),1,0)+IF(AND(障害学生情報入力シート!$G582="重複",ISBLANK(障害学生情報入力シート!$H582)),1,0)+IF(AND(障害学生情報入力シート!$G582="発達障害",OR(障害学生情報入力シート!$H582="SLD",障害学生情報入力シート!$H582="ADHD",障害学生情報入力シート!$H582="ASD",障害学生情報入力シート!$H582="発達障害の重複")),1,0)+IF(AND(障害学生情報入力シート!$G582="精神障害",OR(障害学生情報入力シート!$H582="統合失調症等",障害学生情報入力シート!$H582="気分障害",障害学生情報入力シート!$H582="神経症性障害等",障害学生情報入力シート!$H582="摂食障害・睡眠障害等",障害学生情報入力シート!$H582="他の精神障害")),1,0)+IF(AND(障害学生情報入力シート!$G582="その他の障害",ISBLANK(障害学生情報入力シート!$H582)),1,0)</f>
        <v>0</v>
      </c>
    </row>
    <row r="583" spans="1:25" x14ac:dyDescent="0.4">
      <c r="A583" s="1219">
        <v>559</v>
      </c>
      <c r="B583" s="7">
        <f>IF(AND(障害学生情報入力シート!$G583=$B$23,障害学生情報入力シート!$H583=$B$24,OR(障害学生情報入力シート!D583="入学者(新1年生)",障害学生情報入力シート!D583="在籍者")),1,0)</f>
        <v>0</v>
      </c>
      <c r="C583" s="7">
        <f t="shared" si="48"/>
        <v>0</v>
      </c>
      <c r="D583" s="7" t="str">
        <f>IFERROR(MATCH(ROW(障害学生情報入力シート!A559),C:C,0),"")</f>
        <v/>
      </c>
      <c r="E583" s="7">
        <f>IF(AND(障害学生情報入力シート!$G583=$E$23,障害学生情報入力シート!$H583=$E$24,OR(障害学生情報入力シート!D583="入学者(新1年生)",障害学生情報入力シート!D583="在籍者")),1,0)</f>
        <v>0</v>
      </c>
      <c r="F583" s="7">
        <f t="shared" si="49"/>
        <v>0</v>
      </c>
      <c r="G583" s="7" t="str">
        <f>IFERROR(MATCH(ROW(障害学生情報入力シート!E559),F:F,0),"")</f>
        <v/>
      </c>
      <c r="H583" s="7">
        <f>IF(AND(障害学生情報入力シート!$G583=$H$24,ISBLANK(障害学生情報入力シート!$H583),OR(障害学生情報入力シート!D583="入学者(新1年生)",障害学生情報入力シート!D583="在籍者")),1,0)</f>
        <v>0</v>
      </c>
      <c r="I583" s="7">
        <f t="shared" si="50"/>
        <v>0</v>
      </c>
      <c r="J583" s="7" t="str">
        <f>IFERROR(MATCH(ROW(障害学生情報入力シート!A559),I:I,0),"")</f>
        <v/>
      </c>
      <c r="K583" s="8">
        <f>IF(障害学生情報入力シート!AU583="",0,IF(AND(障害学生情報入力シート!AT583=1,Y583=1,障害学生情報入力シート!D583&lt;&gt;"",障害学生情報入力シート!D583&lt;&gt;"在籍者"),1,0))</f>
        <v>0</v>
      </c>
      <c r="L583" s="8">
        <f t="shared" si="51"/>
        <v>0</v>
      </c>
      <c r="M583" s="8" t="str">
        <f>IFERROR(MATCH(ROW(障害学生情報入力シート!A559),L:L,0),"")</f>
        <v/>
      </c>
      <c r="N583" s="8">
        <f>IF(障害学生情報入力シート!CA583="",0,IF(AND(障害学生情報入力シート!BZ583=1,Y583=1,障害学生情報入力シート!D583&lt;&gt;"",障害学生情報入力シート!D583&lt;&gt;"入学しなかった"),1,0))</f>
        <v>0</v>
      </c>
      <c r="O583" s="8">
        <f t="shared" si="52"/>
        <v>0</v>
      </c>
      <c r="P583" s="8" t="str">
        <f>IFERROR(MATCH(ROW(障害学生情報入力シート!AR559),O:O,0),"")</f>
        <v/>
      </c>
      <c r="Q583" s="8">
        <f>IF(障害学生情報入力シート!CU583="",0,IF(AND(障害学生情報入力シート!CT583=1,Y583=1,障害学生情報入力シート!D583&lt;&gt;"",障害学生情報入力シート!D583&lt;&gt;"入学しなかった"),1,0))</f>
        <v>0</v>
      </c>
      <c r="R583" s="8">
        <f t="shared" si="53"/>
        <v>0</v>
      </c>
      <c r="S583" s="8" t="str">
        <f>IFERROR(MATCH(ROW(障害学生情報入力シート!BJ559),R:R,0),"")</f>
        <v/>
      </c>
      <c r="T583" s="9">
        <f>IF(OR(SUM(障害学生情報入力シート!AY583:BY583,障害学生情報入力シート!CB583:CS583)&gt;0,COUNTA(障害学生情報入力シート!BZ583:CA583)=2,COUNTA(障害学生情報入力シート!CT583:CU583)=2),1,0)</f>
        <v>0</v>
      </c>
      <c r="U583" s="9">
        <f>SUM(障害学生情報入力シート!N583:Q583)+COUNTA(障害学生情報入力シート!R583)</f>
        <v>0</v>
      </c>
      <c r="V583" s="9">
        <f>SUM(障害学生情報入力シート!S583:V583)+COUNTA(障害学生情報入力シート!W583)</f>
        <v>0</v>
      </c>
      <c r="W583" s="9">
        <f>IF(SUM(障害学生情報入力シート!$X583:$AT583)&gt;0,1,0)</f>
        <v>0</v>
      </c>
      <c r="X583" s="9">
        <f>IF(障害学生情報入力シート!D583="入学者(新1年生)",1,0)</f>
        <v>0</v>
      </c>
      <c r="Y583" s="9">
        <f>IF(ISBLANK(障害学生情報入力シート!$G583),0)+IF(AND(障害学生情報入力シート!$G583="視覚障害",OR(障害学生情報入力シート!$H583="盲",障害学生情報入力シート!$H583="弱視")),1,0)+IF(AND(障害学生情報入力シート!$G583="聴覚・言語障害",OR(障害学生情報入力シート!$H583="聾",障害学生情報入力シート!$H583="難聴",障害学生情報入力シート!$H583="言語障害のみ")),1,0)+IF(AND(障害学生情報入力シート!$G583="肢体不自由",OR(障害学生情報入力シート!$H583="上肢機能障害",障害学生情報入力シート!$H583="下肢機能障害",障害学生情報入力シート!$H583="上下肢機能障害",障害学生情報入力シート!$H583="他の機能障害")),1,0)+IF(AND(障害学生情報入力シート!$G583="病弱・虚弱",OR(障害学生情報入力シート!$H583="内部障害等",障害学生情報入力シート!$H583="他の慢性疾患")),1,0)+IF(AND(障害学生情報入力シート!$G583="重複",ISBLANK(障害学生情報入力シート!$H583)),1,0)+IF(AND(障害学生情報入力シート!$G583="発達障害",OR(障害学生情報入力シート!$H583="SLD",障害学生情報入力シート!$H583="ADHD",障害学生情報入力シート!$H583="ASD",障害学生情報入力シート!$H583="発達障害の重複")),1,0)+IF(AND(障害学生情報入力シート!$G583="精神障害",OR(障害学生情報入力シート!$H583="統合失調症等",障害学生情報入力シート!$H583="気分障害",障害学生情報入力シート!$H583="神経症性障害等",障害学生情報入力シート!$H583="摂食障害・睡眠障害等",障害学生情報入力シート!$H583="他の精神障害")),1,0)+IF(AND(障害学生情報入力シート!$G583="その他の障害",ISBLANK(障害学生情報入力シート!$H583)),1,0)</f>
        <v>0</v>
      </c>
    </row>
    <row r="584" spans="1:25" x14ac:dyDescent="0.4">
      <c r="A584" s="1219">
        <v>560</v>
      </c>
      <c r="B584" s="7">
        <f>IF(AND(障害学生情報入力シート!$G584=$B$23,障害学生情報入力シート!$H584=$B$24,OR(障害学生情報入力シート!D584="入学者(新1年生)",障害学生情報入力シート!D584="在籍者")),1,0)</f>
        <v>0</v>
      </c>
      <c r="C584" s="7">
        <f t="shared" si="48"/>
        <v>0</v>
      </c>
      <c r="D584" s="7" t="str">
        <f>IFERROR(MATCH(ROW(障害学生情報入力シート!A560),C:C,0),"")</f>
        <v/>
      </c>
      <c r="E584" s="7">
        <f>IF(AND(障害学生情報入力シート!$G584=$E$23,障害学生情報入力シート!$H584=$E$24,OR(障害学生情報入力シート!D584="入学者(新1年生)",障害学生情報入力シート!D584="在籍者")),1,0)</f>
        <v>0</v>
      </c>
      <c r="F584" s="7">
        <f t="shared" si="49"/>
        <v>0</v>
      </c>
      <c r="G584" s="7" t="str">
        <f>IFERROR(MATCH(ROW(障害学生情報入力シート!E560),F:F,0),"")</f>
        <v/>
      </c>
      <c r="H584" s="7">
        <f>IF(AND(障害学生情報入力シート!$G584=$H$24,ISBLANK(障害学生情報入力シート!$H584),OR(障害学生情報入力シート!D584="入学者(新1年生)",障害学生情報入力シート!D584="在籍者")),1,0)</f>
        <v>0</v>
      </c>
      <c r="I584" s="7">
        <f t="shared" si="50"/>
        <v>0</v>
      </c>
      <c r="J584" s="7" t="str">
        <f>IFERROR(MATCH(ROW(障害学生情報入力シート!A560),I:I,0),"")</f>
        <v/>
      </c>
      <c r="K584" s="8">
        <f>IF(障害学生情報入力シート!AU584="",0,IF(AND(障害学生情報入力シート!AT584=1,Y584=1,障害学生情報入力シート!D584&lt;&gt;"",障害学生情報入力シート!D584&lt;&gt;"在籍者"),1,0))</f>
        <v>0</v>
      </c>
      <c r="L584" s="8">
        <f t="shared" si="51"/>
        <v>0</v>
      </c>
      <c r="M584" s="8" t="str">
        <f>IFERROR(MATCH(ROW(障害学生情報入力シート!A560),L:L,0),"")</f>
        <v/>
      </c>
      <c r="N584" s="8">
        <f>IF(障害学生情報入力シート!CA584="",0,IF(AND(障害学生情報入力シート!BZ584=1,Y584=1,障害学生情報入力シート!D584&lt;&gt;"",障害学生情報入力シート!D584&lt;&gt;"入学しなかった"),1,0))</f>
        <v>0</v>
      </c>
      <c r="O584" s="8">
        <f t="shared" si="52"/>
        <v>0</v>
      </c>
      <c r="P584" s="8" t="str">
        <f>IFERROR(MATCH(ROW(障害学生情報入力シート!AR560),O:O,0),"")</f>
        <v/>
      </c>
      <c r="Q584" s="8">
        <f>IF(障害学生情報入力シート!CU584="",0,IF(AND(障害学生情報入力シート!CT584=1,Y584=1,障害学生情報入力シート!D584&lt;&gt;"",障害学生情報入力シート!D584&lt;&gt;"入学しなかった"),1,0))</f>
        <v>0</v>
      </c>
      <c r="R584" s="8">
        <f t="shared" si="53"/>
        <v>0</v>
      </c>
      <c r="S584" s="8" t="str">
        <f>IFERROR(MATCH(ROW(障害学生情報入力シート!BJ560),R:R,0),"")</f>
        <v/>
      </c>
      <c r="T584" s="9">
        <f>IF(OR(SUM(障害学生情報入力シート!AY584:BY584,障害学生情報入力シート!CB584:CS584)&gt;0,COUNTA(障害学生情報入力シート!BZ584:CA584)=2,COUNTA(障害学生情報入力シート!CT584:CU584)=2),1,0)</f>
        <v>0</v>
      </c>
      <c r="U584" s="9">
        <f>SUM(障害学生情報入力シート!N584:Q584)+COUNTA(障害学生情報入力シート!R584)</f>
        <v>0</v>
      </c>
      <c r="V584" s="9">
        <f>SUM(障害学生情報入力シート!S584:V584)+COUNTA(障害学生情報入力シート!W584)</f>
        <v>0</v>
      </c>
      <c r="W584" s="9">
        <f>IF(SUM(障害学生情報入力シート!$X584:$AT584)&gt;0,1,0)</f>
        <v>0</v>
      </c>
      <c r="X584" s="9">
        <f>IF(障害学生情報入力シート!D584="入学者(新1年生)",1,0)</f>
        <v>0</v>
      </c>
      <c r="Y584" s="9">
        <f>IF(ISBLANK(障害学生情報入力シート!$G584),0)+IF(AND(障害学生情報入力シート!$G584="視覚障害",OR(障害学生情報入力シート!$H584="盲",障害学生情報入力シート!$H584="弱視")),1,0)+IF(AND(障害学生情報入力シート!$G584="聴覚・言語障害",OR(障害学生情報入力シート!$H584="聾",障害学生情報入力シート!$H584="難聴",障害学生情報入力シート!$H584="言語障害のみ")),1,0)+IF(AND(障害学生情報入力シート!$G584="肢体不自由",OR(障害学生情報入力シート!$H584="上肢機能障害",障害学生情報入力シート!$H584="下肢機能障害",障害学生情報入力シート!$H584="上下肢機能障害",障害学生情報入力シート!$H584="他の機能障害")),1,0)+IF(AND(障害学生情報入力シート!$G584="病弱・虚弱",OR(障害学生情報入力シート!$H584="内部障害等",障害学生情報入力シート!$H584="他の慢性疾患")),1,0)+IF(AND(障害学生情報入力シート!$G584="重複",ISBLANK(障害学生情報入力シート!$H584)),1,0)+IF(AND(障害学生情報入力シート!$G584="発達障害",OR(障害学生情報入力シート!$H584="SLD",障害学生情報入力シート!$H584="ADHD",障害学生情報入力シート!$H584="ASD",障害学生情報入力シート!$H584="発達障害の重複")),1,0)+IF(AND(障害学生情報入力シート!$G584="精神障害",OR(障害学生情報入力シート!$H584="統合失調症等",障害学生情報入力シート!$H584="気分障害",障害学生情報入力シート!$H584="神経症性障害等",障害学生情報入力シート!$H584="摂食障害・睡眠障害等",障害学生情報入力シート!$H584="他の精神障害")),1,0)+IF(AND(障害学生情報入力シート!$G584="その他の障害",ISBLANK(障害学生情報入力シート!$H584)),1,0)</f>
        <v>0</v>
      </c>
    </row>
    <row r="585" spans="1:25" x14ac:dyDescent="0.4">
      <c r="A585" s="1219">
        <v>561</v>
      </c>
      <c r="B585" s="7">
        <f>IF(AND(障害学生情報入力シート!$G585=$B$23,障害学生情報入力シート!$H585=$B$24,OR(障害学生情報入力シート!D585="入学者(新1年生)",障害学生情報入力シート!D585="在籍者")),1,0)</f>
        <v>0</v>
      </c>
      <c r="C585" s="7">
        <f t="shared" si="48"/>
        <v>0</v>
      </c>
      <c r="D585" s="7" t="str">
        <f>IFERROR(MATCH(ROW(障害学生情報入力シート!A561),C:C,0),"")</f>
        <v/>
      </c>
      <c r="E585" s="7">
        <f>IF(AND(障害学生情報入力シート!$G585=$E$23,障害学生情報入力シート!$H585=$E$24,OR(障害学生情報入力シート!D585="入学者(新1年生)",障害学生情報入力シート!D585="在籍者")),1,0)</f>
        <v>0</v>
      </c>
      <c r="F585" s="7">
        <f t="shared" si="49"/>
        <v>0</v>
      </c>
      <c r="G585" s="7" t="str">
        <f>IFERROR(MATCH(ROW(障害学生情報入力シート!E561),F:F,0),"")</f>
        <v/>
      </c>
      <c r="H585" s="7">
        <f>IF(AND(障害学生情報入力シート!$G585=$H$24,ISBLANK(障害学生情報入力シート!$H585),OR(障害学生情報入力シート!D585="入学者(新1年生)",障害学生情報入力シート!D585="在籍者")),1,0)</f>
        <v>0</v>
      </c>
      <c r="I585" s="7">
        <f t="shared" si="50"/>
        <v>0</v>
      </c>
      <c r="J585" s="7" t="str">
        <f>IFERROR(MATCH(ROW(障害学生情報入力シート!A561),I:I,0),"")</f>
        <v/>
      </c>
      <c r="K585" s="8">
        <f>IF(障害学生情報入力シート!AU585="",0,IF(AND(障害学生情報入力シート!AT585=1,Y585=1,障害学生情報入力シート!D585&lt;&gt;"",障害学生情報入力シート!D585&lt;&gt;"在籍者"),1,0))</f>
        <v>0</v>
      </c>
      <c r="L585" s="8">
        <f t="shared" si="51"/>
        <v>0</v>
      </c>
      <c r="M585" s="8" t="str">
        <f>IFERROR(MATCH(ROW(障害学生情報入力シート!A561),L:L,0),"")</f>
        <v/>
      </c>
      <c r="N585" s="8">
        <f>IF(障害学生情報入力シート!CA585="",0,IF(AND(障害学生情報入力シート!BZ585=1,Y585=1,障害学生情報入力シート!D585&lt;&gt;"",障害学生情報入力シート!D585&lt;&gt;"入学しなかった"),1,0))</f>
        <v>0</v>
      </c>
      <c r="O585" s="8">
        <f t="shared" si="52"/>
        <v>0</v>
      </c>
      <c r="P585" s="8" t="str">
        <f>IFERROR(MATCH(ROW(障害学生情報入力シート!AR561),O:O,0),"")</f>
        <v/>
      </c>
      <c r="Q585" s="8">
        <f>IF(障害学生情報入力シート!CU585="",0,IF(AND(障害学生情報入力シート!CT585=1,Y585=1,障害学生情報入力シート!D585&lt;&gt;"",障害学生情報入力シート!D585&lt;&gt;"入学しなかった"),1,0))</f>
        <v>0</v>
      </c>
      <c r="R585" s="8">
        <f t="shared" si="53"/>
        <v>0</v>
      </c>
      <c r="S585" s="8" t="str">
        <f>IFERROR(MATCH(ROW(障害学生情報入力シート!BJ561),R:R,0),"")</f>
        <v/>
      </c>
      <c r="T585" s="9">
        <f>IF(OR(SUM(障害学生情報入力シート!AY585:BY585,障害学生情報入力シート!CB585:CS585)&gt;0,COUNTA(障害学生情報入力シート!BZ585:CA585)=2,COUNTA(障害学生情報入力シート!CT585:CU585)=2),1,0)</f>
        <v>0</v>
      </c>
      <c r="U585" s="9">
        <f>SUM(障害学生情報入力シート!N585:Q585)+COUNTA(障害学生情報入力シート!R585)</f>
        <v>0</v>
      </c>
      <c r="V585" s="9">
        <f>SUM(障害学生情報入力シート!S585:V585)+COUNTA(障害学生情報入力シート!W585)</f>
        <v>0</v>
      </c>
      <c r="W585" s="9">
        <f>IF(SUM(障害学生情報入力シート!$X585:$AT585)&gt;0,1,0)</f>
        <v>0</v>
      </c>
      <c r="X585" s="9">
        <f>IF(障害学生情報入力シート!D585="入学者(新1年生)",1,0)</f>
        <v>0</v>
      </c>
      <c r="Y585" s="9">
        <f>IF(ISBLANK(障害学生情報入力シート!$G585),0)+IF(AND(障害学生情報入力シート!$G585="視覚障害",OR(障害学生情報入力シート!$H585="盲",障害学生情報入力シート!$H585="弱視")),1,0)+IF(AND(障害学生情報入力シート!$G585="聴覚・言語障害",OR(障害学生情報入力シート!$H585="聾",障害学生情報入力シート!$H585="難聴",障害学生情報入力シート!$H585="言語障害のみ")),1,0)+IF(AND(障害学生情報入力シート!$G585="肢体不自由",OR(障害学生情報入力シート!$H585="上肢機能障害",障害学生情報入力シート!$H585="下肢機能障害",障害学生情報入力シート!$H585="上下肢機能障害",障害学生情報入力シート!$H585="他の機能障害")),1,0)+IF(AND(障害学生情報入力シート!$G585="病弱・虚弱",OR(障害学生情報入力シート!$H585="内部障害等",障害学生情報入力シート!$H585="他の慢性疾患")),1,0)+IF(AND(障害学生情報入力シート!$G585="重複",ISBLANK(障害学生情報入力シート!$H585)),1,0)+IF(AND(障害学生情報入力シート!$G585="発達障害",OR(障害学生情報入力シート!$H585="SLD",障害学生情報入力シート!$H585="ADHD",障害学生情報入力シート!$H585="ASD",障害学生情報入力シート!$H585="発達障害の重複")),1,0)+IF(AND(障害学生情報入力シート!$G585="精神障害",OR(障害学生情報入力シート!$H585="統合失調症等",障害学生情報入力シート!$H585="気分障害",障害学生情報入力シート!$H585="神経症性障害等",障害学生情報入力シート!$H585="摂食障害・睡眠障害等",障害学生情報入力シート!$H585="他の精神障害")),1,0)+IF(AND(障害学生情報入力シート!$G585="その他の障害",ISBLANK(障害学生情報入力シート!$H585)),1,0)</f>
        <v>0</v>
      </c>
    </row>
    <row r="586" spans="1:25" x14ac:dyDescent="0.4">
      <c r="A586" s="1219">
        <v>562</v>
      </c>
      <c r="B586" s="7">
        <f>IF(AND(障害学生情報入力シート!$G586=$B$23,障害学生情報入力シート!$H586=$B$24,OR(障害学生情報入力シート!D586="入学者(新1年生)",障害学生情報入力シート!D586="在籍者")),1,0)</f>
        <v>0</v>
      </c>
      <c r="C586" s="7">
        <f t="shared" si="48"/>
        <v>0</v>
      </c>
      <c r="D586" s="7" t="str">
        <f>IFERROR(MATCH(ROW(障害学生情報入力シート!A562),C:C,0),"")</f>
        <v/>
      </c>
      <c r="E586" s="7">
        <f>IF(AND(障害学生情報入力シート!$G586=$E$23,障害学生情報入力シート!$H586=$E$24,OR(障害学生情報入力シート!D586="入学者(新1年生)",障害学生情報入力シート!D586="在籍者")),1,0)</f>
        <v>0</v>
      </c>
      <c r="F586" s="7">
        <f t="shared" si="49"/>
        <v>0</v>
      </c>
      <c r="G586" s="7" t="str">
        <f>IFERROR(MATCH(ROW(障害学生情報入力シート!E562),F:F,0),"")</f>
        <v/>
      </c>
      <c r="H586" s="7">
        <f>IF(AND(障害学生情報入力シート!$G586=$H$24,ISBLANK(障害学生情報入力シート!$H586),OR(障害学生情報入力シート!D586="入学者(新1年生)",障害学生情報入力シート!D586="在籍者")),1,0)</f>
        <v>0</v>
      </c>
      <c r="I586" s="7">
        <f t="shared" si="50"/>
        <v>0</v>
      </c>
      <c r="J586" s="7" t="str">
        <f>IFERROR(MATCH(ROW(障害学生情報入力シート!A562),I:I,0),"")</f>
        <v/>
      </c>
      <c r="K586" s="8">
        <f>IF(障害学生情報入力シート!AU586="",0,IF(AND(障害学生情報入力シート!AT586=1,Y586=1,障害学生情報入力シート!D586&lt;&gt;"",障害学生情報入力シート!D586&lt;&gt;"在籍者"),1,0))</f>
        <v>0</v>
      </c>
      <c r="L586" s="8">
        <f t="shared" si="51"/>
        <v>0</v>
      </c>
      <c r="M586" s="8" t="str">
        <f>IFERROR(MATCH(ROW(障害学生情報入力シート!A562),L:L,0),"")</f>
        <v/>
      </c>
      <c r="N586" s="8">
        <f>IF(障害学生情報入力シート!CA586="",0,IF(AND(障害学生情報入力シート!BZ586=1,Y586=1,障害学生情報入力シート!D586&lt;&gt;"",障害学生情報入力シート!D586&lt;&gt;"入学しなかった"),1,0))</f>
        <v>0</v>
      </c>
      <c r="O586" s="8">
        <f t="shared" si="52"/>
        <v>0</v>
      </c>
      <c r="P586" s="8" t="str">
        <f>IFERROR(MATCH(ROW(障害学生情報入力シート!AR562),O:O,0),"")</f>
        <v/>
      </c>
      <c r="Q586" s="8">
        <f>IF(障害学生情報入力シート!CU586="",0,IF(AND(障害学生情報入力シート!CT586=1,Y586=1,障害学生情報入力シート!D586&lt;&gt;"",障害学生情報入力シート!D586&lt;&gt;"入学しなかった"),1,0))</f>
        <v>0</v>
      </c>
      <c r="R586" s="8">
        <f t="shared" si="53"/>
        <v>0</v>
      </c>
      <c r="S586" s="8" t="str">
        <f>IFERROR(MATCH(ROW(障害学生情報入力シート!BJ562),R:R,0),"")</f>
        <v/>
      </c>
      <c r="T586" s="9">
        <f>IF(OR(SUM(障害学生情報入力シート!AY586:BY586,障害学生情報入力シート!CB586:CS586)&gt;0,COUNTA(障害学生情報入力シート!BZ586:CA586)=2,COUNTA(障害学生情報入力シート!CT586:CU586)=2),1,0)</f>
        <v>0</v>
      </c>
      <c r="U586" s="9">
        <f>SUM(障害学生情報入力シート!N586:Q586)+COUNTA(障害学生情報入力シート!R586)</f>
        <v>0</v>
      </c>
      <c r="V586" s="9">
        <f>SUM(障害学生情報入力シート!S586:V586)+COUNTA(障害学生情報入力シート!W586)</f>
        <v>0</v>
      </c>
      <c r="W586" s="9">
        <f>IF(SUM(障害学生情報入力シート!$X586:$AT586)&gt;0,1,0)</f>
        <v>0</v>
      </c>
      <c r="X586" s="9">
        <f>IF(障害学生情報入力シート!D586="入学者(新1年生)",1,0)</f>
        <v>0</v>
      </c>
      <c r="Y586" s="9">
        <f>IF(ISBLANK(障害学生情報入力シート!$G586),0)+IF(AND(障害学生情報入力シート!$G586="視覚障害",OR(障害学生情報入力シート!$H586="盲",障害学生情報入力シート!$H586="弱視")),1,0)+IF(AND(障害学生情報入力シート!$G586="聴覚・言語障害",OR(障害学生情報入力シート!$H586="聾",障害学生情報入力シート!$H586="難聴",障害学生情報入力シート!$H586="言語障害のみ")),1,0)+IF(AND(障害学生情報入力シート!$G586="肢体不自由",OR(障害学生情報入力シート!$H586="上肢機能障害",障害学生情報入力シート!$H586="下肢機能障害",障害学生情報入力シート!$H586="上下肢機能障害",障害学生情報入力シート!$H586="他の機能障害")),1,0)+IF(AND(障害学生情報入力シート!$G586="病弱・虚弱",OR(障害学生情報入力シート!$H586="内部障害等",障害学生情報入力シート!$H586="他の慢性疾患")),1,0)+IF(AND(障害学生情報入力シート!$G586="重複",ISBLANK(障害学生情報入力シート!$H586)),1,0)+IF(AND(障害学生情報入力シート!$G586="発達障害",OR(障害学生情報入力シート!$H586="SLD",障害学生情報入力シート!$H586="ADHD",障害学生情報入力シート!$H586="ASD",障害学生情報入力シート!$H586="発達障害の重複")),1,0)+IF(AND(障害学生情報入力シート!$G586="精神障害",OR(障害学生情報入力シート!$H586="統合失調症等",障害学生情報入力シート!$H586="気分障害",障害学生情報入力シート!$H586="神経症性障害等",障害学生情報入力シート!$H586="摂食障害・睡眠障害等",障害学生情報入力シート!$H586="他の精神障害")),1,0)+IF(AND(障害学生情報入力シート!$G586="その他の障害",ISBLANK(障害学生情報入力シート!$H586)),1,0)</f>
        <v>0</v>
      </c>
    </row>
    <row r="587" spans="1:25" x14ac:dyDescent="0.4">
      <c r="A587" s="1219">
        <v>563</v>
      </c>
      <c r="B587" s="7">
        <f>IF(AND(障害学生情報入力シート!$G587=$B$23,障害学生情報入力シート!$H587=$B$24,OR(障害学生情報入力シート!D587="入学者(新1年生)",障害学生情報入力シート!D587="在籍者")),1,0)</f>
        <v>0</v>
      </c>
      <c r="C587" s="7">
        <f t="shared" si="48"/>
        <v>0</v>
      </c>
      <c r="D587" s="7" t="str">
        <f>IFERROR(MATCH(ROW(障害学生情報入力シート!A563),C:C,0),"")</f>
        <v/>
      </c>
      <c r="E587" s="7">
        <f>IF(AND(障害学生情報入力シート!$G587=$E$23,障害学生情報入力シート!$H587=$E$24,OR(障害学生情報入力シート!D587="入学者(新1年生)",障害学生情報入力シート!D587="在籍者")),1,0)</f>
        <v>0</v>
      </c>
      <c r="F587" s="7">
        <f t="shared" si="49"/>
        <v>0</v>
      </c>
      <c r="G587" s="7" t="str">
        <f>IFERROR(MATCH(ROW(障害学生情報入力シート!E563),F:F,0),"")</f>
        <v/>
      </c>
      <c r="H587" s="7">
        <f>IF(AND(障害学生情報入力シート!$G587=$H$24,ISBLANK(障害学生情報入力シート!$H587),OR(障害学生情報入力シート!D587="入学者(新1年生)",障害学生情報入力シート!D587="在籍者")),1,0)</f>
        <v>0</v>
      </c>
      <c r="I587" s="7">
        <f t="shared" si="50"/>
        <v>0</v>
      </c>
      <c r="J587" s="7" t="str">
        <f>IFERROR(MATCH(ROW(障害学生情報入力シート!A563),I:I,0),"")</f>
        <v/>
      </c>
      <c r="K587" s="8">
        <f>IF(障害学生情報入力シート!AU587="",0,IF(AND(障害学生情報入力シート!AT587=1,Y587=1,障害学生情報入力シート!D587&lt;&gt;"",障害学生情報入力シート!D587&lt;&gt;"在籍者"),1,0))</f>
        <v>0</v>
      </c>
      <c r="L587" s="8">
        <f t="shared" si="51"/>
        <v>0</v>
      </c>
      <c r="M587" s="8" t="str">
        <f>IFERROR(MATCH(ROW(障害学生情報入力シート!A563),L:L,0),"")</f>
        <v/>
      </c>
      <c r="N587" s="8">
        <f>IF(障害学生情報入力シート!CA587="",0,IF(AND(障害学生情報入力シート!BZ587=1,Y587=1,障害学生情報入力シート!D587&lt;&gt;"",障害学生情報入力シート!D587&lt;&gt;"入学しなかった"),1,0))</f>
        <v>0</v>
      </c>
      <c r="O587" s="8">
        <f t="shared" si="52"/>
        <v>0</v>
      </c>
      <c r="P587" s="8" t="str">
        <f>IFERROR(MATCH(ROW(障害学生情報入力シート!AR563),O:O,0),"")</f>
        <v/>
      </c>
      <c r="Q587" s="8">
        <f>IF(障害学生情報入力シート!CU587="",0,IF(AND(障害学生情報入力シート!CT587=1,Y587=1,障害学生情報入力シート!D587&lt;&gt;"",障害学生情報入力シート!D587&lt;&gt;"入学しなかった"),1,0))</f>
        <v>0</v>
      </c>
      <c r="R587" s="8">
        <f t="shared" si="53"/>
        <v>0</v>
      </c>
      <c r="S587" s="8" t="str">
        <f>IFERROR(MATCH(ROW(障害学生情報入力シート!BJ563),R:R,0),"")</f>
        <v/>
      </c>
      <c r="T587" s="9">
        <f>IF(OR(SUM(障害学生情報入力シート!AY587:BY587,障害学生情報入力シート!CB587:CS587)&gt;0,COUNTA(障害学生情報入力シート!BZ587:CA587)=2,COUNTA(障害学生情報入力シート!CT587:CU587)=2),1,0)</f>
        <v>0</v>
      </c>
      <c r="U587" s="9">
        <f>SUM(障害学生情報入力シート!N587:Q587)+COUNTA(障害学生情報入力シート!R587)</f>
        <v>0</v>
      </c>
      <c r="V587" s="9">
        <f>SUM(障害学生情報入力シート!S587:V587)+COUNTA(障害学生情報入力シート!W587)</f>
        <v>0</v>
      </c>
      <c r="W587" s="9">
        <f>IF(SUM(障害学生情報入力シート!$X587:$AT587)&gt;0,1,0)</f>
        <v>0</v>
      </c>
      <c r="X587" s="9">
        <f>IF(障害学生情報入力シート!D587="入学者(新1年生)",1,0)</f>
        <v>0</v>
      </c>
      <c r="Y587" s="9">
        <f>IF(ISBLANK(障害学生情報入力シート!$G587),0)+IF(AND(障害学生情報入力シート!$G587="視覚障害",OR(障害学生情報入力シート!$H587="盲",障害学生情報入力シート!$H587="弱視")),1,0)+IF(AND(障害学生情報入力シート!$G587="聴覚・言語障害",OR(障害学生情報入力シート!$H587="聾",障害学生情報入力シート!$H587="難聴",障害学生情報入力シート!$H587="言語障害のみ")),1,0)+IF(AND(障害学生情報入力シート!$G587="肢体不自由",OR(障害学生情報入力シート!$H587="上肢機能障害",障害学生情報入力シート!$H587="下肢機能障害",障害学生情報入力シート!$H587="上下肢機能障害",障害学生情報入力シート!$H587="他の機能障害")),1,0)+IF(AND(障害学生情報入力シート!$G587="病弱・虚弱",OR(障害学生情報入力シート!$H587="内部障害等",障害学生情報入力シート!$H587="他の慢性疾患")),1,0)+IF(AND(障害学生情報入力シート!$G587="重複",ISBLANK(障害学生情報入力シート!$H587)),1,0)+IF(AND(障害学生情報入力シート!$G587="発達障害",OR(障害学生情報入力シート!$H587="SLD",障害学生情報入力シート!$H587="ADHD",障害学生情報入力シート!$H587="ASD",障害学生情報入力シート!$H587="発達障害の重複")),1,0)+IF(AND(障害学生情報入力シート!$G587="精神障害",OR(障害学生情報入力シート!$H587="統合失調症等",障害学生情報入力シート!$H587="気分障害",障害学生情報入力シート!$H587="神経症性障害等",障害学生情報入力シート!$H587="摂食障害・睡眠障害等",障害学生情報入力シート!$H587="他の精神障害")),1,0)+IF(AND(障害学生情報入力シート!$G587="その他の障害",ISBLANK(障害学生情報入力シート!$H587)),1,0)</f>
        <v>0</v>
      </c>
    </row>
    <row r="588" spans="1:25" x14ac:dyDescent="0.4">
      <c r="A588" s="1219">
        <v>564</v>
      </c>
      <c r="B588" s="7">
        <f>IF(AND(障害学生情報入力シート!$G588=$B$23,障害学生情報入力シート!$H588=$B$24,OR(障害学生情報入力シート!D588="入学者(新1年生)",障害学生情報入力シート!D588="在籍者")),1,0)</f>
        <v>0</v>
      </c>
      <c r="C588" s="7">
        <f t="shared" si="48"/>
        <v>0</v>
      </c>
      <c r="D588" s="7" t="str">
        <f>IFERROR(MATCH(ROW(障害学生情報入力シート!A564),C:C,0),"")</f>
        <v/>
      </c>
      <c r="E588" s="7">
        <f>IF(AND(障害学生情報入力シート!$G588=$E$23,障害学生情報入力シート!$H588=$E$24,OR(障害学生情報入力シート!D588="入学者(新1年生)",障害学生情報入力シート!D588="在籍者")),1,0)</f>
        <v>0</v>
      </c>
      <c r="F588" s="7">
        <f t="shared" si="49"/>
        <v>0</v>
      </c>
      <c r="G588" s="7" t="str">
        <f>IFERROR(MATCH(ROW(障害学生情報入力シート!E564),F:F,0),"")</f>
        <v/>
      </c>
      <c r="H588" s="7">
        <f>IF(AND(障害学生情報入力シート!$G588=$H$24,ISBLANK(障害学生情報入力シート!$H588),OR(障害学生情報入力シート!D588="入学者(新1年生)",障害学生情報入力シート!D588="在籍者")),1,0)</f>
        <v>0</v>
      </c>
      <c r="I588" s="7">
        <f t="shared" si="50"/>
        <v>0</v>
      </c>
      <c r="J588" s="7" t="str">
        <f>IFERROR(MATCH(ROW(障害学生情報入力シート!A564),I:I,0),"")</f>
        <v/>
      </c>
      <c r="K588" s="8">
        <f>IF(障害学生情報入力シート!AU588="",0,IF(AND(障害学生情報入力シート!AT588=1,Y588=1,障害学生情報入力シート!D588&lt;&gt;"",障害学生情報入力シート!D588&lt;&gt;"在籍者"),1,0))</f>
        <v>0</v>
      </c>
      <c r="L588" s="8">
        <f t="shared" si="51"/>
        <v>0</v>
      </c>
      <c r="M588" s="8" t="str">
        <f>IFERROR(MATCH(ROW(障害学生情報入力シート!A564),L:L,0),"")</f>
        <v/>
      </c>
      <c r="N588" s="8">
        <f>IF(障害学生情報入力シート!CA588="",0,IF(AND(障害学生情報入力シート!BZ588=1,Y588=1,障害学生情報入力シート!D588&lt;&gt;"",障害学生情報入力シート!D588&lt;&gt;"入学しなかった"),1,0))</f>
        <v>0</v>
      </c>
      <c r="O588" s="8">
        <f t="shared" si="52"/>
        <v>0</v>
      </c>
      <c r="P588" s="8" t="str">
        <f>IFERROR(MATCH(ROW(障害学生情報入力シート!AR564),O:O,0),"")</f>
        <v/>
      </c>
      <c r="Q588" s="8">
        <f>IF(障害学生情報入力シート!CU588="",0,IF(AND(障害学生情報入力シート!CT588=1,Y588=1,障害学生情報入力シート!D588&lt;&gt;"",障害学生情報入力シート!D588&lt;&gt;"入学しなかった"),1,0))</f>
        <v>0</v>
      </c>
      <c r="R588" s="8">
        <f t="shared" si="53"/>
        <v>0</v>
      </c>
      <c r="S588" s="8" t="str">
        <f>IFERROR(MATCH(ROW(障害学生情報入力シート!BJ564),R:R,0),"")</f>
        <v/>
      </c>
      <c r="T588" s="9">
        <f>IF(OR(SUM(障害学生情報入力シート!AY588:BY588,障害学生情報入力シート!CB588:CS588)&gt;0,COUNTA(障害学生情報入力シート!BZ588:CA588)=2,COUNTA(障害学生情報入力シート!CT588:CU588)=2),1,0)</f>
        <v>0</v>
      </c>
      <c r="U588" s="9">
        <f>SUM(障害学生情報入力シート!N588:Q588)+COUNTA(障害学生情報入力シート!R588)</f>
        <v>0</v>
      </c>
      <c r="V588" s="9">
        <f>SUM(障害学生情報入力シート!S588:V588)+COUNTA(障害学生情報入力シート!W588)</f>
        <v>0</v>
      </c>
      <c r="W588" s="9">
        <f>IF(SUM(障害学生情報入力シート!$X588:$AT588)&gt;0,1,0)</f>
        <v>0</v>
      </c>
      <c r="X588" s="9">
        <f>IF(障害学生情報入力シート!D588="入学者(新1年生)",1,0)</f>
        <v>0</v>
      </c>
      <c r="Y588" s="9">
        <f>IF(ISBLANK(障害学生情報入力シート!$G588),0)+IF(AND(障害学生情報入力シート!$G588="視覚障害",OR(障害学生情報入力シート!$H588="盲",障害学生情報入力シート!$H588="弱視")),1,0)+IF(AND(障害学生情報入力シート!$G588="聴覚・言語障害",OR(障害学生情報入力シート!$H588="聾",障害学生情報入力シート!$H588="難聴",障害学生情報入力シート!$H588="言語障害のみ")),1,0)+IF(AND(障害学生情報入力シート!$G588="肢体不自由",OR(障害学生情報入力シート!$H588="上肢機能障害",障害学生情報入力シート!$H588="下肢機能障害",障害学生情報入力シート!$H588="上下肢機能障害",障害学生情報入力シート!$H588="他の機能障害")),1,0)+IF(AND(障害学生情報入力シート!$G588="病弱・虚弱",OR(障害学生情報入力シート!$H588="内部障害等",障害学生情報入力シート!$H588="他の慢性疾患")),1,0)+IF(AND(障害学生情報入力シート!$G588="重複",ISBLANK(障害学生情報入力シート!$H588)),1,0)+IF(AND(障害学生情報入力シート!$G588="発達障害",OR(障害学生情報入力シート!$H588="SLD",障害学生情報入力シート!$H588="ADHD",障害学生情報入力シート!$H588="ASD",障害学生情報入力シート!$H588="発達障害の重複")),1,0)+IF(AND(障害学生情報入力シート!$G588="精神障害",OR(障害学生情報入力シート!$H588="統合失調症等",障害学生情報入力シート!$H588="気分障害",障害学生情報入力シート!$H588="神経症性障害等",障害学生情報入力シート!$H588="摂食障害・睡眠障害等",障害学生情報入力シート!$H588="他の精神障害")),1,0)+IF(AND(障害学生情報入力シート!$G588="その他の障害",ISBLANK(障害学生情報入力シート!$H588)),1,0)</f>
        <v>0</v>
      </c>
    </row>
    <row r="589" spans="1:25" x14ac:dyDescent="0.4">
      <c r="A589" s="1219">
        <v>565</v>
      </c>
      <c r="B589" s="7">
        <f>IF(AND(障害学生情報入力シート!$G589=$B$23,障害学生情報入力シート!$H589=$B$24,OR(障害学生情報入力シート!D589="入学者(新1年生)",障害学生情報入力シート!D589="在籍者")),1,0)</f>
        <v>0</v>
      </c>
      <c r="C589" s="7">
        <f t="shared" si="48"/>
        <v>0</v>
      </c>
      <c r="D589" s="7" t="str">
        <f>IFERROR(MATCH(ROW(障害学生情報入力シート!A565),C:C,0),"")</f>
        <v/>
      </c>
      <c r="E589" s="7">
        <f>IF(AND(障害学生情報入力シート!$G589=$E$23,障害学生情報入力シート!$H589=$E$24,OR(障害学生情報入力シート!D589="入学者(新1年生)",障害学生情報入力シート!D589="在籍者")),1,0)</f>
        <v>0</v>
      </c>
      <c r="F589" s="7">
        <f t="shared" si="49"/>
        <v>0</v>
      </c>
      <c r="G589" s="7" t="str">
        <f>IFERROR(MATCH(ROW(障害学生情報入力シート!E565),F:F,0),"")</f>
        <v/>
      </c>
      <c r="H589" s="7">
        <f>IF(AND(障害学生情報入力シート!$G589=$H$24,ISBLANK(障害学生情報入力シート!$H589),OR(障害学生情報入力シート!D589="入学者(新1年生)",障害学生情報入力シート!D589="在籍者")),1,0)</f>
        <v>0</v>
      </c>
      <c r="I589" s="7">
        <f t="shared" si="50"/>
        <v>0</v>
      </c>
      <c r="J589" s="7" t="str">
        <f>IFERROR(MATCH(ROW(障害学生情報入力シート!A565),I:I,0),"")</f>
        <v/>
      </c>
      <c r="K589" s="8">
        <f>IF(障害学生情報入力シート!AU589="",0,IF(AND(障害学生情報入力シート!AT589=1,Y589=1,障害学生情報入力シート!D589&lt;&gt;"",障害学生情報入力シート!D589&lt;&gt;"在籍者"),1,0))</f>
        <v>0</v>
      </c>
      <c r="L589" s="8">
        <f t="shared" si="51"/>
        <v>0</v>
      </c>
      <c r="M589" s="8" t="str">
        <f>IFERROR(MATCH(ROW(障害学生情報入力シート!A565),L:L,0),"")</f>
        <v/>
      </c>
      <c r="N589" s="8">
        <f>IF(障害学生情報入力シート!CA589="",0,IF(AND(障害学生情報入力シート!BZ589=1,Y589=1,障害学生情報入力シート!D589&lt;&gt;"",障害学生情報入力シート!D589&lt;&gt;"入学しなかった"),1,0))</f>
        <v>0</v>
      </c>
      <c r="O589" s="8">
        <f t="shared" si="52"/>
        <v>0</v>
      </c>
      <c r="P589" s="8" t="str">
        <f>IFERROR(MATCH(ROW(障害学生情報入力シート!AR565),O:O,0),"")</f>
        <v/>
      </c>
      <c r="Q589" s="8">
        <f>IF(障害学生情報入力シート!CU589="",0,IF(AND(障害学生情報入力シート!CT589=1,Y589=1,障害学生情報入力シート!D589&lt;&gt;"",障害学生情報入力シート!D589&lt;&gt;"入学しなかった"),1,0))</f>
        <v>0</v>
      </c>
      <c r="R589" s="8">
        <f t="shared" si="53"/>
        <v>0</v>
      </c>
      <c r="S589" s="8" t="str">
        <f>IFERROR(MATCH(ROW(障害学生情報入力シート!BJ565),R:R,0),"")</f>
        <v/>
      </c>
      <c r="T589" s="9">
        <f>IF(OR(SUM(障害学生情報入力シート!AY589:BY589,障害学生情報入力シート!CB589:CS589)&gt;0,COUNTA(障害学生情報入力シート!BZ589:CA589)=2,COUNTA(障害学生情報入力シート!CT589:CU589)=2),1,0)</f>
        <v>0</v>
      </c>
      <c r="U589" s="9">
        <f>SUM(障害学生情報入力シート!N589:Q589)+COUNTA(障害学生情報入力シート!R589)</f>
        <v>0</v>
      </c>
      <c r="V589" s="9">
        <f>SUM(障害学生情報入力シート!S589:V589)+COUNTA(障害学生情報入力シート!W589)</f>
        <v>0</v>
      </c>
      <c r="W589" s="9">
        <f>IF(SUM(障害学生情報入力シート!$X589:$AT589)&gt;0,1,0)</f>
        <v>0</v>
      </c>
      <c r="X589" s="9">
        <f>IF(障害学生情報入力シート!D589="入学者(新1年生)",1,0)</f>
        <v>0</v>
      </c>
      <c r="Y589" s="9">
        <f>IF(ISBLANK(障害学生情報入力シート!$G589),0)+IF(AND(障害学生情報入力シート!$G589="視覚障害",OR(障害学生情報入力シート!$H589="盲",障害学生情報入力シート!$H589="弱視")),1,0)+IF(AND(障害学生情報入力シート!$G589="聴覚・言語障害",OR(障害学生情報入力シート!$H589="聾",障害学生情報入力シート!$H589="難聴",障害学生情報入力シート!$H589="言語障害のみ")),1,0)+IF(AND(障害学生情報入力シート!$G589="肢体不自由",OR(障害学生情報入力シート!$H589="上肢機能障害",障害学生情報入力シート!$H589="下肢機能障害",障害学生情報入力シート!$H589="上下肢機能障害",障害学生情報入力シート!$H589="他の機能障害")),1,0)+IF(AND(障害学生情報入力シート!$G589="病弱・虚弱",OR(障害学生情報入力シート!$H589="内部障害等",障害学生情報入力シート!$H589="他の慢性疾患")),1,0)+IF(AND(障害学生情報入力シート!$G589="重複",ISBLANK(障害学生情報入力シート!$H589)),1,0)+IF(AND(障害学生情報入力シート!$G589="発達障害",OR(障害学生情報入力シート!$H589="SLD",障害学生情報入力シート!$H589="ADHD",障害学生情報入力シート!$H589="ASD",障害学生情報入力シート!$H589="発達障害の重複")),1,0)+IF(AND(障害学生情報入力シート!$G589="精神障害",OR(障害学生情報入力シート!$H589="統合失調症等",障害学生情報入力シート!$H589="気分障害",障害学生情報入力シート!$H589="神経症性障害等",障害学生情報入力シート!$H589="摂食障害・睡眠障害等",障害学生情報入力シート!$H589="他の精神障害")),1,0)+IF(AND(障害学生情報入力シート!$G589="その他の障害",ISBLANK(障害学生情報入力シート!$H589)),1,0)</f>
        <v>0</v>
      </c>
    </row>
    <row r="590" spans="1:25" x14ac:dyDescent="0.4">
      <c r="A590" s="1219">
        <v>566</v>
      </c>
      <c r="B590" s="7">
        <f>IF(AND(障害学生情報入力シート!$G590=$B$23,障害学生情報入力シート!$H590=$B$24,OR(障害学生情報入力シート!D590="入学者(新1年生)",障害学生情報入力シート!D590="在籍者")),1,0)</f>
        <v>0</v>
      </c>
      <c r="C590" s="7">
        <f t="shared" si="48"/>
        <v>0</v>
      </c>
      <c r="D590" s="7" t="str">
        <f>IFERROR(MATCH(ROW(障害学生情報入力シート!A566),C:C,0),"")</f>
        <v/>
      </c>
      <c r="E590" s="7">
        <f>IF(AND(障害学生情報入力シート!$G590=$E$23,障害学生情報入力シート!$H590=$E$24,OR(障害学生情報入力シート!D590="入学者(新1年生)",障害学生情報入力シート!D590="在籍者")),1,0)</f>
        <v>0</v>
      </c>
      <c r="F590" s="7">
        <f t="shared" si="49"/>
        <v>0</v>
      </c>
      <c r="G590" s="7" t="str">
        <f>IFERROR(MATCH(ROW(障害学生情報入力シート!E566),F:F,0),"")</f>
        <v/>
      </c>
      <c r="H590" s="7">
        <f>IF(AND(障害学生情報入力シート!$G590=$H$24,ISBLANK(障害学生情報入力シート!$H590),OR(障害学生情報入力シート!D590="入学者(新1年生)",障害学生情報入力シート!D590="在籍者")),1,0)</f>
        <v>0</v>
      </c>
      <c r="I590" s="7">
        <f t="shared" si="50"/>
        <v>0</v>
      </c>
      <c r="J590" s="7" t="str">
        <f>IFERROR(MATCH(ROW(障害学生情報入力シート!A566),I:I,0),"")</f>
        <v/>
      </c>
      <c r="K590" s="8">
        <f>IF(障害学生情報入力シート!AU590="",0,IF(AND(障害学生情報入力シート!AT590=1,Y590=1,障害学生情報入力シート!D590&lt;&gt;"",障害学生情報入力シート!D590&lt;&gt;"在籍者"),1,0))</f>
        <v>0</v>
      </c>
      <c r="L590" s="8">
        <f t="shared" si="51"/>
        <v>0</v>
      </c>
      <c r="M590" s="8" t="str">
        <f>IFERROR(MATCH(ROW(障害学生情報入力シート!A566),L:L,0),"")</f>
        <v/>
      </c>
      <c r="N590" s="8">
        <f>IF(障害学生情報入力シート!CA590="",0,IF(AND(障害学生情報入力シート!BZ590=1,Y590=1,障害学生情報入力シート!D590&lt;&gt;"",障害学生情報入力シート!D590&lt;&gt;"入学しなかった"),1,0))</f>
        <v>0</v>
      </c>
      <c r="O590" s="8">
        <f t="shared" si="52"/>
        <v>0</v>
      </c>
      <c r="P590" s="8" t="str">
        <f>IFERROR(MATCH(ROW(障害学生情報入力シート!AR566),O:O,0),"")</f>
        <v/>
      </c>
      <c r="Q590" s="8">
        <f>IF(障害学生情報入力シート!CU590="",0,IF(AND(障害学生情報入力シート!CT590=1,Y590=1,障害学生情報入力シート!D590&lt;&gt;"",障害学生情報入力シート!D590&lt;&gt;"入学しなかった"),1,0))</f>
        <v>0</v>
      </c>
      <c r="R590" s="8">
        <f t="shared" si="53"/>
        <v>0</v>
      </c>
      <c r="S590" s="8" t="str">
        <f>IFERROR(MATCH(ROW(障害学生情報入力シート!BJ566),R:R,0),"")</f>
        <v/>
      </c>
      <c r="T590" s="9">
        <f>IF(OR(SUM(障害学生情報入力シート!AY590:BY590,障害学生情報入力シート!CB590:CS590)&gt;0,COUNTA(障害学生情報入力シート!BZ590:CA590)=2,COUNTA(障害学生情報入力シート!CT590:CU590)=2),1,0)</f>
        <v>0</v>
      </c>
      <c r="U590" s="9">
        <f>SUM(障害学生情報入力シート!N590:Q590)+COUNTA(障害学生情報入力シート!R590)</f>
        <v>0</v>
      </c>
      <c r="V590" s="9">
        <f>SUM(障害学生情報入力シート!S590:V590)+COUNTA(障害学生情報入力シート!W590)</f>
        <v>0</v>
      </c>
      <c r="W590" s="9">
        <f>IF(SUM(障害学生情報入力シート!$X590:$AT590)&gt;0,1,0)</f>
        <v>0</v>
      </c>
      <c r="X590" s="9">
        <f>IF(障害学生情報入力シート!D590="入学者(新1年生)",1,0)</f>
        <v>0</v>
      </c>
      <c r="Y590" s="9">
        <f>IF(ISBLANK(障害学生情報入力シート!$G590),0)+IF(AND(障害学生情報入力シート!$G590="視覚障害",OR(障害学生情報入力シート!$H590="盲",障害学生情報入力シート!$H590="弱視")),1,0)+IF(AND(障害学生情報入力シート!$G590="聴覚・言語障害",OR(障害学生情報入力シート!$H590="聾",障害学生情報入力シート!$H590="難聴",障害学生情報入力シート!$H590="言語障害のみ")),1,0)+IF(AND(障害学生情報入力シート!$G590="肢体不自由",OR(障害学生情報入力シート!$H590="上肢機能障害",障害学生情報入力シート!$H590="下肢機能障害",障害学生情報入力シート!$H590="上下肢機能障害",障害学生情報入力シート!$H590="他の機能障害")),1,0)+IF(AND(障害学生情報入力シート!$G590="病弱・虚弱",OR(障害学生情報入力シート!$H590="内部障害等",障害学生情報入力シート!$H590="他の慢性疾患")),1,0)+IF(AND(障害学生情報入力シート!$G590="重複",ISBLANK(障害学生情報入力シート!$H590)),1,0)+IF(AND(障害学生情報入力シート!$G590="発達障害",OR(障害学生情報入力シート!$H590="SLD",障害学生情報入力シート!$H590="ADHD",障害学生情報入力シート!$H590="ASD",障害学生情報入力シート!$H590="発達障害の重複")),1,0)+IF(AND(障害学生情報入力シート!$G590="精神障害",OR(障害学生情報入力シート!$H590="統合失調症等",障害学生情報入力シート!$H590="気分障害",障害学生情報入力シート!$H590="神経症性障害等",障害学生情報入力シート!$H590="摂食障害・睡眠障害等",障害学生情報入力シート!$H590="他の精神障害")),1,0)+IF(AND(障害学生情報入力シート!$G590="その他の障害",ISBLANK(障害学生情報入力シート!$H590)),1,0)</f>
        <v>0</v>
      </c>
    </row>
    <row r="591" spans="1:25" x14ac:dyDescent="0.4">
      <c r="A591" s="1219">
        <v>567</v>
      </c>
      <c r="B591" s="7">
        <f>IF(AND(障害学生情報入力シート!$G591=$B$23,障害学生情報入力シート!$H591=$B$24,OR(障害学生情報入力シート!D591="入学者(新1年生)",障害学生情報入力シート!D591="在籍者")),1,0)</f>
        <v>0</v>
      </c>
      <c r="C591" s="7">
        <f t="shared" si="48"/>
        <v>0</v>
      </c>
      <c r="D591" s="7" t="str">
        <f>IFERROR(MATCH(ROW(障害学生情報入力シート!A567),C:C,0),"")</f>
        <v/>
      </c>
      <c r="E591" s="7">
        <f>IF(AND(障害学生情報入力シート!$G591=$E$23,障害学生情報入力シート!$H591=$E$24,OR(障害学生情報入力シート!D591="入学者(新1年生)",障害学生情報入力シート!D591="在籍者")),1,0)</f>
        <v>0</v>
      </c>
      <c r="F591" s="7">
        <f t="shared" si="49"/>
        <v>0</v>
      </c>
      <c r="G591" s="7" t="str">
        <f>IFERROR(MATCH(ROW(障害学生情報入力シート!E567),F:F,0),"")</f>
        <v/>
      </c>
      <c r="H591" s="7">
        <f>IF(AND(障害学生情報入力シート!$G591=$H$24,ISBLANK(障害学生情報入力シート!$H591),OR(障害学生情報入力シート!D591="入学者(新1年生)",障害学生情報入力シート!D591="在籍者")),1,0)</f>
        <v>0</v>
      </c>
      <c r="I591" s="7">
        <f t="shared" si="50"/>
        <v>0</v>
      </c>
      <c r="J591" s="7" t="str">
        <f>IFERROR(MATCH(ROW(障害学生情報入力シート!A567),I:I,0),"")</f>
        <v/>
      </c>
      <c r="K591" s="8">
        <f>IF(障害学生情報入力シート!AU591="",0,IF(AND(障害学生情報入力シート!AT591=1,Y591=1,障害学生情報入力シート!D591&lt;&gt;"",障害学生情報入力シート!D591&lt;&gt;"在籍者"),1,0))</f>
        <v>0</v>
      </c>
      <c r="L591" s="8">
        <f t="shared" si="51"/>
        <v>0</v>
      </c>
      <c r="M591" s="8" t="str">
        <f>IFERROR(MATCH(ROW(障害学生情報入力シート!A567),L:L,0),"")</f>
        <v/>
      </c>
      <c r="N591" s="8">
        <f>IF(障害学生情報入力シート!CA591="",0,IF(AND(障害学生情報入力シート!BZ591=1,Y591=1,障害学生情報入力シート!D591&lt;&gt;"",障害学生情報入力シート!D591&lt;&gt;"入学しなかった"),1,0))</f>
        <v>0</v>
      </c>
      <c r="O591" s="8">
        <f t="shared" si="52"/>
        <v>0</v>
      </c>
      <c r="P591" s="8" t="str">
        <f>IFERROR(MATCH(ROW(障害学生情報入力シート!AR567),O:O,0),"")</f>
        <v/>
      </c>
      <c r="Q591" s="8">
        <f>IF(障害学生情報入力シート!CU591="",0,IF(AND(障害学生情報入力シート!CT591=1,Y591=1,障害学生情報入力シート!D591&lt;&gt;"",障害学生情報入力シート!D591&lt;&gt;"入学しなかった"),1,0))</f>
        <v>0</v>
      </c>
      <c r="R591" s="8">
        <f t="shared" si="53"/>
        <v>0</v>
      </c>
      <c r="S591" s="8" t="str">
        <f>IFERROR(MATCH(ROW(障害学生情報入力シート!BJ567),R:R,0),"")</f>
        <v/>
      </c>
      <c r="T591" s="9">
        <f>IF(OR(SUM(障害学生情報入力シート!AY591:BY591,障害学生情報入力シート!CB591:CS591)&gt;0,COUNTA(障害学生情報入力シート!BZ591:CA591)=2,COUNTA(障害学生情報入力シート!CT591:CU591)=2),1,0)</f>
        <v>0</v>
      </c>
      <c r="U591" s="9">
        <f>SUM(障害学生情報入力シート!N591:Q591)+COUNTA(障害学生情報入力シート!R591)</f>
        <v>0</v>
      </c>
      <c r="V591" s="9">
        <f>SUM(障害学生情報入力シート!S591:V591)+COUNTA(障害学生情報入力シート!W591)</f>
        <v>0</v>
      </c>
      <c r="W591" s="9">
        <f>IF(SUM(障害学生情報入力シート!$X591:$AT591)&gt;0,1,0)</f>
        <v>0</v>
      </c>
      <c r="X591" s="9">
        <f>IF(障害学生情報入力シート!D591="入学者(新1年生)",1,0)</f>
        <v>0</v>
      </c>
      <c r="Y591" s="9">
        <f>IF(ISBLANK(障害学生情報入力シート!$G591),0)+IF(AND(障害学生情報入力シート!$G591="視覚障害",OR(障害学生情報入力シート!$H591="盲",障害学生情報入力シート!$H591="弱視")),1,0)+IF(AND(障害学生情報入力シート!$G591="聴覚・言語障害",OR(障害学生情報入力シート!$H591="聾",障害学生情報入力シート!$H591="難聴",障害学生情報入力シート!$H591="言語障害のみ")),1,0)+IF(AND(障害学生情報入力シート!$G591="肢体不自由",OR(障害学生情報入力シート!$H591="上肢機能障害",障害学生情報入力シート!$H591="下肢機能障害",障害学生情報入力シート!$H591="上下肢機能障害",障害学生情報入力シート!$H591="他の機能障害")),1,0)+IF(AND(障害学生情報入力シート!$G591="病弱・虚弱",OR(障害学生情報入力シート!$H591="内部障害等",障害学生情報入力シート!$H591="他の慢性疾患")),1,0)+IF(AND(障害学生情報入力シート!$G591="重複",ISBLANK(障害学生情報入力シート!$H591)),1,0)+IF(AND(障害学生情報入力シート!$G591="発達障害",OR(障害学生情報入力シート!$H591="SLD",障害学生情報入力シート!$H591="ADHD",障害学生情報入力シート!$H591="ASD",障害学生情報入力シート!$H591="発達障害の重複")),1,0)+IF(AND(障害学生情報入力シート!$G591="精神障害",OR(障害学生情報入力シート!$H591="統合失調症等",障害学生情報入力シート!$H591="気分障害",障害学生情報入力シート!$H591="神経症性障害等",障害学生情報入力シート!$H591="摂食障害・睡眠障害等",障害学生情報入力シート!$H591="他の精神障害")),1,0)+IF(AND(障害学生情報入力シート!$G591="その他の障害",ISBLANK(障害学生情報入力シート!$H591)),1,0)</f>
        <v>0</v>
      </c>
    </row>
    <row r="592" spans="1:25" x14ac:dyDescent="0.4">
      <c r="A592" s="1219">
        <v>568</v>
      </c>
      <c r="B592" s="7">
        <f>IF(AND(障害学生情報入力シート!$G592=$B$23,障害学生情報入力シート!$H592=$B$24,OR(障害学生情報入力シート!D592="入学者(新1年生)",障害学生情報入力シート!D592="在籍者")),1,0)</f>
        <v>0</v>
      </c>
      <c r="C592" s="7">
        <f t="shared" si="48"/>
        <v>0</v>
      </c>
      <c r="D592" s="7" t="str">
        <f>IFERROR(MATCH(ROW(障害学生情報入力シート!A568),C:C,0),"")</f>
        <v/>
      </c>
      <c r="E592" s="7">
        <f>IF(AND(障害学生情報入力シート!$G592=$E$23,障害学生情報入力シート!$H592=$E$24,OR(障害学生情報入力シート!D592="入学者(新1年生)",障害学生情報入力シート!D592="在籍者")),1,0)</f>
        <v>0</v>
      </c>
      <c r="F592" s="7">
        <f t="shared" si="49"/>
        <v>0</v>
      </c>
      <c r="G592" s="7" t="str">
        <f>IFERROR(MATCH(ROW(障害学生情報入力シート!E568),F:F,0),"")</f>
        <v/>
      </c>
      <c r="H592" s="7">
        <f>IF(AND(障害学生情報入力シート!$G592=$H$24,ISBLANK(障害学生情報入力シート!$H592),OR(障害学生情報入力シート!D592="入学者(新1年生)",障害学生情報入力シート!D592="在籍者")),1,0)</f>
        <v>0</v>
      </c>
      <c r="I592" s="7">
        <f t="shared" si="50"/>
        <v>0</v>
      </c>
      <c r="J592" s="7" t="str">
        <f>IFERROR(MATCH(ROW(障害学生情報入力シート!A568),I:I,0),"")</f>
        <v/>
      </c>
      <c r="K592" s="8">
        <f>IF(障害学生情報入力シート!AU592="",0,IF(AND(障害学生情報入力シート!AT592=1,Y592=1,障害学生情報入力シート!D592&lt;&gt;"",障害学生情報入力シート!D592&lt;&gt;"在籍者"),1,0))</f>
        <v>0</v>
      </c>
      <c r="L592" s="8">
        <f t="shared" si="51"/>
        <v>0</v>
      </c>
      <c r="M592" s="8" t="str">
        <f>IFERROR(MATCH(ROW(障害学生情報入力シート!A568),L:L,0),"")</f>
        <v/>
      </c>
      <c r="N592" s="8">
        <f>IF(障害学生情報入力シート!CA592="",0,IF(AND(障害学生情報入力シート!BZ592=1,Y592=1,障害学生情報入力シート!D592&lt;&gt;"",障害学生情報入力シート!D592&lt;&gt;"入学しなかった"),1,0))</f>
        <v>0</v>
      </c>
      <c r="O592" s="8">
        <f t="shared" si="52"/>
        <v>0</v>
      </c>
      <c r="P592" s="8" t="str">
        <f>IFERROR(MATCH(ROW(障害学生情報入力シート!AR568),O:O,0),"")</f>
        <v/>
      </c>
      <c r="Q592" s="8">
        <f>IF(障害学生情報入力シート!CU592="",0,IF(AND(障害学生情報入力シート!CT592=1,Y592=1,障害学生情報入力シート!D592&lt;&gt;"",障害学生情報入力シート!D592&lt;&gt;"入学しなかった"),1,0))</f>
        <v>0</v>
      </c>
      <c r="R592" s="8">
        <f t="shared" si="53"/>
        <v>0</v>
      </c>
      <c r="S592" s="8" t="str">
        <f>IFERROR(MATCH(ROW(障害学生情報入力シート!BJ568),R:R,0),"")</f>
        <v/>
      </c>
      <c r="T592" s="9">
        <f>IF(OR(SUM(障害学生情報入力シート!AY592:BY592,障害学生情報入力シート!CB592:CS592)&gt;0,COUNTA(障害学生情報入力シート!BZ592:CA592)=2,COUNTA(障害学生情報入力シート!CT592:CU592)=2),1,0)</f>
        <v>0</v>
      </c>
      <c r="U592" s="9">
        <f>SUM(障害学生情報入力シート!N592:Q592)+COUNTA(障害学生情報入力シート!R592)</f>
        <v>0</v>
      </c>
      <c r="V592" s="9">
        <f>SUM(障害学生情報入力シート!S592:V592)+COUNTA(障害学生情報入力シート!W592)</f>
        <v>0</v>
      </c>
      <c r="W592" s="9">
        <f>IF(SUM(障害学生情報入力シート!$X592:$AT592)&gt;0,1,0)</f>
        <v>0</v>
      </c>
      <c r="X592" s="9">
        <f>IF(障害学生情報入力シート!D592="入学者(新1年生)",1,0)</f>
        <v>0</v>
      </c>
      <c r="Y592" s="9">
        <f>IF(ISBLANK(障害学生情報入力シート!$G592),0)+IF(AND(障害学生情報入力シート!$G592="視覚障害",OR(障害学生情報入力シート!$H592="盲",障害学生情報入力シート!$H592="弱視")),1,0)+IF(AND(障害学生情報入力シート!$G592="聴覚・言語障害",OR(障害学生情報入力シート!$H592="聾",障害学生情報入力シート!$H592="難聴",障害学生情報入力シート!$H592="言語障害のみ")),1,0)+IF(AND(障害学生情報入力シート!$G592="肢体不自由",OR(障害学生情報入力シート!$H592="上肢機能障害",障害学生情報入力シート!$H592="下肢機能障害",障害学生情報入力シート!$H592="上下肢機能障害",障害学生情報入力シート!$H592="他の機能障害")),1,0)+IF(AND(障害学生情報入力シート!$G592="病弱・虚弱",OR(障害学生情報入力シート!$H592="内部障害等",障害学生情報入力シート!$H592="他の慢性疾患")),1,0)+IF(AND(障害学生情報入力シート!$G592="重複",ISBLANK(障害学生情報入力シート!$H592)),1,0)+IF(AND(障害学生情報入力シート!$G592="発達障害",OR(障害学生情報入力シート!$H592="SLD",障害学生情報入力シート!$H592="ADHD",障害学生情報入力シート!$H592="ASD",障害学生情報入力シート!$H592="発達障害の重複")),1,0)+IF(AND(障害学生情報入力シート!$G592="精神障害",OR(障害学生情報入力シート!$H592="統合失調症等",障害学生情報入力シート!$H592="気分障害",障害学生情報入力シート!$H592="神経症性障害等",障害学生情報入力シート!$H592="摂食障害・睡眠障害等",障害学生情報入力シート!$H592="他の精神障害")),1,0)+IF(AND(障害学生情報入力シート!$G592="その他の障害",ISBLANK(障害学生情報入力シート!$H592)),1,0)</f>
        <v>0</v>
      </c>
    </row>
    <row r="593" spans="1:25" x14ac:dyDescent="0.4">
      <c r="A593" s="1219">
        <v>569</v>
      </c>
      <c r="B593" s="7">
        <f>IF(AND(障害学生情報入力シート!$G593=$B$23,障害学生情報入力シート!$H593=$B$24,OR(障害学生情報入力シート!D593="入学者(新1年生)",障害学生情報入力シート!D593="在籍者")),1,0)</f>
        <v>0</v>
      </c>
      <c r="C593" s="7">
        <f t="shared" si="48"/>
        <v>0</v>
      </c>
      <c r="D593" s="7" t="str">
        <f>IFERROR(MATCH(ROW(障害学生情報入力シート!A569),C:C,0),"")</f>
        <v/>
      </c>
      <c r="E593" s="7">
        <f>IF(AND(障害学生情報入力シート!$G593=$E$23,障害学生情報入力シート!$H593=$E$24,OR(障害学生情報入力シート!D593="入学者(新1年生)",障害学生情報入力シート!D593="在籍者")),1,0)</f>
        <v>0</v>
      </c>
      <c r="F593" s="7">
        <f t="shared" si="49"/>
        <v>0</v>
      </c>
      <c r="G593" s="7" t="str">
        <f>IFERROR(MATCH(ROW(障害学生情報入力シート!E569),F:F,0),"")</f>
        <v/>
      </c>
      <c r="H593" s="7">
        <f>IF(AND(障害学生情報入力シート!$G593=$H$24,ISBLANK(障害学生情報入力シート!$H593),OR(障害学生情報入力シート!D593="入学者(新1年生)",障害学生情報入力シート!D593="在籍者")),1,0)</f>
        <v>0</v>
      </c>
      <c r="I593" s="7">
        <f t="shared" si="50"/>
        <v>0</v>
      </c>
      <c r="J593" s="7" t="str">
        <f>IFERROR(MATCH(ROW(障害学生情報入力シート!A569),I:I,0),"")</f>
        <v/>
      </c>
      <c r="K593" s="8">
        <f>IF(障害学生情報入力シート!AU593="",0,IF(AND(障害学生情報入力シート!AT593=1,Y593=1,障害学生情報入力シート!D593&lt;&gt;"",障害学生情報入力シート!D593&lt;&gt;"在籍者"),1,0))</f>
        <v>0</v>
      </c>
      <c r="L593" s="8">
        <f t="shared" si="51"/>
        <v>0</v>
      </c>
      <c r="M593" s="8" t="str">
        <f>IFERROR(MATCH(ROW(障害学生情報入力シート!A569),L:L,0),"")</f>
        <v/>
      </c>
      <c r="N593" s="8">
        <f>IF(障害学生情報入力シート!CA593="",0,IF(AND(障害学生情報入力シート!BZ593=1,Y593=1,障害学生情報入力シート!D593&lt;&gt;"",障害学生情報入力シート!D593&lt;&gt;"入学しなかった"),1,0))</f>
        <v>0</v>
      </c>
      <c r="O593" s="8">
        <f t="shared" si="52"/>
        <v>0</v>
      </c>
      <c r="P593" s="8" t="str">
        <f>IFERROR(MATCH(ROW(障害学生情報入力シート!AR569),O:O,0),"")</f>
        <v/>
      </c>
      <c r="Q593" s="8">
        <f>IF(障害学生情報入力シート!CU593="",0,IF(AND(障害学生情報入力シート!CT593=1,Y593=1,障害学生情報入力シート!D593&lt;&gt;"",障害学生情報入力シート!D593&lt;&gt;"入学しなかった"),1,0))</f>
        <v>0</v>
      </c>
      <c r="R593" s="8">
        <f t="shared" si="53"/>
        <v>0</v>
      </c>
      <c r="S593" s="8" t="str">
        <f>IFERROR(MATCH(ROW(障害学生情報入力シート!BJ569),R:R,0),"")</f>
        <v/>
      </c>
      <c r="T593" s="9">
        <f>IF(OR(SUM(障害学生情報入力シート!AY593:BY593,障害学生情報入力シート!CB593:CS593)&gt;0,COUNTA(障害学生情報入力シート!BZ593:CA593)=2,COUNTA(障害学生情報入力シート!CT593:CU593)=2),1,0)</f>
        <v>0</v>
      </c>
      <c r="U593" s="9">
        <f>SUM(障害学生情報入力シート!N593:Q593)+COUNTA(障害学生情報入力シート!R593)</f>
        <v>0</v>
      </c>
      <c r="V593" s="9">
        <f>SUM(障害学生情報入力シート!S593:V593)+COUNTA(障害学生情報入力シート!W593)</f>
        <v>0</v>
      </c>
      <c r="W593" s="9">
        <f>IF(SUM(障害学生情報入力シート!$X593:$AT593)&gt;0,1,0)</f>
        <v>0</v>
      </c>
      <c r="X593" s="9">
        <f>IF(障害学生情報入力シート!D593="入学者(新1年生)",1,0)</f>
        <v>0</v>
      </c>
      <c r="Y593" s="9">
        <f>IF(ISBLANK(障害学生情報入力シート!$G593),0)+IF(AND(障害学生情報入力シート!$G593="視覚障害",OR(障害学生情報入力シート!$H593="盲",障害学生情報入力シート!$H593="弱視")),1,0)+IF(AND(障害学生情報入力シート!$G593="聴覚・言語障害",OR(障害学生情報入力シート!$H593="聾",障害学生情報入力シート!$H593="難聴",障害学生情報入力シート!$H593="言語障害のみ")),1,0)+IF(AND(障害学生情報入力シート!$G593="肢体不自由",OR(障害学生情報入力シート!$H593="上肢機能障害",障害学生情報入力シート!$H593="下肢機能障害",障害学生情報入力シート!$H593="上下肢機能障害",障害学生情報入力シート!$H593="他の機能障害")),1,0)+IF(AND(障害学生情報入力シート!$G593="病弱・虚弱",OR(障害学生情報入力シート!$H593="内部障害等",障害学生情報入力シート!$H593="他の慢性疾患")),1,0)+IF(AND(障害学生情報入力シート!$G593="重複",ISBLANK(障害学生情報入力シート!$H593)),1,0)+IF(AND(障害学生情報入力シート!$G593="発達障害",OR(障害学生情報入力シート!$H593="SLD",障害学生情報入力シート!$H593="ADHD",障害学生情報入力シート!$H593="ASD",障害学生情報入力シート!$H593="発達障害の重複")),1,0)+IF(AND(障害学生情報入力シート!$G593="精神障害",OR(障害学生情報入力シート!$H593="統合失調症等",障害学生情報入力シート!$H593="気分障害",障害学生情報入力シート!$H593="神経症性障害等",障害学生情報入力シート!$H593="摂食障害・睡眠障害等",障害学生情報入力シート!$H593="他の精神障害")),1,0)+IF(AND(障害学生情報入力シート!$G593="その他の障害",ISBLANK(障害学生情報入力シート!$H593)),1,0)</f>
        <v>0</v>
      </c>
    </row>
    <row r="594" spans="1:25" x14ac:dyDescent="0.4">
      <c r="A594" s="1219">
        <v>570</v>
      </c>
      <c r="B594" s="7">
        <f>IF(AND(障害学生情報入力シート!$G594=$B$23,障害学生情報入力シート!$H594=$B$24,OR(障害学生情報入力シート!D594="入学者(新1年生)",障害学生情報入力シート!D594="在籍者")),1,0)</f>
        <v>0</v>
      </c>
      <c r="C594" s="7">
        <f t="shared" si="48"/>
        <v>0</v>
      </c>
      <c r="D594" s="7" t="str">
        <f>IFERROR(MATCH(ROW(障害学生情報入力シート!A570),C:C,0),"")</f>
        <v/>
      </c>
      <c r="E594" s="7">
        <f>IF(AND(障害学生情報入力シート!$G594=$E$23,障害学生情報入力シート!$H594=$E$24,OR(障害学生情報入力シート!D594="入学者(新1年生)",障害学生情報入力シート!D594="在籍者")),1,0)</f>
        <v>0</v>
      </c>
      <c r="F594" s="7">
        <f t="shared" si="49"/>
        <v>0</v>
      </c>
      <c r="G594" s="7" t="str">
        <f>IFERROR(MATCH(ROW(障害学生情報入力シート!E570),F:F,0),"")</f>
        <v/>
      </c>
      <c r="H594" s="7">
        <f>IF(AND(障害学生情報入力シート!$G594=$H$24,ISBLANK(障害学生情報入力シート!$H594),OR(障害学生情報入力シート!D594="入学者(新1年生)",障害学生情報入力シート!D594="在籍者")),1,0)</f>
        <v>0</v>
      </c>
      <c r="I594" s="7">
        <f t="shared" si="50"/>
        <v>0</v>
      </c>
      <c r="J594" s="7" t="str">
        <f>IFERROR(MATCH(ROW(障害学生情報入力シート!A570),I:I,0),"")</f>
        <v/>
      </c>
      <c r="K594" s="8">
        <f>IF(障害学生情報入力シート!AU594="",0,IF(AND(障害学生情報入力シート!AT594=1,Y594=1,障害学生情報入力シート!D594&lt;&gt;"",障害学生情報入力シート!D594&lt;&gt;"在籍者"),1,0))</f>
        <v>0</v>
      </c>
      <c r="L594" s="8">
        <f t="shared" si="51"/>
        <v>0</v>
      </c>
      <c r="M594" s="8" t="str">
        <f>IFERROR(MATCH(ROW(障害学生情報入力シート!A570),L:L,0),"")</f>
        <v/>
      </c>
      <c r="N594" s="8">
        <f>IF(障害学生情報入力シート!CA594="",0,IF(AND(障害学生情報入力シート!BZ594=1,Y594=1,障害学生情報入力シート!D594&lt;&gt;"",障害学生情報入力シート!D594&lt;&gt;"入学しなかった"),1,0))</f>
        <v>0</v>
      </c>
      <c r="O594" s="8">
        <f t="shared" si="52"/>
        <v>0</v>
      </c>
      <c r="P594" s="8" t="str">
        <f>IFERROR(MATCH(ROW(障害学生情報入力シート!AR570),O:O,0),"")</f>
        <v/>
      </c>
      <c r="Q594" s="8">
        <f>IF(障害学生情報入力シート!CU594="",0,IF(AND(障害学生情報入力シート!CT594=1,Y594=1,障害学生情報入力シート!D594&lt;&gt;"",障害学生情報入力シート!D594&lt;&gt;"入学しなかった"),1,0))</f>
        <v>0</v>
      </c>
      <c r="R594" s="8">
        <f t="shared" si="53"/>
        <v>0</v>
      </c>
      <c r="S594" s="8" t="str">
        <f>IFERROR(MATCH(ROW(障害学生情報入力シート!BJ570),R:R,0),"")</f>
        <v/>
      </c>
      <c r="T594" s="9">
        <f>IF(OR(SUM(障害学生情報入力シート!AY594:BY594,障害学生情報入力シート!CB594:CS594)&gt;0,COUNTA(障害学生情報入力シート!BZ594:CA594)=2,COUNTA(障害学生情報入力シート!CT594:CU594)=2),1,0)</f>
        <v>0</v>
      </c>
      <c r="U594" s="9">
        <f>SUM(障害学生情報入力シート!N594:Q594)+COUNTA(障害学生情報入力シート!R594)</f>
        <v>0</v>
      </c>
      <c r="V594" s="9">
        <f>SUM(障害学生情報入力シート!S594:V594)+COUNTA(障害学生情報入力シート!W594)</f>
        <v>0</v>
      </c>
      <c r="W594" s="9">
        <f>IF(SUM(障害学生情報入力シート!$X594:$AT594)&gt;0,1,0)</f>
        <v>0</v>
      </c>
      <c r="X594" s="9">
        <f>IF(障害学生情報入力シート!D594="入学者(新1年生)",1,0)</f>
        <v>0</v>
      </c>
      <c r="Y594" s="9">
        <f>IF(ISBLANK(障害学生情報入力シート!$G594),0)+IF(AND(障害学生情報入力シート!$G594="視覚障害",OR(障害学生情報入力シート!$H594="盲",障害学生情報入力シート!$H594="弱視")),1,0)+IF(AND(障害学生情報入力シート!$G594="聴覚・言語障害",OR(障害学生情報入力シート!$H594="聾",障害学生情報入力シート!$H594="難聴",障害学生情報入力シート!$H594="言語障害のみ")),1,0)+IF(AND(障害学生情報入力シート!$G594="肢体不自由",OR(障害学生情報入力シート!$H594="上肢機能障害",障害学生情報入力シート!$H594="下肢機能障害",障害学生情報入力シート!$H594="上下肢機能障害",障害学生情報入力シート!$H594="他の機能障害")),1,0)+IF(AND(障害学生情報入力シート!$G594="病弱・虚弱",OR(障害学生情報入力シート!$H594="内部障害等",障害学生情報入力シート!$H594="他の慢性疾患")),1,0)+IF(AND(障害学生情報入力シート!$G594="重複",ISBLANK(障害学生情報入力シート!$H594)),1,0)+IF(AND(障害学生情報入力シート!$G594="発達障害",OR(障害学生情報入力シート!$H594="SLD",障害学生情報入力シート!$H594="ADHD",障害学生情報入力シート!$H594="ASD",障害学生情報入力シート!$H594="発達障害の重複")),1,0)+IF(AND(障害学生情報入力シート!$G594="精神障害",OR(障害学生情報入力シート!$H594="統合失調症等",障害学生情報入力シート!$H594="気分障害",障害学生情報入力シート!$H594="神経症性障害等",障害学生情報入力シート!$H594="摂食障害・睡眠障害等",障害学生情報入力シート!$H594="他の精神障害")),1,0)+IF(AND(障害学生情報入力シート!$G594="その他の障害",ISBLANK(障害学生情報入力シート!$H594)),1,0)</f>
        <v>0</v>
      </c>
    </row>
    <row r="595" spans="1:25" x14ac:dyDescent="0.4">
      <c r="A595" s="1219">
        <v>571</v>
      </c>
      <c r="B595" s="7">
        <f>IF(AND(障害学生情報入力シート!$G595=$B$23,障害学生情報入力シート!$H595=$B$24,OR(障害学生情報入力シート!D595="入学者(新1年生)",障害学生情報入力シート!D595="在籍者")),1,0)</f>
        <v>0</v>
      </c>
      <c r="C595" s="7">
        <f t="shared" si="48"/>
        <v>0</v>
      </c>
      <c r="D595" s="7" t="str">
        <f>IFERROR(MATCH(ROW(障害学生情報入力シート!A571),C:C,0),"")</f>
        <v/>
      </c>
      <c r="E595" s="7">
        <f>IF(AND(障害学生情報入力シート!$G595=$E$23,障害学生情報入力シート!$H595=$E$24,OR(障害学生情報入力シート!D595="入学者(新1年生)",障害学生情報入力シート!D595="在籍者")),1,0)</f>
        <v>0</v>
      </c>
      <c r="F595" s="7">
        <f t="shared" si="49"/>
        <v>0</v>
      </c>
      <c r="G595" s="7" t="str">
        <f>IFERROR(MATCH(ROW(障害学生情報入力シート!E571),F:F,0),"")</f>
        <v/>
      </c>
      <c r="H595" s="7">
        <f>IF(AND(障害学生情報入力シート!$G595=$H$24,ISBLANK(障害学生情報入力シート!$H595),OR(障害学生情報入力シート!D595="入学者(新1年生)",障害学生情報入力シート!D595="在籍者")),1,0)</f>
        <v>0</v>
      </c>
      <c r="I595" s="7">
        <f t="shared" si="50"/>
        <v>0</v>
      </c>
      <c r="J595" s="7" t="str">
        <f>IFERROR(MATCH(ROW(障害学生情報入力シート!A571),I:I,0),"")</f>
        <v/>
      </c>
      <c r="K595" s="8">
        <f>IF(障害学生情報入力シート!AU595="",0,IF(AND(障害学生情報入力シート!AT595=1,Y595=1,障害学生情報入力シート!D595&lt;&gt;"",障害学生情報入力シート!D595&lt;&gt;"在籍者"),1,0))</f>
        <v>0</v>
      </c>
      <c r="L595" s="8">
        <f t="shared" si="51"/>
        <v>0</v>
      </c>
      <c r="M595" s="8" t="str">
        <f>IFERROR(MATCH(ROW(障害学生情報入力シート!A571),L:L,0),"")</f>
        <v/>
      </c>
      <c r="N595" s="8">
        <f>IF(障害学生情報入力シート!CA595="",0,IF(AND(障害学生情報入力シート!BZ595=1,Y595=1,障害学生情報入力シート!D595&lt;&gt;"",障害学生情報入力シート!D595&lt;&gt;"入学しなかった"),1,0))</f>
        <v>0</v>
      </c>
      <c r="O595" s="8">
        <f t="shared" si="52"/>
        <v>0</v>
      </c>
      <c r="P595" s="8" t="str">
        <f>IFERROR(MATCH(ROW(障害学生情報入力シート!AR571),O:O,0),"")</f>
        <v/>
      </c>
      <c r="Q595" s="8">
        <f>IF(障害学生情報入力シート!CU595="",0,IF(AND(障害学生情報入力シート!CT595=1,Y595=1,障害学生情報入力シート!D595&lt;&gt;"",障害学生情報入力シート!D595&lt;&gt;"入学しなかった"),1,0))</f>
        <v>0</v>
      </c>
      <c r="R595" s="8">
        <f t="shared" si="53"/>
        <v>0</v>
      </c>
      <c r="S595" s="8" t="str">
        <f>IFERROR(MATCH(ROW(障害学生情報入力シート!BJ571),R:R,0),"")</f>
        <v/>
      </c>
      <c r="T595" s="9">
        <f>IF(OR(SUM(障害学生情報入力シート!AY595:BY595,障害学生情報入力シート!CB595:CS595)&gt;0,COUNTA(障害学生情報入力シート!BZ595:CA595)=2,COUNTA(障害学生情報入力シート!CT595:CU595)=2),1,0)</f>
        <v>0</v>
      </c>
      <c r="U595" s="9">
        <f>SUM(障害学生情報入力シート!N595:Q595)+COUNTA(障害学生情報入力シート!R595)</f>
        <v>0</v>
      </c>
      <c r="V595" s="9">
        <f>SUM(障害学生情報入力シート!S595:V595)+COUNTA(障害学生情報入力シート!W595)</f>
        <v>0</v>
      </c>
      <c r="W595" s="9">
        <f>IF(SUM(障害学生情報入力シート!$X595:$AT595)&gt;0,1,0)</f>
        <v>0</v>
      </c>
      <c r="X595" s="9">
        <f>IF(障害学生情報入力シート!D595="入学者(新1年生)",1,0)</f>
        <v>0</v>
      </c>
      <c r="Y595" s="9">
        <f>IF(ISBLANK(障害学生情報入力シート!$G595),0)+IF(AND(障害学生情報入力シート!$G595="視覚障害",OR(障害学生情報入力シート!$H595="盲",障害学生情報入力シート!$H595="弱視")),1,0)+IF(AND(障害学生情報入力シート!$G595="聴覚・言語障害",OR(障害学生情報入力シート!$H595="聾",障害学生情報入力シート!$H595="難聴",障害学生情報入力シート!$H595="言語障害のみ")),1,0)+IF(AND(障害学生情報入力シート!$G595="肢体不自由",OR(障害学生情報入力シート!$H595="上肢機能障害",障害学生情報入力シート!$H595="下肢機能障害",障害学生情報入力シート!$H595="上下肢機能障害",障害学生情報入力シート!$H595="他の機能障害")),1,0)+IF(AND(障害学生情報入力シート!$G595="病弱・虚弱",OR(障害学生情報入力シート!$H595="内部障害等",障害学生情報入力シート!$H595="他の慢性疾患")),1,0)+IF(AND(障害学生情報入力シート!$G595="重複",ISBLANK(障害学生情報入力シート!$H595)),1,0)+IF(AND(障害学生情報入力シート!$G595="発達障害",OR(障害学生情報入力シート!$H595="SLD",障害学生情報入力シート!$H595="ADHD",障害学生情報入力シート!$H595="ASD",障害学生情報入力シート!$H595="発達障害の重複")),1,0)+IF(AND(障害学生情報入力シート!$G595="精神障害",OR(障害学生情報入力シート!$H595="統合失調症等",障害学生情報入力シート!$H595="気分障害",障害学生情報入力シート!$H595="神経症性障害等",障害学生情報入力シート!$H595="摂食障害・睡眠障害等",障害学生情報入力シート!$H595="他の精神障害")),1,0)+IF(AND(障害学生情報入力シート!$G595="その他の障害",ISBLANK(障害学生情報入力シート!$H595)),1,0)</f>
        <v>0</v>
      </c>
    </row>
    <row r="596" spans="1:25" x14ac:dyDescent="0.4">
      <c r="A596" s="1219">
        <v>572</v>
      </c>
      <c r="B596" s="7">
        <f>IF(AND(障害学生情報入力シート!$G596=$B$23,障害学生情報入力シート!$H596=$B$24,OR(障害学生情報入力シート!D596="入学者(新1年生)",障害学生情報入力シート!D596="在籍者")),1,0)</f>
        <v>0</v>
      </c>
      <c r="C596" s="7">
        <f t="shared" si="48"/>
        <v>0</v>
      </c>
      <c r="D596" s="7" t="str">
        <f>IFERROR(MATCH(ROW(障害学生情報入力シート!A572),C:C,0),"")</f>
        <v/>
      </c>
      <c r="E596" s="7">
        <f>IF(AND(障害学生情報入力シート!$G596=$E$23,障害学生情報入力シート!$H596=$E$24,OR(障害学生情報入力シート!D596="入学者(新1年生)",障害学生情報入力シート!D596="在籍者")),1,0)</f>
        <v>0</v>
      </c>
      <c r="F596" s="7">
        <f t="shared" si="49"/>
        <v>0</v>
      </c>
      <c r="G596" s="7" t="str">
        <f>IFERROR(MATCH(ROW(障害学生情報入力シート!E572),F:F,0),"")</f>
        <v/>
      </c>
      <c r="H596" s="7">
        <f>IF(AND(障害学生情報入力シート!$G596=$H$24,ISBLANK(障害学生情報入力シート!$H596),OR(障害学生情報入力シート!D596="入学者(新1年生)",障害学生情報入力シート!D596="在籍者")),1,0)</f>
        <v>0</v>
      </c>
      <c r="I596" s="7">
        <f t="shared" si="50"/>
        <v>0</v>
      </c>
      <c r="J596" s="7" t="str">
        <f>IFERROR(MATCH(ROW(障害学生情報入力シート!A572),I:I,0),"")</f>
        <v/>
      </c>
      <c r="K596" s="8">
        <f>IF(障害学生情報入力シート!AU596="",0,IF(AND(障害学生情報入力シート!AT596=1,Y596=1,障害学生情報入力シート!D596&lt;&gt;"",障害学生情報入力シート!D596&lt;&gt;"在籍者"),1,0))</f>
        <v>0</v>
      </c>
      <c r="L596" s="8">
        <f t="shared" si="51"/>
        <v>0</v>
      </c>
      <c r="M596" s="8" t="str">
        <f>IFERROR(MATCH(ROW(障害学生情報入力シート!A572),L:L,0),"")</f>
        <v/>
      </c>
      <c r="N596" s="8">
        <f>IF(障害学生情報入力シート!CA596="",0,IF(AND(障害学生情報入力シート!BZ596=1,Y596=1,障害学生情報入力シート!D596&lt;&gt;"",障害学生情報入力シート!D596&lt;&gt;"入学しなかった"),1,0))</f>
        <v>0</v>
      </c>
      <c r="O596" s="8">
        <f t="shared" si="52"/>
        <v>0</v>
      </c>
      <c r="P596" s="8" t="str">
        <f>IFERROR(MATCH(ROW(障害学生情報入力シート!AR572),O:O,0),"")</f>
        <v/>
      </c>
      <c r="Q596" s="8">
        <f>IF(障害学生情報入力シート!CU596="",0,IF(AND(障害学生情報入力シート!CT596=1,Y596=1,障害学生情報入力シート!D596&lt;&gt;"",障害学生情報入力シート!D596&lt;&gt;"入学しなかった"),1,0))</f>
        <v>0</v>
      </c>
      <c r="R596" s="8">
        <f t="shared" si="53"/>
        <v>0</v>
      </c>
      <c r="S596" s="8" t="str">
        <f>IFERROR(MATCH(ROW(障害学生情報入力シート!BJ572),R:R,0),"")</f>
        <v/>
      </c>
      <c r="T596" s="9">
        <f>IF(OR(SUM(障害学生情報入力シート!AY596:BY596,障害学生情報入力シート!CB596:CS596)&gt;0,COUNTA(障害学生情報入力シート!BZ596:CA596)=2,COUNTA(障害学生情報入力シート!CT596:CU596)=2),1,0)</f>
        <v>0</v>
      </c>
      <c r="U596" s="9">
        <f>SUM(障害学生情報入力シート!N596:Q596)+COUNTA(障害学生情報入力シート!R596)</f>
        <v>0</v>
      </c>
      <c r="V596" s="9">
        <f>SUM(障害学生情報入力シート!S596:V596)+COUNTA(障害学生情報入力シート!W596)</f>
        <v>0</v>
      </c>
      <c r="W596" s="9">
        <f>IF(SUM(障害学生情報入力シート!$X596:$AT596)&gt;0,1,0)</f>
        <v>0</v>
      </c>
      <c r="X596" s="9">
        <f>IF(障害学生情報入力シート!D596="入学者(新1年生)",1,0)</f>
        <v>0</v>
      </c>
      <c r="Y596" s="9">
        <f>IF(ISBLANK(障害学生情報入力シート!$G596),0)+IF(AND(障害学生情報入力シート!$G596="視覚障害",OR(障害学生情報入力シート!$H596="盲",障害学生情報入力シート!$H596="弱視")),1,0)+IF(AND(障害学生情報入力シート!$G596="聴覚・言語障害",OR(障害学生情報入力シート!$H596="聾",障害学生情報入力シート!$H596="難聴",障害学生情報入力シート!$H596="言語障害のみ")),1,0)+IF(AND(障害学生情報入力シート!$G596="肢体不自由",OR(障害学生情報入力シート!$H596="上肢機能障害",障害学生情報入力シート!$H596="下肢機能障害",障害学生情報入力シート!$H596="上下肢機能障害",障害学生情報入力シート!$H596="他の機能障害")),1,0)+IF(AND(障害学生情報入力シート!$G596="病弱・虚弱",OR(障害学生情報入力シート!$H596="内部障害等",障害学生情報入力シート!$H596="他の慢性疾患")),1,0)+IF(AND(障害学生情報入力シート!$G596="重複",ISBLANK(障害学生情報入力シート!$H596)),1,0)+IF(AND(障害学生情報入力シート!$G596="発達障害",OR(障害学生情報入力シート!$H596="SLD",障害学生情報入力シート!$H596="ADHD",障害学生情報入力シート!$H596="ASD",障害学生情報入力シート!$H596="発達障害の重複")),1,0)+IF(AND(障害学生情報入力シート!$G596="精神障害",OR(障害学生情報入力シート!$H596="統合失調症等",障害学生情報入力シート!$H596="気分障害",障害学生情報入力シート!$H596="神経症性障害等",障害学生情報入力シート!$H596="摂食障害・睡眠障害等",障害学生情報入力シート!$H596="他の精神障害")),1,0)+IF(AND(障害学生情報入力シート!$G596="その他の障害",ISBLANK(障害学生情報入力シート!$H596)),1,0)</f>
        <v>0</v>
      </c>
    </row>
    <row r="597" spans="1:25" x14ac:dyDescent="0.4">
      <c r="A597" s="1219">
        <v>573</v>
      </c>
      <c r="B597" s="7">
        <f>IF(AND(障害学生情報入力シート!$G597=$B$23,障害学生情報入力シート!$H597=$B$24,OR(障害学生情報入力シート!D597="入学者(新1年生)",障害学生情報入力シート!D597="在籍者")),1,0)</f>
        <v>0</v>
      </c>
      <c r="C597" s="7">
        <f t="shared" si="48"/>
        <v>0</v>
      </c>
      <c r="D597" s="7" t="str">
        <f>IFERROR(MATCH(ROW(障害学生情報入力シート!A573),C:C,0),"")</f>
        <v/>
      </c>
      <c r="E597" s="7">
        <f>IF(AND(障害学生情報入力シート!$G597=$E$23,障害学生情報入力シート!$H597=$E$24,OR(障害学生情報入力シート!D597="入学者(新1年生)",障害学生情報入力シート!D597="在籍者")),1,0)</f>
        <v>0</v>
      </c>
      <c r="F597" s="7">
        <f t="shared" si="49"/>
        <v>0</v>
      </c>
      <c r="G597" s="7" t="str">
        <f>IFERROR(MATCH(ROW(障害学生情報入力シート!E573),F:F,0),"")</f>
        <v/>
      </c>
      <c r="H597" s="7">
        <f>IF(AND(障害学生情報入力シート!$G597=$H$24,ISBLANK(障害学生情報入力シート!$H597),OR(障害学生情報入力シート!D597="入学者(新1年生)",障害学生情報入力シート!D597="在籍者")),1,0)</f>
        <v>0</v>
      </c>
      <c r="I597" s="7">
        <f t="shared" si="50"/>
        <v>0</v>
      </c>
      <c r="J597" s="7" t="str">
        <f>IFERROR(MATCH(ROW(障害学生情報入力シート!A573),I:I,0),"")</f>
        <v/>
      </c>
      <c r="K597" s="8">
        <f>IF(障害学生情報入力シート!AU597="",0,IF(AND(障害学生情報入力シート!AT597=1,Y597=1,障害学生情報入力シート!D597&lt;&gt;"",障害学生情報入力シート!D597&lt;&gt;"在籍者"),1,0))</f>
        <v>0</v>
      </c>
      <c r="L597" s="8">
        <f t="shared" si="51"/>
        <v>0</v>
      </c>
      <c r="M597" s="8" t="str">
        <f>IFERROR(MATCH(ROW(障害学生情報入力シート!A573),L:L,0),"")</f>
        <v/>
      </c>
      <c r="N597" s="8">
        <f>IF(障害学生情報入力シート!CA597="",0,IF(AND(障害学生情報入力シート!BZ597=1,Y597=1,障害学生情報入力シート!D597&lt;&gt;"",障害学生情報入力シート!D597&lt;&gt;"入学しなかった"),1,0))</f>
        <v>0</v>
      </c>
      <c r="O597" s="8">
        <f t="shared" si="52"/>
        <v>0</v>
      </c>
      <c r="P597" s="8" t="str">
        <f>IFERROR(MATCH(ROW(障害学生情報入力シート!AR573),O:O,0),"")</f>
        <v/>
      </c>
      <c r="Q597" s="8">
        <f>IF(障害学生情報入力シート!CU597="",0,IF(AND(障害学生情報入力シート!CT597=1,Y597=1,障害学生情報入力シート!D597&lt;&gt;"",障害学生情報入力シート!D597&lt;&gt;"入学しなかった"),1,0))</f>
        <v>0</v>
      </c>
      <c r="R597" s="8">
        <f t="shared" si="53"/>
        <v>0</v>
      </c>
      <c r="S597" s="8" t="str">
        <f>IFERROR(MATCH(ROW(障害学生情報入力シート!BJ573),R:R,0),"")</f>
        <v/>
      </c>
      <c r="T597" s="9">
        <f>IF(OR(SUM(障害学生情報入力シート!AY597:BY597,障害学生情報入力シート!CB597:CS597)&gt;0,COUNTA(障害学生情報入力シート!BZ597:CA597)=2,COUNTA(障害学生情報入力シート!CT597:CU597)=2),1,0)</f>
        <v>0</v>
      </c>
      <c r="U597" s="9">
        <f>SUM(障害学生情報入力シート!N597:Q597)+COUNTA(障害学生情報入力シート!R597)</f>
        <v>0</v>
      </c>
      <c r="V597" s="9">
        <f>SUM(障害学生情報入力シート!S597:V597)+COUNTA(障害学生情報入力シート!W597)</f>
        <v>0</v>
      </c>
      <c r="W597" s="9">
        <f>IF(SUM(障害学生情報入力シート!$X597:$AT597)&gt;0,1,0)</f>
        <v>0</v>
      </c>
      <c r="X597" s="9">
        <f>IF(障害学生情報入力シート!D597="入学者(新1年生)",1,0)</f>
        <v>0</v>
      </c>
      <c r="Y597" s="9">
        <f>IF(ISBLANK(障害学生情報入力シート!$G597),0)+IF(AND(障害学生情報入力シート!$G597="視覚障害",OR(障害学生情報入力シート!$H597="盲",障害学生情報入力シート!$H597="弱視")),1,0)+IF(AND(障害学生情報入力シート!$G597="聴覚・言語障害",OR(障害学生情報入力シート!$H597="聾",障害学生情報入力シート!$H597="難聴",障害学生情報入力シート!$H597="言語障害のみ")),1,0)+IF(AND(障害学生情報入力シート!$G597="肢体不自由",OR(障害学生情報入力シート!$H597="上肢機能障害",障害学生情報入力シート!$H597="下肢機能障害",障害学生情報入力シート!$H597="上下肢機能障害",障害学生情報入力シート!$H597="他の機能障害")),1,0)+IF(AND(障害学生情報入力シート!$G597="病弱・虚弱",OR(障害学生情報入力シート!$H597="内部障害等",障害学生情報入力シート!$H597="他の慢性疾患")),1,0)+IF(AND(障害学生情報入力シート!$G597="重複",ISBLANK(障害学生情報入力シート!$H597)),1,0)+IF(AND(障害学生情報入力シート!$G597="発達障害",OR(障害学生情報入力シート!$H597="SLD",障害学生情報入力シート!$H597="ADHD",障害学生情報入力シート!$H597="ASD",障害学生情報入力シート!$H597="発達障害の重複")),1,0)+IF(AND(障害学生情報入力シート!$G597="精神障害",OR(障害学生情報入力シート!$H597="統合失調症等",障害学生情報入力シート!$H597="気分障害",障害学生情報入力シート!$H597="神経症性障害等",障害学生情報入力シート!$H597="摂食障害・睡眠障害等",障害学生情報入力シート!$H597="他の精神障害")),1,0)+IF(AND(障害学生情報入力シート!$G597="その他の障害",ISBLANK(障害学生情報入力シート!$H597)),1,0)</f>
        <v>0</v>
      </c>
    </row>
    <row r="598" spans="1:25" x14ac:dyDescent="0.4">
      <c r="A598" s="1219">
        <v>574</v>
      </c>
      <c r="B598" s="7">
        <f>IF(AND(障害学生情報入力シート!$G598=$B$23,障害学生情報入力シート!$H598=$B$24,OR(障害学生情報入力シート!D598="入学者(新1年生)",障害学生情報入力シート!D598="在籍者")),1,0)</f>
        <v>0</v>
      </c>
      <c r="C598" s="7">
        <f t="shared" si="48"/>
        <v>0</v>
      </c>
      <c r="D598" s="7" t="str">
        <f>IFERROR(MATCH(ROW(障害学生情報入力シート!A574),C:C,0),"")</f>
        <v/>
      </c>
      <c r="E598" s="7">
        <f>IF(AND(障害学生情報入力シート!$G598=$E$23,障害学生情報入力シート!$H598=$E$24,OR(障害学生情報入力シート!D598="入学者(新1年生)",障害学生情報入力シート!D598="在籍者")),1,0)</f>
        <v>0</v>
      </c>
      <c r="F598" s="7">
        <f t="shared" si="49"/>
        <v>0</v>
      </c>
      <c r="G598" s="7" t="str">
        <f>IFERROR(MATCH(ROW(障害学生情報入力シート!E574),F:F,0),"")</f>
        <v/>
      </c>
      <c r="H598" s="7">
        <f>IF(AND(障害学生情報入力シート!$G598=$H$24,ISBLANK(障害学生情報入力シート!$H598),OR(障害学生情報入力シート!D598="入学者(新1年生)",障害学生情報入力シート!D598="在籍者")),1,0)</f>
        <v>0</v>
      </c>
      <c r="I598" s="7">
        <f t="shared" si="50"/>
        <v>0</v>
      </c>
      <c r="J598" s="7" t="str">
        <f>IFERROR(MATCH(ROW(障害学生情報入力シート!A574),I:I,0),"")</f>
        <v/>
      </c>
      <c r="K598" s="8">
        <f>IF(障害学生情報入力シート!AU598="",0,IF(AND(障害学生情報入力シート!AT598=1,Y598=1,障害学生情報入力シート!D598&lt;&gt;"",障害学生情報入力シート!D598&lt;&gt;"在籍者"),1,0))</f>
        <v>0</v>
      </c>
      <c r="L598" s="8">
        <f t="shared" si="51"/>
        <v>0</v>
      </c>
      <c r="M598" s="8" t="str">
        <f>IFERROR(MATCH(ROW(障害学生情報入力シート!A574),L:L,0),"")</f>
        <v/>
      </c>
      <c r="N598" s="8">
        <f>IF(障害学生情報入力シート!CA598="",0,IF(AND(障害学生情報入力シート!BZ598=1,Y598=1,障害学生情報入力シート!D598&lt;&gt;"",障害学生情報入力シート!D598&lt;&gt;"入学しなかった"),1,0))</f>
        <v>0</v>
      </c>
      <c r="O598" s="8">
        <f t="shared" si="52"/>
        <v>0</v>
      </c>
      <c r="P598" s="8" t="str">
        <f>IFERROR(MATCH(ROW(障害学生情報入力シート!AR574),O:O,0),"")</f>
        <v/>
      </c>
      <c r="Q598" s="8">
        <f>IF(障害学生情報入力シート!CU598="",0,IF(AND(障害学生情報入力シート!CT598=1,Y598=1,障害学生情報入力シート!D598&lt;&gt;"",障害学生情報入力シート!D598&lt;&gt;"入学しなかった"),1,0))</f>
        <v>0</v>
      </c>
      <c r="R598" s="8">
        <f t="shared" si="53"/>
        <v>0</v>
      </c>
      <c r="S598" s="8" t="str">
        <f>IFERROR(MATCH(ROW(障害学生情報入力シート!BJ574),R:R,0),"")</f>
        <v/>
      </c>
      <c r="T598" s="9">
        <f>IF(OR(SUM(障害学生情報入力シート!AY598:BY598,障害学生情報入力シート!CB598:CS598)&gt;0,COUNTA(障害学生情報入力シート!BZ598:CA598)=2,COUNTA(障害学生情報入力シート!CT598:CU598)=2),1,0)</f>
        <v>0</v>
      </c>
      <c r="U598" s="9">
        <f>SUM(障害学生情報入力シート!N598:Q598)+COUNTA(障害学生情報入力シート!R598)</f>
        <v>0</v>
      </c>
      <c r="V598" s="9">
        <f>SUM(障害学生情報入力シート!S598:V598)+COUNTA(障害学生情報入力シート!W598)</f>
        <v>0</v>
      </c>
      <c r="W598" s="9">
        <f>IF(SUM(障害学生情報入力シート!$X598:$AT598)&gt;0,1,0)</f>
        <v>0</v>
      </c>
      <c r="X598" s="9">
        <f>IF(障害学生情報入力シート!D598="入学者(新1年生)",1,0)</f>
        <v>0</v>
      </c>
      <c r="Y598" s="9">
        <f>IF(ISBLANK(障害学生情報入力シート!$G598),0)+IF(AND(障害学生情報入力シート!$G598="視覚障害",OR(障害学生情報入力シート!$H598="盲",障害学生情報入力シート!$H598="弱視")),1,0)+IF(AND(障害学生情報入力シート!$G598="聴覚・言語障害",OR(障害学生情報入力シート!$H598="聾",障害学生情報入力シート!$H598="難聴",障害学生情報入力シート!$H598="言語障害のみ")),1,0)+IF(AND(障害学生情報入力シート!$G598="肢体不自由",OR(障害学生情報入力シート!$H598="上肢機能障害",障害学生情報入力シート!$H598="下肢機能障害",障害学生情報入力シート!$H598="上下肢機能障害",障害学生情報入力シート!$H598="他の機能障害")),1,0)+IF(AND(障害学生情報入力シート!$G598="病弱・虚弱",OR(障害学生情報入力シート!$H598="内部障害等",障害学生情報入力シート!$H598="他の慢性疾患")),1,0)+IF(AND(障害学生情報入力シート!$G598="重複",ISBLANK(障害学生情報入力シート!$H598)),1,0)+IF(AND(障害学生情報入力シート!$G598="発達障害",OR(障害学生情報入力シート!$H598="SLD",障害学生情報入力シート!$H598="ADHD",障害学生情報入力シート!$H598="ASD",障害学生情報入力シート!$H598="発達障害の重複")),1,0)+IF(AND(障害学生情報入力シート!$G598="精神障害",OR(障害学生情報入力シート!$H598="統合失調症等",障害学生情報入力シート!$H598="気分障害",障害学生情報入力シート!$H598="神経症性障害等",障害学生情報入力シート!$H598="摂食障害・睡眠障害等",障害学生情報入力シート!$H598="他の精神障害")),1,0)+IF(AND(障害学生情報入力シート!$G598="その他の障害",ISBLANK(障害学生情報入力シート!$H598)),1,0)</f>
        <v>0</v>
      </c>
    </row>
    <row r="599" spans="1:25" x14ac:dyDescent="0.4">
      <c r="A599" s="1219">
        <v>575</v>
      </c>
      <c r="B599" s="7">
        <f>IF(AND(障害学生情報入力シート!$G599=$B$23,障害学生情報入力シート!$H599=$B$24,OR(障害学生情報入力シート!D599="入学者(新1年生)",障害学生情報入力シート!D599="在籍者")),1,0)</f>
        <v>0</v>
      </c>
      <c r="C599" s="7">
        <f t="shared" si="48"/>
        <v>0</v>
      </c>
      <c r="D599" s="7" t="str">
        <f>IFERROR(MATCH(ROW(障害学生情報入力シート!A575),C:C,0),"")</f>
        <v/>
      </c>
      <c r="E599" s="7">
        <f>IF(AND(障害学生情報入力シート!$G599=$E$23,障害学生情報入力シート!$H599=$E$24,OR(障害学生情報入力シート!D599="入学者(新1年生)",障害学生情報入力シート!D599="在籍者")),1,0)</f>
        <v>0</v>
      </c>
      <c r="F599" s="7">
        <f t="shared" si="49"/>
        <v>0</v>
      </c>
      <c r="G599" s="7" t="str">
        <f>IFERROR(MATCH(ROW(障害学生情報入力シート!E575),F:F,0),"")</f>
        <v/>
      </c>
      <c r="H599" s="7">
        <f>IF(AND(障害学生情報入力シート!$G599=$H$24,ISBLANK(障害学生情報入力シート!$H599),OR(障害学生情報入力シート!D599="入学者(新1年生)",障害学生情報入力シート!D599="在籍者")),1,0)</f>
        <v>0</v>
      </c>
      <c r="I599" s="7">
        <f t="shared" si="50"/>
        <v>0</v>
      </c>
      <c r="J599" s="7" t="str">
        <f>IFERROR(MATCH(ROW(障害学生情報入力シート!A575),I:I,0),"")</f>
        <v/>
      </c>
      <c r="K599" s="8">
        <f>IF(障害学生情報入力シート!AU599="",0,IF(AND(障害学生情報入力シート!AT599=1,Y599=1,障害学生情報入力シート!D599&lt;&gt;"",障害学生情報入力シート!D599&lt;&gt;"在籍者"),1,0))</f>
        <v>0</v>
      </c>
      <c r="L599" s="8">
        <f t="shared" si="51"/>
        <v>0</v>
      </c>
      <c r="M599" s="8" t="str">
        <f>IFERROR(MATCH(ROW(障害学生情報入力シート!A575),L:L,0),"")</f>
        <v/>
      </c>
      <c r="N599" s="8">
        <f>IF(障害学生情報入力シート!CA599="",0,IF(AND(障害学生情報入力シート!BZ599=1,Y599=1,障害学生情報入力シート!D599&lt;&gt;"",障害学生情報入力シート!D599&lt;&gt;"入学しなかった"),1,0))</f>
        <v>0</v>
      </c>
      <c r="O599" s="8">
        <f t="shared" si="52"/>
        <v>0</v>
      </c>
      <c r="P599" s="8" t="str">
        <f>IFERROR(MATCH(ROW(障害学生情報入力シート!AR575),O:O,0),"")</f>
        <v/>
      </c>
      <c r="Q599" s="8">
        <f>IF(障害学生情報入力シート!CU599="",0,IF(AND(障害学生情報入力シート!CT599=1,Y599=1,障害学生情報入力シート!D599&lt;&gt;"",障害学生情報入力シート!D599&lt;&gt;"入学しなかった"),1,0))</f>
        <v>0</v>
      </c>
      <c r="R599" s="8">
        <f t="shared" si="53"/>
        <v>0</v>
      </c>
      <c r="S599" s="8" t="str">
        <f>IFERROR(MATCH(ROW(障害学生情報入力シート!BJ575),R:R,0),"")</f>
        <v/>
      </c>
      <c r="T599" s="9">
        <f>IF(OR(SUM(障害学生情報入力シート!AY599:BY599,障害学生情報入力シート!CB599:CS599)&gt;0,COUNTA(障害学生情報入力シート!BZ599:CA599)=2,COUNTA(障害学生情報入力シート!CT599:CU599)=2),1,0)</f>
        <v>0</v>
      </c>
      <c r="U599" s="9">
        <f>SUM(障害学生情報入力シート!N599:Q599)+COUNTA(障害学生情報入力シート!R599)</f>
        <v>0</v>
      </c>
      <c r="V599" s="9">
        <f>SUM(障害学生情報入力シート!S599:V599)+COUNTA(障害学生情報入力シート!W599)</f>
        <v>0</v>
      </c>
      <c r="W599" s="9">
        <f>IF(SUM(障害学生情報入力シート!$X599:$AT599)&gt;0,1,0)</f>
        <v>0</v>
      </c>
      <c r="X599" s="9">
        <f>IF(障害学生情報入力シート!D599="入学者(新1年生)",1,0)</f>
        <v>0</v>
      </c>
      <c r="Y599" s="9">
        <f>IF(ISBLANK(障害学生情報入力シート!$G599),0)+IF(AND(障害学生情報入力シート!$G599="視覚障害",OR(障害学生情報入力シート!$H599="盲",障害学生情報入力シート!$H599="弱視")),1,0)+IF(AND(障害学生情報入力シート!$G599="聴覚・言語障害",OR(障害学生情報入力シート!$H599="聾",障害学生情報入力シート!$H599="難聴",障害学生情報入力シート!$H599="言語障害のみ")),1,0)+IF(AND(障害学生情報入力シート!$G599="肢体不自由",OR(障害学生情報入力シート!$H599="上肢機能障害",障害学生情報入力シート!$H599="下肢機能障害",障害学生情報入力シート!$H599="上下肢機能障害",障害学生情報入力シート!$H599="他の機能障害")),1,0)+IF(AND(障害学生情報入力シート!$G599="病弱・虚弱",OR(障害学生情報入力シート!$H599="内部障害等",障害学生情報入力シート!$H599="他の慢性疾患")),1,0)+IF(AND(障害学生情報入力シート!$G599="重複",ISBLANK(障害学生情報入力シート!$H599)),1,0)+IF(AND(障害学生情報入力シート!$G599="発達障害",OR(障害学生情報入力シート!$H599="SLD",障害学生情報入力シート!$H599="ADHD",障害学生情報入力シート!$H599="ASD",障害学生情報入力シート!$H599="発達障害の重複")),1,0)+IF(AND(障害学生情報入力シート!$G599="精神障害",OR(障害学生情報入力シート!$H599="統合失調症等",障害学生情報入力シート!$H599="気分障害",障害学生情報入力シート!$H599="神経症性障害等",障害学生情報入力シート!$H599="摂食障害・睡眠障害等",障害学生情報入力シート!$H599="他の精神障害")),1,0)+IF(AND(障害学生情報入力シート!$G599="その他の障害",ISBLANK(障害学生情報入力シート!$H599)),1,0)</f>
        <v>0</v>
      </c>
    </row>
    <row r="600" spans="1:25" x14ac:dyDescent="0.4">
      <c r="A600" s="1219">
        <v>576</v>
      </c>
      <c r="B600" s="7">
        <f>IF(AND(障害学生情報入力シート!$G600=$B$23,障害学生情報入力シート!$H600=$B$24,OR(障害学生情報入力シート!D600="入学者(新1年生)",障害学生情報入力シート!D600="在籍者")),1,0)</f>
        <v>0</v>
      </c>
      <c r="C600" s="7">
        <f t="shared" si="48"/>
        <v>0</v>
      </c>
      <c r="D600" s="7" t="str">
        <f>IFERROR(MATCH(ROW(障害学生情報入力シート!A576),C:C,0),"")</f>
        <v/>
      </c>
      <c r="E600" s="7">
        <f>IF(AND(障害学生情報入力シート!$G600=$E$23,障害学生情報入力シート!$H600=$E$24,OR(障害学生情報入力シート!D600="入学者(新1年生)",障害学生情報入力シート!D600="在籍者")),1,0)</f>
        <v>0</v>
      </c>
      <c r="F600" s="7">
        <f t="shared" si="49"/>
        <v>0</v>
      </c>
      <c r="G600" s="7" t="str">
        <f>IFERROR(MATCH(ROW(障害学生情報入力シート!E576),F:F,0),"")</f>
        <v/>
      </c>
      <c r="H600" s="7">
        <f>IF(AND(障害学生情報入力シート!$G600=$H$24,ISBLANK(障害学生情報入力シート!$H600),OR(障害学生情報入力シート!D600="入学者(新1年生)",障害学生情報入力シート!D600="在籍者")),1,0)</f>
        <v>0</v>
      </c>
      <c r="I600" s="7">
        <f t="shared" si="50"/>
        <v>0</v>
      </c>
      <c r="J600" s="7" t="str">
        <f>IFERROR(MATCH(ROW(障害学生情報入力シート!A576),I:I,0),"")</f>
        <v/>
      </c>
      <c r="K600" s="8">
        <f>IF(障害学生情報入力シート!AU600="",0,IF(AND(障害学生情報入力シート!AT600=1,Y600=1,障害学生情報入力シート!D600&lt;&gt;"",障害学生情報入力シート!D600&lt;&gt;"在籍者"),1,0))</f>
        <v>0</v>
      </c>
      <c r="L600" s="8">
        <f t="shared" si="51"/>
        <v>0</v>
      </c>
      <c r="M600" s="8" t="str">
        <f>IFERROR(MATCH(ROW(障害学生情報入力シート!A576),L:L,0),"")</f>
        <v/>
      </c>
      <c r="N600" s="8">
        <f>IF(障害学生情報入力シート!CA600="",0,IF(AND(障害学生情報入力シート!BZ600=1,Y600=1,障害学生情報入力シート!D600&lt;&gt;"",障害学生情報入力シート!D600&lt;&gt;"入学しなかった"),1,0))</f>
        <v>0</v>
      </c>
      <c r="O600" s="8">
        <f t="shared" si="52"/>
        <v>0</v>
      </c>
      <c r="P600" s="8" t="str">
        <f>IFERROR(MATCH(ROW(障害学生情報入力シート!AR576),O:O,0),"")</f>
        <v/>
      </c>
      <c r="Q600" s="8">
        <f>IF(障害学生情報入力シート!CU600="",0,IF(AND(障害学生情報入力シート!CT600=1,Y600=1,障害学生情報入力シート!D600&lt;&gt;"",障害学生情報入力シート!D600&lt;&gt;"入学しなかった"),1,0))</f>
        <v>0</v>
      </c>
      <c r="R600" s="8">
        <f t="shared" si="53"/>
        <v>0</v>
      </c>
      <c r="S600" s="8" t="str">
        <f>IFERROR(MATCH(ROW(障害学生情報入力シート!BJ576),R:R,0),"")</f>
        <v/>
      </c>
      <c r="T600" s="9">
        <f>IF(OR(SUM(障害学生情報入力シート!AY600:BY600,障害学生情報入力シート!CB600:CS600)&gt;0,COUNTA(障害学生情報入力シート!BZ600:CA600)=2,COUNTA(障害学生情報入力シート!CT600:CU600)=2),1,0)</f>
        <v>0</v>
      </c>
      <c r="U600" s="9">
        <f>SUM(障害学生情報入力シート!N600:Q600)+COUNTA(障害学生情報入力シート!R600)</f>
        <v>0</v>
      </c>
      <c r="V600" s="9">
        <f>SUM(障害学生情報入力シート!S600:V600)+COUNTA(障害学生情報入力シート!W600)</f>
        <v>0</v>
      </c>
      <c r="W600" s="9">
        <f>IF(SUM(障害学生情報入力シート!$X600:$AT600)&gt;0,1,0)</f>
        <v>0</v>
      </c>
      <c r="X600" s="9">
        <f>IF(障害学生情報入力シート!D600="入学者(新1年生)",1,0)</f>
        <v>0</v>
      </c>
      <c r="Y600" s="9">
        <f>IF(ISBLANK(障害学生情報入力シート!$G600),0)+IF(AND(障害学生情報入力シート!$G600="視覚障害",OR(障害学生情報入力シート!$H600="盲",障害学生情報入力シート!$H600="弱視")),1,0)+IF(AND(障害学生情報入力シート!$G600="聴覚・言語障害",OR(障害学生情報入力シート!$H600="聾",障害学生情報入力シート!$H600="難聴",障害学生情報入力シート!$H600="言語障害のみ")),1,0)+IF(AND(障害学生情報入力シート!$G600="肢体不自由",OR(障害学生情報入力シート!$H600="上肢機能障害",障害学生情報入力シート!$H600="下肢機能障害",障害学生情報入力シート!$H600="上下肢機能障害",障害学生情報入力シート!$H600="他の機能障害")),1,0)+IF(AND(障害学生情報入力シート!$G600="病弱・虚弱",OR(障害学生情報入力シート!$H600="内部障害等",障害学生情報入力シート!$H600="他の慢性疾患")),1,0)+IF(AND(障害学生情報入力シート!$G600="重複",ISBLANK(障害学生情報入力シート!$H600)),1,0)+IF(AND(障害学生情報入力シート!$G600="発達障害",OR(障害学生情報入力シート!$H600="SLD",障害学生情報入力シート!$H600="ADHD",障害学生情報入力シート!$H600="ASD",障害学生情報入力シート!$H600="発達障害の重複")),1,0)+IF(AND(障害学生情報入力シート!$G600="精神障害",OR(障害学生情報入力シート!$H600="統合失調症等",障害学生情報入力シート!$H600="気分障害",障害学生情報入力シート!$H600="神経症性障害等",障害学生情報入力シート!$H600="摂食障害・睡眠障害等",障害学生情報入力シート!$H600="他の精神障害")),1,0)+IF(AND(障害学生情報入力シート!$G600="その他の障害",ISBLANK(障害学生情報入力シート!$H600)),1,0)</f>
        <v>0</v>
      </c>
    </row>
    <row r="601" spans="1:25" x14ac:dyDescent="0.4">
      <c r="A601" s="1219">
        <v>577</v>
      </c>
      <c r="B601" s="7">
        <f>IF(AND(障害学生情報入力シート!$G601=$B$23,障害学生情報入力シート!$H601=$B$24,OR(障害学生情報入力シート!D601="入学者(新1年生)",障害学生情報入力シート!D601="在籍者")),1,0)</f>
        <v>0</v>
      </c>
      <c r="C601" s="7">
        <f t="shared" ref="C601:C664" si="54">C600+B601</f>
        <v>0</v>
      </c>
      <c r="D601" s="7" t="str">
        <f>IFERROR(MATCH(ROW(障害学生情報入力シート!A577),C:C,0),"")</f>
        <v/>
      </c>
      <c r="E601" s="7">
        <f>IF(AND(障害学生情報入力シート!$G601=$E$23,障害学生情報入力シート!$H601=$E$24,OR(障害学生情報入力シート!D601="入学者(新1年生)",障害学生情報入力シート!D601="在籍者")),1,0)</f>
        <v>0</v>
      </c>
      <c r="F601" s="7">
        <f t="shared" ref="F601:F664" si="55">F600+E601</f>
        <v>0</v>
      </c>
      <c r="G601" s="7" t="str">
        <f>IFERROR(MATCH(ROW(障害学生情報入力シート!E577),F:F,0),"")</f>
        <v/>
      </c>
      <c r="H601" s="7">
        <f>IF(AND(障害学生情報入力シート!$G601=$H$24,ISBLANK(障害学生情報入力シート!$H601),OR(障害学生情報入力シート!D601="入学者(新1年生)",障害学生情報入力シート!D601="在籍者")),1,0)</f>
        <v>0</v>
      </c>
      <c r="I601" s="7">
        <f t="shared" ref="I601:I664" si="56">I600+H601</f>
        <v>0</v>
      </c>
      <c r="J601" s="7" t="str">
        <f>IFERROR(MATCH(ROW(障害学生情報入力シート!A577),I:I,0),"")</f>
        <v/>
      </c>
      <c r="K601" s="8">
        <f>IF(障害学生情報入力シート!AU601="",0,IF(AND(障害学生情報入力シート!AT601=1,Y601=1,障害学生情報入力シート!D601&lt;&gt;"",障害学生情報入力シート!D601&lt;&gt;"在籍者"),1,0))</f>
        <v>0</v>
      </c>
      <c r="L601" s="8">
        <f t="shared" ref="L601:L664" si="57">L600+K601</f>
        <v>0</v>
      </c>
      <c r="M601" s="8" t="str">
        <f>IFERROR(MATCH(ROW(障害学生情報入力シート!A577),L:L,0),"")</f>
        <v/>
      </c>
      <c r="N601" s="8">
        <f>IF(障害学生情報入力シート!CA601="",0,IF(AND(障害学生情報入力シート!BZ601=1,Y601=1,障害学生情報入力シート!D601&lt;&gt;"",障害学生情報入力シート!D601&lt;&gt;"入学しなかった"),1,0))</f>
        <v>0</v>
      </c>
      <c r="O601" s="8">
        <f t="shared" ref="O601:O664" si="58">O600+N601</f>
        <v>0</v>
      </c>
      <c r="P601" s="8" t="str">
        <f>IFERROR(MATCH(ROW(障害学生情報入力シート!AR577),O:O,0),"")</f>
        <v/>
      </c>
      <c r="Q601" s="8">
        <f>IF(障害学生情報入力シート!CU601="",0,IF(AND(障害学生情報入力シート!CT601=1,Y601=1,障害学生情報入力シート!D601&lt;&gt;"",障害学生情報入力シート!D601&lt;&gt;"入学しなかった"),1,0))</f>
        <v>0</v>
      </c>
      <c r="R601" s="8">
        <f t="shared" ref="R601:R664" si="59">R600+Q601</f>
        <v>0</v>
      </c>
      <c r="S601" s="8" t="str">
        <f>IFERROR(MATCH(ROW(障害学生情報入力シート!BJ577),R:R,0),"")</f>
        <v/>
      </c>
      <c r="T601" s="9">
        <f>IF(OR(SUM(障害学生情報入力シート!AY601:BY601,障害学生情報入力シート!CB601:CS601)&gt;0,COUNTA(障害学生情報入力シート!BZ601:CA601)=2,COUNTA(障害学生情報入力シート!CT601:CU601)=2),1,0)</f>
        <v>0</v>
      </c>
      <c r="U601" s="9">
        <f>SUM(障害学生情報入力シート!N601:Q601)+COUNTA(障害学生情報入力シート!R601)</f>
        <v>0</v>
      </c>
      <c r="V601" s="9">
        <f>SUM(障害学生情報入力シート!S601:V601)+COUNTA(障害学生情報入力シート!W601)</f>
        <v>0</v>
      </c>
      <c r="W601" s="9">
        <f>IF(SUM(障害学生情報入力シート!$X601:$AT601)&gt;0,1,0)</f>
        <v>0</v>
      </c>
      <c r="X601" s="9">
        <f>IF(障害学生情報入力シート!D601="入学者(新1年生)",1,0)</f>
        <v>0</v>
      </c>
      <c r="Y601" s="9">
        <f>IF(ISBLANK(障害学生情報入力シート!$G601),0)+IF(AND(障害学生情報入力シート!$G601="視覚障害",OR(障害学生情報入力シート!$H601="盲",障害学生情報入力シート!$H601="弱視")),1,0)+IF(AND(障害学生情報入力シート!$G601="聴覚・言語障害",OR(障害学生情報入力シート!$H601="聾",障害学生情報入力シート!$H601="難聴",障害学生情報入力シート!$H601="言語障害のみ")),1,0)+IF(AND(障害学生情報入力シート!$G601="肢体不自由",OR(障害学生情報入力シート!$H601="上肢機能障害",障害学生情報入力シート!$H601="下肢機能障害",障害学生情報入力シート!$H601="上下肢機能障害",障害学生情報入力シート!$H601="他の機能障害")),1,0)+IF(AND(障害学生情報入力シート!$G601="病弱・虚弱",OR(障害学生情報入力シート!$H601="内部障害等",障害学生情報入力シート!$H601="他の慢性疾患")),1,0)+IF(AND(障害学生情報入力シート!$G601="重複",ISBLANK(障害学生情報入力シート!$H601)),1,0)+IF(AND(障害学生情報入力シート!$G601="発達障害",OR(障害学生情報入力シート!$H601="SLD",障害学生情報入力シート!$H601="ADHD",障害学生情報入力シート!$H601="ASD",障害学生情報入力シート!$H601="発達障害の重複")),1,0)+IF(AND(障害学生情報入力シート!$G601="精神障害",OR(障害学生情報入力シート!$H601="統合失調症等",障害学生情報入力シート!$H601="気分障害",障害学生情報入力シート!$H601="神経症性障害等",障害学生情報入力シート!$H601="摂食障害・睡眠障害等",障害学生情報入力シート!$H601="他の精神障害")),1,0)+IF(AND(障害学生情報入力シート!$G601="その他の障害",ISBLANK(障害学生情報入力シート!$H601)),1,0)</f>
        <v>0</v>
      </c>
    </row>
    <row r="602" spans="1:25" x14ac:dyDescent="0.4">
      <c r="A602" s="1219">
        <v>578</v>
      </c>
      <c r="B602" s="7">
        <f>IF(AND(障害学生情報入力シート!$G602=$B$23,障害学生情報入力シート!$H602=$B$24,OR(障害学生情報入力シート!D602="入学者(新1年生)",障害学生情報入力シート!D602="在籍者")),1,0)</f>
        <v>0</v>
      </c>
      <c r="C602" s="7">
        <f t="shared" si="54"/>
        <v>0</v>
      </c>
      <c r="D602" s="7" t="str">
        <f>IFERROR(MATCH(ROW(障害学生情報入力シート!A578),C:C,0),"")</f>
        <v/>
      </c>
      <c r="E602" s="7">
        <f>IF(AND(障害学生情報入力シート!$G602=$E$23,障害学生情報入力シート!$H602=$E$24,OR(障害学生情報入力シート!D602="入学者(新1年生)",障害学生情報入力シート!D602="在籍者")),1,0)</f>
        <v>0</v>
      </c>
      <c r="F602" s="7">
        <f t="shared" si="55"/>
        <v>0</v>
      </c>
      <c r="G602" s="7" t="str">
        <f>IFERROR(MATCH(ROW(障害学生情報入力シート!E578),F:F,0),"")</f>
        <v/>
      </c>
      <c r="H602" s="7">
        <f>IF(AND(障害学生情報入力シート!$G602=$H$24,ISBLANK(障害学生情報入力シート!$H602),OR(障害学生情報入力シート!D602="入学者(新1年生)",障害学生情報入力シート!D602="在籍者")),1,0)</f>
        <v>0</v>
      </c>
      <c r="I602" s="7">
        <f t="shared" si="56"/>
        <v>0</v>
      </c>
      <c r="J602" s="7" t="str">
        <f>IFERROR(MATCH(ROW(障害学生情報入力シート!A578),I:I,0),"")</f>
        <v/>
      </c>
      <c r="K602" s="8">
        <f>IF(障害学生情報入力シート!AU602="",0,IF(AND(障害学生情報入力シート!AT602=1,Y602=1,障害学生情報入力シート!D602&lt;&gt;"",障害学生情報入力シート!D602&lt;&gt;"在籍者"),1,0))</f>
        <v>0</v>
      </c>
      <c r="L602" s="8">
        <f t="shared" si="57"/>
        <v>0</v>
      </c>
      <c r="M602" s="8" t="str">
        <f>IFERROR(MATCH(ROW(障害学生情報入力シート!A578),L:L,0),"")</f>
        <v/>
      </c>
      <c r="N602" s="8">
        <f>IF(障害学生情報入力シート!CA602="",0,IF(AND(障害学生情報入力シート!BZ602=1,Y602=1,障害学生情報入力シート!D602&lt;&gt;"",障害学生情報入力シート!D602&lt;&gt;"入学しなかった"),1,0))</f>
        <v>0</v>
      </c>
      <c r="O602" s="8">
        <f t="shared" si="58"/>
        <v>0</v>
      </c>
      <c r="P602" s="8" t="str">
        <f>IFERROR(MATCH(ROW(障害学生情報入力シート!AR578),O:O,0),"")</f>
        <v/>
      </c>
      <c r="Q602" s="8">
        <f>IF(障害学生情報入力シート!CU602="",0,IF(AND(障害学生情報入力シート!CT602=1,Y602=1,障害学生情報入力シート!D602&lt;&gt;"",障害学生情報入力シート!D602&lt;&gt;"入学しなかった"),1,0))</f>
        <v>0</v>
      </c>
      <c r="R602" s="8">
        <f t="shared" si="59"/>
        <v>0</v>
      </c>
      <c r="S602" s="8" t="str">
        <f>IFERROR(MATCH(ROW(障害学生情報入力シート!BJ578),R:R,0),"")</f>
        <v/>
      </c>
      <c r="T602" s="9">
        <f>IF(OR(SUM(障害学生情報入力シート!AY602:BY602,障害学生情報入力シート!CB602:CS602)&gt;0,COUNTA(障害学生情報入力シート!BZ602:CA602)=2,COUNTA(障害学生情報入力シート!CT602:CU602)=2),1,0)</f>
        <v>0</v>
      </c>
      <c r="U602" s="9">
        <f>SUM(障害学生情報入力シート!N602:Q602)+COUNTA(障害学生情報入力シート!R602)</f>
        <v>0</v>
      </c>
      <c r="V602" s="9">
        <f>SUM(障害学生情報入力シート!S602:V602)+COUNTA(障害学生情報入力シート!W602)</f>
        <v>0</v>
      </c>
      <c r="W602" s="9">
        <f>IF(SUM(障害学生情報入力シート!$X602:$AT602)&gt;0,1,0)</f>
        <v>0</v>
      </c>
      <c r="X602" s="9">
        <f>IF(障害学生情報入力シート!D602="入学者(新1年生)",1,0)</f>
        <v>0</v>
      </c>
      <c r="Y602" s="9">
        <f>IF(ISBLANK(障害学生情報入力シート!$G602),0)+IF(AND(障害学生情報入力シート!$G602="視覚障害",OR(障害学生情報入力シート!$H602="盲",障害学生情報入力シート!$H602="弱視")),1,0)+IF(AND(障害学生情報入力シート!$G602="聴覚・言語障害",OR(障害学生情報入力シート!$H602="聾",障害学生情報入力シート!$H602="難聴",障害学生情報入力シート!$H602="言語障害のみ")),1,0)+IF(AND(障害学生情報入力シート!$G602="肢体不自由",OR(障害学生情報入力シート!$H602="上肢機能障害",障害学生情報入力シート!$H602="下肢機能障害",障害学生情報入力シート!$H602="上下肢機能障害",障害学生情報入力シート!$H602="他の機能障害")),1,0)+IF(AND(障害学生情報入力シート!$G602="病弱・虚弱",OR(障害学生情報入力シート!$H602="内部障害等",障害学生情報入力シート!$H602="他の慢性疾患")),1,0)+IF(AND(障害学生情報入力シート!$G602="重複",ISBLANK(障害学生情報入力シート!$H602)),1,0)+IF(AND(障害学生情報入力シート!$G602="発達障害",OR(障害学生情報入力シート!$H602="SLD",障害学生情報入力シート!$H602="ADHD",障害学生情報入力シート!$H602="ASD",障害学生情報入力シート!$H602="発達障害の重複")),1,0)+IF(AND(障害学生情報入力シート!$G602="精神障害",OR(障害学生情報入力シート!$H602="統合失調症等",障害学生情報入力シート!$H602="気分障害",障害学生情報入力シート!$H602="神経症性障害等",障害学生情報入力シート!$H602="摂食障害・睡眠障害等",障害学生情報入力シート!$H602="他の精神障害")),1,0)+IF(AND(障害学生情報入力シート!$G602="その他の障害",ISBLANK(障害学生情報入力シート!$H602)),1,0)</f>
        <v>0</v>
      </c>
    </row>
    <row r="603" spans="1:25" x14ac:dyDescent="0.4">
      <c r="A603" s="1219">
        <v>579</v>
      </c>
      <c r="B603" s="7">
        <f>IF(AND(障害学生情報入力シート!$G603=$B$23,障害学生情報入力シート!$H603=$B$24,OR(障害学生情報入力シート!D603="入学者(新1年生)",障害学生情報入力シート!D603="在籍者")),1,0)</f>
        <v>0</v>
      </c>
      <c r="C603" s="7">
        <f t="shared" si="54"/>
        <v>0</v>
      </c>
      <c r="D603" s="7" t="str">
        <f>IFERROR(MATCH(ROW(障害学生情報入力シート!A579),C:C,0),"")</f>
        <v/>
      </c>
      <c r="E603" s="7">
        <f>IF(AND(障害学生情報入力シート!$G603=$E$23,障害学生情報入力シート!$H603=$E$24,OR(障害学生情報入力シート!D603="入学者(新1年生)",障害学生情報入力シート!D603="在籍者")),1,0)</f>
        <v>0</v>
      </c>
      <c r="F603" s="7">
        <f t="shared" si="55"/>
        <v>0</v>
      </c>
      <c r="G603" s="7" t="str">
        <f>IFERROR(MATCH(ROW(障害学生情報入力シート!E579),F:F,0),"")</f>
        <v/>
      </c>
      <c r="H603" s="7">
        <f>IF(AND(障害学生情報入力シート!$G603=$H$24,ISBLANK(障害学生情報入力シート!$H603),OR(障害学生情報入力シート!D603="入学者(新1年生)",障害学生情報入力シート!D603="在籍者")),1,0)</f>
        <v>0</v>
      </c>
      <c r="I603" s="7">
        <f t="shared" si="56"/>
        <v>0</v>
      </c>
      <c r="J603" s="7" t="str">
        <f>IFERROR(MATCH(ROW(障害学生情報入力シート!A579),I:I,0),"")</f>
        <v/>
      </c>
      <c r="K603" s="8">
        <f>IF(障害学生情報入力シート!AU603="",0,IF(AND(障害学生情報入力シート!AT603=1,Y603=1,障害学生情報入力シート!D603&lt;&gt;"",障害学生情報入力シート!D603&lt;&gt;"在籍者"),1,0))</f>
        <v>0</v>
      </c>
      <c r="L603" s="8">
        <f t="shared" si="57"/>
        <v>0</v>
      </c>
      <c r="M603" s="8" t="str">
        <f>IFERROR(MATCH(ROW(障害学生情報入力シート!A579),L:L,0),"")</f>
        <v/>
      </c>
      <c r="N603" s="8">
        <f>IF(障害学生情報入力シート!CA603="",0,IF(AND(障害学生情報入力シート!BZ603=1,Y603=1,障害学生情報入力シート!D603&lt;&gt;"",障害学生情報入力シート!D603&lt;&gt;"入学しなかった"),1,0))</f>
        <v>0</v>
      </c>
      <c r="O603" s="8">
        <f t="shared" si="58"/>
        <v>0</v>
      </c>
      <c r="P603" s="8" t="str">
        <f>IFERROR(MATCH(ROW(障害学生情報入力シート!AR579),O:O,0),"")</f>
        <v/>
      </c>
      <c r="Q603" s="8">
        <f>IF(障害学生情報入力シート!CU603="",0,IF(AND(障害学生情報入力シート!CT603=1,Y603=1,障害学生情報入力シート!D603&lt;&gt;"",障害学生情報入力シート!D603&lt;&gt;"入学しなかった"),1,0))</f>
        <v>0</v>
      </c>
      <c r="R603" s="8">
        <f t="shared" si="59"/>
        <v>0</v>
      </c>
      <c r="S603" s="8" t="str">
        <f>IFERROR(MATCH(ROW(障害学生情報入力シート!BJ579),R:R,0),"")</f>
        <v/>
      </c>
      <c r="T603" s="9">
        <f>IF(OR(SUM(障害学生情報入力シート!AY603:BY603,障害学生情報入力シート!CB603:CS603)&gt;0,COUNTA(障害学生情報入力シート!BZ603:CA603)=2,COUNTA(障害学生情報入力シート!CT603:CU603)=2),1,0)</f>
        <v>0</v>
      </c>
      <c r="U603" s="9">
        <f>SUM(障害学生情報入力シート!N603:Q603)+COUNTA(障害学生情報入力シート!R603)</f>
        <v>0</v>
      </c>
      <c r="V603" s="9">
        <f>SUM(障害学生情報入力シート!S603:V603)+COUNTA(障害学生情報入力シート!W603)</f>
        <v>0</v>
      </c>
      <c r="W603" s="9">
        <f>IF(SUM(障害学生情報入力シート!$X603:$AT603)&gt;0,1,0)</f>
        <v>0</v>
      </c>
      <c r="X603" s="9">
        <f>IF(障害学生情報入力シート!D603="入学者(新1年生)",1,0)</f>
        <v>0</v>
      </c>
      <c r="Y603" s="9">
        <f>IF(ISBLANK(障害学生情報入力シート!$G603),0)+IF(AND(障害学生情報入力シート!$G603="視覚障害",OR(障害学生情報入力シート!$H603="盲",障害学生情報入力シート!$H603="弱視")),1,0)+IF(AND(障害学生情報入力シート!$G603="聴覚・言語障害",OR(障害学生情報入力シート!$H603="聾",障害学生情報入力シート!$H603="難聴",障害学生情報入力シート!$H603="言語障害のみ")),1,0)+IF(AND(障害学生情報入力シート!$G603="肢体不自由",OR(障害学生情報入力シート!$H603="上肢機能障害",障害学生情報入力シート!$H603="下肢機能障害",障害学生情報入力シート!$H603="上下肢機能障害",障害学生情報入力シート!$H603="他の機能障害")),1,0)+IF(AND(障害学生情報入力シート!$G603="病弱・虚弱",OR(障害学生情報入力シート!$H603="内部障害等",障害学生情報入力シート!$H603="他の慢性疾患")),1,0)+IF(AND(障害学生情報入力シート!$G603="重複",ISBLANK(障害学生情報入力シート!$H603)),1,0)+IF(AND(障害学生情報入力シート!$G603="発達障害",OR(障害学生情報入力シート!$H603="SLD",障害学生情報入力シート!$H603="ADHD",障害学生情報入力シート!$H603="ASD",障害学生情報入力シート!$H603="発達障害の重複")),1,0)+IF(AND(障害学生情報入力シート!$G603="精神障害",OR(障害学生情報入力シート!$H603="統合失調症等",障害学生情報入力シート!$H603="気分障害",障害学生情報入力シート!$H603="神経症性障害等",障害学生情報入力シート!$H603="摂食障害・睡眠障害等",障害学生情報入力シート!$H603="他の精神障害")),1,0)+IF(AND(障害学生情報入力シート!$G603="その他の障害",ISBLANK(障害学生情報入力シート!$H603)),1,0)</f>
        <v>0</v>
      </c>
    </row>
    <row r="604" spans="1:25" x14ac:dyDescent="0.4">
      <c r="A604" s="1219">
        <v>580</v>
      </c>
      <c r="B604" s="7">
        <f>IF(AND(障害学生情報入力シート!$G604=$B$23,障害学生情報入力シート!$H604=$B$24,OR(障害学生情報入力シート!D604="入学者(新1年生)",障害学生情報入力シート!D604="在籍者")),1,0)</f>
        <v>0</v>
      </c>
      <c r="C604" s="7">
        <f t="shared" si="54"/>
        <v>0</v>
      </c>
      <c r="D604" s="7" t="str">
        <f>IFERROR(MATCH(ROW(障害学生情報入力シート!A580),C:C,0),"")</f>
        <v/>
      </c>
      <c r="E604" s="7">
        <f>IF(AND(障害学生情報入力シート!$G604=$E$23,障害学生情報入力シート!$H604=$E$24,OR(障害学生情報入力シート!D604="入学者(新1年生)",障害学生情報入力シート!D604="在籍者")),1,0)</f>
        <v>0</v>
      </c>
      <c r="F604" s="7">
        <f t="shared" si="55"/>
        <v>0</v>
      </c>
      <c r="G604" s="7" t="str">
        <f>IFERROR(MATCH(ROW(障害学生情報入力シート!E580),F:F,0),"")</f>
        <v/>
      </c>
      <c r="H604" s="7">
        <f>IF(AND(障害学生情報入力シート!$G604=$H$24,ISBLANK(障害学生情報入力シート!$H604),OR(障害学生情報入力シート!D604="入学者(新1年生)",障害学生情報入力シート!D604="在籍者")),1,0)</f>
        <v>0</v>
      </c>
      <c r="I604" s="7">
        <f t="shared" si="56"/>
        <v>0</v>
      </c>
      <c r="J604" s="7" t="str">
        <f>IFERROR(MATCH(ROW(障害学生情報入力シート!A580),I:I,0),"")</f>
        <v/>
      </c>
      <c r="K604" s="8">
        <f>IF(障害学生情報入力シート!AU604="",0,IF(AND(障害学生情報入力シート!AT604=1,Y604=1,障害学生情報入力シート!D604&lt;&gt;"",障害学生情報入力シート!D604&lt;&gt;"在籍者"),1,0))</f>
        <v>0</v>
      </c>
      <c r="L604" s="8">
        <f t="shared" si="57"/>
        <v>0</v>
      </c>
      <c r="M604" s="8" t="str">
        <f>IFERROR(MATCH(ROW(障害学生情報入力シート!A580),L:L,0),"")</f>
        <v/>
      </c>
      <c r="N604" s="8">
        <f>IF(障害学生情報入力シート!CA604="",0,IF(AND(障害学生情報入力シート!BZ604=1,Y604=1,障害学生情報入力シート!D604&lt;&gt;"",障害学生情報入力シート!D604&lt;&gt;"入学しなかった"),1,0))</f>
        <v>0</v>
      </c>
      <c r="O604" s="8">
        <f t="shared" si="58"/>
        <v>0</v>
      </c>
      <c r="P604" s="8" t="str">
        <f>IFERROR(MATCH(ROW(障害学生情報入力シート!AR580),O:O,0),"")</f>
        <v/>
      </c>
      <c r="Q604" s="8">
        <f>IF(障害学生情報入力シート!CU604="",0,IF(AND(障害学生情報入力シート!CT604=1,Y604=1,障害学生情報入力シート!D604&lt;&gt;"",障害学生情報入力シート!D604&lt;&gt;"入学しなかった"),1,0))</f>
        <v>0</v>
      </c>
      <c r="R604" s="8">
        <f t="shared" si="59"/>
        <v>0</v>
      </c>
      <c r="S604" s="8" t="str">
        <f>IFERROR(MATCH(ROW(障害学生情報入力シート!BJ580),R:R,0),"")</f>
        <v/>
      </c>
      <c r="T604" s="9">
        <f>IF(OR(SUM(障害学生情報入力シート!AY604:BY604,障害学生情報入力シート!CB604:CS604)&gt;0,COUNTA(障害学生情報入力シート!BZ604:CA604)=2,COUNTA(障害学生情報入力シート!CT604:CU604)=2),1,0)</f>
        <v>0</v>
      </c>
      <c r="U604" s="9">
        <f>SUM(障害学生情報入力シート!N604:Q604)+COUNTA(障害学生情報入力シート!R604)</f>
        <v>0</v>
      </c>
      <c r="V604" s="9">
        <f>SUM(障害学生情報入力シート!S604:V604)+COUNTA(障害学生情報入力シート!W604)</f>
        <v>0</v>
      </c>
      <c r="W604" s="9">
        <f>IF(SUM(障害学生情報入力シート!$X604:$AT604)&gt;0,1,0)</f>
        <v>0</v>
      </c>
      <c r="X604" s="9">
        <f>IF(障害学生情報入力シート!D604="入学者(新1年生)",1,0)</f>
        <v>0</v>
      </c>
      <c r="Y604" s="9">
        <f>IF(ISBLANK(障害学生情報入力シート!$G604),0)+IF(AND(障害学生情報入力シート!$G604="視覚障害",OR(障害学生情報入力シート!$H604="盲",障害学生情報入力シート!$H604="弱視")),1,0)+IF(AND(障害学生情報入力シート!$G604="聴覚・言語障害",OR(障害学生情報入力シート!$H604="聾",障害学生情報入力シート!$H604="難聴",障害学生情報入力シート!$H604="言語障害のみ")),1,0)+IF(AND(障害学生情報入力シート!$G604="肢体不自由",OR(障害学生情報入力シート!$H604="上肢機能障害",障害学生情報入力シート!$H604="下肢機能障害",障害学生情報入力シート!$H604="上下肢機能障害",障害学生情報入力シート!$H604="他の機能障害")),1,0)+IF(AND(障害学生情報入力シート!$G604="病弱・虚弱",OR(障害学生情報入力シート!$H604="内部障害等",障害学生情報入力シート!$H604="他の慢性疾患")),1,0)+IF(AND(障害学生情報入力シート!$G604="重複",ISBLANK(障害学生情報入力シート!$H604)),1,0)+IF(AND(障害学生情報入力シート!$G604="発達障害",OR(障害学生情報入力シート!$H604="SLD",障害学生情報入力シート!$H604="ADHD",障害学生情報入力シート!$H604="ASD",障害学生情報入力シート!$H604="発達障害の重複")),1,0)+IF(AND(障害学生情報入力シート!$G604="精神障害",OR(障害学生情報入力シート!$H604="統合失調症等",障害学生情報入力シート!$H604="気分障害",障害学生情報入力シート!$H604="神経症性障害等",障害学生情報入力シート!$H604="摂食障害・睡眠障害等",障害学生情報入力シート!$H604="他の精神障害")),1,0)+IF(AND(障害学生情報入力シート!$G604="その他の障害",ISBLANK(障害学生情報入力シート!$H604)),1,0)</f>
        <v>0</v>
      </c>
    </row>
    <row r="605" spans="1:25" x14ac:dyDescent="0.4">
      <c r="A605" s="1219">
        <v>581</v>
      </c>
      <c r="B605" s="7">
        <f>IF(AND(障害学生情報入力シート!$G605=$B$23,障害学生情報入力シート!$H605=$B$24,OR(障害学生情報入力シート!D605="入学者(新1年生)",障害学生情報入力シート!D605="在籍者")),1,0)</f>
        <v>0</v>
      </c>
      <c r="C605" s="7">
        <f t="shared" si="54"/>
        <v>0</v>
      </c>
      <c r="D605" s="7" t="str">
        <f>IFERROR(MATCH(ROW(障害学生情報入力シート!A581),C:C,0),"")</f>
        <v/>
      </c>
      <c r="E605" s="7">
        <f>IF(AND(障害学生情報入力シート!$G605=$E$23,障害学生情報入力シート!$H605=$E$24,OR(障害学生情報入力シート!D605="入学者(新1年生)",障害学生情報入力シート!D605="在籍者")),1,0)</f>
        <v>0</v>
      </c>
      <c r="F605" s="7">
        <f t="shared" si="55"/>
        <v>0</v>
      </c>
      <c r="G605" s="7" t="str">
        <f>IFERROR(MATCH(ROW(障害学生情報入力シート!E581),F:F,0),"")</f>
        <v/>
      </c>
      <c r="H605" s="7">
        <f>IF(AND(障害学生情報入力シート!$G605=$H$24,ISBLANK(障害学生情報入力シート!$H605),OR(障害学生情報入力シート!D605="入学者(新1年生)",障害学生情報入力シート!D605="在籍者")),1,0)</f>
        <v>0</v>
      </c>
      <c r="I605" s="7">
        <f t="shared" si="56"/>
        <v>0</v>
      </c>
      <c r="J605" s="7" t="str">
        <f>IFERROR(MATCH(ROW(障害学生情報入力シート!A581),I:I,0),"")</f>
        <v/>
      </c>
      <c r="K605" s="8">
        <f>IF(障害学生情報入力シート!AU605="",0,IF(AND(障害学生情報入力シート!AT605=1,Y605=1,障害学生情報入力シート!D605&lt;&gt;"",障害学生情報入力シート!D605&lt;&gt;"在籍者"),1,0))</f>
        <v>0</v>
      </c>
      <c r="L605" s="8">
        <f t="shared" si="57"/>
        <v>0</v>
      </c>
      <c r="M605" s="8" t="str">
        <f>IFERROR(MATCH(ROW(障害学生情報入力シート!A581),L:L,0),"")</f>
        <v/>
      </c>
      <c r="N605" s="8">
        <f>IF(障害学生情報入力シート!CA605="",0,IF(AND(障害学生情報入力シート!BZ605=1,Y605=1,障害学生情報入力シート!D605&lt;&gt;"",障害学生情報入力シート!D605&lt;&gt;"入学しなかった"),1,0))</f>
        <v>0</v>
      </c>
      <c r="O605" s="8">
        <f t="shared" si="58"/>
        <v>0</v>
      </c>
      <c r="P605" s="8" t="str">
        <f>IFERROR(MATCH(ROW(障害学生情報入力シート!AR581),O:O,0),"")</f>
        <v/>
      </c>
      <c r="Q605" s="8">
        <f>IF(障害学生情報入力シート!CU605="",0,IF(AND(障害学生情報入力シート!CT605=1,Y605=1,障害学生情報入力シート!D605&lt;&gt;"",障害学生情報入力シート!D605&lt;&gt;"入学しなかった"),1,0))</f>
        <v>0</v>
      </c>
      <c r="R605" s="8">
        <f t="shared" si="59"/>
        <v>0</v>
      </c>
      <c r="S605" s="8" t="str">
        <f>IFERROR(MATCH(ROW(障害学生情報入力シート!BJ581),R:R,0),"")</f>
        <v/>
      </c>
      <c r="T605" s="9">
        <f>IF(OR(SUM(障害学生情報入力シート!AY605:BY605,障害学生情報入力シート!CB605:CS605)&gt;0,COUNTA(障害学生情報入力シート!BZ605:CA605)=2,COUNTA(障害学生情報入力シート!CT605:CU605)=2),1,0)</f>
        <v>0</v>
      </c>
      <c r="U605" s="9">
        <f>SUM(障害学生情報入力シート!N605:Q605)+COUNTA(障害学生情報入力シート!R605)</f>
        <v>0</v>
      </c>
      <c r="V605" s="9">
        <f>SUM(障害学生情報入力シート!S605:V605)+COUNTA(障害学生情報入力シート!W605)</f>
        <v>0</v>
      </c>
      <c r="W605" s="9">
        <f>IF(SUM(障害学生情報入力シート!$X605:$AT605)&gt;0,1,0)</f>
        <v>0</v>
      </c>
      <c r="X605" s="9">
        <f>IF(障害学生情報入力シート!D605="入学者(新1年生)",1,0)</f>
        <v>0</v>
      </c>
      <c r="Y605" s="9">
        <f>IF(ISBLANK(障害学生情報入力シート!$G605),0)+IF(AND(障害学生情報入力シート!$G605="視覚障害",OR(障害学生情報入力シート!$H605="盲",障害学生情報入力シート!$H605="弱視")),1,0)+IF(AND(障害学生情報入力シート!$G605="聴覚・言語障害",OR(障害学生情報入力シート!$H605="聾",障害学生情報入力シート!$H605="難聴",障害学生情報入力シート!$H605="言語障害のみ")),1,0)+IF(AND(障害学生情報入力シート!$G605="肢体不自由",OR(障害学生情報入力シート!$H605="上肢機能障害",障害学生情報入力シート!$H605="下肢機能障害",障害学生情報入力シート!$H605="上下肢機能障害",障害学生情報入力シート!$H605="他の機能障害")),1,0)+IF(AND(障害学生情報入力シート!$G605="病弱・虚弱",OR(障害学生情報入力シート!$H605="内部障害等",障害学生情報入力シート!$H605="他の慢性疾患")),1,0)+IF(AND(障害学生情報入力シート!$G605="重複",ISBLANK(障害学生情報入力シート!$H605)),1,0)+IF(AND(障害学生情報入力シート!$G605="発達障害",OR(障害学生情報入力シート!$H605="SLD",障害学生情報入力シート!$H605="ADHD",障害学生情報入力シート!$H605="ASD",障害学生情報入力シート!$H605="発達障害の重複")),1,0)+IF(AND(障害学生情報入力シート!$G605="精神障害",OR(障害学生情報入力シート!$H605="統合失調症等",障害学生情報入力シート!$H605="気分障害",障害学生情報入力シート!$H605="神経症性障害等",障害学生情報入力シート!$H605="摂食障害・睡眠障害等",障害学生情報入力シート!$H605="他の精神障害")),1,0)+IF(AND(障害学生情報入力シート!$G605="その他の障害",ISBLANK(障害学生情報入力シート!$H605)),1,0)</f>
        <v>0</v>
      </c>
    </row>
    <row r="606" spans="1:25" x14ac:dyDescent="0.4">
      <c r="A606" s="1219">
        <v>582</v>
      </c>
      <c r="B606" s="7">
        <f>IF(AND(障害学生情報入力シート!$G606=$B$23,障害学生情報入力シート!$H606=$B$24,OR(障害学生情報入力シート!D606="入学者(新1年生)",障害学生情報入力シート!D606="在籍者")),1,0)</f>
        <v>0</v>
      </c>
      <c r="C606" s="7">
        <f t="shared" si="54"/>
        <v>0</v>
      </c>
      <c r="D606" s="7" t="str">
        <f>IFERROR(MATCH(ROW(障害学生情報入力シート!A582),C:C,0),"")</f>
        <v/>
      </c>
      <c r="E606" s="7">
        <f>IF(AND(障害学生情報入力シート!$G606=$E$23,障害学生情報入力シート!$H606=$E$24,OR(障害学生情報入力シート!D606="入学者(新1年生)",障害学生情報入力シート!D606="在籍者")),1,0)</f>
        <v>0</v>
      </c>
      <c r="F606" s="7">
        <f t="shared" si="55"/>
        <v>0</v>
      </c>
      <c r="G606" s="7" t="str">
        <f>IFERROR(MATCH(ROW(障害学生情報入力シート!E582),F:F,0),"")</f>
        <v/>
      </c>
      <c r="H606" s="7">
        <f>IF(AND(障害学生情報入力シート!$G606=$H$24,ISBLANK(障害学生情報入力シート!$H606),OR(障害学生情報入力シート!D606="入学者(新1年生)",障害学生情報入力シート!D606="在籍者")),1,0)</f>
        <v>0</v>
      </c>
      <c r="I606" s="7">
        <f t="shared" si="56"/>
        <v>0</v>
      </c>
      <c r="J606" s="7" t="str">
        <f>IFERROR(MATCH(ROW(障害学生情報入力シート!A582),I:I,0),"")</f>
        <v/>
      </c>
      <c r="K606" s="8">
        <f>IF(障害学生情報入力シート!AU606="",0,IF(AND(障害学生情報入力シート!AT606=1,Y606=1,障害学生情報入力シート!D606&lt;&gt;"",障害学生情報入力シート!D606&lt;&gt;"在籍者"),1,0))</f>
        <v>0</v>
      </c>
      <c r="L606" s="8">
        <f t="shared" si="57"/>
        <v>0</v>
      </c>
      <c r="M606" s="8" t="str">
        <f>IFERROR(MATCH(ROW(障害学生情報入力シート!A582),L:L,0),"")</f>
        <v/>
      </c>
      <c r="N606" s="8">
        <f>IF(障害学生情報入力シート!CA606="",0,IF(AND(障害学生情報入力シート!BZ606=1,Y606=1,障害学生情報入力シート!D606&lt;&gt;"",障害学生情報入力シート!D606&lt;&gt;"入学しなかった"),1,0))</f>
        <v>0</v>
      </c>
      <c r="O606" s="8">
        <f t="shared" si="58"/>
        <v>0</v>
      </c>
      <c r="P606" s="8" t="str">
        <f>IFERROR(MATCH(ROW(障害学生情報入力シート!AR582),O:O,0),"")</f>
        <v/>
      </c>
      <c r="Q606" s="8">
        <f>IF(障害学生情報入力シート!CU606="",0,IF(AND(障害学生情報入力シート!CT606=1,Y606=1,障害学生情報入力シート!D606&lt;&gt;"",障害学生情報入力シート!D606&lt;&gt;"入学しなかった"),1,0))</f>
        <v>0</v>
      </c>
      <c r="R606" s="8">
        <f t="shared" si="59"/>
        <v>0</v>
      </c>
      <c r="S606" s="8" t="str">
        <f>IFERROR(MATCH(ROW(障害学生情報入力シート!BJ582),R:R,0),"")</f>
        <v/>
      </c>
      <c r="T606" s="9">
        <f>IF(OR(SUM(障害学生情報入力シート!AY606:BY606,障害学生情報入力シート!CB606:CS606)&gt;0,COUNTA(障害学生情報入力シート!BZ606:CA606)=2,COUNTA(障害学生情報入力シート!CT606:CU606)=2),1,0)</f>
        <v>0</v>
      </c>
      <c r="U606" s="9">
        <f>SUM(障害学生情報入力シート!N606:Q606)+COUNTA(障害学生情報入力シート!R606)</f>
        <v>0</v>
      </c>
      <c r="V606" s="9">
        <f>SUM(障害学生情報入力シート!S606:V606)+COUNTA(障害学生情報入力シート!W606)</f>
        <v>0</v>
      </c>
      <c r="W606" s="9">
        <f>IF(SUM(障害学生情報入力シート!$X606:$AT606)&gt;0,1,0)</f>
        <v>0</v>
      </c>
      <c r="X606" s="9">
        <f>IF(障害学生情報入力シート!D606="入学者(新1年生)",1,0)</f>
        <v>0</v>
      </c>
      <c r="Y606" s="9">
        <f>IF(ISBLANK(障害学生情報入力シート!$G606),0)+IF(AND(障害学生情報入力シート!$G606="視覚障害",OR(障害学生情報入力シート!$H606="盲",障害学生情報入力シート!$H606="弱視")),1,0)+IF(AND(障害学生情報入力シート!$G606="聴覚・言語障害",OR(障害学生情報入力シート!$H606="聾",障害学生情報入力シート!$H606="難聴",障害学生情報入力シート!$H606="言語障害のみ")),1,0)+IF(AND(障害学生情報入力シート!$G606="肢体不自由",OR(障害学生情報入力シート!$H606="上肢機能障害",障害学生情報入力シート!$H606="下肢機能障害",障害学生情報入力シート!$H606="上下肢機能障害",障害学生情報入力シート!$H606="他の機能障害")),1,0)+IF(AND(障害学生情報入力シート!$G606="病弱・虚弱",OR(障害学生情報入力シート!$H606="内部障害等",障害学生情報入力シート!$H606="他の慢性疾患")),1,0)+IF(AND(障害学生情報入力シート!$G606="重複",ISBLANK(障害学生情報入力シート!$H606)),1,0)+IF(AND(障害学生情報入力シート!$G606="発達障害",OR(障害学生情報入力シート!$H606="SLD",障害学生情報入力シート!$H606="ADHD",障害学生情報入力シート!$H606="ASD",障害学生情報入力シート!$H606="発達障害の重複")),1,0)+IF(AND(障害学生情報入力シート!$G606="精神障害",OR(障害学生情報入力シート!$H606="統合失調症等",障害学生情報入力シート!$H606="気分障害",障害学生情報入力シート!$H606="神経症性障害等",障害学生情報入力シート!$H606="摂食障害・睡眠障害等",障害学生情報入力シート!$H606="他の精神障害")),1,0)+IF(AND(障害学生情報入力シート!$G606="その他の障害",ISBLANK(障害学生情報入力シート!$H606)),1,0)</f>
        <v>0</v>
      </c>
    </row>
    <row r="607" spans="1:25" x14ac:dyDescent="0.4">
      <c r="A607" s="1219">
        <v>583</v>
      </c>
      <c r="B607" s="7">
        <f>IF(AND(障害学生情報入力シート!$G607=$B$23,障害学生情報入力シート!$H607=$B$24,OR(障害学生情報入力シート!D607="入学者(新1年生)",障害学生情報入力シート!D607="在籍者")),1,0)</f>
        <v>0</v>
      </c>
      <c r="C607" s="7">
        <f t="shared" si="54"/>
        <v>0</v>
      </c>
      <c r="D607" s="7" t="str">
        <f>IFERROR(MATCH(ROW(障害学生情報入力シート!A583),C:C,0),"")</f>
        <v/>
      </c>
      <c r="E607" s="7">
        <f>IF(AND(障害学生情報入力シート!$G607=$E$23,障害学生情報入力シート!$H607=$E$24,OR(障害学生情報入力シート!D607="入学者(新1年生)",障害学生情報入力シート!D607="在籍者")),1,0)</f>
        <v>0</v>
      </c>
      <c r="F607" s="7">
        <f t="shared" si="55"/>
        <v>0</v>
      </c>
      <c r="G607" s="7" t="str">
        <f>IFERROR(MATCH(ROW(障害学生情報入力シート!E583),F:F,0),"")</f>
        <v/>
      </c>
      <c r="H607" s="7">
        <f>IF(AND(障害学生情報入力シート!$G607=$H$24,ISBLANK(障害学生情報入力シート!$H607),OR(障害学生情報入力シート!D607="入学者(新1年生)",障害学生情報入力シート!D607="在籍者")),1,0)</f>
        <v>0</v>
      </c>
      <c r="I607" s="7">
        <f t="shared" si="56"/>
        <v>0</v>
      </c>
      <c r="J607" s="7" t="str">
        <f>IFERROR(MATCH(ROW(障害学生情報入力シート!A583),I:I,0),"")</f>
        <v/>
      </c>
      <c r="K607" s="8">
        <f>IF(障害学生情報入力シート!AU607="",0,IF(AND(障害学生情報入力シート!AT607=1,Y607=1,障害学生情報入力シート!D607&lt;&gt;"",障害学生情報入力シート!D607&lt;&gt;"在籍者"),1,0))</f>
        <v>0</v>
      </c>
      <c r="L607" s="8">
        <f t="shared" si="57"/>
        <v>0</v>
      </c>
      <c r="M607" s="8" t="str">
        <f>IFERROR(MATCH(ROW(障害学生情報入力シート!A583),L:L,0),"")</f>
        <v/>
      </c>
      <c r="N607" s="8">
        <f>IF(障害学生情報入力シート!CA607="",0,IF(AND(障害学生情報入力シート!BZ607=1,Y607=1,障害学生情報入力シート!D607&lt;&gt;"",障害学生情報入力シート!D607&lt;&gt;"入学しなかった"),1,0))</f>
        <v>0</v>
      </c>
      <c r="O607" s="8">
        <f t="shared" si="58"/>
        <v>0</v>
      </c>
      <c r="P607" s="8" t="str">
        <f>IFERROR(MATCH(ROW(障害学生情報入力シート!AR583),O:O,0),"")</f>
        <v/>
      </c>
      <c r="Q607" s="8">
        <f>IF(障害学生情報入力シート!CU607="",0,IF(AND(障害学生情報入力シート!CT607=1,Y607=1,障害学生情報入力シート!D607&lt;&gt;"",障害学生情報入力シート!D607&lt;&gt;"入学しなかった"),1,0))</f>
        <v>0</v>
      </c>
      <c r="R607" s="8">
        <f t="shared" si="59"/>
        <v>0</v>
      </c>
      <c r="S607" s="8" t="str">
        <f>IFERROR(MATCH(ROW(障害学生情報入力シート!BJ583),R:R,0),"")</f>
        <v/>
      </c>
      <c r="T607" s="9">
        <f>IF(OR(SUM(障害学生情報入力シート!AY607:BY607,障害学生情報入力シート!CB607:CS607)&gt;0,COUNTA(障害学生情報入力シート!BZ607:CA607)=2,COUNTA(障害学生情報入力シート!CT607:CU607)=2),1,0)</f>
        <v>0</v>
      </c>
      <c r="U607" s="9">
        <f>SUM(障害学生情報入力シート!N607:Q607)+COUNTA(障害学生情報入力シート!R607)</f>
        <v>0</v>
      </c>
      <c r="V607" s="9">
        <f>SUM(障害学生情報入力シート!S607:V607)+COUNTA(障害学生情報入力シート!W607)</f>
        <v>0</v>
      </c>
      <c r="W607" s="9">
        <f>IF(SUM(障害学生情報入力シート!$X607:$AT607)&gt;0,1,0)</f>
        <v>0</v>
      </c>
      <c r="X607" s="9">
        <f>IF(障害学生情報入力シート!D607="入学者(新1年生)",1,0)</f>
        <v>0</v>
      </c>
      <c r="Y607" s="9">
        <f>IF(ISBLANK(障害学生情報入力シート!$G607),0)+IF(AND(障害学生情報入力シート!$G607="視覚障害",OR(障害学生情報入力シート!$H607="盲",障害学生情報入力シート!$H607="弱視")),1,0)+IF(AND(障害学生情報入力シート!$G607="聴覚・言語障害",OR(障害学生情報入力シート!$H607="聾",障害学生情報入力シート!$H607="難聴",障害学生情報入力シート!$H607="言語障害のみ")),1,0)+IF(AND(障害学生情報入力シート!$G607="肢体不自由",OR(障害学生情報入力シート!$H607="上肢機能障害",障害学生情報入力シート!$H607="下肢機能障害",障害学生情報入力シート!$H607="上下肢機能障害",障害学生情報入力シート!$H607="他の機能障害")),1,0)+IF(AND(障害学生情報入力シート!$G607="病弱・虚弱",OR(障害学生情報入力シート!$H607="内部障害等",障害学生情報入力シート!$H607="他の慢性疾患")),1,0)+IF(AND(障害学生情報入力シート!$G607="重複",ISBLANK(障害学生情報入力シート!$H607)),1,0)+IF(AND(障害学生情報入力シート!$G607="発達障害",OR(障害学生情報入力シート!$H607="SLD",障害学生情報入力シート!$H607="ADHD",障害学生情報入力シート!$H607="ASD",障害学生情報入力シート!$H607="発達障害の重複")),1,0)+IF(AND(障害学生情報入力シート!$G607="精神障害",OR(障害学生情報入力シート!$H607="統合失調症等",障害学生情報入力シート!$H607="気分障害",障害学生情報入力シート!$H607="神経症性障害等",障害学生情報入力シート!$H607="摂食障害・睡眠障害等",障害学生情報入力シート!$H607="他の精神障害")),1,0)+IF(AND(障害学生情報入力シート!$G607="その他の障害",ISBLANK(障害学生情報入力シート!$H607)),1,0)</f>
        <v>0</v>
      </c>
    </row>
    <row r="608" spans="1:25" x14ac:dyDescent="0.4">
      <c r="A608" s="1219">
        <v>584</v>
      </c>
      <c r="B608" s="7">
        <f>IF(AND(障害学生情報入力シート!$G608=$B$23,障害学生情報入力シート!$H608=$B$24,OR(障害学生情報入力シート!D608="入学者(新1年生)",障害学生情報入力シート!D608="在籍者")),1,0)</f>
        <v>0</v>
      </c>
      <c r="C608" s="7">
        <f t="shared" si="54"/>
        <v>0</v>
      </c>
      <c r="D608" s="7" t="str">
        <f>IFERROR(MATCH(ROW(障害学生情報入力シート!A584),C:C,0),"")</f>
        <v/>
      </c>
      <c r="E608" s="7">
        <f>IF(AND(障害学生情報入力シート!$G608=$E$23,障害学生情報入力シート!$H608=$E$24,OR(障害学生情報入力シート!D608="入学者(新1年生)",障害学生情報入力シート!D608="在籍者")),1,0)</f>
        <v>0</v>
      </c>
      <c r="F608" s="7">
        <f t="shared" si="55"/>
        <v>0</v>
      </c>
      <c r="G608" s="7" t="str">
        <f>IFERROR(MATCH(ROW(障害学生情報入力シート!E584),F:F,0),"")</f>
        <v/>
      </c>
      <c r="H608" s="7">
        <f>IF(AND(障害学生情報入力シート!$G608=$H$24,ISBLANK(障害学生情報入力シート!$H608),OR(障害学生情報入力シート!D608="入学者(新1年生)",障害学生情報入力シート!D608="在籍者")),1,0)</f>
        <v>0</v>
      </c>
      <c r="I608" s="7">
        <f t="shared" si="56"/>
        <v>0</v>
      </c>
      <c r="J608" s="7" t="str">
        <f>IFERROR(MATCH(ROW(障害学生情報入力シート!A584),I:I,0),"")</f>
        <v/>
      </c>
      <c r="K608" s="8">
        <f>IF(障害学生情報入力シート!AU608="",0,IF(AND(障害学生情報入力シート!AT608=1,Y608=1,障害学生情報入力シート!D608&lt;&gt;"",障害学生情報入力シート!D608&lt;&gt;"在籍者"),1,0))</f>
        <v>0</v>
      </c>
      <c r="L608" s="8">
        <f t="shared" si="57"/>
        <v>0</v>
      </c>
      <c r="M608" s="8" t="str">
        <f>IFERROR(MATCH(ROW(障害学生情報入力シート!A584),L:L,0),"")</f>
        <v/>
      </c>
      <c r="N608" s="8">
        <f>IF(障害学生情報入力シート!CA608="",0,IF(AND(障害学生情報入力シート!BZ608=1,Y608=1,障害学生情報入力シート!D608&lt;&gt;"",障害学生情報入力シート!D608&lt;&gt;"入学しなかった"),1,0))</f>
        <v>0</v>
      </c>
      <c r="O608" s="8">
        <f t="shared" si="58"/>
        <v>0</v>
      </c>
      <c r="P608" s="8" t="str">
        <f>IFERROR(MATCH(ROW(障害学生情報入力シート!AR584),O:O,0),"")</f>
        <v/>
      </c>
      <c r="Q608" s="8">
        <f>IF(障害学生情報入力シート!CU608="",0,IF(AND(障害学生情報入力シート!CT608=1,Y608=1,障害学生情報入力シート!D608&lt;&gt;"",障害学生情報入力シート!D608&lt;&gt;"入学しなかった"),1,0))</f>
        <v>0</v>
      </c>
      <c r="R608" s="8">
        <f t="shared" si="59"/>
        <v>0</v>
      </c>
      <c r="S608" s="8" t="str">
        <f>IFERROR(MATCH(ROW(障害学生情報入力シート!BJ584),R:R,0),"")</f>
        <v/>
      </c>
      <c r="T608" s="9">
        <f>IF(OR(SUM(障害学生情報入力シート!AY608:BY608,障害学生情報入力シート!CB608:CS608)&gt;0,COUNTA(障害学生情報入力シート!BZ608:CA608)=2,COUNTA(障害学生情報入力シート!CT608:CU608)=2),1,0)</f>
        <v>0</v>
      </c>
      <c r="U608" s="9">
        <f>SUM(障害学生情報入力シート!N608:Q608)+COUNTA(障害学生情報入力シート!R608)</f>
        <v>0</v>
      </c>
      <c r="V608" s="9">
        <f>SUM(障害学生情報入力シート!S608:V608)+COUNTA(障害学生情報入力シート!W608)</f>
        <v>0</v>
      </c>
      <c r="W608" s="9">
        <f>IF(SUM(障害学生情報入力シート!$X608:$AT608)&gt;0,1,0)</f>
        <v>0</v>
      </c>
      <c r="X608" s="9">
        <f>IF(障害学生情報入力シート!D608="入学者(新1年生)",1,0)</f>
        <v>0</v>
      </c>
      <c r="Y608" s="9">
        <f>IF(ISBLANK(障害学生情報入力シート!$G608),0)+IF(AND(障害学生情報入力シート!$G608="視覚障害",OR(障害学生情報入力シート!$H608="盲",障害学生情報入力シート!$H608="弱視")),1,0)+IF(AND(障害学生情報入力シート!$G608="聴覚・言語障害",OR(障害学生情報入力シート!$H608="聾",障害学生情報入力シート!$H608="難聴",障害学生情報入力シート!$H608="言語障害のみ")),1,0)+IF(AND(障害学生情報入力シート!$G608="肢体不自由",OR(障害学生情報入力シート!$H608="上肢機能障害",障害学生情報入力シート!$H608="下肢機能障害",障害学生情報入力シート!$H608="上下肢機能障害",障害学生情報入力シート!$H608="他の機能障害")),1,0)+IF(AND(障害学生情報入力シート!$G608="病弱・虚弱",OR(障害学生情報入力シート!$H608="内部障害等",障害学生情報入力シート!$H608="他の慢性疾患")),1,0)+IF(AND(障害学生情報入力シート!$G608="重複",ISBLANK(障害学生情報入力シート!$H608)),1,0)+IF(AND(障害学生情報入力シート!$G608="発達障害",OR(障害学生情報入力シート!$H608="SLD",障害学生情報入力シート!$H608="ADHD",障害学生情報入力シート!$H608="ASD",障害学生情報入力シート!$H608="発達障害の重複")),1,0)+IF(AND(障害学生情報入力シート!$G608="精神障害",OR(障害学生情報入力シート!$H608="統合失調症等",障害学生情報入力シート!$H608="気分障害",障害学生情報入力シート!$H608="神経症性障害等",障害学生情報入力シート!$H608="摂食障害・睡眠障害等",障害学生情報入力シート!$H608="他の精神障害")),1,0)+IF(AND(障害学生情報入力シート!$G608="その他の障害",ISBLANK(障害学生情報入力シート!$H608)),1,0)</f>
        <v>0</v>
      </c>
    </row>
    <row r="609" spans="1:25" x14ac:dyDescent="0.4">
      <c r="A609" s="1219">
        <v>585</v>
      </c>
      <c r="B609" s="7">
        <f>IF(AND(障害学生情報入力シート!$G609=$B$23,障害学生情報入力シート!$H609=$B$24,OR(障害学生情報入力シート!D609="入学者(新1年生)",障害学生情報入力シート!D609="在籍者")),1,0)</f>
        <v>0</v>
      </c>
      <c r="C609" s="7">
        <f t="shared" si="54"/>
        <v>0</v>
      </c>
      <c r="D609" s="7" t="str">
        <f>IFERROR(MATCH(ROW(障害学生情報入力シート!A585),C:C,0),"")</f>
        <v/>
      </c>
      <c r="E609" s="7">
        <f>IF(AND(障害学生情報入力シート!$G609=$E$23,障害学生情報入力シート!$H609=$E$24,OR(障害学生情報入力シート!D609="入学者(新1年生)",障害学生情報入力シート!D609="在籍者")),1,0)</f>
        <v>0</v>
      </c>
      <c r="F609" s="7">
        <f t="shared" si="55"/>
        <v>0</v>
      </c>
      <c r="G609" s="7" t="str">
        <f>IFERROR(MATCH(ROW(障害学生情報入力シート!E585),F:F,0),"")</f>
        <v/>
      </c>
      <c r="H609" s="7">
        <f>IF(AND(障害学生情報入力シート!$G609=$H$24,ISBLANK(障害学生情報入力シート!$H609),OR(障害学生情報入力シート!D609="入学者(新1年生)",障害学生情報入力シート!D609="在籍者")),1,0)</f>
        <v>0</v>
      </c>
      <c r="I609" s="7">
        <f t="shared" si="56"/>
        <v>0</v>
      </c>
      <c r="J609" s="7" t="str">
        <f>IFERROR(MATCH(ROW(障害学生情報入力シート!A585),I:I,0),"")</f>
        <v/>
      </c>
      <c r="K609" s="8">
        <f>IF(障害学生情報入力シート!AU609="",0,IF(AND(障害学生情報入力シート!AT609=1,Y609=1,障害学生情報入力シート!D609&lt;&gt;"",障害学生情報入力シート!D609&lt;&gt;"在籍者"),1,0))</f>
        <v>0</v>
      </c>
      <c r="L609" s="8">
        <f t="shared" si="57"/>
        <v>0</v>
      </c>
      <c r="M609" s="8" t="str">
        <f>IFERROR(MATCH(ROW(障害学生情報入力シート!A585),L:L,0),"")</f>
        <v/>
      </c>
      <c r="N609" s="8">
        <f>IF(障害学生情報入力シート!CA609="",0,IF(AND(障害学生情報入力シート!BZ609=1,Y609=1,障害学生情報入力シート!D609&lt;&gt;"",障害学生情報入力シート!D609&lt;&gt;"入学しなかった"),1,0))</f>
        <v>0</v>
      </c>
      <c r="O609" s="8">
        <f t="shared" si="58"/>
        <v>0</v>
      </c>
      <c r="P609" s="8" t="str">
        <f>IFERROR(MATCH(ROW(障害学生情報入力シート!AR585),O:O,0),"")</f>
        <v/>
      </c>
      <c r="Q609" s="8">
        <f>IF(障害学生情報入力シート!CU609="",0,IF(AND(障害学生情報入力シート!CT609=1,Y609=1,障害学生情報入力シート!D609&lt;&gt;"",障害学生情報入力シート!D609&lt;&gt;"入学しなかった"),1,0))</f>
        <v>0</v>
      </c>
      <c r="R609" s="8">
        <f t="shared" si="59"/>
        <v>0</v>
      </c>
      <c r="S609" s="8" t="str">
        <f>IFERROR(MATCH(ROW(障害学生情報入力シート!BJ585),R:R,0),"")</f>
        <v/>
      </c>
      <c r="T609" s="9">
        <f>IF(OR(SUM(障害学生情報入力シート!AY609:BY609,障害学生情報入力シート!CB609:CS609)&gt;0,COUNTA(障害学生情報入力シート!BZ609:CA609)=2,COUNTA(障害学生情報入力シート!CT609:CU609)=2),1,0)</f>
        <v>0</v>
      </c>
      <c r="U609" s="9">
        <f>SUM(障害学生情報入力シート!N609:Q609)+COUNTA(障害学生情報入力シート!R609)</f>
        <v>0</v>
      </c>
      <c r="V609" s="9">
        <f>SUM(障害学生情報入力シート!S609:V609)+COUNTA(障害学生情報入力シート!W609)</f>
        <v>0</v>
      </c>
      <c r="W609" s="9">
        <f>IF(SUM(障害学生情報入力シート!$X609:$AT609)&gt;0,1,0)</f>
        <v>0</v>
      </c>
      <c r="X609" s="9">
        <f>IF(障害学生情報入力シート!D609="入学者(新1年生)",1,0)</f>
        <v>0</v>
      </c>
      <c r="Y609" s="9">
        <f>IF(ISBLANK(障害学生情報入力シート!$G609),0)+IF(AND(障害学生情報入力シート!$G609="視覚障害",OR(障害学生情報入力シート!$H609="盲",障害学生情報入力シート!$H609="弱視")),1,0)+IF(AND(障害学生情報入力シート!$G609="聴覚・言語障害",OR(障害学生情報入力シート!$H609="聾",障害学生情報入力シート!$H609="難聴",障害学生情報入力シート!$H609="言語障害のみ")),1,0)+IF(AND(障害学生情報入力シート!$G609="肢体不自由",OR(障害学生情報入力シート!$H609="上肢機能障害",障害学生情報入力シート!$H609="下肢機能障害",障害学生情報入力シート!$H609="上下肢機能障害",障害学生情報入力シート!$H609="他の機能障害")),1,0)+IF(AND(障害学生情報入力シート!$G609="病弱・虚弱",OR(障害学生情報入力シート!$H609="内部障害等",障害学生情報入力シート!$H609="他の慢性疾患")),1,0)+IF(AND(障害学生情報入力シート!$G609="重複",ISBLANK(障害学生情報入力シート!$H609)),1,0)+IF(AND(障害学生情報入力シート!$G609="発達障害",OR(障害学生情報入力シート!$H609="SLD",障害学生情報入力シート!$H609="ADHD",障害学生情報入力シート!$H609="ASD",障害学生情報入力シート!$H609="発達障害の重複")),1,0)+IF(AND(障害学生情報入力シート!$G609="精神障害",OR(障害学生情報入力シート!$H609="統合失調症等",障害学生情報入力シート!$H609="気分障害",障害学生情報入力シート!$H609="神経症性障害等",障害学生情報入力シート!$H609="摂食障害・睡眠障害等",障害学生情報入力シート!$H609="他の精神障害")),1,0)+IF(AND(障害学生情報入力シート!$G609="その他の障害",ISBLANK(障害学生情報入力シート!$H609)),1,0)</f>
        <v>0</v>
      </c>
    </row>
    <row r="610" spans="1:25" x14ac:dyDescent="0.4">
      <c r="A610" s="1219">
        <v>586</v>
      </c>
      <c r="B610" s="7">
        <f>IF(AND(障害学生情報入力シート!$G610=$B$23,障害学生情報入力シート!$H610=$B$24,OR(障害学生情報入力シート!D610="入学者(新1年生)",障害学生情報入力シート!D610="在籍者")),1,0)</f>
        <v>0</v>
      </c>
      <c r="C610" s="7">
        <f t="shared" si="54"/>
        <v>0</v>
      </c>
      <c r="D610" s="7" t="str">
        <f>IFERROR(MATCH(ROW(障害学生情報入力シート!A586),C:C,0),"")</f>
        <v/>
      </c>
      <c r="E610" s="7">
        <f>IF(AND(障害学生情報入力シート!$G610=$E$23,障害学生情報入力シート!$H610=$E$24,OR(障害学生情報入力シート!D610="入学者(新1年生)",障害学生情報入力シート!D610="在籍者")),1,0)</f>
        <v>0</v>
      </c>
      <c r="F610" s="7">
        <f t="shared" si="55"/>
        <v>0</v>
      </c>
      <c r="G610" s="7" t="str">
        <f>IFERROR(MATCH(ROW(障害学生情報入力シート!E586),F:F,0),"")</f>
        <v/>
      </c>
      <c r="H610" s="7">
        <f>IF(AND(障害学生情報入力シート!$G610=$H$24,ISBLANK(障害学生情報入力シート!$H610),OR(障害学生情報入力シート!D610="入学者(新1年生)",障害学生情報入力シート!D610="在籍者")),1,0)</f>
        <v>0</v>
      </c>
      <c r="I610" s="7">
        <f t="shared" si="56"/>
        <v>0</v>
      </c>
      <c r="J610" s="7" t="str">
        <f>IFERROR(MATCH(ROW(障害学生情報入力シート!A586),I:I,0),"")</f>
        <v/>
      </c>
      <c r="K610" s="8">
        <f>IF(障害学生情報入力シート!AU610="",0,IF(AND(障害学生情報入力シート!AT610=1,Y610=1,障害学生情報入力シート!D610&lt;&gt;"",障害学生情報入力シート!D610&lt;&gt;"在籍者"),1,0))</f>
        <v>0</v>
      </c>
      <c r="L610" s="8">
        <f t="shared" si="57"/>
        <v>0</v>
      </c>
      <c r="M610" s="8" t="str">
        <f>IFERROR(MATCH(ROW(障害学生情報入力シート!A586),L:L,0),"")</f>
        <v/>
      </c>
      <c r="N610" s="8">
        <f>IF(障害学生情報入力シート!CA610="",0,IF(AND(障害学生情報入力シート!BZ610=1,Y610=1,障害学生情報入力シート!D610&lt;&gt;"",障害学生情報入力シート!D610&lt;&gt;"入学しなかった"),1,0))</f>
        <v>0</v>
      </c>
      <c r="O610" s="8">
        <f t="shared" si="58"/>
        <v>0</v>
      </c>
      <c r="P610" s="8" t="str">
        <f>IFERROR(MATCH(ROW(障害学生情報入力シート!AR586),O:O,0),"")</f>
        <v/>
      </c>
      <c r="Q610" s="8">
        <f>IF(障害学生情報入力シート!CU610="",0,IF(AND(障害学生情報入力シート!CT610=1,Y610=1,障害学生情報入力シート!D610&lt;&gt;"",障害学生情報入力シート!D610&lt;&gt;"入学しなかった"),1,0))</f>
        <v>0</v>
      </c>
      <c r="R610" s="8">
        <f t="shared" si="59"/>
        <v>0</v>
      </c>
      <c r="S610" s="8" t="str">
        <f>IFERROR(MATCH(ROW(障害学生情報入力シート!BJ586),R:R,0),"")</f>
        <v/>
      </c>
      <c r="T610" s="9">
        <f>IF(OR(SUM(障害学生情報入力シート!AY610:BY610,障害学生情報入力シート!CB610:CS610)&gt;0,COUNTA(障害学生情報入力シート!BZ610:CA610)=2,COUNTA(障害学生情報入力シート!CT610:CU610)=2),1,0)</f>
        <v>0</v>
      </c>
      <c r="U610" s="9">
        <f>SUM(障害学生情報入力シート!N610:Q610)+COUNTA(障害学生情報入力シート!R610)</f>
        <v>0</v>
      </c>
      <c r="V610" s="9">
        <f>SUM(障害学生情報入力シート!S610:V610)+COUNTA(障害学生情報入力シート!W610)</f>
        <v>0</v>
      </c>
      <c r="W610" s="9">
        <f>IF(SUM(障害学生情報入力シート!$X610:$AT610)&gt;0,1,0)</f>
        <v>0</v>
      </c>
      <c r="X610" s="9">
        <f>IF(障害学生情報入力シート!D610="入学者(新1年生)",1,0)</f>
        <v>0</v>
      </c>
      <c r="Y610" s="9">
        <f>IF(ISBLANK(障害学生情報入力シート!$G610),0)+IF(AND(障害学生情報入力シート!$G610="視覚障害",OR(障害学生情報入力シート!$H610="盲",障害学生情報入力シート!$H610="弱視")),1,0)+IF(AND(障害学生情報入力シート!$G610="聴覚・言語障害",OR(障害学生情報入力シート!$H610="聾",障害学生情報入力シート!$H610="難聴",障害学生情報入力シート!$H610="言語障害のみ")),1,0)+IF(AND(障害学生情報入力シート!$G610="肢体不自由",OR(障害学生情報入力シート!$H610="上肢機能障害",障害学生情報入力シート!$H610="下肢機能障害",障害学生情報入力シート!$H610="上下肢機能障害",障害学生情報入力シート!$H610="他の機能障害")),1,0)+IF(AND(障害学生情報入力シート!$G610="病弱・虚弱",OR(障害学生情報入力シート!$H610="内部障害等",障害学生情報入力シート!$H610="他の慢性疾患")),1,0)+IF(AND(障害学生情報入力シート!$G610="重複",ISBLANK(障害学生情報入力シート!$H610)),1,0)+IF(AND(障害学生情報入力シート!$G610="発達障害",OR(障害学生情報入力シート!$H610="SLD",障害学生情報入力シート!$H610="ADHD",障害学生情報入力シート!$H610="ASD",障害学生情報入力シート!$H610="発達障害の重複")),1,0)+IF(AND(障害学生情報入力シート!$G610="精神障害",OR(障害学生情報入力シート!$H610="統合失調症等",障害学生情報入力シート!$H610="気分障害",障害学生情報入力シート!$H610="神経症性障害等",障害学生情報入力シート!$H610="摂食障害・睡眠障害等",障害学生情報入力シート!$H610="他の精神障害")),1,0)+IF(AND(障害学生情報入力シート!$G610="その他の障害",ISBLANK(障害学生情報入力シート!$H610)),1,0)</f>
        <v>0</v>
      </c>
    </row>
    <row r="611" spans="1:25" x14ac:dyDescent="0.4">
      <c r="A611" s="1219">
        <v>587</v>
      </c>
      <c r="B611" s="7">
        <f>IF(AND(障害学生情報入力シート!$G611=$B$23,障害学生情報入力シート!$H611=$B$24,OR(障害学生情報入力シート!D611="入学者(新1年生)",障害学生情報入力シート!D611="在籍者")),1,0)</f>
        <v>0</v>
      </c>
      <c r="C611" s="7">
        <f t="shared" si="54"/>
        <v>0</v>
      </c>
      <c r="D611" s="7" t="str">
        <f>IFERROR(MATCH(ROW(障害学生情報入力シート!A587),C:C,0),"")</f>
        <v/>
      </c>
      <c r="E611" s="7">
        <f>IF(AND(障害学生情報入力シート!$G611=$E$23,障害学生情報入力シート!$H611=$E$24,OR(障害学生情報入力シート!D611="入学者(新1年生)",障害学生情報入力シート!D611="在籍者")),1,0)</f>
        <v>0</v>
      </c>
      <c r="F611" s="7">
        <f t="shared" si="55"/>
        <v>0</v>
      </c>
      <c r="G611" s="7" t="str">
        <f>IFERROR(MATCH(ROW(障害学生情報入力シート!E587),F:F,0),"")</f>
        <v/>
      </c>
      <c r="H611" s="7">
        <f>IF(AND(障害学生情報入力シート!$G611=$H$24,ISBLANK(障害学生情報入力シート!$H611),OR(障害学生情報入力シート!D611="入学者(新1年生)",障害学生情報入力シート!D611="在籍者")),1,0)</f>
        <v>0</v>
      </c>
      <c r="I611" s="7">
        <f t="shared" si="56"/>
        <v>0</v>
      </c>
      <c r="J611" s="7" t="str">
        <f>IFERROR(MATCH(ROW(障害学生情報入力シート!A587),I:I,0),"")</f>
        <v/>
      </c>
      <c r="K611" s="8">
        <f>IF(障害学生情報入力シート!AU611="",0,IF(AND(障害学生情報入力シート!AT611=1,Y611=1,障害学生情報入力シート!D611&lt;&gt;"",障害学生情報入力シート!D611&lt;&gt;"在籍者"),1,0))</f>
        <v>0</v>
      </c>
      <c r="L611" s="8">
        <f t="shared" si="57"/>
        <v>0</v>
      </c>
      <c r="M611" s="8" t="str">
        <f>IFERROR(MATCH(ROW(障害学生情報入力シート!A587),L:L,0),"")</f>
        <v/>
      </c>
      <c r="N611" s="8">
        <f>IF(障害学生情報入力シート!CA611="",0,IF(AND(障害学生情報入力シート!BZ611=1,Y611=1,障害学生情報入力シート!D611&lt;&gt;"",障害学生情報入力シート!D611&lt;&gt;"入学しなかった"),1,0))</f>
        <v>0</v>
      </c>
      <c r="O611" s="8">
        <f t="shared" si="58"/>
        <v>0</v>
      </c>
      <c r="P611" s="8" t="str">
        <f>IFERROR(MATCH(ROW(障害学生情報入力シート!AR587),O:O,0),"")</f>
        <v/>
      </c>
      <c r="Q611" s="8">
        <f>IF(障害学生情報入力シート!CU611="",0,IF(AND(障害学生情報入力シート!CT611=1,Y611=1,障害学生情報入力シート!D611&lt;&gt;"",障害学生情報入力シート!D611&lt;&gt;"入学しなかった"),1,0))</f>
        <v>0</v>
      </c>
      <c r="R611" s="8">
        <f t="shared" si="59"/>
        <v>0</v>
      </c>
      <c r="S611" s="8" t="str">
        <f>IFERROR(MATCH(ROW(障害学生情報入力シート!BJ587),R:R,0),"")</f>
        <v/>
      </c>
      <c r="T611" s="9">
        <f>IF(OR(SUM(障害学生情報入力シート!AY611:BY611,障害学生情報入力シート!CB611:CS611)&gt;0,COUNTA(障害学生情報入力シート!BZ611:CA611)=2,COUNTA(障害学生情報入力シート!CT611:CU611)=2),1,0)</f>
        <v>0</v>
      </c>
      <c r="U611" s="9">
        <f>SUM(障害学生情報入力シート!N611:Q611)+COUNTA(障害学生情報入力シート!R611)</f>
        <v>0</v>
      </c>
      <c r="V611" s="9">
        <f>SUM(障害学生情報入力シート!S611:V611)+COUNTA(障害学生情報入力シート!W611)</f>
        <v>0</v>
      </c>
      <c r="W611" s="9">
        <f>IF(SUM(障害学生情報入力シート!$X611:$AT611)&gt;0,1,0)</f>
        <v>0</v>
      </c>
      <c r="X611" s="9">
        <f>IF(障害学生情報入力シート!D611="入学者(新1年生)",1,0)</f>
        <v>0</v>
      </c>
      <c r="Y611" s="9">
        <f>IF(ISBLANK(障害学生情報入力シート!$G611),0)+IF(AND(障害学生情報入力シート!$G611="視覚障害",OR(障害学生情報入力シート!$H611="盲",障害学生情報入力シート!$H611="弱視")),1,0)+IF(AND(障害学生情報入力シート!$G611="聴覚・言語障害",OR(障害学生情報入力シート!$H611="聾",障害学生情報入力シート!$H611="難聴",障害学生情報入力シート!$H611="言語障害のみ")),1,0)+IF(AND(障害学生情報入力シート!$G611="肢体不自由",OR(障害学生情報入力シート!$H611="上肢機能障害",障害学生情報入力シート!$H611="下肢機能障害",障害学生情報入力シート!$H611="上下肢機能障害",障害学生情報入力シート!$H611="他の機能障害")),1,0)+IF(AND(障害学生情報入力シート!$G611="病弱・虚弱",OR(障害学生情報入力シート!$H611="内部障害等",障害学生情報入力シート!$H611="他の慢性疾患")),1,0)+IF(AND(障害学生情報入力シート!$G611="重複",ISBLANK(障害学生情報入力シート!$H611)),1,0)+IF(AND(障害学生情報入力シート!$G611="発達障害",OR(障害学生情報入力シート!$H611="SLD",障害学生情報入力シート!$H611="ADHD",障害学生情報入力シート!$H611="ASD",障害学生情報入力シート!$H611="発達障害の重複")),1,0)+IF(AND(障害学生情報入力シート!$G611="精神障害",OR(障害学生情報入力シート!$H611="統合失調症等",障害学生情報入力シート!$H611="気分障害",障害学生情報入力シート!$H611="神経症性障害等",障害学生情報入力シート!$H611="摂食障害・睡眠障害等",障害学生情報入力シート!$H611="他の精神障害")),1,0)+IF(AND(障害学生情報入力シート!$G611="その他の障害",ISBLANK(障害学生情報入力シート!$H611)),1,0)</f>
        <v>0</v>
      </c>
    </row>
    <row r="612" spans="1:25" x14ac:dyDescent="0.4">
      <c r="A612" s="1219">
        <v>588</v>
      </c>
      <c r="B612" s="7">
        <f>IF(AND(障害学生情報入力シート!$G612=$B$23,障害学生情報入力シート!$H612=$B$24,OR(障害学生情報入力シート!D612="入学者(新1年生)",障害学生情報入力シート!D612="在籍者")),1,0)</f>
        <v>0</v>
      </c>
      <c r="C612" s="7">
        <f t="shared" si="54"/>
        <v>0</v>
      </c>
      <c r="D612" s="7" t="str">
        <f>IFERROR(MATCH(ROW(障害学生情報入力シート!A588),C:C,0),"")</f>
        <v/>
      </c>
      <c r="E612" s="7">
        <f>IF(AND(障害学生情報入力シート!$G612=$E$23,障害学生情報入力シート!$H612=$E$24,OR(障害学生情報入力シート!D612="入学者(新1年生)",障害学生情報入力シート!D612="在籍者")),1,0)</f>
        <v>0</v>
      </c>
      <c r="F612" s="7">
        <f t="shared" si="55"/>
        <v>0</v>
      </c>
      <c r="G612" s="7" t="str">
        <f>IFERROR(MATCH(ROW(障害学生情報入力シート!E588),F:F,0),"")</f>
        <v/>
      </c>
      <c r="H612" s="7">
        <f>IF(AND(障害学生情報入力シート!$G612=$H$24,ISBLANK(障害学生情報入力シート!$H612),OR(障害学生情報入力シート!D612="入学者(新1年生)",障害学生情報入力シート!D612="在籍者")),1,0)</f>
        <v>0</v>
      </c>
      <c r="I612" s="7">
        <f t="shared" si="56"/>
        <v>0</v>
      </c>
      <c r="J612" s="7" t="str">
        <f>IFERROR(MATCH(ROW(障害学生情報入力シート!A588),I:I,0),"")</f>
        <v/>
      </c>
      <c r="K612" s="8">
        <f>IF(障害学生情報入力シート!AU612="",0,IF(AND(障害学生情報入力シート!AT612=1,Y612=1,障害学生情報入力シート!D612&lt;&gt;"",障害学生情報入力シート!D612&lt;&gt;"在籍者"),1,0))</f>
        <v>0</v>
      </c>
      <c r="L612" s="8">
        <f t="shared" si="57"/>
        <v>0</v>
      </c>
      <c r="M612" s="8" t="str">
        <f>IFERROR(MATCH(ROW(障害学生情報入力シート!A588),L:L,0),"")</f>
        <v/>
      </c>
      <c r="N612" s="8">
        <f>IF(障害学生情報入力シート!CA612="",0,IF(AND(障害学生情報入力シート!BZ612=1,Y612=1,障害学生情報入力シート!D612&lt;&gt;"",障害学生情報入力シート!D612&lt;&gt;"入学しなかった"),1,0))</f>
        <v>0</v>
      </c>
      <c r="O612" s="8">
        <f t="shared" si="58"/>
        <v>0</v>
      </c>
      <c r="P612" s="8" t="str">
        <f>IFERROR(MATCH(ROW(障害学生情報入力シート!AR588),O:O,0),"")</f>
        <v/>
      </c>
      <c r="Q612" s="8">
        <f>IF(障害学生情報入力シート!CU612="",0,IF(AND(障害学生情報入力シート!CT612=1,Y612=1,障害学生情報入力シート!D612&lt;&gt;"",障害学生情報入力シート!D612&lt;&gt;"入学しなかった"),1,0))</f>
        <v>0</v>
      </c>
      <c r="R612" s="8">
        <f t="shared" si="59"/>
        <v>0</v>
      </c>
      <c r="S612" s="8" t="str">
        <f>IFERROR(MATCH(ROW(障害学生情報入力シート!BJ588),R:R,0),"")</f>
        <v/>
      </c>
      <c r="T612" s="9">
        <f>IF(OR(SUM(障害学生情報入力シート!AY612:BY612,障害学生情報入力シート!CB612:CS612)&gt;0,COUNTA(障害学生情報入力シート!BZ612:CA612)=2,COUNTA(障害学生情報入力シート!CT612:CU612)=2),1,0)</f>
        <v>0</v>
      </c>
      <c r="U612" s="9">
        <f>SUM(障害学生情報入力シート!N612:Q612)+COUNTA(障害学生情報入力シート!R612)</f>
        <v>0</v>
      </c>
      <c r="V612" s="9">
        <f>SUM(障害学生情報入力シート!S612:V612)+COUNTA(障害学生情報入力シート!W612)</f>
        <v>0</v>
      </c>
      <c r="W612" s="9">
        <f>IF(SUM(障害学生情報入力シート!$X612:$AT612)&gt;0,1,0)</f>
        <v>0</v>
      </c>
      <c r="X612" s="9">
        <f>IF(障害学生情報入力シート!D612="入学者(新1年生)",1,0)</f>
        <v>0</v>
      </c>
      <c r="Y612" s="9">
        <f>IF(ISBLANK(障害学生情報入力シート!$G612),0)+IF(AND(障害学生情報入力シート!$G612="視覚障害",OR(障害学生情報入力シート!$H612="盲",障害学生情報入力シート!$H612="弱視")),1,0)+IF(AND(障害学生情報入力シート!$G612="聴覚・言語障害",OR(障害学生情報入力シート!$H612="聾",障害学生情報入力シート!$H612="難聴",障害学生情報入力シート!$H612="言語障害のみ")),1,0)+IF(AND(障害学生情報入力シート!$G612="肢体不自由",OR(障害学生情報入力シート!$H612="上肢機能障害",障害学生情報入力シート!$H612="下肢機能障害",障害学生情報入力シート!$H612="上下肢機能障害",障害学生情報入力シート!$H612="他の機能障害")),1,0)+IF(AND(障害学生情報入力シート!$G612="病弱・虚弱",OR(障害学生情報入力シート!$H612="内部障害等",障害学生情報入力シート!$H612="他の慢性疾患")),1,0)+IF(AND(障害学生情報入力シート!$G612="重複",ISBLANK(障害学生情報入力シート!$H612)),1,0)+IF(AND(障害学生情報入力シート!$G612="発達障害",OR(障害学生情報入力シート!$H612="SLD",障害学生情報入力シート!$H612="ADHD",障害学生情報入力シート!$H612="ASD",障害学生情報入力シート!$H612="発達障害の重複")),1,0)+IF(AND(障害学生情報入力シート!$G612="精神障害",OR(障害学生情報入力シート!$H612="統合失調症等",障害学生情報入力シート!$H612="気分障害",障害学生情報入力シート!$H612="神経症性障害等",障害学生情報入力シート!$H612="摂食障害・睡眠障害等",障害学生情報入力シート!$H612="他の精神障害")),1,0)+IF(AND(障害学生情報入力シート!$G612="その他の障害",ISBLANK(障害学生情報入力シート!$H612)),1,0)</f>
        <v>0</v>
      </c>
    </row>
    <row r="613" spans="1:25" x14ac:dyDescent="0.4">
      <c r="A613" s="1219">
        <v>589</v>
      </c>
      <c r="B613" s="7">
        <f>IF(AND(障害学生情報入力シート!$G613=$B$23,障害学生情報入力シート!$H613=$B$24,OR(障害学生情報入力シート!D613="入学者(新1年生)",障害学生情報入力シート!D613="在籍者")),1,0)</f>
        <v>0</v>
      </c>
      <c r="C613" s="7">
        <f t="shared" si="54"/>
        <v>0</v>
      </c>
      <c r="D613" s="7" t="str">
        <f>IFERROR(MATCH(ROW(障害学生情報入力シート!A589),C:C,0),"")</f>
        <v/>
      </c>
      <c r="E613" s="7">
        <f>IF(AND(障害学生情報入力シート!$G613=$E$23,障害学生情報入力シート!$H613=$E$24,OR(障害学生情報入力シート!D613="入学者(新1年生)",障害学生情報入力シート!D613="在籍者")),1,0)</f>
        <v>0</v>
      </c>
      <c r="F613" s="7">
        <f t="shared" si="55"/>
        <v>0</v>
      </c>
      <c r="G613" s="7" t="str">
        <f>IFERROR(MATCH(ROW(障害学生情報入力シート!E589),F:F,0),"")</f>
        <v/>
      </c>
      <c r="H613" s="7">
        <f>IF(AND(障害学生情報入力シート!$G613=$H$24,ISBLANK(障害学生情報入力シート!$H613),OR(障害学生情報入力シート!D613="入学者(新1年生)",障害学生情報入力シート!D613="在籍者")),1,0)</f>
        <v>0</v>
      </c>
      <c r="I613" s="7">
        <f t="shared" si="56"/>
        <v>0</v>
      </c>
      <c r="J613" s="7" t="str">
        <f>IFERROR(MATCH(ROW(障害学生情報入力シート!A589),I:I,0),"")</f>
        <v/>
      </c>
      <c r="K613" s="8">
        <f>IF(障害学生情報入力シート!AU613="",0,IF(AND(障害学生情報入力シート!AT613=1,Y613=1,障害学生情報入力シート!D613&lt;&gt;"",障害学生情報入力シート!D613&lt;&gt;"在籍者"),1,0))</f>
        <v>0</v>
      </c>
      <c r="L613" s="8">
        <f t="shared" si="57"/>
        <v>0</v>
      </c>
      <c r="M613" s="8" t="str">
        <f>IFERROR(MATCH(ROW(障害学生情報入力シート!A589),L:L,0),"")</f>
        <v/>
      </c>
      <c r="N613" s="8">
        <f>IF(障害学生情報入力シート!CA613="",0,IF(AND(障害学生情報入力シート!BZ613=1,Y613=1,障害学生情報入力シート!D613&lt;&gt;"",障害学生情報入力シート!D613&lt;&gt;"入学しなかった"),1,0))</f>
        <v>0</v>
      </c>
      <c r="O613" s="8">
        <f t="shared" si="58"/>
        <v>0</v>
      </c>
      <c r="P613" s="8" t="str">
        <f>IFERROR(MATCH(ROW(障害学生情報入力シート!AR589),O:O,0),"")</f>
        <v/>
      </c>
      <c r="Q613" s="8">
        <f>IF(障害学生情報入力シート!CU613="",0,IF(AND(障害学生情報入力シート!CT613=1,Y613=1,障害学生情報入力シート!D613&lt;&gt;"",障害学生情報入力シート!D613&lt;&gt;"入学しなかった"),1,0))</f>
        <v>0</v>
      </c>
      <c r="R613" s="8">
        <f t="shared" si="59"/>
        <v>0</v>
      </c>
      <c r="S613" s="8" t="str">
        <f>IFERROR(MATCH(ROW(障害学生情報入力シート!BJ589),R:R,0),"")</f>
        <v/>
      </c>
      <c r="T613" s="9">
        <f>IF(OR(SUM(障害学生情報入力シート!AY613:BY613,障害学生情報入力シート!CB613:CS613)&gt;0,COUNTA(障害学生情報入力シート!BZ613:CA613)=2,COUNTA(障害学生情報入力シート!CT613:CU613)=2),1,0)</f>
        <v>0</v>
      </c>
      <c r="U613" s="9">
        <f>SUM(障害学生情報入力シート!N613:Q613)+COUNTA(障害学生情報入力シート!R613)</f>
        <v>0</v>
      </c>
      <c r="V613" s="9">
        <f>SUM(障害学生情報入力シート!S613:V613)+COUNTA(障害学生情報入力シート!W613)</f>
        <v>0</v>
      </c>
      <c r="W613" s="9">
        <f>IF(SUM(障害学生情報入力シート!$X613:$AT613)&gt;0,1,0)</f>
        <v>0</v>
      </c>
      <c r="X613" s="9">
        <f>IF(障害学生情報入力シート!D613="入学者(新1年生)",1,0)</f>
        <v>0</v>
      </c>
      <c r="Y613" s="9">
        <f>IF(ISBLANK(障害学生情報入力シート!$G613),0)+IF(AND(障害学生情報入力シート!$G613="視覚障害",OR(障害学生情報入力シート!$H613="盲",障害学生情報入力シート!$H613="弱視")),1,0)+IF(AND(障害学生情報入力シート!$G613="聴覚・言語障害",OR(障害学生情報入力シート!$H613="聾",障害学生情報入力シート!$H613="難聴",障害学生情報入力シート!$H613="言語障害のみ")),1,0)+IF(AND(障害学生情報入力シート!$G613="肢体不自由",OR(障害学生情報入力シート!$H613="上肢機能障害",障害学生情報入力シート!$H613="下肢機能障害",障害学生情報入力シート!$H613="上下肢機能障害",障害学生情報入力シート!$H613="他の機能障害")),1,0)+IF(AND(障害学生情報入力シート!$G613="病弱・虚弱",OR(障害学生情報入力シート!$H613="内部障害等",障害学生情報入力シート!$H613="他の慢性疾患")),1,0)+IF(AND(障害学生情報入力シート!$G613="重複",ISBLANK(障害学生情報入力シート!$H613)),1,0)+IF(AND(障害学生情報入力シート!$G613="発達障害",OR(障害学生情報入力シート!$H613="SLD",障害学生情報入力シート!$H613="ADHD",障害学生情報入力シート!$H613="ASD",障害学生情報入力シート!$H613="発達障害の重複")),1,0)+IF(AND(障害学生情報入力シート!$G613="精神障害",OR(障害学生情報入力シート!$H613="統合失調症等",障害学生情報入力シート!$H613="気分障害",障害学生情報入力シート!$H613="神経症性障害等",障害学生情報入力シート!$H613="摂食障害・睡眠障害等",障害学生情報入力シート!$H613="他の精神障害")),1,0)+IF(AND(障害学生情報入力シート!$G613="その他の障害",ISBLANK(障害学生情報入力シート!$H613)),1,0)</f>
        <v>0</v>
      </c>
    </row>
    <row r="614" spans="1:25" x14ac:dyDescent="0.4">
      <c r="A614" s="1219">
        <v>590</v>
      </c>
      <c r="B614" s="7">
        <f>IF(AND(障害学生情報入力シート!$G614=$B$23,障害学生情報入力シート!$H614=$B$24,OR(障害学生情報入力シート!D614="入学者(新1年生)",障害学生情報入力シート!D614="在籍者")),1,0)</f>
        <v>0</v>
      </c>
      <c r="C614" s="7">
        <f t="shared" si="54"/>
        <v>0</v>
      </c>
      <c r="D614" s="7" t="str">
        <f>IFERROR(MATCH(ROW(障害学生情報入力シート!A590),C:C,0),"")</f>
        <v/>
      </c>
      <c r="E614" s="7">
        <f>IF(AND(障害学生情報入力シート!$G614=$E$23,障害学生情報入力シート!$H614=$E$24,OR(障害学生情報入力シート!D614="入学者(新1年生)",障害学生情報入力シート!D614="在籍者")),1,0)</f>
        <v>0</v>
      </c>
      <c r="F614" s="7">
        <f t="shared" si="55"/>
        <v>0</v>
      </c>
      <c r="G614" s="7" t="str">
        <f>IFERROR(MATCH(ROW(障害学生情報入力シート!E590),F:F,0),"")</f>
        <v/>
      </c>
      <c r="H614" s="7">
        <f>IF(AND(障害学生情報入力シート!$G614=$H$24,ISBLANK(障害学生情報入力シート!$H614),OR(障害学生情報入力シート!D614="入学者(新1年生)",障害学生情報入力シート!D614="在籍者")),1,0)</f>
        <v>0</v>
      </c>
      <c r="I614" s="7">
        <f t="shared" si="56"/>
        <v>0</v>
      </c>
      <c r="J614" s="7" t="str">
        <f>IFERROR(MATCH(ROW(障害学生情報入力シート!A590),I:I,0),"")</f>
        <v/>
      </c>
      <c r="K614" s="8">
        <f>IF(障害学生情報入力シート!AU614="",0,IF(AND(障害学生情報入力シート!AT614=1,Y614=1,障害学生情報入力シート!D614&lt;&gt;"",障害学生情報入力シート!D614&lt;&gt;"在籍者"),1,0))</f>
        <v>0</v>
      </c>
      <c r="L614" s="8">
        <f t="shared" si="57"/>
        <v>0</v>
      </c>
      <c r="M614" s="8" t="str">
        <f>IFERROR(MATCH(ROW(障害学生情報入力シート!A590),L:L,0),"")</f>
        <v/>
      </c>
      <c r="N614" s="8">
        <f>IF(障害学生情報入力シート!CA614="",0,IF(AND(障害学生情報入力シート!BZ614=1,Y614=1,障害学生情報入力シート!D614&lt;&gt;"",障害学生情報入力シート!D614&lt;&gt;"入学しなかった"),1,0))</f>
        <v>0</v>
      </c>
      <c r="O614" s="8">
        <f t="shared" si="58"/>
        <v>0</v>
      </c>
      <c r="P614" s="8" t="str">
        <f>IFERROR(MATCH(ROW(障害学生情報入力シート!AR590),O:O,0),"")</f>
        <v/>
      </c>
      <c r="Q614" s="8">
        <f>IF(障害学生情報入力シート!CU614="",0,IF(AND(障害学生情報入力シート!CT614=1,Y614=1,障害学生情報入力シート!D614&lt;&gt;"",障害学生情報入力シート!D614&lt;&gt;"入学しなかった"),1,0))</f>
        <v>0</v>
      </c>
      <c r="R614" s="8">
        <f t="shared" si="59"/>
        <v>0</v>
      </c>
      <c r="S614" s="8" t="str">
        <f>IFERROR(MATCH(ROW(障害学生情報入力シート!BJ590),R:R,0),"")</f>
        <v/>
      </c>
      <c r="T614" s="9">
        <f>IF(OR(SUM(障害学生情報入力シート!AY614:BY614,障害学生情報入力シート!CB614:CS614)&gt;0,COUNTA(障害学生情報入力シート!BZ614:CA614)=2,COUNTA(障害学生情報入力シート!CT614:CU614)=2),1,0)</f>
        <v>0</v>
      </c>
      <c r="U614" s="9">
        <f>SUM(障害学生情報入力シート!N614:Q614)+COUNTA(障害学生情報入力シート!R614)</f>
        <v>0</v>
      </c>
      <c r="V614" s="9">
        <f>SUM(障害学生情報入力シート!S614:V614)+COUNTA(障害学生情報入力シート!W614)</f>
        <v>0</v>
      </c>
      <c r="W614" s="9">
        <f>IF(SUM(障害学生情報入力シート!$X614:$AT614)&gt;0,1,0)</f>
        <v>0</v>
      </c>
      <c r="X614" s="9">
        <f>IF(障害学生情報入力シート!D614="入学者(新1年生)",1,0)</f>
        <v>0</v>
      </c>
      <c r="Y614" s="9">
        <f>IF(ISBLANK(障害学生情報入力シート!$G614),0)+IF(AND(障害学生情報入力シート!$G614="視覚障害",OR(障害学生情報入力シート!$H614="盲",障害学生情報入力シート!$H614="弱視")),1,0)+IF(AND(障害学生情報入力シート!$G614="聴覚・言語障害",OR(障害学生情報入力シート!$H614="聾",障害学生情報入力シート!$H614="難聴",障害学生情報入力シート!$H614="言語障害のみ")),1,0)+IF(AND(障害学生情報入力シート!$G614="肢体不自由",OR(障害学生情報入力シート!$H614="上肢機能障害",障害学生情報入力シート!$H614="下肢機能障害",障害学生情報入力シート!$H614="上下肢機能障害",障害学生情報入力シート!$H614="他の機能障害")),1,0)+IF(AND(障害学生情報入力シート!$G614="病弱・虚弱",OR(障害学生情報入力シート!$H614="内部障害等",障害学生情報入力シート!$H614="他の慢性疾患")),1,0)+IF(AND(障害学生情報入力シート!$G614="重複",ISBLANK(障害学生情報入力シート!$H614)),1,0)+IF(AND(障害学生情報入力シート!$G614="発達障害",OR(障害学生情報入力シート!$H614="SLD",障害学生情報入力シート!$H614="ADHD",障害学生情報入力シート!$H614="ASD",障害学生情報入力シート!$H614="発達障害の重複")),1,0)+IF(AND(障害学生情報入力シート!$G614="精神障害",OR(障害学生情報入力シート!$H614="統合失調症等",障害学生情報入力シート!$H614="気分障害",障害学生情報入力シート!$H614="神経症性障害等",障害学生情報入力シート!$H614="摂食障害・睡眠障害等",障害学生情報入力シート!$H614="他の精神障害")),1,0)+IF(AND(障害学生情報入力シート!$G614="その他の障害",ISBLANK(障害学生情報入力シート!$H614)),1,0)</f>
        <v>0</v>
      </c>
    </row>
    <row r="615" spans="1:25" x14ac:dyDescent="0.4">
      <c r="A615" s="1219">
        <v>591</v>
      </c>
      <c r="B615" s="7">
        <f>IF(AND(障害学生情報入力シート!$G615=$B$23,障害学生情報入力シート!$H615=$B$24,OR(障害学生情報入力シート!D615="入学者(新1年生)",障害学生情報入力シート!D615="在籍者")),1,0)</f>
        <v>0</v>
      </c>
      <c r="C615" s="7">
        <f t="shared" si="54"/>
        <v>0</v>
      </c>
      <c r="D615" s="7" t="str">
        <f>IFERROR(MATCH(ROW(障害学生情報入力シート!A591),C:C,0),"")</f>
        <v/>
      </c>
      <c r="E615" s="7">
        <f>IF(AND(障害学生情報入力シート!$G615=$E$23,障害学生情報入力シート!$H615=$E$24,OR(障害学生情報入力シート!D615="入学者(新1年生)",障害学生情報入力シート!D615="在籍者")),1,0)</f>
        <v>0</v>
      </c>
      <c r="F615" s="7">
        <f t="shared" si="55"/>
        <v>0</v>
      </c>
      <c r="G615" s="7" t="str">
        <f>IFERROR(MATCH(ROW(障害学生情報入力シート!E591),F:F,0),"")</f>
        <v/>
      </c>
      <c r="H615" s="7">
        <f>IF(AND(障害学生情報入力シート!$G615=$H$24,ISBLANK(障害学生情報入力シート!$H615),OR(障害学生情報入力シート!D615="入学者(新1年生)",障害学生情報入力シート!D615="在籍者")),1,0)</f>
        <v>0</v>
      </c>
      <c r="I615" s="7">
        <f t="shared" si="56"/>
        <v>0</v>
      </c>
      <c r="J615" s="7" t="str">
        <f>IFERROR(MATCH(ROW(障害学生情報入力シート!A591),I:I,0),"")</f>
        <v/>
      </c>
      <c r="K615" s="8">
        <f>IF(障害学生情報入力シート!AU615="",0,IF(AND(障害学生情報入力シート!AT615=1,Y615=1,障害学生情報入力シート!D615&lt;&gt;"",障害学生情報入力シート!D615&lt;&gt;"在籍者"),1,0))</f>
        <v>0</v>
      </c>
      <c r="L615" s="8">
        <f t="shared" si="57"/>
        <v>0</v>
      </c>
      <c r="M615" s="8" t="str">
        <f>IFERROR(MATCH(ROW(障害学生情報入力シート!A591),L:L,0),"")</f>
        <v/>
      </c>
      <c r="N615" s="8">
        <f>IF(障害学生情報入力シート!CA615="",0,IF(AND(障害学生情報入力シート!BZ615=1,Y615=1,障害学生情報入力シート!D615&lt;&gt;"",障害学生情報入力シート!D615&lt;&gt;"入学しなかった"),1,0))</f>
        <v>0</v>
      </c>
      <c r="O615" s="8">
        <f t="shared" si="58"/>
        <v>0</v>
      </c>
      <c r="P615" s="8" t="str">
        <f>IFERROR(MATCH(ROW(障害学生情報入力シート!AR591),O:O,0),"")</f>
        <v/>
      </c>
      <c r="Q615" s="8">
        <f>IF(障害学生情報入力シート!CU615="",0,IF(AND(障害学生情報入力シート!CT615=1,Y615=1,障害学生情報入力シート!D615&lt;&gt;"",障害学生情報入力シート!D615&lt;&gt;"入学しなかった"),1,0))</f>
        <v>0</v>
      </c>
      <c r="R615" s="8">
        <f t="shared" si="59"/>
        <v>0</v>
      </c>
      <c r="S615" s="8" t="str">
        <f>IFERROR(MATCH(ROW(障害学生情報入力シート!BJ591),R:R,0),"")</f>
        <v/>
      </c>
      <c r="T615" s="9">
        <f>IF(OR(SUM(障害学生情報入力シート!AY615:BY615,障害学生情報入力シート!CB615:CS615)&gt;0,COUNTA(障害学生情報入力シート!BZ615:CA615)=2,COUNTA(障害学生情報入力シート!CT615:CU615)=2),1,0)</f>
        <v>0</v>
      </c>
      <c r="U615" s="9">
        <f>SUM(障害学生情報入力シート!N615:Q615)+COUNTA(障害学生情報入力シート!R615)</f>
        <v>0</v>
      </c>
      <c r="V615" s="9">
        <f>SUM(障害学生情報入力シート!S615:V615)+COUNTA(障害学生情報入力シート!W615)</f>
        <v>0</v>
      </c>
      <c r="W615" s="9">
        <f>IF(SUM(障害学生情報入力シート!$X615:$AT615)&gt;0,1,0)</f>
        <v>0</v>
      </c>
      <c r="X615" s="9">
        <f>IF(障害学生情報入力シート!D615="入学者(新1年生)",1,0)</f>
        <v>0</v>
      </c>
      <c r="Y615" s="9">
        <f>IF(ISBLANK(障害学生情報入力シート!$G615),0)+IF(AND(障害学生情報入力シート!$G615="視覚障害",OR(障害学生情報入力シート!$H615="盲",障害学生情報入力シート!$H615="弱視")),1,0)+IF(AND(障害学生情報入力シート!$G615="聴覚・言語障害",OR(障害学生情報入力シート!$H615="聾",障害学生情報入力シート!$H615="難聴",障害学生情報入力シート!$H615="言語障害のみ")),1,0)+IF(AND(障害学生情報入力シート!$G615="肢体不自由",OR(障害学生情報入力シート!$H615="上肢機能障害",障害学生情報入力シート!$H615="下肢機能障害",障害学生情報入力シート!$H615="上下肢機能障害",障害学生情報入力シート!$H615="他の機能障害")),1,0)+IF(AND(障害学生情報入力シート!$G615="病弱・虚弱",OR(障害学生情報入力シート!$H615="内部障害等",障害学生情報入力シート!$H615="他の慢性疾患")),1,0)+IF(AND(障害学生情報入力シート!$G615="重複",ISBLANK(障害学生情報入力シート!$H615)),1,0)+IF(AND(障害学生情報入力シート!$G615="発達障害",OR(障害学生情報入力シート!$H615="SLD",障害学生情報入力シート!$H615="ADHD",障害学生情報入力シート!$H615="ASD",障害学生情報入力シート!$H615="発達障害の重複")),1,0)+IF(AND(障害学生情報入力シート!$G615="精神障害",OR(障害学生情報入力シート!$H615="統合失調症等",障害学生情報入力シート!$H615="気分障害",障害学生情報入力シート!$H615="神経症性障害等",障害学生情報入力シート!$H615="摂食障害・睡眠障害等",障害学生情報入力シート!$H615="他の精神障害")),1,0)+IF(AND(障害学生情報入力シート!$G615="その他の障害",ISBLANK(障害学生情報入力シート!$H615)),1,0)</f>
        <v>0</v>
      </c>
    </row>
    <row r="616" spans="1:25" x14ac:dyDescent="0.4">
      <c r="A616" s="1219">
        <v>592</v>
      </c>
      <c r="B616" s="7">
        <f>IF(AND(障害学生情報入力シート!$G616=$B$23,障害学生情報入力シート!$H616=$B$24,OR(障害学生情報入力シート!D616="入学者(新1年生)",障害学生情報入力シート!D616="在籍者")),1,0)</f>
        <v>0</v>
      </c>
      <c r="C616" s="7">
        <f t="shared" si="54"/>
        <v>0</v>
      </c>
      <c r="D616" s="7" t="str">
        <f>IFERROR(MATCH(ROW(障害学生情報入力シート!A592),C:C,0),"")</f>
        <v/>
      </c>
      <c r="E616" s="7">
        <f>IF(AND(障害学生情報入力シート!$G616=$E$23,障害学生情報入力シート!$H616=$E$24,OR(障害学生情報入力シート!D616="入学者(新1年生)",障害学生情報入力シート!D616="在籍者")),1,0)</f>
        <v>0</v>
      </c>
      <c r="F616" s="7">
        <f t="shared" si="55"/>
        <v>0</v>
      </c>
      <c r="G616" s="7" t="str">
        <f>IFERROR(MATCH(ROW(障害学生情報入力シート!E592),F:F,0),"")</f>
        <v/>
      </c>
      <c r="H616" s="7">
        <f>IF(AND(障害学生情報入力シート!$G616=$H$24,ISBLANK(障害学生情報入力シート!$H616),OR(障害学生情報入力シート!D616="入学者(新1年生)",障害学生情報入力シート!D616="在籍者")),1,0)</f>
        <v>0</v>
      </c>
      <c r="I616" s="7">
        <f t="shared" si="56"/>
        <v>0</v>
      </c>
      <c r="J616" s="7" t="str">
        <f>IFERROR(MATCH(ROW(障害学生情報入力シート!A592),I:I,0),"")</f>
        <v/>
      </c>
      <c r="K616" s="8">
        <f>IF(障害学生情報入力シート!AU616="",0,IF(AND(障害学生情報入力シート!AT616=1,Y616=1,障害学生情報入力シート!D616&lt;&gt;"",障害学生情報入力シート!D616&lt;&gt;"在籍者"),1,0))</f>
        <v>0</v>
      </c>
      <c r="L616" s="8">
        <f t="shared" si="57"/>
        <v>0</v>
      </c>
      <c r="M616" s="8" t="str">
        <f>IFERROR(MATCH(ROW(障害学生情報入力シート!A592),L:L,0),"")</f>
        <v/>
      </c>
      <c r="N616" s="8">
        <f>IF(障害学生情報入力シート!CA616="",0,IF(AND(障害学生情報入力シート!BZ616=1,Y616=1,障害学生情報入力シート!D616&lt;&gt;"",障害学生情報入力シート!D616&lt;&gt;"入学しなかった"),1,0))</f>
        <v>0</v>
      </c>
      <c r="O616" s="8">
        <f t="shared" si="58"/>
        <v>0</v>
      </c>
      <c r="P616" s="8" t="str">
        <f>IFERROR(MATCH(ROW(障害学生情報入力シート!AR592),O:O,0),"")</f>
        <v/>
      </c>
      <c r="Q616" s="8">
        <f>IF(障害学生情報入力シート!CU616="",0,IF(AND(障害学生情報入力シート!CT616=1,Y616=1,障害学生情報入力シート!D616&lt;&gt;"",障害学生情報入力シート!D616&lt;&gt;"入学しなかった"),1,0))</f>
        <v>0</v>
      </c>
      <c r="R616" s="8">
        <f t="shared" si="59"/>
        <v>0</v>
      </c>
      <c r="S616" s="8" t="str">
        <f>IFERROR(MATCH(ROW(障害学生情報入力シート!BJ592),R:R,0),"")</f>
        <v/>
      </c>
      <c r="T616" s="9">
        <f>IF(OR(SUM(障害学生情報入力シート!AY616:BY616,障害学生情報入力シート!CB616:CS616)&gt;0,COUNTA(障害学生情報入力シート!BZ616:CA616)=2,COUNTA(障害学生情報入力シート!CT616:CU616)=2),1,0)</f>
        <v>0</v>
      </c>
      <c r="U616" s="9">
        <f>SUM(障害学生情報入力シート!N616:Q616)+COUNTA(障害学生情報入力シート!R616)</f>
        <v>0</v>
      </c>
      <c r="V616" s="9">
        <f>SUM(障害学生情報入力シート!S616:V616)+COUNTA(障害学生情報入力シート!W616)</f>
        <v>0</v>
      </c>
      <c r="W616" s="9">
        <f>IF(SUM(障害学生情報入力シート!$X616:$AT616)&gt;0,1,0)</f>
        <v>0</v>
      </c>
      <c r="X616" s="9">
        <f>IF(障害学生情報入力シート!D616="入学者(新1年生)",1,0)</f>
        <v>0</v>
      </c>
      <c r="Y616" s="9">
        <f>IF(ISBLANK(障害学生情報入力シート!$G616),0)+IF(AND(障害学生情報入力シート!$G616="視覚障害",OR(障害学生情報入力シート!$H616="盲",障害学生情報入力シート!$H616="弱視")),1,0)+IF(AND(障害学生情報入力シート!$G616="聴覚・言語障害",OR(障害学生情報入力シート!$H616="聾",障害学生情報入力シート!$H616="難聴",障害学生情報入力シート!$H616="言語障害のみ")),1,0)+IF(AND(障害学生情報入力シート!$G616="肢体不自由",OR(障害学生情報入力シート!$H616="上肢機能障害",障害学生情報入力シート!$H616="下肢機能障害",障害学生情報入力シート!$H616="上下肢機能障害",障害学生情報入力シート!$H616="他の機能障害")),1,0)+IF(AND(障害学生情報入力シート!$G616="病弱・虚弱",OR(障害学生情報入力シート!$H616="内部障害等",障害学生情報入力シート!$H616="他の慢性疾患")),1,0)+IF(AND(障害学生情報入力シート!$G616="重複",ISBLANK(障害学生情報入力シート!$H616)),1,0)+IF(AND(障害学生情報入力シート!$G616="発達障害",OR(障害学生情報入力シート!$H616="SLD",障害学生情報入力シート!$H616="ADHD",障害学生情報入力シート!$H616="ASD",障害学生情報入力シート!$H616="発達障害の重複")),1,0)+IF(AND(障害学生情報入力シート!$G616="精神障害",OR(障害学生情報入力シート!$H616="統合失調症等",障害学生情報入力シート!$H616="気分障害",障害学生情報入力シート!$H616="神経症性障害等",障害学生情報入力シート!$H616="摂食障害・睡眠障害等",障害学生情報入力シート!$H616="他の精神障害")),1,0)+IF(AND(障害学生情報入力シート!$G616="その他の障害",ISBLANK(障害学生情報入力シート!$H616)),1,0)</f>
        <v>0</v>
      </c>
    </row>
    <row r="617" spans="1:25" x14ac:dyDescent="0.4">
      <c r="A617" s="1219">
        <v>593</v>
      </c>
      <c r="B617" s="7">
        <f>IF(AND(障害学生情報入力シート!$G617=$B$23,障害学生情報入力シート!$H617=$B$24,OR(障害学生情報入力シート!D617="入学者(新1年生)",障害学生情報入力シート!D617="在籍者")),1,0)</f>
        <v>0</v>
      </c>
      <c r="C617" s="7">
        <f t="shared" si="54"/>
        <v>0</v>
      </c>
      <c r="D617" s="7" t="str">
        <f>IFERROR(MATCH(ROW(障害学生情報入力シート!A593),C:C,0),"")</f>
        <v/>
      </c>
      <c r="E617" s="7">
        <f>IF(AND(障害学生情報入力シート!$G617=$E$23,障害学生情報入力シート!$H617=$E$24,OR(障害学生情報入力シート!D617="入学者(新1年生)",障害学生情報入力シート!D617="在籍者")),1,0)</f>
        <v>0</v>
      </c>
      <c r="F617" s="7">
        <f t="shared" si="55"/>
        <v>0</v>
      </c>
      <c r="G617" s="7" t="str">
        <f>IFERROR(MATCH(ROW(障害学生情報入力シート!E593),F:F,0),"")</f>
        <v/>
      </c>
      <c r="H617" s="7">
        <f>IF(AND(障害学生情報入力シート!$G617=$H$24,ISBLANK(障害学生情報入力シート!$H617),OR(障害学生情報入力シート!D617="入学者(新1年生)",障害学生情報入力シート!D617="在籍者")),1,0)</f>
        <v>0</v>
      </c>
      <c r="I617" s="7">
        <f t="shared" si="56"/>
        <v>0</v>
      </c>
      <c r="J617" s="7" t="str">
        <f>IFERROR(MATCH(ROW(障害学生情報入力シート!A593),I:I,0),"")</f>
        <v/>
      </c>
      <c r="K617" s="8">
        <f>IF(障害学生情報入力シート!AU617="",0,IF(AND(障害学生情報入力シート!AT617=1,Y617=1,障害学生情報入力シート!D617&lt;&gt;"",障害学生情報入力シート!D617&lt;&gt;"在籍者"),1,0))</f>
        <v>0</v>
      </c>
      <c r="L617" s="8">
        <f t="shared" si="57"/>
        <v>0</v>
      </c>
      <c r="M617" s="8" t="str">
        <f>IFERROR(MATCH(ROW(障害学生情報入力シート!A593),L:L,0),"")</f>
        <v/>
      </c>
      <c r="N617" s="8">
        <f>IF(障害学生情報入力シート!CA617="",0,IF(AND(障害学生情報入力シート!BZ617=1,Y617=1,障害学生情報入力シート!D617&lt;&gt;"",障害学生情報入力シート!D617&lt;&gt;"入学しなかった"),1,0))</f>
        <v>0</v>
      </c>
      <c r="O617" s="8">
        <f t="shared" si="58"/>
        <v>0</v>
      </c>
      <c r="P617" s="8" t="str">
        <f>IFERROR(MATCH(ROW(障害学生情報入力シート!AR593),O:O,0),"")</f>
        <v/>
      </c>
      <c r="Q617" s="8">
        <f>IF(障害学生情報入力シート!CU617="",0,IF(AND(障害学生情報入力シート!CT617=1,Y617=1,障害学生情報入力シート!D617&lt;&gt;"",障害学生情報入力シート!D617&lt;&gt;"入学しなかった"),1,0))</f>
        <v>0</v>
      </c>
      <c r="R617" s="8">
        <f t="shared" si="59"/>
        <v>0</v>
      </c>
      <c r="S617" s="8" t="str">
        <f>IFERROR(MATCH(ROW(障害学生情報入力シート!BJ593),R:R,0),"")</f>
        <v/>
      </c>
      <c r="T617" s="9">
        <f>IF(OR(SUM(障害学生情報入力シート!AY617:BY617,障害学生情報入力シート!CB617:CS617)&gt;0,COUNTA(障害学生情報入力シート!BZ617:CA617)=2,COUNTA(障害学生情報入力シート!CT617:CU617)=2),1,0)</f>
        <v>0</v>
      </c>
      <c r="U617" s="9">
        <f>SUM(障害学生情報入力シート!N617:Q617)+COUNTA(障害学生情報入力シート!R617)</f>
        <v>0</v>
      </c>
      <c r="V617" s="9">
        <f>SUM(障害学生情報入力シート!S617:V617)+COUNTA(障害学生情報入力シート!W617)</f>
        <v>0</v>
      </c>
      <c r="W617" s="9">
        <f>IF(SUM(障害学生情報入力シート!$X617:$AT617)&gt;0,1,0)</f>
        <v>0</v>
      </c>
      <c r="X617" s="9">
        <f>IF(障害学生情報入力シート!D617="入学者(新1年生)",1,0)</f>
        <v>0</v>
      </c>
      <c r="Y617" s="9">
        <f>IF(ISBLANK(障害学生情報入力シート!$G617),0)+IF(AND(障害学生情報入力シート!$G617="視覚障害",OR(障害学生情報入力シート!$H617="盲",障害学生情報入力シート!$H617="弱視")),1,0)+IF(AND(障害学生情報入力シート!$G617="聴覚・言語障害",OR(障害学生情報入力シート!$H617="聾",障害学生情報入力シート!$H617="難聴",障害学生情報入力シート!$H617="言語障害のみ")),1,0)+IF(AND(障害学生情報入力シート!$G617="肢体不自由",OR(障害学生情報入力シート!$H617="上肢機能障害",障害学生情報入力シート!$H617="下肢機能障害",障害学生情報入力シート!$H617="上下肢機能障害",障害学生情報入力シート!$H617="他の機能障害")),1,0)+IF(AND(障害学生情報入力シート!$G617="病弱・虚弱",OR(障害学生情報入力シート!$H617="内部障害等",障害学生情報入力シート!$H617="他の慢性疾患")),1,0)+IF(AND(障害学生情報入力シート!$G617="重複",ISBLANK(障害学生情報入力シート!$H617)),1,0)+IF(AND(障害学生情報入力シート!$G617="発達障害",OR(障害学生情報入力シート!$H617="SLD",障害学生情報入力シート!$H617="ADHD",障害学生情報入力シート!$H617="ASD",障害学生情報入力シート!$H617="発達障害の重複")),1,0)+IF(AND(障害学生情報入力シート!$G617="精神障害",OR(障害学生情報入力シート!$H617="統合失調症等",障害学生情報入力シート!$H617="気分障害",障害学生情報入力シート!$H617="神経症性障害等",障害学生情報入力シート!$H617="摂食障害・睡眠障害等",障害学生情報入力シート!$H617="他の精神障害")),1,0)+IF(AND(障害学生情報入力シート!$G617="その他の障害",ISBLANK(障害学生情報入力シート!$H617)),1,0)</f>
        <v>0</v>
      </c>
    </row>
    <row r="618" spans="1:25" x14ac:dyDescent="0.4">
      <c r="A618" s="1219">
        <v>594</v>
      </c>
      <c r="B618" s="7">
        <f>IF(AND(障害学生情報入力シート!$G618=$B$23,障害学生情報入力シート!$H618=$B$24,OR(障害学生情報入力シート!D618="入学者(新1年生)",障害学生情報入力シート!D618="在籍者")),1,0)</f>
        <v>0</v>
      </c>
      <c r="C618" s="7">
        <f t="shared" si="54"/>
        <v>0</v>
      </c>
      <c r="D618" s="7" t="str">
        <f>IFERROR(MATCH(ROW(障害学生情報入力シート!A594),C:C,0),"")</f>
        <v/>
      </c>
      <c r="E618" s="7">
        <f>IF(AND(障害学生情報入力シート!$G618=$E$23,障害学生情報入力シート!$H618=$E$24,OR(障害学生情報入力シート!D618="入学者(新1年生)",障害学生情報入力シート!D618="在籍者")),1,0)</f>
        <v>0</v>
      </c>
      <c r="F618" s="7">
        <f t="shared" si="55"/>
        <v>0</v>
      </c>
      <c r="G618" s="7" t="str">
        <f>IFERROR(MATCH(ROW(障害学生情報入力シート!E594),F:F,0),"")</f>
        <v/>
      </c>
      <c r="H618" s="7">
        <f>IF(AND(障害学生情報入力シート!$G618=$H$24,ISBLANK(障害学生情報入力シート!$H618),OR(障害学生情報入力シート!D618="入学者(新1年生)",障害学生情報入力シート!D618="在籍者")),1,0)</f>
        <v>0</v>
      </c>
      <c r="I618" s="7">
        <f t="shared" si="56"/>
        <v>0</v>
      </c>
      <c r="J618" s="7" t="str">
        <f>IFERROR(MATCH(ROW(障害学生情報入力シート!A594),I:I,0),"")</f>
        <v/>
      </c>
      <c r="K618" s="8">
        <f>IF(障害学生情報入力シート!AU618="",0,IF(AND(障害学生情報入力シート!AT618=1,Y618=1,障害学生情報入力シート!D618&lt;&gt;"",障害学生情報入力シート!D618&lt;&gt;"在籍者"),1,0))</f>
        <v>0</v>
      </c>
      <c r="L618" s="8">
        <f t="shared" si="57"/>
        <v>0</v>
      </c>
      <c r="M618" s="8" t="str">
        <f>IFERROR(MATCH(ROW(障害学生情報入力シート!A594),L:L,0),"")</f>
        <v/>
      </c>
      <c r="N618" s="8">
        <f>IF(障害学生情報入力シート!CA618="",0,IF(AND(障害学生情報入力シート!BZ618=1,Y618=1,障害学生情報入力シート!D618&lt;&gt;"",障害学生情報入力シート!D618&lt;&gt;"入学しなかった"),1,0))</f>
        <v>0</v>
      </c>
      <c r="O618" s="8">
        <f t="shared" si="58"/>
        <v>0</v>
      </c>
      <c r="P618" s="8" t="str">
        <f>IFERROR(MATCH(ROW(障害学生情報入力シート!AR594),O:O,0),"")</f>
        <v/>
      </c>
      <c r="Q618" s="8">
        <f>IF(障害学生情報入力シート!CU618="",0,IF(AND(障害学生情報入力シート!CT618=1,Y618=1,障害学生情報入力シート!D618&lt;&gt;"",障害学生情報入力シート!D618&lt;&gt;"入学しなかった"),1,0))</f>
        <v>0</v>
      </c>
      <c r="R618" s="8">
        <f t="shared" si="59"/>
        <v>0</v>
      </c>
      <c r="S618" s="8" t="str">
        <f>IFERROR(MATCH(ROW(障害学生情報入力シート!BJ594),R:R,0),"")</f>
        <v/>
      </c>
      <c r="T618" s="9">
        <f>IF(OR(SUM(障害学生情報入力シート!AY618:BY618,障害学生情報入力シート!CB618:CS618)&gt;0,COUNTA(障害学生情報入力シート!BZ618:CA618)=2,COUNTA(障害学生情報入力シート!CT618:CU618)=2),1,0)</f>
        <v>0</v>
      </c>
      <c r="U618" s="9">
        <f>SUM(障害学生情報入力シート!N618:Q618)+COUNTA(障害学生情報入力シート!R618)</f>
        <v>0</v>
      </c>
      <c r="V618" s="9">
        <f>SUM(障害学生情報入力シート!S618:V618)+COUNTA(障害学生情報入力シート!W618)</f>
        <v>0</v>
      </c>
      <c r="W618" s="9">
        <f>IF(SUM(障害学生情報入力シート!$X618:$AT618)&gt;0,1,0)</f>
        <v>0</v>
      </c>
      <c r="X618" s="9">
        <f>IF(障害学生情報入力シート!D618="入学者(新1年生)",1,0)</f>
        <v>0</v>
      </c>
      <c r="Y618" s="9">
        <f>IF(ISBLANK(障害学生情報入力シート!$G618),0)+IF(AND(障害学生情報入力シート!$G618="視覚障害",OR(障害学生情報入力シート!$H618="盲",障害学生情報入力シート!$H618="弱視")),1,0)+IF(AND(障害学生情報入力シート!$G618="聴覚・言語障害",OR(障害学生情報入力シート!$H618="聾",障害学生情報入力シート!$H618="難聴",障害学生情報入力シート!$H618="言語障害のみ")),1,0)+IF(AND(障害学生情報入力シート!$G618="肢体不自由",OR(障害学生情報入力シート!$H618="上肢機能障害",障害学生情報入力シート!$H618="下肢機能障害",障害学生情報入力シート!$H618="上下肢機能障害",障害学生情報入力シート!$H618="他の機能障害")),1,0)+IF(AND(障害学生情報入力シート!$G618="病弱・虚弱",OR(障害学生情報入力シート!$H618="内部障害等",障害学生情報入力シート!$H618="他の慢性疾患")),1,0)+IF(AND(障害学生情報入力シート!$G618="重複",ISBLANK(障害学生情報入力シート!$H618)),1,0)+IF(AND(障害学生情報入力シート!$G618="発達障害",OR(障害学生情報入力シート!$H618="SLD",障害学生情報入力シート!$H618="ADHD",障害学生情報入力シート!$H618="ASD",障害学生情報入力シート!$H618="発達障害の重複")),1,0)+IF(AND(障害学生情報入力シート!$G618="精神障害",OR(障害学生情報入力シート!$H618="統合失調症等",障害学生情報入力シート!$H618="気分障害",障害学生情報入力シート!$H618="神経症性障害等",障害学生情報入力シート!$H618="摂食障害・睡眠障害等",障害学生情報入力シート!$H618="他の精神障害")),1,0)+IF(AND(障害学生情報入力シート!$G618="その他の障害",ISBLANK(障害学生情報入力シート!$H618)),1,0)</f>
        <v>0</v>
      </c>
    </row>
    <row r="619" spans="1:25" x14ac:dyDescent="0.4">
      <c r="A619" s="1219">
        <v>595</v>
      </c>
      <c r="B619" s="7">
        <f>IF(AND(障害学生情報入力シート!$G619=$B$23,障害学生情報入力シート!$H619=$B$24,OR(障害学生情報入力シート!D619="入学者(新1年生)",障害学生情報入力シート!D619="在籍者")),1,0)</f>
        <v>0</v>
      </c>
      <c r="C619" s="7">
        <f t="shared" si="54"/>
        <v>0</v>
      </c>
      <c r="D619" s="7" t="str">
        <f>IFERROR(MATCH(ROW(障害学生情報入力シート!A595),C:C,0),"")</f>
        <v/>
      </c>
      <c r="E619" s="7">
        <f>IF(AND(障害学生情報入力シート!$G619=$E$23,障害学生情報入力シート!$H619=$E$24,OR(障害学生情報入力シート!D619="入学者(新1年生)",障害学生情報入力シート!D619="在籍者")),1,0)</f>
        <v>0</v>
      </c>
      <c r="F619" s="7">
        <f t="shared" si="55"/>
        <v>0</v>
      </c>
      <c r="G619" s="7" t="str">
        <f>IFERROR(MATCH(ROW(障害学生情報入力シート!E595),F:F,0),"")</f>
        <v/>
      </c>
      <c r="H619" s="7">
        <f>IF(AND(障害学生情報入力シート!$G619=$H$24,ISBLANK(障害学生情報入力シート!$H619),OR(障害学生情報入力シート!D619="入学者(新1年生)",障害学生情報入力シート!D619="在籍者")),1,0)</f>
        <v>0</v>
      </c>
      <c r="I619" s="7">
        <f t="shared" si="56"/>
        <v>0</v>
      </c>
      <c r="J619" s="7" t="str">
        <f>IFERROR(MATCH(ROW(障害学生情報入力シート!A595),I:I,0),"")</f>
        <v/>
      </c>
      <c r="K619" s="8">
        <f>IF(障害学生情報入力シート!AU619="",0,IF(AND(障害学生情報入力シート!AT619=1,Y619=1,障害学生情報入力シート!D619&lt;&gt;"",障害学生情報入力シート!D619&lt;&gt;"在籍者"),1,0))</f>
        <v>0</v>
      </c>
      <c r="L619" s="8">
        <f t="shared" si="57"/>
        <v>0</v>
      </c>
      <c r="M619" s="8" t="str">
        <f>IFERROR(MATCH(ROW(障害学生情報入力シート!A595),L:L,0),"")</f>
        <v/>
      </c>
      <c r="N619" s="8">
        <f>IF(障害学生情報入力シート!CA619="",0,IF(AND(障害学生情報入力シート!BZ619=1,Y619=1,障害学生情報入力シート!D619&lt;&gt;"",障害学生情報入力シート!D619&lt;&gt;"入学しなかった"),1,0))</f>
        <v>0</v>
      </c>
      <c r="O619" s="8">
        <f t="shared" si="58"/>
        <v>0</v>
      </c>
      <c r="P619" s="8" t="str">
        <f>IFERROR(MATCH(ROW(障害学生情報入力シート!AR595),O:O,0),"")</f>
        <v/>
      </c>
      <c r="Q619" s="8">
        <f>IF(障害学生情報入力シート!CU619="",0,IF(AND(障害学生情報入力シート!CT619=1,Y619=1,障害学生情報入力シート!D619&lt;&gt;"",障害学生情報入力シート!D619&lt;&gt;"入学しなかった"),1,0))</f>
        <v>0</v>
      </c>
      <c r="R619" s="8">
        <f t="shared" si="59"/>
        <v>0</v>
      </c>
      <c r="S619" s="8" t="str">
        <f>IFERROR(MATCH(ROW(障害学生情報入力シート!BJ595),R:R,0),"")</f>
        <v/>
      </c>
      <c r="T619" s="9">
        <f>IF(OR(SUM(障害学生情報入力シート!AY619:BY619,障害学生情報入力シート!CB619:CS619)&gt;0,COUNTA(障害学生情報入力シート!BZ619:CA619)=2,COUNTA(障害学生情報入力シート!CT619:CU619)=2),1,0)</f>
        <v>0</v>
      </c>
      <c r="U619" s="9">
        <f>SUM(障害学生情報入力シート!N619:Q619)+COUNTA(障害学生情報入力シート!R619)</f>
        <v>0</v>
      </c>
      <c r="V619" s="9">
        <f>SUM(障害学生情報入力シート!S619:V619)+COUNTA(障害学生情報入力シート!W619)</f>
        <v>0</v>
      </c>
      <c r="W619" s="9">
        <f>IF(SUM(障害学生情報入力シート!$X619:$AT619)&gt;0,1,0)</f>
        <v>0</v>
      </c>
      <c r="X619" s="9">
        <f>IF(障害学生情報入力シート!D619="入学者(新1年生)",1,0)</f>
        <v>0</v>
      </c>
      <c r="Y619" s="9">
        <f>IF(ISBLANK(障害学生情報入力シート!$G619),0)+IF(AND(障害学生情報入力シート!$G619="視覚障害",OR(障害学生情報入力シート!$H619="盲",障害学生情報入力シート!$H619="弱視")),1,0)+IF(AND(障害学生情報入力シート!$G619="聴覚・言語障害",OR(障害学生情報入力シート!$H619="聾",障害学生情報入力シート!$H619="難聴",障害学生情報入力シート!$H619="言語障害のみ")),1,0)+IF(AND(障害学生情報入力シート!$G619="肢体不自由",OR(障害学生情報入力シート!$H619="上肢機能障害",障害学生情報入力シート!$H619="下肢機能障害",障害学生情報入力シート!$H619="上下肢機能障害",障害学生情報入力シート!$H619="他の機能障害")),1,0)+IF(AND(障害学生情報入力シート!$G619="病弱・虚弱",OR(障害学生情報入力シート!$H619="内部障害等",障害学生情報入力シート!$H619="他の慢性疾患")),1,0)+IF(AND(障害学生情報入力シート!$G619="重複",ISBLANK(障害学生情報入力シート!$H619)),1,0)+IF(AND(障害学生情報入力シート!$G619="発達障害",OR(障害学生情報入力シート!$H619="SLD",障害学生情報入力シート!$H619="ADHD",障害学生情報入力シート!$H619="ASD",障害学生情報入力シート!$H619="発達障害の重複")),1,0)+IF(AND(障害学生情報入力シート!$G619="精神障害",OR(障害学生情報入力シート!$H619="統合失調症等",障害学生情報入力シート!$H619="気分障害",障害学生情報入力シート!$H619="神経症性障害等",障害学生情報入力シート!$H619="摂食障害・睡眠障害等",障害学生情報入力シート!$H619="他の精神障害")),1,0)+IF(AND(障害学生情報入力シート!$G619="その他の障害",ISBLANK(障害学生情報入力シート!$H619)),1,0)</f>
        <v>0</v>
      </c>
    </row>
    <row r="620" spans="1:25" x14ac:dyDescent="0.4">
      <c r="A620" s="1219">
        <v>596</v>
      </c>
      <c r="B620" s="7">
        <f>IF(AND(障害学生情報入力シート!$G620=$B$23,障害学生情報入力シート!$H620=$B$24,OR(障害学生情報入力シート!D620="入学者(新1年生)",障害学生情報入力シート!D620="在籍者")),1,0)</f>
        <v>0</v>
      </c>
      <c r="C620" s="7">
        <f t="shared" si="54"/>
        <v>0</v>
      </c>
      <c r="D620" s="7" t="str">
        <f>IFERROR(MATCH(ROW(障害学生情報入力シート!A596),C:C,0),"")</f>
        <v/>
      </c>
      <c r="E620" s="7">
        <f>IF(AND(障害学生情報入力シート!$G620=$E$23,障害学生情報入力シート!$H620=$E$24,OR(障害学生情報入力シート!D620="入学者(新1年生)",障害学生情報入力シート!D620="在籍者")),1,0)</f>
        <v>0</v>
      </c>
      <c r="F620" s="7">
        <f t="shared" si="55"/>
        <v>0</v>
      </c>
      <c r="G620" s="7" t="str">
        <f>IFERROR(MATCH(ROW(障害学生情報入力シート!E596),F:F,0),"")</f>
        <v/>
      </c>
      <c r="H620" s="7">
        <f>IF(AND(障害学生情報入力シート!$G620=$H$24,ISBLANK(障害学生情報入力シート!$H620),OR(障害学生情報入力シート!D620="入学者(新1年生)",障害学生情報入力シート!D620="在籍者")),1,0)</f>
        <v>0</v>
      </c>
      <c r="I620" s="7">
        <f t="shared" si="56"/>
        <v>0</v>
      </c>
      <c r="J620" s="7" t="str">
        <f>IFERROR(MATCH(ROW(障害学生情報入力シート!A596),I:I,0),"")</f>
        <v/>
      </c>
      <c r="K620" s="8">
        <f>IF(障害学生情報入力シート!AU620="",0,IF(AND(障害学生情報入力シート!AT620=1,Y620=1,障害学生情報入力シート!D620&lt;&gt;"",障害学生情報入力シート!D620&lt;&gt;"在籍者"),1,0))</f>
        <v>0</v>
      </c>
      <c r="L620" s="8">
        <f t="shared" si="57"/>
        <v>0</v>
      </c>
      <c r="M620" s="8" t="str">
        <f>IFERROR(MATCH(ROW(障害学生情報入力シート!A596),L:L,0),"")</f>
        <v/>
      </c>
      <c r="N620" s="8">
        <f>IF(障害学生情報入力シート!CA620="",0,IF(AND(障害学生情報入力シート!BZ620=1,Y620=1,障害学生情報入力シート!D620&lt;&gt;"",障害学生情報入力シート!D620&lt;&gt;"入学しなかった"),1,0))</f>
        <v>0</v>
      </c>
      <c r="O620" s="8">
        <f t="shared" si="58"/>
        <v>0</v>
      </c>
      <c r="P620" s="8" t="str">
        <f>IFERROR(MATCH(ROW(障害学生情報入力シート!AR596),O:O,0),"")</f>
        <v/>
      </c>
      <c r="Q620" s="8">
        <f>IF(障害学生情報入力シート!CU620="",0,IF(AND(障害学生情報入力シート!CT620=1,Y620=1,障害学生情報入力シート!D620&lt;&gt;"",障害学生情報入力シート!D620&lt;&gt;"入学しなかった"),1,0))</f>
        <v>0</v>
      </c>
      <c r="R620" s="8">
        <f t="shared" si="59"/>
        <v>0</v>
      </c>
      <c r="S620" s="8" t="str">
        <f>IFERROR(MATCH(ROW(障害学生情報入力シート!BJ596),R:R,0),"")</f>
        <v/>
      </c>
      <c r="T620" s="9">
        <f>IF(OR(SUM(障害学生情報入力シート!AY620:BY620,障害学生情報入力シート!CB620:CS620)&gt;0,COUNTA(障害学生情報入力シート!BZ620:CA620)=2,COUNTA(障害学生情報入力シート!CT620:CU620)=2),1,0)</f>
        <v>0</v>
      </c>
      <c r="U620" s="9">
        <f>SUM(障害学生情報入力シート!N620:Q620)+COUNTA(障害学生情報入力シート!R620)</f>
        <v>0</v>
      </c>
      <c r="V620" s="9">
        <f>SUM(障害学生情報入力シート!S620:V620)+COUNTA(障害学生情報入力シート!W620)</f>
        <v>0</v>
      </c>
      <c r="W620" s="9">
        <f>IF(SUM(障害学生情報入力シート!$X620:$AT620)&gt;0,1,0)</f>
        <v>0</v>
      </c>
      <c r="X620" s="9">
        <f>IF(障害学生情報入力シート!D620="入学者(新1年生)",1,0)</f>
        <v>0</v>
      </c>
      <c r="Y620" s="9">
        <f>IF(ISBLANK(障害学生情報入力シート!$G620),0)+IF(AND(障害学生情報入力シート!$G620="視覚障害",OR(障害学生情報入力シート!$H620="盲",障害学生情報入力シート!$H620="弱視")),1,0)+IF(AND(障害学生情報入力シート!$G620="聴覚・言語障害",OR(障害学生情報入力シート!$H620="聾",障害学生情報入力シート!$H620="難聴",障害学生情報入力シート!$H620="言語障害のみ")),1,0)+IF(AND(障害学生情報入力シート!$G620="肢体不自由",OR(障害学生情報入力シート!$H620="上肢機能障害",障害学生情報入力シート!$H620="下肢機能障害",障害学生情報入力シート!$H620="上下肢機能障害",障害学生情報入力シート!$H620="他の機能障害")),1,0)+IF(AND(障害学生情報入力シート!$G620="病弱・虚弱",OR(障害学生情報入力シート!$H620="内部障害等",障害学生情報入力シート!$H620="他の慢性疾患")),1,0)+IF(AND(障害学生情報入力シート!$G620="重複",ISBLANK(障害学生情報入力シート!$H620)),1,0)+IF(AND(障害学生情報入力シート!$G620="発達障害",OR(障害学生情報入力シート!$H620="SLD",障害学生情報入力シート!$H620="ADHD",障害学生情報入力シート!$H620="ASD",障害学生情報入力シート!$H620="発達障害の重複")),1,0)+IF(AND(障害学生情報入力シート!$G620="精神障害",OR(障害学生情報入力シート!$H620="統合失調症等",障害学生情報入力シート!$H620="気分障害",障害学生情報入力シート!$H620="神経症性障害等",障害学生情報入力シート!$H620="摂食障害・睡眠障害等",障害学生情報入力シート!$H620="他の精神障害")),1,0)+IF(AND(障害学生情報入力シート!$G620="その他の障害",ISBLANK(障害学生情報入力シート!$H620)),1,0)</f>
        <v>0</v>
      </c>
    </row>
    <row r="621" spans="1:25" x14ac:dyDescent="0.4">
      <c r="A621" s="1219">
        <v>597</v>
      </c>
      <c r="B621" s="7">
        <f>IF(AND(障害学生情報入力シート!$G621=$B$23,障害学生情報入力シート!$H621=$B$24,OR(障害学生情報入力シート!D621="入学者(新1年生)",障害学生情報入力シート!D621="在籍者")),1,0)</f>
        <v>0</v>
      </c>
      <c r="C621" s="7">
        <f t="shared" si="54"/>
        <v>0</v>
      </c>
      <c r="D621" s="7" t="str">
        <f>IFERROR(MATCH(ROW(障害学生情報入力シート!A597),C:C,0),"")</f>
        <v/>
      </c>
      <c r="E621" s="7">
        <f>IF(AND(障害学生情報入力シート!$G621=$E$23,障害学生情報入力シート!$H621=$E$24,OR(障害学生情報入力シート!D621="入学者(新1年生)",障害学生情報入力シート!D621="在籍者")),1,0)</f>
        <v>0</v>
      </c>
      <c r="F621" s="7">
        <f t="shared" si="55"/>
        <v>0</v>
      </c>
      <c r="G621" s="7" t="str">
        <f>IFERROR(MATCH(ROW(障害学生情報入力シート!E597),F:F,0),"")</f>
        <v/>
      </c>
      <c r="H621" s="7">
        <f>IF(AND(障害学生情報入力シート!$G621=$H$24,ISBLANK(障害学生情報入力シート!$H621),OR(障害学生情報入力シート!D621="入学者(新1年生)",障害学生情報入力シート!D621="在籍者")),1,0)</f>
        <v>0</v>
      </c>
      <c r="I621" s="7">
        <f t="shared" si="56"/>
        <v>0</v>
      </c>
      <c r="J621" s="7" t="str">
        <f>IFERROR(MATCH(ROW(障害学生情報入力シート!A597),I:I,0),"")</f>
        <v/>
      </c>
      <c r="K621" s="8">
        <f>IF(障害学生情報入力シート!AU621="",0,IF(AND(障害学生情報入力シート!AT621=1,Y621=1,障害学生情報入力シート!D621&lt;&gt;"",障害学生情報入力シート!D621&lt;&gt;"在籍者"),1,0))</f>
        <v>0</v>
      </c>
      <c r="L621" s="8">
        <f t="shared" si="57"/>
        <v>0</v>
      </c>
      <c r="M621" s="8" t="str">
        <f>IFERROR(MATCH(ROW(障害学生情報入力シート!A597),L:L,0),"")</f>
        <v/>
      </c>
      <c r="N621" s="8">
        <f>IF(障害学生情報入力シート!CA621="",0,IF(AND(障害学生情報入力シート!BZ621=1,Y621=1,障害学生情報入力シート!D621&lt;&gt;"",障害学生情報入力シート!D621&lt;&gt;"入学しなかった"),1,0))</f>
        <v>0</v>
      </c>
      <c r="O621" s="8">
        <f t="shared" si="58"/>
        <v>0</v>
      </c>
      <c r="P621" s="8" t="str">
        <f>IFERROR(MATCH(ROW(障害学生情報入力シート!AR597),O:O,0),"")</f>
        <v/>
      </c>
      <c r="Q621" s="8">
        <f>IF(障害学生情報入力シート!CU621="",0,IF(AND(障害学生情報入力シート!CT621=1,Y621=1,障害学生情報入力シート!D621&lt;&gt;"",障害学生情報入力シート!D621&lt;&gt;"入学しなかった"),1,0))</f>
        <v>0</v>
      </c>
      <c r="R621" s="8">
        <f t="shared" si="59"/>
        <v>0</v>
      </c>
      <c r="S621" s="8" t="str">
        <f>IFERROR(MATCH(ROW(障害学生情報入力シート!BJ597),R:R,0),"")</f>
        <v/>
      </c>
      <c r="T621" s="9">
        <f>IF(OR(SUM(障害学生情報入力シート!AY621:BY621,障害学生情報入力シート!CB621:CS621)&gt;0,COUNTA(障害学生情報入力シート!BZ621:CA621)=2,COUNTA(障害学生情報入力シート!CT621:CU621)=2),1,0)</f>
        <v>0</v>
      </c>
      <c r="U621" s="9">
        <f>SUM(障害学生情報入力シート!N621:Q621)+COUNTA(障害学生情報入力シート!R621)</f>
        <v>0</v>
      </c>
      <c r="V621" s="9">
        <f>SUM(障害学生情報入力シート!S621:V621)+COUNTA(障害学生情報入力シート!W621)</f>
        <v>0</v>
      </c>
      <c r="W621" s="9">
        <f>IF(SUM(障害学生情報入力シート!$X621:$AT621)&gt;0,1,0)</f>
        <v>0</v>
      </c>
      <c r="X621" s="9">
        <f>IF(障害学生情報入力シート!D621="入学者(新1年生)",1,0)</f>
        <v>0</v>
      </c>
      <c r="Y621" s="9">
        <f>IF(ISBLANK(障害学生情報入力シート!$G621),0)+IF(AND(障害学生情報入力シート!$G621="視覚障害",OR(障害学生情報入力シート!$H621="盲",障害学生情報入力シート!$H621="弱視")),1,0)+IF(AND(障害学生情報入力シート!$G621="聴覚・言語障害",OR(障害学生情報入力シート!$H621="聾",障害学生情報入力シート!$H621="難聴",障害学生情報入力シート!$H621="言語障害のみ")),1,0)+IF(AND(障害学生情報入力シート!$G621="肢体不自由",OR(障害学生情報入力シート!$H621="上肢機能障害",障害学生情報入力シート!$H621="下肢機能障害",障害学生情報入力シート!$H621="上下肢機能障害",障害学生情報入力シート!$H621="他の機能障害")),1,0)+IF(AND(障害学生情報入力シート!$G621="病弱・虚弱",OR(障害学生情報入力シート!$H621="内部障害等",障害学生情報入力シート!$H621="他の慢性疾患")),1,0)+IF(AND(障害学生情報入力シート!$G621="重複",ISBLANK(障害学生情報入力シート!$H621)),1,0)+IF(AND(障害学生情報入力シート!$G621="発達障害",OR(障害学生情報入力シート!$H621="SLD",障害学生情報入力シート!$H621="ADHD",障害学生情報入力シート!$H621="ASD",障害学生情報入力シート!$H621="発達障害の重複")),1,0)+IF(AND(障害学生情報入力シート!$G621="精神障害",OR(障害学生情報入力シート!$H621="統合失調症等",障害学生情報入力シート!$H621="気分障害",障害学生情報入力シート!$H621="神経症性障害等",障害学生情報入力シート!$H621="摂食障害・睡眠障害等",障害学生情報入力シート!$H621="他の精神障害")),1,0)+IF(AND(障害学生情報入力シート!$G621="その他の障害",ISBLANK(障害学生情報入力シート!$H621)),1,0)</f>
        <v>0</v>
      </c>
    </row>
    <row r="622" spans="1:25" x14ac:dyDescent="0.4">
      <c r="A622" s="1219">
        <v>598</v>
      </c>
      <c r="B622" s="7">
        <f>IF(AND(障害学生情報入力シート!$G622=$B$23,障害学生情報入力シート!$H622=$B$24,OR(障害学生情報入力シート!D622="入学者(新1年生)",障害学生情報入力シート!D622="在籍者")),1,0)</f>
        <v>0</v>
      </c>
      <c r="C622" s="7">
        <f t="shared" si="54"/>
        <v>0</v>
      </c>
      <c r="D622" s="7" t="str">
        <f>IFERROR(MATCH(ROW(障害学生情報入力シート!A598),C:C,0),"")</f>
        <v/>
      </c>
      <c r="E622" s="7">
        <f>IF(AND(障害学生情報入力シート!$G622=$E$23,障害学生情報入力シート!$H622=$E$24,OR(障害学生情報入力シート!D622="入学者(新1年生)",障害学生情報入力シート!D622="在籍者")),1,0)</f>
        <v>0</v>
      </c>
      <c r="F622" s="7">
        <f t="shared" si="55"/>
        <v>0</v>
      </c>
      <c r="G622" s="7" t="str">
        <f>IFERROR(MATCH(ROW(障害学生情報入力シート!E598),F:F,0),"")</f>
        <v/>
      </c>
      <c r="H622" s="7">
        <f>IF(AND(障害学生情報入力シート!$G622=$H$24,ISBLANK(障害学生情報入力シート!$H622),OR(障害学生情報入力シート!D622="入学者(新1年生)",障害学生情報入力シート!D622="在籍者")),1,0)</f>
        <v>0</v>
      </c>
      <c r="I622" s="7">
        <f t="shared" si="56"/>
        <v>0</v>
      </c>
      <c r="J622" s="7" t="str">
        <f>IFERROR(MATCH(ROW(障害学生情報入力シート!A598),I:I,0),"")</f>
        <v/>
      </c>
      <c r="K622" s="8">
        <f>IF(障害学生情報入力シート!AU622="",0,IF(AND(障害学生情報入力シート!AT622=1,Y622=1,障害学生情報入力シート!D622&lt;&gt;"",障害学生情報入力シート!D622&lt;&gt;"在籍者"),1,0))</f>
        <v>0</v>
      </c>
      <c r="L622" s="8">
        <f t="shared" si="57"/>
        <v>0</v>
      </c>
      <c r="M622" s="8" t="str">
        <f>IFERROR(MATCH(ROW(障害学生情報入力シート!A598),L:L,0),"")</f>
        <v/>
      </c>
      <c r="N622" s="8">
        <f>IF(障害学生情報入力シート!CA622="",0,IF(AND(障害学生情報入力シート!BZ622=1,Y622=1,障害学生情報入力シート!D622&lt;&gt;"",障害学生情報入力シート!D622&lt;&gt;"入学しなかった"),1,0))</f>
        <v>0</v>
      </c>
      <c r="O622" s="8">
        <f t="shared" si="58"/>
        <v>0</v>
      </c>
      <c r="P622" s="8" t="str">
        <f>IFERROR(MATCH(ROW(障害学生情報入力シート!AR598),O:O,0),"")</f>
        <v/>
      </c>
      <c r="Q622" s="8">
        <f>IF(障害学生情報入力シート!CU622="",0,IF(AND(障害学生情報入力シート!CT622=1,Y622=1,障害学生情報入力シート!D622&lt;&gt;"",障害学生情報入力シート!D622&lt;&gt;"入学しなかった"),1,0))</f>
        <v>0</v>
      </c>
      <c r="R622" s="8">
        <f t="shared" si="59"/>
        <v>0</v>
      </c>
      <c r="S622" s="8" t="str">
        <f>IFERROR(MATCH(ROW(障害学生情報入力シート!BJ598),R:R,0),"")</f>
        <v/>
      </c>
      <c r="T622" s="9">
        <f>IF(OR(SUM(障害学生情報入力シート!AY622:BY622,障害学生情報入力シート!CB622:CS622)&gt;0,COUNTA(障害学生情報入力シート!BZ622:CA622)=2,COUNTA(障害学生情報入力シート!CT622:CU622)=2),1,0)</f>
        <v>0</v>
      </c>
      <c r="U622" s="9">
        <f>SUM(障害学生情報入力シート!N622:Q622)+COUNTA(障害学生情報入力シート!R622)</f>
        <v>0</v>
      </c>
      <c r="V622" s="9">
        <f>SUM(障害学生情報入力シート!S622:V622)+COUNTA(障害学生情報入力シート!W622)</f>
        <v>0</v>
      </c>
      <c r="W622" s="9">
        <f>IF(SUM(障害学生情報入力シート!$X622:$AT622)&gt;0,1,0)</f>
        <v>0</v>
      </c>
      <c r="X622" s="9">
        <f>IF(障害学生情報入力シート!D622="入学者(新1年生)",1,0)</f>
        <v>0</v>
      </c>
      <c r="Y622" s="9">
        <f>IF(ISBLANK(障害学生情報入力シート!$G622),0)+IF(AND(障害学生情報入力シート!$G622="視覚障害",OR(障害学生情報入力シート!$H622="盲",障害学生情報入力シート!$H622="弱視")),1,0)+IF(AND(障害学生情報入力シート!$G622="聴覚・言語障害",OR(障害学生情報入力シート!$H622="聾",障害学生情報入力シート!$H622="難聴",障害学生情報入力シート!$H622="言語障害のみ")),1,0)+IF(AND(障害学生情報入力シート!$G622="肢体不自由",OR(障害学生情報入力シート!$H622="上肢機能障害",障害学生情報入力シート!$H622="下肢機能障害",障害学生情報入力シート!$H622="上下肢機能障害",障害学生情報入力シート!$H622="他の機能障害")),1,0)+IF(AND(障害学生情報入力シート!$G622="病弱・虚弱",OR(障害学生情報入力シート!$H622="内部障害等",障害学生情報入力シート!$H622="他の慢性疾患")),1,0)+IF(AND(障害学生情報入力シート!$G622="重複",ISBLANK(障害学生情報入力シート!$H622)),1,0)+IF(AND(障害学生情報入力シート!$G622="発達障害",OR(障害学生情報入力シート!$H622="SLD",障害学生情報入力シート!$H622="ADHD",障害学生情報入力シート!$H622="ASD",障害学生情報入力シート!$H622="発達障害の重複")),1,0)+IF(AND(障害学生情報入力シート!$G622="精神障害",OR(障害学生情報入力シート!$H622="統合失調症等",障害学生情報入力シート!$H622="気分障害",障害学生情報入力シート!$H622="神経症性障害等",障害学生情報入力シート!$H622="摂食障害・睡眠障害等",障害学生情報入力シート!$H622="他の精神障害")),1,0)+IF(AND(障害学生情報入力シート!$G622="その他の障害",ISBLANK(障害学生情報入力シート!$H622)),1,0)</f>
        <v>0</v>
      </c>
    </row>
    <row r="623" spans="1:25" x14ac:dyDescent="0.4">
      <c r="A623" s="1219">
        <v>599</v>
      </c>
      <c r="B623" s="7">
        <f>IF(AND(障害学生情報入力シート!$G623=$B$23,障害学生情報入力シート!$H623=$B$24,OR(障害学生情報入力シート!D623="入学者(新1年生)",障害学生情報入力シート!D623="在籍者")),1,0)</f>
        <v>0</v>
      </c>
      <c r="C623" s="7">
        <f t="shared" si="54"/>
        <v>0</v>
      </c>
      <c r="D623" s="7" t="str">
        <f>IFERROR(MATCH(ROW(障害学生情報入力シート!A599),C:C,0),"")</f>
        <v/>
      </c>
      <c r="E623" s="7">
        <f>IF(AND(障害学生情報入力シート!$G623=$E$23,障害学生情報入力シート!$H623=$E$24,OR(障害学生情報入力シート!D623="入学者(新1年生)",障害学生情報入力シート!D623="在籍者")),1,0)</f>
        <v>0</v>
      </c>
      <c r="F623" s="7">
        <f t="shared" si="55"/>
        <v>0</v>
      </c>
      <c r="G623" s="7" t="str">
        <f>IFERROR(MATCH(ROW(障害学生情報入力シート!E599),F:F,0),"")</f>
        <v/>
      </c>
      <c r="H623" s="7">
        <f>IF(AND(障害学生情報入力シート!$G623=$H$24,ISBLANK(障害学生情報入力シート!$H623),OR(障害学生情報入力シート!D623="入学者(新1年生)",障害学生情報入力シート!D623="在籍者")),1,0)</f>
        <v>0</v>
      </c>
      <c r="I623" s="7">
        <f t="shared" si="56"/>
        <v>0</v>
      </c>
      <c r="J623" s="7" t="str">
        <f>IFERROR(MATCH(ROW(障害学生情報入力シート!A599),I:I,0),"")</f>
        <v/>
      </c>
      <c r="K623" s="8">
        <f>IF(障害学生情報入力シート!AU623="",0,IF(AND(障害学生情報入力シート!AT623=1,Y623=1,障害学生情報入力シート!D623&lt;&gt;"",障害学生情報入力シート!D623&lt;&gt;"在籍者"),1,0))</f>
        <v>0</v>
      </c>
      <c r="L623" s="8">
        <f t="shared" si="57"/>
        <v>0</v>
      </c>
      <c r="M623" s="8" t="str">
        <f>IFERROR(MATCH(ROW(障害学生情報入力シート!A599),L:L,0),"")</f>
        <v/>
      </c>
      <c r="N623" s="8">
        <f>IF(障害学生情報入力シート!CA623="",0,IF(AND(障害学生情報入力シート!BZ623=1,Y623=1,障害学生情報入力シート!D623&lt;&gt;"",障害学生情報入力シート!D623&lt;&gt;"入学しなかった"),1,0))</f>
        <v>0</v>
      </c>
      <c r="O623" s="8">
        <f t="shared" si="58"/>
        <v>0</v>
      </c>
      <c r="P623" s="8" t="str">
        <f>IFERROR(MATCH(ROW(障害学生情報入力シート!AR599),O:O,0),"")</f>
        <v/>
      </c>
      <c r="Q623" s="8">
        <f>IF(障害学生情報入力シート!CU623="",0,IF(AND(障害学生情報入力シート!CT623=1,Y623=1,障害学生情報入力シート!D623&lt;&gt;"",障害学生情報入力シート!D623&lt;&gt;"入学しなかった"),1,0))</f>
        <v>0</v>
      </c>
      <c r="R623" s="8">
        <f t="shared" si="59"/>
        <v>0</v>
      </c>
      <c r="S623" s="8" t="str">
        <f>IFERROR(MATCH(ROW(障害学生情報入力シート!BJ599),R:R,0),"")</f>
        <v/>
      </c>
      <c r="T623" s="9">
        <f>IF(OR(SUM(障害学生情報入力シート!AY623:BY623,障害学生情報入力シート!CB623:CS623)&gt;0,COUNTA(障害学生情報入力シート!BZ623:CA623)=2,COUNTA(障害学生情報入力シート!CT623:CU623)=2),1,0)</f>
        <v>0</v>
      </c>
      <c r="U623" s="9">
        <f>SUM(障害学生情報入力シート!N623:Q623)+COUNTA(障害学生情報入力シート!R623)</f>
        <v>0</v>
      </c>
      <c r="V623" s="9">
        <f>SUM(障害学生情報入力シート!S623:V623)+COUNTA(障害学生情報入力シート!W623)</f>
        <v>0</v>
      </c>
      <c r="W623" s="9">
        <f>IF(SUM(障害学生情報入力シート!$X623:$AT623)&gt;0,1,0)</f>
        <v>0</v>
      </c>
      <c r="X623" s="9">
        <f>IF(障害学生情報入力シート!D623="入学者(新1年生)",1,0)</f>
        <v>0</v>
      </c>
      <c r="Y623" s="9">
        <f>IF(ISBLANK(障害学生情報入力シート!$G623),0)+IF(AND(障害学生情報入力シート!$G623="視覚障害",OR(障害学生情報入力シート!$H623="盲",障害学生情報入力シート!$H623="弱視")),1,0)+IF(AND(障害学生情報入力シート!$G623="聴覚・言語障害",OR(障害学生情報入力シート!$H623="聾",障害学生情報入力シート!$H623="難聴",障害学生情報入力シート!$H623="言語障害のみ")),1,0)+IF(AND(障害学生情報入力シート!$G623="肢体不自由",OR(障害学生情報入力シート!$H623="上肢機能障害",障害学生情報入力シート!$H623="下肢機能障害",障害学生情報入力シート!$H623="上下肢機能障害",障害学生情報入力シート!$H623="他の機能障害")),1,0)+IF(AND(障害学生情報入力シート!$G623="病弱・虚弱",OR(障害学生情報入力シート!$H623="内部障害等",障害学生情報入力シート!$H623="他の慢性疾患")),1,0)+IF(AND(障害学生情報入力シート!$G623="重複",ISBLANK(障害学生情報入力シート!$H623)),1,0)+IF(AND(障害学生情報入力シート!$G623="発達障害",OR(障害学生情報入力シート!$H623="SLD",障害学生情報入力シート!$H623="ADHD",障害学生情報入力シート!$H623="ASD",障害学生情報入力シート!$H623="発達障害の重複")),1,0)+IF(AND(障害学生情報入力シート!$G623="精神障害",OR(障害学生情報入力シート!$H623="統合失調症等",障害学生情報入力シート!$H623="気分障害",障害学生情報入力シート!$H623="神経症性障害等",障害学生情報入力シート!$H623="摂食障害・睡眠障害等",障害学生情報入力シート!$H623="他の精神障害")),1,0)+IF(AND(障害学生情報入力シート!$G623="その他の障害",ISBLANK(障害学生情報入力シート!$H623)),1,0)</f>
        <v>0</v>
      </c>
    </row>
    <row r="624" spans="1:25" x14ac:dyDescent="0.4">
      <c r="A624" s="1219">
        <v>600</v>
      </c>
      <c r="B624" s="7">
        <f>IF(AND(障害学生情報入力シート!$G624=$B$23,障害学生情報入力シート!$H624=$B$24,OR(障害学生情報入力シート!D624="入学者(新1年生)",障害学生情報入力シート!D624="在籍者")),1,0)</f>
        <v>0</v>
      </c>
      <c r="C624" s="7">
        <f t="shared" si="54"/>
        <v>0</v>
      </c>
      <c r="D624" s="7" t="str">
        <f>IFERROR(MATCH(ROW(障害学生情報入力シート!A600),C:C,0),"")</f>
        <v/>
      </c>
      <c r="E624" s="7">
        <f>IF(AND(障害学生情報入力シート!$G624=$E$23,障害学生情報入力シート!$H624=$E$24,OR(障害学生情報入力シート!D624="入学者(新1年生)",障害学生情報入力シート!D624="在籍者")),1,0)</f>
        <v>0</v>
      </c>
      <c r="F624" s="7">
        <f t="shared" si="55"/>
        <v>0</v>
      </c>
      <c r="G624" s="7" t="str">
        <f>IFERROR(MATCH(ROW(障害学生情報入力シート!E600),F:F,0),"")</f>
        <v/>
      </c>
      <c r="H624" s="7">
        <f>IF(AND(障害学生情報入力シート!$G624=$H$24,ISBLANK(障害学生情報入力シート!$H624),OR(障害学生情報入力シート!D624="入学者(新1年生)",障害学生情報入力シート!D624="在籍者")),1,0)</f>
        <v>0</v>
      </c>
      <c r="I624" s="7">
        <f t="shared" si="56"/>
        <v>0</v>
      </c>
      <c r="J624" s="7" t="str">
        <f>IFERROR(MATCH(ROW(障害学生情報入力シート!A600),I:I,0),"")</f>
        <v/>
      </c>
      <c r="K624" s="8">
        <f>IF(障害学生情報入力シート!AU624="",0,IF(AND(障害学生情報入力シート!AT624=1,Y624=1,障害学生情報入力シート!D624&lt;&gt;"",障害学生情報入力シート!D624&lt;&gt;"在籍者"),1,0))</f>
        <v>0</v>
      </c>
      <c r="L624" s="8">
        <f t="shared" si="57"/>
        <v>0</v>
      </c>
      <c r="M624" s="8" t="str">
        <f>IFERROR(MATCH(ROW(障害学生情報入力シート!A600),L:L,0),"")</f>
        <v/>
      </c>
      <c r="N624" s="8">
        <f>IF(障害学生情報入力シート!CA624="",0,IF(AND(障害学生情報入力シート!BZ624=1,Y624=1,障害学生情報入力シート!D624&lt;&gt;"",障害学生情報入力シート!D624&lt;&gt;"入学しなかった"),1,0))</f>
        <v>0</v>
      </c>
      <c r="O624" s="8">
        <f t="shared" si="58"/>
        <v>0</v>
      </c>
      <c r="P624" s="8" t="str">
        <f>IFERROR(MATCH(ROW(障害学生情報入力シート!AR600),O:O,0),"")</f>
        <v/>
      </c>
      <c r="Q624" s="8">
        <f>IF(障害学生情報入力シート!CU624="",0,IF(AND(障害学生情報入力シート!CT624=1,Y624=1,障害学生情報入力シート!D624&lt;&gt;"",障害学生情報入力シート!D624&lt;&gt;"入学しなかった"),1,0))</f>
        <v>0</v>
      </c>
      <c r="R624" s="8">
        <f t="shared" si="59"/>
        <v>0</v>
      </c>
      <c r="S624" s="8" t="str">
        <f>IFERROR(MATCH(ROW(障害学生情報入力シート!BJ600),R:R,0),"")</f>
        <v/>
      </c>
      <c r="T624" s="9">
        <f>IF(OR(SUM(障害学生情報入力シート!AY624:BY624,障害学生情報入力シート!CB624:CS624)&gt;0,COUNTA(障害学生情報入力シート!BZ624:CA624)=2,COUNTA(障害学生情報入力シート!CT624:CU624)=2),1,0)</f>
        <v>0</v>
      </c>
      <c r="U624" s="9">
        <f>SUM(障害学生情報入力シート!N624:Q624)+COUNTA(障害学生情報入力シート!R624)</f>
        <v>0</v>
      </c>
      <c r="V624" s="9">
        <f>SUM(障害学生情報入力シート!S624:V624)+COUNTA(障害学生情報入力シート!W624)</f>
        <v>0</v>
      </c>
      <c r="W624" s="9">
        <f>IF(SUM(障害学生情報入力シート!$X624:$AT624)&gt;0,1,0)</f>
        <v>0</v>
      </c>
      <c r="X624" s="9">
        <f>IF(障害学生情報入力シート!D624="入学者(新1年生)",1,0)</f>
        <v>0</v>
      </c>
      <c r="Y624" s="9">
        <f>IF(ISBLANK(障害学生情報入力シート!$G624),0)+IF(AND(障害学生情報入力シート!$G624="視覚障害",OR(障害学生情報入力シート!$H624="盲",障害学生情報入力シート!$H624="弱視")),1,0)+IF(AND(障害学生情報入力シート!$G624="聴覚・言語障害",OR(障害学生情報入力シート!$H624="聾",障害学生情報入力シート!$H624="難聴",障害学生情報入力シート!$H624="言語障害のみ")),1,0)+IF(AND(障害学生情報入力シート!$G624="肢体不自由",OR(障害学生情報入力シート!$H624="上肢機能障害",障害学生情報入力シート!$H624="下肢機能障害",障害学生情報入力シート!$H624="上下肢機能障害",障害学生情報入力シート!$H624="他の機能障害")),1,0)+IF(AND(障害学生情報入力シート!$G624="病弱・虚弱",OR(障害学生情報入力シート!$H624="内部障害等",障害学生情報入力シート!$H624="他の慢性疾患")),1,0)+IF(AND(障害学生情報入力シート!$G624="重複",ISBLANK(障害学生情報入力シート!$H624)),1,0)+IF(AND(障害学生情報入力シート!$G624="発達障害",OR(障害学生情報入力シート!$H624="SLD",障害学生情報入力シート!$H624="ADHD",障害学生情報入力シート!$H624="ASD",障害学生情報入力シート!$H624="発達障害の重複")),1,0)+IF(AND(障害学生情報入力シート!$G624="精神障害",OR(障害学生情報入力シート!$H624="統合失調症等",障害学生情報入力シート!$H624="気分障害",障害学生情報入力シート!$H624="神経症性障害等",障害学生情報入力シート!$H624="摂食障害・睡眠障害等",障害学生情報入力シート!$H624="他の精神障害")),1,0)+IF(AND(障害学生情報入力シート!$G624="その他の障害",ISBLANK(障害学生情報入力シート!$H624)),1,0)</f>
        <v>0</v>
      </c>
    </row>
    <row r="625" spans="1:25" x14ac:dyDescent="0.4">
      <c r="A625" s="1219">
        <v>601</v>
      </c>
      <c r="B625" s="7">
        <f>IF(AND(障害学生情報入力シート!$G625=$B$23,障害学生情報入力シート!$H625=$B$24,OR(障害学生情報入力シート!D625="入学者(新1年生)",障害学生情報入力シート!D625="在籍者")),1,0)</f>
        <v>0</v>
      </c>
      <c r="C625" s="7">
        <f t="shared" si="54"/>
        <v>0</v>
      </c>
      <c r="D625" s="7" t="str">
        <f>IFERROR(MATCH(ROW(障害学生情報入力シート!A601),C:C,0),"")</f>
        <v/>
      </c>
      <c r="E625" s="7">
        <f>IF(AND(障害学生情報入力シート!$G625=$E$23,障害学生情報入力シート!$H625=$E$24,OR(障害学生情報入力シート!D625="入学者(新1年生)",障害学生情報入力シート!D625="在籍者")),1,0)</f>
        <v>0</v>
      </c>
      <c r="F625" s="7">
        <f t="shared" si="55"/>
        <v>0</v>
      </c>
      <c r="G625" s="7" t="str">
        <f>IFERROR(MATCH(ROW(障害学生情報入力シート!E601),F:F,0),"")</f>
        <v/>
      </c>
      <c r="H625" s="7">
        <f>IF(AND(障害学生情報入力シート!$G625=$H$24,ISBLANK(障害学生情報入力シート!$H625),OR(障害学生情報入力シート!D625="入学者(新1年生)",障害学生情報入力シート!D625="在籍者")),1,0)</f>
        <v>0</v>
      </c>
      <c r="I625" s="7">
        <f t="shared" si="56"/>
        <v>0</v>
      </c>
      <c r="J625" s="7" t="str">
        <f>IFERROR(MATCH(ROW(障害学生情報入力シート!A601),I:I,0),"")</f>
        <v/>
      </c>
      <c r="K625" s="8">
        <f>IF(障害学生情報入力シート!AU625="",0,IF(AND(障害学生情報入力シート!AT625=1,Y625=1,障害学生情報入力シート!D625&lt;&gt;"",障害学生情報入力シート!D625&lt;&gt;"在籍者"),1,0))</f>
        <v>0</v>
      </c>
      <c r="L625" s="8">
        <f t="shared" si="57"/>
        <v>0</v>
      </c>
      <c r="M625" s="8" t="str">
        <f>IFERROR(MATCH(ROW(障害学生情報入力シート!A601),L:L,0),"")</f>
        <v/>
      </c>
      <c r="N625" s="8">
        <f>IF(障害学生情報入力シート!CA625="",0,IF(AND(障害学生情報入力シート!BZ625=1,Y625=1,障害学生情報入力シート!D625&lt;&gt;"",障害学生情報入力シート!D625&lt;&gt;"入学しなかった"),1,0))</f>
        <v>0</v>
      </c>
      <c r="O625" s="8">
        <f t="shared" si="58"/>
        <v>0</v>
      </c>
      <c r="P625" s="8" t="str">
        <f>IFERROR(MATCH(ROW(障害学生情報入力シート!AR601),O:O,0),"")</f>
        <v/>
      </c>
      <c r="Q625" s="8">
        <f>IF(障害学生情報入力シート!CU625="",0,IF(AND(障害学生情報入力シート!CT625=1,Y625=1,障害学生情報入力シート!D625&lt;&gt;"",障害学生情報入力シート!D625&lt;&gt;"入学しなかった"),1,0))</f>
        <v>0</v>
      </c>
      <c r="R625" s="8">
        <f t="shared" si="59"/>
        <v>0</v>
      </c>
      <c r="S625" s="8" t="str">
        <f>IFERROR(MATCH(ROW(障害学生情報入力シート!BJ601),R:R,0),"")</f>
        <v/>
      </c>
      <c r="T625" s="9">
        <f>IF(OR(SUM(障害学生情報入力シート!AY625:BY625,障害学生情報入力シート!CB625:CS625)&gt;0,COUNTA(障害学生情報入力シート!BZ625:CA625)=2,COUNTA(障害学生情報入力シート!CT625:CU625)=2),1,0)</f>
        <v>0</v>
      </c>
      <c r="U625" s="9">
        <f>SUM(障害学生情報入力シート!N625:Q625)+COUNTA(障害学生情報入力シート!R625)</f>
        <v>0</v>
      </c>
      <c r="V625" s="9">
        <f>SUM(障害学生情報入力シート!S625:V625)+COUNTA(障害学生情報入力シート!W625)</f>
        <v>0</v>
      </c>
      <c r="W625" s="9">
        <f>IF(SUM(障害学生情報入力シート!$X625:$AT625)&gt;0,1,0)</f>
        <v>0</v>
      </c>
      <c r="X625" s="9">
        <f>IF(障害学生情報入力シート!D625="入学者(新1年生)",1,0)</f>
        <v>0</v>
      </c>
      <c r="Y625" s="9">
        <f>IF(ISBLANK(障害学生情報入力シート!$G625),0)+IF(AND(障害学生情報入力シート!$G625="視覚障害",OR(障害学生情報入力シート!$H625="盲",障害学生情報入力シート!$H625="弱視")),1,0)+IF(AND(障害学生情報入力シート!$G625="聴覚・言語障害",OR(障害学生情報入力シート!$H625="聾",障害学生情報入力シート!$H625="難聴",障害学生情報入力シート!$H625="言語障害のみ")),1,0)+IF(AND(障害学生情報入力シート!$G625="肢体不自由",OR(障害学生情報入力シート!$H625="上肢機能障害",障害学生情報入力シート!$H625="下肢機能障害",障害学生情報入力シート!$H625="上下肢機能障害",障害学生情報入力シート!$H625="他の機能障害")),1,0)+IF(AND(障害学生情報入力シート!$G625="病弱・虚弱",OR(障害学生情報入力シート!$H625="内部障害等",障害学生情報入力シート!$H625="他の慢性疾患")),1,0)+IF(AND(障害学生情報入力シート!$G625="重複",ISBLANK(障害学生情報入力シート!$H625)),1,0)+IF(AND(障害学生情報入力シート!$G625="発達障害",OR(障害学生情報入力シート!$H625="SLD",障害学生情報入力シート!$H625="ADHD",障害学生情報入力シート!$H625="ASD",障害学生情報入力シート!$H625="発達障害の重複")),1,0)+IF(AND(障害学生情報入力シート!$G625="精神障害",OR(障害学生情報入力シート!$H625="統合失調症等",障害学生情報入力シート!$H625="気分障害",障害学生情報入力シート!$H625="神経症性障害等",障害学生情報入力シート!$H625="摂食障害・睡眠障害等",障害学生情報入力シート!$H625="他の精神障害")),1,0)+IF(AND(障害学生情報入力シート!$G625="その他の障害",ISBLANK(障害学生情報入力シート!$H625)),1,0)</f>
        <v>0</v>
      </c>
    </row>
    <row r="626" spans="1:25" x14ac:dyDescent="0.4">
      <c r="A626" s="1219">
        <v>602</v>
      </c>
      <c r="B626" s="7">
        <f>IF(AND(障害学生情報入力シート!$G626=$B$23,障害学生情報入力シート!$H626=$B$24,OR(障害学生情報入力シート!D626="入学者(新1年生)",障害学生情報入力シート!D626="在籍者")),1,0)</f>
        <v>0</v>
      </c>
      <c r="C626" s="7">
        <f t="shared" si="54"/>
        <v>0</v>
      </c>
      <c r="D626" s="7" t="str">
        <f>IFERROR(MATCH(ROW(障害学生情報入力シート!A602),C:C,0),"")</f>
        <v/>
      </c>
      <c r="E626" s="7">
        <f>IF(AND(障害学生情報入力シート!$G626=$E$23,障害学生情報入力シート!$H626=$E$24,OR(障害学生情報入力シート!D626="入学者(新1年生)",障害学生情報入力シート!D626="在籍者")),1,0)</f>
        <v>0</v>
      </c>
      <c r="F626" s="7">
        <f t="shared" si="55"/>
        <v>0</v>
      </c>
      <c r="G626" s="7" t="str">
        <f>IFERROR(MATCH(ROW(障害学生情報入力シート!E602),F:F,0),"")</f>
        <v/>
      </c>
      <c r="H626" s="7">
        <f>IF(AND(障害学生情報入力シート!$G626=$H$24,ISBLANK(障害学生情報入力シート!$H626),OR(障害学生情報入力シート!D626="入学者(新1年生)",障害学生情報入力シート!D626="在籍者")),1,0)</f>
        <v>0</v>
      </c>
      <c r="I626" s="7">
        <f t="shared" si="56"/>
        <v>0</v>
      </c>
      <c r="J626" s="7" t="str">
        <f>IFERROR(MATCH(ROW(障害学生情報入力シート!A602),I:I,0),"")</f>
        <v/>
      </c>
      <c r="K626" s="8">
        <f>IF(障害学生情報入力シート!AU626="",0,IF(AND(障害学生情報入力シート!AT626=1,Y626=1,障害学生情報入力シート!D626&lt;&gt;"",障害学生情報入力シート!D626&lt;&gt;"在籍者"),1,0))</f>
        <v>0</v>
      </c>
      <c r="L626" s="8">
        <f t="shared" si="57"/>
        <v>0</v>
      </c>
      <c r="M626" s="8" t="str">
        <f>IFERROR(MATCH(ROW(障害学生情報入力シート!A602),L:L,0),"")</f>
        <v/>
      </c>
      <c r="N626" s="8">
        <f>IF(障害学生情報入力シート!CA626="",0,IF(AND(障害学生情報入力シート!BZ626=1,Y626=1,障害学生情報入力シート!D626&lt;&gt;"",障害学生情報入力シート!D626&lt;&gt;"入学しなかった"),1,0))</f>
        <v>0</v>
      </c>
      <c r="O626" s="8">
        <f t="shared" si="58"/>
        <v>0</v>
      </c>
      <c r="P626" s="8" t="str">
        <f>IFERROR(MATCH(ROW(障害学生情報入力シート!AR602),O:O,0),"")</f>
        <v/>
      </c>
      <c r="Q626" s="8">
        <f>IF(障害学生情報入力シート!CU626="",0,IF(AND(障害学生情報入力シート!CT626=1,Y626=1,障害学生情報入力シート!D626&lt;&gt;"",障害学生情報入力シート!D626&lt;&gt;"入学しなかった"),1,0))</f>
        <v>0</v>
      </c>
      <c r="R626" s="8">
        <f t="shared" si="59"/>
        <v>0</v>
      </c>
      <c r="S626" s="8" t="str">
        <f>IFERROR(MATCH(ROW(障害学生情報入力シート!BJ602),R:R,0),"")</f>
        <v/>
      </c>
      <c r="T626" s="9">
        <f>IF(OR(SUM(障害学生情報入力シート!AY626:BY626,障害学生情報入力シート!CB626:CS626)&gt;0,COUNTA(障害学生情報入力シート!BZ626:CA626)=2,COUNTA(障害学生情報入力シート!CT626:CU626)=2),1,0)</f>
        <v>0</v>
      </c>
      <c r="U626" s="9">
        <f>SUM(障害学生情報入力シート!N626:Q626)+COUNTA(障害学生情報入力シート!R626)</f>
        <v>0</v>
      </c>
      <c r="V626" s="9">
        <f>SUM(障害学生情報入力シート!S626:V626)+COUNTA(障害学生情報入力シート!W626)</f>
        <v>0</v>
      </c>
      <c r="W626" s="9">
        <f>IF(SUM(障害学生情報入力シート!$X626:$AT626)&gt;0,1,0)</f>
        <v>0</v>
      </c>
      <c r="X626" s="9">
        <f>IF(障害学生情報入力シート!D626="入学者(新1年生)",1,0)</f>
        <v>0</v>
      </c>
      <c r="Y626" s="9">
        <f>IF(ISBLANK(障害学生情報入力シート!$G626),0)+IF(AND(障害学生情報入力シート!$G626="視覚障害",OR(障害学生情報入力シート!$H626="盲",障害学生情報入力シート!$H626="弱視")),1,0)+IF(AND(障害学生情報入力シート!$G626="聴覚・言語障害",OR(障害学生情報入力シート!$H626="聾",障害学生情報入力シート!$H626="難聴",障害学生情報入力シート!$H626="言語障害のみ")),1,0)+IF(AND(障害学生情報入力シート!$G626="肢体不自由",OR(障害学生情報入力シート!$H626="上肢機能障害",障害学生情報入力シート!$H626="下肢機能障害",障害学生情報入力シート!$H626="上下肢機能障害",障害学生情報入力シート!$H626="他の機能障害")),1,0)+IF(AND(障害学生情報入力シート!$G626="病弱・虚弱",OR(障害学生情報入力シート!$H626="内部障害等",障害学生情報入力シート!$H626="他の慢性疾患")),1,0)+IF(AND(障害学生情報入力シート!$G626="重複",ISBLANK(障害学生情報入力シート!$H626)),1,0)+IF(AND(障害学生情報入力シート!$G626="発達障害",OR(障害学生情報入力シート!$H626="SLD",障害学生情報入力シート!$H626="ADHD",障害学生情報入力シート!$H626="ASD",障害学生情報入力シート!$H626="発達障害の重複")),1,0)+IF(AND(障害学生情報入力シート!$G626="精神障害",OR(障害学生情報入力シート!$H626="統合失調症等",障害学生情報入力シート!$H626="気分障害",障害学生情報入力シート!$H626="神経症性障害等",障害学生情報入力シート!$H626="摂食障害・睡眠障害等",障害学生情報入力シート!$H626="他の精神障害")),1,0)+IF(AND(障害学生情報入力シート!$G626="その他の障害",ISBLANK(障害学生情報入力シート!$H626)),1,0)</f>
        <v>0</v>
      </c>
    </row>
    <row r="627" spans="1:25" x14ac:dyDescent="0.4">
      <c r="A627" s="1219">
        <v>603</v>
      </c>
      <c r="B627" s="7">
        <f>IF(AND(障害学生情報入力シート!$G627=$B$23,障害学生情報入力シート!$H627=$B$24,OR(障害学生情報入力シート!D627="入学者(新1年生)",障害学生情報入力シート!D627="在籍者")),1,0)</f>
        <v>0</v>
      </c>
      <c r="C627" s="7">
        <f t="shared" si="54"/>
        <v>0</v>
      </c>
      <c r="D627" s="7" t="str">
        <f>IFERROR(MATCH(ROW(障害学生情報入力シート!A603),C:C,0),"")</f>
        <v/>
      </c>
      <c r="E627" s="7">
        <f>IF(AND(障害学生情報入力シート!$G627=$E$23,障害学生情報入力シート!$H627=$E$24,OR(障害学生情報入力シート!D627="入学者(新1年生)",障害学生情報入力シート!D627="在籍者")),1,0)</f>
        <v>0</v>
      </c>
      <c r="F627" s="7">
        <f t="shared" si="55"/>
        <v>0</v>
      </c>
      <c r="G627" s="7" t="str">
        <f>IFERROR(MATCH(ROW(障害学生情報入力シート!E603),F:F,0),"")</f>
        <v/>
      </c>
      <c r="H627" s="7">
        <f>IF(AND(障害学生情報入力シート!$G627=$H$24,ISBLANK(障害学生情報入力シート!$H627),OR(障害学生情報入力シート!D627="入学者(新1年生)",障害学生情報入力シート!D627="在籍者")),1,0)</f>
        <v>0</v>
      </c>
      <c r="I627" s="7">
        <f t="shared" si="56"/>
        <v>0</v>
      </c>
      <c r="J627" s="7" t="str">
        <f>IFERROR(MATCH(ROW(障害学生情報入力シート!A603),I:I,0),"")</f>
        <v/>
      </c>
      <c r="K627" s="8">
        <f>IF(障害学生情報入力シート!AU627="",0,IF(AND(障害学生情報入力シート!AT627=1,Y627=1,障害学生情報入力シート!D627&lt;&gt;"",障害学生情報入力シート!D627&lt;&gt;"在籍者"),1,0))</f>
        <v>0</v>
      </c>
      <c r="L627" s="8">
        <f t="shared" si="57"/>
        <v>0</v>
      </c>
      <c r="M627" s="8" t="str">
        <f>IFERROR(MATCH(ROW(障害学生情報入力シート!A603),L:L,0),"")</f>
        <v/>
      </c>
      <c r="N627" s="8">
        <f>IF(障害学生情報入力シート!CA627="",0,IF(AND(障害学生情報入力シート!BZ627=1,Y627=1,障害学生情報入力シート!D627&lt;&gt;"",障害学生情報入力シート!D627&lt;&gt;"入学しなかった"),1,0))</f>
        <v>0</v>
      </c>
      <c r="O627" s="8">
        <f t="shared" si="58"/>
        <v>0</v>
      </c>
      <c r="P627" s="8" t="str">
        <f>IFERROR(MATCH(ROW(障害学生情報入力シート!AR603),O:O,0),"")</f>
        <v/>
      </c>
      <c r="Q627" s="8">
        <f>IF(障害学生情報入力シート!CU627="",0,IF(AND(障害学生情報入力シート!CT627=1,Y627=1,障害学生情報入力シート!D627&lt;&gt;"",障害学生情報入力シート!D627&lt;&gt;"入学しなかった"),1,0))</f>
        <v>0</v>
      </c>
      <c r="R627" s="8">
        <f t="shared" si="59"/>
        <v>0</v>
      </c>
      <c r="S627" s="8" t="str">
        <f>IFERROR(MATCH(ROW(障害学生情報入力シート!BJ603),R:R,0),"")</f>
        <v/>
      </c>
      <c r="T627" s="9">
        <f>IF(OR(SUM(障害学生情報入力シート!AY627:BY627,障害学生情報入力シート!CB627:CS627)&gt;0,COUNTA(障害学生情報入力シート!BZ627:CA627)=2,COUNTA(障害学生情報入力シート!CT627:CU627)=2),1,0)</f>
        <v>0</v>
      </c>
      <c r="U627" s="9">
        <f>SUM(障害学生情報入力シート!N627:Q627)+COUNTA(障害学生情報入力シート!R627)</f>
        <v>0</v>
      </c>
      <c r="V627" s="9">
        <f>SUM(障害学生情報入力シート!S627:V627)+COUNTA(障害学生情報入力シート!W627)</f>
        <v>0</v>
      </c>
      <c r="W627" s="9">
        <f>IF(SUM(障害学生情報入力シート!$X627:$AT627)&gt;0,1,0)</f>
        <v>0</v>
      </c>
      <c r="X627" s="9">
        <f>IF(障害学生情報入力シート!D627="入学者(新1年生)",1,0)</f>
        <v>0</v>
      </c>
      <c r="Y627" s="9">
        <f>IF(ISBLANK(障害学生情報入力シート!$G627),0)+IF(AND(障害学生情報入力シート!$G627="視覚障害",OR(障害学生情報入力シート!$H627="盲",障害学生情報入力シート!$H627="弱視")),1,0)+IF(AND(障害学生情報入力シート!$G627="聴覚・言語障害",OR(障害学生情報入力シート!$H627="聾",障害学生情報入力シート!$H627="難聴",障害学生情報入力シート!$H627="言語障害のみ")),1,0)+IF(AND(障害学生情報入力シート!$G627="肢体不自由",OR(障害学生情報入力シート!$H627="上肢機能障害",障害学生情報入力シート!$H627="下肢機能障害",障害学生情報入力シート!$H627="上下肢機能障害",障害学生情報入力シート!$H627="他の機能障害")),1,0)+IF(AND(障害学生情報入力シート!$G627="病弱・虚弱",OR(障害学生情報入力シート!$H627="内部障害等",障害学生情報入力シート!$H627="他の慢性疾患")),1,0)+IF(AND(障害学生情報入力シート!$G627="重複",ISBLANK(障害学生情報入力シート!$H627)),1,0)+IF(AND(障害学生情報入力シート!$G627="発達障害",OR(障害学生情報入力シート!$H627="SLD",障害学生情報入力シート!$H627="ADHD",障害学生情報入力シート!$H627="ASD",障害学生情報入力シート!$H627="発達障害の重複")),1,0)+IF(AND(障害学生情報入力シート!$G627="精神障害",OR(障害学生情報入力シート!$H627="統合失調症等",障害学生情報入力シート!$H627="気分障害",障害学生情報入力シート!$H627="神経症性障害等",障害学生情報入力シート!$H627="摂食障害・睡眠障害等",障害学生情報入力シート!$H627="他の精神障害")),1,0)+IF(AND(障害学生情報入力シート!$G627="その他の障害",ISBLANK(障害学生情報入力シート!$H627)),1,0)</f>
        <v>0</v>
      </c>
    </row>
    <row r="628" spans="1:25" x14ac:dyDescent="0.4">
      <c r="A628" s="1219">
        <v>604</v>
      </c>
      <c r="B628" s="7">
        <f>IF(AND(障害学生情報入力シート!$G628=$B$23,障害学生情報入力シート!$H628=$B$24,OR(障害学生情報入力シート!D628="入学者(新1年生)",障害学生情報入力シート!D628="在籍者")),1,0)</f>
        <v>0</v>
      </c>
      <c r="C628" s="7">
        <f t="shared" si="54"/>
        <v>0</v>
      </c>
      <c r="D628" s="7" t="str">
        <f>IFERROR(MATCH(ROW(障害学生情報入力シート!A604),C:C,0),"")</f>
        <v/>
      </c>
      <c r="E628" s="7">
        <f>IF(AND(障害学生情報入力シート!$G628=$E$23,障害学生情報入力シート!$H628=$E$24,OR(障害学生情報入力シート!D628="入学者(新1年生)",障害学生情報入力シート!D628="在籍者")),1,0)</f>
        <v>0</v>
      </c>
      <c r="F628" s="7">
        <f t="shared" si="55"/>
        <v>0</v>
      </c>
      <c r="G628" s="7" t="str">
        <f>IFERROR(MATCH(ROW(障害学生情報入力シート!E604),F:F,0),"")</f>
        <v/>
      </c>
      <c r="H628" s="7">
        <f>IF(AND(障害学生情報入力シート!$G628=$H$24,ISBLANK(障害学生情報入力シート!$H628),OR(障害学生情報入力シート!D628="入学者(新1年生)",障害学生情報入力シート!D628="在籍者")),1,0)</f>
        <v>0</v>
      </c>
      <c r="I628" s="7">
        <f t="shared" si="56"/>
        <v>0</v>
      </c>
      <c r="J628" s="7" t="str">
        <f>IFERROR(MATCH(ROW(障害学生情報入力シート!A604),I:I,0),"")</f>
        <v/>
      </c>
      <c r="K628" s="8">
        <f>IF(障害学生情報入力シート!AU628="",0,IF(AND(障害学生情報入力シート!AT628=1,Y628=1,障害学生情報入力シート!D628&lt;&gt;"",障害学生情報入力シート!D628&lt;&gt;"在籍者"),1,0))</f>
        <v>0</v>
      </c>
      <c r="L628" s="8">
        <f t="shared" si="57"/>
        <v>0</v>
      </c>
      <c r="M628" s="8" t="str">
        <f>IFERROR(MATCH(ROW(障害学生情報入力シート!A604),L:L,0),"")</f>
        <v/>
      </c>
      <c r="N628" s="8">
        <f>IF(障害学生情報入力シート!CA628="",0,IF(AND(障害学生情報入力シート!BZ628=1,Y628=1,障害学生情報入力シート!D628&lt;&gt;"",障害学生情報入力シート!D628&lt;&gt;"入学しなかった"),1,0))</f>
        <v>0</v>
      </c>
      <c r="O628" s="8">
        <f t="shared" si="58"/>
        <v>0</v>
      </c>
      <c r="P628" s="8" t="str">
        <f>IFERROR(MATCH(ROW(障害学生情報入力シート!AR604),O:O,0),"")</f>
        <v/>
      </c>
      <c r="Q628" s="8">
        <f>IF(障害学生情報入力シート!CU628="",0,IF(AND(障害学生情報入力シート!CT628=1,Y628=1,障害学生情報入力シート!D628&lt;&gt;"",障害学生情報入力シート!D628&lt;&gt;"入学しなかった"),1,0))</f>
        <v>0</v>
      </c>
      <c r="R628" s="8">
        <f t="shared" si="59"/>
        <v>0</v>
      </c>
      <c r="S628" s="8" t="str">
        <f>IFERROR(MATCH(ROW(障害学生情報入力シート!BJ604),R:R,0),"")</f>
        <v/>
      </c>
      <c r="T628" s="9">
        <f>IF(OR(SUM(障害学生情報入力シート!AY628:BY628,障害学生情報入力シート!CB628:CS628)&gt;0,COUNTA(障害学生情報入力シート!BZ628:CA628)=2,COUNTA(障害学生情報入力シート!CT628:CU628)=2),1,0)</f>
        <v>0</v>
      </c>
      <c r="U628" s="9">
        <f>SUM(障害学生情報入力シート!N628:Q628)+COUNTA(障害学生情報入力シート!R628)</f>
        <v>0</v>
      </c>
      <c r="V628" s="9">
        <f>SUM(障害学生情報入力シート!S628:V628)+COUNTA(障害学生情報入力シート!W628)</f>
        <v>0</v>
      </c>
      <c r="W628" s="9">
        <f>IF(SUM(障害学生情報入力シート!$X628:$AT628)&gt;0,1,0)</f>
        <v>0</v>
      </c>
      <c r="X628" s="9">
        <f>IF(障害学生情報入力シート!D628="入学者(新1年生)",1,0)</f>
        <v>0</v>
      </c>
      <c r="Y628" s="9">
        <f>IF(ISBLANK(障害学生情報入力シート!$G628),0)+IF(AND(障害学生情報入力シート!$G628="視覚障害",OR(障害学生情報入力シート!$H628="盲",障害学生情報入力シート!$H628="弱視")),1,0)+IF(AND(障害学生情報入力シート!$G628="聴覚・言語障害",OR(障害学生情報入力シート!$H628="聾",障害学生情報入力シート!$H628="難聴",障害学生情報入力シート!$H628="言語障害のみ")),1,0)+IF(AND(障害学生情報入力シート!$G628="肢体不自由",OR(障害学生情報入力シート!$H628="上肢機能障害",障害学生情報入力シート!$H628="下肢機能障害",障害学生情報入力シート!$H628="上下肢機能障害",障害学生情報入力シート!$H628="他の機能障害")),1,0)+IF(AND(障害学生情報入力シート!$G628="病弱・虚弱",OR(障害学生情報入力シート!$H628="内部障害等",障害学生情報入力シート!$H628="他の慢性疾患")),1,0)+IF(AND(障害学生情報入力シート!$G628="重複",ISBLANK(障害学生情報入力シート!$H628)),1,0)+IF(AND(障害学生情報入力シート!$G628="発達障害",OR(障害学生情報入力シート!$H628="SLD",障害学生情報入力シート!$H628="ADHD",障害学生情報入力シート!$H628="ASD",障害学生情報入力シート!$H628="発達障害の重複")),1,0)+IF(AND(障害学生情報入力シート!$G628="精神障害",OR(障害学生情報入力シート!$H628="統合失調症等",障害学生情報入力シート!$H628="気分障害",障害学生情報入力シート!$H628="神経症性障害等",障害学生情報入力シート!$H628="摂食障害・睡眠障害等",障害学生情報入力シート!$H628="他の精神障害")),1,0)+IF(AND(障害学生情報入力シート!$G628="その他の障害",ISBLANK(障害学生情報入力シート!$H628)),1,0)</f>
        <v>0</v>
      </c>
    </row>
    <row r="629" spans="1:25" x14ac:dyDescent="0.4">
      <c r="A629" s="1219">
        <v>605</v>
      </c>
      <c r="B629" s="7">
        <f>IF(AND(障害学生情報入力シート!$G629=$B$23,障害学生情報入力シート!$H629=$B$24,OR(障害学生情報入力シート!D629="入学者(新1年生)",障害学生情報入力シート!D629="在籍者")),1,0)</f>
        <v>0</v>
      </c>
      <c r="C629" s="7">
        <f t="shared" si="54"/>
        <v>0</v>
      </c>
      <c r="D629" s="7" t="str">
        <f>IFERROR(MATCH(ROW(障害学生情報入力シート!A605),C:C,0),"")</f>
        <v/>
      </c>
      <c r="E629" s="7">
        <f>IF(AND(障害学生情報入力シート!$G629=$E$23,障害学生情報入力シート!$H629=$E$24,OR(障害学生情報入力シート!D629="入学者(新1年生)",障害学生情報入力シート!D629="在籍者")),1,0)</f>
        <v>0</v>
      </c>
      <c r="F629" s="7">
        <f t="shared" si="55"/>
        <v>0</v>
      </c>
      <c r="G629" s="7" t="str">
        <f>IFERROR(MATCH(ROW(障害学生情報入力シート!E605),F:F,0),"")</f>
        <v/>
      </c>
      <c r="H629" s="7">
        <f>IF(AND(障害学生情報入力シート!$G629=$H$24,ISBLANK(障害学生情報入力シート!$H629),OR(障害学生情報入力シート!D629="入学者(新1年生)",障害学生情報入力シート!D629="在籍者")),1,0)</f>
        <v>0</v>
      </c>
      <c r="I629" s="7">
        <f t="shared" si="56"/>
        <v>0</v>
      </c>
      <c r="J629" s="7" t="str">
        <f>IFERROR(MATCH(ROW(障害学生情報入力シート!A605),I:I,0),"")</f>
        <v/>
      </c>
      <c r="K629" s="8">
        <f>IF(障害学生情報入力シート!AU629="",0,IF(AND(障害学生情報入力シート!AT629=1,Y629=1,障害学生情報入力シート!D629&lt;&gt;"",障害学生情報入力シート!D629&lt;&gt;"在籍者"),1,0))</f>
        <v>0</v>
      </c>
      <c r="L629" s="8">
        <f t="shared" si="57"/>
        <v>0</v>
      </c>
      <c r="M629" s="8" t="str">
        <f>IFERROR(MATCH(ROW(障害学生情報入力シート!A605),L:L,0),"")</f>
        <v/>
      </c>
      <c r="N629" s="8">
        <f>IF(障害学生情報入力シート!CA629="",0,IF(AND(障害学生情報入力シート!BZ629=1,Y629=1,障害学生情報入力シート!D629&lt;&gt;"",障害学生情報入力シート!D629&lt;&gt;"入学しなかった"),1,0))</f>
        <v>0</v>
      </c>
      <c r="O629" s="8">
        <f t="shared" si="58"/>
        <v>0</v>
      </c>
      <c r="P629" s="8" t="str">
        <f>IFERROR(MATCH(ROW(障害学生情報入力シート!AR605),O:O,0),"")</f>
        <v/>
      </c>
      <c r="Q629" s="8">
        <f>IF(障害学生情報入力シート!CU629="",0,IF(AND(障害学生情報入力シート!CT629=1,Y629=1,障害学生情報入力シート!D629&lt;&gt;"",障害学生情報入力シート!D629&lt;&gt;"入学しなかった"),1,0))</f>
        <v>0</v>
      </c>
      <c r="R629" s="8">
        <f t="shared" si="59"/>
        <v>0</v>
      </c>
      <c r="S629" s="8" t="str">
        <f>IFERROR(MATCH(ROW(障害学生情報入力シート!BJ605),R:R,0),"")</f>
        <v/>
      </c>
      <c r="T629" s="9">
        <f>IF(OR(SUM(障害学生情報入力シート!AY629:BY629,障害学生情報入力シート!CB629:CS629)&gt;0,COUNTA(障害学生情報入力シート!BZ629:CA629)=2,COUNTA(障害学生情報入力シート!CT629:CU629)=2),1,0)</f>
        <v>0</v>
      </c>
      <c r="U629" s="9">
        <f>SUM(障害学生情報入力シート!N629:Q629)+COUNTA(障害学生情報入力シート!R629)</f>
        <v>0</v>
      </c>
      <c r="V629" s="9">
        <f>SUM(障害学生情報入力シート!S629:V629)+COUNTA(障害学生情報入力シート!W629)</f>
        <v>0</v>
      </c>
      <c r="W629" s="9">
        <f>IF(SUM(障害学生情報入力シート!$X629:$AT629)&gt;0,1,0)</f>
        <v>0</v>
      </c>
      <c r="X629" s="9">
        <f>IF(障害学生情報入力シート!D629="入学者(新1年生)",1,0)</f>
        <v>0</v>
      </c>
      <c r="Y629" s="9">
        <f>IF(ISBLANK(障害学生情報入力シート!$G629),0)+IF(AND(障害学生情報入力シート!$G629="視覚障害",OR(障害学生情報入力シート!$H629="盲",障害学生情報入力シート!$H629="弱視")),1,0)+IF(AND(障害学生情報入力シート!$G629="聴覚・言語障害",OR(障害学生情報入力シート!$H629="聾",障害学生情報入力シート!$H629="難聴",障害学生情報入力シート!$H629="言語障害のみ")),1,0)+IF(AND(障害学生情報入力シート!$G629="肢体不自由",OR(障害学生情報入力シート!$H629="上肢機能障害",障害学生情報入力シート!$H629="下肢機能障害",障害学生情報入力シート!$H629="上下肢機能障害",障害学生情報入力シート!$H629="他の機能障害")),1,0)+IF(AND(障害学生情報入力シート!$G629="病弱・虚弱",OR(障害学生情報入力シート!$H629="内部障害等",障害学生情報入力シート!$H629="他の慢性疾患")),1,0)+IF(AND(障害学生情報入力シート!$G629="重複",ISBLANK(障害学生情報入力シート!$H629)),1,0)+IF(AND(障害学生情報入力シート!$G629="発達障害",OR(障害学生情報入力シート!$H629="SLD",障害学生情報入力シート!$H629="ADHD",障害学生情報入力シート!$H629="ASD",障害学生情報入力シート!$H629="発達障害の重複")),1,0)+IF(AND(障害学生情報入力シート!$G629="精神障害",OR(障害学生情報入力シート!$H629="統合失調症等",障害学生情報入力シート!$H629="気分障害",障害学生情報入力シート!$H629="神経症性障害等",障害学生情報入力シート!$H629="摂食障害・睡眠障害等",障害学生情報入力シート!$H629="他の精神障害")),1,0)+IF(AND(障害学生情報入力シート!$G629="その他の障害",ISBLANK(障害学生情報入力シート!$H629)),1,0)</f>
        <v>0</v>
      </c>
    </row>
    <row r="630" spans="1:25" x14ac:dyDescent="0.4">
      <c r="A630" s="1219">
        <v>606</v>
      </c>
      <c r="B630" s="7">
        <f>IF(AND(障害学生情報入力シート!$G630=$B$23,障害学生情報入力シート!$H630=$B$24,OR(障害学生情報入力シート!D630="入学者(新1年生)",障害学生情報入力シート!D630="在籍者")),1,0)</f>
        <v>0</v>
      </c>
      <c r="C630" s="7">
        <f t="shared" si="54"/>
        <v>0</v>
      </c>
      <c r="D630" s="7" t="str">
        <f>IFERROR(MATCH(ROW(障害学生情報入力シート!A606),C:C,0),"")</f>
        <v/>
      </c>
      <c r="E630" s="7">
        <f>IF(AND(障害学生情報入力シート!$G630=$E$23,障害学生情報入力シート!$H630=$E$24,OR(障害学生情報入力シート!D630="入学者(新1年生)",障害学生情報入力シート!D630="在籍者")),1,0)</f>
        <v>0</v>
      </c>
      <c r="F630" s="7">
        <f t="shared" si="55"/>
        <v>0</v>
      </c>
      <c r="G630" s="7" t="str">
        <f>IFERROR(MATCH(ROW(障害学生情報入力シート!E606),F:F,0),"")</f>
        <v/>
      </c>
      <c r="H630" s="7">
        <f>IF(AND(障害学生情報入力シート!$G630=$H$24,ISBLANK(障害学生情報入力シート!$H630),OR(障害学生情報入力シート!D630="入学者(新1年生)",障害学生情報入力シート!D630="在籍者")),1,0)</f>
        <v>0</v>
      </c>
      <c r="I630" s="7">
        <f t="shared" si="56"/>
        <v>0</v>
      </c>
      <c r="J630" s="7" t="str">
        <f>IFERROR(MATCH(ROW(障害学生情報入力シート!A606),I:I,0),"")</f>
        <v/>
      </c>
      <c r="K630" s="8">
        <f>IF(障害学生情報入力シート!AU630="",0,IF(AND(障害学生情報入力シート!AT630=1,Y630=1,障害学生情報入力シート!D630&lt;&gt;"",障害学生情報入力シート!D630&lt;&gt;"在籍者"),1,0))</f>
        <v>0</v>
      </c>
      <c r="L630" s="8">
        <f t="shared" si="57"/>
        <v>0</v>
      </c>
      <c r="M630" s="8" t="str">
        <f>IFERROR(MATCH(ROW(障害学生情報入力シート!A606),L:L,0),"")</f>
        <v/>
      </c>
      <c r="N630" s="8">
        <f>IF(障害学生情報入力シート!CA630="",0,IF(AND(障害学生情報入力シート!BZ630=1,Y630=1,障害学生情報入力シート!D630&lt;&gt;"",障害学生情報入力シート!D630&lt;&gt;"入学しなかった"),1,0))</f>
        <v>0</v>
      </c>
      <c r="O630" s="8">
        <f t="shared" si="58"/>
        <v>0</v>
      </c>
      <c r="P630" s="8" t="str">
        <f>IFERROR(MATCH(ROW(障害学生情報入力シート!AR606),O:O,0),"")</f>
        <v/>
      </c>
      <c r="Q630" s="8">
        <f>IF(障害学生情報入力シート!CU630="",0,IF(AND(障害学生情報入力シート!CT630=1,Y630=1,障害学生情報入力シート!D630&lt;&gt;"",障害学生情報入力シート!D630&lt;&gt;"入学しなかった"),1,0))</f>
        <v>0</v>
      </c>
      <c r="R630" s="8">
        <f t="shared" si="59"/>
        <v>0</v>
      </c>
      <c r="S630" s="8" t="str">
        <f>IFERROR(MATCH(ROW(障害学生情報入力シート!BJ606),R:R,0),"")</f>
        <v/>
      </c>
      <c r="T630" s="9">
        <f>IF(OR(SUM(障害学生情報入力シート!AY630:BY630,障害学生情報入力シート!CB630:CS630)&gt;0,COUNTA(障害学生情報入力シート!BZ630:CA630)=2,COUNTA(障害学生情報入力シート!CT630:CU630)=2),1,0)</f>
        <v>0</v>
      </c>
      <c r="U630" s="9">
        <f>SUM(障害学生情報入力シート!N630:Q630)+COUNTA(障害学生情報入力シート!R630)</f>
        <v>0</v>
      </c>
      <c r="V630" s="9">
        <f>SUM(障害学生情報入力シート!S630:V630)+COUNTA(障害学生情報入力シート!W630)</f>
        <v>0</v>
      </c>
      <c r="W630" s="9">
        <f>IF(SUM(障害学生情報入力シート!$X630:$AT630)&gt;0,1,0)</f>
        <v>0</v>
      </c>
      <c r="X630" s="9">
        <f>IF(障害学生情報入力シート!D630="入学者(新1年生)",1,0)</f>
        <v>0</v>
      </c>
      <c r="Y630" s="9">
        <f>IF(ISBLANK(障害学生情報入力シート!$G630),0)+IF(AND(障害学生情報入力シート!$G630="視覚障害",OR(障害学生情報入力シート!$H630="盲",障害学生情報入力シート!$H630="弱視")),1,0)+IF(AND(障害学生情報入力シート!$G630="聴覚・言語障害",OR(障害学生情報入力シート!$H630="聾",障害学生情報入力シート!$H630="難聴",障害学生情報入力シート!$H630="言語障害のみ")),1,0)+IF(AND(障害学生情報入力シート!$G630="肢体不自由",OR(障害学生情報入力シート!$H630="上肢機能障害",障害学生情報入力シート!$H630="下肢機能障害",障害学生情報入力シート!$H630="上下肢機能障害",障害学生情報入力シート!$H630="他の機能障害")),1,0)+IF(AND(障害学生情報入力シート!$G630="病弱・虚弱",OR(障害学生情報入力シート!$H630="内部障害等",障害学生情報入力シート!$H630="他の慢性疾患")),1,0)+IF(AND(障害学生情報入力シート!$G630="重複",ISBLANK(障害学生情報入力シート!$H630)),1,0)+IF(AND(障害学生情報入力シート!$G630="発達障害",OR(障害学生情報入力シート!$H630="SLD",障害学生情報入力シート!$H630="ADHD",障害学生情報入力シート!$H630="ASD",障害学生情報入力シート!$H630="発達障害の重複")),1,0)+IF(AND(障害学生情報入力シート!$G630="精神障害",OR(障害学生情報入力シート!$H630="統合失調症等",障害学生情報入力シート!$H630="気分障害",障害学生情報入力シート!$H630="神経症性障害等",障害学生情報入力シート!$H630="摂食障害・睡眠障害等",障害学生情報入力シート!$H630="他の精神障害")),1,0)+IF(AND(障害学生情報入力シート!$G630="その他の障害",ISBLANK(障害学生情報入力シート!$H630)),1,0)</f>
        <v>0</v>
      </c>
    </row>
    <row r="631" spans="1:25" x14ac:dyDescent="0.4">
      <c r="A631" s="1219">
        <v>607</v>
      </c>
      <c r="B631" s="7">
        <f>IF(AND(障害学生情報入力シート!$G631=$B$23,障害学生情報入力シート!$H631=$B$24,OR(障害学生情報入力シート!D631="入学者(新1年生)",障害学生情報入力シート!D631="在籍者")),1,0)</f>
        <v>0</v>
      </c>
      <c r="C631" s="7">
        <f t="shared" si="54"/>
        <v>0</v>
      </c>
      <c r="D631" s="7" t="str">
        <f>IFERROR(MATCH(ROW(障害学生情報入力シート!A607),C:C,0),"")</f>
        <v/>
      </c>
      <c r="E631" s="7">
        <f>IF(AND(障害学生情報入力シート!$G631=$E$23,障害学生情報入力シート!$H631=$E$24,OR(障害学生情報入力シート!D631="入学者(新1年生)",障害学生情報入力シート!D631="在籍者")),1,0)</f>
        <v>0</v>
      </c>
      <c r="F631" s="7">
        <f t="shared" si="55"/>
        <v>0</v>
      </c>
      <c r="G631" s="7" t="str">
        <f>IFERROR(MATCH(ROW(障害学生情報入力シート!E607),F:F,0),"")</f>
        <v/>
      </c>
      <c r="H631" s="7">
        <f>IF(AND(障害学生情報入力シート!$G631=$H$24,ISBLANK(障害学生情報入力シート!$H631),OR(障害学生情報入力シート!D631="入学者(新1年生)",障害学生情報入力シート!D631="在籍者")),1,0)</f>
        <v>0</v>
      </c>
      <c r="I631" s="7">
        <f t="shared" si="56"/>
        <v>0</v>
      </c>
      <c r="J631" s="7" t="str">
        <f>IFERROR(MATCH(ROW(障害学生情報入力シート!A607),I:I,0),"")</f>
        <v/>
      </c>
      <c r="K631" s="8">
        <f>IF(障害学生情報入力シート!AU631="",0,IF(AND(障害学生情報入力シート!AT631=1,Y631=1,障害学生情報入力シート!D631&lt;&gt;"",障害学生情報入力シート!D631&lt;&gt;"在籍者"),1,0))</f>
        <v>0</v>
      </c>
      <c r="L631" s="8">
        <f t="shared" si="57"/>
        <v>0</v>
      </c>
      <c r="M631" s="8" t="str">
        <f>IFERROR(MATCH(ROW(障害学生情報入力シート!A607),L:L,0),"")</f>
        <v/>
      </c>
      <c r="N631" s="8">
        <f>IF(障害学生情報入力シート!CA631="",0,IF(AND(障害学生情報入力シート!BZ631=1,Y631=1,障害学生情報入力シート!D631&lt;&gt;"",障害学生情報入力シート!D631&lt;&gt;"入学しなかった"),1,0))</f>
        <v>0</v>
      </c>
      <c r="O631" s="8">
        <f t="shared" si="58"/>
        <v>0</v>
      </c>
      <c r="P631" s="8" t="str">
        <f>IFERROR(MATCH(ROW(障害学生情報入力シート!AR607),O:O,0),"")</f>
        <v/>
      </c>
      <c r="Q631" s="8">
        <f>IF(障害学生情報入力シート!CU631="",0,IF(AND(障害学生情報入力シート!CT631=1,Y631=1,障害学生情報入力シート!D631&lt;&gt;"",障害学生情報入力シート!D631&lt;&gt;"入学しなかった"),1,0))</f>
        <v>0</v>
      </c>
      <c r="R631" s="8">
        <f t="shared" si="59"/>
        <v>0</v>
      </c>
      <c r="S631" s="8" t="str">
        <f>IFERROR(MATCH(ROW(障害学生情報入力シート!BJ607),R:R,0),"")</f>
        <v/>
      </c>
      <c r="T631" s="9">
        <f>IF(OR(SUM(障害学生情報入力シート!AY631:BY631,障害学生情報入力シート!CB631:CS631)&gt;0,COUNTA(障害学生情報入力シート!BZ631:CA631)=2,COUNTA(障害学生情報入力シート!CT631:CU631)=2),1,0)</f>
        <v>0</v>
      </c>
      <c r="U631" s="9">
        <f>SUM(障害学生情報入力シート!N631:Q631)+COUNTA(障害学生情報入力シート!R631)</f>
        <v>0</v>
      </c>
      <c r="V631" s="9">
        <f>SUM(障害学生情報入力シート!S631:V631)+COUNTA(障害学生情報入力シート!W631)</f>
        <v>0</v>
      </c>
      <c r="W631" s="9">
        <f>IF(SUM(障害学生情報入力シート!$X631:$AT631)&gt;0,1,0)</f>
        <v>0</v>
      </c>
      <c r="X631" s="9">
        <f>IF(障害学生情報入力シート!D631="入学者(新1年生)",1,0)</f>
        <v>0</v>
      </c>
      <c r="Y631" s="9">
        <f>IF(ISBLANK(障害学生情報入力シート!$G631),0)+IF(AND(障害学生情報入力シート!$G631="視覚障害",OR(障害学生情報入力シート!$H631="盲",障害学生情報入力シート!$H631="弱視")),1,0)+IF(AND(障害学生情報入力シート!$G631="聴覚・言語障害",OR(障害学生情報入力シート!$H631="聾",障害学生情報入力シート!$H631="難聴",障害学生情報入力シート!$H631="言語障害のみ")),1,0)+IF(AND(障害学生情報入力シート!$G631="肢体不自由",OR(障害学生情報入力シート!$H631="上肢機能障害",障害学生情報入力シート!$H631="下肢機能障害",障害学生情報入力シート!$H631="上下肢機能障害",障害学生情報入力シート!$H631="他の機能障害")),1,0)+IF(AND(障害学生情報入力シート!$G631="病弱・虚弱",OR(障害学生情報入力シート!$H631="内部障害等",障害学生情報入力シート!$H631="他の慢性疾患")),1,0)+IF(AND(障害学生情報入力シート!$G631="重複",ISBLANK(障害学生情報入力シート!$H631)),1,0)+IF(AND(障害学生情報入力シート!$G631="発達障害",OR(障害学生情報入力シート!$H631="SLD",障害学生情報入力シート!$H631="ADHD",障害学生情報入力シート!$H631="ASD",障害学生情報入力シート!$H631="発達障害の重複")),1,0)+IF(AND(障害学生情報入力シート!$G631="精神障害",OR(障害学生情報入力シート!$H631="統合失調症等",障害学生情報入力シート!$H631="気分障害",障害学生情報入力シート!$H631="神経症性障害等",障害学生情報入力シート!$H631="摂食障害・睡眠障害等",障害学生情報入力シート!$H631="他の精神障害")),1,0)+IF(AND(障害学生情報入力シート!$G631="その他の障害",ISBLANK(障害学生情報入力シート!$H631)),1,0)</f>
        <v>0</v>
      </c>
    </row>
    <row r="632" spans="1:25" x14ac:dyDescent="0.4">
      <c r="A632" s="1219">
        <v>608</v>
      </c>
      <c r="B632" s="7">
        <f>IF(AND(障害学生情報入力シート!$G632=$B$23,障害学生情報入力シート!$H632=$B$24,OR(障害学生情報入力シート!D632="入学者(新1年生)",障害学生情報入力シート!D632="在籍者")),1,0)</f>
        <v>0</v>
      </c>
      <c r="C632" s="7">
        <f t="shared" si="54"/>
        <v>0</v>
      </c>
      <c r="D632" s="7" t="str">
        <f>IFERROR(MATCH(ROW(障害学生情報入力シート!A608),C:C,0),"")</f>
        <v/>
      </c>
      <c r="E632" s="7">
        <f>IF(AND(障害学生情報入力シート!$G632=$E$23,障害学生情報入力シート!$H632=$E$24,OR(障害学生情報入力シート!D632="入学者(新1年生)",障害学生情報入力シート!D632="在籍者")),1,0)</f>
        <v>0</v>
      </c>
      <c r="F632" s="7">
        <f t="shared" si="55"/>
        <v>0</v>
      </c>
      <c r="G632" s="7" t="str">
        <f>IFERROR(MATCH(ROW(障害学生情報入力シート!E608),F:F,0),"")</f>
        <v/>
      </c>
      <c r="H632" s="7">
        <f>IF(AND(障害学生情報入力シート!$G632=$H$24,ISBLANK(障害学生情報入力シート!$H632),OR(障害学生情報入力シート!D632="入学者(新1年生)",障害学生情報入力シート!D632="在籍者")),1,0)</f>
        <v>0</v>
      </c>
      <c r="I632" s="7">
        <f t="shared" si="56"/>
        <v>0</v>
      </c>
      <c r="J632" s="7" t="str">
        <f>IFERROR(MATCH(ROW(障害学生情報入力シート!A608),I:I,0),"")</f>
        <v/>
      </c>
      <c r="K632" s="8">
        <f>IF(障害学生情報入力シート!AU632="",0,IF(AND(障害学生情報入力シート!AT632=1,Y632=1,障害学生情報入力シート!D632&lt;&gt;"",障害学生情報入力シート!D632&lt;&gt;"在籍者"),1,0))</f>
        <v>0</v>
      </c>
      <c r="L632" s="8">
        <f t="shared" si="57"/>
        <v>0</v>
      </c>
      <c r="M632" s="8" t="str">
        <f>IFERROR(MATCH(ROW(障害学生情報入力シート!A608),L:L,0),"")</f>
        <v/>
      </c>
      <c r="N632" s="8">
        <f>IF(障害学生情報入力シート!CA632="",0,IF(AND(障害学生情報入力シート!BZ632=1,Y632=1,障害学生情報入力シート!D632&lt;&gt;"",障害学生情報入力シート!D632&lt;&gt;"入学しなかった"),1,0))</f>
        <v>0</v>
      </c>
      <c r="O632" s="8">
        <f t="shared" si="58"/>
        <v>0</v>
      </c>
      <c r="P632" s="8" t="str">
        <f>IFERROR(MATCH(ROW(障害学生情報入力シート!AR608),O:O,0),"")</f>
        <v/>
      </c>
      <c r="Q632" s="8">
        <f>IF(障害学生情報入力シート!CU632="",0,IF(AND(障害学生情報入力シート!CT632=1,Y632=1,障害学生情報入力シート!D632&lt;&gt;"",障害学生情報入力シート!D632&lt;&gt;"入学しなかった"),1,0))</f>
        <v>0</v>
      </c>
      <c r="R632" s="8">
        <f t="shared" si="59"/>
        <v>0</v>
      </c>
      <c r="S632" s="8" t="str">
        <f>IFERROR(MATCH(ROW(障害学生情報入力シート!BJ608),R:R,0),"")</f>
        <v/>
      </c>
      <c r="T632" s="9">
        <f>IF(OR(SUM(障害学生情報入力シート!AY632:BY632,障害学生情報入力シート!CB632:CS632)&gt;0,COUNTA(障害学生情報入力シート!BZ632:CA632)=2,COUNTA(障害学生情報入力シート!CT632:CU632)=2),1,0)</f>
        <v>0</v>
      </c>
      <c r="U632" s="9">
        <f>SUM(障害学生情報入力シート!N632:Q632)+COUNTA(障害学生情報入力シート!R632)</f>
        <v>0</v>
      </c>
      <c r="V632" s="9">
        <f>SUM(障害学生情報入力シート!S632:V632)+COUNTA(障害学生情報入力シート!W632)</f>
        <v>0</v>
      </c>
      <c r="W632" s="9">
        <f>IF(SUM(障害学生情報入力シート!$X632:$AT632)&gt;0,1,0)</f>
        <v>0</v>
      </c>
      <c r="X632" s="9">
        <f>IF(障害学生情報入力シート!D632="入学者(新1年生)",1,0)</f>
        <v>0</v>
      </c>
      <c r="Y632" s="9">
        <f>IF(ISBLANK(障害学生情報入力シート!$G632),0)+IF(AND(障害学生情報入力シート!$G632="視覚障害",OR(障害学生情報入力シート!$H632="盲",障害学生情報入力シート!$H632="弱視")),1,0)+IF(AND(障害学生情報入力シート!$G632="聴覚・言語障害",OR(障害学生情報入力シート!$H632="聾",障害学生情報入力シート!$H632="難聴",障害学生情報入力シート!$H632="言語障害のみ")),1,0)+IF(AND(障害学生情報入力シート!$G632="肢体不自由",OR(障害学生情報入力シート!$H632="上肢機能障害",障害学生情報入力シート!$H632="下肢機能障害",障害学生情報入力シート!$H632="上下肢機能障害",障害学生情報入力シート!$H632="他の機能障害")),1,0)+IF(AND(障害学生情報入力シート!$G632="病弱・虚弱",OR(障害学生情報入力シート!$H632="内部障害等",障害学生情報入力シート!$H632="他の慢性疾患")),1,0)+IF(AND(障害学生情報入力シート!$G632="重複",ISBLANK(障害学生情報入力シート!$H632)),1,0)+IF(AND(障害学生情報入力シート!$G632="発達障害",OR(障害学生情報入力シート!$H632="SLD",障害学生情報入力シート!$H632="ADHD",障害学生情報入力シート!$H632="ASD",障害学生情報入力シート!$H632="発達障害の重複")),1,0)+IF(AND(障害学生情報入力シート!$G632="精神障害",OR(障害学生情報入力シート!$H632="統合失調症等",障害学生情報入力シート!$H632="気分障害",障害学生情報入力シート!$H632="神経症性障害等",障害学生情報入力シート!$H632="摂食障害・睡眠障害等",障害学生情報入力シート!$H632="他の精神障害")),1,0)+IF(AND(障害学生情報入力シート!$G632="その他の障害",ISBLANK(障害学生情報入力シート!$H632)),1,0)</f>
        <v>0</v>
      </c>
    </row>
    <row r="633" spans="1:25" x14ac:dyDescent="0.4">
      <c r="A633" s="1219">
        <v>609</v>
      </c>
      <c r="B633" s="7">
        <f>IF(AND(障害学生情報入力シート!$G633=$B$23,障害学生情報入力シート!$H633=$B$24,OR(障害学生情報入力シート!D633="入学者(新1年生)",障害学生情報入力シート!D633="在籍者")),1,0)</f>
        <v>0</v>
      </c>
      <c r="C633" s="7">
        <f t="shared" si="54"/>
        <v>0</v>
      </c>
      <c r="D633" s="7" t="str">
        <f>IFERROR(MATCH(ROW(障害学生情報入力シート!A609),C:C,0),"")</f>
        <v/>
      </c>
      <c r="E633" s="7">
        <f>IF(AND(障害学生情報入力シート!$G633=$E$23,障害学生情報入力シート!$H633=$E$24,OR(障害学生情報入力シート!D633="入学者(新1年生)",障害学生情報入力シート!D633="在籍者")),1,0)</f>
        <v>0</v>
      </c>
      <c r="F633" s="7">
        <f t="shared" si="55"/>
        <v>0</v>
      </c>
      <c r="G633" s="7" t="str">
        <f>IFERROR(MATCH(ROW(障害学生情報入力シート!E609),F:F,0),"")</f>
        <v/>
      </c>
      <c r="H633" s="7">
        <f>IF(AND(障害学生情報入力シート!$G633=$H$24,ISBLANK(障害学生情報入力シート!$H633),OR(障害学生情報入力シート!D633="入学者(新1年生)",障害学生情報入力シート!D633="在籍者")),1,0)</f>
        <v>0</v>
      </c>
      <c r="I633" s="7">
        <f t="shared" si="56"/>
        <v>0</v>
      </c>
      <c r="J633" s="7" t="str">
        <f>IFERROR(MATCH(ROW(障害学生情報入力シート!A609),I:I,0),"")</f>
        <v/>
      </c>
      <c r="K633" s="8">
        <f>IF(障害学生情報入力シート!AU633="",0,IF(AND(障害学生情報入力シート!AT633=1,Y633=1,障害学生情報入力シート!D633&lt;&gt;"",障害学生情報入力シート!D633&lt;&gt;"在籍者"),1,0))</f>
        <v>0</v>
      </c>
      <c r="L633" s="8">
        <f t="shared" si="57"/>
        <v>0</v>
      </c>
      <c r="M633" s="8" t="str">
        <f>IFERROR(MATCH(ROW(障害学生情報入力シート!A609),L:L,0),"")</f>
        <v/>
      </c>
      <c r="N633" s="8">
        <f>IF(障害学生情報入力シート!CA633="",0,IF(AND(障害学生情報入力シート!BZ633=1,Y633=1,障害学生情報入力シート!D633&lt;&gt;"",障害学生情報入力シート!D633&lt;&gt;"入学しなかった"),1,0))</f>
        <v>0</v>
      </c>
      <c r="O633" s="8">
        <f t="shared" si="58"/>
        <v>0</v>
      </c>
      <c r="P633" s="8" t="str">
        <f>IFERROR(MATCH(ROW(障害学生情報入力シート!AR609),O:O,0),"")</f>
        <v/>
      </c>
      <c r="Q633" s="8">
        <f>IF(障害学生情報入力シート!CU633="",0,IF(AND(障害学生情報入力シート!CT633=1,Y633=1,障害学生情報入力シート!D633&lt;&gt;"",障害学生情報入力シート!D633&lt;&gt;"入学しなかった"),1,0))</f>
        <v>0</v>
      </c>
      <c r="R633" s="8">
        <f t="shared" si="59"/>
        <v>0</v>
      </c>
      <c r="S633" s="8" t="str">
        <f>IFERROR(MATCH(ROW(障害学生情報入力シート!BJ609),R:R,0),"")</f>
        <v/>
      </c>
      <c r="T633" s="9">
        <f>IF(OR(SUM(障害学生情報入力シート!AY633:BY633,障害学生情報入力シート!CB633:CS633)&gt;0,COUNTA(障害学生情報入力シート!BZ633:CA633)=2,COUNTA(障害学生情報入力シート!CT633:CU633)=2),1,0)</f>
        <v>0</v>
      </c>
      <c r="U633" s="9">
        <f>SUM(障害学生情報入力シート!N633:Q633)+COUNTA(障害学生情報入力シート!R633)</f>
        <v>0</v>
      </c>
      <c r="V633" s="9">
        <f>SUM(障害学生情報入力シート!S633:V633)+COUNTA(障害学生情報入力シート!W633)</f>
        <v>0</v>
      </c>
      <c r="W633" s="9">
        <f>IF(SUM(障害学生情報入力シート!$X633:$AT633)&gt;0,1,0)</f>
        <v>0</v>
      </c>
      <c r="X633" s="9">
        <f>IF(障害学生情報入力シート!D633="入学者(新1年生)",1,0)</f>
        <v>0</v>
      </c>
      <c r="Y633" s="9">
        <f>IF(ISBLANK(障害学生情報入力シート!$G633),0)+IF(AND(障害学生情報入力シート!$G633="視覚障害",OR(障害学生情報入力シート!$H633="盲",障害学生情報入力シート!$H633="弱視")),1,0)+IF(AND(障害学生情報入力シート!$G633="聴覚・言語障害",OR(障害学生情報入力シート!$H633="聾",障害学生情報入力シート!$H633="難聴",障害学生情報入力シート!$H633="言語障害のみ")),1,0)+IF(AND(障害学生情報入力シート!$G633="肢体不自由",OR(障害学生情報入力シート!$H633="上肢機能障害",障害学生情報入力シート!$H633="下肢機能障害",障害学生情報入力シート!$H633="上下肢機能障害",障害学生情報入力シート!$H633="他の機能障害")),1,0)+IF(AND(障害学生情報入力シート!$G633="病弱・虚弱",OR(障害学生情報入力シート!$H633="内部障害等",障害学生情報入力シート!$H633="他の慢性疾患")),1,0)+IF(AND(障害学生情報入力シート!$G633="重複",ISBLANK(障害学生情報入力シート!$H633)),1,0)+IF(AND(障害学生情報入力シート!$G633="発達障害",OR(障害学生情報入力シート!$H633="SLD",障害学生情報入力シート!$H633="ADHD",障害学生情報入力シート!$H633="ASD",障害学生情報入力シート!$H633="発達障害の重複")),1,0)+IF(AND(障害学生情報入力シート!$G633="精神障害",OR(障害学生情報入力シート!$H633="統合失調症等",障害学生情報入力シート!$H633="気分障害",障害学生情報入力シート!$H633="神経症性障害等",障害学生情報入力シート!$H633="摂食障害・睡眠障害等",障害学生情報入力シート!$H633="他の精神障害")),1,0)+IF(AND(障害学生情報入力シート!$G633="その他の障害",ISBLANK(障害学生情報入力シート!$H633)),1,0)</f>
        <v>0</v>
      </c>
    </row>
    <row r="634" spans="1:25" x14ac:dyDescent="0.4">
      <c r="A634" s="1219">
        <v>610</v>
      </c>
      <c r="B634" s="7">
        <f>IF(AND(障害学生情報入力シート!$G634=$B$23,障害学生情報入力シート!$H634=$B$24,OR(障害学生情報入力シート!D634="入学者(新1年生)",障害学生情報入力シート!D634="在籍者")),1,0)</f>
        <v>0</v>
      </c>
      <c r="C634" s="7">
        <f t="shared" si="54"/>
        <v>0</v>
      </c>
      <c r="D634" s="7" t="str">
        <f>IFERROR(MATCH(ROW(障害学生情報入力シート!A610),C:C,0),"")</f>
        <v/>
      </c>
      <c r="E634" s="7">
        <f>IF(AND(障害学生情報入力シート!$G634=$E$23,障害学生情報入力シート!$H634=$E$24,OR(障害学生情報入力シート!D634="入学者(新1年生)",障害学生情報入力シート!D634="在籍者")),1,0)</f>
        <v>0</v>
      </c>
      <c r="F634" s="7">
        <f t="shared" si="55"/>
        <v>0</v>
      </c>
      <c r="G634" s="7" t="str">
        <f>IFERROR(MATCH(ROW(障害学生情報入力シート!E610),F:F,0),"")</f>
        <v/>
      </c>
      <c r="H634" s="7">
        <f>IF(AND(障害学生情報入力シート!$G634=$H$24,ISBLANK(障害学生情報入力シート!$H634),OR(障害学生情報入力シート!D634="入学者(新1年生)",障害学生情報入力シート!D634="在籍者")),1,0)</f>
        <v>0</v>
      </c>
      <c r="I634" s="7">
        <f t="shared" si="56"/>
        <v>0</v>
      </c>
      <c r="J634" s="7" t="str">
        <f>IFERROR(MATCH(ROW(障害学生情報入力シート!A610),I:I,0),"")</f>
        <v/>
      </c>
      <c r="K634" s="8">
        <f>IF(障害学生情報入力シート!AU634="",0,IF(AND(障害学生情報入力シート!AT634=1,Y634=1,障害学生情報入力シート!D634&lt;&gt;"",障害学生情報入力シート!D634&lt;&gt;"在籍者"),1,0))</f>
        <v>0</v>
      </c>
      <c r="L634" s="8">
        <f t="shared" si="57"/>
        <v>0</v>
      </c>
      <c r="M634" s="8" t="str">
        <f>IFERROR(MATCH(ROW(障害学生情報入力シート!A610),L:L,0),"")</f>
        <v/>
      </c>
      <c r="N634" s="8">
        <f>IF(障害学生情報入力シート!CA634="",0,IF(AND(障害学生情報入力シート!BZ634=1,Y634=1,障害学生情報入力シート!D634&lt;&gt;"",障害学生情報入力シート!D634&lt;&gt;"入学しなかった"),1,0))</f>
        <v>0</v>
      </c>
      <c r="O634" s="8">
        <f t="shared" si="58"/>
        <v>0</v>
      </c>
      <c r="P634" s="8" t="str">
        <f>IFERROR(MATCH(ROW(障害学生情報入力シート!AR610),O:O,0),"")</f>
        <v/>
      </c>
      <c r="Q634" s="8">
        <f>IF(障害学生情報入力シート!CU634="",0,IF(AND(障害学生情報入力シート!CT634=1,Y634=1,障害学生情報入力シート!D634&lt;&gt;"",障害学生情報入力シート!D634&lt;&gt;"入学しなかった"),1,0))</f>
        <v>0</v>
      </c>
      <c r="R634" s="8">
        <f t="shared" si="59"/>
        <v>0</v>
      </c>
      <c r="S634" s="8" t="str">
        <f>IFERROR(MATCH(ROW(障害学生情報入力シート!BJ610),R:R,0),"")</f>
        <v/>
      </c>
      <c r="T634" s="9">
        <f>IF(OR(SUM(障害学生情報入力シート!AY634:BY634,障害学生情報入力シート!CB634:CS634)&gt;0,COUNTA(障害学生情報入力シート!BZ634:CA634)=2,COUNTA(障害学生情報入力シート!CT634:CU634)=2),1,0)</f>
        <v>0</v>
      </c>
      <c r="U634" s="9">
        <f>SUM(障害学生情報入力シート!N634:Q634)+COUNTA(障害学生情報入力シート!R634)</f>
        <v>0</v>
      </c>
      <c r="V634" s="9">
        <f>SUM(障害学生情報入力シート!S634:V634)+COUNTA(障害学生情報入力シート!W634)</f>
        <v>0</v>
      </c>
      <c r="W634" s="9">
        <f>IF(SUM(障害学生情報入力シート!$X634:$AT634)&gt;0,1,0)</f>
        <v>0</v>
      </c>
      <c r="X634" s="9">
        <f>IF(障害学生情報入力シート!D634="入学者(新1年生)",1,0)</f>
        <v>0</v>
      </c>
      <c r="Y634" s="9">
        <f>IF(ISBLANK(障害学生情報入力シート!$G634),0)+IF(AND(障害学生情報入力シート!$G634="視覚障害",OR(障害学生情報入力シート!$H634="盲",障害学生情報入力シート!$H634="弱視")),1,0)+IF(AND(障害学生情報入力シート!$G634="聴覚・言語障害",OR(障害学生情報入力シート!$H634="聾",障害学生情報入力シート!$H634="難聴",障害学生情報入力シート!$H634="言語障害のみ")),1,0)+IF(AND(障害学生情報入力シート!$G634="肢体不自由",OR(障害学生情報入力シート!$H634="上肢機能障害",障害学生情報入力シート!$H634="下肢機能障害",障害学生情報入力シート!$H634="上下肢機能障害",障害学生情報入力シート!$H634="他の機能障害")),1,0)+IF(AND(障害学生情報入力シート!$G634="病弱・虚弱",OR(障害学生情報入力シート!$H634="内部障害等",障害学生情報入力シート!$H634="他の慢性疾患")),1,0)+IF(AND(障害学生情報入力シート!$G634="重複",ISBLANK(障害学生情報入力シート!$H634)),1,0)+IF(AND(障害学生情報入力シート!$G634="発達障害",OR(障害学生情報入力シート!$H634="SLD",障害学生情報入力シート!$H634="ADHD",障害学生情報入力シート!$H634="ASD",障害学生情報入力シート!$H634="発達障害の重複")),1,0)+IF(AND(障害学生情報入力シート!$G634="精神障害",OR(障害学生情報入力シート!$H634="統合失調症等",障害学生情報入力シート!$H634="気分障害",障害学生情報入力シート!$H634="神経症性障害等",障害学生情報入力シート!$H634="摂食障害・睡眠障害等",障害学生情報入力シート!$H634="他の精神障害")),1,0)+IF(AND(障害学生情報入力シート!$G634="その他の障害",ISBLANK(障害学生情報入力シート!$H634)),1,0)</f>
        <v>0</v>
      </c>
    </row>
    <row r="635" spans="1:25" x14ac:dyDescent="0.4">
      <c r="A635" s="1219">
        <v>611</v>
      </c>
      <c r="B635" s="7">
        <f>IF(AND(障害学生情報入力シート!$G635=$B$23,障害学生情報入力シート!$H635=$B$24,OR(障害学生情報入力シート!D635="入学者(新1年生)",障害学生情報入力シート!D635="在籍者")),1,0)</f>
        <v>0</v>
      </c>
      <c r="C635" s="7">
        <f t="shared" si="54"/>
        <v>0</v>
      </c>
      <c r="D635" s="7" t="str">
        <f>IFERROR(MATCH(ROW(障害学生情報入力シート!A611),C:C,0),"")</f>
        <v/>
      </c>
      <c r="E635" s="7">
        <f>IF(AND(障害学生情報入力シート!$G635=$E$23,障害学生情報入力シート!$H635=$E$24,OR(障害学生情報入力シート!D635="入学者(新1年生)",障害学生情報入力シート!D635="在籍者")),1,0)</f>
        <v>0</v>
      </c>
      <c r="F635" s="7">
        <f t="shared" si="55"/>
        <v>0</v>
      </c>
      <c r="G635" s="7" t="str">
        <f>IFERROR(MATCH(ROW(障害学生情報入力シート!E611),F:F,0),"")</f>
        <v/>
      </c>
      <c r="H635" s="7">
        <f>IF(AND(障害学生情報入力シート!$G635=$H$24,ISBLANK(障害学生情報入力シート!$H635),OR(障害学生情報入力シート!D635="入学者(新1年生)",障害学生情報入力シート!D635="在籍者")),1,0)</f>
        <v>0</v>
      </c>
      <c r="I635" s="7">
        <f t="shared" si="56"/>
        <v>0</v>
      </c>
      <c r="J635" s="7" t="str">
        <f>IFERROR(MATCH(ROW(障害学生情報入力シート!A611),I:I,0),"")</f>
        <v/>
      </c>
      <c r="K635" s="8">
        <f>IF(障害学生情報入力シート!AU635="",0,IF(AND(障害学生情報入力シート!AT635=1,Y635=1,障害学生情報入力シート!D635&lt;&gt;"",障害学生情報入力シート!D635&lt;&gt;"在籍者"),1,0))</f>
        <v>0</v>
      </c>
      <c r="L635" s="8">
        <f t="shared" si="57"/>
        <v>0</v>
      </c>
      <c r="M635" s="8" t="str">
        <f>IFERROR(MATCH(ROW(障害学生情報入力シート!A611),L:L,0),"")</f>
        <v/>
      </c>
      <c r="N635" s="8">
        <f>IF(障害学生情報入力シート!CA635="",0,IF(AND(障害学生情報入力シート!BZ635=1,Y635=1,障害学生情報入力シート!D635&lt;&gt;"",障害学生情報入力シート!D635&lt;&gt;"入学しなかった"),1,0))</f>
        <v>0</v>
      </c>
      <c r="O635" s="8">
        <f t="shared" si="58"/>
        <v>0</v>
      </c>
      <c r="P635" s="8" t="str">
        <f>IFERROR(MATCH(ROW(障害学生情報入力シート!AR611),O:O,0),"")</f>
        <v/>
      </c>
      <c r="Q635" s="8">
        <f>IF(障害学生情報入力シート!CU635="",0,IF(AND(障害学生情報入力シート!CT635=1,Y635=1,障害学生情報入力シート!D635&lt;&gt;"",障害学生情報入力シート!D635&lt;&gt;"入学しなかった"),1,0))</f>
        <v>0</v>
      </c>
      <c r="R635" s="8">
        <f t="shared" si="59"/>
        <v>0</v>
      </c>
      <c r="S635" s="8" t="str">
        <f>IFERROR(MATCH(ROW(障害学生情報入力シート!BJ611),R:R,0),"")</f>
        <v/>
      </c>
      <c r="T635" s="9">
        <f>IF(OR(SUM(障害学生情報入力シート!AY635:BY635,障害学生情報入力シート!CB635:CS635)&gt;0,COUNTA(障害学生情報入力シート!BZ635:CA635)=2,COUNTA(障害学生情報入力シート!CT635:CU635)=2),1,0)</f>
        <v>0</v>
      </c>
      <c r="U635" s="9">
        <f>SUM(障害学生情報入力シート!N635:Q635)+COUNTA(障害学生情報入力シート!R635)</f>
        <v>0</v>
      </c>
      <c r="V635" s="9">
        <f>SUM(障害学生情報入力シート!S635:V635)+COUNTA(障害学生情報入力シート!W635)</f>
        <v>0</v>
      </c>
      <c r="W635" s="9">
        <f>IF(SUM(障害学生情報入力シート!$X635:$AT635)&gt;0,1,0)</f>
        <v>0</v>
      </c>
      <c r="X635" s="9">
        <f>IF(障害学生情報入力シート!D635="入学者(新1年生)",1,0)</f>
        <v>0</v>
      </c>
      <c r="Y635" s="9">
        <f>IF(ISBLANK(障害学生情報入力シート!$G635),0)+IF(AND(障害学生情報入力シート!$G635="視覚障害",OR(障害学生情報入力シート!$H635="盲",障害学生情報入力シート!$H635="弱視")),1,0)+IF(AND(障害学生情報入力シート!$G635="聴覚・言語障害",OR(障害学生情報入力シート!$H635="聾",障害学生情報入力シート!$H635="難聴",障害学生情報入力シート!$H635="言語障害のみ")),1,0)+IF(AND(障害学生情報入力シート!$G635="肢体不自由",OR(障害学生情報入力シート!$H635="上肢機能障害",障害学生情報入力シート!$H635="下肢機能障害",障害学生情報入力シート!$H635="上下肢機能障害",障害学生情報入力シート!$H635="他の機能障害")),1,0)+IF(AND(障害学生情報入力シート!$G635="病弱・虚弱",OR(障害学生情報入力シート!$H635="内部障害等",障害学生情報入力シート!$H635="他の慢性疾患")),1,0)+IF(AND(障害学生情報入力シート!$G635="重複",ISBLANK(障害学生情報入力シート!$H635)),1,0)+IF(AND(障害学生情報入力シート!$G635="発達障害",OR(障害学生情報入力シート!$H635="SLD",障害学生情報入力シート!$H635="ADHD",障害学生情報入力シート!$H635="ASD",障害学生情報入力シート!$H635="発達障害の重複")),1,0)+IF(AND(障害学生情報入力シート!$G635="精神障害",OR(障害学生情報入力シート!$H635="統合失調症等",障害学生情報入力シート!$H635="気分障害",障害学生情報入力シート!$H635="神経症性障害等",障害学生情報入力シート!$H635="摂食障害・睡眠障害等",障害学生情報入力シート!$H635="他の精神障害")),1,0)+IF(AND(障害学生情報入力シート!$G635="その他の障害",ISBLANK(障害学生情報入力シート!$H635)),1,0)</f>
        <v>0</v>
      </c>
    </row>
    <row r="636" spans="1:25" x14ac:dyDescent="0.4">
      <c r="A636" s="1219">
        <v>612</v>
      </c>
      <c r="B636" s="7">
        <f>IF(AND(障害学生情報入力シート!$G636=$B$23,障害学生情報入力シート!$H636=$B$24,OR(障害学生情報入力シート!D636="入学者(新1年生)",障害学生情報入力シート!D636="在籍者")),1,0)</f>
        <v>0</v>
      </c>
      <c r="C636" s="7">
        <f t="shared" si="54"/>
        <v>0</v>
      </c>
      <c r="D636" s="7" t="str">
        <f>IFERROR(MATCH(ROW(障害学生情報入力シート!A612),C:C,0),"")</f>
        <v/>
      </c>
      <c r="E636" s="7">
        <f>IF(AND(障害学生情報入力シート!$G636=$E$23,障害学生情報入力シート!$H636=$E$24,OR(障害学生情報入力シート!D636="入学者(新1年生)",障害学生情報入力シート!D636="在籍者")),1,0)</f>
        <v>0</v>
      </c>
      <c r="F636" s="7">
        <f t="shared" si="55"/>
        <v>0</v>
      </c>
      <c r="G636" s="7" t="str">
        <f>IFERROR(MATCH(ROW(障害学生情報入力シート!E612),F:F,0),"")</f>
        <v/>
      </c>
      <c r="H636" s="7">
        <f>IF(AND(障害学生情報入力シート!$G636=$H$24,ISBLANK(障害学生情報入力シート!$H636),OR(障害学生情報入力シート!D636="入学者(新1年生)",障害学生情報入力シート!D636="在籍者")),1,0)</f>
        <v>0</v>
      </c>
      <c r="I636" s="7">
        <f t="shared" si="56"/>
        <v>0</v>
      </c>
      <c r="J636" s="7" t="str">
        <f>IFERROR(MATCH(ROW(障害学生情報入力シート!A612),I:I,0),"")</f>
        <v/>
      </c>
      <c r="K636" s="8">
        <f>IF(障害学生情報入力シート!AU636="",0,IF(AND(障害学生情報入力シート!AT636=1,Y636=1,障害学生情報入力シート!D636&lt;&gt;"",障害学生情報入力シート!D636&lt;&gt;"在籍者"),1,0))</f>
        <v>0</v>
      </c>
      <c r="L636" s="8">
        <f t="shared" si="57"/>
        <v>0</v>
      </c>
      <c r="M636" s="8" t="str">
        <f>IFERROR(MATCH(ROW(障害学生情報入力シート!A612),L:L,0),"")</f>
        <v/>
      </c>
      <c r="N636" s="8">
        <f>IF(障害学生情報入力シート!CA636="",0,IF(AND(障害学生情報入力シート!BZ636=1,Y636=1,障害学生情報入力シート!D636&lt;&gt;"",障害学生情報入力シート!D636&lt;&gt;"入学しなかった"),1,0))</f>
        <v>0</v>
      </c>
      <c r="O636" s="8">
        <f t="shared" si="58"/>
        <v>0</v>
      </c>
      <c r="P636" s="8" t="str">
        <f>IFERROR(MATCH(ROW(障害学生情報入力シート!AR612),O:O,0),"")</f>
        <v/>
      </c>
      <c r="Q636" s="8">
        <f>IF(障害学生情報入力シート!CU636="",0,IF(AND(障害学生情報入力シート!CT636=1,Y636=1,障害学生情報入力シート!D636&lt;&gt;"",障害学生情報入力シート!D636&lt;&gt;"入学しなかった"),1,0))</f>
        <v>0</v>
      </c>
      <c r="R636" s="8">
        <f t="shared" si="59"/>
        <v>0</v>
      </c>
      <c r="S636" s="8" t="str">
        <f>IFERROR(MATCH(ROW(障害学生情報入力シート!BJ612),R:R,0),"")</f>
        <v/>
      </c>
      <c r="T636" s="9">
        <f>IF(OR(SUM(障害学生情報入力シート!AY636:BY636,障害学生情報入力シート!CB636:CS636)&gt;0,COUNTA(障害学生情報入力シート!BZ636:CA636)=2,COUNTA(障害学生情報入力シート!CT636:CU636)=2),1,0)</f>
        <v>0</v>
      </c>
      <c r="U636" s="9">
        <f>SUM(障害学生情報入力シート!N636:Q636)+COUNTA(障害学生情報入力シート!R636)</f>
        <v>0</v>
      </c>
      <c r="V636" s="9">
        <f>SUM(障害学生情報入力シート!S636:V636)+COUNTA(障害学生情報入力シート!W636)</f>
        <v>0</v>
      </c>
      <c r="W636" s="9">
        <f>IF(SUM(障害学生情報入力シート!$X636:$AT636)&gt;0,1,0)</f>
        <v>0</v>
      </c>
      <c r="X636" s="9">
        <f>IF(障害学生情報入力シート!D636="入学者(新1年生)",1,0)</f>
        <v>0</v>
      </c>
      <c r="Y636" s="9">
        <f>IF(ISBLANK(障害学生情報入力シート!$G636),0)+IF(AND(障害学生情報入力シート!$G636="視覚障害",OR(障害学生情報入力シート!$H636="盲",障害学生情報入力シート!$H636="弱視")),1,0)+IF(AND(障害学生情報入力シート!$G636="聴覚・言語障害",OR(障害学生情報入力シート!$H636="聾",障害学生情報入力シート!$H636="難聴",障害学生情報入力シート!$H636="言語障害のみ")),1,0)+IF(AND(障害学生情報入力シート!$G636="肢体不自由",OR(障害学生情報入力シート!$H636="上肢機能障害",障害学生情報入力シート!$H636="下肢機能障害",障害学生情報入力シート!$H636="上下肢機能障害",障害学生情報入力シート!$H636="他の機能障害")),1,0)+IF(AND(障害学生情報入力シート!$G636="病弱・虚弱",OR(障害学生情報入力シート!$H636="内部障害等",障害学生情報入力シート!$H636="他の慢性疾患")),1,0)+IF(AND(障害学生情報入力シート!$G636="重複",ISBLANK(障害学生情報入力シート!$H636)),1,0)+IF(AND(障害学生情報入力シート!$G636="発達障害",OR(障害学生情報入力シート!$H636="SLD",障害学生情報入力シート!$H636="ADHD",障害学生情報入力シート!$H636="ASD",障害学生情報入力シート!$H636="発達障害の重複")),1,0)+IF(AND(障害学生情報入力シート!$G636="精神障害",OR(障害学生情報入力シート!$H636="統合失調症等",障害学生情報入力シート!$H636="気分障害",障害学生情報入力シート!$H636="神経症性障害等",障害学生情報入力シート!$H636="摂食障害・睡眠障害等",障害学生情報入力シート!$H636="他の精神障害")),1,0)+IF(AND(障害学生情報入力シート!$G636="その他の障害",ISBLANK(障害学生情報入力シート!$H636)),1,0)</f>
        <v>0</v>
      </c>
    </row>
    <row r="637" spans="1:25" x14ac:dyDescent="0.4">
      <c r="A637" s="1219">
        <v>613</v>
      </c>
      <c r="B637" s="7">
        <f>IF(AND(障害学生情報入力シート!$G637=$B$23,障害学生情報入力シート!$H637=$B$24,OR(障害学生情報入力シート!D637="入学者(新1年生)",障害学生情報入力シート!D637="在籍者")),1,0)</f>
        <v>0</v>
      </c>
      <c r="C637" s="7">
        <f t="shared" si="54"/>
        <v>0</v>
      </c>
      <c r="D637" s="7" t="str">
        <f>IFERROR(MATCH(ROW(障害学生情報入力シート!A613),C:C,0),"")</f>
        <v/>
      </c>
      <c r="E637" s="7">
        <f>IF(AND(障害学生情報入力シート!$G637=$E$23,障害学生情報入力シート!$H637=$E$24,OR(障害学生情報入力シート!D637="入学者(新1年生)",障害学生情報入力シート!D637="在籍者")),1,0)</f>
        <v>0</v>
      </c>
      <c r="F637" s="7">
        <f t="shared" si="55"/>
        <v>0</v>
      </c>
      <c r="G637" s="7" t="str">
        <f>IFERROR(MATCH(ROW(障害学生情報入力シート!E613),F:F,0),"")</f>
        <v/>
      </c>
      <c r="H637" s="7">
        <f>IF(AND(障害学生情報入力シート!$G637=$H$24,ISBLANK(障害学生情報入力シート!$H637),OR(障害学生情報入力シート!D637="入学者(新1年生)",障害学生情報入力シート!D637="在籍者")),1,0)</f>
        <v>0</v>
      </c>
      <c r="I637" s="7">
        <f t="shared" si="56"/>
        <v>0</v>
      </c>
      <c r="J637" s="7" t="str">
        <f>IFERROR(MATCH(ROW(障害学生情報入力シート!A613),I:I,0),"")</f>
        <v/>
      </c>
      <c r="K637" s="8">
        <f>IF(障害学生情報入力シート!AU637="",0,IF(AND(障害学生情報入力シート!AT637=1,Y637=1,障害学生情報入力シート!D637&lt;&gt;"",障害学生情報入力シート!D637&lt;&gt;"在籍者"),1,0))</f>
        <v>0</v>
      </c>
      <c r="L637" s="8">
        <f t="shared" si="57"/>
        <v>0</v>
      </c>
      <c r="M637" s="8" t="str">
        <f>IFERROR(MATCH(ROW(障害学生情報入力シート!A613),L:L,0),"")</f>
        <v/>
      </c>
      <c r="N637" s="8">
        <f>IF(障害学生情報入力シート!CA637="",0,IF(AND(障害学生情報入力シート!BZ637=1,Y637=1,障害学生情報入力シート!D637&lt;&gt;"",障害学生情報入力シート!D637&lt;&gt;"入学しなかった"),1,0))</f>
        <v>0</v>
      </c>
      <c r="O637" s="8">
        <f t="shared" si="58"/>
        <v>0</v>
      </c>
      <c r="P637" s="8" t="str">
        <f>IFERROR(MATCH(ROW(障害学生情報入力シート!AR613),O:O,0),"")</f>
        <v/>
      </c>
      <c r="Q637" s="8">
        <f>IF(障害学生情報入力シート!CU637="",0,IF(AND(障害学生情報入力シート!CT637=1,Y637=1,障害学生情報入力シート!D637&lt;&gt;"",障害学生情報入力シート!D637&lt;&gt;"入学しなかった"),1,0))</f>
        <v>0</v>
      </c>
      <c r="R637" s="8">
        <f t="shared" si="59"/>
        <v>0</v>
      </c>
      <c r="S637" s="8" t="str">
        <f>IFERROR(MATCH(ROW(障害学生情報入力シート!BJ613),R:R,0),"")</f>
        <v/>
      </c>
      <c r="T637" s="9">
        <f>IF(OR(SUM(障害学生情報入力シート!AY637:BY637,障害学生情報入力シート!CB637:CS637)&gt;0,COUNTA(障害学生情報入力シート!BZ637:CA637)=2,COUNTA(障害学生情報入力シート!CT637:CU637)=2),1,0)</f>
        <v>0</v>
      </c>
      <c r="U637" s="9">
        <f>SUM(障害学生情報入力シート!N637:Q637)+COUNTA(障害学生情報入力シート!R637)</f>
        <v>0</v>
      </c>
      <c r="V637" s="9">
        <f>SUM(障害学生情報入力シート!S637:V637)+COUNTA(障害学生情報入力シート!W637)</f>
        <v>0</v>
      </c>
      <c r="W637" s="9">
        <f>IF(SUM(障害学生情報入力シート!$X637:$AT637)&gt;0,1,0)</f>
        <v>0</v>
      </c>
      <c r="X637" s="9">
        <f>IF(障害学生情報入力シート!D637="入学者(新1年生)",1,0)</f>
        <v>0</v>
      </c>
      <c r="Y637" s="9">
        <f>IF(ISBLANK(障害学生情報入力シート!$G637),0)+IF(AND(障害学生情報入力シート!$G637="視覚障害",OR(障害学生情報入力シート!$H637="盲",障害学生情報入力シート!$H637="弱視")),1,0)+IF(AND(障害学生情報入力シート!$G637="聴覚・言語障害",OR(障害学生情報入力シート!$H637="聾",障害学生情報入力シート!$H637="難聴",障害学生情報入力シート!$H637="言語障害のみ")),1,0)+IF(AND(障害学生情報入力シート!$G637="肢体不自由",OR(障害学生情報入力シート!$H637="上肢機能障害",障害学生情報入力シート!$H637="下肢機能障害",障害学生情報入力シート!$H637="上下肢機能障害",障害学生情報入力シート!$H637="他の機能障害")),1,0)+IF(AND(障害学生情報入力シート!$G637="病弱・虚弱",OR(障害学生情報入力シート!$H637="内部障害等",障害学生情報入力シート!$H637="他の慢性疾患")),1,0)+IF(AND(障害学生情報入力シート!$G637="重複",ISBLANK(障害学生情報入力シート!$H637)),1,0)+IF(AND(障害学生情報入力シート!$G637="発達障害",OR(障害学生情報入力シート!$H637="SLD",障害学生情報入力シート!$H637="ADHD",障害学生情報入力シート!$H637="ASD",障害学生情報入力シート!$H637="発達障害の重複")),1,0)+IF(AND(障害学生情報入力シート!$G637="精神障害",OR(障害学生情報入力シート!$H637="統合失調症等",障害学生情報入力シート!$H637="気分障害",障害学生情報入力シート!$H637="神経症性障害等",障害学生情報入力シート!$H637="摂食障害・睡眠障害等",障害学生情報入力シート!$H637="他の精神障害")),1,0)+IF(AND(障害学生情報入力シート!$G637="その他の障害",ISBLANK(障害学生情報入力シート!$H637)),1,0)</f>
        <v>0</v>
      </c>
    </row>
    <row r="638" spans="1:25" x14ac:dyDescent="0.4">
      <c r="A638" s="1219">
        <v>614</v>
      </c>
      <c r="B638" s="7">
        <f>IF(AND(障害学生情報入力シート!$G638=$B$23,障害学生情報入力シート!$H638=$B$24,OR(障害学生情報入力シート!D638="入学者(新1年生)",障害学生情報入力シート!D638="在籍者")),1,0)</f>
        <v>0</v>
      </c>
      <c r="C638" s="7">
        <f t="shared" si="54"/>
        <v>0</v>
      </c>
      <c r="D638" s="7" t="str">
        <f>IFERROR(MATCH(ROW(障害学生情報入力シート!A614),C:C,0),"")</f>
        <v/>
      </c>
      <c r="E638" s="7">
        <f>IF(AND(障害学生情報入力シート!$G638=$E$23,障害学生情報入力シート!$H638=$E$24,OR(障害学生情報入力シート!D638="入学者(新1年生)",障害学生情報入力シート!D638="在籍者")),1,0)</f>
        <v>0</v>
      </c>
      <c r="F638" s="7">
        <f t="shared" si="55"/>
        <v>0</v>
      </c>
      <c r="G638" s="7" t="str">
        <f>IFERROR(MATCH(ROW(障害学生情報入力シート!E614),F:F,0),"")</f>
        <v/>
      </c>
      <c r="H638" s="7">
        <f>IF(AND(障害学生情報入力シート!$G638=$H$24,ISBLANK(障害学生情報入力シート!$H638),OR(障害学生情報入力シート!D638="入学者(新1年生)",障害学生情報入力シート!D638="在籍者")),1,0)</f>
        <v>0</v>
      </c>
      <c r="I638" s="7">
        <f t="shared" si="56"/>
        <v>0</v>
      </c>
      <c r="J638" s="7" t="str">
        <f>IFERROR(MATCH(ROW(障害学生情報入力シート!A614),I:I,0),"")</f>
        <v/>
      </c>
      <c r="K638" s="8">
        <f>IF(障害学生情報入力シート!AU638="",0,IF(AND(障害学生情報入力シート!AT638=1,Y638=1,障害学生情報入力シート!D638&lt;&gt;"",障害学生情報入力シート!D638&lt;&gt;"在籍者"),1,0))</f>
        <v>0</v>
      </c>
      <c r="L638" s="8">
        <f t="shared" si="57"/>
        <v>0</v>
      </c>
      <c r="M638" s="8" t="str">
        <f>IFERROR(MATCH(ROW(障害学生情報入力シート!A614),L:L,0),"")</f>
        <v/>
      </c>
      <c r="N638" s="8">
        <f>IF(障害学生情報入力シート!CA638="",0,IF(AND(障害学生情報入力シート!BZ638=1,Y638=1,障害学生情報入力シート!D638&lt;&gt;"",障害学生情報入力シート!D638&lt;&gt;"入学しなかった"),1,0))</f>
        <v>0</v>
      </c>
      <c r="O638" s="8">
        <f t="shared" si="58"/>
        <v>0</v>
      </c>
      <c r="P638" s="8" t="str">
        <f>IFERROR(MATCH(ROW(障害学生情報入力シート!AR614),O:O,0),"")</f>
        <v/>
      </c>
      <c r="Q638" s="8">
        <f>IF(障害学生情報入力シート!CU638="",0,IF(AND(障害学生情報入力シート!CT638=1,Y638=1,障害学生情報入力シート!D638&lt;&gt;"",障害学生情報入力シート!D638&lt;&gt;"入学しなかった"),1,0))</f>
        <v>0</v>
      </c>
      <c r="R638" s="8">
        <f t="shared" si="59"/>
        <v>0</v>
      </c>
      <c r="S638" s="8" t="str">
        <f>IFERROR(MATCH(ROW(障害学生情報入力シート!BJ614),R:R,0),"")</f>
        <v/>
      </c>
      <c r="T638" s="9">
        <f>IF(OR(SUM(障害学生情報入力シート!AY638:BY638,障害学生情報入力シート!CB638:CS638)&gt;0,COUNTA(障害学生情報入力シート!BZ638:CA638)=2,COUNTA(障害学生情報入力シート!CT638:CU638)=2),1,0)</f>
        <v>0</v>
      </c>
      <c r="U638" s="9">
        <f>SUM(障害学生情報入力シート!N638:Q638)+COUNTA(障害学生情報入力シート!R638)</f>
        <v>0</v>
      </c>
      <c r="V638" s="9">
        <f>SUM(障害学生情報入力シート!S638:V638)+COUNTA(障害学生情報入力シート!W638)</f>
        <v>0</v>
      </c>
      <c r="W638" s="9">
        <f>IF(SUM(障害学生情報入力シート!$X638:$AT638)&gt;0,1,0)</f>
        <v>0</v>
      </c>
      <c r="X638" s="9">
        <f>IF(障害学生情報入力シート!D638="入学者(新1年生)",1,0)</f>
        <v>0</v>
      </c>
      <c r="Y638" s="9">
        <f>IF(ISBLANK(障害学生情報入力シート!$G638),0)+IF(AND(障害学生情報入力シート!$G638="視覚障害",OR(障害学生情報入力シート!$H638="盲",障害学生情報入力シート!$H638="弱視")),1,0)+IF(AND(障害学生情報入力シート!$G638="聴覚・言語障害",OR(障害学生情報入力シート!$H638="聾",障害学生情報入力シート!$H638="難聴",障害学生情報入力シート!$H638="言語障害のみ")),1,0)+IF(AND(障害学生情報入力シート!$G638="肢体不自由",OR(障害学生情報入力シート!$H638="上肢機能障害",障害学生情報入力シート!$H638="下肢機能障害",障害学生情報入力シート!$H638="上下肢機能障害",障害学生情報入力シート!$H638="他の機能障害")),1,0)+IF(AND(障害学生情報入力シート!$G638="病弱・虚弱",OR(障害学生情報入力シート!$H638="内部障害等",障害学生情報入力シート!$H638="他の慢性疾患")),1,0)+IF(AND(障害学生情報入力シート!$G638="重複",ISBLANK(障害学生情報入力シート!$H638)),1,0)+IF(AND(障害学生情報入力シート!$G638="発達障害",OR(障害学生情報入力シート!$H638="SLD",障害学生情報入力シート!$H638="ADHD",障害学生情報入力シート!$H638="ASD",障害学生情報入力シート!$H638="発達障害の重複")),1,0)+IF(AND(障害学生情報入力シート!$G638="精神障害",OR(障害学生情報入力シート!$H638="統合失調症等",障害学生情報入力シート!$H638="気分障害",障害学生情報入力シート!$H638="神経症性障害等",障害学生情報入力シート!$H638="摂食障害・睡眠障害等",障害学生情報入力シート!$H638="他の精神障害")),1,0)+IF(AND(障害学生情報入力シート!$G638="その他の障害",ISBLANK(障害学生情報入力シート!$H638)),1,0)</f>
        <v>0</v>
      </c>
    </row>
    <row r="639" spans="1:25" x14ac:dyDescent="0.4">
      <c r="A639" s="1219">
        <v>615</v>
      </c>
      <c r="B639" s="7">
        <f>IF(AND(障害学生情報入力シート!$G639=$B$23,障害学生情報入力シート!$H639=$B$24,OR(障害学生情報入力シート!D639="入学者(新1年生)",障害学生情報入力シート!D639="在籍者")),1,0)</f>
        <v>0</v>
      </c>
      <c r="C639" s="7">
        <f t="shared" si="54"/>
        <v>0</v>
      </c>
      <c r="D639" s="7" t="str">
        <f>IFERROR(MATCH(ROW(障害学生情報入力シート!A615),C:C,0),"")</f>
        <v/>
      </c>
      <c r="E639" s="7">
        <f>IF(AND(障害学生情報入力シート!$G639=$E$23,障害学生情報入力シート!$H639=$E$24,OR(障害学生情報入力シート!D639="入学者(新1年生)",障害学生情報入力シート!D639="在籍者")),1,0)</f>
        <v>0</v>
      </c>
      <c r="F639" s="7">
        <f t="shared" si="55"/>
        <v>0</v>
      </c>
      <c r="G639" s="7" t="str">
        <f>IFERROR(MATCH(ROW(障害学生情報入力シート!E615),F:F,0),"")</f>
        <v/>
      </c>
      <c r="H639" s="7">
        <f>IF(AND(障害学生情報入力シート!$G639=$H$24,ISBLANK(障害学生情報入力シート!$H639),OR(障害学生情報入力シート!D639="入学者(新1年生)",障害学生情報入力シート!D639="在籍者")),1,0)</f>
        <v>0</v>
      </c>
      <c r="I639" s="7">
        <f t="shared" si="56"/>
        <v>0</v>
      </c>
      <c r="J639" s="7" t="str">
        <f>IFERROR(MATCH(ROW(障害学生情報入力シート!A615),I:I,0),"")</f>
        <v/>
      </c>
      <c r="K639" s="8">
        <f>IF(障害学生情報入力シート!AU639="",0,IF(AND(障害学生情報入力シート!AT639=1,Y639=1,障害学生情報入力シート!D639&lt;&gt;"",障害学生情報入力シート!D639&lt;&gt;"在籍者"),1,0))</f>
        <v>0</v>
      </c>
      <c r="L639" s="8">
        <f t="shared" si="57"/>
        <v>0</v>
      </c>
      <c r="M639" s="8" t="str">
        <f>IFERROR(MATCH(ROW(障害学生情報入力シート!A615),L:L,0),"")</f>
        <v/>
      </c>
      <c r="N639" s="8">
        <f>IF(障害学生情報入力シート!CA639="",0,IF(AND(障害学生情報入力シート!BZ639=1,Y639=1,障害学生情報入力シート!D639&lt;&gt;"",障害学生情報入力シート!D639&lt;&gt;"入学しなかった"),1,0))</f>
        <v>0</v>
      </c>
      <c r="O639" s="8">
        <f t="shared" si="58"/>
        <v>0</v>
      </c>
      <c r="P639" s="8" t="str">
        <f>IFERROR(MATCH(ROW(障害学生情報入力シート!AR615),O:O,0),"")</f>
        <v/>
      </c>
      <c r="Q639" s="8">
        <f>IF(障害学生情報入力シート!CU639="",0,IF(AND(障害学生情報入力シート!CT639=1,Y639=1,障害学生情報入力シート!D639&lt;&gt;"",障害学生情報入力シート!D639&lt;&gt;"入学しなかった"),1,0))</f>
        <v>0</v>
      </c>
      <c r="R639" s="8">
        <f t="shared" si="59"/>
        <v>0</v>
      </c>
      <c r="S639" s="8" t="str">
        <f>IFERROR(MATCH(ROW(障害学生情報入力シート!BJ615),R:R,0),"")</f>
        <v/>
      </c>
      <c r="T639" s="9">
        <f>IF(OR(SUM(障害学生情報入力シート!AY639:BY639,障害学生情報入力シート!CB639:CS639)&gt;0,COUNTA(障害学生情報入力シート!BZ639:CA639)=2,COUNTA(障害学生情報入力シート!CT639:CU639)=2),1,0)</f>
        <v>0</v>
      </c>
      <c r="U639" s="9">
        <f>SUM(障害学生情報入力シート!N639:Q639)+COUNTA(障害学生情報入力シート!R639)</f>
        <v>0</v>
      </c>
      <c r="V639" s="9">
        <f>SUM(障害学生情報入力シート!S639:V639)+COUNTA(障害学生情報入力シート!W639)</f>
        <v>0</v>
      </c>
      <c r="W639" s="9">
        <f>IF(SUM(障害学生情報入力シート!$X639:$AT639)&gt;0,1,0)</f>
        <v>0</v>
      </c>
      <c r="X639" s="9">
        <f>IF(障害学生情報入力シート!D639="入学者(新1年生)",1,0)</f>
        <v>0</v>
      </c>
      <c r="Y639" s="9">
        <f>IF(ISBLANK(障害学生情報入力シート!$G639),0)+IF(AND(障害学生情報入力シート!$G639="視覚障害",OR(障害学生情報入力シート!$H639="盲",障害学生情報入力シート!$H639="弱視")),1,0)+IF(AND(障害学生情報入力シート!$G639="聴覚・言語障害",OR(障害学生情報入力シート!$H639="聾",障害学生情報入力シート!$H639="難聴",障害学生情報入力シート!$H639="言語障害のみ")),1,0)+IF(AND(障害学生情報入力シート!$G639="肢体不自由",OR(障害学生情報入力シート!$H639="上肢機能障害",障害学生情報入力シート!$H639="下肢機能障害",障害学生情報入力シート!$H639="上下肢機能障害",障害学生情報入力シート!$H639="他の機能障害")),1,0)+IF(AND(障害学生情報入力シート!$G639="病弱・虚弱",OR(障害学生情報入力シート!$H639="内部障害等",障害学生情報入力シート!$H639="他の慢性疾患")),1,0)+IF(AND(障害学生情報入力シート!$G639="重複",ISBLANK(障害学生情報入力シート!$H639)),1,0)+IF(AND(障害学生情報入力シート!$G639="発達障害",OR(障害学生情報入力シート!$H639="SLD",障害学生情報入力シート!$H639="ADHD",障害学生情報入力シート!$H639="ASD",障害学生情報入力シート!$H639="発達障害の重複")),1,0)+IF(AND(障害学生情報入力シート!$G639="精神障害",OR(障害学生情報入力シート!$H639="統合失調症等",障害学生情報入力シート!$H639="気分障害",障害学生情報入力シート!$H639="神経症性障害等",障害学生情報入力シート!$H639="摂食障害・睡眠障害等",障害学生情報入力シート!$H639="他の精神障害")),1,0)+IF(AND(障害学生情報入力シート!$G639="その他の障害",ISBLANK(障害学生情報入力シート!$H639)),1,0)</f>
        <v>0</v>
      </c>
    </row>
    <row r="640" spans="1:25" x14ac:dyDescent="0.4">
      <c r="A640" s="1219">
        <v>616</v>
      </c>
      <c r="B640" s="7">
        <f>IF(AND(障害学生情報入力シート!$G640=$B$23,障害学生情報入力シート!$H640=$B$24,OR(障害学生情報入力シート!D640="入学者(新1年生)",障害学生情報入力シート!D640="在籍者")),1,0)</f>
        <v>0</v>
      </c>
      <c r="C640" s="7">
        <f t="shared" si="54"/>
        <v>0</v>
      </c>
      <c r="D640" s="7" t="str">
        <f>IFERROR(MATCH(ROW(障害学生情報入力シート!A616),C:C,0),"")</f>
        <v/>
      </c>
      <c r="E640" s="7">
        <f>IF(AND(障害学生情報入力シート!$G640=$E$23,障害学生情報入力シート!$H640=$E$24,OR(障害学生情報入力シート!D640="入学者(新1年生)",障害学生情報入力シート!D640="在籍者")),1,0)</f>
        <v>0</v>
      </c>
      <c r="F640" s="7">
        <f t="shared" si="55"/>
        <v>0</v>
      </c>
      <c r="G640" s="7" t="str">
        <f>IFERROR(MATCH(ROW(障害学生情報入力シート!E616),F:F,0),"")</f>
        <v/>
      </c>
      <c r="H640" s="7">
        <f>IF(AND(障害学生情報入力シート!$G640=$H$24,ISBLANK(障害学生情報入力シート!$H640),OR(障害学生情報入力シート!D640="入学者(新1年生)",障害学生情報入力シート!D640="在籍者")),1,0)</f>
        <v>0</v>
      </c>
      <c r="I640" s="7">
        <f t="shared" si="56"/>
        <v>0</v>
      </c>
      <c r="J640" s="7" t="str">
        <f>IFERROR(MATCH(ROW(障害学生情報入力シート!A616),I:I,0),"")</f>
        <v/>
      </c>
      <c r="K640" s="8">
        <f>IF(障害学生情報入力シート!AU640="",0,IF(AND(障害学生情報入力シート!AT640=1,Y640=1,障害学生情報入力シート!D640&lt;&gt;"",障害学生情報入力シート!D640&lt;&gt;"在籍者"),1,0))</f>
        <v>0</v>
      </c>
      <c r="L640" s="8">
        <f t="shared" si="57"/>
        <v>0</v>
      </c>
      <c r="M640" s="8" t="str">
        <f>IFERROR(MATCH(ROW(障害学生情報入力シート!A616),L:L,0),"")</f>
        <v/>
      </c>
      <c r="N640" s="8">
        <f>IF(障害学生情報入力シート!CA640="",0,IF(AND(障害学生情報入力シート!BZ640=1,Y640=1,障害学生情報入力シート!D640&lt;&gt;"",障害学生情報入力シート!D640&lt;&gt;"入学しなかった"),1,0))</f>
        <v>0</v>
      </c>
      <c r="O640" s="8">
        <f t="shared" si="58"/>
        <v>0</v>
      </c>
      <c r="P640" s="8" t="str">
        <f>IFERROR(MATCH(ROW(障害学生情報入力シート!AR616),O:O,0),"")</f>
        <v/>
      </c>
      <c r="Q640" s="8">
        <f>IF(障害学生情報入力シート!CU640="",0,IF(AND(障害学生情報入力シート!CT640=1,Y640=1,障害学生情報入力シート!D640&lt;&gt;"",障害学生情報入力シート!D640&lt;&gt;"入学しなかった"),1,0))</f>
        <v>0</v>
      </c>
      <c r="R640" s="8">
        <f t="shared" si="59"/>
        <v>0</v>
      </c>
      <c r="S640" s="8" t="str">
        <f>IFERROR(MATCH(ROW(障害学生情報入力シート!BJ616),R:R,0),"")</f>
        <v/>
      </c>
      <c r="T640" s="9">
        <f>IF(OR(SUM(障害学生情報入力シート!AY640:BY640,障害学生情報入力シート!CB640:CS640)&gt;0,COUNTA(障害学生情報入力シート!BZ640:CA640)=2,COUNTA(障害学生情報入力シート!CT640:CU640)=2),1,0)</f>
        <v>0</v>
      </c>
      <c r="U640" s="9">
        <f>SUM(障害学生情報入力シート!N640:Q640)+COUNTA(障害学生情報入力シート!R640)</f>
        <v>0</v>
      </c>
      <c r="V640" s="9">
        <f>SUM(障害学生情報入力シート!S640:V640)+COUNTA(障害学生情報入力シート!W640)</f>
        <v>0</v>
      </c>
      <c r="W640" s="9">
        <f>IF(SUM(障害学生情報入力シート!$X640:$AT640)&gt;0,1,0)</f>
        <v>0</v>
      </c>
      <c r="X640" s="9">
        <f>IF(障害学生情報入力シート!D640="入学者(新1年生)",1,0)</f>
        <v>0</v>
      </c>
      <c r="Y640" s="9">
        <f>IF(ISBLANK(障害学生情報入力シート!$G640),0)+IF(AND(障害学生情報入力シート!$G640="視覚障害",OR(障害学生情報入力シート!$H640="盲",障害学生情報入力シート!$H640="弱視")),1,0)+IF(AND(障害学生情報入力シート!$G640="聴覚・言語障害",OR(障害学生情報入力シート!$H640="聾",障害学生情報入力シート!$H640="難聴",障害学生情報入力シート!$H640="言語障害のみ")),1,0)+IF(AND(障害学生情報入力シート!$G640="肢体不自由",OR(障害学生情報入力シート!$H640="上肢機能障害",障害学生情報入力シート!$H640="下肢機能障害",障害学生情報入力シート!$H640="上下肢機能障害",障害学生情報入力シート!$H640="他の機能障害")),1,0)+IF(AND(障害学生情報入力シート!$G640="病弱・虚弱",OR(障害学生情報入力シート!$H640="内部障害等",障害学生情報入力シート!$H640="他の慢性疾患")),1,0)+IF(AND(障害学生情報入力シート!$G640="重複",ISBLANK(障害学生情報入力シート!$H640)),1,0)+IF(AND(障害学生情報入力シート!$G640="発達障害",OR(障害学生情報入力シート!$H640="SLD",障害学生情報入力シート!$H640="ADHD",障害学生情報入力シート!$H640="ASD",障害学生情報入力シート!$H640="発達障害の重複")),1,0)+IF(AND(障害学生情報入力シート!$G640="精神障害",OR(障害学生情報入力シート!$H640="統合失調症等",障害学生情報入力シート!$H640="気分障害",障害学生情報入力シート!$H640="神経症性障害等",障害学生情報入力シート!$H640="摂食障害・睡眠障害等",障害学生情報入力シート!$H640="他の精神障害")),1,0)+IF(AND(障害学生情報入力シート!$G640="その他の障害",ISBLANK(障害学生情報入力シート!$H640)),1,0)</f>
        <v>0</v>
      </c>
    </row>
    <row r="641" spans="1:25" x14ac:dyDescent="0.4">
      <c r="A641" s="1219">
        <v>617</v>
      </c>
      <c r="B641" s="7">
        <f>IF(AND(障害学生情報入力シート!$G641=$B$23,障害学生情報入力シート!$H641=$B$24,OR(障害学生情報入力シート!D641="入学者(新1年生)",障害学生情報入力シート!D641="在籍者")),1,0)</f>
        <v>0</v>
      </c>
      <c r="C641" s="7">
        <f t="shared" si="54"/>
        <v>0</v>
      </c>
      <c r="D641" s="7" t="str">
        <f>IFERROR(MATCH(ROW(障害学生情報入力シート!A617),C:C,0),"")</f>
        <v/>
      </c>
      <c r="E641" s="7">
        <f>IF(AND(障害学生情報入力シート!$G641=$E$23,障害学生情報入力シート!$H641=$E$24,OR(障害学生情報入力シート!D641="入学者(新1年生)",障害学生情報入力シート!D641="在籍者")),1,0)</f>
        <v>0</v>
      </c>
      <c r="F641" s="7">
        <f t="shared" si="55"/>
        <v>0</v>
      </c>
      <c r="G641" s="7" t="str">
        <f>IFERROR(MATCH(ROW(障害学生情報入力シート!E617),F:F,0),"")</f>
        <v/>
      </c>
      <c r="H641" s="7">
        <f>IF(AND(障害学生情報入力シート!$G641=$H$24,ISBLANK(障害学生情報入力シート!$H641),OR(障害学生情報入力シート!D641="入学者(新1年生)",障害学生情報入力シート!D641="在籍者")),1,0)</f>
        <v>0</v>
      </c>
      <c r="I641" s="7">
        <f t="shared" si="56"/>
        <v>0</v>
      </c>
      <c r="J641" s="7" t="str">
        <f>IFERROR(MATCH(ROW(障害学生情報入力シート!A617),I:I,0),"")</f>
        <v/>
      </c>
      <c r="K641" s="8">
        <f>IF(障害学生情報入力シート!AU641="",0,IF(AND(障害学生情報入力シート!AT641=1,Y641=1,障害学生情報入力シート!D641&lt;&gt;"",障害学生情報入力シート!D641&lt;&gt;"在籍者"),1,0))</f>
        <v>0</v>
      </c>
      <c r="L641" s="8">
        <f t="shared" si="57"/>
        <v>0</v>
      </c>
      <c r="M641" s="8" t="str">
        <f>IFERROR(MATCH(ROW(障害学生情報入力シート!A617),L:L,0),"")</f>
        <v/>
      </c>
      <c r="N641" s="8">
        <f>IF(障害学生情報入力シート!CA641="",0,IF(AND(障害学生情報入力シート!BZ641=1,Y641=1,障害学生情報入力シート!D641&lt;&gt;"",障害学生情報入力シート!D641&lt;&gt;"入学しなかった"),1,0))</f>
        <v>0</v>
      </c>
      <c r="O641" s="8">
        <f t="shared" si="58"/>
        <v>0</v>
      </c>
      <c r="P641" s="8" t="str">
        <f>IFERROR(MATCH(ROW(障害学生情報入力シート!AR617),O:O,0),"")</f>
        <v/>
      </c>
      <c r="Q641" s="8">
        <f>IF(障害学生情報入力シート!CU641="",0,IF(AND(障害学生情報入力シート!CT641=1,Y641=1,障害学生情報入力シート!D641&lt;&gt;"",障害学生情報入力シート!D641&lt;&gt;"入学しなかった"),1,0))</f>
        <v>0</v>
      </c>
      <c r="R641" s="8">
        <f t="shared" si="59"/>
        <v>0</v>
      </c>
      <c r="S641" s="8" t="str">
        <f>IFERROR(MATCH(ROW(障害学生情報入力シート!BJ617),R:R,0),"")</f>
        <v/>
      </c>
      <c r="T641" s="9">
        <f>IF(OR(SUM(障害学生情報入力シート!AY641:BY641,障害学生情報入力シート!CB641:CS641)&gt;0,COUNTA(障害学生情報入力シート!BZ641:CA641)=2,COUNTA(障害学生情報入力シート!CT641:CU641)=2),1,0)</f>
        <v>0</v>
      </c>
      <c r="U641" s="9">
        <f>SUM(障害学生情報入力シート!N641:Q641)+COUNTA(障害学生情報入力シート!R641)</f>
        <v>0</v>
      </c>
      <c r="V641" s="9">
        <f>SUM(障害学生情報入力シート!S641:V641)+COUNTA(障害学生情報入力シート!W641)</f>
        <v>0</v>
      </c>
      <c r="W641" s="9">
        <f>IF(SUM(障害学生情報入力シート!$X641:$AT641)&gt;0,1,0)</f>
        <v>0</v>
      </c>
      <c r="X641" s="9">
        <f>IF(障害学生情報入力シート!D641="入学者(新1年生)",1,0)</f>
        <v>0</v>
      </c>
      <c r="Y641" s="9">
        <f>IF(ISBLANK(障害学生情報入力シート!$G641),0)+IF(AND(障害学生情報入力シート!$G641="視覚障害",OR(障害学生情報入力シート!$H641="盲",障害学生情報入力シート!$H641="弱視")),1,0)+IF(AND(障害学生情報入力シート!$G641="聴覚・言語障害",OR(障害学生情報入力シート!$H641="聾",障害学生情報入力シート!$H641="難聴",障害学生情報入力シート!$H641="言語障害のみ")),1,0)+IF(AND(障害学生情報入力シート!$G641="肢体不自由",OR(障害学生情報入力シート!$H641="上肢機能障害",障害学生情報入力シート!$H641="下肢機能障害",障害学生情報入力シート!$H641="上下肢機能障害",障害学生情報入力シート!$H641="他の機能障害")),1,0)+IF(AND(障害学生情報入力シート!$G641="病弱・虚弱",OR(障害学生情報入力シート!$H641="内部障害等",障害学生情報入力シート!$H641="他の慢性疾患")),1,0)+IF(AND(障害学生情報入力シート!$G641="重複",ISBLANK(障害学生情報入力シート!$H641)),1,0)+IF(AND(障害学生情報入力シート!$G641="発達障害",OR(障害学生情報入力シート!$H641="SLD",障害学生情報入力シート!$H641="ADHD",障害学生情報入力シート!$H641="ASD",障害学生情報入力シート!$H641="発達障害の重複")),1,0)+IF(AND(障害学生情報入力シート!$G641="精神障害",OR(障害学生情報入力シート!$H641="統合失調症等",障害学生情報入力シート!$H641="気分障害",障害学生情報入力シート!$H641="神経症性障害等",障害学生情報入力シート!$H641="摂食障害・睡眠障害等",障害学生情報入力シート!$H641="他の精神障害")),1,0)+IF(AND(障害学生情報入力シート!$G641="その他の障害",ISBLANK(障害学生情報入力シート!$H641)),1,0)</f>
        <v>0</v>
      </c>
    </row>
    <row r="642" spans="1:25" x14ac:dyDescent="0.4">
      <c r="A642" s="1219">
        <v>618</v>
      </c>
      <c r="B642" s="7">
        <f>IF(AND(障害学生情報入力シート!$G642=$B$23,障害学生情報入力シート!$H642=$B$24,OR(障害学生情報入力シート!D642="入学者(新1年生)",障害学生情報入力シート!D642="在籍者")),1,0)</f>
        <v>0</v>
      </c>
      <c r="C642" s="7">
        <f t="shared" si="54"/>
        <v>0</v>
      </c>
      <c r="D642" s="7" t="str">
        <f>IFERROR(MATCH(ROW(障害学生情報入力シート!A618),C:C,0),"")</f>
        <v/>
      </c>
      <c r="E642" s="7">
        <f>IF(AND(障害学生情報入力シート!$G642=$E$23,障害学生情報入力シート!$H642=$E$24,OR(障害学生情報入力シート!D642="入学者(新1年生)",障害学生情報入力シート!D642="在籍者")),1,0)</f>
        <v>0</v>
      </c>
      <c r="F642" s="7">
        <f t="shared" si="55"/>
        <v>0</v>
      </c>
      <c r="G642" s="7" t="str">
        <f>IFERROR(MATCH(ROW(障害学生情報入力シート!E618),F:F,0),"")</f>
        <v/>
      </c>
      <c r="H642" s="7">
        <f>IF(AND(障害学生情報入力シート!$G642=$H$24,ISBLANK(障害学生情報入力シート!$H642),OR(障害学生情報入力シート!D642="入学者(新1年生)",障害学生情報入力シート!D642="在籍者")),1,0)</f>
        <v>0</v>
      </c>
      <c r="I642" s="7">
        <f t="shared" si="56"/>
        <v>0</v>
      </c>
      <c r="J642" s="7" t="str">
        <f>IFERROR(MATCH(ROW(障害学生情報入力シート!A618),I:I,0),"")</f>
        <v/>
      </c>
      <c r="K642" s="8">
        <f>IF(障害学生情報入力シート!AU642="",0,IF(AND(障害学生情報入力シート!AT642=1,Y642=1,障害学生情報入力シート!D642&lt;&gt;"",障害学生情報入力シート!D642&lt;&gt;"在籍者"),1,0))</f>
        <v>0</v>
      </c>
      <c r="L642" s="8">
        <f t="shared" si="57"/>
        <v>0</v>
      </c>
      <c r="M642" s="8" t="str">
        <f>IFERROR(MATCH(ROW(障害学生情報入力シート!A618),L:L,0),"")</f>
        <v/>
      </c>
      <c r="N642" s="8">
        <f>IF(障害学生情報入力シート!CA642="",0,IF(AND(障害学生情報入力シート!BZ642=1,Y642=1,障害学生情報入力シート!D642&lt;&gt;"",障害学生情報入力シート!D642&lt;&gt;"入学しなかった"),1,0))</f>
        <v>0</v>
      </c>
      <c r="O642" s="8">
        <f t="shared" si="58"/>
        <v>0</v>
      </c>
      <c r="P642" s="8" t="str">
        <f>IFERROR(MATCH(ROW(障害学生情報入力シート!AR618),O:O,0),"")</f>
        <v/>
      </c>
      <c r="Q642" s="8">
        <f>IF(障害学生情報入力シート!CU642="",0,IF(AND(障害学生情報入力シート!CT642=1,Y642=1,障害学生情報入力シート!D642&lt;&gt;"",障害学生情報入力シート!D642&lt;&gt;"入学しなかった"),1,0))</f>
        <v>0</v>
      </c>
      <c r="R642" s="8">
        <f t="shared" si="59"/>
        <v>0</v>
      </c>
      <c r="S642" s="8" t="str">
        <f>IFERROR(MATCH(ROW(障害学生情報入力シート!BJ618),R:R,0),"")</f>
        <v/>
      </c>
      <c r="T642" s="9">
        <f>IF(OR(SUM(障害学生情報入力シート!AY642:BY642,障害学生情報入力シート!CB642:CS642)&gt;0,COUNTA(障害学生情報入力シート!BZ642:CA642)=2,COUNTA(障害学生情報入力シート!CT642:CU642)=2),1,0)</f>
        <v>0</v>
      </c>
      <c r="U642" s="9">
        <f>SUM(障害学生情報入力シート!N642:Q642)+COUNTA(障害学生情報入力シート!R642)</f>
        <v>0</v>
      </c>
      <c r="V642" s="9">
        <f>SUM(障害学生情報入力シート!S642:V642)+COUNTA(障害学生情報入力シート!W642)</f>
        <v>0</v>
      </c>
      <c r="W642" s="9">
        <f>IF(SUM(障害学生情報入力シート!$X642:$AT642)&gt;0,1,0)</f>
        <v>0</v>
      </c>
      <c r="X642" s="9">
        <f>IF(障害学生情報入力シート!D642="入学者(新1年生)",1,0)</f>
        <v>0</v>
      </c>
      <c r="Y642" s="9">
        <f>IF(ISBLANK(障害学生情報入力シート!$G642),0)+IF(AND(障害学生情報入力シート!$G642="視覚障害",OR(障害学生情報入力シート!$H642="盲",障害学生情報入力シート!$H642="弱視")),1,0)+IF(AND(障害学生情報入力シート!$G642="聴覚・言語障害",OR(障害学生情報入力シート!$H642="聾",障害学生情報入力シート!$H642="難聴",障害学生情報入力シート!$H642="言語障害のみ")),1,0)+IF(AND(障害学生情報入力シート!$G642="肢体不自由",OR(障害学生情報入力シート!$H642="上肢機能障害",障害学生情報入力シート!$H642="下肢機能障害",障害学生情報入力シート!$H642="上下肢機能障害",障害学生情報入力シート!$H642="他の機能障害")),1,0)+IF(AND(障害学生情報入力シート!$G642="病弱・虚弱",OR(障害学生情報入力シート!$H642="内部障害等",障害学生情報入力シート!$H642="他の慢性疾患")),1,0)+IF(AND(障害学生情報入力シート!$G642="重複",ISBLANK(障害学生情報入力シート!$H642)),1,0)+IF(AND(障害学生情報入力シート!$G642="発達障害",OR(障害学生情報入力シート!$H642="SLD",障害学生情報入力シート!$H642="ADHD",障害学生情報入力シート!$H642="ASD",障害学生情報入力シート!$H642="発達障害の重複")),1,0)+IF(AND(障害学生情報入力シート!$G642="精神障害",OR(障害学生情報入力シート!$H642="統合失調症等",障害学生情報入力シート!$H642="気分障害",障害学生情報入力シート!$H642="神経症性障害等",障害学生情報入力シート!$H642="摂食障害・睡眠障害等",障害学生情報入力シート!$H642="他の精神障害")),1,0)+IF(AND(障害学生情報入力シート!$G642="その他の障害",ISBLANK(障害学生情報入力シート!$H642)),1,0)</f>
        <v>0</v>
      </c>
    </row>
    <row r="643" spans="1:25" x14ac:dyDescent="0.4">
      <c r="A643" s="1219">
        <v>619</v>
      </c>
      <c r="B643" s="7">
        <f>IF(AND(障害学生情報入力シート!$G643=$B$23,障害学生情報入力シート!$H643=$B$24,OR(障害学生情報入力シート!D643="入学者(新1年生)",障害学生情報入力シート!D643="在籍者")),1,0)</f>
        <v>0</v>
      </c>
      <c r="C643" s="7">
        <f t="shared" si="54"/>
        <v>0</v>
      </c>
      <c r="D643" s="7" t="str">
        <f>IFERROR(MATCH(ROW(障害学生情報入力シート!A619),C:C,0),"")</f>
        <v/>
      </c>
      <c r="E643" s="7">
        <f>IF(AND(障害学生情報入力シート!$G643=$E$23,障害学生情報入力シート!$H643=$E$24,OR(障害学生情報入力シート!D643="入学者(新1年生)",障害学生情報入力シート!D643="在籍者")),1,0)</f>
        <v>0</v>
      </c>
      <c r="F643" s="7">
        <f t="shared" si="55"/>
        <v>0</v>
      </c>
      <c r="G643" s="7" t="str">
        <f>IFERROR(MATCH(ROW(障害学生情報入力シート!E619),F:F,0),"")</f>
        <v/>
      </c>
      <c r="H643" s="7">
        <f>IF(AND(障害学生情報入力シート!$G643=$H$24,ISBLANK(障害学生情報入力シート!$H643),OR(障害学生情報入力シート!D643="入学者(新1年生)",障害学生情報入力シート!D643="在籍者")),1,0)</f>
        <v>0</v>
      </c>
      <c r="I643" s="7">
        <f t="shared" si="56"/>
        <v>0</v>
      </c>
      <c r="J643" s="7" t="str">
        <f>IFERROR(MATCH(ROW(障害学生情報入力シート!A619),I:I,0),"")</f>
        <v/>
      </c>
      <c r="K643" s="8">
        <f>IF(障害学生情報入力シート!AU643="",0,IF(AND(障害学生情報入力シート!AT643=1,Y643=1,障害学生情報入力シート!D643&lt;&gt;"",障害学生情報入力シート!D643&lt;&gt;"在籍者"),1,0))</f>
        <v>0</v>
      </c>
      <c r="L643" s="8">
        <f t="shared" si="57"/>
        <v>0</v>
      </c>
      <c r="M643" s="8" t="str">
        <f>IFERROR(MATCH(ROW(障害学生情報入力シート!A619),L:L,0),"")</f>
        <v/>
      </c>
      <c r="N643" s="8">
        <f>IF(障害学生情報入力シート!CA643="",0,IF(AND(障害学生情報入力シート!BZ643=1,Y643=1,障害学生情報入力シート!D643&lt;&gt;"",障害学生情報入力シート!D643&lt;&gt;"入学しなかった"),1,0))</f>
        <v>0</v>
      </c>
      <c r="O643" s="8">
        <f t="shared" si="58"/>
        <v>0</v>
      </c>
      <c r="P643" s="8" t="str">
        <f>IFERROR(MATCH(ROW(障害学生情報入力シート!AR619),O:O,0),"")</f>
        <v/>
      </c>
      <c r="Q643" s="8">
        <f>IF(障害学生情報入力シート!CU643="",0,IF(AND(障害学生情報入力シート!CT643=1,Y643=1,障害学生情報入力シート!D643&lt;&gt;"",障害学生情報入力シート!D643&lt;&gt;"入学しなかった"),1,0))</f>
        <v>0</v>
      </c>
      <c r="R643" s="8">
        <f t="shared" si="59"/>
        <v>0</v>
      </c>
      <c r="S643" s="8" t="str">
        <f>IFERROR(MATCH(ROW(障害学生情報入力シート!BJ619),R:R,0),"")</f>
        <v/>
      </c>
      <c r="T643" s="9">
        <f>IF(OR(SUM(障害学生情報入力シート!AY643:BY643,障害学生情報入力シート!CB643:CS643)&gt;0,COUNTA(障害学生情報入力シート!BZ643:CA643)=2,COUNTA(障害学生情報入力シート!CT643:CU643)=2),1,0)</f>
        <v>0</v>
      </c>
      <c r="U643" s="9">
        <f>SUM(障害学生情報入力シート!N643:Q643)+COUNTA(障害学生情報入力シート!R643)</f>
        <v>0</v>
      </c>
      <c r="V643" s="9">
        <f>SUM(障害学生情報入力シート!S643:V643)+COUNTA(障害学生情報入力シート!W643)</f>
        <v>0</v>
      </c>
      <c r="W643" s="9">
        <f>IF(SUM(障害学生情報入力シート!$X643:$AT643)&gt;0,1,0)</f>
        <v>0</v>
      </c>
      <c r="X643" s="9">
        <f>IF(障害学生情報入力シート!D643="入学者(新1年生)",1,0)</f>
        <v>0</v>
      </c>
      <c r="Y643" s="9">
        <f>IF(ISBLANK(障害学生情報入力シート!$G643),0)+IF(AND(障害学生情報入力シート!$G643="視覚障害",OR(障害学生情報入力シート!$H643="盲",障害学生情報入力シート!$H643="弱視")),1,0)+IF(AND(障害学生情報入力シート!$G643="聴覚・言語障害",OR(障害学生情報入力シート!$H643="聾",障害学生情報入力シート!$H643="難聴",障害学生情報入力シート!$H643="言語障害のみ")),1,0)+IF(AND(障害学生情報入力シート!$G643="肢体不自由",OR(障害学生情報入力シート!$H643="上肢機能障害",障害学生情報入力シート!$H643="下肢機能障害",障害学生情報入力シート!$H643="上下肢機能障害",障害学生情報入力シート!$H643="他の機能障害")),1,0)+IF(AND(障害学生情報入力シート!$G643="病弱・虚弱",OR(障害学生情報入力シート!$H643="内部障害等",障害学生情報入力シート!$H643="他の慢性疾患")),1,0)+IF(AND(障害学生情報入力シート!$G643="重複",ISBLANK(障害学生情報入力シート!$H643)),1,0)+IF(AND(障害学生情報入力シート!$G643="発達障害",OR(障害学生情報入力シート!$H643="SLD",障害学生情報入力シート!$H643="ADHD",障害学生情報入力シート!$H643="ASD",障害学生情報入力シート!$H643="発達障害の重複")),1,0)+IF(AND(障害学生情報入力シート!$G643="精神障害",OR(障害学生情報入力シート!$H643="統合失調症等",障害学生情報入力シート!$H643="気分障害",障害学生情報入力シート!$H643="神経症性障害等",障害学生情報入力シート!$H643="摂食障害・睡眠障害等",障害学生情報入力シート!$H643="他の精神障害")),1,0)+IF(AND(障害学生情報入力シート!$G643="その他の障害",ISBLANK(障害学生情報入力シート!$H643)),1,0)</f>
        <v>0</v>
      </c>
    </row>
    <row r="644" spans="1:25" x14ac:dyDescent="0.4">
      <c r="A644" s="1219">
        <v>620</v>
      </c>
      <c r="B644" s="7">
        <f>IF(AND(障害学生情報入力シート!$G644=$B$23,障害学生情報入力シート!$H644=$B$24,OR(障害学生情報入力シート!D644="入学者(新1年生)",障害学生情報入力シート!D644="在籍者")),1,0)</f>
        <v>0</v>
      </c>
      <c r="C644" s="7">
        <f t="shared" si="54"/>
        <v>0</v>
      </c>
      <c r="D644" s="7" t="str">
        <f>IFERROR(MATCH(ROW(障害学生情報入力シート!A620),C:C,0),"")</f>
        <v/>
      </c>
      <c r="E644" s="7">
        <f>IF(AND(障害学生情報入力シート!$G644=$E$23,障害学生情報入力シート!$H644=$E$24,OR(障害学生情報入力シート!D644="入学者(新1年生)",障害学生情報入力シート!D644="在籍者")),1,0)</f>
        <v>0</v>
      </c>
      <c r="F644" s="7">
        <f t="shared" si="55"/>
        <v>0</v>
      </c>
      <c r="G644" s="7" t="str">
        <f>IFERROR(MATCH(ROW(障害学生情報入力シート!E620),F:F,0),"")</f>
        <v/>
      </c>
      <c r="H644" s="7">
        <f>IF(AND(障害学生情報入力シート!$G644=$H$24,ISBLANK(障害学生情報入力シート!$H644),OR(障害学生情報入力シート!D644="入学者(新1年生)",障害学生情報入力シート!D644="在籍者")),1,0)</f>
        <v>0</v>
      </c>
      <c r="I644" s="7">
        <f t="shared" si="56"/>
        <v>0</v>
      </c>
      <c r="J644" s="7" t="str">
        <f>IFERROR(MATCH(ROW(障害学生情報入力シート!A620),I:I,0),"")</f>
        <v/>
      </c>
      <c r="K644" s="8">
        <f>IF(障害学生情報入力シート!AU644="",0,IF(AND(障害学生情報入力シート!AT644=1,Y644=1,障害学生情報入力シート!D644&lt;&gt;"",障害学生情報入力シート!D644&lt;&gt;"在籍者"),1,0))</f>
        <v>0</v>
      </c>
      <c r="L644" s="8">
        <f t="shared" si="57"/>
        <v>0</v>
      </c>
      <c r="M644" s="8" t="str">
        <f>IFERROR(MATCH(ROW(障害学生情報入力シート!A620),L:L,0),"")</f>
        <v/>
      </c>
      <c r="N644" s="8">
        <f>IF(障害学生情報入力シート!CA644="",0,IF(AND(障害学生情報入力シート!BZ644=1,Y644=1,障害学生情報入力シート!D644&lt;&gt;"",障害学生情報入力シート!D644&lt;&gt;"入学しなかった"),1,0))</f>
        <v>0</v>
      </c>
      <c r="O644" s="8">
        <f t="shared" si="58"/>
        <v>0</v>
      </c>
      <c r="P644" s="8" t="str">
        <f>IFERROR(MATCH(ROW(障害学生情報入力シート!AR620),O:O,0),"")</f>
        <v/>
      </c>
      <c r="Q644" s="8">
        <f>IF(障害学生情報入力シート!CU644="",0,IF(AND(障害学生情報入力シート!CT644=1,Y644=1,障害学生情報入力シート!D644&lt;&gt;"",障害学生情報入力シート!D644&lt;&gt;"入学しなかった"),1,0))</f>
        <v>0</v>
      </c>
      <c r="R644" s="8">
        <f t="shared" si="59"/>
        <v>0</v>
      </c>
      <c r="S644" s="8" t="str">
        <f>IFERROR(MATCH(ROW(障害学生情報入力シート!BJ620),R:R,0),"")</f>
        <v/>
      </c>
      <c r="T644" s="9">
        <f>IF(OR(SUM(障害学生情報入力シート!AY644:BY644,障害学生情報入力シート!CB644:CS644)&gt;0,COUNTA(障害学生情報入力シート!BZ644:CA644)=2,COUNTA(障害学生情報入力シート!CT644:CU644)=2),1,0)</f>
        <v>0</v>
      </c>
      <c r="U644" s="9">
        <f>SUM(障害学生情報入力シート!N644:Q644)+COUNTA(障害学生情報入力シート!R644)</f>
        <v>0</v>
      </c>
      <c r="V644" s="9">
        <f>SUM(障害学生情報入力シート!S644:V644)+COUNTA(障害学生情報入力シート!W644)</f>
        <v>0</v>
      </c>
      <c r="W644" s="9">
        <f>IF(SUM(障害学生情報入力シート!$X644:$AT644)&gt;0,1,0)</f>
        <v>0</v>
      </c>
      <c r="X644" s="9">
        <f>IF(障害学生情報入力シート!D644="入学者(新1年生)",1,0)</f>
        <v>0</v>
      </c>
      <c r="Y644" s="9">
        <f>IF(ISBLANK(障害学生情報入力シート!$G644),0)+IF(AND(障害学生情報入力シート!$G644="視覚障害",OR(障害学生情報入力シート!$H644="盲",障害学生情報入力シート!$H644="弱視")),1,0)+IF(AND(障害学生情報入力シート!$G644="聴覚・言語障害",OR(障害学生情報入力シート!$H644="聾",障害学生情報入力シート!$H644="難聴",障害学生情報入力シート!$H644="言語障害のみ")),1,0)+IF(AND(障害学生情報入力シート!$G644="肢体不自由",OR(障害学生情報入力シート!$H644="上肢機能障害",障害学生情報入力シート!$H644="下肢機能障害",障害学生情報入力シート!$H644="上下肢機能障害",障害学生情報入力シート!$H644="他の機能障害")),1,0)+IF(AND(障害学生情報入力シート!$G644="病弱・虚弱",OR(障害学生情報入力シート!$H644="内部障害等",障害学生情報入力シート!$H644="他の慢性疾患")),1,0)+IF(AND(障害学生情報入力シート!$G644="重複",ISBLANK(障害学生情報入力シート!$H644)),1,0)+IF(AND(障害学生情報入力シート!$G644="発達障害",OR(障害学生情報入力シート!$H644="SLD",障害学生情報入力シート!$H644="ADHD",障害学生情報入力シート!$H644="ASD",障害学生情報入力シート!$H644="発達障害の重複")),1,0)+IF(AND(障害学生情報入力シート!$G644="精神障害",OR(障害学生情報入力シート!$H644="統合失調症等",障害学生情報入力シート!$H644="気分障害",障害学生情報入力シート!$H644="神経症性障害等",障害学生情報入力シート!$H644="摂食障害・睡眠障害等",障害学生情報入力シート!$H644="他の精神障害")),1,0)+IF(AND(障害学生情報入力シート!$G644="その他の障害",ISBLANK(障害学生情報入力シート!$H644)),1,0)</f>
        <v>0</v>
      </c>
    </row>
    <row r="645" spans="1:25" x14ac:dyDescent="0.4">
      <c r="A645" s="1219">
        <v>621</v>
      </c>
      <c r="B645" s="7">
        <f>IF(AND(障害学生情報入力シート!$G645=$B$23,障害学生情報入力シート!$H645=$B$24,OR(障害学生情報入力シート!D645="入学者(新1年生)",障害学生情報入力シート!D645="在籍者")),1,0)</f>
        <v>0</v>
      </c>
      <c r="C645" s="7">
        <f t="shared" si="54"/>
        <v>0</v>
      </c>
      <c r="D645" s="7" t="str">
        <f>IFERROR(MATCH(ROW(障害学生情報入力シート!A621),C:C,0),"")</f>
        <v/>
      </c>
      <c r="E645" s="7">
        <f>IF(AND(障害学生情報入力シート!$G645=$E$23,障害学生情報入力シート!$H645=$E$24,OR(障害学生情報入力シート!D645="入学者(新1年生)",障害学生情報入力シート!D645="在籍者")),1,0)</f>
        <v>0</v>
      </c>
      <c r="F645" s="7">
        <f t="shared" si="55"/>
        <v>0</v>
      </c>
      <c r="G645" s="7" t="str">
        <f>IFERROR(MATCH(ROW(障害学生情報入力シート!E621),F:F,0),"")</f>
        <v/>
      </c>
      <c r="H645" s="7">
        <f>IF(AND(障害学生情報入力シート!$G645=$H$24,ISBLANK(障害学生情報入力シート!$H645),OR(障害学生情報入力シート!D645="入学者(新1年生)",障害学生情報入力シート!D645="在籍者")),1,0)</f>
        <v>0</v>
      </c>
      <c r="I645" s="7">
        <f t="shared" si="56"/>
        <v>0</v>
      </c>
      <c r="J645" s="7" t="str">
        <f>IFERROR(MATCH(ROW(障害学生情報入力シート!A621),I:I,0),"")</f>
        <v/>
      </c>
      <c r="K645" s="8">
        <f>IF(障害学生情報入力シート!AU645="",0,IF(AND(障害学生情報入力シート!AT645=1,Y645=1,障害学生情報入力シート!D645&lt;&gt;"",障害学生情報入力シート!D645&lt;&gt;"在籍者"),1,0))</f>
        <v>0</v>
      </c>
      <c r="L645" s="8">
        <f t="shared" si="57"/>
        <v>0</v>
      </c>
      <c r="M645" s="8" t="str">
        <f>IFERROR(MATCH(ROW(障害学生情報入力シート!A621),L:L,0),"")</f>
        <v/>
      </c>
      <c r="N645" s="8">
        <f>IF(障害学生情報入力シート!CA645="",0,IF(AND(障害学生情報入力シート!BZ645=1,Y645=1,障害学生情報入力シート!D645&lt;&gt;"",障害学生情報入力シート!D645&lt;&gt;"入学しなかった"),1,0))</f>
        <v>0</v>
      </c>
      <c r="O645" s="8">
        <f t="shared" si="58"/>
        <v>0</v>
      </c>
      <c r="P645" s="8" t="str">
        <f>IFERROR(MATCH(ROW(障害学生情報入力シート!AR621),O:O,0),"")</f>
        <v/>
      </c>
      <c r="Q645" s="8">
        <f>IF(障害学生情報入力シート!CU645="",0,IF(AND(障害学生情報入力シート!CT645=1,Y645=1,障害学生情報入力シート!D645&lt;&gt;"",障害学生情報入力シート!D645&lt;&gt;"入学しなかった"),1,0))</f>
        <v>0</v>
      </c>
      <c r="R645" s="8">
        <f t="shared" si="59"/>
        <v>0</v>
      </c>
      <c r="S645" s="8" t="str">
        <f>IFERROR(MATCH(ROW(障害学生情報入力シート!BJ621),R:R,0),"")</f>
        <v/>
      </c>
      <c r="T645" s="9">
        <f>IF(OR(SUM(障害学生情報入力シート!AY645:BY645,障害学生情報入力シート!CB645:CS645)&gt;0,COUNTA(障害学生情報入力シート!BZ645:CA645)=2,COUNTA(障害学生情報入力シート!CT645:CU645)=2),1,0)</f>
        <v>0</v>
      </c>
      <c r="U645" s="9">
        <f>SUM(障害学生情報入力シート!N645:Q645)+COUNTA(障害学生情報入力シート!R645)</f>
        <v>0</v>
      </c>
      <c r="V645" s="9">
        <f>SUM(障害学生情報入力シート!S645:V645)+COUNTA(障害学生情報入力シート!W645)</f>
        <v>0</v>
      </c>
      <c r="W645" s="9">
        <f>IF(SUM(障害学生情報入力シート!$X645:$AT645)&gt;0,1,0)</f>
        <v>0</v>
      </c>
      <c r="X645" s="9">
        <f>IF(障害学生情報入力シート!D645="入学者(新1年生)",1,0)</f>
        <v>0</v>
      </c>
      <c r="Y645" s="9">
        <f>IF(ISBLANK(障害学生情報入力シート!$G645),0)+IF(AND(障害学生情報入力シート!$G645="視覚障害",OR(障害学生情報入力シート!$H645="盲",障害学生情報入力シート!$H645="弱視")),1,0)+IF(AND(障害学生情報入力シート!$G645="聴覚・言語障害",OR(障害学生情報入力シート!$H645="聾",障害学生情報入力シート!$H645="難聴",障害学生情報入力シート!$H645="言語障害のみ")),1,0)+IF(AND(障害学生情報入力シート!$G645="肢体不自由",OR(障害学生情報入力シート!$H645="上肢機能障害",障害学生情報入力シート!$H645="下肢機能障害",障害学生情報入力シート!$H645="上下肢機能障害",障害学生情報入力シート!$H645="他の機能障害")),1,0)+IF(AND(障害学生情報入力シート!$G645="病弱・虚弱",OR(障害学生情報入力シート!$H645="内部障害等",障害学生情報入力シート!$H645="他の慢性疾患")),1,0)+IF(AND(障害学生情報入力シート!$G645="重複",ISBLANK(障害学生情報入力シート!$H645)),1,0)+IF(AND(障害学生情報入力シート!$G645="発達障害",OR(障害学生情報入力シート!$H645="SLD",障害学生情報入力シート!$H645="ADHD",障害学生情報入力シート!$H645="ASD",障害学生情報入力シート!$H645="発達障害の重複")),1,0)+IF(AND(障害学生情報入力シート!$G645="精神障害",OR(障害学生情報入力シート!$H645="統合失調症等",障害学生情報入力シート!$H645="気分障害",障害学生情報入力シート!$H645="神経症性障害等",障害学生情報入力シート!$H645="摂食障害・睡眠障害等",障害学生情報入力シート!$H645="他の精神障害")),1,0)+IF(AND(障害学生情報入力シート!$G645="その他の障害",ISBLANK(障害学生情報入力シート!$H645)),1,0)</f>
        <v>0</v>
      </c>
    </row>
    <row r="646" spans="1:25" x14ac:dyDescent="0.4">
      <c r="A646" s="1219">
        <v>622</v>
      </c>
      <c r="B646" s="7">
        <f>IF(AND(障害学生情報入力シート!$G646=$B$23,障害学生情報入力シート!$H646=$B$24,OR(障害学生情報入力シート!D646="入学者(新1年生)",障害学生情報入力シート!D646="在籍者")),1,0)</f>
        <v>0</v>
      </c>
      <c r="C646" s="7">
        <f t="shared" si="54"/>
        <v>0</v>
      </c>
      <c r="D646" s="7" t="str">
        <f>IFERROR(MATCH(ROW(障害学生情報入力シート!A622),C:C,0),"")</f>
        <v/>
      </c>
      <c r="E646" s="7">
        <f>IF(AND(障害学生情報入力シート!$G646=$E$23,障害学生情報入力シート!$H646=$E$24,OR(障害学生情報入力シート!D646="入学者(新1年生)",障害学生情報入力シート!D646="在籍者")),1,0)</f>
        <v>0</v>
      </c>
      <c r="F646" s="7">
        <f t="shared" si="55"/>
        <v>0</v>
      </c>
      <c r="G646" s="7" t="str">
        <f>IFERROR(MATCH(ROW(障害学生情報入力シート!E622),F:F,0),"")</f>
        <v/>
      </c>
      <c r="H646" s="7">
        <f>IF(AND(障害学生情報入力シート!$G646=$H$24,ISBLANK(障害学生情報入力シート!$H646),OR(障害学生情報入力シート!D646="入学者(新1年生)",障害学生情報入力シート!D646="在籍者")),1,0)</f>
        <v>0</v>
      </c>
      <c r="I646" s="7">
        <f t="shared" si="56"/>
        <v>0</v>
      </c>
      <c r="J646" s="7" t="str">
        <f>IFERROR(MATCH(ROW(障害学生情報入力シート!A622),I:I,0),"")</f>
        <v/>
      </c>
      <c r="K646" s="8">
        <f>IF(障害学生情報入力シート!AU646="",0,IF(AND(障害学生情報入力シート!AT646=1,Y646=1,障害学生情報入力シート!D646&lt;&gt;"",障害学生情報入力シート!D646&lt;&gt;"在籍者"),1,0))</f>
        <v>0</v>
      </c>
      <c r="L646" s="8">
        <f t="shared" si="57"/>
        <v>0</v>
      </c>
      <c r="M646" s="8" t="str">
        <f>IFERROR(MATCH(ROW(障害学生情報入力シート!A622),L:L,0),"")</f>
        <v/>
      </c>
      <c r="N646" s="8">
        <f>IF(障害学生情報入力シート!CA646="",0,IF(AND(障害学生情報入力シート!BZ646=1,Y646=1,障害学生情報入力シート!D646&lt;&gt;"",障害学生情報入力シート!D646&lt;&gt;"入学しなかった"),1,0))</f>
        <v>0</v>
      </c>
      <c r="O646" s="8">
        <f t="shared" si="58"/>
        <v>0</v>
      </c>
      <c r="P646" s="8" t="str">
        <f>IFERROR(MATCH(ROW(障害学生情報入力シート!AR622),O:O,0),"")</f>
        <v/>
      </c>
      <c r="Q646" s="8">
        <f>IF(障害学生情報入力シート!CU646="",0,IF(AND(障害学生情報入力シート!CT646=1,Y646=1,障害学生情報入力シート!D646&lt;&gt;"",障害学生情報入力シート!D646&lt;&gt;"入学しなかった"),1,0))</f>
        <v>0</v>
      </c>
      <c r="R646" s="8">
        <f t="shared" si="59"/>
        <v>0</v>
      </c>
      <c r="S646" s="8" t="str">
        <f>IFERROR(MATCH(ROW(障害学生情報入力シート!BJ622),R:R,0),"")</f>
        <v/>
      </c>
      <c r="T646" s="9">
        <f>IF(OR(SUM(障害学生情報入力シート!AY646:BY646,障害学生情報入力シート!CB646:CS646)&gt;0,COUNTA(障害学生情報入力シート!BZ646:CA646)=2,COUNTA(障害学生情報入力シート!CT646:CU646)=2),1,0)</f>
        <v>0</v>
      </c>
      <c r="U646" s="9">
        <f>SUM(障害学生情報入力シート!N646:Q646)+COUNTA(障害学生情報入力シート!R646)</f>
        <v>0</v>
      </c>
      <c r="V646" s="9">
        <f>SUM(障害学生情報入力シート!S646:V646)+COUNTA(障害学生情報入力シート!W646)</f>
        <v>0</v>
      </c>
      <c r="W646" s="9">
        <f>IF(SUM(障害学生情報入力シート!$X646:$AT646)&gt;0,1,0)</f>
        <v>0</v>
      </c>
      <c r="X646" s="9">
        <f>IF(障害学生情報入力シート!D646="入学者(新1年生)",1,0)</f>
        <v>0</v>
      </c>
      <c r="Y646" s="9">
        <f>IF(ISBLANK(障害学生情報入力シート!$G646),0)+IF(AND(障害学生情報入力シート!$G646="視覚障害",OR(障害学生情報入力シート!$H646="盲",障害学生情報入力シート!$H646="弱視")),1,0)+IF(AND(障害学生情報入力シート!$G646="聴覚・言語障害",OR(障害学生情報入力シート!$H646="聾",障害学生情報入力シート!$H646="難聴",障害学生情報入力シート!$H646="言語障害のみ")),1,0)+IF(AND(障害学生情報入力シート!$G646="肢体不自由",OR(障害学生情報入力シート!$H646="上肢機能障害",障害学生情報入力シート!$H646="下肢機能障害",障害学生情報入力シート!$H646="上下肢機能障害",障害学生情報入力シート!$H646="他の機能障害")),1,0)+IF(AND(障害学生情報入力シート!$G646="病弱・虚弱",OR(障害学生情報入力シート!$H646="内部障害等",障害学生情報入力シート!$H646="他の慢性疾患")),1,0)+IF(AND(障害学生情報入力シート!$G646="重複",ISBLANK(障害学生情報入力シート!$H646)),1,0)+IF(AND(障害学生情報入力シート!$G646="発達障害",OR(障害学生情報入力シート!$H646="SLD",障害学生情報入力シート!$H646="ADHD",障害学生情報入力シート!$H646="ASD",障害学生情報入力シート!$H646="発達障害の重複")),1,0)+IF(AND(障害学生情報入力シート!$G646="精神障害",OR(障害学生情報入力シート!$H646="統合失調症等",障害学生情報入力シート!$H646="気分障害",障害学生情報入力シート!$H646="神経症性障害等",障害学生情報入力シート!$H646="摂食障害・睡眠障害等",障害学生情報入力シート!$H646="他の精神障害")),1,0)+IF(AND(障害学生情報入力シート!$G646="その他の障害",ISBLANK(障害学生情報入力シート!$H646)),1,0)</f>
        <v>0</v>
      </c>
    </row>
    <row r="647" spans="1:25" x14ac:dyDescent="0.4">
      <c r="A647" s="1219">
        <v>623</v>
      </c>
      <c r="B647" s="7">
        <f>IF(AND(障害学生情報入力シート!$G647=$B$23,障害学生情報入力シート!$H647=$B$24,OR(障害学生情報入力シート!D647="入学者(新1年生)",障害学生情報入力シート!D647="在籍者")),1,0)</f>
        <v>0</v>
      </c>
      <c r="C647" s="7">
        <f t="shared" si="54"/>
        <v>0</v>
      </c>
      <c r="D647" s="7" t="str">
        <f>IFERROR(MATCH(ROW(障害学生情報入力シート!A623),C:C,0),"")</f>
        <v/>
      </c>
      <c r="E647" s="7">
        <f>IF(AND(障害学生情報入力シート!$G647=$E$23,障害学生情報入力シート!$H647=$E$24,OR(障害学生情報入力シート!D647="入学者(新1年生)",障害学生情報入力シート!D647="在籍者")),1,0)</f>
        <v>0</v>
      </c>
      <c r="F647" s="7">
        <f t="shared" si="55"/>
        <v>0</v>
      </c>
      <c r="G647" s="7" t="str">
        <f>IFERROR(MATCH(ROW(障害学生情報入力シート!E623),F:F,0),"")</f>
        <v/>
      </c>
      <c r="H647" s="7">
        <f>IF(AND(障害学生情報入力シート!$G647=$H$24,ISBLANK(障害学生情報入力シート!$H647),OR(障害学生情報入力シート!D647="入学者(新1年生)",障害学生情報入力シート!D647="在籍者")),1,0)</f>
        <v>0</v>
      </c>
      <c r="I647" s="7">
        <f t="shared" si="56"/>
        <v>0</v>
      </c>
      <c r="J647" s="7" t="str">
        <f>IFERROR(MATCH(ROW(障害学生情報入力シート!A623),I:I,0),"")</f>
        <v/>
      </c>
      <c r="K647" s="8">
        <f>IF(障害学生情報入力シート!AU647="",0,IF(AND(障害学生情報入力シート!AT647=1,Y647=1,障害学生情報入力シート!D647&lt;&gt;"",障害学生情報入力シート!D647&lt;&gt;"在籍者"),1,0))</f>
        <v>0</v>
      </c>
      <c r="L647" s="8">
        <f t="shared" si="57"/>
        <v>0</v>
      </c>
      <c r="M647" s="8" t="str">
        <f>IFERROR(MATCH(ROW(障害学生情報入力シート!A623),L:L,0),"")</f>
        <v/>
      </c>
      <c r="N647" s="8">
        <f>IF(障害学生情報入力シート!CA647="",0,IF(AND(障害学生情報入力シート!BZ647=1,Y647=1,障害学生情報入力シート!D647&lt;&gt;"",障害学生情報入力シート!D647&lt;&gt;"入学しなかった"),1,0))</f>
        <v>0</v>
      </c>
      <c r="O647" s="8">
        <f t="shared" si="58"/>
        <v>0</v>
      </c>
      <c r="P647" s="8" t="str">
        <f>IFERROR(MATCH(ROW(障害学生情報入力シート!AR623),O:O,0),"")</f>
        <v/>
      </c>
      <c r="Q647" s="8">
        <f>IF(障害学生情報入力シート!CU647="",0,IF(AND(障害学生情報入力シート!CT647=1,Y647=1,障害学生情報入力シート!D647&lt;&gt;"",障害学生情報入力シート!D647&lt;&gt;"入学しなかった"),1,0))</f>
        <v>0</v>
      </c>
      <c r="R647" s="8">
        <f t="shared" si="59"/>
        <v>0</v>
      </c>
      <c r="S647" s="8" t="str">
        <f>IFERROR(MATCH(ROW(障害学生情報入力シート!BJ623),R:R,0),"")</f>
        <v/>
      </c>
      <c r="T647" s="9">
        <f>IF(OR(SUM(障害学生情報入力シート!AY647:BY647,障害学生情報入力シート!CB647:CS647)&gt;0,COUNTA(障害学生情報入力シート!BZ647:CA647)=2,COUNTA(障害学生情報入力シート!CT647:CU647)=2),1,0)</f>
        <v>0</v>
      </c>
      <c r="U647" s="9">
        <f>SUM(障害学生情報入力シート!N647:Q647)+COUNTA(障害学生情報入力シート!R647)</f>
        <v>0</v>
      </c>
      <c r="V647" s="9">
        <f>SUM(障害学生情報入力シート!S647:V647)+COUNTA(障害学生情報入力シート!W647)</f>
        <v>0</v>
      </c>
      <c r="W647" s="9">
        <f>IF(SUM(障害学生情報入力シート!$X647:$AT647)&gt;0,1,0)</f>
        <v>0</v>
      </c>
      <c r="X647" s="9">
        <f>IF(障害学生情報入力シート!D647="入学者(新1年生)",1,0)</f>
        <v>0</v>
      </c>
      <c r="Y647" s="9">
        <f>IF(ISBLANK(障害学生情報入力シート!$G647),0)+IF(AND(障害学生情報入力シート!$G647="視覚障害",OR(障害学生情報入力シート!$H647="盲",障害学生情報入力シート!$H647="弱視")),1,0)+IF(AND(障害学生情報入力シート!$G647="聴覚・言語障害",OR(障害学生情報入力シート!$H647="聾",障害学生情報入力シート!$H647="難聴",障害学生情報入力シート!$H647="言語障害のみ")),1,0)+IF(AND(障害学生情報入力シート!$G647="肢体不自由",OR(障害学生情報入力シート!$H647="上肢機能障害",障害学生情報入力シート!$H647="下肢機能障害",障害学生情報入力シート!$H647="上下肢機能障害",障害学生情報入力シート!$H647="他の機能障害")),1,0)+IF(AND(障害学生情報入力シート!$G647="病弱・虚弱",OR(障害学生情報入力シート!$H647="内部障害等",障害学生情報入力シート!$H647="他の慢性疾患")),1,0)+IF(AND(障害学生情報入力シート!$G647="重複",ISBLANK(障害学生情報入力シート!$H647)),1,0)+IF(AND(障害学生情報入力シート!$G647="発達障害",OR(障害学生情報入力シート!$H647="SLD",障害学生情報入力シート!$H647="ADHD",障害学生情報入力シート!$H647="ASD",障害学生情報入力シート!$H647="発達障害の重複")),1,0)+IF(AND(障害学生情報入力シート!$G647="精神障害",OR(障害学生情報入力シート!$H647="統合失調症等",障害学生情報入力シート!$H647="気分障害",障害学生情報入力シート!$H647="神経症性障害等",障害学生情報入力シート!$H647="摂食障害・睡眠障害等",障害学生情報入力シート!$H647="他の精神障害")),1,0)+IF(AND(障害学生情報入力シート!$G647="その他の障害",ISBLANK(障害学生情報入力シート!$H647)),1,0)</f>
        <v>0</v>
      </c>
    </row>
    <row r="648" spans="1:25" x14ac:dyDescent="0.4">
      <c r="A648" s="1219">
        <v>624</v>
      </c>
      <c r="B648" s="7">
        <f>IF(AND(障害学生情報入力シート!$G648=$B$23,障害学生情報入力シート!$H648=$B$24,OR(障害学生情報入力シート!D648="入学者(新1年生)",障害学生情報入力シート!D648="在籍者")),1,0)</f>
        <v>0</v>
      </c>
      <c r="C648" s="7">
        <f t="shared" si="54"/>
        <v>0</v>
      </c>
      <c r="D648" s="7" t="str">
        <f>IFERROR(MATCH(ROW(障害学生情報入力シート!A624),C:C,0),"")</f>
        <v/>
      </c>
      <c r="E648" s="7">
        <f>IF(AND(障害学生情報入力シート!$G648=$E$23,障害学生情報入力シート!$H648=$E$24,OR(障害学生情報入力シート!D648="入学者(新1年生)",障害学生情報入力シート!D648="在籍者")),1,0)</f>
        <v>0</v>
      </c>
      <c r="F648" s="7">
        <f t="shared" si="55"/>
        <v>0</v>
      </c>
      <c r="G648" s="7" t="str">
        <f>IFERROR(MATCH(ROW(障害学生情報入力シート!E624),F:F,0),"")</f>
        <v/>
      </c>
      <c r="H648" s="7">
        <f>IF(AND(障害学生情報入力シート!$G648=$H$24,ISBLANK(障害学生情報入力シート!$H648),OR(障害学生情報入力シート!D648="入学者(新1年生)",障害学生情報入力シート!D648="在籍者")),1,0)</f>
        <v>0</v>
      </c>
      <c r="I648" s="7">
        <f t="shared" si="56"/>
        <v>0</v>
      </c>
      <c r="J648" s="7" t="str">
        <f>IFERROR(MATCH(ROW(障害学生情報入力シート!A624),I:I,0),"")</f>
        <v/>
      </c>
      <c r="K648" s="8">
        <f>IF(障害学生情報入力シート!AU648="",0,IF(AND(障害学生情報入力シート!AT648=1,Y648=1,障害学生情報入力シート!D648&lt;&gt;"",障害学生情報入力シート!D648&lt;&gt;"在籍者"),1,0))</f>
        <v>0</v>
      </c>
      <c r="L648" s="8">
        <f t="shared" si="57"/>
        <v>0</v>
      </c>
      <c r="M648" s="8" t="str">
        <f>IFERROR(MATCH(ROW(障害学生情報入力シート!A624),L:L,0),"")</f>
        <v/>
      </c>
      <c r="N648" s="8">
        <f>IF(障害学生情報入力シート!CA648="",0,IF(AND(障害学生情報入力シート!BZ648=1,Y648=1,障害学生情報入力シート!D648&lt;&gt;"",障害学生情報入力シート!D648&lt;&gt;"入学しなかった"),1,0))</f>
        <v>0</v>
      </c>
      <c r="O648" s="8">
        <f t="shared" si="58"/>
        <v>0</v>
      </c>
      <c r="P648" s="8" t="str">
        <f>IFERROR(MATCH(ROW(障害学生情報入力シート!AR624),O:O,0),"")</f>
        <v/>
      </c>
      <c r="Q648" s="8">
        <f>IF(障害学生情報入力シート!CU648="",0,IF(AND(障害学生情報入力シート!CT648=1,Y648=1,障害学生情報入力シート!D648&lt;&gt;"",障害学生情報入力シート!D648&lt;&gt;"入学しなかった"),1,0))</f>
        <v>0</v>
      </c>
      <c r="R648" s="8">
        <f t="shared" si="59"/>
        <v>0</v>
      </c>
      <c r="S648" s="8" t="str">
        <f>IFERROR(MATCH(ROW(障害学生情報入力シート!BJ624),R:R,0),"")</f>
        <v/>
      </c>
      <c r="T648" s="9">
        <f>IF(OR(SUM(障害学生情報入力シート!AY648:BY648,障害学生情報入力シート!CB648:CS648)&gt;0,COUNTA(障害学生情報入力シート!BZ648:CA648)=2,COUNTA(障害学生情報入力シート!CT648:CU648)=2),1,0)</f>
        <v>0</v>
      </c>
      <c r="U648" s="9">
        <f>SUM(障害学生情報入力シート!N648:Q648)+COUNTA(障害学生情報入力シート!R648)</f>
        <v>0</v>
      </c>
      <c r="V648" s="9">
        <f>SUM(障害学生情報入力シート!S648:V648)+COUNTA(障害学生情報入力シート!W648)</f>
        <v>0</v>
      </c>
      <c r="W648" s="9">
        <f>IF(SUM(障害学生情報入力シート!$X648:$AT648)&gt;0,1,0)</f>
        <v>0</v>
      </c>
      <c r="X648" s="9">
        <f>IF(障害学生情報入力シート!D648="入学者(新1年生)",1,0)</f>
        <v>0</v>
      </c>
      <c r="Y648" s="9">
        <f>IF(ISBLANK(障害学生情報入力シート!$G648),0)+IF(AND(障害学生情報入力シート!$G648="視覚障害",OR(障害学生情報入力シート!$H648="盲",障害学生情報入力シート!$H648="弱視")),1,0)+IF(AND(障害学生情報入力シート!$G648="聴覚・言語障害",OR(障害学生情報入力シート!$H648="聾",障害学生情報入力シート!$H648="難聴",障害学生情報入力シート!$H648="言語障害のみ")),1,0)+IF(AND(障害学生情報入力シート!$G648="肢体不自由",OR(障害学生情報入力シート!$H648="上肢機能障害",障害学生情報入力シート!$H648="下肢機能障害",障害学生情報入力シート!$H648="上下肢機能障害",障害学生情報入力シート!$H648="他の機能障害")),1,0)+IF(AND(障害学生情報入力シート!$G648="病弱・虚弱",OR(障害学生情報入力シート!$H648="内部障害等",障害学生情報入力シート!$H648="他の慢性疾患")),1,0)+IF(AND(障害学生情報入力シート!$G648="重複",ISBLANK(障害学生情報入力シート!$H648)),1,0)+IF(AND(障害学生情報入力シート!$G648="発達障害",OR(障害学生情報入力シート!$H648="SLD",障害学生情報入力シート!$H648="ADHD",障害学生情報入力シート!$H648="ASD",障害学生情報入力シート!$H648="発達障害の重複")),1,0)+IF(AND(障害学生情報入力シート!$G648="精神障害",OR(障害学生情報入力シート!$H648="統合失調症等",障害学生情報入力シート!$H648="気分障害",障害学生情報入力シート!$H648="神経症性障害等",障害学生情報入力シート!$H648="摂食障害・睡眠障害等",障害学生情報入力シート!$H648="他の精神障害")),1,0)+IF(AND(障害学生情報入力シート!$G648="その他の障害",ISBLANK(障害学生情報入力シート!$H648)),1,0)</f>
        <v>0</v>
      </c>
    </row>
    <row r="649" spans="1:25" x14ac:dyDescent="0.4">
      <c r="A649" s="1219">
        <v>625</v>
      </c>
      <c r="B649" s="7">
        <f>IF(AND(障害学生情報入力シート!$G649=$B$23,障害学生情報入力シート!$H649=$B$24,OR(障害学生情報入力シート!D649="入学者(新1年生)",障害学生情報入力シート!D649="在籍者")),1,0)</f>
        <v>0</v>
      </c>
      <c r="C649" s="7">
        <f t="shared" si="54"/>
        <v>0</v>
      </c>
      <c r="D649" s="7" t="str">
        <f>IFERROR(MATCH(ROW(障害学生情報入力シート!A625),C:C,0),"")</f>
        <v/>
      </c>
      <c r="E649" s="7">
        <f>IF(AND(障害学生情報入力シート!$G649=$E$23,障害学生情報入力シート!$H649=$E$24,OR(障害学生情報入力シート!D649="入学者(新1年生)",障害学生情報入力シート!D649="在籍者")),1,0)</f>
        <v>0</v>
      </c>
      <c r="F649" s="7">
        <f t="shared" si="55"/>
        <v>0</v>
      </c>
      <c r="G649" s="7" t="str">
        <f>IFERROR(MATCH(ROW(障害学生情報入力シート!E625),F:F,0),"")</f>
        <v/>
      </c>
      <c r="H649" s="7">
        <f>IF(AND(障害学生情報入力シート!$G649=$H$24,ISBLANK(障害学生情報入力シート!$H649),OR(障害学生情報入力シート!D649="入学者(新1年生)",障害学生情報入力シート!D649="在籍者")),1,0)</f>
        <v>0</v>
      </c>
      <c r="I649" s="7">
        <f t="shared" si="56"/>
        <v>0</v>
      </c>
      <c r="J649" s="7" t="str">
        <f>IFERROR(MATCH(ROW(障害学生情報入力シート!A625),I:I,0),"")</f>
        <v/>
      </c>
      <c r="K649" s="8">
        <f>IF(障害学生情報入力シート!AU649="",0,IF(AND(障害学生情報入力シート!AT649=1,Y649=1,障害学生情報入力シート!D649&lt;&gt;"",障害学生情報入力シート!D649&lt;&gt;"在籍者"),1,0))</f>
        <v>0</v>
      </c>
      <c r="L649" s="8">
        <f t="shared" si="57"/>
        <v>0</v>
      </c>
      <c r="M649" s="8" t="str">
        <f>IFERROR(MATCH(ROW(障害学生情報入力シート!A625),L:L,0),"")</f>
        <v/>
      </c>
      <c r="N649" s="8">
        <f>IF(障害学生情報入力シート!CA649="",0,IF(AND(障害学生情報入力シート!BZ649=1,Y649=1,障害学生情報入力シート!D649&lt;&gt;"",障害学生情報入力シート!D649&lt;&gt;"入学しなかった"),1,0))</f>
        <v>0</v>
      </c>
      <c r="O649" s="8">
        <f t="shared" si="58"/>
        <v>0</v>
      </c>
      <c r="P649" s="8" t="str">
        <f>IFERROR(MATCH(ROW(障害学生情報入力シート!AR625),O:O,0),"")</f>
        <v/>
      </c>
      <c r="Q649" s="8">
        <f>IF(障害学生情報入力シート!CU649="",0,IF(AND(障害学生情報入力シート!CT649=1,Y649=1,障害学生情報入力シート!D649&lt;&gt;"",障害学生情報入力シート!D649&lt;&gt;"入学しなかった"),1,0))</f>
        <v>0</v>
      </c>
      <c r="R649" s="8">
        <f t="shared" si="59"/>
        <v>0</v>
      </c>
      <c r="S649" s="8" t="str">
        <f>IFERROR(MATCH(ROW(障害学生情報入力シート!BJ625),R:R,0),"")</f>
        <v/>
      </c>
      <c r="T649" s="9">
        <f>IF(OR(SUM(障害学生情報入力シート!AY649:BY649,障害学生情報入力シート!CB649:CS649)&gt;0,COUNTA(障害学生情報入力シート!BZ649:CA649)=2,COUNTA(障害学生情報入力シート!CT649:CU649)=2),1,0)</f>
        <v>0</v>
      </c>
      <c r="U649" s="9">
        <f>SUM(障害学生情報入力シート!N649:Q649)+COUNTA(障害学生情報入力シート!R649)</f>
        <v>0</v>
      </c>
      <c r="V649" s="9">
        <f>SUM(障害学生情報入力シート!S649:V649)+COUNTA(障害学生情報入力シート!W649)</f>
        <v>0</v>
      </c>
      <c r="W649" s="9">
        <f>IF(SUM(障害学生情報入力シート!$X649:$AT649)&gt;0,1,0)</f>
        <v>0</v>
      </c>
      <c r="X649" s="9">
        <f>IF(障害学生情報入力シート!D649="入学者(新1年生)",1,0)</f>
        <v>0</v>
      </c>
      <c r="Y649" s="9">
        <f>IF(ISBLANK(障害学生情報入力シート!$G649),0)+IF(AND(障害学生情報入力シート!$G649="視覚障害",OR(障害学生情報入力シート!$H649="盲",障害学生情報入力シート!$H649="弱視")),1,0)+IF(AND(障害学生情報入力シート!$G649="聴覚・言語障害",OR(障害学生情報入力シート!$H649="聾",障害学生情報入力シート!$H649="難聴",障害学生情報入力シート!$H649="言語障害のみ")),1,0)+IF(AND(障害学生情報入力シート!$G649="肢体不自由",OR(障害学生情報入力シート!$H649="上肢機能障害",障害学生情報入力シート!$H649="下肢機能障害",障害学生情報入力シート!$H649="上下肢機能障害",障害学生情報入力シート!$H649="他の機能障害")),1,0)+IF(AND(障害学生情報入力シート!$G649="病弱・虚弱",OR(障害学生情報入力シート!$H649="内部障害等",障害学生情報入力シート!$H649="他の慢性疾患")),1,0)+IF(AND(障害学生情報入力シート!$G649="重複",ISBLANK(障害学生情報入力シート!$H649)),1,0)+IF(AND(障害学生情報入力シート!$G649="発達障害",OR(障害学生情報入力シート!$H649="SLD",障害学生情報入力シート!$H649="ADHD",障害学生情報入力シート!$H649="ASD",障害学生情報入力シート!$H649="発達障害の重複")),1,0)+IF(AND(障害学生情報入力シート!$G649="精神障害",OR(障害学生情報入力シート!$H649="統合失調症等",障害学生情報入力シート!$H649="気分障害",障害学生情報入力シート!$H649="神経症性障害等",障害学生情報入力シート!$H649="摂食障害・睡眠障害等",障害学生情報入力シート!$H649="他の精神障害")),1,0)+IF(AND(障害学生情報入力シート!$G649="その他の障害",ISBLANK(障害学生情報入力シート!$H649)),1,0)</f>
        <v>0</v>
      </c>
    </row>
    <row r="650" spans="1:25" x14ac:dyDescent="0.4">
      <c r="A650" s="1219">
        <v>626</v>
      </c>
      <c r="B650" s="7">
        <f>IF(AND(障害学生情報入力シート!$G650=$B$23,障害学生情報入力シート!$H650=$B$24,OR(障害学生情報入力シート!D650="入学者(新1年生)",障害学生情報入力シート!D650="在籍者")),1,0)</f>
        <v>0</v>
      </c>
      <c r="C650" s="7">
        <f t="shared" si="54"/>
        <v>0</v>
      </c>
      <c r="D650" s="7" t="str">
        <f>IFERROR(MATCH(ROW(障害学生情報入力シート!A626),C:C,0),"")</f>
        <v/>
      </c>
      <c r="E650" s="7">
        <f>IF(AND(障害学生情報入力シート!$G650=$E$23,障害学生情報入力シート!$H650=$E$24,OR(障害学生情報入力シート!D650="入学者(新1年生)",障害学生情報入力シート!D650="在籍者")),1,0)</f>
        <v>0</v>
      </c>
      <c r="F650" s="7">
        <f t="shared" si="55"/>
        <v>0</v>
      </c>
      <c r="G650" s="7" t="str">
        <f>IFERROR(MATCH(ROW(障害学生情報入力シート!E626),F:F,0),"")</f>
        <v/>
      </c>
      <c r="H650" s="7">
        <f>IF(AND(障害学生情報入力シート!$G650=$H$24,ISBLANK(障害学生情報入力シート!$H650),OR(障害学生情報入力シート!D650="入学者(新1年生)",障害学生情報入力シート!D650="在籍者")),1,0)</f>
        <v>0</v>
      </c>
      <c r="I650" s="7">
        <f t="shared" si="56"/>
        <v>0</v>
      </c>
      <c r="J650" s="7" t="str">
        <f>IFERROR(MATCH(ROW(障害学生情報入力シート!A626),I:I,0),"")</f>
        <v/>
      </c>
      <c r="K650" s="8">
        <f>IF(障害学生情報入力シート!AU650="",0,IF(AND(障害学生情報入力シート!AT650=1,Y650=1,障害学生情報入力シート!D650&lt;&gt;"",障害学生情報入力シート!D650&lt;&gt;"在籍者"),1,0))</f>
        <v>0</v>
      </c>
      <c r="L650" s="8">
        <f t="shared" si="57"/>
        <v>0</v>
      </c>
      <c r="M650" s="8" t="str">
        <f>IFERROR(MATCH(ROW(障害学生情報入力シート!A626),L:L,0),"")</f>
        <v/>
      </c>
      <c r="N650" s="8">
        <f>IF(障害学生情報入力シート!CA650="",0,IF(AND(障害学生情報入力シート!BZ650=1,Y650=1,障害学生情報入力シート!D650&lt;&gt;"",障害学生情報入力シート!D650&lt;&gt;"入学しなかった"),1,0))</f>
        <v>0</v>
      </c>
      <c r="O650" s="8">
        <f t="shared" si="58"/>
        <v>0</v>
      </c>
      <c r="P650" s="8" t="str">
        <f>IFERROR(MATCH(ROW(障害学生情報入力シート!AR626),O:O,0),"")</f>
        <v/>
      </c>
      <c r="Q650" s="8">
        <f>IF(障害学生情報入力シート!CU650="",0,IF(AND(障害学生情報入力シート!CT650=1,Y650=1,障害学生情報入力シート!D650&lt;&gt;"",障害学生情報入力シート!D650&lt;&gt;"入学しなかった"),1,0))</f>
        <v>0</v>
      </c>
      <c r="R650" s="8">
        <f t="shared" si="59"/>
        <v>0</v>
      </c>
      <c r="S650" s="8" t="str">
        <f>IFERROR(MATCH(ROW(障害学生情報入力シート!BJ626),R:R,0),"")</f>
        <v/>
      </c>
      <c r="T650" s="9">
        <f>IF(OR(SUM(障害学生情報入力シート!AY650:BY650,障害学生情報入力シート!CB650:CS650)&gt;0,COUNTA(障害学生情報入力シート!BZ650:CA650)=2,COUNTA(障害学生情報入力シート!CT650:CU650)=2),1,0)</f>
        <v>0</v>
      </c>
      <c r="U650" s="9">
        <f>SUM(障害学生情報入力シート!N650:Q650)+COUNTA(障害学生情報入力シート!R650)</f>
        <v>0</v>
      </c>
      <c r="V650" s="9">
        <f>SUM(障害学生情報入力シート!S650:V650)+COUNTA(障害学生情報入力シート!W650)</f>
        <v>0</v>
      </c>
      <c r="W650" s="9">
        <f>IF(SUM(障害学生情報入力シート!$X650:$AT650)&gt;0,1,0)</f>
        <v>0</v>
      </c>
      <c r="X650" s="9">
        <f>IF(障害学生情報入力シート!D650="入学者(新1年生)",1,0)</f>
        <v>0</v>
      </c>
      <c r="Y650" s="9">
        <f>IF(ISBLANK(障害学生情報入力シート!$G650),0)+IF(AND(障害学生情報入力シート!$G650="視覚障害",OR(障害学生情報入力シート!$H650="盲",障害学生情報入力シート!$H650="弱視")),1,0)+IF(AND(障害学生情報入力シート!$G650="聴覚・言語障害",OR(障害学生情報入力シート!$H650="聾",障害学生情報入力シート!$H650="難聴",障害学生情報入力シート!$H650="言語障害のみ")),1,0)+IF(AND(障害学生情報入力シート!$G650="肢体不自由",OR(障害学生情報入力シート!$H650="上肢機能障害",障害学生情報入力シート!$H650="下肢機能障害",障害学生情報入力シート!$H650="上下肢機能障害",障害学生情報入力シート!$H650="他の機能障害")),1,0)+IF(AND(障害学生情報入力シート!$G650="病弱・虚弱",OR(障害学生情報入力シート!$H650="内部障害等",障害学生情報入力シート!$H650="他の慢性疾患")),1,0)+IF(AND(障害学生情報入力シート!$G650="重複",ISBLANK(障害学生情報入力シート!$H650)),1,0)+IF(AND(障害学生情報入力シート!$G650="発達障害",OR(障害学生情報入力シート!$H650="SLD",障害学生情報入力シート!$H650="ADHD",障害学生情報入力シート!$H650="ASD",障害学生情報入力シート!$H650="発達障害の重複")),1,0)+IF(AND(障害学生情報入力シート!$G650="精神障害",OR(障害学生情報入力シート!$H650="統合失調症等",障害学生情報入力シート!$H650="気分障害",障害学生情報入力シート!$H650="神経症性障害等",障害学生情報入力シート!$H650="摂食障害・睡眠障害等",障害学生情報入力シート!$H650="他の精神障害")),1,0)+IF(AND(障害学生情報入力シート!$G650="その他の障害",ISBLANK(障害学生情報入力シート!$H650)),1,0)</f>
        <v>0</v>
      </c>
    </row>
    <row r="651" spans="1:25" x14ac:dyDescent="0.4">
      <c r="A651" s="1219">
        <v>627</v>
      </c>
      <c r="B651" s="7">
        <f>IF(AND(障害学生情報入力シート!$G651=$B$23,障害学生情報入力シート!$H651=$B$24,OR(障害学生情報入力シート!D651="入学者(新1年生)",障害学生情報入力シート!D651="在籍者")),1,0)</f>
        <v>0</v>
      </c>
      <c r="C651" s="7">
        <f t="shared" si="54"/>
        <v>0</v>
      </c>
      <c r="D651" s="7" t="str">
        <f>IFERROR(MATCH(ROW(障害学生情報入力シート!A627),C:C,0),"")</f>
        <v/>
      </c>
      <c r="E651" s="7">
        <f>IF(AND(障害学生情報入力シート!$G651=$E$23,障害学生情報入力シート!$H651=$E$24,OR(障害学生情報入力シート!D651="入学者(新1年生)",障害学生情報入力シート!D651="在籍者")),1,0)</f>
        <v>0</v>
      </c>
      <c r="F651" s="7">
        <f t="shared" si="55"/>
        <v>0</v>
      </c>
      <c r="G651" s="7" t="str">
        <f>IFERROR(MATCH(ROW(障害学生情報入力シート!E627),F:F,0),"")</f>
        <v/>
      </c>
      <c r="H651" s="7">
        <f>IF(AND(障害学生情報入力シート!$G651=$H$24,ISBLANK(障害学生情報入力シート!$H651),OR(障害学生情報入力シート!D651="入学者(新1年生)",障害学生情報入力シート!D651="在籍者")),1,0)</f>
        <v>0</v>
      </c>
      <c r="I651" s="7">
        <f t="shared" si="56"/>
        <v>0</v>
      </c>
      <c r="J651" s="7" t="str">
        <f>IFERROR(MATCH(ROW(障害学生情報入力シート!A627),I:I,0),"")</f>
        <v/>
      </c>
      <c r="K651" s="8">
        <f>IF(障害学生情報入力シート!AU651="",0,IF(AND(障害学生情報入力シート!AT651=1,Y651=1,障害学生情報入力シート!D651&lt;&gt;"",障害学生情報入力シート!D651&lt;&gt;"在籍者"),1,0))</f>
        <v>0</v>
      </c>
      <c r="L651" s="8">
        <f t="shared" si="57"/>
        <v>0</v>
      </c>
      <c r="M651" s="8" t="str">
        <f>IFERROR(MATCH(ROW(障害学生情報入力シート!A627),L:L,0),"")</f>
        <v/>
      </c>
      <c r="N651" s="8">
        <f>IF(障害学生情報入力シート!CA651="",0,IF(AND(障害学生情報入力シート!BZ651=1,Y651=1,障害学生情報入力シート!D651&lt;&gt;"",障害学生情報入力シート!D651&lt;&gt;"入学しなかった"),1,0))</f>
        <v>0</v>
      </c>
      <c r="O651" s="8">
        <f t="shared" si="58"/>
        <v>0</v>
      </c>
      <c r="P651" s="8" t="str">
        <f>IFERROR(MATCH(ROW(障害学生情報入力シート!AR627),O:O,0),"")</f>
        <v/>
      </c>
      <c r="Q651" s="8">
        <f>IF(障害学生情報入力シート!CU651="",0,IF(AND(障害学生情報入力シート!CT651=1,Y651=1,障害学生情報入力シート!D651&lt;&gt;"",障害学生情報入力シート!D651&lt;&gt;"入学しなかった"),1,0))</f>
        <v>0</v>
      </c>
      <c r="R651" s="8">
        <f t="shared" si="59"/>
        <v>0</v>
      </c>
      <c r="S651" s="8" t="str">
        <f>IFERROR(MATCH(ROW(障害学生情報入力シート!BJ627),R:R,0),"")</f>
        <v/>
      </c>
      <c r="T651" s="9">
        <f>IF(OR(SUM(障害学生情報入力シート!AY651:BY651,障害学生情報入力シート!CB651:CS651)&gt;0,COUNTA(障害学生情報入力シート!BZ651:CA651)=2,COUNTA(障害学生情報入力シート!CT651:CU651)=2),1,0)</f>
        <v>0</v>
      </c>
      <c r="U651" s="9">
        <f>SUM(障害学生情報入力シート!N651:Q651)+COUNTA(障害学生情報入力シート!R651)</f>
        <v>0</v>
      </c>
      <c r="V651" s="9">
        <f>SUM(障害学生情報入力シート!S651:V651)+COUNTA(障害学生情報入力シート!W651)</f>
        <v>0</v>
      </c>
      <c r="W651" s="9">
        <f>IF(SUM(障害学生情報入力シート!$X651:$AT651)&gt;0,1,0)</f>
        <v>0</v>
      </c>
      <c r="X651" s="9">
        <f>IF(障害学生情報入力シート!D651="入学者(新1年生)",1,0)</f>
        <v>0</v>
      </c>
      <c r="Y651" s="9">
        <f>IF(ISBLANK(障害学生情報入力シート!$G651),0)+IF(AND(障害学生情報入力シート!$G651="視覚障害",OR(障害学生情報入力シート!$H651="盲",障害学生情報入力シート!$H651="弱視")),1,0)+IF(AND(障害学生情報入力シート!$G651="聴覚・言語障害",OR(障害学生情報入力シート!$H651="聾",障害学生情報入力シート!$H651="難聴",障害学生情報入力シート!$H651="言語障害のみ")),1,0)+IF(AND(障害学生情報入力シート!$G651="肢体不自由",OR(障害学生情報入力シート!$H651="上肢機能障害",障害学生情報入力シート!$H651="下肢機能障害",障害学生情報入力シート!$H651="上下肢機能障害",障害学生情報入力シート!$H651="他の機能障害")),1,0)+IF(AND(障害学生情報入力シート!$G651="病弱・虚弱",OR(障害学生情報入力シート!$H651="内部障害等",障害学生情報入力シート!$H651="他の慢性疾患")),1,0)+IF(AND(障害学生情報入力シート!$G651="重複",ISBLANK(障害学生情報入力シート!$H651)),1,0)+IF(AND(障害学生情報入力シート!$G651="発達障害",OR(障害学生情報入力シート!$H651="SLD",障害学生情報入力シート!$H651="ADHD",障害学生情報入力シート!$H651="ASD",障害学生情報入力シート!$H651="発達障害の重複")),1,0)+IF(AND(障害学生情報入力シート!$G651="精神障害",OR(障害学生情報入力シート!$H651="統合失調症等",障害学生情報入力シート!$H651="気分障害",障害学生情報入力シート!$H651="神経症性障害等",障害学生情報入力シート!$H651="摂食障害・睡眠障害等",障害学生情報入力シート!$H651="他の精神障害")),1,0)+IF(AND(障害学生情報入力シート!$G651="その他の障害",ISBLANK(障害学生情報入力シート!$H651)),1,0)</f>
        <v>0</v>
      </c>
    </row>
    <row r="652" spans="1:25" x14ac:dyDescent="0.4">
      <c r="A652" s="1219">
        <v>628</v>
      </c>
      <c r="B652" s="7">
        <f>IF(AND(障害学生情報入力シート!$G652=$B$23,障害学生情報入力シート!$H652=$B$24,OR(障害学生情報入力シート!D652="入学者(新1年生)",障害学生情報入力シート!D652="在籍者")),1,0)</f>
        <v>0</v>
      </c>
      <c r="C652" s="7">
        <f t="shared" si="54"/>
        <v>0</v>
      </c>
      <c r="D652" s="7" t="str">
        <f>IFERROR(MATCH(ROW(障害学生情報入力シート!A628),C:C,0),"")</f>
        <v/>
      </c>
      <c r="E652" s="7">
        <f>IF(AND(障害学生情報入力シート!$G652=$E$23,障害学生情報入力シート!$H652=$E$24,OR(障害学生情報入力シート!D652="入学者(新1年生)",障害学生情報入力シート!D652="在籍者")),1,0)</f>
        <v>0</v>
      </c>
      <c r="F652" s="7">
        <f t="shared" si="55"/>
        <v>0</v>
      </c>
      <c r="G652" s="7" t="str">
        <f>IFERROR(MATCH(ROW(障害学生情報入力シート!E628),F:F,0),"")</f>
        <v/>
      </c>
      <c r="H652" s="7">
        <f>IF(AND(障害学生情報入力シート!$G652=$H$24,ISBLANK(障害学生情報入力シート!$H652),OR(障害学生情報入力シート!D652="入学者(新1年生)",障害学生情報入力シート!D652="在籍者")),1,0)</f>
        <v>0</v>
      </c>
      <c r="I652" s="7">
        <f t="shared" si="56"/>
        <v>0</v>
      </c>
      <c r="J652" s="7" t="str">
        <f>IFERROR(MATCH(ROW(障害学生情報入力シート!A628),I:I,0),"")</f>
        <v/>
      </c>
      <c r="K652" s="8">
        <f>IF(障害学生情報入力シート!AU652="",0,IF(AND(障害学生情報入力シート!AT652=1,Y652=1,障害学生情報入力シート!D652&lt;&gt;"",障害学生情報入力シート!D652&lt;&gt;"在籍者"),1,0))</f>
        <v>0</v>
      </c>
      <c r="L652" s="8">
        <f t="shared" si="57"/>
        <v>0</v>
      </c>
      <c r="M652" s="8" t="str">
        <f>IFERROR(MATCH(ROW(障害学生情報入力シート!A628),L:L,0),"")</f>
        <v/>
      </c>
      <c r="N652" s="8">
        <f>IF(障害学生情報入力シート!CA652="",0,IF(AND(障害学生情報入力シート!BZ652=1,Y652=1,障害学生情報入力シート!D652&lt;&gt;"",障害学生情報入力シート!D652&lt;&gt;"入学しなかった"),1,0))</f>
        <v>0</v>
      </c>
      <c r="O652" s="8">
        <f t="shared" si="58"/>
        <v>0</v>
      </c>
      <c r="P652" s="8" t="str">
        <f>IFERROR(MATCH(ROW(障害学生情報入力シート!AR628),O:O,0),"")</f>
        <v/>
      </c>
      <c r="Q652" s="8">
        <f>IF(障害学生情報入力シート!CU652="",0,IF(AND(障害学生情報入力シート!CT652=1,Y652=1,障害学生情報入力シート!D652&lt;&gt;"",障害学生情報入力シート!D652&lt;&gt;"入学しなかった"),1,0))</f>
        <v>0</v>
      </c>
      <c r="R652" s="8">
        <f t="shared" si="59"/>
        <v>0</v>
      </c>
      <c r="S652" s="8" t="str">
        <f>IFERROR(MATCH(ROW(障害学生情報入力シート!BJ628),R:R,0),"")</f>
        <v/>
      </c>
      <c r="T652" s="9">
        <f>IF(OR(SUM(障害学生情報入力シート!AY652:BY652,障害学生情報入力シート!CB652:CS652)&gt;0,COUNTA(障害学生情報入力シート!BZ652:CA652)=2,COUNTA(障害学生情報入力シート!CT652:CU652)=2),1,0)</f>
        <v>0</v>
      </c>
      <c r="U652" s="9">
        <f>SUM(障害学生情報入力シート!N652:Q652)+COUNTA(障害学生情報入力シート!R652)</f>
        <v>0</v>
      </c>
      <c r="V652" s="9">
        <f>SUM(障害学生情報入力シート!S652:V652)+COUNTA(障害学生情報入力シート!W652)</f>
        <v>0</v>
      </c>
      <c r="W652" s="9">
        <f>IF(SUM(障害学生情報入力シート!$X652:$AT652)&gt;0,1,0)</f>
        <v>0</v>
      </c>
      <c r="X652" s="9">
        <f>IF(障害学生情報入力シート!D652="入学者(新1年生)",1,0)</f>
        <v>0</v>
      </c>
      <c r="Y652" s="9">
        <f>IF(ISBLANK(障害学生情報入力シート!$G652),0)+IF(AND(障害学生情報入力シート!$G652="視覚障害",OR(障害学生情報入力シート!$H652="盲",障害学生情報入力シート!$H652="弱視")),1,0)+IF(AND(障害学生情報入力シート!$G652="聴覚・言語障害",OR(障害学生情報入力シート!$H652="聾",障害学生情報入力シート!$H652="難聴",障害学生情報入力シート!$H652="言語障害のみ")),1,0)+IF(AND(障害学生情報入力シート!$G652="肢体不自由",OR(障害学生情報入力シート!$H652="上肢機能障害",障害学生情報入力シート!$H652="下肢機能障害",障害学生情報入力シート!$H652="上下肢機能障害",障害学生情報入力シート!$H652="他の機能障害")),1,0)+IF(AND(障害学生情報入力シート!$G652="病弱・虚弱",OR(障害学生情報入力シート!$H652="内部障害等",障害学生情報入力シート!$H652="他の慢性疾患")),1,0)+IF(AND(障害学生情報入力シート!$G652="重複",ISBLANK(障害学生情報入力シート!$H652)),1,0)+IF(AND(障害学生情報入力シート!$G652="発達障害",OR(障害学生情報入力シート!$H652="SLD",障害学生情報入力シート!$H652="ADHD",障害学生情報入力シート!$H652="ASD",障害学生情報入力シート!$H652="発達障害の重複")),1,0)+IF(AND(障害学生情報入力シート!$G652="精神障害",OR(障害学生情報入力シート!$H652="統合失調症等",障害学生情報入力シート!$H652="気分障害",障害学生情報入力シート!$H652="神経症性障害等",障害学生情報入力シート!$H652="摂食障害・睡眠障害等",障害学生情報入力シート!$H652="他の精神障害")),1,0)+IF(AND(障害学生情報入力シート!$G652="その他の障害",ISBLANK(障害学生情報入力シート!$H652)),1,0)</f>
        <v>0</v>
      </c>
    </row>
    <row r="653" spans="1:25" x14ac:dyDescent="0.4">
      <c r="A653" s="1219">
        <v>629</v>
      </c>
      <c r="B653" s="7">
        <f>IF(AND(障害学生情報入力シート!$G653=$B$23,障害学生情報入力シート!$H653=$B$24,OR(障害学生情報入力シート!D653="入学者(新1年生)",障害学生情報入力シート!D653="在籍者")),1,0)</f>
        <v>0</v>
      </c>
      <c r="C653" s="7">
        <f t="shared" si="54"/>
        <v>0</v>
      </c>
      <c r="D653" s="7" t="str">
        <f>IFERROR(MATCH(ROW(障害学生情報入力シート!A629),C:C,0),"")</f>
        <v/>
      </c>
      <c r="E653" s="7">
        <f>IF(AND(障害学生情報入力シート!$G653=$E$23,障害学生情報入力シート!$H653=$E$24,OR(障害学生情報入力シート!D653="入学者(新1年生)",障害学生情報入力シート!D653="在籍者")),1,0)</f>
        <v>0</v>
      </c>
      <c r="F653" s="7">
        <f t="shared" si="55"/>
        <v>0</v>
      </c>
      <c r="G653" s="7" t="str">
        <f>IFERROR(MATCH(ROW(障害学生情報入力シート!E629),F:F,0),"")</f>
        <v/>
      </c>
      <c r="H653" s="7">
        <f>IF(AND(障害学生情報入力シート!$G653=$H$24,ISBLANK(障害学生情報入力シート!$H653),OR(障害学生情報入力シート!D653="入学者(新1年生)",障害学生情報入力シート!D653="在籍者")),1,0)</f>
        <v>0</v>
      </c>
      <c r="I653" s="7">
        <f t="shared" si="56"/>
        <v>0</v>
      </c>
      <c r="J653" s="7" t="str">
        <f>IFERROR(MATCH(ROW(障害学生情報入力シート!A629),I:I,0),"")</f>
        <v/>
      </c>
      <c r="K653" s="8">
        <f>IF(障害学生情報入力シート!AU653="",0,IF(AND(障害学生情報入力シート!AT653=1,Y653=1,障害学生情報入力シート!D653&lt;&gt;"",障害学生情報入力シート!D653&lt;&gt;"在籍者"),1,0))</f>
        <v>0</v>
      </c>
      <c r="L653" s="8">
        <f t="shared" si="57"/>
        <v>0</v>
      </c>
      <c r="M653" s="8" t="str">
        <f>IFERROR(MATCH(ROW(障害学生情報入力シート!A629),L:L,0),"")</f>
        <v/>
      </c>
      <c r="N653" s="8">
        <f>IF(障害学生情報入力シート!CA653="",0,IF(AND(障害学生情報入力シート!BZ653=1,Y653=1,障害学生情報入力シート!D653&lt;&gt;"",障害学生情報入力シート!D653&lt;&gt;"入学しなかった"),1,0))</f>
        <v>0</v>
      </c>
      <c r="O653" s="8">
        <f t="shared" si="58"/>
        <v>0</v>
      </c>
      <c r="P653" s="8" t="str">
        <f>IFERROR(MATCH(ROW(障害学生情報入力シート!AR629),O:O,0),"")</f>
        <v/>
      </c>
      <c r="Q653" s="8">
        <f>IF(障害学生情報入力シート!CU653="",0,IF(AND(障害学生情報入力シート!CT653=1,Y653=1,障害学生情報入力シート!D653&lt;&gt;"",障害学生情報入力シート!D653&lt;&gt;"入学しなかった"),1,0))</f>
        <v>0</v>
      </c>
      <c r="R653" s="8">
        <f t="shared" si="59"/>
        <v>0</v>
      </c>
      <c r="S653" s="8" t="str">
        <f>IFERROR(MATCH(ROW(障害学生情報入力シート!BJ629),R:R,0),"")</f>
        <v/>
      </c>
      <c r="T653" s="9">
        <f>IF(OR(SUM(障害学生情報入力シート!AY653:BY653,障害学生情報入力シート!CB653:CS653)&gt;0,COUNTA(障害学生情報入力シート!BZ653:CA653)=2,COUNTA(障害学生情報入力シート!CT653:CU653)=2),1,0)</f>
        <v>0</v>
      </c>
      <c r="U653" s="9">
        <f>SUM(障害学生情報入力シート!N653:Q653)+COUNTA(障害学生情報入力シート!R653)</f>
        <v>0</v>
      </c>
      <c r="V653" s="9">
        <f>SUM(障害学生情報入力シート!S653:V653)+COUNTA(障害学生情報入力シート!W653)</f>
        <v>0</v>
      </c>
      <c r="W653" s="9">
        <f>IF(SUM(障害学生情報入力シート!$X653:$AT653)&gt;0,1,0)</f>
        <v>0</v>
      </c>
      <c r="X653" s="9">
        <f>IF(障害学生情報入力シート!D653="入学者(新1年生)",1,0)</f>
        <v>0</v>
      </c>
      <c r="Y653" s="9">
        <f>IF(ISBLANK(障害学生情報入力シート!$G653),0)+IF(AND(障害学生情報入力シート!$G653="視覚障害",OR(障害学生情報入力シート!$H653="盲",障害学生情報入力シート!$H653="弱視")),1,0)+IF(AND(障害学生情報入力シート!$G653="聴覚・言語障害",OR(障害学生情報入力シート!$H653="聾",障害学生情報入力シート!$H653="難聴",障害学生情報入力シート!$H653="言語障害のみ")),1,0)+IF(AND(障害学生情報入力シート!$G653="肢体不自由",OR(障害学生情報入力シート!$H653="上肢機能障害",障害学生情報入力シート!$H653="下肢機能障害",障害学生情報入力シート!$H653="上下肢機能障害",障害学生情報入力シート!$H653="他の機能障害")),1,0)+IF(AND(障害学生情報入力シート!$G653="病弱・虚弱",OR(障害学生情報入力シート!$H653="内部障害等",障害学生情報入力シート!$H653="他の慢性疾患")),1,0)+IF(AND(障害学生情報入力シート!$G653="重複",ISBLANK(障害学生情報入力シート!$H653)),1,0)+IF(AND(障害学生情報入力シート!$G653="発達障害",OR(障害学生情報入力シート!$H653="SLD",障害学生情報入力シート!$H653="ADHD",障害学生情報入力シート!$H653="ASD",障害学生情報入力シート!$H653="発達障害の重複")),1,0)+IF(AND(障害学生情報入力シート!$G653="精神障害",OR(障害学生情報入力シート!$H653="統合失調症等",障害学生情報入力シート!$H653="気分障害",障害学生情報入力シート!$H653="神経症性障害等",障害学生情報入力シート!$H653="摂食障害・睡眠障害等",障害学生情報入力シート!$H653="他の精神障害")),1,0)+IF(AND(障害学生情報入力シート!$G653="その他の障害",ISBLANK(障害学生情報入力シート!$H653)),1,0)</f>
        <v>0</v>
      </c>
    </row>
    <row r="654" spans="1:25" x14ac:dyDescent="0.4">
      <c r="A654" s="1219">
        <v>630</v>
      </c>
      <c r="B654" s="7">
        <f>IF(AND(障害学生情報入力シート!$G654=$B$23,障害学生情報入力シート!$H654=$B$24,OR(障害学生情報入力シート!D654="入学者(新1年生)",障害学生情報入力シート!D654="在籍者")),1,0)</f>
        <v>0</v>
      </c>
      <c r="C654" s="7">
        <f t="shared" si="54"/>
        <v>0</v>
      </c>
      <c r="D654" s="7" t="str">
        <f>IFERROR(MATCH(ROW(障害学生情報入力シート!A630),C:C,0),"")</f>
        <v/>
      </c>
      <c r="E654" s="7">
        <f>IF(AND(障害学生情報入力シート!$G654=$E$23,障害学生情報入力シート!$H654=$E$24,OR(障害学生情報入力シート!D654="入学者(新1年生)",障害学生情報入力シート!D654="在籍者")),1,0)</f>
        <v>0</v>
      </c>
      <c r="F654" s="7">
        <f t="shared" si="55"/>
        <v>0</v>
      </c>
      <c r="G654" s="7" t="str">
        <f>IFERROR(MATCH(ROW(障害学生情報入力シート!E630),F:F,0),"")</f>
        <v/>
      </c>
      <c r="H654" s="7">
        <f>IF(AND(障害学生情報入力シート!$G654=$H$24,ISBLANK(障害学生情報入力シート!$H654),OR(障害学生情報入力シート!D654="入学者(新1年生)",障害学生情報入力シート!D654="在籍者")),1,0)</f>
        <v>0</v>
      </c>
      <c r="I654" s="7">
        <f t="shared" si="56"/>
        <v>0</v>
      </c>
      <c r="J654" s="7" t="str">
        <f>IFERROR(MATCH(ROW(障害学生情報入力シート!A630),I:I,0),"")</f>
        <v/>
      </c>
      <c r="K654" s="8">
        <f>IF(障害学生情報入力シート!AU654="",0,IF(AND(障害学生情報入力シート!AT654=1,Y654=1,障害学生情報入力シート!D654&lt;&gt;"",障害学生情報入力シート!D654&lt;&gt;"在籍者"),1,0))</f>
        <v>0</v>
      </c>
      <c r="L654" s="8">
        <f t="shared" si="57"/>
        <v>0</v>
      </c>
      <c r="M654" s="8" t="str">
        <f>IFERROR(MATCH(ROW(障害学生情報入力シート!A630),L:L,0),"")</f>
        <v/>
      </c>
      <c r="N654" s="8">
        <f>IF(障害学生情報入力シート!CA654="",0,IF(AND(障害学生情報入力シート!BZ654=1,Y654=1,障害学生情報入力シート!D654&lt;&gt;"",障害学生情報入力シート!D654&lt;&gt;"入学しなかった"),1,0))</f>
        <v>0</v>
      </c>
      <c r="O654" s="8">
        <f t="shared" si="58"/>
        <v>0</v>
      </c>
      <c r="P654" s="8" t="str">
        <f>IFERROR(MATCH(ROW(障害学生情報入力シート!AR630),O:O,0),"")</f>
        <v/>
      </c>
      <c r="Q654" s="8">
        <f>IF(障害学生情報入力シート!CU654="",0,IF(AND(障害学生情報入力シート!CT654=1,Y654=1,障害学生情報入力シート!D654&lt;&gt;"",障害学生情報入力シート!D654&lt;&gt;"入学しなかった"),1,0))</f>
        <v>0</v>
      </c>
      <c r="R654" s="8">
        <f t="shared" si="59"/>
        <v>0</v>
      </c>
      <c r="S654" s="8" t="str">
        <f>IFERROR(MATCH(ROW(障害学生情報入力シート!BJ630),R:R,0),"")</f>
        <v/>
      </c>
      <c r="T654" s="9">
        <f>IF(OR(SUM(障害学生情報入力シート!AY654:BY654,障害学生情報入力シート!CB654:CS654)&gt;0,COUNTA(障害学生情報入力シート!BZ654:CA654)=2,COUNTA(障害学生情報入力シート!CT654:CU654)=2),1,0)</f>
        <v>0</v>
      </c>
      <c r="U654" s="9">
        <f>SUM(障害学生情報入力シート!N654:Q654)+COUNTA(障害学生情報入力シート!R654)</f>
        <v>0</v>
      </c>
      <c r="V654" s="9">
        <f>SUM(障害学生情報入力シート!S654:V654)+COUNTA(障害学生情報入力シート!W654)</f>
        <v>0</v>
      </c>
      <c r="W654" s="9">
        <f>IF(SUM(障害学生情報入力シート!$X654:$AT654)&gt;0,1,0)</f>
        <v>0</v>
      </c>
      <c r="X654" s="9">
        <f>IF(障害学生情報入力シート!D654="入学者(新1年生)",1,0)</f>
        <v>0</v>
      </c>
      <c r="Y654" s="9">
        <f>IF(ISBLANK(障害学生情報入力シート!$G654),0)+IF(AND(障害学生情報入力シート!$G654="視覚障害",OR(障害学生情報入力シート!$H654="盲",障害学生情報入力シート!$H654="弱視")),1,0)+IF(AND(障害学生情報入力シート!$G654="聴覚・言語障害",OR(障害学生情報入力シート!$H654="聾",障害学生情報入力シート!$H654="難聴",障害学生情報入力シート!$H654="言語障害のみ")),1,0)+IF(AND(障害学生情報入力シート!$G654="肢体不自由",OR(障害学生情報入力シート!$H654="上肢機能障害",障害学生情報入力シート!$H654="下肢機能障害",障害学生情報入力シート!$H654="上下肢機能障害",障害学生情報入力シート!$H654="他の機能障害")),1,0)+IF(AND(障害学生情報入力シート!$G654="病弱・虚弱",OR(障害学生情報入力シート!$H654="内部障害等",障害学生情報入力シート!$H654="他の慢性疾患")),1,0)+IF(AND(障害学生情報入力シート!$G654="重複",ISBLANK(障害学生情報入力シート!$H654)),1,0)+IF(AND(障害学生情報入力シート!$G654="発達障害",OR(障害学生情報入力シート!$H654="SLD",障害学生情報入力シート!$H654="ADHD",障害学生情報入力シート!$H654="ASD",障害学生情報入力シート!$H654="発達障害の重複")),1,0)+IF(AND(障害学生情報入力シート!$G654="精神障害",OR(障害学生情報入力シート!$H654="統合失調症等",障害学生情報入力シート!$H654="気分障害",障害学生情報入力シート!$H654="神経症性障害等",障害学生情報入力シート!$H654="摂食障害・睡眠障害等",障害学生情報入力シート!$H654="他の精神障害")),1,0)+IF(AND(障害学生情報入力シート!$G654="その他の障害",ISBLANK(障害学生情報入力シート!$H654)),1,0)</f>
        <v>0</v>
      </c>
    </row>
    <row r="655" spans="1:25" x14ac:dyDescent="0.4">
      <c r="A655" s="1219">
        <v>631</v>
      </c>
      <c r="B655" s="7">
        <f>IF(AND(障害学生情報入力シート!$G655=$B$23,障害学生情報入力シート!$H655=$B$24,OR(障害学生情報入力シート!D655="入学者(新1年生)",障害学生情報入力シート!D655="在籍者")),1,0)</f>
        <v>0</v>
      </c>
      <c r="C655" s="7">
        <f t="shared" si="54"/>
        <v>0</v>
      </c>
      <c r="D655" s="7" t="str">
        <f>IFERROR(MATCH(ROW(障害学生情報入力シート!A631),C:C,0),"")</f>
        <v/>
      </c>
      <c r="E655" s="7">
        <f>IF(AND(障害学生情報入力シート!$G655=$E$23,障害学生情報入力シート!$H655=$E$24,OR(障害学生情報入力シート!D655="入学者(新1年生)",障害学生情報入力シート!D655="在籍者")),1,0)</f>
        <v>0</v>
      </c>
      <c r="F655" s="7">
        <f t="shared" si="55"/>
        <v>0</v>
      </c>
      <c r="G655" s="7" t="str">
        <f>IFERROR(MATCH(ROW(障害学生情報入力シート!E631),F:F,0),"")</f>
        <v/>
      </c>
      <c r="H655" s="7">
        <f>IF(AND(障害学生情報入力シート!$G655=$H$24,ISBLANK(障害学生情報入力シート!$H655),OR(障害学生情報入力シート!D655="入学者(新1年生)",障害学生情報入力シート!D655="在籍者")),1,0)</f>
        <v>0</v>
      </c>
      <c r="I655" s="7">
        <f t="shared" si="56"/>
        <v>0</v>
      </c>
      <c r="J655" s="7" t="str">
        <f>IFERROR(MATCH(ROW(障害学生情報入力シート!A631),I:I,0),"")</f>
        <v/>
      </c>
      <c r="K655" s="8">
        <f>IF(障害学生情報入力シート!AU655="",0,IF(AND(障害学生情報入力シート!AT655=1,Y655=1,障害学生情報入力シート!D655&lt;&gt;"",障害学生情報入力シート!D655&lt;&gt;"在籍者"),1,0))</f>
        <v>0</v>
      </c>
      <c r="L655" s="8">
        <f t="shared" si="57"/>
        <v>0</v>
      </c>
      <c r="M655" s="8" t="str">
        <f>IFERROR(MATCH(ROW(障害学生情報入力シート!A631),L:L,0),"")</f>
        <v/>
      </c>
      <c r="N655" s="8">
        <f>IF(障害学生情報入力シート!CA655="",0,IF(AND(障害学生情報入力シート!BZ655=1,Y655=1,障害学生情報入力シート!D655&lt;&gt;"",障害学生情報入力シート!D655&lt;&gt;"入学しなかった"),1,0))</f>
        <v>0</v>
      </c>
      <c r="O655" s="8">
        <f t="shared" si="58"/>
        <v>0</v>
      </c>
      <c r="P655" s="8" t="str">
        <f>IFERROR(MATCH(ROW(障害学生情報入力シート!AR631),O:O,0),"")</f>
        <v/>
      </c>
      <c r="Q655" s="8">
        <f>IF(障害学生情報入力シート!CU655="",0,IF(AND(障害学生情報入力シート!CT655=1,Y655=1,障害学生情報入力シート!D655&lt;&gt;"",障害学生情報入力シート!D655&lt;&gt;"入学しなかった"),1,0))</f>
        <v>0</v>
      </c>
      <c r="R655" s="8">
        <f t="shared" si="59"/>
        <v>0</v>
      </c>
      <c r="S655" s="8" t="str">
        <f>IFERROR(MATCH(ROW(障害学生情報入力シート!BJ631),R:R,0),"")</f>
        <v/>
      </c>
      <c r="T655" s="9">
        <f>IF(OR(SUM(障害学生情報入力シート!AY655:BY655,障害学生情報入力シート!CB655:CS655)&gt;0,COUNTA(障害学生情報入力シート!BZ655:CA655)=2,COUNTA(障害学生情報入力シート!CT655:CU655)=2),1,0)</f>
        <v>0</v>
      </c>
      <c r="U655" s="9">
        <f>SUM(障害学生情報入力シート!N655:Q655)+COUNTA(障害学生情報入力シート!R655)</f>
        <v>0</v>
      </c>
      <c r="V655" s="9">
        <f>SUM(障害学生情報入力シート!S655:V655)+COUNTA(障害学生情報入力シート!W655)</f>
        <v>0</v>
      </c>
      <c r="W655" s="9">
        <f>IF(SUM(障害学生情報入力シート!$X655:$AT655)&gt;0,1,0)</f>
        <v>0</v>
      </c>
      <c r="X655" s="9">
        <f>IF(障害学生情報入力シート!D655="入学者(新1年生)",1,0)</f>
        <v>0</v>
      </c>
      <c r="Y655" s="9">
        <f>IF(ISBLANK(障害学生情報入力シート!$G655),0)+IF(AND(障害学生情報入力シート!$G655="視覚障害",OR(障害学生情報入力シート!$H655="盲",障害学生情報入力シート!$H655="弱視")),1,0)+IF(AND(障害学生情報入力シート!$G655="聴覚・言語障害",OR(障害学生情報入力シート!$H655="聾",障害学生情報入力シート!$H655="難聴",障害学生情報入力シート!$H655="言語障害のみ")),1,0)+IF(AND(障害学生情報入力シート!$G655="肢体不自由",OR(障害学生情報入力シート!$H655="上肢機能障害",障害学生情報入力シート!$H655="下肢機能障害",障害学生情報入力シート!$H655="上下肢機能障害",障害学生情報入力シート!$H655="他の機能障害")),1,0)+IF(AND(障害学生情報入力シート!$G655="病弱・虚弱",OR(障害学生情報入力シート!$H655="内部障害等",障害学生情報入力シート!$H655="他の慢性疾患")),1,0)+IF(AND(障害学生情報入力シート!$G655="重複",ISBLANK(障害学生情報入力シート!$H655)),1,0)+IF(AND(障害学生情報入力シート!$G655="発達障害",OR(障害学生情報入力シート!$H655="SLD",障害学生情報入力シート!$H655="ADHD",障害学生情報入力シート!$H655="ASD",障害学生情報入力シート!$H655="発達障害の重複")),1,0)+IF(AND(障害学生情報入力シート!$G655="精神障害",OR(障害学生情報入力シート!$H655="統合失調症等",障害学生情報入力シート!$H655="気分障害",障害学生情報入力シート!$H655="神経症性障害等",障害学生情報入力シート!$H655="摂食障害・睡眠障害等",障害学生情報入力シート!$H655="他の精神障害")),1,0)+IF(AND(障害学生情報入力シート!$G655="その他の障害",ISBLANK(障害学生情報入力シート!$H655)),1,0)</f>
        <v>0</v>
      </c>
    </row>
    <row r="656" spans="1:25" x14ac:dyDescent="0.4">
      <c r="A656" s="1219">
        <v>632</v>
      </c>
      <c r="B656" s="7">
        <f>IF(AND(障害学生情報入力シート!$G656=$B$23,障害学生情報入力シート!$H656=$B$24,OR(障害学生情報入力シート!D656="入学者(新1年生)",障害学生情報入力シート!D656="在籍者")),1,0)</f>
        <v>0</v>
      </c>
      <c r="C656" s="7">
        <f t="shared" si="54"/>
        <v>0</v>
      </c>
      <c r="D656" s="7" t="str">
        <f>IFERROR(MATCH(ROW(障害学生情報入力シート!A632),C:C,0),"")</f>
        <v/>
      </c>
      <c r="E656" s="7">
        <f>IF(AND(障害学生情報入力シート!$G656=$E$23,障害学生情報入力シート!$H656=$E$24,OR(障害学生情報入力シート!D656="入学者(新1年生)",障害学生情報入力シート!D656="在籍者")),1,0)</f>
        <v>0</v>
      </c>
      <c r="F656" s="7">
        <f t="shared" si="55"/>
        <v>0</v>
      </c>
      <c r="G656" s="7" t="str">
        <f>IFERROR(MATCH(ROW(障害学生情報入力シート!E632),F:F,0),"")</f>
        <v/>
      </c>
      <c r="H656" s="7">
        <f>IF(AND(障害学生情報入力シート!$G656=$H$24,ISBLANK(障害学生情報入力シート!$H656),OR(障害学生情報入力シート!D656="入学者(新1年生)",障害学生情報入力シート!D656="在籍者")),1,0)</f>
        <v>0</v>
      </c>
      <c r="I656" s="7">
        <f t="shared" si="56"/>
        <v>0</v>
      </c>
      <c r="J656" s="7" t="str">
        <f>IFERROR(MATCH(ROW(障害学生情報入力シート!A632),I:I,0),"")</f>
        <v/>
      </c>
      <c r="K656" s="8">
        <f>IF(障害学生情報入力シート!AU656="",0,IF(AND(障害学生情報入力シート!AT656=1,Y656=1,障害学生情報入力シート!D656&lt;&gt;"",障害学生情報入力シート!D656&lt;&gt;"在籍者"),1,0))</f>
        <v>0</v>
      </c>
      <c r="L656" s="8">
        <f t="shared" si="57"/>
        <v>0</v>
      </c>
      <c r="M656" s="8" t="str">
        <f>IFERROR(MATCH(ROW(障害学生情報入力シート!A632),L:L,0),"")</f>
        <v/>
      </c>
      <c r="N656" s="8">
        <f>IF(障害学生情報入力シート!CA656="",0,IF(AND(障害学生情報入力シート!BZ656=1,Y656=1,障害学生情報入力シート!D656&lt;&gt;"",障害学生情報入力シート!D656&lt;&gt;"入学しなかった"),1,0))</f>
        <v>0</v>
      </c>
      <c r="O656" s="8">
        <f t="shared" si="58"/>
        <v>0</v>
      </c>
      <c r="P656" s="8" t="str">
        <f>IFERROR(MATCH(ROW(障害学生情報入力シート!AR632),O:O,0),"")</f>
        <v/>
      </c>
      <c r="Q656" s="8">
        <f>IF(障害学生情報入力シート!CU656="",0,IF(AND(障害学生情報入力シート!CT656=1,Y656=1,障害学生情報入力シート!D656&lt;&gt;"",障害学生情報入力シート!D656&lt;&gt;"入学しなかった"),1,0))</f>
        <v>0</v>
      </c>
      <c r="R656" s="8">
        <f t="shared" si="59"/>
        <v>0</v>
      </c>
      <c r="S656" s="8" t="str">
        <f>IFERROR(MATCH(ROW(障害学生情報入力シート!BJ632),R:R,0),"")</f>
        <v/>
      </c>
      <c r="T656" s="9">
        <f>IF(OR(SUM(障害学生情報入力シート!AY656:BY656,障害学生情報入力シート!CB656:CS656)&gt;0,COUNTA(障害学生情報入力シート!BZ656:CA656)=2,COUNTA(障害学生情報入力シート!CT656:CU656)=2),1,0)</f>
        <v>0</v>
      </c>
      <c r="U656" s="9">
        <f>SUM(障害学生情報入力シート!N656:Q656)+COUNTA(障害学生情報入力シート!R656)</f>
        <v>0</v>
      </c>
      <c r="V656" s="9">
        <f>SUM(障害学生情報入力シート!S656:V656)+COUNTA(障害学生情報入力シート!W656)</f>
        <v>0</v>
      </c>
      <c r="W656" s="9">
        <f>IF(SUM(障害学生情報入力シート!$X656:$AT656)&gt;0,1,0)</f>
        <v>0</v>
      </c>
      <c r="X656" s="9">
        <f>IF(障害学生情報入力シート!D656="入学者(新1年生)",1,0)</f>
        <v>0</v>
      </c>
      <c r="Y656" s="9">
        <f>IF(ISBLANK(障害学生情報入力シート!$G656),0)+IF(AND(障害学生情報入力シート!$G656="視覚障害",OR(障害学生情報入力シート!$H656="盲",障害学生情報入力シート!$H656="弱視")),1,0)+IF(AND(障害学生情報入力シート!$G656="聴覚・言語障害",OR(障害学生情報入力シート!$H656="聾",障害学生情報入力シート!$H656="難聴",障害学生情報入力シート!$H656="言語障害のみ")),1,0)+IF(AND(障害学生情報入力シート!$G656="肢体不自由",OR(障害学生情報入力シート!$H656="上肢機能障害",障害学生情報入力シート!$H656="下肢機能障害",障害学生情報入力シート!$H656="上下肢機能障害",障害学生情報入力シート!$H656="他の機能障害")),1,0)+IF(AND(障害学生情報入力シート!$G656="病弱・虚弱",OR(障害学生情報入力シート!$H656="内部障害等",障害学生情報入力シート!$H656="他の慢性疾患")),1,0)+IF(AND(障害学生情報入力シート!$G656="重複",ISBLANK(障害学生情報入力シート!$H656)),1,0)+IF(AND(障害学生情報入力シート!$G656="発達障害",OR(障害学生情報入力シート!$H656="SLD",障害学生情報入力シート!$H656="ADHD",障害学生情報入力シート!$H656="ASD",障害学生情報入力シート!$H656="発達障害の重複")),1,0)+IF(AND(障害学生情報入力シート!$G656="精神障害",OR(障害学生情報入力シート!$H656="統合失調症等",障害学生情報入力シート!$H656="気分障害",障害学生情報入力シート!$H656="神経症性障害等",障害学生情報入力シート!$H656="摂食障害・睡眠障害等",障害学生情報入力シート!$H656="他の精神障害")),1,0)+IF(AND(障害学生情報入力シート!$G656="その他の障害",ISBLANK(障害学生情報入力シート!$H656)),1,0)</f>
        <v>0</v>
      </c>
    </row>
    <row r="657" spans="1:25" x14ac:dyDescent="0.4">
      <c r="A657" s="1219">
        <v>633</v>
      </c>
      <c r="B657" s="7">
        <f>IF(AND(障害学生情報入力シート!$G657=$B$23,障害学生情報入力シート!$H657=$B$24,OR(障害学生情報入力シート!D657="入学者(新1年生)",障害学生情報入力シート!D657="在籍者")),1,0)</f>
        <v>0</v>
      </c>
      <c r="C657" s="7">
        <f t="shared" si="54"/>
        <v>0</v>
      </c>
      <c r="D657" s="7" t="str">
        <f>IFERROR(MATCH(ROW(障害学生情報入力シート!A633),C:C,0),"")</f>
        <v/>
      </c>
      <c r="E657" s="7">
        <f>IF(AND(障害学生情報入力シート!$G657=$E$23,障害学生情報入力シート!$H657=$E$24,OR(障害学生情報入力シート!D657="入学者(新1年生)",障害学生情報入力シート!D657="在籍者")),1,0)</f>
        <v>0</v>
      </c>
      <c r="F657" s="7">
        <f t="shared" si="55"/>
        <v>0</v>
      </c>
      <c r="G657" s="7" t="str">
        <f>IFERROR(MATCH(ROW(障害学生情報入力シート!E633),F:F,0),"")</f>
        <v/>
      </c>
      <c r="H657" s="7">
        <f>IF(AND(障害学生情報入力シート!$G657=$H$24,ISBLANK(障害学生情報入力シート!$H657),OR(障害学生情報入力シート!D657="入学者(新1年生)",障害学生情報入力シート!D657="在籍者")),1,0)</f>
        <v>0</v>
      </c>
      <c r="I657" s="7">
        <f t="shared" si="56"/>
        <v>0</v>
      </c>
      <c r="J657" s="7" t="str">
        <f>IFERROR(MATCH(ROW(障害学生情報入力シート!A633),I:I,0),"")</f>
        <v/>
      </c>
      <c r="K657" s="8">
        <f>IF(障害学生情報入力シート!AU657="",0,IF(AND(障害学生情報入力シート!AT657=1,Y657=1,障害学生情報入力シート!D657&lt;&gt;"",障害学生情報入力シート!D657&lt;&gt;"在籍者"),1,0))</f>
        <v>0</v>
      </c>
      <c r="L657" s="8">
        <f t="shared" si="57"/>
        <v>0</v>
      </c>
      <c r="M657" s="8" t="str">
        <f>IFERROR(MATCH(ROW(障害学生情報入力シート!A633),L:L,0),"")</f>
        <v/>
      </c>
      <c r="N657" s="8">
        <f>IF(障害学生情報入力シート!CA657="",0,IF(AND(障害学生情報入力シート!BZ657=1,Y657=1,障害学生情報入力シート!D657&lt;&gt;"",障害学生情報入力シート!D657&lt;&gt;"入学しなかった"),1,0))</f>
        <v>0</v>
      </c>
      <c r="O657" s="8">
        <f t="shared" si="58"/>
        <v>0</v>
      </c>
      <c r="P657" s="8" t="str">
        <f>IFERROR(MATCH(ROW(障害学生情報入力シート!AR633),O:O,0),"")</f>
        <v/>
      </c>
      <c r="Q657" s="8">
        <f>IF(障害学生情報入力シート!CU657="",0,IF(AND(障害学生情報入力シート!CT657=1,Y657=1,障害学生情報入力シート!D657&lt;&gt;"",障害学生情報入力シート!D657&lt;&gt;"入学しなかった"),1,0))</f>
        <v>0</v>
      </c>
      <c r="R657" s="8">
        <f t="shared" si="59"/>
        <v>0</v>
      </c>
      <c r="S657" s="8" t="str">
        <f>IFERROR(MATCH(ROW(障害学生情報入力シート!BJ633),R:R,0),"")</f>
        <v/>
      </c>
      <c r="T657" s="9">
        <f>IF(OR(SUM(障害学生情報入力シート!AY657:BY657,障害学生情報入力シート!CB657:CS657)&gt;0,COUNTA(障害学生情報入力シート!BZ657:CA657)=2,COUNTA(障害学生情報入力シート!CT657:CU657)=2),1,0)</f>
        <v>0</v>
      </c>
      <c r="U657" s="9">
        <f>SUM(障害学生情報入力シート!N657:Q657)+COUNTA(障害学生情報入力シート!R657)</f>
        <v>0</v>
      </c>
      <c r="V657" s="9">
        <f>SUM(障害学生情報入力シート!S657:V657)+COUNTA(障害学生情報入力シート!W657)</f>
        <v>0</v>
      </c>
      <c r="W657" s="9">
        <f>IF(SUM(障害学生情報入力シート!$X657:$AT657)&gt;0,1,0)</f>
        <v>0</v>
      </c>
      <c r="X657" s="9">
        <f>IF(障害学生情報入力シート!D657="入学者(新1年生)",1,0)</f>
        <v>0</v>
      </c>
      <c r="Y657" s="9">
        <f>IF(ISBLANK(障害学生情報入力シート!$G657),0)+IF(AND(障害学生情報入力シート!$G657="視覚障害",OR(障害学生情報入力シート!$H657="盲",障害学生情報入力シート!$H657="弱視")),1,0)+IF(AND(障害学生情報入力シート!$G657="聴覚・言語障害",OR(障害学生情報入力シート!$H657="聾",障害学生情報入力シート!$H657="難聴",障害学生情報入力シート!$H657="言語障害のみ")),1,0)+IF(AND(障害学生情報入力シート!$G657="肢体不自由",OR(障害学生情報入力シート!$H657="上肢機能障害",障害学生情報入力シート!$H657="下肢機能障害",障害学生情報入力シート!$H657="上下肢機能障害",障害学生情報入力シート!$H657="他の機能障害")),1,0)+IF(AND(障害学生情報入力シート!$G657="病弱・虚弱",OR(障害学生情報入力シート!$H657="内部障害等",障害学生情報入力シート!$H657="他の慢性疾患")),1,0)+IF(AND(障害学生情報入力シート!$G657="重複",ISBLANK(障害学生情報入力シート!$H657)),1,0)+IF(AND(障害学生情報入力シート!$G657="発達障害",OR(障害学生情報入力シート!$H657="SLD",障害学生情報入力シート!$H657="ADHD",障害学生情報入力シート!$H657="ASD",障害学生情報入力シート!$H657="発達障害の重複")),1,0)+IF(AND(障害学生情報入力シート!$G657="精神障害",OR(障害学生情報入力シート!$H657="統合失調症等",障害学生情報入力シート!$H657="気分障害",障害学生情報入力シート!$H657="神経症性障害等",障害学生情報入力シート!$H657="摂食障害・睡眠障害等",障害学生情報入力シート!$H657="他の精神障害")),1,0)+IF(AND(障害学生情報入力シート!$G657="その他の障害",ISBLANK(障害学生情報入力シート!$H657)),1,0)</f>
        <v>0</v>
      </c>
    </row>
    <row r="658" spans="1:25" x14ac:dyDescent="0.4">
      <c r="A658" s="1219">
        <v>634</v>
      </c>
      <c r="B658" s="7">
        <f>IF(AND(障害学生情報入力シート!$G658=$B$23,障害学生情報入力シート!$H658=$B$24,OR(障害学生情報入力シート!D658="入学者(新1年生)",障害学生情報入力シート!D658="在籍者")),1,0)</f>
        <v>0</v>
      </c>
      <c r="C658" s="7">
        <f t="shared" si="54"/>
        <v>0</v>
      </c>
      <c r="D658" s="7" t="str">
        <f>IFERROR(MATCH(ROW(障害学生情報入力シート!A634),C:C,0),"")</f>
        <v/>
      </c>
      <c r="E658" s="7">
        <f>IF(AND(障害学生情報入力シート!$G658=$E$23,障害学生情報入力シート!$H658=$E$24,OR(障害学生情報入力シート!D658="入学者(新1年生)",障害学生情報入力シート!D658="在籍者")),1,0)</f>
        <v>0</v>
      </c>
      <c r="F658" s="7">
        <f t="shared" si="55"/>
        <v>0</v>
      </c>
      <c r="G658" s="7" t="str">
        <f>IFERROR(MATCH(ROW(障害学生情報入力シート!E634),F:F,0),"")</f>
        <v/>
      </c>
      <c r="H658" s="7">
        <f>IF(AND(障害学生情報入力シート!$G658=$H$24,ISBLANK(障害学生情報入力シート!$H658),OR(障害学生情報入力シート!D658="入学者(新1年生)",障害学生情報入力シート!D658="在籍者")),1,0)</f>
        <v>0</v>
      </c>
      <c r="I658" s="7">
        <f t="shared" si="56"/>
        <v>0</v>
      </c>
      <c r="J658" s="7" t="str">
        <f>IFERROR(MATCH(ROW(障害学生情報入力シート!A634),I:I,0),"")</f>
        <v/>
      </c>
      <c r="K658" s="8">
        <f>IF(障害学生情報入力シート!AU658="",0,IF(AND(障害学生情報入力シート!AT658=1,Y658=1,障害学生情報入力シート!D658&lt;&gt;"",障害学生情報入力シート!D658&lt;&gt;"在籍者"),1,0))</f>
        <v>0</v>
      </c>
      <c r="L658" s="8">
        <f t="shared" si="57"/>
        <v>0</v>
      </c>
      <c r="M658" s="8" t="str">
        <f>IFERROR(MATCH(ROW(障害学生情報入力シート!A634),L:L,0),"")</f>
        <v/>
      </c>
      <c r="N658" s="8">
        <f>IF(障害学生情報入力シート!CA658="",0,IF(AND(障害学生情報入力シート!BZ658=1,Y658=1,障害学生情報入力シート!D658&lt;&gt;"",障害学生情報入力シート!D658&lt;&gt;"入学しなかった"),1,0))</f>
        <v>0</v>
      </c>
      <c r="O658" s="8">
        <f t="shared" si="58"/>
        <v>0</v>
      </c>
      <c r="P658" s="8" t="str">
        <f>IFERROR(MATCH(ROW(障害学生情報入力シート!AR634),O:O,0),"")</f>
        <v/>
      </c>
      <c r="Q658" s="8">
        <f>IF(障害学生情報入力シート!CU658="",0,IF(AND(障害学生情報入力シート!CT658=1,Y658=1,障害学生情報入力シート!D658&lt;&gt;"",障害学生情報入力シート!D658&lt;&gt;"入学しなかった"),1,0))</f>
        <v>0</v>
      </c>
      <c r="R658" s="8">
        <f t="shared" si="59"/>
        <v>0</v>
      </c>
      <c r="S658" s="8" t="str">
        <f>IFERROR(MATCH(ROW(障害学生情報入力シート!BJ634),R:R,0),"")</f>
        <v/>
      </c>
      <c r="T658" s="9">
        <f>IF(OR(SUM(障害学生情報入力シート!AY658:BY658,障害学生情報入力シート!CB658:CS658)&gt;0,COUNTA(障害学生情報入力シート!BZ658:CA658)=2,COUNTA(障害学生情報入力シート!CT658:CU658)=2),1,0)</f>
        <v>0</v>
      </c>
      <c r="U658" s="9">
        <f>SUM(障害学生情報入力シート!N658:Q658)+COUNTA(障害学生情報入力シート!R658)</f>
        <v>0</v>
      </c>
      <c r="V658" s="9">
        <f>SUM(障害学生情報入力シート!S658:V658)+COUNTA(障害学生情報入力シート!W658)</f>
        <v>0</v>
      </c>
      <c r="W658" s="9">
        <f>IF(SUM(障害学生情報入力シート!$X658:$AT658)&gt;0,1,0)</f>
        <v>0</v>
      </c>
      <c r="X658" s="9">
        <f>IF(障害学生情報入力シート!D658="入学者(新1年生)",1,0)</f>
        <v>0</v>
      </c>
      <c r="Y658" s="9">
        <f>IF(ISBLANK(障害学生情報入力シート!$G658),0)+IF(AND(障害学生情報入力シート!$G658="視覚障害",OR(障害学生情報入力シート!$H658="盲",障害学生情報入力シート!$H658="弱視")),1,0)+IF(AND(障害学生情報入力シート!$G658="聴覚・言語障害",OR(障害学生情報入力シート!$H658="聾",障害学生情報入力シート!$H658="難聴",障害学生情報入力シート!$H658="言語障害のみ")),1,0)+IF(AND(障害学生情報入力シート!$G658="肢体不自由",OR(障害学生情報入力シート!$H658="上肢機能障害",障害学生情報入力シート!$H658="下肢機能障害",障害学生情報入力シート!$H658="上下肢機能障害",障害学生情報入力シート!$H658="他の機能障害")),1,0)+IF(AND(障害学生情報入力シート!$G658="病弱・虚弱",OR(障害学生情報入力シート!$H658="内部障害等",障害学生情報入力シート!$H658="他の慢性疾患")),1,0)+IF(AND(障害学生情報入力シート!$G658="重複",ISBLANK(障害学生情報入力シート!$H658)),1,0)+IF(AND(障害学生情報入力シート!$G658="発達障害",OR(障害学生情報入力シート!$H658="SLD",障害学生情報入力シート!$H658="ADHD",障害学生情報入力シート!$H658="ASD",障害学生情報入力シート!$H658="発達障害の重複")),1,0)+IF(AND(障害学生情報入力シート!$G658="精神障害",OR(障害学生情報入力シート!$H658="統合失調症等",障害学生情報入力シート!$H658="気分障害",障害学生情報入力シート!$H658="神経症性障害等",障害学生情報入力シート!$H658="摂食障害・睡眠障害等",障害学生情報入力シート!$H658="他の精神障害")),1,0)+IF(AND(障害学生情報入力シート!$G658="その他の障害",ISBLANK(障害学生情報入力シート!$H658)),1,0)</f>
        <v>0</v>
      </c>
    </row>
    <row r="659" spans="1:25" x14ac:dyDescent="0.4">
      <c r="A659" s="1219">
        <v>635</v>
      </c>
      <c r="B659" s="7">
        <f>IF(AND(障害学生情報入力シート!$G659=$B$23,障害学生情報入力シート!$H659=$B$24,OR(障害学生情報入力シート!D659="入学者(新1年生)",障害学生情報入力シート!D659="在籍者")),1,0)</f>
        <v>0</v>
      </c>
      <c r="C659" s="7">
        <f t="shared" si="54"/>
        <v>0</v>
      </c>
      <c r="D659" s="7" t="str">
        <f>IFERROR(MATCH(ROW(障害学生情報入力シート!A635),C:C,0),"")</f>
        <v/>
      </c>
      <c r="E659" s="7">
        <f>IF(AND(障害学生情報入力シート!$G659=$E$23,障害学生情報入力シート!$H659=$E$24,OR(障害学生情報入力シート!D659="入学者(新1年生)",障害学生情報入力シート!D659="在籍者")),1,0)</f>
        <v>0</v>
      </c>
      <c r="F659" s="7">
        <f t="shared" si="55"/>
        <v>0</v>
      </c>
      <c r="G659" s="7" t="str">
        <f>IFERROR(MATCH(ROW(障害学生情報入力シート!E635),F:F,0),"")</f>
        <v/>
      </c>
      <c r="H659" s="7">
        <f>IF(AND(障害学生情報入力シート!$G659=$H$24,ISBLANK(障害学生情報入力シート!$H659),OR(障害学生情報入力シート!D659="入学者(新1年生)",障害学生情報入力シート!D659="在籍者")),1,0)</f>
        <v>0</v>
      </c>
      <c r="I659" s="7">
        <f t="shared" si="56"/>
        <v>0</v>
      </c>
      <c r="J659" s="7" t="str">
        <f>IFERROR(MATCH(ROW(障害学生情報入力シート!A635),I:I,0),"")</f>
        <v/>
      </c>
      <c r="K659" s="8">
        <f>IF(障害学生情報入力シート!AU659="",0,IF(AND(障害学生情報入力シート!AT659=1,Y659=1,障害学生情報入力シート!D659&lt;&gt;"",障害学生情報入力シート!D659&lt;&gt;"在籍者"),1,0))</f>
        <v>0</v>
      </c>
      <c r="L659" s="8">
        <f t="shared" si="57"/>
        <v>0</v>
      </c>
      <c r="M659" s="8" t="str">
        <f>IFERROR(MATCH(ROW(障害学生情報入力シート!A635),L:L,0),"")</f>
        <v/>
      </c>
      <c r="N659" s="8">
        <f>IF(障害学生情報入力シート!CA659="",0,IF(AND(障害学生情報入力シート!BZ659=1,Y659=1,障害学生情報入力シート!D659&lt;&gt;"",障害学生情報入力シート!D659&lt;&gt;"入学しなかった"),1,0))</f>
        <v>0</v>
      </c>
      <c r="O659" s="8">
        <f t="shared" si="58"/>
        <v>0</v>
      </c>
      <c r="P659" s="8" t="str">
        <f>IFERROR(MATCH(ROW(障害学生情報入力シート!AR635),O:O,0),"")</f>
        <v/>
      </c>
      <c r="Q659" s="8">
        <f>IF(障害学生情報入力シート!CU659="",0,IF(AND(障害学生情報入力シート!CT659=1,Y659=1,障害学生情報入力シート!D659&lt;&gt;"",障害学生情報入力シート!D659&lt;&gt;"入学しなかった"),1,0))</f>
        <v>0</v>
      </c>
      <c r="R659" s="8">
        <f t="shared" si="59"/>
        <v>0</v>
      </c>
      <c r="S659" s="8" t="str">
        <f>IFERROR(MATCH(ROW(障害学生情報入力シート!BJ635),R:R,0),"")</f>
        <v/>
      </c>
      <c r="T659" s="9">
        <f>IF(OR(SUM(障害学生情報入力シート!AY659:BY659,障害学生情報入力シート!CB659:CS659)&gt;0,COUNTA(障害学生情報入力シート!BZ659:CA659)=2,COUNTA(障害学生情報入力シート!CT659:CU659)=2),1,0)</f>
        <v>0</v>
      </c>
      <c r="U659" s="9">
        <f>SUM(障害学生情報入力シート!N659:Q659)+COUNTA(障害学生情報入力シート!R659)</f>
        <v>0</v>
      </c>
      <c r="V659" s="9">
        <f>SUM(障害学生情報入力シート!S659:V659)+COUNTA(障害学生情報入力シート!W659)</f>
        <v>0</v>
      </c>
      <c r="W659" s="9">
        <f>IF(SUM(障害学生情報入力シート!$X659:$AT659)&gt;0,1,0)</f>
        <v>0</v>
      </c>
      <c r="X659" s="9">
        <f>IF(障害学生情報入力シート!D659="入学者(新1年生)",1,0)</f>
        <v>0</v>
      </c>
      <c r="Y659" s="9">
        <f>IF(ISBLANK(障害学生情報入力シート!$G659),0)+IF(AND(障害学生情報入力シート!$G659="視覚障害",OR(障害学生情報入力シート!$H659="盲",障害学生情報入力シート!$H659="弱視")),1,0)+IF(AND(障害学生情報入力シート!$G659="聴覚・言語障害",OR(障害学生情報入力シート!$H659="聾",障害学生情報入力シート!$H659="難聴",障害学生情報入力シート!$H659="言語障害のみ")),1,0)+IF(AND(障害学生情報入力シート!$G659="肢体不自由",OR(障害学生情報入力シート!$H659="上肢機能障害",障害学生情報入力シート!$H659="下肢機能障害",障害学生情報入力シート!$H659="上下肢機能障害",障害学生情報入力シート!$H659="他の機能障害")),1,0)+IF(AND(障害学生情報入力シート!$G659="病弱・虚弱",OR(障害学生情報入力シート!$H659="内部障害等",障害学生情報入力シート!$H659="他の慢性疾患")),1,0)+IF(AND(障害学生情報入力シート!$G659="重複",ISBLANK(障害学生情報入力シート!$H659)),1,0)+IF(AND(障害学生情報入力シート!$G659="発達障害",OR(障害学生情報入力シート!$H659="SLD",障害学生情報入力シート!$H659="ADHD",障害学生情報入力シート!$H659="ASD",障害学生情報入力シート!$H659="発達障害の重複")),1,0)+IF(AND(障害学生情報入力シート!$G659="精神障害",OR(障害学生情報入力シート!$H659="統合失調症等",障害学生情報入力シート!$H659="気分障害",障害学生情報入力シート!$H659="神経症性障害等",障害学生情報入力シート!$H659="摂食障害・睡眠障害等",障害学生情報入力シート!$H659="他の精神障害")),1,0)+IF(AND(障害学生情報入力シート!$G659="その他の障害",ISBLANK(障害学生情報入力シート!$H659)),1,0)</f>
        <v>0</v>
      </c>
    </row>
    <row r="660" spans="1:25" x14ac:dyDescent="0.4">
      <c r="A660" s="1219">
        <v>636</v>
      </c>
      <c r="B660" s="7">
        <f>IF(AND(障害学生情報入力シート!$G660=$B$23,障害学生情報入力シート!$H660=$B$24,OR(障害学生情報入力シート!D660="入学者(新1年生)",障害学生情報入力シート!D660="在籍者")),1,0)</f>
        <v>0</v>
      </c>
      <c r="C660" s="7">
        <f t="shared" si="54"/>
        <v>0</v>
      </c>
      <c r="D660" s="7" t="str">
        <f>IFERROR(MATCH(ROW(障害学生情報入力シート!A636),C:C,0),"")</f>
        <v/>
      </c>
      <c r="E660" s="7">
        <f>IF(AND(障害学生情報入力シート!$G660=$E$23,障害学生情報入力シート!$H660=$E$24,OR(障害学生情報入力シート!D660="入学者(新1年生)",障害学生情報入力シート!D660="在籍者")),1,0)</f>
        <v>0</v>
      </c>
      <c r="F660" s="7">
        <f t="shared" si="55"/>
        <v>0</v>
      </c>
      <c r="G660" s="7" t="str">
        <f>IFERROR(MATCH(ROW(障害学生情報入力シート!E636),F:F,0),"")</f>
        <v/>
      </c>
      <c r="H660" s="7">
        <f>IF(AND(障害学生情報入力シート!$G660=$H$24,ISBLANK(障害学生情報入力シート!$H660),OR(障害学生情報入力シート!D660="入学者(新1年生)",障害学生情報入力シート!D660="在籍者")),1,0)</f>
        <v>0</v>
      </c>
      <c r="I660" s="7">
        <f t="shared" si="56"/>
        <v>0</v>
      </c>
      <c r="J660" s="7" t="str">
        <f>IFERROR(MATCH(ROW(障害学生情報入力シート!A636),I:I,0),"")</f>
        <v/>
      </c>
      <c r="K660" s="8">
        <f>IF(障害学生情報入力シート!AU660="",0,IF(AND(障害学生情報入力シート!AT660=1,Y660=1,障害学生情報入力シート!D660&lt;&gt;"",障害学生情報入力シート!D660&lt;&gt;"在籍者"),1,0))</f>
        <v>0</v>
      </c>
      <c r="L660" s="8">
        <f t="shared" si="57"/>
        <v>0</v>
      </c>
      <c r="M660" s="8" t="str">
        <f>IFERROR(MATCH(ROW(障害学生情報入力シート!A636),L:L,0),"")</f>
        <v/>
      </c>
      <c r="N660" s="8">
        <f>IF(障害学生情報入力シート!CA660="",0,IF(AND(障害学生情報入力シート!BZ660=1,Y660=1,障害学生情報入力シート!D660&lt;&gt;"",障害学生情報入力シート!D660&lt;&gt;"入学しなかった"),1,0))</f>
        <v>0</v>
      </c>
      <c r="O660" s="8">
        <f t="shared" si="58"/>
        <v>0</v>
      </c>
      <c r="P660" s="8" t="str">
        <f>IFERROR(MATCH(ROW(障害学生情報入力シート!AR636),O:O,0),"")</f>
        <v/>
      </c>
      <c r="Q660" s="8">
        <f>IF(障害学生情報入力シート!CU660="",0,IF(AND(障害学生情報入力シート!CT660=1,Y660=1,障害学生情報入力シート!D660&lt;&gt;"",障害学生情報入力シート!D660&lt;&gt;"入学しなかった"),1,0))</f>
        <v>0</v>
      </c>
      <c r="R660" s="8">
        <f t="shared" si="59"/>
        <v>0</v>
      </c>
      <c r="S660" s="8" t="str">
        <f>IFERROR(MATCH(ROW(障害学生情報入力シート!BJ636),R:R,0),"")</f>
        <v/>
      </c>
      <c r="T660" s="9">
        <f>IF(OR(SUM(障害学生情報入力シート!AY660:BY660,障害学生情報入力シート!CB660:CS660)&gt;0,COUNTA(障害学生情報入力シート!BZ660:CA660)=2,COUNTA(障害学生情報入力シート!CT660:CU660)=2),1,0)</f>
        <v>0</v>
      </c>
      <c r="U660" s="9">
        <f>SUM(障害学生情報入力シート!N660:Q660)+COUNTA(障害学生情報入力シート!R660)</f>
        <v>0</v>
      </c>
      <c r="V660" s="9">
        <f>SUM(障害学生情報入力シート!S660:V660)+COUNTA(障害学生情報入力シート!W660)</f>
        <v>0</v>
      </c>
      <c r="W660" s="9">
        <f>IF(SUM(障害学生情報入力シート!$X660:$AT660)&gt;0,1,0)</f>
        <v>0</v>
      </c>
      <c r="X660" s="9">
        <f>IF(障害学生情報入力シート!D660="入学者(新1年生)",1,0)</f>
        <v>0</v>
      </c>
      <c r="Y660" s="9">
        <f>IF(ISBLANK(障害学生情報入力シート!$G660),0)+IF(AND(障害学生情報入力シート!$G660="視覚障害",OR(障害学生情報入力シート!$H660="盲",障害学生情報入力シート!$H660="弱視")),1,0)+IF(AND(障害学生情報入力シート!$G660="聴覚・言語障害",OR(障害学生情報入力シート!$H660="聾",障害学生情報入力シート!$H660="難聴",障害学生情報入力シート!$H660="言語障害のみ")),1,0)+IF(AND(障害学生情報入力シート!$G660="肢体不自由",OR(障害学生情報入力シート!$H660="上肢機能障害",障害学生情報入力シート!$H660="下肢機能障害",障害学生情報入力シート!$H660="上下肢機能障害",障害学生情報入力シート!$H660="他の機能障害")),1,0)+IF(AND(障害学生情報入力シート!$G660="病弱・虚弱",OR(障害学生情報入力シート!$H660="内部障害等",障害学生情報入力シート!$H660="他の慢性疾患")),1,0)+IF(AND(障害学生情報入力シート!$G660="重複",ISBLANK(障害学生情報入力シート!$H660)),1,0)+IF(AND(障害学生情報入力シート!$G660="発達障害",OR(障害学生情報入力シート!$H660="SLD",障害学生情報入力シート!$H660="ADHD",障害学生情報入力シート!$H660="ASD",障害学生情報入力シート!$H660="発達障害の重複")),1,0)+IF(AND(障害学生情報入力シート!$G660="精神障害",OR(障害学生情報入力シート!$H660="統合失調症等",障害学生情報入力シート!$H660="気分障害",障害学生情報入力シート!$H660="神経症性障害等",障害学生情報入力シート!$H660="摂食障害・睡眠障害等",障害学生情報入力シート!$H660="他の精神障害")),1,0)+IF(AND(障害学生情報入力シート!$G660="その他の障害",ISBLANK(障害学生情報入力シート!$H660)),1,0)</f>
        <v>0</v>
      </c>
    </row>
    <row r="661" spans="1:25" x14ac:dyDescent="0.4">
      <c r="A661" s="1219">
        <v>637</v>
      </c>
      <c r="B661" s="7">
        <f>IF(AND(障害学生情報入力シート!$G661=$B$23,障害学生情報入力シート!$H661=$B$24,OR(障害学生情報入力シート!D661="入学者(新1年生)",障害学生情報入力シート!D661="在籍者")),1,0)</f>
        <v>0</v>
      </c>
      <c r="C661" s="7">
        <f t="shared" si="54"/>
        <v>0</v>
      </c>
      <c r="D661" s="7" t="str">
        <f>IFERROR(MATCH(ROW(障害学生情報入力シート!A637),C:C,0),"")</f>
        <v/>
      </c>
      <c r="E661" s="7">
        <f>IF(AND(障害学生情報入力シート!$G661=$E$23,障害学生情報入力シート!$H661=$E$24,OR(障害学生情報入力シート!D661="入学者(新1年生)",障害学生情報入力シート!D661="在籍者")),1,0)</f>
        <v>0</v>
      </c>
      <c r="F661" s="7">
        <f t="shared" si="55"/>
        <v>0</v>
      </c>
      <c r="G661" s="7" t="str">
        <f>IFERROR(MATCH(ROW(障害学生情報入力シート!E637),F:F,0),"")</f>
        <v/>
      </c>
      <c r="H661" s="7">
        <f>IF(AND(障害学生情報入力シート!$G661=$H$24,ISBLANK(障害学生情報入力シート!$H661),OR(障害学生情報入力シート!D661="入学者(新1年生)",障害学生情報入力シート!D661="在籍者")),1,0)</f>
        <v>0</v>
      </c>
      <c r="I661" s="7">
        <f t="shared" si="56"/>
        <v>0</v>
      </c>
      <c r="J661" s="7" t="str">
        <f>IFERROR(MATCH(ROW(障害学生情報入力シート!A637),I:I,0),"")</f>
        <v/>
      </c>
      <c r="K661" s="8">
        <f>IF(障害学生情報入力シート!AU661="",0,IF(AND(障害学生情報入力シート!AT661=1,Y661=1,障害学生情報入力シート!D661&lt;&gt;"",障害学生情報入力シート!D661&lt;&gt;"在籍者"),1,0))</f>
        <v>0</v>
      </c>
      <c r="L661" s="8">
        <f t="shared" si="57"/>
        <v>0</v>
      </c>
      <c r="M661" s="8" t="str">
        <f>IFERROR(MATCH(ROW(障害学生情報入力シート!A637),L:L,0),"")</f>
        <v/>
      </c>
      <c r="N661" s="8">
        <f>IF(障害学生情報入力シート!CA661="",0,IF(AND(障害学生情報入力シート!BZ661=1,Y661=1,障害学生情報入力シート!D661&lt;&gt;"",障害学生情報入力シート!D661&lt;&gt;"入学しなかった"),1,0))</f>
        <v>0</v>
      </c>
      <c r="O661" s="8">
        <f t="shared" si="58"/>
        <v>0</v>
      </c>
      <c r="P661" s="8" t="str">
        <f>IFERROR(MATCH(ROW(障害学生情報入力シート!AR637),O:O,0),"")</f>
        <v/>
      </c>
      <c r="Q661" s="8">
        <f>IF(障害学生情報入力シート!CU661="",0,IF(AND(障害学生情報入力シート!CT661=1,Y661=1,障害学生情報入力シート!D661&lt;&gt;"",障害学生情報入力シート!D661&lt;&gt;"入学しなかった"),1,0))</f>
        <v>0</v>
      </c>
      <c r="R661" s="8">
        <f t="shared" si="59"/>
        <v>0</v>
      </c>
      <c r="S661" s="8" t="str">
        <f>IFERROR(MATCH(ROW(障害学生情報入力シート!BJ637),R:R,0),"")</f>
        <v/>
      </c>
      <c r="T661" s="9">
        <f>IF(OR(SUM(障害学生情報入力シート!AY661:BY661,障害学生情報入力シート!CB661:CS661)&gt;0,COUNTA(障害学生情報入力シート!BZ661:CA661)=2,COUNTA(障害学生情報入力シート!CT661:CU661)=2),1,0)</f>
        <v>0</v>
      </c>
      <c r="U661" s="9">
        <f>SUM(障害学生情報入力シート!N661:Q661)+COUNTA(障害学生情報入力シート!R661)</f>
        <v>0</v>
      </c>
      <c r="V661" s="9">
        <f>SUM(障害学生情報入力シート!S661:V661)+COUNTA(障害学生情報入力シート!W661)</f>
        <v>0</v>
      </c>
      <c r="W661" s="9">
        <f>IF(SUM(障害学生情報入力シート!$X661:$AT661)&gt;0,1,0)</f>
        <v>0</v>
      </c>
      <c r="X661" s="9">
        <f>IF(障害学生情報入力シート!D661="入学者(新1年生)",1,0)</f>
        <v>0</v>
      </c>
      <c r="Y661" s="9">
        <f>IF(ISBLANK(障害学生情報入力シート!$G661),0)+IF(AND(障害学生情報入力シート!$G661="視覚障害",OR(障害学生情報入力シート!$H661="盲",障害学生情報入力シート!$H661="弱視")),1,0)+IF(AND(障害学生情報入力シート!$G661="聴覚・言語障害",OR(障害学生情報入力シート!$H661="聾",障害学生情報入力シート!$H661="難聴",障害学生情報入力シート!$H661="言語障害のみ")),1,0)+IF(AND(障害学生情報入力シート!$G661="肢体不自由",OR(障害学生情報入力シート!$H661="上肢機能障害",障害学生情報入力シート!$H661="下肢機能障害",障害学生情報入力シート!$H661="上下肢機能障害",障害学生情報入力シート!$H661="他の機能障害")),1,0)+IF(AND(障害学生情報入力シート!$G661="病弱・虚弱",OR(障害学生情報入力シート!$H661="内部障害等",障害学生情報入力シート!$H661="他の慢性疾患")),1,0)+IF(AND(障害学生情報入力シート!$G661="重複",ISBLANK(障害学生情報入力シート!$H661)),1,0)+IF(AND(障害学生情報入力シート!$G661="発達障害",OR(障害学生情報入力シート!$H661="SLD",障害学生情報入力シート!$H661="ADHD",障害学生情報入力シート!$H661="ASD",障害学生情報入力シート!$H661="発達障害の重複")),1,0)+IF(AND(障害学生情報入力シート!$G661="精神障害",OR(障害学生情報入力シート!$H661="統合失調症等",障害学生情報入力シート!$H661="気分障害",障害学生情報入力シート!$H661="神経症性障害等",障害学生情報入力シート!$H661="摂食障害・睡眠障害等",障害学生情報入力シート!$H661="他の精神障害")),1,0)+IF(AND(障害学生情報入力シート!$G661="その他の障害",ISBLANK(障害学生情報入力シート!$H661)),1,0)</f>
        <v>0</v>
      </c>
    </row>
    <row r="662" spans="1:25" x14ac:dyDescent="0.4">
      <c r="A662" s="1219">
        <v>638</v>
      </c>
      <c r="B662" s="7">
        <f>IF(AND(障害学生情報入力シート!$G662=$B$23,障害学生情報入力シート!$H662=$B$24,OR(障害学生情報入力シート!D662="入学者(新1年生)",障害学生情報入力シート!D662="在籍者")),1,0)</f>
        <v>0</v>
      </c>
      <c r="C662" s="7">
        <f t="shared" si="54"/>
        <v>0</v>
      </c>
      <c r="D662" s="7" t="str">
        <f>IFERROR(MATCH(ROW(障害学生情報入力シート!A638),C:C,0),"")</f>
        <v/>
      </c>
      <c r="E662" s="7">
        <f>IF(AND(障害学生情報入力シート!$G662=$E$23,障害学生情報入力シート!$H662=$E$24,OR(障害学生情報入力シート!D662="入学者(新1年生)",障害学生情報入力シート!D662="在籍者")),1,0)</f>
        <v>0</v>
      </c>
      <c r="F662" s="7">
        <f t="shared" si="55"/>
        <v>0</v>
      </c>
      <c r="G662" s="7" t="str">
        <f>IFERROR(MATCH(ROW(障害学生情報入力シート!E638),F:F,0),"")</f>
        <v/>
      </c>
      <c r="H662" s="7">
        <f>IF(AND(障害学生情報入力シート!$G662=$H$24,ISBLANK(障害学生情報入力シート!$H662),OR(障害学生情報入力シート!D662="入学者(新1年生)",障害学生情報入力シート!D662="在籍者")),1,0)</f>
        <v>0</v>
      </c>
      <c r="I662" s="7">
        <f t="shared" si="56"/>
        <v>0</v>
      </c>
      <c r="J662" s="7" t="str">
        <f>IFERROR(MATCH(ROW(障害学生情報入力シート!A638),I:I,0),"")</f>
        <v/>
      </c>
      <c r="K662" s="8">
        <f>IF(障害学生情報入力シート!AU662="",0,IF(AND(障害学生情報入力シート!AT662=1,Y662=1,障害学生情報入力シート!D662&lt;&gt;"",障害学生情報入力シート!D662&lt;&gt;"在籍者"),1,0))</f>
        <v>0</v>
      </c>
      <c r="L662" s="8">
        <f t="shared" si="57"/>
        <v>0</v>
      </c>
      <c r="M662" s="8" t="str">
        <f>IFERROR(MATCH(ROW(障害学生情報入力シート!A638),L:L,0),"")</f>
        <v/>
      </c>
      <c r="N662" s="8">
        <f>IF(障害学生情報入力シート!CA662="",0,IF(AND(障害学生情報入力シート!BZ662=1,Y662=1,障害学生情報入力シート!D662&lt;&gt;"",障害学生情報入力シート!D662&lt;&gt;"入学しなかった"),1,0))</f>
        <v>0</v>
      </c>
      <c r="O662" s="8">
        <f t="shared" si="58"/>
        <v>0</v>
      </c>
      <c r="P662" s="8" t="str">
        <f>IFERROR(MATCH(ROW(障害学生情報入力シート!AR638),O:O,0),"")</f>
        <v/>
      </c>
      <c r="Q662" s="8">
        <f>IF(障害学生情報入力シート!CU662="",0,IF(AND(障害学生情報入力シート!CT662=1,Y662=1,障害学生情報入力シート!D662&lt;&gt;"",障害学生情報入力シート!D662&lt;&gt;"入学しなかった"),1,0))</f>
        <v>0</v>
      </c>
      <c r="R662" s="8">
        <f t="shared" si="59"/>
        <v>0</v>
      </c>
      <c r="S662" s="8" t="str">
        <f>IFERROR(MATCH(ROW(障害学生情報入力シート!BJ638),R:R,0),"")</f>
        <v/>
      </c>
      <c r="T662" s="9">
        <f>IF(OR(SUM(障害学生情報入力シート!AY662:BY662,障害学生情報入力シート!CB662:CS662)&gt;0,COUNTA(障害学生情報入力シート!BZ662:CA662)=2,COUNTA(障害学生情報入力シート!CT662:CU662)=2),1,0)</f>
        <v>0</v>
      </c>
      <c r="U662" s="9">
        <f>SUM(障害学生情報入力シート!N662:Q662)+COUNTA(障害学生情報入力シート!R662)</f>
        <v>0</v>
      </c>
      <c r="V662" s="9">
        <f>SUM(障害学生情報入力シート!S662:V662)+COUNTA(障害学生情報入力シート!W662)</f>
        <v>0</v>
      </c>
      <c r="W662" s="9">
        <f>IF(SUM(障害学生情報入力シート!$X662:$AT662)&gt;0,1,0)</f>
        <v>0</v>
      </c>
      <c r="X662" s="9">
        <f>IF(障害学生情報入力シート!D662="入学者(新1年生)",1,0)</f>
        <v>0</v>
      </c>
      <c r="Y662" s="9">
        <f>IF(ISBLANK(障害学生情報入力シート!$G662),0)+IF(AND(障害学生情報入力シート!$G662="視覚障害",OR(障害学生情報入力シート!$H662="盲",障害学生情報入力シート!$H662="弱視")),1,0)+IF(AND(障害学生情報入力シート!$G662="聴覚・言語障害",OR(障害学生情報入力シート!$H662="聾",障害学生情報入力シート!$H662="難聴",障害学生情報入力シート!$H662="言語障害のみ")),1,0)+IF(AND(障害学生情報入力シート!$G662="肢体不自由",OR(障害学生情報入力シート!$H662="上肢機能障害",障害学生情報入力シート!$H662="下肢機能障害",障害学生情報入力シート!$H662="上下肢機能障害",障害学生情報入力シート!$H662="他の機能障害")),1,0)+IF(AND(障害学生情報入力シート!$G662="病弱・虚弱",OR(障害学生情報入力シート!$H662="内部障害等",障害学生情報入力シート!$H662="他の慢性疾患")),1,0)+IF(AND(障害学生情報入力シート!$G662="重複",ISBLANK(障害学生情報入力シート!$H662)),1,0)+IF(AND(障害学生情報入力シート!$G662="発達障害",OR(障害学生情報入力シート!$H662="SLD",障害学生情報入力シート!$H662="ADHD",障害学生情報入力シート!$H662="ASD",障害学生情報入力シート!$H662="発達障害の重複")),1,0)+IF(AND(障害学生情報入力シート!$G662="精神障害",OR(障害学生情報入力シート!$H662="統合失調症等",障害学生情報入力シート!$H662="気分障害",障害学生情報入力シート!$H662="神経症性障害等",障害学生情報入力シート!$H662="摂食障害・睡眠障害等",障害学生情報入力シート!$H662="他の精神障害")),1,0)+IF(AND(障害学生情報入力シート!$G662="その他の障害",ISBLANK(障害学生情報入力シート!$H662)),1,0)</f>
        <v>0</v>
      </c>
    </row>
    <row r="663" spans="1:25" x14ac:dyDescent="0.4">
      <c r="A663" s="1219">
        <v>639</v>
      </c>
      <c r="B663" s="7">
        <f>IF(AND(障害学生情報入力シート!$G663=$B$23,障害学生情報入力シート!$H663=$B$24,OR(障害学生情報入力シート!D663="入学者(新1年生)",障害学生情報入力シート!D663="在籍者")),1,0)</f>
        <v>0</v>
      </c>
      <c r="C663" s="7">
        <f t="shared" si="54"/>
        <v>0</v>
      </c>
      <c r="D663" s="7" t="str">
        <f>IFERROR(MATCH(ROW(障害学生情報入力シート!A639),C:C,0),"")</f>
        <v/>
      </c>
      <c r="E663" s="7">
        <f>IF(AND(障害学生情報入力シート!$G663=$E$23,障害学生情報入力シート!$H663=$E$24,OR(障害学生情報入力シート!D663="入学者(新1年生)",障害学生情報入力シート!D663="在籍者")),1,0)</f>
        <v>0</v>
      </c>
      <c r="F663" s="7">
        <f t="shared" si="55"/>
        <v>0</v>
      </c>
      <c r="G663" s="7" t="str">
        <f>IFERROR(MATCH(ROW(障害学生情報入力シート!E639),F:F,0),"")</f>
        <v/>
      </c>
      <c r="H663" s="7">
        <f>IF(AND(障害学生情報入力シート!$G663=$H$24,ISBLANK(障害学生情報入力シート!$H663),OR(障害学生情報入力シート!D663="入学者(新1年生)",障害学生情報入力シート!D663="在籍者")),1,0)</f>
        <v>0</v>
      </c>
      <c r="I663" s="7">
        <f t="shared" si="56"/>
        <v>0</v>
      </c>
      <c r="J663" s="7" t="str">
        <f>IFERROR(MATCH(ROW(障害学生情報入力シート!A639),I:I,0),"")</f>
        <v/>
      </c>
      <c r="K663" s="8">
        <f>IF(障害学生情報入力シート!AU663="",0,IF(AND(障害学生情報入力シート!AT663=1,Y663=1,障害学生情報入力シート!D663&lt;&gt;"",障害学生情報入力シート!D663&lt;&gt;"在籍者"),1,0))</f>
        <v>0</v>
      </c>
      <c r="L663" s="8">
        <f t="shared" si="57"/>
        <v>0</v>
      </c>
      <c r="M663" s="8" t="str">
        <f>IFERROR(MATCH(ROW(障害学生情報入力シート!A639),L:L,0),"")</f>
        <v/>
      </c>
      <c r="N663" s="8">
        <f>IF(障害学生情報入力シート!CA663="",0,IF(AND(障害学生情報入力シート!BZ663=1,Y663=1,障害学生情報入力シート!D663&lt;&gt;"",障害学生情報入力シート!D663&lt;&gt;"入学しなかった"),1,0))</f>
        <v>0</v>
      </c>
      <c r="O663" s="8">
        <f t="shared" si="58"/>
        <v>0</v>
      </c>
      <c r="P663" s="8" t="str">
        <f>IFERROR(MATCH(ROW(障害学生情報入力シート!AR639),O:O,0),"")</f>
        <v/>
      </c>
      <c r="Q663" s="8">
        <f>IF(障害学生情報入力シート!CU663="",0,IF(AND(障害学生情報入力シート!CT663=1,Y663=1,障害学生情報入力シート!D663&lt;&gt;"",障害学生情報入力シート!D663&lt;&gt;"入学しなかった"),1,0))</f>
        <v>0</v>
      </c>
      <c r="R663" s="8">
        <f t="shared" si="59"/>
        <v>0</v>
      </c>
      <c r="S663" s="8" t="str">
        <f>IFERROR(MATCH(ROW(障害学生情報入力シート!BJ639),R:R,0),"")</f>
        <v/>
      </c>
      <c r="T663" s="9">
        <f>IF(OR(SUM(障害学生情報入力シート!AY663:BY663,障害学生情報入力シート!CB663:CS663)&gt;0,COUNTA(障害学生情報入力シート!BZ663:CA663)=2,COUNTA(障害学生情報入力シート!CT663:CU663)=2),1,0)</f>
        <v>0</v>
      </c>
      <c r="U663" s="9">
        <f>SUM(障害学生情報入力シート!N663:Q663)+COUNTA(障害学生情報入力シート!R663)</f>
        <v>0</v>
      </c>
      <c r="V663" s="9">
        <f>SUM(障害学生情報入力シート!S663:V663)+COUNTA(障害学生情報入力シート!W663)</f>
        <v>0</v>
      </c>
      <c r="W663" s="9">
        <f>IF(SUM(障害学生情報入力シート!$X663:$AT663)&gt;0,1,0)</f>
        <v>0</v>
      </c>
      <c r="X663" s="9">
        <f>IF(障害学生情報入力シート!D663="入学者(新1年生)",1,0)</f>
        <v>0</v>
      </c>
      <c r="Y663" s="9">
        <f>IF(ISBLANK(障害学生情報入力シート!$G663),0)+IF(AND(障害学生情報入力シート!$G663="視覚障害",OR(障害学生情報入力シート!$H663="盲",障害学生情報入力シート!$H663="弱視")),1,0)+IF(AND(障害学生情報入力シート!$G663="聴覚・言語障害",OR(障害学生情報入力シート!$H663="聾",障害学生情報入力シート!$H663="難聴",障害学生情報入力シート!$H663="言語障害のみ")),1,0)+IF(AND(障害学生情報入力シート!$G663="肢体不自由",OR(障害学生情報入力シート!$H663="上肢機能障害",障害学生情報入力シート!$H663="下肢機能障害",障害学生情報入力シート!$H663="上下肢機能障害",障害学生情報入力シート!$H663="他の機能障害")),1,0)+IF(AND(障害学生情報入力シート!$G663="病弱・虚弱",OR(障害学生情報入力シート!$H663="内部障害等",障害学生情報入力シート!$H663="他の慢性疾患")),1,0)+IF(AND(障害学生情報入力シート!$G663="重複",ISBLANK(障害学生情報入力シート!$H663)),1,0)+IF(AND(障害学生情報入力シート!$G663="発達障害",OR(障害学生情報入力シート!$H663="SLD",障害学生情報入力シート!$H663="ADHD",障害学生情報入力シート!$H663="ASD",障害学生情報入力シート!$H663="発達障害の重複")),1,0)+IF(AND(障害学生情報入力シート!$G663="精神障害",OR(障害学生情報入力シート!$H663="統合失調症等",障害学生情報入力シート!$H663="気分障害",障害学生情報入力シート!$H663="神経症性障害等",障害学生情報入力シート!$H663="摂食障害・睡眠障害等",障害学生情報入力シート!$H663="他の精神障害")),1,0)+IF(AND(障害学生情報入力シート!$G663="その他の障害",ISBLANK(障害学生情報入力シート!$H663)),1,0)</f>
        <v>0</v>
      </c>
    </row>
    <row r="664" spans="1:25" x14ac:dyDescent="0.4">
      <c r="A664" s="1219">
        <v>640</v>
      </c>
      <c r="B664" s="7">
        <f>IF(AND(障害学生情報入力シート!$G664=$B$23,障害学生情報入力シート!$H664=$B$24,OR(障害学生情報入力シート!D664="入学者(新1年生)",障害学生情報入力シート!D664="在籍者")),1,0)</f>
        <v>0</v>
      </c>
      <c r="C664" s="7">
        <f t="shared" si="54"/>
        <v>0</v>
      </c>
      <c r="D664" s="7" t="str">
        <f>IFERROR(MATCH(ROW(障害学生情報入力シート!A640),C:C,0),"")</f>
        <v/>
      </c>
      <c r="E664" s="7">
        <f>IF(AND(障害学生情報入力シート!$G664=$E$23,障害学生情報入力シート!$H664=$E$24,OR(障害学生情報入力シート!D664="入学者(新1年生)",障害学生情報入力シート!D664="在籍者")),1,0)</f>
        <v>0</v>
      </c>
      <c r="F664" s="7">
        <f t="shared" si="55"/>
        <v>0</v>
      </c>
      <c r="G664" s="7" t="str">
        <f>IFERROR(MATCH(ROW(障害学生情報入力シート!E640),F:F,0),"")</f>
        <v/>
      </c>
      <c r="H664" s="7">
        <f>IF(AND(障害学生情報入力シート!$G664=$H$24,ISBLANK(障害学生情報入力シート!$H664),OR(障害学生情報入力シート!D664="入学者(新1年生)",障害学生情報入力シート!D664="在籍者")),1,0)</f>
        <v>0</v>
      </c>
      <c r="I664" s="7">
        <f t="shared" si="56"/>
        <v>0</v>
      </c>
      <c r="J664" s="7" t="str">
        <f>IFERROR(MATCH(ROW(障害学生情報入力シート!A640),I:I,0),"")</f>
        <v/>
      </c>
      <c r="K664" s="8">
        <f>IF(障害学生情報入力シート!AU664="",0,IF(AND(障害学生情報入力シート!AT664=1,Y664=1,障害学生情報入力シート!D664&lt;&gt;"",障害学生情報入力シート!D664&lt;&gt;"在籍者"),1,0))</f>
        <v>0</v>
      </c>
      <c r="L664" s="8">
        <f t="shared" si="57"/>
        <v>0</v>
      </c>
      <c r="M664" s="8" t="str">
        <f>IFERROR(MATCH(ROW(障害学生情報入力シート!A640),L:L,0),"")</f>
        <v/>
      </c>
      <c r="N664" s="8">
        <f>IF(障害学生情報入力シート!CA664="",0,IF(AND(障害学生情報入力シート!BZ664=1,Y664=1,障害学生情報入力シート!D664&lt;&gt;"",障害学生情報入力シート!D664&lt;&gt;"入学しなかった"),1,0))</f>
        <v>0</v>
      </c>
      <c r="O664" s="8">
        <f t="shared" si="58"/>
        <v>0</v>
      </c>
      <c r="P664" s="8" t="str">
        <f>IFERROR(MATCH(ROW(障害学生情報入力シート!AR640),O:O,0),"")</f>
        <v/>
      </c>
      <c r="Q664" s="8">
        <f>IF(障害学生情報入力シート!CU664="",0,IF(AND(障害学生情報入力シート!CT664=1,Y664=1,障害学生情報入力シート!D664&lt;&gt;"",障害学生情報入力シート!D664&lt;&gt;"入学しなかった"),1,0))</f>
        <v>0</v>
      </c>
      <c r="R664" s="8">
        <f t="shared" si="59"/>
        <v>0</v>
      </c>
      <c r="S664" s="8" t="str">
        <f>IFERROR(MATCH(ROW(障害学生情報入力シート!BJ640),R:R,0),"")</f>
        <v/>
      </c>
      <c r="T664" s="9">
        <f>IF(OR(SUM(障害学生情報入力シート!AY664:BY664,障害学生情報入力シート!CB664:CS664)&gt;0,COUNTA(障害学生情報入力シート!BZ664:CA664)=2,COUNTA(障害学生情報入力シート!CT664:CU664)=2),1,0)</f>
        <v>0</v>
      </c>
      <c r="U664" s="9">
        <f>SUM(障害学生情報入力シート!N664:Q664)+COUNTA(障害学生情報入力シート!R664)</f>
        <v>0</v>
      </c>
      <c r="V664" s="9">
        <f>SUM(障害学生情報入力シート!S664:V664)+COUNTA(障害学生情報入力シート!W664)</f>
        <v>0</v>
      </c>
      <c r="W664" s="9">
        <f>IF(SUM(障害学生情報入力シート!$X664:$AT664)&gt;0,1,0)</f>
        <v>0</v>
      </c>
      <c r="X664" s="9">
        <f>IF(障害学生情報入力シート!D664="入学者(新1年生)",1,0)</f>
        <v>0</v>
      </c>
      <c r="Y664" s="9">
        <f>IF(ISBLANK(障害学生情報入力シート!$G664),0)+IF(AND(障害学生情報入力シート!$G664="視覚障害",OR(障害学生情報入力シート!$H664="盲",障害学生情報入力シート!$H664="弱視")),1,0)+IF(AND(障害学生情報入力シート!$G664="聴覚・言語障害",OR(障害学生情報入力シート!$H664="聾",障害学生情報入力シート!$H664="難聴",障害学生情報入力シート!$H664="言語障害のみ")),1,0)+IF(AND(障害学生情報入力シート!$G664="肢体不自由",OR(障害学生情報入力シート!$H664="上肢機能障害",障害学生情報入力シート!$H664="下肢機能障害",障害学生情報入力シート!$H664="上下肢機能障害",障害学生情報入力シート!$H664="他の機能障害")),1,0)+IF(AND(障害学生情報入力シート!$G664="病弱・虚弱",OR(障害学生情報入力シート!$H664="内部障害等",障害学生情報入力シート!$H664="他の慢性疾患")),1,0)+IF(AND(障害学生情報入力シート!$G664="重複",ISBLANK(障害学生情報入力シート!$H664)),1,0)+IF(AND(障害学生情報入力シート!$G664="発達障害",OR(障害学生情報入力シート!$H664="SLD",障害学生情報入力シート!$H664="ADHD",障害学生情報入力シート!$H664="ASD",障害学生情報入力シート!$H664="発達障害の重複")),1,0)+IF(AND(障害学生情報入力シート!$G664="精神障害",OR(障害学生情報入力シート!$H664="統合失調症等",障害学生情報入力シート!$H664="気分障害",障害学生情報入力シート!$H664="神経症性障害等",障害学生情報入力シート!$H664="摂食障害・睡眠障害等",障害学生情報入力シート!$H664="他の精神障害")),1,0)+IF(AND(障害学生情報入力シート!$G664="その他の障害",ISBLANK(障害学生情報入力シート!$H664)),1,0)</f>
        <v>0</v>
      </c>
    </row>
    <row r="665" spans="1:25" x14ac:dyDescent="0.4">
      <c r="A665" s="1219">
        <v>641</v>
      </c>
      <c r="B665" s="7">
        <f>IF(AND(障害学生情報入力シート!$G665=$B$23,障害学生情報入力シート!$H665=$B$24,OR(障害学生情報入力シート!D665="入学者(新1年生)",障害学生情報入力シート!D665="在籍者")),1,0)</f>
        <v>0</v>
      </c>
      <c r="C665" s="7">
        <f t="shared" ref="C665:C728" si="60">C664+B665</f>
        <v>0</v>
      </c>
      <c r="D665" s="7" t="str">
        <f>IFERROR(MATCH(ROW(障害学生情報入力シート!A641),C:C,0),"")</f>
        <v/>
      </c>
      <c r="E665" s="7">
        <f>IF(AND(障害学生情報入力シート!$G665=$E$23,障害学生情報入力シート!$H665=$E$24,OR(障害学生情報入力シート!D665="入学者(新1年生)",障害学生情報入力シート!D665="在籍者")),1,0)</f>
        <v>0</v>
      </c>
      <c r="F665" s="7">
        <f t="shared" ref="F665:F728" si="61">F664+E665</f>
        <v>0</v>
      </c>
      <c r="G665" s="7" t="str">
        <f>IFERROR(MATCH(ROW(障害学生情報入力シート!E641),F:F,0),"")</f>
        <v/>
      </c>
      <c r="H665" s="7">
        <f>IF(AND(障害学生情報入力シート!$G665=$H$24,ISBLANK(障害学生情報入力シート!$H665),OR(障害学生情報入力シート!D665="入学者(新1年生)",障害学生情報入力シート!D665="在籍者")),1,0)</f>
        <v>0</v>
      </c>
      <c r="I665" s="7">
        <f t="shared" ref="I665:I728" si="62">I664+H665</f>
        <v>0</v>
      </c>
      <c r="J665" s="7" t="str">
        <f>IFERROR(MATCH(ROW(障害学生情報入力シート!A641),I:I,0),"")</f>
        <v/>
      </c>
      <c r="K665" s="8">
        <f>IF(障害学生情報入力シート!AU665="",0,IF(AND(障害学生情報入力シート!AT665=1,Y665=1,障害学生情報入力シート!D665&lt;&gt;"",障害学生情報入力シート!D665&lt;&gt;"在籍者"),1,0))</f>
        <v>0</v>
      </c>
      <c r="L665" s="8">
        <f t="shared" ref="L665:L728" si="63">L664+K665</f>
        <v>0</v>
      </c>
      <c r="M665" s="8" t="str">
        <f>IFERROR(MATCH(ROW(障害学生情報入力シート!A641),L:L,0),"")</f>
        <v/>
      </c>
      <c r="N665" s="8">
        <f>IF(障害学生情報入力シート!CA665="",0,IF(AND(障害学生情報入力シート!BZ665=1,Y665=1,障害学生情報入力シート!D665&lt;&gt;"",障害学生情報入力シート!D665&lt;&gt;"入学しなかった"),1,0))</f>
        <v>0</v>
      </c>
      <c r="O665" s="8">
        <f t="shared" ref="O665:O728" si="64">O664+N665</f>
        <v>0</v>
      </c>
      <c r="P665" s="8" t="str">
        <f>IFERROR(MATCH(ROW(障害学生情報入力シート!AR641),O:O,0),"")</f>
        <v/>
      </c>
      <c r="Q665" s="8">
        <f>IF(障害学生情報入力シート!CU665="",0,IF(AND(障害学生情報入力シート!CT665=1,Y665=1,障害学生情報入力シート!D665&lt;&gt;"",障害学生情報入力シート!D665&lt;&gt;"入学しなかった"),1,0))</f>
        <v>0</v>
      </c>
      <c r="R665" s="8">
        <f t="shared" ref="R665:R728" si="65">R664+Q665</f>
        <v>0</v>
      </c>
      <c r="S665" s="8" t="str">
        <f>IFERROR(MATCH(ROW(障害学生情報入力シート!BJ641),R:R,0),"")</f>
        <v/>
      </c>
      <c r="T665" s="9">
        <f>IF(OR(SUM(障害学生情報入力シート!AY665:BY665,障害学生情報入力シート!CB665:CS665)&gt;0,COUNTA(障害学生情報入力シート!BZ665:CA665)=2,COUNTA(障害学生情報入力シート!CT665:CU665)=2),1,0)</f>
        <v>0</v>
      </c>
      <c r="U665" s="9">
        <f>SUM(障害学生情報入力シート!N665:Q665)+COUNTA(障害学生情報入力シート!R665)</f>
        <v>0</v>
      </c>
      <c r="V665" s="9">
        <f>SUM(障害学生情報入力シート!S665:V665)+COUNTA(障害学生情報入力シート!W665)</f>
        <v>0</v>
      </c>
      <c r="W665" s="9">
        <f>IF(SUM(障害学生情報入力シート!$X665:$AT665)&gt;0,1,0)</f>
        <v>0</v>
      </c>
      <c r="X665" s="9">
        <f>IF(障害学生情報入力シート!D665="入学者(新1年生)",1,0)</f>
        <v>0</v>
      </c>
      <c r="Y665" s="9">
        <f>IF(ISBLANK(障害学生情報入力シート!$G665),0)+IF(AND(障害学生情報入力シート!$G665="視覚障害",OR(障害学生情報入力シート!$H665="盲",障害学生情報入力シート!$H665="弱視")),1,0)+IF(AND(障害学生情報入力シート!$G665="聴覚・言語障害",OR(障害学生情報入力シート!$H665="聾",障害学生情報入力シート!$H665="難聴",障害学生情報入力シート!$H665="言語障害のみ")),1,0)+IF(AND(障害学生情報入力シート!$G665="肢体不自由",OR(障害学生情報入力シート!$H665="上肢機能障害",障害学生情報入力シート!$H665="下肢機能障害",障害学生情報入力シート!$H665="上下肢機能障害",障害学生情報入力シート!$H665="他の機能障害")),1,0)+IF(AND(障害学生情報入力シート!$G665="病弱・虚弱",OR(障害学生情報入力シート!$H665="内部障害等",障害学生情報入力シート!$H665="他の慢性疾患")),1,0)+IF(AND(障害学生情報入力シート!$G665="重複",ISBLANK(障害学生情報入力シート!$H665)),1,0)+IF(AND(障害学生情報入力シート!$G665="発達障害",OR(障害学生情報入力シート!$H665="SLD",障害学生情報入力シート!$H665="ADHD",障害学生情報入力シート!$H665="ASD",障害学生情報入力シート!$H665="発達障害の重複")),1,0)+IF(AND(障害学生情報入力シート!$G665="精神障害",OR(障害学生情報入力シート!$H665="統合失調症等",障害学生情報入力シート!$H665="気分障害",障害学生情報入力シート!$H665="神経症性障害等",障害学生情報入力シート!$H665="摂食障害・睡眠障害等",障害学生情報入力シート!$H665="他の精神障害")),1,0)+IF(AND(障害学生情報入力シート!$G665="その他の障害",ISBLANK(障害学生情報入力シート!$H665)),1,0)</f>
        <v>0</v>
      </c>
    </row>
    <row r="666" spans="1:25" x14ac:dyDescent="0.4">
      <c r="A666" s="1219">
        <v>642</v>
      </c>
      <c r="B666" s="7">
        <f>IF(AND(障害学生情報入力シート!$G666=$B$23,障害学生情報入力シート!$H666=$B$24,OR(障害学生情報入力シート!D666="入学者(新1年生)",障害学生情報入力シート!D666="在籍者")),1,0)</f>
        <v>0</v>
      </c>
      <c r="C666" s="7">
        <f t="shared" si="60"/>
        <v>0</v>
      </c>
      <c r="D666" s="7" t="str">
        <f>IFERROR(MATCH(ROW(障害学生情報入力シート!A642),C:C,0),"")</f>
        <v/>
      </c>
      <c r="E666" s="7">
        <f>IF(AND(障害学生情報入力シート!$G666=$E$23,障害学生情報入力シート!$H666=$E$24,OR(障害学生情報入力シート!D666="入学者(新1年生)",障害学生情報入力シート!D666="在籍者")),1,0)</f>
        <v>0</v>
      </c>
      <c r="F666" s="7">
        <f t="shared" si="61"/>
        <v>0</v>
      </c>
      <c r="G666" s="7" t="str">
        <f>IFERROR(MATCH(ROW(障害学生情報入力シート!E642),F:F,0),"")</f>
        <v/>
      </c>
      <c r="H666" s="7">
        <f>IF(AND(障害学生情報入力シート!$G666=$H$24,ISBLANK(障害学生情報入力シート!$H666),OR(障害学生情報入力シート!D666="入学者(新1年生)",障害学生情報入力シート!D666="在籍者")),1,0)</f>
        <v>0</v>
      </c>
      <c r="I666" s="7">
        <f t="shared" si="62"/>
        <v>0</v>
      </c>
      <c r="J666" s="7" t="str">
        <f>IFERROR(MATCH(ROW(障害学生情報入力シート!A642),I:I,0),"")</f>
        <v/>
      </c>
      <c r="K666" s="8">
        <f>IF(障害学生情報入力シート!AU666="",0,IF(AND(障害学生情報入力シート!AT666=1,Y666=1,障害学生情報入力シート!D666&lt;&gt;"",障害学生情報入力シート!D666&lt;&gt;"在籍者"),1,0))</f>
        <v>0</v>
      </c>
      <c r="L666" s="8">
        <f t="shared" si="63"/>
        <v>0</v>
      </c>
      <c r="M666" s="8" t="str">
        <f>IFERROR(MATCH(ROW(障害学生情報入力シート!A642),L:L,0),"")</f>
        <v/>
      </c>
      <c r="N666" s="8">
        <f>IF(障害学生情報入力シート!CA666="",0,IF(AND(障害学生情報入力シート!BZ666=1,Y666=1,障害学生情報入力シート!D666&lt;&gt;"",障害学生情報入力シート!D666&lt;&gt;"入学しなかった"),1,0))</f>
        <v>0</v>
      </c>
      <c r="O666" s="8">
        <f t="shared" si="64"/>
        <v>0</v>
      </c>
      <c r="P666" s="8" t="str">
        <f>IFERROR(MATCH(ROW(障害学生情報入力シート!AR642),O:O,0),"")</f>
        <v/>
      </c>
      <c r="Q666" s="8">
        <f>IF(障害学生情報入力シート!CU666="",0,IF(AND(障害学生情報入力シート!CT666=1,Y666=1,障害学生情報入力シート!D666&lt;&gt;"",障害学生情報入力シート!D666&lt;&gt;"入学しなかった"),1,0))</f>
        <v>0</v>
      </c>
      <c r="R666" s="8">
        <f t="shared" si="65"/>
        <v>0</v>
      </c>
      <c r="S666" s="8" t="str">
        <f>IFERROR(MATCH(ROW(障害学生情報入力シート!BJ642),R:R,0),"")</f>
        <v/>
      </c>
      <c r="T666" s="9">
        <f>IF(OR(SUM(障害学生情報入力シート!AY666:BY666,障害学生情報入力シート!CB666:CS666)&gt;0,COUNTA(障害学生情報入力シート!BZ666:CA666)=2,COUNTA(障害学生情報入力シート!CT666:CU666)=2),1,0)</f>
        <v>0</v>
      </c>
      <c r="U666" s="9">
        <f>SUM(障害学生情報入力シート!N666:Q666)+COUNTA(障害学生情報入力シート!R666)</f>
        <v>0</v>
      </c>
      <c r="V666" s="9">
        <f>SUM(障害学生情報入力シート!S666:V666)+COUNTA(障害学生情報入力シート!W666)</f>
        <v>0</v>
      </c>
      <c r="W666" s="9">
        <f>IF(SUM(障害学生情報入力シート!$X666:$AT666)&gt;0,1,0)</f>
        <v>0</v>
      </c>
      <c r="X666" s="9">
        <f>IF(障害学生情報入力シート!D666="入学者(新1年生)",1,0)</f>
        <v>0</v>
      </c>
      <c r="Y666" s="9">
        <f>IF(ISBLANK(障害学生情報入力シート!$G666),0)+IF(AND(障害学生情報入力シート!$G666="視覚障害",OR(障害学生情報入力シート!$H666="盲",障害学生情報入力シート!$H666="弱視")),1,0)+IF(AND(障害学生情報入力シート!$G666="聴覚・言語障害",OR(障害学生情報入力シート!$H666="聾",障害学生情報入力シート!$H666="難聴",障害学生情報入力シート!$H666="言語障害のみ")),1,0)+IF(AND(障害学生情報入力シート!$G666="肢体不自由",OR(障害学生情報入力シート!$H666="上肢機能障害",障害学生情報入力シート!$H666="下肢機能障害",障害学生情報入力シート!$H666="上下肢機能障害",障害学生情報入力シート!$H666="他の機能障害")),1,0)+IF(AND(障害学生情報入力シート!$G666="病弱・虚弱",OR(障害学生情報入力シート!$H666="内部障害等",障害学生情報入力シート!$H666="他の慢性疾患")),1,0)+IF(AND(障害学生情報入力シート!$G666="重複",ISBLANK(障害学生情報入力シート!$H666)),1,0)+IF(AND(障害学生情報入力シート!$G666="発達障害",OR(障害学生情報入力シート!$H666="SLD",障害学生情報入力シート!$H666="ADHD",障害学生情報入力シート!$H666="ASD",障害学生情報入力シート!$H666="発達障害の重複")),1,0)+IF(AND(障害学生情報入力シート!$G666="精神障害",OR(障害学生情報入力シート!$H666="統合失調症等",障害学生情報入力シート!$H666="気分障害",障害学生情報入力シート!$H666="神経症性障害等",障害学生情報入力シート!$H666="摂食障害・睡眠障害等",障害学生情報入力シート!$H666="他の精神障害")),1,0)+IF(AND(障害学生情報入力シート!$G666="その他の障害",ISBLANK(障害学生情報入力シート!$H666)),1,0)</f>
        <v>0</v>
      </c>
    </row>
    <row r="667" spans="1:25" x14ac:dyDescent="0.4">
      <c r="A667" s="1219">
        <v>643</v>
      </c>
      <c r="B667" s="7">
        <f>IF(AND(障害学生情報入力シート!$G667=$B$23,障害学生情報入力シート!$H667=$B$24,OR(障害学生情報入力シート!D667="入学者(新1年生)",障害学生情報入力シート!D667="在籍者")),1,0)</f>
        <v>0</v>
      </c>
      <c r="C667" s="7">
        <f t="shared" si="60"/>
        <v>0</v>
      </c>
      <c r="D667" s="7" t="str">
        <f>IFERROR(MATCH(ROW(障害学生情報入力シート!A643),C:C,0),"")</f>
        <v/>
      </c>
      <c r="E667" s="7">
        <f>IF(AND(障害学生情報入力シート!$G667=$E$23,障害学生情報入力シート!$H667=$E$24,OR(障害学生情報入力シート!D667="入学者(新1年生)",障害学生情報入力シート!D667="在籍者")),1,0)</f>
        <v>0</v>
      </c>
      <c r="F667" s="7">
        <f t="shared" si="61"/>
        <v>0</v>
      </c>
      <c r="G667" s="7" t="str">
        <f>IFERROR(MATCH(ROW(障害学生情報入力シート!E643),F:F,0),"")</f>
        <v/>
      </c>
      <c r="H667" s="7">
        <f>IF(AND(障害学生情報入力シート!$G667=$H$24,ISBLANK(障害学生情報入力シート!$H667),OR(障害学生情報入力シート!D667="入学者(新1年生)",障害学生情報入力シート!D667="在籍者")),1,0)</f>
        <v>0</v>
      </c>
      <c r="I667" s="7">
        <f t="shared" si="62"/>
        <v>0</v>
      </c>
      <c r="J667" s="7" t="str">
        <f>IFERROR(MATCH(ROW(障害学生情報入力シート!A643),I:I,0),"")</f>
        <v/>
      </c>
      <c r="K667" s="8">
        <f>IF(障害学生情報入力シート!AU667="",0,IF(AND(障害学生情報入力シート!AT667=1,Y667=1,障害学生情報入力シート!D667&lt;&gt;"",障害学生情報入力シート!D667&lt;&gt;"在籍者"),1,0))</f>
        <v>0</v>
      </c>
      <c r="L667" s="8">
        <f t="shared" si="63"/>
        <v>0</v>
      </c>
      <c r="M667" s="8" t="str">
        <f>IFERROR(MATCH(ROW(障害学生情報入力シート!A643),L:L,0),"")</f>
        <v/>
      </c>
      <c r="N667" s="8">
        <f>IF(障害学生情報入力シート!CA667="",0,IF(AND(障害学生情報入力シート!BZ667=1,Y667=1,障害学生情報入力シート!D667&lt;&gt;"",障害学生情報入力シート!D667&lt;&gt;"入学しなかった"),1,0))</f>
        <v>0</v>
      </c>
      <c r="O667" s="8">
        <f t="shared" si="64"/>
        <v>0</v>
      </c>
      <c r="P667" s="8" t="str">
        <f>IFERROR(MATCH(ROW(障害学生情報入力シート!AR643),O:O,0),"")</f>
        <v/>
      </c>
      <c r="Q667" s="8">
        <f>IF(障害学生情報入力シート!CU667="",0,IF(AND(障害学生情報入力シート!CT667=1,Y667=1,障害学生情報入力シート!D667&lt;&gt;"",障害学生情報入力シート!D667&lt;&gt;"入学しなかった"),1,0))</f>
        <v>0</v>
      </c>
      <c r="R667" s="8">
        <f t="shared" si="65"/>
        <v>0</v>
      </c>
      <c r="S667" s="8" t="str">
        <f>IFERROR(MATCH(ROW(障害学生情報入力シート!BJ643),R:R,0),"")</f>
        <v/>
      </c>
      <c r="T667" s="9">
        <f>IF(OR(SUM(障害学生情報入力シート!AY667:BY667,障害学生情報入力シート!CB667:CS667)&gt;0,COUNTA(障害学生情報入力シート!BZ667:CA667)=2,COUNTA(障害学生情報入力シート!CT667:CU667)=2),1,0)</f>
        <v>0</v>
      </c>
      <c r="U667" s="9">
        <f>SUM(障害学生情報入力シート!N667:Q667)+COUNTA(障害学生情報入力シート!R667)</f>
        <v>0</v>
      </c>
      <c r="V667" s="9">
        <f>SUM(障害学生情報入力シート!S667:V667)+COUNTA(障害学生情報入力シート!W667)</f>
        <v>0</v>
      </c>
      <c r="W667" s="9">
        <f>IF(SUM(障害学生情報入力シート!$X667:$AT667)&gt;0,1,0)</f>
        <v>0</v>
      </c>
      <c r="X667" s="9">
        <f>IF(障害学生情報入力シート!D667="入学者(新1年生)",1,0)</f>
        <v>0</v>
      </c>
      <c r="Y667" s="9">
        <f>IF(ISBLANK(障害学生情報入力シート!$G667),0)+IF(AND(障害学生情報入力シート!$G667="視覚障害",OR(障害学生情報入力シート!$H667="盲",障害学生情報入力シート!$H667="弱視")),1,0)+IF(AND(障害学生情報入力シート!$G667="聴覚・言語障害",OR(障害学生情報入力シート!$H667="聾",障害学生情報入力シート!$H667="難聴",障害学生情報入力シート!$H667="言語障害のみ")),1,0)+IF(AND(障害学生情報入力シート!$G667="肢体不自由",OR(障害学生情報入力シート!$H667="上肢機能障害",障害学生情報入力シート!$H667="下肢機能障害",障害学生情報入力シート!$H667="上下肢機能障害",障害学生情報入力シート!$H667="他の機能障害")),1,0)+IF(AND(障害学生情報入力シート!$G667="病弱・虚弱",OR(障害学生情報入力シート!$H667="内部障害等",障害学生情報入力シート!$H667="他の慢性疾患")),1,0)+IF(AND(障害学生情報入力シート!$G667="重複",ISBLANK(障害学生情報入力シート!$H667)),1,0)+IF(AND(障害学生情報入力シート!$G667="発達障害",OR(障害学生情報入力シート!$H667="SLD",障害学生情報入力シート!$H667="ADHD",障害学生情報入力シート!$H667="ASD",障害学生情報入力シート!$H667="発達障害の重複")),1,0)+IF(AND(障害学生情報入力シート!$G667="精神障害",OR(障害学生情報入力シート!$H667="統合失調症等",障害学生情報入力シート!$H667="気分障害",障害学生情報入力シート!$H667="神経症性障害等",障害学生情報入力シート!$H667="摂食障害・睡眠障害等",障害学生情報入力シート!$H667="他の精神障害")),1,0)+IF(AND(障害学生情報入力シート!$G667="その他の障害",ISBLANK(障害学生情報入力シート!$H667)),1,0)</f>
        <v>0</v>
      </c>
    </row>
    <row r="668" spans="1:25" x14ac:dyDescent="0.4">
      <c r="A668" s="1219">
        <v>644</v>
      </c>
      <c r="B668" s="7">
        <f>IF(AND(障害学生情報入力シート!$G668=$B$23,障害学生情報入力シート!$H668=$B$24,OR(障害学生情報入力シート!D668="入学者(新1年生)",障害学生情報入力シート!D668="在籍者")),1,0)</f>
        <v>0</v>
      </c>
      <c r="C668" s="7">
        <f t="shared" si="60"/>
        <v>0</v>
      </c>
      <c r="D668" s="7" t="str">
        <f>IFERROR(MATCH(ROW(障害学生情報入力シート!A644),C:C,0),"")</f>
        <v/>
      </c>
      <c r="E668" s="7">
        <f>IF(AND(障害学生情報入力シート!$G668=$E$23,障害学生情報入力シート!$H668=$E$24,OR(障害学生情報入力シート!D668="入学者(新1年生)",障害学生情報入力シート!D668="在籍者")),1,0)</f>
        <v>0</v>
      </c>
      <c r="F668" s="7">
        <f t="shared" si="61"/>
        <v>0</v>
      </c>
      <c r="G668" s="7" t="str">
        <f>IFERROR(MATCH(ROW(障害学生情報入力シート!E644),F:F,0),"")</f>
        <v/>
      </c>
      <c r="H668" s="7">
        <f>IF(AND(障害学生情報入力シート!$G668=$H$24,ISBLANK(障害学生情報入力シート!$H668),OR(障害学生情報入力シート!D668="入学者(新1年生)",障害学生情報入力シート!D668="在籍者")),1,0)</f>
        <v>0</v>
      </c>
      <c r="I668" s="7">
        <f t="shared" si="62"/>
        <v>0</v>
      </c>
      <c r="J668" s="7" t="str">
        <f>IFERROR(MATCH(ROW(障害学生情報入力シート!A644),I:I,0),"")</f>
        <v/>
      </c>
      <c r="K668" s="8">
        <f>IF(障害学生情報入力シート!AU668="",0,IF(AND(障害学生情報入力シート!AT668=1,Y668=1,障害学生情報入力シート!D668&lt;&gt;"",障害学生情報入力シート!D668&lt;&gt;"在籍者"),1,0))</f>
        <v>0</v>
      </c>
      <c r="L668" s="8">
        <f t="shared" si="63"/>
        <v>0</v>
      </c>
      <c r="M668" s="8" t="str">
        <f>IFERROR(MATCH(ROW(障害学生情報入力シート!A644),L:L,0),"")</f>
        <v/>
      </c>
      <c r="N668" s="8">
        <f>IF(障害学生情報入力シート!CA668="",0,IF(AND(障害学生情報入力シート!BZ668=1,Y668=1,障害学生情報入力シート!D668&lt;&gt;"",障害学生情報入力シート!D668&lt;&gt;"入学しなかった"),1,0))</f>
        <v>0</v>
      </c>
      <c r="O668" s="8">
        <f t="shared" si="64"/>
        <v>0</v>
      </c>
      <c r="P668" s="8" t="str">
        <f>IFERROR(MATCH(ROW(障害学生情報入力シート!AR644),O:O,0),"")</f>
        <v/>
      </c>
      <c r="Q668" s="8">
        <f>IF(障害学生情報入力シート!CU668="",0,IF(AND(障害学生情報入力シート!CT668=1,Y668=1,障害学生情報入力シート!D668&lt;&gt;"",障害学生情報入力シート!D668&lt;&gt;"入学しなかった"),1,0))</f>
        <v>0</v>
      </c>
      <c r="R668" s="8">
        <f t="shared" si="65"/>
        <v>0</v>
      </c>
      <c r="S668" s="8" t="str">
        <f>IFERROR(MATCH(ROW(障害学生情報入力シート!BJ644),R:R,0),"")</f>
        <v/>
      </c>
      <c r="T668" s="9">
        <f>IF(OR(SUM(障害学生情報入力シート!AY668:BY668,障害学生情報入力シート!CB668:CS668)&gt;0,COUNTA(障害学生情報入力シート!BZ668:CA668)=2,COUNTA(障害学生情報入力シート!CT668:CU668)=2),1,0)</f>
        <v>0</v>
      </c>
      <c r="U668" s="9">
        <f>SUM(障害学生情報入力シート!N668:Q668)+COUNTA(障害学生情報入力シート!R668)</f>
        <v>0</v>
      </c>
      <c r="V668" s="9">
        <f>SUM(障害学生情報入力シート!S668:V668)+COUNTA(障害学生情報入力シート!W668)</f>
        <v>0</v>
      </c>
      <c r="W668" s="9">
        <f>IF(SUM(障害学生情報入力シート!$X668:$AT668)&gt;0,1,0)</f>
        <v>0</v>
      </c>
      <c r="X668" s="9">
        <f>IF(障害学生情報入力シート!D668="入学者(新1年生)",1,0)</f>
        <v>0</v>
      </c>
      <c r="Y668" s="9">
        <f>IF(ISBLANK(障害学生情報入力シート!$G668),0)+IF(AND(障害学生情報入力シート!$G668="視覚障害",OR(障害学生情報入力シート!$H668="盲",障害学生情報入力シート!$H668="弱視")),1,0)+IF(AND(障害学生情報入力シート!$G668="聴覚・言語障害",OR(障害学生情報入力シート!$H668="聾",障害学生情報入力シート!$H668="難聴",障害学生情報入力シート!$H668="言語障害のみ")),1,0)+IF(AND(障害学生情報入力シート!$G668="肢体不自由",OR(障害学生情報入力シート!$H668="上肢機能障害",障害学生情報入力シート!$H668="下肢機能障害",障害学生情報入力シート!$H668="上下肢機能障害",障害学生情報入力シート!$H668="他の機能障害")),1,0)+IF(AND(障害学生情報入力シート!$G668="病弱・虚弱",OR(障害学生情報入力シート!$H668="内部障害等",障害学生情報入力シート!$H668="他の慢性疾患")),1,0)+IF(AND(障害学生情報入力シート!$G668="重複",ISBLANK(障害学生情報入力シート!$H668)),1,0)+IF(AND(障害学生情報入力シート!$G668="発達障害",OR(障害学生情報入力シート!$H668="SLD",障害学生情報入力シート!$H668="ADHD",障害学生情報入力シート!$H668="ASD",障害学生情報入力シート!$H668="発達障害の重複")),1,0)+IF(AND(障害学生情報入力シート!$G668="精神障害",OR(障害学生情報入力シート!$H668="統合失調症等",障害学生情報入力シート!$H668="気分障害",障害学生情報入力シート!$H668="神経症性障害等",障害学生情報入力シート!$H668="摂食障害・睡眠障害等",障害学生情報入力シート!$H668="他の精神障害")),1,0)+IF(AND(障害学生情報入力シート!$G668="その他の障害",ISBLANK(障害学生情報入力シート!$H668)),1,0)</f>
        <v>0</v>
      </c>
    </row>
    <row r="669" spans="1:25" x14ac:dyDescent="0.4">
      <c r="A669" s="1219">
        <v>645</v>
      </c>
      <c r="B669" s="7">
        <f>IF(AND(障害学生情報入力シート!$G669=$B$23,障害学生情報入力シート!$H669=$B$24,OR(障害学生情報入力シート!D669="入学者(新1年生)",障害学生情報入力シート!D669="在籍者")),1,0)</f>
        <v>0</v>
      </c>
      <c r="C669" s="7">
        <f t="shared" si="60"/>
        <v>0</v>
      </c>
      <c r="D669" s="7" t="str">
        <f>IFERROR(MATCH(ROW(障害学生情報入力シート!A645),C:C,0),"")</f>
        <v/>
      </c>
      <c r="E669" s="7">
        <f>IF(AND(障害学生情報入力シート!$G669=$E$23,障害学生情報入力シート!$H669=$E$24,OR(障害学生情報入力シート!D669="入学者(新1年生)",障害学生情報入力シート!D669="在籍者")),1,0)</f>
        <v>0</v>
      </c>
      <c r="F669" s="7">
        <f t="shared" si="61"/>
        <v>0</v>
      </c>
      <c r="G669" s="7" t="str">
        <f>IFERROR(MATCH(ROW(障害学生情報入力シート!E645),F:F,0),"")</f>
        <v/>
      </c>
      <c r="H669" s="7">
        <f>IF(AND(障害学生情報入力シート!$G669=$H$24,ISBLANK(障害学生情報入力シート!$H669),OR(障害学生情報入力シート!D669="入学者(新1年生)",障害学生情報入力シート!D669="在籍者")),1,0)</f>
        <v>0</v>
      </c>
      <c r="I669" s="7">
        <f t="shared" si="62"/>
        <v>0</v>
      </c>
      <c r="J669" s="7" t="str">
        <f>IFERROR(MATCH(ROW(障害学生情報入力シート!A645),I:I,0),"")</f>
        <v/>
      </c>
      <c r="K669" s="8">
        <f>IF(障害学生情報入力シート!AU669="",0,IF(AND(障害学生情報入力シート!AT669=1,Y669=1,障害学生情報入力シート!D669&lt;&gt;"",障害学生情報入力シート!D669&lt;&gt;"在籍者"),1,0))</f>
        <v>0</v>
      </c>
      <c r="L669" s="8">
        <f t="shared" si="63"/>
        <v>0</v>
      </c>
      <c r="M669" s="8" t="str">
        <f>IFERROR(MATCH(ROW(障害学生情報入力シート!A645),L:L,0),"")</f>
        <v/>
      </c>
      <c r="N669" s="8">
        <f>IF(障害学生情報入力シート!CA669="",0,IF(AND(障害学生情報入力シート!BZ669=1,Y669=1,障害学生情報入力シート!D669&lt;&gt;"",障害学生情報入力シート!D669&lt;&gt;"入学しなかった"),1,0))</f>
        <v>0</v>
      </c>
      <c r="O669" s="8">
        <f t="shared" si="64"/>
        <v>0</v>
      </c>
      <c r="P669" s="8" t="str">
        <f>IFERROR(MATCH(ROW(障害学生情報入力シート!AR645),O:O,0),"")</f>
        <v/>
      </c>
      <c r="Q669" s="8">
        <f>IF(障害学生情報入力シート!CU669="",0,IF(AND(障害学生情報入力シート!CT669=1,Y669=1,障害学生情報入力シート!D669&lt;&gt;"",障害学生情報入力シート!D669&lt;&gt;"入学しなかった"),1,0))</f>
        <v>0</v>
      </c>
      <c r="R669" s="8">
        <f t="shared" si="65"/>
        <v>0</v>
      </c>
      <c r="S669" s="8" t="str">
        <f>IFERROR(MATCH(ROW(障害学生情報入力シート!BJ645),R:R,0),"")</f>
        <v/>
      </c>
      <c r="T669" s="9">
        <f>IF(OR(SUM(障害学生情報入力シート!AY669:BY669,障害学生情報入力シート!CB669:CS669)&gt;0,COUNTA(障害学生情報入力シート!BZ669:CA669)=2,COUNTA(障害学生情報入力シート!CT669:CU669)=2),1,0)</f>
        <v>0</v>
      </c>
      <c r="U669" s="9">
        <f>SUM(障害学生情報入力シート!N669:Q669)+COUNTA(障害学生情報入力シート!R669)</f>
        <v>0</v>
      </c>
      <c r="V669" s="9">
        <f>SUM(障害学生情報入力シート!S669:V669)+COUNTA(障害学生情報入力シート!W669)</f>
        <v>0</v>
      </c>
      <c r="W669" s="9">
        <f>IF(SUM(障害学生情報入力シート!$X669:$AT669)&gt;0,1,0)</f>
        <v>0</v>
      </c>
      <c r="X669" s="9">
        <f>IF(障害学生情報入力シート!D669="入学者(新1年生)",1,0)</f>
        <v>0</v>
      </c>
      <c r="Y669" s="9">
        <f>IF(ISBLANK(障害学生情報入力シート!$G669),0)+IF(AND(障害学生情報入力シート!$G669="視覚障害",OR(障害学生情報入力シート!$H669="盲",障害学生情報入力シート!$H669="弱視")),1,0)+IF(AND(障害学生情報入力シート!$G669="聴覚・言語障害",OR(障害学生情報入力シート!$H669="聾",障害学生情報入力シート!$H669="難聴",障害学生情報入力シート!$H669="言語障害のみ")),1,0)+IF(AND(障害学生情報入力シート!$G669="肢体不自由",OR(障害学生情報入力シート!$H669="上肢機能障害",障害学生情報入力シート!$H669="下肢機能障害",障害学生情報入力シート!$H669="上下肢機能障害",障害学生情報入力シート!$H669="他の機能障害")),1,0)+IF(AND(障害学生情報入力シート!$G669="病弱・虚弱",OR(障害学生情報入力シート!$H669="内部障害等",障害学生情報入力シート!$H669="他の慢性疾患")),1,0)+IF(AND(障害学生情報入力シート!$G669="重複",ISBLANK(障害学生情報入力シート!$H669)),1,0)+IF(AND(障害学生情報入力シート!$G669="発達障害",OR(障害学生情報入力シート!$H669="SLD",障害学生情報入力シート!$H669="ADHD",障害学生情報入力シート!$H669="ASD",障害学生情報入力シート!$H669="発達障害の重複")),1,0)+IF(AND(障害学生情報入力シート!$G669="精神障害",OR(障害学生情報入力シート!$H669="統合失調症等",障害学生情報入力シート!$H669="気分障害",障害学生情報入力シート!$H669="神経症性障害等",障害学生情報入力シート!$H669="摂食障害・睡眠障害等",障害学生情報入力シート!$H669="他の精神障害")),1,0)+IF(AND(障害学生情報入力シート!$G669="その他の障害",ISBLANK(障害学生情報入力シート!$H669)),1,0)</f>
        <v>0</v>
      </c>
    </row>
    <row r="670" spans="1:25" x14ac:dyDescent="0.4">
      <c r="A670" s="1219">
        <v>646</v>
      </c>
      <c r="B670" s="7">
        <f>IF(AND(障害学生情報入力シート!$G670=$B$23,障害学生情報入力シート!$H670=$B$24,OR(障害学生情報入力シート!D670="入学者(新1年生)",障害学生情報入力シート!D670="在籍者")),1,0)</f>
        <v>0</v>
      </c>
      <c r="C670" s="7">
        <f t="shared" si="60"/>
        <v>0</v>
      </c>
      <c r="D670" s="7" t="str">
        <f>IFERROR(MATCH(ROW(障害学生情報入力シート!A646),C:C,0),"")</f>
        <v/>
      </c>
      <c r="E670" s="7">
        <f>IF(AND(障害学生情報入力シート!$G670=$E$23,障害学生情報入力シート!$H670=$E$24,OR(障害学生情報入力シート!D670="入学者(新1年生)",障害学生情報入力シート!D670="在籍者")),1,0)</f>
        <v>0</v>
      </c>
      <c r="F670" s="7">
        <f t="shared" si="61"/>
        <v>0</v>
      </c>
      <c r="G670" s="7" t="str">
        <f>IFERROR(MATCH(ROW(障害学生情報入力シート!E646),F:F,0),"")</f>
        <v/>
      </c>
      <c r="H670" s="7">
        <f>IF(AND(障害学生情報入力シート!$G670=$H$24,ISBLANK(障害学生情報入力シート!$H670),OR(障害学生情報入力シート!D670="入学者(新1年生)",障害学生情報入力シート!D670="在籍者")),1,0)</f>
        <v>0</v>
      </c>
      <c r="I670" s="7">
        <f t="shared" si="62"/>
        <v>0</v>
      </c>
      <c r="J670" s="7" t="str">
        <f>IFERROR(MATCH(ROW(障害学生情報入力シート!A646),I:I,0),"")</f>
        <v/>
      </c>
      <c r="K670" s="8">
        <f>IF(障害学生情報入力シート!AU670="",0,IF(AND(障害学生情報入力シート!AT670=1,Y670=1,障害学生情報入力シート!D670&lt;&gt;"",障害学生情報入力シート!D670&lt;&gt;"在籍者"),1,0))</f>
        <v>0</v>
      </c>
      <c r="L670" s="8">
        <f t="shared" si="63"/>
        <v>0</v>
      </c>
      <c r="M670" s="8" t="str">
        <f>IFERROR(MATCH(ROW(障害学生情報入力シート!A646),L:L,0),"")</f>
        <v/>
      </c>
      <c r="N670" s="8">
        <f>IF(障害学生情報入力シート!CA670="",0,IF(AND(障害学生情報入力シート!BZ670=1,Y670=1,障害学生情報入力シート!D670&lt;&gt;"",障害学生情報入力シート!D670&lt;&gt;"入学しなかった"),1,0))</f>
        <v>0</v>
      </c>
      <c r="O670" s="8">
        <f t="shared" si="64"/>
        <v>0</v>
      </c>
      <c r="P670" s="8" t="str">
        <f>IFERROR(MATCH(ROW(障害学生情報入力シート!AR646),O:O,0),"")</f>
        <v/>
      </c>
      <c r="Q670" s="8">
        <f>IF(障害学生情報入力シート!CU670="",0,IF(AND(障害学生情報入力シート!CT670=1,Y670=1,障害学生情報入力シート!D670&lt;&gt;"",障害学生情報入力シート!D670&lt;&gt;"入学しなかった"),1,0))</f>
        <v>0</v>
      </c>
      <c r="R670" s="8">
        <f t="shared" si="65"/>
        <v>0</v>
      </c>
      <c r="S670" s="8" t="str">
        <f>IFERROR(MATCH(ROW(障害学生情報入力シート!BJ646),R:R,0),"")</f>
        <v/>
      </c>
      <c r="T670" s="9">
        <f>IF(OR(SUM(障害学生情報入力シート!AY670:BY670,障害学生情報入力シート!CB670:CS670)&gt;0,COUNTA(障害学生情報入力シート!BZ670:CA670)=2,COUNTA(障害学生情報入力シート!CT670:CU670)=2),1,0)</f>
        <v>0</v>
      </c>
      <c r="U670" s="9">
        <f>SUM(障害学生情報入力シート!N670:Q670)+COUNTA(障害学生情報入力シート!R670)</f>
        <v>0</v>
      </c>
      <c r="V670" s="9">
        <f>SUM(障害学生情報入力シート!S670:V670)+COUNTA(障害学生情報入力シート!W670)</f>
        <v>0</v>
      </c>
      <c r="W670" s="9">
        <f>IF(SUM(障害学生情報入力シート!$X670:$AT670)&gt;0,1,0)</f>
        <v>0</v>
      </c>
      <c r="X670" s="9">
        <f>IF(障害学生情報入力シート!D670="入学者(新1年生)",1,0)</f>
        <v>0</v>
      </c>
      <c r="Y670" s="9">
        <f>IF(ISBLANK(障害学生情報入力シート!$G670),0)+IF(AND(障害学生情報入力シート!$G670="視覚障害",OR(障害学生情報入力シート!$H670="盲",障害学生情報入力シート!$H670="弱視")),1,0)+IF(AND(障害学生情報入力シート!$G670="聴覚・言語障害",OR(障害学生情報入力シート!$H670="聾",障害学生情報入力シート!$H670="難聴",障害学生情報入力シート!$H670="言語障害のみ")),1,0)+IF(AND(障害学生情報入力シート!$G670="肢体不自由",OR(障害学生情報入力シート!$H670="上肢機能障害",障害学生情報入力シート!$H670="下肢機能障害",障害学生情報入力シート!$H670="上下肢機能障害",障害学生情報入力シート!$H670="他の機能障害")),1,0)+IF(AND(障害学生情報入力シート!$G670="病弱・虚弱",OR(障害学生情報入力シート!$H670="内部障害等",障害学生情報入力シート!$H670="他の慢性疾患")),1,0)+IF(AND(障害学生情報入力シート!$G670="重複",ISBLANK(障害学生情報入力シート!$H670)),1,0)+IF(AND(障害学生情報入力シート!$G670="発達障害",OR(障害学生情報入力シート!$H670="SLD",障害学生情報入力シート!$H670="ADHD",障害学生情報入力シート!$H670="ASD",障害学生情報入力シート!$H670="発達障害の重複")),1,0)+IF(AND(障害学生情報入力シート!$G670="精神障害",OR(障害学生情報入力シート!$H670="統合失調症等",障害学生情報入力シート!$H670="気分障害",障害学生情報入力シート!$H670="神経症性障害等",障害学生情報入力シート!$H670="摂食障害・睡眠障害等",障害学生情報入力シート!$H670="他の精神障害")),1,0)+IF(AND(障害学生情報入力シート!$G670="その他の障害",ISBLANK(障害学生情報入力シート!$H670)),1,0)</f>
        <v>0</v>
      </c>
    </row>
    <row r="671" spans="1:25" x14ac:dyDescent="0.4">
      <c r="A671" s="1219">
        <v>647</v>
      </c>
      <c r="B671" s="7">
        <f>IF(AND(障害学生情報入力シート!$G671=$B$23,障害学生情報入力シート!$H671=$B$24,OR(障害学生情報入力シート!D671="入学者(新1年生)",障害学生情報入力シート!D671="在籍者")),1,0)</f>
        <v>0</v>
      </c>
      <c r="C671" s="7">
        <f t="shared" si="60"/>
        <v>0</v>
      </c>
      <c r="D671" s="7" t="str">
        <f>IFERROR(MATCH(ROW(障害学生情報入力シート!A647),C:C,0),"")</f>
        <v/>
      </c>
      <c r="E671" s="7">
        <f>IF(AND(障害学生情報入力シート!$G671=$E$23,障害学生情報入力シート!$H671=$E$24,OR(障害学生情報入力シート!D671="入学者(新1年生)",障害学生情報入力シート!D671="在籍者")),1,0)</f>
        <v>0</v>
      </c>
      <c r="F671" s="7">
        <f t="shared" si="61"/>
        <v>0</v>
      </c>
      <c r="G671" s="7" t="str">
        <f>IFERROR(MATCH(ROW(障害学生情報入力シート!E647),F:F,0),"")</f>
        <v/>
      </c>
      <c r="H671" s="7">
        <f>IF(AND(障害学生情報入力シート!$G671=$H$24,ISBLANK(障害学生情報入力シート!$H671),OR(障害学生情報入力シート!D671="入学者(新1年生)",障害学生情報入力シート!D671="在籍者")),1,0)</f>
        <v>0</v>
      </c>
      <c r="I671" s="7">
        <f t="shared" si="62"/>
        <v>0</v>
      </c>
      <c r="J671" s="7" t="str">
        <f>IFERROR(MATCH(ROW(障害学生情報入力シート!A647),I:I,0),"")</f>
        <v/>
      </c>
      <c r="K671" s="8">
        <f>IF(障害学生情報入力シート!AU671="",0,IF(AND(障害学生情報入力シート!AT671=1,Y671=1,障害学生情報入力シート!D671&lt;&gt;"",障害学生情報入力シート!D671&lt;&gt;"在籍者"),1,0))</f>
        <v>0</v>
      </c>
      <c r="L671" s="8">
        <f t="shared" si="63"/>
        <v>0</v>
      </c>
      <c r="M671" s="8" t="str">
        <f>IFERROR(MATCH(ROW(障害学生情報入力シート!A647),L:L,0),"")</f>
        <v/>
      </c>
      <c r="N671" s="8">
        <f>IF(障害学生情報入力シート!CA671="",0,IF(AND(障害学生情報入力シート!BZ671=1,Y671=1,障害学生情報入力シート!D671&lt;&gt;"",障害学生情報入力シート!D671&lt;&gt;"入学しなかった"),1,0))</f>
        <v>0</v>
      </c>
      <c r="O671" s="8">
        <f t="shared" si="64"/>
        <v>0</v>
      </c>
      <c r="P671" s="8" t="str">
        <f>IFERROR(MATCH(ROW(障害学生情報入力シート!AR647),O:O,0),"")</f>
        <v/>
      </c>
      <c r="Q671" s="8">
        <f>IF(障害学生情報入力シート!CU671="",0,IF(AND(障害学生情報入力シート!CT671=1,Y671=1,障害学生情報入力シート!D671&lt;&gt;"",障害学生情報入力シート!D671&lt;&gt;"入学しなかった"),1,0))</f>
        <v>0</v>
      </c>
      <c r="R671" s="8">
        <f t="shared" si="65"/>
        <v>0</v>
      </c>
      <c r="S671" s="8" t="str">
        <f>IFERROR(MATCH(ROW(障害学生情報入力シート!BJ647),R:R,0),"")</f>
        <v/>
      </c>
      <c r="T671" s="9">
        <f>IF(OR(SUM(障害学生情報入力シート!AY671:BY671,障害学生情報入力シート!CB671:CS671)&gt;0,COUNTA(障害学生情報入力シート!BZ671:CA671)=2,COUNTA(障害学生情報入力シート!CT671:CU671)=2),1,0)</f>
        <v>0</v>
      </c>
      <c r="U671" s="9">
        <f>SUM(障害学生情報入力シート!N671:Q671)+COUNTA(障害学生情報入力シート!R671)</f>
        <v>0</v>
      </c>
      <c r="V671" s="9">
        <f>SUM(障害学生情報入力シート!S671:V671)+COUNTA(障害学生情報入力シート!W671)</f>
        <v>0</v>
      </c>
      <c r="W671" s="9">
        <f>IF(SUM(障害学生情報入力シート!$X671:$AT671)&gt;0,1,0)</f>
        <v>0</v>
      </c>
      <c r="X671" s="9">
        <f>IF(障害学生情報入力シート!D671="入学者(新1年生)",1,0)</f>
        <v>0</v>
      </c>
      <c r="Y671" s="9">
        <f>IF(ISBLANK(障害学生情報入力シート!$G671),0)+IF(AND(障害学生情報入力シート!$G671="視覚障害",OR(障害学生情報入力シート!$H671="盲",障害学生情報入力シート!$H671="弱視")),1,0)+IF(AND(障害学生情報入力シート!$G671="聴覚・言語障害",OR(障害学生情報入力シート!$H671="聾",障害学生情報入力シート!$H671="難聴",障害学生情報入力シート!$H671="言語障害のみ")),1,0)+IF(AND(障害学生情報入力シート!$G671="肢体不自由",OR(障害学生情報入力シート!$H671="上肢機能障害",障害学生情報入力シート!$H671="下肢機能障害",障害学生情報入力シート!$H671="上下肢機能障害",障害学生情報入力シート!$H671="他の機能障害")),1,0)+IF(AND(障害学生情報入力シート!$G671="病弱・虚弱",OR(障害学生情報入力シート!$H671="内部障害等",障害学生情報入力シート!$H671="他の慢性疾患")),1,0)+IF(AND(障害学生情報入力シート!$G671="重複",ISBLANK(障害学生情報入力シート!$H671)),1,0)+IF(AND(障害学生情報入力シート!$G671="発達障害",OR(障害学生情報入力シート!$H671="SLD",障害学生情報入力シート!$H671="ADHD",障害学生情報入力シート!$H671="ASD",障害学生情報入力シート!$H671="発達障害の重複")),1,0)+IF(AND(障害学生情報入力シート!$G671="精神障害",OR(障害学生情報入力シート!$H671="統合失調症等",障害学生情報入力シート!$H671="気分障害",障害学生情報入力シート!$H671="神経症性障害等",障害学生情報入力シート!$H671="摂食障害・睡眠障害等",障害学生情報入力シート!$H671="他の精神障害")),1,0)+IF(AND(障害学生情報入力シート!$G671="その他の障害",ISBLANK(障害学生情報入力シート!$H671)),1,0)</f>
        <v>0</v>
      </c>
    </row>
    <row r="672" spans="1:25" x14ac:dyDescent="0.4">
      <c r="A672" s="1219">
        <v>648</v>
      </c>
      <c r="B672" s="7">
        <f>IF(AND(障害学生情報入力シート!$G672=$B$23,障害学生情報入力シート!$H672=$B$24,OR(障害学生情報入力シート!D672="入学者(新1年生)",障害学生情報入力シート!D672="在籍者")),1,0)</f>
        <v>0</v>
      </c>
      <c r="C672" s="7">
        <f t="shared" si="60"/>
        <v>0</v>
      </c>
      <c r="D672" s="7" t="str">
        <f>IFERROR(MATCH(ROW(障害学生情報入力シート!A648),C:C,0),"")</f>
        <v/>
      </c>
      <c r="E672" s="7">
        <f>IF(AND(障害学生情報入力シート!$G672=$E$23,障害学生情報入力シート!$H672=$E$24,OR(障害学生情報入力シート!D672="入学者(新1年生)",障害学生情報入力シート!D672="在籍者")),1,0)</f>
        <v>0</v>
      </c>
      <c r="F672" s="7">
        <f t="shared" si="61"/>
        <v>0</v>
      </c>
      <c r="G672" s="7" t="str">
        <f>IFERROR(MATCH(ROW(障害学生情報入力シート!E648),F:F,0),"")</f>
        <v/>
      </c>
      <c r="H672" s="7">
        <f>IF(AND(障害学生情報入力シート!$G672=$H$24,ISBLANK(障害学生情報入力シート!$H672),OR(障害学生情報入力シート!D672="入学者(新1年生)",障害学生情報入力シート!D672="在籍者")),1,0)</f>
        <v>0</v>
      </c>
      <c r="I672" s="7">
        <f t="shared" si="62"/>
        <v>0</v>
      </c>
      <c r="J672" s="7" t="str">
        <f>IFERROR(MATCH(ROW(障害学生情報入力シート!A648),I:I,0),"")</f>
        <v/>
      </c>
      <c r="K672" s="8">
        <f>IF(障害学生情報入力シート!AU672="",0,IF(AND(障害学生情報入力シート!AT672=1,Y672=1,障害学生情報入力シート!D672&lt;&gt;"",障害学生情報入力シート!D672&lt;&gt;"在籍者"),1,0))</f>
        <v>0</v>
      </c>
      <c r="L672" s="8">
        <f t="shared" si="63"/>
        <v>0</v>
      </c>
      <c r="M672" s="8" t="str">
        <f>IFERROR(MATCH(ROW(障害学生情報入力シート!A648),L:L,0),"")</f>
        <v/>
      </c>
      <c r="N672" s="8">
        <f>IF(障害学生情報入力シート!CA672="",0,IF(AND(障害学生情報入力シート!BZ672=1,Y672=1,障害学生情報入力シート!D672&lt;&gt;"",障害学生情報入力シート!D672&lt;&gt;"入学しなかった"),1,0))</f>
        <v>0</v>
      </c>
      <c r="O672" s="8">
        <f t="shared" si="64"/>
        <v>0</v>
      </c>
      <c r="P672" s="8" t="str">
        <f>IFERROR(MATCH(ROW(障害学生情報入力シート!AR648),O:O,0),"")</f>
        <v/>
      </c>
      <c r="Q672" s="8">
        <f>IF(障害学生情報入力シート!CU672="",0,IF(AND(障害学生情報入力シート!CT672=1,Y672=1,障害学生情報入力シート!D672&lt;&gt;"",障害学生情報入力シート!D672&lt;&gt;"入学しなかった"),1,0))</f>
        <v>0</v>
      </c>
      <c r="R672" s="8">
        <f t="shared" si="65"/>
        <v>0</v>
      </c>
      <c r="S672" s="8" t="str">
        <f>IFERROR(MATCH(ROW(障害学生情報入力シート!BJ648),R:R,0),"")</f>
        <v/>
      </c>
      <c r="T672" s="9">
        <f>IF(OR(SUM(障害学生情報入力シート!AY672:BY672,障害学生情報入力シート!CB672:CS672)&gt;0,COUNTA(障害学生情報入力シート!BZ672:CA672)=2,COUNTA(障害学生情報入力シート!CT672:CU672)=2),1,0)</f>
        <v>0</v>
      </c>
      <c r="U672" s="9">
        <f>SUM(障害学生情報入力シート!N672:Q672)+COUNTA(障害学生情報入力シート!R672)</f>
        <v>0</v>
      </c>
      <c r="V672" s="9">
        <f>SUM(障害学生情報入力シート!S672:V672)+COUNTA(障害学生情報入力シート!W672)</f>
        <v>0</v>
      </c>
      <c r="W672" s="9">
        <f>IF(SUM(障害学生情報入力シート!$X672:$AT672)&gt;0,1,0)</f>
        <v>0</v>
      </c>
      <c r="X672" s="9">
        <f>IF(障害学生情報入力シート!D672="入学者(新1年生)",1,0)</f>
        <v>0</v>
      </c>
      <c r="Y672" s="9">
        <f>IF(ISBLANK(障害学生情報入力シート!$G672),0)+IF(AND(障害学生情報入力シート!$G672="視覚障害",OR(障害学生情報入力シート!$H672="盲",障害学生情報入力シート!$H672="弱視")),1,0)+IF(AND(障害学生情報入力シート!$G672="聴覚・言語障害",OR(障害学生情報入力シート!$H672="聾",障害学生情報入力シート!$H672="難聴",障害学生情報入力シート!$H672="言語障害のみ")),1,0)+IF(AND(障害学生情報入力シート!$G672="肢体不自由",OR(障害学生情報入力シート!$H672="上肢機能障害",障害学生情報入力シート!$H672="下肢機能障害",障害学生情報入力シート!$H672="上下肢機能障害",障害学生情報入力シート!$H672="他の機能障害")),1,0)+IF(AND(障害学生情報入力シート!$G672="病弱・虚弱",OR(障害学生情報入力シート!$H672="内部障害等",障害学生情報入力シート!$H672="他の慢性疾患")),1,0)+IF(AND(障害学生情報入力シート!$G672="重複",ISBLANK(障害学生情報入力シート!$H672)),1,0)+IF(AND(障害学生情報入力シート!$G672="発達障害",OR(障害学生情報入力シート!$H672="SLD",障害学生情報入力シート!$H672="ADHD",障害学生情報入力シート!$H672="ASD",障害学生情報入力シート!$H672="発達障害の重複")),1,0)+IF(AND(障害学生情報入力シート!$G672="精神障害",OR(障害学生情報入力シート!$H672="統合失調症等",障害学生情報入力シート!$H672="気分障害",障害学生情報入力シート!$H672="神経症性障害等",障害学生情報入力シート!$H672="摂食障害・睡眠障害等",障害学生情報入力シート!$H672="他の精神障害")),1,0)+IF(AND(障害学生情報入力シート!$G672="その他の障害",ISBLANK(障害学生情報入力シート!$H672)),1,0)</f>
        <v>0</v>
      </c>
    </row>
    <row r="673" spans="1:25" x14ac:dyDescent="0.4">
      <c r="A673" s="1219">
        <v>649</v>
      </c>
      <c r="B673" s="7">
        <f>IF(AND(障害学生情報入力シート!$G673=$B$23,障害学生情報入力シート!$H673=$B$24,OR(障害学生情報入力シート!D673="入学者(新1年生)",障害学生情報入力シート!D673="在籍者")),1,0)</f>
        <v>0</v>
      </c>
      <c r="C673" s="7">
        <f t="shared" si="60"/>
        <v>0</v>
      </c>
      <c r="D673" s="7" t="str">
        <f>IFERROR(MATCH(ROW(障害学生情報入力シート!A649),C:C,0),"")</f>
        <v/>
      </c>
      <c r="E673" s="7">
        <f>IF(AND(障害学生情報入力シート!$G673=$E$23,障害学生情報入力シート!$H673=$E$24,OR(障害学生情報入力シート!D673="入学者(新1年生)",障害学生情報入力シート!D673="在籍者")),1,0)</f>
        <v>0</v>
      </c>
      <c r="F673" s="7">
        <f t="shared" si="61"/>
        <v>0</v>
      </c>
      <c r="G673" s="7" t="str">
        <f>IFERROR(MATCH(ROW(障害学生情報入力シート!E649),F:F,0),"")</f>
        <v/>
      </c>
      <c r="H673" s="7">
        <f>IF(AND(障害学生情報入力シート!$G673=$H$24,ISBLANK(障害学生情報入力シート!$H673),OR(障害学生情報入力シート!D673="入学者(新1年生)",障害学生情報入力シート!D673="在籍者")),1,0)</f>
        <v>0</v>
      </c>
      <c r="I673" s="7">
        <f t="shared" si="62"/>
        <v>0</v>
      </c>
      <c r="J673" s="7" t="str">
        <f>IFERROR(MATCH(ROW(障害学生情報入力シート!A649),I:I,0),"")</f>
        <v/>
      </c>
      <c r="K673" s="8">
        <f>IF(障害学生情報入力シート!AU673="",0,IF(AND(障害学生情報入力シート!AT673=1,Y673=1,障害学生情報入力シート!D673&lt;&gt;"",障害学生情報入力シート!D673&lt;&gt;"在籍者"),1,0))</f>
        <v>0</v>
      </c>
      <c r="L673" s="8">
        <f t="shared" si="63"/>
        <v>0</v>
      </c>
      <c r="M673" s="8" t="str">
        <f>IFERROR(MATCH(ROW(障害学生情報入力シート!A649),L:L,0),"")</f>
        <v/>
      </c>
      <c r="N673" s="8">
        <f>IF(障害学生情報入力シート!CA673="",0,IF(AND(障害学生情報入力シート!BZ673=1,Y673=1,障害学生情報入力シート!D673&lt;&gt;"",障害学生情報入力シート!D673&lt;&gt;"入学しなかった"),1,0))</f>
        <v>0</v>
      </c>
      <c r="O673" s="8">
        <f t="shared" si="64"/>
        <v>0</v>
      </c>
      <c r="P673" s="8" t="str">
        <f>IFERROR(MATCH(ROW(障害学生情報入力シート!AR649),O:O,0),"")</f>
        <v/>
      </c>
      <c r="Q673" s="8">
        <f>IF(障害学生情報入力シート!CU673="",0,IF(AND(障害学生情報入力シート!CT673=1,Y673=1,障害学生情報入力シート!D673&lt;&gt;"",障害学生情報入力シート!D673&lt;&gt;"入学しなかった"),1,0))</f>
        <v>0</v>
      </c>
      <c r="R673" s="8">
        <f t="shared" si="65"/>
        <v>0</v>
      </c>
      <c r="S673" s="8" t="str">
        <f>IFERROR(MATCH(ROW(障害学生情報入力シート!BJ649),R:R,0),"")</f>
        <v/>
      </c>
      <c r="T673" s="9">
        <f>IF(OR(SUM(障害学生情報入力シート!AY673:BY673,障害学生情報入力シート!CB673:CS673)&gt;0,COUNTA(障害学生情報入力シート!BZ673:CA673)=2,COUNTA(障害学生情報入力シート!CT673:CU673)=2),1,0)</f>
        <v>0</v>
      </c>
      <c r="U673" s="9">
        <f>SUM(障害学生情報入力シート!N673:Q673)+COUNTA(障害学生情報入力シート!R673)</f>
        <v>0</v>
      </c>
      <c r="V673" s="9">
        <f>SUM(障害学生情報入力シート!S673:V673)+COUNTA(障害学生情報入力シート!W673)</f>
        <v>0</v>
      </c>
      <c r="W673" s="9">
        <f>IF(SUM(障害学生情報入力シート!$X673:$AT673)&gt;0,1,0)</f>
        <v>0</v>
      </c>
      <c r="X673" s="9">
        <f>IF(障害学生情報入力シート!D673="入学者(新1年生)",1,0)</f>
        <v>0</v>
      </c>
      <c r="Y673" s="9">
        <f>IF(ISBLANK(障害学生情報入力シート!$G673),0)+IF(AND(障害学生情報入力シート!$G673="視覚障害",OR(障害学生情報入力シート!$H673="盲",障害学生情報入力シート!$H673="弱視")),1,0)+IF(AND(障害学生情報入力シート!$G673="聴覚・言語障害",OR(障害学生情報入力シート!$H673="聾",障害学生情報入力シート!$H673="難聴",障害学生情報入力シート!$H673="言語障害のみ")),1,0)+IF(AND(障害学生情報入力シート!$G673="肢体不自由",OR(障害学生情報入力シート!$H673="上肢機能障害",障害学生情報入力シート!$H673="下肢機能障害",障害学生情報入力シート!$H673="上下肢機能障害",障害学生情報入力シート!$H673="他の機能障害")),1,0)+IF(AND(障害学生情報入力シート!$G673="病弱・虚弱",OR(障害学生情報入力シート!$H673="内部障害等",障害学生情報入力シート!$H673="他の慢性疾患")),1,0)+IF(AND(障害学生情報入力シート!$G673="重複",ISBLANK(障害学生情報入力シート!$H673)),1,0)+IF(AND(障害学生情報入力シート!$G673="発達障害",OR(障害学生情報入力シート!$H673="SLD",障害学生情報入力シート!$H673="ADHD",障害学生情報入力シート!$H673="ASD",障害学生情報入力シート!$H673="発達障害の重複")),1,0)+IF(AND(障害学生情報入力シート!$G673="精神障害",OR(障害学生情報入力シート!$H673="統合失調症等",障害学生情報入力シート!$H673="気分障害",障害学生情報入力シート!$H673="神経症性障害等",障害学生情報入力シート!$H673="摂食障害・睡眠障害等",障害学生情報入力シート!$H673="他の精神障害")),1,0)+IF(AND(障害学生情報入力シート!$G673="その他の障害",ISBLANK(障害学生情報入力シート!$H673)),1,0)</f>
        <v>0</v>
      </c>
    </row>
    <row r="674" spans="1:25" x14ac:dyDescent="0.4">
      <c r="A674" s="1219">
        <v>650</v>
      </c>
      <c r="B674" s="7">
        <f>IF(AND(障害学生情報入力シート!$G674=$B$23,障害学生情報入力シート!$H674=$B$24,OR(障害学生情報入力シート!D674="入学者(新1年生)",障害学生情報入力シート!D674="在籍者")),1,0)</f>
        <v>0</v>
      </c>
      <c r="C674" s="7">
        <f t="shared" si="60"/>
        <v>0</v>
      </c>
      <c r="D674" s="7" t="str">
        <f>IFERROR(MATCH(ROW(障害学生情報入力シート!A650),C:C,0),"")</f>
        <v/>
      </c>
      <c r="E674" s="7">
        <f>IF(AND(障害学生情報入力シート!$G674=$E$23,障害学生情報入力シート!$H674=$E$24,OR(障害学生情報入力シート!D674="入学者(新1年生)",障害学生情報入力シート!D674="在籍者")),1,0)</f>
        <v>0</v>
      </c>
      <c r="F674" s="7">
        <f t="shared" si="61"/>
        <v>0</v>
      </c>
      <c r="G674" s="7" t="str">
        <f>IFERROR(MATCH(ROW(障害学生情報入力シート!E650),F:F,0),"")</f>
        <v/>
      </c>
      <c r="H674" s="7">
        <f>IF(AND(障害学生情報入力シート!$G674=$H$24,ISBLANK(障害学生情報入力シート!$H674),OR(障害学生情報入力シート!D674="入学者(新1年生)",障害学生情報入力シート!D674="在籍者")),1,0)</f>
        <v>0</v>
      </c>
      <c r="I674" s="7">
        <f t="shared" si="62"/>
        <v>0</v>
      </c>
      <c r="J674" s="7" t="str">
        <f>IFERROR(MATCH(ROW(障害学生情報入力シート!A650),I:I,0),"")</f>
        <v/>
      </c>
      <c r="K674" s="8">
        <f>IF(障害学生情報入力シート!AU674="",0,IF(AND(障害学生情報入力シート!AT674=1,Y674=1,障害学生情報入力シート!D674&lt;&gt;"",障害学生情報入力シート!D674&lt;&gt;"在籍者"),1,0))</f>
        <v>0</v>
      </c>
      <c r="L674" s="8">
        <f t="shared" si="63"/>
        <v>0</v>
      </c>
      <c r="M674" s="8" t="str">
        <f>IFERROR(MATCH(ROW(障害学生情報入力シート!A650),L:L,0),"")</f>
        <v/>
      </c>
      <c r="N674" s="8">
        <f>IF(障害学生情報入力シート!CA674="",0,IF(AND(障害学生情報入力シート!BZ674=1,Y674=1,障害学生情報入力シート!D674&lt;&gt;"",障害学生情報入力シート!D674&lt;&gt;"入学しなかった"),1,0))</f>
        <v>0</v>
      </c>
      <c r="O674" s="8">
        <f t="shared" si="64"/>
        <v>0</v>
      </c>
      <c r="P674" s="8" t="str">
        <f>IFERROR(MATCH(ROW(障害学生情報入力シート!AR650),O:O,0),"")</f>
        <v/>
      </c>
      <c r="Q674" s="8">
        <f>IF(障害学生情報入力シート!CU674="",0,IF(AND(障害学生情報入力シート!CT674=1,Y674=1,障害学生情報入力シート!D674&lt;&gt;"",障害学生情報入力シート!D674&lt;&gt;"入学しなかった"),1,0))</f>
        <v>0</v>
      </c>
      <c r="R674" s="8">
        <f t="shared" si="65"/>
        <v>0</v>
      </c>
      <c r="S674" s="8" t="str">
        <f>IFERROR(MATCH(ROW(障害学生情報入力シート!BJ650),R:R,0),"")</f>
        <v/>
      </c>
      <c r="T674" s="9">
        <f>IF(OR(SUM(障害学生情報入力シート!AY674:BY674,障害学生情報入力シート!CB674:CS674)&gt;0,COUNTA(障害学生情報入力シート!BZ674:CA674)=2,COUNTA(障害学生情報入力シート!CT674:CU674)=2),1,0)</f>
        <v>0</v>
      </c>
      <c r="U674" s="9">
        <f>SUM(障害学生情報入力シート!N674:Q674)+COUNTA(障害学生情報入力シート!R674)</f>
        <v>0</v>
      </c>
      <c r="V674" s="9">
        <f>SUM(障害学生情報入力シート!S674:V674)+COUNTA(障害学生情報入力シート!W674)</f>
        <v>0</v>
      </c>
      <c r="W674" s="9">
        <f>IF(SUM(障害学生情報入力シート!$X674:$AT674)&gt;0,1,0)</f>
        <v>0</v>
      </c>
      <c r="X674" s="9">
        <f>IF(障害学生情報入力シート!D674="入学者(新1年生)",1,0)</f>
        <v>0</v>
      </c>
      <c r="Y674" s="9">
        <f>IF(ISBLANK(障害学生情報入力シート!$G674),0)+IF(AND(障害学生情報入力シート!$G674="視覚障害",OR(障害学生情報入力シート!$H674="盲",障害学生情報入力シート!$H674="弱視")),1,0)+IF(AND(障害学生情報入力シート!$G674="聴覚・言語障害",OR(障害学生情報入力シート!$H674="聾",障害学生情報入力シート!$H674="難聴",障害学生情報入力シート!$H674="言語障害のみ")),1,0)+IF(AND(障害学生情報入力シート!$G674="肢体不自由",OR(障害学生情報入力シート!$H674="上肢機能障害",障害学生情報入力シート!$H674="下肢機能障害",障害学生情報入力シート!$H674="上下肢機能障害",障害学生情報入力シート!$H674="他の機能障害")),1,0)+IF(AND(障害学生情報入力シート!$G674="病弱・虚弱",OR(障害学生情報入力シート!$H674="内部障害等",障害学生情報入力シート!$H674="他の慢性疾患")),1,0)+IF(AND(障害学生情報入力シート!$G674="重複",ISBLANK(障害学生情報入力シート!$H674)),1,0)+IF(AND(障害学生情報入力シート!$G674="発達障害",OR(障害学生情報入力シート!$H674="SLD",障害学生情報入力シート!$H674="ADHD",障害学生情報入力シート!$H674="ASD",障害学生情報入力シート!$H674="発達障害の重複")),1,0)+IF(AND(障害学生情報入力シート!$G674="精神障害",OR(障害学生情報入力シート!$H674="統合失調症等",障害学生情報入力シート!$H674="気分障害",障害学生情報入力シート!$H674="神経症性障害等",障害学生情報入力シート!$H674="摂食障害・睡眠障害等",障害学生情報入力シート!$H674="他の精神障害")),1,0)+IF(AND(障害学生情報入力シート!$G674="その他の障害",ISBLANK(障害学生情報入力シート!$H674)),1,0)</f>
        <v>0</v>
      </c>
    </row>
    <row r="675" spans="1:25" x14ac:dyDescent="0.4">
      <c r="A675" s="1219">
        <v>651</v>
      </c>
      <c r="B675" s="7">
        <f>IF(AND(障害学生情報入力シート!$G675=$B$23,障害学生情報入力シート!$H675=$B$24,OR(障害学生情報入力シート!D675="入学者(新1年生)",障害学生情報入力シート!D675="在籍者")),1,0)</f>
        <v>0</v>
      </c>
      <c r="C675" s="7">
        <f t="shared" si="60"/>
        <v>0</v>
      </c>
      <c r="D675" s="7" t="str">
        <f>IFERROR(MATCH(ROW(障害学生情報入力シート!A651),C:C,0),"")</f>
        <v/>
      </c>
      <c r="E675" s="7">
        <f>IF(AND(障害学生情報入力シート!$G675=$E$23,障害学生情報入力シート!$H675=$E$24,OR(障害学生情報入力シート!D675="入学者(新1年生)",障害学生情報入力シート!D675="在籍者")),1,0)</f>
        <v>0</v>
      </c>
      <c r="F675" s="7">
        <f t="shared" si="61"/>
        <v>0</v>
      </c>
      <c r="G675" s="7" t="str">
        <f>IFERROR(MATCH(ROW(障害学生情報入力シート!E651),F:F,0),"")</f>
        <v/>
      </c>
      <c r="H675" s="7">
        <f>IF(AND(障害学生情報入力シート!$G675=$H$24,ISBLANK(障害学生情報入力シート!$H675),OR(障害学生情報入力シート!D675="入学者(新1年生)",障害学生情報入力シート!D675="在籍者")),1,0)</f>
        <v>0</v>
      </c>
      <c r="I675" s="7">
        <f t="shared" si="62"/>
        <v>0</v>
      </c>
      <c r="J675" s="7" t="str">
        <f>IFERROR(MATCH(ROW(障害学生情報入力シート!A651),I:I,0),"")</f>
        <v/>
      </c>
      <c r="K675" s="8">
        <f>IF(障害学生情報入力シート!AU675="",0,IF(AND(障害学生情報入力シート!AT675=1,Y675=1,障害学生情報入力シート!D675&lt;&gt;"",障害学生情報入力シート!D675&lt;&gt;"在籍者"),1,0))</f>
        <v>0</v>
      </c>
      <c r="L675" s="8">
        <f t="shared" si="63"/>
        <v>0</v>
      </c>
      <c r="M675" s="8" t="str">
        <f>IFERROR(MATCH(ROW(障害学生情報入力シート!A651),L:L,0),"")</f>
        <v/>
      </c>
      <c r="N675" s="8">
        <f>IF(障害学生情報入力シート!CA675="",0,IF(AND(障害学生情報入力シート!BZ675=1,Y675=1,障害学生情報入力シート!D675&lt;&gt;"",障害学生情報入力シート!D675&lt;&gt;"入学しなかった"),1,0))</f>
        <v>0</v>
      </c>
      <c r="O675" s="8">
        <f t="shared" si="64"/>
        <v>0</v>
      </c>
      <c r="P675" s="8" t="str">
        <f>IFERROR(MATCH(ROW(障害学生情報入力シート!AR651),O:O,0),"")</f>
        <v/>
      </c>
      <c r="Q675" s="8">
        <f>IF(障害学生情報入力シート!CU675="",0,IF(AND(障害学生情報入力シート!CT675=1,Y675=1,障害学生情報入力シート!D675&lt;&gt;"",障害学生情報入力シート!D675&lt;&gt;"入学しなかった"),1,0))</f>
        <v>0</v>
      </c>
      <c r="R675" s="8">
        <f t="shared" si="65"/>
        <v>0</v>
      </c>
      <c r="S675" s="8" t="str">
        <f>IFERROR(MATCH(ROW(障害学生情報入力シート!BJ651),R:R,0),"")</f>
        <v/>
      </c>
      <c r="T675" s="9">
        <f>IF(OR(SUM(障害学生情報入力シート!AY675:BY675,障害学生情報入力シート!CB675:CS675)&gt;0,COUNTA(障害学生情報入力シート!BZ675:CA675)=2,COUNTA(障害学生情報入力シート!CT675:CU675)=2),1,0)</f>
        <v>0</v>
      </c>
      <c r="U675" s="9">
        <f>SUM(障害学生情報入力シート!N675:Q675)+COUNTA(障害学生情報入力シート!R675)</f>
        <v>0</v>
      </c>
      <c r="V675" s="9">
        <f>SUM(障害学生情報入力シート!S675:V675)+COUNTA(障害学生情報入力シート!W675)</f>
        <v>0</v>
      </c>
      <c r="W675" s="9">
        <f>IF(SUM(障害学生情報入力シート!$X675:$AT675)&gt;0,1,0)</f>
        <v>0</v>
      </c>
      <c r="X675" s="9">
        <f>IF(障害学生情報入力シート!D675="入学者(新1年生)",1,0)</f>
        <v>0</v>
      </c>
      <c r="Y675" s="9">
        <f>IF(ISBLANK(障害学生情報入力シート!$G675),0)+IF(AND(障害学生情報入力シート!$G675="視覚障害",OR(障害学生情報入力シート!$H675="盲",障害学生情報入力シート!$H675="弱視")),1,0)+IF(AND(障害学生情報入力シート!$G675="聴覚・言語障害",OR(障害学生情報入力シート!$H675="聾",障害学生情報入力シート!$H675="難聴",障害学生情報入力シート!$H675="言語障害のみ")),1,0)+IF(AND(障害学生情報入力シート!$G675="肢体不自由",OR(障害学生情報入力シート!$H675="上肢機能障害",障害学生情報入力シート!$H675="下肢機能障害",障害学生情報入力シート!$H675="上下肢機能障害",障害学生情報入力シート!$H675="他の機能障害")),1,0)+IF(AND(障害学生情報入力シート!$G675="病弱・虚弱",OR(障害学生情報入力シート!$H675="内部障害等",障害学生情報入力シート!$H675="他の慢性疾患")),1,0)+IF(AND(障害学生情報入力シート!$G675="重複",ISBLANK(障害学生情報入力シート!$H675)),1,0)+IF(AND(障害学生情報入力シート!$G675="発達障害",OR(障害学生情報入力シート!$H675="SLD",障害学生情報入力シート!$H675="ADHD",障害学生情報入力シート!$H675="ASD",障害学生情報入力シート!$H675="発達障害の重複")),1,0)+IF(AND(障害学生情報入力シート!$G675="精神障害",OR(障害学生情報入力シート!$H675="統合失調症等",障害学生情報入力シート!$H675="気分障害",障害学生情報入力シート!$H675="神経症性障害等",障害学生情報入力シート!$H675="摂食障害・睡眠障害等",障害学生情報入力シート!$H675="他の精神障害")),1,0)+IF(AND(障害学生情報入力シート!$G675="その他の障害",ISBLANK(障害学生情報入力シート!$H675)),1,0)</f>
        <v>0</v>
      </c>
    </row>
    <row r="676" spans="1:25" x14ac:dyDescent="0.4">
      <c r="A676" s="1219">
        <v>652</v>
      </c>
      <c r="B676" s="7">
        <f>IF(AND(障害学生情報入力シート!$G676=$B$23,障害学生情報入力シート!$H676=$B$24,OR(障害学生情報入力シート!D676="入学者(新1年生)",障害学生情報入力シート!D676="在籍者")),1,0)</f>
        <v>0</v>
      </c>
      <c r="C676" s="7">
        <f t="shared" si="60"/>
        <v>0</v>
      </c>
      <c r="D676" s="7" t="str">
        <f>IFERROR(MATCH(ROW(障害学生情報入力シート!A652),C:C,0),"")</f>
        <v/>
      </c>
      <c r="E676" s="7">
        <f>IF(AND(障害学生情報入力シート!$G676=$E$23,障害学生情報入力シート!$H676=$E$24,OR(障害学生情報入力シート!D676="入学者(新1年生)",障害学生情報入力シート!D676="在籍者")),1,0)</f>
        <v>0</v>
      </c>
      <c r="F676" s="7">
        <f t="shared" si="61"/>
        <v>0</v>
      </c>
      <c r="G676" s="7" t="str">
        <f>IFERROR(MATCH(ROW(障害学生情報入力シート!E652),F:F,0),"")</f>
        <v/>
      </c>
      <c r="H676" s="7">
        <f>IF(AND(障害学生情報入力シート!$G676=$H$24,ISBLANK(障害学生情報入力シート!$H676),OR(障害学生情報入力シート!D676="入学者(新1年生)",障害学生情報入力シート!D676="在籍者")),1,0)</f>
        <v>0</v>
      </c>
      <c r="I676" s="7">
        <f t="shared" si="62"/>
        <v>0</v>
      </c>
      <c r="J676" s="7" t="str">
        <f>IFERROR(MATCH(ROW(障害学生情報入力シート!A652),I:I,0),"")</f>
        <v/>
      </c>
      <c r="K676" s="8">
        <f>IF(障害学生情報入力シート!AU676="",0,IF(AND(障害学生情報入力シート!AT676=1,Y676=1,障害学生情報入力シート!D676&lt;&gt;"",障害学生情報入力シート!D676&lt;&gt;"在籍者"),1,0))</f>
        <v>0</v>
      </c>
      <c r="L676" s="8">
        <f t="shared" si="63"/>
        <v>0</v>
      </c>
      <c r="M676" s="8" t="str">
        <f>IFERROR(MATCH(ROW(障害学生情報入力シート!A652),L:L,0),"")</f>
        <v/>
      </c>
      <c r="N676" s="8">
        <f>IF(障害学生情報入力シート!CA676="",0,IF(AND(障害学生情報入力シート!BZ676=1,Y676=1,障害学生情報入力シート!D676&lt;&gt;"",障害学生情報入力シート!D676&lt;&gt;"入学しなかった"),1,0))</f>
        <v>0</v>
      </c>
      <c r="O676" s="8">
        <f t="shared" si="64"/>
        <v>0</v>
      </c>
      <c r="P676" s="8" t="str">
        <f>IFERROR(MATCH(ROW(障害学生情報入力シート!AR652),O:O,0),"")</f>
        <v/>
      </c>
      <c r="Q676" s="8">
        <f>IF(障害学生情報入力シート!CU676="",0,IF(AND(障害学生情報入力シート!CT676=1,Y676=1,障害学生情報入力シート!D676&lt;&gt;"",障害学生情報入力シート!D676&lt;&gt;"入学しなかった"),1,0))</f>
        <v>0</v>
      </c>
      <c r="R676" s="8">
        <f t="shared" si="65"/>
        <v>0</v>
      </c>
      <c r="S676" s="8" t="str">
        <f>IFERROR(MATCH(ROW(障害学生情報入力シート!BJ652),R:R,0),"")</f>
        <v/>
      </c>
      <c r="T676" s="9">
        <f>IF(OR(SUM(障害学生情報入力シート!AY676:BY676,障害学生情報入力シート!CB676:CS676)&gt;0,COUNTA(障害学生情報入力シート!BZ676:CA676)=2,COUNTA(障害学生情報入力シート!CT676:CU676)=2),1,0)</f>
        <v>0</v>
      </c>
      <c r="U676" s="9">
        <f>SUM(障害学生情報入力シート!N676:Q676)+COUNTA(障害学生情報入力シート!R676)</f>
        <v>0</v>
      </c>
      <c r="V676" s="9">
        <f>SUM(障害学生情報入力シート!S676:V676)+COUNTA(障害学生情報入力シート!W676)</f>
        <v>0</v>
      </c>
      <c r="W676" s="9">
        <f>IF(SUM(障害学生情報入力シート!$X676:$AT676)&gt;0,1,0)</f>
        <v>0</v>
      </c>
      <c r="X676" s="9">
        <f>IF(障害学生情報入力シート!D676="入学者(新1年生)",1,0)</f>
        <v>0</v>
      </c>
      <c r="Y676" s="9">
        <f>IF(ISBLANK(障害学生情報入力シート!$G676),0)+IF(AND(障害学生情報入力シート!$G676="視覚障害",OR(障害学生情報入力シート!$H676="盲",障害学生情報入力シート!$H676="弱視")),1,0)+IF(AND(障害学生情報入力シート!$G676="聴覚・言語障害",OR(障害学生情報入力シート!$H676="聾",障害学生情報入力シート!$H676="難聴",障害学生情報入力シート!$H676="言語障害のみ")),1,0)+IF(AND(障害学生情報入力シート!$G676="肢体不自由",OR(障害学生情報入力シート!$H676="上肢機能障害",障害学生情報入力シート!$H676="下肢機能障害",障害学生情報入力シート!$H676="上下肢機能障害",障害学生情報入力シート!$H676="他の機能障害")),1,0)+IF(AND(障害学生情報入力シート!$G676="病弱・虚弱",OR(障害学生情報入力シート!$H676="内部障害等",障害学生情報入力シート!$H676="他の慢性疾患")),1,0)+IF(AND(障害学生情報入力シート!$G676="重複",ISBLANK(障害学生情報入力シート!$H676)),1,0)+IF(AND(障害学生情報入力シート!$G676="発達障害",OR(障害学生情報入力シート!$H676="SLD",障害学生情報入力シート!$H676="ADHD",障害学生情報入力シート!$H676="ASD",障害学生情報入力シート!$H676="発達障害の重複")),1,0)+IF(AND(障害学生情報入力シート!$G676="精神障害",OR(障害学生情報入力シート!$H676="統合失調症等",障害学生情報入力シート!$H676="気分障害",障害学生情報入力シート!$H676="神経症性障害等",障害学生情報入力シート!$H676="摂食障害・睡眠障害等",障害学生情報入力シート!$H676="他の精神障害")),1,0)+IF(AND(障害学生情報入力シート!$G676="その他の障害",ISBLANK(障害学生情報入力シート!$H676)),1,0)</f>
        <v>0</v>
      </c>
    </row>
    <row r="677" spans="1:25" x14ac:dyDescent="0.4">
      <c r="A677" s="1219">
        <v>653</v>
      </c>
      <c r="B677" s="7">
        <f>IF(AND(障害学生情報入力シート!$G677=$B$23,障害学生情報入力シート!$H677=$B$24,OR(障害学生情報入力シート!D677="入学者(新1年生)",障害学生情報入力シート!D677="在籍者")),1,0)</f>
        <v>0</v>
      </c>
      <c r="C677" s="7">
        <f t="shared" si="60"/>
        <v>0</v>
      </c>
      <c r="D677" s="7" t="str">
        <f>IFERROR(MATCH(ROW(障害学生情報入力シート!A653),C:C,0),"")</f>
        <v/>
      </c>
      <c r="E677" s="7">
        <f>IF(AND(障害学生情報入力シート!$G677=$E$23,障害学生情報入力シート!$H677=$E$24,OR(障害学生情報入力シート!D677="入学者(新1年生)",障害学生情報入力シート!D677="在籍者")),1,0)</f>
        <v>0</v>
      </c>
      <c r="F677" s="7">
        <f t="shared" si="61"/>
        <v>0</v>
      </c>
      <c r="G677" s="7" t="str">
        <f>IFERROR(MATCH(ROW(障害学生情報入力シート!E653),F:F,0),"")</f>
        <v/>
      </c>
      <c r="H677" s="7">
        <f>IF(AND(障害学生情報入力シート!$G677=$H$24,ISBLANK(障害学生情報入力シート!$H677),OR(障害学生情報入力シート!D677="入学者(新1年生)",障害学生情報入力シート!D677="在籍者")),1,0)</f>
        <v>0</v>
      </c>
      <c r="I677" s="7">
        <f t="shared" si="62"/>
        <v>0</v>
      </c>
      <c r="J677" s="7" t="str">
        <f>IFERROR(MATCH(ROW(障害学生情報入力シート!A653),I:I,0),"")</f>
        <v/>
      </c>
      <c r="K677" s="8">
        <f>IF(障害学生情報入力シート!AU677="",0,IF(AND(障害学生情報入力シート!AT677=1,Y677=1,障害学生情報入力シート!D677&lt;&gt;"",障害学生情報入力シート!D677&lt;&gt;"在籍者"),1,0))</f>
        <v>0</v>
      </c>
      <c r="L677" s="8">
        <f t="shared" si="63"/>
        <v>0</v>
      </c>
      <c r="M677" s="8" t="str">
        <f>IFERROR(MATCH(ROW(障害学生情報入力シート!A653),L:L,0),"")</f>
        <v/>
      </c>
      <c r="N677" s="8">
        <f>IF(障害学生情報入力シート!CA677="",0,IF(AND(障害学生情報入力シート!BZ677=1,Y677=1,障害学生情報入力シート!D677&lt;&gt;"",障害学生情報入力シート!D677&lt;&gt;"入学しなかった"),1,0))</f>
        <v>0</v>
      </c>
      <c r="O677" s="8">
        <f t="shared" si="64"/>
        <v>0</v>
      </c>
      <c r="P677" s="8" t="str">
        <f>IFERROR(MATCH(ROW(障害学生情報入力シート!AR653),O:O,0),"")</f>
        <v/>
      </c>
      <c r="Q677" s="8">
        <f>IF(障害学生情報入力シート!CU677="",0,IF(AND(障害学生情報入力シート!CT677=1,Y677=1,障害学生情報入力シート!D677&lt;&gt;"",障害学生情報入力シート!D677&lt;&gt;"入学しなかった"),1,0))</f>
        <v>0</v>
      </c>
      <c r="R677" s="8">
        <f t="shared" si="65"/>
        <v>0</v>
      </c>
      <c r="S677" s="8" t="str">
        <f>IFERROR(MATCH(ROW(障害学生情報入力シート!BJ653),R:R,0),"")</f>
        <v/>
      </c>
      <c r="T677" s="9">
        <f>IF(OR(SUM(障害学生情報入力シート!AY677:BY677,障害学生情報入力シート!CB677:CS677)&gt;0,COUNTA(障害学生情報入力シート!BZ677:CA677)=2,COUNTA(障害学生情報入力シート!CT677:CU677)=2),1,0)</f>
        <v>0</v>
      </c>
      <c r="U677" s="9">
        <f>SUM(障害学生情報入力シート!N677:Q677)+COUNTA(障害学生情報入力シート!R677)</f>
        <v>0</v>
      </c>
      <c r="V677" s="9">
        <f>SUM(障害学生情報入力シート!S677:V677)+COUNTA(障害学生情報入力シート!W677)</f>
        <v>0</v>
      </c>
      <c r="W677" s="9">
        <f>IF(SUM(障害学生情報入力シート!$X677:$AT677)&gt;0,1,0)</f>
        <v>0</v>
      </c>
      <c r="X677" s="9">
        <f>IF(障害学生情報入力シート!D677="入学者(新1年生)",1,0)</f>
        <v>0</v>
      </c>
      <c r="Y677" s="9">
        <f>IF(ISBLANK(障害学生情報入力シート!$G677),0)+IF(AND(障害学生情報入力シート!$G677="視覚障害",OR(障害学生情報入力シート!$H677="盲",障害学生情報入力シート!$H677="弱視")),1,0)+IF(AND(障害学生情報入力シート!$G677="聴覚・言語障害",OR(障害学生情報入力シート!$H677="聾",障害学生情報入力シート!$H677="難聴",障害学生情報入力シート!$H677="言語障害のみ")),1,0)+IF(AND(障害学生情報入力シート!$G677="肢体不自由",OR(障害学生情報入力シート!$H677="上肢機能障害",障害学生情報入力シート!$H677="下肢機能障害",障害学生情報入力シート!$H677="上下肢機能障害",障害学生情報入力シート!$H677="他の機能障害")),1,0)+IF(AND(障害学生情報入力シート!$G677="病弱・虚弱",OR(障害学生情報入力シート!$H677="内部障害等",障害学生情報入力シート!$H677="他の慢性疾患")),1,0)+IF(AND(障害学生情報入力シート!$G677="重複",ISBLANK(障害学生情報入力シート!$H677)),1,0)+IF(AND(障害学生情報入力シート!$G677="発達障害",OR(障害学生情報入力シート!$H677="SLD",障害学生情報入力シート!$H677="ADHD",障害学生情報入力シート!$H677="ASD",障害学生情報入力シート!$H677="発達障害の重複")),1,0)+IF(AND(障害学生情報入力シート!$G677="精神障害",OR(障害学生情報入力シート!$H677="統合失調症等",障害学生情報入力シート!$H677="気分障害",障害学生情報入力シート!$H677="神経症性障害等",障害学生情報入力シート!$H677="摂食障害・睡眠障害等",障害学生情報入力シート!$H677="他の精神障害")),1,0)+IF(AND(障害学生情報入力シート!$G677="その他の障害",ISBLANK(障害学生情報入力シート!$H677)),1,0)</f>
        <v>0</v>
      </c>
    </row>
    <row r="678" spans="1:25" x14ac:dyDescent="0.4">
      <c r="A678" s="1219">
        <v>654</v>
      </c>
      <c r="B678" s="7">
        <f>IF(AND(障害学生情報入力シート!$G678=$B$23,障害学生情報入力シート!$H678=$B$24,OR(障害学生情報入力シート!D678="入学者(新1年生)",障害学生情報入力シート!D678="在籍者")),1,0)</f>
        <v>0</v>
      </c>
      <c r="C678" s="7">
        <f t="shared" si="60"/>
        <v>0</v>
      </c>
      <c r="D678" s="7" t="str">
        <f>IFERROR(MATCH(ROW(障害学生情報入力シート!A654),C:C,0),"")</f>
        <v/>
      </c>
      <c r="E678" s="7">
        <f>IF(AND(障害学生情報入力シート!$G678=$E$23,障害学生情報入力シート!$H678=$E$24,OR(障害学生情報入力シート!D678="入学者(新1年生)",障害学生情報入力シート!D678="在籍者")),1,0)</f>
        <v>0</v>
      </c>
      <c r="F678" s="7">
        <f t="shared" si="61"/>
        <v>0</v>
      </c>
      <c r="G678" s="7" t="str">
        <f>IFERROR(MATCH(ROW(障害学生情報入力シート!E654),F:F,0),"")</f>
        <v/>
      </c>
      <c r="H678" s="7">
        <f>IF(AND(障害学生情報入力シート!$G678=$H$24,ISBLANK(障害学生情報入力シート!$H678),OR(障害学生情報入力シート!D678="入学者(新1年生)",障害学生情報入力シート!D678="在籍者")),1,0)</f>
        <v>0</v>
      </c>
      <c r="I678" s="7">
        <f t="shared" si="62"/>
        <v>0</v>
      </c>
      <c r="J678" s="7" t="str">
        <f>IFERROR(MATCH(ROW(障害学生情報入力シート!A654),I:I,0),"")</f>
        <v/>
      </c>
      <c r="K678" s="8">
        <f>IF(障害学生情報入力シート!AU678="",0,IF(AND(障害学生情報入力シート!AT678=1,Y678=1,障害学生情報入力シート!D678&lt;&gt;"",障害学生情報入力シート!D678&lt;&gt;"在籍者"),1,0))</f>
        <v>0</v>
      </c>
      <c r="L678" s="8">
        <f t="shared" si="63"/>
        <v>0</v>
      </c>
      <c r="M678" s="8" t="str">
        <f>IFERROR(MATCH(ROW(障害学生情報入力シート!A654),L:L,0),"")</f>
        <v/>
      </c>
      <c r="N678" s="8">
        <f>IF(障害学生情報入力シート!CA678="",0,IF(AND(障害学生情報入力シート!BZ678=1,Y678=1,障害学生情報入力シート!D678&lt;&gt;"",障害学生情報入力シート!D678&lt;&gt;"入学しなかった"),1,0))</f>
        <v>0</v>
      </c>
      <c r="O678" s="8">
        <f t="shared" si="64"/>
        <v>0</v>
      </c>
      <c r="P678" s="8" t="str">
        <f>IFERROR(MATCH(ROW(障害学生情報入力シート!AR654),O:O,0),"")</f>
        <v/>
      </c>
      <c r="Q678" s="8">
        <f>IF(障害学生情報入力シート!CU678="",0,IF(AND(障害学生情報入力シート!CT678=1,Y678=1,障害学生情報入力シート!D678&lt;&gt;"",障害学生情報入力シート!D678&lt;&gt;"入学しなかった"),1,0))</f>
        <v>0</v>
      </c>
      <c r="R678" s="8">
        <f t="shared" si="65"/>
        <v>0</v>
      </c>
      <c r="S678" s="8" t="str">
        <f>IFERROR(MATCH(ROW(障害学生情報入力シート!BJ654),R:R,0),"")</f>
        <v/>
      </c>
      <c r="T678" s="9">
        <f>IF(OR(SUM(障害学生情報入力シート!AY678:BY678,障害学生情報入力シート!CB678:CS678)&gt;0,COUNTA(障害学生情報入力シート!BZ678:CA678)=2,COUNTA(障害学生情報入力シート!CT678:CU678)=2),1,0)</f>
        <v>0</v>
      </c>
      <c r="U678" s="9">
        <f>SUM(障害学生情報入力シート!N678:Q678)+COUNTA(障害学生情報入力シート!R678)</f>
        <v>0</v>
      </c>
      <c r="V678" s="9">
        <f>SUM(障害学生情報入力シート!S678:V678)+COUNTA(障害学生情報入力シート!W678)</f>
        <v>0</v>
      </c>
      <c r="W678" s="9">
        <f>IF(SUM(障害学生情報入力シート!$X678:$AT678)&gt;0,1,0)</f>
        <v>0</v>
      </c>
      <c r="X678" s="9">
        <f>IF(障害学生情報入力シート!D678="入学者(新1年生)",1,0)</f>
        <v>0</v>
      </c>
      <c r="Y678" s="9">
        <f>IF(ISBLANK(障害学生情報入力シート!$G678),0)+IF(AND(障害学生情報入力シート!$G678="視覚障害",OR(障害学生情報入力シート!$H678="盲",障害学生情報入力シート!$H678="弱視")),1,0)+IF(AND(障害学生情報入力シート!$G678="聴覚・言語障害",OR(障害学生情報入力シート!$H678="聾",障害学生情報入力シート!$H678="難聴",障害学生情報入力シート!$H678="言語障害のみ")),1,0)+IF(AND(障害学生情報入力シート!$G678="肢体不自由",OR(障害学生情報入力シート!$H678="上肢機能障害",障害学生情報入力シート!$H678="下肢機能障害",障害学生情報入力シート!$H678="上下肢機能障害",障害学生情報入力シート!$H678="他の機能障害")),1,0)+IF(AND(障害学生情報入力シート!$G678="病弱・虚弱",OR(障害学生情報入力シート!$H678="内部障害等",障害学生情報入力シート!$H678="他の慢性疾患")),1,0)+IF(AND(障害学生情報入力シート!$G678="重複",ISBLANK(障害学生情報入力シート!$H678)),1,0)+IF(AND(障害学生情報入力シート!$G678="発達障害",OR(障害学生情報入力シート!$H678="SLD",障害学生情報入力シート!$H678="ADHD",障害学生情報入力シート!$H678="ASD",障害学生情報入力シート!$H678="発達障害の重複")),1,0)+IF(AND(障害学生情報入力シート!$G678="精神障害",OR(障害学生情報入力シート!$H678="統合失調症等",障害学生情報入力シート!$H678="気分障害",障害学生情報入力シート!$H678="神経症性障害等",障害学生情報入力シート!$H678="摂食障害・睡眠障害等",障害学生情報入力シート!$H678="他の精神障害")),1,0)+IF(AND(障害学生情報入力シート!$G678="その他の障害",ISBLANK(障害学生情報入力シート!$H678)),1,0)</f>
        <v>0</v>
      </c>
    </row>
    <row r="679" spans="1:25" x14ac:dyDescent="0.4">
      <c r="A679" s="1219">
        <v>655</v>
      </c>
      <c r="B679" s="7">
        <f>IF(AND(障害学生情報入力シート!$G679=$B$23,障害学生情報入力シート!$H679=$B$24,OR(障害学生情報入力シート!D679="入学者(新1年生)",障害学生情報入力シート!D679="在籍者")),1,0)</f>
        <v>0</v>
      </c>
      <c r="C679" s="7">
        <f t="shared" si="60"/>
        <v>0</v>
      </c>
      <c r="D679" s="7" t="str">
        <f>IFERROR(MATCH(ROW(障害学生情報入力シート!A655),C:C,0),"")</f>
        <v/>
      </c>
      <c r="E679" s="7">
        <f>IF(AND(障害学生情報入力シート!$G679=$E$23,障害学生情報入力シート!$H679=$E$24,OR(障害学生情報入力シート!D679="入学者(新1年生)",障害学生情報入力シート!D679="在籍者")),1,0)</f>
        <v>0</v>
      </c>
      <c r="F679" s="7">
        <f t="shared" si="61"/>
        <v>0</v>
      </c>
      <c r="G679" s="7" t="str">
        <f>IFERROR(MATCH(ROW(障害学生情報入力シート!E655),F:F,0),"")</f>
        <v/>
      </c>
      <c r="H679" s="7">
        <f>IF(AND(障害学生情報入力シート!$G679=$H$24,ISBLANK(障害学生情報入力シート!$H679),OR(障害学生情報入力シート!D679="入学者(新1年生)",障害学生情報入力シート!D679="在籍者")),1,0)</f>
        <v>0</v>
      </c>
      <c r="I679" s="7">
        <f t="shared" si="62"/>
        <v>0</v>
      </c>
      <c r="J679" s="7" t="str">
        <f>IFERROR(MATCH(ROW(障害学生情報入力シート!A655),I:I,0),"")</f>
        <v/>
      </c>
      <c r="K679" s="8">
        <f>IF(障害学生情報入力シート!AU679="",0,IF(AND(障害学生情報入力シート!AT679=1,Y679=1,障害学生情報入力シート!D679&lt;&gt;"",障害学生情報入力シート!D679&lt;&gt;"在籍者"),1,0))</f>
        <v>0</v>
      </c>
      <c r="L679" s="8">
        <f t="shared" si="63"/>
        <v>0</v>
      </c>
      <c r="M679" s="8" t="str">
        <f>IFERROR(MATCH(ROW(障害学生情報入力シート!A655),L:L,0),"")</f>
        <v/>
      </c>
      <c r="N679" s="8">
        <f>IF(障害学生情報入力シート!CA679="",0,IF(AND(障害学生情報入力シート!BZ679=1,Y679=1,障害学生情報入力シート!D679&lt;&gt;"",障害学生情報入力シート!D679&lt;&gt;"入学しなかった"),1,0))</f>
        <v>0</v>
      </c>
      <c r="O679" s="8">
        <f t="shared" si="64"/>
        <v>0</v>
      </c>
      <c r="P679" s="8" t="str">
        <f>IFERROR(MATCH(ROW(障害学生情報入力シート!AR655),O:O,0),"")</f>
        <v/>
      </c>
      <c r="Q679" s="8">
        <f>IF(障害学生情報入力シート!CU679="",0,IF(AND(障害学生情報入力シート!CT679=1,Y679=1,障害学生情報入力シート!D679&lt;&gt;"",障害学生情報入力シート!D679&lt;&gt;"入学しなかった"),1,0))</f>
        <v>0</v>
      </c>
      <c r="R679" s="8">
        <f t="shared" si="65"/>
        <v>0</v>
      </c>
      <c r="S679" s="8" t="str">
        <f>IFERROR(MATCH(ROW(障害学生情報入力シート!BJ655),R:R,0),"")</f>
        <v/>
      </c>
      <c r="T679" s="9">
        <f>IF(OR(SUM(障害学生情報入力シート!AY679:BY679,障害学生情報入力シート!CB679:CS679)&gt;0,COUNTA(障害学生情報入力シート!BZ679:CA679)=2,COUNTA(障害学生情報入力シート!CT679:CU679)=2),1,0)</f>
        <v>0</v>
      </c>
      <c r="U679" s="9">
        <f>SUM(障害学生情報入力シート!N679:Q679)+COUNTA(障害学生情報入力シート!R679)</f>
        <v>0</v>
      </c>
      <c r="V679" s="9">
        <f>SUM(障害学生情報入力シート!S679:V679)+COUNTA(障害学生情報入力シート!W679)</f>
        <v>0</v>
      </c>
      <c r="W679" s="9">
        <f>IF(SUM(障害学生情報入力シート!$X679:$AT679)&gt;0,1,0)</f>
        <v>0</v>
      </c>
      <c r="X679" s="9">
        <f>IF(障害学生情報入力シート!D679="入学者(新1年生)",1,0)</f>
        <v>0</v>
      </c>
      <c r="Y679" s="9">
        <f>IF(ISBLANK(障害学生情報入力シート!$G679),0)+IF(AND(障害学生情報入力シート!$G679="視覚障害",OR(障害学生情報入力シート!$H679="盲",障害学生情報入力シート!$H679="弱視")),1,0)+IF(AND(障害学生情報入力シート!$G679="聴覚・言語障害",OR(障害学生情報入力シート!$H679="聾",障害学生情報入力シート!$H679="難聴",障害学生情報入力シート!$H679="言語障害のみ")),1,0)+IF(AND(障害学生情報入力シート!$G679="肢体不自由",OR(障害学生情報入力シート!$H679="上肢機能障害",障害学生情報入力シート!$H679="下肢機能障害",障害学生情報入力シート!$H679="上下肢機能障害",障害学生情報入力シート!$H679="他の機能障害")),1,0)+IF(AND(障害学生情報入力シート!$G679="病弱・虚弱",OR(障害学生情報入力シート!$H679="内部障害等",障害学生情報入力シート!$H679="他の慢性疾患")),1,0)+IF(AND(障害学生情報入力シート!$G679="重複",ISBLANK(障害学生情報入力シート!$H679)),1,0)+IF(AND(障害学生情報入力シート!$G679="発達障害",OR(障害学生情報入力シート!$H679="SLD",障害学生情報入力シート!$H679="ADHD",障害学生情報入力シート!$H679="ASD",障害学生情報入力シート!$H679="発達障害の重複")),1,0)+IF(AND(障害学生情報入力シート!$G679="精神障害",OR(障害学生情報入力シート!$H679="統合失調症等",障害学生情報入力シート!$H679="気分障害",障害学生情報入力シート!$H679="神経症性障害等",障害学生情報入力シート!$H679="摂食障害・睡眠障害等",障害学生情報入力シート!$H679="他の精神障害")),1,0)+IF(AND(障害学生情報入力シート!$G679="その他の障害",ISBLANK(障害学生情報入力シート!$H679)),1,0)</f>
        <v>0</v>
      </c>
    </row>
    <row r="680" spans="1:25" x14ac:dyDescent="0.4">
      <c r="A680" s="1219">
        <v>656</v>
      </c>
      <c r="B680" s="7">
        <f>IF(AND(障害学生情報入力シート!$G680=$B$23,障害学生情報入力シート!$H680=$B$24,OR(障害学生情報入力シート!D680="入学者(新1年生)",障害学生情報入力シート!D680="在籍者")),1,0)</f>
        <v>0</v>
      </c>
      <c r="C680" s="7">
        <f t="shared" si="60"/>
        <v>0</v>
      </c>
      <c r="D680" s="7" t="str">
        <f>IFERROR(MATCH(ROW(障害学生情報入力シート!A656),C:C,0),"")</f>
        <v/>
      </c>
      <c r="E680" s="7">
        <f>IF(AND(障害学生情報入力シート!$G680=$E$23,障害学生情報入力シート!$H680=$E$24,OR(障害学生情報入力シート!D680="入学者(新1年生)",障害学生情報入力シート!D680="在籍者")),1,0)</f>
        <v>0</v>
      </c>
      <c r="F680" s="7">
        <f t="shared" si="61"/>
        <v>0</v>
      </c>
      <c r="G680" s="7" t="str">
        <f>IFERROR(MATCH(ROW(障害学生情報入力シート!E656),F:F,0),"")</f>
        <v/>
      </c>
      <c r="H680" s="7">
        <f>IF(AND(障害学生情報入力シート!$G680=$H$24,ISBLANK(障害学生情報入力シート!$H680),OR(障害学生情報入力シート!D680="入学者(新1年生)",障害学生情報入力シート!D680="在籍者")),1,0)</f>
        <v>0</v>
      </c>
      <c r="I680" s="7">
        <f t="shared" si="62"/>
        <v>0</v>
      </c>
      <c r="J680" s="7" t="str">
        <f>IFERROR(MATCH(ROW(障害学生情報入力シート!A656),I:I,0),"")</f>
        <v/>
      </c>
      <c r="K680" s="8">
        <f>IF(障害学生情報入力シート!AU680="",0,IF(AND(障害学生情報入力シート!AT680=1,Y680=1,障害学生情報入力シート!D680&lt;&gt;"",障害学生情報入力シート!D680&lt;&gt;"在籍者"),1,0))</f>
        <v>0</v>
      </c>
      <c r="L680" s="8">
        <f t="shared" si="63"/>
        <v>0</v>
      </c>
      <c r="M680" s="8" t="str">
        <f>IFERROR(MATCH(ROW(障害学生情報入力シート!A656),L:L,0),"")</f>
        <v/>
      </c>
      <c r="N680" s="8">
        <f>IF(障害学生情報入力シート!CA680="",0,IF(AND(障害学生情報入力シート!BZ680=1,Y680=1,障害学生情報入力シート!D680&lt;&gt;"",障害学生情報入力シート!D680&lt;&gt;"入学しなかった"),1,0))</f>
        <v>0</v>
      </c>
      <c r="O680" s="8">
        <f t="shared" si="64"/>
        <v>0</v>
      </c>
      <c r="P680" s="8" t="str">
        <f>IFERROR(MATCH(ROW(障害学生情報入力シート!AR656),O:O,0),"")</f>
        <v/>
      </c>
      <c r="Q680" s="8">
        <f>IF(障害学生情報入力シート!CU680="",0,IF(AND(障害学生情報入力シート!CT680=1,Y680=1,障害学生情報入力シート!D680&lt;&gt;"",障害学生情報入力シート!D680&lt;&gt;"入学しなかった"),1,0))</f>
        <v>0</v>
      </c>
      <c r="R680" s="8">
        <f t="shared" si="65"/>
        <v>0</v>
      </c>
      <c r="S680" s="8" t="str">
        <f>IFERROR(MATCH(ROW(障害学生情報入力シート!BJ656),R:R,0),"")</f>
        <v/>
      </c>
      <c r="T680" s="9">
        <f>IF(OR(SUM(障害学生情報入力シート!AY680:BY680,障害学生情報入力シート!CB680:CS680)&gt;0,COUNTA(障害学生情報入力シート!BZ680:CA680)=2,COUNTA(障害学生情報入力シート!CT680:CU680)=2),1,0)</f>
        <v>0</v>
      </c>
      <c r="U680" s="9">
        <f>SUM(障害学生情報入力シート!N680:Q680)+COUNTA(障害学生情報入力シート!R680)</f>
        <v>0</v>
      </c>
      <c r="V680" s="9">
        <f>SUM(障害学生情報入力シート!S680:V680)+COUNTA(障害学生情報入力シート!W680)</f>
        <v>0</v>
      </c>
      <c r="W680" s="9">
        <f>IF(SUM(障害学生情報入力シート!$X680:$AT680)&gt;0,1,0)</f>
        <v>0</v>
      </c>
      <c r="X680" s="9">
        <f>IF(障害学生情報入力シート!D680="入学者(新1年生)",1,0)</f>
        <v>0</v>
      </c>
      <c r="Y680" s="9">
        <f>IF(ISBLANK(障害学生情報入力シート!$G680),0)+IF(AND(障害学生情報入力シート!$G680="視覚障害",OR(障害学生情報入力シート!$H680="盲",障害学生情報入力シート!$H680="弱視")),1,0)+IF(AND(障害学生情報入力シート!$G680="聴覚・言語障害",OR(障害学生情報入力シート!$H680="聾",障害学生情報入力シート!$H680="難聴",障害学生情報入力シート!$H680="言語障害のみ")),1,0)+IF(AND(障害学生情報入力シート!$G680="肢体不自由",OR(障害学生情報入力シート!$H680="上肢機能障害",障害学生情報入力シート!$H680="下肢機能障害",障害学生情報入力シート!$H680="上下肢機能障害",障害学生情報入力シート!$H680="他の機能障害")),1,0)+IF(AND(障害学生情報入力シート!$G680="病弱・虚弱",OR(障害学生情報入力シート!$H680="内部障害等",障害学生情報入力シート!$H680="他の慢性疾患")),1,0)+IF(AND(障害学生情報入力シート!$G680="重複",ISBLANK(障害学生情報入力シート!$H680)),1,0)+IF(AND(障害学生情報入力シート!$G680="発達障害",OR(障害学生情報入力シート!$H680="SLD",障害学生情報入力シート!$H680="ADHD",障害学生情報入力シート!$H680="ASD",障害学生情報入力シート!$H680="発達障害の重複")),1,0)+IF(AND(障害学生情報入力シート!$G680="精神障害",OR(障害学生情報入力シート!$H680="統合失調症等",障害学生情報入力シート!$H680="気分障害",障害学生情報入力シート!$H680="神経症性障害等",障害学生情報入力シート!$H680="摂食障害・睡眠障害等",障害学生情報入力シート!$H680="他の精神障害")),1,0)+IF(AND(障害学生情報入力シート!$G680="その他の障害",ISBLANK(障害学生情報入力シート!$H680)),1,0)</f>
        <v>0</v>
      </c>
    </row>
    <row r="681" spans="1:25" x14ac:dyDescent="0.4">
      <c r="A681" s="1219">
        <v>657</v>
      </c>
      <c r="B681" s="7">
        <f>IF(AND(障害学生情報入力シート!$G681=$B$23,障害学生情報入力シート!$H681=$B$24,OR(障害学生情報入力シート!D681="入学者(新1年生)",障害学生情報入力シート!D681="在籍者")),1,0)</f>
        <v>0</v>
      </c>
      <c r="C681" s="7">
        <f t="shared" si="60"/>
        <v>0</v>
      </c>
      <c r="D681" s="7" t="str">
        <f>IFERROR(MATCH(ROW(障害学生情報入力シート!A657),C:C,0),"")</f>
        <v/>
      </c>
      <c r="E681" s="7">
        <f>IF(AND(障害学生情報入力シート!$G681=$E$23,障害学生情報入力シート!$H681=$E$24,OR(障害学生情報入力シート!D681="入学者(新1年生)",障害学生情報入力シート!D681="在籍者")),1,0)</f>
        <v>0</v>
      </c>
      <c r="F681" s="7">
        <f t="shared" si="61"/>
        <v>0</v>
      </c>
      <c r="G681" s="7" t="str">
        <f>IFERROR(MATCH(ROW(障害学生情報入力シート!E657),F:F,0),"")</f>
        <v/>
      </c>
      <c r="H681" s="7">
        <f>IF(AND(障害学生情報入力シート!$G681=$H$24,ISBLANK(障害学生情報入力シート!$H681),OR(障害学生情報入力シート!D681="入学者(新1年生)",障害学生情報入力シート!D681="在籍者")),1,0)</f>
        <v>0</v>
      </c>
      <c r="I681" s="7">
        <f t="shared" si="62"/>
        <v>0</v>
      </c>
      <c r="J681" s="7" t="str">
        <f>IFERROR(MATCH(ROW(障害学生情報入力シート!A657),I:I,0),"")</f>
        <v/>
      </c>
      <c r="K681" s="8">
        <f>IF(障害学生情報入力シート!AU681="",0,IF(AND(障害学生情報入力シート!AT681=1,Y681=1,障害学生情報入力シート!D681&lt;&gt;"",障害学生情報入力シート!D681&lt;&gt;"在籍者"),1,0))</f>
        <v>0</v>
      </c>
      <c r="L681" s="8">
        <f t="shared" si="63"/>
        <v>0</v>
      </c>
      <c r="M681" s="8" t="str">
        <f>IFERROR(MATCH(ROW(障害学生情報入力シート!A657),L:L,0),"")</f>
        <v/>
      </c>
      <c r="N681" s="8">
        <f>IF(障害学生情報入力シート!CA681="",0,IF(AND(障害学生情報入力シート!BZ681=1,Y681=1,障害学生情報入力シート!D681&lt;&gt;"",障害学生情報入力シート!D681&lt;&gt;"入学しなかった"),1,0))</f>
        <v>0</v>
      </c>
      <c r="O681" s="8">
        <f t="shared" si="64"/>
        <v>0</v>
      </c>
      <c r="P681" s="8" t="str">
        <f>IFERROR(MATCH(ROW(障害学生情報入力シート!AR657),O:O,0),"")</f>
        <v/>
      </c>
      <c r="Q681" s="8">
        <f>IF(障害学生情報入力シート!CU681="",0,IF(AND(障害学生情報入力シート!CT681=1,Y681=1,障害学生情報入力シート!D681&lt;&gt;"",障害学生情報入力シート!D681&lt;&gt;"入学しなかった"),1,0))</f>
        <v>0</v>
      </c>
      <c r="R681" s="8">
        <f t="shared" si="65"/>
        <v>0</v>
      </c>
      <c r="S681" s="8" t="str">
        <f>IFERROR(MATCH(ROW(障害学生情報入力シート!BJ657),R:R,0),"")</f>
        <v/>
      </c>
      <c r="T681" s="9">
        <f>IF(OR(SUM(障害学生情報入力シート!AY681:BY681,障害学生情報入力シート!CB681:CS681)&gt;0,COUNTA(障害学生情報入力シート!BZ681:CA681)=2,COUNTA(障害学生情報入力シート!CT681:CU681)=2),1,0)</f>
        <v>0</v>
      </c>
      <c r="U681" s="9">
        <f>SUM(障害学生情報入力シート!N681:Q681)+COUNTA(障害学生情報入力シート!R681)</f>
        <v>0</v>
      </c>
      <c r="V681" s="9">
        <f>SUM(障害学生情報入力シート!S681:V681)+COUNTA(障害学生情報入力シート!W681)</f>
        <v>0</v>
      </c>
      <c r="W681" s="9">
        <f>IF(SUM(障害学生情報入力シート!$X681:$AT681)&gt;0,1,0)</f>
        <v>0</v>
      </c>
      <c r="X681" s="9">
        <f>IF(障害学生情報入力シート!D681="入学者(新1年生)",1,0)</f>
        <v>0</v>
      </c>
      <c r="Y681" s="9">
        <f>IF(ISBLANK(障害学生情報入力シート!$G681),0)+IF(AND(障害学生情報入力シート!$G681="視覚障害",OR(障害学生情報入力シート!$H681="盲",障害学生情報入力シート!$H681="弱視")),1,0)+IF(AND(障害学生情報入力シート!$G681="聴覚・言語障害",OR(障害学生情報入力シート!$H681="聾",障害学生情報入力シート!$H681="難聴",障害学生情報入力シート!$H681="言語障害のみ")),1,0)+IF(AND(障害学生情報入力シート!$G681="肢体不自由",OR(障害学生情報入力シート!$H681="上肢機能障害",障害学生情報入力シート!$H681="下肢機能障害",障害学生情報入力シート!$H681="上下肢機能障害",障害学生情報入力シート!$H681="他の機能障害")),1,0)+IF(AND(障害学生情報入力シート!$G681="病弱・虚弱",OR(障害学生情報入力シート!$H681="内部障害等",障害学生情報入力シート!$H681="他の慢性疾患")),1,0)+IF(AND(障害学生情報入力シート!$G681="重複",ISBLANK(障害学生情報入力シート!$H681)),1,0)+IF(AND(障害学生情報入力シート!$G681="発達障害",OR(障害学生情報入力シート!$H681="SLD",障害学生情報入力シート!$H681="ADHD",障害学生情報入力シート!$H681="ASD",障害学生情報入力シート!$H681="発達障害の重複")),1,0)+IF(AND(障害学生情報入力シート!$G681="精神障害",OR(障害学生情報入力シート!$H681="統合失調症等",障害学生情報入力シート!$H681="気分障害",障害学生情報入力シート!$H681="神経症性障害等",障害学生情報入力シート!$H681="摂食障害・睡眠障害等",障害学生情報入力シート!$H681="他の精神障害")),1,0)+IF(AND(障害学生情報入力シート!$G681="その他の障害",ISBLANK(障害学生情報入力シート!$H681)),1,0)</f>
        <v>0</v>
      </c>
    </row>
    <row r="682" spans="1:25" x14ac:dyDescent="0.4">
      <c r="A682" s="1219">
        <v>658</v>
      </c>
      <c r="B682" s="7">
        <f>IF(AND(障害学生情報入力シート!$G682=$B$23,障害学生情報入力シート!$H682=$B$24,OR(障害学生情報入力シート!D682="入学者(新1年生)",障害学生情報入力シート!D682="在籍者")),1,0)</f>
        <v>0</v>
      </c>
      <c r="C682" s="7">
        <f t="shared" si="60"/>
        <v>0</v>
      </c>
      <c r="D682" s="7" t="str">
        <f>IFERROR(MATCH(ROW(障害学生情報入力シート!A658),C:C,0),"")</f>
        <v/>
      </c>
      <c r="E682" s="7">
        <f>IF(AND(障害学生情報入力シート!$G682=$E$23,障害学生情報入力シート!$H682=$E$24,OR(障害学生情報入力シート!D682="入学者(新1年生)",障害学生情報入力シート!D682="在籍者")),1,0)</f>
        <v>0</v>
      </c>
      <c r="F682" s="7">
        <f t="shared" si="61"/>
        <v>0</v>
      </c>
      <c r="G682" s="7" t="str">
        <f>IFERROR(MATCH(ROW(障害学生情報入力シート!E658),F:F,0),"")</f>
        <v/>
      </c>
      <c r="H682" s="7">
        <f>IF(AND(障害学生情報入力シート!$G682=$H$24,ISBLANK(障害学生情報入力シート!$H682),OR(障害学生情報入力シート!D682="入学者(新1年生)",障害学生情報入力シート!D682="在籍者")),1,0)</f>
        <v>0</v>
      </c>
      <c r="I682" s="7">
        <f t="shared" si="62"/>
        <v>0</v>
      </c>
      <c r="J682" s="7" t="str">
        <f>IFERROR(MATCH(ROW(障害学生情報入力シート!A658),I:I,0),"")</f>
        <v/>
      </c>
      <c r="K682" s="8">
        <f>IF(障害学生情報入力シート!AU682="",0,IF(AND(障害学生情報入力シート!AT682=1,Y682=1,障害学生情報入力シート!D682&lt;&gt;"",障害学生情報入力シート!D682&lt;&gt;"在籍者"),1,0))</f>
        <v>0</v>
      </c>
      <c r="L682" s="8">
        <f t="shared" si="63"/>
        <v>0</v>
      </c>
      <c r="M682" s="8" t="str">
        <f>IFERROR(MATCH(ROW(障害学生情報入力シート!A658),L:L,0),"")</f>
        <v/>
      </c>
      <c r="N682" s="8">
        <f>IF(障害学生情報入力シート!CA682="",0,IF(AND(障害学生情報入力シート!BZ682=1,Y682=1,障害学生情報入力シート!D682&lt;&gt;"",障害学生情報入力シート!D682&lt;&gt;"入学しなかった"),1,0))</f>
        <v>0</v>
      </c>
      <c r="O682" s="8">
        <f t="shared" si="64"/>
        <v>0</v>
      </c>
      <c r="P682" s="8" t="str">
        <f>IFERROR(MATCH(ROW(障害学生情報入力シート!AR658),O:O,0),"")</f>
        <v/>
      </c>
      <c r="Q682" s="8">
        <f>IF(障害学生情報入力シート!CU682="",0,IF(AND(障害学生情報入力シート!CT682=1,Y682=1,障害学生情報入力シート!D682&lt;&gt;"",障害学生情報入力シート!D682&lt;&gt;"入学しなかった"),1,0))</f>
        <v>0</v>
      </c>
      <c r="R682" s="8">
        <f t="shared" si="65"/>
        <v>0</v>
      </c>
      <c r="S682" s="8" t="str">
        <f>IFERROR(MATCH(ROW(障害学生情報入力シート!BJ658),R:R,0),"")</f>
        <v/>
      </c>
      <c r="T682" s="9">
        <f>IF(OR(SUM(障害学生情報入力シート!AY682:BY682,障害学生情報入力シート!CB682:CS682)&gt;0,COUNTA(障害学生情報入力シート!BZ682:CA682)=2,COUNTA(障害学生情報入力シート!CT682:CU682)=2),1,0)</f>
        <v>0</v>
      </c>
      <c r="U682" s="9">
        <f>SUM(障害学生情報入力シート!N682:Q682)+COUNTA(障害学生情報入力シート!R682)</f>
        <v>0</v>
      </c>
      <c r="V682" s="9">
        <f>SUM(障害学生情報入力シート!S682:V682)+COUNTA(障害学生情報入力シート!W682)</f>
        <v>0</v>
      </c>
      <c r="W682" s="9">
        <f>IF(SUM(障害学生情報入力シート!$X682:$AT682)&gt;0,1,0)</f>
        <v>0</v>
      </c>
      <c r="X682" s="9">
        <f>IF(障害学生情報入力シート!D682="入学者(新1年生)",1,0)</f>
        <v>0</v>
      </c>
      <c r="Y682" s="9">
        <f>IF(ISBLANK(障害学生情報入力シート!$G682),0)+IF(AND(障害学生情報入力シート!$G682="視覚障害",OR(障害学生情報入力シート!$H682="盲",障害学生情報入力シート!$H682="弱視")),1,0)+IF(AND(障害学生情報入力シート!$G682="聴覚・言語障害",OR(障害学生情報入力シート!$H682="聾",障害学生情報入力シート!$H682="難聴",障害学生情報入力シート!$H682="言語障害のみ")),1,0)+IF(AND(障害学生情報入力シート!$G682="肢体不自由",OR(障害学生情報入力シート!$H682="上肢機能障害",障害学生情報入力シート!$H682="下肢機能障害",障害学生情報入力シート!$H682="上下肢機能障害",障害学生情報入力シート!$H682="他の機能障害")),1,0)+IF(AND(障害学生情報入力シート!$G682="病弱・虚弱",OR(障害学生情報入力シート!$H682="内部障害等",障害学生情報入力シート!$H682="他の慢性疾患")),1,0)+IF(AND(障害学生情報入力シート!$G682="重複",ISBLANK(障害学生情報入力シート!$H682)),1,0)+IF(AND(障害学生情報入力シート!$G682="発達障害",OR(障害学生情報入力シート!$H682="SLD",障害学生情報入力シート!$H682="ADHD",障害学生情報入力シート!$H682="ASD",障害学生情報入力シート!$H682="発達障害の重複")),1,0)+IF(AND(障害学生情報入力シート!$G682="精神障害",OR(障害学生情報入力シート!$H682="統合失調症等",障害学生情報入力シート!$H682="気分障害",障害学生情報入力シート!$H682="神経症性障害等",障害学生情報入力シート!$H682="摂食障害・睡眠障害等",障害学生情報入力シート!$H682="他の精神障害")),1,0)+IF(AND(障害学生情報入力シート!$G682="その他の障害",ISBLANK(障害学生情報入力シート!$H682)),1,0)</f>
        <v>0</v>
      </c>
    </row>
    <row r="683" spans="1:25" x14ac:dyDescent="0.4">
      <c r="A683" s="1219">
        <v>659</v>
      </c>
      <c r="B683" s="7">
        <f>IF(AND(障害学生情報入力シート!$G683=$B$23,障害学生情報入力シート!$H683=$B$24,OR(障害学生情報入力シート!D683="入学者(新1年生)",障害学生情報入力シート!D683="在籍者")),1,0)</f>
        <v>0</v>
      </c>
      <c r="C683" s="7">
        <f t="shared" si="60"/>
        <v>0</v>
      </c>
      <c r="D683" s="7" t="str">
        <f>IFERROR(MATCH(ROW(障害学生情報入力シート!A659),C:C,0),"")</f>
        <v/>
      </c>
      <c r="E683" s="7">
        <f>IF(AND(障害学生情報入力シート!$G683=$E$23,障害学生情報入力シート!$H683=$E$24,OR(障害学生情報入力シート!D683="入学者(新1年生)",障害学生情報入力シート!D683="在籍者")),1,0)</f>
        <v>0</v>
      </c>
      <c r="F683" s="7">
        <f t="shared" si="61"/>
        <v>0</v>
      </c>
      <c r="G683" s="7" t="str">
        <f>IFERROR(MATCH(ROW(障害学生情報入力シート!E659),F:F,0),"")</f>
        <v/>
      </c>
      <c r="H683" s="7">
        <f>IF(AND(障害学生情報入力シート!$G683=$H$24,ISBLANK(障害学生情報入力シート!$H683),OR(障害学生情報入力シート!D683="入学者(新1年生)",障害学生情報入力シート!D683="在籍者")),1,0)</f>
        <v>0</v>
      </c>
      <c r="I683" s="7">
        <f t="shared" si="62"/>
        <v>0</v>
      </c>
      <c r="J683" s="7" t="str">
        <f>IFERROR(MATCH(ROW(障害学生情報入力シート!A659),I:I,0),"")</f>
        <v/>
      </c>
      <c r="K683" s="8">
        <f>IF(障害学生情報入力シート!AU683="",0,IF(AND(障害学生情報入力シート!AT683=1,Y683=1,障害学生情報入力シート!D683&lt;&gt;"",障害学生情報入力シート!D683&lt;&gt;"在籍者"),1,0))</f>
        <v>0</v>
      </c>
      <c r="L683" s="8">
        <f t="shared" si="63"/>
        <v>0</v>
      </c>
      <c r="M683" s="8" t="str">
        <f>IFERROR(MATCH(ROW(障害学生情報入力シート!A659),L:L,0),"")</f>
        <v/>
      </c>
      <c r="N683" s="8">
        <f>IF(障害学生情報入力シート!CA683="",0,IF(AND(障害学生情報入力シート!BZ683=1,Y683=1,障害学生情報入力シート!D683&lt;&gt;"",障害学生情報入力シート!D683&lt;&gt;"入学しなかった"),1,0))</f>
        <v>0</v>
      </c>
      <c r="O683" s="8">
        <f t="shared" si="64"/>
        <v>0</v>
      </c>
      <c r="P683" s="8" t="str">
        <f>IFERROR(MATCH(ROW(障害学生情報入力シート!AR659),O:O,0),"")</f>
        <v/>
      </c>
      <c r="Q683" s="8">
        <f>IF(障害学生情報入力シート!CU683="",0,IF(AND(障害学生情報入力シート!CT683=1,Y683=1,障害学生情報入力シート!D683&lt;&gt;"",障害学生情報入力シート!D683&lt;&gt;"入学しなかった"),1,0))</f>
        <v>0</v>
      </c>
      <c r="R683" s="8">
        <f t="shared" si="65"/>
        <v>0</v>
      </c>
      <c r="S683" s="8" t="str">
        <f>IFERROR(MATCH(ROW(障害学生情報入力シート!BJ659),R:R,0),"")</f>
        <v/>
      </c>
      <c r="T683" s="9">
        <f>IF(OR(SUM(障害学生情報入力シート!AY683:BY683,障害学生情報入力シート!CB683:CS683)&gt;0,COUNTA(障害学生情報入力シート!BZ683:CA683)=2,COUNTA(障害学生情報入力シート!CT683:CU683)=2),1,0)</f>
        <v>0</v>
      </c>
      <c r="U683" s="9">
        <f>SUM(障害学生情報入力シート!N683:Q683)+COUNTA(障害学生情報入力シート!R683)</f>
        <v>0</v>
      </c>
      <c r="V683" s="9">
        <f>SUM(障害学生情報入力シート!S683:V683)+COUNTA(障害学生情報入力シート!W683)</f>
        <v>0</v>
      </c>
      <c r="W683" s="9">
        <f>IF(SUM(障害学生情報入力シート!$X683:$AT683)&gt;0,1,0)</f>
        <v>0</v>
      </c>
      <c r="X683" s="9">
        <f>IF(障害学生情報入力シート!D683="入学者(新1年生)",1,0)</f>
        <v>0</v>
      </c>
      <c r="Y683" s="9">
        <f>IF(ISBLANK(障害学生情報入力シート!$G683),0)+IF(AND(障害学生情報入力シート!$G683="視覚障害",OR(障害学生情報入力シート!$H683="盲",障害学生情報入力シート!$H683="弱視")),1,0)+IF(AND(障害学生情報入力シート!$G683="聴覚・言語障害",OR(障害学生情報入力シート!$H683="聾",障害学生情報入力シート!$H683="難聴",障害学生情報入力シート!$H683="言語障害のみ")),1,0)+IF(AND(障害学生情報入力シート!$G683="肢体不自由",OR(障害学生情報入力シート!$H683="上肢機能障害",障害学生情報入力シート!$H683="下肢機能障害",障害学生情報入力シート!$H683="上下肢機能障害",障害学生情報入力シート!$H683="他の機能障害")),1,0)+IF(AND(障害学生情報入力シート!$G683="病弱・虚弱",OR(障害学生情報入力シート!$H683="内部障害等",障害学生情報入力シート!$H683="他の慢性疾患")),1,0)+IF(AND(障害学生情報入力シート!$G683="重複",ISBLANK(障害学生情報入力シート!$H683)),1,0)+IF(AND(障害学生情報入力シート!$G683="発達障害",OR(障害学生情報入力シート!$H683="SLD",障害学生情報入力シート!$H683="ADHD",障害学生情報入力シート!$H683="ASD",障害学生情報入力シート!$H683="発達障害の重複")),1,0)+IF(AND(障害学生情報入力シート!$G683="精神障害",OR(障害学生情報入力シート!$H683="統合失調症等",障害学生情報入力シート!$H683="気分障害",障害学生情報入力シート!$H683="神経症性障害等",障害学生情報入力シート!$H683="摂食障害・睡眠障害等",障害学生情報入力シート!$H683="他の精神障害")),1,0)+IF(AND(障害学生情報入力シート!$G683="その他の障害",ISBLANK(障害学生情報入力シート!$H683)),1,0)</f>
        <v>0</v>
      </c>
    </row>
    <row r="684" spans="1:25" x14ac:dyDescent="0.4">
      <c r="A684" s="1219">
        <v>660</v>
      </c>
      <c r="B684" s="7">
        <f>IF(AND(障害学生情報入力シート!$G684=$B$23,障害学生情報入力シート!$H684=$B$24,OR(障害学生情報入力シート!D684="入学者(新1年生)",障害学生情報入力シート!D684="在籍者")),1,0)</f>
        <v>0</v>
      </c>
      <c r="C684" s="7">
        <f t="shared" si="60"/>
        <v>0</v>
      </c>
      <c r="D684" s="7" t="str">
        <f>IFERROR(MATCH(ROW(障害学生情報入力シート!A660),C:C,0),"")</f>
        <v/>
      </c>
      <c r="E684" s="7">
        <f>IF(AND(障害学生情報入力シート!$G684=$E$23,障害学生情報入力シート!$H684=$E$24,OR(障害学生情報入力シート!D684="入学者(新1年生)",障害学生情報入力シート!D684="在籍者")),1,0)</f>
        <v>0</v>
      </c>
      <c r="F684" s="7">
        <f t="shared" si="61"/>
        <v>0</v>
      </c>
      <c r="G684" s="7" t="str">
        <f>IFERROR(MATCH(ROW(障害学生情報入力シート!E660),F:F,0),"")</f>
        <v/>
      </c>
      <c r="H684" s="7">
        <f>IF(AND(障害学生情報入力シート!$G684=$H$24,ISBLANK(障害学生情報入力シート!$H684),OR(障害学生情報入力シート!D684="入学者(新1年生)",障害学生情報入力シート!D684="在籍者")),1,0)</f>
        <v>0</v>
      </c>
      <c r="I684" s="7">
        <f t="shared" si="62"/>
        <v>0</v>
      </c>
      <c r="J684" s="7" t="str">
        <f>IFERROR(MATCH(ROW(障害学生情報入力シート!A660),I:I,0),"")</f>
        <v/>
      </c>
      <c r="K684" s="8">
        <f>IF(障害学生情報入力シート!AU684="",0,IF(AND(障害学生情報入力シート!AT684=1,Y684=1,障害学生情報入力シート!D684&lt;&gt;"",障害学生情報入力シート!D684&lt;&gt;"在籍者"),1,0))</f>
        <v>0</v>
      </c>
      <c r="L684" s="8">
        <f t="shared" si="63"/>
        <v>0</v>
      </c>
      <c r="M684" s="8" t="str">
        <f>IFERROR(MATCH(ROW(障害学生情報入力シート!A660),L:L,0),"")</f>
        <v/>
      </c>
      <c r="N684" s="8">
        <f>IF(障害学生情報入力シート!CA684="",0,IF(AND(障害学生情報入力シート!BZ684=1,Y684=1,障害学生情報入力シート!D684&lt;&gt;"",障害学生情報入力シート!D684&lt;&gt;"入学しなかった"),1,0))</f>
        <v>0</v>
      </c>
      <c r="O684" s="8">
        <f t="shared" si="64"/>
        <v>0</v>
      </c>
      <c r="P684" s="8" t="str">
        <f>IFERROR(MATCH(ROW(障害学生情報入力シート!AR660),O:O,0),"")</f>
        <v/>
      </c>
      <c r="Q684" s="8">
        <f>IF(障害学生情報入力シート!CU684="",0,IF(AND(障害学生情報入力シート!CT684=1,Y684=1,障害学生情報入力シート!D684&lt;&gt;"",障害学生情報入力シート!D684&lt;&gt;"入学しなかった"),1,0))</f>
        <v>0</v>
      </c>
      <c r="R684" s="8">
        <f t="shared" si="65"/>
        <v>0</v>
      </c>
      <c r="S684" s="8" t="str">
        <f>IFERROR(MATCH(ROW(障害学生情報入力シート!BJ660),R:R,0),"")</f>
        <v/>
      </c>
      <c r="T684" s="9">
        <f>IF(OR(SUM(障害学生情報入力シート!AY684:BY684,障害学生情報入力シート!CB684:CS684)&gt;0,COUNTA(障害学生情報入力シート!BZ684:CA684)=2,COUNTA(障害学生情報入力シート!CT684:CU684)=2),1,0)</f>
        <v>0</v>
      </c>
      <c r="U684" s="9">
        <f>SUM(障害学生情報入力シート!N684:Q684)+COUNTA(障害学生情報入力シート!R684)</f>
        <v>0</v>
      </c>
      <c r="V684" s="9">
        <f>SUM(障害学生情報入力シート!S684:V684)+COUNTA(障害学生情報入力シート!W684)</f>
        <v>0</v>
      </c>
      <c r="W684" s="9">
        <f>IF(SUM(障害学生情報入力シート!$X684:$AT684)&gt;0,1,0)</f>
        <v>0</v>
      </c>
      <c r="X684" s="9">
        <f>IF(障害学生情報入力シート!D684="入学者(新1年生)",1,0)</f>
        <v>0</v>
      </c>
      <c r="Y684" s="9">
        <f>IF(ISBLANK(障害学生情報入力シート!$G684),0)+IF(AND(障害学生情報入力シート!$G684="視覚障害",OR(障害学生情報入力シート!$H684="盲",障害学生情報入力シート!$H684="弱視")),1,0)+IF(AND(障害学生情報入力シート!$G684="聴覚・言語障害",OR(障害学生情報入力シート!$H684="聾",障害学生情報入力シート!$H684="難聴",障害学生情報入力シート!$H684="言語障害のみ")),1,0)+IF(AND(障害学生情報入力シート!$G684="肢体不自由",OR(障害学生情報入力シート!$H684="上肢機能障害",障害学生情報入力シート!$H684="下肢機能障害",障害学生情報入力シート!$H684="上下肢機能障害",障害学生情報入力シート!$H684="他の機能障害")),1,0)+IF(AND(障害学生情報入力シート!$G684="病弱・虚弱",OR(障害学生情報入力シート!$H684="内部障害等",障害学生情報入力シート!$H684="他の慢性疾患")),1,0)+IF(AND(障害学生情報入力シート!$G684="重複",ISBLANK(障害学生情報入力シート!$H684)),1,0)+IF(AND(障害学生情報入力シート!$G684="発達障害",OR(障害学生情報入力シート!$H684="SLD",障害学生情報入力シート!$H684="ADHD",障害学生情報入力シート!$H684="ASD",障害学生情報入力シート!$H684="発達障害の重複")),1,0)+IF(AND(障害学生情報入力シート!$G684="精神障害",OR(障害学生情報入力シート!$H684="統合失調症等",障害学生情報入力シート!$H684="気分障害",障害学生情報入力シート!$H684="神経症性障害等",障害学生情報入力シート!$H684="摂食障害・睡眠障害等",障害学生情報入力シート!$H684="他の精神障害")),1,0)+IF(AND(障害学生情報入力シート!$G684="その他の障害",ISBLANK(障害学生情報入力シート!$H684)),1,0)</f>
        <v>0</v>
      </c>
    </row>
    <row r="685" spans="1:25" x14ac:dyDescent="0.4">
      <c r="A685" s="1219">
        <v>661</v>
      </c>
      <c r="B685" s="7">
        <f>IF(AND(障害学生情報入力シート!$G685=$B$23,障害学生情報入力シート!$H685=$B$24,OR(障害学生情報入力シート!D685="入学者(新1年生)",障害学生情報入力シート!D685="在籍者")),1,0)</f>
        <v>0</v>
      </c>
      <c r="C685" s="7">
        <f t="shared" si="60"/>
        <v>0</v>
      </c>
      <c r="D685" s="7" t="str">
        <f>IFERROR(MATCH(ROW(障害学生情報入力シート!A661),C:C,0),"")</f>
        <v/>
      </c>
      <c r="E685" s="7">
        <f>IF(AND(障害学生情報入力シート!$G685=$E$23,障害学生情報入力シート!$H685=$E$24,OR(障害学生情報入力シート!D685="入学者(新1年生)",障害学生情報入力シート!D685="在籍者")),1,0)</f>
        <v>0</v>
      </c>
      <c r="F685" s="7">
        <f t="shared" si="61"/>
        <v>0</v>
      </c>
      <c r="G685" s="7" t="str">
        <f>IFERROR(MATCH(ROW(障害学生情報入力シート!E661),F:F,0),"")</f>
        <v/>
      </c>
      <c r="H685" s="7">
        <f>IF(AND(障害学生情報入力シート!$G685=$H$24,ISBLANK(障害学生情報入力シート!$H685),OR(障害学生情報入力シート!D685="入学者(新1年生)",障害学生情報入力シート!D685="在籍者")),1,0)</f>
        <v>0</v>
      </c>
      <c r="I685" s="7">
        <f t="shared" si="62"/>
        <v>0</v>
      </c>
      <c r="J685" s="7" t="str">
        <f>IFERROR(MATCH(ROW(障害学生情報入力シート!A661),I:I,0),"")</f>
        <v/>
      </c>
      <c r="K685" s="8">
        <f>IF(障害学生情報入力シート!AU685="",0,IF(AND(障害学生情報入力シート!AT685=1,Y685=1,障害学生情報入力シート!D685&lt;&gt;"",障害学生情報入力シート!D685&lt;&gt;"在籍者"),1,0))</f>
        <v>0</v>
      </c>
      <c r="L685" s="8">
        <f t="shared" si="63"/>
        <v>0</v>
      </c>
      <c r="M685" s="8" t="str">
        <f>IFERROR(MATCH(ROW(障害学生情報入力シート!A661),L:L,0),"")</f>
        <v/>
      </c>
      <c r="N685" s="8">
        <f>IF(障害学生情報入力シート!CA685="",0,IF(AND(障害学生情報入力シート!BZ685=1,Y685=1,障害学生情報入力シート!D685&lt;&gt;"",障害学生情報入力シート!D685&lt;&gt;"入学しなかった"),1,0))</f>
        <v>0</v>
      </c>
      <c r="O685" s="8">
        <f t="shared" si="64"/>
        <v>0</v>
      </c>
      <c r="P685" s="8" t="str">
        <f>IFERROR(MATCH(ROW(障害学生情報入力シート!AR661),O:O,0),"")</f>
        <v/>
      </c>
      <c r="Q685" s="8">
        <f>IF(障害学生情報入力シート!CU685="",0,IF(AND(障害学生情報入力シート!CT685=1,Y685=1,障害学生情報入力シート!D685&lt;&gt;"",障害学生情報入力シート!D685&lt;&gt;"入学しなかった"),1,0))</f>
        <v>0</v>
      </c>
      <c r="R685" s="8">
        <f t="shared" si="65"/>
        <v>0</v>
      </c>
      <c r="S685" s="8" t="str">
        <f>IFERROR(MATCH(ROW(障害学生情報入力シート!BJ661),R:R,0),"")</f>
        <v/>
      </c>
      <c r="T685" s="9">
        <f>IF(OR(SUM(障害学生情報入力シート!AY685:BY685,障害学生情報入力シート!CB685:CS685)&gt;0,COUNTA(障害学生情報入力シート!BZ685:CA685)=2,COUNTA(障害学生情報入力シート!CT685:CU685)=2),1,0)</f>
        <v>0</v>
      </c>
      <c r="U685" s="9">
        <f>SUM(障害学生情報入力シート!N685:Q685)+COUNTA(障害学生情報入力シート!R685)</f>
        <v>0</v>
      </c>
      <c r="V685" s="9">
        <f>SUM(障害学生情報入力シート!S685:V685)+COUNTA(障害学生情報入力シート!W685)</f>
        <v>0</v>
      </c>
      <c r="W685" s="9">
        <f>IF(SUM(障害学生情報入力シート!$X685:$AT685)&gt;0,1,0)</f>
        <v>0</v>
      </c>
      <c r="X685" s="9">
        <f>IF(障害学生情報入力シート!D685="入学者(新1年生)",1,0)</f>
        <v>0</v>
      </c>
      <c r="Y685" s="9">
        <f>IF(ISBLANK(障害学生情報入力シート!$G685),0)+IF(AND(障害学生情報入力シート!$G685="視覚障害",OR(障害学生情報入力シート!$H685="盲",障害学生情報入力シート!$H685="弱視")),1,0)+IF(AND(障害学生情報入力シート!$G685="聴覚・言語障害",OR(障害学生情報入力シート!$H685="聾",障害学生情報入力シート!$H685="難聴",障害学生情報入力シート!$H685="言語障害のみ")),1,0)+IF(AND(障害学生情報入力シート!$G685="肢体不自由",OR(障害学生情報入力シート!$H685="上肢機能障害",障害学生情報入力シート!$H685="下肢機能障害",障害学生情報入力シート!$H685="上下肢機能障害",障害学生情報入力シート!$H685="他の機能障害")),1,0)+IF(AND(障害学生情報入力シート!$G685="病弱・虚弱",OR(障害学生情報入力シート!$H685="内部障害等",障害学生情報入力シート!$H685="他の慢性疾患")),1,0)+IF(AND(障害学生情報入力シート!$G685="重複",ISBLANK(障害学生情報入力シート!$H685)),1,0)+IF(AND(障害学生情報入力シート!$G685="発達障害",OR(障害学生情報入力シート!$H685="SLD",障害学生情報入力シート!$H685="ADHD",障害学生情報入力シート!$H685="ASD",障害学生情報入力シート!$H685="発達障害の重複")),1,0)+IF(AND(障害学生情報入力シート!$G685="精神障害",OR(障害学生情報入力シート!$H685="統合失調症等",障害学生情報入力シート!$H685="気分障害",障害学生情報入力シート!$H685="神経症性障害等",障害学生情報入力シート!$H685="摂食障害・睡眠障害等",障害学生情報入力シート!$H685="他の精神障害")),1,0)+IF(AND(障害学生情報入力シート!$G685="その他の障害",ISBLANK(障害学生情報入力シート!$H685)),1,0)</f>
        <v>0</v>
      </c>
    </row>
    <row r="686" spans="1:25" x14ac:dyDescent="0.4">
      <c r="A686" s="1219">
        <v>662</v>
      </c>
      <c r="B686" s="7">
        <f>IF(AND(障害学生情報入力シート!$G686=$B$23,障害学生情報入力シート!$H686=$B$24,OR(障害学生情報入力シート!D686="入学者(新1年生)",障害学生情報入力シート!D686="在籍者")),1,0)</f>
        <v>0</v>
      </c>
      <c r="C686" s="7">
        <f t="shared" si="60"/>
        <v>0</v>
      </c>
      <c r="D686" s="7" t="str">
        <f>IFERROR(MATCH(ROW(障害学生情報入力シート!A662),C:C,0),"")</f>
        <v/>
      </c>
      <c r="E686" s="7">
        <f>IF(AND(障害学生情報入力シート!$G686=$E$23,障害学生情報入力シート!$H686=$E$24,OR(障害学生情報入力シート!D686="入学者(新1年生)",障害学生情報入力シート!D686="在籍者")),1,0)</f>
        <v>0</v>
      </c>
      <c r="F686" s="7">
        <f t="shared" si="61"/>
        <v>0</v>
      </c>
      <c r="G686" s="7" t="str">
        <f>IFERROR(MATCH(ROW(障害学生情報入力シート!E662),F:F,0),"")</f>
        <v/>
      </c>
      <c r="H686" s="7">
        <f>IF(AND(障害学生情報入力シート!$G686=$H$24,ISBLANK(障害学生情報入力シート!$H686),OR(障害学生情報入力シート!D686="入学者(新1年生)",障害学生情報入力シート!D686="在籍者")),1,0)</f>
        <v>0</v>
      </c>
      <c r="I686" s="7">
        <f t="shared" si="62"/>
        <v>0</v>
      </c>
      <c r="J686" s="7" t="str">
        <f>IFERROR(MATCH(ROW(障害学生情報入力シート!A662),I:I,0),"")</f>
        <v/>
      </c>
      <c r="K686" s="8">
        <f>IF(障害学生情報入力シート!AU686="",0,IF(AND(障害学生情報入力シート!AT686=1,Y686=1,障害学生情報入力シート!D686&lt;&gt;"",障害学生情報入力シート!D686&lt;&gt;"在籍者"),1,0))</f>
        <v>0</v>
      </c>
      <c r="L686" s="8">
        <f t="shared" si="63"/>
        <v>0</v>
      </c>
      <c r="M686" s="8" t="str">
        <f>IFERROR(MATCH(ROW(障害学生情報入力シート!A662),L:L,0),"")</f>
        <v/>
      </c>
      <c r="N686" s="8">
        <f>IF(障害学生情報入力シート!CA686="",0,IF(AND(障害学生情報入力シート!BZ686=1,Y686=1,障害学生情報入力シート!D686&lt;&gt;"",障害学生情報入力シート!D686&lt;&gt;"入学しなかった"),1,0))</f>
        <v>0</v>
      </c>
      <c r="O686" s="8">
        <f t="shared" si="64"/>
        <v>0</v>
      </c>
      <c r="P686" s="8" t="str">
        <f>IFERROR(MATCH(ROW(障害学生情報入力シート!AR662),O:O,0),"")</f>
        <v/>
      </c>
      <c r="Q686" s="8">
        <f>IF(障害学生情報入力シート!CU686="",0,IF(AND(障害学生情報入力シート!CT686=1,Y686=1,障害学生情報入力シート!D686&lt;&gt;"",障害学生情報入力シート!D686&lt;&gt;"入学しなかった"),1,0))</f>
        <v>0</v>
      </c>
      <c r="R686" s="8">
        <f t="shared" si="65"/>
        <v>0</v>
      </c>
      <c r="S686" s="8" t="str">
        <f>IFERROR(MATCH(ROW(障害学生情報入力シート!BJ662),R:R,0),"")</f>
        <v/>
      </c>
      <c r="T686" s="9">
        <f>IF(OR(SUM(障害学生情報入力シート!AY686:BY686,障害学生情報入力シート!CB686:CS686)&gt;0,COUNTA(障害学生情報入力シート!BZ686:CA686)=2,COUNTA(障害学生情報入力シート!CT686:CU686)=2),1,0)</f>
        <v>0</v>
      </c>
      <c r="U686" s="9">
        <f>SUM(障害学生情報入力シート!N686:Q686)+COUNTA(障害学生情報入力シート!R686)</f>
        <v>0</v>
      </c>
      <c r="V686" s="9">
        <f>SUM(障害学生情報入力シート!S686:V686)+COUNTA(障害学生情報入力シート!W686)</f>
        <v>0</v>
      </c>
      <c r="W686" s="9">
        <f>IF(SUM(障害学生情報入力シート!$X686:$AT686)&gt;0,1,0)</f>
        <v>0</v>
      </c>
      <c r="X686" s="9">
        <f>IF(障害学生情報入力シート!D686="入学者(新1年生)",1,0)</f>
        <v>0</v>
      </c>
      <c r="Y686" s="9">
        <f>IF(ISBLANK(障害学生情報入力シート!$G686),0)+IF(AND(障害学生情報入力シート!$G686="視覚障害",OR(障害学生情報入力シート!$H686="盲",障害学生情報入力シート!$H686="弱視")),1,0)+IF(AND(障害学生情報入力シート!$G686="聴覚・言語障害",OR(障害学生情報入力シート!$H686="聾",障害学生情報入力シート!$H686="難聴",障害学生情報入力シート!$H686="言語障害のみ")),1,0)+IF(AND(障害学生情報入力シート!$G686="肢体不自由",OR(障害学生情報入力シート!$H686="上肢機能障害",障害学生情報入力シート!$H686="下肢機能障害",障害学生情報入力シート!$H686="上下肢機能障害",障害学生情報入力シート!$H686="他の機能障害")),1,0)+IF(AND(障害学生情報入力シート!$G686="病弱・虚弱",OR(障害学生情報入力シート!$H686="内部障害等",障害学生情報入力シート!$H686="他の慢性疾患")),1,0)+IF(AND(障害学生情報入力シート!$G686="重複",ISBLANK(障害学生情報入力シート!$H686)),1,0)+IF(AND(障害学生情報入力シート!$G686="発達障害",OR(障害学生情報入力シート!$H686="SLD",障害学生情報入力シート!$H686="ADHD",障害学生情報入力シート!$H686="ASD",障害学生情報入力シート!$H686="発達障害の重複")),1,0)+IF(AND(障害学生情報入力シート!$G686="精神障害",OR(障害学生情報入力シート!$H686="統合失調症等",障害学生情報入力シート!$H686="気分障害",障害学生情報入力シート!$H686="神経症性障害等",障害学生情報入力シート!$H686="摂食障害・睡眠障害等",障害学生情報入力シート!$H686="他の精神障害")),1,0)+IF(AND(障害学生情報入力シート!$G686="その他の障害",ISBLANK(障害学生情報入力シート!$H686)),1,0)</f>
        <v>0</v>
      </c>
    </row>
    <row r="687" spans="1:25" x14ac:dyDescent="0.4">
      <c r="A687" s="1219">
        <v>663</v>
      </c>
      <c r="B687" s="7">
        <f>IF(AND(障害学生情報入力シート!$G687=$B$23,障害学生情報入力シート!$H687=$B$24,OR(障害学生情報入力シート!D687="入学者(新1年生)",障害学生情報入力シート!D687="在籍者")),1,0)</f>
        <v>0</v>
      </c>
      <c r="C687" s="7">
        <f t="shared" si="60"/>
        <v>0</v>
      </c>
      <c r="D687" s="7" t="str">
        <f>IFERROR(MATCH(ROW(障害学生情報入力シート!A663),C:C,0),"")</f>
        <v/>
      </c>
      <c r="E687" s="7">
        <f>IF(AND(障害学生情報入力シート!$G687=$E$23,障害学生情報入力シート!$H687=$E$24,OR(障害学生情報入力シート!D687="入学者(新1年生)",障害学生情報入力シート!D687="在籍者")),1,0)</f>
        <v>0</v>
      </c>
      <c r="F687" s="7">
        <f t="shared" si="61"/>
        <v>0</v>
      </c>
      <c r="G687" s="7" t="str">
        <f>IFERROR(MATCH(ROW(障害学生情報入力シート!E663),F:F,0),"")</f>
        <v/>
      </c>
      <c r="H687" s="7">
        <f>IF(AND(障害学生情報入力シート!$G687=$H$24,ISBLANK(障害学生情報入力シート!$H687),OR(障害学生情報入力シート!D687="入学者(新1年生)",障害学生情報入力シート!D687="在籍者")),1,0)</f>
        <v>0</v>
      </c>
      <c r="I687" s="7">
        <f t="shared" si="62"/>
        <v>0</v>
      </c>
      <c r="J687" s="7" t="str">
        <f>IFERROR(MATCH(ROW(障害学生情報入力シート!A663),I:I,0),"")</f>
        <v/>
      </c>
      <c r="K687" s="8">
        <f>IF(障害学生情報入力シート!AU687="",0,IF(AND(障害学生情報入力シート!AT687=1,Y687=1,障害学生情報入力シート!D687&lt;&gt;"",障害学生情報入力シート!D687&lt;&gt;"在籍者"),1,0))</f>
        <v>0</v>
      </c>
      <c r="L687" s="8">
        <f t="shared" si="63"/>
        <v>0</v>
      </c>
      <c r="M687" s="8" t="str">
        <f>IFERROR(MATCH(ROW(障害学生情報入力シート!A663),L:L,0),"")</f>
        <v/>
      </c>
      <c r="N687" s="8">
        <f>IF(障害学生情報入力シート!CA687="",0,IF(AND(障害学生情報入力シート!BZ687=1,Y687=1,障害学生情報入力シート!D687&lt;&gt;"",障害学生情報入力シート!D687&lt;&gt;"入学しなかった"),1,0))</f>
        <v>0</v>
      </c>
      <c r="O687" s="8">
        <f t="shared" si="64"/>
        <v>0</v>
      </c>
      <c r="P687" s="8" t="str">
        <f>IFERROR(MATCH(ROW(障害学生情報入力シート!AR663),O:O,0),"")</f>
        <v/>
      </c>
      <c r="Q687" s="8">
        <f>IF(障害学生情報入力シート!CU687="",0,IF(AND(障害学生情報入力シート!CT687=1,Y687=1,障害学生情報入力シート!D687&lt;&gt;"",障害学生情報入力シート!D687&lt;&gt;"入学しなかった"),1,0))</f>
        <v>0</v>
      </c>
      <c r="R687" s="8">
        <f t="shared" si="65"/>
        <v>0</v>
      </c>
      <c r="S687" s="8" t="str">
        <f>IFERROR(MATCH(ROW(障害学生情報入力シート!BJ663),R:R,0),"")</f>
        <v/>
      </c>
      <c r="T687" s="9">
        <f>IF(OR(SUM(障害学生情報入力シート!AY687:BY687,障害学生情報入力シート!CB687:CS687)&gt;0,COUNTA(障害学生情報入力シート!BZ687:CA687)=2,COUNTA(障害学生情報入力シート!CT687:CU687)=2),1,0)</f>
        <v>0</v>
      </c>
      <c r="U687" s="9">
        <f>SUM(障害学生情報入力シート!N687:Q687)+COUNTA(障害学生情報入力シート!R687)</f>
        <v>0</v>
      </c>
      <c r="V687" s="9">
        <f>SUM(障害学生情報入力シート!S687:V687)+COUNTA(障害学生情報入力シート!W687)</f>
        <v>0</v>
      </c>
      <c r="W687" s="9">
        <f>IF(SUM(障害学生情報入力シート!$X687:$AT687)&gt;0,1,0)</f>
        <v>0</v>
      </c>
      <c r="X687" s="9">
        <f>IF(障害学生情報入力シート!D687="入学者(新1年生)",1,0)</f>
        <v>0</v>
      </c>
      <c r="Y687" s="9">
        <f>IF(ISBLANK(障害学生情報入力シート!$G687),0)+IF(AND(障害学生情報入力シート!$G687="視覚障害",OR(障害学生情報入力シート!$H687="盲",障害学生情報入力シート!$H687="弱視")),1,0)+IF(AND(障害学生情報入力シート!$G687="聴覚・言語障害",OR(障害学生情報入力シート!$H687="聾",障害学生情報入力シート!$H687="難聴",障害学生情報入力シート!$H687="言語障害のみ")),1,0)+IF(AND(障害学生情報入力シート!$G687="肢体不自由",OR(障害学生情報入力シート!$H687="上肢機能障害",障害学生情報入力シート!$H687="下肢機能障害",障害学生情報入力シート!$H687="上下肢機能障害",障害学生情報入力シート!$H687="他の機能障害")),1,0)+IF(AND(障害学生情報入力シート!$G687="病弱・虚弱",OR(障害学生情報入力シート!$H687="内部障害等",障害学生情報入力シート!$H687="他の慢性疾患")),1,0)+IF(AND(障害学生情報入力シート!$G687="重複",ISBLANK(障害学生情報入力シート!$H687)),1,0)+IF(AND(障害学生情報入力シート!$G687="発達障害",OR(障害学生情報入力シート!$H687="SLD",障害学生情報入力シート!$H687="ADHD",障害学生情報入力シート!$H687="ASD",障害学生情報入力シート!$H687="発達障害の重複")),1,0)+IF(AND(障害学生情報入力シート!$G687="精神障害",OR(障害学生情報入力シート!$H687="統合失調症等",障害学生情報入力シート!$H687="気分障害",障害学生情報入力シート!$H687="神経症性障害等",障害学生情報入力シート!$H687="摂食障害・睡眠障害等",障害学生情報入力シート!$H687="他の精神障害")),1,0)+IF(AND(障害学生情報入力シート!$G687="その他の障害",ISBLANK(障害学生情報入力シート!$H687)),1,0)</f>
        <v>0</v>
      </c>
    </row>
    <row r="688" spans="1:25" x14ac:dyDescent="0.4">
      <c r="A688" s="1219">
        <v>664</v>
      </c>
      <c r="B688" s="7">
        <f>IF(AND(障害学生情報入力シート!$G688=$B$23,障害学生情報入力シート!$H688=$B$24,OR(障害学生情報入力シート!D688="入学者(新1年生)",障害学生情報入力シート!D688="在籍者")),1,0)</f>
        <v>0</v>
      </c>
      <c r="C688" s="7">
        <f t="shared" si="60"/>
        <v>0</v>
      </c>
      <c r="D688" s="7" t="str">
        <f>IFERROR(MATCH(ROW(障害学生情報入力シート!A664),C:C,0),"")</f>
        <v/>
      </c>
      <c r="E688" s="7">
        <f>IF(AND(障害学生情報入力シート!$G688=$E$23,障害学生情報入力シート!$H688=$E$24,OR(障害学生情報入力シート!D688="入学者(新1年生)",障害学生情報入力シート!D688="在籍者")),1,0)</f>
        <v>0</v>
      </c>
      <c r="F688" s="7">
        <f t="shared" si="61"/>
        <v>0</v>
      </c>
      <c r="G688" s="7" t="str">
        <f>IFERROR(MATCH(ROW(障害学生情報入力シート!E664),F:F,0),"")</f>
        <v/>
      </c>
      <c r="H688" s="7">
        <f>IF(AND(障害学生情報入力シート!$G688=$H$24,ISBLANK(障害学生情報入力シート!$H688),OR(障害学生情報入力シート!D688="入学者(新1年生)",障害学生情報入力シート!D688="在籍者")),1,0)</f>
        <v>0</v>
      </c>
      <c r="I688" s="7">
        <f t="shared" si="62"/>
        <v>0</v>
      </c>
      <c r="J688" s="7" t="str">
        <f>IFERROR(MATCH(ROW(障害学生情報入力シート!A664),I:I,0),"")</f>
        <v/>
      </c>
      <c r="K688" s="8">
        <f>IF(障害学生情報入力シート!AU688="",0,IF(AND(障害学生情報入力シート!AT688=1,Y688=1,障害学生情報入力シート!D688&lt;&gt;"",障害学生情報入力シート!D688&lt;&gt;"在籍者"),1,0))</f>
        <v>0</v>
      </c>
      <c r="L688" s="8">
        <f t="shared" si="63"/>
        <v>0</v>
      </c>
      <c r="M688" s="8" t="str">
        <f>IFERROR(MATCH(ROW(障害学生情報入力シート!A664),L:L,0),"")</f>
        <v/>
      </c>
      <c r="N688" s="8">
        <f>IF(障害学生情報入力シート!CA688="",0,IF(AND(障害学生情報入力シート!BZ688=1,Y688=1,障害学生情報入力シート!D688&lt;&gt;"",障害学生情報入力シート!D688&lt;&gt;"入学しなかった"),1,0))</f>
        <v>0</v>
      </c>
      <c r="O688" s="8">
        <f t="shared" si="64"/>
        <v>0</v>
      </c>
      <c r="P688" s="8" t="str">
        <f>IFERROR(MATCH(ROW(障害学生情報入力シート!AR664),O:O,0),"")</f>
        <v/>
      </c>
      <c r="Q688" s="8">
        <f>IF(障害学生情報入力シート!CU688="",0,IF(AND(障害学生情報入力シート!CT688=1,Y688=1,障害学生情報入力シート!D688&lt;&gt;"",障害学生情報入力シート!D688&lt;&gt;"入学しなかった"),1,0))</f>
        <v>0</v>
      </c>
      <c r="R688" s="8">
        <f t="shared" si="65"/>
        <v>0</v>
      </c>
      <c r="S688" s="8" t="str">
        <f>IFERROR(MATCH(ROW(障害学生情報入力シート!BJ664),R:R,0),"")</f>
        <v/>
      </c>
      <c r="T688" s="9">
        <f>IF(OR(SUM(障害学生情報入力シート!AY688:BY688,障害学生情報入力シート!CB688:CS688)&gt;0,COUNTA(障害学生情報入力シート!BZ688:CA688)=2,COUNTA(障害学生情報入力シート!CT688:CU688)=2),1,0)</f>
        <v>0</v>
      </c>
      <c r="U688" s="9">
        <f>SUM(障害学生情報入力シート!N688:Q688)+COUNTA(障害学生情報入力シート!R688)</f>
        <v>0</v>
      </c>
      <c r="V688" s="9">
        <f>SUM(障害学生情報入力シート!S688:V688)+COUNTA(障害学生情報入力シート!W688)</f>
        <v>0</v>
      </c>
      <c r="W688" s="9">
        <f>IF(SUM(障害学生情報入力シート!$X688:$AT688)&gt;0,1,0)</f>
        <v>0</v>
      </c>
      <c r="X688" s="9">
        <f>IF(障害学生情報入力シート!D688="入学者(新1年生)",1,0)</f>
        <v>0</v>
      </c>
      <c r="Y688" s="9">
        <f>IF(ISBLANK(障害学生情報入力シート!$G688),0)+IF(AND(障害学生情報入力シート!$G688="視覚障害",OR(障害学生情報入力シート!$H688="盲",障害学生情報入力シート!$H688="弱視")),1,0)+IF(AND(障害学生情報入力シート!$G688="聴覚・言語障害",OR(障害学生情報入力シート!$H688="聾",障害学生情報入力シート!$H688="難聴",障害学生情報入力シート!$H688="言語障害のみ")),1,0)+IF(AND(障害学生情報入力シート!$G688="肢体不自由",OR(障害学生情報入力シート!$H688="上肢機能障害",障害学生情報入力シート!$H688="下肢機能障害",障害学生情報入力シート!$H688="上下肢機能障害",障害学生情報入力シート!$H688="他の機能障害")),1,0)+IF(AND(障害学生情報入力シート!$G688="病弱・虚弱",OR(障害学生情報入力シート!$H688="内部障害等",障害学生情報入力シート!$H688="他の慢性疾患")),1,0)+IF(AND(障害学生情報入力シート!$G688="重複",ISBLANK(障害学生情報入力シート!$H688)),1,0)+IF(AND(障害学生情報入力シート!$G688="発達障害",OR(障害学生情報入力シート!$H688="SLD",障害学生情報入力シート!$H688="ADHD",障害学生情報入力シート!$H688="ASD",障害学生情報入力シート!$H688="発達障害の重複")),1,0)+IF(AND(障害学生情報入力シート!$G688="精神障害",OR(障害学生情報入力シート!$H688="統合失調症等",障害学生情報入力シート!$H688="気分障害",障害学生情報入力シート!$H688="神経症性障害等",障害学生情報入力シート!$H688="摂食障害・睡眠障害等",障害学生情報入力シート!$H688="他の精神障害")),1,0)+IF(AND(障害学生情報入力シート!$G688="その他の障害",ISBLANK(障害学生情報入力シート!$H688)),1,0)</f>
        <v>0</v>
      </c>
    </row>
    <row r="689" spans="1:25" x14ac:dyDescent="0.4">
      <c r="A689" s="1219">
        <v>665</v>
      </c>
      <c r="B689" s="7">
        <f>IF(AND(障害学生情報入力シート!$G689=$B$23,障害学生情報入力シート!$H689=$B$24,OR(障害学生情報入力シート!D689="入学者(新1年生)",障害学生情報入力シート!D689="在籍者")),1,0)</f>
        <v>0</v>
      </c>
      <c r="C689" s="7">
        <f t="shared" si="60"/>
        <v>0</v>
      </c>
      <c r="D689" s="7" t="str">
        <f>IFERROR(MATCH(ROW(障害学生情報入力シート!A665),C:C,0),"")</f>
        <v/>
      </c>
      <c r="E689" s="7">
        <f>IF(AND(障害学生情報入力シート!$G689=$E$23,障害学生情報入力シート!$H689=$E$24,OR(障害学生情報入力シート!D689="入学者(新1年生)",障害学生情報入力シート!D689="在籍者")),1,0)</f>
        <v>0</v>
      </c>
      <c r="F689" s="7">
        <f t="shared" si="61"/>
        <v>0</v>
      </c>
      <c r="G689" s="7" t="str">
        <f>IFERROR(MATCH(ROW(障害学生情報入力シート!E665),F:F,0),"")</f>
        <v/>
      </c>
      <c r="H689" s="7">
        <f>IF(AND(障害学生情報入力シート!$G689=$H$24,ISBLANK(障害学生情報入力シート!$H689),OR(障害学生情報入力シート!D689="入学者(新1年生)",障害学生情報入力シート!D689="在籍者")),1,0)</f>
        <v>0</v>
      </c>
      <c r="I689" s="7">
        <f t="shared" si="62"/>
        <v>0</v>
      </c>
      <c r="J689" s="7" t="str">
        <f>IFERROR(MATCH(ROW(障害学生情報入力シート!A665),I:I,0),"")</f>
        <v/>
      </c>
      <c r="K689" s="8">
        <f>IF(障害学生情報入力シート!AU689="",0,IF(AND(障害学生情報入力シート!AT689=1,Y689=1,障害学生情報入力シート!D689&lt;&gt;"",障害学生情報入力シート!D689&lt;&gt;"在籍者"),1,0))</f>
        <v>0</v>
      </c>
      <c r="L689" s="8">
        <f t="shared" si="63"/>
        <v>0</v>
      </c>
      <c r="M689" s="8" t="str">
        <f>IFERROR(MATCH(ROW(障害学生情報入力シート!A665),L:L,0),"")</f>
        <v/>
      </c>
      <c r="N689" s="8">
        <f>IF(障害学生情報入力シート!CA689="",0,IF(AND(障害学生情報入力シート!BZ689=1,Y689=1,障害学生情報入力シート!D689&lt;&gt;"",障害学生情報入力シート!D689&lt;&gt;"入学しなかった"),1,0))</f>
        <v>0</v>
      </c>
      <c r="O689" s="8">
        <f t="shared" si="64"/>
        <v>0</v>
      </c>
      <c r="P689" s="8" t="str">
        <f>IFERROR(MATCH(ROW(障害学生情報入力シート!AR665),O:O,0),"")</f>
        <v/>
      </c>
      <c r="Q689" s="8">
        <f>IF(障害学生情報入力シート!CU689="",0,IF(AND(障害学生情報入力シート!CT689=1,Y689=1,障害学生情報入力シート!D689&lt;&gt;"",障害学生情報入力シート!D689&lt;&gt;"入学しなかった"),1,0))</f>
        <v>0</v>
      </c>
      <c r="R689" s="8">
        <f t="shared" si="65"/>
        <v>0</v>
      </c>
      <c r="S689" s="8" t="str">
        <f>IFERROR(MATCH(ROW(障害学生情報入力シート!BJ665),R:R,0),"")</f>
        <v/>
      </c>
      <c r="T689" s="9">
        <f>IF(OR(SUM(障害学生情報入力シート!AY689:BY689,障害学生情報入力シート!CB689:CS689)&gt;0,COUNTA(障害学生情報入力シート!BZ689:CA689)=2,COUNTA(障害学生情報入力シート!CT689:CU689)=2),1,0)</f>
        <v>0</v>
      </c>
      <c r="U689" s="9">
        <f>SUM(障害学生情報入力シート!N689:Q689)+COUNTA(障害学生情報入力シート!R689)</f>
        <v>0</v>
      </c>
      <c r="V689" s="9">
        <f>SUM(障害学生情報入力シート!S689:V689)+COUNTA(障害学生情報入力シート!W689)</f>
        <v>0</v>
      </c>
      <c r="W689" s="9">
        <f>IF(SUM(障害学生情報入力シート!$X689:$AT689)&gt;0,1,0)</f>
        <v>0</v>
      </c>
      <c r="X689" s="9">
        <f>IF(障害学生情報入力シート!D689="入学者(新1年生)",1,0)</f>
        <v>0</v>
      </c>
      <c r="Y689" s="9">
        <f>IF(ISBLANK(障害学生情報入力シート!$G689),0)+IF(AND(障害学生情報入力シート!$G689="視覚障害",OR(障害学生情報入力シート!$H689="盲",障害学生情報入力シート!$H689="弱視")),1,0)+IF(AND(障害学生情報入力シート!$G689="聴覚・言語障害",OR(障害学生情報入力シート!$H689="聾",障害学生情報入力シート!$H689="難聴",障害学生情報入力シート!$H689="言語障害のみ")),1,0)+IF(AND(障害学生情報入力シート!$G689="肢体不自由",OR(障害学生情報入力シート!$H689="上肢機能障害",障害学生情報入力シート!$H689="下肢機能障害",障害学生情報入力シート!$H689="上下肢機能障害",障害学生情報入力シート!$H689="他の機能障害")),1,0)+IF(AND(障害学生情報入力シート!$G689="病弱・虚弱",OR(障害学生情報入力シート!$H689="内部障害等",障害学生情報入力シート!$H689="他の慢性疾患")),1,0)+IF(AND(障害学生情報入力シート!$G689="重複",ISBLANK(障害学生情報入力シート!$H689)),1,0)+IF(AND(障害学生情報入力シート!$G689="発達障害",OR(障害学生情報入力シート!$H689="SLD",障害学生情報入力シート!$H689="ADHD",障害学生情報入力シート!$H689="ASD",障害学生情報入力シート!$H689="発達障害の重複")),1,0)+IF(AND(障害学生情報入力シート!$G689="精神障害",OR(障害学生情報入力シート!$H689="統合失調症等",障害学生情報入力シート!$H689="気分障害",障害学生情報入力シート!$H689="神経症性障害等",障害学生情報入力シート!$H689="摂食障害・睡眠障害等",障害学生情報入力シート!$H689="他の精神障害")),1,0)+IF(AND(障害学生情報入力シート!$G689="その他の障害",ISBLANK(障害学生情報入力シート!$H689)),1,0)</f>
        <v>0</v>
      </c>
    </row>
    <row r="690" spans="1:25" x14ac:dyDescent="0.4">
      <c r="A690" s="1219">
        <v>666</v>
      </c>
      <c r="B690" s="7">
        <f>IF(AND(障害学生情報入力シート!$G690=$B$23,障害学生情報入力シート!$H690=$B$24,OR(障害学生情報入力シート!D690="入学者(新1年生)",障害学生情報入力シート!D690="在籍者")),1,0)</f>
        <v>0</v>
      </c>
      <c r="C690" s="7">
        <f t="shared" si="60"/>
        <v>0</v>
      </c>
      <c r="D690" s="7" t="str">
        <f>IFERROR(MATCH(ROW(障害学生情報入力シート!A666),C:C,0),"")</f>
        <v/>
      </c>
      <c r="E690" s="7">
        <f>IF(AND(障害学生情報入力シート!$G690=$E$23,障害学生情報入力シート!$H690=$E$24,OR(障害学生情報入力シート!D690="入学者(新1年生)",障害学生情報入力シート!D690="在籍者")),1,0)</f>
        <v>0</v>
      </c>
      <c r="F690" s="7">
        <f t="shared" si="61"/>
        <v>0</v>
      </c>
      <c r="G690" s="7" t="str">
        <f>IFERROR(MATCH(ROW(障害学生情報入力シート!E666),F:F,0),"")</f>
        <v/>
      </c>
      <c r="H690" s="7">
        <f>IF(AND(障害学生情報入力シート!$G690=$H$24,ISBLANK(障害学生情報入力シート!$H690),OR(障害学生情報入力シート!D690="入学者(新1年生)",障害学生情報入力シート!D690="在籍者")),1,0)</f>
        <v>0</v>
      </c>
      <c r="I690" s="7">
        <f t="shared" si="62"/>
        <v>0</v>
      </c>
      <c r="J690" s="7" t="str">
        <f>IFERROR(MATCH(ROW(障害学生情報入力シート!A666),I:I,0),"")</f>
        <v/>
      </c>
      <c r="K690" s="8">
        <f>IF(障害学生情報入力シート!AU690="",0,IF(AND(障害学生情報入力シート!AT690=1,Y690=1,障害学生情報入力シート!D690&lt;&gt;"",障害学生情報入力シート!D690&lt;&gt;"在籍者"),1,0))</f>
        <v>0</v>
      </c>
      <c r="L690" s="8">
        <f t="shared" si="63"/>
        <v>0</v>
      </c>
      <c r="M690" s="8" t="str">
        <f>IFERROR(MATCH(ROW(障害学生情報入力シート!A666),L:L,0),"")</f>
        <v/>
      </c>
      <c r="N690" s="8">
        <f>IF(障害学生情報入力シート!CA690="",0,IF(AND(障害学生情報入力シート!BZ690=1,Y690=1,障害学生情報入力シート!D690&lt;&gt;"",障害学生情報入力シート!D690&lt;&gt;"入学しなかった"),1,0))</f>
        <v>0</v>
      </c>
      <c r="O690" s="8">
        <f t="shared" si="64"/>
        <v>0</v>
      </c>
      <c r="P690" s="8" t="str">
        <f>IFERROR(MATCH(ROW(障害学生情報入力シート!AR666),O:O,0),"")</f>
        <v/>
      </c>
      <c r="Q690" s="8">
        <f>IF(障害学生情報入力シート!CU690="",0,IF(AND(障害学生情報入力シート!CT690=1,Y690=1,障害学生情報入力シート!D690&lt;&gt;"",障害学生情報入力シート!D690&lt;&gt;"入学しなかった"),1,0))</f>
        <v>0</v>
      </c>
      <c r="R690" s="8">
        <f t="shared" si="65"/>
        <v>0</v>
      </c>
      <c r="S690" s="8" t="str">
        <f>IFERROR(MATCH(ROW(障害学生情報入力シート!BJ666),R:R,0),"")</f>
        <v/>
      </c>
      <c r="T690" s="9">
        <f>IF(OR(SUM(障害学生情報入力シート!AY690:BY690,障害学生情報入力シート!CB690:CS690)&gt;0,COUNTA(障害学生情報入力シート!BZ690:CA690)=2,COUNTA(障害学生情報入力シート!CT690:CU690)=2),1,0)</f>
        <v>0</v>
      </c>
      <c r="U690" s="9">
        <f>SUM(障害学生情報入力シート!N690:Q690)+COUNTA(障害学生情報入力シート!R690)</f>
        <v>0</v>
      </c>
      <c r="V690" s="9">
        <f>SUM(障害学生情報入力シート!S690:V690)+COUNTA(障害学生情報入力シート!W690)</f>
        <v>0</v>
      </c>
      <c r="W690" s="9">
        <f>IF(SUM(障害学生情報入力シート!$X690:$AT690)&gt;0,1,0)</f>
        <v>0</v>
      </c>
      <c r="X690" s="9">
        <f>IF(障害学生情報入力シート!D690="入学者(新1年生)",1,0)</f>
        <v>0</v>
      </c>
      <c r="Y690" s="9">
        <f>IF(ISBLANK(障害学生情報入力シート!$G690),0)+IF(AND(障害学生情報入力シート!$G690="視覚障害",OR(障害学生情報入力シート!$H690="盲",障害学生情報入力シート!$H690="弱視")),1,0)+IF(AND(障害学生情報入力シート!$G690="聴覚・言語障害",OR(障害学生情報入力シート!$H690="聾",障害学生情報入力シート!$H690="難聴",障害学生情報入力シート!$H690="言語障害のみ")),1,0)+IF(AND(障害学生情報入力シート!$G690="肢体不自由",OR(障害学生情報入力シート!$H690="上肢機能障害",障害学生情報入力シート!$H690="下肢機能障害",障害学生情報入力シート!$H690="上下肢機能障害",障害学生情報入力シート!$H690="他の機能障害")),1,0)+IF(AND(障害学生情報入力シート!$G690="病弱・虚弱",OR(障害学生情報入力シート!$H690="内部障害等",障害学生情報入力シート!$H690="他の慢性疾患")),1,0)+IF(AND(障害学生情報入力シート!$G690="重複",ISBLANK(障害学生情報入力シート!$H690)),1,0)+IF(AND(障害学生情報入力シート!$G690="発達障害",OR(障害学生情報入力シート!$H690="SLD",障害学生情報入力シート!$H690="ADHD",障害学生情報入力シート!$H690="ASD",障害学生情報入力シート!$H690="発達障害の重複")),1,0)+IF(AND(障害学生情報入力シート!$G690="精神障害",OR(障害学生情報入力シート!$H690="統合失調症等",障害学生情報入力シート!$H690="気分障害",障害学生情報入力シート!$H690="神経症性障害等",障害学生情報入力シート!$H690="摂食障害・睡眠障害等",障害学生情報入力シート!$H690="他の精神障害")),1,0)+IF(AND(障害学生情報入力シート!$G690="その他の障害",ISBLANK(障害学生情報入力シート!$H690)),1,0)</f>
        <v>0</v>
      </c>
    </row>
    <row r="691" spans="1:25" x14ac:dyDescent="0.4">
      <c r="A691" s="1219">
        <v>667</v>
      </c>
      <c r="B691" s="7">
        <f>IF(AND(障害学生情報入力シート!$G691=$B$23,障害学生情報入力シート!$H691=$B$24,OR(障害学生情報入力シート!D691="入学者(新1年生)",障害学生情報入力シート!D691="在籍者")),1,0)</f>
        <v>0</v>
      </c>
      <c r="C691" s="7">
        <f t="shared" si="60"/>
        <v>0</v>
      </c>
      <c r="D691" s="7" t="str">
        <f>IFERROR(MATCH(ROW(障害学生情報入力シート!A667),C:C,0),"")</f>
        <v/>
      </c>
      <c r="E691" s="7">
        <f>IF(AND(障害学生情報入力シート!$G691=$E$23,障害学生情報入力シート!$H691=$E$24,OR(障害学生情報入力シート!D691="入学者(新1年生)",障害学生情報入力シート!D691="在籍者")),1,0)</f>
        <v>0</v>
      </c>
      <c r="F691" s="7">
        <f t="shared" si="61"/>
        <v>0</v>
      </c>
      <c r="G691" s="7" t="str">
        <f>IFERROR(MATCH(ROW(障害学生情報入力シート!E667),F:F,0),"")</f>
        <v/>
      </c>
      <c r="H691" s="7">
        <f>IF(AND(障害学生情報入力シート!$G691=$H$24,ISBLANK(障害学生情報入力シート!$H691),OR(障害学生情報入力シート!D691="入学者(新1年生)",障害学生情報入力シート!D691="在籍者")),1,0)</f>
        <v>0</v>
      </c>
      <c r="I691" s="7">
        <f t="shared" si="62"/>
        <v>0</v>
      </c>
      <c r="J691" s="7" t="str">
        <f>IFERROR(MATCH(ROW(障害学生情報入力シート!A667),I:I,0),"")</f>
        <v/>
      </c>
      <c r="K691" s="8">
        <f>IF(障害学生情報入力シート!AU691="",0,IF(AND(障害学生情報入力シート!AT691=1,Y691=1,障害学生情報入力シート!D691&lt;&gt;"",障害学生情報入力シート!D691&lt;&gt;"在籍者"),1,0))</f>
        <v>0</v>
      </c>
      <c r="L691" s="8">
        <f t="shared" si="63"/>
        <v>0</v>
      </c>
      <c r="M691" s="8" t="str">
        <f>IFERROR(MATCH(ROW(障害学生情報入力シート!A667),L:L,0),"")</f>
        <v/>
      </c>
      <c r="N691" s="8">
        <f>IF(障害学生情報入力シート!CA691="",0,IF(AND(障害学生情報入力シート!BZ691=1,Y691=1,障害学生情報入力シート!D691&lt;&gt;"",障害学生情報入力シート!D691&lt;&gt;"入学しなかった"),1,0))</f>
        <v>0</v>
      </c>
      <c r="O691" s="8">
        <f t="shared" si="64"/>
        <v>0</v>
      </c>
      <c r="P691" s="8" t="str">
        <f>IFERROR(MATCH(ROW(障害学生情報入力シート!AR667),O:O,0),"")</f>
        <v/>
      </c>
      <c r="Q691" s="8">
        <f>IF(障害学生情報入力シート!CU691="",0,IF(AND(障害学生情報入力シート!CT691=1,Y691=1,障害学生情報入力シート!D691&lt;&gt;"",障害学生情報入力シート!D691&lt;&gt;"入学しなかった"),1,0))</f>
        <v>0</v>
      </c>
      <c r="R691" s="8">
        <f t="shared" si="65"/>
        <v>0</v>
      </c>
      <c r="S691" s="8" t="str">
        <f>IFERROR(MATCH(ROW(障害学生情報入力シート!BJ667),R:R,0),"")</f>
        <v/>
      </c>
      <c r="T691" s="9">
        <f>IF(OR(SUM(障害学生情報入力シート!AY691:BY691,障害学生情報入力シート!CB691:CS691)&gt;0,COUNTA(障害学生情報入力シート!BZ691:CA691)=2,COUNTA(障害学生情報入力シート!CT691:CU691)=2),1,0)</f>
        <v>0</v>
      </c>
      <c r="U691" s="9">
        <f>SUM(障害学生情報入力シート!N691:Q691)+COUNTA(障害学生情報入力シート!R691)</f>
        <v>0</v>
      </c>
      <c r="V691" s="9">
        <f>SUM(障害学生情報入力シート!S691:V691)+COUNTA(障害学生情報入力シート!W691)</f>
        <v>0</v>
      </c>
      <c r="W691" s="9">
        <f>IF(SUM(障害学生情報入力シート!$X691:$AT691)&gt;0,1,0)</f>
        <v>0</v>
      </c>
      <c r="X691" s="9">
        <f>IF(障害学生情報入力シート!D691="入学者(新1年生)",1,0)</f>
        <v>0</v>
      </c>
      <c r="Y691" s="9">
        <f>IF(ISBLANK(障害学生情報入力シート!$G691),0)+IF(AND(障害学生情報入力シート!$G691="視覚障害",OR(障害学生情報入力シート!$H691="盲",障害学生情報入力シート!$H691="弱視")),1,0)+IF(AND(障害学生情報入力シート!$G691="聴覚・言語障害",OR(障害学生情報入力シート!$H691="聾",障害学生情報入力シート!$H691="難聴",障害学生情報入力シート!$H691="言語障害のみ")),1,0)+IF(AND(障害学生情報入力シート!$G691="肢体不自由",OR(障害学生情報入力シート!$H691="上肢機能障害",障害学生情報入力シート!$H691="下肢機能障害",障害学生情報入力シート!$H691="上下肢機能障害",障害学生情報入力シート!$H691="他の機能障害")),1,0)+IF(AND(障害学生情報入力シート!$G691="病弱・虚弱",OR(障害学生情報入力シート!$H691="内部障害等",障害学生情報入力シート!$H691="他の慢性疾患")),1,0)+IF(AND(障害学生情報入力シート!$G691="重複",ISBLANK(障害学生情報入力シート!$H691)),1,0)+IF(AND(障害学生情報入力シート!$G691="発達障害",OR(障害学生情報入力シート!$H691="SLD",障害学生情報入力シート!$H691="ADHD",障害学生情報入力シート!$H691="ASD",障害学生情報入力シート!$H691="発達障害の重複")),1,0)+IF(AND(障害学生情報入力シート!$G691="精神障害",OR(障害学生情報入力シート!$H691="統合失調症等",障害学生情報入力シート!$H691="気分障害",障害学生情報入力シート!$H691="神経症性障害等",障害学生情報入力シート!$H691="摂食障害・睡眠障害等",障害学生情報入力シート!$H691="他の精神障害")),1,0)+IF(AND(障害学生情報入力シート!$G691="その他の障害",ISBLANK(障害学生情報入力シート!$H691)),1,0)</f>
        <v>0</v>
      </c>
    </row>
    <row r="692" spans="1:25" x14ac:dyDescent="0.4">
      <c r="A692" s="1219">
        <v>668</v>
      </c>
      <c r="B692" s="7">
        <f>IF(AND(障害学生情報入力シート!$G692=$B$23,障害学生情報入力シート!$H692=$B$24,OR(障害学生情報入力シート!D692="入学者(新1年生)",障害学生情報入力シート!D692="在籍者")),1,0)</f>
        <v>0</v>
      </c>
      <c r="C692" s="7">
        <f t="shared" si="60"/>
        <v>0</v>
      </c>
      <c r="D692" s="7" t="str">
        <f>IFERROR(MATCH(ROW(障害学生情報入力シート!A668),C:C,0),"")</f>
        <v/>
      </c>
      <c r="E692" s="7">
        <f>IF(AND(障害学生情報入力シート!$G692=$E$23,障害学生情報入力シート!$H692=$E$24,OR(障害学生情報入力シート!D692="入学者(新1年生)",障害学生情報入力シート!D692="在籍者")),1,0)</f>
        <v>0</v>
      </c>
      <c r="F692" s="7">
        <f t="shared" si="61"/>
        <v>0</v>
      </c>
      <c r="G692" s="7" t="str">
        <f>IFERROR(MATCH(ROW(障害学生情報入力シート!E668),F:F,0),"")</f>
        <v/>
      </c>
      <c r="H692" s="7">
        <f>IF(AND(障害学生情報入力シート!$G692=$H$24,ISBLANK(障害学生情報入力シート!$H692),OR(障害学生情報入力シート!D692="入学者(新1年生)",障害学生情報入力シート!D692="在籍者")),1,0)</f>
        <v>0</v>
      </c>
      <c r="I692" s="7">
        <f t="shared" si="62"/>
        <v>0</v>
      </c>
      <c r="J692" s="7" t="str">
        <f>IFERROR(MATCH(ROW(障害学生情報入力シート!A668),I:I,0),"")</f>
        <v/>
      </c>
      <c r="K692" s="8">
        <f>IF(障害学生情報入力シート!AU692="",0,IF(AND(障害学生情報入力シート!AT692=1,Y692=1,障害学生情報入力シート!D692&lt;&gt;"",障害学生情報入力シート!D692&lt;&gt;"在籍者"),1,0))</f>
        <v>0</v>
      </c>
      <c r="L692" s="8">
        <f t="shared" si="63"/>
        <v>0</v>
      </c>
      <c r="M692" s="8" t="str">
        <f>IFERROR(MATCH(ROW(障害学生情報入力シート!A668),L:L,0),"")</f>
        <v/>
      </c>
      <c r="N692" s="8">
        <f>IF(障害学生情報入力シート!CA692="",0,IF(AND(障害学生情報入力シート!BZ692=1,Y692=1,障害学生情報入力シート!D692&lt;&gt;"",障害学生情報入力シート!D692&lt;&gt;"入学しなかった"),1,0))</f>
        <v>0</v>
      </c>
      <c r="O692" s="8">
        <f t="shared" si="64"/>
        <v>0</v>
      </c>
      <c r="P692" s="8" t="str">
        <f>IFERROR(MATCH(ROW(障害学生情報入力シート!AR668),O:O,0),"")</f>
        <v/>
      </c>
      <c r="Q692" s="8">
        <f>IF(障害学生情報入力シート!CU692="",0,IF(AND(障害学生情報入力シート!CT692=1,Y692=1,障害学生情報入力シート!D692&lt;&gt;"",障害学生情報入力シート!D692&lt;&gt;"入学しなかった"),1,0))</f>
        <v>0</v>
      </c>
      <c r="R692" s="8">
        <f t="shared" si="65"/>
        <v>0</v>
      </c>
      <c r="S692" s="8" t="str">
        <f>IFERROR(MATCH(ROW(障害学生情報入力シート!BJ668),R:R,0),"")</f>
        <v/>
      </c>
      <c r="T692" s="9">
        <f>IF(OR(SUM(障害学生情報入力シート!AY692:BY692,障害学生情報入力シート!CB692:CS692)&gt;0,COUNTA(障害学生情報入力シート!BZ692:CA692)=2,COUNTA(障害学生情報入力シート!CT692:CU692)=2),1,0)</f>
        <v>0</v>
      </c>
      <c r="U692" s="9">
        <f>SUM(障害学生情報入力シート!N692:Q692)+COUNTA(障害学生情報入力シート!R692)</f>
        <v>0</v>
      </c>
      <c r="V692" s="9">
        <f>SUM(障害学生情報入力シート!S692:V692)+COUNTA(障害学生情報入力シート!W692)</f>
        <v>0</v>
      </c>
      <c r="W692" s="9">
        <f>IF(SUM(障害学生情報入力シート!$X692:$AT692)&gt;0,1,0)</f>
        <v>0</v>
      </c>
      <c r="X692" s="9">
        <f>IF(障害学生情報入力シート!D692="入学者(新1年生)",1,0)</f>
        <v>0</v>
      </c>
      <c r="Y692" s="9">
        <f>IF(ISBLANK(障害学生情報入力シート!$G692),0)+IF(AND(障害学生情報入力シート!$G692="視覚障害",OR(障害学生情報入力シート!$H692="盲",障害学生情報入力シート!$H692="弱視")),1,0)+IF(AND(障害学生情報入力シート!$G692="聴覚・言語障害",OR(障害学生情報入力シート!$H692="聾",障害学生情報入力シート!$H692="難聴",障害学生情報入力シート!$H692="言語障害のみ")),1,0)+IF(AND(障害学生情報入力シート!$G692="肢体不自由",OR(障害学生情報入力シート!$H692="上肢機能障害",障害学生情報入力シート!$H692="下肢機能障害",障害学生情報入力シート!$H692="上下肢機能障害",障害学生情報入力シート!$H692="他の機能障害")),1,0)+IF(AND(障害学生情報入力シート!$G692="病弱・虚弱",OR(障害学生情報入力シート!$H692="内部障害等",障害学生情報入力シート!$H692="他の慢性疾患")),1,0)+IF(AND(障害学生情報入力シート!$G692="重複",ISBLANK(障害学生情報入力シート!$H692)),1,0)+IF(AND(障害学生情報入力シート!$G692="発達障害",OR(障害学生情報入力シート!$H692="SLD",障害学生情報入力シート!$H692="ADHD",障害学生情報入力シート!$H692="ASD",障害学生情報入力シート!$H692="発達障害の重複")),1,0)+IF(AND(障害学生情報入力シート!$G692="精神障害",OR(障害学生情報入力シート!$H692="統合失調症等",障害学生情報入力シート!$H692="気分障害",障害学生情報入力シート!$H692="神経症性障害等",障害学生情報入力シート!$H692="摂食障害・睡眠障害等",障害学生情報入力シート!$H692="他の精神障害")),1,0)+IF(AND(障害学生情報入力シート!$G692="その他の障害",ISBLANK(障害学生情報入力シート!$H692)),1,0)</f>
        <v>0</v>
      </c>
    </row>
    <row r="693" spans="1:25" x14ac:dyDescent="0.4">
      <c r="A693" s="1219">
        <v>669</v>
      </c>
      <c r="B693" s="7">
        <f>IF(AND(障害学生情報入力シート!$G693=$B$23,障害学生情報入力シート!$H693=$B$24,OR(障害学生情報入力シート!D693="入学者(新1年生)",障害学生情報入力シート!D693="在籍者")),1,0)</f>
        <v>0</v>
      </c>
      <c r="C693" s="7">
        <f t="shared" si="60"/>
        <v>0</v>
      </c>
      <c r="D693" s="7" t="str">
        <f>IFERROR(MATCH(ROW(障害学生情報入力シート!A669),C:C,0),"")</f>
        <v/>
      </c>
      <c r="E693" s="7">
        <f>IF(AND(障害学生情報入力シート!$G693=$E$23,障害学生情報入力シート!$H693=$E$24,OR(障害学生情報入力シート!D693="入学者(新1年生)",障害学生情報入力シート!D693="在籍者")),1,0)</f>
        <v>0</v>
      </c>
      <c r="F693" s="7">
        <f t="shared" si="61"/>
        <v>0</v>
      </c>
      <c r="G693" s="7" t="str">
        <f>IFERROR(MATCH(ROW(障害学生情報入力シート!E669),F:F,0),"")</f>
        <v/>
      </c>
      <c r="H693" s="7">
        <f>IF(AND(障害学生情報入力シート!$G693=$H$24,ISBLANK(障害学生情報入力シート!$H693),OR(障害学生情報入力シート!D693="入学者(新1年生)",障害学生情報入力シート!D693="在籍者")),1,0)</f>
        <v>0</v>
      </c>
      <c r="I693" s="7">
        <f t="shared" si="62"/>
        <v>0</v>
      </c>
      <c r="J693" s="7" t="str">
        <f>IFERROR(MATCH(ROW(障害学生情報入力シート!A669),I:I,0),"")</f>
        <v/>
      </c>
      <c r="K693" s="8">
        <f>IF(障害学生情報入力シート!AU693="",0,IF(AND(障害学生情報入力シート!AT693=1,Y693=1,障害学生情報入力シート!D693&lt;&gt;"",障害学生情報入力シート!D693&lt;&gt;"在籍者"),1,0))</f>
        <v>0</v>
      </c>
      <c r="L693" s="8">
        <f t="shared" si="63"/>
        <v>0</v>
      </c>
      <c r="M693" s="8" t="str">
        <f>IFERROR(MATCH(ROW(障害学生情報入力シート!A669),L:L,0),"")</f>
        <v/>
      </c>
      <c r="N693" s="8">
        <f>IF(障害学生情報入力シート!CA693="",0,IF(AND(障害学生情報入力シート!BZ693=1,Y693=1,障害学生情報入力シート!D693&lt;&gt;"",障害学生情報入力シート!D693&lt;&gt;"入学しなかった"),1,0))</f>
        <v>0</v>
      </c>
      <c r="O693" s="8">
        <f t="shared" si="64"/>
        <v>0</v>
      </c>
      <c r="P693" s="8" t="str">
        <f>IFERROR(MATCH(ROW(障害学生情報入力シート!AR669),O:O,0),"")</f>
        <v/>
      </c>
      <c r="Q693" s="8">
        <f>IF(障害学生情報入力シート!CU693="",0,IF(AND(障害学生情報入力シート!CT693=1,Y693=1,障害学生情報入力シート!D693&lt;&gt;"",障害学生情報入力シート!D693&lt;&gt;"入学しなかった"),1,0))</f>
        <v>0</v>
      </c>
      <c r="R693" s="8">
        <f t="shared" si="65"/>
        <v>0</v>
      </c>
      <c r="S693" s="8" t="str">
        <f>IFERROR(MATCH(ROW(障害学生情報入力シート!BJ669),R:R,0),"")</f>
        <v/>
      </c>
      <c r="T693" s="9">
        <f>IF(OR(SUM(障害学生情報入力シート!AY693:BY693,障害学生情報入力シート!CB693:CS693)&gt;0,COUNTA(障害学生情報入力シート!BZ693:CA693)=2,COUNTA(障害学生情報入力シート!CT693:CU693)=2),1,0)</f>
        <v>0</v>
      </c>
      <c r="U693" s="9">
        <f>SUM(障害学生情報入力シート!N693:Q693)+COUNTA(障害学生情報入力シート!R693)</f>
        <v>0</v>
      </c>
      <c r="V693" s="9">
        <f>SUM(障害学生情報入力シート!S693:V693)+COUNTA(障害学生情報入力シート!W693)</f>
        <v>0</v>
      </c>
      <c r="W693" s="9">
        <f>IF(SUM(障害学生情報入力シート!$X693:$AT693)&gt;0,1,0)</f>
        <v>0</v>
      </c>
      <c r="X693" s="9">
        <f>IF(障害学生情報入力シート!D693="入学者(新1年生)",1,0)</f>
        <v>0</v>
      </c>
      <c r="Y693" s="9">
        <f>IF(ISBLANK(障害学生情報入力シート!$G693),0)+IF(AND(障害学生情報入力シート!$G693="視覚障害",OR(障害学生情報入力シート!$H693="盲",障害学生情報入力シート!$H693="弱視")),1,0)+IF(AND(障害学生情報入力シート!$G693="聴覚・言語障害",OR(障害学生情報入力シート!$H693="聾",障害学生情報入力シート!$H693="難聴",障害学生情報入力シート!$H693="言語障害のみ")),1,0)+IF(AND(障害学生情報入力シート!$G693="肢体不自由",OR(障害学生情報入力シート!$H693="上肢機能障害",障害学生情報入力シート!$H693="下肢機能障害",障害学生情報入力シート!$H693="上下肢機能障害",障害学生情報入力シート!$H693="他の機能障害")),1,0)+IF(AND(障害学生情報入力シート!$G693="病弱・虚弱",OR(障害学生情報入力シート!$H693="内部障害等",障害学生情報入力シート!$H693="他の慢性疾患")),1,0)+IF(AND(障害学生情報入力シート!$G693="重複",ISBLANK(障害学生情報入力シート!$H693)),1,0)+IF(AND(障害学生情報入力シート!$G693="発達障害",OR(障害学生情報入力シート!$H693="SLD",障害学生情報入力シート!$H693="ADHD",障害学生情報入力シート!$H693="ASD",障害学生情報入力シート!$H693="発達障害の重複")),1,0)+IF(AND(障害学生情報入力シート!$G693="精神障害",OR(障害学生情報入力シート!$H693="統合失調症等",障害学生情報入力シート!$H693="気分障害",障害学生情報入力シート!$H693="神経症性障害等",障害学生情報入力シート!$H693="摂食障害・睡眠障害等",障害学生情報入力シート!$H693="他の精神障害")),1,0)+IF(AND(障害学生情報入力シート!$G693="その他の障害",ISBLANK(障害学生情報入力シート!$H693)),1,0)</f>
        <v>0</v>
      </c>
    </row>
    <row r="694" spans="1:25" x14ac:dyDescent="0.4">
      <c r="A694" s="1219">
        <v>670</v>
      </c>
      <c r="B694" s="7">
        <f>IF(AND(障害学生情報入力シート!$G694=$B$23,障害学生情報入力シート!$H694=$B$24,OR(障害学生情報入力シート!D694="入学者(新1年生)",障害学生情報入力シート!D694="在籍者")),1,0)</f>
        <v>0</v>
      </c>
      <c r="C694" s="7">
        <f t="shared" si="60"/>
        <v>0</v>
      </c>
      <c r="D694" s="7" t="str">
        <f>IFERROR(MATCH(ROW(障害学生情報入力シート!A670),C:C,0),"")</f>
        <v/>
      </c>
      <c r="E694" s="7">
        <f>IF(AND(障害学生情報入力シート!$G694=$E$23,障害学生情報入力シート!$H694=$E$24,OR(障害学生情報入力シート!D694="入学者(新1年生)",障害学生情報入力シート!D694="在籍者")),1,0)</f>
        <v>0</v>
      </c>
      <c r="F694" s="7">
        <f t="shared" si="61"/>
        <v>0</v>
      </c>
      <c r="G694" s="7" t="str">
        <f>IFERROR(MATCH(ROW(障害学生情報入力シート!E670),F:F,0),"")</f>
        <v/>
      </c>
      <c r="H694" s="7">
        <f>IF(AND(障害学生情報入力シート!$G694=$H$24,ISBLANK(障害学生情報入力シート!$H694),OR(障害学生情報入力シート!D694="入学者(新1年生)",障害学生情報入力シート!D694="在籍者")),1,0)</f>
        <v>0</v>
      </c>
      <c r="I694" s="7">
        <f t="shared" si="62"/>
        <v>0</v>
      </c>
      <c r="J694" s="7" t="str">
        <f>IFERROR(MATCH(ROW(障害学生情報入力シート!A670),I:I,0),"")</f>
        <v/>
      </c>
      <c r="K694" s="8">
        <f>IF(障害学生情報入力シート!AU694="",0,IF(AND(障害学生情報入力シート!AT694=1,Y694=1,障害学生情報入力シート!D694&lt;&gt;"",障害学生情報入力シート!D694&lt;&gt;"在籍者"),1,0))</f>
        <v>0</v>
      </c>
      <c r="L694" s="8">
        <f t="shared" si="63"/>
        <v>0</v>
      </c>
      <c r="M694" s="8" t="str">
        <f>IFERROR(MATCH(ROW(障害学生情報入力シート!A670),L:L,0),"")</f>
        <v/>
      </c>
      <c r="N694" s="8">
        <f>IF(障害学生情報入力シート!CA694="",0,IF(AND(障害学生情報入力シート!BZ694=1,Y694=1,障害学生情報入力シート!D694&lt;&gt;"",障害学生情報入力シート!D694&lt;&gt;"入学しなかった"),1,0))</f>
        <v>0</v>
      </c>
      <c r="O694" s="8">
        <f t="shared" si="64"/>
        <v>0</v>
      </c>
      <c r="P694" s="8" t="str">
        <f>IFERROR(MATCH(ROW(障害学生情報入力シート!AR670),O:O,0),"")</f>
        <v/>
      </c>
      <c r="Q694" s="8">
        <f>IF(障害学生情報入力シート!CU694="",0,IF(AND(障害学生情報入力シート!CT694=1,Y694=1,障害学生情報入力シート!D694&lt;&gt;"",障害学生情報入力シート!D694&lt;&gt;"入学しなかった"),1,0))</f>
        <v>0</v>
      </c>
      <c r="R694" s="8">
        <f t="shared" si="65"/>
        <v>0</v>
      </c>
      <c r="S694" s="8" t="str">
        <f>IFERROR(MATCH(ROW(障害学生情報入力シート!BJ670),R:R,0),"")</f>
        <v/>
      </c>
      <c r="T694" s="9">
        <f>IF(OR(SUM(障害学生情報入力シート!AY694:BY694,障害学生情報入力シート!CB694:CS694)&gt;0,COUNTA(障害学生情報入力シート!BZ694:CA694)=2,COUNTA(障害学生情報入力シート!CT694:CU694)=2),1,0)</f>
        <v>0</v>
      </c>
      <c r="U694" s="9">
        <f>SUM(障害学生情報入力シート!N694:Q694)+COUNTA(障害学生情報入力シート!R694)</f>
        <v>0</v>
      </c>
      <c r="V694" s="9">
        <f>SUM(障害学生情報入力シート!S694:V694)+COUNTA(障害学生情報入力シート!W694)</f>
        <v>0</v>
      </c>
      <c r="W694" s="9">
        <f>IF(SUM(障害学生情報入力シート!$X694:$AT694)&gt;0,1,0)</f>
        <v>0</v>
      </c>
      <c r="X694" s="9">
        <f>IF(障害学生情報入力シート!D694="入学者(新1年生)",1,0)</f>
        <v>0</v>
      </c>
      <c r="Y694" s="9">
        <f>IF(ISBLANK(障害学生情報入力シート!$G694),0)+IF(AND(障害学生情報入力シート!$G694="視覚障害",OR(障害学生情報入力シート!$H694="盲",障害学生情報入力シート!$H694="弱視")),1,0)+IF(AND(障害学生情報入力シート!$G694="聴覚・言語障害",OR(障害学生情報入力シート!$H694="聾",障害学生情報入力シート!$H694="難聴",障害学生情報入力シート!$H694="言語障害のみ")),1,0)+IF(AND(障害学生情報入力シート!$G694="肢体不自由",OR(障害学生情報入力シート!$H694="上肢機能障害",障害学生情報入力シート!$H694="下肢機能障害",障害学生情報入力シート!$H694="上下肢機能障害",障害学生情報入力シート!$H694="他の機能障害")),1,0)+IF(AND(障害学生情報入力シート!$G694="病弱・虚弱",OR(障害学生情報入力シート!$H694="内部障害等",障害学生情報入力シート!$H694="他の慢性疾患")),1,0)+IF(AND(障害学生情報入力シート!$G694="重複",ISBLANK(障害学生情報入力シート!$H694)),1,0)+IF(AND(障害学生情報入力シート!$G694="発達障害",OR(障害学生情報入力シート!$H694="SLD",障害学生情報入力シート!$H694="ADHD",障害学生情報入力シート!$H694="ASD",障害学生情報入力シート!$H694="発達障害の重複")),1,0)+IF(AND(障害学生情報入力シート!$G694="精神障害",OR(障害学生情報入力シート!$H694="統合失調症等",障害学生情報入力シート!$H694="気分障害",障害学生情報入力シート!$H694="神経症性障害等",障害学生情報入力シート!$H694="摂食障害・睡眠障害等",障害学生情報入力シート!$H694="他の精神障害")),1,0)+IF(AND(障害学生情報入力シート!$G694="その他の障害",ISBLANK(障害学生情報入力シート!$H694)),1,0)</f>
        <v>0</v>
      </c>
    </row>
    <row r="695" spans="1:25" x14ac:dyDescent="0.4">
      <c r="A695" s="1219">
        <v>671</v>
      </c>
      <c r="B695" s="7">
        <f>IF(AND(障害学生情報入力シート!$G695=$B$23,障害学生情報入力シート!$H695=$B$24,OR(障害学生情報入力シート!D695="入学者(新1年生)",障害学生情報入力シート!D695="在籍者")),1,0)</f>
        <v>0</v>
      </c>
      <c r="C695" s="7">
        <f t="shared" si="60"/>
        <v>0</v>
      </c>
      <c r="D695" s="7" t="str">
        <f>IFERROR(MATCH(ROW(障害学生情報入力シート!A671),C:C,0),"")</f>
        <v/>
      </c>
      <c r="E695" s="7">
        <f>IF(AND(障害学生情報入力シート!$G695=$E$23,障害学生情報入力シート!$H695=$E$24,OR(障害学生情報入力シート!D695="入学者(新1年生)",障害学生情報入力シート!D695="在籍者")),1,0)</f>
        <v>0</v>
      </c>
      <c r="F695" s="7">
        <f t="shared" si="61"/>
        <v>0</v>
      </c>
      <c r="G695" s="7" t="str">
        <f>IFERROR(MATCH(ROW(障害学生情報入力シート!E671),F:F,0),"")</f>
        <v/>
      </c>
      <c r="H695" s="7">
        <f>IF(AND(障害学生情報入力シート!$G695=$H$24,ISBLANK(障害学生情報入力シート!$H695),OR(障害学生情報入力シート!D695="入学者(新1年生)",障害学生情報入力シート!D695="在籍者")),1,0)</f>
        <v>0</v>
      </c>
      <c r="I695" s="7">
        <f t="shared" si="62"/>
        <v>0</v>
      </c>
      <c r="J695" s="7" t="str">
        <f>IFERROR(MATCH(ROW(障害学生情報入力シート!A671),I:I,0),"")</f>
        <v/>
      </c>
      <c r="K695" s="8">
        <f>IF(障害学生情報入力シート!AU695="",0,IF(AND(障害学生情報入力シート!AT695=1,Y695=1,障害学生情報入力シート!D695&lt;&gt;"",障害学生情報入力シート!D695&lt;&gt;"在籍者"),1,0))</f>
        <v>0</v>
      </c>
      <c r="L695" s="8">
        <f t="shared" si="63"/>
        <v>0</v>
      </c>
      <c r="M695" s="8" t="str">
        <f>IFERROR(MATCH(ROW(障害学生情報入力シート!A671),L:L,0),"")</f>
        <v/>
      </c>
      <c r="N695" s="8">
        <f>IF(障害学生情報入力シート!CA695="",0,IF(AND(障害学生情報入力シート!BZ695=1,Y695=1,障害学生情報入力シート!D695&lt;&gt;"",障害学生情報入力シート!D695&lt;&gt;"入学しなかった"),1,0))</f>
        <v>0</v>
      </c>
      <c r="O695" s="8">
        <f t="shared" si="64"/>
        <v>0</v>
      </c>
      <c r="P695" s="8" t="str">
        <f>IFERROR(MATCH(ROW(障害学生情報入力シート!AR671),O:O,0),"")</f>
        <v/>
      </c>
      <c r="Q695" s="8">
        <f>IF(障害学生情報入力シート!CU695="",0,IF(AND(障害学生情報入力シート!CT695=1,Y695=1,障害学生情報入力シート!D695&lt;&gt;"",障害学生情報入力シート!D695&lt;&gt;"入学しなかった"),1,0))</f>
        <v>0</v>
      </c>
      <c r="R695" s="8">
        <f t="shared" si="65"/>
        <v>0</v>
      </c>
      <c r="S695" s="8" t="str">
        <f>IFERROR(MATCH(ROW(障害学生情報入力シート!BJ671),R:R,0),"")</f>
        <v/>
      </c>
      <c r="T695" s="9">
        <f>IF(OR(SUM(障害学生情報入力シート!AY695:BY695,障害学生情報入力シート!CB695:CS695)&gt;0,COUNTA(障害学生情報入力シート!BZ695:CA695)=2,COUNTA(障害学生情報入力シート!CT695:CU695)=2),1,0)</f>
        <v>0</v>
      </c>
      <c r="U695" s="9">
        <f>SUM(障害学生情報入力シート!N695:Q695)+COUNTA(障害学生情報入力シート!R695)</f>
        <v>0</v>
      </c>
      <c r="V695" s="9">
        <f>SUM(障害学生情報入力シート!S695:V695)+COUNTA(障害学生情報入力シート!W695)</f>
        <v>0</v>
      </c>
      <c r="W695" s="9">
        <f>IF(SUM(障害学生情報入力シート!$X695:$AT695)&gt;0,1,0)</f>
        <v>0</v>
      </c>
      <c r="X695" s="9">
        <f>IF(障害学生情報入力シート!D695="入学者(新1年生)",1,0)</f>
        <v>0</v>
      </c>
      <c r="Y695" s="9">
        <f>IF(ISBLANK(障害学生情報入力シート!$G695),0)+IF(AND(障害学生情報入力シート!$G695="視覚障害",OR(障害学生情報入力シート!$H695="盲",障害学生情報入力シート!$H695="弱視")),1,0)+IF(AND(障害学生情報入力シート!$G695="聴覚・言語障害",OR(障害学生情報入力シート!$H695="聾",障害学生情報入力シート!$H695="難聴",障害学生情報入力シート!$H695="言語障害のみ")),1,0)+IF(AND(障害学生情報入力シート!$G695="肢体不自由",OR(障害学生情報入力シート!$H695="上肢機能障害",障害学生情報入力シート!$H695="下肢機能障害",障害学生情報入力シート!$H695="上下肢機能障害",障害学生情報入力シート!$H695="他の機能障害")),1,0)+IF(AND(障害学生情報入力シート!$G695="病弱・虚弱",OR(障害学生情報入力シート!$H695="内部障害等",障害学生情報入力シート!$H695="他の慢性疾患")),1,0)+IF(AND(障害学生情報入力シート!$G695="重複",ISBLANK(障害学生情報入力シート!$H695)),1,0)+IF(AND(障害学生情報入力シート!$G695="発達障害",OR(障害学生情報入力シート!$H695="SLD",障害学生情報入力シート!$H695="ADHD",障害学生情報入力シート!$H695="ASD",障害学生情報入力シート!$H695="発達障害の重複")),1,0)+IF(AND(障害学生情報入力シート!$G695="精神障害",OR(障害学生情報入力シート!$H695="統合失調症等",障害学生情報入力シート!$H695="気分障害",障害学生情報入力シート!$H695="神経症性障害等",障害学生情報入力シート!$H695="摂食障害・睡眠障害等",障害学生情報入力シート!$H695="他の精神障害")),1,0)+IF(AND(障害学生情報入力シート!$G695="その他の障害",ISBLANK(障害学生情報入力シート!$H695)),1,0)</f>
        <v>0</v>
      </c>
    </row>
    <row r="696" spans="1:25" x14ac:dyDescent="0.4">
      <c r="A696" s="1219">
        <v>672</v>
      </c>
      <c r="B696" s="7">
        <f>IF(AND(障害学生情報入力シート!$G696=$B$23,障害学生情報入力シート!$H696=$B$24,OR(障害学生情報入力シート!D696="入学者(新1年生)",障害学生情報入力シート!D696="在籍者")),1,0)</f>
        <v>0</v>
      </c>
      <c r="C696" s="7">
        <f t="shared" si="60"/>
        <v>0</v>
      </c>
      <c r="D696" s="7" t="str">
        <f>IFERROR(MATCH(ROW(障害学生情報入力シート!A672),C:C,0),"")</f>
        <v/>
      </c>
      <c r="E696" s="7">
        <f>IF(AND(障害学生情報入力シート!$G696=$E$23,障害学生情報入力シート!$H696=$E$24,OR(障害学生情報入力シート!D696="入学者(新1年生)",障害学生情報入力シート!D696="在籍者")),1,0)</f>
        <v>0</v>
      </c>
      <c r="F696" s="7">
        <f t="shared" si="61"/>
        <v>0</v>
      </c>
      <c r="G696" s="7" t="str">
        <f>IFERROR(MATCH(ROW(障害学生情報入力シート!E672),F:F,0),"")</f>
        <v/>
      </c>
      <c r="H696" s="7">
        <f>IF(AND(障害学生情報入力シート!$G696=$H$24,ISBLANK(障害学生情報入力シート!$H696),OR(障害学生情報入力シート!D696="入学者(新1年生)",障害学生情報入力シート!D696="在籍者")),1,0)</f>
        <v>0</v>
      </c>
      <c r="I696" s="7">
        <f t="shared" si="62"/>
        <v>0</v>
      </c>
      <c r="J696" s="7" t="str">
        <f>IFERROR(MATCH(ROW(障害学生情報入力シート!A672),I:I,0),"")</f>
        <v/>
      </c>
      <c r="K696" s="8">
        <f>IF(障害学生情報入力シート!AU696="",0,IF(AND(障害学生情報入力シート!AT696=1,Y696=1,障害学生情報入力シート!D696&lt;&gt;"",障害学生情報入力シート!D696&lt;&gt;"在籍者"),1,0))</f>
        <v>0</v>
      </c>
      <c r="L696" s="8">
        <f t="shared" si="63"/>
        <v>0</v>
      </c>
      <c r="M696" s="8" t="str">
        <f>IFERROR(MATCH(ROW(障害学生情報入力シート!A672),L:L,0),"")</f>
        <v/>
      </c>
      <c r="N696" s="8">
        <f>IF(障害学生情報入力シート!CA696="",0,IF(AND(障害学生情報入力シート!BZ696=1,Y696=1,障害学生情報入力シート!D696&lt;&gt;"",障害学生情報入力シート!D696&lt;&gt;"入学しなかった"),1,0))</f>
        <v>0</v>
      </c>
      <c r="O696" s="8">
        <f t="shared" si="64"/>
        <v>0</v>
      </c>
      <c r="P696" s="8" t="str">
        <f>IFERROR(MATCH(ROW(障害学生情報入力シート!AR672),O:O,0),"")</f>
        <v/>
      </c>
      <c r="Q696" s="8">
        <f>IF(障害学生情報入力シート!CU696="",0,IF(AND(障害学生情報入力シート!CT696=1,Y696=1,障害学生情報入力シート!D696&lt;&gt;"",障害学生情報入力シート!D696&lt;&gt;"入学しなかった"),1,0))</f>
        <v>0</v>
      </c>
      <c r="R696" s="8">
        <f t="shared" si="65"/>
        <v>0</v>
      </c>
      <c r="S696" s="8" t="str">
        <f>IFERROR(MATCH(ROW(障害学生情報入力シート!BJ672),R:R,0),"")</f>
        <v/>
      </c>
      <c r="T696" s="9">
        <f>IF(OR(SUM(障害学生情報入力シート!AY696:BY696,障害学生情報入力シート!CB696:CS696)&gt;0,COUNTA(障害学生情報入力シート!BZ696:CA696)=2,COUNTA(障害学生情報入力シート!CT696:CU696)=2),1,0)</f>
        <v>0</v>
      </c>
      <c r="U696" s="9">
        <f>SUM(障害学生情報入力シート!N696:Q696)+COUNTA(障害学生情報入力シート!R696)</f>
        <v>0</v>
      </c>
      <c r="V696" s="9">
        <f>SUM(障害学生情報入力シート!S696:V696)+COUNTA(障害学生情報入力シート!W696)</f>
        <v>0</v>
      </c>
      <c r="W696" s="9">
        <f>IF(SUM(障害学生情報入力シート!$X696:$AT696)&gt;0,1,0)</f>
        <v>0</v>
      </c>
      <c r="X696" s="9">
        <f>IF(障害学生情報入力シート!D696="入学者(新1年生)",1,0)</f>
        <v>0</v>
      </c>
      <c r="Y696" s="9">
        <f>IF(ISBLANK(障害学生情報入力シート!$G696),0)+IF(AND(障害学生情報入力シート!$G696="視覚障害",OR(障害学生情報入力シート!$H696="盲",障害学生情報入力シート!$H696="弱視")),1,0)+IF(AND(障害学生情報入力シート!$G696="聴覚・言語障害",OR(障害学生情報入力シート!$H696="聾",障害学生情報入力シート!$H696="難聴",障害学生情報入力シート!$H696="言語障害のみ")),1,0)+IF(AND(障害学生情報入力シート!$G696="肢体不自由",OR(障害学生情報入力シート!$H696="上肢機能障害",障害学生情報入力シート!$H696="下肢機能障害",障害学生情報入力シート!$H696="上下肢機能障害",障害学生情報入力シート!$H696="他の機能障害")),1,0)+IF(AND(障害学生情報入力シート!$G696="病弱・虚弱",OR(障害学生情報入力シート!$H696="内部障害等",障害学生情報入力シート!$H696="他の慢性疾患")),1,0)+IF(AND(障害学生情報入力シート!$G696="重複",ISBLANK(障害学生情報入力シート!$H696)),1,0)+IF(AND(障害学生情報入力シート!$G696="発達障害",OR(障害学生情報入力シート!$H696="SLD",障害学生情報入力シート!$H696="ADHD",障害学生情報入力シート!$H696="ASD",障害学生情報入力シート!$H696="発達障害の重複")),1,0)+IF(AND(障害学生情報入力シート!$G696="精神障害",OR(障害学生情報入力シート!$H696="統合失調症等",障害学生情報入力シート!$H696="気分障害",障害学生情報入力シート!$H696="神経症性障害等",障害学生情報入力シート!$H696="摂食障害・睡眠障害等",障害学生情報入力シート!$H696="他の精神障害")),1,0)+IF(AND(障害学生情報入力シート!$G696="その他の障害",ISBLANK(障害学生情報入力シート!$H696)),1,0)</f>
        <v>0</v>
      </c>
    </row>
    <row r="697" spans="1:25" x14ac:dyDescent="0.4">
      <c r="A697" s="1219">
        <v>673</v>
      </c>
      <c r="B697" s="7">
        <f>IF(AND(障害学生情報入力シート!$G697=$B$23,障害学生情報入力シート!$H697=$B$24,OR(障害学生情報入力シート!D697="入学者(新1年生)",障害学生情報入力シート!D697="在籍者")),1,0)</f>
        <v>0</v>
      </c>
      <c r="C697" s="7">
        <f t="shared" si="60"/>
        <v>0</v>
      </c>
      <c r="D697" s="7" t="str">
        <f>IFERROR(MATCH(ROW(障害学生情報入力シート!A673),C:C,0),"")</f>
        <v/>
      </c>
      <c r="E697" s="7">
        <f>IF(AND(障害学生情報入力シート!$G697=$E$23,障害学生情報入力シート!$H697=$E$24,OR(障害学生情報入力シート!D697="入学者(新1年生)",障害学生情報入力シート!D697="在籍者")),1,0)</f>
        <v>0</v>
      </c>
      <c r="F697" s="7">
        <f t="shared" si="61"/>
        <v>0</v>
      </c>
      <c r="G697" s="7" t="str">
        <f>IFERROR(MATCH(ROW(障害学生情報入力シート!E673),F:F,0),"")</f>
        <v/>
      </c>
      <c r="H697" s="7">
        <f>IF(AND(障害学生情報入力シート!$G697=$H$24,ISBLANK(障害学生情報入力シート!$H697),OR(障害学生情報入力シート!D697="入学者(新1年生)",障害学生情報入力シート!D697="在籍者")),1,0)</f>
        <v>0</v>
      </c>
      <c r="I697" s="7">
        <f t="shared" si="62"/>
        <v>0</v>
      </c>
      <c r="J697" s="7" t="str">
        <f>IFERROR(MATCH(ROW(障害学生情報入力シート!A673),I:I,0),"")</f>
        <v/>
      </c>
      <c r="K697" s="8">
        <f>IF(障害学生情報入力シート!AU697="",0,IF(AND(障害学生情報入力シート!AT697=1,Y697=1,障害学生情報入力シート!D697&lt;&gt;"",障害学生情報入力シート!D697&lt;&gt;"在籍者"),1,0))</f>
        <v>0</v>
      </c>
      <c r="L697" s="8">
        <f t="shared" si="63"/>
        <v>0</v>
      </c>
      <c r="M697" s="8" t="str">
        <f>IFERROR(MATCH(ROW(障害学生情報入力シート!A673),L:L,0),"")</f>
        <v/>
      </c>
      <c r="N697" s="8">
        <f>IF(障害学生情報入力シート!CA697="",0,IF(AND(障害学生情報入力シート!BZ697=1,Y697=1,障害学生情報入力シート!D697&lt;&gt;"",障害学生情報入力シート!D697&lt;&gt;"入学しなかった"),1,0))</f>
        <v>0</v>
      </c>
      <c r="O697" s="8">
        <f t="shared" si="64"/>
        <v>0</v>
      </c>
      <c r="P697" s="8" t="str">
        <f>IFERROR(MATCH(ROW(障害学生情報入力シート!AR673),O:O,0),"")</f>
        <v/>
      </c>
      <c r="Q697" s="8">
        <f>IF(障害学生情報入力シート!CU697="",0,IF(AND(障害学生情報入力シート!CT697=1,Y697=1,障害学生情報入力シート!D697&lt;&gt;"",障害学生情報入力シート!D697&lt;&gt;"入学しなかった"),1,0))</f>
        <v>0</v>
      </c>
      <c r="R697" s="8">
        <f t="shared" si="65"/>
        <v>0</v>
      </c>
      <c r="S697" s="8" t="str">
        <f>IFERROR(MATCH(ROW(障害学生情報入力シート!BJ673),R:R,0),"")</f>
        <v/>
      </c>
      <c r="T697" s="9">
        <f>IF(OR(SUM(障害学生情報入力シート!AY697:BY697,障害学生情報入力シート!CB697:CS697)&gt;0,COUNTA(障害学生情報入力シート!BZ697:CA697)=2,COUNTA(障害学生情報入力シート!CT697:CU697)=2),1,0)</f>
        <v>0</v>
      </c>
      <c r="U697" s="9">
        <f>SUM(障害学生情報入力シート!N697:Q697)+COUNTA(障害学生情報入力シート!R697)</f>
        <v>0</v>
      </c>
      <c r="V697" s="9">
        <f>SUM(障害学生情報入力シート!S697:V697)+COUNTA(障害学生情報入力シート!W697)</f>
        <v>0</v>
      </c>
      <c r="W697" s="9">
        <f>IF(SUM(障害学生情報入力シート!$X697:$AT697)&gt;0,1,0)</f>
        <v>0</v>
      </c>
      <c r="X697" s="9">
        <f>IF(障害学生情報入力シート!D697="入学者(新1年生)",1,0)</f>
        <v>0</v>
      </c>
      <c r="Y697" s="9">
        <f>IF(ISBLANK(障害学生情報入力シート!$G697),0)+IF(AND(障害学生情報入力シート!$G697="視覚障害",OR(障害学生情報入力シート!$H697="盲",障害学生情報入力シート!$H697="弱視")),1,0)+IF(AND(障害学生情報入力シート!$G697="聴覚・言語障害",OR(障害学生情報入力シート!$H697="聾",障害学生情報入力シート!$H697="難聴",障害学生情報入力シート!$H697="言語障害のみ")),1,0)+IF(AND(障害学生情報入力シート!$G697="肢体不自由",OR(障害学生情報入力シート!$H697="上肢機能障害",障害学生情報入力シート!$H697="下肢機能障害",障害学生情報入力シート!$H697="上下肢機能障害",障害学生情報入力シート!$H697="他の機能障害")),1,0)+IF(AND(障害学生情報入力シート!$G697="病弱・虚弱",OR(障害学生情報入力シート!$H697="内部障害等",障害学生情報入力シート!$H697="他の慢性疾患")),1,0)+IF(AND(障害学生情報入力シート!$G697="重複",ISBLANK(障害学生情報入力シート!$H697)),1,0)+IF(AND(障害学生情報入力シート!$G697="発達障害",OR(障害学生情報入力シート!$H697="SLD",障害学生情報入力シート!$H697="ADHD",障害学生情報入力シート!$H697="ASD",障害学生情報入力シート!$H697="発達障害の重複")),1,0)+IF(AND(障害学生情報入力シート!$G697="精神障害",OR(障害学生情報入力シート!$H697="統合失調症等",障害学生情報入力シート!$H697="気分障害",障害学生情報入力シート!$H697="神経症性障害等",障害学生情報入力シート!$H697="摂食障害・睡眠障害等",障害学生情報入力シート!$H697="他の精神障害")),1,0)+IF(AND(障害学生情報入力シート!$G697="その他の障害",ISBLANK(障害学生情報入力シート!$H697)),1,0)</f>
        <v>0</v>
      </c>
    </row>
    <row r="698" spans="1:25" x14ac:dyDescent="0.4">
      <c r="A698" s="1219">
        <v>674</v>
      </c>
      <c r="B698" s="7">
        <f>IF(AND(障害学生情報入力シート!$G698=$B$23,障害学生情報入力シート!$H698=$B$24,OR(障害学生情報入力シート!D698="入学者(新1年生)",障害学生情報入力シート!D698="在籍者")),1,0)</f>
        <v>0</v>
      </c>
      <c r="C698" s="7">
        <f t="shared" si="60"/>
        <v>0</v>
      </c>
      <c r="D698" s="7" t="str">
        <f>IFERROR(MATCH(ROW(障害学生情報入力シート!A674),C:C,0),"")</f>
        <v/>
      </c>
      <c r="E698" s="7">
        <f>IF(AND(障害学生情報入力シート!$G698=$E$23,障害学生情報入力シート!$H698=$E$24,OR(障害学生情報入力シート!D698="入学者(新1年生)",障害学生情報入力シート!D698="在籍者")),1,0)</f>
        <v>0</v>
      </c>
      <c r="F698" s="7">
        <f t="shared" si="61"/>
        <v>0</v>
      </c>
      <c r="G698" s="7" t="str">
        <f>IFERROR(MATCH(ROW(障害学生情報入力シート!E674),F:F,0),"")</f>
        <v/>
      </c>
      <c r="H698" s="7">
        <f>IF(AND(障害学生情報入力シート!$G698=$H$24,ISBLANK(障害学生情報入力シート!$H698),OR(障害学生情報入力シート!D698="入学者(新1年生)",障害学生情報入力シート!D698="在籍者")),1,0)</f>
        <v>0</v>
      </c>
      <c r="I698" s="7">
        <f t="shared" si="62"/>
        <v>0</v>
      </c>
      <c r="J698" s="7" t="str">
        <f>IFERROR(MATCH(ROW(障害学生情報入力シート!A674),I:I,0),"")</f>
        <v/>
      </c>
      <c r="K698" s="8">
        <f>IF(障害学生情報入力シート!AU698="",0,IF(AND(障害学生情報入力シート!AT698=1,Y698=1,障害学生情報入力シート!D698&lt;&gt;"",障害学生情報入力シート!D698&lt;&gt;"在籍者"),1,0))</f>
        <v>0</v>
      </c>
      <c r="L698" s="8">
        <f t="shared" si="63"/>
        <v>0</v>
      </c>
      <c r="M698" s="8" t="str">
        <f>IFERROR(MATCH(ROW(障害学生情報入力シート!A674),L:L,0),"")</f>
        <v/>
      </c>
      <c r="N698" s="8">
        <f>IF(障害学生情報入力シート!CA698="",0,IF(AND(障害学生情報入力シート!BZ698=1,Y698=1,障害学生情報入力シート!D698&lt;&gt;"",障害学生情報入力シート!D698&lt;&gt;"入学しなかった"),1,0))</f>
        <v>0</v>
      </c>
      <c r="O698" s="8">
        <f t="shared" si="64"/>
        <v>0</v>
      </c>
      <c r="P698" s="8" t="str">
        <f>IFERROR(MATCH(ROW(障害学生情報入力シート!AR674),O:O,0),"")</f>
        <v/>
      </c>
      <c r="Q698" s="8">
        <f>IF(障害学生情報入力シート!CU698="",0,IF(AND(障害学生情報入力シート!CT698=1,Y698=1,障害学生情報入力シート!D698&lt;&gt;"",障害学生情報入力シート!D698&lt;&gt;"入学しなかった"),1,0))</f>
        <v>0</v>
      </c>
      <c r="R698" s="8">
        <f t="shared" si="65"/>
        <v>0</v>
      </c>
      <c r="S698" s="8" t="str">
        <f>IFERROR(MATCH(ROW(障害学生情報入力シート!BJ674),R:R,0),"")</f>
        <v/>
      </c>
      <c r="T698" s="9">
        <f>IF(OR(SUM(障害学生情報入力シート!AY698:BY698,障害学生情報入力シート!CB698:CS698)&gt;0,COUNTA(障害学生情報入力シート!BZ698:CA698)=2,COUNTA(障害学生情報入力シート!CT698:CU698)=2),1,0)</f>
        <v>0</v>
      </c>
      <c r="U698" s="9">
        <f>SUM(障害学生情報入力シート!N698:Q698)+COUNTA(障害学生情報入力シート!R698)</f>
        <v>0</v>
      </c>
      <c r="V698" s="9">
        <f>SUM(障害学生情報入力シート!S698:V698)+COUNTA(障害学生情報入力シート!W698)</f>
        <v>0</v>
      </c>
      <c r="W698" s="9">
        <f>IF(SUM(障害学生情報入力シート!$X698:$AT698)&gt;0,1,0)</f>
        <v>0</v>
      </c>
      <c r="X698" s="9">
        <f>IF(障害学生情報入力シート!D698="入学者(新1年生)",1,0)</f>
        <v>0</v>
      </c>
      <c r="Y698" s="9">
        <f>IF(ISBLANK(障害学生情報入力シート!$G698),0)+IF(AND(障害学生情報入力シート!$G698="視覚障害",OR(障害学生情報入力シート!$H698="盲",障害学生情報入力シート!$H698="弱視")),1,0)+IF(AND(障害学生情報入力シート!$G698="聴覚・言語障害",OR(障害学生情報入力シート!$H698="聾",障害学生情報入力シート!$H698="難聴",障害学生情報入力シート!$H698="言語障害のみ")),1,0)+IF(AND(障害学生情報入力シート!$G698="肢体不自由",OR(障害学生情報入力シート!$H698="上肢機能障害",障害学生情報入力シート!$H698="下肢機能障害",障害学生情報入力シート!$H698="上下肢機能障害",障害学生情報入力シート!$H698="他の機能障害")),1,0)+IF(AND(障害学生情報入力シート!$G698="病弱・虚弱",OR(障害学生情報入力シート!$H698="内部障害等",障害学生情報入力シート!$H698="他の慢性疾患")),1,0)+IF(AND(障害学生情報入力シート!$G698="重複",ISBLANK(障害学生情報入力シート!$H698)),1,0)+IF(AND(障害学生情報入力シート!$G698="発達障害",OR(障害学生情報入力シート!$H698="SLD",障害学生情報入力シート!$H698="ADHD",障害学生情報入力シート!$H698="ASD",障害学生情報入力シート!$H698="発達障害の重複")),1,0)+IF(AND(障害学生情報入力シート!$G698="精神障害",OR(障害学生情報入力シート!$H698="統合失調症等",障害学生情報入力シート!$H698="気分障害",障害学生情報入力シート!$H698="神経症性障害等",障害学生情報入力シート!$H698="摂食障害・睡眠障害等",障害学生情報入力シート!$H698="他の精神障害")),1,0)+IF(AND(障害学生情報入力シート!$G698="その他の障害",ISBLANK(障害学生情報入力シート!$H698)),1,0)</f>
        <v>0</v>
      </c>
    </row>
    <row r="699" spans="1:25" x14ac:dyDescent="0.4">
      <c r="A699" s="1219">
        <v>675</v>
      </c>
      <c r="B699" s="7">
        <f>IF(AND(障害学生情報入力シート!$G699=$B$23,障害学生情報入力シート!$H699=$B$24,OR(障害学生情報入力シート!D699="入学者(新1年生)",障害学生情報入力シート!D699="在籍者")),1,0)</f>
        <v>0</v>
      </c>
      <c r="C699" s="7">
        <f t="shared" si="60"/>
        <v>0</v>
      </c>
      <c r="D699" s="7" t="str">
        <f>IFERROR(MATCH(ROW(障害学生情報入力シート!A675),C:C,0),"")</f>
        <v/>
      </c>
      <c r="E699" s="7">
        <f>IF(AND(障害学生情報入力シート!$G699=$E$23,障害学生情報入力シート!$H699=$E$24,OR(障害学生情報入力シート!D699="入学者(新1年生)",障害学生情報入力シート!D699="在籍者")),1,0)</f>
        <v>0</v>
      </c>
      <c r="F699" s="7">
        <f t="shared" si="61"/>
        <v>0</v>
      </c>
      <c r="G699" s="7" t="str">
        <f>IFERROR(MATCH(ROW(障害学生情報入力シート!E675),F:F,0),"")</f>
        <v/>
      </c>
      <c r="H699" s="7">
        <f>IF(AND(障害学生情報入力シート!$G699=$H$24,ISBLANK(障害学生情報入力シート!$H699),OR(障害学生情報入力シート!D699="入学者(新1年生)",障害学生情報入力シート!D699="在籍者")),1,0)</f>
        <v>0</v>
      </c>
      <c r="I699" s="7">
        <f t="shared" si="62"/>
        <v>0</v>
      </c>
      <c r="J699" s="7" t="str">
        <f>IFERROR(MATCH(ROW(障害学生情報入力シート!A675),I:I,0),"")</f>
        <v/>
      </c>
      <c r="K699" s="8">
        <f>IF(障害学生情報入力シート!AU699="",0,IF(AND(障害学生情報入力シート!AT699=1,Y699=1,障害学生情報入力シート!D699&lt;&gt;"",障害学生情報入力シート!D699&lt;&gt;"在籍者"),1,0))</f>
        <v>0</v>
      </c>
      <c r="L699" s="8">
        <f t="shared" si="63"/>
        <v>0</v>
      </c>
      <c r="M699" s="8" t="str">
        <f>IFERROR(MATCH(ROW(障害学生情報入力シート!A675),L:L,0),"")</f>
        <v/>
      </c>
      <c r="N699" s="8">
        <f>IF(障害学生情報入力シート!CA699="",0,IF(AND(障害学生情報入力シート!BZ699=1,Y699=1,障害学生情報入力シート!D699&lt;&gt;"",障害学生情報入力シート!D699&lt;&gt;"入学しなかった"),1,0))</f>
        <v>0</v>
      </c>
      <c r="O699" s="8">
        <f t="shared" si="64"/>
        <v>0</v>
      </c>
      <c r="P699" s="8" t="str">
        <f>IFERROR(MATCH(ROW(障害学生情報入力シート!AR675),O:O,0),"")</f>
        <v/>
      </c>
      <c r="Q699" s="8">
        <f>IF(障害学生情報入力シート!CU699="",0,IF(AND(障害学生情報入力シート!CT699=1,Y699=1,障害学生情報入力シート!D699&lt;&gt;"",障害学生情報入力シート!D699&lt;&gt;"入学しなかった"),1,0))</f>
        <v>0</v>
      </c>
      <c r="R699" s="8">
        <f t="shared" si="65"/>
        <v>0</v>
      </c>
      <c r="S699" s="8" t="str">
        <f>IFERROR(MATCH(ROW(障害学生情報入力シート!BJ675),R:R,0),"")</f>
        <v/>
      </c>
      <c r="T699" s="9">
        <f>IF(OR(SUM(障害学生情報入力シート!AY699:BY699,障害学生情報入力シート!CB699:CS699)&gt;0,COUNTA(障害学生情報入力シート!BZ699:CA699)=2,COUNTA(障害学生情報入力シート!CT699:CU699)=2),1,0)</f>
        <v>0</v>
      </c>
      <c r="U699" s="9">
        <f>SUM(障害学生情報入力シート!N699:Q699)+COUNTA(障害学生情報入力シート!R699)</f>
        <v>0</v>
      </c>
      <c r="V699" s="9">
        <f>SUM(障害学生情報入力シート!S699:V699)+COUNTA(障害学生情報入力シート!W699)</f>
        <v>0</v>
      </c>
      <c r="W699" s="9">
        <f>IF(SUM(障害学生情報入力シート!$X699:$AT699)&gt;0,1,0)</f>
        <v>0</v>
      </c>
      <c r="X699" s="9">
        <f>IF(障害学生情報入力シート!D699="入学者(新1年生)",1,0)</f>
        <v>0</v>
      </c>
      <c r="Y699" s="9">
        <f>IF(ISBLANK(障害学生情報入力シート!$G699),0)+IF(AND(障害学生情報入力シート!$G699="視覚障害",OR(障害学生情報入力シート!$H699="盲",障害学生情報入力シート!$H699="弱視")),1,0)+IF(AND(障害学生情報入力シート!$G699="聴覚・言語障害",OR(障害学生情報入力シート!$H699="聾",障害学生情報入力シート!$H699="難聴",障害学生情報入力シート!$H699="言語障害のみ")),1,0)+IF(AND(障害学生情報入力シート!$G699="肢体不自由",OR(障害学生情報入力シート!$H699="上肢機能障害",障害学生情報入力シート!$H699="下肢機能障害",障害学生情報入力シート!$H699="上下肢機能障害",障害学生情報入力シート!$H699="他の機能障害")),1,0)+IF(AND(障害学生情報入力シート!$G699="病弱・虚弱",OR(障害学生情報入力シート!$H699="内部障害等",障害学生情報入力シート!$H699="他の慢性疾患")),1,0)+IF(AND(障害学生情報入力シート!$G699="重複",ISBLANK(障害学生情報入力シート!$H699)),1,0)+IF(AND(障害学生情報入力シート!$G699="発達障害",OR(障害学生情報入力シート!$H699="SLD",障害学生情報入力シート!$H699="ADHD",障害学生情報入力シート!$H699="ASD",障害学生情報入力シート!$H699="発達障害の重複")),1,0)+IF(AND(障害学生情報入力シート!$G699="精神障害",OR(障害学生情報入力シート!$H699="統合失調症等",障害学生情報入力シート!$H699="気分障害",障害学生情報入力シート!$H699="神経症性障害等",障害学生情報入力シート!$H699="摂食障害・睡眠障害等",障害学生情報入力シート!$H699="他の精神障害")),1,0)+IF(AND(障害学生情報入力シート!$G699="その他の障害",ISBLANK(障害学生情報入力シート!$H699)),1,0)</f>
        <v>0</v>
      </c>
    </row>
    <row r="700" spans="1:25" x14ac:dyDescent="0.4">
      <c r="A700" s="1219">
        <v>676</v>
      </c>
      <c r="B700" s="7">
        <f>IF(AND(障害学生情報入力シート!$G700=$B$23,障害学生情報入力シート!$H700=$B$24,OR(障害学生情報入力シート!D700="入学者(新1年生)",障害学生情報入力シート!D700="在籍者")),1,0)</f>
        <v>0</v>
      </c>
      <c r="C700" s="7">
        <f t="shared" si="60"/>
        <v>0</v>
      </c>
      <c r="D700" s="7" t="str">
        <f>IFERROR(MATCH(ROW(障害学生情報入力シート!A676),C:C,0),"")</f>
        <v/>
      </c>
      <c r="E700" s="7">
        <f>IF(AND(障害学生情報入力シート!$G700=$E$23,障害学生情報入力シート!$H700=$E$24,OR(障害学生情報入力シート!D700="入学者(新1年生)",障害学生情報入力シート!D700="在籍者")),1,0)</f>
        <v>0</v>
      </c>
      <c r="F700" s="7">
        <f t="shared" si="61"/>
        <v>0</v>
      </c>
      <c r="G700" s="7" t="str">
        <f>IFERROR(MATCH(ROW(障害学生情報入力シート!E676),F:F,0),"")</f>
        <v/>
      </c>
      <c r="H700" s="7">
        <f>IF(AND(障害学生情報入力シート!$G700=$H$24,ISBLANK(障害学生情報入力シート!$H700),OR(障害学生情報入力シート!D700="入学者(新1年生)",障害学生情報入力シート!D700="在籍者")),1,0)</f>
        <v>0</v>
      </c>
      <c r="I700" s="7">
        <f t="shared" si="62"/>
        <v>0</v>
      </c>
      <c r="J700" s="7" t="str">
        <f>IFERROR(MATCH(ROW(障害学生情報入力シート!A676),I:I,0),"")</f>
        <v/>
      </c>
      <c r="K700" s="8">
        <f>IF(障害学生情報入力シート!AU700="",0,IF(AND(障害学生情報入力シート!AT700=1,Y700=1,障害学生情報入力シート!D700&lt;&gt;"",障害学生情報入力シート!D700&lt;&gt;"在籍者"),1,0))</f>
        <v>0</v>
      </c>
      <c r="L700" s="8">
        <f t="shared" si="63"/>
        <v>0</v>
      </c>
      <c r="M700" s="8" t="str">
        <f>IFERROR(MATCH(ROW(障害学生情報入力シート!A676),L:L,0),"")</f>
        <v/>
      </c>
      <c r="N700" s="8">
        <f>IF(障害学生情報入力シート!CA700="",0,IF(AND(障害学生情報入力シート!BZ700=1,Y700=1,障害学生情報入力シート!D700&lt;&gt;"",障害学生情報入力シート!D700&lt;&gt;"入学しなかった"),1,0))</f>
        <v>0</v>
      </c>
      <c r="O700" s="8">
        <f t="shared" si="64"/>
        <v>0</v>
      </c>
      <c r="P700" s="8" t="str">
        <f>IFERROR(MATCH(ROW(障害学生情報入力シート!AR676),O:O,0),"")</f>
        <v/>
      </c>
      <c r="Q700" s="8">
        <f>IF(障害学生情報入力シート!CU700="",0,IF(AND(障害学生情報入力シート!CT700=1,Y700=1,障害学生情報入力シート!D700&lt;&gt;"",障害学生情報入力シート!D700&lt;&gt;"入学しなかった"),1,0))</f>
        <v>0</v>
      </c>
      <c r="R700" s="8">
        <f t="shared" si="65"/>
        <v>0</v>
      </c>
      <c r="S700" s="8" t="str">
        <f>IFERROR(MATCH(ROW(障害学生情報入力シート!BJ676),R:R,0),"")</f>
        <v/>
      </c>
      <c r="T700" s="9">
        <f>IF(OR(SUM(障害学生情報入力シート!AY700:BY700,障害学生情報入力シート!CB700:CS700)&gt;0,COUNTA(障害学生情報入力シート!BZ700:CA700)=2,COUNTA(障害学生情報入力シート!CT700:CU700)=2),1,0)</f>
        <v>0</v>
      </c>
      <c r="U700" s="9">
        <f>SUM(障害学生情報入力シート!N700:Q700)+COUNTA(障害学生情報入力シート!R700)</f>
        <v>0</v>
      </c>
      <c r="V700" s="9">
        <f>SUM(障害学生情報入力シート!S700:V700)+COUNTA(障害学生情報入力シート!W700)</f>
        <v>0</v>
      </c>
      <c r="W700" s="9">
        <f>IF(SUM(障害学生情報入力シート!$X700:$AT700)&gt;0,1,0)</f>
        <v>0</v>
      </c>
      <c r="X700" s="9">
        <f>IF(障害学生情報入力シート!D700="入学者(新1年生)",1,0)</f>
        <v>0</v>
      </c>
      <c r="Y700" s="9">
        <f>IF(ISBLANK(障害学生情報入力シート!$G700),0)+IF(AND(障害学生情報入力シート!$G700="視覚障害",OR(障害学生情報入力シート!$H700="盲",障害学生情報入力シート!$H700="弱視")),1,0)+IF(AND(障害学生情報入力シート!$G700="聴覚・言語障害",OR(障害学生情報入力シート!$H700="聾",障害学生情報入力シート!$H700="難聴",障害学生情報入力シート!$H700="言語障害のみ")),1,0)+IF(AND(障害学生情報入力シート!$G700="肢体不自由",OR(障害学生情報入力シート!$H700="上肢機能障害",障害学生情報入力シート!$H700="下肢機能障害",障害学生情報入力シート!$H700="上下肢機能障害",障害学生情報入力シート!$H700="他の機能障害")),1,0)+IF(AND(障害学生情報入力シート!$G700="病弱・虚弱",OR(障害学生情報入力シート!$H700="内部障害等",障害学生情報入力シート!$H700="他の慢性疾患")),1,0)+IF(AND(障害学生情報入力シート!$G700="重複",ISBLANK(障害学生情報入力シート!$H700)),1,0)+IF(AND(障害学生情報入力シート!$G700="発達障害",OR(障害学生情報入力シート!$H700="SLD",障害学生情報入力シート!$H700="ADHD",障害学生情報入力シート!$H700="ASD",障害学生情報入力シート!$H700="発達障害の重複")),1,0)+IF(AND(障害学生情報入力シート!$G700="精神障害",OR(障害学生情報入力シート!$H700="統合失調症等",障害学生情報入力シート!$H700="気分障害",障害学生情報入力シート!$H700="神経症性障害等",障害学生情報入力シート!$H700="摂食障害・睡眠障害等",障害学生情報入力シート!$H700="他の精神障害")),1,0)+IF(AND(障害学生情報入力シート!$G700="その他の障害",ISBLANK(障害学生情報入力シート!$H700)),1,0)</f>
        <v>0</v>
      </c>
    </row>
    <row r="701" spans="1:25" x14ac:dyDescent="0.4">
      <c r="A701" s="1219">
        <v>677</v>
      </c>
      <c r="B701" s="7">
        <f>IF(AND(障害学生情報入力シート!$G701=$B$23,障害学生情報入力シート!$H701=$B$24,OR(障害学生情報入力シート!D701="入学者(新1年生)",障害学生情報入力シート!D701="在籍者")),1,0)</f>
        <v>0</v>
      </c>
      <c r="C701" s="7">
        <f t="shared" si="60"/>
        <v>0</v>
      </c>
      <c r="D701" s="7" t="str">
        <f>IFERROR(MATCH(ROW(障害学生情報入力シート!A677),C:C,0),"")</f>
        <v/>
      </c>
      <c r="E701" s="7">
        <f>IF(AND(障害学生情報入力シート!$G701=$E$23,障害学生情報入力シート!$H701=$E$24,OR(障害学生情報入力シート!D701="入学者(新1年生)",障害学生情報入力シート!D701="在籍者")),1,0)</f>
        <v>0</v>
      </c>
      <c r="F701" s="7">
        <f t="shared" si="61"/>
        <v>0</v>
      </c>
      <c r="G701" s="7" t="str">
        <f>IFERROR(MATCH(ROW(障害学生情報入力シート!E677),F:F,0),"")</f>
        <v/>
      </c>
      <c r="H701" s="7">
        <f>IF(AND(障害学生情報入力シート!$G701=$H$24,ISBLANK(障害学生情報入力シート!$H701),OR(障害学生情報入力シート!D701="入学者(新1年生)",障害学生情報入力シート!D701="在籍者")),1,0)</f>
        <v>0</v>
      </c>
      <c r="I701" s="7">
        <f t="shared" si="62"/>
        <v>0</v>
      </c>
      <c r="J701" s="7" t="str">
        <f>IFERROR(MATCH(ROW(障害学生情報入力シート!A677),I:I,0),"")</f>
        <v/>
      </c>
      <c r="K701" s="8">
        <f>IF(障害学生情報入力シート!AU701="",0,IF(AND(障害学生情報入力シート!AT701=1,Y701=1,障害学生情報入力シート!D701&lt;&gt;"",障害学生情報入力シート!D701&lt;&gt;"在籍者"),1,0))</f>
        <v>0</v>
      </c>
      <c r="L701" s="8">
        <f t="shared" si="63"/>
        <v>0</v>
      </c>
      <c r="M701" s="8" t="str">
        <f>IFERROR(MATCH(ROW(障害学生情報入力シート!A677),L:L,0),"")</f>
        <v/>
      </c>
      <c r="N701" s="8">
        <f>IF(障害学生情報入力シート!CA701="",0,IF(AND(障害学生情報入力シート!BZ701=1,Y701=1,障害学生情報入力シート!D701&lt;&gt;"",障害学生情報入力シート!D701&lt;&gt;"入学しなかった"),1,0))</f>
        <v>0</v>
      </c>
      <c r="O701" s="8">
        <f t="shared" si="64"/>
        <v>0</v>
      </c>
      <c r="P701" s="8" t="str">
        <f>IFERROR(MATCH(ROW(障害学生情報入力シート!AR677),O:O,0),"")</f>
        <v/>
      </c>
      <c r="Q701" s="8">
        <f>IF(障害学生情報入力シート!CU701="",0,IF(AND(障害学生情報入力シート!CT701=1,Y701=1,障害学生情報入力シート!D701&lt;&gt;"",障害学生情報入力シート!D701&lt;&gt;"入学しなかった"),1,0))</f>
        <v>0</v>
      </c>
      <c r="R701" s="8">
        <f t="shared" si="65"/>
        <v>0</v>
      </c>
      <c r="S701" s="8" t="str">
        <f>IFERROR(MATCH(ROW(障害学生情報入力シート!BJ677),R:R,0),"")</f>
        <v/>
      </c>
      <c r="T701" s="9">
        <f>IF(OR(SUM(障害学生情報入力シート!AY701:BY701,障害学生情報入力シート!CB701:CS701)&gt;0,COUNTA(障害学生情報入力シート!BZ701:CA701)=2,COUNTA(障害学生情報入力シート!CT701:CU701)=2),1,0)</f>
        <v>0</v>
      </c>
      <c r="U701" s="9">
        <f>SUM(障害学生情報入力シート!N701:Q701)+COUNTA(障害学生情報入力シート!R701)</f>
        <v>0</v>
      </c>
      <c r="V701" s="9">
        <f>SUM(障害学生情報入力シート!S701:V701)+COUNTA(障害学生情報入力シート!W701)</f>
        <v>0</v>
      </c>
      <c r="W701" s="9">
        <f>IF(SUM(障害学生情報入力シート!$X701:$AT701)&gt;0,1,0)</f>
        <v>0</v>
      </c>
      <c r="X701" s="9">
        <f>IF(障害学生情報入力シート!D701="入学者(新1年生)",1,0)</f>
        <v>0</v>
      </c>
      <c r="Y701" s="9">
        <f>IF(ISBLANK(障害学生情報入力シート!$G701),0)+IF(AND(障害学生情報入力シート!$G701="視覚障害",OR(障害学生情報入力シート!$H701="盲",障害学生情報入力シート!$H701="弱視")),1,0)+IF(AND(障害学生情報入力シート!$G701="聴覚・言語障害",OR(障害学生情報入力シート!$H701="聾",障害学生情報入力シート!$H701="難聴",障害学生情報入力シート!$H701="言語障害のみ")),1,0)+IF(AND(障害学生情報入力シート!$G701="肢体不自由",OR(障害学生情報入力シート!$H701="上肢機能障害",障害学生情報入力シート!$H701="下肢機能障害",障害学生情報入力シート!$H701="上下肢機能障害",障害学生情報入力シート!$H701="他の機能障害")),1,0)+IF(AND(障害学生情報入力シート!$G701="病弱・虚弱",OR(障害学生情報入力シート!$H701="内部障害等",障害学生情報入力シート!$H701="他の慢性疾患")),1,0)+IF(AND(障害学生情報入力シート!$G701="重複",ISBLANK(障害学生情報入力シート!$H701)),1,0)+IF(AND(障害学生情報入力シート!$G701="発達障害",OR(障害学生情報入力シート!$H701="SLD",障害学生情報入力シート!$H701="ADHD",障害学生情報入力シート!$H701="ASD",障害学生情報入力シート!$H701="発達障害の重複")),1,0)+IF(AND(障害学生情報入力シート!$G701="精神障害",OR(障害学生情報入力シート!$H701="統合失調症等",障害学生情報入力シート!$H701="気分障害",障害学生情報入力シート!$H701="神経症性障害等",障害学生情報入力シート!$H701="摂食障害・睡眠障害等",障害学生情報入力シート!$H701="他の精神障害")),1,0)+IF(AND(障害学生情報入力シート!$G701="その他の障害",ISBLANK(障害学生情報入力シート!$H701)),1,0)</f>
        <v>0</v>
      </c>
    </row>
    <row r="702" spans="1:25" x14ac:dyDescent="0.4">
      <c r="A702" s="1219">
        <v>678</v>
      </c>
      <c r="B702" s="7">
        <f>IF(AND(障害学生情報入力シート!$G702=$B$23,障害学生情報入力シート!$H702=$B$24,OR(障害学生情報入力シート!D702="入学者(新1年生)",障害学生情報入力シート!D702="在籍者")),1,0)</f>
        <v>0</v>
      </c>
      <c r="C702" s="7">
        <f t="shared" si="60"/>
        <v>0</v>
      </c>
      <c r="D702" s="7" t="str">
        <f>IFERROR(MATCH(ROW(障害学生情報入力シート!A678),C:C,0),"")</f>
        <v/>
      </c>
      <c r="E702" s="7">
        <f>IF(AND(障害学生情報入力シート!$G702=$E$23,障害学生情報入力シート!$H702=$E$24,OR(障害学生情報入力シート!D702="入学者(新1年生)",障害学生情報入力シート!D702="在籍者")),1,0)</f>
        <v>0</v>
      </c>
      <c r="F702" s="7">
        <f t="shared" si="61"/>
        <v>0</v>
      </c>
      <c r="G702" s="7" t="str">
        <f>IFERROR(MATCH(ROW(障害学生情報入力シート!E678),F:F,0),"")</f>
        <v/>
      </c>
      <c r="H702" s="7">
        <f>IF(AND(障害学生情報入力シート!$G702=$H$24,ISBLANK(障害学生情報入力シート!$H702),OR(障害学生情報入力シート!D702="入学者(新1年生)",障害学生情報入力シート!D702="在籍者")),1,0)</f>
        <v>0</v>
      </c>
      <c r="I702" s="7">
        <f t="shared" si="62"/>
        <v>0</v>
      </c>
      <c r="J702" s="7" t="str">
        <f>IFERROR(MATCH(ROW(障害学生情報入力シート!A678),I:I,0),"")</f>
        <v/>
      </c>
      <c r="K702" s="8">
        <f>IF(障害学生情報入力シート!AU702="",0,IF(AND(障害学生情報入力シート!AT702=1,Y702=1,障害学生情報入力シート!D702&lt;&gt;"",障害学生情報入力シート!D702&lt;&gt;"在籍者"),1,0))</f>
        <v>0</v>
      </c>
      <c r="L702" s="8">
        <f t="shared" si="63"/>
        <v>0</v>
      </c>
      <c r="M702" s="8" t="str">
        <f>IFERROR(MATCH(ROW(障害学生情報入力シート!A678),L:L,0),"")</f>
        <v/>
      </c>
      <c r="N702" s="8">
        <f>IF(障害学生情報入力シート!CA702="",0,IF(AND(障害学生情報入力シート!BZ702=1,Y702=1,障害学生情報入力シート!D702&lt;&gt;"",障害学生情報入力シート!D702&lt;&gt;"入学しなかった"),1,0))</f>
        <v>0</v>
      </c>
      <c r="O702" s="8">
        <f t="shared" si="64"/>
        <v>0</v>
      </c>
      <c r="P702" s="8" t="str">
        <f>IFERROR(MATCH(ROW(障害学生情報入力シート!AR678),O:O,0),"")</f>
        <v/>
      </c>
      <c r="Q702" s="8">
        <f>IF(障害学生情報入力シート!CU702="",0,IF(AND(障害学生情報入力シート!CT702=1,Y702=1,障害学生情報入力シート!D702&lt;&gt;"",障害学生情報入力シート!D702&lt;&gt;"入学しなかった"),1,0))</f>
        <v>0</v>
      </c>
      <c r="R702" s="8">
        <f t="shared" si="65"/>
        <v>0</v>
      </c>
      <c r="S702" s="8" t="str">
        <f>IFERROR(MATCH(ROW(障害学生情報入力シート!BJ678),R:R,0),"")</f>
        <v/>
      </c>
      <c r="T702" s="9">
        <f>IF(OR(SUM(障害学生情報入力シート!AY702:BY702,障害学生情報入力シート!CB702:CS702)&gt;0,COUNTA(障害学生情報入力シート!BZ702:CA702)=2,COUNTA(障害学生情報入力シート!CT702:CU702)=2),1,0)</f>
        <v>0</v>
      </c>
      <c r="U702" s="9">
        <f>SUM(障害学生情報入力シート!N702:Q702)+COUNTA(障害学生情報入力シート!R702)</f>
        <v>0</v>
      </c>
      <c r="V702" s="9">
        <f>SUM(障害学生情報入力シート!S702:V702)+COUNTA(障害学生情報入力シート!W702)</f>
        <v>0</v>
      </c>
      <c r="W702" s="9">
        <f>IF(SUM(障害学生情報入力シート!$X702:$AT702)&gt;0,1,0)</f>
        <v>0</v>
      </c>
      <c r="X702" s="9">
        <f>IF(障害学生情報入力シート!D702="入学者(新1年生)",1,0)</f>
        <v>0</v>
      </c>
      <c r="Y702" s="9">
        <f>IF(ISBLANK(障害学生情報入力シート!$G702),0)+IF(AND(障害学生情報入力シート!$G702="視覚障害",OR(障害学生情報入力シート!$H702="盲",障害学生情報入力シート!$H702="弱視")),1,0)+IF(AND(障害学生情報入力シート!$G702="聴覚・言語障害",OR(障害学生情報入力シート!$H702="聾",障害学生情報入力シート!$H702="難聴",障害学生情報入力シート!$H702="言語障害のみ")),1,0)+IF(AND(障害学生情報入力シート!$G702="肢体不自由",OR(障害学生情報入力シート!$H702="上肢機能障害",障害学生情報入力シート!$H702="下肢機能障害",障害学生情報入力シート!$H702="上下肢機能障害",障害学生情報入力シート!$H702="他の機能障害")),1,0)+IF(AND(障害学生情報入力シート!$G702="病弱・虚弱",OR(障害学生情報入力シート!$H702="内部障害等",障害学生情報入力シート!$H702="他の慢性疾患")),1,0)+IF(AND(障害学生情報入力シート!$G702="重複",ISBLANK(障害学生情報入力シート!$H702)),1,0)+IF(AND(障害学生情報入力シート!$G702="発達障害",OR(障害学生情報入力シート!$H702="SLD",障害学生情報入力シート!$H702="ADHD",障害学生情報入力シート!$H702="ASD",障害学生情報入力シート!$H702="発達障害の重複")),1,0)+IF(AND(障害学生情報入力シート!$G702="精神障害",OR(障害学生情報入力シート!$H702="統合失調症等",障害学生情報入力シート!$H702="気分障害",障害学生情報入力シート!$H702="神経症性障害等",障害学生情報入力シート!$H702="摂食障害・睡眠障害等",障害学生情報入力シート!$H702="他の精神障害")),1,0)+IF(AND(障害学生情報入力シート!$G702="その他の障害",ISBLANK(障害学生情報入力シート!$H702)),1,0)</f>
        <v>0</v>
      </c>
    </row>
    <row r="703" spans="1:25" x14ac:dyDescent="0.4">
      <c r="A703" s="1219">
        <v>679</v>
      </c>
      <c r="B703" s="7">
        <f>IF(AND(障害学生情報入力シート!$G703=$B$23,障害学生情報入力シート!$H703=$B$24,OR(障害学生情報入力シート!D703="入学者(新1年生)",障害学生情報入力シート!D703="在籍者")),1,0)</f>
        <v>0</v>
      </c>
      <c r="C703" s="7">
        <f t="shared" si="60"/>
        <v>0</v>
      </c>
      <c r="D703" s="7" t="str">
        <f>IFERROR(MATCH(ROW(障害学生情報入力シート!A679),C:C,0),"")</f>
        <v/>
      </c>
      <c r="E703" s="7">
        <f>IF(AND(障害学生情報入力シート!$G703=$E$23,障害学生情報入力シート!$H703=$E$24,OR(障害学生情報入力シート!D703="入学者(新1年生)",障害学生情報入力シート!D703="在籍者")),1,0)</f>
        <v>0</v>
      </c>
      <c r="F703" s="7">
        <f t="shared" si="61"/>
        <v>0</v>
      </c>
      <c r="G703" s="7" t="str">
        <f>IFERROR(MATCH(ROW(障害学生情報入力シート!E679),F:F,0),"")</f>
        <v/>
      </c>
      <c r="H703" s="7">
        <f>IF(AND(障害学生情報入力シート!$G703=$H$24,ISBLANK(障害学生情報入力シート!$H703),OR(障害学生情報入力シート!D703="入学者(新1年生)",障害学生情報入力シート!D703="在籍者")),1,0)</f>
        <v>0</v>
      </c>
      <c r="I703" s="7">
        <f t="shared" si="62"/>
        <v>0</v>
      </c>
      <c r="J703" s="7" t="str">
        <f>IFERROR(MATCH(ROW(障害学生情報入力シート!A679),I:I,0),"")</f>
        <v/>
      </c>
      <c r="K703" s="8">
        <f>IF(障害学生情報入力シート!AU703="",0,IF(AND(障害学生情報入力シート!AT703=1,Y703=1,障害学生情報入力シート!D703&lt;&gt;"",障害学生情報入力シート!D703&lt;&gt;"在籍者"),1,0))</f>
        <v>0</v>
      </c>
      <c r="L703" s="8">
        <f t="shared" si="63"/>
        <v>0</v>
      </c>
      <c r="M703" s="8" t="str">
        <f>IFERROR(MATCH(ROW(障害学生情報入力シート!A679),L:L,0),"")</f>
        <v/>
      </c>
      <c r="N703" s="8">
        <f>IF(障害学生情報入力シート!CA703="",0,IF(AND(障害学生情報入力シート!BZ703=1,Y703=1,障害学生情報入力シート!D703&lt;&gt;"",障害学生情報入力シート!D703&lt;&gt;"入学しなかった"),1,0))</f>
        <v>0</v>
      </c>
      <c r="O703" s="8">
        <f t="shared" si="64"/>
        <v>0</v>
      </c>
      <c r="P703" s="8" t="str">
        <f>IFERROR(MATCH(ROW(障害学生情報入力シート!AR679),O:O,0),"")</f>
        <v/>
      </c>
      <c r="Q703" s="8">
        <f>IF(障害学生情報入力シート!CU703="",0,IF(AND(障害学生情報入力シート!CT703=1,Y703=1,障害学生情報入力シート!D703&lt;&gt;"",障害学生情報入力シート!D703&lt;&gt;"入学しなかった"),1,0))</f>
        <v>0</v>
      </c>
      <c r="R703" s="8">
        <f t="shared" si="65"/>
        <v>0</v>
      </c>
      <c r="S703" s="8" t="str">
        <f>IFERROR(MATCH(ROW(障害学生情報入力シート!BJ679),R:R,0),"")</f>
        <v/>
      </c>
      <c r="T703" s="9">
        <f>IF(OR(SUM(障害学生情報入力シート!AY703:BY703,障害学生情報入力シート!CB703:CS703)&gt;0,COUNTA(障害学生情報入力シート!BZ703:CA703)=2,COUNTA(障害学生情報入力シート!CT703:CU703)=2),1,0)</f>
        <v>0</v>
      </c>
      <c r="U703" s="9">
        <f>SUM(障害学生情報入力シート!N703:Q703)+COUNTA(障害学生情報入力シート!R703)</f>
        <v>0</v>
      </c>
      <c r="V703" s="9">
        <f>SUM(障害学生情報入力シート!S703:V703)+COUNTA(障害学生情報入力シート!W703)</f>
        <v>0</v>
      </c>
      <c r="W703" s="9">
        <f>IF(SUM(障害学生情報入力シート!$X703:$AT703)&gt;0,1,0)</f>
        <v>0</v>
      </c>
      <c r="X703" s="9">
        <f>IF(障害学生情報入力シート!D703="入学者(新1年生)",1,0)</f>
        <v>0</v>
      </c>
      <c r="Y703" s="9">
        <f>IF(ISBLANK(障害学生情報入力シート!$G703),0)+IF(AND(障害学生情報入力シート!$G703="視覚障害",OR(障害学生情報入力シート!$H703="盲",障害学生情報入力シート!$H703="弱視")),1,0)+IF(AND(障害学生情報入力シート!$G703="聴覚・言語障害",OR(障害学生情報入力シート!$H703="聾",障害学生情報入力シート!$H703="難聴",障害学生情報入力シート!$H703="言語障害のみ")),1,0)+IF(AND(障害学生情報入力シート!$G703="肢体不自由",OR(障害学生情報入力シート!$H703="上肢機能障害",障害学生情報入力シート!$H703="下肢機能障害",障害学生情報入力シート!$H703="上下肢機能障害",障害学生情報入力シート!$H703="他の機能障害")),1,0)+IF(AND(障害学生情報入力シート!$G703="病弱・虚弱",OR(障害学生情報入力シート!$H703="内部障害等",障害学生情報入力シート!$H703="他の慢性疾患")),1,0)+IF(AND(障害学生情報入力シート!$G703="重複",ISBLANK(障害学生情報入力シート!$H703)),1,0)+IF(AND(障害学生情報入力シート!$G703="発達障害",OR(障害学生情報入力シート!$H703="SLD",障害学生情報入力シート!$H703="ADHD",障害学生情報入力シート!$H703="ASD",障害学生情報入力シート!$H703="発達障害の重複")),1,0)+IF(AND(障害学生情報入力シート!$G703="精神障害",OR(障害学生情報入力シート!$H703="統合失調症等",障害学生情報入力シート!$H703="気分障害",障害学生情報入力シート!$H703="神経症性障害等",障害学生情報入力シート!$H703="摂食障害・睡眠障害等",障害学生情報入力シート!$H703="他の精神障害")),1,0)+IF(AND(障害学生情報入力シート!$G703="その他の障害",ISBLANK(障害学生情報入力シート!$H703)),1,0)</f>
        <v>0</v>
      </c>
    </row>
    <row r="704" spans="1:25" x14ac:dyDescent="0.4">
      <c r="A704" s="1219">
        <v>680</v>
      </c>
      <c r="B704" s="7">
        <f>IF(AND(障害学生情報入力シート!$G704=$B$23,障害学生情報入力シート!$H704=$B$24,OR(障害学生情報入力シート!D704="入学者(新1年生)",障害学生情報入力シート!D704="在籍者")),1,0)</f>
        <v>0</v>
      </c>
      <c r="C704" s="7">
        <f t="shared" si="60"/>
        <v>0</v>
      </c>
      <c r="D704" s="7" t="str">
        <f>IFERROR(MATCH(ROW(障害学生情報入力シート!A680),C:C,0),"")</f>
        <v/>
      </c>
      <c r="E704" s="7">
        <f>IF(AND(障害学生情報入力シート!$G704=$E$23,障害学生情報入力シート!$H704=$E$24,OR(障害学生情報入力シート!D704="入学者(新1年生)",障害学生情報入力シート!D704="在籍者")),1,0)</f>
        <v>0</v>
      </c>
      <c r="F704" s="7">
        <f t="shared" si="61"/>
        <v>0</v>
      </c>
      <c r="G704" s="7" t="str">
        <f>IFERROR(MATCH(ROW(障害学生情報入力シート!E680),F:F,0),"")</f>
        <v/>
      </c>
      <c r="H704" s="7">
        <f>IF(AND(障害学生情報入力シート!$G704=$H$24,ISBLANK(障害学生情報入力シート!$H704),OR(障害学生情報入力シート!D704="入学者(新1年生)",障害学生情報入力シート!D704="在籍者")),1,0)</f>
        <v>0</v>
      </c>
      <c r="I704" s="7">
        <f t="shared" si="62"/>
        <v>0</v>
      </c>
      <c r="J704" s="7" t="str">
        <f>IFERROR(MATCH(ROW(障害学生情報入力シート!A680),I:I,0),"")</f>
        <v/>
      </c>
      <c r="K704" s="8">
        <f>IF(障害学生情報入力シート!AU704="",0,IF(AND(障害学生情報入力シート!AT704=1,Y704=1,障害学生情報入力シート!D704&lt;&gt;"",障害学生情報入力シート!D704&lt;&gt;"在籍者"),1,0))</f>
        <v>0</v>
      </c>
      <c r="L704" s="8">
        <f t="shared" si="63"/>
        <v>0</v>
      </c>
      <c r="M704" s="8" t="str">
        <f>IFERROR(MATCH(ROW(障害学生情報入力シート!A680),L:L,0),"")</f>
        <v/>
      </c>
      <c r="N704" s="8">
        <f>IF(障害学生情報入力シート!CA704="",0,IF(AND(障害学生情報入力シート!BZ704=1,Y704=1,障害学生情報入力シート!D704&lt;&gt;"",障害学生情報入力シート!D704&lt;&gt;"入学しなかった"),1,0))</f>
        <v>0</v>
      </c>
      <c r="O704" s="8">
        <f t="shared" si="64"/>
        <v>0</v>
      </c>
      <c r="P704" s="8" t="str">
        <f>IFERROR(MATCH(ROW(障害学生情報入力シート!AR680),O:O,0),"")</f>
        <v/>
      </c>
      <c r="Q704" s="8">
        <f>IF(障害学生情報入力シート!CU704="",0,IF(AND(障害学生情報入力シート!CT704=1,Y704=1,障害学生情報入力シート!D704&lt;&gt;"",障害学生情報入力シート!D704&lt;&gt;"入学しなかった"),1,0))</f>
        <v>0</v>
      </c>
      <c r="R704" s="8">
        <f t="shared" si="65"/>
        <v>0</v>
      </c>
      <c r="S704" s="8" t="str">
        <f>IFERROR(MATCH(ROW(障害学生情報入力シート!BJ680),R:R,0),"")</f>
        <v/>
      </c>
      <c r="T704" s="9">
        <f>IF(OR(SUM(障害学生情報入力シート!AY704:BY704,障害学生情報入力シート!CB704:CS704)&gt;0,COUNTA(障害学生情報入力シート!BZ704:CA704)=2,COUNTA(障害学生情報入力シート!CT704:CU704)=2),1,0)</f>
        <v>0</v>
      </c>
      <c r="U704" s="9">
        <f>SUM(障害学生情報入力シート!N704:Q704)+COUNTA(障害学生情報入力シート!R704)</f>
        <v>0</v>
      </c>
      <c r="V704" s="9">
        <f>SUM(障害学生情報入力シート!S704:V704)+COUNTA(障害学生情報入力シート!W704)</f>
        <v>0</v>
      </c>
      <c r="W704" s="9">
        <f>IF(SUM(障害学生情報入力シート!$X704:$AT704)&gt;0,1,0)</f>
        <v>0</v>
      </c>
      <c r="X704" s="9">
        <f>IF(障害学生情報入力シート!D704="入学者(新1年生)",1,0)</f>
        <v>0</v>
      </c>
      <c r="Y704" s="9">
        <f>IF(ISBLANK(障害学生情報入力シート!$G704),0)+IF(AND(障害学生情報入力シート!$G704="視覚障害",OR(障害学生情報入力シート!$H704="盲",障害学生情報入力シート!$H704="弱視")),1,0)+IF(AND(障害学生情報入力シート!$G704="聴覚・言語障害",OR(障害学生情報入力シート!$H704="聾",障害学生情報入力シート!$H704="難聴",障害学生情報入力シート!$H704="言語障害のみ")),1,0)+IF(AND(障害学生情報入力シート!$G704="肢体不自由",OR(障害学生情報入力シート!$H704="上肢機能障害",障害学生情報入力シート!$H704="下肢機能障害",障害学生情報入力シート!$H704="上下肢機能障害",障害学生情報入力シート!$H704="他の機能障害")),1,0)+IF(AND(障害学生情報入力シート!$G704="病弱・虚弱",OR(障害学生情報入力シート!$H704="内部障害等",障害学生情報入力シート!$H704="他の慢性疾患")),1,0)+IF(AND(障害学生情報入力シート!$G704="重複",ISBLANK(障害学生情報入力シート!$H704)),1,0)+IF(AND(障害学生情報入力シート!$G704="発達障害",OR(障害学生情報入力シート!$H704="SLD",障害学生情報入力シート!$H704="ADHD",障害学生情報入力シート!$H704="ASD",障害学生情報入力シート!$H704="発達障害の重複")),1,0)+IF(AND(障害学生情報入力シート!$G704="精神障害",OR(障害学生情報入力シート!$H704="統合失調症等",障害学生情報入力シート!$H704="気分障害",障害学生情報入力シート!$H704="神経症性障害等",障害学生情報入力シート!$H704="摂食障害・睡眠障害等",障害学生情報入力シート!$H704="他の精神障害")),1,0)+IF(AND(障害学生情報入力シート!$G704="その他の障害",ISBLANK(障害学生情報入力シート!$H704)),1,0)</f>
        <v>0</v>
      </c>
    </row>
    <row r="705" spans="1:25" x14ac:dyDescent="0.4">
      <c r="A705" s="1219">
        <v>681</v>
      </c>
      <c r="B705" s="7">
        <f>IF(AND(障害学生情報入力シート!$G705=$B$23,障害学生情報入力シート!$H705=$B$24,OR(障害学生情報入力シート!D705="入学者(新1年生)",障害学生情報入力シート!D705="在籍者")),1,0)</f>
        <v>0</v>
      </c>
      <c r="C705" s="7">
        <f t="shared" si="60"/>
        <v>0</v>
      </c>
      <c r="D705" s="7" t="str">
        <f>IFERROR(MATCH(ROW(障害学生情報入力シート!A681),C:C,0),"")</f>
        <v/>
      </c>
      <c r="E705" s="7">
        <f>IF(AND(障害学生情報入力シート!$G705=$E$23,障害学生情報入力シート!$H705=$E$24,OR(障害学生情報入力シート!D705="入学者(新1年生)",障害学生情報入力シート!D705="在籍者")),1,0)</f>
        <v>0</v>
      </c>
      <c r="F705" s="7">
        <f t="shared" si="61"/>
        <v>0</v>
      </c>
      <c r="G705" s="7" t="str">
        <f>IFERROR(MATCH(ROW(障害学生情報入力シート!E681),F:F,0),"")</f>
        <v/>
      </c>
      <c r="H705" s="7">
        <f>IF(AND(障害学生情報入力シート!$G705=$H$24,ISBLANK(障害学生情報入力シート!$H705),OR(障害学生情報入力シート!D705="入学者(新1年生)",障害学生情報入力シート!D705="在籍者")),1,0)</f>
        <v>0</v>
      </c>
      <c r="I705" s="7">
        <f t="shared" si="62"/>
        <v>0</v>
      </c>
      <c r="J705" s="7" t="str">
        <f>IFERROR(MATCH(ROW(障害学生情報入力シート!A681),I:I,0),"")</f>
        <v/>
      </c>
      <c r="K705" s="8">
        <f>IF(障害学生情報入力シート!AU705="",0,IF(AND(障害学生情報入力シート!AT705=1,Y705=1,障害学生情報入力シート!D705&lt;&gt;"",障害学生情報入力シート!D705&lt;&gt;"在籍者"),1,0))</f>
        <v>0</v>
      </c>
      <c r="L705" s="8">
        <f t="shared" si="63"/>
        <v>0</v>
      </c>
      <c r="M705" s="8" t="str">
        <f>IFERROR(MATCH(ROW(障害学生情報入力シート!A681),L:L,0),"")</f>
        <v/>
      </c>
      <c r="N705" s="8">
        <f>IF(障害学生情報入力シート!CA705="",0,IF(AND(障害学生情報入力シート!BZ705=1,Y705=1,障害学生情報入力シート!D705&lt;&gt;"",障害学生情報入力シート!D705&lt;&gt;"入学しなかった"),1,0))</f>
        <v>0</v>
      </c>
      <c r="O705" s="8">
        <f t="shared" si="64"/>
        <v>0</v>
      </c>
      <c r="P705" s="8" t="str">
        <f>IFERROR(MATCH(ROW(障害学生情報入力シート!AR681),O:O,0),"")</f>
        <v/>
      </c>
      <c r="Q705" s="8">
        <f>IF(障害学生情報入力シート!CU705="",0,IF(AND(障害学生情報入力シート!CT705=1,Y705=1,障害学生情報入力シート!D705&lt;&gt;"",障害学生情報入力シート!D705&lt;&gt;"入学しなかった"),1,0))</f>
        <v>0</v>
      </c>
      <c r="R705" s="8">
        <f t="shared" si="65"/>
        <v>0</v>
      </c>
      <c r="S705" s="8" t="str">
        <f>IFERROR(MATCH(ROW(障害学生情報入力シート!BJ681),R:R,0),"")</f>
        <v/>
      </c>
      <c r="T705" s="9">
        <f>IF(OR(SUM(障害学生情報入力シート!AY705:BY705,障害学生情報入力シート!CB705:CS705)&gt;0,COUNTA(障害学生情報入力シート!BZ705:CA705)=2,COUNTA(障害学生情報入力シート!CT705:CU705)=2),1,0)</f>
        <v>0</v>
      </c>
      <c r="U705" s="9">
        <f>SUM(障害学生情報入力シート!N705:Q705)+COUNTA(障害学生情報入力シート!R705)</f>
        <v>0</v>
      </c>
      <c r="V705" s="9">
        <f>SUM(障害学生情報入力シート!S705:V705)+COUNTA(障害学生情報入力シート!W705)</f>
        <v>0</v>
      </c>
      <c r="W705" s="9">
        <f>IF(SUM(障害学生情報入力シート!$X705:$AT705)&gt;0,1,0)</f>
        <v>0</v>
      </c>
      <c r="X705" s="9">
        <f>IF(障害学生情報入力シート!D705="入学者(新1年生)",1,0)</f>
        <v>0</v>
      </c>
      <c r="Y705" s="9">
        <f>IF(ISBLANK(障害学生情報入力シート!$G705),0)+IF(AND(障害学生情報入力シート!$G705="視覚障害",OR(障害学生情報入力シート!$H705="盲",障害学生情報入力シート!$H705="弱視")),1,0)+IF(AND(障害学生情報入力シート!$G705="聴覚・言語障害",OR(障害学生情報入力シート!$H705="聾",障害学生情報入力シート!$H705="難聴",障害学生情報入力シート!$H705="言語障害のみ")),1,0)+IF(AND(障害学生情報入力シート!$G705="肢体不自由",OR(障害学生情報入力シート!$H705="上肢機能障害",障害学生情報入力シート!$H705="下肢機能障害",障害学生情報入力シート!$H705="上下肢機能障害",障害学生情報入力シート!$H705="他の機能障害")),1,0)+IF(AND(障害学生情報入力シート!$G705="病弱・虚弱",OR(障害学生情報入力シート!$H705="内部障害等",障害学生情報入力シート!$H705="他の慢性疾患")),1,0)+IF(AND(障害学生情報入力シート!$G705="重複",ISBLANK(障害学生情報入力シート!$H705)),1,0)+IF(AND(障害学生情報入力シート!$G705="発達障害",OR(障害学生情報入力シート!$H705="SLD",障害学生情報入力シート!$H705="ADHD",障害学生情報入力シート!$H705="ASD",障害学生情報入力シート!$H705="発達障害の重複")),1,0)+IF(AND(障害学生情報入力シート!$G705="精神障害",OR(障害学生情報入力シート!$H705="統合失調症等",障害学生情報入力シート!$H705="気分障害",障害学生情報入力シート!$H705="神経症性障害等",障害学生情報入力シート!$H705="摂食障害・睡眠障害等",障害学生情報入力シート!$H705="他の精神障害")),1,0)+IF(AND(障害学生情報入力シート!$G705="その他の障害",ISBLANK(障害学生情報入力シート!$H705)),1,0)</f>
        <v>0</v>
      </c>
    </row>
    <row r="706" spans="1:25" x14ac:dyDescent="0.4">
      <c r="A706" s="1219">
        <v>682</v>
      </c>
      <c r="B706" s="7">
        <f>IF(AND(障害学生情報入力シート!$G706=$B$23,障害学生情報入力シート!$H706=$B$24,OR(障害学生情報入力シート!D706="入学者(新1年生)",障害学生情報入力シート!D706="在籍者")),1,0)</f>
        <v>0</v>
      </c>
      <c r="C706" s="7">
        <f t="shared" si="60"/>
        <v>0</v>
      </c>
      <c r="D706" s="7" t="str">
        <f>IFERROR(MATCH(ROW(障害学生情報入力シート!A682),C:C,0),"")</f>
        <v/>
      </c>
      <c r="E706" s="7">
        <f>IF(AND(障害学生情報入力シート!$G706=$E$23,障害学生情報入力シート!$H706=$E$24,OR(障害学生情報入力シート!D706="入学者(新1年生)",障害学生情報入力シート!D706="在籍者")),1,0)</f>
        <v>0</v>
      </c>
      <c r="F706" s="7">
        <f t="shared" si="61"/>
        <v>0</v>
      </c>
      <c r="G706" s="7" t="str">
        <f>IFERROR(MATCH(ROW(障害学生情報入力シート!E682),F:F,0),"")</f>
        <v/>
      </c>
      <c r="H706" s="7">
        <f>IF(AND(障害学生情報入力シート!$G706=$H$24,ISBLANK(障害学生情報入力シート!$H706),OR(障害学生情報入力シート!D706="入学者(新1年生)",障害学生情報入力シート!D706="在籍者")),1,0)</f>
        <v>0</v>
      </c>
      <c r="I706" s="7">
        <f t="shared" si="62"/>
        <v>0</v>
      </c>
      <c r="J706" s="7" t="str">
        <f>IFERROR(MATCH(ROW(障害学生情報入力シート!A682),I:I,0),"")</f>
        <v/>
      </c>
      <c r="K706" s="8">
        <f>IF(障害学生情報入力シート!AU706="",0,IF(AND(障害学生情報入力シート!AT706=1,Y706=1,障害学生情報入力シート!D706&lt;&gt;"",障害学生情報入力シート!D706&lt;&gt;"在籍者"),1,0))</f>
        <v>0</v>
      </c>
      <c r="L706" s="8">
        <f t="shared" si="63"/>
        <v>0</v>
      </c>
      <c r="M706" s="8" t="str">
        <f>IFERROR(MATCH(ROW(障害学生情報入力シート!A682),L:L,0),"")</f>
        <v/>
      </c>
      <c r="N706" s="8">
        <f>IF(障害学生情報入力シート!CA706="",0,IF(AND(障害学生情報入力シート!BZ706=1,Y706=1,障害学生情報入力シート!D706&lt;&gt;"",障害学生情報入力シート!D706&lt;&gt;"入学しなかった"),1,0))</f>
        <v>0</v>
      </c>
      <c r="O706" s="8">
        <f t="shared" si="64"/>
        <v>0</v>
      </c>
      <c r="P706" s="8" t="str">
        <f>IFERROR(MATCH(ROW(障害学生情報入力シート!AR682),O:O,0),"")</f>
        <v/>
      </c>
      <c r="Q706" s="8">
        <f>IF(障害学生情報入力シート!CU706="",0,IF(AND(障害学生情報入力シート!CT706=1,Y706=1,障害学生情報入力シート!D706&lt;&gt;"",障害学生情報入力シート!D706&lt;&gt;"入学しなかった"),1,0))</f>
        <v>0</v>
      </c>
      <c r="R706" s="8">
        <f t="shared" si="65"/>
        <v>0</v>
      </c>
      <c r="S706" s="8" t="str">
        <f>IFERROR(MATCH(ROW(障害学生情報入力シート!BJ682),R:R,0),"")</f>
        <v/>
      </c>
      <c r="T706" s="9">
        <f>IF(OR(SUM(障害学生情報入力シート!AY706:BY706,障害学生情報入力シート!CB706:CS706)&gt;0,COUNTA(障害学生情報入力シート!BZ706:CA706)=2,COUNTA(障害学生情報入力シート!CT706:CU706)=2),1,0)</f>
        <v>0</v>
      </c>
      <c r="U706" s="9">
        <f>SUM(障害学生情報入力シート!N706:Q706)+COUNTA(障害学生情報入力シート!R706)</f>
        <v>0</v>
      </c>
      <c r="V706" s="9">
        <f>SUM(障害学生情報入力シート!S706:V706)+COUNTA(障害学生情報入力シート!W706)</f>
        <v>0</v>
      </c>
      <c r="W706" s="9">
        <f>IF(SUM(障害学生情報入力シート!$X706:$AT706)&gt;0,1,0)</f>
        <v>0</v>
      </c>
      <c r="X706" s="9">
        <f>IF(障害学生情報入力シート!D706="入学者(新1年生)",1,0)</f>
        <v>0</v>
      </c>
      <c r="Y706" s="9">
        <f>IF(ISBLANK(障害学生情報入力シート!$G706),0)+IF(AND(障害学生情報入力シート!$G706="視覚障害",OR(障害学生情報入力シート!$H706="盲",障害学生情報入力シート!$H706="弱視")),1,0)+IF(AND(障害学生情報入力シート!$G706="聴覚・言語障害",OR(障害学生情報入力シート!$H706="聾",障害学生情報入力シート!$H706="難聴",障害学生情報入力シート!$H706="言語障害のみ")),1,0)+IF(AND(障害学生情報入力シート!$G706="肢体不自由",OR(障害学生情報入力シート!$H706="上肢機能障害",障害学生情報入力シート!$H706="下肢機能障害",障害学生情報入力シート!$H706="上下肢機能障害",障害学生情報入力シート!$H706="他の機能障害")),1,0)+IF(AND(障害学生情報入力シート!$G706="病弱・虚弱",OR(障害学生情報入力シート!$H706="内部障害等",障害学生情報入力シート!$H706="他の慢性疾患")),1,0)+IF(AND(障害学生情報入力シート!$G706="重複",ISBLANK(障害学生情報入力シート!$H706)),1,0)+IF(AND(障害学生情報入力シート!$G706="発達障害",OR(障害学生情報入力シート!$H706="SLD",障害学生情報入力シート!$H706="ADHD",障害学生情報入力シート!$H706="ASD",障害学生情報入力シート!$H706="発達障害の重複")),1,0)+IF(AND(障害学生情報入力シート!$G706="精神障害",OR(障害学生情報入力シート!$H706="統合失調症等",障害学生情報入力シート!$H706="気分障害",障害学生情報入力シート!$H706="神経症性障害等",障害学生情報入力シート!$H706="摂食障害・睡眠障害等",障害学生情報入力シート!$H706="他の精神障害")),1,0)+IF(AND(障害学生情報入力シート!$G706="その他の障害",ISBLANK(障害学生情報入力シート!$H706)),1,0)</f>
        <v>0</v>
      </c>
    </row>
    <row r="707" spans="1:25" x14ac:dyDescent="0.4">
      <c r="A707" s="1219">
        <v>683</v>
      </c>
      <c r="B707" s="7">
        <f>IF(AND(障害学生情報入力シート!$G707=$B$23,障害学生情報入力シート!$H707=$B$24,OR(障害学生情報入力シート!D707="入学者(新1年生)",障害学生情報入力シート!D707="在籍者")),1,0)</f>
        <v>0</v>
      </c>
      <c r="C707" s="7">
        <f t="shared" si="60"/>
        <v>0</v>
      </c>
      <c r="D707" s="7" t="str">
        <f>IFERROR(MATCH(ROW(障害学生情報入力シート!A683),C:C,0),"")</f>
        <v/>
      </c>
      <c r="E707" s="7">
        <f>IF(AND(障害学生情報入力シート!$G707=$E$23,障害学生情報入力シート!$H707=$E$24,OR(障害学生情報入力シート!D707="入学者(新1年生)",障害学生情報入力シート!D707="在籍者")),1,0)</f>
        <v>0</v>
      </c>
      <c r="F707" s="7">
        <f t="shared" si="61"/>
        <v>0</v>
      </c>
      <c r="G707" s="7" t="str">
        <f>IFERROR(MATCH(ROW(障害学生情報入力シート!E683),F:F,0),"")</f>
        <v/>
      </c>
      <c r="H707" s="7">
        <f>IF(AND(障害学生情報入力シート!$G707=$H$24,ISBLANK(障害学生情報入力シート!$H707),OR(障害学生情報入力シート!D707="入学者(新1年生)",障害学生情報入力シート!D707="在籍者")),1,0)</f>
        <v>0</v>
      </c>
      <c r="I707" s="7">
        <f t="shared" si="62"/>
        <v>0</v>
      </c>
      <c r="J707" s="7" t="str">
        <f>IFERROR(MATCH(ROW(障害学生情報入力シート!A683),I:I,0),"")</f>
        <v/>
      </c>
      <c r="K707" s="8">
        <f>IF(障害学生情報入力シート!AU707="",0,IF(AND(障害学生情報入力シート!AT707=1,Y707=1,障害学生情報入力シート!D707&lt;&gt;"",障害学生情報入力シート!D707&lt;&gt;"在籍者"),1,0))</f>
        <v>0</v>
      </c>
      <c r="L707" s="8">
        <f t="shared" si="63"/>
        <v>0</v>
      </c>
      <c r="M707" s="8" t="str">
        <f>IFERROR(MATCH(ROW(障害学生情報入力シート!A683),L:L,0),"")</f>
        <v/>
      </c>
      <c r="N707" s="8">
        <f>IF(障害学生情報入力シート!CA707="",0,IF(AND(障害学生情報入力シート!BZ707=1,Y707=1,障害学生情報入力シート!D707&lt;&gt;"",障害学生情報入力シート!D707&lt;&gt;"入学しなかった"),1,0))</f>
        <v>0</v>
      </c>
      <c r="O707" s="8">
        <f t="shared" si="64"/>
        <v>0</v>
      </c>
      <c r="P707" s="8" t="str">
        <f>IFERROR(MATCH(ROW(障害学生情報入力シート!AR683),O:O,0),"")</f>
        <v/>
      </c>
      <c r="Q707" s="8">
        <f>IF(障害学生情報入力シート!CU707="",0,IF(AND(障害学生情報入力シート!CT707=1,Y707=1,障害学生情報入力シート!D707&lt;&gt;"",障害学生情報入力シート!D707&lt;&gt;"入学しなかった"),1,0))</f>
        <v>0</v>
      </c>
      <c r="R707" s="8">
        <f t="shared" si="65"/>
        <v>0</v>
      </c>
      <c r="S707" s="8" t="str">
        <f>IFERROR(MATCH(ROW(障害学生情報入力シート!BJ683),R:R,0),"")</f>
        <v/>
      </c>
      <c r="T707" s="9">
        <f>IF(OR(SUM(障害学生情報入力シート!AY707:BY707,障害学生情報入力シート!CB707:CS707)&gt;0,COUNTA(障害学生情報入力シート!BZ707:CA707)=2,COUNTA(障害学生情報入力シート!CT707:CU707)=2),1,0)</f>
        <v>0</v>
      </c>
      <c r="U707" s="9">
        <f>SUM(障害学生情報入力シート!N707:Q707)+COUNTA(障害学生情報入力シート!R707)</f>
        <v>0</v>
      </c>
      <c r="V707" s="9">
        <f>SUM(障害学生情報入力シート!S707:V707)+COUNTA(障害学生情報入力シート!W707)</f>
        <v>0</v>
      </c>
      <c r="W707" s="9">
        <f>IF(SUM(障害学生情報入力シート!$X707:$AT707)&gt;0,1,0)</f>
        <v>0</v>
      </c>
      <c r="X707" s="9">
        <f>IF(障害学生情報入力シート!D707="入学者(新1年生)",1,0)</f>
        <v>0</v>
      </c>
      <c r="Y707" s="9">
        <f>IF(ISBLANK(障害学生情報入力シート!$G707),0)+IF(AND(障害学生情報入力シート!$G707="視覚障害",OR(障害学生情報入力シート!$H707="盲",障害学生情報入力シート!$H707="弱視")),1,0)+IF(AND(障害学生情報入力シート!$G707="聴覚・言語障害",OR(障害学生情報入力シート!$H707="聾",障害学生情報入力シート!$H707="難聴",障害学生情報入力シート!$H707="言語障害のみ")),1,0)+IF(AND(障害学生情報入力シート!$G707="肢体不自由",OR(障害学生情報入力シート!$H707="上肢機能障害",障害学生情報入力シート!$H707="下肢機能障害",障害学生情報入力シート!$H707="上下肢機能障害",障害学生情報入力シート!$H707="他の機能障害")),1,0)+IF(AND(障害学生情報入力シート!$G707="病弱・虚弱",OR(障害学生情報入力シート!$H707="内部障害等",障害学生情報入力シート!$H707="他の慢性疾患")),1,0)+IF(AND(障害学生情報入力シート!$G707="重複",ISBLANK(障害学生情報入力シート!$H707)),1,0)+IF(AND(障害学生情報入力シート!$G707="発達障害",OR(障害学生情報入力シート!$H707="SLD",障害学生情報入力シート!$H707="ADHD",障害学生情報入力シート!$H707="ASD",障害学生情報入力シート!$H707="発達障害の重複")),1,0)+IF(AND(障害学生情報入力シート!$G707="精神障害",OR(障害学生情報入力シート!$H707="統合失調症等",障害学生情報入力シート!$H707="気分障害",障害学生情報入力シート!$H707="神経症性障害等",障害学生情報入力シート!$H707="摂食障害・睡眠障害等",障害学生情報入力シート!$H707="他の精神障害")),1,0)+IF(AND(障害学生情報入力シート!$G707="その他の障害",ISBLANK(障害学生情報入力シート!$H707)),1,0)</f>
        <v>0</v>
      </c>
    </row>
    <row r="708" spans="1:25" x14ac:dyDescent="0.4">
      <c r="A708" s="1219">
        <v>684</v>
      </c>
      <c r="B708" s="7">
        <f>IF(AND(障害学生情報入力シート!$G708=$B$23,障害学生情報入力シート!$H708=$B$24,OR(障害学生情報入力シート!D708="入学者(新1年生)",障害学生情報入力シート!D708="在籍者")),1,0)</f>
        <v>0</v>
      </c>
      <c r="C708" s="7">
        <f t="shared" si="60"/>
        <v>0</v>
      </c>
      <c r="D708" s="7" t="str">
        <f>IFERROR(MATCH(ROW(障害学生情報入力シート!A684),C:C,0),"")</f>
        <v/>
      </c>
      <c r="E708" s="7">
        <f>IF(AND(障害学生情報入力シート!$G708=$E$23,障害学生情報入力シート!$H708=$E$24,OR(障害学生情報入力シート!D708="入学者(新1年生)",障害学生情報入力シート!D708="在籍者")),1,0)</f>
        <v>0</v>
      </c>
      <c r="F708" s="7">
        <f t="shared" si="61"/>
        <v>0</v>
      </c>
      <c r="G708" s="7" t="str">
        <f>IFERROR(MATCH(ROW(障害学生情報入力シート!E684),F:F,0),"")</f>
        <v/>
      </c>
      <c r="H708" s="7">
        <f>IF(AND(障害学生情報入力シート!$G708=$H$24,ISBLANK(障害学生情報入力シート!$H708),OR(障害学生情報入力シート!D708="入学者(新1年生)",障害学生情報入力シート!D708="在籍者")),1,0)</f>
        <v>0</v>
      </c>
      <c r="I708" s="7">
        <f t="shared" si="62"/>
        <v>0</v>
      </c>
      <c r="J708" s="7" t="str">
        <f>IFERROR(MATCH(ROW(障害学生情報入力シート!A684),I:I,0),"")</f>
        <v/>
      </c>
      <c r="K708" s="8">
        <f>IF(障害学生情報入力シート!AU708="",0,IF(AND(障害学生情報入力シート!AT708=1,Y708=1,障害学生情報入力シート!D708&lt;&gt;"",障害学生情報入力シート!D708&lt;&gt;"在籍者"),1,0))</f>
        <v>0</v>
      </c>
      <c r="L708" s="8">
        <f t="shared" si="63"/>
        <v>0</v>
      </c>
      <c r="M708" s="8" t="str">
        <f>IFERROR(MATCH(ROW(障害学生情報入力シート!A684),L:L,0),"")</f>
        <v/>
      </c>
      <c r="N708" s="8">
        <f>IF(障害学生情報入力シート!CA708="",0,IF(AND(障害学生情報入力シート!BZ708=1,Y708=1,障害学生情報入力シート!D708&lt;&gt;"",障害学生情報入力シート!D708&lt;&gt;"入学しなかった"),1,0))</f>
        <v>0</v>
      </c>
      <c r="O708" s="8">
        <f t="shared" si="64"/>
        <v>0</v>
      </c>
      <c r="P708" s="8" t="str">
        <f>IFERROR(MATCH(ROW(障害学生情報入力シート!AR684),O:O,0),"")</f>
        <v/>
      </c>
      <c r="Q708" s="8">
        <f>IF(障害学生情報入力シート!CU708="",0,IF(AND(障害学生情報入力シート!CT708=1,Y708=1,障害学生情報入力シート!D708&lt;&gt;"",障害学生情報入力シート!D708&lt;&gt;"入学しなかった"),1,0))</f>
        <v>0</v>
      </c>
      <c r="R708" s="8">
        <f t="shared" si="65"/>
        <v>0</v>
      </c>
      <c r="S708" s="8" t="str">
        <f>IFERROR(MATCH(ROW(障害学生情報入力シート!BJ684),R:R,0),"")</f>
        <v/>
      </c>
      <c r="T708" s="9">
        <f>IF(OR(SUM(障害学生情報入力シート!AY708:BY708,障害学生情報入力シート!CB708:CS708)&gt;0,COUNTA(障害学生情報入力シート!BZ708:CA708)=2,COUNTA(障害学生情報入力シート!CT708:CU708)=2),1,0)</f>
        <v>0</v>
      </c>
      <c r="U708" s="9">
        <f>SUM(障害学生情報入力シート!N708:Q708)+COUNTA(障害学生情報入力シート!R708)</f>
        <v>0</v>
      </c>
      <c r="V708" s="9">
        <f>SUM(障害学生情報入力シート!S708:V708)+COUNTA(障害学生情報入力シート!W708)</f>
        <v>0</v>
      </c>
      <c r="W708" s="9">
        <f>IF(SUM(障害学生情報入力シート!$X708:$AT708)&gt;0,1,0)</f>
        <v>0</v>
      </c>
      <c r="X708" s="9">
        <f>IF(障害学生情報入力シート!D708="入学者(新1年生)",1,0)</f>
        <v>0</v>
      </c>
      <c r="Y708" s="9">
        <f>IF(ISBLANK(障害学生情報入力シート!$G708),0)+IF(AND(障害学生情報入力シート!$G708="視覚障害",OR(障害学生情報入力シート!$H708="盲",障害学生情報入力シート!$H708="弱視")),1,0)+IF(AND(障害学生情報入力シート!$G708="聴覚・言語障害",OR(障害学生情報入力シート!$H708="聾",障害学生情報入力シート!$H708="難聴",障害学生情報入力シート!$H708="言語障害のみ")),1,0)+IF(AND(障害学生情報入力シート!$G708="肢体不自由",OR(障害学生情報入力シート!$H708="上肢機能障害",障害学生情報入力シート!$H708="下肢機能障害",障害学生情報入力シート!$H708="上下肢機能障害",障害学生情報入力シート!$H708="他の機能障害")),1,0)+IF(AND(障害学生情報入力シート!$G708="病弱・虚弱",OR(障害学生情報入力シート!$H708="内部障害等",障害学生情報入力シート!$H708="他の慢性疾患")),1,0)+IF(AND(障害学生情報入力シート!$G708="重複",ISBLANK(障害学生情報入力シート!$H708)),1,0)+IF(AND(障害学生情報入力シート!$G708="発達障害",OR(障害学生情報入力シート!$H708="SLD",障害学生情報入力シート!$H708="ADHD",障害学生情報入力シート!$H708="ASD",障害学生情報入力シート!$H708="発達障害の重複")),1,0)+IF(AND(障害学生情報入力シート!$G708="精神障害",OR(障害学生情報入力シート!$H708="統合失調症等",障害学生情報入力シート!$H708="気分障害",障害学生情報入力シート!$H708="神経症性障害等",障害学生情報入力シート!$H708="摂食障害・睡眠障害等",障害学生情報入力シート!$H708="他の精神障害")),1,0)+IF(AND(障害学生情報入力シート!$G708="その他の障害",ISBLANK(障害学生情報入力シート!$H708)),1,0)</f>
        <v>0</v>
      </c>
    </row>
    <row r="709" spans="1:25" x14ac:dyDescent="0.4">
      <c r="A709" s="1219">
        <v>685</v>
      </c>
      <c r="B709" s="7">
        <f>IF(AND(障害学生情報入力シート!$G709=$B$23,障害学生情報入力シート!$H709=$B$24,OR(障害学生情報入力シート!D709="入学者(新1年生)",障害学生情報入力シート!D709="在籍者")),1,0)</f>
        <v>0</v>
      </c>
      <c r="C709" s="7">
        <f t="shared" si="60"/>
        <v>0</v>
      </c>
      <c r="D709" s="7" t="str">
        <f>IFERROR(MATCH(ROW(障害学生情報入力シート!A685),C:C,0),"")</f>
        <v/>
      </c>
      <c r="E709" s="7">
        <f>IF(AND(障害学生情報入力シート!$G709=$E$23,障害学生情報入力シート!$H709=$E$24,OR(障害学生情報入力シート!D709="入学者(新1年生)",障害学生情報入力シート!D709="在籍者")),1,0)</f>
        <v>0</v>
      </c>
      <c r="F709" s="7">
        <f t="shared" si="61"/>
        <v>0</v>
      </c>
      <c r="G709" s="7" t="str">
        <f>IFERROR(MATCH(ROW(障害学生情報入力シート!E685),F:F,0),"")</f>
        <v/>
      </c>
      <c r="H709" s="7">
        <f>IF(AND(障害学生情報入力シート!$G709=$H$24,ISBLANK(障害学生情報入力シート!$H709),OR(障害学生情報入力シート!D709="入学者(新1年生)",障害学生情報入力シート!D709="在籍者")),1,0)</f>
        <v>0</v>
      </c>
      <c r="I709" s="7">
        <f t="shared" si="62"/>
        <v>0</v>
      </c>
      <c r="J709" s="7" t="str">
        <f>IFERROR(MATCH(ROW(障害学生情報入力シート!A685),I:I,0),"")</f>
        <v/>
      </c>
      <c r="K709" s="8">
        <f>IF(障害学生情報入力シート!AU709="",0,IF(AND(障害学生情報入力シート!AT709=1,Y709=1,障害学生情報入力シート!D709&lt;&gt;"",障害学生情報入力シート!D709&lt;&gt;"在籍者"),1,0))</f>
        <v>0</v>
      </c>
      <c r="L709" s="8">
        <f t="shared" si="63"/>
        <v>0</v>
      </c>
      <c r="M709" s="8" t="str">
        <f>IFERROR(MATCH(ROW(障害学生情報入力シート!A685),L:L,0),"")</f>
        <v/>
      </c>
      <c r="N709" s="8">
        <f>IF(障害学生情報入力シート!CA709="",0,IF(AND(障害学生情報入力シート!BZ709=1,Y709=1,障害学生情報入力シート!D709&lt;&gt;"",障害学生情報入力シート!D709&lt;&gt;"入学しなかった"),1,0))</f>
        <v>0</v>
      </c>
      <c r="O709" s="8">
        <f t="shared" si="64"/>
        <v>0</v>
      </c>
      <c r="P709" s="8" t="str">
        <f>IFERROR(MATCH(ROW(障害学生情報入力シート!AR685),O:O,0),"")</f>
        <v/>
      </c>
      <c r="Q709" s="8">
        <f>IF(障害学生情報入力シート!CU709="",0,IF(AND(障害学生情報入力シート!CT709=1,Y709=1,障害学生情報入力シート!D709&lt;&gt;"",障害学生情報入力シート!D709&lt;&gt;"入学しなかった"),1,0))</f>
        <v>0</v>
      </c>
      <c r="R709" s="8">
        <f t="shared" si="65"/>
        <v>0</v>
      </c>
      <c r="S709" s="8" t="str">
        <f>IFERROR(MATCH(ROW(障害学生情報入力シート!BJ685),R:R,0),"")</f>
        <v/>
      </c>
      <c r="T709" s="9">
        <f>IF(OR(SUM(障害学生情報入力シート!AY709:BY709,障害学生情報入力シート!CB709:CS709)&gt;0,COUNTA(障害学生情報入力シート!BZ709:CA709)=2,COUNTA(障害学生情報入力シート!CT709:CU709)=2),1,0)</f>
        <v>0</v>
      </c>
      <c r="U709" s="9">
        <f>SUM(障害学生情報入力シート!N709:Q709)+COUNTA(障害学生情報入力シート!R709)</f>
        <v>0</v>
      </c>
      <c r="V709" s="9">
        <f>SUM(障害学生情報入力シート!S709:V709)+COUNTA(障害学生情報入力シート!W709)</f>
        <v>0</v>
      </c>
      <c r="W709" s="9">
        <f>IF(SUM(障害学生情報入力シート!$X709:$AT709)&gt;0,1,0)</f>
        <v>0</v>
      </c>
      <c r="X709" s="9">
        <f>IF(障害学生情報入力シート!D709="入学者(新1年生)",1,0)</f>
        <v>0</v>
      </c>
      <c r="Y709" s="9">
        <f>IF(ISBLANK(障害学生情報入力シート!$G709),0)+IF(AND(障害学生情報入力シート!$G709="視覚障害",OR(障害学生情報入力シート!$H709="盲",障害学生情報入力シート!$H709="弱視")),1,0)+IF(AND(障害学生情報入力シート!$G709="聴覚・言語障害",OR(障害学生情報入力シート!$H709="聾",障害学生情報入力シート!$H709="難聴",障害学生情報入力シート!$H709="言語障害のみ")),1,0)+IF(AND(障害学生情報入力シート!$G709="肢体不自由",OR(障害学生情報入力シート!$H709="上肢機能障害",障害学生情報入力シート!$H709="下肢機能障害",障害学生情報入力シート!$H709="上下肢機能障害",障害学生情報入力シート!$H709="他の機能障害")),1,0)+IF(AND(障害学生情報入力シート!$G709="病弱・虚弱",OR(障害学生情報入力シート!$H709="内部障害等",障害学生情報入力シート!$H709="他の慢性疾患")),1,0)+IF(AND(障害学生情報入力シート!$G709="重複",ISBLANK(障害学生情報入力シート!$H709)),1,0)+IF(AND(障害学生情報入力シート!$G709="発達障害",OR(障害学生情報入力シート!$H709="SLD",障害学生情報入力シート!$H709="ADHD",障害学生情報入力シート!$H709="ASD",障害学生情報入力シート!$H709="発達障害の重複")),1,0)+IF(AND(障害学生情報入力シート!$G709="精神障害",OR(障害学生情報入力シート!$H709="統合失調症等",障害学生情報入力シート!$H709="気分障害",障害学生情報入力シート!$H709="神経症性障害等",障害学生情報入力シート!$H709="摂食障害・睡眠障害等",障害学生情報入力シート!$H709="他の精神障害")),1,0)+IF(AND(障害学生情報入力シート!$G709="その他の障害",ISBLANK(障害学生情報入力シート!$H709)),1,0)</f>
        <v>0</v>
      </c>
    </row>
    <row r="710" spans="1:25" x14ac:dyDescent="0.4">
      <c r="A710" s="1219">
        <v>686</v>
      </c>
      <c r="B710" s="7">
        <f>IF(AND(障害学生情報入力シート!$G710=$B$23,障害学生情報入力シート!$H710=$B$24,OR(障害学生情報入力シート!D710="入学者(新1年生)",障害学生情報入力シート!D710="在籍者")),1,0)</f>
        <v>0</v>
      </c>
      <c r="C710" s="7">
        <f t="shared" si="60"/>
        <v>0</v>
      </c>
      <c r="D710" s="7" t="str">
        <f>IFERROR(MATCH(ROW(障害学生情報入力シート!A686),C:C,0),"")</f>
        <v/>
      </c>
      <c r="E710" s="7">
        <f>IF(AND(障害学生情報入力シート!$G710=$E$23,障害学生情報入力シート!$H710=$E$24,OR(障害学生情報入力シート!D710="入学者(新1年生)",障害学生情報入力シート!D710="在籍者")),1,0)</f>
        <v>0</v>
      </c>
      <c r="F710" s="7">
        <f t="shared" si="61"/>
        <v>0</v>
      </c>
      <c r="G710" s="7" t="str">
        <f>IFERROR(MATCH(ROW(障害学生情報入力シート!E686),F:F,0),"")</f>
        <v/>
      </c>
      <c r="H710" s="7">
        <f>IF(AND(障害学生情報入力シート!$G710=$H$24,ISBLANK(障害学生情報入力シート!$H710),OR(障害学生情報入力シート!D710="入学者(新1年生)",障害学生情報入力シート!D710="在籍者")),1,0)</f>
        <v>0</v>
      </c>
      <c r="I710" s="7">
        <f t="shared" si="62"/>
        <v>0</v>
      </c>
      <c r="J710" s="7" t="str">
        <f>IFERROR(MATCH(ROW(障害学生情報入力シート!A686),I:I,0),"")</f>
        <v/>
      </c>
      <c r="K710" s="8">
        <f>IF(障害学生情報入力シート!AU710="",0,IF(AND(障害学生情報入力シート!AT710=1,Y710=1,障害学生情報入力シート!D710&lt;&gt;"",障害学生情報入力シート!D710&lt;&gt;"在籍者"),1,0))</f>
        <v>0</v>
      </c>
      <c r="L710" s="8">
        <f t="shared" si="63"/>
        <v>0</v>
      </c>
      <c r="M710" s="8" t="str">
        <f>IFERROR(MATCH(ROW(障害学生情報入力シート!A686),L:L,0),"")</f>
        <v/>
      </c>
      <c r="N710" s="8">
        <f>IF(障害学生情報入力シート!CA710="",0,IF(AND(障害学生情報入力シート!BZ710=1,Y710=1,障害学生情報入力シート!D710&lt;&gt;"",障害学生情報入力シート!D710&lt;&gt;"入学しなかった"),1,0))</f>
        <v>0</v>
      </c>
      <c r="O710" s="8">
        <f t="shared" si="64"/>
        <v>0</v>
      </c>
      <c r="P710" s="8" t="str">
        <f>IFERROR(MATCH(ROW(障害学生情報入力シート!AR686),O:O,0),"")</f>
        <v/>
      </c>
      <c r="Q710" s="8">
        <f>IF(障害学生情報入力シート!CU710="",0,IF(AND(障害学生情報入力シート!CT710=1,Y710=1,障害学生情報入力シート!D710&lt;&gt;"",障害学生情報入力シート!D710&lt;&gt;"入学しなかった"),1,0))</f>
        <v>0</v>
      </c>
      <c r="R710" s="8">
        <f t="shared" si="65"/>
        <v>0</v>
      </c>
      <c r="S710" s="8" t="str">
        <f>IFERROR(MATCH(ROW(障害学生情報入力シート!BJ686),R:R,0),"")</f>
        <v/>
      </c>
      <c r="T710" s="9">
        <f>IF(OR(SUM(障害学生情報入力シート!AY710:BY710,障害学生情報入力シート!CB710:CS710)&gt;0,COUNTA(障害学生情報入力シート!BZ710:CA710)=2,COUNTA(障害学生情報入力シート!CT710:CU710)=2),1,0)</f>
        <v>0</v>
      </c>
      <c r="U710" s="9">
        <f>SUM(障害学生情報入力シート!N710:Q710)+COUNTA(障害学生情報入力シート!R710)</f>
        <v>0</v>
      </c>
      <c r="V710" s="9">
        <f>SUM(障害学生情報入力シート!S710:V710)+COUNTA(障害学生情報入力シート!W710)</f>
        <v>0</v>
      </c>
      <c r="W710" s="9">
        <f>IF(SUM(障害学生情報入力シート!$X710:$AT710)&gt;0,1,0)</f>
        <v>0</v>
      </c>
      <c r="X710" s="9">
        <f>IF(障害学生情報入力シート!D710="入学者(新1年生)",1,0)</f>
        <v>0</v>
      </c>
      <c r="Y710" s="9">
        <f>IF(ISBLANK(障害学生情報入力シート!$G710),0)+IF(AND(障害学生情報入力シート!$G710="視覚障害",OR(障害学生情報入力シート!$H710="盲",障害学生情報入力シート!$H710="弱視")),1,0)+IF(AND(障害学生情報入力シート!$G710="聴覚・言語障害",OR(障害学生情報入力シート!$H710="聾",障害学生情報入力シート!$H710="難聴",障害学生情報入力シート!$H710="言語障害のみ")),1,0)+IF(AND(障害学生情報入力シート!$G710="肢体不自由",OR(障害学生情報入力シート!$H710="上肢機能障害",障害学生情報入力シート!$H710="下肢機能障害",障害学生情報入力シート!$H710="上下肢機能障害",障害学生情報入力シート!$H710="他の機能障害")),1,0)+IF(AND(障害学生情報入力シート!$G710="病弱・虚弱",OR(障害学生情報入力シート!$H710="内部障害等",障害学生情報入力シート!$H710="他の慢性疾患")),1,0)+IF(AND(障害学生情報入力シート!$G710="重複",ISBLANK(障害学生情報入力シート!$H710)),1,0)+IF(AND(障害学生情報入力シート!$G710="発達障害",OR(障害学生情報入力シート!$H710="SLD",障害学生情報入力シート!$H710="ADHD",障害学生情報入力シート!$H710="ASD",障害学生情報入力シート!$H710="発達障害の重複")),1,0)+IF(AND(障害学生情報入力シート!$G710="精神障害",OR(障害学生情報入力シート!$H710="統合失調症等",障害学生情報入力シート!$H710="気分障害",障害学生情報入力シート!$H710="神経症性障害等",障害学生情報入力シート!$H710="摂食障害・睡眠障害等",障害学生情報入力シート!$H710="他の精神障害")),1,0)+IF(AND(障害学生情報入力シート!$G710="その他の障害",ISBLANK(障害学生情報入力シート!$H710)),1,0)</f>
        <v>0</v>
      </c>
    </row>
    <row r="711" spans="1:25" x14ac:dyDescent="0.4">
      <c r="A711" s="1219">
        <v>687</v>
      </c>
      <c r="B711" s="7">
        <f>IF(AND(障害学生情報入力シート!$G711=$B$23,障害学生情報入力シート!$H711=$B$24,OR(障害学生情報入力シート!D711="入学者(新1年生)",障害学生情報入力シート!D711="在籍者")),1,0)</f>
        <v>0</v>
      </c>
      <c r="C711" s="7">
        <f t="shared" si="60"/>
        <v>0</v>
      </c>
      <c r="D711" s="7" t="str">
        <f>IFERROR(MATCH(ROW(障害学生情報入力シート!A687),C:C,0),"")</f>
        <v/>
      </c>
      <c r="E711" s="7">
        <f>IF(AND(障害学生情報入力シート!$G711=$E$23,障害学生情報入力シート!$H711=$E$24,OR(障害学生情報入力シート!D711="入学者(新1年生)",障害学生情報入力シート!D711="在籍者")),1,0)</f>
        <v>0</v>
      </c>
      <c r="F711" s="7">
        <f t="shared" si="61"/>
        <v>0</v>
      </c>
      <c r="G711" s="7" t="str">
        <f>IFERROR(MATCH(ROW(障害学生情報入力シート!E687),F:F,0),"")</f>
        <v/>
      </c>
      <c r="H711" s="7">
        <f>IF(AND(障害学生情報入力シート!$G711=$H$24,ISBLANK(障害学生情報入力シート!$H711),OR(障害学生情報入力シート!D711="入学者(新1年生)",障害学生情報入力シート!D711="在籍者")),1,0)</f>
        <v>0</v>
      </c>
      <c r="I711" s="7">
        <f t="shared" si="62"/>
        <v>0</v>
      </c>
      <c r="J711" s="7" t="str">
        <f>IFERROR(MATCH(ROW(障害学生情報入力シート!A687),I:I,0),"")</f>
        <v/>
      </c>
      <c r="K711" s="8">
        <f>IF(障害学生情報入力シート!AU711="",0,IF(AND(障害学生情報入力シート!AT711=1,Y711=1,障害学生情報入力シート!D711&lt;&gt;"",障害学生情報入力シート!D711&lt;&gt;"在籍者"),1,0))</f>
        <v>0</v>
      </c>
      <c r="L711" s="8">
        <f t="shared" si="63"/>
        <v>0</v>
      </c>
      <c r="M711" s="8" t="str">
        <f>IFERROR(MATCH(ROW(障害学生情報入力シート!A687),L:L,0),"")</f>
        <v/>
      </c>
      <c r="N711" s="8">
        <f>IF(障害学生情報入力シート!CA711="",0,IF(AND(障害学生情報入力シート!BZ711=1,Y711=1,障害学生情報入力シート!D711&lt;&gt;"",障害学生情報入力シート!D711&lt;&gt;"入学しなかった"),1,0))</f>
        <v>0</v>
      </c>
      <c r="O711" s="8">
        <f t="shared" si="64"/>
        <v>0</v>
      </c>
      <c r="P711" s="8" t="str">
        <f>IFERROR(MATCH(ROW(障害学生情報入力シート!AR687),O:O,0),"")</f>
        <v/>
      </c>
      <c r="Q711" s="8">
        <f>IF(障害学生情報入力シート!CU711="",0,IF(AND(障害学生情報入力シート!CT711=1,Y711=1,障害学生情報入力シート!D711&lt;&gt;"",障害学生情報入力シート!D711&lt;&gt;"入学しなかった"),1,0))</f>
        <v>0</v>
      </c>
      <c r="R711" s="8">
        <f t="shared" si="65"/>
        <v>0</v>
      </c>
      <c r="S711" s="8" t="str">
        <f>IFERROR(MATCH(ROW(障害学生情報入力シート!BJ687),R:R,0),"")</f>
        <v/>
      </c>
      <c r="T711" s="9">
        <f>IF(OR(SUM(障害学生情報入力シート!AY711:BY711,障害学生情報入力シート!CB711:CS711)&gt;0,COUNTA(障害学生情報入力シート!BZ711:CA711)=2,COUNTA(障害学生情報入力シート!CT711:CU711)=2),1,0)</f>
        <v>0</v>
      </c>
      <c r="U711" s="9">
        <f>SUM(障害学生情報入力シート!N711:Q711)+COUNTA(障害学生情報入力シート!R711)</f>
        <v>0</v>
      </c>
      <c r="V711" s="9">
        <f>SUM(障害学生情報入力シート!S711:V711)+COUNTA(障害学生情報入力シート!W711)</f>
        <v>0</v>
      </c>
      <c r="W711" s="9">
        <f>IF(SUM(障害学生情報入力シート!$X711:$AT711)&gt;0,1,0)</f>
        <v>0</v>
      </c>
      <c r="X711" s="9">
        <f>IF(障害学生情報入力シート!D711="入学者(新1年生)",1,0)</f>
        <v>0</v>
      </c>
      <c r="Y711" s="9">
        <f>IF(ISBLANK(障害学生情報入力シート!$G711),0)+IF(AND(障害学生情報入力シート!$G711="視覚障害",OR(障害学生情報入力シート!$H711="盲",障害学生情報入力シート!$H711="弱視")),1,0)+IF(AND(障害学生情報入力シート!$G711="聴覚・言語障害",OR(障害学生情報入力シート!$H711="聾",障害学生情報入力シート!$H711="難聴",障害学生情報入力シート!$H711="言語障害のみ")),1,0)+IF(AND(障害学生情報入力シート!$G711="肢体不自由",OR(障害学生情報入力シート!$H711="上肢機能障害",障害学生情報入力シート!$H711="下肢機能障害",障害学生情報入力シート!$H711="上下肢機能障害",障害学生情報入力シート!$H711="他の機能障害")),1,0)+IF(AND(障害学生情報入力シート!$G711="病弱・虚弱",OR(障害学生情報入力シート!$H711="内部障害等",障害学生情報入力シート!$H711="他の慢性疾患")),1,0)+IF(AND(障害学生情報入力シート!$G711="重複",ISBLANK(障害学生情報入力シート!$H711)),1,0)+IF(AND(障害学生情報入力シート!$G711="発達障害",OR(障害学生情報入力シート!$H711="SLD",障害学生情報入力シート!$H711="ADHD",障害学生情報入力シート!$H711="ASD",障害学生情報入力シート!$H711="発達障害の重複")),1,0)+IF(AND(障害学生情報入力シート!$G711="精神障害",OR(障害学生情報入力シート!$H711="統合失調症等",障害学生情報入力シート!$H711="気分障害",障害学生情報入力シート!$H711="神経症性障害等",障害学生情報入力シート!$H711="摂食障害・睡眠障害等",障害学生情報入力シート!$H711="他の精神障害")),1,0)+IF(AND(障害学生情報入力シート!$G711="その他の障害",ISBLANK(障害学生情報入力シート!$H711)),1,0)</f>
        <v>0</v>
      </c>
    </row>
    <row r="712" spans="1:25" x14ac:dyDescent="0.4">
      <c r="A712" s="1219">
        <v>688</v>
      </c>
      <c r="B712" s="7">
        <f>IF(AND(障害学生情報入力シート!$G712=$B$23,障害学生情報入力シート!$H712=$B$24,OR(障害学生情報入力シート!D712="入学者(新1年生)",障害学生情報入力シート!D712="在籍者")),1,0)</f>
        <v>0</v>
      </c>
      <c r="C712" s="7">
        <f t="shared" si="60"/>
        <v>0</v>
      </c>
      <c r="D712" s="7" t="str">
        <f>IFERROR(MATCH(ROW(障害学生情報入力シート!A688),C:C,0),"")</f>
        <v/>
      </c>
      <c r="E712" s="7">
        <f>IF(AND(障害学生情報入力シート!$G712=$E$23,障害学生情報入力シート!$H712=$E$24,OR(障害学生情報入力シート!D712="入学者(新1年生)",障害学生情報入力シート!D712="在籍者")),1,0)</f>
        <v>0</v>
      </c>
      <c r="F712" s="7">
        <f t="shared" si="61"/>
        <v>0</v>
      </c>
      <c r="G712" s="7" t="str">
        <f>IFERROR(MATCH(ROW(障害学生情報入力シート!E688),F:F,0),"")</f>
        <v/>
      </c>
      <c r="H712" s="7">
        <f>IF(AND(障害学生情報入力シート!$G712=$H$24,ISBLANK(障害学生情報入力シート!$H712),OR(障害学生情報入力シート!D712="入学者(新1年生)",障害学生情報入力シート!D712="在籍者")),1,0)</f>
        <v>0</v>
      </c>
      <c r="I712" s="7">
        <f t="shared" si="62"/>
        <v>0</v>
      </c>
      <c r="J712" s="7" t="str">
        <f>IFERROR(MATCH(ROW(障害学生情報入力シート!A688),I:I,0),"")</f>
        <v/>
      </c>
      <c r="K712" s="8">
        <f>IF(障害学生情報入力シート!AU712="",0,IF(AND(障害学生情報入力シート!AT712=1,Y712=1,障害学生情報入力シート!D712&lt;&gt;"",障害学生情報入力シート!D712&lt;&gt;"在籍者"),1,0))</f>
        <v>0</v>
      </c>
      <c r="L712" s="8">
        <f t="shared" si="63"/>
        <v>0</v>
      </c>
      <c r="M712" s="8" t="str">
        <f>IFERROR(MATCH(ROW(障害学生情報入力シート!A688),L:L,0),"")</f>
        <v/>
      </c>
      <c r="N712" s="8">
        <f>IF(障害学生情報入力シート!CA712="",0,IF(AND(障害学生情報入力シート!BZ712=1,Y712=1,障害学生情報入力シート!D712&lt;&gt;"",障害学生情報入力シート!D712&lt;&gt;"入学しなかった"),1,0))</f>
        <v>0</v>
      </c>
      <c r="O712" s="8">
        <f t="shared" si="64"/>
        <v>0</v>
      </c>
      <c r="P712" s="8" t="str">
        <f>IFERROR(MATCH(ROW(障害学生情報入力シート!AR688),O:O,0),"")</f>
        <v/>
      </c>
      <c r="Q712" s="8">
        <f>IF(障害学生情報入力シート!CU712="",0,IF(AND(障害学生情報入力シート!CT712=1,Y712=1,障害学生情報入力シート!D712&lt;&gt;"",障害学生情報入力シート!D712&lt;&gt;"入学しなかった"),1,0))</f>
        <v>0</v>
      </c>
      <c r="R712" s="8">
        <f t="shared" si="65"/>
        <v>0</v>
      </c>
      <c r="S712" s="8" t="str">
        <f>IFERROR(MATCH(ROW(障害学生情報入力シート!BJ688),R:R,0),"")</f>
        <v/>
      </c>
      <c r="T712" s="9">
        <f>IF(OR(SUM(障害学生情報入力シート!AY712:BY712,障害学生情報入力シート!CB712:CS712)&gt;0,COUNTA(障害学生情報入力シート!BZ712:CA712)=2,COUNTA(障害学生情報入力シート!CT712:CU712)=2),1,0)</f>
        <v>0</v>
      </c>
      <c r="U712" s="9">
        <f>SUM(障害学生情報入力シート!N712:Q712)+COUNTA(障害学生情報入力シート!R712)</f>
        <v>0</v>
      </c>
      <c r="V712" s="9">
        <f>SUM(障害学生情報入力シート!S712:V712)+COUNTA(障害学生情報入力シート!W712)</f>
        <v>0</v>
      </c>
      <c r="W712" s="9">
        <f>IF(SUM(障害学生情報入力シート!$X712:$AT712)&gt;0,1,0)</f>
        <v>0</v>
      </c>
      <c r="X712" s="9">
        <f>IF(障害学生情報入力シート!D712="入学者(新1年生)",1,0)</f>
        <v>0</v>
      </c>
      <c r="Y712" s="9">
        <f>IF(ISBLANK(障害学生情報入力シート!$G712),0)+IF(AND(障害学生情報入力シート!$G712="視覚障害",OR(障害学生情報入力シート!$H712="盲",障害学生情報入力シート!$H712="弱視")),1,0)+IF(AND(障害学生情報入力シート!$G712="聴覚・言語障害",OR(障害学生情報入力シート!$H712="聾",障害学生情報入力シート!$H712="難聴",障害学生情報入力シート!$H712="言語障害のみ")),1,0)+IF(AND(障害学生情報入力シート!$G712="肢体不自由",OR(障害学生情報入力シート!$H712="上肢機能障害",障害学生情報入力シート!$H712="下肢機能障害",障害学生情報入力シート!$H712="上下肢機能障害",障害学生情報入力シート!$H712="他の機能障害")),1,0)+IF(AND(障害学生情報入力シート!$G712="病弱・虚弱",OR(障害学生情報入力シート!$H712="内部障害等",障害学生情報入力シート!$H712="他の慢性疾患")),1,0)+IF(AND(障害学生情報入力シート!$G712="重複",ISBLANK(障害学生情報入力シート!$H712)),1,0)+IF(AND(障害学生情報入力シート!$G712="発達障害",OR(障害学生情報入力シート!$H712="SLD",障害学生情報入力シート!$H712="ADHD",障害学生情報入力シート!$H712="ASD",障害学生情報入力シート!$H712="発達障害の重複")),1,0)+IF(AND(障害学生情報入力シート!$G712="精神障害",OR(障害学生情報入力シート!$H712="統合失調症等",障害学生情報入力シート!$H712="気分障害",障害学生情報入力シート!$H712="神経症性障害等",障害学生情報入力シート!$H712="摂食障害・睡眠障害等",障害学生情報入力シート!$H712="他の精神障害")),1,0)+IF(AND(障害学生情報入力シート!$G712="その他の障害",ISBLANK(障害学生情報入力シート!$H712)),1,0)</f>
        <v>0</v>
      </c>
    </row>
    <row r="713" spans="1:25" x14ac:dyDescent="0.4">
      <c r="A713" s="1219">
        <v>689</v>
      </c>
      <c r="B713" s="7">
        <f>IF(AND(障害学生情報入力シート!$G713=$B$23,障害学生情報入力シート!$H713=$B$24,OR(障害学生情報入力シート!D713="入学者(新1年生)",障害学生情報入力シート!D713="在籍者")),1,0)</f>
        <v>0</v>
      </c>
      <c r="C713" s="7">
        <f t="shared" si="60"/>
        <v>0</v>
      </c>
      <c r="D713" s="7" t="str">
        <f>IFERROR(MATCH(ROW(障害学生情報入力シート!A689),C:C,0),"")</f>
        <v/>
      </c>
      <c r="E713" s="7">
        <f>IF(AND(障害学生情報入力シート!$G713=$E$23,障害学生情報入力シート!$H713=$E$24,OR(障害学生情報入力シート!D713="入学者(新1年生)",障害学生情報入力シート!D713="在籍者")),1,0)</f>
        <v>0</v>
      </c>
      <c r="F713" s="7">
        <f t="shared" si="61"/>
        <v>0</v>
      </c>
      <c r="G713" s="7" t="str">
        <f>IFERROR(MATCH(ROW(障害学生情報入力シート!E689),F:F,0),"")</f>
        <v/>
      </c>
      <c r="H713" s="7">
        <f>IF(AND(障害学生情報入力シート!$G713=$H$24,ISBLANK(障害学生情報入力シート!$H713),OR(障害学生情報入力シート!D713="入学者(新1年生)",障害学生情報入力シート!D713="在籍者")),1,0)</f>
        <v>0</v>
      </c>
      <c r="I713" s="7">
        <f t="shared" si="62"/>
        <v>0</v>
      </c>
      <c r="J713" s="7" t="str">
        <f>IFERROR(MATCH(ROW(障害学生情報入力シート!A689),I:I,0),"")</f>
        <v/>
      </c>
      <c r="K713" s="8">
        <f>IF(障害学生情報入力シート!AU713="",0,IF(AND(障害学生情報入力シート!AT713=1,Y713=1,障害学生情報入力シート!D713&lt;&gt;"",障害学生情報入力シート!D713&lt;&gt;"在籍者"),1,0))</f>
        <v>0</v>
      </c>
      <c r="L713" s="8">
        <f t="shared" si="63"/>
        <v>0</v>
      </c>
      <c r="M713" s="8" t="str">
        <f>IFERROR(MATCH(ROW(障害学生情報入力シート!A689),L:L,0),"")</f>
        <v/>
      </c>
      <c r="N713" s="8">
        <f>IF(障害学生情報入力シート!CA713="",0,IF(AND(障害学生情報入力シート!BZ713=1,Y713=1,障害学生情報入力シート!D713&lt;&gt;"",障害学生情報入力シート!D713&lt;&gt;"入学しなかった"),1,0))</f>
        <v>0</v>
      </c>
      <c r="O713" s="8">
        <f t="shared" si="64"/>
        <v>0</v>
      </c>
      <c r="P713" s="8" t="str">
        <f>IFERROR(MATCH(ROW(障害学生情報入力シート!AR689),O:O,0),"")</f>
        <v/>
      </c>
      <c r="Q713" s="8">
        <f>IF(障害学生情報入力シート!CU713="",0,IF(AND(障害学生情報入力シート!CT713=1,Y713=1,障害学生情報入力シート!D713&lt;&gt;"",障害学生情報入力シート!D713&lt;&gt;"入学しなかった"),1,0))</f>
        <v>0</v>
      </c>
      <c r="R713" s="8">
        <f t="shared" si="65"/>
        <v>0</v>
      </c>
      <c r="S713" s="8" t="str">
        <f>IFERROR(MATCH(ROW(障害学生情報入力シート!BJ689),R:R,0),"")</f>
        <v/>
      </c>
      <c r="T713" s="9">
        <f>IF(OR(SUM(障害学生情報入力シート!AY713:BY713,障害学生情報入力シート!CB713:CS713)&gt;0,COUNTA(障害学生情報入力シート!BZ713:CA713)=2,COUNTA(障害学生情報入力シート!CT713:CU713)=2),1,0)</f>
        <v>0</v>
      </c>
      <c r="U713" s="9">
        <f>SUM(障害学生情報入力シート!N713:Q713)+COUNTA(障害学生情報入力シート!R713)</f>
        <v>0</v>
      </c>
      <c r="V713" s="9">
        <f>SUM(障害学生情報入力シート!S713:V713)+COUNTA(障害学生情報入力シート!W713)</f>
        <v>0</v>
      </c>
      <c r="W713" s="9">
        <f>IF(SUM(障害学生情報入力シート!$X713:$AT713)&gt;0,1,0)</f>
        <v>0</v>
      </c>
      <c r="X713" s="9">
        <f>IF(障害学生情報入力シート!D713="入学者(新1年生)",1,0)</f>
        <v>0</v>
      </c>
      <c r="Y713" s="9">
        <f>IF(ISBLANK(障害学生情報入力シート!$G713),0)+IF(AND(障害学生情報入力シート!$G713="視覚障害",OR(障害学生情報入力シート!$H713="盲",障害学生情報入力シート!$H713="弱視")),1,0)+IF(AND(障害学生情報入力シート!$G713="聴覚・言語障害",OR(障害学生情報入力シート!$H713="聾",障害学生情報入力シート!$H713="難聴",障害学生情報入力シート!$H713="言語障害のみ")),1,0)+IF(AND(障害学生情報入力シート!$G713="肢体不自由",OR(障害学生情報入力シート!$H713="上肢機能障害",障害学生情報入力シート!$H713="下肢機能障害",障害学生情報入力シート!$H713="上下肢機能障害",障害学生情報入力シート!$H713="他の機能障害")),1,0)+IF(AND(障害学生情報入力シート!$G713="病弱・虚弱",OR(障害学生情報入力シート!$H713="内部障害等",障害学生情報入力シート!$H713="他の慢性疾患")),1,0)+IF(AND(障害学生情報入力シート!$G713="重複",ISBLANK(障害学生情報入力シート!$H713)),1,0)+IF(AND(障害学生情報入力シート!$G713="発達障害",OR(障害学生情報入力シート!$H713="SLD",障害学生情報入力シート!$H713="ADHD",障害学生情報入力シート!$H713="ASD",障害学生情報入力シート!$H713="発達障害の重複")),1,0)+IF(AND(障害学生情報入力シート!$G713="精神障害",OR(障害学生情報入力シート!$H713="統合失調症等",障害学生情報入力シート!$H713="気分障害",障害学生情報入力シート!$H713="神経症性障害等",障害学生情報入力シート!$H713="摂食障害・睡眠障害等",障害学生情報入力シート!$H713="他の精神障害")),1,0)+IF(AND(障害学生情報入力シート!$G713="その他の障害",ISBLANK(障害学生情報入力シート!$H713)),1,0)</f>
        <v>0</v>
      </c>
    </row>
    <row r="714" spans="1:25" x14ac:dyDescent="0.4">
      <c r="A714" s="1219">
        <v>690</v>
      </c>
      <c r="B714" s="7">
        <f>IF(AND(障害学生情報入力シート!$G714=$B$23,障害学生情報入力シート!$H714=$B$24,OR(障害学生情報入力シート!D714="入学者(新1年生)",障害学生情報入力シート!D714="在籍者")),1,0)</f>
        <v>0</v>
      </c>
      <c r="C714" s="7">
        <f t="shared" si="60"/>
        <v>0</v>
      </c>
      <c r="D714" s="7" t="str">
        <f>IFERROR(MATCH(ROW(障害学生情報入力シート!A690),C:C,0),"")</f>
        <v/>
      </c>
      <c r="E714" s="7">
        <f>IF(AND(障害学生情報入力シート!$G714=$E$23,障害学生情報入力シート!$H714=$E$24,OR(障害学生情報入力シート!D714="入学者(新1年生)",障害学生情報入力シート!D714="在籍者")),1,0)</f>
        <v>0</v>
      </c>
      <c r="F714" s="7">
        <f t="shared" si="61"/>
        <v>0</v>
      </c>
      <c r="G714" s="7" t="str">
        <f>IFERROR(MATCH(ROW(障害学生情報入力シート!E690),F:F,0),"")</f>
        <v/>
      </c>
      <c r="H714" s="7">
        <f>IF(AND(障害学生情報入力シート!$G714=$H$24,ISBLANK(障害学生情報入力シート!$H714),OR(障害学生情報入力シート!D714="入学者(新1年生)",障害学生情報入力シート!D714="在籍者")),1,0)</f>
        <v>0</v>
      </c>
      <c r="I714" s="7">
        <f t="shared" si="62"/>
        <v>0</v>
      </c>
      <c r="J714" s="7" t="str">
        <f>IFERROR(MATCH(ROW(障害学生情報入力シート!A690),I:I,0),"")</f>
        <v/>
      </c>
      <c r="K714" s="8">
        <f>IF(障害学生情報入力シート!AU714="",0,IF(AND(障害学生情報入力シート!AT714=1,Y714=1,障害学生情報入力シート!D714&lt;&gt;"",障害学生情報入力シート!D714&lt;&gt;"在籍者"),1,0))</f>
        <v>0</v>
      </c>
      <c r="L714" s="8">
        <f t="shared" si="63"/>
        <v>0</v>
      </c>
      <c r="M714" s="8" t="str">
        <f>IFERROR(MATCH(ROW(障害学生情報入力シート!A690),L:L,0),"")</f>
        <v/>
      </c>
      <c r="N714" s="8">
        <f>IF(障害学生情報入力シート!CA714="",0,IF(AND(障害学生情報入力シート!BZ714=1,Y714=1,障害学生情報入力シート!D714&lt;&gt;"",障害学生情報入力シート!D714&lt;&gt;"入学しなかった"),1,0))</f>
        <v>0</v>
      </c>
      <c r="O714" s="8">
        <f t="shared" si="64"/>
        <v>0</v>
      </c>
      <c r="P714" s="8" t="str">
        <f>IFERROR(MATCH(ROW(障害学生情報入力シート!AR690),O:O,0),"")</f>
        <v/>
      </c>
      <c r="Q714" s="8">
        <f>IF(障害学生情報入力シート!CU714="",0,IF(AND(障害学生情報入力シート!CT714=1,Y714=1,障害学生情報入力シート!D714&lt;&gt;"",障害学生情報入力シート!D714&lt;&gt;"入学しなかった"),1,0))</f>
        <v>0</v>
      </c>
      <c r="R714" s="8">
        <f t="shared" si="65"/>
        <v>0</v>
      </c>
      <c r="S714" s="8" t="str">
        <f>IFERROR(MATCH(ROW(障害学生情報入力シート!BJ690),R:R,0),"")</f>
        <v/>
      </c>
      <c r="T714" s="9">
        <f>IF(OR(SUM(障害学生情報入力シート!AY714:BY714,障害学生情報入力シート!CB714:CS714)&gt;0,COUNTA(障害学生情報入力シート!BZ714:CA714)=2,COUNTA(障害学生情報入力シート!CT714:CU714)=2),1,0)</f>
        <v>0</v>
      </c>
      <c r="U714" s="9">
        <f>SUM(障害学生情報入力シート!N714:Q714)+COUNTA(障害学生情報入力シート!R714)</f>
        <v>0</v>
      </c>
      <c r="V714" s="9">
        <f>SUM(障害学生情報入力シート!S714:V714)+COUNTA(障害学生情報入力シート!W714)</f>
        <v>0</v>
      </c>
      <c r="W714" s="9">
        <f>IF(SUM(障害学生情報入力シート!$X714:$AT714)&gt;0,1,0)</f>
        <v>0</v>
      </c>
      <c r="X714" s="9">
        <f>IF(障害学生情報入力シート!D714="入学者(新1年生)",1,0)</f>
        <v>0</v>
      </c>
      <c r="Y714" s="9">
        <f>IF(ISBLANK(障害学生情報入力シート!$G714),0)+IF(AND(障害学生情報入力シート!$G714="視覚障害",OR(障害学生情報入力シート!$H714="盲",障害学生情報入力シート!$H714="弱視")),1,0)+IF(AND(障害学生情報入力シート!$G714="聴覚・言語障害",OR(障害学生情報入力シート!$H714="聾",障害学生情報入力シート!$H714="難聴",障害学生情報入力シート!$H714="言語障害のみ")),1,0)+IF(AND(障害学生情報入力シート!$G714="肢体不自由",OR(障害学生情報入力シート!$H714="上肢機能障害",障害学生情報入力シート!$H714="下肢機能障害",障害学生情報入力シート!$H714="上下肢機能障害",障害学生情報入力シート!$H714="他の機能障害")),1,0)+IF(AND(障害学生情報入力シート!$G714="病弱・虚弱",OR(障害学生情報入力シート!$H714="内部障害等",障害学生情報入力シート!$H714="他の慢性疾患")),1,0)+IF(AND(障害学生情報入力シート!$G714="重複",ISBLANK(障害学生情報入力シート!$H714)),1,0)+IF(AND(障害学生情報入力シート!$G714="発達障害",OR(障害学生情報入力シート!$H714="SLD",障害学生情報入力シート!$H714="ADHD",障害学生情報入力シート!$H714="ASD",障害学生情報入力シート!$H714="発達障害の重複")),1,0)+IF(AND(障害学生情報入力シート!$G714="精神障害",OR(障害学生情報入力シート!$H714="統合失調症等",障害学生情報入力シート!$H714="気分障害",障害学生情報入力シート!$H714="神経症性障害等",障害学生情報入力シート!$H714="摂食障害・睡眠障害等",障害学生情報入力シート!$H714="他の精神障害")),1,0)+IF(AND(障害学生情報入力シート!$G714="その他の障害",ISBLANK(障害学生情報入力シート!$H714)),1,0)</f>
        <v>0</v>
      </c>
    </row>
    <row r="715" spans="1:25" x14ac:dyDescent="0.4">
      <c r="A715" s="1219">
        <v>691</v>
      </c>
      <c r="B715" s="7">
        <f>IF(AND(障害学生情報入力シート!$G715=$B$23,障害学生情報入力シート!$H715=$B$24,OR(障害学生情報入力シート!D715="入学者(新1年生)",障害学生情報入力シート!D715="在籍者")),1,0)</f>
        <v>0</v>
      </c>
      <c r="C715" s="7">
        <f t="shared" si="60"/>
        <v>0</v>
      </c>
      <c r="D715" s="7" t="str">
        <f>IFERROR(MATCH(ROW(障害学生情報入力シート!A691),C:C,0),"")</f>
        <v/>
      </c>
      <c r="E715" s="7">
        <f>IF(AND(障害学生情報入力シート!$G715=$E$23,障害学生情報入力シート!$H715=$E$24,OR(障害学生情報入力シート!D715="入学者(新1年生)",障害学生情報入力シート!D715="在籍者")),1,0)</f>
        <v>0</v>
      </c>
      <c r="F715" s="7">
        <f t="shared" si="61"/>
        <v>0</v>
      </c>
      <c r="G715" s="7" t="str">
        <f>IFERROR(MATCH(ROW(障害学生情報入力シート!E691),F:F,0),"")</f>
        <v/>
      </c>
      <c r="H715" s="7">
        <f>IF(AND(障害学生情報入力シート!$G715=$H$24,ISBLANK(障害学生情報入力シート!$H715),OR(障害学生情報入力シート!D715="入学者(新1年生)",障害学生情報入力シート!D715="在籍者")),1,0)</f>
        <v>0</v>
      </c>
      <c r="I715" s="7">
        <f t="shared" si="62"/>
        <v>0</v>
      </c>
      <c r="J715" s="7" t="str">
        <f>IFERROR(MATCH(ROW(障害学生情報入力シート!A691),I:I,0),"")</f>
        <v/>
      </c>
      <c r="K715" s="8">
        <f>IF(障害学生情報入力シート!AU715="",0,IF(AND(障害学生情報入力シート!AT715=1,Y715=1,障害学生情報入力シート!D715&lt;&gt;"",障害学生情報入力シート!D715&lt;&gt;"在籍者"),1,0))</f>
        <v>0</v>
      </c>
      <c r="L715" s="8">
        <f t="shared" si="63"/>
        <v>0</v>
      </c>
      <c r="M715" s="8" t="str">
        <f>IFERROR(MATCH(ROW(障害学生情報入力シート!A691),L:L,0),"")</f>
        <v/>
      </c>
      <c r="N715" s="8">
        <f>IF(障害学生情報入力シート!CA715="",0,IF(AND(障害学生情報入力シート!BZ715=1,Y715=1,障害学生情報入力シート!D715&lt;&gt;"",障害学生情報入力シート!D715&lt;&gt;"入学しなかった"),1,0))</f>
        <v>0</v>
      </c>
      <c r="O715" s="8">
        <f t="shared" si="64"/>
        <v>0</v>
      </c>
      <c r="P715" s="8" t="str">
        <f>IFERROR(MATCH(ROW(障害学生情報入力シート!AR691),O:O,0),"")</f>
        <v/>
      </c>
      <c r="Q715" s="8">
        <f>IF(障害学生情報入力シート!CU715="",0,IF(AND(障害学生情報入力シート!CT715=1,Y715=1,障害学生情報入力シート!D715&lt;&gt;"",障害学生情報入力シート!D715&lt;&gt;"入学しなかった"),1,0))</f>
        <v>0</v>
      </c>
      <c r="R715" s="8">
        <f t="shared" si="65"/>
        <v>0</v>
      </c>
      <c r="S715" s="8" t="str">
        <f>IFERROR(MATCH(ROW(障害学生情報入力シート!BJ691),R:R,0),"")</f>
        <v/>
      </c>
      <c r="T715" s="9">
        <f>IF(OR(SUM(障害学生情報入力シート!AY715:BY715,障害学生情報入力シート!CB715:CS715)&gt;0,COUNTA(障害学生情報入力シート!BZ715:CA715)=2,COUNTA(障害学生情報入力シート!CT715:CU715)=2),1,0)</f>
        <v>0</v>
      </c>
      <c r="U715" s="9">
        <f>SUM(障害学生情報入力シート!N715:Q715)+COUNTA(障害学生情報入力シート!R715)</f>
        <v>0</v>
      </c>
      <c r="V715" s="9">
        <f>SUM(障害学生情報入力シート!S715:V715)+COUNTA(障害学生情報入力シート!W715)</f>
        <v>0</v>
      </c>
      <c r="W715" s="9">
        <f>IF(SUM(障害学生情報入力シート!$X715:$AT715)&gt;0,1,0)</f>
        <v>0</v>
      </c>
      <c r="X715" s="9">
        <f>IF(障害学生情報入力シート!D715="入学者(新1年生)",1,0)</f>
        <v>0</v>
      </c>
      <c r="Y715" s="9">
        <f>IF(ISBLANK(障害学生情報入力シート!$G715),0)+IF(AND(障害学生情報入力シート!$G715="視覚障害",OR(障害学生情報入力シート!$H715="盲",障害学生情報入力シート!$H715="弱視")),1,0)+IF(AND(障害学生情報入力シート!$G715="聴覚・言語障害",OR(障害学生情報入力シート!$H715="聾",障害学生情報入力シート!$H715="難聴",障害学生情報入力シート!$H715="言語障害のみ")),1,0)+IF(AND(障害学生情報入力シート!$G715="肢体不自由",OR(障害学生情報入力シート!$H715="上肢機能障害",障害学生情報入力シート!$H715="下肢機能障害",障害学生情報入力シート!$H715="上下肢機能障害",障害学生情報入力シート!$H715="他の機能障害")),1,0)+IF(AND(障害学生情報入力シート!$G715="病弱・虚弱",OR(障害学生情報入力シート!$H715="内部障害等",障害学生情報入力シート!$H715="他の慢性疾患")),1,0)+IF(AND(障害学生情報入力シート!$G715="重複",ISBLANK(障害学生情報入力シート!$H715)),1,0)+IF(AND(障害学生情報入力シート!$G715="発達障害",OR(障害学生情報入力シート!$H715="SLD",障害学生情報入力シート!$H715="ADHD",障害学生情報入力シート!$H715="ASD",障害学生情報入力シート!$H715="発達障害の重複")),1,0)+IF(AND(障害学生情報入力シート!$G715="精神障害",OR(障害学生情報入力シート!$H715="統合失調症等",障害学生情報入力シート!$H715="気分障害",障害学生情報入力シート!$H715="神経症性障害等",障害学生情報入力シート!$H715="摂食障害・睡眠障害等",障害学生情報入力シート!$H715="他の精神障害")),1,0)+IF(AND(障害学生情報入力シート!$G715="その他の障害",ISBLANK(障害学生情報入力シート!$H715)),1,0)</f>
        <v>0</v>
      </c>
    </row>
    <row r="716" spans="1:25" x14ac:dyDescent="0.4">
      <c r="A716" s="1219">
        <v>692</v>
      </c>
      <c r="B716" s="7">
        <f>IF(AND(障害学生情報入力シート!$G716=$B$23,障害学生情報入力シート!$H716=$B$24,OR(障害学生情報入力シート!D716="入学者(新1年生)",障害学生情報入力シート!D716="在籍者")),1,0)</f>
        <v>0</v>
      </c>
      <c r="C716" s="7">
        <f t="shared" si="60"/>
        <v>0</v>
      </c>
      <c r="D716" s="7" t="str">
        <f>IFERROR(MATCH(ROW(障害学生情報入力シート!A692),C:C,0),"")</f>
        <v/>
      </c>
      <c r="E716" s="7">
        <f>IF(AND(障害学生情報入力シート!$G716=$E$23,障害学生情報入力シート!$H716=$E$24,OR(障害学生情報入力シート!D716="入学者(新1年生)",障害学生情報入力シート!D716="在籍者")),1,0)</f>
        <v>0</v>
      </c>
      <c r="F716" s="7">
        <f t="shared" si="61"/>
        <v>0</v>
      </c>
      <c r="G716" s="7" t="str">
        <f>IFERROR(MATCH(ROW(障害学生情報入力シート!E692),F:F,0),"")</f>
        <v/>
      </c>
      <c r="H716" s="7">
        <f>IF(AND(障害学生情報入力シート!$G716=$H$24,ISBLANK(障害学生情報入力シート!$H716),OR(障害学生情報入力シート!D716="入学者(新1年生)",障害学生情報入力シート!D716="在籍者")),1,0)</f>
        <v>0</v>
      </c>
      <c r="I716" s="7">
        <f t="shared" si="62"/>
        <v>0</v>
      </c>
      <c r="J716" s="7" t="str">
        <f>IFERROR(MATCH(ROW(障害学生情報入力シート!A692),I:I,0),"")</f>
        <v/>
      </c>
      <c r="K716" s="8">
        <f>IF(障害学生情報入力シート!AU716="",0,IF(AND(障害学生情報入力シート!AT716=1,Y716=1,障害学生情報入力シート!D716&lt;&gt;"",障害学生情報入力シート!D716&lt;&gt;"在籍者"),1,0))</f>
        <v>0</v>
      </c>
      <c r="L716" s="8">
        <f t="shared" si="63"/>
        <v>0</v>
      </c>
      <c r="M716" s="8" t="str">
        <f>IFERROR(MATCH(ROW(障害学生情報入力シート!A692),L:L,0),"")</f>
        <v/>
      </c>
      <c r="N716" s="8">
        <f>IF(障害学生情報入力シート!CA716="",0,IF(AND(障害学生情報入力シート!BZ716=1,Y716=1,障害学生情報入力シート!D716&lt;&gt;"",障害学生情報入力シート!D716&lt;&gt;"入学しなかった"),1,0))</f>
        <v>0</v>
      </c>
      <c r="O716" s="8">
        <f t="shared" si="64"/>
        <v>0</v>
      </c>
      <c r="P716" s="8" t="str">
        <f>IFERROR(MATCH(ROW(障害学生情報入力シート!AR692),O:O,0),"")</f>
        <v/>
      </c>
      <c r="Q716" s="8">
        <f>IF(障害学生情報入力シート!CU716="",0,IF(AND(障害学生情報入力シート!CT716=1,Y716=1,障害学生情報入力シート!D716&lt;&gt;"",障害学生情報入力シート!D716&lt;&gt;"入学しなかった"),1,0))</f>
        <v>0</v>
      </c>
      <c r="R716" s="8">
        <f t="shared" si="65"/>
        <v>0</v>
      </c>
      <c r="S716" s="8" t="str">
        <f>IFERROR(MATCH(ROW(障害学生情報入力シート!BJ692),R:R,0),"")</f>
        <v/>
      </c>
      <c r="T716" s="9">
        <f>IF(OR(SUM(障害学生情報入力シート!AY716:BY716,障害学生情報入力シート!CB716:CS716)&gt;0,COUNTA(障害学生情報入力シート!BZ716:CA716)=2,COUNTA(障害学生情報入力シート!CT716:CU716)=2),1,0)</f>
        <v>0</v>
      </c>
      <c r="U716" s="9">
        <f>SUM(障害学生情報入力シート!N716:Q716)+COUNTA(障害学生情報入力シート!R716)</f>
        <v>0</v>
      </c>
      <c r="V716" s="9">
        <f>SUM(障害学生情報入力シート!S716:V716)+COUNTA(障害学生情報入力シート!W716)</f>
        <v>0</v>
      </c>
      <c r="W716" s="9">
        <f>IF(SUM(障害学生情報入力シート!$X716:$AT716)&gt;0,1,0)</f>
        <v>0</v>
      </c>
      <c r="X716" s="9">
        <f>IF(障害学生情報入力シート!D716="入学者(新1年生)",1,0)</f>
        <v>0</v>
      </c>
      <c r="Y716" s="9">
        <f>IF(ISBLANK(障害学生情報入力シート!$G716),0)+IF(AND(障害学生情報入力シート!$G716="視覚障害",OR(障害学生情報入力シート!$H716="盲",障害学生情報入力シート!$H716="弱視")),1,0)+IF(AND(障害学生情報入力シート!$G716="聴覚・言語障害",OR(障害学生情報入力シート!$H716="聾",障害学生情報入力シート!$H716="難聴",障害学生情報入力シート!$H716="言語障害のみ")),1,0)+IF(AND(障害学生情報入力シート!$G716="肢体不自由",OR(障害学生情報入力シート!$H716="上肢機能障害",障害学生情報入力シート!$H716="下肢機能障害",障害学生情報入力シート!$H716="上下肢機能障害",障害学生情報入力シート!$H716="他の機能障害")),1,0)+IF(AND(障害学生情報入力シート!$G716="病弱・虚弱",OR(障害学生情報入力シート!$H716="内部障害等",障害学生情報入力シート!$H716="他の慢性疾患")),1,0)+IF(AND(障害学生情報入力シート!$G716="重複",ISBLANK(障害学生情報入力シート!$H716)),1,0)+IF(AND(障害学生情報入力シート!$G716="発達障害",OR(障害学生情報入力シート!$H716="SLD",障害学生情報入力シート!$H716="ADHD",障害学生情報入力シート!$H716="ASD",障害学生情報入力シート!$H716="発達障害の重複")),1,0)+IF(AND(障害学生情報入力シート!$G716="精神障害",OR(障害学生情報入力シート!$H716="統合失調症等",障害学生情報入力シート!$H716="気分障害",障害学生情報入力シート!$H716="神経症性障害等",障害学生情報入力シート!$H716="摂食障害・睡眠障害等",障害学生情報入力シート!$H716="他の精神障害")),1,0)+IF(AND(障害学生情報入力シート!$G716="その他の障害",ISBLANK(障害学生情報入力シート!$H716)),1,0)</f>
        <v>0</v>
      </c>
    </row>
    <row r="717" spans="1:25" x14ac:dyDescent="0.4">
      <c r="A717" s="1219">
        <v>693</v>
      </c>
      <c r="B717" s="7">
        <f>IF(AND(障害学生情報入力シート!$G717=$B$23,障害学生情報入力シート!$H717=$B$24,OR(障害学生情報入力シート!D717="入学者(新1年生)",障害学生情報入力シート!D717="在籍者")),1,0)</f>
        <v>0</v>
      </c>
      <c r="C717" s="7">
        <f t="shared" si="60"/>
        <v>0</v>
      </c>
      <c r="D717" s="7" t="str">
        <f>IFERROR(MATCH(ROW(障害学生情報入力シート!A693),C:C,0),"")</f>
        <v/>
      </c>
      <c r="E717" s="7">
        <f>IF(AND(障害学生情報入力シート!$G717=$E$23,障害学生情報入力シート!$H717=$E$24,OR(障害学生情報入力シート!D717="入学者(新1年生)",障害学生情報入力シート!D717="在籍者")),1,0)</f>
        <v>0</v>
      </c>
      <c r="F717" s="7">
        <f t="shared" si="61"/>
        <v>0</v>
      </c>
      <c r="G717" s="7" t="str">
        <f>IFERROR(MATCH(ROW(障害学生情報入力シート!E693),F:F,0),"")</f>
        <v/>
      </c>
      <c r="H717" s="7">
        <f>IF(AND(障害学生情報入力シート!$G717=$H$24,ISBLANK(障害学生情報入力シート!$H717),OR(障害学生情報入力シート!D717="入学者(新1年生)",障害学生情報入力シート!D717="在籍者")),1,0)</f>
        <v>0</v>
      </c>
      <c r="I717" s="7">
        <f t="shared" si="62"/>
        <v>0</v>
      </c>
      <c r="J717" s="7" t="str">
        <f>IFERROR(MATCH(ROW(障害学生情報入力シート!A693),I:I,0),"")</f>
        <v/>
      </c>
      <c r="K717" s="8">
        <f>IF(障害学生情報入力シート!AU717="",0,IF(AND(障害学生情報入力シート!AT717=1,Y717=1,障害学生情報入力シート!D717&lt;&gt;"",障害学生情報入力シート!D717&lt;&gt;"在籍者"),1,0))</f>
        <v>0</v>
      </c>
      <c r="L717" s="8">
        <f t="shared" si="63"/>
        <v>0</v>
      </c>
      <c r="M717" s="8" t="str">
        <f>IFERROR(MATCH(ROW(障害学生情報入力シート!A693),L:L,0),"")</f>
        <v/>
      </c>
      <c r="N717" s="8">
        <f>IF(障害学生情報入力シート!CA717="",0,IF(AND(障害学生情報入力シート!BZ717=1,Y717=1,障害学生情報入力シート!D717&lt;&gt;"",障害学生情報入力シート!D717&lt;&gt;"入学しなかった"),1,0))</f>
        <v>0</v>
      </c>
      <c r="O717" s="8">
        <f t="shared" si="64"/>
        <v>0</v>
      </c>
      <c r="P717" s="8" t="str">
        <f>IFERROR(MATCH(ROW(障害学生情報入力シート!AR693),O:O,0),"")</f>
        <v/>
      </c>
      <c r="Q717" s="8">
        <f>IF(障害学生情報入力シート!CU717="",0,IF(AND(障害学生情報入力シート!CT717=1,Y717=1,障害学生情報入力シート!D717&lt;&gt;"",障害学生情報入力シート!D717&lt;&gt;"入学しなかった"),1,0))</f>
        <v>0</v>
      </c>
      <c r="R717" s="8">
        <f t="shared" si="65"/>
        <v>0</v>
      </c>
      <c r="S717" s="8" t="str">
        <f>IFERROR(MATCH(ROW(障害学生情報入力シート!BJ693),R:R,0),"")</f>
        <v/>
      </c>
      <c r="T717" s="9">
        <f>IF(OR(SUM(障害学生情報入力シート!AY717:BY717,障害学生情報入力シート!CB717:CS717)&gt;0,COUNTA(障害学生情報入力シート!BZ717:CA717)=2,COUNTA(障害学生情報入力シート!CT717:CU717)=2),1,0)</f>
        <v>0</v>
      </c>
      <c r="U717" s="9">
        <f>SUM(障害学生情報入力シート!N717:Q717)+COUNTA(障害学生情報入力シート!R717)</f>
        <v>0</v>
      </c>
      <c r="V717" s="9">
        <f>SUM(障害学生情報入力シート!S717:V717)+COUNTA(障害学生情報入力シート!W717)</f>
        <v>0</v>
      </c>
      <c r="W717" s="9">
        <f>IF(SUM(障害学生情報入力シート!$X717:$AT717)&gt;0,1,0)</f>
        <v>0</v>
      </c>
      <c r="X717" s="9">
        <f>IF(障害学生情報入力シート!D717="入学者(新1年生)",1,0)</f>
        <v>0</v>
      </c>
      <c r="Y717" s="9">
        <f>IF(ISBLANK(障害学生情報入力シート!$G717),0)+IF(AND(障害学生情報入力シート!$G717="視覚障害",OR(障害学生情報入力シート!$H717="盲",障害学生情報入力シート!$H717="弱視")),1,0)+IF(AND(障害学生情報入力シート!$G717="聴覚・言語障害",OR(障害学生情報入力シート!$H717="聾",障害学生情報入力シート!$H717="難聴",障害学生情報入力シート!$H717="言語障害のみ")),1,0)+IF(AND(障害学生情報入力シート!$G717="肢体不自由",OR(障害学生情報入力シート!$H717="上肢機能障害",障害学生情報入力シート!$H717="下肢機能障害",障害学生情報入力シート!$H717="上下肢機能障害",障害学生情報入力シート!$H717="他の機能障害")),1,0)+IF(AND(障害学生情報入力シート!$G717="病弱・虚弱",OR(障害学生情報入力シート!$H717="内部障害等",障害学生情報入力シート!$H717="他の慢性疾患")),1,0)+IF(AND(障害学生情報入力シート!$G717="重複",ISBLANK(障害学生情報入力シート!$H717)),1,0)+IF(AND(障害学生情報入力シート!$G717="発達障害",OR(障害学生情報入力シート!$H717="SLD",障害学生情報入力シート!$H717="ADHD",障害学生情報入力シート!$H717="ASD",障害学生情報入力シート!$H717="発達障害の重複")),1,0)+IF(AND(障害学生情報入力シート!$G717="精神障害",OR(障害学生情報入力シート!$H717="統合失調症等",障害学生情報入力シート!$H717="気分障害",障害学生情報入力シート!$H717="神経症性障害等",障害学生情報入力シート!$H717="摂食障害・睡眠障害等",障害学生情報入力シート!$H717="他の精神障害")),1,0)+IF(AND(障害学生情報入力シート!$G717="その他の障害",ISBLANK(障害学生情報入力シート!$H717)),1,0)</f>
        <v>0</v>
      </c>
    </row>
    <row r="718" spans="1:25" x14ac:dyDescent="0.4">
      <c r="A718" s="1219">
        <v>694</v>
      </c>
      <c r="B718" s="7">
        <f>IF(AND(障害学生情報入力シート!$G718=$B$23,障害学生情報入力シート!$H718=$B$24,OR(障害学生情報入力シート!D718="入学者(新1年生)",障害学生情報入力シート!D718="在籍者")),1,0)</f>
        <v>0</v>
      </c>
      <c r="C718" s="7">
        <f t="shared" si="60"/>
        <v>0</v>
      </c>
      <c r="D718" s="7" t="str">
        <f>IFERROR(MATCH(ROW(障害学生情報入力シート!A694),C:C,0),"")</f>
        <v/>
      </c>
      <c r="E718" s="7">
        <f>IF(AND(障害学生情報入力シート!$G718=$E$23,障害学生情報入力シート!$H718=$E$24,OR(障害学生情報入力シート!D718="入学者(新1年生)",障害学生情報入力シート!D718="在籍者")),1,0)</f>
        <v>0</v>
      </c>
      <c r="F718" s="7">
        <f t="shared" si="61"/>
        <v>0</v>
      </c>
      <c r="G718" s="7" t="str">
        <f>IFERROR(MATCH(ROW(障害学生情報入力シート!E694),F:F,0),"")</f>
        <v/>
      </c>
      <c r="H718" s="7">
        <f>IF(AND(障害学生情報入力シート!$G718=$H$24,ISBLANK(障害学生情報入力シート!$H718),OR(障害学生情報入力シート!D718="入学者(新1年生)",障害学生情報入力シート!D718="在籍者")),1,0)</f>
        <v>0</v>
      </c>
      <c r="I718" s="7">
        <f t="shared" si="62"/>
        <v>0</v>
      </c>
      <c r="J718" s="7" t="str">
        <f>IFERROR(MATCH(ROW(障害学生情報入力シート!A694),I:I,0),"")</f>
        <v/>
      </c>
      <c r="K718" s="8">
        <f>IF(障害学生情報入力シート!AU718="",0,IF(AND(障害学生情報入力シート!AT718=1,Y718=1,障害学生情報入力シート!D718&lt;&gt;"",障害学生情報入力シート!D718&lt;&gt;"在籍者"),1,0))</f>
        <v>0</v>
      </c>
      <c r="L718" s="8">
        <f t="shared" si="63"/>
        <v>0</v>
      </c>
      <c r="M718" s="8" t="str">
        <f>IFERROR(MATCH(ROW(障害学生情報入力シート!A694),L:L,0),"")</f>
        <v/>
      </c>
      <c r="N718" s="8">
        <f>IF(障害学生情報入力シート!CA718="",0,IF(AND(障害学生情報入力シート!BZ718=1,Y718=1,障害学生情報入力シート!D718&lt;&gt;"",障害学生情報入力シート!D718&lt;&gt;"入学しなかった"),1,0))</f>
        <v>0</v>
      </c>
      <c r="O718" s="8">
        <f t="shared" si="64"/>
        <v>0</v>
      </c>
      <c r="P718" s="8" t="str">
        <f>IFERROR(MATCH(ROW(障害学生情報入力シート!AR694),O:O,0),"")</f>
        <v/>
      </c>
      <c r="Q718" s="8">
        <f>IF(障害学生情報入力シート!CU718="",0,IF(AND(障害学生情報入力シート!CT718=1,Y718=1,障害学生情報入力シート!D718&lt;&gt;"",障害学生情報入力シート!D718&lt;&gt;"入学しなかった"),1,0))</f>
        <v>0</v>
      </c>
      <c r="R718" s="8">
        <f t="shared" si="65"/>
        <v>0</v>
      </c>
      <c r="S718" s="8" t="str">
        <f>IFERROR(MATCH(ROW(障害学生情報入力シート!BJ694),R:R,0),"")</f>
        <v/>
      </c>
      <c r="T718" s="9">
        <f>IF(OR(SUM(障害学生情報入力シート!AY718:BY718,障害学生情報入力シート!CB718:CS718)&gt;0,COUNTA(障害学生情報入力シート!BZ718:CA718)=2,COUNTA(障害学生情報入力シート!CT718:CU718)=2),1,0)</f>
        <v>0</v>
      </c>
      <c r="U718" s="9">
        <f>SUM(障害学生情報入力シート!N718:Q718)+COUNTA(障害学生情報入力シート!R718)</f>
        <v>0</v>
      </c>
      <c r="V718" s="9">
        <f>SUM(障害学生情報入力シート!S718:V718)+COUNTA(障害学生情報入力シート!W718)</f>
        <v>0</v>
      </c>
      <c r="W718" s="9">
        <f>IF(SUM(障害学生情報入力シート!$X718:$AT718)&gt;0,1,0)</f>
        <v>0</v>
      </c>
      <c r="X718" s="9">
        <f>IF(障害学生情報入力シート!D718="入学者(新1年生)",1,0)</f>
        <v>0</v>
      </c>
      <c r="Y718" s="9">
        <f>IF(ISBLANK(障害学生情報入力シート!$G718),0)+IF(AND(障害学生情報入力シート!$G718="視覚障害",OR(障害学生情報入力シート!$H718="盲",障害学生情報入力シート!$H718="弱視")),1,0)+IF(AND(障害学生情報入力シート!$G718="聴覚・言語障害",OR(障害学生情報入力シート!$H718="聾",障害学生情報入力シート!$H718="難聴",障害学生情報入力シート!$H718="言語障害のみ")),1,0)+IF(AND(障害学生情報入力シート!$G718="肢体不自由",OR(障害学生情報入力シート!$H718="上肢機能障害",障害学生情報入力シート!$H718="下肢機能障害",障害学生情報入力シート!$H718="上下肢機能障害",障害学生情報入力シート!$H718="他の機能障害")),1,0)+IF(AND(障害学生情報入力シート!$G718="病弱・虚弱",OR(障害学生情報入力シート!$H718="内部障害等",障害学生情報入力シート!$H718="他の慢性疾患")),1,0)+IF(AND(障害学生情報入力シート!$G718="重複",ISBLANK(障害学生情報入力シート!$H718)),1,0)+IF(AND(障害学生情報入力シート!$G718="発達障害",OR(障害学生情報入力シート!$H718="SLD",障害学生情報入力シート!$H718="ADHD",障害学生情報入力シート!$H718="ASD",障害学生情報入力シート!$H718="発達障害の重複")),1,0)+IF(AND(障害学生情報入力シート!$G718="精神障害",OR(障害学生情報入力シート!$H718="統合失調症等",障害学生情報入力シート!$H718="気分障害",障害学生情報入力シート!$H718="神経症性障害等",障害学生情報入力シート!$H718="摂食障害・睡眠障害等",障害学生情報入力シート!$H718="他の精神障害")),1,0)+IF(AND(障害学生情報入力シート!$G718="その他の障害",ISBLANK(障害学生情報入力シート!$H718)),1,0)</f>
        <v>0</v>
      </c>
    </row>
    <row r="719" spans="1:25" x14ac:dyDescent="0.4">
      <c r="A719" s="1219">
        <v>695</v>
      </c>
      <c r="B719" s="7">
        <f>IF(AND(障害学生情報入力シート!$G719=$B$23,障害学生情報入力シート!$H719=$B$24,OR(障害学生情報入力シート!D719="入学者(新1年生)",障害学生情報入力シート!D719="在籍者")),1,0)</f>
        <v>0</v>
      </c>
      <c r="C719" s="7">
        <f t="shared" si="60"/>
        <v>0</v>
      </c>
      <c r="D719" s="7" t="str">
        <f>IFERROR(MATCH(ROW(障害学生情報入力シート!A695),C:C,0),"")</f>
        <v/>
      </c>
      <c r="E719" s="7">
        <f>IF(AND(障害学生情報入力シート!$G719=$E$23,障害学生情報入力シート!$H719=$E$24,OR(障害学生情報入力シート!D719="入学者(新1年生)",障害学生情報入力シート!D719="在籍者")),1,0)</f>
        <v>0</v>
      </c>
      <c r="F719" s="7">
        <f t="shared" si="61"/>
        <v>0</v>
      </c>
      <c r="G719" s="7" t="str">
        <f>IFERROR(MATCH(ROW(障害学生情報入力シート!E695),F:F,0),"")</f>
        <v/>
      </c>
      <c r="H719" s="7">
        <f>IF(AND(障害学生情報入力シート!$G719=$H$24,ISBLANK(障害学生情報入力シート!$H719),OR(障害学生情報入力シート!D719="入学者(新1年生)",障害学生情報入力シート!D719="在籍者")),1,0)</f>
        <v>0</v>
      </c>
      <c r="I719" s="7">
        <f t="shared" si="62"/>
        <v>0</v>
      </c>
      <c r="J719" s="7" t="str">
        <f>IFERROR(MATCH(ROW(障害学生情報入力シート!A695),I:I,0),"")</f>
        <v/>
      </c>
      <c r="K719" s="8">
        <f>IF(障害学生情報入力シート!AU719="",0,IF(AND(障害学生情報入力シート!AT719=1,Y719=1,障害学生情報入力シート!D719&lt;&gt;"",障害学生情報入力シート!D719&lt;&gt;"在籍者"),1,0))</f>
        <v>0</v>
      </c>
      <c r="L719" s="8">
        <f t="shared" si="63"/>
        <v>0</v>
      </c>
      <c r="M719" s="8" t="str">
        <f>IFERROR(MATCH(ROW(障害学生情報入力シート!A695),L:L,0),"")</f>
        <v/>
      </c>
      <c r="N719" s="8">
        <f>IF(障害学生情報入力シート!CA719="",0,IF(AND(障害学生情報入力シート!BZ719=1,Y719=1,障害学生情報入力シート!D719&lt;&gt;"",障害学生情報入力シート!D719&lt;&gt;"入学しなかった"),1,0))</f>
        <v>0</v>
      </c>
      <c r="O719" s="8">
        <f t="shared" si="64"/>
        <v>0</v>
      </c>
      <c r="P719" s="8" t="str">
        <f>IFERROR(MATCH(ROW(障害学生情報入力シート!AR695),O:O,0),"")</f>
        <v/>
      </c>
      <c r="Q719" s="8">
        <f>IF(障害学生情報入力シート!CU719="",0,IF(AND(障害学生情報入力シート!CT719=1,Y719=1,障害学生情報入力シート!D719&lt;&gt;"",障害学生情報入力シート!D719&lt;&gt;"入学しなかった"),1,0))</f>
        <v>0</v>
      </c>
      <c r="R719" s="8">
        <f t="shared" si="65"/>
        <v>0</v>
      </c>
      <c r="S719" s="8" t="str">
        <f>IFERROR(MATCH(ROW(障害学生情報入力シート!BJ695),R:R,0),"")</f>
        <v/>
      </c>
      <c r="T719" s="9">
        <f>IF(OR(SUM(障害学生情報入力シート!AY719:BY719,障害学生情報入力シート!CB719:CS719)&gt;0,COUNTA(障害学生情報入力シート!BZ719:CA719)=2,COUNTA(障害学生情報入力シート!CT719:CU719)=2),1,0)</f>
        <v>0</v>
      </c>
      <c r="U719" s="9">
        <f>SUM(障害学生情報入力シート!N719:Q719)+COUNTA(障害学生情報入力シート!R719)</f>
        <v>0</v>
      </c>
      <c r="V719" s="9">
        <f>SUM(障害学生情報入力シート!S719:V719)+COUNTA(障害学生情報入力シート!W719)</f>
        <v>0</v>
      </c>
      <c r="W719" s="9">
        <f>IF(SUM(障害学生情報入力シート!$X719:$AT719)&gt;0,1,0)</f>
        <v>0</v>
      </c>
      <c r="X719" s="9">
        <f>IF(障害学生情報入力シート!D719="入学者(新1年生)",1,0)</f>
        <v>0</v>
      </c>
      <c r="Y719" s="9">
        <f>IF(ISBLANK(障害学生情報入力シート!$G719),0)+IF(AND(障害学生情報入力シート!$G719="視覚障害",OR(障害学生情報入力シート!$H719="盲",障害学生情報入力シート!$H719="弱視")),1,0)+IF(AND(障害学生情報入力シート!$G719="聴覚・言語障害",OR(障害学生情報入力シート!$H719="聾",障害学生情報入力シート!$H719="難聴",障害学生情報入力シート!$H719="言語障害のみ")),1,0)+IF(AND(障害学生情報入力シート!$G719="肢体不自由",OR(障害学生情報入力シート!$H719="上肢機能障害",障害学生情報入力シート!$H719="下肢機能障害",障害学生情報入力シート!$H719="上下肢機能障害",障害学生情報入力シート!$H719="他の機能障害")),1,0)+IF(AND(障害学生情報入力シート!$G719="病弱・虚弱",OR(障害学生情報入力シート!$H719="内部障害等",障害学生情報入力シート!$H719="他の慢性疾患")),1,0)+IF(AND(障害学生情報入力シート!$G719="重複",ISBLANK(障害学生情報入力シート!$H719)),1,0)+IF(AND(障害学生情報入力シート!$G719="発達障害",OR(障害学生情報入力シート!$H719="SLD",障害学生情報入力シート!$H719="ADHD",障害学生情報入力シート!$H719="ASD",障害学生情報入力シート!$H719="発達障害の重複")),1,0)+IF(AND(障害学生情報入力シート!$G719="精神障害",OR(障害学生情報入力シート!$H719="統合失調症等",障害学生情報入力シート!$H719="気分障害",障害学生情報入力シート!$H719="神経症性障害等",障害学生情報入力シート!$H719="摂食障害・睡眠障害等",障害学生情報入力シート!$H719="他の精神障害")),1,0)+IF(AND(障害学生情報入力シート!$G719="その他の障害",ISBLANK(障害学生情報入力シート!$H719)),1,0)</f>
        <v>0</v>
      </c>
    </row>
    <row r="720" spans="1:25" x14ac:dyDescent="0.4">
      <c r="A720" s="1219">
        <v>696</v>
      </c>
      <c r="B720" s="7">
        <f>IF(AND(障害学生情報入力シート!$G720=$B$23,障害学生情報入力シート!$H720=$B$24,OR(障害学生情報入力シート!D720="入学者(新1年生)",障害学生情報入力シート!D720="在籍者")),1,0)</f>
        <v>0</v>
      </c>
      <c r="C720" s="7">
        <f t="shared" si="60"/>
        <v>0</v>
      </c>
      <c r="D720" s="7" t="str">
        <f>IFERROR(MATCH(ROW(障害学生情報入力シート!A696),C:C,0),"")</f>
        <v/>
      </c>
      <c r="E720" s="7">
        <f>IF(AND(障害学生情報入力シート!$G720=$E$23,障害学生情報入力シート!$H720=$E$24,OR(障害学生情報入力シート!D720="入学者(新1年生)",障害学生情報入力シート!D720="在籍者")),1,0)</f>
        <v>0</v>
      </c>
      <c r="F720" s="7">
        <f t="shared" si="61"/>
        <v>0</v>
      </c>
      <c r="G720" s="7" t="str">
        <f>IFERROR(MATCH(ROW(障害学生情報入力シート!E696),F:F,0),"")</f>
        <v/>
      </c>
      <c r="H720" s="7">
        <f>IF(AND(障害学生情報入力シート!$G720=$H$24,ISBLANK(障害学生情報入力シート!$H720),OR(障害学生情報入力シート!D720="入学者(新1年生)",障害学生情報入力シート!D720="在籍者")),1,0)</f>
        <v>0</v>
      </c>
      <c r="I720" s="7">
        <f t="shared" si="62"/>
        <v>0</v>
      </c>
      <c r="J720" s="7" t="str">
        <f>IFERROR(MATCH(ROW(障害学生情報入力シート!A696),I:I,0),"")</f>
        <v/>
      </c>
      <c r="K720" s="8">
        <f>IF(障害学生情報入力シート!AU720="",0,IF(AND(障害学生情報入力シート!AT720=1,Y720=1,障害学生情報入力シート!D720&lt;&gt;"",障害学生情報入力シート!D720&lt;&gt;"在籍者"),1,0))</f>
        <v>0</v>
      </c>
      <c r="L720" s="8">
        <f t="shared" si="63"/>
        <v>0</v>
      </c>
      <c r="M720" s="8" t="str">
        <f>IFERROR(MATCH(ROW(障害学生情報入力シート!A696),L:L,0),"")</f>
        <v/>
      </c>
      <c r="N720" s="8">
        <f>IF(障害学生情報入力シート!CA720="",0,IF(AND(障害学生情報入力シート!BZ720=1,Y720=1,障害学生情報入力シート!D720&lt;&gt;"",障害学生情報入力シート!D720&lt;&gt;"入学しなかった"),1,0))</f>
        <v>0</v>
      </c>
      <c r="O720" s="8">
        <f t="shared" si="64"/>
        <v>0</v>
      </c>
      <c r="P720" s="8" t="str">
        <f>IFERROR(MATCH(ROW(障害学生情報入力シート!AR696),O:O,0),"")</f>
        <v/>
      </c>
      <c r="Q720" s="8">
        <f>IF(障害学生情報入力シート!CU720="",0,IF(AND(障害学生情報入力シート!CT720=1,Y720=1,障害学生情報入力シート!D720&lt;&gt;"",障害学生情報入力シート!D720&lt;&gt;"入学しなかった"),1,0))</f>
        <v>0</v>
      </c>
      <c r="R720" s="8">
        <f t="shared" si="65"/>
        <v>0</v>
      </c>
      <c r="S720" s="8" t="str">
        <f>IFERROR(MATCH(ROW(障害学生情報入力シート!BJ696),R:R,0),"")</f>
        <v/>
      </c>
      <c r="T720" s="9">
        <f>IF(OR(SUM(障害学生情報入力シート!AY720:BY720,障害学生情報入力シート!CB720:CS720)&gt;0,COUNTA(障害学生情報入力シート!BZ720:CA720)=2,COUNTA(障害学生情報入力シート!CT720:CU720)=2),1,0)</f>
        <v>0</v>
      </c>
      <c r="U720" s="9">
        <f>SUM(障害学生情報入力シート!N720:Q720)+COUNTA(障害学生情報入力シート!R720)</f>
        <v>0</v>
      </c>
      <c r="V720" s="9">
        <f>SUM(障害学生情報入力シート!S720:V720)+COUNTA(障害学生情報入力シート!W720)</f>
        <v>0</v>
      </c>
      <c r="W720" s="9">
        <f>IF(SUM(障害学生情報入力シート!$X720:$AT720)&gt;0,1,0)</f>
        <v>0</v>
      </c>
      <c r="X720" s="9">
        <f>IF(障害学生情報入力シート!D720="入学者(新1年生)",1,0)</f>
        <v>0</v>
      </c>
      <c r="Y720" s="9">
        <f>IF(ISBLANK(障害学生情報入力シート!$G720),0)+IF(AND(障害学生情報入力シート!$G720="視覚障害",OR(障害学生情報入力シート!$H720="盲",障害学生情報入力シート!$H720="弱視")),1,0)+IF(AND(障害学生情報入力シート!$G720="聴覚・言語障害",OR(障害学生情報入力シート!$H720="聾",障害学生情報入力シート!$H720="難聴",障害学生情報入力シート!$H720="言語障害のみ")),1,0)+IF(AND(障害学生情報入力シート!$G720="肢体不自由",OR(障害学生情報入力シート!$H720="上肢機能障害",障害学生情報入力シート!$H720="下肢機能障害",障害学生情報入力シート!$H720="上下肢機能障害",障害学生情報入力シート!$H720="他の機能障害")),1,0)+IF(AND(障害学生情報入力シート!$G720="病弱・虚弱",OR(障害学生情報入力シート!$H720="内部障害等",障害学生情報入力シート!$H720="他の慢性疾患")),1,0)+IF(AND(障害学生情報入力シート!$G720="重複",ISBLANK(障害学生情報入力シート!$H720)),1,0)+IF(AND(障害学生情報入力シート!$G720="発達障害",OR(障害学生情報入力シート!$H720="SLD",障害学生情報入力シート!$H720="ADHD",障害学生情報入力シート!$H720="ASD",障害学生情報入力シート!$H720="発達障害の重複")),1,0)+IF(AND(障害学生情報入力シート!$G720="精神障害",OR(障害学生情報入力シート!$H720="統合失調症等",障害学生情報入力シート!$H720="気分障害",障害学生情報入力シート!$H720="神経症性障害等",障害学生情報入力シート!$H720="摂食障害・睡眠障害等",障害学生情報入力シート!$H720="他の精神障害")),1,0)+IF(AND(障害学生情報入力シート!$G720="その他の障害",ISBLANK(障害学生情報入力シート!$H720)),1,0)</f>
        <v>0</v>
      </c>
    </row>
    <row r="721" spans="1:25" x14ac:dyDescent="0.4">
      <c r="A721" s="1219">
        <v>697</v>
      </c>
      <c r="B721" s="7">
        <f>IF(AND(障害学生情報入力シート!$G721=$B$23,障害学生情報入力シート!$H721=$B$24,OR(障害学生情報入力シート!D721="入学者(新1年生)",障害学生情報入力シート!D721="在籍者")),1,0)</f>
        <v>0</v>
      </c>
      <c r="C721" s="7">
        <f t="shared" si="60"/>
        <v>0</v>
      </c>
      <c r="D721" s="7" t="str">
        <f>IFERROR(MATCH(ROW(障害学生情報入力シート!A697),C:C,0),"")</f>
        <v/>
      </c>
      <c r="E721" s="7">
        <f>IF(AND(障害学生情報入力シート!$G721=$E$23,障害学生情報入力シート!$H721=$E$24,OR(障害学生情報入力シート!D721="入学者(新1年生)",障害学生情報入力シート!D721="在籍者")),1,0)</f>
        <v>0</v>
      </c>
      <c r="F721" s="7">
        <f t="shared" si="61"/>
        <v>0</v>
      </c>
      <c r="G721" s="7" t="str">
        <f>IFERROR(MATCH(ROW(障害学生情報入力シート!E697),F:F,0),"")</f>
        <v/>
      </c>
      <c r="H721" s="7">
        <f>IF(AND(障害学生情報入力シート!$G721=$H$24,ISBLANK(障害学生情報入力シート!$H721),OR(障害学生情報入力シート!D721="入学者(新1年生)",障害学生情報入力シート!D721="在籍者")),1,0)</f>
        <v>0</v>
      </c>
      <c r="I721" s="7">
        <f t="shared" si="62"/>
        <v>0</v>
      </c>
      <c r="J721" s="7" t="str">
        <f>IFERROR(MATCH(ROW(障害学生情報入力シート!A697),I:I,0),"")</f>
        <v/>
      </c>
      <c r="K721" s="8">
        <f>IF(障害学生情報入力シート!AU721="",0,IF(AND(障害学生情報入力シート!AT721=1,Y721=1,障害学生情報入力シート!D721&lt;&gt;"",障害学生情報入力シート!D721&lt;&gt;"在籍者"),1,0))</f>
        <v>0</v>
      </c>
      <c r="L721" s="8">
        <f t="shared" si="63"/>
        <v>0</v>
      </c>
      <c r="M721" s="8" t="str">
        <f>IFERROR(MATCH(ROW(障害学生情報入力シート!A697),L:L,0),"")</f>
        <v/>
      </c>
      <c r="N721" s="8">
        <f>IF(障害学生情報入力シート!CA721="",0,IF(AND(障害学生情報入力シート!BZ721=1,Y721=1,障害学生情報入力シート!D721&lt;&gt;"",障害学生情報入力シート!D721&lt;&gt;"入学しなかった"),1,0))</f>
        <v>0</v>
      </c>
      <c r="O721" s="8">
        <f t="shared" si="64"/>
        <v>0</v>
      </c>
      <c r="P721" s="8" t="str">
        <f>IFERROR(MATCH(ROW(障害学生情報入力シート!AR697),O:O,0),"")</f>
        <v/>
      </c>
      <c r="Q721" s="8">
        <f>IF(障害学生情報入力シート!CU721="",0,IF(AND(障害学生情報入力シート!CT721=1,Y721=1,障害学生情報入力シート!D721&lt;&gt;"",障害学生情報入力シート!D721&lt;&gt;"入学しなかった"),1,0))</f>
        <v>0</v>
      </c>
      <c r="R721" s="8">
        <f t="shared" si="65"/>
        <v>0</v>
      </c>
      <c r="S721" s="8" t="str">
        <f>IFERROR(MATCH(ROW(障害学生情報入力シート!BJ697),R:R,0),"")</f>
        <v/>
      </c>
      <c r="T721" s="9">
        <f>IF(OR(SUM(障害学生情報入力シート!AY721:BY721,障害学生情報入力シート!CB721:CS721)&gt;0,COUNTA(障害学生情報入力シート!BZ721:CA721)=2,COUNTA(障害学生情報入力シート!CT721:CU721)=2),1,0)</f>
        <v>0</v>
      </c>
      <c r="U721" s="9">
        <f>SUM(障害学生情報入力シート!N721:Q721)+COUNTA(障害学生情報入力シート!R721)</f>
        <v>0</v>
      </c>
      <c r="V721" s="9">
        <f>SUM(障害学生情報入力シート!S721:V721)+COUNTA(障害学生情報入力シート!W721)</f>
        <v>0</v>
      </c>
      <c r="W721" s="9">
        <f>IF(SUM(障害学生情報入力シート!$X721:$AT721)&gt;0,1,0)</f>
        <v>0</v>
      </c>
      <c r="X721" s="9">
        <f>IF(障害学生情報入力シート!D721="入学者(新1年生)",1,0)</f>
        <v>0</v>
      </c>
      <c r="Y721" s="9">
        <f>IF(ISBLANK(障害学生情報入力シート!$G721),0)+IF(AND(障害学生情報入力シート!$G721="視覚障害",OR(障害学生情報入力シート!$H721="盲",障害学生情報入力シート!$H721="弱視")),1,0)+IF(AND(障害学生情報入力シート!$G721="聴覚・言語障害",OR(障害学生情報入力シート!$H721="聾",障害学生情報入力シート!$H721="難聴",障害学生情報入力シート!$H721="言語障害のみ")),1,0)+IF(AND(障害学生情報入力シート!$G721="肢体不自由",OR(障害学生情報入力シート!$H721="上肢機能障害",障害学生情報入力シート!$H721="下肢機能障害",障害学生情報入力シート!$H721="上下肢機能障害",障害学生情報入力シート!$H721="他の機能障害")),1,0)+IF(AND(障害学生情報入力シート!$G721="病弱・虚弱",OR(障害学生情報入力シート!$H721="内部障害等",障害学生情報入力シート!$H721="他の慢性疾患")),1,0)+IF(AND(障害学生情報入力シート!$G721="重複",ISBLANK(障害学生情報入力シート!$H721)),1,0)+IF(AND(障害学生情報入力シート!$G721="発達障害",OR(障害学生情報入力シート!$H721="SLD",障害学生情報入力シート!$H721="ADHD",障害学生情報入力シート!$H721="ASD",障害学生情報入力シート!$H721="発達障害の重複")),1,0)+IF(AND(障害学生情報入力シート!$G721="精神障害",OR(障害学生情報入力シート!$H721="統合失調症等",障害学生情報入力シート!$H721="気分障害",障害学生情報入力シート!$H721="神経症性障害等",障害学生情報入力シート!$H721="摂食障害・睡眠障害等",障害学生情報入力シート!$H721="他の精神障害")),1,0)+IF(AND(障害学生情報入力シート!$G721="その他の障害",ISBLANK(障害学生情報入力シート!$H721)),1,0)</f>
        <v>0</v>
      </c>
    </row>
    <row r="722" spans="1:25" x14ac:dyDescent="0.4">
      <c r="A722" s="1219">
        <v>698</v>
      </c>
      <c r="B722" s="7">
        <f>IF(AND(障害学生情報入力シート!$G722=$B$23,障害学生情報入力シート!$H722=$B$24,OR(障害学生情報入力シート!D722="入学者(新1年生)",障害学生情報入力シート!D722="在籍者")),1,0)</f>
        <v>0</v>
      </c>
      <c r="C722" s="7">
        <f t="shared" si="60"/>
        <v>0</v>
      </c>
      <c r="D722" s="7" t="str">
        <f>IFERROR(MATCH(ROW(障害学生情報入力シート!A698),C:C,0),"")</f>
        <v/>
      </c>
      <c r="E722" s="7">
        <f>IF(AND(障害学生情報入力シート!$G722=$E$23,障害学生情報入力シート!$H722=$E$24,OR(障害学生情報入力シート!D722="入学者(新1年生)",障害学生情報入力シート!D722="在籍者")),1,0)</f>
        <v>0</v>
      </c>
      <c r="F722" s="7">
        <f t="shared" si="61"/>
        <v>0</v>
      </c>
      <c r="G722" s="7" t="str">
        <f>IFERROR(MATCH(ROW(障害学生情報入力シート!E698),F:F,0),"")</f>
        <v/>
      </c>
      <c r="H722" s="7">
        <f>IF(AND(障害学生情報入力シート!$G722=$H$24,ISBLANK(障害学生情報入力シート!$H722),OR(障害学生情報入力シート!D722="入学者(新1年生)",障害学生情報入力シート!D722="在籍者")),1,0)</f>
        <v>0</v>
      </c>
      <c r="I722" s="7">
        <f t="shared" si="62"/>
        <v>0</v>
      </c>
      <c r="J722" s="7" t="str">
        <f>IFERROR(MATCH(ROW(障害学生情報入力シート!A698),I:I,0),"")</f>
        <v/>
      </c>
      <c r="K722" s="8">
        <f>IF(障害学生情報入力シート!AU722="",0,IF(AND(障害学生情報入力シート!AT722=1,Y722=1,障害学生情報入力シート!D722&lt;&gt;"",障害学生情報入力シート!D722&lt;&gt;"在籍者"),1,0))</f>
        <v>0</v>
      </c>
      <c r="L722" s="8">
        <f t="shared" si="63"/>
        <v>0</v>
      </c>
      <c r="M722" s="8" t="str">
        <f>IFERROR(MATCH(ROW(障害学生情報入力シート!A698),L:L,0),"")</f>
        <v/>
      </c>
      <c r="N722" s="8">
        <f>IF(障害学生情報入力シート!CA722="",0,IF(AND(障害学生情報入力シート!BZ722=1,Y722=1,障害学生情報入力シート!D722&lt;&gt;"",障害学生情報入力シート!D722&lt;&gt;"入学しなかった"),1,0))</f>
        <v>0</v>
      </c>
      <c r="O722" s="8">
        <f t="shared" si="64"/>
        <v>0</v>
      </c>
      <c r="P722" s="8" t="str">
        <f>IFERROR(MATCH(ROW(障害学生情報入力シート!AR698),O:O,0),"")</f>
        <v/>
      </c>
      <c r="Q722" s="8">
        <f>IF(障害学生情報入力シート!CU722="",0,IF(AND(障害学生情報入力シート!CT722=1,Y722=1,障害学生情報入力シート!D722&lt;&gt;"",障害学生情報入力シート!D722&lt;&gt;"入学しなかった"),1,0))</f>
        <v>0</v>
      </c>
      <c r="R722" s="8">
        <f t="shared" si="65"/>
        <v>0</v>
      </c>
      <c r="S722" s="8" t="str">
        <f>IFERROR(MATCH(ROW(障害学生情報入力シート!BJ698),R:R,0),"")</f>
        <v/>
      </c>
      <c r="T722" s="9">
        <f>IF(OR(SUM(障害学生情報入力シート!AY722:BY722,障害学生情報入力シート!CB722:CS722)&gt;0,COUNTA(障害学生情報入力シート!BZ722:CA722)=2,COUNTA(障害学生情報入力シート!CT722:CU722)=2),1,0)</f>
        <v>0</v>
      </c>
      <c r="U722" s="9">
        <f>SUM(障害学生情報入力シート!N722:Q722)+COUNTA(障害学生情報入力シート!R722)</f>
        <v>0</v>
      </c>
      <c r="V722" s="9">
        <f>SUM(障害学生情報入力シート!S722:V722)+COUNTA(障害学生情報入力シート!W722)</f>
        <v>0</v>
      </c>
      <c r="W722" s="9">
        <f>IF(SUM(障害学生情報入力シート!$X722:$AT722)&gt;0,1,0)</f>
        <v>0</v>
      </c>
      <c r="X722" s="9">
        <f>IF(障害学生情報入力シート!D722="入学者(新1年生)",1,0)</f>
        <v>0</v>
      </c>
      <c r="Y722" s="9">
        <f>IF(ISBLANK(障害学生情報入力シート!$G722),0)+IF(AND(障害学生情報入力シート!$G722="視覚障害",OR(障害学生情報入力シート!$H722="盲",障害学生情報入力シート!$H722="弱視")),1,0)+IF(AND(障害学生情報入力シート!$G722="聴覚・言語障害",OR(障害学生情報入力シート!$H722="聾",障害学生情報入力シート!$H722="難聴",障害学生情報入力シート!$H722="言語障害のみ")),1,0)+IF(AND(障害学生情報入力シート!$G722="肢体不自由",OR(障害学生情報入力シート!$H722="上肢機能障害",障害学生情報入力シート!$H722="下肢機能障害",障害学生情報入力シート!$H722="上下肢機能障害",障害学生情報入力シート!$H722="他の機能障害")),1,0)+IF(AND(障害学生情報入力シート!$G722="病弱・虚弱",OR(障害学生情報入力シート!$H722="内部障害等",障害学生情報入力シート!$H722="他の慢性疾患")),1,0)+IF(AND(障害学生情報入力シート!$G722="重複",ISBLANK(障害学生情報入力シート!$H722)),1,0)+IF(AND(障害学生情報入力シート!$G722="発達障害",OR(障害学生情報入力シート!$H722="SLD",障害学生情報入力シート!$H722="ADHD",障害学生情報入力シート!$H722="ASD",障害学生情報入力シート!$H722="発達障害の重複")),1,0)+IF(AND(障害学生情報入力シート!$G722="精神障害",OR(障害学生情報入力シート!$H722="統合失調症等",障害学生情報入力シート!$H722="気分障害",障害学生情報入力シート!$H722="神経症性障害等",障害学生情報入力シート!$H722="摂食障害・睡眠障害等",障害学生情報入力シート!$H722="他の精神障害")),1,0)+IF(AND(障害学生情報入力シート!$G722="その他の障害",ISBLANK(障害学生情報入力シート!$H722)),1,0)</f>
        <v>0</v>
      </c>
    </row>
    <row r="723" spans="1:25" x14ac:dyDescent="0.4">
      <c r="A723" s="1219">
        <v>699</v>
      </c>
      <c r="B723" s="7">
        <f>IF(AND(障害学生情報入力シート!$G723=$B$23,障害学生情報入力シート!$H723=$B$24,OR(障害学生情報入力シート!D723="入学者(新1年生)",障害学生情報入力シート!D723="在籍者")),1,0)</f>
        <v>0</v>
      </c>
      <c r="C723" s="7">
        <f t="shared" si="60"/>
        <v>0</v>
      </c>
      <c r="D723" s="7" t="str">
        <f>IFERROR(MATCH(ROW(障害学生情報入力シート!A699),C:C,0),"")</f>
        <v/>
      </c>
      <c r="E723" s="7">
        <f>IF(AND(障害学生情報入力シート!$G723=$E$23,障害学生情報入力シート!$H723=$E$24,OR(障害学生情報入力シート!D723="入学者(新1年生)",障害学生情報入力シート!D723="在籍者")),1,0)</f>
        <v>0</v>
      </c>
      <c r="F723" s="7">
        <f t="shared" si="61"/>
        <v>0</v>
      </c>
      <c r="G723" s="7" t="str">
        <f>IFERROR(MATCH(ROW(障害学生情報入力シート!E699),F:F,0),"")</f>
        <v/>
      </c>
      <c r="H723" s="7">
        <f>IF(AND(障害学生情報入力シート!$G723=$H$24,ISBLANK(障害学生情報入力シート!$H723),OR(障害学生情報入力シート!D723="入学者(新1年生)",障害学生情報入力シート!D723="在籍者")),1,0)</f>
        <v>0</v>
      </c>
      <c r="I723" s="7">
        <f t="shared" si="62"/>
        <v>0</v>
      </c>
      <c r="J723" s="7" t="str">
        <f>IFERROR(MATCH(ROW(障害学生情報入力シート!A699),I:I,0),"")</f>
        <v/>
      </c>
      <c r="K723" s="8">
        <f>IF(障害学生情報入力シート!AU723="",0,IF(AND(障害学生情報入力シート!AT723=1,Y723=1,障害学生情報入力シート!D723&lt;&gt;"",障害学生情報入力シート!D723&lt;&gt;"在籍者"),1,0))</f>
        <v>0</v>
      </c>
      <c r="L723" s="8">
        <f t="shared" si="63"/>
        <v>0</v>
      </c>
      <c r="M723" s="8" t="str">
        <f>IFERROR(MATCH(ROW(障害学生情報入力シート!A699),L:L,0),"")</f>
        <v/>
      </c>
      <c r="N723" s="8">
        <f>IF(障害学生情報入力シート!CA723="",0,IF(AND(障害学生情報入力シート!BZ723=1,Y723=1,障害学生情報入力シート!D723&lt;&gt;"",障害学生情報入力シート!D723&lt;&gt;"入学しなかった"),1,0))</f>
        <v>0</v>
      </c>
      <c r="O723" s="8">
        <f t="shared" si="64"/>
        <v>0</v>
      </c>
      <c r="P723" s="8" t="str">
        <f>IFERROR(MATCH(ROW(障害学生情報入力シート!AR699),O:O,0),"")</f>
        <v/>
      </c>
      <c r="Q723" s="8">
        <f>IF(障害学生情報入力シート!CU723="",0,IF(AND(障害学生情報入力シート!CT723=1,Y723=1,障害学生情報入力シート!D723&lt;&gt;"",障害学生情報入力シート!D723&lt;&gt;"入学しなかった"),1,0))</f>
        <v>0</v>
      </c>
      <c r="R723" s="8">
        <f t="shared" si="65"/>
        <v>0</v>
      </c>
      <c r="S723" s="8" t="str">
        <f>IFERROR(MATCH(ROW(障害学生情報入力シート!BJ699),R:R,0),"")</f>
        <v/>
      </c>
      <c r="T723" s="9">
        <f>IF(OR(SUM(障害学生情報入力シート!AY723:BY723,障害学生情報入力シート!CB723:CS723)&gt;0,COUNTA(障害学生情報入力シート!BZ723:CA723)=2,COUNTA(障害学生情報入力シート!CT723:CU723)=2),1,0)</f>
        <v>0</v>
      </c>
      <c r="U723" s="9">
        <f>SUM(障害学生情報入力シート!N723:Q723)+COUNTA(障害学生情報入力シート!R723)</f>
        <v>0</v>
      </c>
      <c r="V723" s="9">
        <f>SUM(障害学生情報入力シート!S723:V723)+COUNTA(障害学生情報入力シート!W723)</f>
        <v>0</v>
      </c>
      <c r="W723" s="9">
        <f>IF(SUM(障害学生情報入力シート!$X723:$AT723)&gt;0,1,0)</f>
        <v>0</v>
      </c>
      <c r="X723" s="9">
        <f>IF(障害学生情報入力シート!D723="入学者(新1年生)",1,0)</f>
        <v>0</v>
      </c>
      <c r="Y723" s="9">
        <f>IF(ISBLANK(障害学生情報入力シート!$G723),0)+IF(AND(障害学生情報入力シート!$G723="視覚障害",OR(障害学生情報入力シート!$H723="盲",障害学生情報入力シート!$H723="弱視")),1,0)+IF(AND(障害学生情報入力シート!$G723="聴覚・言語障害",OR(障害学生情報入力シート!$H723="聾",障害学生情報入力シート!$H723="難聴",障害学生情報入力シート!$H723="言語障害のみ")),1,0)+IF(AND(障害学生情報入力シート!$G723="肢体不自由",OR(障害学生情報入力シート!$H723="上肢機能障害",障害学生情報入力シート!$H723="下肢機能障害",障害学生情報入力シート!$H723="上下肢機能障害",障害学生情報入力シート!$H723="他の機能障害")),1,0)+IF(AND(障害学生情報入力シート!$G723="病弱・虚弱",OR(障害学生情報入力シート!$H723="内部障害等",障害学生情報入力シート!$H723="他の慢性疾患")),1,0)+IF(AND(障害学生情報入力シート!$G723="重複",ISBLANK(障害学生情報入力シート!$H723)),1,0)+IF(AND(障害学生情報入力シート!$G723="発達障害",OR(障害学生情報入力シート!$H723="SLD",障害学生情報入力シート!$H723="ADHD",障害学生情報入力シート!$H723="ASD",障害学生情報入力シート!$H723="発達障害の重複")),1,0)+IF(AND(障害学生情報入力シート!$G723="精神障害",OR(障害学生情報入力シート!$H723="統合失調症等",障害学生情報入力シート!$H723="気分障害",障害学生情報入力シート!$H723="神経症性障害等",障害学生情報入力シート!$H723="摂食障害・睡眠障害等",障害学生情報入力シート!$H723="他の精神障害")),1,0)+IF(AND(障害学生情報入力シート!$G723="その他の障害",ISBLANK(障害学生情報入力シート!$H723)),1,0)</f>
        <v>0</v>
      </c>
    </row>
    <row r="724" spans="1:25" x14ac:dyDescent="0.4">
      <c r="A724" s="1219">
        <v>700</v>
      </c>
      <c r="B724" s="7">
        <f>IF(AND(障害学生情報入力シート!$G724=$B$23,障害学生情報入力シート!$H724=$B$24,OR(障害学生情報入力シート!D724="入学者(新1年生)",障害学生情報入力シート!D724="在籍者")),1,0)</f>
        <v>0</v>
      </c>
      <c r="C724" s="7">
        <f t="shared" si="60"/>
        <v>0</v>
      </c>
      <c r="D724" s="7" t="str">
        <f>IFERROR(MATCH(ROW(障害学生情報入力シート!A700),C:C,0),"")</f>
        <v/>
      </c>
      <c r="E724" s="7">
        <f>IF(AND(障害学生情報入力シート!$G724=$E$23,障害学生情報入力シート!$H724=$E$24,OR(障害学生情報入力シート!D724="入学者(新1年生)",障害学生情報入力シート!D724="在籍者")),1,0)</f>
        <v>0</v>
      </c>
      <c r="F724" s="7">
        <f t="shared" si="61"/>
        <v>0</v>
      </c>
      <c r="G724" s="7" t="str">
        <f>IFERROR(MATCH(ROW(障害学生情報入力シート!E700),F:F,0),"")</f>
        <v/>
      </c>
      <c r="H724" s="7">
        <f>IF(AND(障害学生情報入力シート!$G724=$H$24,ISBLANK(障害学生情報入力シート!$H724),OR(障害学生情報入力シート!D724="入学者(新1年生)",障害学生情報入力シート!D724="在籍者")),1,0)</f>
        <v>0</v>
      </c>
      <c r="I724" s="7">
        <f t="shared" si="62"/>
        <v>0</v>
      </c>
      <c r="J724" s="7" t="str">
        <f>IFERROR(MATCH(ROW(障害学生情報入力シート!A700),I:I,0),"")</f>
        <v/>
      </c>
      <c r="K724" s="8">
        <f>IF(障害学生情報入力シート!AU724="",0,IF(AND(障害学生情報入力シート!AT724=1,Y724=1,障害学生情報入力シート!D724&lt;&gt;"",障害学生情報入力シート!D724&lt;&gt;"在籍者"),1,0))</f>
        <v>0</v>
      </c>
      <c r="L724" s="8">
        <f t="shared" si="63"/>
        <v>0</v>
      </c>
      <c r="M724" s="8" t="str">
        <f>IFERROR(MATCH(ROW(障害学生情報入力シート!A700),L:L,0),"")</f>
        <v/>
      </c>
      <c r="N724" s="8">
        <f>IF(障害学生情報入力シート!CA724="",0,IF(AND(障害学生情報入力シート!BZ724=1,Y724=1,障害学生情報入力シート!D724&lt;&gt;"",障害学生情報入力シート!D724&lt;&gt;"入学しなかった"),1,0))</f>
        <v>0</v>
      </c>
      <c r="O724" s="8">
        <f t="shared" si="64"/>
        <v>0</v>
      </c>
      <c r="P724" s="8" t="str">
        <f>IFERROR(MATCH(ROW(障害学生情報入力シート!AR700),O:O,0),"")</f>
        <v/>
      </c>
      <c r="Q724" s="8">
        <f>IF(障害学生情報入力シート!CU724="",0,IF(AND(障害学生情報入力シート!CT724=1,Y724=1,障害学生情報入力シート!D724&lt;&gt;"",障害学生情報入力シート!D724&lt;&gt;"入学しなかった"),1,0))</f>
        <v>0</v>
      </c>
      <c r="R724" s="8">
        <f t="shared" si="65"/>
        <v>0</v>
      </c>
      <c r="S724" s="8" t="str">
        <f>IFERROR(MATCH(ROW(障害学生情報入力シート!BJ700),R:R,0),"")</f>
        <v/>
      </c>
      <c r="T724" s="9">
        <f>IF(OR(SUM(障害学生情報入力シート!AY724:BY724,障害学生情報入力シート!CB724:CS724)&gt;0,COUNTA(障害学生情報入力シート!BZ724:CA724)=2,COUNTA(障害学生情報入力シート!CT724:CU724)=2),1,0)</f>
        <v>0</v>
      </c>
      <c r="U724" s="9">
        <f>SUM(障害学生情報入力シート!N724:Q724)+COUNTA(障害学生情報入力シート!R724)</f>
        <v>0</v>
      </c>
      <c r="V724" s="9">
        <f>SUM(障害学生情報入力シート!S724:V724)+COUNTA(障害学生情報入力シート!W724)</f>
        <v>0</v>
      </c>
      <c r="W724" s="9">
        <f>IF(SUM(障害学生情報入力シート!$X724:$AT724)&gt;0,1,0)</f>
        <v>0</v>
      </c>
      <c r="X724" s="9">
        <f>IF(障害学生情報入力シート!D724="入学者(新1年生)",1,0)</f>
        <v>0</v>
      </c>
      <c r="Y724" s="9">
        <f>IF(ISBLANK(障害学生情報入力シート!$G724),0)+IF(AND(障害学生情報入力シート!$G724="視覚障害",OR(障害学生情報入力シート!$H724="盲",障害学生情報入力シート!$H724="弱視")),1,0)+IF(AND(障害学生情報入力シート!$G724="聴覚・言語障害",OR(障害学生情報入力シート!$H724="聾",障害学生情報入力シート!$H724="難聴",障害学生情報入力シート!$H724="言語障害のみ")),1,0)+IF(AND(障害学生情報入力シート!$G724="肢体不自由",OR(障害学生情報入力シート!$H724="上肢機能障害",障害学生情報入力シート!$H724="下肢機能障害",障害学生情報入力シート!$H724="上下肢機能障害",障害学生情報入力シート!$H724="他の機能障害")),1,0)+IF(AND(障害学生情報入力シート!$G724="病弱・虚弱",OR(障害学生情報入力シート!$H724="内部障害等",障害学生情報入力シート!$H724="他の慢性疾患")),1,0)+IF(AND(障害学生情報入力シート!$G724="重複",ISBLANK(障害学生情報入力シート!$H724)),1,0)+IF(AND(障害学生情報入力シート!$G724="発達障害",OR(障害学生情報入力シート!$H724="SLD",障害学生情報入力シート!$H724="ADHD",障害学生情報入力シート!$H724="ASD",障害学生情報入力シート!$H724="発達障害の重複")),1,0)+IF(AND(障害学生情報入力シート!$G724="精神障害",OR(障害学生情報入力シート!$H724="統合失調症等",障害学生情報入力シート!$H724="気分障害",障害学生情報入力シート!$H724="神経症性障害等",障害学生情報入力シート!$H724="摂食障害・睡眠障害等",障害学生情報入力シート!$H724="他の精神障害")),1,0)+IF(AND(障害学生情報入力シート!$G724="その他の障害",ISBLANK(障害学生情報入力シート!$H724)),1,0)</f>
        <v>0</v>
      </c>
    </row>
    <row r="725" spans="1:25" x14ac:dyDescent="0.4">
      <c r="A725" s="1219">
        <v>701</v>
      </c>
      <c r="B725" s="7">
        <f>IF(AND(障害学生情報入力シート!$G725=$B$23,障害学生情報入力シート!$H725=$B$24,OR(障害学生情報入力シート!D725="入学者(新1年生)",障害学生情報入力シート!D725="在籍者")),1,0)</f>
        <v>0</v>
      </c>
      <c r="C725" s="7">
        <f t="shared" si="60"/>
        <v>0</v>
      </c>
      <c r="D725" s="7" t="str">
        <f>IFERROR(MATCH(ROW(障害学生情報入力シート!A701),C:C,0),"")</f>
        <v/>
      </c>
      <c r="E725" s="7">
        <f>IF(AND(障害学生情報入力シート!$G725=$E$23,障害学生情報入力シート!$H725=$E$24,OR(障害学生情報入力シート!D725="入学者(新1年生)",障害学生情報入力シート!D725="在籍者")),1,0)</f>
        <v>0</v>
      </c>
      <c r="F725" s="7">
        <f t="shared" si="61"/>
        <v>0</v>
      </c>
      <c r="G725" s="7" t="str">
        <f>IFERROR(MATCH(ROW(障害学生情報入力シート!E701),F:F,0),"")</f>
        <v/>
      </c>
      <c r="H725" s="7">
        <f>IF(AND(障害学生情報入力シート!$G725=$H$24,ISBLANK(障害学生情報入力シート!$H725),OR(障害学生情報入力シート!D725="入学者(新1年生)",障害学生情報入力シート!D725="在籍者")),1,0)</f>
        <v>0</v>
      </c>
      <c r="I725" s="7">
        <f t="shared" si="62"/>
        <v>0</v>
      </c>
      <c r="J725" s="7" t="str">
        <f>IFERROR(MATCH(ROW(障害学生情報入力シート!A701),I:I,0),"")</f>
        <v/>
      </c>
      <c r="K725" s="8">
        <f>IF(障害学生情報入力シート!AU725="",0,IF(AND(障害学生情報入力シート!AT725=1,Y725=1,障害学生情報入力シート!D725&lt;&gt;"",障害学生情報入力シート!D725&lt;&gt;"在籍者"),1,0))</f>
        <v>0</v>
      </c>
      <c r="L725" s="8">
        <f t="shared" si="63"/>
        <v>0</v>
      </c>
      <c r="M725" s="8" t="str">
        <f>IFERROR(MATCH(ROW(障害学生情報入力シート!A701),L:L,0),"")</f>
        <v/>
      </c>
      <c r="N725" s="8">
        <f>IF(障害学生情報入力シート!CA725="",0,IF(AND(障害学生情報入力シート!BZ725=1,Y725=1,障害学生情報入力シート!D725&lt;&gt;"",障害学生情報入力シート!D725&lt;&gt;"入学しなかった"),1,0))</f>
        <v>0</v>
      </c>
      <c r="O725" s="8">
        <f t="shared" si="64"/>
        <v>0</v>
      </c>
      <c r="P725" s="8" t="str">
        <f>IFERROR(MATCH(ROW(障害学生情報入力シート!AR701),O:O,0),"")</f>
        <v/>
      </c>
      <c r="Q725" s="8">
        <f>IF(障害学生情報入力シート!CU725="",0,IF(AND(障害学生情報入力シート!CT725=1,Y725=1,障害学生情報入力シート!D725&lt;&gt;"",障害学生情報入力シート!D725&lt;&gt;"入学しなかった"),1,0))</f>
        <v>0</v>
      </c>
      <c r="R725" s="8">
        <f t="shared" si="65"/>
        <v>0</v>
      </c>
      <c r="S725" s="8" t="str">
        <f>IFERROR(MATCH(ROW(障害学生情報入力シート!BJ701),R:R,0),"")</f>
        <v/>
      </c>
      <c r="T725" s="9">
        <f>IF(OR(SUM(障害学生情報入力シート!AY725:BY725,障害学生情報入力シート!CB725:CS725)&gt;0,COUNTA(障害学生情報入力シート!BZ725:CA725)=2,COUNTA(障害学生情報入力シート!CT725:CU725)=2),1,0)</f>
        <v>0</v>
      </c>
      <c r="U725" s="9">
        <f>SUM(障害学生情報入力シート!N725:Q725)+COUNTA(障害学生情報入力シート!R725)</f>
        <v>0</v>
      </c>
      <c r="V725" s="9">
        <f>SUM(障害学生情報入力シート!S725:V725)+COUNTA(障害学生情報入力シート!W725)</f>
        <v>0</v>
      </c>
      <c r="W725" s="9">
        <f>IF(SUM(障害学生情報入力シート!$X725:$AT725)&gt;0,1,0)</f>
        <v>0</v>
      </c>
      <c r="X725" s="9">
        <f>IF(障害学生情報入力シート!D725="入学者(新1年生)",1,0)</f>
        <v>0</v>
      </c>
      <c r="Y725" s="9">
        <f>IF(ISBLANK(障害学生情報入力シート!$G725),0)+IF(AND(障害学生情報入力シート!$G725="視覚障害",OR(障害学生情報入力シート!$H725="盲",障害学生情報入力シート!$H725="弱視")),1,0)+IF(AND(障害学生情報入力シート!$G725="聴覚・言語障害",OR(障害学生情報入力シート!$H725="聾",障害学生情報入力シート!$H725="難聴",障害学生情報入力シート!$H725="言語障害のみ")),1,0)+IF(AND(障害学生情報入力シート!$G725="肢体不自由",OR(障害学生情報入力シート!$H725="上肢機能障害",障害学生情報入力シート!$H725="下肢機能障害",障害学生情報入力シート!$H725="上下肢機能障害",障害学生情報入力シート!$H725="他の機能障害")),1,0)+IF(AND(障害学生情報入力シート!$G725="病弱・虚弱",OR(障害学生情報入力シート!$H725="内部障害等",障害学生情報入力シート!$H725="他の慢性疾患")),1,0)+IF(AND(障害学生情報入力シート!$G725="重複",ISBLANK(障害学生情報入力シート!$H725)),1,0)+IF(AND(障害学生情報入力シート!$G725="発達障害",OR(障害学生情報入力シート!$H725="SLD",障害学生情報入力シート!$H725="ADHD",障害学生情報入力シート!$H725="ASD",障害学生情報入力シート!$H725="発達障害の重複")),1,0)+IF(AND(障害学生情報入力シート!$G725="精神障害",OR(障害学生情報入力シート!$H725="統合失調症等",障害学生情報入力シート!$H725="気分障害",障害学生情報入力シート!$H725="神経症性障害等",障害学生情報入力シート!$H725="摂食障害・睡眠障害等",障害学生情報入力シート!$H725="他の精神障害")),1,0)+IF(AND(障害学生情報入力シート!$G725="その他の障害",ISBLANK(障害学生情報入力シート!$H725)),1,0)</f>
        <v>0</v>
      </c>
    </row>
    <row r="726" spans="1:25" x14ac:dyDescent="0.4">
      <c r="A726" s="1219">
        <v>702</v>
      </c>
      <c r="B726" s="7">
        <f>IF(AND(障害学生情報入力シート!$G726=$B$23,障害学生情報入力シート!$H726=$B$24,OR(障害学生情報入力シート!D726="入学者(新1年生)",障害学生情報入力シート!D726="在籍者")),1,0)</f>
        <v>0</v>
      </c>
      <c r="C726" s="7">
        <f t="shared" si="60"/>
        <v>0</v>
      </c>
      <c r="D726" s="7" t="str">
        <f>IFERROR(MATCH(ROW(障害学生情報入力シート!A702),C:C,0),"")</f>
        <v/>
      </c>
      <c r="E726" s="7">
        <f>IF(AND(障害学生情報入力シート!$G726=$E$23,障害学生情報入力シート!$H726=$E$24,OR(障害学生情報入力シート!D726="入学者(新1年生)",障害学生情報入力シート!D726="在籍者")),1,0)</f>
        <v>0</v>
      </c>
      <c r="F726" s="7">
        <f t="shared" si="61"/>
        <v>0</v>
      </c>
      <c r="G726" s="7" t="str">
        <f>IFERROR(MATCH(ROW(障害学生情報入力シート!E702),F:F,0),"")</f>
        <v/>
      </c>
      <c r="H726" s="7">
        <f>IF(AND(障害学生情報入力シート!$G726=$H$24,ISBLANK(障害学生情報入力シート!$H726),OR(障害学生情報入力シート!D726="入学者(新1年生)",障害学生情報入力シート!D726="在籍者")),1,0)</f>
        <v>0</v>
      </c>
      <c r="I726" s="7">
        <f t="shared" si="62"/>
        <v>0</v>
      </c>
      <c r="J726" s="7" t="str">
        <f>IFERROR(MATCH(ROW(障害学生情報入力シート!A702),I:I,0),"")</f>
        <v/>
      </c>
      <c r="K726" s="8">
        <f>IF(障害学生情報入力シート!AU726="",0,IF(AND(障害学生情報入力シート!AT726=1,Y726=1,障害学生情報入力シート!D726&lt;&gt;"",障害学生情報入力シート!D726&lt;&gt;"在籍者"),1,0))</f>
        <v>0</v>
      </c>
      <c r="L726" s="8">
        <f t="shared" si="63"/>
        <v>0</v>
      </c>
      <c r="M726" s="8" t="str">
        <f>IFERROR(MATCH(ROW(障害学生情報入力シート!A702),L:L,0),"")</f>
        <v/>
      </c>
      <c r="N726" s="8">
        <f>IF(障害学生情報入力シート!CA726="",0,IF(AND(障害学生情報入力シート!BZ726=1,Y726=1,障害学生情報入力シート!D726&lt;&gt;"",障害学生情報入力シート!D726&lt;&gt;"入学しなかった"),1,0))</f>
        <v>0</v>
      </c>
      <c r="O726" s="8">
        <f t="shared" si="64"/>
        <v>0</v>
      </c>
      <c r="P726" s="8" t="str">
        <f>IFERROR(MATCH(ROW(障害学生情報入力シート!AR702),O:O,0),"")</f>
        <v/>
      </c>
      <c r="Q726" s="8">
        <f>IF(障害学生情報入力シート!CU726="",0,IF(AND(障害学生情報入力シート!CT726=1,Y726=1,障害学生情報入力シート!D726&lt;&gt;"",障害学生情報入力シート!D726&lt;&gt;"入学しなかった"),1,0))</f>
        <v>0</v>
      </c>
      <c r="R726" s="8">
        <f t="shared" si="65"/>
        <v>0</v>
      </c>
      <c r="S726" s="8" t="str">
        <f>IFERROR(MATCH(ROW(障害学生情報入力シート!BJ702),R:R,0),"")</f>
        <v/>
      </c>
      <c r="T726" s="9">
        <f>IF(OR(SUM(障害学生情報入力シート!AY726:BY726,障害学生情報入力シート!CB726:CS726)&gt;0,COUNTA(障害学生情報入力シート!BZ726:CA726)=2,COUNTA(障害学生情報入力シート!CT726:CU726)=2),1,0)</f>
        <v>0</v>
      </c>
      <c r="U726" s="9">
        <f>SUM(障害学生情報入力シート!N726:Q726)+COUNTA(障害学生情報入力シート!R726)</f>
        <v>0</v>
      </c>
      <c r="V726" s="9">
        <f>SUM(障害学生情報入力シート!S726:V726)+COUNTA(障害学生情報入力シート!W726)</f>
        <v>0</v>
      </c>
      <c r="W726" s="9">
        <f>IF(SUM(障害学生情報入力シート!$X726:$AT726)&gt;0,1,0)</f>
        <v>0</v>
      </c>
      <c r="X726" s="9">
        <f>IF(障害学生情報入力シート!D726="入学者(新1年生)",1,0)</f>
        <v>0</v>
      </c>
      <c r="Y726" s="9">
        <f>IF(ISBLANK(障害学生情報入力シート!$G726),0)+IF(AND(障害学生情報入力シート!$G726="視覚障害",OR(障害学生情報入力シート!$H726="盲",障害学生情報入力シート!$H726="弱視")),1,0)+IF(AND(障害学生情報入力シート!$G726="聴覚・言語障害",OR(障害学生情報入力シート!$H726="聾",障害学生情報入力シート!$H726="難聴",障害学生情報入力シート!$H726="言語障害のみ")),1,0)+IF(AND(障害学生情報入力シート!$G726="肢体不自由",OR(障害学生情報入力シート!$H726="上肢機能障害",障害学生情報入力シート!$H726="下肢機能障害",障害学生情報入力シート!$H726="上下肢機能障害",障害学生情報入力シート!$H726="他の機能障害")),1,0)+IF(AND(障害学生情報入力シート!$G726="病弱・虚弱",OR(障害学生情報入力シート!$H726="内部障害等",障害学生情報入力シート!$H726="他の慢性疾患")),1,0)+IF(AND(障害学生情報入力シート!$G726="重複",ISBLANK(障害学生情報入力シート!$H726)),1,0)+IF(AND(障害学生情報入力シート!$G726="発達障害",OR(障害学生情報入力シート!$H726="SLD",障害学生情報入力シート!$H726="ADHD",障害学生情報入力シート!$H726="ASD",障害学生情報入力シート!$H726="発達障害の重複")),1,0)+IF(AND(障害学生情報入力シート!$G726="精神障害",OR(障害学生情報入力シート!$H726="統合失調症等",障害学生情報入力シート!$H726="気分障害",障害学生情報入力シート!$H726="神経症性障害等",障害学生情報入力シート!$H726="摂食障害・睡眠障害等",障害学生情報入力シート!$H726="他の精神障害")),1,0)+IF(AND(障害学生情報入力シート!$G726="その他の障害",ISBLANK(障害学生情報入力シート!$H726)),1,0)</f>
        <v>0</v>
      </c>
    </row>
    <row r="727" spans="1:25" x14ac:dyDescent="0.4">
      <c r="A727" s="1219">
        <v>703</v>
      </c>
      <c r="B727" s="7">
        <f>IF(AND(障害学生情報入力シート!$G727=$B$23,障害学生情報入力シート!$H727=$B$24,OR(障害学生情報入力シート!D727="入学者(新1年生)",障害学生情報入力シート!D727="在籍者")),1,0)</f>
        <v>0</v>
      </c>
      <c r="C727" s="7">
        <f t="shared" si="60"/>
        <v>0</v>
      </c>
      <c r="D727" s="7" t="str">
        <f>IFERROR(MATCH(ROW(障害学生情報入力シート!A703),C:C,0),"")</f>
        <v/>
      </c>
      <c r="E727" s="7">
        <f>IF(AND(障害学生情報入力シート!$G727=$E$23,障害学生情報入力シート!$H727=$E$24,OR(障害学生情報入力シート!D727="入学者(新1年生)",障害学生情報入力シート!D727="在籍者")),1,0)</f>
        <v>0</v>
      </c>
      <c r="F727" s="7">
        <f t="shared" si="61"/>
        <v>0</v>
      </c>
      <c r="G727" s="7" t="str">
        <f>IFERROR(MATCH(ROW(障害学生情報入力シート!E703),F:F,0),"")</f>
        <v/>
      </c>
      <c r="H727" s="7">
        <f>IF(AND(障害学生情報入力シート!$G727=$H$24,ISBLANK(障害学生情報入力シート!$H727),OR(障害学生情報入力シート!D727="入学者(新1年生)",障害学生情報入力シート!D727="在籍者")),1,0)</f>
        <v>0</v>
      </c>
      <c r="I727" s="7">
        <f t="shared" si="62"/>
        <v>0</v>
      </c>
      <c r="J727" s="7" t="str">
        <f>IFERROR(MATCH(ROW(障害学生情報入力シート!A703),I:I,0),"")</f>
        <v/>
      </c>
      <c r="K727" s="8">
        <f>IF(障害学生情報入力シート!AU727="",0,IF(AND(障害学生情報入力シート!AT727=1,Y727=1,障害学生情報入力シート!D727&lt;&gt;"",障害学生情報入力シート!D727&lt;&gt;"在籍者"),1,0))</f>
        <v>0</v>
      </c>
      <c r="L727" s="8">
        <f t="shared" si="63"/>
        <v>0</v>
      </c>
      <c r="M727" s="8" t="str">
        <f>IFERROR(MATCH(ROW(障害学生情報入力シート!A703),L:L,0),"")</f>
        <v/>
      </c>
      <c r="N727" s="8">
        <f>IF(障害学生情報入力シート!CA727="",0,IF(AND(障害学生情報入力シート!BZ727=1,Y727=1,障害学生情報入力シート!D727&lt;&gt;"",障害学生情報入力シート!D727&lt;&gt;"入学しなかった"),1,0))</f>
        <v>0</v>
      </c>
      <c r="O727" s="8">
        <f t="shared" si="64"/>
        <v>0</v>
      </c>
      <c r="P727" s="8" t="str">
        <f>IFERROR(MATCH(ROW(障害学生情報入力シート!AR703),O:O,0),"")</f>
        <v/>
      </c>
      <c r="Q727" s="8">
        <f>IF(障害学生情報入力シート!CU727="",0,IF(AND(障害学生情報入力シート!CT727=1,Y727=1,障害学生情報入力シート!D727&lt;&gt;"",障害学生情報入力シート!D727&lt;&gt;"入学しなかった"),1,0))</f>
        <v>0</v>
      </c>
      <c r="R727" s="8">
        <f t="shared" si="65"/>
        <v>0</v>
      </c>
      <c r="S727" s="8" t="str">
        <f>IFERROR(MATCH(ROW(障害学生情報入力シート!BJ703),R:R,0),"")</f>
        <v/>
      </c>
      <c r="T727" s="9">
        <f>IF(OR(SUM(障害学生情報入力シート!AY727:BY727,障害学生情報入力シート!CB727:CS727)&gt;0,COUNTA(障害学生情報入力シート!BZ727:CA727)=2,COUNTA(障害学生情報入力シート!CT727:CU727)=2),1,0)</f>
        <v>0</v>
      </c>
      <c r="U727" s="9">
        <f>SUM(障害学生情報入力シート!N727:Q727)+COUNTA(障害学生情報入力シート!R727)</f>
        <v>0</v>
      </c>
      <c r="V727" s="9">
        <f>SUM(障害学生情報入力シート!S727:V727)+COUNTA(障害学生情報入力シート!W727)</f>
        <v>0</v>
      </c>
      <c r="W727" s="9">
        <f>IF(SUM(障害学生情報入力シート!$X727:$AT727)&gt;0,1,0)</f>
        <v>0</v>
      </c>
      <c r="X727" s="9">
        <f>IF(障害学生情報入力シート!D727="入学者(新1年生)",1,0)</f>
        <v>0</v>
      </c>
      <c r="Y727" s="9">
        <f>IF(ISBLANK(障害学生情報入力シート!$G727),0)+IF(AND(障害学生情報入力シート!$G727="視覚障害",OR(障害学生情報入力シート!$H727="盲",障害学生情報入力シート!$H727="弱視")),1,0)+IF(AND(障害学生情報入力シート!$G727="聴覚・言語障害",OR(障害学生情報入力シート!$H727="聾",障害学生情報入力シート!$H727="難聴",障害学生情報入力シート!$H727="言語障害のみ")),1,0)+IF(AND(障害学生情報入力シート!$G727="肢体不自由",OR(障害学生情報入力シート!$H727="上肢機能障害",障害学生情報入力シート!$H727="下肢機能障害",障害学生情報入力シート!$H727="上下肢機能障害",障害学生情報入力シート!$H727="他の機能障害")),1,0)+IF(AND(障害学生情報入力シート!$G727="病弱・虚弱",OR(障害学生情報入力シート!$H727="内部障害等",障害学生情報入力シート!$H727="他の慢性疾患")),1,0)+IF(AND(障害学生情報入力シート!$G727="重複",ISBLANK(障害学生情報入力シート!$H727)),1,0)+IF(AND(障害学生情報入力シート!$G727="発達障害",OR(障害学生情報入力シート!$H727="SLD",障害学生情報入力シート!$H727="ADHD",障害学生情報入力シート!$H727="ASD",障害学生情報入力シート!$H727="発達障害の重複")),1,0)+IF(AND(障害学生情報入力シート!$G727="精神障害",OR(障害学生情報入力シート!$H727="統合失調症等",障害学生情報入力シート!$H727="気分障害",障害学生情報入力シート!$H727="神経症性障害等",障害学生情報入力シート!$H727="摂食障害・睡眠障害等",障害学生情報入力シート!$H727="他の精神障害")),1,0)+IF(AND(障害学生情報入力シート!$G727="その他の障害",ISBLANK(障害学生情報入力シート!$H727)),1,0)</f>
        <v>0</v>
      </c>
    </row>
    <row r="728" spans="1:25" x14ac:dyDescent="0.4">
      <c r="A728" s="1219">
        <v>704</v>
      </c>
      <c r="B728" s="7">
        <f>IF(AND(障害学生情報入力シート!$G728=$B$23,障害学生情報入力シート!$H728=$B$24,OR(障害学生情報入力シート!D728="入学者(新1年生)",障害学生情報入力シート!D728="在籍者")),1,0)</f>
        <v>0</v>
      </c>
      <c r="C728" s="7">
        <f t="shared" si="60"/>
        <v>0</v>
      </c>
      <c r="D728" s="7" t="str">
        <f>IFERROR(MATCH(ROW(障害学生情報入力シート!A704),C:C,0),"")</f>
        <v/>
      </c>
      <c r="E728" s="7">
        <f>IF(AND(障害学生情報入力シート!$G728=$E$23,障害学生情報入力シート!$H728=$E$24,OR(障害学生情報入力シート!D728="入学者(新1年生)",障害学生情報入力シート!D728="在籍者")),1,0)</f>
        <v>0</v>
      </c>
      <c r="F728" s="7">
        <f t="shared" si="61"/>
        <v>0</v>
      </c>
      <c r="G728" s="7" t="str">
        <f>IFERROR(MATCH(ROW(障害学生情報入力シート!E704),F:F,0),"")</f>
        <v/>
      </c>
      <c r="H728" s="7">
        <f>IF(AND(障害学生情報入力シート!$G728=$H$24,ISBLANK(障害学生情報入力シート!$H728),OR(障害学生情報入力シート!D728="入学者(新1年生)",障害学生情報入力シート!D728="在籍者")),1,0)</f>
        <v>0</v>
      </c>
      <c r="I728" s="7">
        <f t="shared" si="62"/>
        <v>0</v>
      </c>
      <c r="J728" s="7" t="str">
        <f>IFERROR(MATCH(ROW(障害学生情報入力シート!A704),I:I,0),"")</f>
        <v/>
      </c>
      <c r="K728" s="8">
        <f>IF(障害学生情報入力シート!AU728="",0,IF(AND(障害学生情報入力シート!AT728=1,Y728=1,障害学生情報入力シート!D728&lt;&gt;"",障害学生情報入力シート!D728&lt;&gt;"在籍者"),1,0))</f>
        <v>0</v>
      </c>
      <c r="L728" s="8">
        <f t="shared" si="63"/>
        <v>0</v>
      </c>
      <c r="M728" s="8" t="str">
        <f>IFERROR(MATCH(ROW(障害学生情報入力シート!A704),L:L,0),"")</f>
        <v/>
      </c>
      <c r="N728" s="8">
        <f>IF(障害学生情報入力シート!CA728="",0,IF(AND(障害学生情報入力シート!BZ728=1,Y728=1,障害学生情報入力シート!D728&lt;&gt;"",障害学生情報入力シート!D728&lt;&gt;"入学しなかった"),1,0))</f>
        <v>0</v>
      </c>
      <c r="O728" s="8">
        <f t="shared" si="64"/>
        <v>0</v>
      </c>
      <c r="P728" s="8" t="str">
        <f>IFERROR(MATCH(ROW(障害学生情報入力シート!AR704),O:O,0),"")</f>
        <v/>
      </c>
      <c r="Q728" s="8">
        <f>IF(障害学生情報入力シート!CU728="",0,IF(AND(障害学生情報入力シート!CT728=1,Y728=1,障害学生情報入力シート!D728&lt;&gt;"",障害学生情報入力シート!D728&lt;&gt;"入学しなかった"),1,0))</f>
        <v>0</v>
      </c>
      <c r="R728" s="8">
        <f t="shared" si="65"/>
        <v>0</v>
      </c>
      <c r="S728" s="8" t="str">
        <f>IFERROR(MATCH(ROW(障害学生情報入力シート!BJ704),R:R,0),"")</f>
        <v/>
      </c>
      <c r="T728" s="9">
        <f>IF(OR(SUM(障害学生情報入力シート!AY728:BY728,障害学生情報入力シート!CB728:CS728)&gt;0,COUNTA(障害学生情報入力シート!BZ728:CA728)=2,COUNTA(障害学生情報入力シート!CT728:CU728)=2),1,0)</f>
        <v>0</v>
      </c>
      <c r="U728" s="9">
        <f>SUM(障害学生情報入力シート!N728:Q728)+COUNTA(障害学生情報入力シート!R728)</f>
        <v>0</v>
      </c>
      <c r="V728" s="9">
        <f>SUM(障害学生情報入力シート!S728:V728)+COUNTA(障害学生情報入力シート!W728)</f>
        <v>0</v>
      </c>
      <c r="W728" s="9">
        <f>IF(SUM(障害学生情報入力シート!$X728:$AT728)&gt;0,1,0)</f>
        <v>0</v>
      </c>
      <c r="X728" s="9">
        <f>IF(障害学生情報入力シート!D728="入学者(新1年生)",1,0)</f>
        <v>0</v>
      </c>
      <c r="Y728" s="9">
        <f>IF(ISBLANK(障害学生情報入力シート!$G728),0)+IF(AND(障害学生情報入力シート!$G728="視覚障害",OR(障害学生情報入力シート!$H728="盲",障害学生情報入力シート!$H728="弱視")),1,0)+IF(AND(障害学生情報入力シート!$G728="聴覚・言語障害",OR(障害学生情報入力シート!$H728="聾",障害学生情報入力シート!$H728="難聴",障害学生情報入力シート!$H728="言語障害のみ")),1,0)+IF(AND(障害学生情報入力シート!$G728="肢体不自由",OR(障害学生情報入力シート!$H728="上肢機能障害",障害学生情報入力シート!$H728="下肢機能障害",障害学生情報入力シート!$H728="上下肢機能障害",障害学生情報入力シート!$H728="他の機能障害")),1,0)+IF(AND(障害学生情報入力シート!$G728="病弱・虚弱",OR(障害学生情報入力シート!$H728="内部障害等",障害学生情報入力シート!$H728="他の慢性疾患")),1,0)+IF(AND(障害学生情報入力シート!$G728="重複",ISBLANK(障害学生情報入力シート!$H728)),1,0)+IF(AND(障害学生情報入力シート!$G728="発達障害",OR(障害学生情報入力シート!$H728="SLD",障害学生情報入力シート!$H728="ADHD",障害学生情報入力シート!$H728="ASD",障害学生情報入力シート!$H728="発達障害の重複")),1,0)+IF(AND(障害学生情報入力シート!$G728="精神障害",OR(障害学生情報入力シート!$H728="統合失調症等",障害学生情報入力シート!$H728="気分障害",障害学生情報入力シート!$H728="神経症性障害等",障害学生情報入力シート!$H728="摂食障害・睡眠障害等",障害学生情報入力シート!$H728="他の精神障害")),1,0)+IF(AND(障害学生情報入力シート!$G728="その他の障害",ISBLANK(障害学生情報入力シート!$H728)),1,0)</f>
        <v>0</v>
      </c>
    </row>
    <row r="729" spans="1:25" x14ac:dyDescent="0.4">
      <c r="A729" s="1219">
        <v>705</v>
      </c>
      <c r="B729" s="7">
        <f>IF(AND(障害学生情報入力シート!$G729=$B$23,障害学生情報入力シート!$H729=$B$24,OR(障害学生情報入力シート!D729="入学者(新1年生)",障害学生情報入力シート!D729="在籍者")),1,0)</f>
        <v>0</v>
      </c>
      <c r="C729" s="7">
        <f t="shared" ref="C729:C792" si="66">C728+B729</f>
        <v>0</v>
      </c>
      <c r="D729" s="7" t="str">
        <f>IFERROR(MATCH(ROW(障害学生情報入力シート!A705),C:C,0),"")</f>
        <v/>
      </c>
      <c r="E729" s="7">
        <f>IF(AND(障害学生情報入力シート!$G729=$E$23,障害学生情報入力シート!$H729=$E$24,OR(障害学生情報入力シート!D729="入学者(新1年生)",障害学生情報入力シート!D729="在籍者")),1,0)</f>
        <v>0</v>
      </c>
      <c r="F729" s="7">
        <f t="shared" ref="F729:F792" si="67">F728+E729</f>
        <v>0</v>
      </c>
      <c r="G729" s="7" t="str">
        <f>IFERROR(MATCH(ROW(障害学生情報入力シート!E705),F:F,0),"")</f>
        <v/>
      </c>
      <c r="H729" s="7">
        <f>IF(AND(障害学生情報入力シート!$G729=$H$24,ISBLANK(障害学生情報入力シート!$H729),OR(障害学生情報入力シート!D729="入学者(新1年生)",障害学生情報入力シート!D729="在籍者")),1,0)</f>
        <v>0</v>
      </c>
      <c r="I729" s="7">
        <f t="shared" ref="I729:I792" si="68">I728+H729</f>
        <v>0</v>
      </c>
      <c r="J729" s="7" t="str">
        <f>IFERROR(MATCH(ROW(障害学生情報入力シート!A705),I:I,0),"")</f>
        <v/>
      </c>
      <c r="K729" s="8">
        <f>IF(障害学生情報入力シート!AU729="",0,IF(AND(障害学生情報入力シート!AT729=1,Y729=1,障害学生情報入力シート!D729&lt;&gt;"",障害学生情報入力シート!D729&lt;&gt;"在籍者"),1,0))</f>
        <v>0</v>
      </c>
      <c r="L729" s="8">
        <f t="shared" ref="L729:L792" si="69">L728+K729</f>
        <v>0</v>
      </c>
      <c r="M729" s="8" t="str">
        <f>IFERROR(MATCH(ROW(障害学生情報入力シート!A705),L:L,0),"")</f>
        <v/>
      </c>
      <c r="N729" s="8">
        <f>IF(障害学生情報入力シート!CA729="",0,IF(AND(障害学生情報入力シート!BZ729=1,Y729=1,障害学生情報入力シート!D729&lt;&gt;"",障害学生情報入力シート!D729&lt;&gt;"入学しなかった"),1,0))</f>
        <v>0</v>
      </c>
      <c r="O729" s="8">
        <f t="shared" ref="O729:O792" si="70">O728+N729</f>
        <v>0</v>
      </c>
      <c r="P729" s="8" t="str">
        <f>IFERROR(MATCH(ROW(障害学生情報入力シート!AR705),O:O,0),"")</f>
        <v/>
      </c>
      <c r="Q729" s="8">
        <f>IF(障害学生情報入力シート!CU729="",0,IF(AND(障害学生情報入力シート!CT729=1,Y729=1,障害学生情報入力シート!D729&lt;&gt;"",障害学生情報入力シート!D729&lt;&gt;"入学しなかった"),1,0))</f>
        <v>0</v>
      </c>
      <c r="R729" s="8">
        <f t="shared" ref="R729:R792" si="71">R728+Q729</f>
        <v>0</v>
      </c>
      <c r="S729" s="8" t="str">
        <f>IFERROR(MATCH(ROW(障害学生情報入力シート!BJ705),R:R,0),"")</f>
        <v/>
      </c>
      <c r="T729" s="9">
        <f>IF(OR(SUM(障害学生情報入力シート!AY729:BY729,障害学生情報入力シート!CB729:CS729)&gt;0,COUNTA(障害学生情報入力シート!BZ729:CA729)=2,COUNTA(障害学生情報入力シート!CT729:CU729)=2),1,0)</f>
        <v>0</v>
      </c>
      <c r="U729" s="9">
        <f>SUM(障害学生情報入力シート!N729:Q729)+COUNTA(障害学生情報入力シート!R729)</f>
        <v>0</v>
      </c>
      <c r="V729" s="9">
        <f>SUM(障害学生情報入力シート!S729:V729)+COUNTA(障害学生情報入力シート!W729)</f>
        <v>0</v>
      </c>
      <c r="W729" s="9">
        <f>IF(SUM(障害学生情報入力シート!$X729:$AT729)&gt;0,1,0)</f>
        <v>0</v>
      </c>
      <c r="X729" s="9">
        <f>IF(障害学生情報入力シート!D729="入学者(新1年生)",1,0)</f>
        <v>0</v>
      </c>
      <c r="Y729" s="9">
        <f>IF(ISBLANK(障害学生情報入力シート!$G729),0)+IF(AND(障害学生情報入力シート!$G729="視覚障害",OR(障害学生情報入力シート!$H729="盲",障害学生情報入力シート!$H729="弱視")),1,0)+IF(AND(障害学生情報入力シート!$G729="聴覚・言語障害",OR(障害学生情報入力シート!$H729="聾",障害学生情報入力シート!$H729="難聴",障害学生情報入力シート!$H729="言語障害のみ")),1,0)+IF(AND(障害学生情報入力シート!$G729="肢体不自由",OR(障害学生情報入力シート!$H729="上肢機能障害",障害学生情報入力シート!$H729="下肢機能障害",障害学生情報入力シート!$H729="上下肢機能障害",障害学生情報入力シート!$H729="他の機能障害")),1,0)+IF(AND(障害学生情報入力シート!$G729="病弱・虚弱",OR(障害学生情報入力シート!$H729="内部障害等",障害学生情報入力シート!$H729="他の慢性疾患")),1,0)+IF(AND(障害学生情報入力シート!$G729="重複",ISBLANK(障害学生情報入力シート!$H729)),1,0)+IF(AND(障害学生情報入力シート!$G729="発達障害",OR(障害学生情報入力シート!$H729="SLD",障害学生情報入力シート!$H729="ADHD",障害学生情報入力シート!$H729="ASD",障害学生情報入力シート!$H729="発達障害の重複")),1,0)+IF(AND(障害学生情報入力シート!$G729="精神障害",OR(障害学生情報入力シート!$H729="統合失調症等",障害学生情報入力シート!$H729="気分障害",障害学生情報入力シート!$H729="神経症性障害等",障害学生情報入力シート!$H729="摂食障害・睡眠障害等",障害学生情報入力シート!$H729="他の精神障害")),1,0)+IF(AND(障害学生情報入力シート!$G729="その他の障害",ISBLANK(障害学生情報入力シート!$H729)),1,0)</f>
        <v>0</v>
      </c>
    </row>
    <row r="730" spans="1:25" x14ac:dyDescent="0.4">
      <c r="A730" s="1219">
        <v>706</v>
      </c>
      <c r="B730" s="7">
        <f>IF(AND(障害学生情報入力シート!$G730=$B$23,障害学生情報入力シート!$H730=$B$24,OR(障害学生情報入力シート!D730="入学者(新1年生)",障害学生情報入力シート!D730="在籍者")),1,0)</f>
        <v>0</v>
      </c>
      <c r="C730" s="7">
        <f t="shared" si="66"/>
        <v>0</v>
      </c>
      <c r="D730" s="7" t="str">
        <f>IFERROR(MATCH(ROW(障害学生情報入力シート!A706),C:C,0),"")</f>
        <v/>
      </c>
      <c r="E730" s="7">
        <f>IF(AND(障害学生情報入力シート!$G730=$E$23,障害学生情報入力シート!$H730=$E$24,OR(障害学生情報入力シート!D730="入学者(新1年生)",障害学生情報入力シート!D730="在籍者")),1,0)</f>
        <v>0</v>
      </c>
      <c r="F730" s="7">
        <f t="shared" si="67"/>
        <v>0</v>
      </c>
      <c r="G730" s="7" t="str">
        <f>IFERROR(MATCH(ROW(障害学生情報入力シート!E706),F:F,0),"")</f>
        <v/>
      </c>
      <c r="H730" s="7">
        <f>IF(AND(障害学生情報入力シート!$G730=$H$24,ISBLANK(障害学生情報入力シート!$H730),OR(障害学生情報入力シート!D730="入学者(新1年生)",障害学生情報入力シート!D730="在籍者")),1,0)</f>
        <v>0</v>
      </c>
      <c r="I730" s="7">
        <f t="shared" si="68"/>
        <v>0</v>
      </c>
      <c r="J730" s="7" t="str">
        <f>IFERROR(MATCH(ROW(障害学生情報入力シート!A706),I:I,0),"")</f>
        <v/>
      </c>
      <c r="K730" s="8">
        <f>IF(障害学生情報入力シート!AU730="",0,IF(AND(障害学生情報入力シート!AT730=1,Y730=1,障害学生情報入力シート!D730&lt;&gt;"",障害学生情報入力シート!D730&lt;&gt;"在籍者"),1,0))</f>
        <v>0</v>
      </c>
      <c r="L730" s="8">
        <f t="shared" si="69"/>
        <v>0</v>
      </c>
      <c r="M730" s="8" t="str">
        <f>IFERROR(MATCH(ROW(障害学生情報入力シート!A706),L:L,0),"")</f>
        <v/>
      </c>
      <c r="N730" s="8">
        <f>IF(障害学生情報入力シート!CA730="",0,IF(AND(障害学生情報入力シート!BZ730=1,Y730=1,障害学生情報入力シート!D730&lt;&gt;"",障害学生情報入力シート!D730&lt;&gt;"入学しなかった"),1,0))</f>
        <v>0</v>
      </c>
      <c r="O730" s="8">
        <f t="shared" si="70"/>
        <v>0</v>
      </c>
      <c r="P730" s="8" t="str">
        <f>IFERROR(MATCH(ROW(障害学生情報入力シート!AR706),O:O,0),"")</f>
        <v/>
      </c>
      <c r="Q730" s="8">
        <f>IF(障害学生情報入力シート!CU730="",0,IF(AND(障害学生情報入力シート!CT730=1,Y730=1,障害学生情報入力シート!D730&lt;&gt;"",障害学生情報入力シート!D730&lt;&gt;"入学しなかった"),1,0))</f>
        <v>0</v>
      </c>
      <c r="R730" s="8">
        <f t="shared" si="71"/>
        <v>0</v>
      </c>
      <c r="S730" s="8" t="str">
        <f>IFERROR(MATCH(ROW(障害学生情報入力シート!BJ706),R:R,0),"")</f>
        <v/>
      </c>
      <c r="T730" s="9">
        <f>IF(OR(SUM(障害学生情報入力シート!AY730:BY730,障害学生情報入力シート!CB730:CS730)&gt;0,COUNTA(障害学生情報入力シート!BZ730:CA730)=2,COUNTA(障害学生情報入力シート!CT730:CU730)=2),1,0)</f>
        <v>0</v>
      </c>
      <c r="U730" s="9">
        <f>SUM(障害学生情報入力シート!N730:Q730)+COUNTA(障害学生情報入力シート!R730)</f>
        <v>0</v>
      </c>
      <c r="V730" s="9">
        <f>SUM(障害学生情報入力シート!S730:V730)+COUNTA(障害学生情報入力シート!W730)</f>
        <v>0</v>
      </c>
      <c r="W730" s="9">
        <f>IF(SUM(障害学生情報入力シート!$X730:$AT730)&gt;0,1,0)</f>
        <v>0</v>
      </c>
      <c r="X730" s="9">
        <f>IF(障害学生情報入力シート!D730="入学者(新1年生)",1,0)</f>
        <v>0</v>
      </c>
      <c r="Y730" s="9">
        <f>IF(ISBLANK(障害学生情報入力シート!$G730),0)+IF(AND(障害学生情報入力シート!$G730="視覚障害",OR(障害学生情報入力シート!$H730="盲",障害学生情報入力シート!$H730="弱視")),1,0)+IF(AND(障害学生情報入力シート!$G730="聴覚・言語障害",OR(障害学生情報入力シート!$H730="聾",障害学生情報入力シート!$H730="難聴",障害学生情報入力シート!$H730="言語障害のみ")),1,0)+IF(AND(障害学生情報入力シート!$G730="肢体不自由",OR(障害学生情報入力シート!$H730="上肢機能障害",障害学生情報入力シート!$H730="下肢機能障害",障害学生情報入力シート!$H730="上下肢機能障害",障害学生情報入力シート!$H730="他の機能障害")),1,0)+IF(AND(障害学生情報入力シート!$G730="病弱・虚弱",OR(障害学生情報入力シート!$H730="内部障害等",障害学生情報入力シート!$H730="他の慢性疾患")),1,0)+IF(AND(障害学生情報入力シート!$G730="重複",ISBLANK(障害学生情報入力シート!$H730)),1,0)+IF(AND(障害学生情報入力シート!$G730="発達障害",OR(障害学生情報入力シート!$H730="SLD",障害学生情報入力シート!$H730="ADHD",障害学生情報入力シート!$H730="ASD",障害学生情報入力シート!$H730="発達障害の重複")),1,0)+IF(AND(障害学生情報入力シート!$G730="精神障害",OR(障害学生情報入力シート!$H730="統合失調症等",障害学生情報入力シート!$H730="気分障害",障害学生情報入力シート!$H730="神経症性障害等",障害学生情報入力シート!$H730="摂食障害・睡眠障害等",障害学生情報入力シート!$H730="他の精神障害")),1,0)+IF(AND(障害学生情報入力シート!$G730="その他の障害",ISBLANK(障害学生情報入力シート!$H730)),1,0)</f>
        <v>0</v>
      </c>
    </row>
    <row r="731" spans="1:25" x14ac:dyDescent="0.4">
      <c r="A731" s="1219">
        <v>707</v>
      </c>
      <c r="B731" s="7">
        <f>IF(AND(障害学生情報入力シート!$G731=$B$23,障害学生情報入力シート!$H731=$B$24,OR(障害学生情報入力シート!D731="入学者(新1年生)",障害学生情報入力シート!D731="在籍者")),1,0)</f>
        <v>0</v>
      </c>
      <c r="C731" s="7">
        <f t="shared" si="66"/>
        <v>0</v>
      </c>
      <c r="D731" s="7" t="str">
        <f>IFERROR(MATCH(ROW(障害学生情報入力シート!A707),C:C,0),"")</f>
        <v/>
      </c>
      <c r="E731" s="7">
        <f>IF(AND(障害学生情報入力シート!$G731=$E$23,障害学生情報入力シート!$H731=$E$24,OR(障害学生情報入力シート!D731="入学者(新1年生)",障害学生情報入力シート!D731="在籍者")),1,0)</f>
        <v>0</v>
      </c>
      <c r="F731" s="7">
        <f t="shared" si="67"/>
        <v>0</v>
      </c>
      <c r="G731" s="7" t="str">
        <f>IFERROR(MATCH(ROW(障害学生情報入力シート!E707),F:F,0),"")</f>
        <v/>
      </c>
      <c r="H731" s="7">
        <f>IF(AND(障害学生情報入力シート!$G731=$H$24,ISBLANK(障害学生情報入力シート!$H731),OR(障害学生情報入力シート!D731="入学者(新1年生)",障害学生情報入力シート!D731="在籍者")),1,0)</f>
        <v>0</v>
      </c>
      <c r="I731" s="7">
        <f t="shared" si="68"/>
        <v>0</v>
      </c>
      <c r="J731" s="7" t="str">
        <f>IFERROR(MATCH(ROW(障害学生情報入力シート!A707),I:I,0),"")</f>
        <v/>
      </c>
      <c r="K731" s="8">
        <f>IF(障害学生情報入力シート!AU731="",0,IF(AND(障害学生情報入力シート!AT731=1,Y731=1,障害学生情報入力シート!D731&lt;&gt;"",障害学生情報入力シート!D731&lt;&gt;"在籍者"),1,0))</f>
        <v>0</v>
      </c>
      <c r="L731" s="8">
        <f t="shared" si="69"/>
        <v>0</v>
      </c>
      <c r="M731" s="8" t="str">
        <f>IFERROR(MATCH(ROW(障害学生情報入力シート!A707),L:L,0),"")</f>
        <v/>
      </c>
      <c r="N731" s="8">
        <f>IF(障害学生情報入力シート!CA731="",0,IF(AND(障害学生情報入力シート!BZ731=1,Y731=1,障害学生情報入力シート!D731&lt;&gt;"",障害学生情報入力シート!D731&lt;&gt;"入学しなかった"),1,0))</f>
        <v>0</v>
      </c>
      <c r="O731" s="8">
        <f t="shared" si="70"/>
        <v>0</v>
      </c>
      <c r="P731" s="8" t="str">
        <f>IFERROR(MATCH(ROW(障害学生情報入力シート!AR707),O:O,0),"")</f>
        <v/>
      </c>
      <c r="Q731" s="8">
        <f>IF(障害学生情報入力シート!CU731="",0,IF(AND(障害学生情報入力シート!CT731=1,Y731=1,障害学生情報入力シート!D731&lt;&gt;"",障害学生情報入力シート!D731&lt;&gt;"入学しなかった"),1,0))</f>
        <v>0</v>
      </c>
      <c r="R731" s="8">
        <f t="shared" si="71"/>
        <v>0</v>
      </c>
      <c r="S731" s="8" t="str">
        <f>IFERROR(MATCH(ROW(障害学生情報入力シート!BJ707),R:R,0),"")</f>
        <v/>
      </c>
      <c r="T731" s="9">
        <f>IF(OR(SUM(障害学生情報入力シート!AY731:BY731,障害学生情報入力シート!CB731:CS731)&gt;0,COUNTA(障害学生情報入力シート!BZ731:CA731)=2,COUNTA(障害学生情報入力シート!CT731:CU731)=2),1,0)</f>
        <v>0</v>
      </c>
      <c r="U731" s="9">
        <f>SUM(障害学生情報入力シート!N731:Q731)+COUNTA(障害学生情報入力シート!R731)</f>
        <v>0</v>
      </c>
      <c r="V731" s="9">
        <f>SUM(障害学生情報入力シート!S731:V731)+COUNTA(障害学生情報入力シート!W731)</f>
        <v>0</v>
      </c>
      <c r="W731" s="9">
        <f>IF(SUM(障害学生情報入力シート!$X731:$AT731)&gt;0,1,0)</f>
        <v>0</v>
      </c>
      <c r="X731" s="9">
        <f>IF(障害学生情報入力シート!D731="入学者(新1年生)",1,0)</f>
        <v>0</v>
      </c>
      <c r="Y731" s="9">
        <f>IF(ISBLANK(障害学生情報入力シート!$G731),0)+IF(AND(障害学生情報入力シート!$G731="視覚障害",OR(障害学生情報入力シート!$H731="盲",障害学生情報入力シート!$H731="弱視")),1,0)+IF(AND(障害学生情報入力シート!$G731="聴覚・言語障害",OR(障害学生情報入力シート!$H731="聾",障害学生情報入力シート!$H731="難聴",障害学生情報入力シート!$H731="言語障害のみ")),1,0)+IF(AND(障害学生情報入力シート!$G731="肢体不自由",OR(障害学生情報入力シート!$H731="上肢機能障害",障害学生情報入力シート!$H731="下肢機能障害",障害学生情報入力シート!$H731="上下肢機能障害",障害学生情報入力シート!$H731="他の機能障害")),1,0)+IF(AND(障害学生情報入力シート!$G731="病弱・虚弱",OR(障害学生情報入力シート!$H731="内部障害等",障害学生情報入力シート!$H731="他の慢性疾患")),1,0)+IF(AND(障害学生情報入力シート!$G731="重複",ISBLANK(障害学生情報入力シート!$H731)),1,0)+IF(AND(障害学生情報入力シート!$G731="発達障害",OR(障害学生情報入力シート!$H731="SLD",障害学生情報入力シート!$H731="ADHD",障害学生情報入力シート!$H731="ASD",障害学生情報入力シート!$H731="発達障害の重複")),1,0)+IF(AND(障害学生情報入力シート!$G731="精神障害",OR(障害学生情報入力シート!$H731="統合失調症等",障害学生情報入力シート!$H731="気分障害",障害学生情報入力シート!$H731="神経症性障害等",障害学生情報入力シート!$H731="摂食障害・睡眠障害等",障害学生情報入力シート!$H731="他の精神障害")),1,0)+IF(AND(障害学生情報入力シート!$G731="その他の障害",ISBLANK(障害学生情報入力シート!$H731)),1,0)</f>
        <v>0</v>
      </c>
    </row>
    <row r="732" spans="1:25" x14ac:dyDescent="0.4">
      <c r="A732" s="1219">
        <v>708</v>
      </c>
      <c r="B732" s="7">
        <f>IF(AND(障害学生情報入力シート!$G732=$B$23,障害学生情報入力シート!$H732=$B$24,OR(障害学生情報入力シート!D732="入学者(新1年生)",障害学生情報入力シート!D732="在籍者")),1,0)</f>
        <v>0</v>
      </c>
      <c r="C732" s="7">
        <f t="shared" si="66"/>
        <v>0</v>
      </c>
      <c r="D732" s="7" t="str">
        <f>IFERROR(MATCH(ROW(障害学生情報入力シート!A708),C:C,0),"")</f>
        <v/>
      </c>
      <c r="E732" s="7">
        <f>IF(AND(障害学生情報入力シート!$G732=$E$23,障害学生情報入力シート!$H732=$E$24,OR(障害学生情報入力シート!D732="入学者(新1年生)",障害学生情報入力シート!D732="在籍者")),1,0)</f>
        <v>0</v>
      </c>
      <c r="F732" s="7">
        <f t="shared" si="67"/>
        <v>0</v>
      </c>
      <c r="G732" s="7" t="str">
        <f>IFERROR(MATCH(ROW(障害学生情報入力シート!E708),F:F,0),"")</f>
        <v/>
      </c>
      <c r="H732" s="7">
        <f>IF(AND(障害学生情報入力シート!$G732=$H$24,ISBLANK(障害学生情報入力シート!$H732),OR(障害学生情報入力シート!D732="入学者(新1年生)",障害学生情報入力シート!D732="在籍者")),1,0)</f>
        <v>0</v>
      </c>
      <c r="I732" s="7">
        <f t="shared" si="68"/>
        <v>0</v>
      </c>
      <c r="J732" s="7" t="str">
        <f>IFERROR(MATCH(ROW(障害学生情報入力シート!A708),I:I,0),"")</f>
        <v/>
      </c>
      <c r="K732" s="8">
        <f>IF(障害学生情報入力シート!AU732="",0,IF(AND(障害学生情報入力シート!AT732=1,Y732=1,障害学生情報入力シート!D732&lt;&gt;"",障害学生情報入力シート!D732&lt;&gt;"在籍者"),1,0))</f>
        <v>0</v>
      </c>
      <c r="L732" s="8">
        <f t="shared" si="69"/>
        <v>0</v>
      </c>
      <c r="M732" s="8" t="str">
        <f>IFERROR(MATCH(ROW(障害学生情報入力シート!A708),L:L,0),"")</f>
        <v/>
      </c>
      <c r="N732" s="8">
        <f>IF(障害学生情報入力シート!CA732="",0,IF(AND(障害学生情報入力シート!BZ732=1,Y732=1,障害学生情報入力シート!D732&lt;&gt;"",障害学生情報入力シート!D732&lt;&gt;"入学しなかった"),1,0))</f>
        <v>0</v>
      </c>
      <c r="O732" s="8">
        <f t="shared" si="70"/>
        <v>0</v>
      </c>
      <c r="P732" s="8" t="str">
        <f>IFERROR(MATCH(ROW(障害学生情報入力シート!AR708),O:O,0),"")</f>
        <v/>
      </c>
      <c r="Q732" s="8">
        <f>IF(障害学生情報入力シート!CU732="",0,IF(AND(障害学生情報入力シート!CT732=1,Y732=1,障害学生情報入力シート!D732&lt;&gt;"",障害学生情報入力シート!D732&lt;&gt;"入学しなかった"),1,0))</f>
        <v>0</v>
      </c>
      <c r="R732" s="8">
        <f t="shared" si="71"/>
        <v>0</v>
      </c>
      <c r="S732" s="8" t="str">
        <f>IFERROR(MATCH(ROW(障害学生情報入力シート!BJ708),R:R,0),"")</f>
        <v/>
      </c>
      <c r="T732" s="9">
        <f>IF(OR(SUM(障害学生情報入力シート!AY732:BY732,障害学生情報入力シート!CB732:CS732)&gt;0,COUNTA(障害学生情報入力シート!BZ732:CA732)=2,COUNTA(障害学生情報入力シート!CT732:CU732)=2),1,0)</f>
        <v>0</v>
      </c>
      <c r="U732" s="9">
        <f>SUM(障害学生情報入力シート!N732:Q732)+COUNTA(障害学生情報入力シート!R732)</f>
        <v>0</v>
      </c>
      <c r="V732" s="9">
        <f>SUM(障害学生情報入力シート!S732:V732)+COUNTA(障害学生情報入力シート!W732)</f>
        <v>0</v>
      </c>
      <c r="W732" s="9">
        <f>IF(SUM(障害学生情報入力シート!$X732:$AT732)&gt;0,1,0)</f>
        <v>0</v>
      </c>
      <c r="X732" s="9">
        <f>IF(障害学生情報入力シート!D732="入学者(新1年生)",1,0)</f>
        <v>0</v>
      </c>
      <c r="Y732" s="9">
        <f>IF(ISBLANK(障害学生情報入力シート!$G732),0)+IF(AND(障害学生情報入力シート!$G732="視覚障害",OR(障害学生情報入力シート!$H732="盲",障害学生情報入力シート!$H732="弱視")),1,0)+IF(AND(障害学生情報入力シート!$G732="聴覚・言語障害",OR(障害学生情報入力シート!$H732="聾",障害学生情報入力シート!$H732="難聴",障害学生情報入力シート!$H732="言語障害のみ")),1,0)+IF(AND(障害学生情報入力シート!$G732="肢体不自由",OR(障害学生情報入力シート!$H732="上肢機能障害",障害学生情報入力シート!$H732="下肢機能障害",障害学生情報入力シート!$H732="上下肢機能障害",障害学生情報入力シート!$H732="他の機能障害")),1,0)+IF(AND(障害学生情報入力シート!$G732="病弱・虚弱",OR(障害学生情報入力シート!$H732="内部障害等",障害学生情報入力シート!$H732="他の慢性疾患")),1,0)+IF(AND(障害学生情報入力シート!$G732="重複",ISBLANK(障害学生情報入力シート!$H732)),1,0)+IF(AND(障害学生情報入力シート!$G732="発達障害",OR(障害学生情報入力シート!$H732="SLD",障害学生情報入力シート!$H732="ADHD",障害学生情報入力シート!$H732="ASD",障害学生情報入力シート!$H732="発達障害の重複")),1,0)+IF(AND(障害学生情報入力シート!$G732="精神障害",OR(障害学生情報入力シート!$H732="統合失調症等",障害学生情報入力シート!$H732="気分障害",障害学生情報入力シート!$H732="神経症性障害等",障害学生情報入力シート!$H732="摂食障害・睡眠障害等",障害学生情報入力シート!$H732="他の精神障害")),1,0)+IF(AND(障害学生情報入力シート!$G732="その他の障害",ISBLANK(障害学生情報入力シート!$H732)),1,0)</f>
        <v>0</v>
      </c>
    </row>
    <row r="733" spans="1:25" x14ac:dyDescent="0.4">
      <c r="A733" s="1219">
        <v>709</v>
      </c>
      <c r="B733" s="7">
        <f>IF(AND(障害学生情報入力シート!$G733=$B$23,障害学生情報入力シート!$H733=$B$24,OR(障害学生情報入力シート!D733="入学者(新1年生)",障害学生情報入力シート!D733="在籍者")),1,0)</f>
        <v>0</v>
      </c>
      <c r="C733" s="7">
        <f t="shared" si="66"/>
        <v>0</v>
      </c>
      <c r="D733" s="7" t="str">
        <f>IFERROR(MATCH(ROW(障害学生情報入力シート!A709),C:C,0),"")</f>
        <v/>
      </c>
      <c r="E733" s="7">
        <f>IF(AND(障害学生情報入力シート!$G733=$E$23,障害学生情報入力シート!$H733=$E$24,OR(障害学生情報入力シート!D733="入学者(新1年生)",障害学生情報入力シート!D733="在籍者")),1,0)</f>
        <v>0</v>
      </c>
      <c r="F733" s="7">
        <f t="shared" si="67"/>
        <v>0</v>
      </c>
      <c r="G733" s="7" t="str">
        <f>IFERROR(MATCH(ROW(障害学生情報入力シート!E709),F:F,0),"")</f>
        <v/>
      </c>
      <c r="H733" s="7">
        <f>IF(AND(障害学生情報入力シート!$G733=$H$24,ISBLANK(障害学生情報入力シート!$H733),OR(障害学生情報入力シート!D733="入学者(新1年生)",障害学生情報入力シート!D733="在籍者")),1,0)</f>
        <v>0</v>
      </c>
      <c r="I733" s="7">
        <f t="shared" si="68"/>
        <v>0</v>
      </c>
      <c r="J733" s="7" t="str">
        <f>IFERROR(MATCH(ROW(障害学生情報入力シート!A709),I:I,0),"")</f>
        <v/>
      </c>
      <c r="K733" s="8">
        <f>IF(障害学生情報入力シート!AU733="",0,IF(AND(障害学生情報入力シート!AT733=1,Y733=1,障害学生情報入力シート!D733&lt;&gt;"",障害学生情報入力シート!D733&lt;&gt;"在籍者"),1,0))</f>
        <v>0</v>
      </c>
      <c r="L733" s="8">
        <f t="shared" si="69"/>
        <v>0</v>
      </c>
      <c r="M733" s="8" t="str">
        <f>IFERROR(MATCH(ROW(障害学生情報入力シート!A709),L:L,0),"")</f>
        <v/>
      </c>
      <c r="N733" s="8">
        <f>IF(障害学生情報入力シート!CA733="",0,IF(AND(障害学生情報入力シート!BZ733=1,Y733=1,障害学生情報入力シート!D733&lt;&gt;"",障害学生情報入力シート!D733&lt;&gt;"入学しなかった"),1,0))</f>
        <v>0</v>
      </c>
      <c r="O733" s="8">
        <f t="shared" si="70"/>
        <v>0</v>
      </c>
      <c r="P733" s="8" t="str">
        <f>IFERROR(MATCH(ROW(障害学生情報入力シート!AR709),O:O,0),"")</f>
        <v/>
      </c>
      <c r="Q733" s="8">
        <f>IF(障害学生情報入力シート!CU733="",0,IF(AND(障害学生情報入力シート!CT733=1,Y733=1,障害学生情報入力シート!D733&lt;&gt;"",障害学生情報入力シート!D733&lt;&gt;"入学しなかった"),1,0))</f>
        <v>0</v>
      </c>
      <c r="R733" s="8">
        <f t="shared" si="71"/>
        <v>0</v>
      </c>
      <c r="S733" s="8" t="str">
        <f>IFERROR(MATCH(ROW(障害学生情報入力シート!BJ709),R:R,0),"")</f>
        <v/>
      </c>
      <c r="T733" s="9">
        <f>IF(OR(SUM(障害学生情報入力シート!AY733:BY733,障害学生情報入力シート!CB733:CS733)&gt;0,COUNTA(障害学生情報入力シート!BZ733:CA733)=2,COUNTA(障害学生情報入力シート!CT733:CU733)=2),1,0)</f>
        <v>0</v>
      </c>
      <c r="U733" s="9">
        <f>SUM(障害学生情報入力シート!N733:Q733)+COUNTA(障害学生情報入力シート!R733)</f>
        <v>0</v>
      </c>
      <c r="V733" s="9">
        <f>SUM(障害学生情報入力シート!S733:V733)+COUNTA(障害学生情報入力シート!W733)</f>
        <v>0</v>
      </c>
      <c r="W733" s="9">
        <f>IF(SUM(障害学生情報入力シート!$X733:$AT733)&gt;0,1,0)</f>
        <v>0</v>
      </c>
      <c r="X733" s="9">
        <f>IF(障害学生情報入力シート!D733="入学者(新1年生)",1,0)</f>
        <v>0</v>
      </c>
      <c r="Y733" s="9">
        <f>IF(ISBLANK(障害学生情報入力シート!$G733),0)+IF(AND(障害学生情報入力シート!$G733="視覚障害",OR(障害学生情報入力シート!$H733="盲",障害学生情報入力シート!$H733="弱視")),1,0)+IF(AND(障害学生情報入力シート!$G733="聴覚・言語障害",OR(障害学生情報入力シート!$H733="聾",障害学生情報入力シート!$H733="難聴",障害学生情報入力シート!$H733="言語障害のみ")),1,0)+IF(AND(障害学生情報入力シート!$G733="肢体不自由",OR(障害学生情報入力シート!$H733="上肢機能障害",障害学生情報入力シート!$H733="下肢機能障害",障害学生情報入力シート!$H733="上下肢機能障害",障害学生情報入力シート!$H733="他の機能障害")),1,0)+IF(AND(障害学生情報入力シート!$G733="病弱・虚弱",OR(障害学生情報入力シート!$H733="内部障害等",障害学生情報入力シート!$H733="他の慢性疾患")),1,0)+IF(AND(障害学生情報入力シート!$G733="重複",ISBLANK(障害学生情報入力シート!$H733)),1,0)+IF(AND(障害学生情報入力シート!$G733="発達障害",OR(障害学生情報入力シート!$H733="SLD",障害学生情報入力シート!$H733="ADHD",障害学生情報入力シート!$H733="ASD",障害学生情報入力シート!$H733="発達障害の重複")),1,0)+IF(AND(障害学生情報入力シート!$G733="精神障害",OR(障害学生情報入力シート!$H733="統合失調症等",障害学生情報入力シート!$H733="気分障害",障害学生情報入力シート!$H733="神経症性障害等",障害学生情報入力シート!$H733="摂食障害・睡眠障害等",障害学生情報入力シート!$H733="他の精神障害")),1,0)+IF(AND(障害学生情報入力シート!$G733="その他の障害",ISBLANK(障害学生情報入力シート!$H733)),1,0)</f>
        <v>0</v>
      </c>
    </row>
    <row r="734" spans="1:25" x14ac:dyDescent="0.4">
      <c r="A734" s="1219">
        <v>710</v>
      </c>
      <c r="B734" s="7">
        <f>IF(AND(障害学生情報入力シート!$G734=$B$23,障害学生情報入力シート!$H734=$B$24,OR(障害学生情報入力シート!D734="入学者(新1年生)",障害学生情報入力シート!D734="在籍者")),1,0)</f>
        <v>0</v>
      </c>
      <c r="C734" s="7">
        <f t="shared" si="66"/>
        <v>0</v>
      </c>
      <c r="D734" s="7" t="str">
        <f>IFERROR(MATCH(ROW(障害学生情報入力シート!A710),C:C,0),"")</f>
        <v/>
      </c>
      <c r="E734" s="7">
        <f>IF(AND(障害学生情報入力シート!$G734=$E$23,障害学生情報入力シート!$H734=$E$24,OR(障害学生情報入力シート!D734="入学者(新1年生)",障害学生情報入力シート!D734="在籍者")),1,0)</f>
        <v>0</v>
      </c>
      <c r="F734" s="7">
        <f t="shared" si="67"/>
        <v>0</v>
      </c>
      <c r="G734" s="7" t="str">
        <f>IFERROR(MATCH(ROW(障害学生情報入力シート!E710),F:F,0),"")</f>
        <v/>
      </c>
      <c r="H734" s="7">
        <f>IF(AND(障害学生情報入力シート!$G734=$H$24,ISBLANK(障害学生情報入力シート!$H734),OR(障害学生情報入力シート!D734="入学者(新1年生)",障害学生情報入力シート!D734="在籍者")),1,0)</f>
        <v>0</v>
      </c>
      <c r="I734" s="7">
        <f t="shared" si="68"/>
        <v>0</v>
      </c>
      <c r="J734" s="7" t="str">
        <f>IFERROR(MATCH(ROW(障害学生情報入力シート!A710),I:I,0),"")</f>
        <v/>
      </c>
      <c r="K734" s="8">
        <f>IF(障害学生情報入力シート!AU734="",0,IF(AND(障害学生情報入力シート!AT734=1,Y734=1,障害学生情報入力シート!D734&lt;&gt;"",障害学生情報入力シート!D734&lt;&gt;"在籍者"),1,0))</f>
        <v>0</v>
      </c>
      <c r="L734" s="8">
        <f t="shared" si="69"/>
        <v>0</v>
      </c>
      <c r="M734" s="8" t="str">
        <f>IFERROR(MATCH(ROW(障害学生情報入力シート!A710),L:L,0),"")</f>
        <v/>
      </c>
      <c r="N734" s="8">
        <f>IF(障害学生情報入力シート!CA734="",0,IF(AND(障害学生情報入力シート!BZ734=1,Y734=1,障害学生情報入力シート!D734&lt;&gt;"",障害学生情報入力シート!D734&lt;&gt;"入学しなかった"),1,0))</f>
        <v>0</v>
      </c>
      <c r="O734" s="8">
        <f t="shared" si="70"/>
        <v>0</v>
      </c>
      <c r="P734" s="8" t="str">
        <f>IFERROR(MATCH(ROW(障害学生情報入力シート!AR710),O:O,0),"")</f>
        <v/>
      </c>
      <c r="Q734" s="8">
        <f>IF(障害学生情報入力シート!CU734="",0,IF(AND(障害学生情報入力シート!CT734=1,Y734=1,障害学生情報入力シート!D734&lt;&gt;"",障害学生情報入力シート!D734&lt;&gt;"入学しなかった"),1,0))</f>
        <v>0</v>
      </c>
      <c r="R734" s="8">
        <f t="shared" si="71"/>
        <v>0</v>
      </c>
      <c r="S734" s="8" t="str">
        <f>IFERROR(MATCH(ROW(障害学生情報入力シート!BJ710),R:R,0),"")</f>
        <v/>
      </c>
      <c r="T734" s="9">
        <f>IF(OR(SUM(障害学生情報入力シート!AY734:BY734,障害学生情報入力シート!CB734:CS734)&gt;0,COUNTA(障害学生情報入力シート!BZ734:CA734)=2,COUNTA(障害学生情報入力シート!CT734:CU734)=2),1,0)</f>
        <v>0</v>
      </c>
      <c r="U734" s="9">
        <f>SUM(障害学生情報入力シート!N734:Q734)+COUNTA(障害学生情報入力シート!R734)</f>
        <v>0</v>
      </c>
      <c r="V734" s="9">
        <f>SUM(障害学生情報入力シート!S734:V734)+COUNTA(障害学生情報入力シート!W734)</f>
        <v>0</v>
      </c>
      <c r="W734" s="9">
        <f>IF(SUM(障害学生情報入力シート!$X734:$AT734)&gt;0,1,0)</f>
        <v>0</v>
      </c>
      <c r="X734" s="9">
        <f>IF(障害学生情報入力シート!D734="入学者(新1年生)",1,0)</f>
        <v>0</v>
      </c>
      <c r="Y734" s="9">
        <f>IF(ISBLANK(障害学生情報入力シート!$G734),0)+IF(AND(障害学生情報入力シート!$G734="視覚障害",OR(障害学生情報入力シート!$H734="盲",障害学生情報入力シート!$H734="弱視")),1,0)+IF(AND(障害学生情報入力シート!$G734="聴覚・言語障害",OR(障害学生情報入力シート!$H734="聾",障害学生情報入力シート!$H734="難聴",障害学生情報入力シート!$H734="言語障害のみ")),1,0)+IF(AND(障害学生情報入力シート!$G734="肢体不自由",OR(障害学生情報入力シート!$H734="上肢機能障害",障害学生情報入力シート!$H734="下肢機能障害",障害学生情報入力シート!$H734="上下肢機能障害",障害学生情報入力シート!$H734="他の機能障害")),1,0)+IF(AND(障害学生情報入力シート!$G734="病弱・虚弱",OR(障害学生情報入力シート!$H734="内部障害等",障害学生情報入力シート!$H734="他の慢性疾患")),1,0)+IF(AND(障害学生情報入力シート!$G734="重複",ISBLANK(障害学生情報入力シート!$H734)),1,0)+IF(AND(障害学生情報入力シート!$G734="発達障害",OR(障害学生情報入力シート!$H734="SLD",障害学生情報入力シート!$H734="ADHD",障害学生情報入力シート!$H734="ASD",障害学生情報入力シート!$H734="発達障害の重複")),1,0)+IF(AND(障害学生情報入力シート!$G734="精神障害",OR(障害学生情報入力シート!$H734="統合失調症等",障害学生情報入力シート!$H734="気分障害",障害学生情報入力シート!$H734="神経症性障害等",障害学生情報入力シート!$H734="摂食障害・睡眠障害等",障害学生情報入力シート!$H734="他の精神障害")),1,0)+IF(AND(障害学生情報入力シート!$G734="その他の障害",ISBLANK(障害学生情報入力シート!$H734)),1,0)</f>
        <v>0</v>
      </c>
    </row>
    <row r="735" spans="1:25" x14ac:dyDescent="0.4">
      <c r="A735" s="1219">
        <v>711</v>
      </c>
      <c r="B735" s="7">
        <f>IF(AND(障害学生情報入力シート!$G735=$B$23,障害学生情報入力シート!$H735=$B$24,OR(障害学生情報入力シート!D735="入学者(新1年生)",障害学生情報入力シート!D735="在籍者")),1,0)</f>
        <v>0</v>
      </c>
      <c r="C735" s="7">
        <f t="shared" si="66"/>
        <v>0</v>
      </c>
      <c r="D735" s="7" t="str">
        <f>IFERROR(MATCH(ROW(障害学生情報入力シート!A711),C:C,0),"")</f>
        <v/>
      </c>
      <c r="E735" s="7">
        <f>IF(AND(障害学生情報入力シート!$G735=$E$23,障害学生情報入力シート!$H735=$E$24,OR(障害学生情報入力シート!D735="入学者(新1年生)",障害学生情報入力シート!D735="在籍者")),1,0)</f>
        <v>0</v>
      </c>
      <c r="F735" s="7">
        <f t="shared" si="67"/>
        <v>0</v>
      </c>
      <c r="G735" s="7" t="str">
        <f>IFERROR(MATCH(ROW(障害学生情報入力シート!E711),F:F,0),"")</f>
        <v/>
      </c>
      <c r="H735" s="7">
        <f>IF(AND(障害学生情報入力シート!$G735=$H$24,ISBLANK(障害学生情報入力シート!$H735),OR(障害学生情報入力シート!D735="入学者(新1年生)",障害学生情報入力シート!D735="在籍者")),1,0)</f>
        <v>0</v>
      </c>
      <c r="I735" s="7">
        <f t="shared" si="68"/>
        <v>0</v>
      </c>
      <c r="J735" s="7" t="str">
        <f>IFERROR(MATCH(ROW(障害学生情報入力シート!A711),I:I,0),"")</f>
        <v/>
      </c>
      <c r="K735" s="8">
        <f>IF(障害学生情報入力シート!AU735="",0,IF(AND(障害学生情報入力シート!AT735=1,Y735=1,障害学生情報入力シート!D735&lt;&gt;"",障害学生情報入力シート!D735&lt;&gt;"在籍者"),1,0))</f>
        <v>0</v>
      </c>
      <c r="L735" s="8">
        <f t="shared" si="69"/>
        <v>0</v>
      </c>
      <c r="M735" s="8" t="str">
        <f>IFERROR(MATCH(ROW(障害学生情報入力シート!A711),L:L,0),"")</f>
        <v/>
      </c>
      <c r="N735" s="8">
        <f>IF(障害学生情報入力シート!CA735="",0,IF(AND(障害学生情報入力シート!BZ735=1,Y735=1,障害学生情報入力シート!D735&lt;&gt;"",障害学生情報入力シート!D735&lt;&gt;"入学しなかった"),1,0))</f>
        <v>0</v>
      </c>
      <c r="O735" s="8">
        <f t="shared" si="70"/>
        <v>0</v>
      </c>
      <c r="P735" s="8" t="str">
        <f>IFERROR(MATCH(ROW(障害学生情報入力シート!AR711),O:O,0),"")</f>
        <v/>
      </c>
      <c r="Q735" s="8">
        <f>IF(障害学生情報入力シート!CU735="",0,IF(AND(障害学生情報入力シート!CT735=1,Y735=1,障害学生情報入力シート!D735&lt;&gt;"",障害学生情報入力シート!D735&lt;&gt;"入学しなかった"),1,0))</f>
        <v>0</v>
      </c>
      <c r="R735" s="8">
        <f t="shared" si="71"/>
        <v>0</v>
      </c>
      <c r="S735" s="8" t="str">
        <f>IFERROR(MATCH(ROW(障害学生情報入力シート!BJ711),R:R,0),"")</f>
        <v/>
      </c>
      <c r="T735" s="9">
        <f>IF(OR(SUM(障害学生情報入力シート!AY735:BY735,障害学生情報入力シート!CB735:CS735)&gt;0,COUNTA(障害学生情報入力シート!BZ735:CA735)=2,COUNTA(障害学生情報入力シート!CT735:CU735)=2),1,0)</f>
        <v>0</v>
      </c>
      <c r="U735" s="9">
        <f>SUM(障害学生情報入力シート!N735:Q735)+COUNTA(障害学生情報入力シート!R735)</f>
        <v>0</v>
      </c>
      <c r="V735" s="9">
        <f>SUM(障害学生情報入力シート!S735:V735)+COUNTA(障害学生情報入力シート!W735)</f>
        <v>0</v>
      </c>
      <c r="W735" s="9">
        <f>IF(SUM(障害学生情報入力シート!$X735:$AT735)&gt;0,1,0)</f>
        <v>0</v>
      </c>
      <c r="X735" s="9">
        <f>IF(障害学生情報入力シート!D735="入学者(新1年生)",1,0)</f>
        <v>0</v>
      </c>
      <c r="Y735" s="9">
        <f>IF(ISBLANK(障害学生情報入力シート!$G735),0)+IF(AND(障害学生情報入力シート!$G735="視覚障害",OR(障害学生情報入力シート!$H735="盲",障害学生情報入力シート!$H735="弱視")),1,0)+IF(AND(障害学生情報入力シート!$G735="聴覚・言語障害",OR(障害学生情報入力シート!$H735="聾",障害学生情報入力シート!$H735="難聴",障害学生情報入力シート!$H735="言語障害のみ")),1,0)+IF(AND(障害学生情報入力シート!$G735="肢体不自由",OR(障害学生情報入力シート!$H735="上肢機能障害",障害学生情報入力シート!$H735="下肢機能障害",障害学生情報入力シート!$H735="上下肢機能障害",障害学生情報入力シート!$H735="他の機能障害")),1,0)+IF(AND(障害学生情報入力シート!$G735="病弱・虚弱",OR(障害学生情報入力シート!$H735="内部障害等",障害学生情報入力シート!$H735="他の慢性疾患")),1,0)+IF(AND(障害学生情報入力シート!$G735="重複",ISBLANK(障害学生情報入力シート!$H735)),1,0)+IF(AND(障害学生情報入力シート!$G735="発達障害",OR(障害学生情報入力シート!$H735="SLD",障害学生情報入力シート!$H735="ADHD",障害学生情報入力シート!$H735="ASD",障害学生情報入力シート!$H735="発達障害の重複")),1,0)+IF(AND(障害学生情報入力シート!$G735="精神障害",OR(障害学生情報入力シート!$H735="統合失調症等",障害学生情報入力シート!$H735="気分障害",障害学生情報入力シート!$H735="神経症性障害等",障害学生情報入力シート!$H735="摂食障害・睡眠障害等",障害学生情報入力シート!$H735="他の精神障害")),1,0)+IF(AND(障害学生情報入力シート!$G735="その他の障害",ISBLANK(障害学生情報入力シート!$H735)),1,0)</f>
        <v>0</v>
      </c>
    </row>
    <row r="736" spans="1:25" x14ac:dyDescent="0.4">
      <c r="A736" s="1219">
        <v>712</v>
      </c>
      <c r="B736" s="7">
        <f>IF(AND(障害学生情報入力シート!$G736=$B$23,障害学生情報入力シート!$H736=$B$24,OR(障害学生情報入力シート!D736="入学者(新1年生)",障害学生情報入力シート!D736="在籍者")),1,0)</f>
        <v>0</v>
      </c>
      <c r="C736" s="7">
        <f t="shared" si="66"/>
        <v>0</v>
      </c>
      <c r="D736" s="7" t="str">
        <f>IFERROR(MATCH(ROW(障害学生情報入力シート!A712),C:C,0),"")</f>
        <v/>
      </c>
      <c r="E736" s="7">
        <f>IF(AND(障害学生情報入力シート!$G736=$E$23,障害学生情報入力シート!$H736=$E$24,OR(障害学生情報入力シート!D736="入学者(新1年生)",障害学生情報入力シート!D736="在籍者")),1,0)</f>
        <v>0</v>
      </c>
      <c r="F736" s="7">
        <f t="shared" si="67"/>
        <v>0</v>
      </c>
      <c r="G736" s="7" t="str">
        <f>IFERROR(MATCH(ROW(障害学生情報入力シート!E712),F:F,0),"")</f>
        <v/>
      </c>
      <c r="H736" s="7">
        <f>IF(AND(障害学生情報入力シート!$G736=$H$24,ISBLANK(障害学生情報入力シート!$H736),OR(障害学生情報入力シート!D736="入学者(新1年生)",障害学生情報入力シート!D736="在籍者")),1,0)</f>
        <v>0</v>
      </c>
      <c r="I736" s="7">
        <f t="shared" si="68"/>
        <v>0</v>
      </c>
      <c r="J736" s="7" t="str">
        <f>IFERROR(MATCH(ROW(障害学生情報入力シート!A712),I:I,0),"")</f>
        <v/>
      </c>
      <c r="K736" s="8">
        <f>IF(障害学生情報入力シート!AU736="",0,IF(AND(障害学生情報入力シート!AT736=1,Y736=1,障害学生情報入力シート!D736&lt;&gt;"",障害学生情報入力シート!D736&lt;&gt;"在籍者"),1,0))</f>
        <v>0</v>
      </c>
      <c r="L736" s="8">
        <f t="shared" si="69"/>
        <v>0</v>
      </c>
      <c r="M736" s="8" t="str">
        <f>IFERROR(MATCH(ROW(障害学生情報入力シート!A712),L:L,0),"")</f>
        <v/>
      </c>
      <c r="N736" s="8">
        <f>IF(障害学生情報入力シート!CA736="",0,IF(AND(障害学生情報入力シート!BZ736=1,Y736=1,障害学生情報入力シート!D736&lt;&gt;"",障害学生情報入力シート!D736&lt;&gt;"入学しなかった"),1,0))</f>
        <v>0</v>
      </c>
      <c r="O736" s="8">
        <f t="shared" si="70"/>
        <v>0</v>
      </c>
      <c r="P736" s="8" t="str">
        <f>IFERROR(MATCH(ROW(障害学生情報入力シート!AR712),O:O,0),"")</f>
        <v/>
      </c>
      <c r="Q736" s="8">
        <f>IF(障害学生情報入力シート!CU736="",0,IF(AND(障害学生情報入力シート!CT736=1,Y736=1,障害学生情報入力シート!D736&lt;&gt;"",障害学生情報入力シート!D736&lt;&gt;"入学しなかった"),1,0))</f>
        <v>0</v>
      </c>
      <c r="R736" s="8">
        <f t="shared" si="71"/>
        <v>0</v>
      </c>
      <c r="S736" s="8" t="str">
        <f>IFERROR(MATCH(ROW(障害学生情報入力シート!BJ712),R:R,0),"")</f>
        <v/>
      </c>
      <c r="T736" s="9">
        <f>IF(OR(SUM(障害学生情報入力シート!AY736:BY736,障害学生情報入力シート!CB736:CS736)&gt;0,COUNTA(障害学生情報入力シート!BZ736:CA736)=2,COUNTA(障害学生情報入力シート!CT736:CU736)=2),1,0)</f>
        <v>0</v>
      </c>
      <c r="U736" s="9">
        <f>SUM(障害学生情報入力シート!N736:Q736)+COUNTA(障害学生情報入力シート!R736)</f>
        <v>0</v>
      </c>
      <c r="V736" s="9">
        <f>SUM(障害学生情報入力シート!S736:V736)+COUNTA(障害学生情報入力シート!W736)</f>
        <v>0</v>
      </c>
      <c r="W736" s="9">
        <f>IF(SUM(障害学生情報入力シート!$X736:$AT736)&gt;0,1,0)</f>
        <v>0</v>
      </c>
      <c r="X736" s="9">
        <f>IF(障害学生情報入力シート!D736="入学者(新1年生)",1,0)</f>
        <v>0</v>
      </c>
      <c r="Y736" s="9">
        <f>IF(ISBLANK(障害学生情報入力シート!$G736),0)+IF(AND(障害学生情報入力シート!$G736="視覚障害",OR(障害学生情報入力シート!$H736="盲",障害学生情報入力シート!$H736="弱視")),1,0)+IF(AND(障害学生情報入力シート!$G736="聴覚・言語障害",OR(障害学生情報入力シート!$H736="聾",障害学生情報入力シート!$H736="難聴",障害学生情報入力シート!$H736="言語障害のみ")),1,0)+IF(AND(障害学生情報入力シート!$G736="肢体不自由",OR(障害学生情報入力シート!$H736="上肢機能障害",障害学生情報入力シート!$H736="下肢機能障害",障害学生情報入力シート!$H736="上下肢機能障害",障害学生情報入力シート!$H736="他の機能障害")),1,0)+IF(AND(障害学生情報入力シート!$G736="病弱・虚弱",OR(障害学生情報入力シート!$H736="内部障害等",障害学生情報入力シート!$H736="他の慢性疾患")),1,0)+IF(AND(障害学生情報入力シート!$G736="重複",ISBLANK(障害学生情報入力シート!$H736)),1,0)+IF(AND(障害学生情報入力シート!$G736="発達障害",OR(障害学生情報入力シート!$H736="SLD",障害学生情報入力シート!$H736="ADHD",障害学生情報入力シート!$H736="ASD",障害学生情報入力シート!$H736="発達障害の重複")),1,0)+IF(AND(障害学生情報入力シート!$G736="精神障害",OR(障害学生情報入力シート!$H736="統合失調症等",障害学生情報入力シート!$H736="気分障害",障害学生情報入力シート!$H736="神経症性障害等",障害学生情報入力シート!$H736="摂食障害・睡眠障害等",障害学生情報入力シート!$H736="他の精神障害")),1,0)+IF(AND(障害学生情報入力シート!$G736="その他の障害",ISBLANK(障害学生情報入力シート!$H736)),1,0)</f>
        <v>0</v>
      </c>
    </row>
    <row r="737" spans="1:25" x14ac:dyDescent="0.4">
      <c r="A737" s="1219">
        <v>713</v>
      </c>
      <c r="B737" s="7">
        <f>IF(AND(障害学生情報入力シート!$G737=$B$23,障害学生情報入力シート!$H737=$B$24,OR(障害学生情報入力シート!D737="入学者(新1年生)",障害学生情報入力シート!D737="在籍者")),1,0)</f>
        <v>0</v>
      </c>
      <c r="C737" s="7">
        <f t="shared" si="66"/>
        <v>0</v>
      </c>
      <c r="D737" s="7" t="str">
        <f>IFERROR(MATCH(ROW(障害学生情報入力シート!A713),C:C,0),"")</f>
        <v/>
      </c>
      <c r="E737" s="7">
        <f>IF(AND(障害学生情報入力シート!$G737=$E$23,障害学生情報入力シート!$H737=$E$24,OR(障害学生情報入力シート!D737="入学者(新1年生)",障害学生情報入力シート!D737="在籍者")),1,0)</f>
        <v>0</v>
      </c>
      <c r="F737" s="7">
        <f t="shared" si="67"/>
        <v>0</v>
      </c>
      <c r="G737" s="7" t="str">
        <f>IFERROR(MATCH(ROW(障害学生情報入力シート!E713),F:F,0),"")</f>
        <v/>
      </c>
      <c r="H737" s="7">
        <f>IF(AND(障害学生情報入力シート!$G737=$H$24,ISBLANK(障害学生情報入力シート!$H737),OR(障害学生情報入力シート!D737="入学者(新1年生)",障害学生情報入力シート!D737="在籍者")),1,0)</f>
        <v>0</v>
      </c>
      <c r="I737" s="7">
        <f t="shared" si="68"/>
        <v>0</v>
      </c>
      <c r="J737" s="7" t="str">
        <f>IFERROR(MATCH(ROW(障害学生情報入力シート!A713),I:I,0),"")</f>
        <v/>
      </c>
      <c r="K737" s="8">
        <f>IF(障害学生情報入力シート!AU737="",0,IF(AND(障害学生情報入力シート!AT737=1,Y737=1,障害学生情報入力シート!D737&lt;&gt;"",障害学生情報入力シート!D737&lt;&gt;"在籍者"),1,0))</f>
        <v>0</v>
      </c>
      <c r="L737" s="8">
        <f t="shared" si="69"/>
        <v>0</v>
      </c>
      <c r="M737" s="8" t="str">
        <f>IFERROR(MATCH(ROW(障害学生情報入力シート!A713),L:L,0),"")</f>
        <v/>
      </c>
      <c r="N737" s="8">
        <f>IF(障害学生情報入力シート!CA737="",0,IF(AND(障害学生情報入力シート!BZ737=1,Y737=1,障害学生情報入力シート!D737&lt;&gt;"",障害学生情報入力シート!D737&lt;&gt;"入学しなかった"),1,0))</f>
        <v>0</v>
      </c>
      <c r="O737" s="8">
        <f t="shared" si="70"/>
        <v>0</v>
      </c>
      <c r="P737" s="8" t="str">
        <f>IFERROR(MATCH(ROW(障害学生情報入力シート!AR713),O:O,0),"")</f>
        <v/>
      </c>
      <c r="Q737" s="8">
        <f>IF(障害学生情報入力シート!CU737="",0,IF(AND(障害学生情報入力シート!CT737=1,Y737=1,障害学生情報入力シート!D737&lt;&gt;"",障害学生情報入力シート!D737&lt;&gt;"入学しなかった"),1,0))</f>
        <v>0</v>
      </c>
      <c r="R737" s="8">
        <f t="shared" si="71"/>
        <v>0</v>
      </c>
      <c r="S737" s="8" t="str">
        <f>IFERROR(MATCH(ROW(障害学生情報入力シート!BJ713),R:R,0),"")</f>
        <v/>
      </c>
      <c r="T737" s="9">
        <f>IF(OR(SUM(障害学生情報入力シート!AY737:BY737,障害学生情報入力シート!CB737:CS737)&gt;0,COUNTA(障害学生情報入力シート!BZ737:CA737)=2,COUNTA(障害学生情報入力シート!CT737:CU737)=2),1,0)</f>
        <v>0</v>
      </c>
      <c r="U737" s="9">
        <f>SUM(障害学生情報入力シート!N737:Q737)+COUNTA(障害学生情報入力シート!R737)</f>
        <v>0</v>
      </c>
      <c r="V737" s="9">
        <f>SUM(障害学生情報入力シート!S737:V737)+COUNTA(障害学生情報入力シート!W737)</f>
        <v>0</v>
      </c>
      <c r="W737" s="9">
        <f>IF(SUM(障害学生情報入力シート!$X737:$AT737)&gt;0,1,0)</f>
        <v>0</v>
      </c>
      <c r="X737" s="9">
        <f>IF(障害学生情報入力シート!D737="入学者(新1年生)",1,0)</f>
        <v>0</v>
      </c>
      <c r="Y737" s="9">
        <f>IF(ISBLANK(障害学生情報入力シート!$G737),0)+IF(AND(障害学生情報入力シート!$G737="視覚障害",OR(障害学生情報入力シート!$H737="盲",障害学生情報入力シート!$H737="弱視")),1,0)+IF(AND(障害学生情報入力シート!$G737="聴覚・言語障害",OR(障害学生情報入力シート!$H737="聾",障害学生情報入力シート!$H737="難聴",障害学生情報入力シート!$H737="言語障害のみ")),1,0)+IF(AND(障害学生情報入力シート!$G737="肢体不自由",OR(障害学生情報入力シート!$H737="上肢機能障害",障害学生情報入力シート!$H737="下肢機能障害",障害学生情報入力シート!$H737="上下肢機能障害",障害学生情報入力シート!$H737="他の機能障害")),1,0)+IF(AND(障害学生情報入力シート!$G737="病弱・虚弱",OR(障害学生情報入力シート!$H737="内部障害等",障害学生情報入力シート!$H737="他の慢性疾患")),1,0)+IF(AND(障害学生情報入力シート!$G737="重複",ISBLANK(障害学生情報入力シート!$H737)),1,0)+IF(AND(障害学生情報入力シート!$G737="発達障害",OR(障害学生情報入力シート!$H737="SLD",障害学生情報入力シート!$H737="ADHD",障害学生情報入力シート!$H737="ASD",障害学生情報入力シート!$H737="発達障害の重複")),1,0)+IF(AND(障害学生情報入力シート!$G737="精神障害",OR(障害学生情報入力シート!$H737="統合失調症等",障害学生情報入力シート!$H737="気分障害",障害学生情報入力シート!$H737="神経症性障害等",障害学生情報入力シート!$H737="摂食障害・睡眠障害等",障害学生情報入力シート!$H737="他の精神障害")),1,0)+IF(AND(障害学生情報入力シート!$G737="その他の障害",ISBLANK(障害学生情報入力シート!$H737)),1,0)</f>
        <v>0</v>
      </c>
    </row>
    <row r="738" spans="1:25" x14ac:dyDescent="0.4">
      <c r="A738" s="1219">
        <v>714</v>
      </c>
      <c r="B738" s="7">
        <f>IF(AND(障害学生情報入力シート!$G738=$B$23,障害学生情報入力シート!$H738=$B$24,OR(障害学生情報入力シート!D738="入学者(新1年生)",障害学生情報入力シート!D738="在籍者")),1,0)</f>
        <v>0</v>
      </c>
      <c r="C738" s="7">
        <f t="shared" si="66"/>
        <v>0</v>
      </c>
      <c r="D738" s="7" t="str">
        <f>IFERROR(MATCH(ROW(障害学生情報入力シート!A714),C:C,0),"")</f>
        <v/>
      </c>
      <c r="E738" s="7">
        <f>IF(AND(障害学生情報入力シート!$G738=$E$23,障害学生情報入力シート!$H738=$E$24,OR(障害学生情報入力シート!D738="入学者(新1年生)",障害学生情報入力シート!D738="在籍者")),1,0)</f>
        <v>0</v>
      </c>
      <c r="F738" s="7">
        <f t="shared" si="67"/>
        <v>0</v>
      </c>
      <c r="G738" s="7" t="str">
        <f>IFERROR(MATCH(ROW(障害学生情報入力シート!E714),F:F,0),"")</f>
        <v/>
      </c>
      <c r="H738" s="7">
        <f>IF(AND(障害学生情報入力シート!$G738=$H$24,ISBLANK(障害学生情報入力シート!$H738),OR(障害学生情報入力シート!D738="入学者(新1年生)",障害学生情報入力シート!D738="在籍者")),1,0)</f>
        <v>0</v>
      </c>
      <c r="I738" s="7">
        <f t="shared" si="68"/>
        <v>0</v>
      </c>
      <c r="J738" s="7" t="str">
        <f>IFERROR(MATCH(ROW(障害学生情報入力シート!A714),I:I,0),"")</f>
        <v/>
      </c>
      <c r="K738" s="8">
        <f>IF(障害学生情報入力シート!AU738="",0,IF(AND(障害学生情報入力シート!AT738=1,Y738=1,障害学生情報入力シート!D738&lt;&gt;"",障害学生情報入力シート!D738&lt;&gt;"在籍者"),1,0))</f>
        <v>0</v>
      </c>
      <c r="L738" s="8">
        <f t="shared" si="69"/>
        <v>0</v>
      </c>
      <c r="M738" s="8" t="str">
        <f>IFERROR(MATCH(ROW(障害学生情報入力シート!A714),L:L,0),"")</f>
        <v/>
      </c>
      <c r="N738" s="8">
        <f>IF(障害学生情報入力シート!CA738="",0,IF(AND(障害学生情報入力シート!BZ738=1,Y738=1,障害学生情報入力シート!D738&lt;&gt;"",障害学生情報入力シート!D738&lt;&gt;"入学しなかった"),1,0))</f>
        <v>0</v>
      </c>
      <c r="O738" s="8">
        <f t="shared" si="70"/>
        <v>0</v>
      </c>
      <c r="P738" s="8" t="str">
        <f>IFERROR(MATCH(ROW(障害学生情報入力シート!AR714),O:O,0),"")</f>
        <v/>
      </c>
      <c r="Q738" s="8">
        <f>IF(障害学生情報入力シート!CU738="",0,IF(AND(障害学生情報入力シート!CT738=1,Y738=1,障害学生情報入力シート!D738&lt;&gt;"",障害学生情報入力シート!D738&lt;&gt;"入学しなかった"),1,0))</f>
        <v>0</v>
      </c>
      <c r="R738" s="8">
        <f t="shared" si="71"/>
        <v>0</v>
      </c>
      <c r="S738" s="8" t="str">
        <f>IFERROR(MATCH(ROW(障害学生情報入力シート!BJ714),R:R,0),"")</f>
        <v/>
      </c>
      <c r="T738" s="9">
        <f>IF(OR(SUM(障害学生情報入力シート!AY738:BY738,障害学生情報入力シート!CB738:CS738)&gt;0,COUNTA(障害学生情報入力シート!BZ738:CA738)=2,COUNTA(障害学生情報入力シート!CT738:CU738)=2),1,0)</f>
        <v>0</v>
      </c>
      <c r="U738" s="9">
        <f>SUM(障害学生情報入力シート!N738:Q738)+COUNTA(障害学生情報入力シート!R738)</f>
        <v>0</v>
      </c>
      <c r="V738" s="9">
        <f>SUM(障害学生情報入力シート!S738:V738)+COUNTA(障害学生情報入力シート!W738)</f>
        <v>0</v>
      </c>
      <c r="W738" s="9">
        <f>IF(SUM(障害学生情報入力シート!$X738:$AT738)&gt;0,1,0)</f>
        <v>0</v>
      </c>
      <c r="X738" s="9">
        <f>IF(障害学生情報入力シート!D738="入学者(新1年生)",1,0)</f>
        <v>0</v>
      </c>
      <c r="Y738" s="9">
        <f>IF(ISBLANK(障害学生情報入力シート!$G738),0)+IF(AND(障害学生情報入力シート!$G738="視覚障害",OR(障害学生情報入力シート!$H738="盲",障害学生情報入力シート!$H738="弱視")),1,0)+IF(AND(障害学生情報入力シート!$G738="聴覚・言語障害",OR(障害学生情報入力シート!$H738="聾",障害学生情報入力シート!$H738="難聴",障害学生情報入力シート!$H738="言語障害のみ")),1,0)+IF(AND(障害学生情報入力シート!$G738="肢体不自由",OR(障害学生情報入力シート!$H738="上肢機能障害",障害学生情報入力シート!$H738="下肢機能障害",障害学生情報入力シート!$H738="上下肢機能障害",障害学生情報入力シート!$H738="他の機能障害")),1,0)+IF(AND(障害学生情報入力シート!$G738="病弱・虚弱",OR(障害学生情報入力シート!$H738="内部障害等",障害学生情報入力シート!$H738="他の慢性疾患")),1,0)+IF(AND(障害学生情報入力シート!$G738="重複",ISBLANK(障害学生情報入力シート!$H738)),1,0)+IF(AND(障害学生情報入力シート!$G738="発達障害",OR(障害学生情報入力シート!$H738="SLD",障害学生情報入力シート!$H738="ADHD",障害学生情報入力シート!$H738="ASD",障害学生情報入力シート!$H738="発達障害の重複")),1,0)+IF(AND(障害学生情報入力シート!$G738="精神障害",OR(障害学生情報入力シート!$H738="統合失調症等",障害学生情報入力シート!$H738="気分障害",障害学生情報入力シート!$H738="神経症性障害等",障害学生情報入力シート!$H738="摂食障害・睡眠障害等",障害学生情報入力シート!$H738="他の精神障害")),1,0)+IF(AND(障害学生情報入力シート!$G738="その他の障害",ISBLANK(障害学生情報入力シート!$H738)),1,0)</f>
        <v>0</v>
      </c>
    </row>
    <row r="739" spans="1:25" x14ac:dyDescent="0.4">
      <c r="A739" s="1219">
        <v>715</v>
      </c>
      <c r="B739" s="7">
        <f>IF(AND(障害学生情報入力シート!$G739=$B$23,障害学生情報入力シート!$H739=$B$24,OR(障害学生情報入力シート!D739="入学者(新1年生)",障害学生情報入力シート!D739="在籍者")),1,0)</f>
        <v>0</v>
      </c>
      <c r="C739" s="7">
        <f t="shared" si="66"/>
        <v>0</v>
      </c>
      <c r="D739" s="7" t="str">
        <f>IFERROR(MATCH(ROW(障害学生情報入力シート!A715),C:C,0),"")</f>
        <v/>
      </c>
      <c r="E739" s="7">
        <f>IF(AND(障害学生情報入力シート!$G739=$E$23,障害学生情報入力シート!$H739=$E$24,OR(障害学生情報入力シート!D739="入学者(新1年生)",障害学生情報入力シート!D739="在籍者")),1,0)</f>
        <v>0</v>
      </c>
      <c r="F739" s="7">
        <f t="shared" si="67"/>
        <v>0</v>
      </c>
      <c r="G739" s="7" t="str">
        <f>IFERROR(MATCH(ROW(障害学生情報入力シート!E715),F:F,0),"")</f>
        <v/>
      </c>
      <c r="H739" s="7">
        <f>IF(AND(障害学生情報入力シート!$G739=$H$24,ISBLANK(障害学生情報入力シート!$H739),OR(障害学生情報入力シート!D739="入学者(新1年生)",障害学生情報入力シート!D739="在籍者")),1,0)</f>
        <v>0</v>
      </c>
      <c r="I739" s="7">
        <f t="shared" si="68"/>
        <v>0</v>
      </c>
      <c r="J739" s="7" t="str">
        <f>IFERROR(MATCH(ROW(障害学生情報入力シート!A715),I:I,0),"")</f>
        <v/>
      </c>
      <c r="K739" s="8">
        <f>IF(障害学生情報入力シート!AU739="",0,IF(AND(障害学生情報入力シート!AT739=1,Y739=1,障害学生情報入力シート!D739&lt;&gt;"",障害学生情報入力シート!D739&lt;&gt;"在籍者"),1,0))</f>
        <v>0</v>
      </c>
      <c r="L739" s="8">
        <f t="shared" si="69"/>
        <v>0</v>
      </c>
      <c r="M739" s="8" t="str">
        <f>IFERROR(MATCH(ROW(障害学生情報入力シート!A715),L:L,0),"")</f>
        <v/>
      </c>
      <c r="N739" s="8">
        <f>IF(障害学生情報入力シート!CA739="",0,IF(AND(障害学生情報入力シート!BZ739=1,Y739=1,障害学生情報入力シート!D739&lt;&gt;"",障害学生情報入力シート!D739&lt;&gt;"入学しなかった"),1,0))</f>
        <v>0</v>
      </c>
      <c r="O739" s="8">
        <f t="shared" si="70"/>
        <v>0</v>
      </c>
      <c r="P739" s="8" t="str">
        <f>IFERROR(MATCH(ROW(障害学生情報入力シート!AR715),O:O,0),"")</f>
        <v/>
      </c>
      <c r="Q739" s="8">
        <f>IF(障害学生情報入力シート!CU739="",0,IF(AND(障害学生情報入力シート!CT739=1,Y739=1,障害学生情報入力シート!D739&lt;&gt;"",障害学生情報入力シート!D739&lt;&gt;"入学しなかった"),1,0))</f>
        <v>0</v>
      </c>
      <c r="R739" s="8">
        <f t="shared" si="71"/>
        <v>0</v>
      </c>
      <c r="S739" s="8" t="str">
        <f>IFERROR(MATCH(ROW(障害学生情報入力シート!BJ715),R:R,0),"")</f>
        <v/>
      </c>
      <c r="T739" s="9">
        <f>IF(OR(SUM(障害学生情報入力シート!AY739:BY739,障害学生情報入力シート!CB739:CS739)&gt;0,COUNTA(障害学生情報入力シート!BZ739:CA739)=2,COUNTA(障害学生情報入力シート!CT739:CU739)=2),1,0)</f>
        <v>0</v>
      </c>
      <c r="U739" s="9">
        <f>SUM(障害学生情報入力シート!N739:Q739)+COUNTA(障害学生情報入力シート!R739)</f>
        <v>0</v>
      </c>
      <c r="V739" s="9">
        <f>SUM(障害学生情報入力シート!S739:V739)+COUNTA(障害学生情報入力シート!W739)</f>
        <v>0</v>
      </c>
      <c r="W739" s="9">
        <f>IF(SUM(障害学生情報入力シート!$X739:$AT739)&gt;0,1,0)</f>
        <v>0</v>
      </c>
      <c r="X739" s="9">
        <f>IF(障害学生情報入力シート!D739="入学者(新1年生)",1,0)</f>
        <v>0</v>
      </c>
      <c r="Y739" s="9">
        <f>IF(ISBLANK(障害学生情報入力シート!$G739),0)+IF(AND(障害学生情報入力シート!$G739="視覚障害",OR(障害学生情報入力シート!$H739="盲",障害学生情報入力シート!$H739="弱視")),1,0)+IF(AND(障害学生情報入力シート!$G739="聴覚・言語障害",OR(障害学生情報入力シート!$H739="聾",障害学生情報入力シート!$H739="難聴",障害学生情報入力シート!$H739="言語障害のみ")),1,0)+IF(AND(障害学生情報入力シート!$G739="肢体不自由",OR(障害学生情報入力シート!$H739="上肢機能障害",障害学生情報入力シート!$H739="下肢機能障害",障害学生情報入力シート!$H739="上下肢機能障害",障害学生情報入力シート!$H739="他の機能障害")),1,0)+IF(AND(障害学生情報入力シート!$G739="病弱・虚弱",OR(障害学生情報入力シート!$H739="内部障害等",障害学生情報入力シート!$H739="他の慢性疾患")),1,0)+IF(AND(障害学生情報入力シート!$G739="重複",ISBLANK(障害学生情報入力シート!$H739)),1,0)+IF(AND(障害学生情報入力シート!$G739="発達障害",OR(障害学生情報入力シート!$H739="SLD",障害学生情報入力シート!$H739="ADHD",障害学生情報入力シート!$H739="ASD",障害学生情報入力シート!$H739="発達障害の重複")),1,0)+IF(AND(障害学生情報入力シート!$G739="精神障害",OR(障害学生情報入力シート!$H739="統合失調症等",障害学生情報入力シート!$H739="気分障害",障害学生情報入力シート!$H739="神経症性障害等",障害学生情報入力シート!$H739="摂食障害・睡眠障害等",障害学生情報入力シート!$H739="他の精神障害")),1,0)+IF(AND(障害学生情報入力シート!$G739="その他の障害",ISBLANK(障害学生情報入力シート!$H739)),1,0)</f>
        <v>0</v>
      </c>
    </row>
    <row r="740" spans="1:25" x14ac:dyDescent="0.4">
      <c r="A740" s="1219">
        <v>716</v>
      </c>
      <c r="B740" s="7">
        <f>IF(AND(障害学生情報入力シート!$G740=$B$23,障害学生情報入力シート!$H740=$B$24,OR(障害学生情報入力シート!D740="入学者(新1年生)",障害学生情報入力シート!D740="在籍者")),1,0)</f>
        <v>0</v>
      </c>
      <c r="C740" s="7">
        <f t="shared" si="66"/>
        <v>0</v>
      </c>
      <c r="D740" s="7" t="str">
        <f>IFERROR(MATCH(ROW(障害学生情報入力シート!A716),C:C,0),"")</f>
        <v/>
      </c>
      <c r="E740" s="7">
        <f>IF(AND(障害学生情報入力シート!$G740=$E$23,障害学生情報入力シート!$H740=$E$24,OR(障害学生情報入力シート!D740="入学者(新1年生)",障害学生情報入力シート!D740="在籍者")),1,0)</f>
        <v>0</v>
      </c>
      <c r="F740" s="7">
        <f t="shared" si="67"/>
        <v>0</v>
      </c>
      <c r="G740" s="7" t="str">
        <f>IFERROR(MATCH(ROW(障害学生情報入力シート!E716),F:F,0),"")</f>
        <v/>
      </c>
      <c r="H740" s="7">
        <f>IF(AND(障害学生情報入力シート!$G740=$H$24,ISBLANK(障害学生情報入力シート!$H740),OR(障害学生情報入力シート!D740="入学者(新1年生)",障害学生情報入力シート!D740="在籍者")),1,0)</f>
        <v>0</v>
      </c>
      <c r="I740" s="7">
        <f t="shared" si="68"/>
        <v>0</v>
      </c>
      <c r="J740" s="7" t="str">
        <f>IFERROR(MATCH(ROW(障害学生情報入力シート!A716),I:I,0),"")</f>
        <v/>
      </c>
      <c r="K740" s="8">
        <f>IF(障害学生情報入力シート!AU740="",0,IF(AND(障害学生情報入力シート!AT740=1,Y740=1,障害学生情報入力シート!D740&lt;&gt;"",障害学生情報入力シート!D740&lt;&gt;"在籍者"),1,0))</f>
        <v>0</v>
      </c>
      <c r="L740" s="8">
        <f t="shared" si="69"/>
        <v>0</v>
      </c>
      <c r="M740" s="8" t="str">
        <f>IFERROR(MATCH(ROW(障害学生情報入力シート!A716),L:L,0),"")</f>
        <v/>
      </c>
      <c r="N740" s="8">
        <f>IF(障害学生情報入力シート!CA740="",0,IF(AND(障害学生情報入力シート!BZ740=1,Y740=1,障害学生情報入力シート!D740&lt;&gt;"",障害学生情報入力シート!D740&lt;&gt;"入学しなかった"),1,0))</f>
        <v>0</v>
      </c>
      <c r="O740" s="8">
        <f t="shared" si="70"/>
        <v>0</v>
      </c>
      <c r="P740" s="8" t="str">
        <f>IFERROR(MATCH(ROW(障害学生情報入力シート!AR716),O:O,0),"")</f>
        <v/>
      </c>
      <c r="Q740" s="8">
        <f>IF(障害学生情報入力シート!CU740="",0,IF(AND(障害学生情報入力シート!CT740=1,Y740=1,障害学生情報入力シート!D740&lt;&gt;"",障害学生情報入力シート!D740&lt;&gt;"入学しなかった"),1,0))</f>
        <v>0</v>
      </c>
      <c r="R740" s="8">
        <f t="shared" si="71"/>
        <v>0</v>
      </c>
      <c r="S740" s="8" t="str">
        <f>IFERROR(MATCH(ROW(障害学生情報入力シート!BJ716),R:R,0),"")</f>
        <v/>
      </c>
      <c r="T740" s="9">
        <f>IF(OR(SUM(障害学生情報入力シート!AY740:BY740,障害学生情報入力シート!CB740:CS740)&gt;0,COUNTA(障害学生情報入力シート!BZ740:CA740)=2,COUNTA(障害学生情報入力シート!CT740:CU740)=2),1,0)</f>
        <v>0</v>
      </c>
      <c r="U740" s="9">
        <f>SUM(障害学生情報入力シート!N740:Q740)+COUNTA(障害学生情報入力シート!R740)</f>
        <v>0</v>
      </c>
      <c r="V740" s="9">
        <f>SUM(障害学生情報入力シート!S740:V740)+COUNTA(障害学生情報入力シート!W740)</f>
        <v>0</v>
      </c>
      <c r="W740" s="9">
        <f>IF(SUM(障害学生情報入力シート!$X740:$AT740)&gt;0,1,0)</f>
        <v>0</v>
      </c>
      <c r="X740" s="9">
        <f>IF(障害学生情報入力シート!D740="入学者(新1年生)",1,0)</f>
        <v>0</v>
      </c>
      <c r="Y740" s="9">
        <f>IF(ISBLANK(障害学生情報入力シート!$G740),0)+IF(AND(障害学生情報入力シート!$G740="視覚障害",OR(障害学生情報入力シート!$H740="盲",障害学生情報入力シート!$H740="弱視")),1,0)+IF(AND(障害学生情報入力シート!$G740="聴覚・言語障害",OR(障害学生情報入力シート!$H740="聾",障害学生情報入力シート!$H740="難聴",障害学生情報入力シート!$H740="言語障害のみ")),1,0)+IF(AND(障害学生情報入力シート!$G740="肢体不自由",OR(障害学生情報入力シート!$H740="上肢機能障害",障害学生情報入力シート!$H740="下肢機能障害",障害学生情報入力シート!$H740="上下肢機能障害",障害学生情報入力シート!$H740="他の機能障害")),1,0)+IF(AND(障害学生情報入力シート!$G740="病弱・虚弱",OR(障害学生情報入力シート!$H740="内部障害等",障害学生情報入力シート!$H740="他の慢性疾患")),1,0)+IF(AND(障害学生情報入力シート!$G740="重複",ISBLANK(障害学生情報入力シート!$H740)),1,0)+IF(AND(障害学生情報入力シート!$G740="発達障害",OR(障害学生情報入力シート!$H740="SLD",障害学生情報入力シート!$H740="ADHD",障害学生情報入力シート!$H740="ASD",障害学生情報入力シート!$H740="発達障害の重複")),1,0)+IF(AND(障害学生情報入力シート!$G740="精神障害",OR(障害学生情報入力シート!$H740="統合失調症等",障害学生情報入力シート!$H740="気分障害",障害学生情報入力シート!$H740="神経症性障害等",障害学生情報入力シート!$H740="摂食障害・睡眠障害等",障害学生情報入力シート!$H740="他の精神障害")),1,0)+IF(AND(障害学生情報入力シート!$G740="その他の障害",ISBLANK(障害学生情報入力シート!$H740)),1,0)</f>
        <v>0</v>
      </c>
    </row>
    <row r="741" spans="1:25" x14ac:dyDescent="0.4">
      <c r="A741" s="1219">
        <v>717</v>
      </c>
      <c r="B741" s="7">
        <f>IF(AND(障害学生情報入力シート!$G741=$B$23,障害学生情報入力シート!$H741=$B$24,OR(障害学生情報入力シート!D741="入学者(新1年生)",障害学生情報入力シート!D741="在籍者")),1,0)</f>
        <v>0</v>
      </c>
      <c r="C741" s="7">
        <f t="shared" si="66"/>
        <v>0</v>
      </c>
      <c r="D741" s="7" t="str">
        <f>IFERROR(MATCH(ROW(障害学生情報入力シート!A717),C:C,0),"")</f>
        <v/>
      </c>
      <c r="E741" s="7">
        <f>IF(AND(障害学生情報入力シート!$G741=$E$23,障害学生情報入力シート!$H741=$E$24,OR(障害学生情報入力シート!D741="入学者(新1年生)",障害学生情報入力シート!D741="在籍者")),1,0)</f>
        <v>0</v>
      </c>
      <c r="F741" s="7">
        <f t="shared" si="67"/>
        <v>0</v>
      </c>
      <c r="G741" s="7" t="str">
        <f>IFERROR(MATCH(ROW(障害学生情報入力シート!E717),F:F,0),"")</f>
        <v/>
      </c>
      <c r="H741" s="7">
        <f>IF(AND(障害学生情報入力シート!$G741=$H$24,ISBLANK(障害学生情報入力シート!$H741),OR(障害学生情報入力シート!D741="入学者(新1年生)",障害学生情報入力シート!D741="在籍者")),1,0)</f>
        <v>0</v>
      </c>
      <c r="I741" s="7">
        <f t="shared" si="68"/>
        <v>0</v>
      </c>
      <c r="J741" s="7" t="str">
        <f>IFERROR(MATCH(ROW(障害学生情報入力シート!A717),I:I,0),"")</f>
        <v/>
      </c>
      <c r="K741" s="8">
        <f>IF(障害学生情報入力シート!AU741="",0,IF(AND(障害学生情報入力シート!AT741=1,Y741=1,障害学生情報入力シート!D741&lt;&gt;"",障害学生情報入力シート!D741&lt;&gt;"在籍者"),1,0))</f>
        <v>0</v>
      </c>
      <c r="L741" s="8">
        <f t="shared" si="69"/>
        <v>0</v>
      </c>
      <c r="M741" s="8" t="str">
        <f>IFERROR(MATCH(ROW(障害学生情報入力シート!A717),L:L,0),"")</f>
        <v/>
      </c>
      <c r="N741" s="8">
        <f>IF(障害学生情報入力シート!CA741="",0,IF(AND(障害学生情報入力シート!BZ741=1,Y741=1,障害学生情報入力シート!D741&lt;&gt;"",障害学生情報入力シート!D741&lt;&gt;"入学しなかった"),1,0))</f>
        <v>0</v>
      </c>
      <c r="O741" s="8">
        <f t="shared" si="70"/>
        <v>0</v>
      </c>
      <c r="P741" s="8" t="str">
        <f>IFERROR(MATCH(ROW(障害学生情報入力シート!AR717),O:O,0),"")</f>
        <v/>
      </c>
      <c r="Q741" s="8">
        <f>IF(障害学生情報入力シート!CU741="",0,IF(AND(障害学生情報入力シート!CT741=1,Y741=1,障害学生情報入力シート!D741&lt;&gt;"",障害学生情報入力シート!D741&lt;&gt;"入学しなかった"),1,0))</f>
        <v>0</v>
      </c>
      <c r="R741" s="8">
        <f t="shared" si="71"/>
        <v>0</v>
      </c>
      <c r="S741" s="8" t="str">
        <f>IFERROR(MATCH(ROW(障害学生情報入力シート!BJ717),R:R,0),"")</f>
        <v/>
      </c>
      <c r="T741" s="9">
        <f>IF(OR(SUM(障害学生情報入力シート!AY741:BY741,障害学生情報入力シート!CB741:CS741)&gt;0,COUNTA(障害学生情報入力シート!BZ741:CA741)=2,COUNTA(障害学生情報入力シート!CT741:CU741)=2),1,0)</f>
        <v>0</v>
      </c>
      <c r="U741" s="9">
        <f>SUM(障害学生情報入力シート!N741:Q741)+COUNTA(障害学生情報入力シート!R741)</f>
        <v>0</v>
      </c>
      <c r="V741" s="9">
        <f>SUM(障害学生情報入力シート!S741:V741)+COUNTA(障害学生情報入力シート!W741)</f>
        <v>0</v>
      </c>
      <c r="W741" s="9">
        <f>IF(SUM(障害学生情報入力シート!$X741:$AT741)&gt;0,1,0)</f>
        <v>0</v>
      </c>
      <c r="X741" s="9">
        <f>IF(障害学生情報入力シート!D741="入学者(新1年生)",1,0)</f>
        <v>0</v>
      </c>
      <c r="Y741" s="9">
        <f>IF(ISBLANK(障害学生情報入力シート!$G741),0)+IF(AND(障害学生情報入力シート!$G741="視覚障害",OR(障害学生情報入力シート!$H741="盲",障害学生情報入力シート!$H741="弱視")),1,0)+IF(AND(障害学生情報入力シート!$G741="聴覚・言語障害",OR(障害学生情報入力シート!$H741="聾",障害学生情報入力シート!$H741="難聴",障害学生情報入力シート!$H741="言語障害のみ")),1,0)+IF(AND(障害学生情報入力シート!$G741="肢体不自由",OR(障害学生情報入力シート!$H741="上肢機能障害",障害学生情報入力シート!$H741="下肢機能障害",障害学生情報入力シート!$H741="上下肢機能障害",障害学生情報入力シート!$H741="他の機能障害")),1,0)+IF(AND(障害学生情報入力シート!$G741="病弱・虚弱",OR(障害学生情報入力シート!$H741="内部障害等",障害学生情報入力シート!$H741="他の慢性疾患")),1,0)+IF(AND(障害学生情報入力シート!$G741="重複",ISBLANK(障害学生情報入力シート!$H741)),1,0)+IF(AND(障害学生情報入力シート!$G741="発達障害",OR(障害学生情報入力シート!$H741="SLD",障害学生情報入力シート!$H741="ADHD",障害学生情報入力シート!$H741="ASD",障害学生情報入力シート!$H741="発達障害の重複")),1,0)+IF(AND(障害学生情報入力シート!$G741="精神障害",OR(障害学生情報入力シート!$H741="統合失調症等",障害学生情報入力シート!$H741="気分障害",障害学生情報入力シート!$H741="神経症性障害等",障害学生情報入力シート!$H741="摂食障害・睡眠障害等",障害学生情報入力シート!$H741="他の精神障害")),1,0)+IF(AND(障害学生情報入力シート!$G741="その他の障害",ISBLANK(障害学生情報入力シート!$H741)),1,0)</f>
        <v>0</v>
      </c>
    </row>
    <row r="742" spans="1:25" x14ac:dyDescent="0.4">
      <c r="A742" s="1219">
        <v>718</v>
      </c>
      <c r="B742" s="7">
        <f>IF(AND(障害学生情報入力シート!$G742=$B$23,障害学生情報入力シート!$H742=$B$24,OR(障害学生情報入力シート!D742="入学者(新1年生)",障害学生情報入力シート!D742="在籍者")),1,0)</f>
        <v>0</v>
      </c>
      <c r="C742" s="7">
        <f t="shared" si="66"/>
        <v>0</v>
      </c>
      <c r="D742" s="7" t="str">
        <f>IFERROR(MATCH(ROW(障害学生情報入力シート!A718),C:C,0),"")</f>
        <v/>
      </c>
      <c r="E742" s="7">
        <f>IF(AND(障害学生情報入力シート!$G742=$E$23,障害学生情報入力シート!$H742=$E$24,OR(障害学生情報入力シート!D742="入学者(新1年生)",障害学生情報入力シート!D742="在籍者")),1,0)</f>
        <v>0</v>
      </c>
      <c r="F742" s="7">
        <f t="shared" si="67"/>
        <v>0</v>
      </c>
      <c r="G742" s="7" t="str">
        <f>IFERROR(MATCH(ROW(障害学生情報入力シート!E718),F:F,0),"")</f>
        <v/>
      </c>
      <c r="H742" s="7">
        <f>IF(AND(障害学生情報入力シート!$G742=$H$24,ISBLANK(障害学生情報入力シート!$H742),OR(障害学生情報入力シート!D742="入学者(新1年生)",障害学生情報入力シート!D742="在籍者")),1,0)</f>
        <v>0</v>
      </c>
      <c r="I742" s="7">
        <f t="shared" si="68"/>
        <v>0</v>
      </c>
      <c r="J742" s="7" t="str">
        <f>IFERROR(MATCH(ROW(障害学生情報入力シート!A718),I:I,0),"")</f>
        <v/>
      </c>
      <c r="K742" s="8">
        <f>IF(障害学生情報入力シート!AU742="",0,IF(AND(障害学生情報入力シート!AT742=1,Y742=1,障害学生情報入力シート!D742&lt;&gt;"",障害学生情報入力シート!D742&lt;&gt;"在籍者"),1,0))</f>
        <v>0</v>
      </c>
      <c r="L742" s="8">
        <f t="shared" si="69"/>
        <v>0</v>
      </c>
      <c r="M742" s="8" t="str">
        <f>IFERROR(MATCH(ROW(障害学生情報入力シート!A718),L:L,0),"")</f>
        <v/>
      </c>
      <c r="N742" s="8">
        <f>IF(障害学生情報入力シート!CA742="",0,IF(AND(障害学生情報入力シート!BZ742=1,Y742=1,障害学生情報入力シート!D742&lt;&gt;"",障害学生情報入力シート!D742&lt;&gt;"入学しなかった"),1,0))</f>
        <v>0</v>
      </c>
      <c r="O742" s="8">
        <f t="shared" si="70"/>
        <v>0</v>
      </c>
      <c r="P742" s="8" t="str">
        <f>IFERROR(MATCH(ROW(障害学生情報入力シート!AR718),O:O,0),"")</f>
        <v/>
      </c>
      <c r="Q742" s="8">
        <f>IF(障害学生情報入力シート!CU742="",0,IF(AND(障害学生情報入力シート!CT742=1,Y742=1,障害学生情報入力シート!D742&lt;&gt;"",障害学生情報入力シート!D742&lt;&gt;"入学しなかった"),1,0))</f>
        <v>0</v>
      </c>
      <c r="R742" s="8">
        <f t="shared" si="71"/>
        <v>0</v>
      </c>
      <c r="S742" s="8" t="str">
        <f>IFERROR(MATCH(ROW(障害学生情報入力シート!BJ718),R:R,0),"")</f>
        <v/>
      </c>
      <c r="T742" s="9">
        <f>IF(OR(SUM(障害学生情報入力シート!AY742:BY742,障害学生情報入力シート!CB742:CS742)&gt;0,COUNTA(障害学生情報入力シート!BZ742:CA742)=2,COUNTA(障害学生情報入力シート!CT742:CU742)=2),1,0)</f>
        <v>0</v>
      </c>
      <c r="U742" s="9">
        <f>SUM(障害学生情報入力シート!N742:Q742)+COUNTA(障害学生情報入力シート!R742)</f>
        <v>0</v>
      </c>
      <c r="V742" s="9">
        <f>SUM(障害学生情報入力シート!S742:V742)+COUNTA(障害学生情報入力シート!W742)</f>
        <v>0</v>
      </c>
      <c r="W742" s="9">
        <f>IF(SUM(障害学生情報入力シート!$X742:$AT742)&gt;0,1,0)</f>
        <v>0</v>
      </c>
      <c r="X742" s="9">
        <f>IF(障害学生情報入力シート!D742="入学者(新1年生)",1,0)</f>
        <v>0</v>
      </c>
      <c r="Y742" s="9">
        <f>IF(ISBLANK(障害学生情報入力シート!$G742),0)+IF(AND(障害学生情報入力シート!$G742="視覚障害",OR(障害学生情報入力シート!$H742="盲",障害学生情報入力シート!$H742="弱視")),1,0)+IF(AND(障害学生情報入力シート!$G742="聴覚・言語障害",OR(障害学生情報入力シート!$H742="聾",障害学生情報入力シート!$H742="難聴",障害学生情報入力シート!$H742="言語障害のみ")),1,0)+IF(AND(障害学生情報入力シート!$G742="肢体不自由",OR(障害学生情報入力シート!$H742="上肢機能障害",障害学生情報入力シート!$H742="下肢機能障害",障害学生情報入力シート!$H742="上下肢機能障害",障害学生情報入力シート!$H742="他の機能障害")),1,0)+IF(AND(障害学生情報入力シート!$G742="病弱・虚弱",OR(障害学生情報入力シート!$H742="内部障害等",障害学生情報入力シート!$H742="他の慢性疾患")),1,0)+IF(AND(障害学生情報入力シート!$G742="重複",ISBLANK(障害学生情報入力シート!$H742)),1,0)+IF(AND(障害学生情報入力シート!$G742="発達障害",OR(障害学生情報入力シート!$H742="SLD",障害学生情報入力シート!$H742="ADHD",障害学生情報入力シート!$H742="ASD",障害学生情報入力シート!$H742="発達障害の重複")),1,0)+IF(AND(障害学生情報入力シート!$G742="精神障害",OR(障害学生情報入力シート!$H742="統合失調症等",障害学生情報入力シート!$H742="気分障害",障害学生情報入力シート!$H742="神経症性障害等",障害学生情報入力シート!$H742="摂食障害・睡眠障害等",障害学生情報入力シート!$H742="他の精神障害")),1,0)+IF(AND(障害学生情報入力シート!$G742="その他の障害",ISBLANK(障害学生情報入力シート!$H742)),1,0)</f>
        <v>0</v>
      </c>
    </row>
    <row r="743" spans="1:25" x14ac:dyDescent="0.4">
      <c r="A743" s="1219">
        <v>719</v>
      </c>
      <c r="B743" s="7">
        <f>IF(AND(障害学生情報入力シート!$G743=$B$23,障害学生情報入力シート!$H743=$B$24,OR(障害学生情報入力シート!D743="入学者(新1年生)",障害学生情報入力シート!D743="在籍者")),1,0)</f>
        <v>0</v>
      </c>
      <c r="C743" s="7">
        <f t="shared" si="66"/>
        <v>0</v>
      </c>
      <c r="D743" s="7" t="str">
        <f>IFERROR(MATCH(ROW(障害学生情報入力シート!A719),C:C,0),"")</f>
        <v/>
      </c>
      <c r="E743" s="7">
        <f>IF(AND(障害学生情報入力シート!$G743=$E$23,障害学生情報入力シート!$H743=$E$24,OR(障害学生情報入力シート!D743="入学者(新1年生)",障害学生情報入力シート!D743="在籍者")),1,0)</f>
        <v>0</v>
      </c>
      <c r="F743" s="7">
        <f t="shared" si="67"/>
        <v>0</v>
      </c>
      <c r="G743" s="7" t="str">
        <f>IFERROR(MATCH(ROW(障害学生情報入力シート!E719),F:F,0),"")</f>
        <v/>
      </c>
      <c r="H743" s="7">
        <f>IF(AND(障害学生情報入力シート!$G743=$H$24,ISBLANK(障害学生情報入力シート!$H743),OR(障害学生情報入力シート!D743="入学者(新1年生)",障害学生情報入力シート!D743="在籍者")),1,0)</f>
        <v>0</v>
      </c>
      <c r="I743" s="7">
        <f t="shared" si="68"/>
        <v>0</v>
      </c>
      <c r="J743" s="7" t="str">
        <f>IFERROR(MATCH(ROW(障害学生情報入力シート!A719),I:I,0),"")</f>
        <v/>
      </c>
      <c r="K743" s="8">
        <f>IF(障害学生情報入力シート!AU743="",0,IF(AND(障害学生情報入力シート!AT743=1,Y743=1,障害学生情報入力シート!D743&lt;&gt;"",障害学生情報入力シート!D743&lt;&gt;"在籍者"),1,0))</f>
        <v>0</v>
      </c>
      <c r="L743" s="8">
        <f t="shared" si="69"/>
        <v>0</v>
      </c>
      <c r="M743" s="8" t="str">
        <f>IFERROR(MATCH(ROW(障害学生情報入力シート!A719),L:L,0),"")</f>
        <v/>
      </c>
      <c r="N743" s="8">
        <f>IF(障害学生情報入力シート!CA743="",0,IF(AND(障害学生情報入力シート!BZ743=1,Y743=1,障害学生情報入力シート!D743&lt;&gt;"",障害学生情報入力シート!D743&lt;&gt;"入学しなかった"),1,0))</f>
        <v>0</v>
      </c>
      <c r="O743" s="8">
        <f t="shared" si="70"/>
        <v>0</v>
      </c>
      <c r="P743" s="8" t="str">
        <f>IFERROR(MATCH(ROW(障害学生情報入力シート!AR719),O:O,0),"")</f>
        <v/>
      </c>
      <c r="Q743" s="8">
        <f>IF(障害学生情報入力シート!CU743="",0,IF(AND(障害学生情報入力シート!CT743=1,Y743=1,障害学生情報入力シート!D743&lt;&gt;"",障害学生情報入力シート!D743&lt;&gt;"入学しなかった"),1,0))</f>
        <v>0</v>
      </c>
      <c r="R743" s="8">
        <f t="shared" si="71"/>
        <v>0</v>
      </c>
      <c r="S743" s="8" t="str">
        <f>IFERROR(MATCH(ROW(障害学生情報入力シート!BJ719),R:R,0),"")</f>
        <v/>
      </c>
      <c r="T743" s="9">
        <f>IF(OR(SUM(障害学生情報入力シート!AY743:BY743,障害学生情報入力シート!CB743:CS743)&gt;0,COUNTA(障害学生情報入力シート!BZ743:CA743)=2,COUNTA(障害学生情報入力シート!CT743:CU743)=2),1,0)</f>
        <v>0</v>
      </c>
      <c r="U743" s="9">
        <f>SUM(障害学生情報入力シート!N743:Q743)+COUNTA(障害学生情報入力シート!R743)</f>
        <v>0</v>
      </c>
      <c r="V743" s="9">
        <f>SUM(障害学生情報入力シート!S743:V743)+COUNTA(障害学生情報入力シート!W743)</f>
        <v>0</v>
      </c>
      <c r="W743" s="9">
        <f>IF(SUM(障害学生情報入力シート!$X743:$AT743)&gt;0,1,0)</f>
        <v>0</v>
      </c>
      <c r="X743" s="9">
        <f>IF(障害学生情報入力シート!D743="入学者(新1年生)",1,0)</f>
        <v>0</v>
      </c>
      <c r="Y743" s="9">
        <f>IF(ISBLANK(障害学生情報入力シート!$G743),0)+IF(AND(障害学生情報入力シート!$G743="視覚障害",OR(障害学生情報入力シート!$H743="盲",障害学生情報入力シート!$H743="弱視")),1,0)+IF(AND(障害学生情報入力シート!$G743="聴覚・言語障害",OR(障害学生情報入力シート!$H743="聾",障害学生情報入力シート!$H743="難聴",障害学生情報入力シート!$H743="言語障害のみ")),1,0)+IF(AND(障害学生情報入力シート!$G743="肢体不自由",OR(障害学生情報入力シート!$H743="上肢機能障害",障害学生情報入力シート!$H743="下肢機能障害",障害学生情報入力シート!$H743="上下肢機能障害",障害学生情報入力シート!$H743="他の機能障害")),1,0)+IF(AND(障害学生情報入力シート!$G743="病弱・虚弱",OR(障害学生情報入力シート!$H743="内部障害等",障害学生情報入力シート!$H743="他の慢性疾患")),1,0)+IF(AND(障害学生情報入力シート!$G743="重複",ISBLANK(障害学生情報入力シート!$H743)),1,0)+IF(AND(障害学生情報入力シート!$G743="発達障害",OR(障害学生情報入力シート!$H743="SLD",障害学生情報入力シート!$H743="ADHD",障害学生情報入力シート!$H743="ASD",障害学生情報入力シート!$H743="発達障害の重複")),1,0)+IF(AND(障害学生情報入力シート!$G743="精神障害",OR(障害学生情報入力シート!$H743="統合失調症等",障害学生情報入力シート!$H743="気分障害",障害学生情報入力シート!$H743="神経症性障害等",障害学生情報入力シート!$H743="摂食障害・睡眠障害等",障害学生情報入力シート!$H743="他の精神障害")),1,0)+IF(AND(障害学生情報入力シート!$G743="その他の障害",ISBLANK(障害学生情報入力シート!$H743)),1,0)</f>
        <v>0</v>
      </c>
    </row>
    <row r="744" spans="1:25" x14ac:dyDescent="0.4">
      <c r="A744" s="1219">
        <v>720</v>
      </c>
      <c r="B744" s="7">
        <f>IF(AND(障害学生情報入力シート!$G744=$B$23,障害学生情報入力シート!$H744=$B$24,OR(障害学生情報入力シート!D744="入学者(新1年生)",障害学生情報入力シート!D744="在籍者")),1,0)</f>
        <v>0</v>
      </c>
      <c r="C744" s="7">
        <f t="shared" si="66"/>
        <v>0</v>
      </c>
      <c r="D744" s="7" t="str">
        <f>IFERROR(MATCH(ROW(障害学生情報入力シート!A720),C:C,0),"")</f>
        <v/>
      </c>
      <c r="E744" s="7">
        <f>IF(AND(障害学生情報入力シート!$G744=$E$23,障害学生情報入力シート!$H744=$E$24,OR(障害学生情報入力シート!D744="入学者(新1年生)",障害学生情報入力シート!D744="在籍者")),1,0)</f>
        <v>0</v>
      </c>
      <c r="F744" s="7">
        <f t="shared" si="67"/>
        <v>0</v>
      </c>
      <c r="G744" s="7" t="str">
        <f>IFERROR(MATCH(ROW(障害学生情報入力シート!E720),F:F,0),"")</f>
        <v/>
      </c>
      <c r="H744" s="7">
        <f>IF(AND(障害学生情報入力シート!$G744=$H$24,ISBLANK(障害学生情報入力シート!$H744),OR(障害学生情報入力シート!D744="入学者(新1年生)",障害学生情報入力シート!D744="在籍者")),1,0)</f>
        <v>0</v>
      </c>
      <c r="I744" s="7">
        <f t="shared" si="68"/>
        <v>0</v>
      </c>
      <c r="J744" s="7" t="str">
        <f>IFERROR(MATCH(ROW(障害学生情報入力シート!A720),I:I,0),"")</f>
        <v/>
      </c>
      <c r="K744" s="8">
        <f>IF(障害学生情報入力シート!AU744="",0,IF(AND(障害学生情報入力シート!AT744=1,Y744=1,障害学生情報入力シート!D744&lt;&gt;"",障害学生情報入力シート!D744&lt;&gt;"在籍者"),1,0))</f>
        <v>0</v>
      </c>
      <c r="L744" s="8">
        <f t="shared" si="69"/>
        <v>0</v>
      </c>
      <c r="M744" s="8" t="str">
        <f>IFERROR(MATCH(ROW(障害学生情報入力シート!A720),L:L,0),"")</f>
        <v/>
      </c>
      <c r="N744" s="8">
        <f>IF(障害学生情報入力シート!CA744="",0,IF(AND(障害学生情報入力シート!BZ744=1,Y744=1,障害学生情報入力シート!D744&lt;&gt;"",障害学生情報入力シート!D744&lt;&gt;"入学しなかった"),1,0))</f>
        <v>0</v>
      </c>
      <c r="O744" s="8">
        <f t="shared" si="70"/>
        <v>0</v>
      </c>
      <c r="P744" s="8" t="str">
        <f>IFERROR(MATCH(ROW(障害学生情報入力シート!AR720),O:O,0),"")</f>
        <v/>
      </c>
      <c r="Q744" s="8">
        <f>IF(障害学生情報入力シート!CU744="",0,IF(AND(障害学生情報入力シート!CT744=1,Y744=1,障害学生情報入力シート!D744&lt;&gt;"",障害学生情報入力シート!D744&lt;&gt;"入学しなかった"),1,0))</f>
        <v>0</v>
      </c>
      <c r="R744" s="8">
        <f t="shared" si="71"/>
        <v>0</v>
      </c>
      <c r="S744" s="8" t="str">
        <f>IFERROR(MATCH(ROW(障害学生情報入力シート!BJ720),R:R,0),"")</f>
        <v/>
      </c>
      <c r="T744" s="9">
        <f>IF(OR(SUM(障害学生情報入力シート!AY744:BY744,障害学生情報入力シート!CB744:CS744)&gt;0,COUNTA(障害学生情報入力シート!BZ744:CA744)=2,COUNTA(障害学生情報入力シート!CT744:CU744)=2),1,0)</f>
        <v>0</v>
      </c>
      <c r="U744" s="9">
        <f>SUM(障害学生情報入力シート!N744:Q744)+COUNTA(障害学生情報入力シート!R744)</f>
        <v>0</v>
      </c>
      <c r="V744" s="9">
        <f>SUM(障害学生情報入力シート!S744:V744)+COUNTA(障害学生情報入力シート!W744)</f>
        <v>0</v>
      </c>
      <c r="W744" s="9">
        <f>IF(SUM(障害学生情報入力シート!$X744:$AT744)&gt;0,1,0)</f>
        <v>0</v>
      </c>
      <c r="X744" s="9">
        <f>IF(障害学生情報入力シート!D744="入学者(新1年生)",1,0)</f>
        <v>0</v>
      </c>
      <c r="Y744" s="9">
        <f>IF(ISBLANK(障害学生情報入力シート!$G744),0)+IF(AND(障害学生情報入力シート!$G744="視覚障害",OR(障害学生情報入力シート!$H744="盲",障害学生情報入力シート!$H744="弱視")),1,0)+IF(AND(障害学生情報入力シート!$G744="聴覚・言語障害",OR(障害学生情報入力シート!$H744="聾",障害学生情報入力シート!$H744="難聴",障害学生情報入力シート!$H744="言語障害のみ")),1,0)+IF(AND(障害学生情報入力シート!$G744="肢体不自由",OR(障害学生情報入力シート!$H744="上肢機能障害",障害学生情報入力シート!$H744="下肢機能障害",障害学生情報入力シート!$H744="上下肢機能障害",障害学生情報入力シート!$H744="他の機能障害")),1,0)+IF(AND(障害学生情報入力シート!$G744="病弱・虚弱",OR(障害学生情報入力シート!$H744="内部障害等",障害学生情報入力シート!$H744="他の慢性疾患")),1,0)+IF(AND(障害学生情報入力シート!$G744="重複",ISBLANK(障害学生情報入力シート!$H744)),1,0)+IF(AND(障害学生情報入力シート!$G744="発達障害",OR(障害学生情報入力シート!$H744="SLD",障害学生情報入力シート!$H744="ADHD",障害学生情報入力シート!$H744="ASD",障害学生情報入力シート!$H744="発達障害の重複")),1,0)+IF(AND(障害学生情報入力シート!$G744="精神障害",OR(障害学生情報入力シート!$H744="統合失調症等",障害学生情報入力シート!$H744="気分障害",障害学生情報入力シート!$H744="神経症性障害等",障害学生情報入力シート!$H744="摂食障害・睡眠障害等",障害学生情報入力シート!$H744="他の精神障害")),1,0)+IF(AND(障害学生情報入力シート!$G744="その他の障害",ISBLANK(障害学生情報入力シート!$H744)),1,0)</f>
        <v>0</v>
      </c>
    </row>
    <row r="745" spans="1:25" x14ac:dyDescent="0.4">
      <c r="A745" s="1219">
        <v>721</v>
      </c>
      <c r="B745" s="7">
        <f>IF(AND(障害学生情報入力シート!$G745=$B$23,障害学生情報入力シート!$H745=$B$24,OR(障害学生情報入力シート!D745="入学者(新1年生)",障害学生情報入力シート!D745="在籍者")),1,0)</f>
        <v>0</v>
      </c>
      <c r="C745" s="7">
        <f t="shared" si="66"/>
        <v>0</v>
      </c>
      <c r="D745" s="7" t="str">
        <f>IFERROR(MATCH(ROW(障害学生情報入力シート!A721),C:C,0),"")</f>
        <v/>
      </c>
      <c r="E745" s="7">
        <f>IF(AND(障害学生情報入力シート!$G745=$E$23,障害学生情報入力シート!$H745=$E$24,OR(障害学生情報入力シート!D745="入学者(新1年生)",障害学生情報入力シート!D745="在籍者")),1,0)</f>
        <v>0</v>
      </c>
      <c r="F745" s="7">
        <f t="shared" si="67"/>
        <v>0</v>
      </c>
      <c r="G745" s="7" t="str">
        <f>IFERROR(MATCH(ROW(障害学生情報入力シート!E721),F:F,0),"")</f>
        <v/>
      </c>
      <c r="H745" s="7">
        <f>IF(AND(障害学生情報入力シート!$G745=$H$24,ISBLANK(障害学生情報入力シート!$H745),OR(障害学生情報入力シート!D745="入学者(新1年生)",障害学生情報入力シート!D745="在籍者")),1,0)</f>
        <v>0</v>
      </c>
      <c r="I745" s="7">
        <f t="shared" si="68"/>
        <v>0</v>
      </c>
      <c r="J745" s="7" t="str">
        <f>IFERROR(MATCH(ROW(障害学生情報入力シート!A721),I:I,0),"")</f>
        <v/>
      </c>
      <c r="K745" s="8">
        <f>IF(障害学生情報入力シート!AU745="",0,IF(AND(障害学生情報入力シート!AT745=1,Y745=1,障害学生情報入力シート!D745&lt;&gt;"",障害学生情報入力シート!D745&lt;&gt;"在籍者"),1,0))</f>
        <v>0</v>
      </c>
      <c r="L745" s="8">
        <f t="shared" si="69"/>
        <v>0</v>
      </c>
      <c r="M745" s="8" t="str">
        <f>IFERROR(MATCH(ROW(障害学生情報入力シート!A721),L:L,0),"")</f>
        <v/>
      </c>
      <c r="N745" s="8">
        <f>IF(障害学生情報入力シート!CA745="",0,IF(AND(障害学生情報入力シート!BZ745=1,Y745=1,障害学生情報入力シート!D745&lt;&gt;"",障害学生情報入力シート!D745&lt;&gt;"入学しなかった"),1,0))</f>
        <v>0</v>
      </c>
      <c r="O745" s="8">
        <f t="shared" si="70"/>
        <v>0</v>
      </c>
      <c r="P745" s="8" t="str">
        <f>IFERROR(MATCH(ROW(障害学生情報入力シート!AR721),O:O,0),"")</f>
        <v/>
      </c>
      <c r="Q745" s="8">
        <f>IF(障害学生情報入力シート!CU745="",0,IF(AND(障害学生情報入力シート!CT745=1,Y745=1,障害学生情報入力シート!D745&lt;&gt;"",障害学生情報入力シート!D745&lt;&gt;"入学しなかった"),1,0))</f>
        <v>0</v>
      </c>
      <c r="R745" s="8">
        <f t="shared" si="71"/>
        <v>0</v>
      </c>
      <c r="S745" s="8" t="str">
        <f>IFERROR(MATCH(ROW(障害学生情報入力シート!BJ721),R:R,0),"")</f>
        <v/>
      </c>
      <c r="T745" s="9">
        <f>IF(OR(SUM(障害学生情報入力シート!AY745:BY745,障害学生情報入力シート!CB745:CS745)&gt;0,COUNTA(障害学生情報入力シート!BZ745:CA745)=2,COUNTA(障害学生情報入力シート!CT745:CU745)=2),1,0)</f>
        <v>0</v>
      </c>
      <c r="U745" s="9">
        <f>SUM(障害学生情報入力シート!N745:Q745)+COUNTA(障害学生情報入力シート!R745)</f>
        <v>0</v>
      </c>
      <c r="V745" s="9">
        <f>SUM(障害学生情報入力シート!S745:V745)+COUNTA(障害学生情報入力シート!W745)</f>
        <v>0</v>
      </c>
      <c r="W745" s="9">
        <f>IF(SUM(障害学生情報入力シート!$X745:$AT745)&gt;0,1,0)</f>
        <v>0</v>
      </c>
      <c r="X745" s="9">
        <f>IF(障害学生情報入力シート!D745="入学者(新1年生)",1,0)</f>
        <v>0</v>
      </c>
      <c r="Y745" s="9">
        <f>IF(ISBLANK(障害学生情報入力シート!$G745),0)+IF(AND(障害学生情報入力シート!$G745="視覚障害",OR(障害学生情報入力シート!$H745="盲",障害学生情報入力シート!$H745="弱視")),1,0)+IF(AND(障害学生情報入力シート!$G745="聴覚・言語障害",OR(障害学生情報入力シート!$H745="聾",障害学生情報入力シート!$H745="難聴",障害学生情報入力シート!$H745="言語障害のみ")),1,0)+IF(AND(障害学生情報入力シート!$G745="肢体不自由",OR(障害学生情報入力シート!$H745="上肢機能障害",障害学生情報入力シート!$H745="下肢機能障害",障害学生情報入力シート!$H745="上下肢機能障害",障害学生情報入力シート!$H745="他の機能障害")),1,0)+IF(AND(障害学生情報入力シート!$G745="病弱・虚弱",OR(障害学生情報入力シート!$H745="内部障害等",障害学生情報入力シート!$H745="他の慢性疾患")),1,0)+IF(AND(障害学生情報入力シート!$G745="重複",ISBLANK(障害学生情報入力シート!$H745)),1,0)+IF(AND(障害学生情報入力シート!$G745="発達障害",OR(障害学生情報入力シート!$H745="SLD",障害学生情報入力シート!$H745="ADHD",障害学生情報入力シート!$H745="ASD",障害学生情報入力シート!$H745="発達障害の重複")),1,0)+IF(AND(障害学生情報入力シート!$G745="精神障害",OR(障害学生情報入力シート!$H745="統合失調症等",障害学生情報入力シート!$H745="気分障害",障害学生情報入力シート!$H745="神経症性障害等",障害学生情報入力シート!$H745="摂食障害・睡眠障害等",障害学生情報入力シート!$H745="他の精神障害")),1,0)+IF(AND(障害学生情報入力シート!$G745="その他の障害",ISBLANK(障害学生情報入力シート!$H745)),1,0)</f>
        <v>0</v>
      </c>
    </row>
    <row r="746" spans="1:25" x14ac:dyDescent="0.4">
      <c r="A746" s="1219">
        <v>722</v>
      </c>
      <c r="B746" s="7">
        <f>IF(AND(障害学生情報入力シート!$G746=$B$23,障害学生情報入力シート!$H746=$B$24,OR(障害学生情報入力シート!D746="入学者(新1年生)",障害学生情報入力シート!D746="在籍者")),1,0)</f>
        <v>0</v>
      </c>
      <c r="C746" s="7">
        <f t="shared" si="66"/>
        <v>0</v>
      </c>
      <c r="D746" s="7" t="str">
        <f>IFERROR(MATCH(ROW(障害学生情報入力シート!A722),C:C,0),"")</f>
        <v/>
      </c>
      <c r="E746" s="7">
        <f>IF(AND(障害学生情報入力シート!$G746=$E$23,障害学生情報入力シート!$H746=$E$24,OR(障害学生情報入力シート!D746="入学者(新1年生)",障害学生情報入力シート!D746="在籍者")),1,0)</f>
        <v>0</v>
      </c>
      <c r="F746" s="7">
        <f t="shared" si="67"/>
        <v>0</v>
      </c>
      <c r="G746" s="7" t="str">
        <f>IFERROR(MATCH(ROW(障害学生情報入力シート!E722),F:F,0),"")</f>
        <v/>
      </c>
      <c r="H746" s="7">
        <f>IF(AND(障害学生情報入力シート!$G746=$H$24,ISBLANK(障害学生情報入力シート!$H746),OR(障害学生情報入力シート!D746="入学者(新1年生)",障害学生情報入力シート!D746="在籍者")),1,0)</f>
        <v>0</v>
      </c>
      <c r="I746" s="7">
        <f t="shared" si="68"/>
        <v>0</v>
      </c>
      <c r="J746" s="7" t="str">
        <f>IFERROR(MATCH(ROW(障害学生情報入力シート!A722),I:I,0),"")</f>
        <v/>
      </c>
      <c r="K746" s="8">
        <f>IF(障害学生情報入力シート!AU746="",0,IF(AND(障害学生情報入力シート!AT746=1,Y746=1,障害学生情報入力シート!D746&lt;&gt;"",障害学生情報入力シート!D746&lt;&gt;"在籍者"),1,0))</f>
        <v>0</v>
      </c>
      <c r="L746" s="8">
        <f t="shared" si="69"/>
        <v>0</v>
      </c>
      <c r="M746" s="8" t="str">
        <f>IFERROR(MATCH(ROW(障害学生情報入力シート!A722),L:L,0),"")</f>
        <v/>
      </c>
      <c r="N746" s="8">
        <f>IF(障害学生情報入力シート!CA746="",0,IF(AND(障害学生情報入力シート!BZ746=1,Y746=1,障害学生情報入力シート!D746&lt;&gt;"",障害学生情報入力シート!D746&lt;&gt;"入学しなかった"),1,0))</f>
        <v>0</v>
      </c>
      <c r="O746" s="8">
        <f t="shared" si="70"/>
        <v>0</v>
      </c>
      <c r="P746" s="8" t="str">
        <f>IFERROR(MATCH(ROW(障害学生情報入力シート!AR722),O:O,0),"")</f>
        <v/>
      </c>
      <c r="Q746" s="8">
        <f>IF(障害学生情報入力シート!CU746="",0,IF(AND(障害学生情報入力シート!CT746=1,Y746=1,障害学生情報入力シート!D746&lt;&gt;"",障害学生情報入力シート!D746&lt;&gt;"入学しなかった"),1,0))</f>
        <v>0</v>
      </c>
      <c r="R746" s="8">
        <f t="shared" si="71"/>
        <v>0</v>
      </c>
      <c r="S746" s="8" t="str">
        <f>IFERROR(MATCH(ROW(障害学生情報入力シート!BJ722),R:R,0),"")</f>
        <v/>
      </c>
      <c r="T746" s="9">
        <f>IF(OR(SUM(障害学生情報入力シート!AY746:BY746,障害学生情報入力シート!CB746:CS746)&gt;0,COUNTA(障害学生情報入力シート!BZ746:CA746)=2,COUNTA(障害学生情報入力シート!CT746:CU746)=2),1,0)</f>
        <v>0</v>
      </c>
      <c r="U746" s="9">
        <f>SUM(障害学生情報入力シート!N746:Q746)+COUNTA(障害学生情報入力シート!R746)</f>
        <v>0</v>
      </c>
      <c r="V746" s="9">
        <f>SUM(障害学生情報入力シート!S746:V746)+COUNTA(障害学生情報入力シート!W746)</f>
        <v>0</v>
      </c>
      <c r="W746" s="9">
        <f>IF(SUM(障害学生情報入力シート!$X746:$AT746)&gt;0,1,0)</f>
        <v>0</v>
      </c>
      <c r="X746" s="9">
        <f>IF(障害学生情報入力シート!D746="入学者(新1年生)",1,0)</f>
        <v>0</v>
      </c>
      <c r="Y746" s="9">
        <f>IF(ISBLANK(障害学生情報入力シート!$G746),0)+IF(AND(障害学生情報入力シート!$G746="視覚障害",OR(障害学生情報入力シート!$H746="盲",障害学生情報入力シート!$H746="弱視")),1,0)+IF(AND(障害学生情報入力シート!$G746="聴覚・言語障害",OR(障害学生情報入力シート!$H746="聾",障害学生情報入力シート!$H746="難聴",障害学生情報入力シート!$H746="言語障害のみ")),1,0)+IF(AND(障害学生情報入力シート!$G746="肢体不自由",OR(障害学生情報入力シート!$H746="上肢機能障害",障害学生情報入力シート!$H746="下肢機能障害",障害学生情報入力シート!$H746="上下肢機能障害",障害学生情報入力シート!$H746="他の機能障害")),1,0)+IF(AND(障害学生情報入力シート!$G746="病弱・虚弱",OR(障害学生情報入力シート!$H746="内部障害等",障害学生情報入力シート!$H746="他の慢性疾患")),1,0)+IF(AND(障害学生情報入力シート!$G746="重複",ISBLANK(障害学生情報入力シート!$H746)),1,0)+IF(AND(障害学生情報入力シート!$G746="発達障害",OR(障害学生情報入力シート!$H746="SLD",障害学生情報入力シート!$H746="ADHD",障害学生情報入力シート!$H746="ASD",障害学生情報入力シート!$H746="発達障害の重複")),1,0)+IF(AND(障害学生情報入力シート!$G746="精神障害",OR(障害学生情報入力シート!$H746="統合失調症等",障害学生情報入力シート!$H746="気分障害",障害学生情報入力シート!$H746="神経症性障害等",障害学生情報入力シート!$H746="摂食障害・睡眠障害等",障害学生情報入力シート!$H746="他の精神障害")),1,0)+IF(AND(障害学生情報入力シート!$G746="その他の障害",ISBLANK(障害学生情報入力シート!$H746)),1,0)</f>
        <v>0</v>
      </c>
    </row>
    <row r="747" spans="1:25" x14ac:dyDescent="0.4">
      <c r="A747" s="1219">
        <v>723</v>
      </c>
      <c r="B747" s="7">
        <f>IF(AND(障害学生情報入力シート!$G747=$B$23,障害学生情報入力シート!$H747=$B$24,OR(障害学生情報入力シート!D747="入学者(新1年生)",障害学生情報入力シート!D747="在籍者")),1,0)</f>
        <v>0</v>
      </c>
      <c r="C747" s="7">
        <f t="shared" si="66"/>
        <v>0</v>
      </c>
      <c r="D747" s="7" t="str">
        <f>IFERROR(MATCH(ROW(障害学生情報入力シート!A723),C:C,0),"")</f>
        <v/>
      </c>
      <c r="E747" s="7">
        <f>IF(AND(障害学生情報入力シート!$G747=$E$23,障害学生情報入力シート!$H747=$E$24,OR(障害学生情報入力シート!D747="入学者(新1年生)",障害学生情報入力シート!D747="在籍者")),1,0)</f>
        <v>0</v>
      </c>
      <c r="F747" s="7">
        <f t="shared" si="67"/>
        <v>0</v>
      </c>
      <c r="G747" s="7" t="str">
        <f>IFERROR(MATCH(ROW(障害学生情報入力シート!E723),F:F,0),"")</f>
        <v/>
      </c>
      <c r="H747" s="7">
        <f>IF(AND(障害学生情報入力シート!$G747=$H$24,ISBLANK(障害学生情報入力シート!$H747),OR(障害学生情報入力シート!D747="入学者(新1年生)",障害学生情報入力シート!D747="在籍者")),1,0)</f>
        <v>0</v>
      </c>
      <c r="I747" s="7">
        <f t="shared" si="68"/>
        <v>0</v>
      </c>
      <c r="J747" s="7" t="str">
        <f>IFERROR(MATCH(ROW(障害学生情報入力シート!A723),I:I,0),"")</f>
        <v/>
      </c>
      <c r="K747" s="8">
        <f>IF(障害学生情報入力シート!AU747="",0,IF(AND(障害学生情報入力シート!AT747=1,Y747=1,障害学生情報入力シート!D747&lt;&gt;"",障害学生情報入力シート!D747&lt;&gt;"在籍者"),1,0))</f>
        <v>0</v>
      </c>
      <c r="L747" s="8">
        <f t="shared" si="69"/>
        <v>0</v>
      </c>
      <c r="M747" s="8" t="str">
        <f>IFERROR(MATCH(ROW(障害学生情報入力シート!A723),L:L,0),"")</f>
        <v/>
      </c>
      <c r="N747" s="8">
        <f>IF(障害学生情報入力シート!CA747="",0,IF(AND(障害学生情報入力シート!BZ747=1,Y747=1,障害学生情報入力シート!D747&lt;&gt;"",障害学生情報入力シート!D747&lt;&gt;"入学しなかった"),1,0))</f>
        <v>0</v>
      </c>
      <c r="O747" s="8">
        <f t="shared" si="70"/>
        <v>0</v>
      </c>
      <c r="P747" s="8" t="str">
        <f>IFERROR(MATCH(ROW(障害学生情報入力シート!AR723),O:O,0),"")</f>
        <v/>
      </c>
      <c r="Q747" s="8">
        <f>IF(障害学生情報入力シート!CU747="",0,IF(AND(障害学生情報入力シート!CT747=1,Y747=1,障害学生情報入力シート!D747&lt;&gt;"",障害学生情報入力シート!D747&lt;&gt;"入学しなかった"),1,0))</f>
        <v>0</v>
      </c>
      <c r="R747" s="8">
        <f t="shared" si="71"/>
        <v>0</v>
      </c>
      <c r="S747" s="8" t="str">
        <f>IFERROR(MATCH(ROW(障害学生情報入力シート!BJ723),R:R,0),"")</f>
        <v/>
      </c>
      <c r="T747" s="9">
        <f>IF(OR(SUM(障害学生情報入力シート!AY747:BY747,障害学生情報入力シート!CB747:CS747)&gt;0,COUNTA(障害学生情報入力シート!BZ747:CA747)=2,COUNTA(障害学生情報入力シート!CT747:CU747)=2),1,0)</f>
        <v>0</v>
      </c>
      <c r="U747" s="9">
        <f>SUM(障害学生情報入力シート!N747:Q747)+COUNTA(障害学生情報入力シート!R747)</f>
        <v>0</v>
      </c>
      <c r="V747" s="9">
        <f>SUM(障害学生情報入力シート!S747:V747)+COUNTA(障害学生情報入力シート!W747)</f>
        <v>0</v>
      </c>
      <c r="W747" s="9">
        <f>IF(SUM(障害学生情報入力シート!$X747:$AT747)&gt;0,1,0)</f>
        <v>0</v>
      </c>
      <c r="X747" s="9">
        <f>IF(障害学生情報入力シート!D747="入学者(新1年生)",1,0)</f>
        <v>0</v>
      </c>
      <c r="Y747" s="9">
        <f>IF(ISBLANK(障害学生情報入力シート!$G747),0)+IF(AND(障害学生情報入力シート!$G747="視覚障害",OR(障害学生情報入力シート!$H747="盲",障害学生情報入力シート!$H747="弱視")),1,0)+IF(AND(障害学生情報入力シート!$G747="聴覚・言語障害",OR(障害学生情報入力シート!$H747="聾",障害学生情報入力シート!$H747="難聴",障害学生情報入力シート!$H747="言語障害のみ")),1,0)+IF(AND(障害学生情報入力シート!$G747="肢体不自由",OR(障害学生情報入力シート!$H747="上肢機能障害",障害学生情報入力シート!$H747="下肢機能障害",障害学生情報入力シート!$H747="上下肢機能障害",障害学生情報入力シート!$H747="他の機能障害")),1,0)+IF(AND(障害学生情報入力シート!$G747="病弱・虚弱",OR(障害学生情報入力シート!$H747="内部障害等",障害学生情報入力シート!$H747="他の慢性疾患")),1,0)+IF(AND(障害学生情報入力シート!$G747="重複",ISBLANK(障害学生情報入力シート!$H747)),1,0)+IF(AND(障害学生情報入力シート!$G747="発達障害",OR(障害学生情報入力シート!$H747="SLD",障害学生情報入力シート!$H747="ADHD",障害学生情報入力シート!$H747="ASD",障害学生情報入力シート!$H747="発達障害の重複")),1,0)+IF(AND(障害学生情報入力シート!$G747="精神障害",OR(障害学生情報入力シート!$H747="統合失調症等",障害学生情報入力シート!$H747="気分障害",障害学生情報入力シート!$H747="神経症性障害等",障害学生情報入力シート!$H747="摂食障害・睡眠障害等",障害学生情報入力シート!$H747="他の精神障害")),1,0)+IF(AND(障害学生情報入力シート!$G747="その他の障害",ISBLANK(障害学生情報入力シート!$H747)),1,0)</f>
        <v>0</v>
      </c>
    </row>
    <row r="748" spans="1:25" x14ac:dyDescent="0.4">
      <c r="A748" s="1219">
        <v>724</v>
      </c>
      <c r="B748" s="7">
        <f>IF(AND(障害学生情報入力シート!$G748=$B$23,障害学生情報入力シート!$H748=$B$24,OR(障害学生情報入力シート!D748="入学者(新1年生)",障害学生情報入力シート!D748="在籍者")),1,0)</f>
        <v>0</v>
      </c>
      <c r="C748" s="7">
        <f t="shared" si="66"/>
        <v>0</v>
      </c>
      <c r="D748" s="7" t="str">
        <f>IFERROR(MATCH(ROW(障害学生情報入力シート!A724),C:C,0),"")</f>
        <v/>
      </c>
      <c r="E748" s="7">
        <f>IF(AND(障害学生情報入力シート!$G748=$E$23,障害学生情報入力シート!$H748=$E$24,OR(障害学生情報入力シート!D748="入学者(新1年生)",障害学生情報入力シート!D748="在籍者")),1,0)</f>
        <v>0</v>
      </c>
      <c r="F748" s="7">
        <f t="shared" si="67"/>
        <v>0</v>
      </c>
      <c r="G748" s="7" t="str">
        <f>IFERROR(MATCH(ROW(障害学生情報入力シート!E724),F:F,0),"")</f>
        <v/>
      </c>
      <c r="H748" s="7">
        <f>IF(AND(障害学生情報入力シート!$G748=$H$24,ISBLANK(障害学生情報入力シート!$H748),OR(障害学生情報入力シート!D748="入学者(新1年生)",障害学生情報入力シート!D748="在籍者")),1,0)</f>
        <v>0</v>
      </c>
      <c r="I748" s="7">
        <f t="shared" si="68"/>
        <v>0</v>
      </c>
      <c r="J748" s="7" t="str">
        <f>IFERROR(MATCH(ROW(障害学生情報入力シート!A724),I:I,0),"")</f>
        <v/>
      </c>
      <c r="K748" s="8">
        <f>IF(障害学生情報入力シート!AU748="",0,IF(AND(障害学生情報入力シート!AT748=1,Y748=1,障害学生情報入力シート!D748&lt;&gt;"",障害学生情報入力シート!D748&lt;&gt;"在籍者"),1,0))</f>
        <v>0</v>
      </c>
      <c r="L748" s="8">
        <f t="shared" si="69"/>
        <v>0</v>
      </c>
      <c r="M748" s="8" t="str">
        <f>IFERROR(MATCH(ROW(障害学生情報入力シート!A724),L:L,0),"")</f>
        <v/>
      </c>
      <c r="N748" s="8">
        <f>IF(障害学生情報入力シート!CA748="",0,IF(AND(障害学生情報入力シート!BZ748=1,Y748=1,障害学生情報入力シート!D748&lt;&gt;"",障害学生情報入力シート!D748&lt;&gt;"入学しなかった"),1,0))</f>
        <v>0</v>
      </c>
      <c r="O748" s="8">
        <f t="shared" si="70"/>
        <v>0</v>
      </c>
      <c r="P748" s="8" t="str">
        <f>IFERROR(MATCH(ROW(障害学生情報入力シート!AR724),O:O,0),"")</f>
        <v/>
      </c>
      <c r="Q748" s="8">
        <f>IF(障害学生情報入力シート!CU748="",0,IF(AND(障害学生情報入力シート!CT748=1,Y748=1,障害学生情報入力シート!D748&lt;&gt;"",障害学生情報入力シート!D748&lt;&gt;"入学しなかった"),1,0))</f>
        <v>0</v>
      </c>
      <c r="R748" s="8">
        <f t="shared" si="71"/>
        <v>0</v>
      </c>
      <c r="S748" s="8" t="str">
        <f>IFERROR(MATCH(ROW(障害学生情報入力シート!BJ724),R:R,0),"")</f>
        <v/>
      </c>
      <c r="T748" s="9">
        <f>IF(OR(SUM(障害学生情報入力シート!AY748:BY748,障害学生情報入力シート!CB748:CS748)&gt;0,COUNTA(障害学生情報入力シート!BZ748:CA748)=2,COUNTA(障害学生情報入力シート!CT748:CU748)=2),1,0)</f>
        <v>0</v>
      </c>
      <c r="U748" s="9">
        <f>SUM(障害学生情報入力シート!N748:Q748)+COUNTA(障害学生情報入力シート!R748)</f>
        <v>0</v>
      </c>
      <c r="V748" s="9">
        <f>SUM(障害学生情報入力シート!S748:V748)+COUNTA(障害学生情報入力シート!W748)</f>
        <v>0</v>
      </c>
      <c r="W748" s="9">
        <f>IF(SUM(障害学生情報入力シート!$X748:$AT748)&gt;0,1,0)</f>
        <v>0</v>
      </c>
      <c r="X748" s="9">
        <f>IF(障害学生情報入力シート!D748="入学者(新1年生)",1,0)</f>
        <v>0</v>
      </c>
      <c r="Y748" s="9">
        <f>IF(ISBLANK(障害学生情報入力シート!$G748),0)+IF(AND(障害学生情報入力シート!$G748="視覚障害",OR(障害学生情報入力シート!$H748="盲",障害学生情報入力シート!$H748="弱視")),1,0)+IF(AND(障害学生情報入力シート!$G748="聴覚・言語障害",OR(障害学生情報入力シート!$H748="聾",障害学生情報入力シート!$H748="難聴",障害学生情報入力シート!$H748="言語障害のみ")),1,0)+IF(AND(障害学生情報入力シート!$G748="肢体不自由",OR(障害学生情報入力シート!$H748="上肢機能障害",障害学生情報入力シート!$H748="下肢機能障害",障害学生情報入力シート!$H748="上下肢機能障害",障害学生情報入力シート!$H748="他の機能障害")),1,0)+IF(AND(障害学生情報入力シート!$G748="病弱・虚弱",OR(障害学生情報入力シート!$H748="内部障害等",障害学生情報入力シート!$H748="他の慢性疾患")),1,0)+IF(AND(障害学生情報入力シート!$G748="重複",ISBLANK(障害学生情報入力シート!$H748)),1,0)+IF(AND(障害学生情報入力シート!$G748="発達障害",OR(障害学生情報入力シート!$H748="SLD",障害学生情報入力シート!$H748="ADHD",障害学生情報入力シート!$H748="ASD",障害学生情報入力シート!$H748="発達障害の重複")),1,0)+IF(AND(障害学生情報入力シート!$G748="精神障害",OR(障害学生情報入力シート!$H748="統合失調症等",障害学生情報入力シート!$H748="気分障害",障害学生情報入力シート!$H748="神経症性障害等",障害学生情報入力シート!$H748="摂食障害・睡眠障害等",障害学生情報入力シート!$H748="他の精神障害")),1,0)+IF(AND(障害学生情報入力シート!$G748="その他の障害",ISBLANK(障害学生情報入力シート!$H748)),1,0)</f>
        <v>0</v>
      </c>
    </row>
    <row r="749" spans="1:25" x14ac:dyDescent="0.4">
      <c r="A749" s="1219">
        <v>725</v>
      </c>
      <c r="B749" s="7">
        <f>IF(AND(障害学生情報入力シート!$G749=$B$23,障害学生情報入力シート!$H749=$B$24,OR(障害学生情報入力シート!D749="入学者(新1年生)",障害学生情報入力シート!D749="在籍者")),1,0)</f>
        <v>0</v>
      </c>
      <c r="C749" s="7">
        <f t="shared" si="66"/>
        <v>0</v>
      </c>
      <c r="D749" s="7" t="str">
        <f>IFERROR(MATCH(ROW(障害学生情報入力シート!A725),C:C,0),"")</f>
        <v/>
      </c>
      <c r="E749" s="7">
        <f>IF(AND(障害学生情報入力シート!$G749=$E$23,障害学生情報入力シート!$H749=$E$24,OR(障害学生情報入力シート!D749="入学者(新1年生)",障害学生情報入力シート!D749="在籍者")),1,0)</f>
        <v>0</v>
      </c>
      <c r="F749" s="7">
        <f t="shared" si="67"/>
        <v>0</v>
      </c>
      <c r="G749" s="7" t="str">
        <f>IFERROR(MATCH(ROW(障害学生情報入力シート!E725),F:F,0),"")</f>
        <v/>
      </c>
      <c r="H749" s="7">
        <f>IF(AND(障害学生情報入力シート!$G749=$H$24,ISBLANK(障害学生情報入力シート!$H749),OR(障害学生情報入力シート!D749="入学者(新1年生)",障害学生情報入力シート!D749="在籍者")),1,0)</f>
        <v>0</v>
      </c>
      <c r="I749" s="7">
        <f t="shared" si="68"/>
        <v>0</v>
      </c>
      <c r="J749" s="7" t="str">
        <f>IFERROR(MATCH(ROW(障害学生情報入力シート!A725),I:I,0),"")</f>
        <v/>
      </c>
      <c r="K749" s="8">
        <f>IF(障害学生情報入力シート!AU749="",0,IF(AND(障害学生情報入力シート!AT749=1,Y749=1,障害学生情報入力シート!D749&lt;&gt;"",障害学生情報入力シート!D749&lt;&gt;"在籍者"),1,0))</f>
        <v>0</v>
      </c>
      <c r="L749" s="8">
        <f t="shared" si="69"/>
        <v>0</v>
      </c>
      <c r="M749" s="8" t="str">
        <f>IFERROR(MATCH(ROW(障害学生情報入力シート!A725),L:L,0),"")</f>
        <v/>
      </c>
      <c r="N749" s="8">
        <f>IF(障害学生情報入力シート!CA749="",0,IF(AND(障害学生情報入力シート!BZ749=1,Y749=1,障害学生情報入力シート!D749&lt;&gt;"",障害学生情報入力シート!D749&lt;&gt;"入学しなかった"),1,0))</f>
        <v>0</v>
      </c>
      <c r="O749" s="8">
        <f t="shared" si="70"/>
        <v>0</v>
      </c>
      <c r="P749" s="8" t="str">
        <f>IFERROR(MATCH(ROW(障害学生情報入力シート!AR725),O:O,0),"")</f>
        <v/>
      </c>
      <c r="Q749" s="8">
        <f>IF(障害学生情報入力シート!CU749="",0,IF(AND(障害学生情報入力シート!CT749=1,Y749=1,障害学生情報入力シート!D749&lt;&gt;"",障害学生情報入力シート!D749&lt;&gt;"入学しなかった"),1,0))</f>
        <v>0</v>
      </c>
      <c r="R749" s="8">
        <f t="shared" si="71"/>
        <v>0</v>
      </c>
      <c r="S749" s="8" t="str">
        <f>IFERROR(MATCH(ROW(障害学生情報入力シート!BJ725),R:R,0),"")</f>
        <v/>
      </c>
      <c r="T749" s="9">
        <f>IF(OR(SUM(障害学生情報入力シート!AY749:BY749,障害学生情報入力シート!CB749:CS749)&gt;0,COUNTA(障害学生情報入力シート!BZ749:CA749)=2,COUNTA(障害学生情報入力シート!CT749:CU749)=2),1,0)</f>
        <v>0</v>
      </c>
      <c r="U749" s="9">
        <f>SUM(障害学生情報入力シート!N749:Q749)+COUNTA(障害学生情報入力シート!R749)</f>
        <v>0</v>
      </c>
      <c r="V749" s="9">
        <f>SUM(障害学生情報入力シート!S749:V749)+COUNTA(障害学生情報入力シート!W749)</f>
        <v>0</v>
      </c>
      <c r="W749" s="9">
        <f>IF(SUM(障害学生情報入力シート!$X749:$AT749)&gt;0,1,0)</f>
        <v>0</v>
      </c>
      <c r="X749" s="9">
        <f>IF(障害学生情報入力シート!D749="入学者(新1年生)",1,0)</f>
        <v>0</v>
      </c>
      <c r="Y749" s="9">
        <f>IF(ISBLANK(障害学生情報入力シート!$G749),0)+IF(AND(障害学生情報入力シート!$G749="視覚障害",OR(障害学生情報入力シート!$H749="盲",障害学生情報入力シート!$H749="弱視")),1,0)+IF(AND(障害学生情報入力シート!$G749="聴覚・言語障害",OR(障害学生情報入力シート!$H749="聾",障害学生情報入力シート!$H749="難聴",障害学生情報入力シート!$H749="言語障害のみ")),1,0)+IF(AND(障害学生情報入力シート!$G749="肢体不自由",OR(障害学生情報入力シート!$H749="上肢機能障害",障害学生情報入力シート!$H749="下肢機能障害",障害学生情報入力シート!$H749="上下肢機能障害",障害学生情報入力シート!$H749="他の機能障害")),1,0)+IF(AND(障害学生情報入力シート!$G749="病弱・虚弱",OR(障害学生情報入力シート!$H749="内部障害等",障害学生情報入力シート!$H749="他の慢性疾患")),1,0)+IF(AND(障害学生情報入力シート!$G749="重複",ISBLANK(障害学生情報入力シート!$H749)),1,0)+IF(AND(障害学生情報入力シート!$G749="発達障害",OR(障害学生情報入力シート!$H749="SLD",障害学生情報入力シート!$H749="ADHD",障害学生情報入力シート!$H749="ASD",障害学生情報入力シート!$H749="発達障害の重複")),1,0)+IF(AND(障害学生情報入力シート!$G749="精神障害",OR(障害学生情報入力シート!$H749="統合失調症等",障害学生情報入力シート!$H749="気分障害",障害学生情報入力シート!$H749="神経症性障害等",障害学生情報入力シート!$H749="摂食障害・睡眠障害等",障害学生情報入力シート!$H749="他の精神障害")),1,0)+IF(AND(障害学生情報入力シート!$G749="その他の障害",ISBLANK(障害学生情報入力シート!$H749)),1,0)</f>
        <v>0</v>
      </c>
    </row>
    <row r="750" spans="1:25" x14ac:dyDescent="0.4">
      <c r="A750" s="1219">
        <v>726</v>
      </c>
      <c r="B750" s="7">
        <f>IF(AND(障害学生情報入力シート!$G750=$B$23,障害学生情報入力シート!$H750=$B$24,OR(障害学生情報入力シート!D750="入学者(新1年生)",障害学生情報入力シート!D750="在籍者")),1,0)</f>
        <v>0</v>
      </c>
      <c r="C750" s="7">
        <f t="shared" si="66"/>
        <v>0</v>
      </c>
      <c r="D750" s="7" t="str">
        <f>IFERROR(MATCH(ROW(障害学生情報入力シート!A726),C:C,0),"")</f>
        <v/>
      </c>
      <c r="E750" s="7">
        <f>IF(AND(障害学生情報入力シート!$G750=$E$23,障害学生情報入力シート!$H750=$E$24,OR(障害学生情報入力シート!D750="入学者(新1年生)",障害学生情報入力シート!D750="在籍者")),1,0)</f>
        <v>0</v>
      </c>
      <c r="F750" s="7">
        <f t="shared" si="67"/>
        <v>0</v>
      </c>
      <c r="G750" s="7" t="str">
        <f>IFERROR(MATCH(ROW(障害学生情報入力シート!E726),F:F,0),"")</f>
        <v/>
      </c>
      <c r="H750" s="7">
        <f>IF(AND(障害学生情報入力シート!$G750=$H$24,ISBLANK(障害学生情報入力シート!$H750),OR(障害学生情報入力シート!D750="入学者(新1年生)",障害学生情報入力シート!D750="在籍者")),1,0)</f>
        <v>0</v>
      </c>
      <c r="I750" s="7">
        <f t="shared" si="68"/>
        <v>0</v>
      </c>
      <c r="J750" s="7" t="str">
        <f>IFERROR(MATCH(ROW(障害学生情報入力シート!A726),I:I,0),"")</f>
        <v/>
      </c>
      <c r="K750" s="8">
        <f>IF(障害学生情報入力シート!AU750="",0,IF(AND(障害学生情報入力シート!AT750=1,Y750=1,障害学生情報入力シート!D750&lt;&gt;"",障害学生情報入力シート!D750&lt;&gt;"在籍者"),1,0))</f>
        <v>0</v>
      </c>
      <c r="L750" s="8">
        <f t="shared" si="69"/>
        <v>0</v>
      </c>
      <c r="M750" s="8" t="str">
        <f>IFERROR(MATCH(ROW(障害学生情報入力シート!A726),L:L,0),"")</f>
        <v/>
      </c>
      <c r="N750" s="8">
        <f>IF(障害学生情報入力シート!CA750="",0,IF(AND(障害学生情報入力シート!BZ750=1,Y750=1,障害学生情報入力シート!D750&lt;&gt;"",障害学生情報入力シート!D750&lt;&gt;"入学しなかった"),1,0))</f>
        <v>0</v>
      </c>
      <c r="O750" s="8">
        <f t="shared" si="70"/>
        <v>0</v>
      </c>
      <c r="P750" s="8" t="str">
        <f>IFERROR(MATCH(ROW(障害学生情報入力シート!AR726),O:O,0),"")</f>
        <v/>
      </c>
      <c r="Q750" s="8">
        <f>IF(障害学生情報入力シート!CU750="",0,IF(AND(障害学生情報入力シート!CT750=1,Y750=1,障害学生情報入力シート!D750&lt;&gt;"",障害学生情報入力シート!D750&lt;&gt;"入学しなかった"),1,0))</f>
        <v>0</v>
      </c>
      <c r="R750" s="8">
        <f t="shared" si="71"/>
        <v>0</v>
      </c>
      <c r="S750" s="8" t="str">
        <f>IFERROR(MATCH(ROW(障害学生情報入力シート!BJ726),R:R,0),"")</f>
        <v/>
      </c>
      <c r="T750" s="9">
        <f>IF(OR(SUM(障害学生情報入力シート!AY750:BY750,障害学生情報入力シート!CB750:CS750)&gt;0,COUNTA(障害学生情報入力シート!BZ750:CA750)=2,COUNTA(障害学生情報入力シート!CT750:CU750)=2),1,0)</f>
        <v>0</v>
      </c>
      <c r="U750" s="9">
        <f>SUM(障害学生情報入力シート!N750:Q750)+COUNTA(障害学生情報入力シート!R750)</f>
        <v>0</v>
      </c>
      <c r="V750" s="9">
        <f>SUM(障害学生情報入力シート!S750:V750)+COUNTA(障害学生情報入力シート!W750)</f>
        <v>0</v>
      </c>
      <c r="W750" s="9">
        <f>IF(SUM(障害学生情報入力シート!$X750:$AT750)&gt;0,1,0)</f>
        <v>0</v>
      </c>
      <c r="X750" s="9">
        <f>IF(障害学生情報入力シート!D750="入学者(新1年生)",1,0)</f>
        <v>0</v>
      </c>
      <c r="Y750" s="9">
        <f>IF(ISBLANK(障害学生情報入力シート!$G750),0)+IF(AND(障害学生情報入力シート!$G750="視覚障害",OR(障害学生情報入力シート!$H750="盲",障害学生情報入力シート!$H750="弱視")),1,0)+IF(AND(障害学生情報入力シート!$G750="聴覚・言語障害",OR(障害学生情報入力シート!$H750="聾",障害学生情報入力シート!$H750="難聴",障害学生情報入力シート!$H750="言語障害のみ")),1,0)+IF(AND(障害学生情報入力シート!$G750="肢体不自由",OR(障害学生情報入力シート!$H750="上肢機能障害",障害学生情報入力シート!$H750="下肢機能障害",障害学生情報入力シート!$H750="上下肢機能障害",障害学生情報入力シート!$H750="他の機能障害")),1,0)+IF(AND(障害学生情報入力シート!$G750="病弱・虚弱",OR(障害学生情報入力シート!$H750="内部障害等",障害学生情報入力シート!$H750="他の慢性疾患")),1,0)+IF(AND(障害学生情報入力シート!$G750="重複",ISBLANK(障害学生情報入力シート!$H750)),1,0)+IF(AND(障害学生情報入力シート!$G750="発達障害",OR(障害学生情報入力シート!$H750="SLD",障害学生情報入力シート!$H750="ADHD",障害学生情報入力シート!$H750="ASD",障害学生情報入力シート!$H750="発達障害の重複")),1,0)+IF(AND(障害学生情報入力シート!$G750="精神障害",OR(障害学生情報入力シート!$H750="統合失調症等",障害学生情報入力シート!$H750="気分障害",障害学生情報入力シート!$H750="神経症性障害等",障害学生情報入力シート!$H750="摂食障害・睡眠障害等",障害学生情報入力シート!$H750="他の精神障害")),1,0)+IF(AND(障害学生情報入力シート!$G750="その他の障害",ISBLANK(障害学生情報入力シート!$H750)),1,0)</f>
        <v>0</v>
      </c>
    </row>
    <row r="751" spans="1:25" x14ac:dyDescent="0.4">
      <c r="A751" s="1219">
        <v>727</v>
      </c>
      <c r="B751" s="7">
        <f>IF(AND(障害学生情報入力シート!$G751=$B$23,障害学生情報入力シート!$H751=$B$24,OR(障害学生情報入力シート!D751="入学者(新1年生)",障害学生情報入力シート!D751="在籍者")),1,0)</f>
        <v>0</v>
      </c>
      <c r="C751" s="7">
        <f t="shared" si="66"/>
        <v>0</v>
      </c>
      <c r="D751" s="7" t="str">
        <f>IFERROR(MATCH(ROW(障害学生情報入力シート!A727),C:C,0),"")</f>
        <v/>
      </c>
      <c r="E751" s="7">
        <f>IF(AND(障害学生情報入力シート!$G751=$E$23,障害学生情報入力シート!$H751=$E$24,OR(障害学生情報入力シート!D751="入学者(新1年生)",障害学生情報入力シート!D751="在籍者")),1,0)</f>
        <v>0</v>
      </c>
      <c r="F751" s="7">
        <f t="shared" si="67"/>
        <v>0</v>
      </c>
      <c r="G751" s="7" t="str">
        <f>IFERROR(MATCH(ROW(障害学生情報入力シート!E727),F:F,0),"")</f>
        <v/>
      </c>
      <c r="H751" s="7">
        <f>IF(AND(障害学生情報入力シート!$G751=$H$24,ISBLANK(障害学生情報入力シート!$H751),OR(障害学生情報入力シート!D751="入学者(新1年生)",障害学生情報入力シート!D751="在籍者")),1,0)</f>
        <v>0</v>
      </c>
      <c r="I751" s="7">
        <f t="shared" si="68"/>
        <v>0</v>
      </c>
      <c r="J751" s="7" t="str">
        <f>IFERROR(MATCH(ROW(障害学生情報入力シート!A727),I:I,0),"")</f>
        <v/>
      </c>
      <c r="K751" s="8">
        <f>IF(障害学生情報入力シート!AU751="",0,IF(AND(障害学生情報入力シート!AT751=1,Y751=1,障害学生情報入力シート!D751&lt;&gt;"",障害学生情報入力シート!D751&lt;&gt;"在籍者"),1,0))</f>
        <v>0</v>
      </c>
      <c r="L751" s="8">
        <f t="shared" si="69"/>
        <v>0</v>
      </c>
      <c r="M751" s="8" t="str">
        <f>IFERROR(MATCH(ROW(障害学生情報入力シート!A727),L:L,0),"")</f>
        <v/>
      </c>
      <c r="N751" s="8">
        <f>IF(障害学生情報入力シート!CA751="",0,IF(AND(障害学生情報入力シート!BZ751=1,Y751=1,障害学生情報入力シート!D751&lt;&gt;"",障害学生情報入力シート!D751&lt;&gt;"入学しなかった"),1,0))</f>
        <v>0</v>
      </c>
      <c r="O751" s="8">
        <f t="shared" si="70"/>
        <v>0</v>
      </c>
      <c r="P751" s="8" t="str">
        <f>IFERROR(MATCH(ROW(障害学生情報入力シート!AR727),O:O,0),"")</f>
        <v/>
      </c>
      <c r="Q751" s="8">
        <f>IF(障害学生情報入力シート!CU751="",0,IF(AND(障害学生情報入力シート!CT751=1,Y751=1,障害学生情報入力シート!D751&lt;&gt;"",障害学生情報入力シート!D751&lt;&gt;"入学しなかった"),1,0))</f>
        <v>0</v>
      </c>
      <c r="R751" s="8">
        <f t="shared" si="71"/>
        <v>0</v>
      </c>
      <c r="S751" s="8" t="str">
        <f>IFERROR(MATCH(ROW(障害学生情報入力シート!BJ727),R:R,0),"")</f>
        <v/>
      </c>
      <c r="T751" s="9">
        <f>IF(OR(SUM(障害学生情報入力シート!AY751:BY751,障害学生情報入力シート!CB751:CS751)&gt;0,COUNTA(障害学生情報入力シート!BZ751:CA751)=2,COUNTA(障害学生情報入力シート!CT751:CU751)=2),1,0)</f>
        <v>0</v>
      </c>
      <c r="U751" s="9">
        <f>SUM(障害学生情報入力シート!N751:Q751)+COUNTA(障害学生情報入力シート!R751)</f>
        <v>0</v>
      </c>
      <c r="V751" s="9">
        <f>SUM(障害学生情報入力シート!S751:V751)+COUNTA(障害学生情報入力シート!W751)</f>
        <v>0</v>
      </c>
      <c r="W751" s="9">
        <f>IF(SUM(障害学生情報入力シート!$X751:$AT751)&gt;0,1,0)</f>
        <v>0</v>
      </c>
      <c r="X751" s="9">
        <f>IF(障害学生情報入力シート!D751="入学者(新1年生)",1,0)</f>
        <v>0</v>
      </c>
      <c r="Y751" s="9">
        <f>IF(ISBLANK(障害学生情報入力シート!$G751),0)+IF(AND(障害学生情報入力シート!$G751="視覚障害",OR(障害学生情報入力シート!$H751="盲",障害学生情報入力シート!$H751="弱視")),1,0)+IF(AND(障害学生情報入力シート!$G751="聴覚・言語障害",OR(障害学生情報入力シート!$H751="聾",障害学生情報入力シート!$H751="難聴",障害学生情報入力シート!$H751="言語障害のみ")),1,0)+IF(AND(障害学生情報入力シート!$G751="肢体不自由",OR(障害学生情報入力シート!$H751="上肢機能障害",障害学生情報入力シート!$H751="下肢機能障害",障害学生情報入力シート!$H751="上下肢機能障害",障害学生情報入力シート!$H751="他の機能障害")),1,0)+IF(AND(障害学生情報入力シート!$G751="病弱・虚弱",OR(障害学生情報入力シート!$H751="内部障害等",障害学生情報入力シート!$H751="他の慢性疾患")),1,0)+IF(AND(障害学生情報入力シート!$G751="重複",ISBLANK(障害学生情報入力シート!$H751)),1,0)+IF(AND(障害学生情報入力シート!$G751="発達障害",OR(障害学生情報入力シート!$H751="SLD",障害学生情報入力シート!$H751="ADHD",障害学生情報入力シート!$H751="ASD",障害学生情報入力シート!$H751="発達障害の重複")),1,0)+IF(AND(障害学生情報入力シート!$G751="精神障害",OR(障害学生情報入力シート!$H751="統合失調症等",障害学生情報入力シート!$H751="気分障害",障害学生情報入力シート!$H751="神経症性障害等",障害学生情報入力シート!$H751="摂食障害・睡眠障害等",障害学生情報入力シート!$H751="他の精神障害")),1,0)+IF(AND(障害学生情報入力シート!$G751="その他の障害",ISBLANK(障害学生情報入力シート!$H751)),1,0)</f>
        <v>0</v>
      </c>
    </row>
    <row r="752" spans="1:25" x14ac:dyDescent="0.4">
      <c r="A752" s="1219">
        <v>728</v>
      </c>
      <c r="B752" s="7">
        <f>IF(AND(障害学生情報入力シート!$G752=$B$23,障害学生情報入力シート!$H752=$B$24,OR(障害学生情報入力シート!D752="入学者(新1年生)",障害学生情報入力シート!D752="在籍者")),1,0)</f>
        <v>0</v>
      </c>
      <c r="C752" s="7">
        <f t="shared" si="66"/>
        <v>0</v>
      </c>
      <c r="D752" s="7" t="str">
        <f>IFERROR(MATCH(ROW(障害学生情報入力シート!A728),C:C,0),"")</f>
        <v/>
      </c>
      <c r="E752" s="7">
        <f>IF(AND(障害学生情報入力シート!$G752=$E$23,障害学生情報入力シート!$H752=$E$24,OR(障害学生情報入力シート!D752="入学者(新1年生)",障害学生情報入力シート!D752="在籍者")),1,0)</f>
        <v>0</v>
      </c>
      <c r="F752" s="7">
        <f t="shared" si="67"/>
        <v>0</v>
      </c>
      <c r="G752" s="7" t="str">
        <f>IFERROR(MATCH(ROW(障害学生情報入力シート!E728),F:F,0),"")</f>
        <v/>
      </c>
      <c r="H752" s="7">
        <f>IF(AND(障害学生情報入力シート!$G752=$H$24,ISBLANK(障害学生情報入力シート!$H752),OR(障害学生情報入力シート!D752="入学者(新1年生)",障害学生情報入力シート!D752="在籍者")),1,0)</f>
        <v>0</v>
      </c>
      <c r="I752" s="7">
        <f t="shared" si="68"/>
        <v>0</v>
      </c>
      <c r="J752" s="7" t="str">
        <f>IFERROR(MATCH(ROW(障害学生情報入力シート!A728),I:I,0),"")</f>
        <v/>
      </c>
      <c r="K752" s="8">
        <f>IF(障害学生情報入力シート!AU752="",0,IF(AND(障害学生情報入力シート!AT752=1,Y752=1,障害学生情報入力シート!D752&lt;&gt;"",障害学生情報入力シート!D752&lt;&gt;"在籍者"),1,0))</f>
        <v>0</v>
      </c>
      <c r="L752" s="8">
        <f t="shared" si="69"/>
        <v>0</v>
      </c>
      <c r="M752" s="8" t="str">
        <f>IFERROR(MATCH(ROW(障害学生情報入力シート!A728),L:L,0),"")</f>
        <v/>
      </c>
      <c r="N752" s="8">
        <f>IF(障害学生情報入力シート!CA752="",0,IF(AND(障害学生情報入力シート!BZ752=1,Y752=1,障害学生情報入力シート!D752&lt;&gt;"",障害学生情報入力シート!D752&lt;&gt;"入学しなかった"),1,0))</f>
        <v>0</v>
      </c>
      <c r="O752" s="8">
        <f t="shared" si="70"/>
        <v>0</v>
      </c>
      <c r="P752" s="8" t="str">
        <f>IFERROR(MATCH(ROW(障害学生情報入力シート!AR728),O:O,0),"")</f>
        <v/>
      </c>
      <c r="Q752" s="8">
        <f>IF(障害学生情報入力シート!CU752="",0,IF(AND(障害学生情報入力シート!CT752=1,Y752=1,障害学生情報入力シート!D752&lt;&gt;"",障害学生情報入力シート!D752&lt;&gt;"入学しなかった"),1,0))</f>
        <v>0</v>
      </c>
      <c r="R752" s="8">
        <f t="shared" si="71"/>
        <v>0</v>
      </c>
      <c r="S752" s="8" t="str">
        <f>IFERROR(MATCH(ROW(障害学生情報入力シート!BJ728),R:R,0),"")</f>
        <v/>
      </c>
      <c r="T752" s="9">
        <f>IF(OR(SUM(障害学生情報入力シート!AY752:BY752,障害学生情報入力シート!CB752:CS752)&gt;0,COUNTA(障害学生情報入力シート!BZ752:CA752)=2,COUNTA(障害学生情報入力シート!CT752:CU752)=2),1,0)</f>
        <v>0</v>
      </c>
      <c r="U752" s="9">
        <f>SUM(障害学生情報入力シート!N752:Q752)+COUNTA(障害学生情報入力シート!R752)</f>
        <v>0</v>
      </c>
      <c r="V752" s="9">
        <f>SUM(障害学生情報入力シート!S752:V752)+COUNTA(障害学生情報入力シート!W752)</f>
        <v>0</v>
      </c>
      <c r="W752" s="9">
        <f>IF(SUM(障害学生情報入力シート!$X752:$AT752)&gt;0,1,0)</f>
        <v>0</v>
      </c>
      <c r="X752" s="9">
        <f>IF(障害学生情報入力シート!D752="入学者(新1年生)",1,0)</f>
        <v>0</v>
      </c>
      <c r="Y752" s="9">
        <f>IF(ISBLANK(障害学生情報入力シート!$G752),0)+IF(AND(障害学生情報入力シート!$G752="視覚障害",OR(障害学生情報入力シート!$H752="盲",障害学生情報入力シート!$H752="弱視")),1,0)+IF(AND(障害学生情報入力シート!$G752="聴覚・言語障害",OR(障害学生情報入力シート!$H752="聾",障害学生情報入力シート!$H752="難聴",障害学生情報入力シート!$H752="言語障害のみ")),1,0)+IF(AND(障害学生情報入力シート!$G752="肢体不自由",OR(障害学生情報入力シート!$H752="上肢機能障害",障害学生情報入力シート!$H752="下肢機能障害",障害学生情報入力シート!$H752="上下肢機能障害",障害学生情報入力シート!$H752="他の機能障害")),1,0)+IF(AND(障害学生情報入力シート!$G752="病弱・虚弱",OR(障害学生情報入力シート!$H752="内部障害等",障害学生情報入力シート!$H752="他の慢性疾患")),1,0)+IF(AND(障害学生情報入力シート!$G752="重複",ISBLANK(障害学生情報入力シート!$H752)),1,0)+IF(AND(障害学生情報入力シート!$G752="発達障害",OR(障害学生情報入力シート!$H752="SLD",障害学生情報入力シート!$H752="ADHD",障害学生情報入力シート!$H752="ASD",障害学生情報入力シート!$H752="発達障害の重複")),1,0)+IF(AND(障害学生情報入力シート!$G752="精神障害",OR(障害学生情報入力シート!$H752="統合失調症等",障害学生情報入力シート!$H752="気分障害",障害学生情報入力シート!$H752="神経症性障害等",障害学生情報入力シート!$H752="摂食障害・睡眠障害等",障害学生情報入力シート!$H752="他の精神障害")),1,0)+IF(AND(障害学生情報入力シート!$G752="その他の障害",ISBLANK(障害学生情報入力シート!$H752)),1,0)</f>
        <v>0</v>
      </c>
    </row>
    <row r="753" spans="1:25" x14ac:dyDescent="0.4">
      <c r="A753" s="1219">
        <v>729</v>
      </c>
      <c r="B753" s="7">
        <f>IF(AND(障害学生情報入力シート!$G753=$B$23,障害学生情報入力シート!$H753=$B$24,OR(障害学生情報入力シート!D753="入学者(新1年生)",障害学生情報入力シート!D753="在籍者")),1,0)</f>
        <v>0</v>
      </c>
      <c r="C753" s="7">
        <f t="shared" si="66"/>
        <v>0</v>
      </c>
      <c r="D753" s="7" t="str">
        <f>IFERROR(MATCH(ROW(障害学生情報入力シート!A729),C:C,0),"")</f>
        <v/>
      </c>
      <c r="E753" s="7">
        <f>IF(AND(障害学生情報入力シート!$G753=$E$23,障害学生情報入力シート!$H753=$E$24,OR(障害学生情報入力シート!D753="入学者(新1年生)",障害学生情報入力シート!D753="在籍者")),1,0)</f>
        <v>0</v>
      </c>
      <c r="F753" s="7">
        <f t="shared" si="67"/>
        <v>0</v>
      </c>
      <c r="G753" s="7" t="str">
        <f>IFERROR(MATCH(ROW(障害学生情報入力シート!E729),F:F,0),"")</f>
        <v/>
      </c>
      <c r="H753" s="7">
        <f>IF(AND(障害学生情報入力シート!$G753=$H$24,ISBLANK(障害学生情報入力シート!$H753),OR(障害学生情報入力シート!D753="入学者(新1年生)",障害学生情報入力シート!D753="在籍者")),1,0)</f>
        <v>0</v>
      </c>
      <c r="I753" s="7">
        <f t="shared" si="68"/>
        <v>0</v>
      </c>
      <c r="J753" s="7" t="str">
        <f>IFERROR(MATCH(ROW(障害学生情報入力シート!A729),I:I,0),"")</f>
        <v/>
      </c>
      <c r="K753" s="8">
        <f>IF(障害学生情報入力シート!AU753="",0,IF(AND(障害学生情報入力シート!AT753=1,Y753=1,障害学生情報入力シート!D753&lt;&gt;"",障害学生情報入力シート!D753&lt;&gt;"在籍者"),1,0))</f>
        <v>0</v>
      </c>
      <c r="L753" s="8">
        <f t="shared" si="69"/>
        <v>0</v>
      </c>
      <c r="M753" s="8" t="str">
        <f>IFERROR(MATCH(ROW(障害学生情報入力シート!A729),L:L,0),"")</f>
        <v/>
      </c>
      <c r="N753" s="8">
        <f>IF(障害学生情報入力シート!CA753="",0,IF(AND(障害学生情報入力シート!BZ753=1,Y753=1,障害学生情報入力シート!D753&lt;&gt;"",障害学生情報入力シート!D753&lt;&gt;"入学しなかった"),1,0))</f>
        <v>0</v>
      </c>
      <c r="O753" s="8">
        <f t="shared" si="70"/>
        <v>0</v>
      </c>
      <c r="P753" s="8" t="str">
        <f>IFERROR(MATCH(ROW(障害学生情報入力シート!AR729),O:O,0),"")</f>
        <v/>
      </c>
      <c r="Q753" s="8">
        <f>IF(障害学生情報入力シート!CU753="",0,IF(AND(障害学生情報入力シート!CT753=1,Y753=1,障害学生情報入力シート!D753&lt;&gt;"",障害学生情報入力シート!D753&lt;&gt;"入学しなかった"),1,0))</f>
        <v>0</v>
      </c>
      <c r="R753" s="8">
        <f t="shared" si="71"/>
        <v>0</v>
      </c>
      <c r="S753" s="8" t="str">
        <f>IFERROR(MATCH(ROW(障害学生情報入力シート!BJ729),R:R,0),"")</f>
        <v/>
      </c>
      <c r="T753" s="9">
        <f>IF(OR(SUM(障害学生情報入力シート!AY753:BY753,障害学生情報入力シート!CB753:CS753)&gt;0,COUNTA(障害学生情報入力シート!BZ753:CA753)=2,COUNTA(障害学生情報入力シート!CT753:CU753)=2),1,0)</f>
        <v>0</v>
      </c>
      <c r="U753" s="9">
        <f>SUM(障害学生情報入力シート!N753:Q753)+COUNTA(障害学生情報入力シート!R753)</f>
        <v>0</v>
      </c>
      <c r="V753" s="9">
        <f>SUM(障害学生情報入力シート!S753:V753)+COUNTA(障害学生情報入力シート!W753)</f>
        <v>0</v>
      </c>
      <c r="W753" s="9">
        <f>IF(SUM(障害学生情報入力シート!$X753:$AT753)&gt;0,1,0)</f>
        <v>0</v>
      </c>
      <c r="X753" s="9">
        <f>IF(障害学生情報入力シート!D753="入学者(新1年生)",1,0)</f>
        <v>0</v>
      </c>
      <c r="Y753" s="9">
        <f>IF(ISBLANK(障害学生情報入力シート!$G753),0)+IF(AND(障害学生情報入力シート!$G753="視覚障害",OR(障害学生情報入力シート!$H753="盲",障害学生情報入力シート!$H753="弱視")),1,0)+IF(AND(障害学生情報入力シート!$G753="聴覚・言語障害",OR(障害学生情報入力シート!$H753="聾",障害学生情報入力シート!$H753="難聴",障害学生情報入力シート!$H753="言語障害のみ")),1,0)+IF(AND(障害学生情報入力シート!$G753="肢体不自由",OR(障害学生情報入力シート!$H753="上肢機能障害",障害学生情報入力シート!$H753="下肢機能障害",障害学生情報入力シート!$H753="上下肢機能障害",障害学生情報入力シート!$H753="他の機能障害")),1,0)+IF(AND(障害学生情報入力シート!$G753="病弱・虚弱",OR(障害学生情報入力シート!$H753="内部障害等",障害学生情報入力シート!$H753="他の慢性疾患")),1,0)+IF(AND(障害学生情報入力シート!$G753="重複",ISBLANK(障害学生情報入力シート!$H753)),1,0)+IF(AND(障害学生情報入力シート!$G753="発達障害",OR(障害学生情報入力シート!$H753="SLD",障害学生情報入力シート!$H753="ADHD",障害学生情報入力シート!$H753="ASD",障害学生情報入力シート!$H753="発達障害の重複")),1,0)+IF(AND(障害学生情報入力シート!$G753="精神障害",OR(障害学生情報入力シート!$H753="統合失調症等",障害学生情報入力シート!$H753="気分障害",障害学生情報入力シート!$H753="神経症性障害等",障害学生情報入力シート!$H753="摂食障害・睡眠障害等",障害学生情報入力シート!$H753="他の精神障害")),1,0)+IF(AND(障害学生情報入力シート!$G753="その他の障害",ISBLANK(障害学生情報入力シート!$H753)),1,0)</f>
        <v>0</v>
      </c>
    </row>
    <row r="754" spans="1:25" x14ac:dyDescent="0.4">
      <c r="A754" s="1219">
        <v>730</v>
      </c>
      <c r="B754" s="7">
        <f>IF(AND(障害学生情報入力シート!$G754=$B$23,障害学生情報入力シート!$H754=$B$24,OR(障害学生情報入力シート!D754="入学者(新1年生)",障害学生情報入力シート!D754="在籍者")),1,0)</f>
        <v>0</v>
      </c>
      <c r="C754" s="7">
        <f t="shared" si="66"/>
        <v>0</v>
      </c>
      <c r="D754" s="7" t="str">
        <f>IFERROR(MATCH(ROW(障害学生情報入力シート!A730),C:C,0),"")</f>
        <v/>
      </c>
      <c r="E754" s="7">
        <f>IF(AND(障害学生情報入力シート!$G754=$E$23,障害学生情報入力シート!$H754=$E$24,OR(障害学生情報入力シート!D754="入学者(新1年生)",障害学生情報入力シート!D754="在籍者")),1,0)</f>
        <v>0</v>
      </c>
      <c r="F754" s="7">
        <f t="shared" si="67"/>
        <v>0</v>
      </c>
      <c r="G754" s="7" t="str">
        <f>IFERROR(MATCH(ROW(障害学生情報入力シート!E730),F:F,0),"")</f>
        <v/>
      </c>
      <c r="H754" s="7">
        <f>IF(AND(障害学生情報入力シート!$G754=$H$24,ISBLANK(障害学生情報入力シート!$H754),OR(障害学生情報入力シート!D754="入学者(新1年生)",障害学生情報入力シート!D754="在籍者")),1,0)</f>
        <v>0</v>
      </c>
      <c r="I754" s="7">
        <f t="shared" si="68"/>
        <v>0</v>
      </c>
      <c r="J754" s="7" t="str">
        <f>IFERROR(MATCH(ROW(障害学生情報入力シート!A730),I:I,0),"")</f>
        <v/>
      </c>
      <c r="K754" s="8">
        <f>IF(障害学生情報入力シート!AU754="",0,IF(AND(障害学生情報入力シート!AT754=1,Y754=1,障害学生情報入力シート!D754&lt;&gt;"",障害学生情報入力シート!D754&lt;&gt;"在籍者"),1,0))</f>
        <v>0</v>
      </c>
      <c r="L754" s="8">
        <f t="shared" si="69"/>
        <v>0</v>
      </c>
      <c r="M754" s="8" t="str">
        <f>IFERROR(MATCH(ROW(障害学生情報入力シート!A730),L:L,0),"")</f>
        <v/>
      </c>
      <c r="N754" s="8">
        <f>IF(障害学生情報入力シート!CA754="",0,IF(AND(障害学生情報入力シート!BZ754=1,Y754=1,障害学生情報入力シート!D754&lt;&gt;"",障害学生情報入力シート!D754&lt;&gt;"入学しなかった"),1,0))</f>
        <v>0</v>
      </c>
      <c r="O754" s="8">
        <f t="shared" si="70"/>
        <v>0</v>
      </c>
      <c r="P754" s="8" t="str">
        <f>IFERROR(MATCH(ROW(障害学生情報入力シート!AR730),O:O,0),"")</f>
        <v/>
      </c>
      <c r="Q754" s="8">
        <f>IF(障害学生情報入力シート!CU754="",0,IF(AND(障害学生情報入力シート!CT754=1,Y754=1,障害学生情報入力シート!D754&lt;&gt;"",障害学生情報入力シート!D754&lt;&gt;"入学しなかった"),1,0))</f>
        <v>0</v>
      </c>
      <c r="R754" s="8">
        <f t="shared" si="71"/>
        <v>0</v>
      </c>
      <c r="S754" s="8" t="str">
        <f>IFERROR(MATCH(ROW(障害学生情報入力シート!BJ730),R:R,0),"")</f>
        <v/>
      </c>
      <c r="T754" s="9">
        <f>IF(OR(SUM(障害学生情報入力シート!AY754:BY754,障害学生情報入力シート!CB754:CS754)&gt;0,COUNTA(障害学生情報入力シート!BZ754:CA754)=2,COUNTA(障害学生情報入力シート!CT754:CU754)=2),1,0)</f>
        <v>0</v>
      </c>
      <c r="U754" s="9">
        <f>SUM(障害学生情報入力シート!N754:Q754)+COUNTA(障害学生情報入力シート!R754)</f>
        <v>0</v>
      </c>
      <c r="V754" s="9">
        <f>SUM(障害学生情報入力シート!S754:V754)+COUNTA(障害学生情報入力シート!W754)</f>
        <v>0</v>
      </c>
      <c r="W754" s="9">
        <f>IF(SUM(障害学生情報入力シート!$X754:$AT754)&gt;0,1,0)</f>
        <v>0</v>
      </c>
      <c r="X754" s="9">
        <f>IF(障害学生情報入力シート!D754="入学者(新1年生)",1,0)</f>
        <v>0</v>
      </c>
      <c r="Y754" s="9">
        <f>IF(ISBLANK(障害学生情報入力シート!$G754),0)+IF(AND(障害学生情報入力シート!$G754="視覚障害",OR(障害学生情報入力シート!$H754="盲",障害学生情報入力シート!$H754="弱視")),1,0)+IF(AND(障害学生情報入力シート!$G754="聴覚・言語障害",OR(障害学生情報入力シート!$H754="聾",障害学生情報入力シート!$H754="難聴",障害学生情報入力シート!$H754="言語障害のみ")),1,0)+IF(AND(障害学生情報入力シート!$G754="肢体不自由",OR(障害学生情報入力シート!$H754="上肢機能障害",障害学生情報入力シート!$H754="下肢機能障害",障害学生情報入力シート!$H754="上下肢機能障害",障害学生情報入力シート!$H754="他の機能障害")),1,0)+IF(AND(障害学生情報入力シート!$G754="病弱・虚弱",OR(障害学生情報入力シート!$H754="内部障害等",障害学生情報入力シート!$H754="他の慢性疾患")),1,0)+IF(AND(障害学生情報入力シート!$G754="重複",ISBLANK(障害学生情報入力シート!$H754)),1,0)+IF(AND(障害学生情報入力シート!$G754="発達障害",OR(障害学生情報入力シート!$H754="SLD",障害学生情報入力シート!$H754="ADHD",障害学生情報入力シート!$H754="ASD",障害学生情報入力シート!$H754="発達障害の重複")),1,0)+IF(AND(障害学生情報入力シート!$G754="精神障害",OR(障害学生情報入力シート!$H754="統合失調症等",障害学生情報入力シート!$H754="気分障害",障害学生情報入力シート!$H754="神経症性障害等",障害学生情報入力シート!$H754="摂食障害・睡眠障害等",障害学生情報入力シート!$H754="他の精神障害")),1,0)+IF(AND(障害学生情報入力シート!$G754="その他の障害",ISBLANK(障害学生情報入力シート!$H754)),1,0)</f>
        <v>0</v>
      </c>
    </row>
    <row r="755" spans="1:25" x14ac:dyDescent="0.4">
      <c r="A755" s="1219">
        <v>731</v>
      </c>
      <c r="B755" s="7">
        <f>IF(AND(障害学生情報入力シート!$G755=$B$23,障害学生情報入力シート!$H755=$B$24,OR(障害学生情報入力シート!D755="入学者(新1年生)",障害学生情報入力シート!D755="在籍者")),1,0)</f>
        <v>0</v>
      </c>
      <c r="C755" s="7">
        <f t="shared" si="66"/>
        <v>0</v>
      </c>
      <c r="D755" s="7" t="str">
        <f>IFERROR(MATCH(ROW(障害学生情報入力シート!A731),C:C,0),"")</f>
        <v/>
      </c>
      <c r="E755" s="7">
        <f>IF(AND(障害学生情報入力シート!$G755=$E$23,障害学生情報入力シート!$H755=$E$24,OR(障害学生情報入力シート!D755="入学者(新1年生)",障害学生情報入力シート!D755="在籍者")),1,0)</f>
        <v>0</v>
      </c>
      <c r="F755" s="7">
        <f t="shared" si="67"/>
        <v>0</v>
      </c>
      <c r="G755" s="7" t="str">
        <f>IFERROR(MATCH(ROW(障害学生情報入力シート!E731),F:F,0),"")</f>
        <v/>
      </c>
      <c r="H755" s="7">
        <f>IF(AND(障害学生情報入力シート!$G755=$H$24,ISBLANK(障害学生情報入力シート!$H755),OR(障害学生情報入力シート!D755="入学者(新1年生)",障害学生情報入力シート!D755="在籍者")),1,0)</f>
        <v>0</v>
      </c>
      <c r="I755" s="7">
        <f t="shared" si="68"/>
        <v>0</v>
      </c>
      <c r="J755" s="7" t="str">
        <f>IFERROR(MATCH(ROW(障害学生情報入力シート!A731),I:I,0),"")</f>
        <v/>
      </c>
      <c r="K755" s="8">
        <f>IF(障害学生情報入力シート!AU755="",0,IF(AND(障害学生情報入力シート!AT755=1,Y755=1,障害学生情報入力シート!D755&lt;&gt;"",障害学生情報入力シート!D755&lt;&gt;"在籍者"),1,0))</f>
        <v>0</v>
      </c>
      <c r="L755" s="8">
        <f t="shared" si="69"/>
        <v>0</v>
      </c>
      <c r="M755" s="8" t="str">
        <f>IFERROR(MATCH(ROW(障害学生情報入力シート!A731),L:L,0),"")</f>
        <v/>
      </c>
      <c r="N755" s="8">
        <f>IF(障害学生情報入力シート!CA755="",0,IF(AND(障害学生情報入力シート!BZ755=1,Y755=1,障害学生情報入力シート!D755&lt;&gt;"",障害学生情報入力シート!D755&lt;&gt;"入学しなかった"),1,0))</f>
        <v>0</v>
      </c>
      <c r="O755" s="8">
        <f t="shared" si="70"/>
        <v>0</v>
      </c>
      <c r="P755" s="8" t="str">
        <f>IFERROR(MATCH(ROW(障害学生情報入力シート!AR731),O:O,0),"")</f>
        <v/>
      </c>
      <c r="Q755" s="8">
        <f>IF(障害学生情報入力シート!CU755="",0,IF(AND(障害学生情報入力シート!CT755=1,Y755=1,障害学生情報入力シート!D755&lt;&gt;"",障害学生情報入力シート!D755&lt;&gt;"入学しなかった"),1,0))</f>
        <v>0</v>
      </c>
      <c r="R755" s="8">
        <f t="shared" si="71"/>
        <v>0</v>
      </c>
      <c r="S755" s="8" t="str">
        <f>IFERROR(MATCH(ROW(障害学生情報入力シート!BJ731),R:R,0),"")</f>
        <v/>
      </c>
      <c r="T755" s="9">
        <f>IF(OR(SUM(障害学生情報入力シート!AY755:BY755,障害学生情報入力シート!CB755:CS755)&gt;0,COUNTA(障害学生情報入力シート!BZ755:CA755)=2,COUNTA(障害学生情報入力シート!CT755:CU755)=2),1,0)</f>
        <v>0</v>
      </c>
      <c r="U755" s="9">
        <f>SUM(障害学生情報入力シート!N755:Q755)+COUNTA(障害学生情報入力シート!R755)</f>
        <v>0</v>
      </c>
      <c r="V755" s="9">
        <f>SUM(障害学生情報入力シート!S755:V755)+COUNTA(障害学生情報入力シート!W755)</f>
        <v>0</v>
      </c>
      <c r="W755" s="9">
        <f>IF(SUM(障害学生情報入力シート!$X755:$AT755)&gt;0,1,0)</f>
        <v>0</v>
      </c>
      <c r="X755" s="9">
        <f>IF(障害学生情報入力シート!D755="入学者(新1年生)",1,0)</f>
        <v>0</v>
      </c>
      <c r="Y755" s="9">
        <f>IF(ISBLANK(障害学生情報入力シート!$G755),0)+IF(AND(障害学生情報入力シート!$G755="視覚障害",OR(障害学生情報入力シート!$H755="盲",障害学生情報入力シート!$H755="弱視")),1,0)+IF(AND(障害学生情報入力シート!$G755="聴覚・言語障害",OR(障害学生情報入力シート!$H755="聾",障害学生情報入力シート!$H755="難聴",障害学生情報入力シート!$H755="言語障害のみ")),1,0)+IF(AND(障害学生情報入力シート!$G755="肢体不自由",OR(障害学生情報入力シート!$H755="上肢機能障害",障害学生情報入力シート!$H755="下肢機能障害",障害学生情報入力シート!$H755="上下肢機能障害",障害学生情報入力シート!$H755="他の機能障害")),1,0)+IF(AND(障害学生情報入力シート!$G755="病弱・虚弱",OR(障害学生情報入力シート!$H755="内部障害等",障害学生情報入力シート!$H755="他の慢性疾患")),1,0)+IF(AND(障害学生情報入力シート!$G755="重複",ISBLANK(障害学生情報入力シート!$H755)),1,0)+IF(AND(障害学生情報入力シート!$G755="発達障害",OR(障害学生情報入力シート!$H755="SLD",障害学生情報入力シート!$H755="ADHD",障害学生情報入力シート!$H755="ASD",障害学生情報入力シート!$H755="発達障害の重複")),1,0)+IF(AND(障害学生情報入力シート!$G755="精神障害",OR(障害学生情報入力シート!$H755="統合失調症等",障害学生情報入力シート!$H755="気分障害",障害学生情報入力シート!$H755="神経症性障害等",障害学生情報入力シート!$H755="摂食障害・睡眠障害等",障害学生情報入力シート!$H755="他の精神障害")),1,0)+IF(AND(障害学生情報入力シート!$G755="その他の障害",ISBLANK(障害学生情報入力シート!$H755)),1,0)</f>
        <v>0</v>
      </c>
    </row>
    <row r="756" spans="1:25" x14ac:dyDescent="0.4">
      <c r="A756" s="1219">
        <v>732</v>
      </c>
      <c r="B756" s="7">
        <f>IF(AND(障害学生情報入力シート!$G756=$B$23,障害学生情報入力シート!$H756=$B$24,OR(障害学生情報入力シート!D756="入学者(新1年生)",障害学生情報入力シート!D756="在籍者")),1,0)</f>
        <v>0</v>
      </c>
      <c r="C756" s="7">
        <f t="shared" si="66"/>
        <v>0</v>
      </c>
      <c r="D756" s="7" t="str">
        <f>IFERROR(MATCH(ROW(障害学生情報入力シート!A732),C:C,0),"")</f>
        <v/>
      </c>
      <c r="E756" s="7">
        <f>IF(AND(障害学生情報入力シート!$G756=$E$23,障害学生情報入力シート!$H756=$E$24,OR(障害学生情報入力シート!D756="入学者(新1年生)",障害学生情報入力シート!D756="在籍者")),1,0)</f>
        <v>0</v>
      </c>
      <c r="F756" s="7">
        <f t="shared" si="67"/>
        <v>0</v>
      </c>
      <c r="G756" s="7" t="str">
        <f>IFERROR(MATCH(ROW(障害学生情報入力シート!E732),F:F,0),"")</f>
        <v/>
      </c>
      <c r="H756" s="7">
        <f>IF(AND(障害学生情報入力シート!$G756=$H$24,ISBLANK(障害学生情報入力シート!$H756),OR(障害学生情報入力シート!D756="入学者(新1年生)",障害学生情報入力シート!D756="在籍者")),1,0)</f>
        <v>0</v>
      </c>
      <c r="I756" s="7">
        <f t="shared" si="68"/>
        <v>0</v>
      </c>
      <c r="J756" s="7" t="str">
        <f>IFERROR(MATCH(ROW(障害学生情報入力シート!A732),I:I,0),"")</f>
        <v/>
      </c>
      <c r="K756" s="8">
        <f>IF(障害学生情報入力シート!AU756="",0,IF(AND(障害学生情報入力シート!AT756=1,Y756=1,障害学生情報入力シート!D756&lt;&gt;"",障害学生情報入力シート!D756&lt;&gt;"在籍者"),1,0))</f>
        <v>0</v>
      </c>
      <c r="L756" s="8">
        <f t="shared" si="69"/>
        <v>0</v>
      </c>
      <c r="M756" s="8" t="str">
        <f>IFERROR(MATCH(ROW(障害学生情報入力シート!A732),L:L,0),"")</f>
        <v/>
      </c>
      <c r="N756" s="8">
        <f>IF(障害学生情報入力シート!CA756="",0,IF(AND(障害学生情報入力シート!BZ756=1,Y756=1,障害学生情報入力シート!D756&lt;&gt;"",障害学生情報入力シート!D756&lt;&gt;"入学しなかった"),1,0))</f>
        <v>0</v>
      </c>
      <c r="O756" s="8">
        <f t="shared" si="70"/>
        <v>0</v>
      </c>
      <c r="P756" s="8" t="str">
        <f>IFERROR(MATCH(ROW(障害学生情報入力シート!AR732),O:O,0),"")</f>
        <v/>
      </c>
      <c r="Q756" s="8">
        <f>IF(障害学生情報入力シート!CU756="",0,IF(AND(障害学生情報入力シート!CT756=1,Y756=1,障害学生情報入力シート!D756&lt;&gt;"",障害学生情報入力シート!D756&lt;&gt;"入学しなかった"),1,0))</f>
        <v>0</v>
      </c>
      <c r="R756" s="8">
        <f t="shared" si="71"/>
        <v>0</v>
      </c>
      <c r="S756" s="8" t="str">
        <f>IFERROR(MATCH(ROW(障害学生情報入力シート!BJ732),R:R,0),"")</f>
        <v/>
      </c>
      <c r="T756" s="9">
        <f>IF(OR(SUM(障害学生情報入力シート!AY756:BY756,障害学生情報入力シート!CB756:CS756)&gt;0,COUNTA(障害学生情報入力シート!BZ756:CA756)=2,COUNTA(障害学生情報入力シート!CT756:CU756)=2),1,0)</f>
        <v>0</v>
      </c>
      <c r="U756" s="9">
        <f>SUM(障害学生情報入力シート!N756:Q756)+COUNTA(障害学生情報入力シート!R756)</f>
        <v>0</v>
      </c>
      <c r="V756" s="9">
        <f>SUM(障害学生情報入力シート!S756:V756)+COUNTA(障害学生情報入力シート!W756)</f>
        <v>0</v>
      </c>
      <c r="W756" s="9">
        <f>IF(SUM(障害学生情報入力シート!$X756:$AT756)&gt;0,1,0)</f>
        <v>0</v>
      </c>
      <c r="X756" s="9">
        <f>IF(障害学生情報入力シート!D756="入学者(新1年生)",1,0)</f>
        <v>0</v>
      </c>
      <c r="Y756" s="9">
        <f>IF(ISBLANK(障害学生情報入力シート!$G756),0)+IF(AND(障害学生情報入力シート!$G756="視覚障害",OR(障害学生情報入力シート!$H756="盲",障害学生情報入力シート!$H756="弱視")),1,0)+IF(AND(障害学生情報入力シート!$G756="聴覚・言語障害",OR(障害学生情報入力シート!$H756="聾",障害学生情報入力シート!$H756="難聴",障害学生情報入力シート!$H756="言語障害のみ")),1,0)+IF(AND(障害学生情報入力シート!$G756="肢体不自由",OR(障害学生情報入力シート!$H756="上肢機能障害",障害学生情報入力シート!$H756="下肢機能障害",障害学生情報入力シート!$H756="上下肢機能障害",障害学生情報入力シート!$H756="他の機能障害")),1,0)+IF(AND(障害学生情報入力シート!$G756="病弱・虚弱",OR(障害学生情報入力シート!$H756="内部障害等",障害学生情報入力シート!$H756="他の慢性疾患")),1,0)+IF(AND(障害学生情報入力シート!$G756="重複",ISBLANK(障害学生情報入力シート!$H756)),1,0)+IF(AND(障害学生情報入力シート!$G756="発達障害",OR(障害学生情報入力シート!$H756="SLD",障害学生情報入力シート!$H756="ADHD",障害学生情報入力シート!$H756="ASD",障害学生情報入力シート!$H756="発達障害の重複")),1,0)+IF(AND(障害学生情報入力シート!$G756="精神障害",OR(障害学生情報入力シート!$H756="統合失調症等",障害学生情報入力シート!$H756="気分障害",障害学生情報入力シート!$H756="神経症性障害等",障害学生情報入力シート!$H756="摂食障害・睡眠障害等",障害学生情報入力シート!$H756="他の精神障害")),1,0)+IF(AND(障害学生情報入力シート!$G756="その他の障害",ISBLANK(障害学生情報入力シート!$H756)),1,0)</f>
        <v>0</v>
      </c>
    </row>
    <row r="757" spans="1:25" x14ac:dyDescent="0.4">
      <c r="A757" s="1219">
        <v>733</v>
      </c>
      <c r="B757" s="7">
        <f>IF(AND(障害学生情報入力シート!$G757=$B$23,障害学生情報入力シート!$H757=$B$24,OR(障害学生情報入力シート!D757="入学者(新1年生)",障害学生情報入力シート!D757="在籍者")),1,0)</f>
        <v>0</v>
      </c>
      <c r="C757" s="7">
        <f t="shared" si="66"/>
        <v>0</v>
      </c>
      <c r="D757" s="7" t="str">
        <f>IFERROR(MATCH(ROW(障害学生情報入力シート!A733),C:C,0),"")</f>
        <v/>
      </c>
      <c r="E757" s="7">
        <f>IF(AND(障害学生情報入力シート!$G757=$E$23,障害学生情報入力シート!$H757=$E$24,OR(障害学生情報入力シート!D757="入学者(新1年生)",障害学生情報入力シート!D757="在籍者")),1,0)</f>
        <v>0</v>
      </c>
      <c r="F757" s="7">
        <f t="shared" si="67"/>
        <v>0</v>
      </c>
      <c r="G757" s="7" t="str">
        <f>IFERROR(MATCH(ROW(障害学生情報入力シート!E733),F:F,0),"")</f>
        <v/>
      </c>
      <c r="H757" s="7">
        <f>IF(AND(障害学生情報入力シート!$G757=$H$24,ISBLANK(障害学生情報入力シート!$H757),OR(障害学生情報入力シート!D757="入学者(新1年生)",障害学生情報入力シート!D757="在籍者")),1,0)</f>
        <v>0</v>
      </c>
      <c r="I757" s="7">
        <f t="shared" si="68"/>
        <v>0</v>
      </c>
      <c r="J757" s="7" t="str">
        <f>IFERROR(MATCH(ROW(障害学生情報入力シート!A733),I:I,0),"")</f>
        <v/>
      </c>
      <c r="K757" s="8">
        <f>IF(障害学生情報入力シート!AU757="",0,IF(AND(障害学生情報入力シート!AT757=1,Y757=1,障害学生情報入力シート!D757&lt;&gt;"",障害学生情報入力シート!D757&lt;&gt;"在籍者"),1,0))</f>
        <v>0</v>
      </c>
      <c r="L757" s="8">
        <f t="shared" si="69"/>
        <v>0</v>
      </c>
      <c r="M757" s="8" t="str">
        <f>IFERROR(MATCH(ROW(障害学生情報入力シート!A733),L:L,0),"")</f>
        <v/>
      </c>
      <c r="N757" s="8">
        <f>IF(障害学生情報入力シート!CA757="",0,IF(AND(障害学生情報入力シート!BZ757=1,Y757=1,障害学生情報入力シート!D757&lt;&gt;"",障害学生情報入力シート!D757&lt;&gt;"入学しなかった"),1,0))</f>
        <v>0</v>
      </c>
      <c r="O757" s="8">
        <f t="shared" si="70"/>
        <v>0</v>
      </c>
      <c r="P757" s="8" t="str">
        <f>IFERROR(MATCH(ROW(障害学生情報入力シート!AR733),O:O,0),"")</f>
        <v/>
      </c>
      <c r="Q757" s="8">
        <f>IF(障害学生情報入力シート!CU757="",0,IF(AND(障害学生情報入力シート!CT757=1,Y757=1,障害学生情報入力シート!D757&lt;&gt;"",障害学生情報入力シート!D757&lt;&gt;"入学しなかった"),1,0))</f>
        <v>0</v>
      </c>
      <c r="R757" s="8">
        <f t="shared" si="71"/>
        <v>0</v>
      </c>
      <c r="S757" s="8" t="str">
        <f>IFERROR(MATCH(ROW(障害学生情報入力シート!BJ733),R:R,0),"")</f>
        <v/>
      </c>
      <c r="T757" s="9">
        <f>IF(OR(SUM(障害学生情報入力シート!AY757:BY757,障害学生情報入力シート!CB757:CS757)&gt;0,COUNTA(障害学生情報入力シート!BZ757:CA757)=2,COUNTA(障害学生情報入力シート!CT757:CU757)=2),1,0)</f>
        <v>0</v>
      </c>
      <c r="U757" s="9">
        <f>SUM(障害学生情報入力シート!N757:Q757)+COUNTA(障害学生情報入力シート!R757)</f>
        <v>0</v>
      </c>
      <c r="V757" s="9">
        <f>SUM(障害学生情報入力シート!S757:V757)+COUNTA(障害学生情報入力シート!W757)</f>
        <v>0</v>
      </c>
      <c r="W757" s="9">
        <f>IF(SUM(障害学生情報入力シート!$X757:$AT757)&gt;0,1,0)</f>
        <v>0</v>
      </c>
      <c r="X757" s="9">
        <f>IF(障害学生情報入力シート!D757="入学者(新1年生)",1,0)</f>
        <v>0</v>
      </c>
      <c r="Y757" s="9">
        <f>IF(ISBLANK(障害学生情報入力シート!$G757),0)+IF(AND(障害学生情報入力シート!$G757="視覚障害",OR(障害学生情報入力シート!$H757="盲",障害学生情報入力シート!$H757="弱視")),1,0)+IF(AND(障害学生情報入力シート!$G757="聴覚・言語障害",OR(障害学生情報入力シート!$H757="聾",障害学生情報入力シート!$H757="難聴",障害学生情報入力シート!$H757="言語障害のみ")),1,0)+IF(AND(障害学生情報入力シート!$G757="肢体不自由",OR(障害学生情報入力シート!$H757="上肢機能障害",障害学生情報入力シート!$H757="下肢機能障害",障害学生情報入力シート!$H757="上下肢機能障害",障害学生情報入力シート!$H757="他の機能障害")),1,0)+IF(AND(障害学生情報入力シート!$G757="病弱・虚弱",OR(障害学生情報入力シート!$H757="内部障害等",障害学生情報入力シート!$H757="他の慢性疾患")),1,0)+IF(AND(障害学生情報入力シート!$G757="重複",ISBLANK(障害学生情報入力シート!$H757)),1,0)+IF(AND(障害学生情報入力シート!$G757="発達障害",OR(障害学生情報入力シート!$H757="SLD",障害学生情報入力シート!$H757="ADHD",障害学生情報入力シート!$H757="ASD",障害学生情報入力シート!$H757="発達障害の重複")),1,0)+IF(AND(障害学生情報入力シート!$G757="精神障害",OR(障害学生情報入力シート!$H757="統合失調症等",障害学生情報入力シート!$H757="気分障害",障害学生情報入力シート!$H757="神経症性障害等",障害学生情報入力シート!$H757="摂食障害・睡眠障害等",障害学生情報入力シート!$H757="他の精神障害")),1,0)+IF(AND(障害学生情報入力シート!$G757="その他の障害",ISBLANK(障害学生情報入力シート!$H757)),1,0)</f>
        <v>0</v>
      </c>
    </row>
    <row r="758" spans="1:25" x14ac:dyDescent="0.4">
      <c r="A758" s="1219">
        <v>734</v>
      </c>
      <c r="B758" s="7">
        <f>IF(AND(障害学生情報入力シート!$G758=$B$23,障害学生情報入力シート!$H758=$B$24,OR(障害学生情報入力シート!D758="入学者(新1年生)",障害学生情報入力シート!D758="在籍者")),1,0)</f>
        <v>0</v>
      </c>
      <c r="C758" s="7">
        <f t="shared" si="66"/>
        <v>0</v>
      </c>
      <c r="D758" s="7" t="str">
        <f>IFERROR(MATCH(ROW(障害学生情報入力シート!A734),C:C,0),"")</f>
        <v/>
      </c>
      <c r="E758" s="7">
        <f>IF(AND(障害学生情報入力シート!$G758=$E$23,障害学生情報入力シート!$H758=$E$24,OR(障害学生情報入力シート!D758="入学者(新1年生)",障害学生情報入力シート!D758="在籍者")),1,0)</f>
        <v>0</v>
      </c>
      <c r="F758" s="7">
        <f t="shared" si="67"/>
        <v>0</v>
      </c>
      <c r="G758" s="7" t="str">
        <f>IFERROR(MATCH(ROW(障害学生情報入力シート!E734),F:F,0),"")</f>
        <v/>
      </c>
      <c r="H758" s="7">
        <f>IF(AND(障害学生情報入力シート!$G758=$H$24,ISBLANK(障害学生情報入力シート!$H758),OR(障害学生情報入力シート!D758="入学者(新1年生)",障害学生情報入力シート!D758="在籍者")),1,0)</f>
        <v>0</v>
      </c>
      <c r="I758" s="7">
        <f t="shared" si="68"/>
        <v>0</v>
      </c>
      <c r="J758" s="7" t="str">
        <f>IFERROR(MATCH(ROW(障害学生情報入力シート!A734),I:I,0),"")</f>
        <v/>
      </c>
      <c r="K758" s="8">
        <f>IF(障害学生情報入力シート!AU758="",0,IF(AND(障害学生情報入力シート!AT758=1,Y758=1,障害学生情報入力シート!D758&lt;&gt;"",障害学生情報入力シート!D758&lt;&gt;"在籍者"),1,0))</f>
        <v>0</v>
      </c>
      <c r="L758" s="8">
        <f t="shared" si="69"/>
        <v>0</v>
      </c>
      <c r="M758" s="8" t="str">
        <f>IFERROR(MATCH(ROW(障害学生情報入力シート!A734),L:L,0),"")</f>
        <v/>
      </c>
      <c r="N758" s="8">
        <f>IF(障害学生情報入力シート!CA758="",0,IF(AND(障害学生情報入力シート!BZ758=1,Y758=1,障害学生情報入力シート!D758&lt;&gt;"",障害学生情報入力シート!D758&lt;&gt;"入学しなかった"),1,0))</f>
        <v>0</v>
      </c>
      <c r="O758" s="8">
        <f t="shared" si="70"/>
        <v>0</v>
      </c>
      <c r="P758" s="8" t="str">
        <f>IFERROR(MATCH(ROW(障害学生情報入力シート!AR734),O:O,0),"")</f>
        <v/>
      </c>
      <c r="Q758" s="8">
        <f>IF(障害学生情報入力シート!CU758="",0,IF(AND(障害学生情報入力シート!CT758=1,Y758=1,障害学生情報入力シート!D758&lt;&gt;"",障害学生情報入力シート!D758&lt;&gt;"入学しなかった"),1,0))</f>
        <v>0</v>
      </c>
      <c r="R758" s="8">
        <f t="shared" si="71"/>
        <v>0</v>
      </c>
      <c r="S758" s="8" t="str">
        <f>IFERROR(MATCH(ROW(障害学生情報入力シート!BJ734),R:R,0),"")</f>
        <v/>
      </c>
      <c r="T758" s="9">
        <f>IF(OR(SUM(障害学生情報入力シート!AY758:BY758,障害学生情報入力シート!CB758:CS758)&gt;0,COUNTA(障害学生情報入力シート!BZ758:CA758)=2,COUNTA(障害学生情報入力シート!CT758:CU758)=2),1,0)</f>
        <v>0</v>
      </c>
      <c r="U758" s="9">
        <f>SUM(障害学生情報入力シート!N758:Q758)+COUNTA(障害学生情報入力シート!R758)</f>
        <v>0</v>
      </c>
      <c r="V758" s="9">
        <f>SUM(障害学生情報入力シート!S758:V758)+COUNTA(障害学生情報入力シート!W758)</f>
        <v>0</v>
      </c>
      <c r="W758" s="9">
        <f>IF(SUM(障害学生情報入力シート!$X758:$AT758)&gt;0,1,0)</f>
        <v>0</v>
      </c>
      <c r="X758" s="9">
        <f>IF(障害学生情報入力シート!D758="入学者(新1年生)",1,0)</f>
        <v>0</v>
      </c>
      <c r="Y758" s="9">
        <f>IF(ISBLANK(障害学生情報入力シート!$G758),0)+IF(AND(障害学生情報入力シート!$G758="視覚障害",OR(障害学生情報入力シート!$H758="盲",障害学生情報入力シート!$H758="弱視")),1,0)+IF(AND(障害学生情報入力シート!$G758="聴覚・言語障害",OR(障害学生情報入力シート!$H758="聾",障害学生情報入力シート!$H758="難聴",障害学生情報入力シート!$H758="言語障害のみ")),1,0)+IF(AND(障害学生情報入力シート!$G758="肢体不自由",OR(障害学生情報入力シート!$H758="上肢機能障害",障害学生情報入力シート!$H758="下肢機能障害",障害学生情報入力シート!$H758="上下肢機能障害",障害学生情報入力シート!$H758="他の機能障害")),1,0)+IF(AND(障害学生情報入力シート!$G758="病弱・虚弱",OR(障害学生情報入力シート!$H758="内部障害等",障害学生情報入力シート!$H758="他の慢性疾患")),1,0)+IF(AND(障害学生情報入力シート!$G758="重複",ISBLANK(障害学生情報入力シート!$H758)),1,0)+IF(AND(障害学生情報入力シート!$G758="発達障害",OR(障害学生情報入力シート!$H758="SLD",障害学生情報入力シート!$H758="ADHD",障害学生情報入力シート!$H758="ASD",障害学生情報入力シート!$H758="発達障害の重複")),1,0)+IF(AND(障害学生情報入力シート!$G758="精神障害",OR(障害学生情報入力シート!$H758="統合失調症等",障害学生情報入力シート!$H758="気分障害",障害学生情報入力シート!$H758="神経症性障害等",障害学生情報入力シート!$H758="摂食障害・睡眠障害等",障害学生情報入力シート!$H758="他の精神障害")),1,0)+IF(AND(障害学生情報入力シート!$G758="その他の障害",ISBLANK(障害学生情報入力シート!$H758)),1,0)</f>
        <v>0</v>
      </c>
    </row>
    <row r="759" spans="1:25" x14ac:dyDescent="0.4">
      <c r="A759" s="1219">
        <v>735</v>
      </c>
      <c r="B759" s="7">
        <f>IF(AND(障害学生情報入力シート!$G759=$B$23,障害学生情報入力シート!$H759=$B$24,OR(障害学生情報入力シート!D759="入学者(新1年生)",障害学生情報入力シート!D759="在籍者")),1,0)</f>
        <v>0</v>
      </c>
      <c r="C759" s="7">
        <f t="shared" si="66"/>
        <v>0</v>
      </c>
      <c r="D759" s="7" t="str">
        <f>IFERROR(MATCH(ROW(障害学生情報入力シート!A735),C:C,0),"")</f>
        <v/>
      </c>
      <c r="E759" s="7">
        <f>IF(AND(障害学生情報入力シート!$G759=$E$23,障害学生情報入力シート!$H759=$E$24,OR(障害学生情報入力シート!D759="入学者(新1年生)",障害学生情報入力シート!D759="在籍者")),1,0)</f>
        <v>0</v>
      </c>
      <c r="F759" s="7">
        <f t="shared" si="67"/>
        <v>0</v>
      </c>
      <c r="G759" s="7" t="str">
        <f>IFERROR(MATCH(ROW(障害学生情報入力シート!E735),F:F,0),"")</f>
        <v/>
      </c>
      <c r="H759" s="7">
        <f>IF(AND(障害学生情報入力シート!$G759=$H$24,ISBLANK(障害学生情報入力シート!$H759),OR(障害学生情報入力シート!D759="入学者(新1年生)",障害学生情報入力シート!D759="在籍者")),1,0)</f>
        <v>0</v>
      </c>
      <c r="I759" s="7">
        <f t="shared" si="68"/>
        <v>0</v>
      </c>
      <c r="J759" s="7" t="str">
        <f>IFERROR(MATCH(ROW(障害学生情報入力シート!A735),I:I,0),"")</f>
        <v/>
      </c>
      <c r="K759" s="8">
        <f>IF(障害学生情報入力シート!AU759="",0,IF(AND(障害学生情報入力シート!AT759=1,Y759=1,障害学生情報入力シート!D759&lt;&gt;"",障害学生情報入力シート!D759&lt;&gt;"在籍者"),1,0))</f>
        <v>0</v>
      </c>
      <c r="L759" s="8">
        <f t="shared" si="69"/>
        <v>0</v>
      </c>
      <c r="M759" s="8" t="str">
        <f>IFERROR(MATCH(ROW(障害学生情報入力シート!A735),L:L,0),"")</f>
        <v/>
      </c>
      <c r="N759" s="8">
        <f>IF(障害学生情報入力シート!CA759="",0,IF(AND(障害学生情報入力シート!BZ759=1,Y759=1,障害学生情報入力シート!D759&lt;&gt;"",障害学生情報入力シート!D759&lt;&gt;"入学しなかった"),1,0))</f>
        <v>0</v>
      </c>
      <c r="O759" s="8">
        <f t="shared" si="70"/>
        <v>0</v>
      </c>
      <c r="P759" s="8" t="str">
        <f>IFERROR(MATCH(ROW(障害学生情報入力シート!AR735),O:O,0),"")</f>
        <v/>
      </c>
      <c r="Q759" s="8">
        <f>IF(障害学生情報入力シート!CU759="",0,IF(AND(障害学生情報入力シート!CT759=1,Y759=1,障害学生情報入力シート!D759&lt;&gt;"",障害学生情報入力シート!D759&lt;&gt;"入学しなかった"),1,0))</f>
        <v>0</v>
      </c>
      <c r="R759" s="8">
        <f t="shared" si="71"/>
        <v>0</v>
      </c>
      <c r="S759" s="8" t="str">
        <f>IFERROR(MATCH(ROW(障害学生情報入力シート!BJ735),R:R,0),"")</f>
        <v/>
      </c>
      <c r="T759" s="9">
        <f>IF(OR(SUM(障害学生情報入力シート!AY759:BY759,障害学生情報入力シート!CB759:CS759)&gt;0,COUNTA(障害学生情報入力シート!BZ759:CA759)=2,COUNTA(障害学生情報入力シート!CT759:CU759)=2),1,0)</f>
        <v>0</v>
      </c>
      <c r="U759" s="9">
        <f>SUM(障害学生情報入力シート!N759:Q759)+COUNTA(障害学生情報入力シート!R759)</f>
        <v>0</v>
      </c>
      <c r="V759" s="9">
        <f>SUM(障害学生情報入力シート!S759:V759)+COUNTA(障害学生情報入力シート!W759)</f>
        <v>0</v>
      </c>
      <c r="W759" s="9">
        <f>IF(SUM(障害学生情報入力シート!$X759:$AT759)&gt;0,1,0)</f>
        <v>0</v>
      </c>
      <c r="X759" s="9">
        <f>IF(障害学生情報入力シート!D759="入学者(新1年生)",1,0)</f>
        <v>0</v>
      </c>
      <c r="Y759" s="9">
        <f>IF(ISBLANK(障害学生情報入力シート!$G759),0)+IF(AND(障害学生情報入力シート!$G759="視覚障害",OR(障害学生情報入力シート!$H759="盲",障害学生情報入力シート!$H759="弱視")),1,0)+IF(AND(障害学生情報入力シート!$G759="聴覚・言語障害",OR(障害学生情報入力シート!$H759="聾",障害学生情報入力シート!$H759="難聴",障害学生情報入力シート!$H759="言語障害のみ")),1,0)+IF(AND(障害学生情報入力シート!$G759="肢体不自由",OR(障害学生情報入力シート!$H759="上肢機能障害",障害学生情報入力シート!$H759="下肢機能障害",障害学生情報入力シート!$H759="上下肢機能障害",障害学生情報入力シート!$H759="他の機能障害")),1,0)+IF(AND(障害学生情報入力シート!$G759="病弱・虚弱",OR(障害学生情報入力シート!$H759="内部障害等",障害学生情報入力シート!$H759="他の慢性疾患")),1,0)+IF(AND(障害学生情報入力シート!$G759="重複",ISBLANK(障害学生情報入力シート!$H759)),1,0)+IF(AND(障害学生情報入力シート!$G759="発達障害",OR(障害学生情報入力シート!$H759="SLD",障害学生情報入力シート!$H759="ADHD",障害学生情報入力シート!$H759="ASD",障害学生情報入力シート!$H759="発達障害の重複")),1,0)+IF(AND(障害学生情報入力シート!$G759="精神障害",OR(障害学生情報入力シート!$H759="統合失調症等",障害学生情報入力シート!$H759="気分障害",障害学生情報入力シート!$H759="神経症性障害等",障害学生情報入力シート!$H759="摂食障害・睡眠障害等",障害学生情報入力シート!$H759="他の精神障害")),1,0)+IF(AND(障害学生情報入力シート!$G759="その他の障害",ISBLANK(障害学生情報入力シート!$H759)),1,0)</f>
        <v>0</v>
      </c>
    </row>
    <row r="760" spans="1:25" x14ac:dyDescent="0.4">
      <c r="A760" s="1219">
        <v>736</v>
      </c>
      <c r="B760" s="7">
        <f>IF(AND(障害学生情報入力シート!$G760=$B$23,障害学生情報入力シート!$H760=$B$24,OR(障害学生情報入力シート!D760="入学者(新1年生)",障害学生情報入力シート!D760="在籍者")),1,0)</f>
        <v>0</v>
      </c>
      <c r="C760" s="7">
        <f t="shared" si="66"/>
        <v>0</v>
      </c>
      <c r="D760" s="7" t="str">
        <f>IFERROR(MATCH(ROW(障害学生情報入力シート!A736),C:C,0),"")</f>
        <v/>
      </c>
      <c r="E760" s="7">
        <f>IF(AND(障害学生情報入力シート!$G760=$E$23,障害学生情報入力シート!$H760=$E$24,OR(障害学生情報入力シート!D760="入学者(新1年生)",障害学生情報入力シート!D760="在籍者")),1,0)</f>
        <v>0</v>
      </c>
      <c r="F760" s="7">
        <f t="shared" si="67"/>
        <v>0</v>
      </c>
      <c r="G760" s="7" t="str">
        <f>IFERROR(MATCH(ROW(障害学生情報入力シート!E736),F:F,0),"")</f>
        <v/>
      </c>
      <c r="H760" s="7">
        <f>IF(AND(障害学生情報入力シート!$G760=$H$24,ISBLANK(障害学生情報入力シート!$H760),OR(障害学生情報入力シート!D760="入学者(新1年生)",障害学生情報入力シート!D760="在籍者")),1,0)</f>
        <v>0</v>
      </c>
      <c r="I760" s="7">
        <f t="shared" si="68"/>
        <v>0</v>
      </c>
      <c r="J760" s="7" t="str">
        <f>IFERROR(MATCH(ROW(障害学生情報入力シート!A736),I:I,0),"")</f>
        <v/>
      </c>
      <c r="K760" s="8">
        <f>IF(障害学生情報入力シート!AU760="",0,IF(AND(障害学生情報入力シート!AT760=1,Y760=1,障害学生情報入力シート!D760&lt;&gt;"",障害学生情報入力シート!D760&lt;&gt;"在籍者"),1,0))</f>
        <v>0</v>
      </c>
      <c r="L760" s="8">
        <f t="shared" si="69"/>
        <v>0</v>
      </c>
      <c r="M760" s="8" t="str">
        <f>IFERROR(MATCH(ROW(障害学生情報入力シート!A736),L:L,0),"")</f>
        <v/>
      </c>
      <c r="N760" s="8">
        <f>IF(障害学生情報入力シート!CA760="",0,IF(AND(障害学生情報入力シート!BZ760=1,Y760=1,障害学生情報入力シート!D760&lt;&gt;"",障害学生情報入力シート!D760&lt;&gt;"入学しなかった"),1,0))</f>
        <v>0</v>
      </c>
      <c r="O760" s="8">
        <f t="shared" si="70"/>
        <v>0</v>
      </c>
      <c r="P760" s="8" t="str">
        <f>IFERROR(MATCH(ROW(障害学生情報入力シート!AR736),O:O,0),"")</f>
        <v/>
      </c>
      <c r="Q760" s="8">
        <f>IF(障害学生情報入力シート!CU760="",0,IF(AND(障害学生情報入力シート!CT760=1,Y760=1,障害学生情報入力シート!D760&lt;&gt;"",障害学生情報入力シート!D760&lt;&gt;"入学しなかった"),1,0))</f>
        <v>0</v>
      </c>
      <c r="R760" s="8">
        <f t="shared" si="71"/>
        <v>0</v>
      </c>
      <c r="S760" s="8" t="str">
        <f>IFERROR(MATCH(ROW(障害学生情報入力シート!BJ736),R:R,0),"")</f>
        <v/>
      </c>
      <c r="T760" s="9">
        <f>IF(OR(SUM(障害学生情報入力シート!AY760:BY760,障害学生情報入力シート!CB760:CS760)&gt;0,COUNTA(障害学生情報入力シート!BZ760:CA760)=2,COUNTA(障害学生情報入力シート!CT760:CU760)=2),1,0)</f>
        <v>0</v>
      </c>
      <c r="U760" s="9">
        <f>SUM(障害学生情報入力シート!N760:Q760)+COUNTA(障害学生情報入力シート!R760)</f>
        <v>0</v>
      </c>
      <c r="V760" s="9">
        <f>SUM(障害学生情報入力シート!S760:V760)+COUNTA(障害学生情報入力シート!W760)</f>
        <v>0</v>
      </c>
      <c r="W760" s="9">
        <f>IF(SUM(障害学生情報入力シート!$X760:$AT760)&gt;0,1,0)</f>
        <v>0</v>
      </c>
      <c r="X760" s="9">
        <f>IF(障害学生情報入力シート!D760="入学者(新1年生)",1,0)</f>
        <v>0</v>
      </c>
      <c r="Y760" s="9">
        <f>IF(ISBLANK(障害学生情報入力シート!$G760),0)+IF(AND(障害学生情報入力シート!$G760="視覚障害",OR(障害学生情報入力シート!$H760="盲",障害学生情報入力シート!$H760="弱視")),1,0)+IF(AND(障害学生情報入力シート!$G760="聴覚・言語障害",OR(障害学生情報入力シート!$H760="聾",障害学生情報入力シート!$H760="難聴",障害学生情報入力シート!$H760="言語障害のみ")),1,0)+IF(AND(障害学生情報入力シート!$G760="肢体不自由",OR(障害学生情報入力シート!$H760="上肢機能障害",障害学生情報入力シート!$H760="下肢機能障害",障害学生情報入力シート!$H760="上下肢機能障害",障害学生情報入力シート!$H760="他の機能障害")),1,0)+IF(AND(障害学生情報入力シート!$G760="病弱・虚弱",OR(障害学生情報入力シート!$H760="内部障害等",障害学生情報入力シート!$H760="他の慢性疾患")),1,0)+IF(AND(障害学生情報入力シート!$G760="重複",ISBLANK(障害学生情報入力シート!$H760)),1,0)+IF(AND(障害学生情報入力シート!$G760="発達障害",OR(障害学生情報入力シート!$H760="SLD",障害学生情報入力シート!$H760="ADHD",障害学生情報入力シート!$H760="ASD",障害学生情報入力シート!$H760="発達障害の重複")),1,0)+IF(AND(障害学生情報入力シート!$G760="精神障害",OR(障害学生情報入力シート!$H760="統合失調症等",障害学生情報入力シート!$H760="気分障害",障害学生情報入力シート!$H760="神経症性障害等",障害学生情報入力シート!$H760="摂食障害・睡眠障害等",障害学生情報入力シート!$H760="他の精神障害")),1,0)+IF(AND(障害学生情報入力シート!$G760="その他の障害",ISBLANK(障害学生情報入力シート!$H760)),1,0)</f>
        <v>0</v>
      </c>
    </row>
    <row r="761" spans="1:25" x14ac:dyDescent="0.4">
      <c r="A761" s="1219">
        <v>737</v>
      </c>
      <c r="B761" s="7">
        <f>IF(AND(障害学生情報入力シート!$G761=$B$23,障害学生情報入力シート!$H761=$B$24,OR(障害学生情報入力シート!D761="入学者(新1年生)",障害学生情報入力シート!D761="在籍者")),1,0)</f>
        <v>0</v>
      </c>
      <c r="C761" s="7">
        <f t="shared" si="66"/>
        <v>0</v>
      </c>
      <c r="D761" s="7" t="str">
        <f>IFERROR(MATCH(ROW(障害学生情報入力シート!A737),C:C,0),"")</f>
        <v/>
      </c>
      <c r="E761" s="7">
        <f>IF(AND(障害学生情報入力シート!$G761=$E$23,障害学生情報入力シート!$H761=$E$24,OR(障害学生情報入力シート!D761="入学者(新1年生)",障害学生情報入力シート!D761="在籍者")),1,0)</f>
        <v>0</v>
      </c>
      <c r="F761" s="7">
        <f t="shared" si="67"/>
        <v>0</v>
      </c>
      <c r="G761" s="7" t="str">
        <f>IFERROR(MATCH(ROW(障害学生情報入力シート!E737),F:F,0),"")</f>
        <v/>
      </c>
      <c r="H761" s="7">
        <f>IF(AND(障害学生情報入力シート!$G761=$H$24,ISBLANK(障害学生情報入力シート!$H761),OR(障害学生情報入力シート!D761="入学者(新1年生)",障害学生情報入力シート!D761="在籍者")),1,0)</f>
        <v>0</v>
      </c>
      <c r="I761" s="7">
        <f t="shared" si="68"/>
        <v>0</v>
      </c>
      <c r="J761" s="7" t="str">
        <f>IFERROR(MATCH(ROW(障害学生情報入力シート!A737),I:I,0),"")</f>
        <v/>
      </c>
      <c r="K761" s="8">
        <f>IF(障害学生情報入力シート!AU761="",0,IF(AND(障害学生情報入力シート!AT761=1,Y761=1,障害学生情報入力シート!D761&lt;&gt;"",障害学生情報入力シート!D761&lt;&gt;"在籍者"),1,0))</f>
        <v>0</v>
      </c>
      <c r="L761" s="8">
        <f t="shared" si="69"/>
        <v>0</v>
      </c>
      <c r="M761" s="8" t="str">
        <f>IFERROR(MATCH(ROW(障害学生情報入力シート!A737),L:L,0),"")</f>
        <v/>
      </c>
      <c r="N761" s="8">
        <f>IF(障害学生情報入力シート!CA761="",0,IF(AND(障害学生情報入力シート!BZ761=1,Y761=1,障害学生情報入力シート!D761&lt;&gt;"",障害学生情報入力シート!D761&lt;&gt;"入学しなかった"),1,0))</f>
        <v>0</v>
      </c>
      <c r="O761" s="8">
        <f t="shared" si="70"/>
        <v>0</v>
      </c>
      <c r="P761" s="8" t="str">
        <f>IFERROR(MATCH(ROW(障害学生情報入力シート!AR737),O:O,0),"")</f>
        <v/>
      </c>
      <c r="Q761" s="8">
        <f>IF(障害学生情報入力シート!CU761="",0,IF(AND(障害学生情報入力シート!CT761=1,Y761=1,障害学生情報入力シート!D761&lt;&gt;"",障害学生情報入力シート!D761&lt;&gt;"入学しなかった"),1,0))</f>
        <v>0</v>
      </c>
      <c r="R761" s="8">
        <f t="shared" si="71"/>
        <v>0</v>
      </c>
      <c r="S761" s="8" t="str">
        <f>IFERROR(MATCH(ROW(障害学生情報入力シート!BJ737),R:R,0),"")</f>
        <v/>
      </c>
      <c r="T761" s="9">
        <f>IF(OR(SUM(障害学生情報入力シート!AY761:BY761,障害学生情報入力シート!CB761:CS761)&gt;0,COUNTA(障害学生情報入力シート!BZ761:CA761)=2,COUNTA(障害学生情報入力シート!CT761:CU761)=2),1,0)</f>
        <v>0</v>
      </c>
      <c r="U761" s="9">
        <f>SUM(障害学生情報入力シート!N761:Q761)+COUNTA(障害学生情報入力シート!R761)</f>
        <v>0</v>
      </c>
      <c r="V761" s="9">
        <f>SUM(障害学生情報入力シート!S761:V761)+COUNTA(障害学生情報入力シート!W761)</f>
        <v>0</v>
      </c>
      <c r="W761" s="9">
        <f>IF(SUM(障害学生情報入力シート!$X761:$AT761)&gt;0,1,0)</f>
        <v>0</v>
      </c>
      <c r="X761" s="9">
        <f>IF(障害学生情報入力シート!D761="入学者(新1年生)",1,0)</f>
        <v>0</v>
      </c>
      <c r="Y761" s="9">
        <f>IF(ISBLANK(障害学生情報入力シート!$G761),0)+IF(AND(障害学生情報入力シート!$G761="視覚障害",OR(障害学生情報入力シート!$H761="盲",障害学生情報入力シート!$H761="弱視")),1,0)+IF(AND(障害学生情報入力シート!$G761="聴覚・言語障害",OR(障害学生情報入力シート!$H761="聾",障害学生情報入力シート!$H761="難聴",障害学生情報入力シート!$H761="言語障害のみ")),1,0)+IF(AND(障害学生情報入力シート!$G761="肢体不自由",OR(障害学生情報入力シート!$H761="上肢機能障害",障害学生情報入力シート!$H761="下肢機能障害",障害学生情報入力シート!$H761="上下肢機能障害",障害学生情報入力シート!$H761="他の機能障害")),1,0)+IF(AND(障害学生情報入力シート!$G761="病弱・虚弱",OR(障害学生情報入力シート!$H761="内部障害等",障害学生情報入力シート!$H761="他の慢性疾患")),1,0)+IF(AND(障害学生情報入力シート!$G761="重複",ISBLANK(障害学生情報入力シート!$H761)),1,0)+IF(AND(障害学生情報入力シート!$G761="発達障害",OR(障害学生情報入力シート!$H761="SLD",障害学生情報入力シート!$H761="ADHD",障害学生情報入力シート!$H761="ASD",障害学生情報入力シート!$H761="発達障害の重複")),1,0)+IF(AND(障害学生情報入力シート!$G761="精神障害",OR(障害学生情報入力シート!$H761="統合失調症等",障害学生情報入力シート!$H761="気分障害",障害学生情報入力シート!$H761="神経症性障害等",障害学生情報入力シート!$H761="摂食障害・睡眠障害等",障害学生情報入力シート!$H761="他の精神障害")),1,0)+IF(AND(障害学生情報入力シート!$G761="その他の障害",ISBLANK(障害学生情報入力シート!$H761)),1,0)</f>
        <v>0</v>
      </c>
    </row>
    <row r="762" spans="1:25" x14ac:dyDescent="0.4">
      <c r="A762" s="1219">
        <v>738</v>
      </c>
      <c r="B762" s="7">
        <f>IF(AND(障害学生情報入力シート!$G762=$B$23,障害学生情報入力シート!$H762=$B$24,OR(障害学生情報入力シート!D762="入学者(新1年生)",障害学生情報入力シート!D762="在籍者")),1,0)</f>
        <v>0</v>
      </c>
      <c r="C762" s="7">
        <f t="shared" si="66"/>
        <v>0</v>
      </c>
      <c r="D762" s="7" t="str">
        <f>IFERROR(MATCH(ROW(障害学生情報入力シート!A738),C:C,0),"")</f>
        <v/>
      </c>
      <c r="E762" s="7">
        <f>IF(AND(障害学生情報入力シート!$G762=$E$23,障害学生情報入力シート!$H762=$E$24,OR(障害学生情報入力シート!D762="入学者(新1年生)",障害学生情報入力シート!D762="在籍者")),1,0)</f>
        <v>0</v>
      </c>
      <c r="F762" s="7">
        <f t="shared" si="67"/>
        <v>0</v>
      </c>
      <c r="G762" s="7" t="str">
        <f>IFERROR(MATCH(ROW(障害学生情報入力シート!E738),F:F,0),"")</f>
        <v/>
      </c>
      <c r="H762" s="7">
        <f>IF(AND(障害学生情報入力シート!$G762=$H$24,ISBLANK(障害学生情報入力シート!$H762),OR(障害学生情報入力シート!D762="入学者(新1年生)",障害学生情報入力シート!D762="在籍者")),1,0)</f>
        <v>0</v>
      </c>
      <c r="I762" s="7">
        <f t="shared" si="68"/>
        <v>0</v>
      </c>
      <c r="J762" s="7" t="str">
        <f>IFERROR(MATCH(ROW(障害学生情報入力シート!A738),I:I,0),"")</f>
        <v/>
      </c>
      <c r="K762" s="8">
        <f>IF(障害学生情報入力シート!AU762="",0,IF(AND(障害学生情報入力シート!AT762=1,Y762=1,障害学生情報入力シート!D762&lt;&gt;"",障害学生情報入力シート!D762&lt;&gt;"在籍者"),1,0))</f>
        <v>0</v>
      </c>
      <c r="L762" s="8">
        <f t="shared" si="69"/>
        <v>0</v>
      </c>
      <c r="M762" s="8" t="str">
        <f>IFERROR(MATCH(ROW(障害学生情報入力シート!A738),L:L,0),"")</f>
        <v/>
      </c>
      <c r="N762" s="8">
        <f>IF(障害学生情報入力シート!CA762="",0,IF(AND(障害学生情報入力シート!BZ762=1,Y762=1,障害学生情報入力シート!D762&lt;&gt;"",障害学生情報入力シート!D762&lt;&gt;"入学しなかった"),1,0))</f>
        <v>0</v>
      </c>
      <c r="O762" s="8">
        <f t="shared" si="70"/>
        <v>0</v>
      </c>
      <c r="P762" s="8" t="str">
        <f>IFERROR(MATCH(ROW(障害学生情報入力シート!AR738),O:O,0),"")</f>
        <v/>
      </c>
      <c r="Q762" s="8">
        <f>IF(障害学生情報入力シート!CU762="",0,IF(AND(障害学生情報入力シート!CT762=1,Y762=1,障害学生情報入力シート!D762&lt;&gt;"",障害学生情報入力シート!D762&lt;&gt;"入学しなかった"),1,0))</f>
        <v>0</v>
      </c>
      <c r="R762" s="8">
        <f t="shared" si="71"/>
        <v>0</v>
      </c>
      <c r="S762" s="8" t="str">
        <f>IFERROR(MATCH(ROW(障害学生情報入力シート!BJ738),R:R,0),"")</f>
        <v/>
      </c>
      <c r="T762" s="9">
        <f>IF(OR(SUM(障害学生情報入力シート!AY762:BY762,障害学生情報入力シート!CB762:CS762)&gt;0,COUNTA(障害学生情報入力シート!BZ762:CA762)=2,COUNTA(障害学生情報入力シート!CT762:CU762)=2),1,0)</f>
        <v>0</v>
      </c>
      <c r="U762" s="9">
        <f>SUM(障害学生情報入力シート!N762:Q762)+COUNTA(障害学生情報入力シート!R762)</f>
        <v>0</v>
      </c>
      <c r="V762" s="9">
        <f>SUM(障害学生情報入力シート!S762:V762)+COUNTA(障害学生情報入力シート!W762)</f>
        <v>0</v>
      </c>
      <c r="W762" s="9">
        <f>IF(SUM(障害学生情報入力シート!$X762:$AT762)&gt;0,1,0)</f>
        <v>0</v>
      </c>
      <c r="X762" s="9">
        <f>IF(障害学生情報入力シート!D762="入学者(新1年生)",1,0)</f>
        <v>0</v>
      </c>
      <c r="Y762" s="9">
        <f>IF(ISBLANK(障害学生情報入力シート!$G762),0)+IF(AND(障害学生情報入力シート!$G762="視覚障害",OR(障害学生情報入力シート!$H762="盲",障害学生情報入力シート!$H762="弱視")),1,0)+IF(AND(障害学生情報入力シート!$G762="聴覚・言語障害",OR(障害学生情報入力シート!$H762="聾",障害学生情報入力シート!$H762="難聴",障害学生情報入力シート!$H762="言語障害のみ")),1,0)+IF(AND(障害学生情報入力シート!$G762="肢体不自由",OR(障害学生情報入力シート!$H762="上肢機能障害",障害学生情報入力シート!$H762="下肢機能障害",障害学生情報入力シート!$H762="上下肢機能障害",障害学生情報入力シート!$H762="他の機能障害")),1,0)+IF(AND(障害学生情報入力シート!$G762="病弱・虚弱",OR(障害学生情報入力シート!$H762="内部障害等",障害学生情報入力シート!$H762="他の慢性疾患")),1,0)+IF(AND(障害学生情報入力シート!$G762="重複",ISBLANK(障害学生情報入力シート!$H762)),1,0)+IF(AND(障害学生情報入力シート!$G762="発達障害",OR(障害学生情報入力シート!$H762="SLD",障害学生情報入力シート!$H762="ADHD",障害学生情報入力シート!$H762="ASD",障害学生情報入力シート!$H762="発達障害の重複")),1,0)+IF(AND(障害学生情報入力シート!$G762="精神障害",OR(障害学生情報入力シート!$H762="統合失調症等",障害学生情報入力シート!$H762="気分障害",障害学生情報入力シート!$H762="神経症性障害等",障害学生情報入力シート!$H762="摂食障害・睡眠障害等",障害学生情報入力シート!$H762="他の精神障害")),1,0)+IF(AND(障害学生情報入力シート!$G762="その他の障害",ISBLANK(障害学生情報入力シート!$H762)),1,0)</f>
        <v>0</v>
      </c>
    </row>
    <row r="763" spans="1:25" x14ac:dyDescent="0.4">
      <c r="A763" s="1219">
        <v>739</v>
      </c>
      <c r="B763" s="7">
        <f>IF(AND(障害学生情報入力シート!$G763=$B$23,障害学生情報入力シート!$H763=$B$24,OR(障害学生情報入力シート!D763="入学者(新1年生)",障害学生情報入力シート!D763="在籍者")),1,0)</f>
        <v>0</v>
      </c>
      <c r="C763" s="7">
        <f t="shared" si="66"/>
        <v>0</v>
      </c>
      <c r="D763" s="7" t="str">
        <f>IFERROR(MATCH(ROW(障害学生情報入力シート!A739),C:C,0),"")</f>
        <v/>
      </c>
      <c r="E763" s="7">
        <f>IF(AND(障害学生情報入力シート!$G763=$E$23,障害学生情報入力シート!$H763=$E$24,OR(障害学生情報入力シート!D763="入学者(新1年生)",障害学生情報入力シート!D763="在籍者")),1,0)</f>
        <v>0</v>
      </c>
      <c r="F763" s="7">
        <f t="shared" si="67"/>
        <v>0</v>
      </c>
      <c r="G763" s="7" t="str">
        <f>IFERROR(MATCH(ROW(障害学生情報入力シート!E739),F:F,0),"")</f>
        <v/>
      </c>
      <c r="H763" s="7">
        <f>IF(AND(障害学生情報入力シート!$G763=$H$24,ISBLANK(障害学生情報入力シート!$H763),OR(障害学生情報入力シート!D763="入学者(新1年生)",障害学生情報入力シート!D763="在籍者")),1,0)</f>
        <v>0</v>
      </c>
      <c r="I763" s="7">
        <f t="shared" si="68"/>
        <v>0</v>
      </c>
      <c r="J763" s="7" t="str">
        <f>IFERROR(MATCH(ROW(障害学生情報入力シート!A739),I:I,0),"")</f>
        <v/>
      </c>
      <c r="K763" s="8">
        <f>IF(障害学生情報入力シート!AU763="",0,IF(AND(障害学生情報入力シート!AT763=1,Y763=1,障害学生情報入力シート!D763&lt;&gt;"",障害学生情報入力シート!D763&lt;&gt;"在籍者"),1,0))</f>
        <v>0</v>
      </c>
      <c r="L763" s="8">
        <f t="shared" si="69"/>
        <v>0</v>
      </c>
      <c r="M763" s="8" t="str">
        <f>IFERROR(MATCH(ROW(障害学生情報入力シート!A739),L:L,0),"")</f>
        <v/>
      </c>
      <c r="N763" s="8">
        <f>IF(障害学生情報入力シート!CA763="",0,IF(AND(障害学生情報入力シート!BZ763=1,Y763=1,障害学生情報入力シート!D763&lt;&gt;"",障害学生情報入力シート!D763&lt;&gt;"入学しなかった"),1,0))</f>
        <v>0</v>
      </c>
      <c r="O763" s="8">
        <f t="shared" si="70"/>
        <v>0</v>
      </c>
      <c r="P763" s="8" t="str">
        <f>IFERROR(MATCH(ROW(障害学生情報入力シート!AR739),O:O,0),"")</f>
        <v/>
      </c>
      <c r="Q763" s="8">
        <f>IF(障害学生情報入力シート!CU763="",0,IF(AND(障害学生情報入力シート!CT763=1,Y763=1,障害学生情報入力シート!D763&lt;&gt;"",障害学生情報入力シート!D763&lt;&gt;"入学しなかった"),1,0))</f>
        <v>0</v>
      </c>
      <c r="R763" s="8">
        <f t="shared" si="71"/>
        <v>0</v>
      </c>
      <c r="S763" s="8" t="str">
        <f>IFERROR(MATCH(ROW(障害学生情報入力シート!BJ739),R:R,0),"")</f>
        <v/>
      </c>
      <c r="T763" s="9">
        <f>IF(OR(SUM(障害学生情報入力シート!AY763:BY763,障害学生情報入力シート!CB763:CS763)&gt;0,COUNTA(障害学生情報入力シート!BZ763:CA763)=2,COUNTA(障害学生情報入力シート!CT763:CU763)=2),1,0)</f>
        <v>0</v>
      </c>
      <c r="U763" s="9">
        <f>SUM(障害学生情報入力シート!N763:Q763)+COUNTA(障害学生情報入力シート!R763)</f>
        <v>0</v>
      </c>
      <c r="V763" s="9">
        <f>SUM(障害学生情報入力シート!S763:V763)+COUNTA(障害学生情報入力シート!W763)</f>
        <v>0</v>
      </c>
      <c r="W763" s="9">
        <f>IF(SUM(障害学生情報入力シート!$X763:$AT763)&gt;0,1,0)</f>
        <v>0</v>
      </c>
      <c r="X763" s="9">
        <f>IF(障害学生情報入力シート!D763="入学者(新1年生)",1,0)</f>
        <v>0</v>
      </c>
      <c r="Y763" s="9">
        <f>IF(ISBLANK(障害学生情報入力シート!$G763),0)+IF(AND(障害学生情報入力シート!$G763="視覚障害",OR(障害学生情報入力シート!$H763="盲",障害学生情報入力シート!$H763="弱視")),1,0)+IF(AND(障害学生情報入力シート!$G763="聴覚・言語障害",OR(障害学生情報入力シート!$H763="聾",障害学生情報入力シート!$H763="難聴",障害学生情報入力シート!$H763="言語障害のみ")),1,0)+IF(AND(障害学生情報入力シート!$G763="肢体不自由",OR(障害学生情報入力シート!$H763="上肢機能障害",障害学生情報入力シート!$H763="下肢機能障害",障害学生情報入力シート!$H763="上下肢機能障害",障害学生情報入力シート!$H763="他の機能障害")),1,0)+IF(AND(障害学生情報入力シート!$G763="病弱・虚弱",OR(障害学生情報入力シート!$H763="内部障害等",障害学生情報入力シート!$H763="他の慢性疾患")),1,0)+IF(AND(障害学生情報入力シート!$G763="重複",ISBLANK(障害学生情報入力シート!$H763)),1,0)+IF(AND(障害学生情報入力シート!$G763="発達障害",OR(障害学生情報入力シート!$H763="SLD",障害学生情報入力シート!$H763="ADHD",障害学生情報入力シート!$H763="ASD",障害学生情報入力シート!$H763="発達障害の重複")),1,0)+IF(AND(障害学生情報入力シート!$G763="精神障害",OR(障害学生情報入力シート!$H763="統合失調症等",障害学生情報入力シート!$H763="気分障害",障害学生情報入力シート!$H763="神経症性障害等",障害学生情報入力シート!$H763="摂食障害・睡眠障害等",障害学生情報入力シート!$H763="他の精神障害")),1,0)+IF(AND(障害学生情報入力シート!$G763="その他の障害",ISBLANK(障害学生情報入力シート!$H763)),1,0)</f>
        <v>0</v>
      </c>
    </row>
    <row r="764" spans="1:25" x14ac:dyDescent="0.4">
      <c r="A764" s="1219">
        <v>740</v>
      </c>
      <c r="B764" s="7">
        <f>IF(AND(障害学生情報入力シート!$G764=$B$23,障害学生情報入力シート!$H764=$B$24,OR(障害学生情報入力シート!D764="入学者(新1年生)",障害学生情報入力シート!D764="在籍者")),1,0)</f>
        <v>0</v>
      </c>
      <c r="C764" s="7">
        <f t="shared" si="66"/>
        <v>0</v>
      </c>
      <c r="D764" s="7" t="str">
        <f>IFERROR(MATCH(ROW(障害学生情報入力シート!A740),C:C,0),"")</f>
        <v/>
      </c>
      <c r="E764" s="7">
        <f>IF(AND(障害学生情報入力シート!$G764=$E$23,障害学生情報入力シート!$H764=$E$24,OR(障害学生情報入力シート!D764="入学者(新1年生)",障害学生情報入力シート!D764="在籍者")),1,0)</f>
        <v>0</v>
      </c>
      <c r="F764" s="7">
        <f t="shared" si="67"/>
        <v>0</v>
      </c>
      <c r="G764" s="7" t="str">
        <f>IFERROR(MATCH(ROW(障害学生情報入力シート!E740),F:F,0),"")</f>
        <v/>
      </c>
      <c r="H764" s="7">
        <f>IF(AND(障害学生情報入力シート!$G764=$H$24,ISBLANK(障害学生情報入力シート!$H764),OR(障害学生情報入力シート!D764="入学者(新1年生)",障害学生情報入力シート!D764="在籍者")),1,0)</f>
        <v>0</v>
      </c>
      <c r="I764" s="7">
        <f t="shared" si="68"/>
        <v>0</v>
      </c>
      <c r="J764" s="7" t="str">
        <f>IFERROR(MATCH(ROW(障害学生情報入力シート!A740),I:I,0),"")</f>
        <v/>
      </c>
      <c r="K764" s="8">
        <f>IF(障害学生情報入力シート!AU764="",0,IF(AND(障害学生情報入力シート!AT764=1,Y764=1,障害学生情報入力シート!D764&lt;&gt;"",障害学生情報入力シート!D764&lt;&gt;"在籍者"),1,0))</f>
        <v>0</v>
      </c>
      <c r="L764" s="8">
        <f t="shared" si="69"/>
        <v>0</v>
      </c>
      <c r="M764" s="8" t="str">
        <f>IFERROR(MATCH(ROW(障害学生情報入力シート!A740),L:L,0),"")</f>
        <v/>
      </c>
      <c r="N764" s="8">
        <f>IF(障害学生情報入力シート!CA764="",0,IF(AND(障害学生情報入力シート!BZ764=1,Y764=1,障害学生情報入力シート!D764&lt;&gt;"",障害学生情報入力シート!D764&lt;&gt;"入学しなかった"),1,0))</f>
        <v>0</v>
      </c>
      <c r="O764" s="8">
        <f t="shared" si="70"/>
        <v>0</v>
      </c>
      <c r="P764" s="8" t="str">
        <f>IFERROR(MATCH(ROW(障害学生情報入力シート!AR740),O:O,0),"")</f>
        <v/>
      </c>
      <c r="Q764" s="8">
        <f>IF(障害学生情報入力シート!CU764="",0,IF(AND(障害学生情報入力シート!CT764=1,Y764=1,障害学生情報入力シート!D764&lt;&gt;"",障害学生情報入力シート!D764&lt;&gt;"入学しなかった"),1,0))</f>
        <v>0</v>
      </c>
      <c r="R764" s="8">
        <f t="shared" si="71"/>
        <v>0</v>
      </c>
      <c r="S764" s="8" t="str">
        <f>IFERROR(MATCH(ROW(障害学生情報入力シート!BJ740),R:R,0),"")</f>
        <v/>
      </c>
      <c r="T764" s="9">
        <f>IF(OR(SUM(障害学生情報入力シート!AY764:BY764,障害学生情報入力シート!CB764:CS764)&gt;0,COUNTA(障害学生情報入力シート!BZ764:CA764)=2,COUNTA(障害学生情報入力シート!CT764:CU764)=2),1,0)</f>
        <v>0</v>
      </c>
      <c r="U764" s="9">
        <f>SUM(障害学生情報入力シート!N764:Q764)+COUNTA(障害学生情報入力シート!R764)</f>
        <v>0</v>
      </c>
      <c r="V764" s="9">
        <f>SUM(障害学生情報入力シート!S764:V764)+COUNTA(障害学生情報入力シート!W764)</f>
        <v>0</v>
      </c>
      <c r="W764" s="9">
        <f>IF(SUM(障害学生情報入力シート!$X764:$AT764)&gt;0,1,0)</f>
        <v>0</v>
      </c>
      <c r="X764" s="9">
        <f>IF(障害学生情報入力シート!D764="入学者(新1年生)",1,0)</f>
        <v>0</v>
      </c>
      <c r="Y764" s="9">
        <f>IF(ISBLANK(障害学生情報入力シート!$G764),0)+IF(AND(障害学生情報入力シート!$G764="視覚障害",OR(障害学生情報入力シート!$H764="盲",障害学生情報入力シート!$H764="弱視")),1,0)+IF(AND(障害学生情報入力シート!$G764="聴覚・言語障害",OR(障害学生情報入力シート!$H764="聾",障害学生情報入力シート!$H764="難聴",障害学生情報入力シート!$H764="言語障害のみ")),1,0)+IF(AND(障害学生情報入力シート!$G764="肢体不自由",OR(障害学生情報入力シート!$H764="上肢機能障害",障害学生情報入力シート!$H764="下肢機能障害",障害学生情報入力シート!$H764="上下肢機能障害",障害学生情報入力シート!$H764="他の機能障害")),1,0)+IF(AND(障害学生情報入力シート!$G764="病弱・虚弱",OR(障害学生情報入力シート!$H764="内部障害等",障害学生情報入力シート!$H764="他の慢性疾患")),1,0)+IF(AND(障害学生情報入力シート!$G764="重複",ISBLANK(障害学生情報入力シート!$H764)),1,0)+IF(AND(障害学生情報入力シート!$G764="発達障害",OR(障害学生情報入力シート!$H764="SLD",障害学生情報入力シート!$H764="ADHD",障害学生情報入力シート!$H764="ASD",障害学生情報入力シート!$H764="発達障害の重複")),1,0)+IF(AND(障害学生情報入力シート!$G764="精神障害",OR(障害学生情報入力シート!$H764="統合失調症等",障害学生情報入力シート!$H764="気分障害",障害学生情報入力シート!$H764="神経症性障害等",障害学生情報入力シート!$H764="摂食障害・睡眠障害等",障害学生情報入力シート!$H764="他の精神障害")),1,0)+IF(AND(障害学生情報入力シート!$G764="その他の障害",ISBLANK(障害学生情報入力シート!$H764)),1,0)</f>
        <v>0</v>
      </c>
    </row>
    <row r="765" spans="1:25" x14ac:dyDescent="0.4">
      <c r="A765" s="1219">
        <v>741</v>
      </c>
      <c r="B765" s="7">
        <f>IF(AND(障害学生情報入力シート!$G765=$B$23,障害学生情報入力シート!$H765=$B$24,OR(障害学生情報入力シート!D765="入学者(新1年生)",障害学生情報入力シート!D765="在籍者")),1,0)</f>
        <v>0</v>
      </c>
      <c r="C765" s="7">
        <f t="shared" si="66"/>
        <v>0</v>
      </c>
      <c r="D765" s="7" t="str">
        <f>IFERROR(MATCH(ROW(障害学生情報入力シート!A741),C:C,0),"")</f>
        <v/>
      </c>
      <c r="E765" s="7">
        <f>IF(AND(障害学生情報入力シート!$G765=$E$23,障害学生情報入力シート!$H765=$E$24,OR(障害学生情報入力シート!D765="入学者(新1年生)",障害学生情報入力シート!D765="在籍者")),1,0)</f>
        <v>0</v>
      </c>
      <c r="F765" s="7">
        <f t="shared" si="67"/>
        <v>0</v>
      </c>
      <c r="G765" s="7" t="str">
        <f>IFERROR(MATCH(ROW(障害学生情報入力シート!E741),F:F,0),"")</f>
        <v/>
      </c>
      <c r="H765" s="7">
        <f>IF(AND(障害学生情報入力シート!$G765=$H$24,ISBLANK(障害学生情報入力シート!$H765),OR(障害学生情報入力シート!D765="入学者(新1年生)",障害学生情報入力シート!D765="在籍者")),1,0)</f>
        <v>0</v>
      </c>
      <c r="I765" s="7">
        <f t="shared" si="68"/>
        <v>0</v>
      </c>
      <c r="J765" s="7" t="str">
        <f>IFERROR(MATCH(ROW(障害学生情報入力シート!A741),I:I,0),"")</f>
        <v/>
      </c>
      <c r="K765" s="8">
        <f>IF(障害学生情報入力シート!AU765="",0,IF(AND(障害学生情報入力シート!AT765=1,Y765=1,障害学生情報入力シート!D765&lt;&gt;"",障害学生情報入力シート!D765&lt;&gt;"在籍者"),1,0))</f>
        <v>0</v>
      </c>
      <c r="L765" s="8">
        <f t="shared" si="69"/>
        <v>0</v>
      </c>
      <c r="M765" s="8" t="str">
        <f>IFERROR(MATCH(ROW(障害学生情報入力シート!A741),L:L,0),"")</f>
        <v/>
      </c>
      <c r="N765" s="8">
        <f>IF(障害学生情報入力シート!CA765="",0,IF(AND(障害学生情報入力シート!BZ765=1,Y765=1,障害学生情報入力シート!D765&lt;&gt;"",障害学生情報入力シート!D765&lt;&gt;"入学しなかった"),1,0))</f>
        <v>0</v>
      </c>
      <c r="O765" s="8">
        <f t="shared" si="70"/>
        <v>0</v>
      </c>
      <c r="P765" s="8" t="str">
        <f>IFERROR(MATCH(ROW(障害学生情報入力シート!AR741),O:O,0),"")</f>
        <v/>
      </c>
      <c r="Q765" s="8">
        <f>IF(障害学生情報入力シート!CU765="",0,IF(AND(障害学生情報入力シート!CT765=1,Y765=1,障害学生情報入力シート!D765&lt;&gt;"",障害学生情報入力シート!D765&lt;&gt;"入学しなかった"),1,0))</f>
        <v>0</v>
      </c>
      <c r="R765" s="8">
        <f t="shared" si="71"/>
        <v>0</v>
      </c>
      <c r="S765" s="8" t="str">
        <f>IFERROR(MATCH(ROW(障害学生情報入力シート!BJ741),R:R,0),"")</f>
        <v/>
      </c>
      <c r="T765" s="9">
        <f>IF(OR(SUM(障害学生情報入力シート!AY765:BY765,障害学生情報入力シート!CB765:CS765)&gt;0,COUNTA(障害学生情報入力シート!BZ765:CA765)=2,COUNTA(障害学生情報入力シート!CT765:CU765)=2),1,0)</f>
        <v>0</v>
      </c>
      <c r="U765" s="9">
        <f>SUM(障害学生情報入力シート!N765:Q765)+COUNTA(障害学生情報入力シート!R765)</f>
        <v>0</v>
      </c>
      <c r="V765" s="9">
        <f>SUM(障害学生情報入力シート!S765:V765)+COUNTA(障害学生情報入力シート!W765)</f>
        <v>0</v>
      </c>
      <c r="W765" s="9">
        <f>IF(SUM(障害学生情報入力シート!$X765:$AT765)&gt;0,1,0)</f>
        <v>0</v>
      </c>
      <c r="X765" s="9">
        <f>IF(障害学生情報入力シート!D765="入学者(新1年生)",1,0)</f>
        <v>0</v>
      </c>
      <c r="Y765" s="9">
        <f>IF(ISBLANK(障害学生情報入力シート!$G765),0)+IF(AND(障害学生情報入力シート!$G765="視覚障害",OR(障害学生情報入力シート!$H765="盲",障害学生情報入力シート!$H765="弱視")),1,0)+IF(AND(障害学生情報入力シート!$G765="聴覚・言語障害",OR(障害学生情報入力シート!$H765="聾",障害学生情報入力シート!$H765="難聴",障害学生情報入力シート!$H765="言語障害のみ")),1,0)+IF(AND(障害学生情報入力シート!$G765="肢体不自由",OR(障害学生情報入力シート!$H765="上肢機能障害",障害学生情報入力シート!$H765="下肢機能障害",障害学生情報入力シート!$H765="上下肢機能障害",障害学生情報入力シート!$H765="他の機能障害")),1,0)+IF(AND(障害学生情報入力シート!$G765="病弱・虚弱",OR(障害学生情報入力シート!$H765="内部障害等",障害学生情報入力シート!$H765="他の慢性疾患")),1,0)+IF(AND(障害学生情報入力シート!$G765="重複",ISBLANK(障害学生情報入力シート!$H765)),1,0)+IF(AND(障害学生情報入力シート!$G765="発達障害",OR(障害学生情報入力シート!$H765="SLD",障害学生情報入力シート!$H765="ADHD",障害学生情報入力シート!$H765="ASD",障害学生情報入力シート!$H765="発達障害の重複")),1,0)+IF(AND(障害学生情報入力シート!$G765="精神障害",OR(障害学生情報入力シート!$H765="統合失調症等",障害学生情報入力シート!$H765="気分障害",障害学生情報入力シート!$H765="神経症性障害等",障害学生情報入力シート!$H765="摂食障害・睡眠障害等",障害学生情報入力シート!$H765="他の精神障害")),1,0)+IF(AND(障害学生情報入力シート!$G765="その他の障害",ISBLANK(障害学生情報入力シート!$H765)),1,0)</f>
        <v>0</v>
      </c>
    </row>
    <row r="766" spans="1:25" x14ac:dyDescent="0.4">
      <c r="A766" s="1219">
        <v>742</v>
      </c>
      <c r="B766" s="7">
        <f>IF(AND(障害学生情報入力シート!$G766=$B$23,障害学生情報入力シート!$H766=$B$24,OR(障害学生情報入力シート!D766="入学者(新1年生)",障害学生情報入力シート!D766="在籍者")),1,0)</f>
        <v>0</v>
      </c>
      <c r="C766" s="7">
        <f t="shared" si="66"/>
        <v>0</v>
      </c>
      <c r="D766" s="7" t="str">
        <f>IFERROR(MATCH(ROW(障害学生情報入力シート!A742),C:C,0),"")</f>
        <v/>
      </c>
      <c r="E766" s="7">
        <f>IF(AND(障害学生情報入力シート!$G766=$E$23,障害学生情報入力シート!$H766=$E$24,OR(障害学生情報入力シート!D766="入学者(新1年生)",障害学生情報入力シート!D766="在籍者")),1,0)</f>
        <v>0</v>
      </c>
      <c r="F766" s="7">
        <f t="shared" si="67"/>
        <v>0</v>
      </c>
      <c r="G766" s="7" t="str">
        <f>IFERROR(MATCH(ROW(障害学生情報入力シート!E742),F:F,0),"")</f>
        <v/>
      </c>
      <c r="H766" s="7">
        <f>IF(AND(障害学生情報入力シート!$G766=$H$24,ISBLANK(障害学生情報入力シート!$H766),OR(障害学生情報入力シート!D766="入学者(新1年生)",障害学生情報入力シート!D766="在籍者")),1,0)</f>
        <v>0</v>
      </c>
      <c r="I766" s="7">
        <f t="shared" si="68"/>
        <v>0</v>
      </c>
      <c r="J766" s="7" t="str">
        <f>IFERROR(MATCH(ROW(障害学生情報入力シート!A742),I:I,0),"")</f>
        <v/>
      </c>
      <c r="K766" s="8">
        <f>IF(障害学生情報入力シート!AU766="",0,IF(AND(障害学生情報入力シート!AT766=1,Y766=1,障害学生情報入力シート!D766&lt;&gt;"",障害学生情報入力シート!D766&lt;&gt;"在籍者"),1,0))</f>
        <v>0</v>
      </c>
      <c r="L766" s="8">
        <f t="shared" si="69"/>
        <v>0</v>
      </c>
      <c r="M766" s="8" t="str">
        <f>IFERROR(MATCH(ROW(障害学生情報入力シート!A742),L:L,0),"")</f>
        <v/>
      </c>
      <c r="N766" s="8">
        <f>IF(障害学生情報入力シート!CA766="",0,IF(AND(障害学生情報入力シート!BZ766=1,Y766=1,障害学生情報入力シート!D766&lt;&gt;"",障害学生情報入力シート!D766&lt;&gt;"入学しなかった"),1,0))</f>
        <v>0</v>
      </c>
      <c r="O766" s="8">
        <f t="shared" si="70"/>
        <v>0</v>
      </c>
      <c r="P766" s="8" t="str">
        <f>IFERROR(MATCH(ROW(障害学生情報入力シート!AR742),O:O,0),"")</f>
        <v/>
      </c>
      <c r="Q766" s="8">
        <f>IF(障害学生情報入力シート!CU766="",0,IF(AND(障害学生情報入力シート!CT766=1,Y766=1,障害学生情報入力シート!D766&lt;&gt;"",障害学生情報入力シート!D766&lt;&gt;"入学しなかった"),1,0))</f>
        <v>0</v>
      </c>
      <c r="R766" s="8">
        <f t="shared" si="71"/>
        <v>0</v>
      </c>
      <c r="S766" s="8" t="str">
        <f>IFERROR(MATCH(ROW(障害学生情報入力シート!BJ742),R:R,0),"")</f>
        <v/>
      </c>
      <c r="T766" s="9">
        <f>IF(OR(SUM(障害学生情報入力シート!AY766:BY766,障害学生情報入力シート!CB766:CS766)&gt;0,COUNTA(障害学生情報入力シート!BZ766:CA766)=2,COUNTA(障害学生情報入力シート!CT766:CU766)=2),1,0)</f>
        <v>0</v>
      </c>
      <c r="U766" s="9">
        <f>SUM(障害学生情報入力シート!N766:Q766)+COUNTA(障害学生情報入力シート!R766)</f>
        <v>0</v>
      </c>
      <c r="V766" s="9">
        <f>SUM(障害学生情報入力シート!S766:V766)+COUNTA(障害学生情報入力シート!W766)</f>
        <v>0</v>
      </c>
      <c r="W766" s="9">
        <f>IF(SUM(障害学生情報入力シート!$X766:$AT766)&gt;0,1,0)</f>
        <v>0</v>
      </c>
      <c r="X766" s="9">
        <f>IF(障害学生情報入力シート!D766="入学者(新1年生)",1,0)</f>
        <v>0</v>
      </c>
      <c r="Y766" s="9">
        <f>IF(ISBLANK(障害学生情報入力シート!$G766),0)+IF(AND(障害学生情報入力シート!$G766="視覚障害",OR(障害学生情報入力シート!$H766="盲",障害学生情報入力シート!$H766="弱視")),1,0)+IF(AND(障害学生情報入力シート!$G766="聴覚・言語障害",OR(障害学生情報入力シート!$H766="聾",障害学生情報入力シート!$H766="難聴",障害学生情報入力シート!$H766="言語障害のみ")),1,0)+IF(AND(障害学生情報入力シート!$G766="肢体不自由",OR(障害学生情報入力シート!$H766="上肢機能障害",障害学生情報入力シート!$H766="下肢機能障害",障害学生情報入力シート!$H766="上下肢機能障害",障害学生情報入力シート!$H766="他の機能障害")),1,0)+IF(AND(障害学生情報入力シート!$G766="病弱・虚弱",OR(障害学生情報入力シート!$H766="内部障害等",障害学生情報入力シート!$H766="他の慢性疾患")),1,0)+IF(AND(障害学生情報入力シート!$G766="重複",ISBLANK(障害学生情報入力シート!$H766)),1,0)+IF(AND(障害学生情報入力シート!$G766="発達障害",OR(障害学生情報入力シート!$H766="SLD",障害学生情報入力シート!$H766="ADHD",障害学生情報入力シート!$H766="ASD",障害学生情報入力シート!$H766="発達障害の重複")),1,0)+IF(AND(障害学生情報入力シート!$G766="精神障害",OR(障害学生情報入力シート!$H766="統合失調症等",障害学生情報入力シート!$H766="気分障害",障害学生情報入力シート!$H766="神経症性障害等",障害学生情報入力シート!$H766="摂食障害・睡眠障害等",障害学生情報入力シート!$H766="他の精神障害")),1,0)+IF(AND(障害学生情報入力シート!$G766="その他の障害",ISBLANK(障害学生情報入力シート!$H766)),1,0)</f>
        <v>0</v>
      </c>
    </row>
    <row r="767" spans="1:25" x14ac:dyDescent="0.4">
      <c r="A767" s="1219">
        <v>743</v>
      </c>
      <c r="B767" s="7">
        <f>IF(AND(障害学生情報入力シート!$G767=$B$23,障害学生情報入力シート!$H767=$B$24,OR(障害学生情報入力シート!D767="入学者(新1年生)",障害学生情報入力シート!D767="在籍者")),1,0)</f>
        <v>0</v>
      </c>
      <c r="C767" s="7">
        <f t="shared" si="66"/>
        <v>0</v>
      </c>
      <c r="D767" s="7" t="str">
        <f>IFERROR(MATCH(ROW(障害学生情報入力シート!A743),C:C,0),"")</f>
        <v/>
      </c>
      <c r="E767" s="7">
        <f>IF(AND(障害学生情報入力シート!$G767=$E$23,障害学生情報入力シート!$H767=$E$24,OR(障害学生情報入力シート!D767="入学者(新1年生)",障害学生情報入力シート!D767="在籍者")),1,0)</f>
        <v>0</v>
      </c>
      <c r="F767" s="7">
        <f t="shared" si="67"/>
        <v>0</v>
      </c>
      <c r="G767" s="7" t="str">
        <f>IFERROR(MATCH(ROW(障害学生情報入力シート!E743),F:F,0),"")</f>
        <v/>
      </c>
      <c r="H767" s="7">
        <f>IF(AND(障害学生情報入力シート!$G767=$H$24,ISBLANK(障害学生情報入力シート!$H767),OR(障害学生情報入力シート!D767="入学者(新1年生)",障害学生情報入力シート!D767="在籍者")),1,0)</f>
        <v>0</v>
      </c>
      <c r="I767" s="7">
        <f t="shared" si="68"/>
        <v>0</v>
      </c>
      <c r="J767" s="7" t="str">
        <f>IFERROR(MATCH(ROW(障害学生情報入力シート!A743),I:I,0),"")</f>
        <v/>
      </c>
      <c r="K767" s="8">
        <f>IF(障害学生情報入力シート!AU767="",0,IF(AND(障害学生情報入力シート!AT767=1,Y767=1,障害学生情報入力シート!D767&lt;&gt;"",障害学生情報入力シート!D767&lt;&gt;"在籍者"),1,0))</f>
        <v>0</v>
      </c>
      <c r="L767" s="8">
        <f t="shared" si="69"/>
        <v>0</v>
      </c>
      <c r="M767" s="8" t="str">
        <f>IFERROR(MATCH(ROW(障害学生情報入力シート!A743),L:L,0),"")</f>
        <v/>
      </c>
      <c r="N767" s="8">
        <f>IF(障害学生情報入力シート!CA767="",0,IF(AND(障害学生情報入力シート!BZ767=1,Y767=1,障害学生情報入力シート!D767&lt;&gt;"",障害学生情報入力シート!D767&lt;&gt;"入学しなかった"),1,0))</f>
        <v>0</v>
      </c>
      <c r="O767" s="8">
        <f t="shared" si="70"/>
        <v>0</v>
      </c>
      <c r="P767" s="8" t="str">
        <f>IFERROR(MATCH(ROW(障害学生情報入力シート!AR743),O:O,0),"")</f>
        <v/>
      </c>
      <c r="Q767" s="8">
        <f>IF(障害学生情報入力シート!CU767="",0,IF(AND(障害学生情報入力シート!CT767=1,Y767=1,障害学生情報入力シート!D767&lt;&gt;"",障害学生情報入力シート!D767&lt;&gt;"入学しなかった"),1,0))</f>
        <v>0</v>
      </c>
      <c r="R767" s="8">
        <f t="shared" si="71"/>
        <v>0</v>
      </c>
      <c r="S767" s="8" t="str">
        <f>IFERROR(MATCH(ROW(障害学生情報入力シート!BJ743),R:R,0),"")</f>
        <v/>
      </c>
      <c r="T767" s="9">
        <f>IF(OR(SUM(障害学生情報入力シート!AY767:BY767,障害学生情報入力シート!CB767:CS767)&gt;0,COUNTA(障害学生情報入力シート!BZ767:CA767)=2,COUNTA(障害学生情報入力シート!CT767:CU767)=2),1,0)</f>
        <v>0</v>
      </c>
      <c r="U767" s="9">
        <f>SUM(障害学生情報入力シート!N767:Q767)+COUNTA(障害学生情報入力シート!R767)</f>
        <v>0</v>
      </c>
      <c r="V767" s="9">
        <f>SUM(障害学生情報入力シート!S767:V767)+COUNTA(障害学生情報入力シート!W767)</f>
        <v>0</v>
      </c>
      <c r="W767" s="9">
        <f>IF(SUM(障害学生情報入力シート!$X767:$AT767)&gt;0,1,0)</f>
        <v>0</v>
      </c>
      <c r="X767" s="9">
        <f>IF(障害学生情報入力シート!D767="入学者(新1年生)",1,0)</f>
        <v>0</v>
      </c>
      <c r="Y767" s="9">
        <f>IF(ISBLANK(障害学生情報入力シート!$G767),0)+IF(AND(障害学生情報入力シート!$G767="視覚障害",OR(障害学生情報入力シート!$H767="盲",障害学生情報入力シート!$H767="弱視")),1,0)+IF(AND(障害学生情報入力シート!$G767="聴覚・言語障害",OR(障害学生情報入力シート!$H767="聾",障害学生情報入力シート!$H767="難聴",障害学生情報入力シート!$H767="言語障害のみ")),1,0)+IF(AND(障害学生情報入力シート!$G767="肢体不自由",OR(障害学生情報入力シート!$H767="上肢機能障害",障害学生情報入力シート!$H767="下肢機能障害",障害学生情報入力シート!$H767="上下肢機能障害",障害学生情報入力シート!$H767="他の機能障害")),1,0)+IF(AND(障害学生情報入力シート!$G767="病弱・虚弱",OR(障害学生情報入力シート!$H767="内部障害等",障害学生情報入力シート!$H767="他の慢性疾患")),1,0)+IF(AND(障害学生情報入力シート!$G767="重複",ISBLANK(障害学生情報入力シート!$H767)),1,0)+IF(AND(障害学生情報入力シート!$G767="発達障害",OR(障害学生情報入力シート!$H767="SLD",障害学生情報入力シート!$H767="ADHD",障害学生情報入力シート!$H767="ASD",障害学生情報入力シート!$H767="発達障害の重複")),1,0)+IF(AND(障害学生情報入力シート!$G767="精神障害",OR(障害学生情報入力シート!$H767="統合失調症等",障害学生情報入力シート!$H767="気分障害",障害学生情報入力シート!$H767="神経症性障害等",障害学生情報入力シート!$H767="摂食障害・睡眠障害等",障害学生情報入力シート!$H767="他の精神障害")),1,0)+IF(AND(障害学生情報入力シート!$G767="その他の障害",ISBLANK(障害学生情報入力シート!$H767)),1,0)</f>
        <v>0</v>
      </c>
    </row>
    <row r="768" spans="1:25" x14ac:dyDescent="0.4">
      <c r="A768" s="1219">
        <v>744</v>
      </c>
      <c r="B768" s="7">
        <f>IF(AND(障害学生情報入力シート!$G768=$B$23,障害学生情報入力シート!$H768=$B$24,OR(障害学生情報入力シート!D768="入学者(新1年生)",障害学生情報入力シート!D768="在籍者")),1,0)</f>
        <v>0</v>
      </c>
      <c r="C768" s="7">
        <f t="shared" si="66"/>
        <v>0</v>
      </c>
      <c r="D768" s="7" t="str">
        <f>IFERROR(MATCH(ROW(障害学生情報入力シート!A744),C:C,0),"")</f>
        <v/>
      </c>
      <c r="E768" s="7">
        <f>IF(AND(障害学生情報入力シート!$G768=$E$23,障害学生情報入力シート!$H768=$E$24,OR(障害学生情報入力シート!D768="入学者(新1年生)",障害学生情報入力シート!D768="在籍者")),1,0)</f>
        <v>0</v>
      </c>
      <c r="F768" s="7">
        <f t="shared" si="67"/>
        <v>0</v>
      </c>
      <c r="G768" s="7" t="str">
        <f>IFERROR(MATCH(ROW(障害学生情報入力シート!E744),F:F,0),"")</f>
        <v/>
      </c>
      <c r="H768" s="7">
        <f>IF(AND(障害学生情報入力シート!$G768=$H$24,ISBLANK(障害学生情報入力シート!$H768),OR(障害学生情報入力シート!D768="入学者(新1年生)",障害学生情報入力シート!D768="在籍者")),1,0)</f>
        <v>0</v>
      </c>
      <c r="I768" s="7">
        <f t="shared" si="68"/>
        <v>0</v>
      </c>
      <c r="J768" s="7" t="str">
        <f>IFERROR(MATCH(ROW(障害学生情報入力シート!A744),I:I,0),"")</f>
        <v/>
      </c>
      <c r="K768" s="8">
        <f>IF(障害学生情報入力シート!AU768="",0,IF(AND(障害学生情報入力シート!AT768=1,Y768=1,障害学生情報入力シート!D768&lt;&gt;"",障害学生情報入力シート!D768&lt;&gt;"在籍者"),1,0))</f>
        <v>0</v>
      </c>
      <c r="L768" s="8">
        <f t="shared" si="69"/>
        <v>0</v>
      </c>
      <c r="M768" s="8" t="str">
        <f>IFERROR(MATCH(ROW(障害学生情報入力シート!A744),L:L,0),"")</f>
        <v/>
      </c>
      <c r="N768" s="8">
        <f>IF(障害学生情報入力シート!CA768="",0,IF(AND(障害学生情報入力シート!BZ768=1,Y768=1,障害学生情報入力シート!D768&lt;&gt;"",障害学生情報入力シート!D768&lt;&gt;"入学しなかった"),1,0))</f>
        <v>0</v>
      </c>
      <c r="O768" s="8">
        <f t="shared" si="70"/>
        <v>0</v>
      </c>
      <c r="P768" s="8" t="str">
        <f>IFERROR(MATCH(ROW(障害学生情報入力シート!AR744),O:O,0),"")</f>
        <v/>
      </c>
      <c r="Q768" s="8">
        <f>IF(障害学生情報入力シート!CU768="",0,IF(AND(障害学生情報入力シート!CT768=1,Y768=1,障害学生情報入力シート!D768&lt;&gt;"",障害学生情報入力シート!D768&lt;&gt;"入学しなかった"),1,0))</f>
        <v>0</v>
      </c>
      <c r="R768" s="8">
        <f t="shared" si="71"/>
        <v>0</v>
      </c>
      <c r="S768" s="8" t="str">
        <f>IFERROR(MATCH(ROW(障害学生情報入力シート!BJ744),R:R,0),"")</f>
        <v/>
      </c>
      <c r="T768" s="9">
        <f>IF(OR(SUM(障害学生情報入力シート!AY768:BY768,障害学生情報入力シート!CB768:CS768)&gt;0,COUNTA(障害学生情報入力シート!BZ768:CA768)=2,COUNTA(障害学生情報入力シート!CT768:CU768)=2),1,0)</f>
        <v>0</v>
      </c>
      <c r="U768" s="9">
        <f>SUM(障害学生情報入力シート!N768:Q768)+COUNTA(障害学生情報入力シート!R768)</f>
        <v>0</v>
      </c>
      <c r="V768" s="9">
        <f>SUM(障害学生情報入力シート!S768:V768)+COUNTA(障害学生情報入力シート!W768)</f>
        <v>0</v>
      </c>
      <c r="W768" s="9">
        <f>IF(SUM(障害学生情報入力シート!$X768:$AT768)&gt;0,1,0)</f>
        <v>0</v>
      </c>
      <c r="X768" s="9">
        <f>IF(障害学生情報入力シート!D768="入学者(新1年生)",1,0)</f>
        <v>0</v>
      </c>
      <c r="Y768" s="9">
        <f>IF(ISBLANK(障害学生情報入力シート!$G768),0)+IF(AND(障害学生情報入力シート!$G768="視覚障害",OR(障害学生情報入力シート!$H768="盲",障害学生情報入力シート!$H768="弱視")),1,0)+IF(AND(障害学生情報入力シート!$G768="聴覚・言語障害",OR(障害学生情報入力シート!$H768="聾",障害学生情報入力シート!$H768="難聴",障害学生情報入力シート!$H768="言語障害のみ")),1,0)+IF(AND(障害学生情報入力シート!$G768="肢体不自由",OR(障害学生情報入力シート!$H768="上肢機能障害",障害学生情報入力シート!$H768="下肢機能障害",障害学生情報入力シート!$H768="上下肢機能障害",障害学生情報入力シート!$H768="他の機能障害")),1,0)+IF(AND(障害学生情報入力シート!$G768="病弱・虚弱",OR(障害学生情報入力シート!$H768="内部障害等",障害学生情報入力シート!$H768="他の慢性疾患")),1,0)+IF(AND(障害学生情報入力シート!$G768="重複",ISBLANK(障害学生情報入力シート!$H768)),1,0)+IF(AND(障害学生情報入力シート!$G768="発達障害",OR(障害学生情報入力シート!$H768="SLD",障害学生情報入力シート!$H768="ADHD",障害学生情報入力シート!$H768="ASD",障害学生情報入力シート!$H768="発達障害の重複")),1,0)+IF(AND(障害学生情報入力シート!$G768="精神障害",OR(障害学生情報入力シート!$H768="統合失調症等",障害学生情報入力シート!$H768="気分障害",障害学生情報入力シート!$H768="神経症性障害等",障害学生情報入力シート!$H768="摂食障害・睡眠障害等",障害学生情報入力シート!$H768="他の精神障害")),1,0)+IF(AND(障害学生情報入力シート!$G768="その他の障害",ISBLANK(障害学生情報入力シート!$H768)),1,0)</f>
        <v>0</v>
      </c>
    </row>
    <row r="769" spans="1:25" x14ac:dyDescent="0.4">
      <c r="A769" s="1219">
        <v>745</v>
      </c>
      <c r="B769" s="7">
        <f>IF(AND(障害学生情報入力シート!$G769=$B$23,障害学生情報入力シート!$H769=$B$24,OR(障害学生情報入力シート!D769="入学者(新1年生)",障害学生情報入力シート!D769="在籍者")),1,0)</f>
        <v>0</v>
      </c>
      <c r="C769" s="7">
        <f t="shared" si="66"/>
        <v>0</v>
      </c>
      <c r="D769" s="7" t="str">
        <f>IFERROR(MATCH(ROW(障害学生情報入力シート!A745),C:C,0),"")</f>
        <v/>
      </c>
      <c r="E769" s="7">
        <f>IF(AND(障害学生情報入力シート!$G769=$E$23,障害学生情報入力シート!$H769=$E$24,OR(障害学生情報入力シート!D769="入学者(新1年生)",障害学生情報入力シート!D769="在籍者")),1,0)</f>
        <v>0</v>
      </c>
      <c r="F769" s="7">
        <f t="shared" si="67"/>
        <v>0</v>
      </c>
      <c r="G769" s="7" t="str">
        <f>IFERROR(MATCH(ROW(障害学生情報入力シート!E745),F:F,0),"")</f>
        <v/>
      </c>
      <c r="H769" s="7">
        <f>IF(AND(障害学生情報入力シート!$G769=$H$24,ISBLANK(障害学生情報入力シート!$H769),OR(障害学生情報入力シート!D769="入学者(新1年生)",障害学生情報入力シート!D769="在籍者")),1,0)</f>
        <v>0</v>
      </c>
      <c r="I769" s="7">
        <f t="shared" si="68"/>
        <v>0</v>
      </c>
      <c r="J769" s="7" t="str">
        <f>IFERROR(MATCH(ROW(障害学生情報入力シート!A745),I:I,0),"")</f>
        <v/>
      </c>
      <c r="K769" s="8">
        <f>IF(障害学生情報入力シート!AU769="",0,IF(AND(障害学生情報入力シート!AT769=1,Y769=1,障害学生情報入力シート!D769&lt;&gt;"",障害学生情報入力シート!D769&lt;&gt;"在籍者"),1,0))</f>
        <v>0</v>
      </c>
      <c r="L769" s="8">
        <f t="shared" si="69"/>
        <v>0</v>
      </c>
      <c r="M769" s="8" t="str">
        <f>IFERROR(MATCH(ROW(障害学生情報入力シート!A745),L:L,0),"")</f>
        <v/>
      </c>
      <c r="N769" s="8">
        <f>IF(障害学生情報入力シート!CA769="",0,IF(AND(障害学生情報入力シート!BZ769=1,Y769=1,障害学生情報入力シート!D769&lt;&gt;"",障害学生情報入力シート!D769&lt;&gt;"入学しなかった"),1,0))</f>
        <v>0</v>
      </c>
      <c r="O769" s="8">
        <f t="shared" si="70"/>
        <v>0</v>
      </c>
      <c r="P769" s="8" t="str">
        <f>IFERROR(MATCH(ROW(障害学生情報入力シート!AR745),O:O,0),"")</f>
        <v/>
      </c>
      <c r="Q769" s="8">
        <f>IF(障害学生情報入力シート!CU769="",0,IF(AND(障害学生情報入力シート!CT769=1,Y769=1,障害学生情報入力シート!D769&lt;&gt;"",障害学生情報入力シート!D769&lt;&gt;"入学しなかった"),1,0))</f>
        <v>0</v>
      </c>
      <c r="R769" s="8">
        <f t="shared" si="71"/>
        <v>0</v>
      </c>
      <c r="S769" s="8" t="str">
        <f>IFERROR(MATCH(ROW(障害学生情報入力シート!BJ745),R:R,0),"")</f>
        <v/>
      </c>
      <c r="T769" s="9">
        <f>IF(OR(SUM(障害学生情報入力シート!AY769:BY769,障害学生情報入力シート!CB769:CS769)&gt;0,COUNTA(障害学生情報入力シート!BZ769:CA769)=2,COUNTA(障害学生情報入力シート!CT769:CU769)=2),1,0)</f>
        <v>0</v>
      </c>
      <c r="U769" s="9">
        <f>SUM(障害学生情報入力シート!N769:Q769)+COUNTA(障害学生情報入力シート!R769)</f>
        <v>0</v>
      </c>
      <c r="V769" s="9">
        <f>SUM(障害学生情報入力シート!S769:V769)+COUNTA(障害学生情報入力シート!W769)</f>
        <v>0</v>
      </c>
      <c r="W769" s="9">
        <f>IF(SUM(障害学生情報入力シート!$X769:$AT769)&gt;0,1,0)</f>
        <v>0</v>
      </c>
      <c r="X769" s="9">
        <f>IF(障害学生情報入力シート!D769="入学者(新1年生)",1,0)</f>
        <v>0</v>
      </c>
      <c r="Y769" s="9">
        <f>IF(ISBLANK(障害学生情報入力シート!$G769),0)+IF(AND(障害学生情報入力シート!$G769="視覚障害",OR(障害学生情報入力シート!$H769="盲",障害学生情報入力シート!$H769="弱視")),1,0)+IF(AND(障害学生情報入力シート!$G769="聴覚・言語障害",OR(障害学生情報入力シート!$H769="聾",障害学生情報入力シート!$H769="難聴",障害学生情報入力シート!$H769="言語障害のみ")),1,0)+IF(AND(障害学生情報入力シート!$G769="肢体不自由",OR(障害学生情報入力シート!$H769="上肢機能障害",障害学生情報入力シート!$H769="下肢機能障害",障害学生情報入力シート!$H769="上下肢機能障害",障害学生情報入力シート!$H769="他の機能障害")),1,0)+IF(AND(障害学生情報入力シート!$G769="病弱・虚弱",OR(障害学生情報入力シート!$H769="内部障害等",障害学生情報入力シート!$H769="他の慢性疾患")),1,0)+IF(AND(障害学生情報入力シート!$G769="重複",ISBLANK(障害学生情報入力シート!$H769)),1,0)+IF(AND(障害学生情報入力シート!$G769="発達障害",OR(障害学生情報入力シート!$H769="SLD",障害学生情報入力シート!$H769="ADHD",障害学生情報入力シート!$H769="ASD",障害学生情報入力シート!$H769="発達障害の重複")),1,0)+IF(AND(障害学生情報入力シート!$G769="精神障害",OR(障害学生情報入力シート!$H769="統合失調症等",障害学生情報入力シート!$H769="気分障害",障害学生情報入力シート!$H769="神経症性障害等",障害学生情報入力シート!$H769="摂食障害・睡眠障害等",障害学生情報入力シート!$H769="他の精神障害")),1,0)+IF(AND(障害学生情報入力シート!$G769="その他の障害",ISBLANK(障害学生情報入力シート!$H769)),1,0)</f>
        <v>0</v>
      </c>
    </row>
    <row r="770" spans="1:25" x14ac:dyDescent="0.4">
      <c r="A770" s="1219">
        <v>746</v>
      </c>
      <c r="B770" s="7">
        <f>IF(AND(障害学生情報入力シート!$G770=$B$23,障害学生情報入力シート!$H770=$B$24,OR(障害学生情報入力シート!D770="入学者(新1年生)",障害学生情報入力シート!D770="在籍者")),1,0)</f>
        <v>0</v>
      </c>
      <c r="C770" s="7">
        <f t="shared" si="66"/>
        <v>0</v>
      </c>
      <c r="D770" s="7" t="str">
        <f>IFERROR(MATCH(ROW(障害学生情報入力シート!A746),C:C,0),"")</f>
        <v/>
      </c>
      <c r="E770" s="7">
        <f>IF(AND(障害学生情報入力シート!$G770=$E$23,障害学生情報入力シート!$H770=$E$24,OR(障害学生情報入力シート!D770="入学者(新1年生)",障害学生情報入力シート!D770="在籍者")),1,0)</f>
        <v>0</v>
      </c>
      <c r="F770" s="7">
        <f t="shared" si="67"/>
        <v>0</v>
      </c>
      <c r="G770" s="7" t="str">
        <f>IFERROR(MATCH(ROW(障害学生情報入力シート!E746),F:F,0),"")</f>
        <v/>
      </c>
      <c r="H770" s="7">
        <f>IF(AND(障害学生情報入力シート!$G770=$H$24,ISBLANK(障害学生情報入力シート!$H770),OR(障害学生情報入力シート!D770="入学者(新1年生)",障害学生情報入力シート!D770="在籍者")),1,0)</f>
        <v>0</v>
      </c>
      <c r="I770" s="7">
        <f t="shared" si="68"/>
        <v>0</v>
      </c>
      <c r="J770" s="7" t="str">
        <f>IFERROR(MATCH(ROW(障害学生情報入力シート!A746),I:I,0),"")</f>
        <v/>
      </c>
      <c r="K770" s="8">
        <f>IF(障害学生情報入力シート!AU770="",0,IF(AND(障害学生情報入力シート!AT770=1,Y770=1,障害学生情報入力シート!D770&lt;&gt;"",障害学生情報入力シート!D770&lt;&gt;"在籍者"),1,0))</f>
        <v>0</v>
      </c>
      <c r="L770" s="8">
        <f t="shared" si="69"/>
        <v>0</v>
      </c>
      <c r="M770" s="8" t="str">
        <f>IFERROR(MATCH(ROW(障害学生情報入力シート!A746),L:L,0),"")</f>
        <v/>
      </c>
      <c r="N770" s="8">
        <f>IF(障害学生情報入力シート!CA770="",0,IF(AND(障害学生情報入力シート!BZ770=1,Y770=1,障害学生情報入力シート!D770&lt;&gt;"",障害学生情報入力シート!D770&lt;&gt;"入学しなかった"),1,0))</f>
        <v>0</v>
      </c>
      <c r="O770" s="8">
        <f t="shared" si="70"/>
        <v>0</v>
      </c>
      <c r="P770" s="8" t="str">
        <f>IFERROR(MATCH(ROW(障害学生情報入力シート!AR746),O:O,0),"")</f>
        <v/>
      </c>
      <c r="Q770" s="8">
        <f>IF(障害学生情報入力シート!CU770="",0,IF(AND(障害学生情報入力シート!CT770=1,Y770=1,障害学生情報入力シート!D770&lt;&gt;"",障害学生情報入力シート!D770&lt;&gt;"入学しなかった"),1,0))</f>
        <v>0</v>
      </c>
      <c r="R770" s="8">
        <f t="shared" si="71"/>
        <v>0</v>
      </c>
      <c r="S770" s="8" t="str">
        <f>IFERROR(MATCH(ROW(障害学生情報入力シート!BJ746),R:R,0),"")</f>
        <v/>
      </c>
      <c r="T770" s="9">
        <f>IF(OR(SUM(障害学生情報入力シート!AY770:BY770,障害学生情報入力シート!CB770:CS770)&gt;0,COUNTA(障害学生情報入力シート!BZ770:CA770)=2,COUNTA(障害学生情報入力シート!CT770:CU770)=2),1,0)</f>
        <v>0</v>
      </c>
      <c r="U770" s="9">
        <f>SUM(障害学生情報入力シート!N770:Q770)+COUNTA(障害学生情報入力シート!R770)</f>
        <v>0</v>
      </c>
      <c r="V770" s="9">
        <f>SUM(障害学生情報入力シート!S770:V770)+COUNTA(障害学生情報入力シート!W770)</f>
        <v>0</v>
      </c>
      <c r="W770" s="9">
        <f>IF(SUM(障害学生情報入力シート!$X770:$AT770)&gt;0,1,0)</f>
        <v>0</v>
      </c>
      <c r="X770" s="9">
        <f>IF(障害学生情報入力シート!D770="入学者(新1年生)",1,0)</f>
        <v>0</v>
      </c>
      <c r="Y770" s="9">
        <f>IF(ISBLANK(障害学生情報入力シート!$G770),0)+IF(AND(障害学生情報入力シート!$G770="視覚障害",OR(障害学生情報入力シート!$H770="盲",障害学生情報入力シート!$H770="弱視")),1,0)+IF(AND(障害学生情報入力シート!$G770="聴覚・言語障害",OR(障害学生情報入力シート!$H770="聾",障害学生情報入力シート!$H770="難聴",障害学生情報入力シート!$H770="言語障害のみ")),1,0)+IF(AND(障害学生情報入力シート!$G770="肢体不自由",OR(障害学生情報入力シート!$H770="上肢機能障害",障害学生情報入力シート!$H770="下肢機能障害",障害学生情報入力シート!$H770="上下肢機能障害",障害学生情報入力シート!$H770="他の機能障害")),1,0)+IF(AND(障害学生情報入力シート!$G770="病弱・虚弱",OR(障害学生情報入力シート!$H770="内部障害等",障害学生情報入力シート!$H770="他の慢性疾患")),1,0)+IF(AND(障害学生情報入力シート!$G770="重複",ISBLANK(障害学生情報入力シート!$H770)),1,0)+IF(AND(障害学生情報入力シート!$G770="発達障害",OR(障害学生情報入力シート!$H770="SLD",障害学生情報入力シート!$H770="ADHD",障害学生情報入力シート!$H770="ASD",障害学生情報入力シート!$H770="発達障害の重複")),1,0)+IF(AND(障害学生情報入力シート!$G770="精神障害",OR(障害学生情報入力シート!$H770="統合失調症等",障害学生情報入力シート!$H770="気分障害",障害学生情報入力シート!$H770="神経症性障害等",障害学生情報入力シート!$H770="摂食障害・睡眠障害等",障害学生情報入力シート!$H770="他の精神障害")),1,0)+IF(AND(障害学生情報入力シート!$G770="その他の障害",ISBLANK(障害学生情報入力シート!$H770)),1,0)</f>
        <v>0</v>
      </c>
    </row>
    <row r="771" spans="1:25" x14ac:dyDescent="0.4">
      <c r="A771" s="1219">
        <v>747</v>
      </c>
      <c r="B771" s="7">
        <f>IF(AND(障害学生情報入力シート!$G771=$B$23,障害学生情報入力シート!$H771=$B$24,OR(障害学生情報入力シート!D771="入学者(新1年生)",障害学生情報入力シート!D771="在籍者")),1,0)</f>
        <v>0</v>
      </c>
      <c r="C771" s="7">
        <f t="shared" si="66"/>
        <v>0</v>
      </c>
      <c r="D771" s="7" t="str">
        <f>IFERROR(MATCH(ROW(障害学生情報入力シート!A747),C:C,0),"")</f>
        <v/>
      </c>
      <c r="E771" s="7">
        <f>IF(AND(障害学生情報入力シート!$G771=$E$23,障害学生情報入力シート!$H771=$E$24,OR(障害学生情報入力シート!D771="入学者(新1年生)",障害学生情報入力シート!D771="在籍者")),1,0)</f>
        <v>0</v>
      </c>
      <c r="F771" s="7">
        <f t="shared" si="67"/>
        <v>0</v>
      </c>
      <c r="G771" s="7" t="str">
        <f>IFERROR(MATCH(ROW(障害学生情報入力シート!E747),F:F,0),"")</f>
        <v/>
      </c>
      <c r="H771" s="7">
        <f>IF(AND(障害学生情報入力シート!$G771=$H$24,ISBLANK(障害学生情報入力シート!$H771),OR(障害学生情報入力シート!D771="入学者(新1年生)",障害学生情報入力シート!D771="在籍者")),1,0)</f>
        <v>0</v>
      </c>
      <c r="I771" s="7">
        <f t="shared" si="68"/>
        <v>0</v>
      </c>
      <c r="J771" s="7" t="str">
        <f>IFERROR(MATCH(ROW(障害学生情報入力シート!A747),I:I,0),"")</f>
        <v/>
      </c>
      <c r="K771" s="8">
        <f>IF(障害学生情報入力シート!AU771="",0,IF(AND(障害学生情報入力シート!AT771=1,Y771=1,障害学生情報入力シート!D771&lt;&gt;"",障害学生情報入力シート!D771&lt;&gt;"在籍者"),1,0))</f>
        <v>0</v>
      </c>
      <c r="L771" s="8">
        <f t="shared" si="69"/>
        <v>0</v>
      </c>
      <c r="M771" s="8" t="str">
        <f>IFERROR(MATCH(ROW(障害学生情報入力シート!A747),L:L,0),"")</f>
        <v/>
      </c>
      <c r="N771" s="8">
        <f>IF(障害学生情報入力シート!CA771="",0,IF(AND(障害学生情報入力シート!BZ771=1,Y771=1,障害学生情報入力シート!D771&lt;&gt;"",障害学生情報入力シート!D771&lt;&gt;"入学しなかった"),1,0))</f>
        <v>0</v>
      </c>
      <c r="O771" s="8">
        <f t="shared" si="70"/>
        <v>0</v>
      </c>
      <c r="P771" s="8" t="str">
        <f>IFERROR(MATCH(ROW(障害学生情報入力シート!AR747),O:O,0),"")</f>
        <v/>
      </c>
      <c r="Q771" s="8">
        <f>IF(障害学生情報入力シート!CU771="",0,IF(AND(障害学生情報入力シート!CT771=1,Y771=1,障害学生情報入力シート!D771&lt;&gt;"",障害学生情報入力シート!D771&lt;&gt;"入学しなかった"),1,0))</f>
        <v>0</v>
      </c>
      <c r="R771" s="8">
        <f t="shared" si="71"/>
        <v>0</v>
      </c>
      <c r="S771" s="8" t="str">
        <f>IFERROR(MATCH(ROW(障害学生情報入力シート!BJ747),R:R,0),"")</f>
        <v/>
      </c>
      <c r="T771" s="9">
        <f>IF(OR(SUM(障害学生情報入力シート!AY771:BY771,障害学生情報入力シート!CB771:CS771)&gt;0,COUNTA(障害学生情報入力シート!BZ771:CA771)=2,COUNTA(障害学生情報入力シート!CT771:CU771)=2),1,0)</f>
        <v>0</v>
      </c>
      <c r="U771" s="9">
        <f>SUM(障害学生情報入力シート!N771:Q771)+COUNTA(障害学生情報入力シート!R771)</f>
        <v>0</v>
      </c>
      <c r="V771" s="9">
        <f>SUM(障害学生情報入力シート!S771:V771)+COUNTA(障害学生情報入力シート!W771)</f>
        <v>0</v>
      </c>
      <c r="W771" s="9">
        <f>IF(SUM(障害学生情報入力シート!$X771:$AT771)&gt;0,1,0)</f>
        <v>0</v>
      </c>
      <c r="X771" s="9">
        <f>IF(障害学生情報入力シート!D771="入学者(新1年生)",1,0)</f>
        <v>0</v>
      </c>
      <c r="Y771" s="9">
        <f>IF(ISBLANK(障害学生情報入力シート!$G771),0)+IF(AND(障害学生情報入力シート!$G771="視覚障害",OR(障害学生情報入力シート!$H771="盲",障害学生情報入力シート!$H771="弱視")),1,0)+IF(AND(障害学生情報入力シート!$G771="聴覚・言語障害",OR(障害学生情報入力シート!$H771="聾",障害学生情報入力シート!$H771="難聴",障害学生情報入力シート!$H771="言語障害のみ")),1,0)+IF(AND(障害学生情報入力シート!$G771="肢体不自由",OR(障害学生情報入力シート!$H771="上肢機能障害",障害学生情報入力シート!$H771="下肢機能障害",障害学生情報入力シート!$H771="上下肢機能障害",障害学生情報入力シート!$H771="他の機能障害")),1,0)+IF(AND(障害学生情報入力シート!$G771="病弱・虚弱",OR(障害学生情報入力シート!$H771="内部障害等",障害学生情報入力シート!$H771="他の慢性疾患")),1,0)+IF(AND(障害学生情報入力シート!$G771="重複",ISBLANK(障害学生情報入力シート!$H771)),1,0)+IF(AND(障害学生情報入力シート!$G771="発達障害",OR(障害学生情報入力シート!$H771="SLD",障害学生情報入力シート!$H771="ADHD",障害学生情報入力シート!$H771="ASD",障害学生情報入力シート!$H771="発達障害の重複")),1,0)+IF(AND(障害学生情報入力シート!$G771="精神障害",OR(障害学生情報入力シート!$H771="統合失調症等",障害学生情報入力シート!$H771="気分障害",障害学生情報入力シート!$H771="神経症性障害等",障害学生情報入力シート!$H771="摂食障害・睡眠障害等",障害学生情報入力シート!$H771="他の精神障害")),1,0)+IF(AND(障害学生情報入力シート!$G771="その他の障害",ISBLANK(障害学生情報入力シート!$H771)),1,0)</f>
        <v>0</v>
      </c>
    </row>
    <row r="772" spans="1:25" x14ac:dyDescent="0.4">
      <c r="A772" s="1219">
        <v>748</v>
      </c>
      <c r="B772" s="7">
        <f>IF(AND(障害学生情報入力シート!$G772=$B$23,障害学生情報入力シート!$H772=$B$24,OR(障害学生情報入力シート!D772="入学者(新1年生)",障害学生情報入力シート!D772="在籍者")),1,0)</f>
        <v>0</v>
      </c>
      <c r="C772" s="7">
        <f t="shared" si="66"/>
        <v>0</v>
      </c>
      <c r="D772" s="7" t="str">
        <f>IFERROR(MATCH(ROW(障害学生情報入力シート!A748),C:C,0),"")</f>
        <v/>
      </c>
      <c r="E772" s="7">
        <f>IF(AND(障害学生情報入力シート!$G772=$E$23,障害学生情報入力シート!$H772=$E$24,OR(障害学生情報入力シート!D772="入学者(新1年生)",障害学生情報入力シート!D772="在籍者")),1,0)</f>
        <v>0</v>
      </c>
      <c r="F772" s="7">
        <f t="shared" si="67"/>
        <v>0</v>
      </c>
      <c r="G772" s="7" t="str">
        <f>IFERROR(MATCH(ROW(障害学生情報入力シート!E748),F:F,0),"")</f>
        <v/>
      </c>
      <c r="H772" s="7">
        <f>IF(AND(障害学生情報入力シート!$G772=$H$24,ISBLANK(障害学生情報入力シート!$H772),OR(障害学生情報入力シート!D772="入学者(新1年生)",障害学生情報入力シート!D772="在籍者")),1,0)</f>
        <v>0</v>
      </c>
      <c r="I772" s="7">
        <f t="shared" si="68"/>
        <v>0</v>
      </c>
      <c r="J772" s="7" t="str">
        <f>IFERROR(MATCH(ROW(障害学生情報入力シート!A748),I:I,0),"")</f>
        <v/>
      </c>
      <c r="K772" s="8">
        <f>IF(障害学生情報入力シート!AU772="",0,IF(AND(障害学生情報入力シート!AT772=1,Y772=1,障害学生情報入力シート!D772&lt;&gt;"",障害学生情報入力シート!D772&lt;&gt;"在籍者"),1,0))</f>
        <v>0</v>
      </c>
      <c r="L772" s="8">
        <f t="shared" si="69"/>
        <v>0</v>
      </c>
      <c r="M772" s="8" t="str">
        <f>IFERROR(MATCH(ROW(障害学生情報入力シート!A748),L:L,0),"")</f>
        <v/>
      </c>
      <c r="N772" s="8">
        <f>IF(障害学生情報入力シート!CA772="",0,IF(AND(障害学生情報入力シート!BZ772=1,Y772=1,障害学生情報入力シート!D772&lt;&gt;"",障害学生情報入力シート!D772&lt;&gt;"入学しなかった"),1,0))</f>
        <v>0</v>
      </c>
      <c r="O772" s="8">
        <f t="shared" si="70"/>
        <v>0</v>
      </c>
      <c r="P772" s="8" t="str">
        <f>IFERROR(MATCH(ROW(障害学生情報入力シート!AR748),O:O,0),"")</f>
        <v/>
      </c>
      <c r="Q772" s="8">
        <f>IF(障害学生情報入力シート!CU772="",0,IF(AND(障害学生情報入力シート!CT772=1,Y772=1,障害学生情報入力シート!D772&lt;&gt;"",障害学生情報入力シート!D772&lt;&gt;"入学しなかった"),1,0))</f>
        <v>0</v>
      </c>
      <c r="R772" s="8">
        <f t="shared" si="71"/>
        <v>0</v>
      </c>
      <c r="S772" s="8" t="str">
        <f>IFERROR(MATCH(ROW(障害学生情報入力シート!BJ748),R:R,0),"")</f>
        <v/>
      </c>
      <c r="T772" s="9">
        <f>IF(OR(SUM(障害学生情報入力シート!AY772:BY772,障害学生情報入力シート!CB772:CS772)&gt;0,COUNTA(障害学生情報入力シート!BZ772:CA772)=2,COUNTA(障害学生情報入力シート!CT772:CU772)=2),1,0)</f>
        <v>0</v>
      </c>
      <c r="U772" s="9">
        <f>SUM(障害学生情報入力シート!N772:Q772)+COUNTA(障害学生情報入力シート!R772)</f>
        <v>0</v>
      </c>
      <c r="V772" s="9">
        <f>SUM(障害学生情報入力シート!S772:V772)+COUNTA(障害学生情報入力シート!W772)</f>
        <v>0</v>
      </c>
      <c r="W772" s="9">
        <f>IF(SUM(障害学生情報入力シート!$X772:$AT772)&gt;0,1,0)</f>
        <v>0</v>
      </c>
      <c r="X772" s="9">
        <f>IF(障害学生情報入力シート!D772="入学者(新1年生)",1,0)</f>
        <v>0</v>
      </c>
      <c r="Y772" s="9">
        <f>IF(ISBLANK(障害学生情報入力シート!$G772),0)+IF(AND(障害学生情報入力シート!$G772="視覚障害",OR(障害学生情報入力シート!$H772="盲",障害学生情報入力シート!$H772="弱視")),1,0)+IF(AND(障害学生情報入力シート!$G772="聴覚・言語障害",OR(障害学生情報入力シート!$H772="聾",障害学生情報入力シート!$H772="難聴",障害学生情報入力シート!$H772="言語障害のみ")),1,0)+IF(AND(障害学生情報入力シート!$G772="肢体不自由",OR(障害学生情報入力シート!$H772="上肢機能障害",障害学生情報入力シート!$H772="下肢機能障害",障害学生情報入力シート!$H772="上下肢機能障害",障害学生情報入力シート!$H772="他の機能障害")),1,0)+IF(AND(障害学生情報入力シート!$G772="病弱・虚弱",OR(障害学生情報入力シート!$H772="内部障害等",障害学生情報入力シート!$H772="他の慢性疾患")),1,0)+IF(AND(障害学生情報入力シート!$G772="重複",ISBLANK(障害学生情報入力シート!$H772)),1,0)+IF(AND(障害学生情報入力シート!$G772="発達障害",OR(障害学生情報入力シート!$H772="SLD",障害学生情報入力シート!$H772="ADHD",障害学生情報入力シート!$H772="ASD",障害学生情報入力シート!$H772="発達障害の重複")),1,0)+IF(AND(障害学生情報入力シート!$G772="精神障害",OR(障害学生情報入力シート!$H772="統合失調症等",障害学生情報入力シート!$H772="気分障害",障害学生情報入力シート!$H772="神経症性障害等",障害学生情報入力シート!$H772="摂食障害・睡眠障害等",障害学生情報入力シート!$H772="他の精神障害")),1,0)+IF(AND(障害学生情報入力シート!$G772="その他の障害",ISBLANK(障害学生情報入力シート!$H772)),1,0)</f>
        <v>0</v>
      </c>
    </row>
    <row r="773" spans="1:25" x14ac:dyDescent="0.4">
      <c r="A773" s="1219">
        <v>749</v>
      </c>
      <c r="B773" s="7">
        <f>IF(AND(障害学生情報入力シート!$G773=$B$23,障害学生情報入力シート!$H773=$B$24,OR(障害学生情報入力シート!D773="入学者(新1年生)",障害学生情報入力シート!D773="在籍者")),1,0)</f>
        <v>0</v>
      </c>
      <c r="C773" s="7">
        <f t="shared" si="66"/>
        <v>0</v>
      </c>
      <c r="D773" s="7" t="str">
        <f>IFERROR(MATCH(ROW(障害学生情報入力シート!A749),C:C,0),"")</f>
        <v/>
      </c>
      <c r="E773" s="7">
        <f>IF(AND(障害学生情報入力シート!$G773=$E$23,障害学生情報入力シート!$H773=$E$24,OR(障害学生情報入力シート!D773="入学者(新1年生)",障害学生情報入力シート!D773="在籍者")),1,0)</f>
        <v>0</v>
      </c>
      <c r="F773" s="7">
        <f t="shared" si="67"/>
        <v>0</v>
      </c>
      <c r="G773" s="7" t="str">
        <f>IFERROR(MATCH(ROW(障害学生情報入力シート!E749),F:F,0),"")</f>
        <v/>
      </c>
      <c r="H773" s="7">
        <f>IF(AND(障害学生情報入力シート!$G773=$H$24,ISBLANK(障害学生情報入力シート!$H773),OR(障害学生情報入力シート!D773="入学者(新1年生)",障害学生情報入力シート!D773="在籍者")),1,0)</f>
        <v>0</v>
      </c>
      <c r="I773" s="7">
        <f t="shared" si="68"/>
        <v>0</v>
      </c>
      <c r="J773" s="7" t="str">
        <f>IFERROR(MATCH(ROW(障害学生情報入力シート!A749),I:I,0),"")</f>
        <v/>
      </c>
      <c r="K773" s="8">
        <f>IF(障害学生情報入力シート!AU773="",0,IF(AND(障害学生情報入力シート!AT773=1,Y773=1,障害学生情報入力シート!D773&lt;&gt;"",障害学生情報入力シート!D773&lt;&gt;"在籍者"),1,0))</f>
        <v>0</v>
      </c>
      <c r="L773" s="8">
        <f t="shared" si="69"/>
        <v>0</v>
      </c>
      <c r="M773" s="8" t="str">
        <f>IFERROR(MATCH(ROW(障害学生情報入力シート!A749),L:L,0),"")</f>
        <v/>
      </c>
      <c r="N773" s="8">
        <f>IF(障害学生情報入力シート!CA773="",0,IF(AND(障害学生情報入力シート!BZ773=1,Y773=1,障害学生情報入力シート!D773&lt;&gt;"",障害学生情報入力シート!D773&lt;&gt;"入学しなかった"),1,0))</f>
        <v>0</v>
      </c>
      <c r="O773" s="8">
        <f t="shared" si="70"/>
        <v>0</v>
      </c>
      <c r="P773" s="8" t="str">
        <f>IFERROR(MATCH(ROW(障害学生情報入力シート!AR749),O:O,0),"")</f>
        <v/>
      </c>
      <c r="Q773" s="8">
        <f>IF(障害学生情報入力シート!CU773="",0,IF(AND(障害学生情報入力シート!CT773=1,Y773=1,障害学生情報入力シート!D773&lt;&gt;"",障害学生情報入力シート!D773&lt;&gt;"入学しなかった"),1,0))</f>
        <v>0</v>
      </c>
      <c r="R773" s="8">
        <f t="shared" si="71"/>
        <v>0</v>
      </c>
      <c r="S773" s="8" t="str">
        <f>IFERROR(MATCH(ROW(障害学生情報入力シート!BJ749),R:R,0),"")</f>
        <v/>
      </c>
      <c r="T773" s="9">
        <f>IF(OR(SUM(障害学生情報入力シート!AY773:BY773,障害学生情報入力シート!CB773:CS773)&gt;0,COUNTA(障害学生情報入力シート!BZ773:CA773)=2,COUNTA(障害学生情報入力シート!CT773:CU773)=2),1,0)</f>
        <v>0</v>
      </c>
      <c r="U773" s="9">
        <f>SUM(障害学生情報入力シート!N773:Q773)+COUNTA(障害学生情報入力シート!R773)</f>
        <v>0</v>
      </c>
      <c r="V773" s="9">
        <f>SUM(障害学生情報入力シート!S773:V773)+COUNTA(障害学生情報入力シート!W773)</f>
        <v>0</v>
      </c>
      <c r="W773" s="9">
        <f>IF(SUM(障害学生情報入力シート!$X773:$AT773)&gt;0,1,0)</f>
        <v>0</v>
      </c>
      <c r="X773" s="9">
        <f>IF(障害学生情報入力シート!D773="入学者(新1年生)",1,0)</f>
        <v>0</v>
      </c>
      <c r="Y773" s="9">
        <f>IF(ISBLANK(障害学生情報入力シート!$G773),0)+IF(AND(障害学生情報入力シート!$G773="視覚障害",OR(障害学生情報入力シート!$H773="盲",障害学生情報入力シート!$H773="弱視")),1,0)+IF(AND(障害学生情報入力シート!$G773="聴覚・言語障害",OR(障害学生情報入力シート!$H773="聾",障害学生情報入力シート!$H773="難聴",障害学生情報入力シート!$H773="言語障害のみ")),1,0)+IF(AND(障害学生情報入力シート!$G773="肢体不自由",OR(障害学生情報入力シート!$H773="上肢機能障害",障害学生情報入力シート!$H773="下肢機能障害",障害学生情報入力シート!$H773="上下肢機能障害",障害学生情報入力シート!$H773="他の機能障害")),1,0)+IF(AND(障害学生情報入力シート!$G773="病弱・虚弱",OR(障害学生情報入力シート!$H773="内部障害等",障害学生情報入力シート!$H773="他の慢性疾患")),1,0)+IF(AND(障害学生情報入力シート!$G773="重複",ISBLANK(障害学生情報入力シート!$H773)),1,0)+IF(AND(障害学生情報入力シート!$G773="発達障害",OR(障害学生情報入力シート!$H773="SLD",障害学生情報入力シート!$H773="ADHD",障害学生情報入力シート!$H773="ASD",障害学生情報入力シート!$H773="発達障害の重複")),1,0)+IF(AND(障害学生情報入力シート!$G773="精神障害",OR(障害学生情報入力シート!$H773="統合失調症等",障害学生情報入力シート!$H773="気分障害",障害学生情報入力シート!$H773="神経症性障害等",障害学生情報入力シート!$H773="摂食障害・睡眠障害等",障害学生情報入力シート!$H773="他の精神障害")),1,0)+IF(AND(障害学生情報入力シート!$G773="その他の障害",ISBLANK(障害学生情報入力シート!$H773)),1,0)</f>
        <v>0</v>
      </c>
    </row>
    <row r="774" spans="1:25" x14ac:dyDescent="0.4">
      <c r="A774" s="1219">
        <v>750</v>
      </c>
      <c r="B774" s="7">
        <f>IF(AND(障害学生情報入力シート!$G774=$B$23,障害学生情報入力シート!$H774=$B$24,OR(障害学生情報入力シート!D774="入学者(新1年生)",障害学生情報入力シート!D774="在籍者")),1,0)</f>
        <v>0</v>
      </c>
      <c r="C774" s="7">
        <f t="shared" si="66"/>
        <v>0</v>
      </c>
      <c r="D774" s="7" t="str">
        <f>IFERROR(MATCH(ROW(障害学生情報入力シート!A750),C:C,0),"")</f>
        <v/>
      </c>
      <c r="E774" s="7">
        <f>IF(AND(障害学生情報入力シート!$G774=$E$23,障害学生情報入力シート!$H774=$E$24,OR(障害学生情報入力シート!D774="入学者(新1年生)",障害学生情報入力シート!D774="在籍者")),1,0)</f>
        <v>0</v>
      </c>
      <c r="F774" s="7">
        <f t="shared" si="67"/>
        <v>0</v>
      </c>
      <c r="G774" s="7" t="str">
        <f>IFERROR(MATCH(ROW(障害学生情報入力シート!E750),F:F,0),"")</f>
        <v/>
      </c>
      <c r="H774" s="7">
        <f>IF(AND(障害学生情報入力シート!$G774=$H$24,ISBLANK(障害学生情報入力シート!$H774),OR(障害学生情報入力シート!D774="入学者(新1年生)",障害学生情報入力シート!D774="在籍者")),1,0)</f>
        <v>0</v>
      </c>
      <c r="I774" s="7">
        <f t="shared" si="68"/>
        <v>0</v>
      </c>
      <c r="J774" s="7" t="str">
        <f>IFERROR(MATCH(ROW(障害学生情報入力シート!A750),I:I,0),"")</f>
        <v/>
      </c>
      <c r="K774" s="8">
        <f>IF(障害学生情報入力シート!AU774="",0,IF(AND(障害学生情報入力シート!AT774=1,Y774=1,障害学生情報入力シート!D774&lt;&gt;"",障害学生情報入力シート!D774&lt;&gt;"在籍者"),1,0))</f>
        <v>0</v>
      </c>
      <c r="L774" s="8">
        <f t="shared" si="69"/>
        <v>0</v>
      </c>
      <c r="M774" s="8" t="str">
        <f>IFERROR(MATCH(ROW(障害学生情報入力シート!A750),L:L,0),"")</f>
        <v/>
      </c>
      <c r="N774" s="8">
        <f>IF(障害学生情報入力シート!CA774="",0,IF(AND(障害学生情報入力シート!BZ774=1,Y774=1,障害学生情報入力シート!D774&lt;&gt;"",障害学生情報入力シート!D774&lt;&gt;"入学しなかった"),1,0))</f>
        <v>0</v>
      </c>
      <c r="O774" s="8">
        <f t="shared" si="70"/>
        <v>0</v>
      </c>
      <c r="P774" s="8" t="str">
        <f>IFERROR(MATCH(ROW(障害学生情報入力シート!AR750),O:O,0),"")</f>
        <v/>
      </c>
      <c r="Q774" s="8">
        <f>IF(障害学生情報入力シート!CU774="",0,IF(AND(障害学生情報入力シート!CT774=1,Y774=1,障害学生情報入力シート!D774&lt;&gt;"",障害学生情報入力シート!D774&lt;&gt;"入学しなかった"),1,0))</f>
        <v>0</v>
      </c>
      <c r="R774" s="8">
        <f t="shared" si="71"/>
        <v>0</v>
      </c>
      <c r="S774" s="8" t="str">
        <f>IFERROR(MATCH(ROW(障害学生情報入力シート!BJ750),R:R,0),"")</f>
        <v/>
      </c>
      <c r="T774" s="9">
        <f>IF(OR(SUM(障害学生情報入力シート!AY774:BY774,障害学生情報入力シート!CB774:CS774)&gt;0,COUNTA(障害学生情報入力シート!BZ774:CA774)=2,COUNTA(障害学生情報入力シート!CT774:CU774)=2),1,0)</f>
        <v>0</v>
      </c>
      <c r="U774" s="9">
        <f>SUM(障害学生情報入力シート!N774:Q774)+COUNTA(障害学生情報入力シート!R774)</f>
        <v>0</v>
      </c>
      <c r="V774" s="9">
        <f>SUM(障害学生情報入力シート!S774:V774)+COUNTA(障害学生情報入力シート!W774)</f>
        <v>0</v>
      </c>
      <c r="W774" s="9">
        <f>IF(SUM(障害学生情報入力シート!$X774:$AT774)&gt;0,1,0)</f>
        <v>0</v>
      </c>
      <c r="X774" s="9">
        <f>IF(障害学生情報入力シート!D774="入学者(新1年生)",1,0)</f>
        <v>0</v>
      </c>
      <c r="Y774" s="9">
        <f>IF(ISBLANK(障害学生情報入力シート!$G774),0)+IF(AND(障害学生情報入力シート!$G774="視覚障害",OR(障害学生情報入力シート!$H774="盲",障害学生情報入力シート!$H774="弱視")),1,0)+IF(AND(障害学生情報入力シート!$G774="聴覚・言語障害",OR(障害学生情報入力シート!$H774="聾",障害学生情報入力シート!$H774="難聴",障害学生情報入力シート!$H774="言語障害のみ")),1,0)+IF(AND(障害学生情報入力シート!$G774="肢体不自由",OR(障害学生情報入力シート!$H774="上肢機能障害",障害学生情報入力シート!$H774="下肢機能障害",障害学生情報入力シート!$H774="上下肢機能障害",障害学生情報入力シート!$H774="他の機能障害")),1,0)+IF(AND(障害学生情報入力シート!$G774="病弱・虚弱",OR(障害学生情報入力シート!$H774="内部障害等",障害学生情報入力シート!$H774="他の慢性疾患")),1,0)+IF(AND(障害学生情報入力シート!$G774="重複",ISBLANK(障害学生情報入力シート!$H774)),1,0)+IF(AND(障害学生情報入力シート!$G774="発達障害",OR(障害学生情報入力シート!$H774="SLD",障害学生情報入力シート!$H774="ADHD",障害学生情報入力シート!$H774="ASD",障害学生情報入力シート!$H774="発達障害の重複")),1,0)+IF(AND(障害学生情報入力シート!$G774="精神障害",OR(障害学生情報入力シート!$H774="統合失調症等",障害学生情報入力シート!$H774="気分障害",障害学生情報入力シート!$H774="神経症性障害等",障害学生情報入力シート!$H774="摂食障害・睡眠障害等",障害学生情報入力シート!$H774="他の精神障害")),1,0)+IF(AND(障害学生情報入力シート!$G774="その他の障害",ISBLANK(障害学生情報入力シート!$H774)),1,0)</f>
        <v>0</v>
      </c>
    </row>
    <row r="775" spans="1:25" x14ac:dyDescent="0.4">
      <c r="A775" s="1219">
        <v>751</v>
      </c>
      <c r="B775" s="7">
        <f>IF(AND(障害学生情報入力シート!$G775=$B$23,障害学生情報入力シート!$H775=$B$24,OR(障害学生情報入力シート!D775="入学者(新1年生)",障害学生情報入力シート!D775="在籍者")),1,0)</f>
        <v>0</v>
      </c>
      <c r="C775" s="7">
        <f t="shared" si="66"/>
        <v>0</v>
      </c>
      <c r="D775" s="7" t="str">
        <f>IFERROR(MATCH(ROW(障害学生情報入力シート!A751),C:C,0),"")</f>
        <v/>
      </c>
      <c r="E775" s="7">
        <f>IF(AND(障害学生情報入力シート!$G775=$E$23,障害学生情報入力シート!$H775=$E$24,OR(障害学生情報入力シート!D775="入学者(新1年生)",障害学生情報入力シート!D775="在籍者")),1,0)</f>
        <v>0</v>
      </c>
      <c r="F775" s="7">
        <f t="shared" si="67"/>
        <v>0</v>
      </c>
      <c r="G775" s="7" t="str">
        <f>IFERROR(MATCH(ROW(障害学生情報入力シート!E751),F:F,0),"")</f>
        <v/>
      </c>
      <c r="H775" s="7">
        <f>IF(AND(障害学生情報入力シート!$G775=$H$24,ISBLANK(障害学生情報入力シート!$H775),OR(障害学生情報入力シート!D775="入学者(新1年生)",障害学生情報入力シート!D775="在籍者")),1,0)</f>
        <v>0</v>
      </c>
      <c r="I775" s="7">
        <f t="shared" si="68"/>
        <v>0</v>
      </c>
      <c r="J775" s="7" t="str">
        <f>IFERROR(MATCH(ROW(障害学生情報入力シート!A751),I:I,0),"")</f>
        <v/>
      </c>
      <c r="K775" s="8">
        <f>IF(障害学生情報入力シート!AU775="",0,IF(AND(障害学生情報入力シート!AT775=1,Y775=1,障害学生情報入力シート!D775&lt;&gt;"",障害学生情報入力シート!D775&lt;&gt;"在籍者"),1,0))</f>
        <v>0</v>
      </c>
      <c r="L775" s="8">
        <f t="shared" si="69"/>
        <v>0</v>
      </c>
      <c r="M775" s="8" t="str">
        <f>IFERROR(MATCH(ROW(障害学生情報入力シート!A751),L:L,0),"")</f>
        <v/>
      </c>
      <c r="N775" s="8">
        <f>IF(障害学生情報入力シート!CA775="",0,IF(AND(障害学生情報入力シート!BZ775=1,Y775=1,障害学生情報入力シート!D775&lt;&gt;"",障害学生情報入力シート!D775&lt;&gt;"入学しなかった"),1,0))</f>
        <v>0</v>
      </c>
      <c r="O775" s="8">
        <f t="shared" si="70"/>
        <v>0</v>
      </c>
      <c r="P775" s="8" t="str">
        <f>IFERROR(MATCH(ROW(障害学生情報入力シート!AR751),O:O,0),"")</f>
        <v/>
      </c>
      <c r="Q775" s="8">
        <f>IF(障害学生情報入力シート!CU775="",0,IF(AND(障害学生情報入力シート!CT775=1,Y775=1,障害学生情報入力シート!D775&lt;&gt;"",障害学生情報入力シート!D775&lt;&gt;"入学しなかった"),1,0))</f>
        <v>0</v>
      </c>
      <c r="R775" s="8">
        <f t="shared" si="71"/>
        <v>0</v>
      </c>
      <c r="S775" s="8" t="str">
        <f>IFERROR(MATCH(ROW(障害学生情報入力シート!BJ751),R:R,0),"")</f>
        <v/>
      </c>
      <c r="T775" s="9">
        <f>IF(OR(SUM(障害学生情報入力シート!AY775:BY775,障害学生情報入力シート!CB775:CS775)&gt;0,COUNTA(障害学生情報入力シート!BZ775:CA775)=2,COUNTA(障害学生情報入力シート!CT775:CU775)=2),1,0)</f>
        <v>0</v>
      </c>
      <c r="U775" s="9">
        <f>SUM(障害学生情報入力シート!N775:Q775)+COUNTA(障害学生情報入力シート!R775)</f>
        <v>0</v>
      </c>
      <c r="V775" s="9">
        <f>SUM(障害学生情報入力シート!S775:V775)+COUNTA(障害学生情報入力シート!W775)</f>
        <v>0</v>
      </c>
      <c r="W775" s="9">
        <f>IF(SUM(障害学生情報入力シート!$X775:$AT775)&gt;0,1,0)</f>
        <v>0</v>
      </c>
      <c r="X775" s="9">
        <f>IF(障害学生情報入力シート!D775="入学者(新1年生)",1,0)</f>
        <v>0</v>
      </c>
      <c r="Y775" s="9">
        <f>IF(ISBLANK(障害学生情報入力シート!$G775),0)+IF(AND(障害学生情報入力シート!$G775="視覚障害",OR(障害学生情報入力シート!$H775="盲",障害学生情報入力シート!$H775="弱視")),1,0)+IF(AND(障害学生情報入力シート!$G775="聴覚・言語障害",OR(障害学生情報入力シート!$H775="聾",障害学生情報入力シート!$H775="難聴",障害学生情報入力シート!$H775="言語障害のみ")),1,0)+IF(AND(障害学生情報入力シート!$G775="肢体不自由",OR(障害学生情報入力シート!$H775="上肢機能障害",障害学生情報入力シート!$H775="下肢機能障害",障害学生情報入力シート!$H775="上下肢機能障害",障害学生情報入力シート!$H775="他の機能障害")),1,0)+IF(AND(障害学生情報入力シート!$G775="病弱・虚弱",OR(障害学生情報入力シート!$H775="内部障害等",障害学生情報入力シート!$H775="他の慢性疾患")),1,0)+IF(AND(障害学生情報入力シート!$G775="重複",ISBLANK(障害学生情報入力シート!$H775)),1,0)+IF(AND(障害学生情報入力シート!$G775="発達障害",OR(障害学生情報入力シート!$H775="SLD",障害学生情報入力シート!$H775="ADHD",障害学生情報入力シート!$H775="ASD",障害学生情報入力シート!$H775="発達障害の重複")),1,0)+IF(AND(障害学生情報入力シート!$G775="精神障害",OR(障害学生情報入力シート!$H775="統合失調症等",障害学生情報入力シート!$H775="気分障害",障害学生情報入力シート!$H775="神経症性障害等",障害学生情報入力シート!$H775="摂食障害・睡眠障害等",障害学生情報入力シート!$H775="他の精神障害")),1,0)+IF(AND(障害学生情報入力シート!$G775="その他の障害",ISBLANK(障害学生情報入力シート!$H775)),1,0)</f>
        <v>0</v>
      </c>
    </row>
    <row r="776" spans="1:25" x14ac:dyDescent="0.4">
      <c r="A776" s="1219">
        <v>752</v>
      </c>
      <c r="B776" s="7">
        <f>IF(AND(障害学生情報入力シート!$G776=$B$23,障害学生情報入力シート!$H776=$B$24,OR(障害学生情報入力シート!D776="入学者(新1年生)",障害学生情報入力シート!D776="在籍者")),1,0)</f>
        <v>0</v>
      </c>
      <c r="C776" s="7">
        <f t="shared" si="66"/>
        <v>0</v>
      </c>
      <c r="D776" s="7" t="str">
        <f>IFERROR(MATCH(ROW(障害学生情報入力シート!A752),C:C,0),"")</f>
        <v/>
      </c>
      <c r="E776" s="7">
        <f>IF(AND(障害学生情報入力シート!$G776=$E$23,障害学生情報入力シート!$H776=$E$24,OR(障害学生情報入力シート!D776="入学者(新1年生)",障害学生情報入力シート!D776="在籍者")),1,0)</f>
        <v>0</v>
      </c>
      <c r="F776" s="7">
        <f t="shared" si="67"/>
        <v>0</v>
      </c>
      <c r="G776" s="7" t="str">
        <f>IFERROR(MATCH(ROW(障害学生情報入力シート!E752),F:F,0),"")</f>
        <v/>
      </c>
      <c r="H776" s="7">
        <f>IF(AND(障害学生情報入力シート!$G776=$H$24,ISBLANK(障害学生情報入力シート!$H776),OR(障害学生情報入力シート!D776="入学者(新1年生)",障害学生情報入力シート!D776="在籍者")),1,0)</f>
        <v>0</v>
      </c>
      <c r="I776" s="7">
        <f t="shared" si="68"/>
        <v>0</v>
      </c>
      <c r="J776" s="7" t="str">
        <f>IFERROR(MATCH(ROW(障害学生情報入力シート!A752),I:I,0),"")</f>
        <v/>
      </c>
      <c r="K776" s="8">
        <f>IF(障害学生情報入力シート!AU776="",0,IF(AND(障害学生情報入力シート!AT776=1,Y776=1,障害学生情報入力シート!D776&lt;&gt;"",障害学生情報入力シート!D776&lt;&gt;"在籍者"),1,0))</f>
        <v>0</v>
      </c>
      <c r="L776" s="8">
        <f t="shared" si="69"/>
        <v>0</v>
      </c>
      <c r="M776" s="8" t="str">
        <f>IFERROR(MATCH(ROW(障害学生情報入力シート!A752),L:L,0),"")</f>
        <v/>
      </c>
      <c r="N776" s="8">
        <f>IF(障害学生情報入力シート!CA776="",0,IF(AND(障害学生情報入力シート!BZ776=1,Y776=1,障害学生情報入力シート!D776&lt;&gt;"",障害学生情報入力シート!D776&lt;&gt;"入学しなかった"),1,0))</f>
        <v>0</v>
      </c>
      <c r="O776" s="8">
        <f t="shared" si="70"/>
        <v>0</v>
      </c>
      <c r="P776" s="8" t="str">
        <f>IFERROR(MATCH(ROW(障害学生情報入力シート!AR752),O:O,0),"")</f>
        <v/>
      </c>
      <c r="Q776" s="8">
        <f>IF(障害学生情報入力シート!CU776="",0,IF(AND(障害学生情報入力シート!CT776=1,Y776=1,障害学生情報入力シート!D776&lt;&gt;"",障害学生情報入力シート!D776&lt;&gt;"入学しなかった"),1,0))</f>
        <v>0</v>
      </c>
      <c r="R776" s="8">
        <f t="shared" si="71"/>
        <v>0</v>
      </c>
      <c r="S776" s="8" t="str">
        <f>IFERROR(MATCH(ROW(障害学生情報入力シート!BJ752),R:R,0),"")</f>
        <v/>
      </c>
      <c r="T776" s="9">
        <f>IF(OR(SUM(障害学生情報入力シート!AY776:BY776,障害学生情報入力シート!CB776:CS776)&gt;0,COUNTA(障害学生情報入力シート!BZ776:CA776)=2,COUNTA(障害学生情報入力シート!CT776:CU776)=2),1,0)</f>
        <v>0</v>
      </c>
      <c r="U776" s="9">
        <f>SUM(障害学生情報入力シート!N776:Q776)+COUNTA(障害学生情報入力シート!R776)</f>
        <v>0</v>
      </c>
      <c r="V776" s="9">
        <f>SUM(障害学生情報入力シート!S776:V776)+COUNTA(障害学生情報入力シート!W776)</f>
        <v>0</v>
      </c>
      <c r="W776" s="9">
        <f>IF(SUM(障害学生情報入力シート!$X776:$AT776)&gt;0,1,0)</f>
        <v>0</v>
      </c>
      <c r="X776" s="9">
        <f>IF(障害学生情報入力シート!D776="入学者(新1年生)",1,0)</f>
        <v>0</v>
      </c>
      <c r="Y776" s="9">
        <f>IF(ISBLANK(障害学生情報入力シート!$G776),0)+IF(AND(障害学生情報入力シート!$G776="視覚障害",OR(障害学生情報入力シート!$H776="盲",障害学生情報入力シート!$H776="弱視")),1,0)+IF(AND(障害学生情報入力シート!$G776="聴覚・言語障害",OR(障害学生情報入力シート!$H776="聾",障害学生情報入力シート!$H776="難聴",障害学生情報入力シート!$H776="言語障害のみ")),1,0)+IF(AND(障害学生情報入力シート!$G776="肢体不自由",OR(障害学生情報入力シート!$H776="上肢機能障害",障害学生情報入力シート!$H776="下肢機能障害",障害学生情報入力シート!$H776="上下肢機能障害",障害学生情報入力シート!$H776="他の機能障害")),1,0)+IF(AND(障害学生情報入力シート!$G776="病弱・虚弱",OR(障害学生情報入力シート!$H776="内部障害等",障害学生情報入力シート!$H776="他の慢性疾患")),1,0)+IF(AND(障害学生情報入力シート!$G776="重複",ISBLANK(障害学生情報入力シート!$H776)),1,0)+IF(AND(障害学生情報入力シート!$G776="発達障害",OR(障害学生情報入力シート!$H776="SLD",障害学生情報入力シート!$H776="ADHD",障害学生情報入力シート!$H776="ASD",障害学生情報入力シート!$H776="発達障害の重複")),1,0)+IF(AND(障害学生情報入力シート!$G776="精神障害",OR(障害学生情報入力シート!$H776="統合失調症等",障害学生情報入力シート!$H776="気分障害",障害学生情報入力シート!$H776="神経症性障害等",障害学生情報入力シート!$H776="摂食障害・睡眠障害等",障害学生情報入力シート!$H776="他の精神障害")),1,0)+IF(AND(障害学生情報入力シート!$G776="その他の障害",ISBLANK(障害学生情報入力シート!$H776)),1,0)</f>
        <v>0</v>
      </c>
    </row>
    <row r="777" spans="1:25" x14ac:dyDescent="0.4">
      <c r="A777" s="1219">
        <v>753</v>
      </c>
      <c r="B777" s="7">
        <f>IF(AND(障害学生情報入力シート!$G777=$B$23,障害学生情報入力シート!$H777=$B$24,OR(障害学生情報入力シート!D777="入学者(新1年生)",障害学生情報入力シート!D777="在籍者")),1,0)</f>
        <v>0</v>
      </c>
      <c r="C777" s="7">
        <f t="shared" si="66"/>
        <v>0</v>
      </c>
      <c r="D777" s="7" t="str">
        <f>IFERROR(MATCH(ROW(障害学生情報入力シート!A753),C:C,0),"")</f>
        <v/>
      </c>
      <c r="E777" s="7">
        <f>IF(AND(障害学生情報入力シート!$G777=$E$23,障害学生情報入力シート!$H777=$E$24,OR(障害学生情報入力シート!D777="入学者(新1年生)",障害学生情報入力シート!D777="在籍者")),1,0)</f>
        <v>0</v>
      </c>
      <c r="F777" s="7">
        <f t="shared" si="67"/>
        <v>0</v>
      </c>
      <c r="G777" s="7" t="str">
        <f>IFERROR(MATCH(ROW(障害学生情報入力シート!E753),F:F,0),"")</f>
        <v/>
      </c>
      <c r="H777" s="7">
        <f>IF(AND(障害学生情報入力シート!$G777=$H$24,ISBLANK(障害学生情報入力シート!$H777),OR(障害学生情報入力シート!D777="入学者(新1年生)",障害学生情報入力シート!D777="在籍者")),1,0)</f>
        <v>0</v>
      </c>
      <c r="I777" s="7">
        <f t="shared" si="68"/>
        <v>0</v>
      </c>
      <c r="J777" s="7" t="str">
        <f>IFERROR(MATCH(ROW(障害学生情報入力シート!A753),I:I,0),"")</f>
        <v/>
      </c>
      <c r="K777" s="8">
        <f>IF(障害学生情報入力シート!AU777="",0,IF(AND(障害学生情報入力シート!AT777=1,Y777=1,障害学生情報入力シート!D777&lt;&gt;"",障害学生情報入力シート!D777&lt;&gt;"在籍者"),1,0))</f>
        <v>0</v>
      </c>
      <c r="L777" s="8">
        <f t="shared" si="69"/>
        <v>0</v>
      </c>
      <c r="M777" s="8" t="str">
        <f>IFERROR(MATCH(ROW(障害学生情報入力シート!A753),L:L,0),"")</f>
        <v/>
      </c>
      <c r="N777" s="8">
        <f>IF(障害学生情報入力シート!CA777="",0,IF(AND(障害学生情報入力シート!BZ777=1,Y777=1,障害学生情報入力シート!D777&lt;&gt;"",障害学生情報入力シート!D777&lt;&gt;"入学しなかった"),1,0))</f>
        <v>0</v>
      </c>
      <c r="O777" s="8">
        <f t="shared" si="70"/>
        <v>0</v>
      </c>
      <c r="P777" s="8" t="str">
        <f>IFERROR(MATCH(ROW(障害学生情報入力シート!AR753),O:O,0),"")</f>
        <v/>
      </c>
      <c r="Q777" s="8">
        <f>IF(障害学生情報入力シート!CU777="",0,IF(AND(障害学生情報入力シート!CT777=1,Y777=1,障害学生情報入力シート!D777&lt;&gt;"",障害学生情報入力シート!D777&lt;&gt;"入学しなかった"),1,0))</f>
        <v>0</v>
      </c>
      <c r="R777" s="8">
        <f t="shared" si="71"/>
        <v>0</v>
      </c>
      <c r="S777" s="8" t="str">
        <f>IFERROR(MATCH(ROW(障害学生情報入力シート!BJ753),R:R,0),"")</f>
        <v/>
      </c>
      <c r="T777" s="9">
        <f>IF(OR(SUM(障害学生情報入力シート!AY777:BY777,障害学生情報入力シート!CB777:CS777)&gt;0,COUNTA(障害学生情報入力シート!BZ777:CA777)=2,COUNTA(障害学生情報入力シート!CT777:CU777)=2),1,0)</f>
        <v>0</v>
      </c>
      <c r="U777" s="9">
        <f>SUM(障害学生情報入力シート!N777:Q777)+COUNTA(障害学生情報入力シート!R777)</f>
        <v>0</v>
      </c>
      <c r="V777" s="9">
        <f>SUM(障害学生情報入力シート!S777:V777)+COUNTA(障害学生情報入力シート!W777)</f>
        <v>0</v>
      </c>
      <c r="W777" s="9">
        <f>IF(SUM(障害学生情報入力シート!$X777:$AT777)&gt;0,1,0)</f>
        <v>0</v>
      </c>
      <c r="X777" s="9">
        <f>IF(障害学生情報入力シート!D777="入学者(新1年生)",1,0)</f>
        <v>0</v>
      </c>
      <c r="Y777" s="9">
        <f>IF(ISBLANK(障害学生情報入力シート!$G777),0)+IF(AND(障害学生情報入力シート!$G777="視覚障害",OR(障害学生情報入力シート!$H777="盲",障害学生情報入力シート!$H777="弱視")),1,0)+IF(AND(障害学生情報入力シート!$G777="聴覚・言語障害",OR(障害学生情報入力シート!$H777="聾",障害学生情報入力シート!$H777="難聴",障害学生情報入力シート!$H777="言語障害のみ")),1,0)+IF(AND(障害学生情報入力シート!$G777="肢体不自由",OR(障害学生情報入力シート!$H777="上肢機能障害",障害学生情報入力シート!$H777="下肢機能障害",障害学生情報入力シート!$H777="上下肢機能障害",障害学生情報入力シート!$H777="他の機能障害")),1,0)+IF(AND(障害学生情報入力シート!$G777="病弱・虚弱",OR(障害学生情報入力シート!$H777="内部障害等",障害学生情報入力シート!$H777="他の慢性疾患")),1,0)+IF(AND(障害学生情報入力シート!$G777="重複",ISBLANK(障害学生情報入力シート!$H777)),1,0)+IF(AND(障害学生情報入力シート!$G777="発達障害",OR(障害学生情報入力シート!$H777="SLD",障害学生情報入力シート!$H777="ADHD",障害学生情報入力シート!$H777="ASD",障害学生情報入力シート!$H777="発達障害の重複")),1,0)+IF(AND(障害学生情報入力シート!$G777="精神障害",OR(障害学生情報入力シート!$H777="統合失調症等",障害学生情報入力シート!$H777="気分障害",障害学生情報入力シート!$H777="神経症性障害等",障害学生情報入力シート!$H777="摂食障害・睡眠障害等",障害学生情報入力シート!$H777="他の精神障害")),1,0)+IF(AND(障害学生情報入力シート!$G777="その他の障害",ISBLANK(障害学生情報入力シート!$H777)),1,0)</f>
        <v>0</v>
      </c>
    </row>
    <row r="778" spans="1:25" x14ac:dyDescent="0.4">
      <c r="A778" s="1219">
        <v>754</v>
      </c>
      <c r="B778" s="7">
        <f>IF(AND(障害学生情報入力シート!$G778=$B$23,障害学生情報入力シート!$H778=$B$24,OR(障害学生情報入力シート!D778="入学者(新1年生)",障害学生情報入力シート!D778="在籍者")),1,0)</f>
        <v>0</v>
      </c>
      <c r="C778" s="7">
        <f t="shared" si="66"/>
        <v>0</v>
      </c>
      <c r="D778" s="7" t="str">
        <f>IFERROR(MATCH(ROW(障害学生情報入力シート!A754),C:C,0),"")</f>
        <v/>
      </c>
      <c r="E778" s="7">
        <f>IF(AND(障害学生情報入力シート!$G778=$E$23,障害学生情報入力シート!$H778=$E$24,OR(障害学生情報入力シート!D778="入学者(新1年生)",障害学生情報入力シート!D778="在籍者")),1,0)</f>
        <v>0</v>
      </c>
      <c r="F778" s="7">
        <f t="shared" si="67"/>
        <v>0</v>
      </c>
      <c r="G778" s="7" t="str">
        <f>IFERROR(MATCH(ROW(障害学生情報入力シート!E754),F:F,0),"")</f>
        <v/>
      </c>
      <c r="H778" s="7">
        <f>IF(AND(障害学生情報入力シート!$G778=$H$24,ISBLANK(障害学生情報入力シート!$H778),OR(障害学生情報入力シート!D778="入学者(新1年生)",障害学生情報入力シート!D778="在籍者")),1,0)</f>
        <v>0</v>
      </c>
      <c r="I778" s="7">
        <f t="shared" si="68"/>
        <v>0</v>
      </c>
      <c r="J778" s="7" t="str">
        <f>IFERROR(MATCH(ROW(障害学生情報入力シート!A754),I:I,0),"")</f>
        <v/>
      </c>
      <c r="K778" s="8">
        <f>IF(障害学生情報入力シート!AU778="",0,IF(AND(障害学生情報入力シート!AT778=1,Y778=1,障害学生情報入力シート!D778&lt;&gt;"",障害学生情報入力シート!D778&lt;&gt;"在籍者"),1,0))</f>
        <v>0</v>
      </c>
      <c r="L778" s="8">
        <f t="shared" si="69"/>
        <v>0</v>
      </c>
      <c r="M778" s="8" t="str">
        <f>IFERROR(MATCH(ROW(障害学生情報入力シート!A754),L:L,0),"")</f>
        <v/>
      </c>
      <c r="N778" s="8">
        <f>IF(障害学生情報入力シート!CA778="",0,IF(AND(障害学生情報入力シート!BZ778=1,Y778=1,障害学生情報入力シート!D778&lt;&gt;"",障害学生情報入力シート!D778&lt;&gt;"入学しなかった"),1,0))</f>
        <v>0</v>
      </c>
      <c r="O778" s="8">
        <f t="shared" si="70"/>
        <v>0</v>
      </c>
      <c r="P778" s="8" t="str">
        <f>IFERROR(MATCH(ROW(障害学生情報入力シート!AR754),O:O,0),"")</f>
        <v/>
      </c>
      <c r="Q778" s="8">
        <f>IF(障害学生情報入力シート!CU778="",0,IF(AND(障害学生情報入力シート!CT778=1,Y778=1,障害学生情報入力シート!D778&lt;&gt;"",障害学生情報入力シート!D778&lt;&gt;"入学しなかった"),1,0))</f>
        <v>0</v>
      </c>
      <c r="R778" s="8">
        <f t="shared" si="71"/>
        <v>0</v>
      </c>
      <c r="S778" s="8" t="str">
        <f>IFERROR(MATCH(ROW(障害学生情報入力シート!BJ754),R:R,0),"")</f>
        <v/>
      </c>
      <c r="T778" s="9">
        <f>IF(OR(SUM(障害学生情報入力シート!AY778:BY778,障害学生情報入力シート!CB778:CS778)&gt;0,COUNTA(障害学生情報入力シート!BZ778:CA778)=2,COUNTA(障害学生情報入力シート!CT778:CU778)=2),1,0)</f>
        <v>0</v>
      </c>
      <c r="U778" s="9">
        <f>SUM(障害学生情報入力シート!N778:Q778)+COUNTA(障害学生情報入力シート!R778)</f>
        <v>0</v>
      </c>
      <c r="V778" s="9">
        <f>SUM(障害学生情報入力シート!S778:V778)+COUNTA(障害学生情報入力シート!W778)</f>
        <v>0</v>
      </c>
      <c r="W778" s="9">
        <f>IF(SUM(障害学生情報入力シート!$X778:$AT778)&gt;0,1,0)</f>
        <v>0</v>
      </c>
      <c r="X778" s="9">
        <f>IF(障害学生情報入力シート!D778="入学者(新1年生)",1,0)</f>
        <v>0</v>
      </c>
      <c r="Y778" s="9">
        <f>IF(ISBLANK(障害学生情報入力シート!$G778),0)+IF(AND(障害学生情報入力シート!$G778="視覚障害",OR(障害学生情報入力シート!$H778="盲",障害学生情報入力シート!$H778="弱視")),1,0)+IF(AND(障害学生情報入力シート!$G778="聴覚・言語障害",OR(障害学生情報入力シート!$H778="聾",障害学生情報入力シート!$H778="難聴",障害学生情報入力シート!$H778="言語障害のみ")),1,0)+IF(AND(障害学生情報入力シート!$G778="肢体不自由",OR(障害学生情報入力シート!$H778="上肢機能障害",障害学生情報入力シート!$H778="下肢機能障害",障害学生情報入力シート!$H778="上下肢機能障害",障害学生情報入力シート!$H778="他の機能障害")),1,0)+IF(AND(障害学生情報入力シート!$G778="病弱・虚弱",OR(障害学生情報入力シート!$H778="内部障害等",障害学生情報入力シート!$H778="他の慢性疾患")),1,0)+IF(AND(障害学生情報入力シート!$G778="重複",ISBLANK(障害学生情報入力シート!$H778)),1,0)+IF(AND(障害学生情報入力シート!$G778="発達障害",OR(障害学生情報入力シート!$H778="SLD",障害学生情報入力シート!$H778="ADHD",障害学生情報入力シート!$H778="ASD",障害学生情報入力シート!$H778="発達障害の重複")),1,0)+IF(AND(障害学生情報入力シート!$G778="精神障害",OR(障害学生情報入力シート!$H778="統合失調症等",障害学生情報入力シート!$H778="気分障害",障害学生情報入力シート!$H778="神経症性障害等",障害学生情報入力シート!$H778="摂食障害・睡眠障害等",障害学生情報入力シート!$H778="他の精神障害")),1,0)+IF(AND(障害学生情報入力シート!$G778="その他の障害",ISBLANK(障害学生情報入力シート!$H778)),1,0)</f>
        <v>0</v>
      </c>
    </row>
    <row r="779" spans="1:25" x14ac:dyDescent="0.4">
      <c r="A779" s="1219">
        <v>755</v>
      </c>
      <c r="B779" s="7">
        <f>IF(AND(障害学生情報入力シート!$G779=$B$23,障害学生情報入力シート!$H779=$B$24,OR(障害学生情報入力シート!D779="入学者(新1年生)",障害学生情報入力シート!D779="在籍者")),1,0)</f>
        <v>0</v>
      </c>
      <c r="C779" s="7">
        <f t="shared" si="66"/>
        <v>0</v>
      </c>
      <c r="D779" s="7" t="str">
        <f>IFERROR(MATCH(ROW(障害学生情報入力シート!A755),C:C,0),"")</f>
        <v/>
      </c>
      <c r="E779" s="7">
        <f>IF(AND(障害学生情報入力シート!$G779=$E$23,障害学生情報入力シート!$H779=$E$24,OR(障害学生情報入力シート!D779="入学者(新1年生)",障害学生情報入力シート!D779="在籍者")),1,0)</f>
        <v>0</v>
      </c>
      <c r="F779" s="7">
        <f t="shared" si="67"/>
        <v>0</v>
      </c>
      <c r="G779" s="7" t="str">
        <f>IFERROR(MATCH(ROW(障害学生情報入力シート!E755),F:F,0),"")</f>
        <v/>
      </c>
      <c r="H779" s="7">
        <f>IF(AND(障害学生情報入力シート!$G779=$H$24,ISBLANK(障害学生情報入力シート!$H779),OR(障害学生情報入力シート!D779="入学者(新1年生)",障害学生情報入力シート!D779="在籍者")),1,0)</f>
        <v>0</v>
      </c>
      <c r="I779" s="7">
        <f t="shared" si="68"/>
        <v>0</v>
      </c>
      <c r="J779" s="7" t="str">
        <f>IFERROR(MATCH(ROW(障害学生情報入力シート!A755),I:I,0),"")</f>
        <v/>
      </c>
      <c r="K779" s="8">
        <f>IF(障害学生情報入力シート!AU779="",0,IF(AND(障害学生情報入力シート!AT779=1,Y779=1,障害学生情報入力シート!D779&lt;&gt;"",障害学生情報入力シート!D779&lt;&gt;"在籍者"),1,0))</f>
        <v>0</v>
      </c>
      <c r="L779" s="8">
        <f t="shared" si="69"/>
        <v>0</v>
      </c>
      <c r="M779" s="8" t="str">
        <f>IFERROR(MATCH(ROW(障害学生情報入力シート!A755),L:L,0),"")</f>
        <v/>
      </c>
      <c r="N779" s="8">
        <f>IF(障害学生情報入力シート!CA779="",0,IF(AND(障害学生情報入力シート!BZ779=1,Y779=1,障害学生情報入力シート!D779&lt;&gt;"",障害学生情報入力シート!D779&lt;&gt;"入学しなかった"),1,0))</f>
        <v>0</v>
      </c>
      <c r="O779" s="8">
        <f t="shared" si="70"/>
        <v>0</v>
      </c>
      <c r="P779" s="8" t="str">
        <f>IFERROR(MATCH(ROW(障害学生情報入力シート!AR755),O:O,0),"")</f>
        <v/>
      </c>
      <c r="Q779" s="8">
        <f>IF(障害学生情報入力シート!CU779="",0,IF(AND(障害学生情報入力シート!CT779=1,Y779=1,障害学生情報入力シート!D779&lt;&gt;"",障害学生情報入力シート!D779&lt;&gt;"入学しなかった"),1,0))</f>
        <v>0</v>
      </c>
      <c r="R779" s="8">
        <f t="shared" si="71"/>
        <v>0</v>
      </c>
      <c r="S779" s="8" t="str">
        <f>IFERROR(MATCH(ROW(障害学生情報入力シート!BJ755),R:R,0),"")</f>
        <v/>
      </c>
      <c r="T779" s="9">
        <f>IF(OR(SUM(障害学生情報入力シート!AY779:BY779,障害学生情報入力シート!CB779:CS779)&gt;0,COUNTA(障害学生情報入力シート!BZ779:CA779)=2,COUNTA(障害学生情報入力シート!CT779:CU779)=2),1,0)</f>
        <v>0</v>
      </c>
      <c r="U779" s="9">
        <f>SUM(障害学生情報入力シート!N779:Q779)+COUNTA(障害学生情報入力シート!R779)</f>
        <v>0</v>
      </c>
      <c r="V779" s="9">
        <f>SUM(障害学生情報入力シート!S779:V779)+COUNTA(障害学生情報入力シート!W779)</f>
        <v>0</v>
      </c>
      <c r="W779" s="9">
        <f>IF(SUM(障害学生情報入力シート!$X779:$AT779)&gt;0,1,0)</f>
        <v>0</v>
      </c>
      <c r="X779" s="9">
        <f>IF(障害学生情報入力シート!D779="入学者(新1年生)",1,0)</f>
        <v>0</v>
      </c>
      <c r="Y779" s="9">
        <f>IF(ISBLANK(障害学生情報入力シート!$G779),0)+IF(AND(障害学生情報入力シート!$G779="視覚障害",OR(障害学生情報入力シート!$H779="盲",障害学生情報入力シート!$H779="弱視")),1,0)+IF(AND(障害学生情報入力シート!$G779="聴覚・言語障害",OR(障害学生情報入力シート!$H779="聾",障害学生情報入力シート!$H779="難聴",障害学生情報入力シート!$H779="言語障害のみ")),1,0)+IF(AND(障害学生情報入力シート!$G779="肢体不自由",OR(障害学生情報入力シート!$H779="上肢機能障害",障害学生情報入力シート!$H779="下肢機能障害",障害学生情報入力シート!$H779="上下肢機能障害",障害学生情報入力シート!$H779="他の機能障害")),1,0)+IF(AND(障害学生情報入力シート!$G779="病弱・虚弱",OR(障害学生情報入力シート!$H779="内部障害等",障害学生情報入力シート!$H779="他の慢性疾患")),1,0)+IF(AND(障害学生情報入力シート!$G779="重複",ISBLANK(障害学生情報入力シート!$H779)),1,0)+IF(AND(障害学生情報入力シート!$G779="発達障害",OR(障害学生情報入力シート!$H779="SLD",障害学生情報入力シート!$H779="ADHD",障害学生情報入力シート!$H779="ASD",障害学生情報入力シート!$H779="発達障害の重複")),1,0)+IF(AND(障害学生情報入力シート!$G779="精神障害",OR(障害学生情報入力シート!$H779="統合失調症等",障害学生情報入力シート!$H779="気分障害",障害学生情報入力シート!$H779="神経症性障害等",障害学生情報入力シート!$H779="摂食障害・睡眠障害等",障害学生情報入力シート!$H779="他の精神障害")),1,0)+IF(AND(障害学生情報入力シート!$G779="その他の障害",ISBLANK(障害学生情報入力シート!$H779)),1,0)</f>
        <v>0</v>
      </c>
    </row>
    <row r="780" spans="1:25" x14ac:dyDescent="0.4">
      <c r="A780" s="1219">
        <v>756</v>
      </c>
      <c r="B780" s="7">
        <f>IF(AND(障害学生情報入力シート!$G780=$B$23,障害学生情報入力シート!$H780=$B$24,OR(障害学生情報入力シート!D780="入学者(新1年生)",障害学生情報入力シート!D780="在籍者")),1,0)</f>
        <v>0</v>
      </c>
      <c r="C780" s="7">
        <f t="shared" si="66"/>
        <v>0</v>
      </c>
      <c r="D780" s="7" t="str">
        <f>IFERROR(MATCH(ROW(障害学生情報入力シート!A756),C:C,0),"")</f>
        <v/>
      </c>
      <c r="E780" s="7">
        <f>IF(AND(障害学生情報入力シート!$G780=$E$23,障害学生情報入力シート!$H780=$E$24,OR(障害学生情報入力シート!D780="入学者(新1年生)",障害学生情報入力シート!D780="在籍者")),1,0)</f>
        <v>0</v>
      </c>
      <c r="F780" s="7">
        <f t="shared" si="67"/>
        <v>0</v>
      </c>
      <c r="G780" s="7" t="str">
        <f>IFERROR(MATCH(ROW(障害学生情報入力シート!E756),F:F,0),"")</f>
        <v/>
      </c>
      <c r="H780" s="7">
        <f>IF(AND(障害学生情報入力シート!$G780=$H$24,ISBLANK(障害学生情報入力シート!$H780),OR(障害学生情報入力シート!D780="入学者(新1年生)",障害学生情報入力シート!D780="在籍者")),1,0)</f>
        <v>0</v>
      </c>
      <c r="I780" s="7">
        <f t="shared" si="68"/>
        <v>0</v>
      </c>
      <c r="J780" s="7" t="str">
        <f>IFERROR(MATCH(ROW(障害学生情報入力シート!A756),I:I,0),"")</f>
        <v/>
      </c>
      <c r="K780" s="8">
        <f>IF(障害学生情報入力シート!AU780="",0,IF(AND(障害学生情報入力シート!AT780=1,Y780=1,障害学生情報入力シート!D780&lt;&gt;"",障害学生情報入力シート!D780&lt;&gt;"在籍者"),1,0))</f>
        <v>0</v>
      </c>
      <c r="L780" s="8">
        <f t="shared" si="69"/>
        <v>0</v>
      </c>
      <c r="M780" s="8" t="str">
        <f>IFERROR(MATCH(ROW(障害学生情報入力シート!A756),L:L,0),"")</f>
        <v/>
      </c>
      <c r="N780" s="8">
        <f>IF(障害学生情報入力シート!CA780="",0,IF(AND(障害学生情報入力シート!BZ780=1,Y780=1,障害学生情報入力シート!D780&lt;&gt;"",障害学生情報入力シート!D780&lt;&gt;"入学しなかった"),1,0))</f>
        <v>0</v>
      </c>
      <c r="O780" s="8">
        <f t="shared" si="70"/>
        <v>0</v>
      </c>
      <c r="P780" s="8" t="str">
        <f>IFERROR(MATCH(ROW(障害学生情報入力シート!AR756),O:O,0),"")</f>
        <v/>
      </c>
      <c r="Q780" s="8">
        <f>IF(障害学生情報入力シート!CU780="",0,IF(AND(障害学生情報入力シート!CT780=1,Y780=1,障害学生情報入力シート!D780&lt;&gt;"",障害学生情報入力シート!D780&lt;&gt;"入学しなかった"),1,0))</f>
        <v>0</v>
      </c>
      <c r="R780" s="8">
        <f t="shared" si="71"/>
        <v>0</v>
      </c>
      <c r="S780" s="8" t="str">
        <f>IFERROR(MATCH(ROW(障害学生情報入力シート!BJ756),R:R,0),"")</f>
        <v/>
      </c>
      <c r="T780" s="9">
        <f>IF(OR(SUM(障害学生情報入力シート!AY780:BY780,障害学生情報入力シート!CB780:CS780)&gt;0,COUNTA(障害学生情報入力シート!BZ780:CA780)=2,COUNTA(障害学生情報入力シート!CT780:CU780)=2),1,0)</f>
        <v>0</v>
      </c>
      <c r="U780" s="9">
        <f>SUM(障害学生情報入力シート!N780:Q780)+COUNTA(障害学生情報入力シート!R780)</f>
        <v>0</v>
      </c>
      <c r="V780" s="9">
        <f>SUM(障害学生情報入力シート!S780:V780)+COUNTA(障害学生情報入力シート!W780)</f>
        <v>0</v>
      </c>
      <c r="W780" s="9">
        <f>IF(SUM(障害学生情報入力シート!$X780:$AT780)&gt;0,1,0)</f>
        <v>0</v>
      </c>
      <c r="X780" s="9">
        <f>IF(障害学生情報入力シート!D780="入学者(新1年生)",1,0)</f>
        <v>0</v>
      </c>
      <c r="Y780" s="9">
        <f>IF(ISBLANK(障害学生情報入力シート!$G780),0)+IF(AND(障害学生情報入力シート!$G780="視覚障害",OR(障害学生情報入力シート!$H780="盲",障害学生情報入力シート!$H780="弱視")),1,0)+IF(AND(障害学生情報入力シート!$G780="聴覚・言語障害",OR(障害学生情報入力シート!$H780="聾",障害学生情報入力シート!$H780="難聴",障害学生情報入力シート!$H780="言語障害のみ")),1,0)+IF(AND(障害学生情報入力シート!$G780="肢体不自由",OR(障害学生情報入力シート!$H780="上肢機能障害",障害学生情報入力シート!$H780="下肢機能障害",障害学生情報入力シート!$H780="上下肢機能障害",障害学生情報入力シート!$H780="他の機能障害")),1,0)+IF(AND(障害学生情報入力シート!$G780="病弱・虚弱",OR(障害学生情報入力シート!$H780="内部障害等",障害学生情報入力シート!$H780="他の慢性疾患")),1,0)+IF(AND(障害学生情報入力シート!$G780="重複",ISBLANK(障害学生情報入力シート!$H780)),1,0)+IF(AND(障害学生情報入力シート!$G780="発達障害",OR(障害学生情報入力シート!$H780="SLD",障害学生情報入力シート!$H780="ADHD",障害学生情報入力シート!$H780="ASD",障害学生情報入力シート!$H780="発達障害の重複")),1,0)+IF(AND(障害学生情報入力シート!$G780="精神障害",OR(障害学生情報入力シート!$H780="統合失調症等",障害学生情報入力シート!$H780="気分障害",障害学生情報入力シート!$H780="神経症性障害等",障害学生情報入力シート!$H780="摂食障害・睡眠障害等",障害学生情報入力シート!$H780="他の精神障害")),1,0)+IF(AND(障害学生情報入力シート!$G780="その他の障害",ISBLANK(障害学生情報入力シート!$H780)),1,0)</f>
        <v>0</v>
      </c>
    </row>
    <row r="781" spans="1:25" x14ac:dyDescent="0.4">
      <c r="A781" s="1219">
        <v>757</v>
      </c>
      <c r="B781" s="7">
        <f>IF(AND(障害学生情報入力シート!$G781=$B$23,障害学生情報入力シート!$H781=$B$24,OR(障害学生情報入力シート!D781="入学者(新1年生)",障害学生情報入力シート!D781="在籍者")),1,0)</f>
        <v>0</v>
      </c>
      <c r="C781" s="7">
        <f t="shared" si="66"/>
        <v>0</v>
      </c>
      <c r="D781" s="7" t="str">
        <f>IFERROR(MATCH(ROW(障害学生情報入力シート!A757),C:C,0),"")</f>
        <v/>
      </c>
      <c r="E781" s="7">
        <f>IF(AND(障害学生情報入力シート!$G781=$E$23,障害学生情報入力シート!$H781=$E$24,OR(障害学生情報入力シート!D781="入学者(新1年生)",障害学生情報入力シート!D781="在籍者")),1,0)</f>
        <v>0</v>
      </c>
      <c r="F781" s="7">
        <f t="shared" si="67"/>
        <v>0</v>
      </c>
      <c r="G781" s="7" t="str">
        <f>IFERROR(MATCH(ROW(障害学生情報入力シート!E757),F:F,0),"")</f>
        <v/>
      </c>
      <c r="H781" s="7">
        <f>IF(AND(障害学生情報入力シート!$G781=$H$24,ISBLANK(障害学生情報入力シート!$H781),OR(障害学生情報入力シート!D781="入学者(新1年生)",障害学生情報入力シート!D781="在籍者")),1,0)</f>
        <v>0</v>
      </c>
      <c r="I781" s="7">
        <f t="shared" si="68"/>
        <v>0</v>
      </c>
      <c r="J781" s="7" t="str">
        <f>IFERROR(MATCH(ROW(障害学生情報入力シート!A757),I:I,0),"")</f>
        <v/>
      </c>
      <c r="K781" s="8">
        <f>IF(障害学生情報入力シート!AU781="",0,IF(AND(障害学生情報入力シート!AT781=1,Y781=1,障害学生情報入力シート!D781&lt;&gt;"",障害学生情報入力シート!D781&lt;&gt;"在籍者"),1,0))</f>
        <v>0</v>
      </c>
      <c r="L781" s="8">
        <f t="shared" si="69"/>
        <v>0</v>
      </c>
      <c r="M781" s="8" t="str">
        <f>IFERROR(MATCH(ROW(障害学生情報入力シート!A757),L:L,0),"")</f>
        <v/>
      </c>
      <c r="N781" s="8">
        <f>IF(障害学生情報入力シート!CA781="",0,IF(AND(障害学生情報入力シート!BZ781=1,Y781=1,障害学生情報入力シート!D781&lt;&gt;"",障害学生情報入力シート!D781&lt;&gt;"入学しなかった"),1,0))</f>
        <v>0</v>
      </c>
      <c r="O781" s="8">
        <f t="shared" si="70"/>
        <v>0</v>
      </c>
      <c r="P781" s="8" t="str">
        <f>IFERROR(MATCH(ROW(障害学生情報入力シート!AR757),O:O,0),"")</f>
        <v/>
      </c>
      <c r="Q781" s="8">
        <f>IF(障害学生情報入力シート!CU781="",0,IF(AND(障害学生情報入力シート!CT781=1,Y781=1,障害学生情報入力シート!D781&lt;&gt;"",障害学生情報入力シート!D781&lt;&gt;"入学しなかった"),1,0))</f>
        <v>0</v>
      </c>
      <c r="R781" s="8">
        <f t="shared" si="71"/>
        <v>0</v>
      </c>
      <c r="S781" s="8" t="str">
        <f>IFERROR(MATCH(ROW(障害学生情報入力シート!BJ757),R:R,0),"")</f>
        <v/>
      </c>
      <c r="T781" s="9">
        <f>IF(OR(SUM(障害学生情報入力シート!AY781:BY781,障害学生情報入力シート!CB781:CS781)&gt;0,COUNTA(障害学生情報入力シート!BZ781:CA781)=2,COUNTA(障害学生情報入力シート!CT781:CU781)=2),1,0)</f>
        <v>0</v>
      </c>
      <c r="U781" s="9">
        <f>SUM(障害学生情報入力シート!N781:Q781)+COUNTA(障害学生情報入力シート!R781)</f>
        <v>0</v>
      </c>
      <c r="V781" s="9">
        <f>SUM(障害学生情報入力シート!S781:V781)+COUNTA(障害学生情報入力シート!W781)</f>
        <v>0</v>
      </c>
      <c r="W781" s="9">
        <f>IF(SUM(障害学生情報入力シート!$X781:$AT781)&gt;0,1,0)</f>
        <v>0</v>
      </c>
      <c r="X781" s="9">
        <f>IF(障害学生情報入力シート!D781="入学者(新1年生)",1,0)</f>
        <v>0</v>
      </c>
      <c r="Y781" s="9">
        <f>IF(ISBLANK(障害学生情報入力シート!$G781),0)+IF(AND(障害学生情報入力シート!$G781="視覚障害",OR(障害学生情報入力シート!$H781="盲",障害学生情報入力シート!$H781="弱視")),1,0)+IF(AND(障害学生情報入力シート!$G781="聴覚・言語障害",OR(障害学生情報入力シート!$H781="聾",障害学生情報入力シート!$H781="難聴",障害学生情報入力シート!$H781="言語障害のみ")),1,0)+IF(AND(障害学生情報入力シート!$G781="肢体不自由",OR(障害学生情報入力シート!$H781="上肢機能障害",障害学生情報入力シート!$H781="下肢機能障害",障害学生情報入力シート!$H781="上下肢機能障害",障害学生情報入力シート!$H781="他の機能障害")),1,0)+IF(AND(障害学生情報入力シート!$G781="病弱・虚弱",OR(障害学生情報入力シート!$H781="内部障害等",障害学生情報入力シート!$H781="他の慢性疾患")),1,0)+IF(AND(障害学生情報入力シート!$G781="重複",ISBLANK(障害学生情報入力シート!$H781)),1,0)+IF(AND(障害学生情報入力シート!$G781="発達障害",OR(障害学生情報入力シート!$H781="SLD",障害学生情報入力シート!$H781="ADHD",障害学生情報入力シート!$H781="ASD",障害学生情報入力シート!$H781="発達障害の重複")),1,0)+IF(AND(障害学生情報入力シート!$G781="精神障害",OR(障害学生情報入力シート!$H781="統合失調症等",障害学生情報入力シート!$H781="気分障害",障害学生情報入力シート!$H781="神経症性障害等",障害学生情報入力シート!$H781="摂食障害・睡眠障害等",障害学生情報入力シート!$H781="他の精神障害")),1,0)+IF(AND(障害学生情報入力シート!$G781="その他の障害",ISBLANK(障害学生情報入力シート!$H781)),1,0)</f>
        <v>0</v>
      </c>
    </row>
    <row r="782" spans="1:25" x14ac:dyDescent="0.4">
      <c r="A782" s="1219">
        <v>758</v>
      </c>
      <c r="B782" s="7">
        <f>IF(AND(障害学生情報入力シート!$G782=$B$23,障害学生情報入力シート!$H782=$B$24,OR(障害学生情報入力シート!D782="入学者(新1年生)",障害学生情報入力シート!D782="在籍者")),1,0)</f>
        <v>0</v>
      </c>
      <c r="C782" s="7">
        <f t="shared" si="66"/>
        <v>0</v>
      </c>
      <c r="D782" s="7" t="str">
        <f>IFERROR(MATCH(ROW(障害学生情報入力シート!A758),C:C,0),"")</f>
        <v/>
      </c>
      <c r="E782" s="7">
        <f>IF(AND(障害学生情報入力シート!$G782=$E$23,障害学生情報入力シート!$H782=$E$24,OR(障害学生情報入力シート!D782="入学者(新1年生)",障害学生情報入力シート!D782="在籍者")),1,0)</f>
        <v>0</v>
      </c>
      <c r="F782" s="7">
        <f t="shared" si="67"/>
        <v>0</v>
      </c>
      <c r="G782" s="7" t="str">
        <f>IFERROR(MATCH(ROW(障害学生情報入力シート!E758),F:F,0),"")</f>
        <v/>
      </c>
      <c r="H782" s="7">
        <f>IF(AND(障害学生情報入力シート!$G782=$H$24,ISBLANK(障害学生情報入力シート!$H782),OR(障害学生情報入力シート!D782="入学者(新1年生)",障害学生情報入力シート!D782="在籍者")),1,0)</f>
        <v>0</v>
      </c>
      <c r="I782" s="7">
        <f t="shared" si="68"/>
        <v>0</v>
      </c>
      <c r="J782" s="7" t="str">
        <f>IFERROR(MATCH(ROW(障害学生情報入力シート!A758),I:I,0),"")</f>
        <v/>
      </c>
      <c r="K782" s="8">
        <f>IF(障害学生情報入力シート!AU782="",0,IF(AND(障害学生情報入力シート!AT782=1,Y782=1,障害学生情報入力シート!D782&lt;&gt;"",障害学生情報入力シート!D782&lt;&gt;"在籍者"),1,0))</f>
        <v>0</v>
      </c>
      <c r="L782" s="8">
        <f t="shared" si="69"/>
        <v>0</v>
      </c>
      <c r="M782" s="8" t="str">
        <f>IFERROR(MATCH(ROW(障害学生情報入力シート!A758),L:L,0),"")</f>
        <v/>
      </c>
      <c r="N782" s="8">
        <f>IF(障害学生情報入力シート!CA782="",0,IF(AND(障害学生情報入力シート!BZ782=1,Y782=1,障害学生情報入力シート!D782&lt;&gt;"",障害学生情報入力シート!D782&lt;&gt;"入学しなかった"),1,0))</f>
        <v>0</v>
      </c>
      <c r="O782" s="8">
        <f t="shared" si="70"/>
        <v>0</v>
      </c>
      <c r="P782" s="8" t="str">
        <f>IFERROR(MATCH(ROW(障害学生情報入力シート!AR758),O:O,0),"")</f>
        <v/>
      </c>
      <c r="Q782" s="8">
        <f>IF(障害学生情報入力シート!CU782="",0,IF(AND(障害学生情報入力シート!CT782=1,Y782=1,障害学生情報入力シート!D782&lt;&gt;"",障害学生情報入力シート!D782&lt;&gt;"入学しなかった"),1,0))</f>
        <v>0</v>
      </c>
      <c r="R782" s="8">
        <f t="shared" si="71"/>
        <v>0</v>
      </c>
      <c r="S782" s="8" t="str">
        <f>IFERROR(MATCH(ROW(障害学生情報入力シート!BJ758),R:R,0),"")</f>
        <v/>
      </c>
      <c r="T782" s="9">
        <f>IF(OR(SUM(障害学生情報入力シート!AY782:BY782,障害学生情報入力シート!CB782:CS782)&gt;0,COUNTA(障害学生情報入力シート!BZ782:CA782)=2,COUNTA(障害学生情報入力シート!CT782:CU782)=2),1,0)</f>
        <v>0</v>
      </c>
      <c r="U782" s="9">
        <f>SUM(障害学生情報入力シート!N782:Q782)+COUNTA(障害学生情報入力シート!R782)</f>
        <v>0</v>
      </c>
      <c r="V782" s="9">
        <f>SUM(障害学生情報入力シート!S782:V782)+COUNTA(障害学生情報入力シート!W782)</f>
        <v>0</v>
      </c>
      <c r="W782" s="9">
        <f>IF(SUM(障害学生情報入力シート!$X782:$AT782)&gt;0,1,0)</f>
        <v>0</v>
      </c>
      <c r="X782" s="9">
        <f>IF(障害学生情報入力シート!D782="入学者(新1年生)",1,0)</f>
        <v>0</v>
      </c>
      <c r="Y782" s="9">
        <f>IF(ISBLANK(障害学生情報入力シート!$G782),0)+IF(AND(障害学生情報入力シート!$G782="視覚障害",OR(障害学生情報入力シート!$H782="盲",障害学生情報入力シート!$H782="弱視")),1,0)+IF(AND(障害学生情報入力シート!$G782="聴覚・言語障害",OR(障害学生情報入力シート!$H782="聾",障害学生情報入力シート!$H782="難聴",障害学生情報入力シート!$H782="言語障害のみ")),1,0)+IF(AND(障害学生情報入力シート!$G782="肢体不自由",OR(障害学生情報入力シート!$H782="上肢機能障害",障害学生情報入力シート!$H782="下肢機能障害",障害学生情報入力シート!$H782="上下肢機能障害",障害学生情報入力シート!$H782="他の機能障害")),1,0)+IF(AND(障害学生情報入力シート!$G782="病弱・虚弱",OR(障害学生情報入力シート!$H782="内部障害等",障害学生情報入力シート!$H782="他の慢性疾患")),1,0)+IF(AND(障害学生情報入力シート!$G782="重複",ISBLANK(障害学生情報入力シート!$H782)),1,0)+IF(AND(障害学生情報入力シート!$G782="発達障害",OR(障害学生情報入力シート!$H782="SLD",障害学生情報入力シート!$H782="ADHD",障害学生情報入力シート!$H782="ASD",障害学生情報入力シート!$H782="発達障害の重複")),1,0)+IF(AND(障害学生情報入力シート!$G782="精神障害",OR(障害学生情報入力シート!$H782="統合失調症等",障害学生情報入力シート!$H782="気分障害",障害学生情報入力シート!$H782="神経症性障害等",障害学生情報入力シート!$H782="摂食障害・睡眠障害等",障害学生情報入力シート!$H782="他の精神障害")),1,0)+IF(AND(障害学生情報入力シート!$G782="その他の障害",ISBLANK(障害学生情報入力シート!$H782)),1,0)</f>
        <v>0</v>
      </c>
    </row>
    <row r="783" spans="1:25" x14ac:dyDescent="0.4">
      <c r="A783" s="1219">
        <v>759</v>
      </c>
      <c r="B783" s="7">
        <f>IF(AND(障害学生情報入力シート!$G783=$B$23,障害学生情報入力シート!$H783=$B$24,OR(障害学生情報入力シート!D783="入学者(新1年生)",障害学生情報入力シート!D783="在籍者")),1,0)</f>
        <v>0</v>
      </c>
      <c r="C783" s="7">
        <f t="shared" si="66"/>
        <v>0</v>
      </c>
      <c r="D783" s="7" t="str">
        <f>IFERROR(MATCH(ROW(障害学生情報入力シート!A759),C:C,0),"")</f>
        <v/>
      </c>
      <c r="E783" s="7">
        <f>IF(AND(障害学生情報入力シート!$G783=$E$23,障害学生情報入力シート!$H783=$E$24,OR(障害学生情報入力シート!D783="入学者(新1年生)",障害学生情報入力シート!D783="在籍者")),1,0)</f>
        <v>0</v>
      </c>
      <c r="F783" s="7">
        <f t="shared" si="67"/>
        <v>0</v>
      </c>
      <c r="G783" s="7" t="str">
        <f>IFERROR(MATCH(ROW(障害学生情報入力シート!E759),F:F,0),"")</f>
        <v/>
      </c>
      <c r="H783" s="7">
        <f>IF(AND(障害学生情報入力シート!$G783=$H$24,ISBLANK(障害学生情報入力シート!$H783),OR(障害学生情報入力シート!D783="入学者(新1年生)",障害学生情報入力シート!D783="在籍者")),1,0)</f>
        <v>0</v>
      </c>
      <c r="I783" s="7">
        <f t="shared" si="68"/>
        <v>0</v>
      </c>
      <c r="J783" s="7" t="str">
        <f>IFERROR(MATCH(ROW(障害学生情報入力シート!A759),I:I,0),"")</f>
        <v/>
      </c>
      <c r="K783" s="8">
        <f>IF(障害学生情報入力シート!AU783="",0,IF(AND(障害学生情報入力シート!AT783=1,Y783=1,障害学生情報入力シート!D783&lt;&gt;"",障害学生情報入力シート!D783&lt;&gt;"在籍者"),1,0))</f>
        <v>0</v>
      </c>
      <c r="L783" s="8">
        <f t="shared" si="69"/>
        <v>0</v>
      </c>
      <c r="M783" s="8" t="str">
        <f>IFERROR(MATCH(ROW(障害学生情報入力シート!A759),L:L,0),"")</f>
        <v/>
      </c>
      <c r="N783" s="8">
        <f>IF(障害学生情報入力シート!CA783="",0,IF(AND(障害学生情報入力シート!BZ783=1,Y783=1,障害学生情報入力シート!D783&lt;&gt;"",障害学生情報入力シート!D783&lt;&gt;"入学しなかった"),1,0))</f>
        <v>0</v>
      </c>
      <c r="O783" s="8">
        <f t="shared" si="70"/>
        <v>0</v>
      </c>
      <c r="P783" s="8" t="str">
        <f>IFERROR(MATCH(ROW(障害学生情報入力シート!AR759),O:O,0),"")</f>
        <v/>
      </c>
      <c r="Q783" s="8">
        <f>IF(障害学生情報入力シート!CU783="",0,IF(AND(障害学生情報入力シート!CT783=1,Y783=1,障害学生情報入力シート!D783&lt;&gt;"",障害学生情報入力シート!D783&lt;&gt;"入学しなかった"),1,0))</f>
        <v>0</v>
      </c>
      <c r="R783" s="8">
        <f t="shared" si="71"/>
        <v>0</v>
      </c>
      <c r="S783" s="8" t="str">
        <f>IFERROR(MATCH(ROW(障害学生情報入力シート!BJ759),R:R,0),"")</f>
        <v/>
      </c>
      <c r="T783" s="9">
        <f>IF(OR(SUM(障害学生情報入力シート!AY783:BY783,障害学生情報入力シート!CB783:CS783)&gt;0,COUNTA(障害学生情報入力シート!BZ783:CA783)=2,COUNTA(障害学生情報入力シート!CT783:CU783)=2),1,0)</f>
        <v>0</v>
      </c>
      <c r="U783" s="9">
        <f>SUM(障害学生情報入力シート!N783:Q783)+COUNTA(障害学生情報入力シート!R783)</f>
        <v>0</v>
      </c>
      <c r="V783" s="9">
        <f>SUM(障害学生情報入力シート!S783:V783)+COUNTA(障害学生情報入力シート!W783)</f>
        <v>0</v>
      </c>
      <c r="W783" s="9">
        <f>IF(SUM(障害学生情報入力シート!$X783:$AT783)&gt;0,1,0)</f>
        <v>0</v>
      </c>
      <c r="X783" s="9">
        <f>IF(障害学生情報入力シート!D783="入学者(新1年生)",1,0)</f>
        <v>0</v>
      </c>
      <c r="Y783" s="9">
        <f>IF(ISBLANK(障害学生情報入力シート!$G783),0)+IF(AND(障害学生情報入力シート!$G783="視覚障害",OR(障害学生情報入力シート!$H783="盲",障害学生情報入力シート!$H783="弱視")),1,0)+IF(AND(障害学生情報入力シート!$G783="聴覚・言語障害",OR(障害学生情報入力シート!$H783="聾",障害学生情報入力シート!$H783="難聴",障害学生情報入力シート!$H783="言語障害のみ")),1,0)+IF(AND(障害学生情報入力シート!$G783="肢体不自由",OR(障害学生情報入力シート!$H783="上肢機能障害",障害学生情報入力シート!$H783="下肢機能障害",障害学生情報入力シート!$H783="上下肢機能障害",障害学生情報入力シート!$H783="他の機能障害")),1,0)+IF(AND(障害学生情報入力シート!$G783="病弱・虚弱",OR(障害学生情報入力シート!$H783="内部障害等",障害学生情報入力シート!$H783="他の慢性疾患")),1,0)+IF(AND(障害学生情報入力シート!$G783="重複",ISBLANK(障害学生情報入力シート!$H783)),1,0)+IF(AND(障害学生情報入力シート!$G783="発達障害",OR(障害学生情報入力シート!$H783="SLD",障害学生情報入力シート!$H783="ADHD",障害学生情報入力シート!$H783="ASD",障害学生情報入力シート!$H783="発達障害の重複")),1,0)+IF(AND(障害学生情報入力シート!$G783="精神障害",OR(障害学生情報入力シート!$H783="統合失調症等",障害学生情報入力シート!$H783="気分障害",障害学生情報入力シート!$H783="神経症性障害等",障害学生情報入力シート!$H783="摂食障害・睡眠障害等",障害学生情報入力シート!$H783="他の精神障害")),1,0)+IF(AND(障害学生情報入力シート!$G783="その他の障害",ISBLANK(障害学生情報入力シート!$H783)),1,0)</f>
        <v>0</v>
      </c>
    </row>
    <row r="784" spans="1:25" x14ac:dyDescent="0.4">
      <c r="A784" s="1219">
        <v>760</v>
      </c>
      <c r="B784" s="7">
        <f>IF(AND(障害学生情報入力シート!$G784=$B$23,障害学生情報入力シート!$H784=$B$24,OR(障害学生情報入力シート!D784="入学者(新1年生)",障害学生情報入力シート!D784="在籍者")),1,0)</f>
        <v>0</v>
      </c>
      <c r="C784" s="7">
        <f t="shared" si="66"/>
        <v>0</v>
      </c>
      <c r="D784" s="7" t="str">
        <f>IFERROR(MATCH(ROW(障害学生情報入力シート!A760),C:C,0),"")</f>
        <v/>
      </c>
      <c r="E784" s="7">
        <f>IF(AND(障害学生情報入力シート!$G784=$E$23,障害学生情報入力シート!$H784=$E$24,OR(障害学生情報入力シート!D784="入学者(新1年生)",障害学生情報入力シート!D784="在籍者")),1,0)</f>
        <v>0</v>
      </c>
      <c r="F784" s="7">
        <f t="shared" si="67"/>
        <v>0</v>
      </c>
      <c r="G784" s="7" t="str">
        <f>IFERROR(MATCH(ROW(障害学生情報入力シート!E760),F:F,0),"")</f>
        <v/>
      </c>
      <c r="H784" s="7">
        <f>IF(AND(障害学生情報入力シート!$G784=$H$24,ISBLANK(障害学生情報入力シート!$H784),OR(障害学生情報入力シート!D784="入学者(新1年生)",障害学生情報入力シート!D784="在籍者")),1,0)</f>
        <v>0</v>
      </c>
      <c r="I784" s="7">
        <f t="shared" si="68"/>
        <v>0</v>
      </c>
      <c r="J784" s="7" t="str">
        <f>IFERROR(MATCH(ROW(障害学生情報入力シート!A760),I:I,0),"")</f>
        <v/>
      </c>
      <c r="K784" s="8">
        <f>IF(障害学生情報入力シート!AU784="",0,IF(AND(障害学生情報入力シート!AT784=1,Y784=1,障害学生情報入力シート!D784&lt;&gt;"",障害学生情報入力シート!D784&lt;&gt;"在籍者"),1,0))</f>
        <v>0</v>
      </c>
      <c r="L784" s="8">
        <f t="shared" si="69"/>
        <v>0</v>
      </c>
      <c r="M784" s="8" t="str">
        <f>IFERROR(MATCH(ROW(障害学生情報入力シート!A760),L:L,0),"")</f>
        <v/>
      </c>
      <c r="N784" s="8">
        <f>IF(障害学生情報入力シート!CA784="",0,IF(AND(障害学生情報入力シート!BZ784=1,Y784=1,障害学生情報入力シート!D784&lt;&gt;"",障害学生情報入力シート!D784&lt;&gt;"入学しなかった"),1,0))</f>
        <v>0</v>
      </c>
      <c r="O784" s="8">
        <f t="shared" si="70"/>
        <v>0</v>
      </c>
      <c r="P784" s="8" t="str">
        <f>IFERROR(MATCH(ROW(障害学生情報入力シート!AR760),O:O,0),"")</f>
        <v/>
      </c>
      <c r="Q784" s="8">
        <f>IF(障害学生情報入力シート!CU784="",0,IF(AND(障害学生情報入力シート!CT784=1,Y784=1,障害学生情報入力シート!D784&lt;&gt;"",障害学生情報入力シート!D784&lt;&gt;"入学しなかった"),1,0))</f>
        <v>0</v>
      </c>
      <c r="R784" s="8">
        <f t="shared" si="71"/>
        <v>0</v>
      </c>
      <c r="S784" s="8" t="str">
        <f>IFERROR(MATCH(ROW(障害学生情報入力シート!BJ760),R:R,0),"")</f>
        <v/>
      </c>
      <c r="T784" s="9">
        <f>IF(OR(SUM(障害学生情報入力シート!AY784:BY784,障害学生情報入力シート!CB784:CS784)&gt;0,COUNTA(障害学生情報入力シート!BZ784:CA784)=2,COUNTA(障害学生情報入力シート!CT784:CU784)=2),1,0)</f>
        <v>0</v>
      </c>
      <c r="U784" s="9">
        <f>SUM(障害学生情報入力シート!N784:Q784)+COUNTA(障害学生情報入力シート!R784)</f>
        <v>0</v>
      </c>
      <c r="V784" s="9">
        <f>SUM(障害学生情報入力シート!S784:V784)+COUNTA(障害学生情報入力シート!W784)</f>
        <v>0</v>
      </c>
      <c r="W784" s="9">
        <f>IF(SUM(障害学生情報入力シート!$X784:$AT784)&gt;0,1,0)</f>
        <v>0</v>
      </c>
      <c r="X784" s="9">
        <f>IF(障害学生情報入力シート!D784="入学者(新1年生)",1,0)</f>
        <v>0</v>
      </c>
      <c r="Y784" s="9">
        <f>IF(ISBLANK(障害学生情報入力シート!$G784),0)+IF(AND(障害学生情報入力シート!$G784="視覚障害",OR(障害学生情報入力シート!$H784="盲",障害学生情報入力シート!$H784="弱視")),1,0)+IF(AND(障害学生情報入力シート!$G784="聴覚・言語障害",OR(障害学生情報入力シート!$H784="聾",障害学生情報入力シート!$H784="難聴",障害学生情報入力シート!$H784="言語障害のみ")),1,0)+IF(AND(障害学生情報入力シート!$G784="肢体不自由",OR(障害学生情報入力シート!$H784="上肢機能障害",障害学生情報入力シート!$H784="下肢機能障害",障害学生情報入力シート!$H784="上下肢機能障害",障害学生情報入力シート!$H784="他の機能障害")),1,0)+IF(AND(障害学生情報入力シート!$G784="病弱・虚弱",OR(障害学生情報入力シート!$H784="内部障害等",障害学生情報入力シート!$H784="他の慢性疾患")),1,0)+IF(AND(障害学生情報入力シート!$G784="重複",ISBLANK(障害学生情報入力シート!$H784)),1,0)+IF(AND(障害学生情報入力シート!$G784="発達障害",OR(障害学生情報入力シート!$H784="SLD",障害学生情報入力シート!$H784="ADHD",障害学生情報入力シート!$H784="ASD",障害学生情報入力シート!$H784="発達障害の重複")),1,0)+IF(AND(障害学生情報入力シート!$G784="精神障害",OR(障害学生情報入力シート!$H784="統合失調症等",障害学生情報入力シート!$H784="気分障害",障害学生情報入力シート!$H784="神経症性障害等",障害学生情報入力シート!$H784="摂食障害・睡眠障害等",障害学生情報入力シート!$H784="他の精神障害")),1,0)+IF(AND(障害学生情報入力シート!$G784="その他の障害",ISBLANK(障害学生情報入力シート!$H784)),1,0)</f>
        <v>0</v>
      </c>
    </row>
    <row r="785" spans="1:25" x14ac:dyDescent="0.4">
      <c r="A785" s="1219">
        <v>761</v>
      </c>
      <c r="B785" s="7">
        <f>IF(AND(障害学生情報入力シート!$G785=$B$23,障害学生情報入力シート!$H785=$B$24,OR(障害学生情報入力シート!D785="入学者(新1年生)",障害学生情報入力シート!D785="在籍者")),1,0)</f>
        <v>0</v>
      </c>
      <c r="C785" s="7">
        <f t="shared" si="66"/>
        <v>0</v>
      </c>
      <c r="D785" s="7" t="str">
        <f>IFERROR(MATCH(ROW(障害学生情報入力シート!A761),C:C,0),"")</f>
        <v/>
      </c>
      <c r="E785" s="7">
        <f>IF(AND(障害学生情報入力シート!$G785=$E$23,障害学生情報入力シート!$H785=$E$24,OR(障害学生情報入力シート!D785="入学者(新1年生)",障害学生情報入力シート!D785="在籍者")),1,0)</f>
        <v>0</v>
      </c>
      <c r="F785" s="7">
        <f t="shared" si="67"/>
        <v>0</v>
      </c>
      <c r="G785" s="7" t="str">
        <f>IFERROR(MATCH(ROW(障害学生情報入力シート!E761),F:F,0),"")</f>
        <v/>
      </c>
      <c r="H785" s="7">
        <f>IF(AND(障害学生情報入力シート!$G785=$H$24,ISBLANK(障害学生情報入力シート!$H785),OR(障害学生情報入力シート!D785="入学者(新1年生)",障害学生情報入力シート!D785="在籍者")),1,0)</f>
        <v>0</v>
      </c>
      <c r="I785" s="7">
        <f t="shared" si="68"/>
        <v>0</v>
      </c>
      <c r="J785" s="7" t="str">
        <f>IFERROR(MATCH(ROW(障害学生情報入力シート!A761),I:I,0),"")</f>
        <v/>
      </c>
      <c r="K785" s="8">
        <f>IF(障害学生情報入力シート!AU785="",0,IF(AND(障害学生情報入力シート!AT785=1,Y785=1,障害学生情報入力シート!D785&lt;&gt;"",障害学生情報入力シート!D785&lt;&gt;"在籍者"),1,0))</f>
        <v>0</v>
      </c>
      <c r="L785" s="8">
        <f t="shared" si="69"/>
        <v>0</v>
      </c>
      <c r="M785" s="8" t="str">
        <f>IFERROR(MATCH(ROW(障害学生情報入力シート!A761),L:L,0),"")</f>
        <v/>
      </c>
      <c r="N785" s="8">
        <f>IF(障害学生情報入力シート!CA785="",0,IF(AND(障害学生情報入力シート!BZ785=1,Y785=1,障害学生情報入力シート!D785&lt;&gt;"",障害学生情報入力シート!D785&lt;&gt;"入学しなかった"),1,0))</f>
        <v>0</v>
      </c>
      <c r="O785" s="8">
        <f t="shared" si="70"/>
        <v>0</v>
      </c>
      <c r="P785" s="8" t="str">
        <f>IFERROR(MATCH(ROW(障害学生情報入力シート!AR761),O:O,0),"")</f>
        <v/>
      </c>
      <c r="Q785" s="8">
        <f>IF(障害学生情報入力シート!CU785="",0,IF(AND(障害学生情報入力シート!CT785=1,Y785=1,障害学生情報入力シート!D785&lt;&gt;"",障害学生情報入力シート!D785&lt;&gt;"入学しなかった"),1,0))</f>
        <v>0</v>
      </c>
      <c r="R785" s="8">
        <f t="shared" si="71"/>
        <v>0</v>
      </c>
      <c r="S785" s="8" t="str">
        <f>IFERROR(MATCH(ROW(障害学生情報入力シート!BJ761),R:R,0),"")</f>
        <v/>
      </c>
      <c r="T785" s="9">
        <f>IF(OR(SUM(障害学生情報入力シート!AY785:BY785,障害学生情報入力シート!CB785:CS785)&gt;0,COUNTA(障害学生情報入力シート!BZ785:CA785)=2,COUNTA(障害学生情報入力シート!CT785:CU785)=2),1,0)</f>
        <v>0</v>
      </c>
      <c r="U785" s="9">
        <f>SUM(障害学生情報入力シート!N785:Q785)+COUNTA(障害学生情報入力シート!R785)</f>
        <v>0</v>
      </c>
      <c r="V785" s="9">
        <f>SUM(障害学生情報入力シート!S785:V785)+COUNTA(障害学生情報入力シート!W785)</f>
        <v>0</v>
      </c>
      <c r="W785" s="9">
        <f>IF(SUM(障害学生情報入力シート!$X785:$AT785)&gt;0,1,0)</f>
        <v>0</v>
      </c>
      <c r="X785" s="9">
        <f>IF(障害学生情報入力シート!D785="入学者(新1年生)",1,0)</f>
        <v>0</v>
      </c>
      <c r="Y785" s="9">
        <f>IF(ISBLANK(障害学生情報入力シート!$G785),0)+IF(AND(障害学生情報入力シート!$G785="視覚障害",OR(障害学生情報入力シート!$H785="盲",障害学生情報入力シート!$H785="弱視")),1,0)+IF(AND(障害学生情報入力シート!$G785="聴覚・言語障害",OR(障害学生情報入力シート!$H785="聾",障害学生情報入力シート!$H785="難聴",障害学生情報入力シート!$H785="言語障害のみ")),1,0)+IF(AND(障害学生情報入力シート!$G785="肢体不自由",OR(障害学生情報入力シート!$H785="上肢機能障害",障害学生情報入力シート!$H785="下肢機能障害",障害学生情報入力シート!$H785="上下肢機能障害",障害学生情報入力シート!$H785="他の機能障害")),1,0)+IF(AND(障害学生情報入力シート!$G785="病弱・虚弱",OR(障害学生情報入力シート!$H785="内部障害等",障害学生情報入力シート!$H785="他の慢性疾患")),1,0)+IF(AND(障害学生情報入力シート!$G785="重複",ISBLANK(障害学生情報入力シート!$H785)),1,0)+IF(AND(障害学生情報入力シート!$G785="発達障害",OR(障害学生情報入力シート!$H785="SLD",障害学生情報入力シート!$H785="ADHD",障害学生情報入力シート!$H785="ASD",障害学生情報入力シート!$H785="発達障害の重複")),1,0)+IF(AND(障害学生情報入力シート!$G785="精神障害",OR(障害学生情報入力シート!$H785="統合失調症等",障害学生情報入力シート!$H785="気分障害",障害学生情報入力シート!$H785="神経症性障害等",障害学生情報入力シート!$H785="摂食障害・睡眠障害等",障害学生情報入力シート!$H785="他の精神障害")),1,0)+IF(AND(障害学生情報入力シート!$G785="その他の障害",ISBLANK(障害学生情報入力シート!$H785)),1,0)</f>
        <v>0</v>
      </c>
    </row>
    <row r="786" spans="1:25" x14ac:dyDescent="0.4">
      <c r="A786" s="1219">
        <v>762</v>
      </c>
      <c r="B786" s="7">
        <f>IF(AND(障害学生情報入力シート!$G786=$B$23,障害学生情報入力シート!$H786=$B$24,OR(障害学生情報入力シート!D786="入学者(新1年生)",障害学生情報入力シート!D786="在籍者")),1,0)</f>
        <v>0</v>
      </c>
      <c r="C786" s="7">
        <f t="shared" si="66"/>
        <v>0</v>
      </c>
      <c r="D786" s="7" t="str">
        <f>IFERROR(MATCH(ROW(障害学生情報入力シート!A762),C:C,0),"")</f>
        <v/>
      </c>
      <c r="E786" s="7">
        <f>IF(AND(障害学生情報入力シート!$G786=$E$23,障害学生情報入力シート!$H786=$E$24,OR(障害学生情報入力シート!D786="入学者(新1年生)",障害学生情報入力シート!D786="在籍者")),1,0)</f>
        <v>0</v>
      </c>
      <c r="F786" s="7">
        <f t="shared" si="67"/>
        <v>0</v>
      </c>
      <c r="G786" s="7" t="str">
        <f>IFERROR(MATCH(ROW(障害学生情報入力シート!E762),F:F,0),"")</f>
        <v/>
      </c>
      <c r="H786" s="7">
        <f>IF(AND(障害学生情報入力シート!$G786=$H$24,ISBLANK(障害学生情報入力シート!$H786),OR(障害学生情報入力シート!D786="入学者(新1年生)",障害学生情報入力シート!D786="在籍者")),1,0)</f>
        <v>0</v>
      </c>
      <c r="I786" s="7">
        <f t="shared" si="68"/>
        <v>0</v>
      </c>
      <c r="J786" s="7" t="str">
        <f>IFERROR(MATCH(ROW(障害学生情報入力シート!A762),I:I,0),"")</f>
        <v/>
      </c>
      <c r="K786" s="8">
        <f>IF(障害学生情報入力シート!AU786="",0,IF(AND(障害学生情報入力シート!AT786=1,Y786=1,障害学生情報入力シート!D786&lt;&gt;"",障害学生情報入力シート!D786&lt;&gt;"在籍者"),1,0))</f>
        <v>0</v>
      </c>
      <c r="L786" s="8">
        <f t="shared" si="69"/>
        <v>0</v>
      </c>
      <c r="M786" s="8" t="str">
        <f>IFERROR(MATCH(ROW(障害学生情報入力シート!A762),L:L,0),"")</f>
        <v/>
      </c>
      <c r="N786" s="8">
        <f>IF(障害学生情報入力シート!CA786="",0,IF(AND(障害学生情報入力シート!BZ786=1,Y786=1,障害学生情報入力シート!D786&lt;&gt;"",障害学生情報入力シート!D786&lt;&gt;"入学しなかった"),1,0))</f>
        <v>0</v>
      </c>
      <c r="O786" s="8">
        <f t="shared" si="70"/>
        <v>0</v>
      </c>
      <c r="P786" s="8" t="str">
        <f>IFERROR(MATCH(ROW(障害学生情報入力シート!AR762),O:O,0),"")</f>
        <v/>
      </c>
      <c r="Q786" s="8">
        <f>IF(障害学生情報入力シート!CU786="",0,IF(AND(障害学生情報入力シート!CT786=1,Y786=1,障害学生情報入力シート!D786&lt;&gt;"",障害学生情報入力シート!D786&lt;&gt;"入学しなかった"),1,0))</f>
        <v>0</v>
      </c>
      <c r="R786" s="8">
        <f t="shared" si="71"/>
        <v>0</v>
      </c>
      <c r="S786" s="8" t="str">
        <f>IFERROR(MATCH(ROW(障害学生情報入力シート!BJ762),R:R,0),"")</f>
        <v/>
      </c>
      <c r="T786" s="9">
        <f>IF(OR(SUM(障害学生情報入力シート!AY786:BY786,障害学生情報入力シート!CB786:CS786)&gt;0,COUNTA(障害学生情報入力シート!BZ786:CA786)=2,COUNTA(障害学生情報入力シート!CT786:CU786)=2),1,0)</f>
        <v>0</v>
      </c>
      <c r="U786" s="9">
        <f>SUM(障害学生情報入力シート!N786:Q786)+COUNTA(障害学生情報入力シート!R786)</f>
        <v>0</v>
      </c>
      <c r="V786" s="9">
        <f>SUM(障害学生情報入力シート!S786:V786)+COUNTA(障害学生情報入力シート!W786)</f>
        <v>0</v>
      </c>
      <c r="W786" s="9">
        <f>IF(SUM(障害学生情報入力シート!$X786:$AT786)&gt;0,1,0)</f>
        <v>0</v>
      </c>
      <c r="X786" s="9">
        <f>IF(障害学生情報入力シート!D786="入学者(新1年生)",1,0)</f>
        <v>0</v>
      </c>
      <c r="Y786" s="9">
        <f>IF(ISBLANK(障害学生情報入力シート!$G786),0)+IF(AND(障害学生情報入力シート!$G786="視覚障害",OR(障害学生情報入力シート!$H786="盲",障害学生情報入力シート!$H786="弱視")),1,0)+IF(AND(障害学生情報入力シート!$G786="聴覚・言語障害",OR(障害学生情報入力シート!$H786="聾",障害学生情報入力シート!$H786="難聴",障害学生情報入力シート!$H786="言語障害のみ")),1,0)+IF(AND(障害学生情報入力シート!$G786="肢体不自由",OR(障害学生情報入力シート!$H786="上肢機能障害",障害学生情報入力シート!$H786="下肢機能障害",障害学生情報入力シート!$H786="上下肢機能障害",障害学生情報入力シート!$H786="他の機能障害")),1,0)+IF(AND(障害学生情報入力シート!$G786="病弱・虚弱",OR(障害学生情報入力シート!$H786="内部障害等",障害学生情報入力シート!$H786="他の慢性疾患")),1,0)+IF(AND(障害学生情報入力シート!$G786="重複",ISBLANK(障害学生情報入力シート!$H786)),1,0)+IF(AND(障害学生情報入力シート!$G786="発達障害",OR(障害学生情報入力シート!$H786="SLD",障害学生情報入力シート!$H786="ADHD",障害学生情報入力シート!$H786="ASD",障害学生情報入力シート!$H786="発達障害の重複")),1,0)+IF(AND(障害学生情報入力シート!$G786="精神障害",OR(障害学生情報入力シート!$H786="統合失調症等",障害学生情報入力シート!$H786="気分障害",障害学生情報入力シート!$H786="神経症性障害等",障害学生情報入力シート!$H786="摂食障害・睡眠障害等",障害学生情報入力シート!$H786="他の精神障害")),1,0)+IF(AND(障害学生情報入力シート!$G786="その他の障害",ISBLANK(障害学生情報入力シート!$H786)),1,0)</f>
        <v>0</v>
      </c>
    </row>
    <row r="787" spans="1:25" x14ac:dyDescent="0.4">
      <c r="A787" s="1219">
        <v>763</v>
      </c>
      <c r="B787" s="7">
        <f>IF(AND(障害学生情報入力シート!$G787=$B$23,障害学生情報入力シート!$H787=$B$24,OR(障害学生情報入力シート!D787="入学者(新1年生)",障害学生情報入力シート!D787="在籍者")),1,0)</f>
        <v>0</v>
      </c>
      <c r="C787" s="7">
        <f t="shared" si="66"/>
        <v>0</v>
      </c>
      <c r="D787" s="7" t="str">
        <f>IFERROR(MATCH(ROW(障害学生情報入力シート!A763),C:C,0),"")</f>
        <v/>
      </c>
      <c r="E787" s="7">
        <f>IF(AND(障害学生情報入力シート!$G787=$E$23,障害学生情報入力シート!$H787=$E$24,OR(障害学生情報入力シート!D787="入学者(新1年生)",障害学生情報入力シート!D787="在籍者")),1,0)</f>
        <v>0</v>
      </c>
      <c r="F787" s="7">
        <f t="shared" si="67"/>
        <v>0</v>
      </c>
      <c r="G787" s="7" t="str">
        <f>IFERROR(MATCH(ROW(障害学生情報入力シート!E763),F:F,0),"")</f>
        <v/>
      </c>
      <c r="H787" s="7">
        <f>IF(AND(障害学生情報入力シート!$G787=$H$24,ISBLANK(障害学生情報入力シート!$H787),OR(障害学生情報入力シート!D787="入学者(新1年生)",障害学生情報入力シート!D787="在籍者")),1,0)</f>
        <v>0</v>
      </c>
      <c r="I787" s="7">
        <f t="shared" si="68"/>
        <v>0</v>
      </c>
      <c r="J787" s="7" t="str">
        <f>IFERROR(MATCH(ROW(障害学生情報入力シート!A763),I:I,0),"")</f>
        <v/>
      </c>
      <c r="K787" s="8">
        <f>IF(障害学生情報入力シート!AU787="",0,IF(AND(障害学生情報入力シート!AT787=1,Y787=1,障害学生情報入力シート!D787&lt;&gt;"",障害学生情報入力シート!D787&lt;&gt;"在籍者"),1,0))</f>
        <v>0</v>
      </c>
      <c r="L787" s="8">
        <f t="shared" si="69"/>
        <v>0</v>
      </c>
      <c r="M787" s="8" t="str">
        <f>IFERROR(MATCH(ROW(障害学生情報入力シート!A763),L:L,0),"")</f>
        <v/>
      </c>
      <c r="N787" s="8">
        <f>IF(障害学生情報入力シート!CA787="",0,IF(AND(障害学生情報入力シート!BZ787=1,Y787=1,障害学生情報入力シート!D787&lt;&gt;"",障害学生情報入力シート!D787&lt;&gt;"入学しなかった"),1,0))</f>
        <v>0</v>
      </c>
      <c r="O787" s="8">
        <f t="shared" si="70"/>
        <v>0</v>
      </c>
      <c r="P787" s="8" t="str">
        <f>IFERROR(MATCH(ROW(障害学生情報入力シート!AR763),O:O,0),"")</f>
        <v/>
      </c>
      <c r="Q787" s="8">
        <f>IF(障害学生情報入力シート!CU787="",0,IF(AND(障害学生情報入力シート!CT787=1,Y787=1,障害学生情報入力シート!D787&lt;&gt;"",障害学生情報入力シート!D787&lt;&gt;"入学しなかった"),1,0))</f>
        <v>0</v>
      </c>
      <c r="R787" s="8">
        <f t="shared" si="71"/>
        <v>0</v>
      </c>
      <c r="S787" s="8" t="str">
        <f>IFERROR(MATCH(ROW(障害学生情報入力シート!BJ763),R:R,0),"")</f>
        <v/>
      </c>
      <c r="T787" s="9">
        <f>IF(OR(SUM(障害学生情報入力シート!AY787:BY787,障害学生情報入力シート!CB787:CS787)&gt;0,COUNTA(障害学生情報入力シート!BZ787:CA787)=2,COUNTA(障害学生情報入力シート!CT787:CU787)=2),1,0)</f>
        <v>0</v>
      </c>
      <c r="U787" s="9">
        <f>SUM(障害学生情報入力シート!N787:Q787)+COUNTA(障害学生情報入力シート!R787)</f>
        <v>0</v>
      </c>
      <c r="V787" s="9">
        <f>SUM(障害学生情報入力シート!S787:V787)+COUNTA(障害学生情報入力シート!W787)</f>
        <v>0</v>
      </c>
      <c r="W787" s="9">
        <f>IF(SUM(障害学生情報入力シート!$X787:$AT787)&gt;0,1,0)</f>
        <v>0</v>
      </c>
      <c r="X787" s="9">
        <f>IF(障害学生情報入力シート!D787="入学者(新1年生)",1,0)</f>
        <v>0</v>
      </c>
      <c r="Y787" s="9">
        <f>IF(ISBLANK(障害学生情報入力シート!$G787),0)+IF(AND(障害学生情報入力シート!$G787="視覚障害",OR(障害学生情報入力シート!$H787="盲",障害学生情報入力シート!$H787="弱視")),1,0)+IF(AND(障害学生情報入力シート!$G787="聴覚・言語障害",OR(障害学生情報入力シート!$H787="聾",障害学生情報入力シート!$H787="難聴",障害学生情報入力シート!$H787="言語障害のみ")),1,0)+IF(AND(障害学生情報入力シート!$G787="肢体不自由",OR(障害学生情報入力シート!$H787="上肢機能障害",障害学生情報入力シート!$H787="下肢機能障害",障害学生情報入力シート!$H787="上下肢機能障害",障害学生情報入力シート!$H787="他の機能障害")),1,0)+IF(AND(障害学生情報入力シート!$G787="病弱・虚弱",OR(障害学生情報入力シート!$H787="内部障害等",障害学生情報入力シート!$H787="他の慢性疾患")),1,0)+IF(AND(障害学生情報入力シート!$G787="重複",ISBLANK(障害学生情報入力シート!$H787)),1,0)+IF(AND(障害学生情報入力シート!$G787="発達障害",OR(障害学生情報入力シート!$H787="SLD",障害学生情報入力シート!$H787="ADHD",障害学生情報入力シート!$H787="ASD",障害学生情報入力シート!$H787="発達障害の重複")),1,0)+IF(AND(障害学生情報入力シート!$G787="精神障害",OR(障害学生情報入力シート!$H787="統合失調症等",障害学生情報入力シート!$H787="気分障害",障害学生情報入力シート!$H787="神経症性障害等",障害学生情報入力シート!$H787="摂食障害・睡眠障害等",障害学生情報入力シート!$H787="他の精神障害")),1,0)+IF(AND(障害学生情報入力シート!$G787="その他の障害",ISBLANK(障害学生情報入力シート!$H787)),1,0)</f>
        <v>0</v>
      </c>
    </row>
    <row r="788" spans="1:25" x14ac:dyDescent="0.4">
      <c r="A788" s="1219">
        <v>764</v>
      </c>
      <c r="B788" s="7">
        <f>IF(AND(障害学生情報入力シート!$G788=$B$23,障害学生情報入力シート!$H788=$B$24,OR(障害学生情報入力シート!D788="入学者(新1年生)",障害学生情報入力シート!D788="在籍者")),1,0)</f>
        <v>0</v>
      </c>
      <c r="C788" s="7">
        <f t="shared" si="66"/>
        <v>0</v>
      </c>
      <c r="D788" s="7" t="str">
        <f>IFERROR(MATCH(ROW(障害学生情報入力シート!A764),C:C,0),"")</f>
        <v/>
      </c>
      <c r="E788" s="7">
        <f>IF(AND(障害学生情報入力シート!$G788=$E$23,障害学生情報入力シート!$H788=$E$24,OR(障害学生情報入力シート!D788="入学者(新1年生)",障害学生情報入力シート!D788="在籍者")),1,0)</f>
        <v>0</v>
      </c>
      <c r="F788" s="7">
        <f t="shared" si="67"/>
        <v>0</v>
      </c>
      <c r="G788" s="7" t="str">
        <f>IFERROR(MATCH(ROW(障害学生情報入力シート!E764),F:F,0),"")</f>
        <v/>
      </c>
      <c r="H788" s="7">
        <f>IF(AND(障害学生情報入力シート!$G788=$H$24,ISBLANK(障害学生情報入力シート!$H788),OR(障害学生情報入力シート!D788="入学者(新1年生)",障害学生情報入力シート!D788="在籍者")),1,0)</f>
        <v>0</v>
      </c>
      <c r="I788" s="7">
        <f t="shared" si="68"/>
        <v>0</v>
      </c>
      <c r="J788" s="7" t="str">
        <f>IFERROR(MATCH(ROW(障害学生情報入力シート!A764),I:I,0),"")</f>
        <v/>
      </c>
      <c r="K788" s="8">
        <f>IF(障害学生情報入力シート!AU788="",0,IF(AND(障害学生情報入力シート!AT788=1,Y788=1,障害学生情報入力シート!D788&lt;&gt;"",障害学生情報入力シート!D788&lt;&gt;"在籍者"),1,0))</f>
        <v>0</v>
      </c>
      <c r="L788" s="8">
        <f t="shared" si="69"/>
        <v>0</v>
      </c>
      <c r="M788" s="8" t="str">
        <f>IFERROR(MATCH(ROW(障害学生情報入力シート!A764),L:L,0),"")</f>
        <v/>
      </c>
      <c r="N788" s="8">
        <f>IF(障害学生情報入力シート!CA788="",0,IF(AND(障害学生情報入力シート!BZ788=1,Y788=1,障害学生情報入力シート!D788&lt;&gt;"",障害学生情報入力シート!D788&lt;&gt;"入学しなかった"),1,0))</f>
        <v>0</v>
      </c>
      <c r="O788" s="8">
        <f t="shared" si="70"/>
        <v>0</v>
      </c>
      <c r="P788" s="8" t="str">
        <f>IFERROR(MATCH(ROW(障害学生情報入力シート!AR764),O:O,0),"")</f>
        <v/>
      </c>
      <c r="Q788" s="8">
        <f>IF(障害学生情報入力シート!CU788="",0,IF(AND(障害学生情報入力シート!CT788=1,Y788=1,障害学生情報入力シート!D788&lt;&gt;"",障害学生情報入力シート!D788&lt;&gt;"入学しなかった"),1,0))</f>
        <v>0</v>
      </c>
      <c r="R788" s="8">
        <f t="shared" si="71"/>
        <v>0</v>
      </c>
      <c r="S788" s="8" t="str">
        <f>IFERROR(MATCH(ROW(障害学生情報入力シート!BJ764),R:R,0),"")</f>
        <v/>
      </c>
      <c r="T788" s="9">
        <f>IF(OR(SUM(障害学生情報入力シート!AY788:BY788,障害学生情報入力シート!CB788:CS788)&gt;0,COUNTA(障害学生情報入力シート!BZ788:CA788)=2,COUNTA(障害学生情報入力シート!CT788:CU788)=2),1,0)</f>
        <v>0</v>
      </c>
      <c r="U788" s="9">
        <f>SUM(障害学生情報入力シート!N788:Q788)+COUNTA(障害学生情報入力シート!R788)</f>
        <v>0</v>
      </c>
      <c r="V788" s="9">
        <f>SUM(障害学生情報入力シート!S788:V788)+COUNTA(障害学生情報入力シート!W788)</f>
        <v>0</v>
      </c>
      <c r="W788" s="9">
        <f>IF(SUM(障害学生情報入力シート!$X788:$AT788)&gt;0,1,0)</f>
        <v>0</v>
      </c>
      <c r="X788" s="9">
        <f>IF(障害学生情報入力シート!D788="入学者(新1年生)",1,0)</f>
        <v>0</v>
      </c>
      <c r="Y788" s="9">
        <f>IF(ISBLANK(障害学生情報入力シート!$G788),0)+IF(AND(障害学生情報入力シート!$G788="視覚障害",OR(障害学生情報入力シート!$H788="盲",障害学生情報入力シート!$H788="弱視")),1,0)+IF(AND(障害学生情報入力シート!$G788="聴覚・言語障害",OR(障害学生情報入力シート!$H788="聾",障害学生情報入力シート!$H788="難聴",障害学生情報入力シート!$H788="言語障害のみ")),1,0)+IF(AND(障害学生情報入力シート!$G788="肢体不自由",OR(障害学生情報入力シート!$H788="上肢機能障害",障害学生情報入力シート!$H788="下肢機能障害",障害学生情報入力シート!$H788="上下肢機能障害",障害学生情報入力シート!$H788="他の機能障害")),1,0)+IF(AND(障害学生情報入力シート!$G788="病弱・虚弱",OR(障害学生情報入力シート!$H788="内部障害等",障害学生情報入力シート!$H788="他の慢性疾患")),1,0)+IF(AND(障害学生情報入力シート!$G788="重複",ISBLANK(障害学生情報入力シート!$H788)),1,0)+IF(AND(障害学生情報入力シート!$G788="発達障害",OR(障害学生情報入力シート!$H788="SLD",障害学生情報入力シート!$H788="ADHD",障害学生情報入力シート!$H788="ASD",障害学生情報入力シート!$H788="発達障害の重複")),1,0)+IF(AND(障害学生情報入力シート!$G788="精神障害",OR(障害学生情報入力シート!$H788="統合失調症等",障害学生情報入力シート!$H788="気分障害",障害学生情報入力シート!$H788="神経症性障害等",障害学生情報入力シート!$H788="摂食障害・睡眠障害等",障害学生情報入力シート!$H788="他の精神障害")),1,0)+IF(AND(障害学生情報入力シート!$G788="その他の障害",ISBLANK(障害学生情報入力シート!$H788)),1,0)</f>
        <v>0</v>
      </c>
    </row>
    <row r="789" spans="1:25" x14ac:dyDescent="0.4">
      <c r="A789" s="1219">
        <v>765</v>
      </c>
      <c r="B789" s="7">
        <f>IF(AND(障害学生情報入力シート!$G789=$B$23,障害学生情報入力シート!$H789=$B$24,OR(障害学生情報入力シート!D789="入学者(新1年生)",障害学生情報入力シート!D789="在籍者")),1,0)</f>
        <v>0</v>
      </c>
      <c r="C789" s="7">
        <f t="shared" si="66"/>
        <v>0</v>
      </c>
      <c r="D789" s="7" t="str">
        <f>IFERROR(MATCH(ROW(障害学生情報入力シート!A765),C:C,0),"")</f>
        <v/>
      </c>
      <c r="E789" s="7">
        <f>IF(AND(障害学生情報入力シート!$G789=$E$23,障害学生情報入力シート!$H789=$E$24,OR(障害学生情報入力シート!D789="入学者(新1年生)",障害学生情報入力シート!D789="在籍者")),1,0)</f>
        <v>0</v>
      </c>
      <c r="F789" s="7">
        <f t="shared" si="67"/>
        <v>0</v>
      </c>
      <c r="G789" s="7" t="str">
        <f>IFERROR(MATCH(ROW(障害学生情報入力シート!E765),F:F,0),"")</f>
        <v/>
      </c>
      <c r="H789" s="7">
        <f>IF(AND(障害学生情報入力シート!$G789=$H$24,ISBLANK(障害学生情報入力シート!$H789),OR(障害学生情報入力シート!D789="入学者(新1年生)",障害学生情報入力シート!D789="在籍者")),1,0)</f>
        <v>0</v>
      </c>
      <c r="I789" s="7">
        <f t="shared" si="68"/>
        <v>0</v>
      </c>
      <c r="J789" s="7" t="str">
        <f>IFERROR(MATCH(ROW(障害学生情報入力シート!A765),I:I,0),"")</f>
        <v/>
      </c>
      <c r="K789" s="8">
        <f>IF(障害学生情報入力シート!AU789="",0,IF(AND(障害学生情報入力シート!AT789=1,Y789=1,障害学生情報入力シート!D789&lt;&gt;"",障害学生情報入力シート!D789&lt;&gt;"在籍者"),1,0))</f>
        <v>0</v>
      </c>
      <c r="L789" s="8">
        <f t="shared" si="69"/>
        <v>0</v>
      </c>
      <c r="M789" s="8" t="str">
        <f>IFERROR(MATCH(ROW(障害学生情報入力シート!A765),L:L,0),"")</f>
        <v/>
      </c>
      <c r="N789" s="8">
        <f>IF(障害学生情報入力シート!CA789="",0,IF(AND(障害学生情報入力シート!BZ789=1,Y789=1,障害学生情報入力シート!D789&lt;&gt;"",障害学生情報入力シート!D789&lt;&gt;"入学しなかった"),1,0))</f>
        <v>0</v>
      </c>
      <c r="O789" s="8">
        <f t="shared" si="70"/>
        <v>0</v>
      </c>
      <c r="P789" s="8" t="str">
        <f>IFERROR(MATCH(ROW(障害学生情報入力シート!AR765),O:O,0),"")</f>
        <v/>
      </c>
      <c r="Q789" s="8">
        <f>IF(障害学生情報入力シート!CU789="",0,IF(AND(障害学生情報入力シート!CT789=1,Y789=1,障害学生情報入力シート!D789&lt;&gt;"",障害学生情報入力シート!D789&lt;&gt;"入学しなかった"),1,0))</f>
        <v>0</v>
      </c>
      <c r="R789" s="8">
        <f t="shared" si="71"/>
        <v>0</v>
      </c>
      <c r="S789" s="8" t="str">
        <f>IFERROR(MATCH(ROW(障害学生情報入力シート!BJ765),R:R,0),"")</f>
        <v/>
      </c>
      <c r="T789" s="9">
        <f>IF(OR(SUM(障害学生情報入力シート!AY789:BY789,障害学生情報入力シート!CB789:CS789)&gt;0,COUNTA(障害学生情報入力シート!BZ789:CA789)=2,COUNTA(障害学生情報入力シート!CT789:CU789)=2),1,0)</f>
        <v>0</v>
      </c>
      <c r="U789" s="9">
        <f>SUM(障害学生情報入力シート!N789:Q789)+COUNTA(障害学生情報入力シート!R789)</f>
        <v>0</v>
      </c>
      <c r="V789" s="9">
        <f>SUM(障害学生情報入力シート!S789:V789)+COUNTA(障害学生情報入力シート!W789)</f>
        <v>0</v>
      </c>
      <c r="W789" s="9">
        <f>IF(SUM(障害学生情報入力シート!$X789:$AT789)&gt;0,1,0)</f>
        <v>0</v>
      </c>
      <c r="X789" s="9">
        <f>IF(障害学生情報入力シート!D789="入学者(新1年生)",1,0)</f>
        <v>0</v>
      </c>
      <c r="Y789" s="9">
        <f>IF(ISBLANK(障害学生情報入力シート!$G789),0)+IF(AND(障害学生情報入力シート!$G789="視覚障害",OR(障害学生情報入力シート!$H789="盲",障害学生情報入力シート!$H789="弱視")),1,0)+IF(AND(障害学生情報入力シート!$G789="聴覚・言語障害",OR(障害学生情報入力シート!$H789="聾",障害学生情報入力シート!$H789="難聴",障害学生情報入力シート!$H789="言語障害のみ")),1,0)+IF(AND(障害学生情報入力シート!$G789="肢体不自由",OR(障害学生情報入力シート!$H789="上肢機能障害",障害学生情報入力シート!$H789="下肢機能障害",障害学生情報入力シート!$H789="上下肢機能障害",障害学生情報入力シート!$H789="他の機能障害")),1,0)+IF(AND(障害学生情報入力シート!$G789="病弱・虚弱",OR(障害学生情報入力シート!$H789="内部障害等",障害学生情報入力シート!$H789="他の慢性疾患")),1,0)+IF(AND(障害学生情報入力シート!$G789="重複",ISBLANK(障害学生情報入力シート!$H789)),1,0)+IF(AND(障害学生情報入力シート!$G789="発達障害",OR(障害学生情報入力シート!$H789="SLD",障害学生情報入力シート!$H789="ADHD",障害学生情報入力シート!$H789="ASD",障害学生情報入力シート!$H789="発達障害の重複")),1,0)+IF(AND(障害学生情報入力シート!$G789="精神障害",OR(障害学生情報入力シート!$H789="統合失調症等",障害学生情報入力シート!$H789="気分障害",障害学生情報入力シート!$H789="神経症性障害等",障害学生情報入力シート!$H789="摂食障害・睡眠障害等",障害学生情報入力シート!$H789="他の精神障害")),1,0)+IF(AND(障害学生情報入力シート!$G789="その他の障害",ISBLANK(障害学生情報入力シート!$H789)),1,0)</f>
        <v>0</v>
      </c>
    </row>
    <row r="790" spans="1:25" x14ac:dyDescent="0.4">
      <c r="A790" s="1219">
        <v>766</v>
      </c>
      <c r="B790" s="7">
        <f>IF(AND(障害学生情報入力シート!$G790=$B$23,障害学生情報入力シート!$H790=$B$24,OR(障害学生情報入力シート!D790="入学者(新1年生)",障害学生情報入力シート!D790="在籍者")),1,0)</f>
        <v>0</v>
      </c>
      <c r="C790" s="7">
        <f t="shared" si="66"/>
        <v>0</v>
      </c>
      <c r="D790" s="7" t="str">
        <f>IFERROR(MATCH(ROW(障害学生情報入力シート!A766),C:C,0),"")</f>
        <v/>
      </c>
      <c r="E790" s="7">
        <f>IF(AND(障害学生情報入力シート!$G790=$E$23,障害学生情報入力シート!$H790=$E$24,OR(障害学生情報入力シート!D790="入学者(新1年生)",障害学生情報入力シート!D790="在籍者")),1,0)</f>
        <v>0</v>
      </c>
      <c r="F790" s="7">
        <f t="shared" si="67"/>
        <v>0</v>
      </c>
      <c r="G790" s="7" t="str">
        <f>IFERROR(MATCH(ROW(障害学生情報入力シート!E766),F:F,0),"")</f>
        <v/>
      </c>
      <c r="H790" s="7">
        <f>IF(AND(障害学生情報入力シート!$G790=$H$24,ISBLANK(障害学生情報入力シート!$H790),OR(障害学生情報入力シート!D790="入学者(新1年生)",障害学生情報入力シート!D790="在籍者")),1,0)</f>
        <v>0</v>
      </c>
      <c r="I790" s="7">
        <f t="shared" si="68"/>
        <v>0</v>
      </c>
      <c r="J790" s="7" t="str">
        <f>IFERROR(MATCH(ROW(障害学生情報入力シート!A766),I:I,0),"")</f>
        <v/>
      </c>
      <c r="K790" s="8">
        <f>IF(障害学生情報入力シート!AU790="",0,IF(AND(障害学生情報入力シート!AT790=1,Y790=1,障害学生情報入力シート!D790&lt;&gt;"",障害学生情報入力シート!D790&lt;&gt;"在籍者"),1,0))</f>
        <v>0</v>
      </c>
      <c r="L790" s="8">
        <f t="shared" si="69"/>
        <v>0</v>
      </c>
      <c r="M790" s="8" t="str">
        <f>IFERROR(MATCH(ROW(障害学生情報入力シート!A766),L:L,0),"")</f>
        <v/>
      </c>
      <c r="N790" s="8">
        <f>IF(障害学生情報入力シート!CA790="",0,IF(AND(障害学生情報入力シート!BZ790=1,Y790=1,障害学生情報入力シート!D790&lt;&gt;"",障害学生情報入力シート!D790&lt;&gt;"入学しなかった"),1,0))</f>
        <v>0</v>
      </c>
      <c r="O790" s="8">
        <f t="shared" si="70"/>
        <v>0</v>
      </c>
      <c r="P790" s="8" t="str">
        <f>IFERROR(MATCH(ROW(障害学生情報入力シート!AR766),O:O,0),"")</f>
        <v/>
      </c>
      <c r="Q790" s="8">
        <f>IF(障害学生情報入力シート!CU790="",0,IF(AND(障害学生情報入力シート!CT790=1,Y790=1,障害学生情報入力シート!D790&lt;&gt;"",障害学生情報入力シート!D790&lt;&gt;"入学しなかった"),1,0))</f>
        <v>0</v>
      </c>
      <c r="R790" s="8">
        <f t="shared" si="71"/>
        <v>0</v>
      </c>
      <c r="S790" s="8" t="str">
        <f>IFERROR(MATCH(ROW(障害学生情報入力シート!BJ766),R:R,0),"")</f>
        <v/>
      </c>
      <c r="T790" s="9">
        <f>IF(OR(SUM(障害学生情報入力シート!AY790:BY790,障害学生情報入力シート!CB790:CS790)&gt;0,COUNTA(障害学生情報入力シート!BZ790:CA790)=2,COUNTA(障害学生情報入力シート!CT790:CU790)=2),1,0)</f>
        <v>0</v>
      </c>
      <c r="U790" s="9">
        <f>SUM(障害学生情報入力シート!N790:Q790)+COUNTA(障害学生情報入力シート!R790)</f>
        <v>0</v>
      </c>
      <c r="V790" s="9">
        <f>SUM(障害学生情報入力シート!S790:V790)+COUNTA(障害学生情報入力シート!W790)</f>
        <v>0</v>
      </c>
      <c r="W790" s="9">
        <f>IF(SUM(障害学生情報入力シート!$X790:$AT790)&gt;0,1,0)</f>
        <v>0</v>
      </c>
      <c r="X790" s="9">
        <f>IF(障害学生情報入力シート!D790="入学者(新1年生)",1,0)</f>
        <v>0</v>
      </c>
      <c r="Y790" s="9">
        <f>IF(ISBLANK(障害学生情報入力シート!$G790),0)+IF(AND(障害学生情報入力シート!$G790="視覚障害",OR(障害学生情報入力シート!$H790="盲",障害学生情報入力シート!$H790="弱視")),1,0)+IF(AND(障害学生情報入力シート!$G790="聴覚・言語障害",OR(障害学生情報入力シート!$H790="聾",障害学生情報入力シート!$H790="難聴",障害学生情報入力シート!$H790="言語障害のみ")),1,0)+IF(AND(障害学生情報入力シート!$G790="肢体不自由",OR(障害学生情報入力シート!$H790="上肢機能障害",障害学生情報入力シート!$H790="下肢機能障害",障害学生情報入力シート!$H790="上下肢機能障害",障害学生情報入力シート!$H790="他の機能障害")),1,0)+IF(AND(障害学生情報入力シート!$G790="病弱・虚弱",OR(障害学生情報入力シート!$H790="内部障害等",障害学生情報入力シート!$H790="他の慢性疾患")),1,0)+IF(AND(障害学生情報入力シート!$G790="重複",ISBLANK(障害学生情報入力シート!$H790)),1,0)+IF(AND(障害学生情報入力シート!$G790="発達障害",OR(障害学生情報入力シート!$H790="SLD",障害学生情報入力シート!$H790="ADHD",障害学生情報入力シート!$H790="ASD",障害学生情報入力シート!$H790="発達障害の重複")),1,0)+IF(AND(障害学生情報入力シート!$G790="精神障害",OR(障害学生情報入力シート!$H790="統合失調症等",障害学生情報入力シート!$H790="気分障害",障害学生情報入力シート!$H790="神経症性障害等",障害学生情報入力シート!$H790="摂食障害・睡眠障害等",障害学生情報入力シート!$H790="他の精神障害")),1,0)+IF(AND(障害学生情報入力シート!$G790="その他の障害",ISBLANK(障害学生情報入力シート!$H790)),1,0)</f>
        <v>0</v>
      </c>
    </row>
    <row r="791" spans="1:25" x14ac:dyDescent="0.4">
      <c r="A791" s="1219">
        <v>767</v>
      </c>
      <c r="B791" s="7">
        <f>IF(AND(障害学生情報入力シート!$G791=$B$23,障害学生情報入力シート!$H791=$B$24,OR(障害学生情報入力シート!D791="入学者(新1年生)",障害学生情報入力シート!D791="在籍者")),1,0)</f>
        <v>0</v>
      </c>
      <c r="C791" s="7">
        <f t="shared" si="66"/>
        <v>0</v>
      </c>
      <c r="D791" s="7" t="str">
        <f>IFERROR(MATCH(ROW(障害学生情報入力シート!A767),C:C,0),"")</f>
        <v/>
      </c>
      <c r="E791" s="7">
        <f>IF(AND(障害学生情報入力シート!$G791=$E$23,障害学生情報入力シート!$H791=$E$24,OR(障害学生情報入力シート!D791="入学者(新1年生)",障害学生情報入力シート!D791="在籍者")),1,0)</f>
        <v>0</v>
      </c>
      <c r="F791" s="7">
        <f t="shared" si="67"/>
        <v>0</v>
      </c>
      <c r="G791" s="7" t="str">
        <f>IFERROR(MATCH(ROW(障害学生情報入力シート!E767),F:F,0),"")</f>
        <v/>
      </c>
      <c r="H791" s="7">
        <f>IF(AND(障害学生情報入力シート!$G791=$H$24,ISBLANK(障害学生情報入力シート!$H791),OR(障害学生情報入力シート!D791="入学者(新1年生)",障害学生情報入力シート!D791="在籍者")),1,0)</f>
        <v>0</v>
      </c>
      <c r="I791" s="7">
        <f t="shared" si="68"/>
        <v>0</v>
      </c>
      <c r="J791" s="7" t="str">
        <f>IFERROR(MATCH(ROW(障害学生情報入力シート!A767),I:I,0),"")</f>
        <v/>
      </c>
      <c r="K791" s="8">
        <f>IF(障害学生情報入力シート!AU791="",0,IF(AND(障害学生情報入力シート!AT791=1,Y791=1,障害学生情報入力シート!D791&lt;&gt;"",障害学生情報入力シート!D791&lt;&gt;"在籍者"),1,0))</f>
        <v>0</v>
      </c>
      <c r="L791" s="8">
        <f t="shared" si="69"/>
        <v>0</v>
      </c>
      <c r="M791" s="8" t="str">
        <f>IFERROR(MATCH(ROW(障害学生情報入力シート!A767),L:L,0),"")</f>
        <v/>
      </c>
      <c r="N791" s="8">
        <f>IF(障害学生情報入力シート!CA791="",0,IF(AND(障害学生情報入力シート!BZ791=1,Y791=1,障害学生情報入力シート!D791&lt;&gt;"",障害学生情報入力シート!D791&lt;&gt;"入学しなかった"),1,0))</f>
        <v>0</v>
      </c>
      <c r="O791" s="8">
        <f t="shared" si="70"/>
        <v>0</v>
      </c>
      <c r="P791" s="8" t="str">
        <f>IFERROR(MATCH(ROW(障害学生情報入力シート!AR767),O:O,0),"")</f>
        <v/>
      </c>
      <c r="Q791" s="8">
        <f>IF(障害学生情報入力シート!CU791="",0,IF(AND(障害学生情報入力シート!CT791=1,Y791=1,障害学生情報入力シート!D791&lt;&gt;"",障害学生情報入力シート!D791&lt;&gt;"入学しなかった"),1,0))</f>
        <v>0</v>
      </c>
      <c r="R791" s="8">
        <f t="shared" si="71"/>
        <v>0</v>
      </c>
      <c r="S791" s="8" t="str">
        <f>IFERROR(MATCH(ROW(障害学生情報入力シート!BJ767),R:R,0),"")</f>
        <v/>
      </c>
      <c r="T791" s="9">
        <f>IF(OR(SUM(障害学生情報入力シート!AY791:BY791,障害学生情報入力シート!CB791:CS791)&gt;0,COUNTA(障害学生情報入力シート!BZ791:CA791)=2,COUNTA(障害学生情報入力シート!CT791:CU791)=2),1,0)</f>
        <v>0</v>
      </c>
      <c r="U791" s="9">
        <f>SUM(障害学生情報入力シート!N791:Q791)+COUNTA(障害学生情報入力シート!R791)</f>
        <v>0</v>
      </c>
      <c r="V791" s="9">
        <f>SUM(障害学生情報入力シート!S791:V791)+COUNTA(障害学生情報入力シート!W791)</f>
        <v>0</v>
      </c>
      <c r="W791" s="9">
        <f>IF(SUM(障害学生情報入力シート!$X791:$AT791)&gt;0,1,0)</f>
        <v>0</v>
      </c>
      <c r="X791" s="9">
        <f>IF(障害学生情報入力シート!D791="入学者(新1年生)",1,0)</f>
        <v>0</v>
      </c>
      <c r="Y791" s="9">
        <f>IF(ISBLANK(障害学生情報入力シート!$G791),0)+IF(AND(障害学生情報入力シート!$G791="視覚障害",OR(障害学生情報入力シート!$H791="盲",障害学生情報入力シート!$H791="弱視")),1,0)+IF(AND(障害学生情報入力シート!$G791="聴覚・言語障害",OR(障害学生情報入力シート!$H791="聾",障害学生情報入力シート!$H791="難聴",障害学生情報入力シート!$H791="言語障害のみ")),1,0)+IF(AND(障害学生情報入力シート!$G791="肢体不自由",OR(障害学生情報入力シート!$H791="上肢機能障害",障害学生情報入力シート!$H791="下肢機能障害",障害学生情報入力シート!$H791="上下肢機能障害",障害学生情報入力シート!$H791="他の機能障害")),1,0)+IF(AND(障害学生情報入力シート!$G791="病弱・虚弱",OR(障害学生情報入力シート!$H791="内部障害等",障害学生情報入力シート!$H791="他の慢性疾患")),1,0)+IF(AND(障害学生情報入力シート!$G791="重複",ISBLANK(障害学生情報入力シート!$H791)),1,0)+IF(AND(障害学生情報入力シート!$G791="発達障害",OR(障害学生情報入力シート!$H791="SLD",障害学生情報入力シート!$H791="ADHD",障害学生情報入力シート!$H791="ASD",障害学生情報入力シート!$H791="発達障害の重複")),1,0)+IF(AND(障害学生情報入力シート!$G791="精神障害",OR(障害学生情報入力シート!$H791="統合失調症等",障害学生情報入力シート!$H791="気分障害",障害学生情報入力シート!$H791="神経症性障害等",障害学生情報入力シート!$H791="摂食障害・睡眠障害等",障害学生情報入力シート!$H791="他の精神障害")),1,0)+IF(AND(障害学生情報入力シート!$G791="その他の障害",ISBLANK(障害学生情報入力シート!$H791)),1,0)</f>
        <v>0</v>
      </c>
    </row>
    <row r="792" spans="1:25" x14ac:dyDescent="0.4">
      <c r="A792" s="1219">
        <v>768</v>
      </c>
      <c r="B792" s="7">
        <f>IF(AND(障害学生情報入力シート!$G792=$B$23,障害学生情報入力シート!$H792=$B$24,OR(障害学生情報入力シート!D792="入学者(新1年生)",障害学生情報入力シート!D792="在籍者")),1,0)</f>
        <v>0</v>
      </c>
      <c r="C792" s="7">
        <f t="shared" si="66"/>
        <v>0</v>
      </c>
      <c r="D792" s="7" t="str">
        <f>IFERROR(MATCH(ROW(障害学生情報入力シート!A768),C:C,0),"")</f>
        <v/>
      </c>
      <c r="E792" s="7">
        <f>IF(AND(障害学生情報入力シート!$G792=$E$23,障害学生情報入力シート!$H792=$E$24,OR(障害学生情報入力シート!D792="入学者(新1年生)",障害学生情報入力シート!D792="在籍者")),1,0)</f>
        <v>0</v>
      </c>
      <c r="F792" s="7">
        <f t="shared" si="67"/>
        <v>0</v>
      </c>
      <c r="G792" s="7" t="str">
        <f>IFERROR(MATCH(ROW(障害学生情報入力シート!E768),F:F,0),"")</f>
        <v/>
      </c>
      <c r="H792" s="7">
        <f>IF(AND(障害学生情報入力シート!$G792=$H$24,ISBLANK(障害学生情報入力シート!$H792),OR(障害学生情報入力シート!D792="入学者(新1年生)",障害学生情報入力シート!D792="在籍者")),1,0)</f>
        <v>0</v>
      </c>
      <c r="I792" s="7">
        <f t="shared" si="68"/>
        <v>0</v>
      </c>
      <c r="J792" s="7" t="str">
        <f>IFERROR(MATCH(ROW(障害学生情報入力シート!A768),I:I,0),"")</f>
        <v/>
      </c>
      <c r="K792" s="8">
        <f>IF(障害学生情報入力シート!AU792="",0,IF(AND(障害学生情報入力シート!AT792=1,Y792=1,障害学生情報入力シート!D792&lt;&gt;"",障害学生情報入力シート!D792&lt;&gt;"在籍者"),1,0))</f>
        <v>0</v>
      </c>
      <c r="L792" s="8">
        <f t="shared" si="69"/>
        <v>0</v>
      </c>
      <c r="M792" s="8" t="str">
        <f>IFERROR(MATCH(ROW(障害学生情報入力シート!A768),L:L,0),"")</f>
        <v/>
      </c>
      <c r="N792" s="8">
        <f>IF(障害学生情報入力シート!CA792="",0,IF(AND(障害学生情報入力シート!BZ792=1,Y792=1,障害学生情報入力シート!D792&lt;&gt;"",障害学生情報入力シート!D792&lt;&gt;"入学しなかった"),1,0))</f>
        <v>0</v>
      </c>
      <c r="O792" s="8">
        <f t="shared" si="70"/>
        <v>0</v>
      </c>
      <c r="P792" s="8" t="str">
        <f>IFERROR(MATCH(ROW(障害学生情報入力シート!AR768),O:O,0),"")</f>
        <v/>
      </c>
      <c r="Q792" s="8">
        <f>IF(障害学生情報入力シート!CU792="",0,IF(AND(障害学生情報入力シート!CT792=1,Y792=1,障害学生情報入力シート!D792&lt;&gt;"",障害学生情報入力シート!D792&lt;&gt;"入学しなかった"),1,0))</f>
        <v>0</v>
      </c>
      <c r="R792" s="8">
        <f t="shared" si="71"/>
        <v>0</v>
      </c>
      <c r="S792" s="8" t="str">
        <f>IFERROR(MATCH(ROW(障害学生情報入力シート!BJ768),R:R,0),"")</f>
        <v/>
      </c>
      <c r="T792" s="9">
        <f>IF(OR(SUM(障害学生情報入力シート!AY792:BY792,障害学生情報入力シート!CB792:CS792)&gt;0,COUNTA(障害学生情報入力シート!BZ792:CA792)=2,COUNTA(障害学生情報入力シート!CT792:CU792)=2),1,0)</f>
        <v>0</v>
      </c>
      <c r="U792" s="9">
        <f>SUM(障害学生情報入力シート!N792:Q792)+COUNTA(障害学生情報入力シート!R792)</f>
        <v>0</v>
      </c>
      <c r="V792" s="9">
        <f>SUM(障害学生情報入力シート!S792:V792)+COUNTA(障害学生情報入力シート!W792)</f>
        <v>0</v>
      </c>
      <c r="W792" s="9">
        <f>IF(SUM(障害学生情報入力シート!$X792:$AT792)&gt;0,1,0)</f>
        <v>0</v>
      </c>
      <c r="X792" s="9">
        <f>IF(障害学生情報入力シート!D792="入学者(新1年生)",1,0)</f>
        <v>0</v>
      </c>
      <c r="Y792" s="9">
        <f>IF(ISBLANK(障害学生情報入力シート!$G792),0)+IF(AND(障害学生情報入力シート!$G792="視覚障害",OR(障害学生情報入力シート!$H792="盲",障害学生情報入力シート!$H792="弱視")),1,0)+IF(AND(障害学生情報入力シート!$G792="聴覚・言語障害",OR(障害学生情報入力シート!$H792="聾",障害学生情報入力シート!$H792="難聴",障害学生情報入力シート!$H792="言語障害のみ")),1,0)+IF(AND(障害学生情報入力シート!$G792="肢体不自由",OR(障害学生情報入力シート!$H792="上肢機能障害",障害学生情報入力シート!$H792="下肢機能障害",障害学生情報入力シート!$H792="上下肢機能障害",障害学生情報入力シート!$H792="他の機能障害")),1,0)+IF(AND(障害学生情報入力シート!$G792="病弱・虚弱",OR(障害学生情報入力シート!$H792="内部障害等",障害学生情報入力シート!$H792="他の慢性疾患")),1,0)+IF(AND(障害学生情報入力シート!$G792="重複",ISBLANK(障害学生情報入力シート!$H792)),1,0)+IF(AND(障害学生情報入力シート!$G792="発達障害",OR(障害学生情報入力シート!$H792="SLD",障害学生情報入力シート!$H792="ADHD",障害学生情報入力シート!$H792="ASD",障害学生情報入力シート!$H792="発達障害の重複")),1,0)+IF(AND(障害学生情報入力シート!$G792="精神障害",OR(障害学生情報入力シート!$H792="統合失調症等",障害学生情報入力シート!$H792="気分障害",障害学生情報入力シート!$H792="神経症性障害等",障害学生情報入力シート!$H792="摂食障害・睡眠障害等",障害学生情報入力シート!$H792="他の精神障害")),1,0)+IF(AND(障害学生情報入力シート!$G792="その他の障害",ISBLANK(障害学生情報入力シート!$H792)),1,0)</f>
        <v>0</v>
      </c>
    </row>
    <row r="793" spans="1:25" x14ac:dyDescent="0.4">
      <c r="A793" s="1219">
        <v>769</v>
      </c>
      <c r="B793" s="7">
        <f>IF(AND(障害学生情報入力シート!$G793=$B$23,障害学生情報入力シート!$H793=$B$24,OR(障害学生情報入力シート!D793="入学者(新1年生)",障害学生情報入力シート!D793="在籍者")),1,0)</f>
        <v>0</v>
      </c>
      <c r="C793" s="7">
        <f t="shared" ref="C793:C856" si="72">C792+B793</f>
        <v>0</v>
      </c>
      <c r="D793" s="7" t="str">
        <f>IFERROR(MATCH(ROW(障害学生情報入力シート!A769),C:C,0),"")</f>
        <v/>
      </c>
      <c r="E793" s="7">
        <f>IF(AND(障害学生情報入力シート!$G793=$E$23,障害学生情報入力シート!$H793=$E$24,OR(障害学生情報入力シート!D793="入学者(新1年生)",障害学生情報入力シート!D793="在籍者")),1,0)</f>
        <v>0</v>
      </c>
      <c r="F793" s="7">
        <f t="shared" ref="F793:F856" si="73">F792+E793</f>
        <v>0</v>
      </c>
      <c r="G793" s="7" t="str">
        <f>IFERROR(MATCH(ROW(障害学生情報入力シート!E769),F:F,0),"")</f>
        <v/>
      </c>
      <c r="H793" s="7">
        <f>IF(AND(障害学生情報入力シート!$G793=$H$24,ISBLANK(障害学生情報入力シート!$H793),OR(障害学生情報入力シート!D793="入学者(新1年生)",障害学生情報入力シート!D793="在籍者")),1,0)</f>
        <v>0</v>
      </c>
      <c r="I793" s="7">
        <f t="shared" ref="I793:I856" si="74">I792+H793</f>
        <v>0</v>
      </c>
      <c r="J793" s="7" t="str">
        <f>IFERROR(MATCH(ROW(障害学生情報入力シート!A769),I:I,0),"")</f>
        <v/>
      </c>
      <c r="K793" s="8">
        <f>IF(障害学生情報入力シート!AU793="",0,IF(AND(障害学生情報入力シート!AT793=1,Y793=1,障害学生情報入力シート!D793&lt;&gt;"",障害学生情報入力シート!D793&lt;&gt;"在籍者"),1,0))</f>
        <v>0</v>
      </c>
      <c r="L793" s="8">
        <f t="shared" ref="L793:L856" si="75">L792+K793</f>
        <v>0</v>
      </c>
      <c r="M793" s="8" t="str">
        <f>IFERROR(MATCH(ROW(障害学生情報入力シート!A769),L:L,0),"")</f>
        <v/>
      </c>
      <c r="N793" s="8">
        <f>IF(障害学生情報入力シート!CA793="",0,IF(AND(障害学生情報入力シート!BZ793=1,Y793=1,障害学生情報入力シート!D793&lt;&gt;"",障害学生情報入力シート!D793&lt;&gt;"入学しなかった"),1,0))</f>
        <v>0</v>
      </c>
      <c r="O793" s="8">
        <f t="shared" ref="O793:O856" si="76">O792+N793</f>
        <v>0</v>
      </c>
      <c r="P793" s="8" t="str">
        <f>IFERROR(MATCH(ROW(障害学生情報入力シート!AR769),O:O,0),"")</f>
        <v/>
      </c>
      <c r="Q793" s="8">
        <f>IF(障害学生情報入力シート!CU793="",0,IF(AND(障害学生情報入力シート!CT793=1,Y793=1,障害学生情報入力シート!D793&lt;&gt;"",障害学生情報入力シート!D793&lt;&gt;"入学しなかった"),1,0))</f>
        <v>0</v>
      </c>
      <c r="R793" s="8">
        <f t="shared" ref="R793:R856" si="77">R792+Q793</f>
        <v>0</v>
      </c>
      <c r="S793" s="8" t="str">
        <f>IFERROR(MATCH(ROW(障害学生情報入力シート!BJ769),R:R,0),"")</f>
        <v/>
      </c>
      <c r="T793" s="9">
        <f>IF(OR(SUM(障害学生情報入力シート!AY793:BY793,障害学生情報入力シート!CB793:CS793)&gt;0,COUNTA(障害学生情報入力シート!BZ793:CA793)=2,COUNTA(障害学生情報入力シート!CT793:CU793)=2),1,0)</f>
        <v>0</v>
      </c>
      <c r="U793" s="9">
        <f>SUM(障害学生情報入力シート!N793:Q793)+COUNTA(障害学生情報入力シート!R793)</f>
        <v>0</v>
      </c>
      <c r="V793" s="9">
        <f>SUM(障害学生情報入力シート!S793:V793)+COUNTA(障害学生情報入力シート!W793)</f>
        <v>0</v>
      </c>
      <c r="W793" s="9">
        <f>IF(SUM(障害学生情報入力シート!$X793:$AT793)&gt;0,1,0)</f>
        <v>0</v>
      </c>
      <c r="X793" s="9">
        <f>IF(障害学生情報入力シート!D793="入学者(新1年生)",1,0)</f>
        <v>0</v>
      </c>
      <c r="Y793" s="9">
        <f>IF(ISBLANK(障害学生情報入力シート!$G793),0)+IF(AND(障害学生情報入力シート!$G793="視覚障害",OR(障害学生情報入力シート!$H793="盲",障害学生情報入力シート!$H793="弱視")),1,0)+IF(AND(障害学生情報入力シート!$G793="聴覚・言語障害",OR(障害学生情報入力シート!$H793="聾",障害学生情報入力シート!$H793="難聴",障害学生情報入力シート!$H793="言語障害のみ")),1,0)+IF(AND(障害学生情報入力シート!$G793="肢体不自由",OR(障害学生情報入力シート!$H793="上肢機能障害",障害学生情報入力シート!$H793="下肢機能障害",障害学生情報入力シート!$H793="上下肢機能障害",障害学生情報入力シート!$H793="他の機能障害")),1,0)+IF(AND(障害学生情報入力シート!$G793="病弱・虚弱",OR(障害学生情報入力シート!$H793="内部障害等",障害学生情報入力シート!$H793="他の慢性疾患")),1,0)+IF(AND(障害学生情報入力シート!$G793="重複",ISBLANK(障害学生情報入力シート!$H793)),1,0)+IF(AND(障害学生情報入力シート!$G793="発達障害",OR(障害学生情報入力シート!$H793="SLD",障害学生情報入力シート!$H793="ADHD",障害学生情報入力シート!$H793="ASD",障害学生情報入力シート!$H793="発達障害の重複")),1,0)+IF(AND(障害学生情報入力シート!$G793="精神障害",OR(障害学生情報入力シート!$H793="統合失調症等",障害学生情報入力シート!$H793="気分障害",障害学生情報入力シート!$H793="神経症性障害等",障害学生情報入力シート!$H793="摂食障害・睡眠障害等",障害学生情報入力シート!$H793="他の精神障害")),1,0)+IF(AND(障害学生情報入力シート!$G793="その他の障害",ISBLANK(障害学生情報入力シート!$H793)),1,0)</f>
        <v>0</v>
      </c>
    </row>
    <row r="794" spans="1:25" x14ac:dyDescent="0.4">
      <c r="A794" s="1219">
        <v>770</v>
      </c>
      <c r="B794" s="7">
        <f>IF(AND(障害学生情報入力シート!$G794=$B$23,障害学生情報入力シート!$H794=$B$24,OR(障害学生情報入力シート!D794="入学者(新1年生)",障害学生情報入力シート!D794="在籍者")),1,0)</f>
        <v>0</v>
      </c>
      <c r="C794" s="7">
        <f t="shared" si="72"/>
        <v>0</v>
      </c>
      <c r="D794" s="7" t="str">
        <f>IFERROR(MATCH(ROW(障害学生情報入力シート!A770),C:C,0),"")</f>
        <v/>
      </c>
      <c r="E794" s="7">
        <f>IF(AND(障害学生情報入力シート!$G794=$E$23,障害学生情報入力シート!$H794=$E$24,OR(障害学生情報入力シート!D794="入学者(新1年生)",障害学生情報入力シート!D794="在籍者")),1,0)</f>
        <v>0</v>
      </c>
      <c r="F794" s="7">
        <f t="shared" si="73"/>
        <v>0</v>
      </c>
      <c r="G794" s="7" t="str">
        <f>IFERROR(MATCH(ROW(障害学生情報入力シート!E770),F:F,0),"")</f>
        <v/>
      </c>
      <c r="H794" s="7">
        <f>IF(AND(障害学生情報入力シート!$G794=$H$24,ISBLANK(障害学生情報入力シート!$H794),OR(障害学生情報入力シート!D794="入学者(新1年生)",障害学生情報入力シート!D794="在籍者")),1,0)</f>
        <v>0</v>
      </c>
      <c r="I794" s="7">
        <f t="shared" si="74"/>
        <v>0</v>
      </c>
      <c r="J794" s="7" t="str">
        <f>IFERROR(MATCH(ROW(障害学生情報入力シート!A770),I:I,0),"")</f>
        <v/>
      </c>
      <c r="K794" s="8">
        <f>IF(障害学生情報入力シート!AU794="",0,IF(AND(障害学生情報入力シート!AT794=1,Y794=1,障害学生情報入力シート!D794&lt;&gt;"",障害学生情報入力シート!D794&lt;&gt;"在籍者"),1,0))</f>
        <v>0</v>
      </c>
      <c r="L794" s="8">
        <f t="shared" si="75"/>
        <v>0</v>
      </c>
      <c r="M794" s="8" t="str">
        <f>IFERROR(MATCH(ROW(障害学生情報入力シート!A770),L:L,0),"")</f>
        <v/>
      </c>
      <c r="N794" s="8">
        <f>IF(障害学生情報入力シート!CA794="",0,IF(AND(障害学生情報入力シート!BZ794=1,Y794=1,障害学生情報入力シート!D794&lt;&gt;"",障害学生情報入力シート!D794&lt;&gt;"入学しなかった"),1,0))</f>
        <v>0</v>
      </c>
      <c r="O794" s="8">
        <f t="shared" si="76"/>
        <v>0</v>
      </c>
      <c r="P794" s="8" t="str">
        <f>IFERROR(MATCH(ROW(障害学生情報入力シート!AR770),O:O,0),"")</f>
        <v/>
      </c>
      <c r="Q794" s="8">
        <f>IF(障害学生情報入力シート!CU794="",0,IF(AND(障害学生情報入力シート!CT794=1,Y794=1,障害学生情報入力シート!D794&lt;&gt;"",障害学生情報入力シート!D794&lt;&gt;"入学しなかった"),1,0))</f>
        <v>0</v>
      </c>
      <c r="R794" s="8">
        <f t="shared" si="77"/>
        <v>0</v>
      </c>
      <c r="S794" s="8" t="str">
        <f>IFERROR(MATCH(ROW(障害学生情報入力シート!BJ770),R:R,0),"")</f>
        <v/>
      </c>
      <c r="T794" s="9">
        <f>IF(OR(SUM(障害学生情報入力シート!AY794:BY794,障害学生情報入力シート!CB794:CS794)&gt;0,COUNTA(障害学生情報入力シート!BZ794:CA794)=2,COUNTA(障害学生情報入力シート!CT794:CU794)=2),1,0)</f>
        <v>0</v>
      </c>
      <c r="U794" s="9">
        <f>SUM(障害学生情報入力シート!N794:Q794)+COUNTA(障害学生情報入力シート!R794)</f>
        <v>0</v>
      </c>
      <c r="V794" s="9">
        <f>SUM(障害学生情報入力シート!S794:V794)+COUNTA(障害学生情報入力シート!W794)</f>
        <v>0</v>
      </c>
      <c r="W794" s="9">
        <f>IF(SUM(障害学生情報入力シート!$X794:$AT794)&gt;0,1,0)</f>
        <v>0</v>
      </c>
      <c r="X794" s="9">
        <f>IF(障害学生情報入力シート!D794="入学者(新1年生)",1,0)</f>
        <v>0</v>
      </c>
      <c r="Y794" s="9">
        <f>IF(ISBLANK(障害学生情報入力シート!$G794),0)+IF(AND(障害学生情報入力シート!$G794="視覚障害",OR(障害学生情報入力シート!$H794="盲",障害学生情報入力シート!$H794="弱視")),1,0)+IF(AND(障害学生情報入力シート!$G794="聴覚・言語障害",OR(障害学生情報入力シート!$H794="聾",障害学生情報入力シート!$H794="難聴",障害学生情報入力シート!$H794="言語障害のみ")),1,0)+IF(AND(障害学生情報入力シート!$G794="肢体不自由",OR(障害学生情報入力シート!$H794="上肢機能障害",障害学生情報入力シート!$H794="下肢機能障害",障害学生情報入力シート!$H794="上下肢機能障害",障害学生情報入力シート!$H794="他の機能障害")),1,0)+IF(AND(障害学生情報入力シート!$G794="病弱・虚弱",OR(障害学生情報入力シート!$H794="内部障害等",障害学生情報入力シート!$H794="他の慢性疾患")),1,0)+IF(AND(障害学生情報入力シート!$G794="重複",ISBLANK(障害学生情報入力シート!$H794)),1,0)+IF(AND(障害学生情報入力シート!$G794="発達障害",OR(障害学生情報入力シート!$H794="SLD",障害学生情報入力シート!$H794="ADHD",障害学生情報入力シート!$H794="ASD",障害学生情報入力シート!$H794="発達障害の重複")),1,0)+IF(AND(障害学生情報入力シート!$G794="精神障害",OR(障害学生情報入力シート!$H794="統合失調症等",障害学生情報入力シート!$H794="気分障害",障害学生情報入力シート!$H794="神経症性障害等",障害学生情報入力シート!$H794="摂食障害・睡眠障害等",障害学生情報入力シート!$H794="他の精神障害")),1,0)+IF(AND(障害学生情報入力シート!$G794="その他の障害",ISBLANK(障害学生情報入力シート!$H794)),1,0)</f>
        <v>0</v>
      </c>
    </row>
    <row r="795" spans="1:25" x14ac:dyDescent="0.4">
      <c r="A795" s="1219">
        <v>771</v>
      </c>
      <c r="B795" s="7">
        <f>IF(AND(障害学生情報入力シート!$G795=$B$23,障害学生情報入力シート!$H795=$B$24,OR(障害学生情報入力シート!D795="入学者(新1年生)",障害学生情報入力シート!D795="在籍者")),1,0)</f>
        <v>0</v>
      </c>
      <c r="C795" s="7">
        <f t="shared" si="72"/>
        <v>0</v>
      </c>
      <c r="D795" s="7" t="str">
        <f>IFERROR(MATCH(ROW(障害学生情報入力シート!A771),C:C,0),"")</f>
        <v/>
      </c>
      <c r="E795" s="7">
        <f>IF(AND(障害学生情報入力シート!$G795=$E$23,障害学生情報入力シート!$H795=$E$24,OR(障害学生情報入力シート!D795="入学者(新1年生)",障害学生情報入力シート!D795="在籍者")),1,0)</f>
        <v>0</v>
      </c>
      <c r="F795" s="7">
        <f t="shared" si="73"/>
        <v>0</v>
      </c>
      <c r="G795" s="7" t="str">
        <f>IFERROR(MATCH(ROW(障害学生情報入力シート!E771),F:F,0),"")</f>
        <v/>
      </c>
      <c r="H795" s="7">
        <f>IF(AND(障害学生情報入力シート!$G795=$H$24,ISBLANK(障害学生情報入力シート!$H795),OR(障害学生情報入力シート!D795="入学者(新1年生)",障害学生情報入力シート!D795="在籍者")),1,0)</f>
        <v>0</v>
      </c>
      <c r="I795" s="7">
        <f t="shared" si="74"/>
        <v>0</v>
      </c>
      <c r="J795" s="7" t="str">
        <f>IFERROR(MATCH(ROW(障害学生情報入力シート!A771),I:I,0),"")</f>
        <v/>
      </c>
      <c r="K795" s="8">
        <f>IF(障害学生情報入力シート!AU795="",0,IF(AND(障害学生情報入力シート!AT795=1,Y795=1,障害学生情報入力シート!D795&lt;&gt;"",障害学生情報入力シート!D795&lt;&gt;"在籍者"),1,0))</f>
        <v>0</v>
      </c>
      <c r="L795" s="8">
        <f t="shared" si="75"/>
        <v>0</v>
      </c>
      <c r="M795" s="8" t="str">
        <f>IFERROR(MATCH(ROW(障害学生情報入力シート!A771),L:L,0),"")</f>
        <v/>
      </c>
      <c r="N795" s="8">
        <f>IF(障害学生情報入力シート!CA795="",0,IF(AND(障害学生情報入力シート!BZ795=1,Y795=1,障害学生情報入力シート!D795&lt;&gt;"",障害学生情報入力シート!D795&lt;&gt;"入学しなかった"),1,0))</f>
        <v>0</v>
      </c>
      <c r="O795" s="8">
        <f t="shared" si="76"/>
        <v>0</v>
      </c>
      <c r="P795" s="8" t="str">
        <f>IFERROR(MATCH(ROW(障害学生情報入力シート!AR771),O:O,0),"")</f>
        <v/>
      </c>
      <c r="Q795" s="8">
        <f>IF(障害学生情報入力シート!CU795="",0,IF(AND(障害学生情報入力シート!CT795=1,Y795=1,障害学生情報入力シート!D795&lt;&gt;"",障害学生情報入力シート!D795&lt;&gt;"入学しなかった"),1,0))</f>
        <v>0</v>
      </c>
      <c r="R795" s="8">
        <f t="shared" si="77"/>
        <v>0</v>
      </c>
      <c r="S795" s="8" t="str">
        <f>IFERROR(MATCH(ROW(障害学生情報入力シート!BJ771),R:R,0),"")</f>
        <v/>
      </c>
      <c r="T795" s="9">
        <f>IF(OR(SUM(障害学生情報入力シート!AY795:BY795,障害学生情報入力シート!CB795:CS795)&gt;0,COUNTA(障害学生情報入力シート!BZ795:CA795)=2,COUNTA(障害学生情報入力シート!CT795:CU795)=2),1,0)</f>
        <v>0</v>
      </c>
      <c r="U795" s="9">
        <f>SUM(障害学生情報入力シート!N795:Q795)+COUNTA(障害学生情報入力シート!R795)</f>
        <v>0</v>
      </c>
      <c r="V795" s="9">
        <f>SUM(障害学生情報入力シート!S795:V795)+COUNTA(障害学生情報入力シート!W795)</f>
        <v>0</v>
      </c>
      <c r="W795" s="9">
        <f>IF(SUM(障害学生情報入力シート!$X795:$AT795)&gt;0,1,0)</f>
        <v>0</v>
      </c>
      <c r="X795" s="9">
        <f>IF(障害学生情報入力シート!D795="入学者(新1年生)",1,0)</f>
        <v>0</v>
      </c>
      <c r="Y795" s="9">
        <f>IF(ISBLANK(障害学生情報入力シート!$G795),0)+IF(AND(障害学生情報入力シート!$G795="視覚障害",OR(障害学生情報入力シート!$H795="盲",障害学生情報入力シート!$H795="弱視")),1,0)+IF(AND(障害学生情報入力シート!$G795="聴覚・言語障害",OR(障害学生情報入力シート!$H795="聾",障害学生情報入力シート!$H795="難聴",障害学生情報入力シート!$H795="言語障害のみ")),1,0)+IF(AND(障害学生情報入力シート!$G795="肢体不自由",OR(障害学生情報入力シート!$H795="上肢機能障害",障害学生情報入力シート!$H795="下肢機能障害",障害学生情報入力シート!$H795="上下肢機能障害",障害学生情報入力シート!$H795="他の機能障害")),1,0)+IF(AND(障害学生情報入力シート!$G795="病弱・虚弱",OR(障害学生情報入力シート!$H795="内部障害等",障害学生情報入力シート!$H795="他の慢性疾患")),1,0)+IF(AND(障害学生情報入力シート!$G795="重複",ISBLANK(障害学生情報入力シート!$H795)),1,0)+IF(AND(障害学生情報入力シート!$G795="発達障害",OR(障害学生情報入力シート!$H795="SLD",障害学生情報入力シート!$H795="ADHD",障害学生情報入力シート!$H795="ASD",障害学生情報入力シート!$H795="発達障害の重複")),1,0)+IF(AND(障害学生情報入力シート!$G795="精神障害",OR(障害学生情報入力シート!$H795="統合失調症等",障害学生情報入力シート!$H795="気分障害",障害学生情報入力シート!$H795="神経症性障害等",障害学生情報入力シート!$H795="摂食障害・睡眠障害等",障害学生情報入力シート!$H795="他の精神障害")),1,0)+IF(AND(障害学生情報入力シート!$G795="その他の障害",ISBLANK(障害学生情報入力シート!$H795)),1,0)</f>
        <v>0</v>
      </c>
    </row>
    <row r="796" spans="1:25" x14ac:dyDescent="0.4">
      <c r="A796" s="1219">
        <v>772</v>
      </c>
      <c r="B796" s="7">
        <f>IF(AND(障害学生情報入力シート!$G796=$B$23,障害学生情報入力シート!$H796=$B$24,OR(障害学生情報入力シート!D796="入学者(新1年生)",障害学生情報入力シート!D796="在籍者")),1,0)</f>
        <v>0</v>
      </c>
      <c r="C796" s="7">
        <f t="shared" si="72"/>
        <v>0</v>
      </c>
      <c r="D796" s="7" t="str">
        <f>IFERROR(MATCH(ROW(障害学生情報入力シート!A772),C:C,0),"")</f>
        <v/>
      </c>
      <c r="E796" s="7">
        <f>IF(AND(障害学生情報入力シート!$G796=$E$23,障害学生情報入力シート!$H796=$E$24,OR(障害学生情報入力シート!D796="入学者(新1年生)",障害学生情報入力シート!D796="在籍者")),1,0)</f>
        <v>0</v>
      </c>
      <c r="F796" s="7">
        <f t="shared" si="73"/>
        <v>0</v>
      </c>
      <c r="G796" s="7" t="str">
        <f>IFERROR(MATCH(ROW(障害学生情報入力シート!E772),F:F,0),"")</f>
        <v/>
      </c>
      <c r="H796" s="7">
        <f>IF(AND(障害学生情報入力シート!$G796=$H$24,ISBLANK(障害学生情報入力シート!$H796),OR(障害学生情報入力シート!D796="入学者(新1年生)",障害学生情報入力シート!D796="在籍者")),1,0)</f>
        <v>0</v>
      </c>
      <c r="I796" s="7">
        <f t="shared" si="74"/>
        <v>0</v>
      </c>
      <c r="J796" s="7" t="str">
        <f>IFERROR(MATCH(ROW(障害学生情報入力シート!A772),I:I,0),"")</f>
        <v/>
      </c>
      <c r="K796" s="8">
        <f>IF(障害学生情報入力シート!AU796="",0,IF(AND(障害学生情報入力シート!AT796=1,Y796=1,障害学生情報入力シート!D796&lt;&gt;"",障害学生情報入力シート!D796&lt;&gt;"在籍者"),1,0))</f>
        <v>0</v>
      </c>
      <c r="L796" s="8">
        <f t="shared" si="75"/>
        <v>0</v>
      </c>
      <c r="M796" s="8" t="str">
        <f>IFERROR(MATCH(ROW(障害学生情報入力シート!A772),L:L,0),"")</f>
        <v/>
      </c>
      <c r="N796" s="8">
        <f>IF(障害学生情報入力シート!CA796="",0,IF(AND(障害学生情報入力シート!BZ796=1,Y796=1,障害学生情報入力シート!D796&lt;&gt;"",障害学生情報入力シート!D796&lt;&gt;"入学しなかった"),1,0))</f>
        <v>0</v>
      </c>
      <c r="O796" s="8">
        <f t="shared" si="76"/>
        <v>0</v>
      </c>
      <c r="P796" s="8" t="str">
        <f>IFERROR(MATCH(ROW(障害学生情報入力シート!AR772),O:O,0),"")</f>
        <v/>
      </c>
      <c r="Q796" s="8">
        <f>IF(障害学生情報入力シート!CU796="",0,IF(AND(障害学生情報入力シート!CT796=1,Y796=1,障害学生情報入力シート!D796&lt;&gt;"",障害学生情報入力シート!D796&lt;&gt;"入学しなかった"),1,0))</f>
        <v>0</v>
      </c>
      <c r="R796" s="8">
        <f t="shared" si="77"/>
        <v>0</v>
      </c>
      <c r="S796" s="8" t="str">
        <f>IFERROR(MATCH(ROW(障害学生情報入力シート!BJ772),R:R,0),"")</f>
        <v/>
      </c>
      <c r="T796" s="9">
        <f>IF(OR(SUM(障害学生情報入力シート!AY796:BY796,障害学生情報入力シート!CB796:CS796)&gt;0,COUNTA(障害学生情報入力シート!BZ796:CA796)=2,COUNTA(障害学生情報入力シート!CT796:CU796)=2),1,0)</f>
        <v>0</v>
      </c>
      <c r="U796" s="9">
        <f>SUM(障害学生情報入力シート!N796:Q796)+COUNTA(障害学生情報入力シート!R796)</f>
        <v>0</v>
      </c>
      <c r="V796" s="9">
        <f>SUM(障害学生情報入力シート!S796:V796)+COUNTA(障害学生情報入力シート!W796)</f>
        <v>0</v>
      </c>
      <c r="W796" s="9">
        <f>IF(SUM(障害学生情報入力シート!$X796:$AT796)&gt;0,1,0)</f>
        <v>0</v>
      </c>
      <c r="X796" s="9">
        <f>IF(障害学生情報入力シート!D796="入学者(新1年生)",1,0)</f>
        <v>0</v>
      </c>
      <c r="Y796" s="9">
        <f>IF(ISBLANK(障害学生情報入力シート!$G796),0)+IF(AND(障害学生情報入力シート!$G796="視覚障害",OR(障害学生情報入力シート!$H796="盲",障害学生情報入力シート!$H796="弱視")),1,0)+IF(AND(障害学生情報入力シート!$G796="聴覚・言語障害",OR(障害学生情報入力シート!$H796="聾",障害学生情報入力シート!$H796="難聴",障害学生情報入力シート!$H796="言語障害のみ")),1,0)+IF(AND(障害学生情報入力シート!$G796="肢体不自由",OR(障害学生情報入力シート!$H796="上肢機能障害",障害学生情報入力シート!$H796="下肢機能障害",障害学生情報入力シート!$H796="上下肢機能障害",障害学生情報入力シート!$H796="他の機能障害")),1,0)+IF(AND(障害学生情報入力シート!$G796="病弱・虚弱",OR(障害学生情報入力シート!$H796="内部障害等",障害学生情報入力シート!$H796="他の慢性疾患")),1,0)+IF(AND(障害学生情報入力シート!$G796="重複",ISBLANK(障害学生情報入力シート!$H796)),1,0)+IF(AND(障害学生情報入力シート!$G796="発達障害",OR(障害学生情報入力シート!$H796="SLD",障害学生情報入力シート!$H796="ADHD",障害学生情報入力シート!$H796="ASD",障害学生情報入力シート!$H796="発達障害の重複")),1,0)+IF(AND(障害学生情報入力シート!$G796="精神障害",OR(障害学生情報入力シート!$H796="統合失調症等",障害学生情報入力シート!$H796="気分障害",障害学生情報入力シート!$H796="神経症性障害等",障害学生情報入力シート!$H796="摂食障害・睡眠障害等",障害学生情報入力シート!$H796="他の精神障害")),1,0)+IF(AND(障害学生情報入力シート!$G796="その他の障害",ISBLANK(障害学生情報入力シート!$H796)),1,0)</f>
        <v>0</v>
      </c>
    </row>
    <row r="797" spans="1:25" x14ac:dyDescent="0.4">
      <c r="A797" s="1219">
        <v>773</v>
      </c>
      <c r="B797" s="7">
        <f>IF(AND(障害学生情報入力シート!$G797=$B$23,障害学生情報入力シート!$H797=$B$24,OR(障害学生情報入力シート!D797="入学者(新1年生)",障害学生情報入力シート!D797="在籍者")),1,0)</f>
        <v>0</v>
      </c>
      <c r="C797" s="7">
        <f t="shared" si="72"/>
        <v>0</v>
      </c>
      <c r="D797" s="7" t="str">
        <f>IFERROR(MATCH(ROW(障害学生情報入力シート!A773),C:C,0),"")</f>
        <v/>
      </c>
      <c r="E797" s="7">
        <f>IF(AND(障害学生情報入力シート!$G797=$E$23,障害学生情報入力シート!$H797=$E$24,OR(障害学生情報入力シート!D797="入学者(新1年生)",障害学生情報入力シート!D797="在籍者")),1,0)</f>
        <v>0</v>
      </c>
      <c r="F797" s="7">
        <f t="shared" si="73"/>
        <v>0</v>
      </c>
      <c r="G797" s="7" t="str">
        <f>IFERROR(MATCH(ROW(障害学生情報入力シート!E773),F:F,0),"")</f>
        <v/>
      </c>
      <c r="H797" s="7">
        <f>IF(AND(障害学生情報入力シート!$G797=$H$24,ISBLANK(障害学生情報入力シート!$H797),OR(障害学生情報入力シート!D797="入学者(新1年生)",障害学生情報入力シート!D797="在籍者")),1,0)</f>
        <v>0</v>
      </c>
      <c r="I797" s="7">
        <f t="shared" si="74"/>
        <v>0</v>
      </c>
      <c r="J797" s="7" t="str">
        <f>IFERROR(MATCH(ROW(障害学生情報入力シート!A773),I:I,0),"")</f>
        <v/>
      </c>
      <c r="K797" s="8">
        <f>IF(障害学生情報入力シート!AU797="",0,IF(AND(障害学生情報入力シート!AT797=1,Y797=1,障害学生情報入力シート!D797&lt;&gt;"",障害学生情報入力シート!D797&lt;&gt;"在籍者"),1,0))</f>
        <v>0</v>
      </c>
      <c r="L797" s="8">
        <f t="shared" si="75"/>
        <v>0</v>
      </c>
      <c r="M797" s="8" t="str">
        <f>IFERROR(MATCH(ROW(障害学生情報入力シート!A773),L:L,0),"")</f>
        <v/>
      </c>
      <c r="N797" s="8">
        <f>IF(障害学生情報入力シート!CA797="",0,IF(AND(障害学生情報入力シート!BZ797=1,Y797=1,障害学生情報入力シート!D797&lt;&gt;"",障害学生情報入力シート!D797&lt;&gt;"入学しなかった"),1,0))</f>
        <v>0</v>
      </c>
      <c r="O797" s="8">
        <f t="shared" si="76"/>
        <v>0</v>
      </c>
      <c r="P797" s="8" t="str">
        <f>IFERROR(MATCH(ROW(障害学生情報入力シート!AR773),O:O,0),"")</f>
        <v/>
      </c>
      <c r="Q797" s="8">
        <f>IF(障害学生情報入力シート!CU797="",0,IF(AND(障害学生情報入力シート!CT797=1,Y797=1,障害学生情報入力シート!D797&lt;&gt;"",障害学生情報入力シート!D797&lt;&gt;"入学しなかった"),1,0))</f>
        <v>0</v>
      </c>
      <c r="R797" s="8">
        <f t="shared" si="77"/>
        <v>0</v>
      </c>
      <c r="S797" s="8" t="str">
        <f>IFERROR(MATCH(ROW(障害学生情報入力シート!BJ773),R:R,0),"")</f>
        <v/>
      </c>
      <c r="T797" s="9">
        <f>IF(OR(SUM(障害学生情報入力シート!AY797:BY797,障害学生情報入力シート!CB797:CS797)&gt;0,COUNTA(障害学生情報入力シート!BZ797:CA797)=2,COUNTA(障害学生情報入力シート!CT797:CU797)=2),1,0)</f>
        <v>0</v>
      </c>
      <c r="U797" s="9">
        <f>SUM(障害学生情報入力シート!N797:Q797)+COUNTA(障害学生情報入力シート!R797)</f>
        <v>0</v>
      </c>
      <c r="V797" s="9">
        <f>SUM(障害学生情報入力シート!S797:V797)+COUNTA(障害学生情報入力シート!W797)</f>
        <v>0</v>
      </c>
      <c r="W797" s="9">
        <f>IF(SUM(障害学生情報入力シート!$X797:$AT797)&gt;0,1,0)</f>
        <v>0</v>
      </c>
      <c r="X797" s="9">
        <f>IF(障害学生情報入力シート!D797="入学者(新1年生)",1,0)</f>
        <v>0</v>
      </c>
      <c r="Y797" s="9">
        <f>IF(ISBLANK(障害学生情報入力シート!$G797),0)+IF(AND(障害学生情報入力シート!$G797="視覚障害",OR(障害学生情報入力シート!$H797="盲",障害学生情報入力シート!$H797="弱視")),1,0)+IF(AND(障害学生情報入力シート!$G797="聴覚・言語障害",OR(障害学生情報入力シート!$H797="聾",障害学生情報入力シート!$H797="難聴",障害学生情報入力シート!$H797="言語障害のみ")),1,0)+IF(AND(障害学生情報入力シート!$G797="肢体不自由",OR(障害学生情報入力シート!$H797="上肢機能障害",障害学生情報入力シート!$H797="下肢機能障害",障害学生情報入力シート!$H797="上下肢機能障害",障害学生情報入力シート!$H797="他の機能障害")),1,0)+IF(AND(障害学生情報入力シート!$G797="病弱・虚弱",OR(障害学生情報入力シート!$H797="内部障害等",障害学生情報入力シート!$H797="他の慢性疾患")),1,0)+IF(AND(障害学生情報入力シート!$G797="重複",ISBLANK(障害学生情報入力シート!$H797)),1,0)+IF(AND(障害学生情報入力シート!$G797="発達障害",OR(障害学生情報入力シート!$H797="SLD",障害学生情報入力シート!$H797="ADHD",障害学生情報入力シート!$H797="ASD",障害学生情報入力シート!$H797="発達障害の重複")),1,0)+IF(AND(障害学生情報入力シート!$G797="精神障害",OR(障害学生情報入力シート!$H797="統合失調症等",障害学生情報入力シート!$H797="気分障害",障害学生情報入力シート!$H797="神経症性障害等",障害学生情報入力シート!$H797="摂食障害・睡眠障害等",障害学生情報入力シート!$H797="他の精神障害")),1,0)+IF(AND(障害学生情報入力シート!$G797="その他の障害",ISBLANK(障害学生情報入力シート!$H797)),1,0)</f>
        <v>0</v>
      </c>
    </row>
    <row r="798" spans="1:25" x14ac:dyDescent="0.4">
      <c r="A798" s="1219">
        <v>774</v>
      </c>
      <c r="B798" s="7">
        <f>IF(AND(障害学生情報入力シート!$G798=$B$23,障害学生情報入力シート!$H798=$B$24,OR(障害学生情報入力シート!D798="入学者(新1年生)",障害学生情報入力シート!D798="在籍者")),1,0)</f>
        <v>0</v>
      </c>
      <c r="C798" s="7">
        <f t="shared" si="72"/>
        <v>0</v>
      </c>
      <c r="D798" s="7" t="str">
        <f>IFERROR(MATCH(ROW(障害学生情報入力シート!A774),C:C,0),"")</f>
        <v/>
      </c>
      <c r="E798" s="7">
        <f>IF(AND(障害学生情報入力シート!$G798=$E$23,障害学生情報入力シート!$H798=$E$24,OR(障害学生情報入力シート!D798="入学者(新1年生)",障害学生情報入力シート!D798="在籍者")),1,0)</f>
        <v>0</v>
      </c>
      <c r="F798" s="7">
        <f t="shared" si="73"/>
        <v>0</v>
      </c>
      <c r="G798" s="7" t="str">
        <f>IFERROR(MATCH(ROW(障害学生情報入力シート!E774),F:F,0),"")</f>
        <v/>
      </c>
      <c r="H798" s="7">
        <f>IF(AND(障害学生情報入力シート!$G798=$H$24,ISBLANK(障害学生情報入力シート!$H798),OR(障害学生情報入力シート!D798="入学者(新1年生)",障害学生情報入力シート!D798="在籍者")),1,0)</f>
        <v>0</v>
      </c>
      <c r="I798" s="7">
        <f t="shared" si="74"/>
        <v>0</v>
      </c>
      <c r="J798" s="7" t="str">
        <f>IFERROR(MATCH(ROW(障害学生情報入力シート!A774),I:I,0),"")</f>
        <v/>
      </c>
      <c r="K798" s="8">
        <f>IF(障害学生情報入力シート!AU798="",0,IF(AND(障害学生情報入力シート!AT798=1,Y798=1,障害学生情報入力シート!D798&lt;&gt;"",障害学生情報入力シート!D798&lt;&gt;"在籍者"),1,0))</f>
        <v>0</v>
      </c>
      <c r="L798" s="8">
        <f t="shared" si="75"/>
        <v>0</v>
      </c>
      <c r="M798" s="8" t="str">
        <f>IFERROR(MATCH(ROW(障害学生情報入力シート!A774),L:L,0),"")</f>
        <v/>
      </c>
      <c r="N798" s="8">
        <f>IF(障害学生情報入力シート!CA798="",0,IF(AND(障害学生情報入力シート!BZ798=1,Y798=1,障害学生情報入力シート!D798&lt;&gt;"",障害学生情報入力シート!D798&lt;&gt;"入学しなかった"),1,0))</f>
        <v>0</v>
      </c>
      <c r="O798" s="8">
        <f t="shared" si="76"/>
        <v>0</v>
      </c>
      <c r="P798" s="8" t="str">
        <f>IFERROR(MATCH(ROW(障害学生情報入力シート!AR774),O:O,0),"")</f>
        <v/>
      </c>
      <c r="Q798" s="8">
        <f>IF(障害学生情報入力シート!CU798="",0,IF(AND(障害学生情報入力シート!CT798=1,Y798=1,障害学生情報入力シート!D798&lt;&gt;"",障害学生情報入力シート!D798&lt;&gt;"入学しなかった"),1,0))</f>
        <v>0</v>
      </c>
      <c r="R798" s="8">
        <f t="shared" si="77"/>
        <v>0</v>
      </c>
      <c r="S798" s="8" t="str">
        <f>IFERROR(MATCH(ROW(障害学生情報入力シート!BJ774),R:R,0),"")</f>
        <v/>
      </c>
      <c r="T798" s="9">
        <f>IF(OR(SUM(障害学生情報入力シート!AY798:BY798,障害学生情報入力シート!CB798:CS798)&gt;0,COUNTA(障害学生情報入力シート!BZ798:CA798)=2,COUNTA(障害学生情報入力シート!CT798:CU798)=2),1,0)</f>
        <v>0</v>
      </c>
      <c r="U798" s="9">
        <f>SUM(障害学生情報入力シート!N798:Q798)+COUNTA(障害学生情報入力シート!R798)</f>
        <v>0</v>
      </c>
      <c r="V798" s="9">
        <f>SUM(障害学生情報入力シート!S798:V798)+COUNTA(障害学生情報入力シート!W798)</f>
        <v>0</v>
      </c>
      <c r="W798" s="9">
        <f>IF(SUM(障害学生情報入力シート!$X798:$AT798)&gt;0,1,0)</f>
        <v>0</v>
      </c>
      <c r="X798" s="9">
        <f>IF(障害学生情報入力シート!D798="入学者(新1年生)",1,0)</f>
        <v>0</v>
      </c>
      <c r="Y798" s="9">
        <f>IF(ISBLANK(障害学生情報入力シート!$G798),0)+IF(AND(障害学生情報入力シート!$G798="視覚障害",OR(障害学生情報入力シート!$H798="盲",障害学生情報入力シート!$H798="弱視")),1,0)+IF(AND(障害学生情報入力シート!$G798="聴覚・言語障害",OR(障害学生情報入力シート!$H798="聾",障害学生情報入力シート!$H798="難聴",障害学生情報入力シート!$H798="言語障害のみ")),1,0)+IF(AND(障害学生情報入力シート!$G798="肢体不自由",OR(障害学生情報入力シート!$H798="上肢機能障害",障害学生情報入力シート!$H798="下肢機能障害",障害学生情報入力シート!$H798="上下肢機能障害",障害学生情報入力シート!$H798="他の機能障害")),1,0)+IF(AND(障害学生情報入力シート!$G798="病弱・虚弱",OR(障害学生情報入力シート!$H798="内部障害等",障害学生情報入力シート!$H798="他の慢性疾患")),1,0)+IF(AND(障害学生情報入力シート!$G798="重複",ISBLANK(障害学生情報入力シート!$H798)),1,0)+IF(AND(障害学生情報入力シート!$G798="発達障害",OR(障害学生情報入力シート!$H798="SLD",障害学生情報入力シート!$H798="ADHD",障害学生情報入力シート!$H798="ASD",障害学生情報入力シート!$H798="発達障害の重複")),1,0)+IF(AND(障害学生情報入力シート!$G798="精神障害",OR(障害学生情報入力シート!$H798="統合失調症等",障害学生情報入力シート!$H798="気分障害",障害学生情報入力シート!$H798="神経症性障害等",障害学生情報入力シート!$H798="摂食障害・睡眠障害等",障害学生情報入力シート!$H798="他の精神障害")),1,0)+IF(AND(障害学生情報入力シート!$G798="その他の障害",ISBLANK(障害学生情報入力シート!$H798)),1,0)</f>
        <v>0</v>
      </c>
    </row>
    <row r="799" spans="1:25" x14ac:dyDescent="0.4">
      <c r="A799" s="1219">
        <v>775</v>
      </c>
      <c r="B799" s="7">
        <f>IF(AND(障害学生情報入力シート!$G799=$B$23,障害学生情報入力シート!$H799=$B$24,OR(障害学生情報入力シート!D799="入学者(新1年生)",障害学生情報入力シート!D799="在籍者")),1,0)</f>
        <v>0</v>
      </c>
      <c r="C799" s="7">
        <f t="shared" si="72"/>
        <v>0</v>
      </c>
      <c r="D799" s="7" t="str">
        <f>IFERROR(MATCH(ROW(障害学生情報入力シート!A775),C:C,0),"")</f>
        <v/>
      </c>
      <c r="E799" s="7">
        <f>IF(AND(障害学生情報入力シート!$G799=$E$23,障害学生情報入力シート!$H799=$E$24,OR(障害学生情報入力シート!D799="入学者(新1年生)",障害学生情報入力シート!D799="在籍者")),1,0)</f>
        <v>0</v>
      </c>
      <c r="F799" s="7">
        <f t="shared" si="73"/>
        <v>0</v>
      </c>
      <c r="G799" s="7" t="str">
        <f>IFERROR(MATCH(ROW(障害学生情報入力シート!E775),F:F,0),"")</f>
        <v/>
      </c>
      <c r="H799" s="7">
        <f>IF(AND(障害学生情報入力シート!$G799=$H$24,ISBLANK(障害学生情報入力シート!$H799),OR(障害学生情報入力シート!D799="入学者(新1年生)",障害学生情報入力シート!D799="在籍者")),1,0)</f>
        <v>0</v>
      </c>
      <c r="I799" s="7">
        <f t="shared" si="74"/>
        <v>0</v>
      </c>
      <c r="J799" s="7" t="str">
        <f>IFERROR(MATCH(ROW(障害学生情報入力シート!A775),I:I,0),"")</f>
        <v/>
      </c>
      <c r="K799" s="8">
        <f>IF(障害学生情報入力シート!AU799="",0,IF(AND(障害学生情報入力シート!AT799=1,Y799=1,障害学生情報入力シート!D799&lt;&gt;"",障害学生情報入力シート!D799&lt;&gt;"在籍者"),1,0))</f>
        <v>0</v>
      </c>
      <c r="L799" s="8">
        <f t="shared" si="75"/>
        <v>0</v>
      </c>
      <c r="M799" s="8" t="str">
        <f>IFERROR(MATCH(ROW(障害学生情報入力シート!A775),L:L,0),"")</f>
        <v/>
      </c>
      <c r="N799" s="8">
        <f>IF(障害学生情報入力シート!CA799="",0,IF(AND(障害学生情報入力シート!BZ799=1,Y799=1,障害学生情報入力シート!D799&lt;&gt;"",障害学生情報入力シート!D799&lt;&gt;"入学しなかった"),1,0))</f>
        <v>0</v>
      </c>
      <c r="O799" s="8">
        <f t="shared" si="76"/>
        <v>0</v>
      </c>
      <c r="P799" s="8" t="str">
        <f>IFERROR(MATCH(ROW(障害学生情報入力シート!AR775),O:O,0),"")</f>
        <v/>
      </c>
      <c r="Q799" s="8">
        <f>IF(障害学生情報入力シート!CU799="",0,IF(AND(障害学生情報入力シート!CT799=1,Y799=1,障害学生情報入力シート!D799&lt;&gt;"",障害学生情報入力シート!D799&lt;&gt;"入学しなかった"),1,0))</f>
        <v>0</v>
      </c>
      <c r="R799" s="8">
        <f t="shared" si="77"/>
        <v>0</v>
      </c>
      <c r="S799" s="8" t="str">
        <f>IFERROR(MATCH(ROW(障害学生情報入力シート!BJ775),R:R,0),"")</f>
        <v/>
      </c>
      <c r="T799" s="9">
        <f>IF(OR(SUM(障害学生情報入力シート!AY799:BY799,障害学生情報入力シート!CB799:CS799)&gt;0,COUNTA(障害学生情報入力シート!BZ799:CA799)=2,COUNTA(障害学生情報入力シート!CT799:CU799)=2),1,0)</f>
        <v>0</v>
      </c>
      <c r="U799" s="9">
        <f>SUM(障害学生情報入力シート!N799:Q799)+COUNTA(障害学生情報入力シート!R799)</f>
        <v>0</v>
      </c>
      <c r="V799" s="9">
        <f>SUM(障害学生情報入力シート!S799:V799)+COUNTA(障害学生情報入力シート!W799)</f>
        <v>0</v>
      </c>
      <c r="W799" s="9">
        <f>IF(SUM(障害学生情報入力シート!$X799:$AT799)&gt;0,1,0)</f>
        <v>0</v>
      </c>
      <c r="X799" s="9">
        <f>IF(障害学生情報入力シート!D799="入学者(新1年生)",1,0)</f>
        <v>0</v>
      </c>
      <c r="Y799" s="9">
        <f>IF(ISBLANK(障害学生情報入力シート!$G799),0)+IF(AND(障害学生情報入力シート!$G799="視覚障害",OR(障害学生情報入力シート!$H799="盲",障害学生情報入力シート!$H799="弱視")),1,0)+IF(AND(障害学生情報入力シート!$G799="聴覚・言語障害",OR(障害学生情報入力シート!$H799="聾",障害学生情報入力シート!$H799="難聴",障害学生情報入力シート!$H799="言語障害のみ")),1,0)+IF(AND(障害学生情報入力シート!$G799="肢体不自由",OR(障害学生情報入力シート!$H799="上肢機能障害",障害学生情報入力シート!$H799="下肢機能障害",障害学生情報入力シート!$H799="上下肢機能障害",障害学生情報入力シート!$H799="他の機能障害")),1,0)+IF(AND(障害学生情報入力シート!$G799="病弱・虚弱",OR(障害学生情報入力シート!$H799="内部障害等",障害学生情報入力シート!$H799="他の慢性疾患")),1,0)+IF(AND(障害学生情報入力シート!$G799="重複",ISBLANK(障害学生情報入力シート!$H799)),1,0)+IF(AND(障害学生情報入力シート!$G799="発達障害",OR(障害学生情報入力シート!$H799="SLD",障害学生情報入力シート!$H799="ADHD",障害学生情報入力シート!$H799="ASD",障害学生情報入力シート!$H799="発達障害の重複")),1,0)+IF(AND(障害学生情報入力シート!$G799="精神障害",OR(障害学生情報入力シート!$H799="統合失調症等",障害学生情報入力シート!$H799="気分障害",障害学生情報入力シート!$H799="神経症性障害等",障害学生情報入力シート!$H799="摂食障害・睡眠障害等",障害学生情報入力シート!$H799="他の精神障害")),1,0)+IF(AND(障害学生情報入力シート!$G799="その他の障害",ISBLANK(障害学生情報入力シート!$H799)),1,0)</f>
        <v>0</v>
      </c>
    </row>
    <row r="800" spans="1:25" x14ac:dyDescent="0.4">
      <c r="A800" s="1219">
        <v>776</v>
      </c>
      <c r="B800" s="7">
        <f>IF(AND(障害学生情報入力シート!$G800=$B$23,障害学生情報入力シート!$H800=$B$24,OR(障害学生情報入力シート!D800="入学者(新1年生)",障害学生情報入力シート!D800="在籍者")),1,0)</f>
        <v>0</v>
      </c>
      <c r="C800" s="7">
        <f t="shared" si="72"/>
        <v>0</v>
      </c>
      <c r="D800" s="7" t="str">
        <f>IFERROR(MATCH(ROW(障害学生情報入力シート!A776),C:C,0),"")</f>
        <v/>
      </c>
      <c r="E800" s="7">
        <f>IF(AND(障害学生情報入力シート!$G800=$E$23,障害学生情報入力シート!$H800=$E$24,OR(障害学生情報入力シート!D800="入学者(新1年生)",障害学生情報入力シート!D800="在籍者")),1,0)</f>
        <v>0</v>
      </c>
      <c r="F800" s="7">
        <f t="shared" si="73"/>
        <v>0</v>
      </c>
      <c r="G800" s="7" t="str">
        <f>IFERROR(MATCH(ROW(障害学生情報入力シート!E776),F:F,0),"")</f>
        <v/>
      </c>
      <c r="H800" s="7">
        <f>IF(AND(障害学生情報入力シート!$G800=$H$24,ISBLANK(障害学生情報入力シート!$H800),OR(障害学生情報入力シート!D800="入学者(新1年生)",障害学生情報入力シート!D800="在籍者")),1,0)</f>
        <v>0</v>
      </c>
      <c r="I800" s="7">
        <f t="shared" si="74"/>
        <v>0</v>
      </c>
      <c r="J800" s="7" t="str">
        <f>IFERROR(MATCH(ROW(障害学生情報入力シート!A776),I:I,0),"")</f>
        <v/>
      </c>
      <c r="K800" s="8">
        <f>IF(障害学生情報入力シート!AU800="",0,IF(AND(障害学生情報入力シート!AT800=1,Y800=1,障害学生情報入力シート!D800&lt;&gt;"",障害学生情報入力シート!D800&lt;&gt;"在籍者"),1,0))</f>
        <v>0</v>
      </c>
      <c r="L800" s="8">
        <f t="shared" si="75"/>
        <v>0</v>
      </c>
      <c r="M800" s="8" t="str">
        <f>IFERROR(MATCH(ROW(障害学生情報入力シート!A776),L:L,0),"")</f>
        <v/>
      </c>
      <c r="N800" s="8">
        <f>IF(障害学生情報入力シート!CA800="",0,IF(AND(障害学生情報入力シート!BZ800=1,Y800=1,障害学生情報入力シート!D800&lt;&gt;"",障害学生情報入力シート!D800&lt;&gt;"入学しなかった"),1,0))</f>
        <v>0</v>
      </c>
      <c r="O800" s="8">
        <f t="shared" si="76"/>
        <v>0</v>
      </c>
      <c r="P800" s="8" t="str">
        <f>IFERROR(MATCH(ROW(障害学生情報入力シート!AR776),O:O,0),"")</f>
        <v/>
      </c>
      <c r="Q800" s="8">
        <f>IF(障害学生情報入力シート!CU800="",0,IF(AND(障害学生情報入力シート!CT800=1,Y800=1,障害学生情報入力シート!D800&lt;&gt;"",障害学生情報入力シート!D800&lt;&gt;"入学しなかった"),1,0))</f>
        <v>0</v>
      </c>
      <c r="R800" s="8">
        <f t="shared" si="77"/>
        <v>0</v>
      </c>
      <c r="S800" s="8" t="str">
        <f>IFERROR(MATCH(ROW(障害学生情報入力シート!BJ776),R:R,0),"")</f>
        <v/>
      </c>
      <c r="T800" s="9">
        <f>IF(OR(SUM(障害学生情報入力シート!AY800:BY800,障害学生情報入力シート!CB800:CS800)&gt;0,COUNTA(障害学生情報入力シート!BZ800:CA800)=2,COUNTA(障害学生情報入力シート!CT800:CU800)=2),1,0)</f>
        <v>0</v>
      </c>
      <c r="U800" s="9">
        <f>SUM(障害学生情報入力シート!N800:Q800)+COUNTA(障害学生情報入力シート!R800)</f>
        <v>0</v>
      </c>
      <c r="V800" s="9">
        <f>SUM(障害学生情報入力シート!S800:V800)+COUNTA(障害学生情報入力シート!W800)</f>
        <v>0</v>
      </c>
      <c r="W800" s="9">
        <f>IF(SUM(障害学生情報入力シート!$X800:$AT800)&gt;0,1,0)</f>
        <v>0</v>
      </c>
      <c r="X800" s="9">
        <f>IF(障害学生情報入力シート!D800="入学者(新1年生)",1,0)</f>
        <v>0</v>
      </c>
      <c r="Y800" s="9">
        <f>IF(ISBLANK(障害学生情報入力シート!$G800),0)+IF(AND(障害学生情報入力シート!$G800="視覚障害",OR(障害学生情報入力シート!$H800="盲",障害学生情報入力シート!$H800="弱視")),1,0)+IF(AND(障害学生情報入力シート!$G800="聴覚・言語障害",OR(障害学生情報入力シート!$H800="聾",障害学生情報入力シート!$H800="難聴",障害学生情報入力シート!$H800="言語障害のみ")),1,0)+IF(AND(障害学生情報入力シート!$G800="肢体不自由",OR(障害学生情報入力シート!$H800="上肢機能障害",障害学生情報入力シート!$H800="下肢機能障害",障害学生情報入力シート!$H800="上下肢機能障害",障害学生情報入力シート!$H800="他の機能障害")),1,0)+IF(AND(障害学生情報入力シート!$G800="病弱・虚弱",OR(障害学生情報入力シート!$H800="内部障害等",障害学生情報入力シート!$H800="他の慢性疾患")),1,0)+IF(AND(障害学生情報入力シート!$G800="重複",ISBLANK(障害学生情報入力シート!$H800)),1,0)+IF(AND(障害学生情報入力シート!$G800="発達障害",OR(障害学生情報入力シート!$H800="SLD",障害学生情報入力シート!$H800="ADHD",障害学生情報入力シート!$H800="ASD",障害学生情報入力シート!$H800="発達障害の重複")),1,0)+IF(AND(障害学生情報入力シート!$G800="精神障害",OR(障害学生情報入力シート!$H800="統合失調症等",障害学生情報入力シート!$H800="気分障害",障害学生情報入力シート!$H800="神経症性障害等",障害学生情報入力シート!$H800="摂食障害・睡眠障害等",障害学生情報入力シート!$H800="他の精神障害")),1,0)+IF(AND(障害学生情報入力シート!$G800="その他の障害",ISBLANK(障害学生情報入力シート!$H800)),1,0)</f>
        <v>0</v>
      </c>
    </row>
    <row r="801" spans="1:25" x14ac:dyDescent="0.4">
      <c r="A801" s="1219">
        <v>777</v>
      </c>
      <c r="B801" s="7">
        <f>IF(AND(障害学生情報入力シート!$G801=$B$23,障害学生情報入力シート!$H801=$B$24,OR(障害学生情報入力シート!D801="入学者(新1年生)",障害学生情報入力シート!D801="在籍者")),1,0)</f>
        <v>0</v>
      </c>
      <c r="C801" s="7">
        <f t="shared" si="72"/>
        <v>0</v>
      </c>
      <c r="D801" s="7" t="str">
        <f>IFERROR(MATCH(ROW(障害学生情報入力シート!A777),C:C,0),"")</f>
        <v/>
      </c>
      <c r="E801" s="7">
        <f>IF(AND(障害学生情報入力シート!$G801=$E$23,障害学生情報入力シート!$H801=$E$24,OR(障害学生情報入力シート!D801="入学者(新1年生)",障害学生情報入力シート!D801="在籍者")),1,0)</f>
        <v>0</v>
      </c>
      <c r="F801" s="7">
        <f t="shared" si="73"/>
        <v>0</v>
      </c>
      <c r="G801" s="7" t="str">
        <f>IFERROR(MATCH(ROW(障害学生情報入力シート!E777),F:F,0),"")</f>
        <v/>
      </c>
      <c r="H801" s="7">
        <f>IF(AND(障害学生情報入力シート!$G801=$H$24,ISBLANK(障害学生情報入力シート!$H801),OR(障害学生情報入力シート!D801="入学者(新1年生)",障害学生情報入力シート!D801="在籍者")),1,0)</f>
        <v>0</v>
      </c>
      <c r="I801" s="7">
        <f t="shared" si="74"/>
        <v>0</v>
      </c>
      <c r="J801" s="7" t="str">
        <f>IFERROR(MATCH(ROW(障害学生情報入力シート!A777),I:I,0),"")</f>
        <v/>
      </c>
      <c r="K801" s="8">
        <f>IF(障害学生情報入力シート!AU801="",0,IF(AND(障害学生情報入力シート!AT801=1,Y801=1,障害学生情報入力シート!D801&lt;&gt;"",障害学生情報入力シート!D801&lt;&gt;"在籍者"),1,0))</f>
        <v>0</v>
      </c>
      <c r="L801" s="8">
        <f t="shared" si="75"/>
        <v>0</v>
      </c>
      <c r="M801" s="8" t="str">
        <f>IFERROR(MATCH(ROW(障害学生情報入力シート!A777),L:L,0),"")</f>
        <v/>
      </c>
      <c r="N801" s="8">
        <f>IF(障害学生情報入力シート!CA801="",0,IF(AND(障害学生情報入力シート!BZ801=1,Y801=1,障害学生情報入力シート!D801&lt;&gt;"",障害学生情報入力シート!D801&lt;&gt;"入学しなかった"),1,0))</f>
        <v>0</v>
      </c>
      <c r="O801" s="8">
        <f t="shared" si="76"/>
        <v>0</v>
      </c>
      <c r="P801" s="8" t="str">
        <f>IFERROR(MATCH(ROW(障害学生情報入力シート!AR777),O:O,0),"")</f>
        <v/>
      </c>
      <c r="Q801" s="8">
        <f>IF(障害学生情報入力シート!CU801="",0,IF(AND(障害学生情報入力シート!CT801=1,Y801=1,障害学生情報入力シート!D801&lt;&gt;"",障害学生情報入力シート!D801&lt;&gt;"入学しなかった"),1,0))</f>
        <v>0</v>
      </c>
      <c r="R801" s="8">
        <f t="shared" si="77"/>
        <v>0</v>
      </c>
      <c r="S801" s="8" t="str">
        <f>IFERROR(MATCH(ROW(障害学生情報入力シート!BJ777),R:R,0),"")</f>
        <v/>
      </c>
      <c r="T801" s="9">
        <f>IF(OR(SUM(障害学生情報入力シート!AY801:BY801,障害学生情報入力シート!CB801:CS801)&gt;0,COUNTA(障害学生情報入力シート!BZ801:CA801)=2,COUNTA(障害学生情報入力シート!CT801:CU801)=2),1,0)</f>
        <v>0</v>
      </c>
      <c r="U801" s="9">
        <f>SUM(障害学生情報入力シート!N801:Q801)+COUNTA(障害学生情報入力シート!R801)</f>
        <v>0</v>
      </c>
      <c r="V801" s="9">
        <f>SUM(障害学生情報入力シート!S801:V801)+COUNTA(障害学生情報入力シート!W801)</f>
        <v>0</v>
      </c>
      <c r="W801" s="9">
        <f>IF(SUM(障害学生情報入力シート!$X801:$AT801)&gt;0,1,0)</f>
        <v>0</v>
      </c>
      <c r="X801" s="9">
        <f>IF(障害学生情報入力シート!D801="入学者(新1年生)",1,0)</f>
        <v>0</v>
      </c>
      <c r="Y801" s="9">
        <f>IF(ISBLANK(障害学生情報入力シート!$G801),0)+IF(AND(障害学生情報入力シート!$G801="視覚障害",OR(障害学生情報入力シート!$H801="盲",障害学生情報入力シート!$H801="弱視")),1,0)+IF(AND(障害学生情報入力シート!$G801="聴覚・言語障害",OR(障害学生情報入力シート!$H801="聾",障害学生情報入力シート!$H801="難聴",障害学生情報入力シート!$H801="言語障害のみ")),1,0)+IF(AND(障害学生情報入力シート!$G801="肢体不自由",OR(障害学生情報入力シート!$H801="上肢機能障害",障害学生情報入力シート!$H801="下肢機能障害",障害学生情報入力シート!$H801="上下肢機能障害",障害学生情報入力シート!$H801="他の機能障害")),1,0)+IF(AND(障害学生情報入力シート!$G801="病弱・虚弱",OR(障害学生情報入力シート!$H801="内部障害等",障害学生情報入力シート!$H801="他の慢性疾患")),1,0)+IF(AND(障害学生情報入力シート!$G801="重複",ISBLANK(障害学生情報入力シート!$H801)),1,0)+IF(AND(障害学生情報入力シート!$G801="発達障害",OR(障害学生情報入力シート!$H801="SLD",障害学生情報入力シート!$H801="ADHD",障害学生情報入力シート!$H801="ASD",障害学生情報入力シート!$H801="発達障害の重複")),1,0)+IF(AND(障害学生情報入力シート!$G801="精神障害",OR(障害学生情報入力シート!$H801="統合失調症等",障害学生情報入力シート!$H801="気分障害",障害学生情報入力シート!$H801="神経症性障害等",障害学生情報入力シート!$H801="摂食障害・睡眠障害等",障害学生情報入力シート!$H801="他の精神障害")),1,0)+IF(AND(障害学生情報入力シート!$G801="その他の障害",ISBLANK(障害学生情報入力シート!$H801)),1,0)</f>
        <v>0</v>
      </c>
    </row>
    <row r="802" spans="1:25" x14ac:dyDescent="0.4">
      <c r="A802" s="1219">
        <v>778</v>
      </c>
      <c r="B802" s="7">
        <f>IF(AND(障害学生情報入力シート!$G802=$B$23,障害学生情報入力シート!$H802=$B$24,OR(障害学生情報入力シート!D802="入学者(新1年生)",障害学生情報入力シート!D802="在籍者")),1,0)</f>
        <v>0</v>
      </c>
      <c r="C802" s="7">
        <f t="shared" si="72"/>
        <v>0</v>
      </c>
      <c r="D802" s="7" t="str">
        <f>IFERROR(MATCH(ROW(障害学生情報入力シート!A778),C:C,0),"")</f>
        <v/>
      </c>
      <c r="E802" s="7">
        <f>IF(AND(障害学生情報入力シート!$G802=$E$23,障害学生情報入力シート!$H802=$E$24,OR(障害学生情報入力シート!D802="入学者(新1年生)",障害学生情報入力シート!D802="在籍者")),1,0)</f>
        <v>0</v>
      </c>
      <c r="F802" s="7">
        <f t="shared" si="73"/>
        <v>0</v>
      </c>
      <c r="G802" s="7" t="str">
        <f>IFERROR(MATCH(ROW(障害学生情報入力シート!E778),F:F,0),"")</f>
        <v/>
      </c>
      <c r="H802" s="7">
        <f>IF(AND(障害学生情報入力シート!$G802=$H$24,ISBLANK(障害学生情報入力シート!$H802),OR(障害学生情報入力シート!D802="入学者(新1年生)",障害学生情報入力シート!D802="在籍者")),1,0)</f>
        <v>0</v>
      </c>
      <c r="I802" s="7">
        <f t="shared" si="74"/>
        <v>0</v>
      </c>
      <c r="J802" s="7" t="str">
        <f>IFERROR(MATCH(ROW(障害学生情報入力シート!A778),I:I,0),"")</f>
        <v/>
      </c>
      <c r="K802" s="8">
        <f>IF(障害学生情報入力シート!AU802="",0,IF(AND(障害学生情報入力シート!AT802=1,Y802=1,障害学生情報入力シート!D802&lt;&gt;"",障害学生情報入力シート!D802&lt;&gt;"在籍者"),1,0))</f>
        <v>0</v>
      </c>
      <c r="L802" s="8">
        <f t="shared" si="75"/>
        <v>0</v>
      </c>
      <c r="M802" s="8" t="str">
        <f>IFERROR(MATCH(ROW(障害学生情報入力シート!A778),L:L,0),"")</f>
        <v/>
      </c>
      <c r="N802" s="8">
        <f>IF(障害学生情報入力シート!CA802="",0,IF(AND(障害学生情報入力シート!BZ802=1,Y802=1,障害学生情報入力シート!D802&lt;&gt;"",障害学生情報入力シート!D802&lt;&gt;"入学しなかった"),1,0))</f>
        <v>0</v>
      </c>
      <c r="O802" s="8">
        <f t="shared" si="76"/>
        <v>0</v>
      </c>
      <c r="P802" s="8" t="str">
        <f>IFERROR(MATCH(ROW(障害学生情報入力シート!AR778),O:O,0),"")</f>
        <v/>
      </c>
      <c r="Q802" s="8">
        <f>IF(障害学生情報入力シート!CU802="",0,IF(AND(障害学生情報入力シート!CT802=1,Y802=1,障害学生情報入力シート!D802&lt;&gt;"",障害学生情報入力シート!D802&lt;&gt;"入学しなかった"),1,0))</f>
        <v>0</v>
      </c>
      <c r="R802" s="8">
        <f t="shared" si="77"/>
        <v>0</v>
      </c>
      <c r="S802" s="8" t="str">
        <f>IFERROR(MATCH(ROW(障害学生情報入力シート!BJ778),R:R,0),"")</f>
        <v/>
      </c>
      <c r="T802" s="9">
        <f>IF(OR(SUM(障害学生情報入力シート!AY802:BY802,障害学生情報入力シート!CB802:CS802)&gt;0,COUNTA(障害学生情報入力シート!BZ802:CA802)=2,COUNTA(障害学生情報入力シート!CT802:CU802)=2),1,0)</f>
        <v>0</v>
      </c>
      <c r="U802" s="9">
        <f>SUM(障害学生情報入力シート!N802:Q802)+COUNTA(障害学生情報入力シート!R802)</f>
        <v>0</v>
      </c>
      <c r="V802" s="9">
        <f>SUM(障害学生情報入力シート!S802:V802)+COUNTA(障害学生情報入力シート!W802)</f>
        <v>0</v>
      </c>
      <c r="W802" s="9">
        <f>IF(SUM(障害学生情報入力シート!$X802:$AT802)&gt;0,1,0)</f>
        <v>0</v>
      </c>
      <c r="X802" s="9">
        <f>IF(障害学生情報入力シート!D802="入学者(新1年生)",1,0)</f>
        <v>0</v>
      </c>
      <c r="Y802" s="9">
        <f>IF(ISBLANK(障害学生情報入力シート!$G802),0)+IF(AND(障害学生情報入力シート!$G802="視覚障害",OR(障害学生情報入力シート!$H802="盲",障害学生情報入力シート!$H802="弱視")),1,0)+IF(AND(障害学生情報入力シート!$G802="聴覚・言語障害",OR(障害学生情報入力シート!$H802="聾",障害学生情報入力シート!$H802="難聴",障害学生情報入力シート!$H802="言語障害のみ")),1,0)+IF(AND(障害学生情報入力シート!$G802="肢体不自由",OR(障害学生情報入力シート!$H802="上肢機能障害",障害学生情報入力シート!$H802="下肢機能障害",障害学生情報入力シート!$H802="上下肢機能障害",障害学生情報入力シート!$H802="他の機能障害")),1,0)+IF(AND(障害学生情報入力シート!$G802="病弱・虚弱",OR(障害学生情報入力シート!$H802="内部障害等",障害学生情報入力シート!$H802="他の慢性疾患")),1,0)+IF(AND(障害学生情報入力シート!$G802="重複",ISBLANK(障害学生情報入力シート!$H802)),1,0)+IF(AND(障害学生情報入力シート!$G802="発達障害",OR(障害学生情報入力シート!$H802="SLD",障害学生情報入力シート!$H802="ADHD",障害学生情報入力シート!$H802="ASD",障害学生情報入力シート!$H802="発達障害の重複")),1,0)+IF(AND(障害学生情報入力シート!$G802="精神障害",OR(障害学生情報入力シート!$H802="統合失調症等",障害学生情報入力シート!$H802="気分障害",障害学生情報入力シート!$H802="神経症性障害等",障害学生情報入力シート!$H802="摂食障害・睡眠障害等",障害学生情報入力シート!$H802="他の精神障害")),1,0)+IF(AND(障害学生情報入力シート!$G802="その他の障害",ISBLANK(障害学生情報入力シート!$H802)),1,0)</f>
        <v>0</v>
      </c>
    </row>
    <row r="803" spans="1:25" x14ac:dyDescent="0.4">
      <c r="A803" s="1219">
        <v>779</v>
      </c>
      <c r="B803" s="7">
        <f>IF(AND(障害学生情報入力シート!$G803=$B$23,障害学生情報入力シート!$H803=$B$24,OR(障害学生情報入力シート!D803="入学者(新1年生)",障害学生情報入力シート!D803="在籍者")),1,0)</f>
        <v>0</v>
      </c>
      <c r="C803" s="7">
        <f t="shared" si="72"/>
        <v>0</v>
      </c>
      <c r="D803" s="7" t="str">
        <f>IFERROR(MATCH(ROW(障害学生情報入力シート!A779),C:C,0),"")</f>
        <v/>
      </c>
      <c r="E803" s="7">
        <f>IF(AND(障害学生情報入力シート!$G803=$E$23,障害学生情報入力シート!$H803=$E$24,OR(障害学生情報入力シート!D803="入学者(新1年生)",障害学生情報入力シート!D803="在籍者")),1,0)</f>
        <v>0</v>
      </c>
      <c r="F803" s="7">
        <f t="shared" si="73"/>
        <v>0</v>
      </c>
      <c r="G803" s="7" t="str">
        <f>IFERROR(MATCH(ROW(障害学生情報入力シート!E779),F:F,0),"")</f>
        <v/>
      </c>
      <c r="H803" s="7">
        <f>IF(AND(障害学生情報入力シート!$G803=$H$24,ISBLANK(障害学生情報入力シート!$H803),OR(障害学生情報入力シート!D803="入学者(新1年生)",障害学生情報入力シート!D803="在籍者")),1,0)</f>
        <v>0</v>
      </c>
      <c r="I803" s="7">
        <f t="shared" si="74"/>
        <v>0</v>
      </c>
      <c r="J803" s="7" t="str">
        <f>IFERROR(MATCH(ROW(障害学生情報入力シート!A779),I:I,0),"")</f>
        <v/>
      </c>
      <c r="K803" s="8">
        <f>IF(障害学生情報入力シート!AU803="",0,IF(AND(障害学生情報入力シート!AT803=1,Y803=1,障害学生情報入力シート!D803&lt;&gt;"",障害学生情報入力シート!D803&lt;&gt;"在籍者"),1,0))</f>
        <v>0</v>
      </c>
      <c r="L803" s="8">
        <f t="shared" si="75"/>
        <v>0</v>
      </c>
      <c r="M803" s="8" t="str">
        <f>IFERROR(MATCH(ROW(障害学生情報入力シート!A779),L:L,0),"")</f>
        <v/>
      </c>
      <c r="N803" s="8">
        <f>IF(障害学生情報入力シート!CA803="",0,IF(AND(障害学生情報入力シート!BZ803=1,Y803=1,障害学生情報入力シート!D803&lt;&gt;"",障害学生情報入力シート!D803&lt;&gt;"入学しなかった"),1,0))</f>
        <v>0</v>
      </c>
      <c r="O803" s="8">
        <f t="shared" si="76"/>
        <v>0</v>
      </c>
      <c r="P803" s="8" t="str">
        <f>IFERROR(MATCH(ROW(障害学生情報入力シート!AR779),O:O,0),"")</f>
        <v/>
      </c>
      <c r="Q803" s="8">
        <f>IF(障害学生情報入力シート!CU803="",0,IF(AND(障害学生情報入力シート!CT803=1,Y803=1,障害学生情報入力シート!D803&lt;&gt;"",障害学生情報入力シート!D803&lt;&gt;"入学しなかった"),1,0))</f>
        <v>0</v>
      </c>
      <c r="R803" s="8">
        <f t="shared" si="77"/>
        <v>0</v>
      </c>
      <c r="S803" s="8" t="str">
        <f>IFERROR(MATCH(ROW(障害学生情報入力シート!BJ779),R:R,0),"")</f>
        <v/>
      </c>
      <c r="T803" s="9">
        <f>IF(OR(SUM(障害学生情報入力シート!AY803:BY803,障害学生情報入力シート!CB803:CS803)&gt;0,COUNTA(障害学生情報入力シート!BZ803:CA803)=2,COUNTA(障害学生情報入力シート!CT803:CU803)=2),1,0)</f>
        <v>0</v>
      </c>
      <c r="U803" s="9">
        <f>SUM(障害学生情報入力シート!N803:Q803)+COUNTA(障害学生情報入力シート!R803)</f>
        <v>0</v>
      </c>
      <c r="V803" s="9">
        <f>SUM(障害学生情報入力シート!S803:V803)+COUNTA(障害学生情報入力シート!W803)</f>
        <v>0</v>
      </c>
      <c r="W803" s="9">
        <f>IF(SUM(障害学生情報入力シート!$X803:$AT803)&gt;0,1,0)</f>
        <v>0</v>
      </c>
      <c r="X803" s="9">
        <f>IF(障害学生情報入力シート!D803="入学者(新1年生)",1,0)</f>
        <v>0</v>
      </c>
      <c r="Y803" s="9">
        <f>IF(ISBLANK(障害学生情報入力シート!$G803),0)+IF(AND(障害学生情報入力シート!$G803="視覚障害",OR(障害学生情報入力シート!$H803="盲",障害学生情報入力シート!$H803="弱視")),1,0)+IF(AND(障害学生情報入力シート!$G803="聴覚・言語障害",OR(障害学生情報入力シート!$H803="聾",障害学生情報入力シート!$H803="難聴",障害学生情報入力シート!$H803="言語障害のみ")),1,0)+IF(AND(障害学生情報入力シート!$G803="肢体不自由",OR(障害学生情報入力シート!$H803="上肢機能障害",障害学生情報入力シート!$H803="下肢機能障害",障害学生情報入力シート!$H803="上下肢機能障害",障害学生情報入力シート!$H803="他の機能障害")),1,0)+IF(AND(障害学生情報入力シート!$G803="病弱・虚弱",OR(障害学生情報入力シート!$H803="内部障害等",障害学生情報入力シート!$H803="他の慢性疾患")),1,0)+IF(AND(障害学生情報入力シート!$G803="重複",ISBLANK(障害学生情報入力シート!$H803)),1,0)+IF(AND(障害学生情報入力シート!$G803="発達障害",OR(障害学生情報入力シート!$H803="SLD",障害学生情報入力シート!$H803="ADHD",障害学生情報入力シート!$H803="ASD",障害学生情報入力シート!$H803="発達障害の重複")),1,0)+IF(AND(障害学生情報入力シート!$G803="精神障害",OR(障害学生情報入力シート!$H803="統合失調症等",障害学生情報入力シート!$H803="気分障害",障害学生情報入力シート!$H803="神経症性障害等",障害学生情報入力シート!$H803="摂食障害・睡眠障害等",障害学生情報入力シート!$H803="他の精神障害")),1,0)+IF(AND(障害学生情報入力シート!$G803="その他の障害",ISBLANK(障害学生情報入力シート!$H803)),1,0)</f>
        <v>0</v>
      </c>
    </row>
    <row r="804" spans="1:25" x14ac:dyDescent="0.4">
      <c r="A804" s="1219">
        <v>780</v>
      </c>
      <c r="B804" s="7">
        <f>IF(AND(障害学生情報入力シート!$G804=$B$23,障害学生情報入力シート!$H804=$B$24,OR(障害学生情報入力シート!D804="入学者(新1年生)",障害学生情報入力シート!D804="在籍者")),1,0)</f>
        <v>0</v>
      </c>
      <c r="C804" s="7">
        <f t="shared" si="72"/>
        <v>0</v>
      </c>
      <c r="D804" s="7" t="str">
        <f>IFERROR(MATCH(ROW(障害学生情報入力シート!A780),C:C,0),"")</f>
        <v/>
      </c>
      <c r="E804" s="7">
        <f>IF(AND(障害学生情報入力シート!$G804=$E$23,障害学生情報入力シート!$H804=$E$24,OR(障害学生情報入力シート!D804="入学者(新1年生)",障害学生情報入力シート!D804="在籍者")),1,0)</f>
        <v>0</v>
      </c>
      <c r="F804" s="7">
        <f t="shared" si="73"/>
        <v>0</v>
      </c>
      <c r="G804" s="7" t="str">
        <f>IFERROR(MATCH(ROW(障害学生情報入力シート!E780),F:F,0),"")</f>
        <v/>
      </c>
      <c r="H804" s="7">
        <f>IF(AND(障害学生情報入力シート!$G804=$H$24,ISBLANK(障害学生情報入力シート!$H804),OR(障害学生情報入力シート!D804="入学者(新1年生)",障害学生情報入力シート!D804="在籍者")),1,0)</f>
        <v>0</v>
      </c>
      <c r="I804" s="7">
        <f t="shared" si="74"/>
        <v>0</v>
      </c>
      <c r="J804" s="7" t="str">
        <f>IFERROR(MATCH(ROW(障害学生情報入力シート!A780),I:I,0),"")</f>
        <v/>
      </c>
      <c r="K804" s="8">
        <f>IF(障害学生情報入力シート!AU804="",0,IF(AND(障害学生情報入力シート!AT804=1,Y804=1,障害学生情報入力シート!D804&lt;&gt;"",障害学生情報入力シート!D804&lt;&gt;"在籍者"),1,0))</f>
        <v>0</v>
      </c>
      <c r="L804" s="8">
        <f t="shared" si="75"/>
        <v>0</v>
      </c>
      <c r="M804" s="8" t="str">
        <f>IFERROR(MATCH(ROW(障害学生情報入力シート!A780),L:L,0),"")</f>
        <v/>
      </c>
      <c r="N804" s="8">
        <f>IF(障害学生情報入力シート!CA804="",0,IF(AND(障害学生情報入力シート!BZ804=1,Y804=1,障害学生情報入力シート!D804&lt;&gt;"",障害学生情報入力シート!D804&lt;&gt;"入学しなかった"),1,0))</f>
        <v>0</v>
      </c>
      <c r="O804" s="8">
        <f t="shared" si="76"/>
        <v>0</v>
      </c>
      <c r="P804" s="8" t="str">
        <f>IFERROR(MATCH(ROW(障害学生情報入力シート!AR780),O:O,0),"")</f>
        <v/>
      </c>
      <c r="Q804" s="8">
        <f>IF(障害学生情報入力シート!CU804="",0,IF(AND(障害学生情報入力シート!CT804=1,Y804=1,障害学生情報入力シート!D804&lt;&gt;"",障害学生情報入力シート!D804&lt;&gt;"入学しなかった"),1,0))</f>
        <v>0</v>
      </c>
      <c r="R804" s="8">
        <f t="shared" si="77"/>
        <v>0</v>
      </c>
      <c r="S804" s="8" t="str">
        <f>IFERROR(MATCH(ROW(障害学生情報入力シート!BJ780),R:R,0),"")</f>
        <v/>
      </c>
      <c r="T804" s="9">
        <f>IF(OR(SUM(障害学生情報入力シート!AY804:BY804,障害学生情報入力シート!CB804:CS804)&gt;0,COUNTA(障害学生情報入力シート!BZ804:CA804)=2,COUNTA(障害学生情報入力シート!CT804:CU804)=2),1,0)</f>
        <v>0</v>
      </c>
      <c r="U804" s="9">
        <f>SUM(障害学生情報入力シート!N804:Q804)+COUNTA(障害学生情報入力シート!R804)</f>
        <v>0</v>
      </c>
      <c r="V804" s="9">
        <f>SUM(障害学生情報入力シート!S804:V804)+COUNTA(障害学生情報入力シート!W804)</f>
        <v>0</v>
      </c>
      <c r="W804" s="9">
        <f>IF(SUM(障害学生情報入力シート!$X804:$AT804)&gt;0,1,0)</f>
        <v>0</v>
      </c>
      <c r="X804" s="9">
        <f>IF(障害学生情報入力シート!D804="入学者(新1年生)",1,0)</f>
        <v>0</v>
      </c>
      <c r="Y804" s="9">
        <f>IF(ISBLANK(障害学生情報入力シート!$G804),0)+IF(AND(障害学生情報入力シート!$G804="視覚障害",OR(障害学生情報入力シート!$H804="盲",障害学生情報入力シート!$H804="弱視")),1,0)+IF(AND(障害学生情報入力シート!$G804="聴覚・言語障害",OR(障害学生情報入力シート!$H804="聾",障害学生情報入力シート!$H804="難聴",障害学生情報入力シート!$H804="言語障害のみ")),1,0)+IF(AND(障害学生情報入力シート!$G804="肢体不自由",OR(障害学生情報入力シート!$H804="上肢機能障害",障害学生情報入力シート!$H804="下肢機能障害",障害学生情報入力シート!$H804="上下肢機能障害",障害学生情報入力シート!$H804="他の機能障害")),1,0)+IF(AND(障害学生情報入力シート!$G804="病弱・虚弱",OR(障害学生情報入力シート!$H804="内部障害等",障害学生情報入力シート!$H804="他の慢性疾患")),1,0)+IF(AND(障害学生情報入力シート!$G804="重複",ISBLANK(障害学生情報入力シート!$H804)),1,0)+IF(AND(障害学生情報入力シート!$G804="発達障害",OR(障害学生情報入力シート!$H804="SLD",障害学生情報入力シート!$H804="ADHD",障害学生情報入力シート!$H804="ASD",障害学生情報入力シート!$H804="発達障害の重複")),1,0)+IF(AND(障害学生情報入力シート!$G804="精神障害",OR(障害学生情報入力シート!$H804="統合失調症等",障害学生情報入力シート!$H804="気分障害",障害学生情報入力シート!$H804="神経症性障害等",障害学生情報入力シート!$H804="摂食障害・睡眠障害等",障害学生情報入力シート!$H804="他の精神障害")),1,0)+IF(AND(障害学生情報入力シート!$G804="その他の障害",ISBLANK(障害学生情報入力シート!$H804)),1,0)</f>
        <v>0</v>
      </c>
    </row>
    <row r="805" spans="1:25" x14ac:dyDescent="0.4">
      <c r="A805" s="1219">
        <v>781</v>
      </c>
      <c r="B805" s="7">
        <f>IF(AND(障害学生情報入力シート!$G805=$B$23,障害学生情報入力シート!$H805=$B$24,OR(障害学生情報入力シート!D805="入学者(新1年生)",障害学生情報入力シート!D805="在籍者")),1,0)</f>
        <v>0</v>
      </c>
      <c r="C805" s="7">
        <f t="shared" si="72"/>
        <v>0</v>
      </c>
      <c r="D805" s="7" t="str">
        <f>IFERROR(MATCH(ROW(障害学生情報入力シート!A781),C:C,0),"")</f>
        <v/>
      </c>
      <c r="E805" s="7">
        <f>IF(AND(障害学生情報入力シート!$G805=$E$23,障害学生情報入力シート!$H805=$E$24,OR(障害学生情報入力シート!D805="入学者(新1年生)",障害学生情報入力シート!D805="在籍者")),1,0)</f>
        <v>0</v>
      </c>
      <c r="F805" s="7">
        <f t="shared" si="73"/>
        <v>0</v>
      </c>
      <c r="G805" s="7" t="str">
        <f>IFERROR(MATCH(ROW(障害学生情報入力シート!E781),F:F,0),"")</f>
        <v/>
      </c>
      <c r="H805" s="7">
        <f>IF(AND(障害学生情報入力シート!$G805=$H$24,ISBLANK(障害学生情報入力シート!$H805),OR(障害学生情報入力シート!D805="入学者(新1年生)",障害学生情報入力シート!D805="在籍者")),1,0)</f>
        <v>0</v>
      </c>
      <c r="I805" s="7">
        <f t="shared" si="74"/>
        <v>0</v>
      </c>
      <c r="J805" s="7" t="str">
        <f>IFERROR(MATCH(ROW(障害学生情報入力シート!A781),I:I,0),"")</f>
        <v/>
      </c>
      <c r="K805" s="8">
        <f>IF(障害学生情報入力シート!AU805="",0,IF(AND(障害学生情報入力シート!AT805=1,Y805=1,障害学生情報入力シート!D805&lt;&gt;"",障害学生情報入力シート!D805&lt;&gt;"在籍者"),1,0))</f>
        <v>0</v>
      </c>
      <c r="L805" s="8">
        <f t="shared" si="75"/>
        <v>0</v>
      </c>
      <c r="M805" s="8" t="str">
        <f>IFERROR(MATCH(ROW(障害学生情報入力シート!A781),L:L,0),"")</f>
        <v/>
      </c>
      <c r="N805" s="8">
        <f>IF(障害学生情報入力シート!CA805="",0,IF(AND(障害学生情報入力シート!BZ805=1,Y805=1,障害学生情報入力シート!D805&lt;&gt;"",障害学生情報入力シート!D805&lt;&gt;"入学しなかった"),1,0))</f>
        <v>0</v>
      </c>
      <c r="O805" s="8">
        <f t="shared" si="76"/>
        <v>0</v>
      </c>
      <c r="P805" s="8" t="str">
        <f>IFERROR(MATCH(ROW(障害学生情報入力シート!AR781),O:O,0),"")</f>
        <v/>
      </c>
      <c r="Q805" s="8">
        <f>IF(障害学生情報入力シート!CU805="",0,IF(AND(障害学生情報入力シート!CT805=1,Y805=1,障害学生情報入力シート!D805&lt;&gt;"",障害学生情報入力シート!D805&lt;&gt;"入学しなかった"),1,0))</f>
        <v>0</v>
      </c>
      <c r="R805" s="8">
        <f t="shared" si="77"/>
        <v>0</v>
      </c>
      <c r="S805" s="8" t="str">
        <f>IFERROR(MATCH(ROW(障害学生情報入力シート!BJ781),R:R,0),"")</f>
        <v/>
      </c>
      <c r="T805" s="9">
        <f>IF(OR(SUM(障害学生情報入力シート!AY805:BY805,障害学生情報入力シート!CB805:CS805)&gt;0,COUNTA(障害学生情報入力シート!BZ805:CA805)=2,COUNTA(障害学生情報入力シート!CT805:CU805)=2),1,0)</f>
        <v>0</v>
      </c>
      <c r="U805" s="9">
        <f>SUM(障害学生情報入力シート!N805:Q805)+COUNTA(障害学生情報入力シート!R805)</f>
        <v>0</v>
      </c>
      <c r="V805" s="9">
        <f>SUM(障害学生情報入力シート!S805:V805)+COUNTA(障害学生情報入力シート!W805)</f>
        <v>0</v>
      </c>
      <c r="W805" s="9">
        <f>IF(SUM(障害学生情報入力シート!$X805:$AT805)&gt;0,1,0)</f>
        <v>0</v>
      </c>
      <c r="X805" s="9">
        <f>IF(障害学生情報入力シート!D805="入学者(新1年生)",1,0)</f>
        <v>0</v>
      </c>
      <c r="Y805" s="9">
        <f>IF(ISBLANK(障害学生情報入力シート!$G805),0)+IF(AND(障害学生情報入力シート!$G805="視覚障害",OR(障害学生情報入力シート!$H805="盲",障害学生情報入力シート!$H805="弱視")),1,0)+IF(AND(障害学生情報入力シート!$G805="聴覚・言語障害",OR(障害学生情報入力シート!$H805="聾",障害学生情報入力シート!$H805="難聴",障害学生情報入力シート!$H805="言語障害のみ")),1,0)+IF(AND(障害学生情報入力シート!$G805="肢体不自由",OR(障害学生情報入力シート!$H805="上肢機能障害",障害学生情報入力シート!$H805="下肢機能障害",障害学生情報入力シート!$H805="上下肢機能障害",障害学生情報入力シート!$H805="他の機能障害")),1,0)+IF(AND(障害学生情報入力シート!$G805="病弱・虚弱",OR(障害学生情報入力シート!$H805="内部障害等",障害学生情報入力シート!$H805="他の慢性疾患")),1,0)+IF(AND(障害学生情報入力シート!$G805="重複",ISBLANK(障害学生情報入力シート!$H805)),1,0)+IF(AND(障害学生情報入力シート!$G805="発達障害",OR(障害学生情報入力シート!$H805="SLD",障害学生情報入力シート!$H805="ADHD",障害学生情報入力シート!$H805="ASD",障害学生情報入力シート!$H805="発達障害の重複")),1,0)+IF(AND(障害学生情報入力シート!$G805="精神障害",OR(障害学生情報入力シート!$H805="統合失調症等",障害学生情報入力シート!$H805="気分障害",障害学生情報入力シート!$H805="神経症性障害等",障害学生情報入力シート!$H805="摂食障害・睡眠障害等",障害学生情報入力シート!$H805="他の精神障害")),1,0)+IF(AND(障害学生情報入力シート!$G805="その他の障害",ISBLANK(障害学生情報入力シート!$H805)),1,0)</f>
        <v>0</v>
      </c>
    </row>
    <row r="806" spans="1:25" x14ac:dyDescent="0.4">
      <c r="A806" s="1219">
        <v>782</v>
      </c>
      <c r="B806" s="7">
        <f>IF(AND(障害学生情報入力シート!$G806=$B$23,障害学生情報入力シート!$H806=$B$24,OR(障害学生情報入力シート!D806="入学者(新1年生)",障害学生情報入力シート!D806="在籍者")),1,0)</f>
        <v>0</v>
      </c>
      <c r="C806" s="7">
        <f t="shared" si="72"/>
        <v>0</v>
      </c>
      <c r="D806" s="7" t="str">
        <f>IFERROR(MATCH(ROW(障害学生情報入力シート!A782),C:C,0),"")</f>
        <v/>
      </c>
      <c r="E806" s="7">
        <f>IF(AND(障害学生情報入力シート!$G806=$E$23,障害学生情報入力シート!$H806=$E$24,OR(障害学生情報入力シート!D806="入学者(新1年生)",障害学生情報入力シート!D806="在籍者")),1,0)</f>
        <v>0</v>
      </c>
      <c r="F806" s="7">
        <f t="shared" si="73"/>
        <v>0</v>
      </c>
      <c r="G806" s="7" t="str">
        <f>IFERROR(MATCH(ROW(障害学生情報入力シート!E782),F:F,0),"")</f>
        <v/>
      </c>
      <c r="H806" s="7">
        <f>IF(AND(障害学生情報入力シート!$G806=$H$24,ISBLANK(障害学生情報入力シート!$H806),OR(障害学生情報入力シート!D806="入学者(新1年生)",障害学生情報入力シート!D806="在籍者")),1,0)</f>
        <v>0</v>
      </c>
      <c r="I806" s="7">
        <f t="shared" si="74"/>
        <v>0</v>
      </c>
      <c r="J806" s="7" t="str">
        <f>IFERROR(MATCH(ROW(障害学生情報入力シート!A782),I:I,0),"")</f>
        <v/>
      </c>
      <c r="K806" s="8">
        <f>IF(障害学生情報入力シート!AU806="",0,IF(AND(障害学生情報入力シート!AT806=1,Y806=1,障害学生情報入力シート!D806&lt;&gt;"",障害学生情報入力シート!D806&lt;&gt;"在籍者"),1,0))</f>
        <v>0</v>
      </c>
      <c r="L806" s="8">
        <f t="shared" si="75"/>
        <v>0</v>
      </c>
      <c r="M806" s="8" t="str">
        <f>IFERROR(MATCH(ROW(障害学生情報入力シート!A782),L:L,0),"")</f>
        <v/>
      </c>
      <c r="N806" s="8">
        <f>IF(障害学生情報入力シート!CA806="",0,IF(AND(障害学生情報入力シート!BZ806=1,Y806=1,障害学生情報入力シート!D806&lt;&gt;"",障害学生情報入力シート!D806&lt;&gt;"入学しなかった"),1,0))</f>
        <v>0</v>
      </c>
      <c r="O806" s="8">
        <f t="shared" si="76"/>
        <v>0</v>
      </c>
      <c r="P806" s="8" t="str">
        <f>IFERROR(MATCH(ROW(障害学生情報入力シート!AR782),O:O,0),"")</f>
        <v/>
      </c>
      <c r="Q806" s="8">
        <f>IF(障害学生情報入力シート!CU806="",0,IF(AND(障害学生情報入力シート!CT806=1,Y806=1,障害学生情報入力シート!D806&lt;&gt;"",障害学生情報入力シート!D806&lt;&gt;"入学しなかった"),1,0))</f>
        <v>0</v>
      </c>
      <c r="R806" s="8">
        <f t="shared" si="77"/>
        <v>0</v>
      </c>
      <c r="S806" s="8" t="str">
        <f>IFERROR(MATCH(ROW(障害学生情報入力シート!BJ782),R:R,0),"")</f>
        <v/>
      </c>
      <c r="T806" s="9">
        <f>IF(OR(SUM(障害学生情報入力シート!AY806:BY806,障害学生情報入力シート!CB806:CS806)&gt;0,COUNTA(障害学生情報入力シート!BZ806:CA806)=2,COUNTA(障害学生情報入力シート!CT806:CU806)=2),1,0)</f>
        <v>0</v>
      </c>
      <c r="U806" s="9">
        <f>SUM(障害学生情報入力シート!N806:Q806)+COUNTA(障害学生情報入力シート!R806)</f>
        <v>0</v>
      </c>
      <c r="V806" s="9">
        <f>SUM(障害学生情報入力シート!S806:V806)+COUNTA(障害学生情報入力シート!W806)</f>
        <v>0</v>
      </c>
      <c r="W806" s="9">
        <f>IF(SUM(障害学生情報入力シート!$X806:$AT806)&gt;0,1,0)</f>
        <v>0</v>
      </c>
      <c r="X806" s="9">
        <f>IF(障害学生情報入力シート!D806="入学者(新1年生)",1,0)</f>
        <v>0</v>
      </c>
      <c r="Y806" s="9">
        <f>IF(ISBLANK(障害学生情報入力シート!$G806),0)+IF(AND(障害学生情報入力シート!$G806="視覚障害",OR(障害学生情報入力シート!$H806="盲",障害学生情報入力シート!$H806="弱視")),1,0)+IF(AND(障害学生情報入力シート!$G806="聴覚・言語障害",OR(障害学生情報入力シート!$H806="聾",障害学生情報入力シート!$H806="難聴",障害学生情報入力シート!$H806="言語障害のみ")),1,0)+IF(AND(障害学生情報入力シート!$G806="肢体不自由",OR(障害学生情報入力シート!$H806="上肢機能障害",障害学生情報入力シート!$H806="下肢機能障害",障害学生情報入力シート!$H806="上下肢機能障害",障害学生情報入力シート!$H806="他の機能障害")),1,0)+IF(AND(障害学生情報入力シート!$G806="病弱・虚弱",OR(障害学生情報入力シート!$H806="内部障害等",障害学生情報入力シート!$H806="他の慢性疾患")),1,0)+IF(AND(障害学生情報入力シート!$G806="重複",ISBLANK(障害学生情報入力シート!$H806)),1,0)+IF(AND(障害学生情報入力シート!$G806="発達障害",OR(障害学生情報入力シート!$H806="SLD",障害学生情報入力シート!$H806="ADHD",障害学生情報入力シート!$H806="ASD",障害学生情報入力シート!$H806="発達障害の重複")),1,0)+IF(AND(障害学生情報入力シート!$G806="精神障害",OR(障害学生情報入力シート!$H806="統合失調症等",障害学生情報入力シート!$H806="気分障害",障害学生情報入力シート!$H806="神経症性障害等",障害学生情報入力シート!$H806="摂食障害・睡眠障害等",障害学生情報入力シート!$H806="他の精神障害")),1,0)+IF(AND(障害学生情報入力シート!$G806="その他の障害",ISBLANK(障害学生情報入力シート!$H806)),1,0)</f>
        <v>0</v>
      </c>
    </row>
    <row r="807" spans="1:25" x14ac:dyDescent="0.4">
      <c r="A807" s="1219">
        <v>783</v>
      </c>
      <c r="B807" s="7">
        <f>IF(AND(障害学生情報入力シート!$G807=$B$23,障害学生情報入力シート!$H807=$B$24,OR(障害学生情報入力シート!D807="入学者(新1年生)",障害学生情報入力シート!D807="在籍者")),1,0)</f>
        <v>0</v>
      </c>
      <c r="C807" s="7">
        <f t="shared" si="72"/>
        <v>0</v>
      </c>
      <c r="D807" s="7" t="str">
        <f>IFERROR(MATCH(ROW(障害学生情報入力シート!A783),C:C,0),"")</f>
        <v/>
      </c>
      <c r="E807" s="7">
        <f>IF(AND(障害学生情報入力シート!$G807=$E$23,障害学生情報入力シート!$H807=$E$24,OR(障害学生情報入力シート!D807="入学者(新1年生)",障害学生情報入力シート!D807="在籍者")),1,0)</f>
        <v>0</v>
      </c>
      <c r="F807" s="7">
        <f t="shared" si="73"/>
        <v>0</v>
      </c>
      <c r="G807" s="7" t="str">
        <f>IFERROR(MATCH(ROW(障害学生情報入力シート!E783),F:F,0),"")</f>
        <v/>
      </c>
      <c r="H807" s="7">
        <f>IF(AND(障害学生情報入力シート!$G807=$H$24,ISBLANK(障害学生情報入力シート!$H807),OR(障害学生情報入力シート!D807="入学者(新1年生)",障害学生情報入力シート!D807="在籍者")),1,0)</f>
        <v>0</v>
      </c>
      <c r="I807" s="7">
        <f t="shared" si="74"/>
        <v>0</v>
      </c>
      <c r="J807" s="7" t="str">
        <f>IFERROR(MATCH(ROW(障害学生情報入力シート!A783),I:I,0),"")</f>
        <v/>
      </c>
      <c r="K807" s="8">
        <f>IF(障害学生情報入力シート!AU807="",0,IF(AND(障害学生情報入力シート!AT807=1,Y807=1,障害学生情報入力シート!D807&lt;&gt;"",障害学生情報入力シート!D807&lt;&gt;"在籍者"),1,0))</f>
        <v>0</v>
      </c>
      <c r="L807" s="8">
        <f t="shared" si="75"/>
        <v>0</v>
      </c>
      <c r="M807" s="8" t="str">
        <f>IFERROR(MATCH(ROW(障害学生情報入力シート!A783),L:L,0),"")</f>
        <v/>
      </c>
      <c r="N807" s="8">
        <f>IF(障害学生情報入力シート!CA807="",0,IF(AND(障害学生情報入力シート!BZ807=1,Y807=1,障害学生情報入力シート!D807&lt;&gt;"",障害学生情報入力シート!D807&lt;&gt;"入学しなかった"),1,0))</f>
        <v>0</v>
      </c>
      <c r="O807" s="8">
        <f t="shared" si="76"/>
        <v>0</v>
      </c>
      <c r="P807" s="8" t="str">
        <f>IFERROR(MATCH(ROW(障害学生情報入力シート!AR783),O:O,0),"")</f>
        <v/>
      </c>
      <c r="Q807" s="8">
        <f>IF(障害学生情報入力シート!CU807="",0,IF(AND(障害学生情報入力シート!CT807=1,Y807=1,障害学生情報入力シート!D807&lt;&gt;"",障害学生情報入力シート!D807&lt;&gt;"入学しなかった"),1,0))</f>
        <v>0</v>
      </c>
      <c r="R807" s="8">
        <f t="shared" si="77"/>
        <v>0</v>
      </c>
      <c r="S807" s="8" t="str">
        <f>IFERROR(MATCH(ROW(障害学生情報入力シート!BJ783),R:R,0),"")</f>
        <v/>
      </c>
      <c r="T807" s="9">
        <f>IF(OR(SUM(障害学生情報入力シート!AY807:BY807,障害学生情報入力シート!CB807:CS807)&gt;0,COUNTA(障害学生情報入力シート!BZ807:CA807)=2,COUNTA(障害学生情報入力シート!CT807:CU807)=2),1,0)</f>
        <v>0</v>
      </c>
      <c r="U807" s="9">
        <f>SUM(障害学生情報入力シート!N807:Q807)+COUNTA(障害学生情報入力シート!R807)</f>
        <v>0</v>
      </c>
      <c r="V807" s="9">
        <f>SUM(障害学生情報入力シート!S807:V807)+COUNTA(障害学生情報入力シート!W807)</f>
        <v>0</v>
      </c>
      <c r="W807" s="9">
        <f>IF(SUM(障害学生情報入力シート!$X807:$AT807)&gt;0,1,0)</f>
        <v>0</v>
      </c>
      <c r="X807" s="9">
        <f>IF(障害学生情報入力シート!D807="入学者(新1年生)",1,0)</f>
        <v>0</v>
      </c>
      <c r="Y807" s="9">
        <f>IF(ISBLANK(障害学生情報入力シート!$G807),0)+IF(AND(障害学生情報入力シート!$G807="視覚障害",OR(障害学生情報入力シート!$H807="盲",障害学生情報入力シート!$H807="弱視")),1,0)+IF(AND(障害学生情報入力シート!$G807="聴覚・言語障害",OR(障害学生情報入力シート!$H807="聾",障害学生情報入力シート!$H807="難聴",障害学生情報入力シート!$H807="言語障害のみ")),1,0)+IF(AND(障害学生情報入力シート!$G807="肢体不自由",OR(障害学生情報入力シート!$H807="上肢機能障害",障害学生情報入力シート!$H807="下肢機能障害",障害学生情報入力シート!$H807="上下肢機能障害",障害学生情報入力シート!$H807="他の機能障害")),1,0)+IF(AND(障害学生情報入力シート!$G807="病弱・虚弱",OR(障害学生情報入力シート!$H807="内部障害等",障害学生情報入力シート!$H807="他の慢性疾患")),1,0)+IF(AND(障害学生情報入力シート!$G807="重複",ISBLANK(障害学生情報入力シート!$H807)),1,0)+IF(AND(障害学生情報入力シート!$G807="発達障害",OR(障害学生情報入力シート!$H807="SLD",障害学生情報入力シート!$H807="ADHD",障害学生情報入力シート!$H807="ASD",障害学生情報入力シート!$H807="発達障害の重複")),1,0)+IF(AND(障害学生情報入力シート!$G807="精神障害",OR(障害学生情報入力シート!$H807="統合失調症等",障害学生情報入力シート!$H807="気分障害",障害学生情報入力シート!$H807="神経症性障害等",障害学生情報入力シート!$H807="摂食障害・睡眠障害等",障害学生情報入力シート!$H807="他の精神障害")),1,0)+IF(AND(障害学生情報入力シート!$G807="その他の障害",ISBLANK(障害学生情報入力シート!$H807)),1,0)</f>
        <v>0</v>
      </c>
    </row>
    <row r="808" spans="1:25" x14ac:dyDescent="0.4">
      <c r="A808" s="1219">
        <v>784</v>
      </c>
      <c r="B808" s="7">
        <f>IF(AND(障害学生情報入力シート!$G808=$B$23,障害学生情報入力シート!$H808=$B$24,OR(障害学生情報入力シート!D808="入学者(新1年生)",障害学生情報入力シート!D808="在籍者")),1,0)</f>
        <v>0</v>
      </c>
      <c r="C808" s="7">
        <f t="shared" si="72"/>
        <v>0</v>
      </c>
      <c r="D808" s="7" t="str">
        <f>IFERROR(MATCH(ROW(障害学生情報入力シート!A784),C:C,0),"")</f>
        <v/>
      </c>
      <c r="E808" s="7">
        <f>IF(AND(障害学生情報入力シート!$G808=$E$23,障害学生情報入力シート!$H808=$E$24,OR(障害学生情報入力シート!D808="入学者(新1年生)",障害学生情報入力シート!D808="在籍者")),1,0)</f>
        <v>0</v>
      </c>
      <c r="F808" s="7">
        <f t="shared" si="73"/>
        <v>0</v>
      </c>
      <c r="G808" s="7" t="str">
        <f>IFERROR(MATCH(ROW(障害学生情報入力シート!E784),F:F,0),"")</f>
        <v/>
      </c>
      <c r="H808" s="7">
        <f>IF(AND(障害学生情報入力シート!$G808=$H$24,ISBLANK(障害学生情報入力シート!$H808),OR(障害学生情報入力シート!D808="入学者(新1年生)",障害学生情報入力シート!D808="在籍者")),1,0)</f>
        <v>0</v>
      </c>
      <c r="I808" s="7">
        <f t="shared" si="74"/>
        <v>0</v>
      </c>
      <c r="J808" s="7" t="str">
        <f>IFERROR(MATCH(ROW(障害学生情報入力シート!A784),I:I,0),"")</f>
        <v/>
      </c>
      <c r="K808" s="8">
        <f>IF(障害学生情報入力シート!AU808="",0,IF(AND(障害学生情報入力シート!AT808=1,Y808=1,障害学生情報入力シート!D808&lt;&gt;"",障害学生情報入力シート!D808&lt;&gt;"在籍者"),1,0))</f>
        <v>0</v>
      </c>
      <c r="L808" s="8">
        <f t="shared" si="75"/>
        <v>0</v>
      </c>
      <c r="M808" s="8" t="str">
        <f>IFERROR(MATCH(ROW(障害学生情報入力シート!A784),L:L,0),"")</f>
        <v/>
      </c>
      <c r="N808" s="8">
        <f>IF(障害学生情報入力シート!CA808="",0,IF(AND(障害学生情報入力シート!BZ808=1,Y808=1,障害学生情報入力シート!D808&lt;&gt;"",障害学生情報入力シート!D808&lt;&gt;"入学しなかった"),1,0))</f>
        <v>0</v>
      </c>
      <c r="O808" s="8">
        <f t="shared" si="76"/>
        <v>0</v>
      </c>
      <c r="P808" s="8" t="str">
        <f>IFERROR(MATCH(ROW(障害学生情報入力シート!AR784),O:O,0),"")</f>
        <v/>
      </c>
      <c r="Q808" s="8">
        <f>IF(障害学生情報入力シート!CU808="",0,IF(AND(障害学生情報入力シート!CT808=1,Y808=1,障害学生情報入力シート!D808&lt;&gt;"",障害学生情報入力シート!D808&lt;&gt;"入学しなかった"),1,0))</f>
        <v>0</v>
      </c>
      <c r="R808" s="8">
        <f t="shared" si="77"/>
        <v>0</v>
      </c>
      <c r="S808" s="8" t="str">
        <f>IFERROR(MATCH(ROW(障害学生情報入力シート!BJ784),R:R,0),"")</f>
        <v/>
      </c>
      <c r="T808" s="9">
        <f>IF(OR(SUM(障害学生情報入力シート!AY808:BY808,障害学生情報入力シート!CB808:CS808)&gt;0,COUNTA(障害学生情報入力シート!BZ808:CA808)=2,COUNTA(障害学生情報入力シート!CT808:CU808)=2),1,0)</f>
        <v>0</v>
      </c>
      <c r="U808" s="9">
        <f>SUM(障害学生情報入力シート!N808:Q808)+COUNTA(障害学生情報入力シート!R808)</f>
        <v>0</v>
      </c>
      <c r="V808" s="9">
        <f>SUM(障害学生情報入力シート!S808:V808)+COUNTA(障害学生情報入力シート!W808)</f>
        <v>0</v>
      </c>
      <c r="W808" s="9">
        <f>IF(SUM(障害学生情報入力シート!$X808:$AT808)&gt;0,1,0)</f>
        <v>0</v>
      </c>
      <c r="X808" s="9">
        <f>IF(障害学生情報入力シート!D808="入学者(新1年生)",1,0)</f>
        <v>0</v>
      </c>
      <c r="Y808" s="9">
        <f>IF(ISBLANK(障害学生情報入力シート!$G808),0)+IF(AND(障害学生情報入力シート!$G808="視覚障害",OR(障害学生情報入力シート!$H808="盲",障害学生情報入力シート!$H808="弱視")),1,0)+IF(AND(障害学生情報入力シート!$G808="聴覚・言語障害",OR(障害学生情報入力シート!$H808="聾",障害学生情報入力シート!$H808="難聴",障害学生情報入力シート!$H808="言語障害のみ")),1,0)+IF(AND(障害学生情報入力シート!$G808="肢体不自由",OR(障害学生情報入力シート!$H808="上肢機能障害",障害学生情報入力シート!$H808="下肢機能障害",障害学生情報入力シート!$H808="上下肢機能障害",障害学生情報入力シート!$H808="他の機能障害")),1,0)+IF(AND(障害学生情報入力シート!$G808="病弱・虚弱",OR(障害学生情報入力シート!$H808="内部障害等",障害学生情報入力シート!$H808="他の慢性疾患")),1,0)+IF(AND(障害学生情報入力シート!$G808="重複",ISBLANK(障害学生情報入力シート!$H808)),1,0)+IF(AND(障害学生情報入力シート!$G808="発達障害",OR(障害学生情報入力シート!$H808="SLD",障害学生情報入力シート!$H808="ADHD",障害学生情報入力シート!$H808="ASD",障害学生情報入力シート!$H808="発達障害の重複")),1,0)+IF(AND(障害学生情報入力シート!$G808="精神障害",OR(障害学生情報入力シート!$H808="統合失調症等",障害学生情報入力シート!$H808="気分障害",障害学生情報入力シート!$H808="神経症性障害等",障害学生情報入力シート!$H808="摂食障害・睡眠障害等",障害学生情報入力シート!$H808="他の精神障害")),1,0)+IF(AND(障害学生情報入力シート!$G808="その他の障害",ISBLANK(障害学生情報入力シート!$H808)),1,0)</f>
        <v>0</v>
      </c>
    </row>
    <row r="809" spans="1:25" x14ac:dyDescent="0.4">
      <c r="A809" s="1219">
        <v>785</v>
      </c>
      <c r="B809" s="7">
        <f>IF(AND(障害学生情報入力シート!$G809=$B$23,障害学生情報入力シート!$H809=$B$24,OR(障害学生情報入力シート!D809="入学者(新1年生)",障害学生情報入力シート!D809="在籍者")),1,0)</f>
        <v>0</v>
      </c>
      <c r="C809" s="7">
        <f t="shared" si="72"/>
        <v>0</v>
      </c>
      <c r="D809" s="7" t="str">
        <f>IFERROR(MATCH(ROW(障害学生情報入力シート!A785),C:C,0),"")</f>
        <v/>
      </c>
      <c r="E809" s="7">
        <f>IF(AND(障害学生情報入力シート!$G809=$E$23,障害学生情報入力シート!$H809=$E$24,OR(障害学生情報入力シート!D809="入学者(新1年生)",障害学生情報入力シート!D809="在籍者")),1,0)</f>
        <v>0</v>
      </c>
      <c r="F809" s="7">
        <f t="shared" si="73"/>
        <v>0</v>
      </c>
      <c r="G809" s="7" t="str">
        <f>IFERROR(MATCH(ROW(障害学生情報入力シート!E785),F:F,0),"")</f>
        <v/>
      </c>
      <c r="H809" s="7">
        <f>IF(AND(障害学生情報入力シート!$G809=$H$24,ISBLANK(障害学生情報入力シート!$H809),OR(障害学生情報入力シート!D809="入学者(新1年生)",障害学生情報入力シート!D809="在籍者")),1,0)</f>
        <v>0</v>
      </c>
      <c r="I809" s="7">
        <f t="shared" si="74"/>
        <v>0</v>
      </c>
      <c r="J809" s="7" t="str">
        <f>IFERROR(MATCH(ROW(障害学生情報入力シート!A785),I:I,0),"")</f>
        <v/>
      </c>
      <c r="K809" s="8">
        <f>IF(障害学生情報入力シート!AU809="",0,IF(AND(障害学生情報入力シート!AT809=1,Y809=1,障害学生情報入力シート!D809&lt;&gt;"",障害学生情報入力シート!D809&lt;&gt;"在籍者"),1,0))</f>
        <v>0</v>
      </c>
      <c r="L809" s="8">
        <f t="shared" si="75"/>
        <v>0</v>
      </c>
      <c r="M809" s="8" t="str">
        <f>IFERROR(MATCH(ROW(障害学生情報入力シート!A785),L:L,0),"")</f>
        <v/>
      </c>
      <c r="N809" s="8">
        <f>IF(障害学生情報入力シート!CA809="",0,IF(AND(障害学生情報入力シート!BZ809=1,Y809=1,障害学生情報入力シート!D809&lt;&gt;"",障害学生情報入力シート!D809&lt;&gt;"入学しなかった"),1,0))</f>
        <v>0</v>
      </c>
      <c r="O809" s="8">
        <f t="shared" si="76"/>
        <v>0</v>
      </c>
      <c r="P809" s="8" t="str">
        <f>IFERROR(MATCH(ROW(障害学生情報入力シート!AR785),O:O,0),"")</f>
        <v/>
      </c>
      <c r="Q809" s="8">
        <f>IF(障害学生情報入力シート!CU809="",0,IF(AND(障害学生情報入力シート!CT809=1,Y809=1,障害学生情報入力シート!D809&lt;&gt;"",障害学生情報入力シート!D809&lt;&gt;"入学しなかった"),1,0))</f>
        <v>0</v>
      </c>
      <c r="R809" s="8">
        <f t="shared" si="77"/>
        <v>0</v>
      </c>
      <c r="S809" s="8" t="str">
        <f>IFERROR(MATCH(ROW(障害学生情報入力シート!BJ785),R:R,0),"")</f>
        <v/>
      </c>
      <c r="T809" s="9">
        <f>IF(OR(SUM(障害学生情報入力シート!AY809:BY809,障害学生情報入力シート!CB809:CS809)&gt;0,COUNTA(障害学生情報入力シート!BZ809:CA809)=2,COUNTA(障害学生情報入力シート!CT809:CU809)=2),1,0)</f>
        <v>0</v>
      </c>
      <c r="U809" s="9">
        <f>SUM(障害学生情報入力シート!N809:Q809)+COUNTA(障害学生情報入力シート!R809)</f>
        <v>0</v>
      </c>
      <c r="V809" s="9">
        <f>SUM(障害学生情報入力シート!S809:V809)+COUNTA(障害学生情報入力シート!W809)</f>
        <v>0</v>
      </c>
      <c r="W809" s="9">
        <f>IF(SUM(障害学生情報入力シート!$X809:$AT809)&gt;0,1,0)</f>
        <v>0</v>
      </c>
      <c r="X809" s="9">
        <f>IF(障害学生情報入力シート!D809="入学者(新1年生)",1,0)</f>
        <v>0</v>
      </c>
      <c r="Y809" s="9">
        <f>IF(ISBLANK(障害学生情報入力シート!$G809),0)+IF(AND(障害学生情報入力シート!$G809="視覚障害",OR(障害学生情報入力シート!$H809="盲",障害学生情報入力シート!$H809="弱視")),1,0)+IF(AND(障害学生情報入力シート!$G809="聴覚・言語障害",OR(障害学生情報入力シート!$H809="聾",障害学生情報入力シート!$H809="難聴",障害学生情報入力シート!$H809="言語障害のみ")),1,0)+IF(AND(障害学生情報入力シート!$G809="肢体不自由",OR(障害学生情報入力シート!$H809="上肢機能障害",障害学生情報入力シート!$H809="下肢機能障害",障害学生情報入力シート!$H809="上下肢機能障害",障害学生情報入力シート!$H809="他の機能障害")),1,0)+IF(AND(障害学生情報入力シート!$G809="病弱・虚弱",OR(障害学生情報入力シート!$H809="内部障害等",障害学生情報入力シート!$H809="他の慢性疾患")),1,0)+IF(AND(障害学生情報入力シート!$G809="重複",ISBLANK(障害学生情報入力シート!$H809)),1,0)+IF(AND(障害学生情報入力シート!$G809="発達障害",OR(障害学生情報入力シート!$H809="SLD",障害学生情報入力シート!$H809="ADHD",障害学生情報入力シート!$H809="ASD",障害学生情報入力シート!$H809="発達障害の重複")),1,0)+IF(AND(障害学生情報入力シート!$G809="精神障害",OR(障害学生情報入力シート!$H809="統合失調症等",障害学生情報入力シート!$H809="気分障害",障害学生情報入力シート!$H809="神経症性障害等",障害学生情報入力シート!$H809="摂食障害・睡眠障害等",障害学生情報入力シート!$H809="他の精神障害")),1,0)+IF(AND(障害学生情報入力シート!$G809="その他の障害",ISBLANK(障害学生情報入力シート!$H809)),1,0)</f>
        <v>0</v>
      </c>
    </row>
    <row r="810" spans="1:25" x14ac:dyDescent="0.4">
      <c r="A810" s="1219">
        <v>786</v>
      </c>
      <c r="B810" s="7">
        <f>IF(AND(障害学生情報入力シート!$G810=$B$23,障害学生情報入力シート!$H810=$B$24,OR(障害学生情報入力シート!D810="入学者(新1年生)",障害学生情報入力シート!D810="在籍者")),1,0)</f>
        <v>0</v>
      </c>
      <c r="C810" s="7">
        <f t="shared" si="72"/>
        <v>0</v>
      </c>
      <c r="D810" s="7" t="str">
        <f>IFERROR(MATCH(ROW(障害学生情報入力シート!A786),C:C,0),"")</f>
        <v/>
      </c>
      <c r="E810" s="7">
        <f>IF(AND(障害学生情報入力シート!$G810=$E$23,障害学生情報入力シート!$H810=$E$24,OR(障害学生情報入力シート!D810="入学者(新1年生)",障害学生情報入力シート!D810="在籍者")),1,0)</f>
        <v>0</v>
      </c>
      <c r="F810" s="7">
        <f t="shared" si="73"/>
        <v>0</v>
      </c>
      <c r="G810" s="7" t="str">
        <f>IFERROR(MATCH(ROW(障害学生情報入力シート!E786),F:F,0),"")</f>
        <v/>
      </c>
      <c r="H810" s="7">
        <f>IF(AND(障害学生情報入力シート!$G810=$H$24,ISBLANK(障害学生情報入力シート!$H810),OR(障害学生情報入力シート!D810="入学者(新1年生)",障害学生情報入力シート!D810="在籍者")),1,0)</f>
        <v>0</v>
      </c>
      <c r="I810" s="7">
        <f t="shared" si="74"/>
        <v>0</v>
      </c>
      <c r="J810" s="7" t="str">
        <f>IFERROR(MATCH(ROW(障害学生情報入力シート!A786),I:I,0),"")</f>
        <v/>
      </c>
      <c r="K810" s="8">
        <f>IF(障害学生情報入力シート!AU810="",0,IF(AND(障害学生情報入力シート!AT810=1,Y810=1,障害学生情報入力シート!D810&lt;&gt;"",障害学生情報入力シート!D810&lt;&gt;"在籍者"),1,0))</f>
        <v>0</v>
      </c>
      <c r="L810" s="8">
        <f t="shared" si="75"/>
        <v>0</v>
      </c>
      <c r="M810" s="8" t="str">
        <f>IFERROR(MATCH(ROW(障害学生情報入力シート!A786),L:L,0),"")</f>
        <v/>
      </c>
      <c r="N810" s="8">
        <f>IF(障害学生情報入力シート!CA810="",0,IF(AND(障害学生情報入力シート!BZ810=1,Y810=1,障害学生情報入力シート!D810&lt;&gt;"",障害学生情報入力シート!D810&lt;&gt;"入学しなかった"),1,0))</f>
        <v>0</v>
      </c>
      <c r="O810" s="8">
        <f t="shared" si="76"/>
        <v>0</v>
      </c>
      <c r="P810" s="8" t="str">
        <f>IFERROR(MATCH(ROW(障害学生情報入力シート!AR786),O:O,0),"")</f>
        <v/>
      </c>
      <c r="Q810" s="8">
        <f>IF(障害学生情報入力シート!CU810="",0,IF(AND(障害学生情報入力シート!CT810=1,Y810=1,障害学生情報入力シート!D810&lt;&gt;"",障害学生情報入力シート!D810&lt;&gt;"入学しなかった"),1,0))</f>
        <v>0</v>
      </c>
      <c r="R810" s="8">
        <f t="shared" si="77"/>
        <v>0</v>
      </c>
      <c r="S810" s="8" t="str">
        <f>IFERROR(MATCH(ROW(障害学生情報入力シート!BJ786),R:R,0),"")</f>
        <v/>
      </c>
      <c r="T810" s="9">
        <f>IF(OR(SUM(障害学生情報入力シート!AY810:BY810,障害学生情報入力シート!CB810:CS810)&gt;0,COUNTA(障害学生情報入力シート!BZ810:CA810)=2,COUNTA(障害学生情報入力シート!CT810:CU810)=2),1,0)</f>
        <v>0</v>
      </c>
      <c r="U810" s="9">
        <f>SUM(障害学生情報入力シート!N810:Q810)+COUNTA(障害学生情報入力シート!R810)</f>
        <v>0</v>
      </c>
      <c r="V810" s="9">
        <f>SUM(障害学生情報入力シート!S810:V810)+COUNTA(障害学生情報入力シート!W810)</f>
        <v>0</v>
      </c>
      <c r="W810" s="9">
        <f>IF(SUM(障害学生情報入力シート!$X810:$AT810)&gt;0,1,0)</f>
        <v>0</v>
      </c>
      <c r="X810" s="9">
        <f>IF(障害学生情報入力シート!D810="入学者(新1年生)",1,0)</f>
        <v>0</v>
      </c>
      <c r="Y810" s="9">
        <f>IF(ISBLANK(障害学生情報入力シート!$G810),0)+IF(AND(障害学生情報入力シート!$G810="視覚障害",OR(障害学生情報入力シート!$H810="盲",障害学生情報入力シート!$H810="弱視")),1,0)+IF(AND(障害学生情報入力シート!$G810="聴覚・言語障害",OR(障害学生情報入力シート!$H810="聾",障害学生情報入力シート!$H810="難聴",障害学生情報入力シート!$H810="言語障害のみ")),1,0)+IF(AND(障害学生情報入力シート!$G810="肢体不自由",OR(障害学生情報入力シート!$H810="上肢機能障害",障害学生情報入力シート!$H810="下肢機能障害",障害学生情報入力シート!$H810="上下肢機能障害",障害学生情報入力シート!$H810="他の機能障害")),1,0)+IF(AND(障害学生情報入力シート!$G810="病弱・虚弱",OR(障害学生情報入力シート!$H810="内部障害等",障害学生情報入力シート!$H810="他の慢性疾患")),1,0)+IF(AND(障害学生情報入力シート!$G810="重複",ISBLANK(障害学生情報入力シート!$H810)),1,0)+IF(AND(障害学生情報入力シート!$G810="発達障害",OR(障害学生情報入力シート!$H810="SLD",障害学生情報入力シート!$H810="ADHD",障害学生情報入力シート!$H810="ASD",障害学生情報入力シート!$H810="発達障害の重複")),1,0)+IF(AND(障害学生情報入力シート!$G810="精神障害",OR(障害学生情報入力シート!$H810="統合失調症等",障害学生情報入力シート!$H810="気分障害",障害学生情報入力シート!$H810="神経症性障害等",障害学生情報入力シート!$H810="摂食障害・睡眠障害等",障害学生情報入力シート!$H810="他の精神障害")),1,0)+IF(AND(障害学生情報入力シート!$G810="その他の障害",ISBLANK(障害学生情報入力シート!$H810)),1,0)</f>
        <v>0</v>
      </c>
    </row>
    <row r="811" spans="1:25" x14ac:dyDescent="0.4">
      <c r="A811" s="1219">
        <v>787</v>
      </c>
      <c r="B811" s="7">
        <f>IF(AND(障害学生情報入力シート!$G811=$B$23,障害学生情報入力シート!$H811=$B$24,OR(障害学生情報入力シート!D811="入学者(新1年生)",障害学生情報入力シート!D811="在籍者")),1,0)</f>
        <v>0</v>
      </c>
      <c r="C811" s="7">
        <f t="shared" si="72"/>
        <v>0</v>
      </c>
      <c r="D811" s="7" t="str">
        <f>IFERROR(MATCH(ROW(障害学生情報入力シート!A787),C:C,0),"")</f>
        <v/>
      </c>
      <c r="E811" s="7">
        <f>IF(AND(障害学生情報入力シート!$G811=$E$23,障害学生情報入力シート!$H811=$E$24,OR(障害学生情報入力シート!D811="入学者(新1年生)",障害学生情報入力シート!D811="在籍者")),1,0)</f>
        <v>0</v>
      </c>
      <c r="F811" s="7">
        <f t="shared" si="73"/>
        <v>0</v>
      </c>
      <c r="G811" s="7" t="str">
        <f>IFERROR(MATCH(ROW(障害学生情報入力シート!E787),F:F,0),"")</f>
        <v/>
      </c>
      <c r="H811" s="7">
        <f>IF(AND(障害学生情報入力シート!$G811=$H$24,ISBLANK(障害学生情報入力シート!$H811),OR(障害学生情報入力シート!D811="入学者(新1年生)",障害学生情報入力シート!D811="在籍者")),1,0)</f>
        <v>0</v>
      </c>
      <c r="I811" s="7">
        <f t="shared" si="74"/>
        <v>0</v>
      </c>
      <c r="J811" s="7" t="str">
        <f>IFERROR(MATCH(ROW(障害学生情報入力シート!A787),I:I,0),"")</f>
        <v/>
      </c>
      <c r="K811" s="8">
        <f>IF(障害学生情報入力シート!AU811="",0,IF(AND(障害学生情報入力シート!AT811=1,Y811=1,障害学生情報入力シート!D811&lt;&gt;"",障害学生情報入力シート!D811&lt;&gt;"在籍者"),1,0))</f>
        <v>0</v>
      </c>
      <c r="L811" s="8">
        <f t="shared" si="75"/>
        <v>0</v>
      </c>
      <c r="M811" s="8" t="str">
        <f>IFERROR(MATCH(ROW(障害学生情報入力シート!A787),L:L,0),"")</f>
        <v/>
      </c>
      <c r="N811" s="8">
        <f>IF(障害学生情報入力シート!CA811="",0,IF(AND(障害学生情報入力シート!BZ811=1,Y811=1,障害学生情報入力シート!D811&lt;&gt;"",障害学生情報入力シート!D811&lt;&gt;"入学しなかった"),1,0))</f>
        <v>0</v>
      </c>
      <c r="O811" s="8">
        <f t="shared" si="76"/>
        <v>0</v>
      </c>
      <c r="P811" s="8" t="str">
        <f>IFERROR(MATCH(ROW(障害学生情報入力シート!AR787),O:O,0),"")</f>
        <v/>
      </c>
      <c r="Q811" s="8">
        <f>IF(障害学生情報入力シート!CU811="",0,IF(AND(障害学生情報入力シート!CT811=1,Y811=1,障害学生情報入力シート!D811&lt;&gt;"",障害学生情報入力シート!D811&lt;&gt;"入学しなかった"),1,0))</f>
        <v>0</v>
      </c>
      <c r="R811" s="8">
        <f t="shared" si="77"/>
        <v>0</v>
      </c>
      <c r="S811" s="8" t="str">
        <f>IFERROR(MATCH(ROW(障害学生情報入力シート!BJ787),R:R,0),"")</f>
        <v/>
      </c>
      <c r="T811" s="9">
        <f>IF(OR(SUM(障害学生情報入力シート!AY811:BY811,障害学生情報入力シート!CB811:CS811)&gt;0,COUNTA(障害学生情報入力シート!BZ811:CA811)=2,COUNTA(障害学生情報入力シート!CT811:CU811)=2),1,0)</f>
        <v>0</v>
      </c>
      <c r="U811" s="9">
        <f>SUM(障害学生情報入力シート!N811:Q811)+COUNTA(障害学生情報入力シート!R811)</f>
        <v>0</v>
      </c>
      <c r="V811" s="9">
        <f>SUM(障害学生情報入力シート!S811:V811)+COUNTA(障害学生情報入力シート!W811)</f>
        <v>0</v>
      </c>
      <c r="W811" s="9">
        <f>IF(SUM(障害学生情報入力シート!$X811:$AT811)&gt;0,1,0)</f>
        <v>0</v>
      </c>
      <c r="X811" s="9">
        <f>IF(障害学生情報入力シート!D811="入学者(新1年生)",1,0)</f>
        <v>0</v>
      </c>
      <c r="Y811" s="9">
        <f>IF(ISBLANK(障害学生情報入力シート!$G811),0)+IF(AND(障害学生情報入力シート!$G811="視覚障害",OR(障害学生情報入力シート!$H811="盲",障害学生情報入力シート!$H811="弱視")),1,0)+IF(AND(障害学生情報入力シート!$G811="聴覚・言語障害",OR(障害学生情報入力シート!$H811="聾",障害学生情報入力シート!$H811="難聴",障害学生情報入力シート!$H811="言語障害のみ")),1,0)+IF(AND(障害学生情報入力シート!$G811="肢体不自由",OR(障害学生情報入力シート!$H811="上肢機能障害",障害学生情報入力シート!$H811="下肢機能障害",障害学生情報入力シート!$H811="上下肢機能障害",障害学生情報入力シート!$H811="他の機能障害")),1,0)+IF(AND(障害学生情報入力シート!$G811="病弱・虚弱",OR(障害学生情報入力シート!$H811="内部障害等",障害学生情報入力シート!$H811="他の慢性疾患")),1,0)+IF(AND(障害学生情報入力シート!$G811="重複",ISBLANK(障害学生情報入力シート!$H811)),1,0)+IF(AND(障害学生情報入力シート!$G811="発達障害",OR(障害学生情報入力シート!$H811="SLD",障害学生情報入力シート!$H811="ADHD",障害学生情報入力シート!$H811="ASD",障害学生情報入力シート!$H811="発達障害の重複")),1,0)+IF(AND(障害学生情報入力シート!$G811="精神障害",OR(障害学生情報入力シート!$H811="統合失調症等",障害学生情報入力シート!$H811="気分障害",障害学生情報入力シート!$H811="神経症性障害等",障害学生情報入力シート!$H811="摂食障害・睡眠障害等",障害学生情報入力シート!$H811="他の精神障害")),1,0)+IF(AND(障害学生情報入力シート!$G811="その他の障害",ISBLANK(障害学生情報入力シート!$H811)),1,0)</f>
        <v>0</v>
      </c>
    </row>
    <row r="812" spans="1:25" x14ac:dyDescent="0.4">
      <c r="A812" s="1219">
        <v>788</v>
      </c>
      <c r="B812" s="7">
        <f>IF(AND(障害学生情報入力シート!$G812=$B$23,障害学生情報入力シート!$H812=$B$24,OR(障害学生情報入力シート!D812="入学者(新1年生)",障害学生情報入力シート!D812="在籍者")),1,0)</f>
        <v>0</v>
      </c>
      <c r="C812" s="7">
        <f t="shared" si="72"/>
        <v>0</v>
      </c>
      <c r="D812" s="7" t="str">
        <f>IFERROR(MATCH(ROW(障害学生情報入力シート!A788),C:C,0),"")</f>
        <v/>
      </c>
      <c r="E812" s="7">
        <f>IF(AND(障害学生情報入力シート!$G812=$E$23,障害学生情報入力シート!$H812=$E$24,OR(障害学生情報入力シート!D812="入学者(新1年生)",障害学生情報入力シート!D812="在籍者")),1,0)</f>
        <v>0</v>
      </c>
      <c r="F812" s="7">
        <f t="shared" si="73"/>
        <v>0</v>
      </c>
      <c r="G812" s="7" t="str">
        <f>IFERROR(MATCH(ROW(障害学生情報入力シート!E788),F:F,0),"")</f>
        <v/>
      </c>
      <c r="H812" s="7">
        <f>IF(AND(障害学生情報入力シート!$G812=$H$24,ISBLANK(障害学生情報入力シート!$H812),OR(障害学生情報入力シート!D812="入学者(新1年生)",障害学生情報入力シート!D812="在籍者")),1,0)</f>
        <v>0</v>
      </c>
      <c r="I812" s="7">
        <f t="shared" si="74"/>
        <v>0</v>
      </c>
      <c r="J812" s="7" t="str">
        <f>IFERROR(MATCH(ROW(障害学生情報入力シート!A788),I:I,0),"")</f>
        <v/>
      </c>
      <c r="K812" s="8">
        <f>IF(障害学生情報入力シート!AU812="",0,IF(AND(障害学生情報入力シート!AT812=1,Y812=1,障害学生情報入力シート!D812&lt;&gt;"",障害学生情報入力シート!D812&lt;&gt;"在籍者"),1,0))</f>
        <v>0</v>
      </c>
      <c r="L812" s="8">
        <f t="shared" si="75"/>
        <v>0</v>
      </c>
      <c r="M812" s="8" t="str">
        <f>IFERROR(MATCH(ROW(障害学生情報入力シート!A788),L:L,0),"")</f>
        <v/>
      </c>
      <c r="N812" s="8">
        <f>IF(障害学生情報入力シート!CA812="",0,IF(AND(障害学生情報入力シート!BZ812=1,Y812=1,障害学生情報入力シート!D812&lt;&gt;"",障害学生情報入力シート!D812&lt;&gt;"入学しなかった"),1,0))</f>
        <v>0</v>
      </c>
      <c r="O812" s="8">
        <f t="shared" si="76"/>
        <v>0</v>
      </c>
      <c r="P812" s="8" t="str">
        <f>IFERROR(MATCH(ROW(障害学生情報入力シート!AR788),O:O,0),"")</f>
        <v/>
      </c>
      <c r="Q812" s="8">
        <f>IF(障害学生情報入力シート!CU812="",0,IF(AND(障害学生情報入力シート!CT812=1,Y812=1,障害学生情報入力シート!D812&lt;&gt;"",障害学生情報入力シート!D812&lt;&gt;"入学しなかった"),1,0))</f>
        <v>0</v>
      </c>
      <c r="R812" s="8">
        <f t="shared" si="77"/>
        <v>0</v>
      </c>
      <c r="S812" s="8" t="str">
        <f>IFERROR(MATCH(ROW(障害学生情報入力シート!BJ788),R:R,0),"")</f>
        <v/>
      </c>
      <c r="T812" s="9">
        <f>IF(OR(SUM(障害学生情報入力シート!AY812:BY812,障害学生情報入力シート!CB812:CS812)&gt;0,COUNTA(障害学生情報入力シート!BZ812:CA812)=2,COUNTA(障害学生情報入力シート!CT812:CU812)=2),1,0)</f>
        <v>0</v>
      </c>
      <c r="U812" s="9">
        <f>SUM(障害学生情報入力シート!N812:Q812)+COUNTA(障害学生情報入力シート!R812)</f>
        <v>0</v>
      </c>
      <c r="V812" s="9">
        <f>SUM(障害学生情報入力シート!S812:V812)+COUNTA(障害学生情報入力シート!W812)</f>
        <v>0</v>
      </c>
      <c r="W812" s="9">
        <f>IF(SUM(障害学生情報入力シート!$X812:$AT812)&gt;0,1,0)</f>
        <v>0</v>
      </c>
      <c r="X812" s="9">
        <f>IF(障害学生情報入力シート!D812="入学者(新1年生)",1,0)</f>
        <v>0</v>
      </c>
      <c r="Y812" s="9">
        <f>IF(ISBLANK(障害学生情報入力シート!$G812),0)+IF(AND(障害学生情報入力シート!$G812="視覚障害",OR(障害学生情報入力シート!$H812="盲",障害学生情報入力シート!$H812="弱視")),1,0)+IF(AND(障害学生情報入力シート!$G812="聴覚・言語障害",OR(障害学生情報入力シート!$H812="聾",障害学生情報入力シート!$H812="難聴",障害学生情報入力シート!$H812="言語障害のみ")),1,0)+IF(AND(障害学生情報入力シート!$G812="肢体不自由",OR(障害学生情報入力シート!$H812="上肢機能障害",障害学生情報入力シート!$H812="下肢機能障害",障害学生情報入力シート!$H812="上下肢機能障害",障害学生情報入力シート!$H812="他の機能障害")),1,0)+IF(AND(障害学生情報入力シート!$G812="病弱・虚弱",OR(障害学生情報入力シート!$H812="内部障害等",障害学生情報入力シート!$H812="他の慢性疾患")),1,0)+IF(AND(障害学生情報入力シート!$G812="重複",ISBLANK(障害学生情報入力シート!$H812)),1,0)+IF(AND(障害学生情報入力シート!$G812="発達障害",OR(障害学生情報入力シート!$H812="SLD",障害学生情報入力シート!$H812="ADHD",障害学生情報入力シート!$H812="ASD",障害学生情報入力シート!$H812="発達障害の重複")),1,0)+IF(AND(障害学生情報入力シート!$G812="精神障害",OR(障害学生情報入力シート!$H812="統合失調症等",障害学生情報入力シート!$H812="気分障害",障害学生情報入力シート!$H812="神経症性障害等",障害学生情報入力シート!$H812="摂食障害・睡眠障害等",障害学生情報入力シート!$H812="他の精神障害")),1,0)+IF(AND(障害学生情報入力シート!$G812="その他の障害",ISBLANK(障害学生情報入力シート!$H812)),1,0)</f>
        <v>0</v>
      </c>
    </row>
    <row r="813" spans="1:25" x14ac:dyDescent="0.4">
      <c r="A813" s="1219">
        <v>789</v>
      </c>
      <c r="B813" s="7">
        <f>IF(AND(障害学生情報入力シート!$G813=$B$23,障害学生情報入力シート!$H813=$B$24,OR(障害学生情報入力シート!D813="入学者(新1年生)",障害学生情報入力シート!D813="在籍者")),1,0)</f>
        <v>0</v>
      </c>
      <c r="C813" s="7">
        <f t="shared" si="72"/>
        <v>0</v>
      </c>
      <c r="D813" s="7" t="str">
        <f>IFERROR(MATCH(ROW(障害学生情報入力シート!A789),C:C,0),"")</f>
        <v/>
      </c>
      <c r="E813" s="7">
        <f>IF(AND(障害学生情報入力シート!$G813=$E$23,障害学生情報入力シート!$H813=$E$24,OR(障害学生情報入力シート!D813="入学者(新1年生)",障害学生情報入力シート!D813="在籍者")),1,0)</f>
        <v>0</v>
      </c>
      <c r="F813" s="7">
        <f t="shared" si="73"/>
        <v>0</v>
      </c>
      <c r="G813" s="7" t="str">
        <f>IFERROR(MATCH(ROW(障害学生情報入力シート!E789),F:F,0),"")</f>
        <v/>
      </c>
      <c r="H813" s="7">
        <f>IF(AND(障害学生情報入力シート!$G813=$H$24,ISBLANK(障害学生情報入力シート!$H813),OR(障害学生情報入力シート!D813="入学者(新1年生)",障害学生情報入力シート!D813="在籍者")),1,0)</f>
        <v>0</v>
      </c>
      <c r="I813" s="7">
        <f t="shared" si="74"/>
        <v>0</v>
      </c>
      <c r="J813" s="7" t="str">
        <f>IFERROR(MATCH(ROW(障害学生情報入力シート!A789),I:I,0),"")</f>
        <v/>
      </c>
      <c r="K813" s="8">
        <f>IF(障害学生情報入力シート!AU813="",0,IF(AND(障害学生情報入力シート!AT813=1,Y813=1,障害学生情報入力シート!D813&lt;&gt;"",障害学生情報入力シート!D813&lt;&gt;"在籍者"),1,0))</f>
        <v>0</v>
      </c>
      <c r="L813" s="8">
        <f t="shared" si="75"/>
        <v>0</v>
      </c>
      <c r="M813" s="8" t="str">
        <f>IFERROR(MATCH(ROW(障害学生情報入力シート!A789),L:L,0),"")</f>
        <v/>
      </c>
      <c r="N813" s="8">
        <f>IF(障害学生情報入力シート!CA813="",0,IF(AND(障害学生情報入力シート!BZ813=1,Y813=1,障害学生情報入力シート!D813&lt;&gt;"",障害学生情報入力シート!D813&lt;&gt;"入学しなかった"),1,0))</f>
        <v>0</v>
      </c>
      <c r="O813" s="8">
        <f t="shared" si="76"/>
        <v>0</v>
      </c>
      <c r="P813" s="8" t="str">
        <f>IFERROR(MATCH(ROW(障害学生情報入力シート!AR789),O:O,0),"")</f>
        <v/>
      </c>
      <c r="Q813" s="8">
        <f>IF(障害学生情報入力シート!CU813="",0,IF(AND(障害学生情報入力シート!CT813=1,Y813=1,障害学生情報入力シート!D813&lt;&gt;"",障害学生情報入力シート!D813&lt;&gt;"入学しなかった"),1,0))</f>
        <v>0</v>
      </c>
      <c r="R813" s="8">
        <f t="shared" si="77"/>
        <v>0</v>
      </c>
      <c r="S813" s="8" t="str">
        <f>IFERROR(MATCH(ROW(障害学生情報入力シート!BJ789),R:R,0),"")</f>
        <v/>
      </c>
      <c r="T813" s="9">
        <f>IF(OR(SUM(障害学生情報入力シート!AY813:BY813,障害学生情報入力シート!CB813:CS813)&gt;0,COUNTA(障害学生情報入力シート!BZ813:CA813)=2,COUNTA(障害学生情報入力シート!CT813:CU813)=2),1,0)</f>
        <v>0</v>
      </c>
      <c r="U813" s="9">
        <f>SUM(障害学生情報入力シート!N813:Q813)+COUNTA(障害学生情報入力シート!R813)</f>
        <v>0</v>
      </c>
      <c r="V813" s="9">
        <f>SUM(障害学生情報入力シート!S813:V813)+COUNTA(障害学生情報入力シート!W813)</f>
        <v>0</v>
      </c>
      <c r="W813" s="9">
        <f>IF(SUM(障害学生情報入力シート!$X813:$AT813)&gt;0,1,0)</f>
        <v>0</v>
      </c>
      <c r="X813" s="9">
        <f>IF(障害学生情報入力シート!D813="入学者(新1年生)",1,0)</f>
        <v>0</v>
      </c>
      <c r="Y813" s="9">
        <f>IF(ISBLANK(障害学生情報入力シート!$G813),0)+IF(AND(障害学生情報入力シート!$G813="視覚障害",OR(障害学生情報入力シート!$H813="盲",障害学生情報入力シート!$H813="弱視")),1,0)+IF(AND(障害学生情報入力シート!$G813="聴覚・言語障害",OR(障害学生情報入力シート!$H813="聾",障害学生情報入力シート!$H813="難聴",障害学生情報入力シート!$H813="言語障害のみ")),1,0)+IF(AND(障害学生情報入力シート!$G813="肢体不自由",OR(障害学生情報入力シート!$H813="上肢機能障害",障害学生情報入力シート!$H813="下肢機能障害",障害学生情報入力シート!$H813="上下肢機能障害",障害学生情報入力シート!$H813="他の機能障害")),1,0)+IF(AND(障害学生情報入力シート!$G813="病弱・虚弱",OR(障害学生情報入力シート!$H813="内部障害等",障害学生情報入力シート!$H813="他の慢性疾患")),1,0)+IF(AND(障害学生情報入力シート!$G813="重複",ISBLANK(障害学生情報入力シート!$H813)),1,0)+IF(AND(障害学生情報入力シート!$G813="発達障害",OR(障害学生情報入力シート!$H813="SLD",障害学生情報入力シート!$H813="ADHD",障害学生情報入力シート!$H813="ASD",障害学生情報入力シート!$H813="発達障害の重複")),1,0)+IF(AND(障害学生情報入力シート!$G813="精神障害",OR(障害学生情報入力シート!$H813="統合失調症等",障害学生情報入力シート!$H813="気分障害",障害学生情報入力シート!$H813="神経症性障害等",障害学生情報入力シート!$H813="摂食障害・睡眠障害等",障害学生情報入力シート!$H813="他の精神障害")),1,0)+IF(AND(障害学生情報入力シート!$G813="その他の障害",ISBLANK(障害学生情報入力シート!$H813)),1,0)</f>
        <v>0</v>
      </c>
    </row>
    <row r="814" spans="1:25" x14ac:dyDescent="0.4">
      <c r="A814" s="1219">
        <v>790</v>
      </c>
      <c r="B814" s="7">
        <f>IF(AND(障害学生情報入力シート!$G814=$B$23,障害学生情報入力シート!$H814=$B$24,OR(障害学生情報入力シート!D814="入学者(新1年生)",障害学生情報入力シート!D814="在籍者")),1,0)</f>
        <v>0</v>
      </c>
      <c r="C814" s="7">
        <f t="shared" si="72"/>
        <v>0</v>
      </c>
      <c r="D814" s="7" t="str">
        <f>IFERROR(MATCH(ROW(障害学生情報入力シート!A790),C:C,0),"")</f>
        <v/>
      </c>
      <c r="E814" s="7">
        <f>IF(AND(障害学生情報入力シート!$G814=$E$23,障害学生情報入力シート!$H814=$E$24,OR(障害学生情報入力シート!D814="入学者(新1年生)",障害学生情報入力シート!D814="在籍者")),1,0)</f>
        <v>0</v>
      </c>
      <c r="F814" s="7">
        <f t="shared" si="73"/>
        <v>0</v>
      </c>
      <c r="G814" s="7" t="str">
        <f>IFERROR(MATCH(ROW(障害学生情報入力シート!E790),F:F,0),"")</f>
        <v/>
      </c>
      <c r="H814" s="7">
        <f>IF(AND(障害学生情報入力シート!$G814=$H$24,ISBLANK(障害学生情報入力シート!$H814),OR(障害学生情報入力シート!D814="入学者(新1年生)",障害学生情報入力シート!D814="在籍者")),1,0)</f>
        <v>0</v>
      </c>
      <c r="I814" s="7">
        <f t="shared" si="74"/>
        <v>0</v>
      </c>
      <c r="J814" s="7" t="str">
        <f>IFERROR(MATCH(ROW(障害学生情報入力シート!A790),I:I,0),"")</f>
        <v/>
      </c>
      <c r="K814" s="8">
        <f>IF(障害学生情報入力シート!AU814="",0,IF(AND(障害学生情報入力シート!AT814=1,Y814=1,障害学生情報入力シート!D814&lt;&gt;"",障害学生情報入力シート!D814&lt;&gt;"在籍者"),1,0))</f>
        <v>0</v>
      </c>
      <c r="L814" s="8">
        <f t="shared" si="75"/>
        <v>0</v>
      </c>
      <c r="M814" s="8" t="str">
        <f>IFERROR(MATCH(ROW(障害学生情報入力シート!A790),L:L,0),"")</f>
        <v/>
      </c>
      <c r="N814" s="8">
        <f>IF(障害学生情報入力シート!CA814="",0,IF(AND(障害学生情報入力シート!BZ814=1,Y814=1,障害学生情報入力シート!D814&lt;&gt;"",障害学生情報入力シート!D814&lt;&gt;"入学しなかった"),1,0))</f>
        <v>0</v>
      </c>
      <c r="O814" s="8">
        <f t="shared" si="76"/>
        <v>0</v>
      </c>
      <c r="P814" s="8" t="str">
        <f>IFERROR(MATCH(ROW(障害学生情報入力シート!AR790),O:O,0),"")</f>
        <v/>
      </c>
      <c r="Q814" s="8">
        <f>IF(障害学生情報入力シート!CU814="",0,IF(AND(障害学生情報入力シート!CT814=1,Y814=1,障害学生情報入力シート!D814&lt;&gt;"",障害学生情報入力シート!D814&lt;&gt;"入学しなかった"),1,0))</f>
        <v>0</v>
      </c>
      <c r="R814" s="8">
        <f t="shared" si="77"/>
        <v>0</v>
      </c>
      <c r="S814" s="8" t="str">
        <f>IFERROR(MATCH(ROW(障害学生情報入力シート!BJ790),R:R,0),"")</f>
        <v/>
      </c>
      <c r="T814" s="9">
        <f>IF(OR(SUM(障害学生情報入力シート!AY814:BY814,障害学生情報入力シート!CB814:CS814)&gt;0,COUNTA(障害学生情報入力シート!BZ814:CA814)=2,COUNTA(障害学生情報入力シート!CT814:CU814)=2),1,0)</f>
        <v>0</v>
      </c>
      <c r="U814" s="9">
        <f>SUM(障害学生情報入力シート!N814:Q814)+COUNTA(障害学生情報入力シート!R814)</f>
        <v>0</v>
      </c>
      <c r="V814" s="9">
        <f>SUM(障害学生情報入力シート!S814:V814)+COUNTA(障害学生情報入力シート!W814)</f>
        <v>0</v>
      </c>
      <c r="W814" s="9">
        <f>IF(SUM(障害学生情報入力シート!$X814:$AT814)&gt;0,1,0)</f>
        <v>0</v>
      </c>
      <c r="X814" s="9">
        <f>IF(障害学生情報入力シート!D814="入学者(新1年生)",1,0)</f>
        <v>0</v>
      </c>
      <c r="Y814" s="9">
        <f>IF(ISBLANK(障害学生情報入力シート!$G814),0)+IF(AND(障害学生情報入力シート!$G814="視覚障害",OR(障害学生情報入力シート!$H814="盲",障害学生情報入力シート!$H814="弱視")),1,0)+IF(AND(障害学生情報入力シート!$G814="聴覚・言語障害",OR(障害学生情報入力シート!$H814="聾",障害学生情報入力シート!$H814="難聴",障害学生情報入力シート!$H814="言語障害のみ")),1,0)+IF(AND(障害学生情報入力シート!$G814="肢体不自由",OR(障害学生情報入力シート!$H814="上肢機能障害",障害学生情報入力シート!$H814="下肢機能障害",障害学生情報入力シート!$H814="上下肢機能障害",障害学生情報入力シート!$H814="他の機能障害")),1,0)+IF(AND(障害学生情報入力シート!$G814="病弱・虚弱",OR(障害学生情報入力シート!$H814="内部障害等",障害学生情報入力シート!$H814="他の慢性疾患")),1,0)+IF(AND(障害学生情報入力シート!$G814="重複",ISBLANK(障害学生情報入力シート!$H814)),1,0)+IF(AND(障害学生情報入力シート!$G814="発達障害",OR(障害学生情報入力シート!$H814="SLD",障害学生情報入力シート!$H814="ADHD",障害学生情報入力シート!$H814="ASD",障害学生情報入力シート!$H814="発達障害の重複")),1,0)+IF(AND(障害学生情報入力シート!$G814="精神障害",OR(障害学生情報入力シート!$H814="統合失調症等",障害学生情報入力シート!$H814="気分障害",障害学生情報入力シート!$H814="神経症性障害等",障害学生情報入力シート!$H814="摂食障害・睡眠障害等",障害学生情報入力シート!$H814="他の精神障害")),1,0)+IF(AND(障害学生情報入力シート!$G814="その他の障害",ISBLANK(障害学生情報入力シート!$H814)),1,0)</f>
        <v>0</v>
      </c>
    </row>
    <row r="815" spans="1:25" x14ac:dyDescent="0.4">
      <c r="A815" s="1219">
        <v>791</v>
      </c>
      <c r="B815" s="7">
        <f>IF(AND(障害学生情報入力シート!$G815=$B$23,障害学生情報入力シート!$H815=$B$24,OR(障害学生情報入力シート!D815="入学者(新1年生)",障害学生情報入力シート!D815="在籍者")),1,0)</f>
        <v>0</v>
      </c>
      <c r="C815" s="7">
        <f t="shared" si="72"/>
        <v>0</v>
      </c>
      <c r="D815" s="7" t="str">
        <f>IFERROR(MATCH(ROW(障害学生情報入力シート!A791),C:C,0),"")</f>
        <v/>
      </c>
      <c r="E815" s="7">
        <f>IF(AND(障害学生情報入力シート!$G815=$E$23,障害学生情報入力シート!$H815=$E$24,OR(障害学生情報入力シート!D815="入学者(新1年生)",障害学生情報入力シート!D815="在籍者")),1,0)</f>
        <v>0</v>
      </c>
      <c r="F815" s="7">
        <f t="shared" si="73"/>
        <v>0</v>
      </c>
      <c r="G815" s="7" t="str">
        <f>IFERROR(MATCH(ROW(障害学生情報入力シート!E791),F:F,0),"")</f>
        <v/>
      </c>
      <c r="H815" s="7">
        <f>IF(AND(障害学生情報入力シート!$G815=$H$24,ISBLANK(障害学生情報入力シート!$H815),OR(障害学生情報入力シート!D815="入学者(新1年生)",障害学生情報入力シート!D815="在籍者")),1,0)</f>
        <v>0</v>
      </c>
      <c r="I815" s="7">
        <f t="shared" si="74"/>
        <v>0</v>
      </c>
      <c r="J815" s="7" t="str">
        <f>IFERROR(MATCH(ROW(障害学生情報入力シート!A791),I:I,0),"")</f>
        <v/>
      </c>
      <c r="K815" s="8">
        <f>IF(障害学生情報入力シート!AU815="",0,IF(AND(障害学生情報入力シート!AT815=1,Y815=1,障害学生情報入力シート!D815&lt;&gt;"",障害学生情報入力シート!D815&lt;&gt;"在籍者"),1,0))</f>
        <v>0</v>
      </c>
      <c r="L815" s="8">
        <f t="shared" si="75"/>
        <v>0</v>
      </c>
      <c r="M815" s="8" t="str">
        <f>IFERROR(MATCH(ROW(障害学生情報入力シート!A791),L:L,0),"")</f>
        <v/>
      </c>
      <c r="N815" s="8">
        <f>IF(障害学生情報入力シート!CA815="",0,IF(AND(障害学生情報入力シート!BZ815=1,Y815=1,障害学生情報入力シート!D815&lt;&gt;"",障害学生情報入力シート!D815&lt;&gt;"入学しなかった"),1,0))</f>
        <v>0</v>
      </c>
      <c r="O815" s="8">
        <f t="shared" si="76"/>
        <v>0</v>
      </c>
      <c r="P815" s="8" t="str">
        <f>IFERROR(MATCH(ROW(障害学生情報入力シート!AR791),O:O,0),"")</f>
        <v/>
      </c>
      <c r="Q815" s="8">
        <f>IF(障害学生情報入力シート!CU815="",0,IF(AND(障害学生情報入力シート!CT815=1,Y815=1,障害学生情報入力シート!D815&lt;&gt;"",障害学生情報入力シート!D815&lt;&gt;"入学しなかった"),1,0))</f>
        <v>0</v>
      </c>
      <c r="R815" s="8">
        <f t="shared" si="77"/>
        <v>0</v>
      </c>
      <c r="S815" s="8" t="str">
        <f>IFERROR(MATCH(ROW(障害学生情報入力シート!BJ791),R:R,0),"")</f>
        <v/>
      </c>
      <c r="T815" s="9">
        <f>IF(OR(SUM(障害学生情報入力シート!AY815:BY815,障害学生情報入力シート!CB815:CS815)&gt;0,COUNTA(障害学生情報入力シート!BZ815:CA815)=2,COUNTA(障害学生情報入力シート!CT815:CU815)=2),1,0)</f>
        <v>0</v>
      </c>
      <c r="U815" s="9">
        <f>SUM(障害学生情報入力シート!N815:Q815)+COUNTA(障害学生情報入力シート!R815)</f>
        <v>0</v>
      </c>
      <c r="V815" s="9">
        <f>SUM(障害学生情報入力シート!S815:V815)+COUNTA(障害学生情報入力シート!W815)</f>
        <v>0</v>
      </c>
      <c r="W815" s="9">
        <f>IF(SUM(障害学生情報入力シート!$X815:$AT815)&gt;0,1,0)</f>
        <v>0</v>
      </c>
      <c r="X815" s="9">
        <f>IF(障害学生情報入力シート!D815="入学者(新1年生)",1,0)</f>
        <v>0</v>
      </c>
      <c r="Y815" s="9">
        <f>IF(ISBLANK(障害学生情報入力シート!$G815),0)+IF(AND(障害学生情報入力シート!$G815="視覚障害",OR(障害学生情報入力シート!$H815="盲",障害学生情報入力シート!$H815="弱視")),1,0)+IF(AND(障害学生情報入力シート!$G815="聴覚・言語障害",OR(障害学生情報入力シート!$H815="聾",障害学生情報入力シート!$H815="難聴",障害学生情報入力シート!$H815="言語障害のみ")),1,0)+IF(AND(障害学生情報入力シート!$G815="肢体不自由",OR(障害学生情報入力シート!$H815="上肢機能障害",障害学生情報入力シート!$H815="下肢機能障害",障害学生情報入力シート!$H815="上下肢機能障害",障害学生情報入力シート!$H815="他の機能障害")),1,0)+IF(AND(障害学生情報入力シート!$G815="病弱・虚弱",OR(障害学生情報入力シート!$H815="内部障害等",障害学生情報入力シート!$H815="他の慢性疾患")),1,0)+IF(AND(障害学生情報入力シート!$G815="重複",ISBLANK(障害学生情報入力シート!$H815)),1,0)+IF(AND(障害学生情報入力シート!$G815="発達障害",OR(障害学生情報入力シート!$H815="SLD",障害学生情報入力シート!$H815="ADHD",障害学生情報入力シート!$H815="ASD",障害学生情報入力シート!$H815="発達障害の重複")),1,0)+IF(AND(障害学生情報入力シート!$G815="精神障害",OR(障害学生情報入力シート!$H815="統合失調症等",障害学生情報入力シート!$H815="気分障害",障害学生情報入力シート!$H815="神経症性障害等",障害学生情報入力シート!$H815="摂食障害・睡眠障害等",障害学生情報入力シート!$H815="他の精神障害")),1,0)+IF(AND(障害学生情報入力シート!$G815="その他の障害",ISBLANK(障害学生情報入力シート!$H815)),1,0)</f>
        <v>0</v>
      </c>
    </row>
    <row r="816" spans="1:25" x14ac:dyDescent="0.4">
      <c r="A816" s="1219">
        <v>792</v>
      </c>
      <c r="B816" s="7">
        <f>IF(AND(障害学生情報入力シート!$G816=$B$23,障害学生情報入力シート!$H816=$B$24,OR(障害学生情報入力シート!D816="入学者(新1年生)",障害学生情報入力シート!D816="在籍者")),1,0)</f>
        <v>0</v>
      </c>
      <c r="C816" s="7">
        <f t="shared" si="72"/>
        <v>0</v>
      </c>
      <c r="D816" s="7" t="str">
        <f>IFERROR(MATCH(ROW(障害学生情報入力シート!A792),C:C,0),"")</f>
        <v/>
      </c>
      <c r="E816" s="7">
        <f>IF(AND(障害学生情報入力シート!$G816=$E$23,障害学生情報入力シート!$H816=$E$24,OR(障害学生情報入力シート!D816="入学者(新1年生)",障害学生情報入力シート!D816="在籍者")),1,0)</f>
        <v>0</v>
      </c>
      <c r="F816" s="7">
        <f t="shared" si="73"/>
        <v>0</v>
      </c>
      <c r="G816" s="7" t="str">
        <f>IFERROR(MATCH(ROW(障害学生情報入力シート!E792),F:F,0),"")</f>
        <v/>
      </c>
      <c r="H816" s="7">
        <f>IF(AND(障害学生情報入力シート!$G816=$H$24,ISBLANK(障害学生情報入力シート!$H816),OR(障害学生情報入力シート!D816="入学者(新1年生)",障害学生情報入力シート!D816="在籍者")),1,0)</f>
        <v>0</v>
      </c>
      <c r="I816" s="7">
        <f t="shared" si="74"/>
        <v>0</v>
      </c>
      <c r="J816" s="7" t="str">
        <f>IFERROR(MATCH(ROW(障害学生情報入力シート!A792),I:I,0),"")</f>
        <v/>
      </c>
      <c r="K816" s="8">
        <f>IF(障害学生情報入力シート!AU816="",0,IF(AND(障害学生情報入力シート!AT816=1,Y816=1,障害学生情報入力シート!D816&lt;&gt;"",障害学生情報入力シート!D816&lt;&gt;"在籍者"),1,0))</f>
        <v>0</v>
      </c>
      <c r="L816" s="8">
        <f t="shared" si="75"/>
        <v>0</v>
      </c>
      <c r="M816" s="8" t="str">
        <f>IFERROR(MATCH(ROW(障害学生情報入力シート!A792),L:L,0),"")</f>
        <v/>
      </c>
      <c r="N816" s="8">
        <f>IF(障害学生情報入力シート!CA816="",0,IF(AND(障害学生情報入力シート!BZ816=1,Y816=1,障害学生情報入力シート!D816&lt;&gt;"",障害学生情報入力シート!D816&lt;&gt;"入学しなかった"),1,0))</f>
        <v>0</v>
      </c>
      <c r="O816" s="8">
        <f t="shared" si="76"/>
        <v>0</v>
      </c>
      <c r="P816" s="8" t="str">
        <f>IFERROR(MATCH(ROW(障害学生情報入力シート!AR792),O:O,0),"")</f>
        <v/>
      </c>
      <c r="Q816" s="8">
        <f>IF(障害学生情報入力シート!CU816="",0,IF(AND(障害学生情報入力シート!CT816=1,Y816=1,障害学生情報入力シート!D816&lt;&gt;"",障害学生情報入力シート!D816&lt;&gt;"入学しなかった"),1,0))</f>
        <v>0</v>
      </c>
      <c r="R816" s="8">
        <f t="shared" si="77"/>
        <v>0</v>
      </c>
      <c r="S816" s="8" t="str">
        <f>IFERROR(MATCH(ROW(障害学生情報入力シート!BJ792),R:R,0),"")</f>
        <v/>
      </c>
      <c r="T816" s="9">
        <f>IF(OR(SUM(障害学生情報入力シート!AY816:BY816,障害学生情報入力シート!CB816:CS816)&gt;0,COUNTA(障害学生情報入力シート!BZ816:CA816)=2,COUNTA(障害学生情報入力シート!CT816:CU816)=2),1,0)</f>
        <v>0</v>
      </c>
      <c r="U816" s="9">
        <f>SUM(障害学生情報入力シート!N816:Q816)+COUNTA(障害学生情報入力シート!R816)</f>
        <v>0</v>
      </c>
      <c r="V816" s="9">
        <f>SUM(障害学生情報入力シート!S816:V816)+COUNTA(障害学生情報入力シート!W816)</f>
        <v>0</v>
      </c>
      <c r="W816" s="9">
        <f>IF(SUM(障害学生情報入力シート!$X816:$AT816)&gt;0,1,0)</f>
        <v>0</v>
      </c>
      <c r="X816" s="9">
        <f>IF(障害学生情報入力シート!D816="入学者(新1年生)",1,0)</f>
        <v>0</v>
      </c>
      <c r="Y816" s="9">
        <f>IF(ISBLANK(障害学生情報入力シート!$G816),0)+IF(AND(障害学生情報入力シート!$G816="視覚障害",OR(障害学生情報入力シート!$H816="盲",障害学生情報入力シート!$H816="弱視")),1,0)+IF(AND(障害学生情報入力シート!$G816="聴覚・言語障害",OR(障害学生情報入力シート!$H816="聾",障害学生情報入力シート!$H816="難聴",障害学生情報入力シート!$H816="言語障害のみ")),1,0)+IF(AND(障害学生情報入力シート!$G816="肢体不自由",OR(障害学生情報入力シート!$H816="上肢機能障害",障害学生情報入力シート!$H816="下肢機能障害",障害学生情報入力シート!$H816="上下肢機能障害",障害学生情報入力シート!$H816="他の機能障害")),1,0)+IF(AND(障害学生情報入力シート!$G816="病弱・虚弱",OR(障害学生情報入力シート!$H816="内部障害等",障害学生情報入力シート!$H816="他の慢性疾患")),1,0)+IF(AND(障害学生情報入力シート!$G816="重複",ISBLANK(障害学生情報入力シート!$H816)),1,0)+IF(AND(障害学生情報入力シート!$G816="発達障害",OR(障害学生情報入力シート!$H816="SLD",障害学生情報入力シート!$H816="ADHD",障害学生情報入力シート!$H816="ASD",障害学生情報入力シート!$H816="発達障害の重複")),1,0)+IF(AND(障害学生情報入力シート!$G816="精神障害",OR(障害学生情報入力シート!$H816="統合失調症等",障害学生情報入力シート!$H816="気分障害",障害学生情報入力シート!$H816="神経症性障害等",障害学生情報入力シート!$H816="摂食障害・睡眠障害等",障害学生情報入力シート!$H816="他の精神障害")),1,0)+IF(AND(障害学生情報入力シート!$G816="その他の障害",ISBLANK(障害学生情報入力シート!$H816)),1,0)</f>
        <v>0</v>
      </c>
    </row>
    <row r="817" spans="1:25" x14ac:dyDescent="0.4">
      <c r="A817" s="1219">
        <v>793</v>
      </c>
      <c r="B817" s="7">
        <f>IF(AND(障害学生情報入力シート!$G817=$B$23,障害学生情報入力シート!$H817=$B$24,OR(障害学生情報入力シート!D817="入学者(新1年生)",障害学生情報入力シート!D817="在籍者")),1,0)</f>
        <v>0</v>
      </c>
      <c r="C817" s="7">
        <f t="shared" si="72"/>
        <v>0</v>
      </c>
      <c r="D817" s="7" t="str">
        <f>IFERROR(MATCH(ROW(障害学生情報入力シート!A793),C:C,0),"")</f>
        <v/>
      </c>
      <c r="E817" s="7">
        <f>IF(AND(障害学生情報入力シート!$G817=$E$23,障害学生情報入力シート!$H817=$E$24,OR(障害学生情報入力シート!D817="入学者(新1年生)",障害学生情報入力シート!D817="在籍者")),1,0)</f>
        <v>0</v>
      </c>
      <c r="F817" s="7">
        <f t="shared" si="73"/>
        <v>0</v>
      </c>
      <c r="G817" s="7" t="str">
        <f>IFERROR(MATCH(ROW(障害学生情報入力シート!E793),F:F,0),"")</f>
        <v/>
      </c>
      <c r="H817" s="7">
        <f>IF(AND(障害学生情報入力シート!$G817=$H$24,ISBLANK(障害学生情報入力シート!$H817),OR(障害学生情報入力シート!D817="入学者(新1年生)",障害学生情報入力シート!D817="在籍者")),1,0)</f>
        <v>0</v>
      </c>
      <c r="I817" s="7">
        <f t="shared" si="74"/>
        <v>0</v>
      </c>
      <c r="J817" s="7" t="str">
        <f>IFERROR(MATCH(ROW(障害学生情報入力シート!A793),I:I,0),"")</f>
        <v/>
      </c>
      <c r="K817" s="8">
        <f>IF(障害学生情報入力シート!AU817="",0,IF(AND(障害学生情報入力シート!AT817=1,Y817=1,障害学生情報入力シート!D817&lt;&gt;"",障害学生情報入力シート!D817&lt;&gt;"在籍者"),1,0))</f>
        <v>0</v>
      </c>
      <c r="L817" s="8">
        <f t="shared" si="75"/>
        <v>0</v>
      </c>
      <c r="M817" s="8" t="str">
        <f>IFERROR(MATCH(ROW(障害学生情報入力シート!A793),L:L,0),"")</f>
        <v/>
      </c>
      <c r="N817" s="8">
        <f>IF(障害学生情報入力シート!CA817="",0,IF(AND(障害学生情報入力シート!BZ817=1,Y817=1,障害学生情報入力シート!D817&lt;&gt;"",障害学生情報入力シート!D817&lt;&gt;"入学しなかった"),1,0))</f>
        <v>0</v>
      </c>
      <c r="O817" s="8">
        <f t="shared" si="76"/>
        <v>0</v>
      </c>
      <c r="P817" s="8" t="str">
        <f>IFERROR(MATCH(ROW(障害学生情報入力シート!AR793),O:O,0),"")</f>
        <v/>
      </c>
      <c r="Q817" s="8">
        <f>IF(障害学生情報入力シート!CU817="",0,IF(AND(障害学生情報入力シート!CT817=1,Y817=1,障害学生情報入力シート!D817&lt;&gt;"",障害学生情報入力シート!D817&lt;&gt;"入学しなかった"),1,0))</f>
        <v>0</v>
      </c>
      <c r="R817" s="8">
        <f t="shared" si="77"/>
        <v>0</v>
      </c>
      <c r="S817" s="8" t="str">
        <f>IFERROR(MATCH(ROW(障害学生情報入力シート!BJ793),R:R,0),"")</f>
        <v/>
      </c>
      <c r="T817" s="9">
        <f>IF(OR(SUM(障害学生情報入力シート!AY817:BY817,障害学生情報入力シート!CB817:CS817)&gt;0,COUNTA(障害学生情報入力シート!BZ817:CA817)=2,COUNTA(障害学生情報入力シート!CT817:CU817)=2),1,0)</f>
        <v>0</v>
      </c>
      <c r="U817" s="9">
        <f>SUM(障害学生情報入力シート!N817:Q817)+COUNTA(障害学生情報入力シート!R817)</f>
        <v>0</v>
      </c>
      <c r="V817" s="9">
        <f>SUM(障害学生情報入力シート!S817:V817)+COUNTA(障害学生情報入力シート!W817)</f>
        <v>0</v>
      </c>
      <c r="W817" s="9">
        <f>IF(SUM(障害学生情報入力シート!$X817:$AT817)&gt;0,1,0)</f>
        <v>0</v>
      </c>
      <c r="X817" s="9">
        <f>IF(障害学生情報入力シート!D817="入学者(新1年生)",1,0)</f>
        <v>0</v>
      </c>
      <c r="Y817" s="9">
        <f>IF(ISBLANK(障害学生情報入力シート!$G817),0)+IF(AND(障害学生情報入力シート!$G817="視覚障害",OR(障害学生情報入力シート!$H817="盲",障害学生情報入力シート!$H817="弱視")),1,0)+IF(AND(障害学生情報入力シート!$G817="聴覚・言語障害",OR(障害学生情報入力シート!$H817="聾",障害学生情報入力シート!$H817="難聴",障害学生情報入力シート!$H817="言語障害のみ")),1,0)+IF(AND(障害学生情報入力シート!$G817="肢体不自由",OR(障害学生情報入力シート!$H817="上肢機能障害",障害学生情報入力シート!$H817="下肢機能障害",障害学生情報入力シート!$H817="上下肢機能障害",障害学生情報入力シート!$H817="他の機能障害")),1,0)+IF(AND(障害学生情報入力シート!$G817="病弱・虚弱",OR(障害学生情報入力シート!$H817="内部障害等",障害学生情報入力シート!$H817="他の慢性疾患")),1,0)+IF(AND(障害学生情報入力シート!$G817="重複",ISBLANK(障害学生情報入力シート!$H817)),1,0)+IF(AND(障害学生情報入力シート!$G817="発達障害",OR(障害学生情報入力シート!$H817="SLD",障害学生情報入力シート!$H817="ADHD",障害学生情報入力シート!$H817="ASD",障害学生情報入力シート!$H817="発達障害の重複")),1,0)+IF(AND(障害学生情報入力シート!$G817="精神障害",OR(障害学生情報入力シート!$H817="統合失調症等",障害学生情報入力シート!$H817="気分障害",障害学生情報入力シート!$H817="神経症性障害等",障害学生情報入力シート!$H817="摂食障害・睡眠障害等",障害学生情報入力シート!$H817="他の精神障害")),1,0)+IF(AND(障害学生情報入力シート!$G817="その他の障害",ISBLANK(障害学生情報入力シート!$H817)),1,0)</f>
        <v>0</v>
      </c>
    </row>
    <row r="818" spans="1:25" x14ac:dyDescent="0.4">
      <c r="A818" s="1219">
        <v>794</v>
      </c>
      <c r="B818" s="7">
        <f>IF(AND(障害学生情報入力シート!$G818=$B$23,障害学生情報入力シート!$H818=$B$24,OR(障害学生情報入力シート!D818="入学者(新1年生)",障害学生情報入力シート!D818="在籍者")),1,0)</f>
        <v>0</v>
      </c>
      <c r="C818" s="7">
        <f t="shared" si="72"/>
        <v>0</v>
      </c>
      <c r="D818" s="7" t="str">
        <f>IFERROR(MATCH(ROW(障害学生情報入力シート!A794),C:C,0),"")</f>
        <v/>
      </c>
      <c r="E818" s="7">
        <f>IF(AND(障害学生情報入力シート!$G818=$E$23,障害学生情報入力シート!$H818=$E$24,OR(障害学生情報入力シート!D818="入学者(新1年生)",障害学生情報入力シート!D818="在籍者")),1,0)</f>
        <v>0</v>
      </c>
      <c r="F818" s="7">
        <f t="shared" si="73"/>
        <v>0</v>
      </c>
      <c r="G818" s="7" t="str">
        <f>IFERROR(MATCH(ROW(障害学生情報入力シート!E794),F:F,0),"")</f>
        <v/>
      </c>
      <c r="H818" s="7">
        <f>IF(AND(障害学生情報入力シート!$G818=$H$24,ISBLANK(障害学生情報入力シート!$H818),OR(障害学生情報入力シート!D818="入学者(新1年生)",障害学生情報入力シート!D818="在籍者")),1,0)</f>
        <v>0</v>
      </c>
      <c r="I818" s="7">
        <f t="shared" si="74"/>
        <v>0</v>
      </c>
      <c r="J818" s="7" t="str">
        <f>IFERROR(MATCH(ROW(障害学生情報入力シート!A794),I:I,0),"")</f>
        <v/>
      </c>
      <c r="K818" s="8">
        <f>IF(障害学生情報入力シート!AU818="",0,IF(AND(障害学生情報入力シート!AT818=1,Y818=1,障害学生情報入力シート!D818&lt;&gt;"",障害学生情報入力シート!D818&lt;&gt;"在籍者"),1,0))</f>
        <v>0</v>
      </c>
      <c r="L818" s="8">
        <f t="shared" si="75"/>
        <v>0</v>
      </c>
      <c r="M818" s="8" t="str">
        <f>IFERROR(MATCH(ROW(障害学生情報入力シート!A794),L:L,0),"")</f>
        <v/>
      </c>
      <c r="N818" s="8">
        <f>IF(障害学生情報入力シート!CA818="",0,IF(AND(障害学生情報入力シート!BZ818=1,Y818=1,障害学生情報入力シート!D818&lt;&gt;"",障害学生情報入力シート!D818&lt;&gt;"入学しなかった"),1,0))</f>
        <v>0</v>
      </c>
      <c r="O818" s="8">
        <f t="shared" si="76"/>
        <v>0</v>
      </c>
      <c r="P818" s="8" t="str">
        <f>IFERROR(MATCH(ROW(障害学生情報入力シート!AR794),O:O,0),"")</f>
        <v/>
      </c>
      <c r="Q818" s="8">
        <f>IF(障害学生情報入力シート!CU818="",0,IF(AND(障害学生情報入力シート!CT818=1,Y818=1,障害学生情報入力シート!D818&lt;&gt;"",障害学生情報入力シート!D818&lt;&gt;"入学しなかった"),1,0))</f>
        <v>0</v>
      </c>
      <c r="R818" s="8">
        <f t="shared" si="77"/>
        <v>0</v>
      </c>
      <c r="S818" s="8" t="str">
        <f>IFERROR(MATCH(ROW(障害学生情報入力シート!BJ794),R:R,0),"")</f>
        <v/>
      </c>
      <c r="T818" s="9">
        <f>IF(OR(SUM(障害学生情報入力シート!AY818:BY818,障害学生情報入力シート!CB818:CS818)&gt;0,COUNTA(障害学生情報入力シート!BZ818:CA818)=2,COUNTA(障害学生情報入力シート!CT818:CU818)=2),1,0)</f>
        <v>0</v>
      </c>
      <c r="U818" s="9">
        <f>SUM(障害学生情報入力シート!N818:Q818)+COUNTA(障害学生情報入力シート!R818)</f>
        <v>0</v>
      </c>
      <c r="V818" s="9">
        <f>SUM(障害学生情報入力シート!S818:V818)+COUNTA(障害学生情報入力シート!W818)</f>
        <v>0</v>
      </c>
      <c r="W818" s="9">
        <f>IF(SUM(障害学生情報入力シート!$X818:$AT818)&gt;0,1,0)</f>
        <v>0</v>
      </c>
      <c r="X818" s="9">
        <f>IF(障害学生情報入力シート!D818="入学者(新1年生)",1,0)</f>
        <v>0</v>
      </c>
      <c r="Y818" s="9">
        <f>IF(ISBLANK(障害学生情報入力シート!$G818),0)+IF(AND(障害学生情報入力シート!$G818="視覚障害",OR(障害学生情報入力シート!$H818="盲",障害学生情報入力シート!$H818="弱視")),1,0)+IF(AND(障害学生情報入力シート!$G818="聴覚・言語障害",OR(障害学生情報入力シート!$H818="聾",障害学生情報入力シート!$H818="難聴",障害学生情報入力シート!$H818="言語障害のみ")),1,0)+IF(AND(障害学生情報入力シート!$G818="肢体不自由",OR(障害学生情報入力シート!$H818="上肢機能障害",障害学生情報入力シート!$H818="下肢機能障害",障害学生情報入力シート!$H818="上下肢機能障害",障害学生情報入力シート!$H818="他の機能障害")),1,0)+IF(AND(障害学生情報入力シート!$G818="病弱・虚弱",OR(障害学生情報入力シート!$H818="内部障害等",障害学生情報入力シート!$H818="他の慢性疾患")),1,0)+IF(AND(障害学生情報入力シート!$G818="重複",ISBLANK(障害学生情報入力シート!$H818)),1,0)+IF(AND(障害学生情報入力シート!$G818="発達障害",OR(障害学生情報入力シート!$H818="SLD",障害学生情報入力シート!$H818="ADHD",障害学生情報入力シート!$H818="ASD",障害学生情報入力シート!$H818="発達障害の重複")),1,0)+IF(AND(障害学生情報入力シート!$G818="精神障害",OR(障害学生情報入力シート!$H818="統合失調症等",障害学生情報入力シート!$H818="気分障害",障害学生情報入力シート!$H818="神経症性障害等",障害学生情報入力シート!$H818="摂食障害・睡眠障害等",障害学生情報入力シート!$H818="他の精神障害")),1,0)+IF(AND(障害学生情報入力シート!$G818="その他の障害",ISBLANK(障害学生情報入力シート!$H818)),1,0)</f>
        <v>0</v>
      </c>
    </row>
    <row r="819" spans="1:25" x14ac:dyDescent="0.4">
      <c r="A819" s="1219">
        <v>795</v>
      </c>
      <c r="B819" s="7">
        <f>IF(AND(障害学生情報入力シート!$G819=$B$23,障害学生情報入力シート!$H819=$B$24,OR(障害学生情報入力シート!D819="入学者(新1年生)",障害学生情報入力シート!D819="在籍者")),1,0)</f>
        <v>0</v>
      </c>
      <c r="C819" s="7">
        <f t="shared" si="72"/>
        <v>0</v>
      </c>
      <c r="D819" s="7" t="str">
        <f>IFERROR(MATCH(ROW(障害学生情報入力シート!A795),C:C,0),"")</f>
        <v/>
      </c>
      <c r="E819" s="7">
        <f>IF(AND(障害学生情報入力シート!$G819=$E$23,障害学生情報入力シート!$H819=$E$24,OR(障害学生情報入力シート!D819="入学者(新1年生)",障害学生情報入力シート!D819="在籍者")),1,0)</f>
        <v>0</v>
      </c>
      <c r="F819" s="7">
        <f t="shared" si="73"/>
        <v>0</v>
      </c>
      <c r="G819" s="7" t="str">
        <f>IFERROR(MATCH(ROW(障害学生情報入力シート!E795),F:F,0),"")</f>
        <v/>
      </c>
      <c r="H819" s="7">
        <f>IF(AND(障害学生情報入力シート!$G819=$H$24,ISBLANK(障害学生情報入力シート!$H819),OR(障害学生情報入力シート!D819="入学者(新1年生)",障害学生情報入力シート!D819="在籍者")),1,0)</f>
        <v>0</v>
      </c>
      <c r="I819" s="7">
        <f t="shared" si="74"/>
        <v>0</v>
      </c>
      <c r="J819" s="7" t="str">
        <f>IFERROR(MATCH(ROW(障害学生情報入力シート!A795),I:I,0),"")</f>
        <v/>
      </c>
      <c r="K819" s="8">
        <f>IF(障害学生情報入力シート!AU819="",0,IF(AND(障害学生情報入力シート!AT819=1,Y819=1,障害学生情報入力シート!D819&lt;&gt;"",障害学生情報入力シート!D819&lt;&gt;"在籍者"),1,0))</f>
        <v>0</v>
      </c>
      <c r="L819" s="8">
        <f t="shared" si="75"/>
        <v>0</v>
      </c>
      <c r="M819" s="8" t="str">
        <f>IFERROR(MATCH(ROW(障害学生情報入力シート!A795),L:L,0),"")</f>
        <v/>
      </c>
      <c r="N819" s="8">
        <f>IF(障害学生情報入力シート!CA819="",0,IF(AND(障害学生情報入力シート!BZ819=1,Y819=1,障害学生情報入力シート!D819&lt;&gt;"",障害学生情報入力シート!D819&lt;&gt;"入学しなかった"),1,0))</f>
        <v>0</v>
      </c>
      <c r="O819" s="8">
        <f t="shared" si="76"/>
        <v>0</v>
      </c>
      <c r="P819" s="8" t="str">
        <f>IFERROR(MATCH(ROW(障害学生情報入力シート!AR795),O:O,0),"")</f>
        <v/>
      </c>
      <c r="Q819" s="8">
        <f>IF(障害学生情報入力シート!CU819="",0,IF(AND(障害学生情報入力シート!CT819=1,Y819=1,障害学生情報入力シート!D819&lt;&gt;"",障害学生情報入力シート!D819&lt;&gt;"入学しなかった"),1,0))</f>
        <v>0</v>
      </c>
      <c r="R819" s="8">
        <f t="shared" si="77"/>
        <v>0</v>
      </c>
      <c r="S819" s="8" t="str">
        <f>IFERROR(MATCH(ROW(障害学生情報入力シート!BJ795),R:R,0),"")</f>
        <v/>
      </c>
      <c r="T819" s="9">
        <f>IF(OR(SUM(障害学生情報入力シート!AY819:BY819,障害学生情報入力シート!CB819:CS819)&gt;0,COUNTA(障害学生情報入力シート!BZ819:CA819)=2,COUNTA(障害学生情報入力シート!CT819:CU819)=2),1,0)</f>
        <v>0</v>
      </c>
      <c r="U819" s="9">
        <f>SUM(障害学生情報入力シート!N819:Q819)+COUNTA(障害学生情報入力シート!R819)</f>
        <v>0</v>
      </c>
      <c r="V819" s="9">
        <f>SUM(障害学生情報入力シート!S819:V819)+COUNTA(障害学生情報入力シート!W819)</f>
        <v>0</v>
      </c>
      <c r="W819" s="9">
        <f>IF(SUM(障害学生情報入力シート!$X819:$AT819)&gt;0,1,0)</f>
        <v>0</v>
      </c>
      <c r="X819" s="9">
        <f>IF(障害学生情報入力シート!D819="入学者(新1年生)",1,0)</f>
        <v>0</v>
      </c>
      <c r="Y819" s="9">
        <f>IF(ISBLANK(障害学生情報入力シート!$G819),0)+IF(AND(障害学生情報入力シート!$G819="視覚障害",OR(障害学生情報入力シート!$H819="盲",障害学生情報入力シート!$H819="弱視")),1,0)+IF(AND(障害学生情報入力シート!$G819="聴覚・言語障害",OR(障害学生情報入力シート!$H819="聾",障害学生情報入力シート!$H819="難聴",障害学生情報入力シート!$H819="言語障害のみ")),1,0)+IF(AND(障害学生情報入力シート!$G819="肢体不自由",OR(障害学生情報入力シート!$H819="上肢機能障害",障害学生情報入力シート!$H819="下肢機能障害",障害学生情報入力シート!$H819="上下肢機能障害",障害学生情報入力シート!$H819="他の機能障害")),1,0)+IF(AND(障害学生情報入力シート!$G819="病弱・虚弱",OR(障害学生情報入力シート!$H819="内部障害等",障害学生情報入力シート!$H819="他の慢性疾患")),1,0)+IF(AND(障害学生情報入力シート!$G819="重複",ISBLANK(障害学生情報入力シート!$H819)),1,0)+IF(AND(障害学生情報入力シート!$G819="発達障害",OR(障害学生情報入力シート!$H819="SLD",障害学生情報入力シート!$H819="ADHD",障害学生情報入力シート!$H819="ASD",障害学生情報入力シート!$H819="発達障害の重複")),1,0)+IF(AND(障害学生情報入力シート!$G819="精神障害",OR(障害学生情報入力シート!$H819="統合失調症等",障害学生情報入力シート!$H819="気分障害",障害学生情報入力シート!$H819="神経症性障害等",障害学生情報入力シート!$H819="摂食障害・睡眠障害等",障害学生情報入力シート!$H819="他の精神障害")),1,0)+IF(AND(障害学生情報入力シート!$G819="その他の障害",ISBLANK(障害学生情報入力シート!$H819)),1,0)</f>
        <v>0</v>
      </c>
    </row>
    <row r="820" spans="1:25" x14ac:dyDescent="0.4">
      <c r="A820" s="1219">
        <v>796</v>
      </c>
      <c r="B820" s="7">
        <f>IF(AND(障害学生情報入力シート!$G820=$B$23,障害学生情報入力シート!$H820=$B$24,OR(障害学生情報入力シート!D820="入学者(新1年生)",障害学生情報入力シート!D820="在籍者")),1,0)</f>
        <v>0</v>
      </c>
      <c r="C820" s="7">
        <f t="shared" si="72"/>
        <v>0</v>
      </c>
      <c r="D820" s="7" t="str">
        <f>IFERROR(MATCH(ROW(障害学生情報入力シート!A796),C:C,0),"")</f>
        <v/>
      </c>
      <c r="E820" s="7">
        <f>IF(AND(障害学生情報入力シート!$G820=$E$23,障害学生情報入力シート!$H820=$E$24,OR(障害学生情報入力シート!D820="入学者(新1年生)",障害学生情報入力シート!D820="在籍者")),1,0)</f>
        <v>0</v>
      </c>
      <c r="F820" s="7">
        <f t="shared" si="73"/>
        <v>0</v>
      </c>
      <c r="G820" s="7" t="str">
        <f>IFERROR(MATCH(ROW(障害学生情報入力シート!E796),F:F,0),"")</f>
        <v/>
      </c>
      <c r="H820" s="7">
        <f>IF(AND(障害学生情報入力シート!$G820=$H$24,ISBLANK(障害学生情報入力シート!$H820),OR(障害学生情報入力シート!D820="入学者(新1年生)",障害学生情報入力シート!D820="在籍者")),1,0)</f>
        <v>0</v>
      </c>
      <c r="I820" s="7">
        <f t="shared" si="74"/>
        <v>0</v>
      </c>
      <c r="J820" s="7" t="str">
        <f>IFERROR(MATCH(ROW(障害学生情報入力シート!A796),I:I,0),"")</f>
        <v/>
      </c>
      <c r="K820" s="8">
        <f>IF(障害学生情報入力シート!AU820="",0,IF(AND(障害学生情報入力シート!AT820=1,Y820=1,障害学生情報入力シート!D820&lt;&gt;"",障害学生情報入力シート!D820&lt;&gt;"在籍者"),1,0))</f>
        <v>0</v>
      </c>
      <c r="L820" s="8">
        <f t="shared" si="75"/>
        <v>0</v>
      </c>
      <c r="M820" s="8" t="str">
        <f>IFERROR(MATCH(ROW(障害学生情報入力シート!A796),L:L,0),"")</f>
        <v/>
      </c>
      <c r="N820" s="8">
        <f>IF(障害学生情報入力シート!CA820="",0,IF(AND(障害学生情報入力シート!BZ820=1,Y820=1,障害学生情報入力シート!D820&lt;&gt;"",障害学生情報入力シート!D820&lt;&gt;"入学しなかった"),1,0))</f>
        <v>0</v>
      </c>
      <c r="O820" s="8">
        <f t="shared" si="76"/>
        <v>0</v>
      </c>
      <c r="P820" s="8" t="str">
        <f>IFERROR(MATCH(ROW(障害学生情報入力シート!AR796),O:O,0),"")</f>
        <v/>
      </c>
      <c r="Q820" s="8">
        <f>IF(障害学生情報入力シート!CU820="",0,IF(AND(障害学生情報入力シート!CT820=1,Y820=1,障害学生情報入力シート!D820&lt;&gt;"",障害学生情報入力シート!D820&lt;&gt;"入学しなかった"),1,0))</f>
        <v>0</v>
      </c>
      <c r="R820" s="8">
        <f t="shared" si="77"/>
        <v>0</v>
      </c>
      <c r="S820" s="8" t="str">
        <f>IFERROR(MATCH(ROW(障害学生情報入力シート!BJ796),R:R,0),"")</f>
        <v/>
      </c>
      <c r="T820" s="9">
        <f>IF(OR(SUM(障害学生情報入力シート!AY820:BY820,障害学生情報入力シート!CB820:CS820)&gt;0,COUNTA(障害学生情報入力シート!BZ820:CA820)=2,COUNTA(障害学生情報入力シート!CT820:CU820)=2),1,0)</f>
        <v>0</v>
      </c>
      <c r="U820" s="9">
        <f>SUM(障害学生情報入力シート!N820:Q820)+COUNTA(障害学生情報入力シート!R820)</f>
        <v>0</v>
      </c>
      <c r="V820" s="9">
        <f>SUM(障害学生情報入力シート!S820:V820)+COUNTA(障害学生情報入力シート!W820)</f>
        <v>0</v>
      </c>
      <c r="W820" s="9">
        <f>IF(SUM(障害学生情報入力シート!$X820:$AT820)&gt;0,1,0)</f>
        <v>0</v>
      </c>
      <c r="X820" s="9">
        <f>IF(障害学生情報入力シート!D820="入学者(新1年生)",1,0)</f>
        <v>0</v>
      </c>
      <c r="Y820" s="9">
        <f>IF(ISBLANK(障害学生情報入力シート!$G820),0)+IF(AND(障害学生情報入力シート!$G820="視覚障害",OR(障害学生情報入力シート!$H820="盲",障害学生情報入力シート!$H820="弱視")),1,0)+IF(AND(障害学生情報入力シート!$G820="聴覚・言語障害",OR(障害学生情報入力シート!$H820="聾",障害学生情報入力シート!$H820="難聴",障害学生情報入力シート!$H820="言語障害のみ")),1,0)+IF(AND(障害学生情報入力シート!$G820="肢体不自由",OR(障害学生情報入力シート!$H820="上肢機能障害",障害学生情報入力シート!$H820="下肢機能障害",障害学生情報入力シート!$H820="上下肢機能障害",障害学生情報入力シート!$H820="他の機能障害")),1,0)+IF(AND(障害学生情報入力シート!$G820="病弱・虚弱",OR(障害学生情報入力シート!$H820="内部障害等",障害学生情報入力シート!$H820="他の慢性疾患")),1,0)+IF(AND(障害学生情報入力シート!$G820="重複",ISBLANK(障害学生情報入力シート!$H820)),1,0)+IF(AND(障害学生情報入力シート!$G820="発達障害",OR(障害学生情報入力シート!$H820="SLD",障害学生情報入力シート!$H820="ADHD",障害学生情報入力シート!$H820="ASD",障害学生情報入力シート!$H820="発達障害の重複")),1,0)+IF(AND(障害学生情報入力シート!$G820="精神障害",OR(障害学生情報入力シート!$H820="統合失調症等",障害学生情報入力シート!$H820="気分障害",障害学生情報入力シート!$H820="神経症性障害等",障害学生情報入力シート!$H820="摂食障害・睡眠障害等",障害学生情報入力シート!$H820="他の精神障害")),1,0)+IF(AND(障害学生情報入力シート!$G820="その他の障害",ISBLANK(障害学生情報入力シート!$H820)),1,0)</f>
        <v>0</v>
      </c>
    </row>
    <row r="821" spans="1:25" x14ac:dyDescent="0.4">
      <c r="A821" s="1219">
        <v>797</v>
      </c>
      <c r="B821" s="7">
        <f>IF(AND(障害学生情報入力シート!$G821=$B$23,障害学生情報入力シート!$H821=$B$24,OR(障害学生情報入力シート!D821="入学者(新1年生)",障害学生情報入力シート!D821="在籍者")),1,0)</f>
        <v>0</v>
      </c>
      <c r="C821" s="7">
        <f t="shared" si="72"/>
        <v>0</v>
      </c>
      <c r="D821" s="7" t="str">
        <f>IFERROR(MATCH(ROW(障害学生情報入力シート!A797),C:C,0),"")</f>
        <v/>
      </c>
      <c r="E821" s="7">
        <f>IF(AND(障害学生情報入力シート!$G821=$E$23,障害学生情報入力シート!$H821=$E$24,OR(障害学生情報入力シート!D821="入学者(新1年生)",障害学生情報入力シート!D821="在籍者")),1,0)</f>
        <v>0</v>
      </c>
      <c r="F821" s="7">
        <f t="shared" si="73"/>
        <v>0</v>
      </c>
      <c r="G821" s="7" t="str">
        <f>IFERROR(MATCH(ROW(障害学生情報入力シート!E797),F:F,0),"")</f>
        <v/>
      </c>
      <c r="H821" s="7">
        <f>IF(AND(障害学生情報入力シート!$G821=$H$24,ISBLANK(障害学生情報入力シート!$H821),OR(障害学生情報入力シート!D821="入学者(新1年生)",障害学生情報入力シート!D821="在籍者")),1,0)</f>
        <v>0</v>
      </c>
      <c r="I821" s="7">
        <f t="shared" si="74"/>
        <v>0</v>
      </c>
      <c r="J821" s="7" t="str">
        <f>IFERROR(MATCH(ROW(障害学生情報入力シート!A797),I:I,0),"")</f>
        <v/>
      </c>
      <c r="K821" s="8">
        <f>IF(障害学生情報入力シート!AU821="",0,IF(AND(障害学生情報入力シート!AT821=1,Y821=1,障害学生情報入力シート!D821&lt;&gt;"",障害学生情報入力シート!D821&lt;&gt;"在籍者"),1,0))</f>
        <v>0</v>
      </c>
      <c r="L821" s="8">
        <f t="shared" si="75"/>
        <v>0</v>
      </c>
      <c r="M821" s="8" t="str">
        <f>IFERROR(MATCH(ROW(障害学生情報入力シート!A797),L:L,0),"")</f>
        <v/>
      </c>
      <c r="N821" s="8">
        <f>IF(障害学生情報入力シート!CA821="",0,IF(AND(障害学生情報入力シート!BZ821=1,Y821=1,障害学生情報入力シート!D821&lt;&gt;"",障害学生情報入力シート!D821&lt;&gt;"入学しなかった"),1,0))</f>
        <v>0</v>
      </c>
      <c r="O821" s="8">
        <f t="shared" si="76"/>
        <v>0</v>
      </c>
      <c r="P821" s="8" t="str">
        <f>IFERROR(MATCH(ROW(障害学生情報入力シート!AR797),O:O,0),"")</f>
        <v/>
      </c>
      <c r="Q821" s="8">
        <f>IF(障害学生情報入力シート!CU821="",0,IF(AND(障害学生情報入力シート!CT821=1,Y821=1,障害学生情報入力シート!D821&lt;&gt;"",障害学生情報入力シート!D821&lt;&gt;"入学しなかった"),1,0))</f>
        <v>0</v>
      </c>
      <c r="R821" s="8">
        <f t="shared" si="77"/>
        <v>0</v>
      </c>
      <c r="S821" s="8" t="str">
        <f>IFERROR(MATCH(ROW(障害学生情報入力シート!BJ797),R:R,0),"")</f>
        <v/>
      </c>
      <c r="T821" s="9">
        <f>IF(OR(SUM(障害学生情報入力シート!AY821:BY821,障害学生情報入力シート!CB821:CS821)&gt;0,COUNTA(障害学生情報入力シート!BZ821:CA821)=2,COUNTA(障害学生情報入力シート!CT821:CU821)=2),1,0)</f>
        <v>0</v>
      </c>
      <c r="U821" s="9">
        <f>SUM(障害学生情報入力シート!N821:Q821)+COUNTA(障害学生情報入力シート!R821)</f>
        <v>0</v>
      </c>
      <c r="V821" s="9">
        <f>SUM(障害学生情報入力シート!S821:V821)+COUNTA(障害学生情報入力シート!W821)</f>
        <v>0</v>
      </c>
      <c r="W821" s="9">
        <f>IF(SUM(障害学生情報入力シート!$X821:$AT821)&gt;0,1,0)</f>
        <v>0</v>
      </c>
      <c r="X821" s="9">
        <f>IF(障害学生情報入力シート!D821="入学者(新1年生)",1,0)</f>
        <v>0</v>
      </c>
      <c r="Y821" s="9">
        <f>IF(ISBLANK(障害学生情報入力シート!$G821),0)+IF(AND(障害学生情報入力シート!$G821="視覚障害",OR(障害学生情報入力シート!$H821="盲",障害学生情報入力シート!$H821="弱視")),1,0)+IF(AND(障害学生情報入力シート!$G821="聴覚・言語障害",OR(障害学生情報入力シート!$H821="聾",障害学生情報入力シート!$H821="難聴",障害学生情報入力シート!$H821="言語障害のみ")),1,0)+IF(AND(障害学生情報入力シート!$G821="肢体不自由",OR(障害学生情報入力シート!$H821="上肢機能障害",障害学生情報入力シート!$H821="下肢機能障害",障害学生情報入力シート!$H821="上下肢機能障害",障害学生情報入力シート!$H821="他の機能障害")),1,0)+IF(AND(障害学生情報入力シート!$G821="病弱・虚弱",OR(障害学生情報入力シート!$H821="内部障害等",障害学生情報入力シート!$H821="他の慢性疾患")),1,0)+IF(AND(障害学生情報入力シート!$G821="重複",ISBLANK(障害学生情報入力シート!$H821)),1,0)+IF(AND(障害学生情報入力シート!$G821="発達障害",OR(障害学生情報入力シート!$H821="SLD",障害学生情報入力シート!$H821="ADHD",障害学生情報入力シート!$H821="ASD",障害学生情報入力シート!$H821="発達障害の重複")),1,0)+IF(AND(障害学生情報入力シート!$G821="精神障害",OR(障害学生情報入力シート!$H821="統合失調症等",障害学生情報入力シート!$H821="気分障害",障害学生情報入力シート!$H821="神経症性障害等",障害学生情報入力シート!$H821="摂食障害・睡眠障害等",障害学生情報入力シート!$H821="他の精神障害")),1,0)+IF(AND(障害学生情報入力シート!$G821="その他の障害",ISBLANK(障害学生情報入力シート!$H821)),1,0)</f>
        <v>0</v>
      </c>
    </row>
    <row r="822" spans="1:25" x14ac:dyDescent="0.4">
      <c r="A822" s="1219">
        <v>798</v>
      </c>
      <c r="B822" s="7">
        <f>IF(AND(障害学生情報入力シート!$G822=$B$23,障害学生情報入力シート!$H822=$B$24,OR(障害学生情報入力シート!D822="入学者(新1年生)",障害学生情報入力シート!D822="在籍者")),1,0)</f>
        <v>0</v>
      </c>
      <c r="C822" s="7">
        <f t="shared" si="72"/>
        <v>0</v>
      </c>
      <c r="D822" s="7" t="str">
        <f>IFERROR(MATCH(ROW(障害学生情報入力シート!A798),C:C,0),"")</f>
        <v/>
      </c>
      <c r="E822" s="7">
        <f>IF(AND(障害学生情報入力シート!$G822=$E$23,障害学生情報入力シート!$H822=$E$24,OR(障害学生情報入力シート!D822="入学者(新1年生)",障害学生情報入力シート!D822="在籍者")),1,0)</f>
        <v>0</v>
      </c>
      <c r="F822" s="7">
        <f t="shared" si="73"/>
        <v>0</v>
      </c>
      <c r="G822" s="7" t="str">
        <f>IFERROR(MATCH(ROW(障害学生情報入力シート!E798),F:F,0),"")</f>
        <v/>
      </c>
      <c r="H822" s="7">
        <f>IF(AND(障害学生情報入力シート!$G822=$H$24,ISBLANK(障害学生情報入力シート!$H822),OR(障害学生情報入力シート!D822="入学者(新1年生)",障害学生情報入力シート!D822="在籍者")),1,0)</f>
        <v>0</v>
      </c>
      <c r="I822" s="7">
        <f t="shared" si="74"/>
        <v>0</v>
      </c>
      <c r="J822" s="7" t="str">
        <f>IFERROR(MATCH(ROW(障害学生情報入力シート!A798),I:I,0),"")</f>
        <v/>
      </c>
      <c r="K822" s="8">
        <f>IF(障害学生情報入力シート!AU822="",0,IF(AND(障害学生情報入力シート!AT822=1,Y822=1,障害学生情報入力シート!D822&lt;&gt;"",障害学生情報入力シート!D822&lt;&gt;"在籍者"),1,0))</f>
        <v>0</v>
      </c>
      <c r="L822" s="8">
        <f t="shared" si="75"/>
        <v>0</v>
      </c>
      <c r="M822" s="8" t="str">
        <f>IFERROR(MATCH(ROW(障害学生情報入力シート!A798),L:L,0),"")</f>
        <v/>
      </c>
      <c r="N822" s="8">
        <f>IF(障害学生情報入力シート!CA822="",0,IF(AND(障害学生情報入力シート!BZ822=1,Y822=1,障害学生情報入力シート!D822&lt;&gt;"",障害学生情報入力シート!D822&lt;&gt;"入学しなかった"),1,0))</f>
        <v>0</v>
      </c>
      <c r="O822" s="8">
        <f t="shared" si="76"/>
        <v>0</v>
      </c>
      <c r="P822" s="8" t="str">
        <f>IFERROR(MATCH(ROW(障害学生情報入力シート!AR798),O:O,0),"")</f>
        <v/>
      </c>
      <c r="Q822" s="8">
        <f>IF(障害学生情報入力シート!CU822="",0,IF(AND(障害学生情報入力シート!CT822=1,Y822=1,障害学生情報入力シート!D822&lt;&gt;"",障害学生情報入力シート!D822&lt;&gt;"入学しなかった"),1,0))</f>
        <v>0</v>
      </c>
      <c r="R822" s="8">
        <f t="shared" si="77"/>
        <v>0</v>
      </c>
      <c r="S822" s="8" t="str">
        <f>IFERROR(MATCH(ROW(障害学生情報入力シート!BJ798),R:R,0),"")</f>
        <v/>
      </c>
      <c r="T822" s="9">
        <f>IF(OR(SUM(障害学生情報入力シート!AY822:BY822,障害学生情報入力シート!CB822:CS822)&gt;0,COUNTA(障害学生情報入力シート!BZ822:CA822)=2,COUNTA(障害学生情報入力シート!CT822:CU822)=2),1,0)</f>
        <v>0</v>
      </c>
      <c r="U822" s="9">
        <f>SUM(障害学生情報入力シート!N822:Q822)+COUNTA(障害学生情報入力シート!R822)</f>
        <v>0</v>
      </c>
      <c r="V822" s="9">
        <f>SUM(障害学生情報入力シート!S822:V822)+COUNTA(障害学生情報入力シート!W822)</f>
        <v>0</v>
      </c>
      <c r="W822" s="9">
        <f>IF(SUM(障害学生情報入力シート!$X822:$AT822)&gt;0,1,0)</f>
        <v>0</v>
      </c>
      <c r="X822" s="9">
        <f>IF(障害学生情報入力シート!D822="入学者(新1年生)",1,0)</f>
        <v>0</v>
      </c>
      <c r="Y822" s="9">
        <f>IF(ISBLANK(障害学生情報入力シート!$G822),0)+IF(AND(障害学生情報入力シート!$G822="視覚障害",OR(障害学生情報入力シート!$H822="盲",障害学生情報入力シート!$H822="弱視")),1,0)+IF(AND(障害学生情報入力シート!$G822="聴覚・言語障害",OR(障害学生情報入力シート!$H822="聾",障害学生情報入力シート!$H822="難聴",障害学生情報入力シート!$H822="言語障害のみ")),1,0)+IF(AND(障害学生情報入力シート!$G822="肢体不自由",OR(障害学生情報入力シート!$H822="上肢機能障害",障害学生情報入力シート!$H822="下肢機能障害",障害学生情報入力シート!$H822="上下肢機能障害",障害学生情報入力シート!$H822="他の機能障害")),1,0)+IF(AND(障害学生情報入力シート!$G822="病弱・虚弱",OR(障害学生情報入力シート!$H822="内部障害等",障害学生情報入力シート!$H822="他の慢性疾患")),1,0)+IF(AND(障害学生情報入力シート!$G822="重複",ISBLANK(障害学生情報入力シート!$H822)),1,0)+IF(AND(障害学生情報入力シート!$G822="発達障害",OR(障害学生情報入力シート!$H822="SLD",障害学生情報入力シート!$H822="ADHD",障害学生情報入力シート!$H822="ASD",障害学生情報入力シート!$H822="発達障害の重複")),1,0)+IF(AND(障害学生情報入力シート!$G822="精神障害",OR(障害学生情報入力シート!$H822="統合失調症等",障害学生情報入力シート!$H822="気分障害",障害学生情報入力シート!$H822="神経症性障害等",障害学生情報入力シート!$H822="摂食障害・睡眠障害等",障害学生情報入力シート!$H822="他の精神障害")),1,0)+IF(AND(障害学生情報入力シート!$G822="その他の障害",ISBLANK(障害学生情報入力シート!$H822)),1,0)</f>
        <v>0</v>
      </c>
    </row>
    <row r="823" spans="1:25" x14ac:dyDescent="0.4">
      <c r="A823" s="1219">
        <v>799</v>
      </c>
      <c r="B823" s="7">
        <f>IF(AND(障害学生情報入力シート!$G823=$B$23,障害学生情報入力シート!$H823=$B$24,OR(障害学生情報入力シート!D823="入学者(新1年生)",障害学生情報入力シート!D823="在籍者")),1,0)</f>
        <v>0</v>
      </c>
      <c r="C823" s="7">
        <f t="shared" si="72"/>
        <v>0</v>
      </c>
      <c r="D823" s="7" t="str">
        <f>IFERROR(MATCH(ROW(障害学生情報入力シート!A799),C:C,0),"")</f>
        <v/>
      </c>
      <c r="E823" s="7">
        <f>IF(AND(障害学生情報入力シート!$G823=$E$23,障害学生情報入力シート!$H823=$E$24,OR(障害学生情報入力シート!D823="入学者(新1年生)",障害学生情報入力シート!D823="在籍者")),1,0)</f>
        <v>0</v>
      </c>
      <c r="F823" s="7">
        <f t="shared" si="73"/>
        <v>0</v>
      </c>
      <c r="G823" s="7" t="str">
        <f>IFERROR(MATCH(ROW(障害学生情報入力シート!E799),F:F,0),"")</f>
        <v/>
      </c>
      <c r="H823" s="7">
        <f>IF(AND(障害学生情報入力シート!$G823=$H$24,ISBLANK(障害学生情報入力シート!$H823),OR(障害学生情報入力シート!D823="入学者(新1年生)",障害学生情報入力シート!D823="在籍者")),1,0)</f>
        <v>0</v>
      </c>
      <c r="I823" s="7">
        <f t="shared" si="74"/>
        <v>0</v>
      </c>
      <c r="J823" s="7" t="str">
        <f>IFERROR(MATCH(ROW(障害学生情報入力シート!A799),I:I,0),"")</f>
        <v/>
      </c>
      <c r="K823" s="8">
        <f>IF(障害学生情報入力シート!AU823="",0,IF(AND(障害学生情報入力シート!AT823=1,Y823=1,障害学生情報入力シート!D823&lt;&gt;"",障害学生情報入力シート!D823&lt;&gt;"在籍者"),1,0))</f>
        <v>0</v>
      </c>
      <c r="L823" s="8">
        <f t="shared" si="75"/>
        <v>0</v>
      </c>
      <c r="M823" s="8" t="str">
        <f>IFERROR(MATCH(ROW(障害学生情報入力シート!A799),L:L,0),"")</f>
        <v/>
      </c>
      <c r="N823" s="8">
        <f>IF(障害学生情報入力シート!CA823="",0,IF(AND(障害学生情報入力シート!BZ823=1,Y823=1,障害学生情報入力シート!D823&lt;&gt;"",障害学生情報入力シート!D823&lt;&gt;"入学しなかった"),1,0))</f>
        <v>0</v>
      </c>
      <c r="O823" s="8">
        <f t="shared" si="76"/>
        <v>0</v>
      </c>
      <c r="P823" s="8" t="str">
        <f>IFERROR(MATCH(ROW(障害学生情報入力シート!AR799),O:O,0),"")</f>
        <v/>
      </c>
      <c r="Q823" s="8">
        <f>IF(障害学生情報入力シート!CU823="",0,IF(AND(障害学生情報入力シート!CT823=1,Y823=1,障害学生情報入力シート!D823&lt;&gt;"",障害学生情報入力シート!D823&lt;&gt;"入学しなかった"),1,0))</f>
        <v>0</v>
      </c>
      <c r="R823" s="8">
        <f t="shared" si="77"/>
        <v>0</v>
      </c>
      <c r="S823" s="8" t="str">
        <f>IFERROR(MATCH(ROW(障害学生情報入力シート!BJ799),R:R,0),"")</f>
        <v/>
      </c>
      <c r="T823" s="9">
        <f>IF(OR(SUM(障害学生情報入力シート!AY823:BY823,障害学生情報入力シート!CB823:CS823)&gt;0,COUNTA(障害学生情報入力シート!BZ823:CA823)=2,COUNTA(障害学生情報入力シート!CT823:CU823)=2),1,0)</f>
        <v>0</v>
      </c>
      <c r="U823" s="9">
        <f>SUM(障害学生情報入力シート!N823:Q823)+COUNTA(障害学生情報入力シート!R823)</f>
        <v>0</v>
      </c>
      <c r="V823" s="9">
        <f>SUM(障害学生情報入力シート!S823:V823)+COUNTA(障害学生情報入力シート!W823)</f>
        <v>0</v>
      </c>
      <c r="W823" s="9">
        <f>IF(SUM(障害学生情報入力シート!$X823:$AT823)&gt;0,1,0)</f>
        <v>0</v>
      </c>
      <c r="X823" s="9">
        <f>IF(障害学生情報入力シート!D823="入学者(新1年生)",1,0)</f>
        <v>0</v>
      </c>
      <c r="Y823" s="9">
        <f>IF(ISBLANK(障害学生情報入力シート!$G823),0)+IF(AND(障害学生情報入力シート!$G823="視覚障害",OR(障害学生情報入力シート!$H823="盲",障害学生情報入力シート!$H823="弱視")),1,0)+IF(AND(障害学生情報入力シート!$G823="聴覚・言語障害",OR(障害学生情報入力シート!$H823="聾",障害学生情報入力シート!$H823="難聴",障害学生情報入力シート!$H823="言語障害のみ")),1,0)+IF(AND(障害学生情報入力シート!$G823="肢体不自由",OR(障害学生情報入力シート!$H823="上肢機能障害",障害学生情報入力シート!$H823="下肢機能障害",障害学生情報入力シート!$H823="上下肢機能障害",障害学生情報入力シート!$H823="他の機能障害")),1,0)+IF(AND(障害学生情報入力シート!$G823="病弱・虚弱",OR(障害学生情報入力シート!$H823="内部障害等",障害学生情報入力シート!$H823="他の慢性疾患")),1,0)+IF(AND(障害学生情報入力シート!$G823="重複",ISBLANK(障害学生情報入力シート!$H823)),1,0)+IF(AND(障害学生情報入力シート!$G823="発達障害",OR(障害学生情報入力シート!$H823="SLD",障害学生情報入力シート!$H823="ADHD",障害学生情報入力シート!$H823="ASD",障害学生情報入力シート!$H823="発達障害の重複")),1,0)+IF(AND(障害学生情報入力シート!$G823="精神障害",OR(障害学生情報入力シート!$H823="統合失調症等",障害学生情報入力シート!$H823="気分障害",障害学生情報入力シート!$H823="神経症性障害等",障害学生情報入力シート!$H823="摂食障害・睡眠障害等",障害学生情報入力シート!$H823="他の精神障害")),1,0)+IF(AND(障害学生情報入力シート!$G823="その他の障害",ISBLANK(障害学生情報入力シート!$H823)),1,0)</f>
        <v>0</v>
      </c>
    </row>
    <row r="824" spans="1:25" x14ac:dyDescent="0.4">
      <c r="A824" s="1219">
        <v>800</v>
      </c>
      <c r="B824" s="7">
        <f>IF(AND(障害学生情報入力シート!$G824=$B$23,障害学生情報入力シート!$H824=$B$24,OR(障害学生情報入力シート!D824="入学者(新1年生)",障害学生情報入力シート!D824="在籍者")),1,0)</f>
        <v>0</v>
      </c>
      <c r="C824" s="7">
        <f t="shared" si="72"/>
        <v>0</v>
      </c>
      <c r="D824" s="7" t="str">
        <f>IFERROR(MATCH(ROW(障害学生情報入力シート!A800),C:C,0),"")</f>
        <v/>
      </c>
      <c r="E824" s="7">
        <f>IF(AND(障害学生情報入力シート!$G824=$E$23,障害学生情報入力シート!$H824=$E$24,OR(障害学生情報入力シート!D824="入学者(新1年生)",障害学生情報入力シート!D824="在籍者")),1,0)</f>
        <v>0</v>
      </c>
      <c r="F824" s="7">
        <f t="shared" si="73"/>
        <v>0</v>
      </c>
      <c r="G824" s="7" t="str">
        <f>IFERROR(MATCH(ROW(障害学生情報入力シート!E800),F:F,0),"")</f>
        <v/>
      </c>
      <c r="H824" s="7">
        <f>IF(AND(障害学生情報入力シート!$G824=$H$24,ISBLANK(障害学生情報入力シート!$H824),OR(障害学生情報入力シート!D824="入学者(新1年生)",障害学生情報入力シート!D824="在籍者")),1,0)</f>
        <v>0</v>
      </c>
      <c r="I824" s="7">
        <f t="shared" si="74"/>
        <v>0</v>
      </c>
      <c r="J824" s="7" t="str">
        <f>IFERROR(MATCH(ROW(障害学生情報入力シート!A800),I:I,0),"")</f>
        <v/>
      </c>
      <c r="K824" s="8">
        <f>IF(障害学生情報入力シート!AU824="",0,IF(AND(障害学生情報入力シート!AT824=1,Y824=1,障害学生情報入力シート!D824&lt;&gt;"",障害学生情報入力シート!D824&lt;&gt;"在籍者"),1,0))</f>
        <v>0</v>
      </c>
      <c r="L824" s="8">
        <f t="shared" si="75"/>
        <v>0</v>
      </c>
      <c r="M824" s="8" t="str">
        <f>IFERROR(MATCH(ROW(障害学生情報入力シート!A800),L:L,0),"")</f>
        <v/>
      </c>
      <c r="N824" s="8">
        <f>IF(障害学生情報入力シート!CA824="",0,IF(AND(障害学生情報入力シート!BZ824=1,Y824=1,障害学生情報入力シート!D824&lt;&gt;"",障害学生情報入力シート!D824&lt;&gt;"入学しなかった"),1,0))</f>
        <v>0</v>
      </c>
      <c r="O824" s="8">
        <f t="shared" si="76"/>
        <v>0</v>
      </c>
      <c r="P824" s="8" t="str">
        <f>IFERROR(MATCH(ROW(障害学生情報入力シート!AR800),O:O,0),"")</f>
        <v/>
      </c>
      <c r="Q824" s="8">
        <f>IF(障害学生情報入力シート!CU824="",0,IF(AND(障害学生情報入力シート!CT824=1,Y824=1,障害学生情報入力シート!D824&lt;&gt;"",障害学生情報入力シート!D824&lt;&gt;"入学しなかった"),1,0))</f>
        <v>0</v>
      </c>
      <c r="R824" s="8">
        <f t="shared" si="77"/>
        <v>0</v>
      </c>
      <c r="S824" s="8" t="str">
        <f>IFERROR(MATCH(ROW(障害学生情報入力シート!BJ800),R:R,0),"")</f>
        <v/>
      </c>
      <c r="T824" s="9">
        <f>IF(OR(SUM(障害学生情報入力シート!AY824:BY824,障害学生情報入力シート!CB824:CS824)&gt;0,COUNTA(障害学生情報入力シート!BZ824:CA824)=2,COUNTA(障害学生情報入力シート!CT824:CU824)=2),1,0)</f>
        <v>0</v>
      </c>
      <c r="U824" s="9">
        <f>SUM(障害学生情報入力シート!N824:Q824)+COUNTA(障害学生情報入力シート!R824)</f>
        <v>0</v>
      </c>
      <c r="V824" s="9">
        <f>SUM(障害学生情報入力シート!S824:V824)+COUNTA(障害学生情報入力シート!W824)</f>
        <v>0</v>
      </c>
      <c r="W824" s="9">
        <f>IF(SUM(障害学生情報入力シート!$X824:$AT824)&gt;0,1,0)</f>
        <v>0</v>
      </c>
      <c r="X824" s="9">
        <f>IF(障害学生情報入力シート!D824="入学者(新1年生)",1,0)</f>
        <v>0</v>
      </c>
      <c r="Y824" s="9">
        <f>IF(ISBLANK(障害学生情報入力シート!$G824),0)+IF(AND(障害学生情報入力シート!$G824="視覚障害",OR(障害学生情報入力シート!$H824="盲",障害学生情報入力シート!$H824="弱視")),1,0)+IF(AND(障害学生情報入力シート!$G824="聴覚・言語障害",OR(障害学生情報入力シート!$H824="聾",障害学生情報入力シート!$H824="難聴",障害学生情報入力シート!$H824="言語障害のみ")),1,0)+IF(AND(障害学生情報入力シート!$G824="肢体不自由",OR(障害学生情報入力シート!$H824="上肢機能障害",障害学生情報入力シート!$H824="下肢機能障害",障害学生情報入力シート!$H824="上下肢機能障害",障害学生情報入力シート!$H824="他の機能障害")),1,0)+IF(AND(障害学生情報入力シート!$G824="病弱・虚弱",OR(障害学生情報入力シート!$H824="内部障害等",障害学生情報入力シート!$H824="他の慢性疾患")),1,0)+IF(AND(障害学生情報入力シート!$G824="重複",ISBLANK(障害学生情報入力シート!$H824)),1,0)+IF(AND(障害学生情報入力シート!$G824="発達障害",OR(障害学生情報入力シート!$H824="SLD",障害学生情報入力シート!$H824="ADHD",障害学生情報入力シート!$H824="ASD",障害学生情報入力シート!$H824="発達障害の重複")),1,0)+IF(AND(障害学生情報入力シート!$G824="精神障害",OR(障害学生情報入力シート!$H824="統合失調症等",障害学生情報入力シート!$H824="気分障害",障害学生情報入力シート!$H824="神経症性障害等",障害学生情報入力シート!$H824="摂食障害・睡眠障害等",障害学生情報入力シート!$H824="他の精神障害")),1,0)+IF(AND(障害学生情報入力シート!$G824="その他の障害",ISBLANK(障害学生情報入力シート!$H824)),1,0)</f>
        <v>0</v>
      </c>
    </row>
    <row r="825" spans="1:25" x14ac:dyDescent="0.4">
      <c r="A825" s="1219">
        <v>801</v>
      </c>
      <c r="B825" s="7">
        <f>IF(AND(障害学生情報入力シート!$G825=$B$23,障害学生情報入力シート!$H825=$B$24,OR(障害学生情報入力シート!D825="入学者(新1年生)",障害学生情報入力シート!D825="在籍者")),1,0)</f>
        <v>0</v>
      </c>
      <c r="C825" s="7">
        <f t="shared" si="72"/>
        <v>0</v>
      </c>
      <c r="D825" s="7" t="str">
        <f>IFERROR(MATCH(ROW(障害学生情報入力シート!A801),C:C,0),"")</f>
        <v/>
      </c>
      <c r="E825" s="7">
        <f>IF(AND(障害学生情報入力シート!$G825=$E$23,障害学生情報入力シート!$H825=$E$24,OR(障害学生情報入力シート!D825="入学者(新1年生)",障害学生情報入力シート!D825="在籍者")),1,0)</f>
        <v>0</v>
      </c>
      <c r="F825" s="7">
        <f t="shared" si="73"/>
        <v>0</v>
      </c>
      <c r="G825" s="7" t="str">
        <f>IFERROR(MATCH(ROW(障害学生情報入力シート!E801),F:F,0),"")</f>
        <v/>
      </c>
      <c r="H825" s="7">
        <f>IF(AND(障害学生情報入力シート!$G825=$H$24,ISBLANK(障害学生情報入力シート!$H825),OR(障害学生情報入力シート!D825="入学者(新1年生)",障害学生情報入力シート!D825="在籍者")),1,0)</f>
        <v>0</v>
      </c>
      <c r="I825" s="7">
        <f t="shared" si="74"/>
        <v>0</v>
      </c>
      <c r="J825" s="7" t="str">
        <f>IFERROR(MATCH(ROW(障害学生情報入力シート!A801),I:I,0),"")</f>
        <v/>
      </c>
      <c r="K825" s="8">
        <f>IF(障害学生情報入力シート!AU825="",0,IF(AND(障害学生情報入力シート!AT825=1,Y825=1,障害学生情報入力シート!D825&lt;&gt;"",障害学生情報入力シート!D825&lt;&gt;"在籍者"),1,0))</f>
        <v>0</v>
      </c>
      <c r="L825" s="8">
        <f t="shared" si="75"/>
        <v>0</v>
      </c>
      <c r="M825" s="8" t="str">
        <f>IFERROR(MATCH(ROW(障害学生情報入力シート!A801),L:L,0),"")</f>
        <v/>
      </c>
      <c r="N825" s="8">
        <f>IF(障害学生情報入力シート!CA825="",0,IF(AND(障害学生情報入力シート!BZ825=1,Y825=1,障害学生情報入力シート!D825&lt;&gt;"",障害学生情報入力シート!D825&lt;&gt;"入学しなかった"),1,0))</f>
        <v>0</v>
      </c>
      <c r="O825" s="8">
        <f t="shared" si="76"/>
        <v>0</v>
      </c>
      <c r="P825" s="8" t="str">
        <f>IFERROR(MATCH(ROW(障害学生情報入力シート!AR801),O:O,0),"")</f>
        <v/>
      </c>
      <c r="Q825" s="8">
        <f>IF(障害学生情報入力シート!CU825="",0,IF(AND(障害学生情報入力シート!CT825=1,Y825=1,障害学生情報入力シート!D825&lt;&gt;"",障害学生情報入力シート!D825&lt;&gt;"入学しなかった"),1,0))</f>
        <v>0</v>
      </c>
      <c r="R825" s="8">
        <f t="shared" si="77"/>
        <v>0</v>
      </c>
      <c r="S825" s="8" t="str">
        <f>IFERROR(MATCH(ROW(障害学生情報入力シート!BJ801),R:R,0),"")</f>
        <v/>
      </c>
      <c r="T825" s="9">
        <f>IF(OR(SUM(障害学生情報入力シート!AY825:BY825,障害学生情報入力シート!CB825:CS825)&gt;0,COUNTA(障害学生情報入力シート!BZ825:CA825)=2,COUNTA(障害学生情報入力シート!CT825:CU825)=2),1,0)</f>
        <v>0</v>
      </c>
      <c r="U825" s="9">
        <f>SUM(障害学生情報入力シート!N825:Q825)+COUNTA(障害学生情報入力シート!R825)</f>
        <v>0</v>
      </c>
      <c r="V825" s="9">
        <f>SUM(障害学生情報入力シート!S825:V825)+COUNTA(障害学生情報入力シート!W825)</f>
        <v>0</v>
      </c>
      <c r="W825" s="9">
        <f>IF(SUM(障害学生情報入力シート!$X825:$AT825)&gt;0,1,0)</f>
        <v>0</v>
      </c>
      <c r="X825" s="9">
        <f>IF(障害学生情報入力シート!D825="入学者(新1年生)",1,0)</f>
        <v>0</v>
      </c>
      <c r="Y825" s="9">
        <f>IF(ISBLANK(障害学生情報入力シート!$G825),0)+IF(AND(障害学生情報入力シート!$G825="視覚障害",OR(障害学生情報入力シート!$H825="盲",障害学生情報入力シート!$H825="弱視")),1,0)+IF(AND(障害学生情報入力シート!$G825="聴覚・言語障害",OR(障害学生情報入力シート!$H825="聾",障害学生情報入力シート!$H825="難聴",障害学生情報入力シート!$H825="言語障害のみ")),1,0)+IF(AND(障害学生情報入力シート!$G825="肢体不自由",OR(障害学生情報入力シート!$H825="上肢機能障害",障害学生情報入力シート!$H825="下肢機能障害",障害学生情報入力シート!$H825="上下肢機能障害",障害学生情報入力シート!$H825="他の機能障害")),1,0)+IF(AND(障害学生情報入力シート!$G825="病弱・虚弱",OR(障害学生情報入力シート!$H825="内部障害等",障害学生情報入力シート!$H825="他の慢性疾患")),1,0)+IF(AND(障害学生情報入力シート!$G825="重複",ISBLANK(障害学生情報入力シート!$H825)),1,0)+IF(AND(障害学生情報入力シート!$G825="発達障害",OR(障害学生情報入力シート!$H825="SLD",障害学生情報入力シート!$H825="ADHD",障害学生情報入力シート!$H825="ASD",障害学生情報入力シート!$H825="発達障害の重複")),1,0)+IF(AND(障害学生情報入力シート!$G825="精神障害",OR(障害学生情報入力シート!$H825="統合失調症等",障害学生情報入力シート!$H825="気分障害",障害学生情報入力シート!$H825="神経症性障害等",障害学生情報入力シート!$H825="摂食障害・睡眠障害等",障害学生情報入力シート!$H825="他の精神障害")),1,0)+IF(AND(障害学生情報入力シート!$G825="その他の障害",ISBLANK(障害学生情報入力シート!$H825)),1,0)</f>
        <v>0</v>
      </c>
    </row>
    <row r="826" spans="1:25" x14ac:dyDescent="0.4">
      <c r="A826" s="1219">
        <v>802</v>
      </c>
      <c r="B826" s="7">
        <f>IF(AND(障害学生情報入力シート!$G826=$B$23,障害学生情報入力シート!$H826=$B$24,OR(障害学生情報入力シート!D826="入学者(新1年生)",障害学生情報入力シート!D826="在籍者")),1,0)</f>
        <v>0</v>
      </c>
      <c r="C826" s="7">
        <f t="shared" si="72"/>
        <v>0</v>
      </c>
      <c r="D826" s="7" t="str">
        <f>IFERROR(MATCH(ROW(障害学生情報入力シート!A802),C:C,0),"")</f>
        <v/>
      </c>
      <c r="E826" s="7">
        <f>IF(AND(障害学生情報入力シート!$G826=$E$23,障害学生情報入力シート!$H826=$E$24,OR(障害学生情報入力シート!D826="入学者(新1年生)",障害学生情報入力シート!D826="在籍者")),1,0)</f>
        <v>0</v>
      </c>
      <c r="F826" s="7">
        <f t="shared" si="73"/>
        <v>0</v>
      </c>
      <c r="G826" s="7" t="str">
        <f>IFERROR(MATCH(ROW(障害学生情報入力シート!E802),F:F,0),"")</f>
        <v/>
      </c>
      <c r="H826" s="7">
        <f>IF(AND(障害学生情報入力シート!$G826=$H$24,ISBLANK(障害学生情報入力シート!$H826),OR(障害学生情報入力シート!D826="入学者(新1年生)",障害学生情報入力シート!D826="在籍者")),1,0)</f>
        <v>0</v>
      </c>
      <c r="I826" s="7">
        <f t="shared" si="74"/>
        <v>0</v>
      </c>
      <c r="J826" s="7" t="str">
        <f>IFERROR(MATCH(ROW(障害学生情報入力シート!A802),I:I,0),"")</f>
        <v/>
      </c>
      <c r="K826" s="8">
        <f>IF(障害学生情報入力シート!AU826="",0,IF(AND(障害学生情報入力シート!AT826=1,Y826=1,障害学生情報入力シート!D826&lt;&gt;"",障害学生情報入力シート!D826&lt;&gt;"在籍者"),1,0))</f>
        <v>0</v>
      </c>
      <c r="L826" s="8">
        <f t="shared" si="75"/>
        <v>0</v>
      </c>
      <c r="M826" s="8" t="str">
        <f>IFERROR(MATCH(ROW(障害学生情報入力シート!A802),L:L,0),"")</f>
        <v/>
      </c>
      <c r="N826" s="8">
        <f>IF(障害学生情報入力シート!CA826="",0,IF(AND(障害学生情報入力シート!BZ826=1,Y826=1,障害学生情報入力シート!D826&lt;&gt;"",障害学生情報入力シート!D826&lt;&gt;"入学しなかった"),1,0))</f>
        <v>0</v>
      </c>
      <c r="O826" s="8">
        <f t="shared" si="76"/>
        <v>0</v>
      </c>
      <c r="P826" s="8" t="str">
        <f>IFERROR(MATCH(ROW(障害学生情報入力シート!AR802),O:O,0),"")</f>
        <v/>
      </c>
      <c r="Q826" s="8">
        <f>IF(障害学生情報入力シート!CU826="",0,IF(AND(障害学生情報入力シート!CT826=1,Y826=1,障害学生情報入力シート!D826&lt;&gt;"",障害学生情報入力シート!D826&lt;&gt;"入学しなかった"),1,0))</f>
        <v>0</v>
      </c>
      <c r="R826" s="8">
        <f t="shared" si="77"/>
        <v>0</v>
      </c>
      <c r="S826" s="8" t="str">
        <f>IFERROR(MATCH(ROW(障害学生情報入力シート!BJ802),R:R,0),"")</f>
        <v/>
      </c>
      <c r="T826" s="9">
        <f>IF(OR(SUM(障害学生情報入力シート!AY826:BY826,障害学生情報入力シート!CB826:CS826)&gt;0,COUNTA(障害学生情報入力シート!BZ826:CA826)=2,COUNTA(障害学生情報入力シート!CT826:CU826)=2),1,0)</f>
        <v>0</v>
      </c>
      <c r="U826" s="9">
        <f>SUM(障害学生情報入力シート!N826:Q826)+COUNTA(障害学生情報入力シート!R826)</f>
        <v>0</v>
      </c>
      <c r="V826" s="9">
        <f>SUM(障害学生情報入力シート!S826:V826)+COUNTA(障害学生情報入力シート!W826)</f>
        <v>0</v>
      </c>
      <c r="W826" s="9">
        <f>IF(SUM(障害学生情報入力シート!$X826:$AT826)&gt;0,1,0)</f>
        <v>0</v>
      </c>
      <c r="X826" s="9">
        <f>IF(障害学生情報入力シート!D826="入学者(新1年生)",1,0)</f>
        <v>0</v>
      </c>
      <c r="Y826" s="9">
        <f>IF(ISBLANK(障害学生情報入力シート!$G826),0)+IF(AND(障害学生情報入力シート!$G826="視覚障害",OR(障害学生情報入力シート!$H826="盲",障害学生情報入力シート!$H826="弱視")),1,0)+IF(AND(障害学生情報入力シート!$G826="聴覚・言語障害",OR(障害学生情報入力シート!$H826="聾",障害学生情報入力シート!$H826="難聴",障害学生情報入力シート!$H826="言語障害のみ")),1,0)+IF(AND(障害学生情報入力シート!$G826="肢体不自由",OR(障害学生情報入力シート!$H826="上肢機能障害",障害学生情報入力シート!$H826="下肢機能障害",障害学生情報入力シート!$H826="上下肢機能障害",障害学生情報入力シート!$H826="他の機能障害")),1,0)+IF(AND(障害学生情報入力シート!$G826="病弱・虚弱",OR(障害学生情報入力シート!$H826="内部障害等",障害学生情報入力シート!$H826="他の慢性疾患")),1,0)+IF(AND(障害学生情報入力シート!$G826="重複",ISBLANK(障害学生情報入力シート!$H826)),1,0)+IF(AND(障害学生情報入力シート!$G826="発達障害",OR(障害学生情報入力シート!$H826="SLD",障害学生情報入力シート!$H826="ADHD",障害学生情報入力シート!$H826="ASD",障害学生情報入力シート!$H826="発達障害の重複")),1,0)+IF(AND(障害学生情報入力シート!$G826="精神障害",OR(障害学生情報入力シート!$H826="統合失調症等",障害学生情報入力シート!$H826="気分障害",障害学生情報入力シート!$H826="神経症性障害等",障害学生情報入力シート!$H826="摂食障害・睡眠障害等",障害学生情報入力シート!$H826="他の精神障害")),1,0)+IF(AND(障害学生情報入力シート!$G826="その他の障害",ISBLANK(障害学生情報入力シート!$H826)),1,0)</f>
        <v>0</v>
      </c>
    </row>
    <row r="827" spans="1:25" x14ac:dyDescent="0.4">
      <c r="A827" s="1219">
        <v>803</v>
      </c>
      <c r="B827" s="7">
        <f>IF(AND(障害学生情報入力シート!$G827=$B$23,障害学生情報入力シート!$H827=$B$24,OR(障害学生情報入力シート!D827="入学者(新1年生)",障害学生情報入力シート!D827="在籍者")),1,0)</f>
        <v>0</v>
      </c>
      <c r="C827" s="7">
        <f t="shared" si="72"/>
        <v>0</v>
      </c>
      <c r="D827" s="7" t="str">
        <f>IFERROR(MATCH(ROW(障害学生情報入力シート!A803),C:C,0),"")</f>
        <v/>
      </c>
      <c r="E827" s="7">
        <f>IF(AND(障害学生情報入力シート!$G827=$E$23,障害学生情報入力シート!$H827=$E$24,OR(障害学生情報入力シート!D827="入学者(新1年生)",障害学生情報入力シート!D827="在籍者")),1,0)</f>
        <v>0</v>
      </c>
      <c r="F827" s="7">
        <f t="shared" si="73"/>
        <v>0</v>
      </c>
      <c r="G827" s="7" t="str">
        <f>IFERROR(MATCH(ROW(障害学生情報入力シート!E803),F:F,0),"")</f>
        <v/>
      </c>
      <c r="H827" s="7">
        <f>IF(AND(障害学生情報入力シート!$G827=$H$24,ISBLANK(障害学生情報入力シート!$H827),OR(障害学生情報入力シート!D827="入学者(新1年生)",障害学生情報入力シート!D827="在籍者")),1,0)</f>
        <v>0</v>
      </c>
      <c r="I827" s="7">
        <f t="shared" si="74"/>
        <v>0</v>
      </c>
      <c r="J827" s="7" t="str">
        <f>IFERROR(MATCH(ROW(障害学生情報入力シート!A803),I:I,0),"")</f>
        <v/>
      </c>
      <c r="K827" s="8">
        <f>IF(障害学生情報入力シート!AU827="",0,IF(AND(障害学生情報入力シート!AT827=1,Y827=1,障害学生情報入力シート!D827&lt;&gt;"",障害学生情報入力シート!D827&lt;&gt;"在籍者"),1,0))</f>
        <v>0</v>
      </c>
      <c r="L827" s="8">
        <f t="shared" si="75"/>
        <v>0</v>
      </c>
      <c r="M827" s="8" t="str">
        <f>IFERROR(MATCH(ROW(障害学生情報入力シート!A803),L:L,0),"")</f>
        <v/>
      </c>
      <c r="N827" s="8">
        <f>IF(障害学生情報入力シート!CA827="",0,IF(AND(障害学生情報入力シート!BZ827=1,Y827=1,障害学生情報入力シート!D827&lt;&gt;"",障害学生情報入力シート!D827&lt;&gt;"入学しなかった"),1,0))</f>
        <v>0</v>
      </c>
      <c r="O827" s="8">
        <f t="shared" si="76"/>
        <v>0</v>
      </c>
      <c r="P827" s="8" t="str">
        <f>IFERROR(MATCH(ROW(障害学生情報入力シート!AR803),O:O,0),"")</f>
        <v/>
      </c>
      <c r="Q827" s="8">
        <f>IF(障害学生情報入力シート!CU827="",0,IF(AND(障害学生情報入力シート!CT827=1,Y827=1,障害学生情報入力シート!D827&lt;&gt;"",障害学生情報入力シート!D827&lt;&gt;"入学しなかった"),1,0))</f>
        <v>0</v>
      </c>
      <c r="R827" s="8">
        <f t="shared" si="77"/>
        <v>0</v>
      </c>
      <c r="S827" s="8" t="str">
        <f>IFERROR(MATCH(ROW(障害学生情報入力シート!BJ803),R:R,0),"")</f>
        <v/>
      </c>
      <c r="T827" s="9">
        <f>IF(OR(SUM(障害学生情報入力シート!AY827:BY827,障害学生情報入力シート!CB827:CS827)&gt;0,COUNTA(障害学生情報入力シート!BZ827:CA827)=2,COUNTA(障害学生情報入力シート!CT827:CU827)=2),1,0)</f>
        <v>0</v>
      </c>
      <c r="U827" s="9">
        <f>SUM(障害学生情報入力シート!N827:Q827)+COUNTA(障害学生情報入力シート!R827)</f>
        <v>0</v>
      </c>
      <c r="V827" s="9">
        <f>SUM(障害学生情報入力シート!S827:V827)+COUNTA(障害学生情報入力シート!W827)</f>
        <v>0</v>
      </c>
      <c r="W827" s="9">
        <f>IF(SUM(障害学生情報入力シート!$X827:$AT827)&gt;0,1,0)</f>
        <v>0</v>
      </c>
      <c r="X827" s="9">
        <f>IF(障害学生情報入力シート!D827="入学者(新1年生)",1,0)</f>
        <v>0</v>
      </c>
      <c r="Y827" s="9">
        <f>IF(ISBLANK(障害学生情報入力シート!$G827),0)+IF(AND(障害学生情報入力シート!$G827="視覚障害",OR(障害学生情報入力シート!$H827="盲",障害学生情報入力シート!$H827="弱視")),1,0)+IF(AND(障害学生情報入力シート!$G827="聴覚・言語障害",OR(障害学生情報入力シート!$H827="聾",障害学生情報入力シート!$H827="難聴",障害学生情報入力シート!$H827="言語障害のみ")),1,0)+IF(AND(障害学生情報入力シート!$G827="肢体不自由",OR(障害学生情報入力シート!$H827="上肢機能障害",障害学生情報入力シート!$H827="下肢機能障害",障害学生情報入力シート!$H827="上下肢機能障害",障害学生情報入力シート!$H827="他の機能障害")),1,0)+IF(AND(障害学生情報入力シート!$G827="病弱・虚弱",OR(障害学生情報入力シート!$H827="内部障害等",障害学生情報入力シート!$H827="他の慢性疾患")),1,0)+IF(AND(障害学生情報入力シート!$G827="重複",ISBLANK(障害学生情報入力シート!$H827)),1,0)+IF(AND(障害学生情報入力シート!$G827="発達障害",OR(障害学生情報入力シート!$H827="SLD",障害学生情報入力シート!$H827="ADHD",障害学生情報入力シート!$H827="ASD",障害学生情報入力シート!$H827="発達障害の重複")),1,0)+IF(AND(障害学生情報入力シート!$G827="精神障害",OR(障害学生情報入力シート!$H827="統合失調症等",障害学生情報入力シート!$H827="気分障害",障害学生情報入力シート!$H827="神経症性障害等",障害学生情報入力シート!$H827="摂食障害・睡眠障害等",障害学生情報入力シート!$H827="他の精神障害")),1,0)+IF(AND(障害学生情報入力シート!$G827="その他の障害",ISBLANK(障害学生情報入力シート!$H827)),1,0)</f>
        <v>0</v>
      </c>
    </row>
    <row r="828" spans="1:25" x14ac:dyDescent="0.4">
      <c r="A828" s="1219">
        <v>804</v>
      </c>
      <c r="B828" s="7">
        <f>IF(AND(障害学生情報入力シート!$G828=$B$23,障害学生情報入力シート!$H828=$B$24,OR(障害学生情報入力シート!D828="入学者(新1年生)",障害学生情報入力シート!D828="在籍者")),1,0)</f>
        <v>0</v>
      </c>
      <c r="C828" s="7">
        <f t="shared" si="72"/>
        <v>0</v>
      </c>
      <c r="D828" s="7" t="str">
        <f>IFERROR(MATCH(ROW(障害学生情報入力シート!A804),C:C,0),"")</f>
        <v/>
      </c>
      <c r="E828" s="7">
        <f>IF(AND(障害学生情報入力シート!$G828=$E$23,障害学生情報入力シート!$H828=$E$24,OR(障害学生情報入力シート!D828="入学者(新1年生)",障害学生情報入力シート!D828="在籍者")),1,0)</f>
        <v>0</v>
      </c>
      <c r="F828" s="7">
        <f t="shared" si="73"/>
        <v>0</v>
      </c>
      <c r="G828" s="7" t="str">
        <f>IFERROR(MATCH(ROW(障害学生情報入力シート!E804),F:F,0),"")</f>
        <v/>
      </c>
      <c r="H828" s="7">
        <f>IF(AND(障害学生情報入力シート!$G828=$H$24,ISBLANK(障害学生情報入力シート!$H828),OR(障害学生情報入力シート!D828="入学者(新1年生)",障害学生情報入力シート!D828="在籍者")),1,0)</f>
        <v>0</v>
      </c>
      <c r="I828" s="7">
        <f t="shared" si="74"/>
        <v>0</v>
      </c>
      <c r="J828" s="7" t="str">
        <f>IFERROR(MATCH(ROW(障害学生情報入力シート!A804),I:I,0),"")</f>
        <v/>
      </c>
      <c r="K828" s="8">
        <f>IF(障害学生情報入力シート!AU828="",0,IF(AND(障害学生情報入力シート!AT828=1,Y828=1,障害学生情報入力シート!D828&lt;&gt;"",障害学生情報入力シート!D828&lt;&gt;"在籍者"),1,0))</f>
        <v>0</v>
      </c>
      <c r="L828" s="8">
        <f t="shared" si="75"/>
        <v>0</v>
      </c>
      <c r="M828" s="8" t="str">
        <f>IFERROR(MATCH(ROW(障害学生情報入力シート!A804),L:L,0),"")</f>
        <v/>
      </c>
      <c r="N828" s="8">
        <f>IF(障害学生情報入力シート!CA828="",0,IF(AND(障害学生情報入力シート!BZ828=1,Y828=1,障害学生情報入力シート!D828&lt;&gt;"",障害学生情報入力シート!D828&lt;&gt;"入学しなかった"),1,0))</f>
        <v>0</v>
      </c>
      <c r="O828" s="8">
        <f t="shared" si="76"/>
        <v>0</v>
      </c>
      <c r="P828" s="8" t="str">
        <f>IFERROR(MATCH(ROW(障害学生情報入力シート!AR804),O:O,0),"")</f>
        <v/>
      </c>
      <c r="Q828" s="8">
        <f>IF(障害学生情報入力シート!CU828="",0,IF(AND(障害学生情報入力シート!CT828=1,Y828=1,障害学生情報入力シート!D828&lt;&gt;"",障害学生情報入力シート!D828&lt;&gt;"入学しなかった"),1,0))</f>
        <v>0</v>
      </c>
      <c r="R828" s="8">
        <f t="shared" si="77"/>
        <v>0</v>
      </c>
      <c r="S828" s="8" t="str">
        <f>IFERROR(MATCH(ROW(障害学生情報入力シート!BJ804),R:R,0),"")</f>
        <v/>
      </c>
      <c r="T828" s="9">
        <f>IF(OR(SUM(障害学生情報入力シート!AY828:BY828,障害学生情報入力シート!CB828:CS828)&gt;0,COUNTA(障害学生情報入力シート!BZ828:CA828)=2,COUNTA(障害学生情報入力シート!CT828:CU828)=2),1,0)</f>
        <v>0</v>
      </c>
      <c r="U828" s="9">
        <f>SUM(障害学生情報入力シート!N828:Q828)+COUNTA(障害学生情報入力シート!R828)</f>
        <v>0</v>
      </c>
      <c r="V828" s="9">
        <f>SUM(障害学生情報入力シート!S828:V828)+COUNTA(障害学生情報入力シート!W828)</f>
        <v>0</v>
      </c>
      <c r="W828" s="9">
        <f>IF(SUM(障害学生情報入力シート!$X828:$AT828)&gt;0,1,0)</f>
        <v>0</v>
      </c>
      <c r="X828" s="9">
        <f>IF(障害学生情報入力シート!D828="入学者(新1年生)",1,0)</f>
        <v>0</v>
      </c>
      <c r="Y828" s="9">
        <f>IF(ISBLANK(障害学生情報入力シート!$G828),0)+IF(AND(障害学生情報入力シート!$G828="視覚障害",OR(障害学生情報入力シート!$H828="盲",障害学生情報入力シート!$H828="弱視")),1,0)+IF(AND(障害学生情報入力シート!$G828="聴覚・言語障害",OR(障害学生情報入力シート!$H828="聾",障害学生情報入力シート!$H828="難聴",障害学生情報入力シート!$H828="言語障害のみ")),1,0)+IF(AND(障害学生情報入力シート!$G828="肢体不自由",OR(障害学生情報入力シート!$H828="上肢機能障害",障害学生情報入力シート!$H828="下肢機能障害",障害学生情報入力シート!$H828="上下肢機能障害",障害学生情報入力シート!$H828="他の機能障害")),1,0)+IF(AND(障害学生情報入力シート!$G828="病弱・虚弱",OR(障害学生情報入力シート!$H828="内部障害等",障害学生情報入力シート!$H828="他の慢性疾患")),1,0)+IF(AND(障害学生情報入力シート!$G828="重複",ISBLANK(障害学生情報入力シート!$H828)),1,0)+IF(AND(障害学生情報入力シート!$G828="発達障害",OR(障害学生情報入力シート!$H828="SLD",障害学生情報入力シート!$H828="ADHD",障害学生情報入力シート!$H828="ASD",障害学生情報入力シート!$H828="発達障害の重複")),1,0)+IF(AND(障害学生情報入力シート!$G828="精神障害",OR(障害学生情報入力シート!$H828="統合失調症等",障害学生情報入力シート!$H828="気分障害",障害学生情報入力シート!$H828="神経症性障害等",障害学生情報入力シート!$H828="摂食障害・睡眠障害等",障害学生情報入力シート!$H828="他の精神障害")),1,0)+IF(AND(障害学生情報入力シート!$G828="その他の障害",ISBLANK(障害学生情報入力シート!$H828)),1,0)</f>
        <v>0</v>
      </c>
    </row>
    <row r="829" spans="1:25" x14ac:dyDescent="0.4">
      <c r="A829" s="1219">
        <v>805</v>
      </c>
      <c r="B829" s="7">
        <f>IF(AND(障害学生情報入力シート!$G829=$B$23,障害学生情報入力シート!$H829=$B$24,OR(障害学生情報入力シート!D829="入学者(新1年生)",障害学生情報入力シート!D829="在籍者")),1,0)</f>
        <v>0</v>
      </c>
      <c r="C829" s="7">
        <f t="shared" si="72"/>
        <v>0</v>
      </c>
      <c r="D829" s="7" t="str">
        <f>IFERROR(MATCH(ROW(障害学生情報入力シート!A805),C:C,0),"")</f>
        <v/>
      </c>
      <c r="E829" s="7">
        <f>IF(AND(障害学生情報入力シート!$G829=$E$23,障害学生情報入力シート!$H829=$E$24,OR(障害学生情報入力シート!D829="入学者(新1年生)",障害学生情報入力シート!D829="在籍者")),1,0)</f>
        <v>0</v>
      </c>
      <c r="F829" s="7">
        <f t="shared" si="73"/>
        <v>0</v>
      </c>
      <c r="G829" s="7" t="str">
        <f>IFERROR(MATCH(ROW(障害学生情報入力シート!E805),F:F,0),"")</f>
        <v/>
      </c>
      <c r="H829" s="7">
        <f>IF(AND(障害学生情報入力シート!$G829=$H$24,ISBLANK(障害学生情報入力シート!$H829),OR(障害学生情報入力シート!D829="入学者(新1年生)",障害学生情報入力シート!D829="在籍者")),1,0)</f>
        <v>0</v>
      </c>
      <c r="I829" s="7">
        <f t="shared" si="74"/>
        <v>0</v>
      </c>
      <c r="J829" s="7" t="str">
        <f>IFERROR(MATCH(ROW(障害学生情報入力シート!A805),I:I,0),"")</f>
        <v/>
      </c>
      <c r="K829" s="8">
        <f>IF(障害学生情報入力シート!AU829="",0,IF(AND(障害学生情報入力シート!AT829=1,Y829=1,障害学生情報入力シート!D829&lt;&gt;"",障害学生情報入力シート!D829&lt;&gt;"在籍者"),1,0))</f>
        <v>0</v>
      </c>
      <c r="L829" s="8">
        <f t="shared" si="75"/>
        <v>0</v>
      </c>
      <c r="M829" s="8" t="str">
        <f>IFERROR(MATCH(ROW(障害学生情報入力シート!A805),L:L,0),"")</f>
        <v/>
      </c>
      <c r="N829" s="8">
        <f>IF(障害学生情報入力シート!CA829="",0,IF(AND(障害学生情報入力シート!BZ829=1,Y829=1,障害学生情報入力シート!D829&lt;&gt;"",障害学生情報入力シート!D829&lt;&gt;"入学しなかった"),1,0))</f>
        <v>0</v>
      </c>
      <c r="O829" s="8">
        <f t="shared" si="76"/>
        <v>0</v>
      </c>
      <c r="P829" s="8" t="str">
        <f>IFERROR(MATCH(ROW(障害学生情報入力シート!AR805),O:O,0),"")</f>
        <v/>
      </c>
      <c r="Q829" s="8">
        <f>IF(障害学生情報入力シート!CU829="",0,IF(AND(障害学生情報入力シート!CT829=1,Y829=1,障害学生情報入力シート!D829&lt;&gt;"",障害学生情報入力シート!D829&lt;&gt;"入学しなかった"),1,0))</f>
        <v>0</v>
      </c>
      <c r="R829" s="8">
        <f t="shared" si="77"/>
        <v>0</v>
      </c>
      <c r="S829" s="8" t="str">
        <f>IFERROR(MATCH(ROW(障害学生情報入力シート!BJ805),R:R,0),"")</f>
        <v/>
      </c>
      <c r="T829" s="9">
        <f>IF(OR(SUM(障害学生情報入力シート!AY829:BY829,障害学生情報入力シート!CB829:CS829)&gt;0,COUNTA(障害学生情報入力シート!BZ829:CA829)=2,COUNTA(障害学生情報入力シート!CT829:CU829)=2),1,0)</f>
        <v>0</v>
      </c>
      <c r="U829" s="9">
        <f>SUM(障害学生情報入力シート!N829:Q829)+COUNTA(障害学生情報入力シート!R829)</f>
        <v>0</v>
      </c>
      <c r="V829" s="9">
        <f>SUM(障害学生情報入力シート!S829:V829)+COUNTA(障害学生情報入力シート!W829)</f>
        <v>0</v>
      </c>
      <c r="W829" s="9">
        <f>IF(SUM(障害学生情報入力シート!$X829:$AT829)&gt;0,1,0)</f>
        <v>0</v>
      </c>
      <c r="X829" s="9">
        <f>IF(障害学生情報入力シート!D829="入学者(新1年生)",1,0)</f>
        <v>0</v>
      </c>
      <c r="Y829" s="9">
        <f>IF(ISBLANK(障害学生情報入力シート!$G829),0)+IF(AND(障害学生情報入力シート!$G829="視覚障害",OR(障害学生情報入力シート!$H829="盲",障害学生情報入力シート!$H829="弱視")),1,0)+IF(AND(障害学生情報入力シート!$G829="聴覚・言語障害",OR(障害学生情報入力シート!$H829="聾",障害学生情報入力シート!$H829="難聴",障害学生情報入力シート!$H829="言語障害のみ")),1,0)+IF(AND(障害学生情報入力シート!$G829="肢体不自由",OR(障害学生情報入力シート!$H829="上肢機能障害",障害学生情報入力シート!$H829="下肢機能障害",障害学生情報入力シート!$H829="上下肢機能障害",障害学生情報入力シート!$H829="他の機能障害")),1,0)+IF(AND(障害学生情報入力シート!$G829="病弱・虚弱",OR(障害学生情報入力シート!$H829="内部障害等",障害学生情報入力シート!$H829="他の慢性疾患")),1,0)+IF(AND(障害学生情報入力シート!$G829="重複",ISBLANK(障害学生情報入力シート!$H829)),1,0)+IF(AND(障害学生情報入力シート!$G829="発達障害",OR(障害学生情報入力シート!$H829="SLD",障害学生情報入力シート!$H829="ADHD",障害学生情報入力シート!$H829="ASD",障害学生情報入力シート!$H829="発達障害の重複")),1,0)+IF(AND(障害学生情報入力シート!$G829="精神障害",OR(障害学生情報入力シート!$H829="統合失調症等",障害学生情報入力シート!$H829="気分障害",障害学生情報入力シート!$H829="神経症性障害等",障害学生情報入力シート!$H829="摂食障害・睡眠障害等",障害学生情報入力シート!$H829="他の精神障害")),1,0)+IF(AND(障害学生情報入力シート!$G829="その他の障害",ISBLANK(障害学生情報入力シート!$H829)),1,0)</f>
        <v>0</v>
      </c>
    </row>
    <row r="830" spans="1:25" x14ac:dyDescent="0.4">
      <c r="A830" s="1219">
        <v>806</v>
      </c>
      <c r="B830" s="7">
        <f>IF(AND(障害学生情報入力シート!$G830=$B$23,障害学生情報入力シート!$H830=$B$24,OR(障害学生情報入力シート!D830="入学者(新1年生)",障害学生情報入力シート!D830="在籍者")),1,0)</f>
        <v>0</v>
      </c>
      <c r="C830" s="7">
        <f t="shared" si="72"/>
        <v>0</v>
      </c>
      <c r="D830" s="7" t="str">
        <f>IFERROR(MATCH(ROW(障害学生情報入力シート!A806),C:C,0),"")</f>
        <v/>
      </c>
      <c r="E830" s="7">
        <f>IF(AND(障害学生情報入力シート!$G830=$E$23,障害学生情報入力シート!$H830=$E$24,OR(障害学生情報入力シート!D830="入学者(新1年生)",障害学生情報入力シート!D830="在籍者")),1,0)</f>
        <v>0</v>
      </c>
      <c r="F830" s="7">
        <f t="shared" si="73"/>
        <v>0</v>
      </c>
      <c r="G830" s="7" t="str">
        <f>IFERROR(MATCH(ROW(障害学生情報入力シート!E806),F:F,0),"")</f>
        <v/>
      </c>
      <c r="H830" s="7">
        <f>IF(AND(障害学生情報入力シート!$G830=$H$24,ISBLANK(障害学生情報入力シート!$H830),OR(障害学生情報入力シート!D830="入学者(新1年生)",障害学生情報入力シート!D830="在籍者")),1,0)</f>
        <v>0</v>
      </c>
      <c r="I830" s="7">
        <f t="shared" si="74"/>
        <v>0</v>
      </c>
      <c r="J830" s="7" t="str">
        <f>IFERROR(MATCH(ROW(障害学生情報入力シート!A806),I:I,0),"")</f>
        <v/>
      </c>
      <c r="K830" s="8">
        <f>IF(障害学生情報入力シート!AU830="",0,IF(AND(障害学生情報入力シート!AT830=1,Y830=1,障害学生情報入力シート!D830&lt;&gt;"",障害学生情報入力シート!D830&lt;&gt;"在籍者"),1,0))</f>
        <v>0</v>
      </c>
      <c r="L830" s="8">
        <f t="shared" si="75"/>
        <v>0</v>
      </c>
      <c r="M830" s="8" t="str">
        <f>IFERROR(MATCH(ROW(障害学生情報入力シート!A806),L:L,0),"")</f>
        <v/>
      </c>
      <c r="N830" s="8">
        <f>IF(障害学生情報入力シート!CA830="",0,IF(AND(障害学生情報入力シート!BZ830=1,Y830=1,障害学生情報入力シート!D830&lt;&gt;"",障害学生情報入力シート!D830&lt;&gt;"入学しなかった"),1,0))</f>
        <v>0</v>
      </c>
      <c r="O830" s="8">
        <f t="shared" si="76"/>
        <v>0</v>
      </c>
      <c r="P830" s="8" t="str">
        <f>IFERROR(MATCH(ROW(障害学生情報入力シート!AR806),O:O,0),"")</f>
        <v/>
      </c>
      <c r="Q830" s="8">
        <f>IF(障害学生情報入力シート!CU830="",0,IF(AND(障害学生情報入力シート!CT830=1,Y830=1,障害学生情報入力シート!D830&lt;&gt;"",障害学生情報入力シート!D830&lt;&gt;"入学しなかった"),1,0))</f>
        <v>0</v>
      </c>
      <c r="R830" s="8">
        <f t="shared" si="77"/>
        <v>0</v>
      </c>
      <c r="S830" s="8" t="str">
        <f>IFERROR(MATCH(ROW(障害学生情報入力シート!BJ806),R:R,0),"")</f>
        <v/>
      </c>
      <c r="T830" s="9">
        <f>IF(OR(SUM(障害学生情報入力シート!AY830:BY830,障害学生情報入力シート!CB830:CS830)&gt;0,COUNTA(障害学生情報入力シート!BZ830:CA830)=2,COUNTA(障害学生情報入力シート!CT830:CU830)=2),1,0)</f>
        <v>0</v>
      </c>
      <c r="U830" s="9">
        <f>SUM(障害学生情報入力シート!N830:Q830)+COUNTA(障害学生情報入力シート!R830)</f>
        <v>0</v>
      </c>
      <c r="V830" s="9">
        <f>SUM(障害学生情報入力シート!S830:V830)+COUNTA(障害学生情報入力シート!W830)</f>
        <v>0</v>
      </c>
      <c r="W830" s="9">
        <f>IF(SUM(障害学生情報入力シート!$X830:$AT830)&gt;0,1,0)</f>
        <v>0</v>
      </c>
      <c r="X830" s="9">
        <f>IF(障害学生情報入力シート!D830="入学者(新1年生)",1,0)</f>
        <v>0</v>
      </c>
      <c r="Y830" s="9">
        <f>IF(ISBLANK(障害学生情報入力シート!$G830),0)+IF(AND(障害学生情報入力シート!$G830="視覚障害",OR(障害学生情報入力シート!$H830="盲",障害学生情報入力シート!$H830="弱視")),1,0)+IF(AND(障害学生情報入力シート!$G830="聴覚・言語障害",OR(障害学生情報入力シート!$H830="聾",障害学生情報入力シート!$H830="難聴",障害学生情報入力シート!$H830="言語障害のみ")),1,0)+IF(AND(障害学生情報入力シート!$G830="肢体不自由",OR(障害学生情報入力シート!$H830="上肢機能障害",障害学生情報入力シート!$H830="下肢機能障害",障害学生情報入力シート!$H830="上下肢機能障害",障害学生情報入力シート!$H830="他の機能障害")),1,0)+IF(AND(障害学生情報入力シート!$G830="病弱・虚弱",OR(障害学生情報入力シート!$H830="内部障害等",障害学生情報入力シート!$H830="他の慢性疾患")),1,0)+IF(AND(障害学生情報入力シート!$G830="重複",ISBLANK(障害学生情報入力シート!$H830)),1,0)+IF(AND(障害学生情報入力シート!$G830="発達障害",OR(障害学生情報入力シート!$H830="SLD",障害学生情報入力シート!$H830="ADHD",障害学生情報入力シート!$H830="ASD",障害学生情報入力シート!$H830="発達障害の重複")),1,0)+IF(AND(障害学生情報入力シート!$G830="精神障害",OR(障害学生情報入力シート!$H830="統合失調症等",障害学生情報入力シート!$H830="気分障害",障害学生情報入力シート!$H830="神経症性障害等",障害学生情報入力シート!$H830="摂食障害・睡眠障害等",障害学生情報入力シート!$H830="他の精神障害")),1,0)+IF(AND(障害学生情報入力シート!$G830="その他の障害",ISBLANK(障害学生情報入力シート!$H830)),1,0)</f>
        <v>0</v>
      </c>
    </row>
    <row r="831" spans="1:25" x14ac:dyDescent="0.4">
      <c r="A831" s="1219">
        <v>807</v>
      </c>
      <c r="B831" s="7">
        <f>IF(AND(障害学生情報入力シート!$G831=$B$23,障害学生情報入力シート!$H831=$B$24,OR(障害学生情報入力シート!D831="入学者(新1年生)",障害学生情報入力シート!D831="在籍者")),1,0)</f>
        <v>0</v>
      </c>
      <c r="C831" s="7">
        <f t="shared" si="72"/>
        <v>0</v>
      </c>
      <c r="D831" s="7" t="str">
        <f>IFERROR(MATCH(ROW(障害学生情報入力シート!A807),C:C,0),"")</f>
        <v/>
      </c>
      <c r="E831" s="7">
        <f>IF(AND(障害学生情報入力シート!$G831=$E$23,障害学生情報入力シート!$H831=$E$24,OR(障害学生情報入力シート!D831="入学者(新1年生)",障害学生情報入力シート!D831="在籍者")),1,0)</f>
        <v>0</v>
      </c>
      <c r="F831" s="7">
        <f t="shared" si="73"/>
        <v>0</v>
      </c>
      <c r="G831" s="7" t="str">
        <f>IFERROR(MATCH(ROW(障害学生情報入力シート!E807),F:F,0),"")</f>
        <v/>
      </c>
      <c r="H831" s="7">
        <f>IF(AND(障害学生情報入力シート!$G831=$H$24,ISBLANK(障害学生情報入力シート!$H831),OR(障害学生情報入力シート!D831="入学者(新1年生)",障害学生情報入力シート!D831="在籍者")),1,0)</f>
        <v>0</v>
      </c>
      <c r="I831" s="7">
        <f t="shared" si="74"/>
        <v>0</v>
      </c>
      <c r="J831" s="7" t="str">
        <f>IFERROR(MATCH(ROW(障害学生情報入力シート!A807),I:I,0),"")</f>
        <v/>
      </c>
      <c r="K831" s="8">
        <f>IF(障害学生情報入力シート!AU831="",0,IF(AND(障害学生情報入力シート!AT831=1,Y831=1,障害学生情報入力シート!D831&lt;&gt;"",障害学生情報入力シート!D831&lt;&gt;"在籍者"),1,0))</f>
        <v>0</v>
      </c>
      <c r="L831" s="8">
        <f t="shared" si="75"/>
        <v>0</v>
      </c>
      <c r="M831" s="8" t="str">
        <f>IFERROR(MATCH(ROW(障害学生情報入力シート!A807),L:L,0),"")</f>
        <v/>
      </c>
      <c r="N831" s="8">
        <f>IF(障害学生情報入力シート!CA831="",0,IF(AND(障害学生情報入力シート!BZ831=1,Y831=1,障害学生情報入力シート!D831&lt;&gt;"",障害学生情報入力シート!D831&lt;&gt;"入学しなかった"),1,0))</f>
        <v>0</v>
      </c>
      <c r="O831" s="8">
        <f t="shared" si="76"/>
        <v>0</v>
      </c>
      <c r="P831" s="8" t="str">
        <f>IFERROR(MATCH(ROW(障害学生情報入力シート!AR807),O:O,0),"")</f>
        <v/>
      </c>
      <c r="Q831" s="8">
        <f>IF(障害学生情報入力シート!CU831="",0,IF(AND(障害学生情報入力シート!CT831=1,Y831=1,障害学生情報入力シート!D831&lt;&gt;"",障害学生情報入力シート!D831&lt;&gt;"入学しなかった"),1,0))</f>
        <v>0</v>
      </c>
      <c r="R831" s="8">
        <f t="shared" si="77"/>
        <v>0</v>
      </c>
      <c r="S831" s="8" t="str">
        <f>IFERROR(MATCH(ROW(障害学生情報入力シート!BJ807),R:R,0),"")</f>
        <v/>
      </c>
      <c r="T831" s="9">
        <f>IF(OR(SUM(障害学生情報入力シート!AY831:BY831,障害学生情報入力シート!CB831:CS831)&gt;0,COUNTA(障害学生情報入力シート!BZ831:CA831)=2,COUNTA(障害学生情報入力シート!CT831:CU831)=2),1,0)</f>
        <v>0</v>
      </c>
      <c r="U831" s="9">
        <f>SUM(障害学生情報入力シート!N831:Q831)+COUNTA(障害学生情報入力シート!R831)</f>
        <v>0</v>
      </c>
      <c r="V831" s="9">
        <f>SUM(障害学生情報入力シート!S831:V831)+COUNTA(障害学生情報入力シート!W831)</f>
        <v>0</v>
      </c>
      <c r="W831" s="9">
        <f>IF(SUM(障害学生情報入力シート!$X831:$AT831)&gt;0,1,0)</f>
        <v>0</v>
      </c>
      <c r="X831" s="9">
        <f>IF(障害学生情報入力シート!D831="入学者(新1年生)",1,0)</f>
        <v>0</v>
      </c>
      <c r="Y831" s="9">
        <f>IF(ISBLANK(障害学生情報入力シート!$G831),0)+IF(AND(障害学生情報入力シート!$G831="視覚障害",OR(障害学生情報入力シート!$H831="盲",障害学生情報入力シート!$H831="弱視")),1,0)+IF(AND(障害学生情報入力シート!$G831="聴覚・言語障害",OR(障害学生情報入力シート!$H831="聾",障害学生情報入力シート!$H831="難聴",障害学生情報入力シート!$H831="言語障害のみ")),1,0)+IF(AND(障害学生情報入力シート!$G831="肢体不自由",OR(障害学生情報入力シート!$H831="上肢機能障害",障害学生情報入力シート!$H831="下肢機能障害",障害学生情報入力シート!$H831="上下肢機能障害",障害学生情報入力シート!$H831="他の機能障害")),1,0)+IF(AND(障害学生情報入力シート!$G831="病弱・虚弱",OR(障害学生情報入力シート!$H831="内部障害等",障害学生情報入力シート!$H831="他の慢性疾患")),1,0)+IF(AND(障害学生情報入力シート!$G831="重複",ISBLANK(障害学生情報入力シート!$H831)),1,0)+IF(AND(障害学生情報入力シート!$G831="発達障害",OR(障害学生情報入力シート!$H831="SLD",障害学生情報入力シート!$H831="ADHD",障害学生情報入力シート!$H831="ASD",障害学生情報入力シート!$H831="発達障害の重複")),1,0)+IF(AND(障害学生情報入力シート!$G831="精神障害",OR(障害学生情報入力シート!$H831="統合失調症等",障害学生情報入力シート!$H831="気分障害",障害学生情報入力シート!$H831="神経症性障害等",障害学生情報入力シート!$H831="摂食障害・睡眠障害等",障害学生情報入力シート!$H831="他の精神障害")),1,0)+IF(AND(障害学生情報入力シート!$G831="その他の障害",ISBLANK(障害学生情報入力シート!$H831)),1,0)</f>
        <v>0</v>
      </c>
    </row>
    <row r="832" spans="1:25" x14ac:dyDescent="0.4">
      <c r="A832" s="1219">
        <v>808</v>
      </c>
      <c r="B832" s="7">
        <f>IF(AND(障害学生情報入力シート!$G832=$B$23,障害学生情報入力シート!$H832=$B$24,OR(障害学生情報入力シート!D832="入学者(新1年生)",障害学生情報入力シート!D832="在籍者")),1,0)</f>
        <v>0</v>
      </c>
      <c r="C832" s="7">
        <f t="shared" si="72"/>
        <v>0</v>
      </c>
      <c r="D832" s="7" t="str">
        <f>IFERROR(MATCH(ROW(障害学生情報入力シート!A808),C:C,0),"")</f>
        <v/>
      </c>
      <c r="E832" s="7">
        <f>IF(AND(障害学生情報入力シート!$G832=$E$23,障害学生情報入力シート!$H832=$E$24,OR(障害学生情報入力シート!D832="入学者(新1年生)",障害学生情報入力シート!D832="在籍者")),1,0)</f>
        <v>0</v>
      </c>
      <c r="F832" s="7">
        <f t="shared" si="73"/>
        <v>0</v>
      </c>
      <c r="G832" s="7" t="str">
        <f>IFERROR(MATCH(ROW(障害学生情報入力シート!E808),F:F,0),"")</f>
        <v/>
      </c>
      <c r="H832" s="7">
        <f>IF(AND(障害学生情報入力シート!$G832=$H$24,ISBLANK(障害学生情報入力シート!$H832),OR(障害学生情報入力シート!D832="入学者(新1年生)",障害学生情報入力シート!D832="在籍者")),1,0)</f>
        <v>0</v>
      </c>
      <c r="I832" s="7">
        <f t="shared" si="74"/>
        <v>0</v>
      </c>
      <c r="J832" s="7" t="str">
        <f>IFERROR(MATCH(ROW(障害学生情報入力シート!A808),I:I,0),"")</f>
        <v/>
      </c>
      <c r="K832" s="8">
        <f>IF(障害学生情報入力シート!AU832="",0,IF(AND(障害学生情報入力シート!AT832=1,Y832=1,障害学生情報入力シート!D832&lt;&gt;"",障害学生情報入力シート!D832&lt;&gt;"在籍者"),1,0))</f>
        <v>0</v>
      </c>
      <c r="L832" s="8">
        <f t="shared" si="75"/>
        <v>0</v>
      </c>
      <c r="M832" s="8" t="str">
        <f>IFERROR(MATCH(ROW(障害学生情報入力シート!A808),L:L,0),"")</f>
        <v/>
      </c>
      <c r="N832" s="8">
        <f>IF(障害学生情報入力シート!CA832="",0,IF(AND(障害学生情報入力シート!BZ832=1,Y832=1,障害学生情報入力シート!D832&lt;&gt;"",障害学生情報入力シート!D832&lt;&gt;"入学しなかった"),1,0))</f>
        <v>0</v>
      </c>
      <c r="O832" s="8">
        <f t="shared" si="76"/>
        <v>0</v>
      </c>
      <c r="P832" s="8" t="str">
        <f>IFERROR(MATCH(ROW(障害学生情報入力シート!AR808),O:O,0),"")</f>
        <v/>
      </c>
      <c r="Q832" s="8">
        <f>IF(障害学生情報入力シート!CU832="",0,IF(AND(障害学生情報入力シート!CT832=1,Y832=1,障害学生情報入力シート!D832&lt;&gt;"",障害学生情報入力シート!D832&lt;&gt;"入学しなかった"),1,0))</f>
        <v>0</v>
      </c>
      <c r="R832" s="8">
        <f t="shared" si="77"/>
        <v>0</v>
      </c>
      <c r="S832" s="8" t="str">
        <f>IFERROR(MATCH(ROW(障害学生情報入力シート!BJ808),R:R,0),"")</f>
        <v/>
      </c>
      <c r="T832" s="9">
        <f>IF(OR(SUM(障害学生情報入力シート!AY832:BY832,障害学生情報入力シート!CB832:CS832)&gt;0,COUNTA(障害学生情報入力シート!BZ832:CA832)=2,COUNTA(障害学生情報入力シート!CT832:CU832)=2),1,0)</f>
        <v>0</v>
      </c>
      <c r="U832" s="9">
        <f>SUM(障害学生情報入力シート!N832:Q832)+COUNTA(障害学生情報入力シート!R832)</f>
        <v>0</v>
      </c>
      <c r="V832" s="9">
        <f>SUM(障害学生情報入力シート!S832:V832)+COUNTA(障害学生情報入力シート!W832)</f>
        <v>0</v>
      </c>
      <c r="W832" s="9">
        <f>IF(SUM(障害学生情報入力シート!$X832:$AT832)&gt;0,1,0)</f>
        <v>0</v>
      </c>
      <c r="X832" s="9">
        <f>IF(障害学生情報入力シート!D832="入学者(新1年生)",1,0)</f>
        <v>0</v>
      </c>
      <c r="Y832" s="9">
        <f>IF(ISBLANK(障害学生情報入力シート!$G832),0)+IF(AND(障害学生情報入力シート!$G832="視覚障害",OR(障害学生情報入力シート!$H832="盲",障害学生情報入力シート!$H832="弱視")),1,0)+IF(AND(障害学生情報入力シート!$G832="聴覚・言語障害",OR(障害学生情報入力シート!$H832="聾",障害学生情報入力シート!$H832="難聴",障害学生情報入力シート!$H832="言語障害のみ")),1,0)+IF(AND(障害学生情報入力シート!$G832="肢体不自由",OR(障害学生情報入力シート!$H832="上肢機能障害",障害学生情報入力シート!$H832="下肢機能障害",障害学生情報入力シート!$H832="上下肢機能障害",障害学生情報入力シート!$H832="他の機能障害")),1,0)+IF(AND(障害学生情報入力シート!$G832="病弱・虚弱",OR(障害学生情報入力シート!$H832="内部障害等",障害学生情報入力シート!$H832="他の慢性疾患")),1,0)+IF(AND(障害学生情報入力シート!$G832="重複",ISBLANK(障害学生情報入力シート!$H832)),1,0)+IF(AND(障害学生情報入力シート!$G832="発達障害",OR(障害学生情報入力シート!$H832="SLD",障害学生情報入力シート!$H832="ADHD",障害学生情報入力シート!$H832="ASD",障害学生情報入力シート!$H832="発達障害の重複")),1,0)+IF(AND(障害学生情報入力シート!$G832="精神障害",OR(障害学生情報入力シート!$H832="統合失調症等",障害学生情報入力シート!$H832="気分障害",障害学生情報入力シート!$H832="神経症性障害等",障害学生情報入力シート!$H832="摂食障害・睡眠障害等",障害学生情報入力シート!$H832="他の精神障害")),1,0)+IF(AND(障害学生情報入力シート!$G832="その他の障害",ISBLANK(障害学生情報入力シート!$H832)),1,0)</f>
        <v>0</v>
      </c>
    </row>
    <row r="833" spans="1:25" x14ac:dyDescent="0.4">
      <c r="A833" s="1219">
        <v>809</v>
      </c>
      <c r="B833" s="7">
        <f>IF(AND(障害学生情報入力シート!$G833=$B$23,障害学生情報入力シート!$H833=$B$24,OR(障害学生情報入力シート!D833="入学者(新1年生)",障害学生情報入力シート!D833="在籍者")),1,0)</f>
        <v>0</v>
      </c>
      <c r="C833" s="7">
        <f t="shared" si="72"/>
        <v>0</v>
      </c>
      <c r="D833" s="7" t="str">
        <f>IFERROR(MATCH(ROW(障害学生情報入力シート!A809),C:C,0),"")</f>
        <v/>
      </c>
      <c r="E833" s="7">
        <f>IF(AND(障害学生情報入力シート!$G833=$E$23,障害学生情報入力シート!$H833=$E$24,OR(障害学生情報入力シート!D833="入学者(新1年生)",障害学生情報入力シート!D833="在籍者")),1,0)</f>
        <v>0</v>
      </c>
      <c r="F833" s="7">
        <f t="shared" si="73"/>
        <v>0</v>
      </c>
      <c r="G833" s="7" t="str">
        <f>IFERROR(MATCH(ROW(障害学生情報入力シート!E809),F:F,0),"")</f>
        <v/>
      </c>
      <c r="H833" s="7">
        <f>IF(AND(障害学生情報入力シート!$G833=$H$24,ISBLANK(障害学生情報入力シート!$H833),OR(障害学生情報入力シート!D833="入学者(新1年生)",障害学生情報入力シート!D833="在籍者")),1,0)</f>
        <v>0</v>
      </c>
      <c r="I833" s="7">
        <f t="shared" si="74"/>
        <v>0</v>
      </c>
      <c r="J833" s="7" t="str">
        <f>IFERROR(MATCH(ROW(障害学生情報入力シート!A809),I:I,0),"")</f>
        <v/>
      </c>
      <c r="K833" s="8">
        <f>IF(障害学生情報入力シート!AU833="",0,IF(AND(障害学生情報入力シート!AT833=1,Y833=1,障害学生情報入力シート!D833&lt;&gt;"",障害学生情報入力シート!D833&lt;&gt;"在籍者"),1,0))</f>
        <v>0</v>
      </c>
      <c r="L833" s="8">
        <f t="shared" si="75"/>
        <v>0</v>
      </c>
      <c r="M833" s="8" t="str">
        <f>IFERROR(MATCH(ROW(障害学生情報入力シート!A809),L:L,0),"")</f>
        <v/>
      </c>
      <c r="N833" s="8">
        <f>IF(障害学生情報入力シート!CA833="",0,IF(AND(障害学生情報入力シート!BZ833=1,Y833=1,障害学生情報入力シート!D833&lt;&gt;"",障害学生情報入力シート!D833&lt;&gt;"入学しなかった"),1,0))</f>
        <v>0</v>
      </c>
      <c r="O833" s="8">
        <f t="shared" si="76"/>
        <v>0</v>
      </c>
      <c r="P833" s="8" t="str">
        <f>IFERROR(MATCH(ROW(障害学生情報入力シート!AR809),O:O,0),"")</f>
        <v/>
      </c>
      <c r="Q833" s="8">
        <f>IF(障害学生情報入力シート!CU833="",0,IF(AND(障害学生情報入力シート!CT833=1,Y833=1,障害学生情報入力シート!D833&lt;&gt;"",障害学生情報入力シート!D833&lt;&gt;"入学しなかった"),1,0))</f>
        <v>0</v>
      </c>
      <c r="R833" s="8">
        <f t="shared" si="77"/>
        <v>0</v>
      </c>
      <c r="S833" s="8" t="str">
        <f>IFERROR(MATCH(ROW(障害学生情報入力シート!BJ809),R:R,0),"")</f>
        <v/>
      </c>
      <c r="T833" s="9">
        <f>IF(OR(SUM(障害学生情報入力シート!AY833:BY833,障害学生情報入力シート!CB833:CS833)&gt;0,COUNTA(障害学生情報入力シート!BZ833:CA833)=2,COUNTA(障害学生情報入力シート!CT833:CU833)=2),1,0)</f>
        <v>0</v>
      </c>
      <c r="U833" s="9">
        <f>SUM(障害学生情報入力シート!N833:Q833)+COUNTA(障害学生情報入力シート!R833)</f>
        <v>0</v>
      </c>
      <c r="V833" s="9">
        <f>SUM(障害学生情報入力シート!S833:V833)+COUNTA(障害学生情報入力シート!W833)</f>
        <v>0</v>
      </c>
      <c r="W833" s="9">
        <f>IF(SUM(障害学生情報入力シート!$X833:$AT833)&gt;0,1,0)</f>
        <v>0</v>
      </c>
      <c r="X833" s="9">
        <f>IF(障害学生情報入力シート!D833="入学者(新1年生)",1,0)</f>
        <v>0</v>
      </c>
      <c r="Y833" s="9">
        <f>IF(ISBLANK(障害学生情報入力シート!$G833),0)+IF(AND(障害学生情報入力シート!$G833="視覚障害",OR(障害学生情報入力シート!$H833="盲",障害学生情報入力シート!$H833="弱視")),1,0)+IF(AND(障害学生情報入力シート!$G833="聴覚・言語障害",OR(障害学生情報入力シート!$H833="聾",障害学生情報入力シート!$H833="難聴",障害学生情報入力シート!$H833="言語障害のみ")),1,0)+IF(AND(障害学生情報入力シート!$G833="肢体不自由",OR(障害学生情報入力シート!$H833="上肢機能障害",障害学生情報入力シート!$H833="下肢機能障害",障害学生情報入力シート!$H833="上下肢機能障害",障害学生情報入力シート!$H833="他の機能障害")),1,0)+IF(AND(障害学生情報入力シート!$G833="病弱・虚弱",OR(障害学生情報入力シート!$H833="内部障害等",障害学生情報入力シート!$H833="他の慢性疾患")),1,0)+IF(AND(障害学生情報入力シート!$G833="重複",ISBLANK(障害学生情報入力シート!$H833)),1,0)+IF(AND(障害学生情報入力シート!$G833="発達障害",OR(障害学生情報入力シート!$H833="SLD",障害学生情報入力シート!$H833="ADHD",障害学生情報入力シート!$H833="ASD",障害学生情報入力シート!$H833="発達障害の重複")),1,0)+IF(AND(障害学生情報入力シート!$G833="精神障害",OR(障害学生情報入力シート!$H833="統合失調症等",障害学生情報入力シート!$H833="気分障害",障害学生情報入力シート!$H833="神経症性障害等",障害学生情報入力シート!$H833="摂食障害・睡眠障害等",障害学生情報入力シート!$H833="他の精神障害")),1,0)+IF(AND(障害学生情報入力シート!$G833="その他の障害",ISBLANK(障害学生情報入力シート!$H833)),1,0)</f>
        <v>0</v>
      </c>
    </row>
    <row r="834" spans="1:25" x14ac:dyDescent="0.4">
      <c r="A834" s="1219">
        <v>810</v>
      </c>
      <c r="B834" s="7">
        <f>IF(AND(障害学生情報入力シート!$G834=$B$23,障害学生情報入力シート!$H834=$B$24,OR(障害学生情報入力シート!D834="入学者(新1年生)",障害学生情報入力シート!D834="在籍者")),1,0)</f>
        <v>0</v>
      </c>
      <c r="C834" s="7">
        <f t="shared" si="72"/>
        <v>0</v>
      </c>
      <c r="D834" s="7" t="str">
        <f>IFERROR(MATCH(ROW(障害学生情報入力シート!A810),C:C,0),"")</f>
        <v/>
      </c>
      <c r="E834" s="7">
        <f>IF(AND(障害学生情報入力シート!$G834=$E$23,障害学生情報入力シート!$H834=$E$24,OR(障害学生情報入力シート!D834="入学者(新1年生)",障害学生情報入力シート!D834="在籍者")),1,0)</f>
        <v>0</v>
      </c>
      <c r="F834" s="7">
        <f t="shared" si="73"/>
        <v>0</v>
      </c>
      <c r="G834" s="7" t="str">
        <f>IFERROR(MATCH(ROW(障害学生情報入力シート!E810),F:F,0),"")</f>
        <v/>
      </c>
      <c r="H834" s="7">
        <f>IF(AND(障害学生情報入力シート!$G834=$H$24,ISBLANK(障害学生情報入力シート!$H834),OR(障害学生情報入力シート!D834="入学者(新1年生)",障害学生情報入力シート!D834="在籍者")),1,0)</f>
        <v>0</v>
      </c>
      <c r="I834" s="7">
        <f t="shared" si="74"/>
        <v>0</v>
      </c>
      <c r="J834" s="7" t="str">
        <f>IFERROR(MATCH(ROW(障害学生情報入力シート!A810),I:I,0),"")</f>
        <v/>
      </c>
      <c r="K834" s="8">
        <f>IF(障害学生情報入力シート!AU834="",0,IF(AND(障害学生情報入力シート!AT834=1,Y834=1,障害学生情報入力シート!D834&lt;&gt;"",障害学生情報入力シート!D834&lt;&gt;"在籍者"),1,0))</f>
        <v>0</v>
      </c>
      <c r="L834" s="8">
        <f t="shared" si="75"/>
        <v>0</v>
      </c>
      <c r="M834" s="8" t="str">
        <f>IFERROR(MATCH(ROW(障害学生情報入力シート!A810),L:L,0),"")</f>
        <v/>
      </c>
      <c r="N834" s="8">
        <f>IF(障害学生情報入力シート!CA834="",0,IF(AND(障害学生情報入力シート!BZ834=1,Y834=1,障害学生情報入力シート!D834&lt;&gt;"",障害学生情報入力シート!D834&lt;&gt;"入学しなかった"),1,0))</f>
        <v>0</v>
      </c>
      <c r="O834" s="8">
        <f t="shared" si="76"/>
        <v>0</v>
      </c>
      <c r="P834" s="8" t="str">
        <f>IFERROR(MATCH(ROW(障害学生情報入力シート!AR810),O:O,0),"")</f>
        <v/>
      </c>
      <c r="Q834" s="8">
        <f>IF(障害学生情報入力シート!CU834="",0,IF(AND(障害学生情報入力シート!CT834=1,Y834=1,障害学生情報入力シート!D834&lt;&gt;"",障害学生情報入力シート!D834&lt;&gt;"入学しなかった"),1,0))</f>
        <v>0</v>
      </c>
      <c r="R834" s="8">
        <f t="shared" si="77"/>
        <v>0</v>
      </c>
      <c r="S834" s="8" t="str">
        <f>IFERROR(MATCH(ROW(障害学生情報入力シート!BJ810),R:R,0),"")</f>
        <v/>
      </c>
      <c r="T834" s="9">
        <f>IF(OR(SUM(障害学生情報入力シート!AY834:BY834,障害学生情報入力シート!CB834:CS834)&gt;0,COUNTA(障害学生情報入力シート!BZ834:CA834)=2,COUNTA(障害学生情報入力シート!CT834:CU834)=2),1,0)</f>
        <v>0</v>
      </c>
      <c r="U834" s="9">
        <f>SUM(障害学生情報入力シート!N834:Q834)+COUNTA(障害学生情報入力シート!R834)</f>
        <v>0</v>
      </c>
      <c r="V834" s="9">
        <f>SUM(障害学生情報入力シート!S834:V834)+COUNTA(障害学生情報入力シート!W834)</f>
        <v>0</v>
      </c>
      <c r="W834" s="9">
        <f>IF(SUM(障害学生情報入力シート!$X834:$AT834)&gt;0,1,0)</f>
        <v>0</v>
      </c>
      <c r="X834" s="9">
        <f>IF(障害学生情報入力シート!D834="入学者(新1年生)",1,0)</f>
        <v>0</v>
      </c>
      <c r="Y834" s="9">
        <f>IF(ISBLANK(障害学生情報入力シート!$G834),0)+IF(AND(障害学生情報入力シート!$G834="視覚障害",OR(障害学生情報入力シート!$H834="盲",障害学生情報入力シート!$H834="弱視")),1,0)+IF(AND(障害学生情報入力シート!$G834="聴覚・言語障害",OR(障害学生情報入力シート!$H834="聾",障害学生情報入力シート!$H834="難聴",障害学生情報入力シート!$H834="言語障害のみ")),1,0)+IF(AND(障害学生情報入力シート!$G834="肢体不自由",OR(障害学生情報入力シート!$H834="上肢機能障害",障害学生情報入力シート!$H834="下肢機能障害",障害学生情報入力シート!$H834="上下肢機能障害",障害学生情報入力シート!$H834="他の機能障害")),1,0)+IF(AND(障害学生情報入力シート!$G834="病弱・虚弱",OR(障害学生情報入力シート!$H834="内部障害等",障害学生情報入力シート!$H834="他の慢性疾患")),1,0)+IF(AND(障害学生情報入力シート!$G834="重複",ISBLANK(障害学生情報入力シート!$H834)),1,0)+IF(AND(障害学生情報入力シート!$G834="発達障害",OR(障害学生情報入力シート!$H834="SLD",障害学生情報入力シート!$H834="ADHD",障害学生情報入力シート!$H834="ASD",障害学生情報入力シート!$H834="発達障害の重複")),1,0)+IF(AND(障害学生情報入力シート!$G834="精神障害",OR(障害学生情報入力シート!$H834="統合失調症等",障害学生情報入力シート!$H834="気分障害",障害学生情報入力シート!$H834="神経症性障害等",障害学生情報入力シート!$H834="摂食障害・睡眠障害等",障害学生情報入力シート!$H834="他の精神障害")),1,0)+IF(AND(障害学生情報入力シート!$G834="その他の障害",ISBLANK(障害学生情報入力シート!$H834)),1,0)</f>
        <v>0</v>
      </c>
    </row>
    <row r="835" spans="1:25" x14ac:dyDescent="0.4">
      <c r="A835" s="1219">
        <v>811</v>
      </c>
      <c r="B835" s="7">
        <f>IF(AND(障害学生情報入力シート!$G835=$B$23,障害学生情報入力シート!$H835=$B$24,OR(障害学生情報入力シート!D835="入学者(新1年生)",障害学生情報入力シート!D835="在籍者")),1,0)</f>
        <v>0</v>
      </c>
      <c r="C835" s="7">
        <f t="shared" si="72"/>
        <v>0</v>
      </c>
      <c r="D835" s="7" t="str">
        <f>IFERROR(MATCH(ROW(障害学生情報入力シート!A811),C:C,0),"")</f>
        <v/>
      </c>
      <c r="E835" s="7">
        <f>IF(AND(障害学生情報入力シート!$G835=$E$23,障害学生情報入力シート!$H835=$E$24,OR(障害学生情報入力シート!D835="入学者(新1年生)",障害学生情報入力シート!D835="在籍者")),1,0)</f>
        <v>0</v>
      </c>
      <c r="F835" s="7">
        <f t="shared" si="73"/>
        <v>0</v>
      </c>
      <c r="G835" s="7" t="str">
        <f>IFERROR(MATCH(ROW(障害学生情報入力シート!E811),F:F,0),"")</f>
        <v/>
      </c>
      <c r="H835" s="7">
        <f>IF(AND(障害学生情報入力シート!$G835=$H$24,ISBLANK(障害学生情報入力シート!$H835),OR(障害学生情報入力シート!D835="入学者(新1年生)",障害学生情報入力シート!D835="在籍者")),1,0)</f>
        <v>0</v>
      </c>
      <c r="I835" s="7">
        <f t="shared" si="74"/>
        <v>0</v>
      </c>
      <c r="J835" s="7" t="str">
        <f>IFERROR(MATCH(ROW(障害学生情報入力シート!A811),I:I,0),"")</f>
        <v/>
      </c>
      <c r="K835" s="8">
        <f>IF(障害学生情報入力シート!AU835="",0,IF(AND(障害学生情報入力シート!AT835=1,Y835=1,障害学生情報入力シート!D835&lt;&gt;"",障害学生情報入力シート!D835&lt;&gt;"在籍者"),1,0))</f>
        <v>0</v>
      </c>
      <c r="L835" s="8">
        <f t="shared" si="75"/>
        <v>0</v>
      </c>
      <c r="M835" s="8" t="str">
        <f>IFERROR(MATCH(ROW(障害学生情報入力シート!A811),L:L,0),"")</f>
        <v/>
      </c>
      <c r="N835" s="8">
        <f>IF(障害学生情報入力シート!CA835="",0,IF(AND(障害学生情報入力シート!BZ835=1,Y835=1,障害学生情報入力シート!D835&lt;&gt;"",障害学生情報入力シート!D835&lt;&gt;"入学しなかった"),1,0))</f>
        <v>0</v>
      </c>
      <c r="O835" s="8">
        <f t="shared" si="76"/>
        <v>0</v>
      </c>
      <c r="P835" s="8" t="str">
        <f>IFERROR(MATCH(ROW(障害学生情報入力シート!AR811),O:O,0),"")</f>
        <v/>
      </c>
      <c r="Q835" s="8">
        <f>IF(障害学生情報入力シート!CU835="",0,IF(AND(障害学生情報入力シート!CT835=1,Y835=1,障害学生情報入力シート!D835&lt;&gt;"",障害学生情報入力シート!D835&lt;&gt;"入学しなかった"),1,0))</f>
        <v>0</v>
      </c>
      <c r="R835" s="8">
        <f t="shared" si="77"/>
        <v>0</v>
      </c>
      <c r="S835" s="8" t="str">
        <f>IFERROR(MATCH(ROW(障害学生情報入力シート!BJ811),R:R,0),"")</f>
        <v/>
      </c>
      <c r="T835" s="9">
        <f>IF(OR(SUM(障害学生情報入力シート!AY835:BY835,障害学生情報入力シート!CB835:CS835)&gt;0,COUNTA(障害学生情報入力シート!BZ835:CA835)=2,COUNTA(障害学生情報入力シート!CT835:CU835)=2),1,0)</f>
        <v>0</v>
      </c>
      <c r="U835" s="9">
        <f>SUM(障害学生情報入力シート!N835:Q835)+COUNTA(障害学生情報入力シート!R835)</f>
        <v>0</v>
      </c>
      <c r="V835" s="9">
        <f>SUM(障害学生情報入力シート!S835:V835)+COUNTA(障害学生情報入力シート!W835)</f>
        <v>0</v>
      </c>
      <c r="W835" s="9">
        <f>IF(SUM(障害学生情報入力シート!$X835:$AT835)&gt;0,1,0)</f>
        <v>0</v>
      </c>
      <c r="X835" s="9">
        <f>IF(障害学生情報入力シート!D835="入学者(新1年生)",1,0)</f>
        <v>0</v>
      </c>
      <c r="Y835" s="9">
        <f>IF(ISBLANK(障害学生情報入力シート!$G835),0)+IF(AND(障害学生情報入力シート!$G835="視覚障害",OR(障害学生情報入力シート!$H835="盲",障害学生情報入力シート!$H835="弱視")),1,0)+IF(AND(障害学生情報入力シート!$G835="聴覚・言語障害",OR(障害学生情報入力シート!$H835="聾",障害学生情報入力シート!$H835="難聴",障害学生情報入力シート!$H835="言語障害のみ")),1,0)+IF(AND(障害学生情報入力シート!$G835="肢体不自由",OR(障害学生情報入力シート!$H835="上肢機能障害",障害学生情報入力シート!$H835="下肢機能障害",障害学生情報入力シート!$H835="上下肢機能障害",障害学生情報入力シート!$H835="他の機能障害")),1,0)+IF(AND(障害学生情報入力シート!$G835="病弱・虚弱",OR(障害学生情報入力シート!$H835="内部障害等",障害学生情報入力シート!$H835="他の慢性疾患")),1,0)+IF(AND(障害学生情報入力シート!$G835="重複",ISBLANK(障害学生情報入力シート!$H835)),1,0)+IF(AND(障害学生情報入力シート!$G835="発達障害",OR(障害学生情報入力シート!$H835="SLD",障害学生情報入力シート!$H835="ADHD",障害学生情報入力シート!$H835="ASD",障害学生情報入力シート!$H835="発達障害の重複")),1,0)+IF(AND(障害学生情報入力シート!$G835="精神障害",OR(障害学生情報入力シート!$H835="統合失調症等",障害学生情報入力シート!$H835="気分障害",障害学生情報入力シート!$H835="神経症性障害等",障害学生情報入力シート!$H835="摂食障害・睡眠障害等",障害学生情報入力シート!$H835="他の精神障害")),1,0)+IF(AND(障害学生情報入力シート!$G835="その他の障害",ISBLANK(障害学生情報入力シート!$H835)),1,0)</f>
        <v>0</v>
      </c>
    </row>
    <row r="836" spans="1:25" x14ac:dyDescent="0.4">
      <c r="A836" s="1219">
        <v>812</v>
      </c>
      <c r="B836" s="7">
        <f>IF(AND(障害学生情報入力シート!$G836=$B$23,障害学生情報入力シート!$H836=$B$24,OR(障害学生情報入力シート!D836="入学者(新1年生)",障害学生情報入力シート!D836="在籍者")),1,0)</f>
        <v>0</v>
      </c>
      <c r="C836" s="7">
        <f t="shared" si="72"/>
        <v>0</v>
      </c>
      <c r="D836" s="7" t="str">
        <f>IFERROR(MATCH(ROW(障害学生情報入力シート!A812),C:C,0),"")</f>
        <v/>
      </c>
      <c r="E836" s="7">
        <f>IF(AND(障害学生情報入力シート!$G836=$E$23,障害学生情報入力シート!$H836=$E$24,OR(障害学生情報入力シート!D836="入学者(新1年生)",障害学生情報入力シート!D836="在籍者")),1,0)</f>
        <v>0</v>
      </c>
      <c r="F836" s="7">
        <f t="shared" si="73"/>
        <v>0</v>
      </c>
      <c r="G836" s="7" t="str">
        <f>IFERROR(MATCH(ROW(障害学生情報入力シート!E812),F:F,0),"")</f>
        <v/>
      </c>
      <c r="H836" s="7">
        <f>IF(AND(障害学生情報入力シート!$G836=$H$24,ISBLANK(障害学生情報入力シート!$H836),OR(障害学生情報入力シート!D836="入学者(新1年生)",障害学生情報入力シート!D836="在籍者")),1,0)</f>
        <v>0</v>
      </c>
      <c r="I836" s="7">
        <f t="shared" si="74"/>
        <v>0</v>
      </c>
      <c r="J836" s="7" t="str">
        <f>IFERROR(MATCH(ROW(障害学生情報入力シート!A812),I:I,0),"")</f>
        <v/>
      </c>
      <c r="K836" s="8">
        <f>IF(障害学生情報入力シート!AU836="",0,IF(AND(障害学生情報入力シート!AT836=1,Y836=1,障害学生情報入力シート!D836&lt;&gt;"",障害学生情報入力シート!D836&lt;&gt;"在籍者"),1,0))</f>
        <v>0</v>
      </c>
      <c r="L836" s="8">
        <f t="shared" si="75"/>
        <v>0</v>
      </c>
      <c r="M836" s="8" t="str">
        <f>IFERROR(MATCH(ROW(障害学生情報入力シート!A812),L:L,0),"")</f>
        <v/>
      </c>
      <c r="N836" s="8">
        <f>IF(障害学生情報入力シート!CA836="",0,IF(AND(障害学生情報入力シート!BZ836=1,Y836=1,障害学生情報入力シート!D836&lt;&gt;"",障害学生情報入力シート!D836&lt;&gt;"入学しなかった"),1,0))</f>
        <v>0</v>
      </c>
      <c r="O836" s="8">
        <f t="shared" si="76"/>
        <v>0</v>
      </c>
      <c r="P836" s="8" t="str">
        <f>IFERROR(MATCH(ROW(障害学生情報入力シート!AR812),O:O,0),"")</f>
        <v/>
      </c>
      <c r="Q836" s="8">
        <f>IF(障害学生情報入力シート!CU836="",0,IF(AND(障害学生情報入力シート!CT836=1,Y836=1,障害学生情報入力シート!D836&lt;&gt;"",障害学生情報入力シート!D836&lt;&gt;"入学しなかった"),1,0))</f>
        <v>0</v>
      </c>
      <c r="R836" s="8">
        <f t="shared" si="77"/>
        <v>0</v>
      </c>
      <c r="S836" s="8" t="str">
        <f>IFERROR(MATCH(ROW(障害学生情報入力シート!BJ812),R:R,0),"")</f>
        <v/>
      </c>
      <c r="T836" s="9">
        <f>IF(OR(SUM(障害学生情報入力シート!AY836:BY836,障害学生情報入力シート!CB836:CS836)&gt;0,COUNTA(障害学生情報入力シート!BZ836:CA836)=2,COUNTA(障害学生情報入力シート!CT836:CU836)=2),1,0)</f>
        <v>0</v>
      </c>
      <c r="U836" s="9">
        <f>SUM(障害学生情報入力シート!N836:Q836)+COUNTA(障害学生情報入力シート!R836)</f>
        <v>0</v>
      </c>
      <c r="V836" s="9">
        <f>SUM(障害学生情報入力シート!S836:V836)+COUNTA(障害学生情報入力シート!W836)</f>
        <v>0</v>
      </c>
      <c r="W836" s="9">
        <f>IF(SUM(障害学生情報入力シート!$X836:$AT836)&gt;0,1,0)</f>
        <v>0</v>
      </c>
      <c r="X836" s="9">
        <f>IF(障害学生情報入力シート!D836="入学者(新1年生)",1,0)</f>
        <v>0</v>
      </c>
      <c r="Y836" s="9">
        <f>IF(ISBLANK(障害学生情報入力シート!$G836),0)+IF(AND(障害学生情報入力シート!$G836="視覚障害",OR(障害学生情報入力シート!$H836="盲",障害学生情報入力シート!$H836="弱視")),1,0)+IF(AND(障害学生情報入力シート!$G836="聴覚・言語障害",OR(障害学生情報入力シート!$H836="聾",障害学生情報入力シート!$H836="難聴",障害学生情報入力シート!$H836="言語障害のみ")),1,0)+IF(AND(障害学生情報入力シート!$G836="肢体不自由",OR(障害学生情報入力シート!$H836="上肢機能障害",障害学生情報入力シート!$H836="下肢機能障害",障害学生情報入力シート!$H836="上下肢機能障害",障害学生情報入力シート!$H836="他の機能障害")),1,0)+IF(AND(障害学生情報入力シート!$G836="病弱・虚弱",OR(障害学生情報入力シート!$H836="内部障害等",障害学生情報入力シート!$H836="他の慢性疾患")),1,0)+IF(AND(障害学生情報入力シート!$G836="重複",ISBLANK(障害学生情報入力シート!$H836)),1,0)+IF(AND(障害学生情報入力シート!$G836="発達障害",OR(障害学生情報入力シート!$H836="SLD",障害学生情報入力シート!$H836="ADHD",障害学生情報入力シート!$H836="ASD",障害学生情報入力シート!$H836="発達障害の重複")),1,0)+IF(AND(障害学生情報入力シート!$G836="精神障害",OR(障害学生情報入力シート!$H836="統合失調症等",障害学生情報入力シート!$H836="気分障害",障害学生情報入力シート!$H836="神経症性障害等",障害学生情報入力シート!$H836="摂食障害・睡眠障害等",障害学生情報入力シート!$H836="他の精神障害")),1,0)+IF(AND(障害学生情報入力シート!$G836="その他の障害",ISBLANK(障害学生情報入力シート!$H836)),1,0)</f>
        <v>0</v>
      </c>
    </row>
    <row r="837" spans="1:25" x14ac:dyDescent="0.4">
      <c r="A837" s="1219">
        <v>813</v>
      </c>
      <c r="B837" s="7">
        <f>IF(AND(障害学生情報入力シート!$G837=$B$23,障害学生情報入力シート!$H837=$B$24,OR(障害学生情報入力シート!D837="入学者(新1年生)",障害学生情報入力シート!D837="在籍者")),1,0)</f>
        <v>0</v>
      </c>
      <c r="C837" s="7">
        <f t="shared" si="72"/>
        <v>0</v>
      </c>
      <c r="D837" s="7" t="str">
        <f>IFERROR(MATCH(ROW(障害学生情報入力シート!A813),C:C,0),"")</f>
        <v/>
      </c>
      <c r="E837" s="7">
        <f>IF(AND(障害学生情報入力シート!$G837=$E$23,障害学生情報入力シート!$H837=$E$24,OR(障害学生情報入力シート!D837="入学者(新1年生)",障害学生情報入力シート!D837="在籍者")),1,0)</f>
        <v>0</v>
      </c>
      <c r="F837" s="7">
        <f t="shared" si="73"/>
        <v>0</v>
      </c>
      <c r="G837" s="7" t="str">
        <f>IFERROR(MATCH(ROW(障害学生情報入力シート!E813),F:F,0),"")</f>
        <v/>
      </c>
      <c r="H837" s="7">
        <f>IF(AND(障害学生情報入力シート!$G837=$H$24,ISBLANK(障害学生情報入力シート!$H837),OR(障害学生情報入力シート!D837="入学者(新1年生)",障害学生情報入力シート!D837="在籍者")),1,0)</f>
        <v>0</v>
      </c>
      <c r="I837" s="7">
        <f t="shared" si="74"/>
        <v>0</v>
      </c>
      <c r="J837" s="7" t="str">
        <f>IFERROR(MATCH(ROW(障害学生情報入力シート!A813),I:I,0),"")</f>
        <v/>
      </c>
      <c r="K837" s="8">
        <f>IF(障害学生情報入力シート!AU837="",0,IF(AND(障害学生情報入力シート!AT837=1,Y837=1,障害学生情報入力シート!D837&lt;&gt;"",障害学生情報入力シート!D837&lt;&gt;"在籍者"),1,0))</f>
        <v>0</v>
      </c>
      <c r="L837" s="8">
        <f t="shared" si="75"/>
        <v>0</v>
      </c>
      <c r="M837" s="8" t="str">
        <f>IFERROR(MATCH(ROW(障害学生情報入力シート!A813),L:L,0),"")</f>
        <v/>
      </c>
      <c r="N837" s="8">
        <f>IF(障害学生情報入力シート!CA837="",0,IF(AND(障害学生情報入力シート!BZ837=1,Y837=1,障害学生情報入力シート!D837&lt;&gt;"",障害学生情報入力シート!D837&lt;&gt;"入学しなかった"),1,0))</f>
        <v>0</v>
      </c>
      <c r="O837" s="8">
        <f t="shared" si="76"/>
        <v>0</v>
      </c>
      <c r="P837" s="8" t="str">
        <f>IFERROR(MATCH(ROW(障害学生情報入力シート!AR813),O:O,0),"")</f>
        <v/>
      </c>
      <c r="Q837" s="8">
        <f>IF(障害学生情報入力シート!CU837="",0,IF(AND(障害学生情報入力シート!CT837=1,Y837=1,障害学生情報入力シート!D837&lt;&gt;"",障害学生情報入力シート!D837&lt;&gt;"入学しなかった"),1,0))</f>
        <v>0</v>
      </c>
      <c r="R837" s="8">
        <f t="shared" si="77"/>
        <v>0</v>
      </c>
      <c r="S837" s="8" t="str">
        <f>IFERROR(MATCH(ROW(障害学生情報入力シート!BJ813),R:R,0),"")</f>
        <v/>
      </c>
      <c r="T837" s="9">
        <f>IF(OR(SUM(障害学生情報入力シート!AY837:BY837,障害学生情報入力シート!CB837:CS837)&gt;0,COUNTA(障害学生情報入力シート!BZ837:CA837)=2,COUNTA(障害学生情報入力シート!CT837:CU837)=2),1,0)</f>
        <v>0</v>
      </c>
      <c r="U837" s="9">
        <f>SUM(障害学生情報入力シート!N837:Q837)+COUNTA(障害学生情報入力シート!R837)</f>
        <v>0</v>
      </c>
      <c r="V837" s="9">
        <f>SUM(障害学生情報入力シート!S837:V837)+COUNTA(障害学生情報入力シート!W837)</f>
        <v>0</v>
      </c>
      <c r="W837" s="9">
        <f>IF(SUM(障害学生情報入力シート!$X837:$AT837)&gt;0,1,0)</f>
        <v>0</v>
      </c>
      <c r="X837" s="9">
        <f>IF(障害学生情報入力シート!D837="入学者(新1年生)",1,0)</f>
        <v>0</v>
      </c>
      <c r="Y837" s="9">
        <f>IF(ISBLANK(障害学生情報入力シート!$G837),0)+IF(AND(障害学生情報入力シート!$G837="視覚障害",OR(障害学生情報入力シート!$H837="盲",障害学生情報入力シート!$H837="弱視")),1,0)+IF(AND(障害学生情報入力シート!$G837="聴覚・言語障害",OR(障害学生情報入力シート!$H837="聾",障害学生情報入力シート!$H837="難聴",障害学生情報入力シート!$H837="言語障害のみ")),1,0)+IF(AND(障害学生情報入力シート!$G837="肢体不自由",OR(障害学生情報入力シート!$H837="上肢機能障害",障害学生情報入力シート!$H837="下肢機能障害",障害学生情報入力シート!$H837="上下肢機能障害",障害学生情報入力シート!$H837="他の機能障害")),1,0)+IF(AND(障害学生情報入力シート!$G837="病弱・虚弱",OR(障害学生情報入力シート!$H837="内部障害等",障害学生情報入力シート!$H837="他の慢性疾患")),1,0)+IF(AND(障害学生情報入力シート!$G837="重複",ISBLANK(障害学生情報入力シート!$H837)),1,0)+IF(AND(障害学生情報入力シート!$G837="発達障害",OR(障害学生情報入力シート!$H837="SLD",障害学生情報入力シート!$H837="ADHD",障害学生情報入力シート!$H837="ASD",障害学生情報入力シート!$H837="発達障害の重複")),1,0)+IF(AND(障害学生情報入力シート!$G837="精神障害",OR(障害学生情報入力シート!$H837="統合失調症等",障害学生情報入力シート!$H837="気分障害",障害学生情報入力シート!$H837="神経症性障害等",障害学生情報入力シート!$H837="摂食障害・睡眠障害等",障害学生情報入力シート!$H837="他の精神障害")),1,0)+IF(AND(障害学生情報入力シート!$G837="その他の障害",ISBLANK(障害学生情報入力シート!$H837)),1,0)</f>
        <v>0</v>
      </c>
    </row>
    <row r="838" spans="1:25" x14ac:dyDescent="0.4">
      <c r="A838" s="1219">
        <v>814</v>
      </c>
      <c r="B838" s="7">
        <f>IF(AND(障害学生情報入力シート!$G838=$B$23,障害学生情報入力シート!$H838=$B$24,OR(障害学生情報入力シート!D838="入学者(新1年生)",障害学生情報入力シート!D838="在籍者")),1,0)</f>
        <v>0</v>
      </c>
      <c r="C838" s="7">
        <f t="shared" si="72"/>
        <v>0</v>
      </c>
      <c r="D838" s="7" t="str">
        <f>IFERROR(MATCH(ROW(障害学生情報入力シート!A814),C:C,0),"")</f>
        <v/>
      </c>
      <c r="E838" s="7">
        <f>IF(AND(障害学生情報入力シート!$G838=$E$23,障害学生情報入力シート!$H838=$E$24,OR(障害学生情報入力シート!D838="入学者(新1年生)",障害学生情報入力シート!D838="在籍者")),1,0)</f>
        <v>0</v>
      </c>
      <c r="F838" s="7">
        <f t="shared" si="73"/>
        <v>0</v>
      </c>
      <c r="G838" s="7" t="str">
        <f>IFERROR(MATCH(ROW(障害学生情報入力シート!E814),F:F,0),"")</f>
        <v/>
      </c>
      <c r="H838" s="7">
        <f>IF(AND(障害学生情報入力シート!$G838=$H$24,ISBLANK(障害学生情報入力シート!$H838),OR(障害学生情報入力シート!D838="入学者(新1年生)",障害学生情報入力シート!D838="在籍者")),1,0)</f>
        <v>0</v>
      </c>
      <c r="I838" s="7">
        <f t="shared" si="74"/>
        <v>0</v>
      </c>
      <c r="J838" s="7" t="str">
        <f>IFERROR(MATCH(ROW(障害学生情報入力シート!A814),I:I,0),"")</f>
        <v/>
      </c>
      <c r="K838" s="8">
        <f>IF(障害学生情報入力シート!AU838="",0,IF(AND(障害学生情報入力シート!AT838=1,Y838=1,障害学生情報入力シート!D838&lt;&gt;"",障害学生情報入力シート!D838&lt;&gt;"在籍者"),1,0))</f>
        <v>0</v>
      </c>
      <c r="L838" s="8">
        <f t="shared" si="75"/>
        <v>0</v>
      </c>
      <c r="M838" s="8" t="str">
        <f>IFERROR(MATCH(ROW(障害学生情報入力シート!A814),L:L,0),"")</f>
        <v/>
      </c>
      <c r="N838" s="8">
        <f>IF(障害学生情報入力シート!CA838="",0,IF(AND(障害学生情報入力シート!BZ838=1,Y838=1,障害学生情報入力シート!D838&lt;&gt;"",障害学生情報入力シート!D838&lt;&gt;"入学しなかった"),1,0))</f>
        <v>0</v>
      </c>
      <c r="O838" s="8">
        <f t="shared" si="76"/>
        <v>0</v>
      </c>
      <c r="P838" s="8" t="str">
        <f>IFERROR(MATCH(ROW(障害学生情報入力シート!AR814),O:O,0),"")</f>
        <v/>
      </c>
      <c r="Q838" s="8">
        <f>IF(障害学生情報入力シート!CU838="",0,IF(AND(障害学生情報入力シート!CT838=1,Y838=1,障害学生情報入力シート!D838&lt;&gt;"",障害学生情報入力シート!D838&lt;&gt;"入学しなかった"),1,0))</f>
        <v>0</v>
      </c>
      <c r="R838" s="8">
        <f t="shared" si="77"/>
        <v>0</v>
      </c>
      <c r="S838" s="8" t="str">
        <f>IFERROR(MATCH(ROW(障害学生情報入力シート!BJ814),R:R,0),"")</f>
        <v/>
      </c>
      <c r="T838" s="9">
        <f>IF(OR(SUM(障害学生情報入力シート!AY838:BY838,障害学生情報入力シート!CB838:CS838)&gt;0,COUNTA(障害学生情報入力シート!BZ838:CA838)=2,COUNTA(障害学生情報入力シート!CT838:CU838)=2),1,0)</f>
        <v>0</v>
      </c>
      <c r="U838" s="9">
        <f>SUM(障害学生情報入力シート!N838:Q838)+COUNTA(障害学生情報入力シート!R838)</f>
        <v>0</v>
      </c>
      <c r="V838" s="9">
        <f>SUM(障害学生情報入力シート!S838:V838)+COUNTA(障害学生情報入力シート!W838)</f>
        <v>0</v>
      </c>
      <c r="W838" s="9">
        <f>IF(SUM(障害学生情報入力シート!$X838:$AT838)&gt;0,1,0)</f>
        <v>0</v>
      </c>
      <c r="X838" s="9">
        <f>IF(障害学生情報入力シート!D838="入学者(新1年生)",1,0)</f>
        <v>0</v>
      </c>
      <c r="Y838" s="9">
        <f>IF(ISBLANK(障害学生情報入力シート!$G838),0)+IF(AND(障害学生情報入力シート!$G838="視覚障害",OR(障害学生情報入力シート!$H838="盲",障害学生情報入力シート!$H838="弱視")),1,0)+IF(AND(障害学生情報入力シート!$G838="聴覚・言語障害",OR(障害学生情報入力シート!$H838="聾",障害学生情報入力シート!$H838="難聴",障害学生情報入力シート!$H838="言語障害のみ")),1,0)+IF(AND(障害学生情報入力シート!$G838="肢体不自由",OR(障害学生情報入力シート!$H838="上肢機能障害",障害学生情報入力シート!$H838="下肢機能障害",障害学生情報入力シート!$H838="上下肢機能障害",障害学生情報入力シート!$H838="他の機能障害")),1,0)+IF(AND(障害学生情報入力シート!$G838="病弱・虚弱",OR(障害学生情報入力シート!$H838="内部障害等",障害学生情報入力シート!$H838="他の慢性疾患")),1,0)+IF(AND(障害学生情報入力シート!$G838="重複",ISBLANK(障害学生情報入力シート!$H838)),1,0)+IF(AND(障害学生情報入力シート!$G838="発達障害",OR(障害学生情報入力シート!$H838="SLD",障害学生情報入力シート!$H838="ADHD",障害学生情報入力シート!$H838="ASD",障害学生情報入力シート!$H838="発達障害の重複")),1,0)+IF(AND(障害学生情報入力シート!$G838="精神障害",OR(障害学生情報入力シート!$H838="統合失調症等",障害学生情報入力シート!$H838="気分障害",障害学生情報入力シート!$H838="神経症性障害等",障害学生情報入力シート!$H838="摂食障害・睡眠障害等",障害学生情報入力シート!$H838="他の精神障害")),1,0)+IF(AND(障害学生情報入力シート!$G838="その他の障害",ISBLANK(障害学生情報入力シート!$H838)),1,0)</f>
        <v>0</v>
      </c>
    </row>
    <row r="839" spans="1:25" x14ac:dyDescent="0.4">
      <c r="A839" s="1219">
        <v>815</v>
      </c>
      <c r="B839" s="7">
        <f>IF(AND(障害学生情報入力シート!$G839=$B$23,障害学生情報入力シート!$H839=$B$24,OR(障害学生情報入力シート!D839="入学者(新1年生)",障害学生情報入力シート!D839="在籍者")),1,0)</f>
        <v>0</v>
      </c>
      <c r="C839" s="7">
        <f t="shared" si="72"/>
        <v>0</v>
      </c>
      <c r="D839" s="7" t="str">
        <f>IFERROR(MATCH(ROW(障害学生情報入力シート!A815),C:C,0),"")</f>
        <v/>
      </c>
      <c r="E839" s="7">
        <f>IF(AND(障害学生情報入力シート!$G839=$E$23,障害学生情報入力シート!$H839=$E$24,OR(障害学生情報入力シート!D839="入学者(新1年生)",障害学生情報入力シート!D839="在籍者")),1,0)</f>
        <v>0</v>
      </c>
      <c r="F839" s="7">
        <f t="shared" si="73"/>
        <v>0</v>
      </c>
      <c r="G839" s="7" t="str">
        <f>IFERROR(MATCH(ROW(障害学生情報入力シート!E815),F:F,0),"")</f>
        <v/>
      </c>
      <c r="H839" s="7">
        <f>IF(AND(障害学生情報入力シート!$G839=$H$24,ISBLANK(障害学生情報入力シート!$H839),OR(障害学生情報入力シート!D839="入学者(新1年生)",障害学生情報入力シート!D839="在籍者")),1,0)</f>
        <v>0</v>
      </c>
      <c r="I839" s="7">
        <f t="shared" si="74"/>
        <v>0</v>
      </c>
      <c r="J839" s="7" t="str">
        <f>IFERROR(MATCH(ROW(障害学生情報入力シート!A815),I:I,0),"")</f>
        <v/>
      </c>
      <c r="K839" s="8">
        <f>IF(障害学生情報入力シート!AU839="",0,IF(AND(障害学生情報入力シート!AT839=1,Y839=1,障害学生情報入力シート!D839&lt;&gt;"",障害学生情報入力シート!D839&lt;&gt;"在籍者"),1,0))</f>
        <v>0</v>
      </c>
      <c r="L839" s="8">
        <f t="shared" si="75"/>
        <v>0</v>
      </c>
      <c r="M839" s="8" t="str">
        <f>IFERROR(MATCH(ROW(障害学生情報入力シート!A815),L:L,0),"")</f>
        <v/>
      </c>
      <c r="N839" s="8">
        <f>IF(障害学生情報入力シート!CA839="",0,IF(AND(障害学生情報入力シート!BZ839=1,Y839=1,障害学生情報入力シート!D839&lt;&gt;"",障害学生情報入力シート!D839&lt;&gt;"入学しなかった"),1,0))</f>
        <v>0</v>
      </c>
      <c r="O839" s="8">
        <f t="shared" si="76"/>
        <v>0</v>
      </c>
      <c r="P839" s="8" t="str">
        <f>IFERROR(MATCH(ROW(障害学生情報入力シート!AR815),O:O,0),"")</f>
        <v/>
      </c>
      <c r="Q839" s="8">
        <f>IF(障害学生情報入力シート!CU839="",0,IF(AND(障害学生情報入力シート!CT839=1,Y839=1,障害学生情報入力シート!D839&lt;&gt;"",障害学生情報入力シート!D839&lt;&gt;"入学しなかった"),1,0))</f>
        <v>0</v>
      </c>
      <c r="R839" s="8">
        <f t="shared" si="77"/>
        <v>0</v>
      </c>
      <c r="S839" s="8" t="str">
        <f>IFERROR(MATCH(ROW(障害学生情報入力シート!BJ815),R:R,0),"")</f>
        <v/>
      </c>
      <c r="T839" s="9">
        <f>IF(OR(SUM(障害学生情報入力シート!AY839:BY839,障害学生情報入力シート!CB839:CS839)&gt;0,COUNTA(障害学生情報入力シート!BZ839:CA839)=2,COUNTA(障害学生情報入力シート!CT839:CU839)=2),1,0)</f>
        <v>0</v>
      </c>
      <c r="U839" s="9">
        <f>SUM(障害学生情報入力シート!N839:Q839)+COUNTA(障害学生情報入力シート!R839)</f>
        <v>0</v>
      </c>
      <c r="V839" s="9">
        <f>SUM(障害学生情報入力シート!S839:V839)+COUNTA(障害学生情報入力シート!W839)</f>
        <v>0</v>
      </c>
      <c r="W839" s="9">
        <f>IF(SUM(障害学生情報入力シート!$X839:$AT839)&gt;0,1,0)</f>
        <v>0</v>
      </c>
      <c r="X839" s="9">
        <f>IF(障害学生情報入力シート!D839="入学者(新1年生)",1,0)</f>
        <v>0</v>
      </c>
      <c r="Y839" s="9">
        <f>IF(ISBLANK(障害学生情報入力シート!$G839),0)+IF(AND(障害学生情報入力シート!$G839="視覚障害",OR(障害学生情報入力シート!$H839="盲",障害学生情報入力シート!$H839="弱視")),1,0)+IF(AND(障害学生情報入力シート!$G839="聴覚・言語障害",OR(障害学生情報入力シート!$H839="聾",障害学生情報入力シート!$H839="難聴",障害学生情報入力シート!$H839="言語障害のみ")),1,0)+IF(AND(障害学生情報入力シート!$G839="肢体不自由",OR(障害学生情報入力シート!$H839="上肢機能障害",障害学生情報入力シート!$H839="下肢機能障害",障害学生情報入力シート!$H839="上下肢機能障害",障害学生情報入力シート!$H839="他の機能障害")),1,0)+IF(AND(障害学生情報入力シート!$G839="病弱・虚弱",OR(障害学生情報入力シート!$H839="内部障害等",障害学生情報入力シート!$H839="他の慢性疾患")),1,0)+IF(AND(障害学生情報入力シート!$G839="重複",ISBLANK(障害学生情報入力シート!$H839)),1,0)+IF(AND(障害学生情報入力シート!$G839="発達障害",OR(障害学生情報入力シート!$H839="SLD",障害学生情報入力シート!$H839="ADHD",障害学生情報入力シート!$H839="ASD",障害学生情報入力シート!$H839="発達障害の重複")),1,0)+IF(AND(障害学生情報入力シート!$G839="精神障害",OR(障害学生情報入力シート!$H839="統合失調症等",障害学生情報入力シート!$H839="気分障害",障害学生情報入力シート!$H839="神経症性障害等",障害学生情報入力シート!$H839="摂食障害・睡眠障害等",障害学生情報入力シート!$H839="他の精神障害")),1,0)+IF(AND(障害学生情報入力シート!$G839="その他の障害",ISBLANK(障害学生情報入力シート!$H839)),1,0)</f>
        <v>0</v>
      </c>
    </row>
    <row r="840" spans="1:25" x14ac:dyDescent="0.4">
      <c r="A840" s="1219">
        <v>816</v>
      </c>
      <c r="B840" s="7">
        <f>IF(AND(障害学生情報入力シート!$G840=$B$23,障害学生情報入力シート!$H840=$B$24,OR(障害学生情報入力シート!D840="入学者(新1年生)",障害学生情報入力シート!D840="在籍者")),1,0)</f>
        <v>0</v>
      </c>
      <c r="C840" s="7">
        <f t="shared" si="72"/>
        <v>0</v>
      </c>
      <c r="D840" s="7" t="str">
        <f>IFERROR(MATCH(ROW(障害学生情報入力シート!A816),C:C,0),"")</f>
        <v/>
      </c>
      <c r="E840" s="7">
        <f>IF(AND(障害学生情報入力シート!$G840=$E$23,障害学生情報入力シート!$H840=$E$24,OR(障害学生情報入力シート!D840="入学者(新1年生)",障害学生情報入力シート!D840="在籍者")),1,0)</f>
        <v>0</v>
      </c>
      <c r="F840" s="7">
        <f t="shared" si="73"/>
        <v>0</v>
      </c>
      <c r="G840" s="7" t="str">
        <f>IFERROR(MATCH(ROW(障害学生情報入力シート!E816),F:F,0),"")</f>
        <v/>
      </c>
      <c r="H840" s="7">
        <f>IF(AND(障害学生情報入力シート!$G840=$H$24,ISBLANK(障害学生情報入力シート!$H840),OR(障害学生情報入力シート!D840="入学者(新1年生)",障害学生情報入力シート!D840="在籍者")),1,0)</f>
        <v>0</v>
      </c>
      <c r="I840" s="7">
        <f t="shared" si="74"/>
        <v>0</v>
      </c>
      <c r="J840" s="7" t="str">
        <f>IFERROR(MATCH(ROW(障害学生情報入力シート!A816),I:I,0),"")</f>
        <v/>
      </c>
      <c r="K840" s="8">
        <f>IF(障害学生情報入力シート!AU840="",0,IF(AND(障害学生情報入力シート!AT840=1,Y840=1,障害学生情報入力シート!D840&lt;&gt;"",障害学生情報入力シート!D840&lt;&gt;"在籍者"),1,0))</f>
        <v>0</v>
      </c>
      <c r="L840" s="8">
        <f t="shared" si="75"/>
        <v>0</v>
      </c>
      <c r="M840" s="8" t="str">
        <f>IFERROR(MATCH(ROW(障害学生情報入力シート!A816),L:L,0),"")</f>
        <v/>
      </c>
      <c r="N840" s="8">
        <f>IF(障害学生情報入力シート!CA840="",0,IF(AND(障害学生情報入力シート!BZ840=1,Y840=1,障害学生情報入力シート!D840&lt;&gt;"",障害学生情報入力シート!D840&lt;&gt;"入学しなかった"),1,0))</f>
        <v>0</v>
      </c>
      <c r="O840" s="8">
        <f t="shared" si="76"/>
        <v>0</v>
      </c>
      <c r="P840" s="8" t="str">
        <f>IFERROR(MATCH(ROW(障害学生情報入力シート!AR816),O:O,0),"")</f>
        <v/>
      </c>
      <c r="Q840" s="8">
        <f>IF(障害学生情報入力シート!CU840="",0,IF(AND(障害学生情報入力シート!CT840=1,Y840=1,障害学生情報入力シート!D840&lt;&gt;"",障害学生情報入力シート!D840&lt;&gt;"入学しなかった"),1,0))</f>
        <v>0</v>
      </c>
      <c r="R840" s="8">
        <f t="shared" si="77"/>
        <v>0</v>
      </c>
      <c r="S840" s="8" t="str">
        <f>IFERROR(MATCH(ROW(障害学生情報入力シート!BJ816),R:R,0),"")</f>
        <v/>
      </c>
      <c r="T840" s="9">
        <f>IF(OR(SUM(障害学生情報入力シート!AY840:BY840,障害学生情報入力シート!CB840:CS840)&gt;0,COUNTA(障害学生情報入力シート!BZ840:CA840)=2,COUNTA(障害学生情報入力シート!CT840:CU840)=2),1,0)</f>
        <v>0</v>
      </c>
      <c r="U840" s="9">
        <f>SUM(障害学生情報入力シート!N840:Q840)+COUNTA(障害学生情報入力シート!R840)</f>
        <v>0</v>
      </c>
      <c r="V840" s="9">
        <f>SUM(障害学生情報入力シート!S840:V840)+COUNTA(障害学生情報入力シート!W840)</f>
        <v>0</v>
      </c>
      <c r="W840" s="9">
        <f>IF(SUM(障害学生情報入力シート!$X840:$AT840)&gt;0,1,0)</f>
        <v>0</v>
      </c>
      <c r="X840" s="9">
        <f>IF(障害学生情報入力シート!D840="入学者(新1年生)",1,0)</f>
        <v>0</v>
      </c>
      <c r="Y840" s="9">
        <f>IF(ISBLANK(障害学生情報入力シート!$G840),0)+IF(AND(障害学生情報入力シート!$G840="視覚障害",OR(障害学生情報入力シート!$H840="盲",障害学生情報入力シート!$H840="弱視")),1,0)+IF(AND(障害学生情報入力シート!$G840="聴覚・言語障害",OR(障害学生情報入力シート!$H840="聾",障害学生情報入力シート!$H840="難聴",障害学生情報入力シート!$H840="言語障害のみ")),1,0)+IF(AND(障害学生情報入力シート!$G840="肢体不自由",OR(障害学生情報入力シート!$H840="上肢機能障害",障害学生情報入力シート!$H840="下肢機能障害",障害学生情報入力シート!$H840="上下肢機能障害",障害学生情報入力シート!$H840="他の機能障害")),1,0)+IF(AND(障害学生情報入力シート!$G840="病弱・虚弱",OR(障害学生情報入力シート!$H840="内部障害等",障害学生情報入力シート!$H840="他の慢性疾患")),1,0)+IF(AND(障害学生情報入力シート!$G840="重複",ISBLANK(障害学生情報入力シート!$H840)),1,0)+IF(AND(障害学生情報入力シート!$G840="発達障害",OR(障害学生情報入力シート!$H840="SLD",障害学生情報入力シート!$H840="ADHD",障害学生情報入力シート!$H840="ASD",障害学生情報入力シート!$H840="発達障害の重複")),1,0)+IF(AND(障害学生情報入力シート!$G840="精神障害",OR(障害学生情報入力シート!$H840="統合失調症等",障害学生情報入力シート!$H840="気分障害",障害学生情報入力シート!$H840="神経症性障害等",障害学生情報入力シート!$H840="摂食障害・睡眠障害等",障害学生情報入力シート!$H840="他の精神障害")),1,0)+IF(AND(障害学生情報入力シート!$G840="その他の障害",ISBLANK(障害学生情報入力シート!$H840)),1,0)</f>
        <v>0</v>
      </c>
    </row>
    <row r="841" spans="1:25" x14ac:dyDescent="0.4">
      <c r="A841" s="1219">
        <v>817</v>
      </c>
      <c r="B841" s="7">
        <f>IF(AND(障害学生情報入力シート!$G841=$B$23,障害学生情報入力シート!$H841=$B$24,OR(障害学生情報入力シート!D841="入学者(新1年生)",障害学生情報入力シート!D841="在籍者")),1,0)</f>
        <v>0</v>
      </c>
      <c r="C841" s="7">
        <f t="shared" si="72"/>
        <v>0</v>
      </c>
      <c r="D841" s="7" t="str">
        <f>IFERROR(MATCH(ROW(障害学生情報入力シート!A817),C:C,0),"")</f>
        <v/>
      </c>
      <c r="E841" s="7">
        <f>IF(AND(障害学生情報入力シート!$G841=$E$23,障害学生情報入力シート!$H841=$E$24,OR(障害学生情報入力シート!D841="入学者(新1年生)",障害学生情報入力シート!D841="在籍者")),1,0)</f>
        <v>0</v>
      </c>
      <c r="F841" s="7">
        <f t="shared" si="73"/>
        <v>0</v>
      </c>
      <c r="G841" s="7" t="str">
        <f>IFERROR(MATCH(ROW(障害学生情報入力シート!E817),F:F,0),"")</f>
        <v/>
      </c>
      <c r="H841" s="7">
        <f>IF(AND(障害学生情報入力シート!$G841=$H$24,ISBLANK(障害学生情報入力シート!$H841),OR(障害学生情報入力シート!D841="入学者(新1年生)",障害学生情報入力シート!D841="在籍者")),1,0)</f>
        <v>0</v>
      </c>
      <c r="I841" s="7">
        <f t="shared" si="74"/>
        <v>0</v>
      </c>
      <c r="J841" s="7" t="str">
        <f>IFERROR(MATCH(ROW(障害学生情報入力シート!A817),I:I,0),"")</f>
        <v/>
      </c>
      <c r="K841" s="8">
        <f>IF(障害学生情報入力シート!AU841="",0,IF(AND(障害学生情報入力シート!AT841=1,Y841=1,障害学生情報入力シート!D841&lt;&gt;"",障害学生情報入力シート!D841&lt;&gt;"在籍者"),1,0))</f>
        <v>0</v>
      </c>
      <c r="L841" s="8">
        <f t="shared" si="75"/>
        <v>0</v>
      </c>
      <c r="M841" s="8" t="str">
        <f>IFERROR(MATCH(ROW(障害学生情報入力シート!A817),L:L,0),"")</f>
        <v/>
      </c>
      <c r="N841" s="8">
        <f>IF(障害学生情報入力シート!CA841="",0,IF(AND(障害学生情報入力シート!BZ841=1,Y841=1,障害学生情報入力シート!D841&lt;&gt;"",障害学生情報入力シート!D841&lt;&gt;"入学しなかった"),1,0))</f>
        <v>0</v>
      </c>
      <c r="O841" s="8">
        <f t="shared" si="76"/>
        <v>0</v>
      </c>
      <c r="P841" s="8" t="str">
        <f>IFERROR(MATCH(ROW(障害学生情報入力シート!AR817),O:O,0),"")</f>
        <v/>
      </c>
      <c r="Q841" s="8">
        <f>IF(障害学生情報入力シート!CU841="",0,IF(AND(障害学生情報入力シート!CT841=1,Y841=1,障害学生情報入力シート!D841&lt;&gt;"",障害学生情報入力シート!D841&lt;&gt;"入学しなかった"),1,0))</f>
        <v>0</v>
      </c>
      <c r="R841" s="8">
        <f t="shared" si="77"/>
        <v>0</v>
      </c>
      <c r="S841" s="8" t="str">
        <f>IFERROR(MATCH(ROW(障害学生情報入力シート!BJ817),R:R,0),"")</f>
        <v/>
      </c>
      <c r="T841" s="9">
        <f>IF(OR(SUM(障害学生情報入力シート!AY841:BY841,障害学生情報入力シート!CB841:CS841)&gt;0,COUNTA(障害学生情報入力シート!BZ841:CA841)=2,COUNTA(障害学生情報入力シート!CT841:CU841)=2),1,0)</f>
        <v>0</v>
      </c>
      <c r="U841" s="9">
        <f>SUM(障害学生情報入力シート!N841:Q841)+COUNTA(障害学生情報入力シート!R841)</f>
        <v>0</v>
      </c>
      <c r="V841" s="9">
        <f>SUM(障害学生情報入力シート!S841:V841)+COUNTA(障害学生情報入力シート!W841)</f>
        <v>0</v>
      </c>
      <c r="W841" s="9">
        <f>IF(SUM(障害学生情報入力シート!$X841:$AT841)&gt;0,1,0)</f>
        <v>0</v>
      </c>
      <c r="X841" s="9">
        <f>IF(障害学生情報入力シート!D841="入学者(新1年生)",1,0)</f>
        <v>0</v>
      </c>
      <c r="Y841" s="9">
        <f>IF(ISBLANK(障害学生情報入力シート!$G841),0)+IF(AND(障害学生情報入力シート!$G841="視覚障害",OR(障害学生情報入力シート!$H841="盲",障害学生情報入力シート!$H841="弱視")),1,0)+IF(AND(障害学生情報入力シート!$G841="聴覚・言語障害",OR(障害学生情報入力シート!$H841="聾",障害学生情報入力シート!$H841="難聴",障害学生情報入力シート!$H841="言語障害のみ")),1,0)+IF(AND(障害学生情報入力シート!$G841="肢体不自由",OR(障害学生情報入力シート!$H841="上肢機能障害",障害学生情報入力シート!$H841="下肢機能障害",障害学生情報入力シート!$H841="上下肢機能障害",障害学生情報入力シート!$H841="他の機能障害")),1,0)+IF(AND(障害学生情報入力シート!$G841="病弱・虚弱",OR(障害学生情報入力シート!$H841="内部障害等",障害学生情報入力シート!$H841="他の慢性疾患")),1,0)+IF(AND(障害学生情報入力シート!$G841="重複",ISBLANK(障害学生情報入力シート!$H841)),1,0)+IF(AND(障害学生情報入力シート!$G841="発達障害",OR(障害学生情報入力シート!$H841="SLD",障害学生情報入力シート!$H841="ADHD",障害学生情報入力シート!$H841="ASD",障害学生情報入力シート!$H841="発達障害の重複")),1,0)+IF(AND(障害学生情報入力シート!$G841="精神障害",OR(障害学生情報入力シート!$H841="統合失調症等",障害学生情報入力シート!$H841="気分障害",障害学生情報入力シート!$H841="神経症性障害等",障害学生情報入力シート!$H841="摂食障害・睡眠障害等",障害学生情報入力シート!$H841="他の精神障害")),1,0)+IF(AND(障害学生情報入力シート!$G841="その他の障害",ISBLANK(障害学生情報入力シート!$H841)),1,0)</f>
        <v>0</v>
      </c>
    </row>
    <row r="842" spans="1:25" x14ac:dyDescent="0.4">
      <c r="A842" s="1219">
        <v>818</v>
      </c>
      <c r="B842" s="7">
        <f>IF(AND(障害学生情報入力シート!$G842=$B$23,障害学生情報入力シート!$H842=$B$24,OR(障害学生情報入力シート!D842="入学者(新1年生)",障害学生情報入力シート!D842="在籍者")),1,0)</f>
        <v>0</v>
      </c>
      <c r="C842" s="7">
        <f t="shared" si="72"/>
        <v>0</v>
      </c>
      <c r="D842" s="7" t="str">
        <f>IFERROR(MATCH(ROW(障害学生情報入力シート!A818),C:C,0),"")</f>
        <v/>
      </c>
      <c r="E842" s="7">
        <f>IF(AND(障害学生情報入力シート!$G842=$E$23,障害学生情報入力シート!$H842=$E$24,OR(障害学生情報入力シート!D842="入学者(新1年生)",障害学生情報入力シート!D842="在籍者")),1,0)</f>
        <v>0</v>
      </c>
      <c r="F842" s="7">
        <f t="shared" si="73"/>
        <v>0</v>
      </c>
      <c r="G842" s="7" t="str">
        <f>IFERROR(MATCH(ROW(障害学生情報入力シート!E818),F:F,0),"")</f>
        <v/>
      </c>
      <c r="H842" s="7">
        <f>IF(AND(障害学生情報入力シート!$G842=$H$24,ISBLANK(障害学生情報入力シート!$H842),OR(障害学生情報入力シート!D842="入学者(新1年生)",障害学生情報入力シート!D842="在籍者")),1,0)</f>
        <v>0</v>
      </c>
      <c r="I842" s="7">
        <f t="shared" si="74"/>
        <v>0</v>
      </c>
      <c r="J842" s="7" t="str">
        <f>IFERROR(MATCH(ROW(障害学生情報入力シート!A818),I:I,0),"")</f>
        <v/>
      </c>
      <c r="K842" s="8">
        <f>IF(障害学生情報入力シート!AU842="",0,IF(AND(障害学生情報入力シート!AT842=1,Y842=1,障害学生情報入力シート!D842&lt;&gt;"",障害学生情報入力シート!D842&lt;&gt;"在籍者"),1,0))</f>
        <v>0</v>
      </c>
      <c r="L842" s="8">
        <f t="shared" si="75"/>
        <v>0</v>
      </c>
      <c r="M842" s="8" t="str">
        <f>IFERROR(MATCH(ROW(障害学生情報入力シート!A818),L:L,0),"")</f>
        <v/>
      </c>
      <c r="N842" s="8">
        <f>IF(障害学生情報入力シート!CA842="",0,IF(AND(障害学生情報入力シート!BZ842=1,Y842=1,障害学生情報入力シート!D842&lt;&gt;"",障害学生情報入力シート!D842&lt;&gt;"入学しなかった"),1,0))</f>
        <v>0</v>
      </c>
      <c r="O842" s="8">
        <f t="shared" si="76"/>
        <v>0</v>
      </c>
      <c r="P842" s="8" t="str">
        <f>IFERROR(MATCH(ROW(障害学生情報入力シート!AR818),O:O,0),"")</f>
        <v/>
      </c>
      <c r="Q842" s="8">
        <f>IF(障害学生情報入力シート!CU842="",0,IF(AND(障害学生情報入力シート!CT842=1,Y842=1,障害学生情報入力シート!D842&lt;&gt;"",障害学生情報入力シート!D842&lt;&gt;"入学しなかった"),1,0))</f>
        <v>0</v>
      </c>
      <c r="R842" s="8">
        <f t="shared" si="77"/>
        <v>0</v>
      </c>
      <c r="S842" s="8" t="str">
        <f>IFERROR(MATCH(ROW(障害学生情報入力シート!BJ818),R:R,0),"")</f>
        <v/>
      </c>
      <c r="T842" s="9">
        <f>IF(OR(SUM(障害学生情報入力シート!AY842:BY842,障害学生情報入力シート!CB842:CS842)&gt;0,COUNTA(障害学生情報入力シート!BZ842:CA842)=2,COUNTA(障害学生情報入力シート!CT842:CU842)=2),1,0)</f>
        <v>0</v>
      </c>
      <c r="U842" s="9">
        <f>SUM(障害学生情報入力シート!N842:Q842)+COUNTA(障害学生情報入力シート!R842)</f>
        <v>0</v>
      </c>
      <c r="V842" s="9">
        <f>SUM(障害学生情報入力シート!S842:V842)+COUNTA(障害学生情報入力シート!W842)</f>
        <v>0</v>
      </c>
      <c r="W842" s="9">
        <f>IF(SUM(障害学生情報入力シート!$X842:$AT842)&gt;0,1,0)</f>
        <v>0</v>
      </c>
      <c r="X842" s="9">
        <f>IF(障害学生情報入力シート!D842="入学者(新1年生)",1,0)</f>
        <v>0</v>
      </c>
      <c r="Y842" s="9">
        <f>IF(ISBLANK(障害学生情報入力シート!$G842),0)+IF(AND(障害学生情報入力シート!$G842="視覚障害",OR(障害学生情報入力シート!$H842="盲",障害学生情報入力シート!$H842="弱視")),1,0)+IF(AND(障害学生情報入力シート!$G842="聴覚・言語障害",OR(障害学生情報入力シート!$H842="聾",障害学生情報入力シート!$H842="難聴",障害学生情報入力シート!$H842="言語障害のみ")),1,0)+IF(AND(障害学生情報入力シート!$G842="肢体不自由",OR(障害学生情報入力シート!$H842="上肢機能障害",障害学生情報入力シート!$H842="下肢機能障害",障害学生情報入力シート!$H842="上下肢機能障害",障害学生情報入力シート!$H842="他の機能障害")),1,0)+IF(AND(障害学生情報入力シート!$G842="病弱・虚弱",OR(障害学生情報入力シート!$H842="内部障害等",障害学生情報入力シート!$H842="他の慢性疾患")),1,0)+IF(AND(障害学生情報入力シート!$G842="重複",ISBLANK(障害学生情報入力シート!$H842)),1,0)+IF(AND(障害学生情報入力シート!$G842="発達障害",OR(障害学生情報入力シート!$H842="SLD",障害学生情報入力シート!$H842="ADHD",障害学生情報入力シート!$H842="ASD",障害学生情報入力シート!$H842="発達障害の重複")),1,0)+IF(AND(障害学生情報入力シート!$G842="精神障害",OR(障害学生情報入力シート!$H842="統合失調症等",障害学生情報入力シート!$H842="気分障害",障害学生情報入力シート!$H842="神経症性障害等",障害学生情報入力シート!$H842="摂食障害・睡眠障害等",障害学生情報入力シート!$H842="他の精神障害")),1,0)+IF(AND(障害学生情報入力シート!$G842="その他の障害",ISBLANK(障害学生情報入力シート!$H842)),1,0)</f>
        <v>0</v>
      </c>
    </row>
    <row r="843" spans="1:25" x14ac:dyDescent="0.4">
      <c r="A843" s="1219">
        <v>819</v>
      </c>
      <c r="B843" s="7">
        <f>IF(AND(障害学生情報入力シート!$G843=$B$23,障害学生情報入力シート!$H843=$B$24,OR(障害学生情報入力シート!D843="入学者(新1年生)",障害学生情報入力シート!D843="在籍者")),1,0)</f>
        <v>0</v>
      </c>
      <c r="C843" s="7">
        <f t="shared" si="72"/>
        <v>0</v>
      </c>
      <c r="D843" s="7" t="str">
        <f>IFERROR(MATCH(ROW(障害学生情報入力シート!A819),C:C,0),"")</f>
        <v/>
      </c>
      <c r="E843" s="7">
        <f>IF(AND(障害学生情報入力シート!$G843=$E$23,障害学生情報入力シート!$H843=$E$24,OR(障害学生情報入力シート!D843="入学者(新1年生)",障害学生情報入力シート!D843="在籍者")),1,0)</f>
        <v>0</v>
      </c>
      <c r="F843" s="7">
        <f t="shared" si="73"/>
        <v>0</v>
      </c>
      <c r="G843" s="7" t="str">
        <f>IFERROR(MATCH(ROW(障害学生情報入力シート!E819),F:F,0),"")</f>
        <v/>
      </c>
      <c r="H843" s="7">
        <f>IF(AND(障害学生情報入力シート!$G843=$H$24,ISBLANK(障害学生情報入力シート!$H843),OR(障害学生情報入力シート!D843="入学者(新1年生)",障害学生情報入力シート!D843="在籍者")),1,0)</f>
        <v>0</v>
      </c>
      <c r="I843" s="7">
        <f t="shared" si="74"/>
        <v>0</v>
      </c>
      <c r="J843" s="7" t="str">
        <f>IFERROR(MATCH(ROW(障害学生情報入力シート!A819),I:I,0),"")</f>
        <v/>
      </c>
      <c r="K843" s="8">
        <f>IF(障害学生情報入力シート!AU843="",0,IF(AND(障害学生情報入力シート!AT843=1,Y843=1,障害学生情報入力シート!D843&lt;&gt;"",障害学生情報入力シート!D843&lt;&gt;"在籍者"),1,0))</f>
        <v>0</v>
      </c>
      <c r="L843" s="8">
        <f t="shared" si="75"/>
        <v>0</v>
      </c>
      <c r="M843" s="8" t="str">
        <f>IFERROR(MATCH(ROW(障害学生情報入力シート!A819),L:L,0),"")</f>
        <v/>
      </c>
      <c r="N843" s="8">
        <f>IF(障害学生情報入力シート!CA843="",0,IF(AND(障害学生情報入力シート!BZ843=1,Y843=1,障害学生情報入力シート!D843&lt;&gt;"",障害学生情報入力シート!D843&lt;&gt;"入学しなかった"),1,0))</f>
        <v>0</v>
      </c>
      <c r="O843" s="8">
        <f t="shared" si="76"/>
        <v>0</v>
      </c>
      <c r="P843" s="8" t="str">
        <f>IFERROR(MATCH(ROW(障害学生情報入力シート!AR819),O:O,0),"")</f>
        <v/>
      </c>
      <c r="Q843" s="8">
        <f>IF(障害学生情報入力シート!CU843="",0,IF(AND(障害学生情報入力シート!CT843=1,Y843=1,障害学生情報入力シート!D843&lt;&gt;"",障害学生情報入力シート!D843&lt;&gt;"入学しなかった"),1,0))</f>
        <v>0</v>
      </c>
      <c r="R843" s="8">
        <f t="shared" si="77"/>
        <v>0</v>
      </c>
      <c r="S843" s="8" t="str">
        <f>IFERROR(MATCH(ROW(障害学生情報入力シート!BJ819),R:R,0),"")</f>
        <v/>
      </c>
      <c r="T843" s="9">
        <f>IF(OR(SUM(障害学生情報入力シート!AY843:BY843,障害学生情報入力シート!CB843:CS843)&gt;0,COUNTA(障害学生情報入力シート!BZ843:CA843)=2,COUNTA(障害学生情報入力シート!CT843:CU843)=2),1,0)</f>
        <v>0</v>
      </c>
      <c r="U843" s="9">
        <f>SUM(障害学生情報入力シート!N843:Q843)+COUNTA(障害学生情報入力シート!R843)</f>
        <v>0</v>
      </c>
      <c r="V843" s="9">
        <f>SUM(障害学生情報入力シート!S843:V843)+COUNTA(障害学生情報入力シート!W843)</f>
        <v>0</v>
      </c>
      <c r="W843" s="9">
        <f>IF(SUM(障害学生情報入力シート!$X843:$AT843)&gt;0,1,0)</f>
        <v>0</v>
      </c>
      <c r="X843" s="9">
        <f>IF(障害学生情報入力シート!D843="入学者(新1年生)",1,0)</f>
        <v>0</v>
      </c>
      <c r="Y843" s="9">
        <f>IF(ISBLANK(障害学生情報入力シート!$G843),0)+IF(AND(障害学生情報入力シート!$G843="視覚障害",OR(障害学生情報入力シート!$H843="盲",障害学生情報入力シート!$H843="弱視")),1,0)+IF(AND(障害学生情報入力シート!$G843="聴覚・言語障害",OR(障害学生情報入力シート!$H843="聾",障害学生情報入力シート!$H843="難聴",障害学生情報入力シート!$H843="言語障害のみ")),1,0)+IF(AND(障害学生情報入力シート!$G843="肢体不自由",OR(障害学生情報入力シート!$H843="上肢機能障害",障害学生情報入力シート!$H843="下肢機能障害",障害学生情報入力シート!$H843="上下肢機能障害",障害学生情報入力シート!$H843="他の機能障害")),1,0)+IF(AND(障害学生情報入力シート!$G843="病弱・虚弱",OR(障害学生情報入力シート!$H843="内部障害等",障害学生情報入力シート!$H843="他の慢性疾患")),1,0)+IF(AND(障害学生情報入力シート!$G843="重複",ISBLANK(障害学生情報入力シート!$H843)),1,0)+IF(AND(障害学生情報入力シート!$G843="発達障害",OR(障害学生情報入力シート!$H843="SLD",障害学生情報入力シート!$H843="ADHD",障害学生情報入力シート!$H843="ASD",障害学生情報入力シート!$H843="発達障害の重複")),1,0)+IF(AND(障害学生情報入力シート!$G843="精神障害",OR(障害学生情報入力シート!$H843="統合失調症等",障害学生情報入力シート!$H843="気分障害",障害学生情報入力シート!$H843="神経症性障害等",障害学生情報入力シート!$H843="摂食障害・睡眠障害等",障害学生情報入力シート!$H843="他の精神障害")),1,0)+IF(AND(障害学生情報入力シート!$G843="その他の障害",ISBLANK(障害学生情報入力シート!$H843)),1,0)</f>
        <v>0</v>
      </c>
    </row>
    <row r="844" spans="1:25" x14ac:dyDescent="0.4">
      <c r="A844" s="1219">
        <v>820</v>
      </c>
      <c r="B844" s="7">
        <f>IF(AND(障害学生情報入力シート!$G844=$B$23,障害学生情報入力シート!$H844=$B$24,OR(障害学生情報入力シート!D844="入学者(新1年生)",障害学生情報入力シート!D844="在籍者")),1,0)</f>
        <v>0</v>
      </c>
      <c r="C844" s="7">
        <f t="shared" si="72"/>
        <v>0</v>
      </c>
      <c r="D844" s="7" t="str">
        <f>IFERROR(MATCH(ROW(障害学生情報入力シート!A820),C:C,0),"")</f>
        <v/>
      </c>
      <c r="E844" s="7">
        <f>IF(AND(障害学生情報入力シート!$G844=$E$23,障害学生情報入力シート!$H844=$E$24,OR(障害学生情報入力シート!D844="入学者(新1年生)",障害学生情報入力シート!D844="在籍者")),1,0)</f>
        <v>0</v>
      </c>
      <c r="F844" s="7">
        <f t="shared" si="73"/>
        <v>0</v>
      </c>
      <c r="G844" s="7" t="str">
        <f>IFERROR(MATCH(ROW(障害学生情報入力シート!E820),F:F,0),"")</f>
        <v/>
      </c>
      <c r="H844" s="7">
        <f>IF(AND(障害学生情報入力シート!$G844=$H$24,ISBLANK(障害学生情報入力シート!$H844),OR(障害学生情報入力シート!D844="入学者(新1年生)",障害学生情報入力シート!D844="在籍者")),1,0)</f>
        <v>0</v>
      </c>
      <c r="I844" s="7">
        <f t="shared" si="74"/>
        <v>0</v>
      </c>
      <c r="J844" s="7" t="str">
        <f>IFERROR(MATCH(ROW(障害学生情報入力シート!A820),I:I,0),"")</f>
        <v/>
      </c>
      <c r="K844" s="8">
        <f>IF(障害学生情報入力シート!AU844="",0,IF(AND(障害学生情報入力シート!AT844=1,Y844=1,障害学生情報入力シート!D844&lt;&gt;"",障害学生情報入力シート!D844&lt;&gt;"在籍者"),1,0))</f>
        <v>0</v>
      </c>
      <c r="L844" s="8">
        <f t="shared" si="75"/>
        <v>0</v>
      </c>
      <c r="M844" s="8" t="str">
        <f>IFERROR(MATCH(ROW(障害学生情報入力シート!A820),L:L,0),"")</f>
        <v/>
      </c>
      <c r="N844" s="8">
        <f>IF(障害学生情報入力シート!CA844="",0,IF(AND(障害学生情報入力シート!BZ844=1,Y844=1,障害学生情報入力シート!D844&lt;&gt;"",障害学生情報入力シート!D844&lt;&gt;"入学しなかった"),1,0))</f>
        <v>0</v>
      </c>
      <c r="O844" s="8">
        <f t="shared" si="76"/>
        <v>0</v>
      </c>
      <c r="P844" s="8" t="str">
        <f>IFERROR(MATCH(ROW(障害学生情報入力シート!AR820),O:O,0),"")</f>
        <v/>
      </c>
      <c r="Q844" s="8">
        <f>IF(障害学生情報入力シート!CU844="",0,IF(AND(障害学生情報入力シート!CT844=1,Y844=1,障害学生情報入力シート!D844&lt;&gt;"",障害学生情報入力シート!D844&lt;&gt;"入学しなかった"),1,0))</f>
        <v>0</v>
      </c>
      <c r="R844" s="8">
        <f t="shared" si="77"/>
        <v>0</v>
      </c>
      <c r="S844" s="8" t="str">
        <f>IFERROR(MATCH(ROW(障害学生情報入力シート!BJ820),R:R,0),"")</f>
        <v/>
      </c>
      <c r="T844" s="9">
        <f>IF(OR(SUM(障害学生情報入力シート!AY844:BY844,障害学生情報入力シート!CB844:CS844)&gt;0,COUNTA(障害学生情報入力シート!BZ844:CA844)=2,COUNTA(障害学生情報入力シート!CT844:CU844)=2),1,0)</f>
        <v>0</v>
      </c>
      <c r="U844" s="9">
        <f>SUM(障害学生情報入力シート!N844:Q844)+COUNTA(障害学生情報入力シート!R844)</f>
        <v>0</v>
      </c>
      <c r="V844" s="9">
        <f>SUM(障害学生情報入力シート!S844:V844)+COUNTA(障害学生情報入力シート!W844)</f>
        <v>0</v>
      </c>
      <c r="W844" s="9">
        <f>IF(SUM(障害学生情報入力シート!$X844:$AT844)&gt;0,1,0)</f>
        <v>0</v>
      </c>
      <c r="X844" s="9">
        <f>IF(障害学生情報入力シート!D844="入学者(新1年生)",1,0)</f>
        <v>0</v>
      </c>
      <c r="Y844" s="9">
        <f>IF(ISBLANK(障害学生情報入力シート!$G844),0)+IF(AND(障害学生情報入力シート!$G844="視覚障害",OR(障害学生情報入力シート!$H844="盲",障害学生情報入力シート!$H844="弱視")),1,0)+IF(AND(障害学生情報入力シート!$G844="聴覚・言語障害",OR(障害学生情報入力シート!$H844="聾",障害学生情報入力シート!$H844="難聴",障害学生情報入力シート!$H844="言語障害のみ")),1,0)+IF(AND(障害学生情報入力シート!$G844="肢体不自由",OR(障害学生情報入力シート!$H844="上肢機能障害",障害学生情報入力シート!$H844="下肢機能障害",障害学生情報入力シート!$H844="上下肢機能障害",障害学生情報入力シート!$H844="他の機能障害")),1,0)+IF(AND(障害学生情報入力シート!$G844="病弱・虚弱",OR(障害学生情報入力シート!$H844="内部障害等",障害学生情報入力シート!$H844="他の慢性疾患")),1,0)+IF(AND(障害学生情報入力シート!$G844="重複",ISBLANK(障害学生情報入力シート!$H844)),1,0)+IF(AND(障害学生情報入力シート!$G844="発達障害",OR(障害学生情報入力シート!$H844="SLD",障害学生情報入力シート!$H844="ADHD",障害学生情報入力シート!$H844="ASD",障害学生情報入力シート!$H844="発達障害の重複")),1,0)+IF(AND(障害学生情報入力シート!$G844="精神障害",OR(障害学生情報入力シート!$H844="統合失調症等",障害学生情報入力シート!$H844="気分障害",障害学生情報入力シート!$H844="神経症性障害等",障害学生情報入力シート!$H844="摂食障害・睡眠障害等",障害学生情報入力シート!$H844="他の精神障害")),1,0)+IF(AND(障害学生情報入力シート!$G844="その他の障害",ISBLANK(障害学生情報入力シート!$H844)),1,0)</f>
        <v>0</v>
      </c>
    </row>
    <row r="845" spans="1:25" x14ac:dyDescent="0.4">
      <c r="A845" s="1219">
        <v>821</v>
      </c>
      <c r="B845" s="7">
        <f>IF(AND(障害学生情報入力シート!$G845=$B$23,障害学生情報入力シート!$H845=$B$24,OR(障害学生情報入力シート!D845="入学者(新1年生)",障害学生情報入力シート!D845="在籍者")),1,0)</f>
        <v>0</v>
      </c>
      <c r="C845" s="7">
        <f t="shared" si="72"/>
        <v>0</v>
      </c>
      <c r="D845" s="7" t="str">
        <f>IFERROR(MATCH(ROW(障害学生情報入力シート!A821),C:C,0),"")</f>
        <v/>
      </c>
      <c r="E845" s="7">
        <f>IF(AND(障害学生情報入力シート!$G845=$E$23,障害学生情報入力シート!$H845=$E$24,OR(障害学生情報入力シート!D845="入学者(新1年生)",障害学生情報入力シート!D845="在籍者")),1,0)</f>
        <v>0</v>
      </c>
      <c r="F845" s="7">
        <f t="shared" si="73"/>
        <v>0</v>
      </c>
      <c r="G845" s="7" t="str">
        <f>IFERROR(MATCH(ROW(障害学生情報入力シート!E821),F:F,0),"")</f>
        <v/>
      </c>
      <c r="H845" s="7">
        <f>IF(AND(障害学生情報入力シート!$G845=$H$24,ISBLANK(障害学生情報入力シート!$H845),OR(障害学生情報入力シート!D845="入学者(新1年生)",障害学生情報入力シート!D845="在籍者")),1,0)</f>
        <v>0</v>
      </c>
      <c r="I845" s="7">
        <f t="shared" si="74"/>
        <v>0</v>
      </c>
      <c r="J845" s="7" t="str">
        <f>IFERROR(MATCH(ROW(障害学生情報入力シート!A821),I:I,0),"")</f>
        <v/>
      </c>
      <c r="K845" s="8">
        <f>IF(障害学生情報入力シート!AU845="",0,IF(AND(障害学生情報入力シート!AT845=1,Y845=1,障害学生情報入力シート!D845&lt;&gt;"",障害学生情報入力シート!D845&lt;&gt;"在籍者"),1,0))</f>
        <v>0</v>
      </c>
      <c r="L845" s="8">
        <f t="shared" si="75"/>
        <v>0</v>
      </c>
      <c r="M845" s="8" t="str">
        <f>IFERROR(MATCH(ROW(障害学生情報入力シート!A821),L:L,0),"")</f>
        <v/>
      </c>
      <c r="N845" s="8">
        <f>IF(障害学生情報入力シート!CA845="",0,IF(AND(障害学生情報入力シート!BZ845=1,Y845=1,障害学生情報入力シート!D845&lt;&gt;"",障害学生情報入力シート!D845&lt;&gt;"入学しなかった"),1,0))</f>
        <v>0</v>
      </c>
      <c r="O845" s="8">
        <f t="shared" si="76"/>
        <v>0</v>
      </c>
      <c r="P845" s="8" t="str">
        <f>IFERROR(MATCH(ROW(障害学生情報入力シート!AR821),O:O,0),"")</f>
        <v/>
      </c>
      <c r="Q845" s="8">
        <f>IF(障害学生情報入力シート!CU845="",0,IF(AND(障害学生情報入力シート!CT845=1,Y845=1,障害学生情報入力シート!D845&lt;&gt;"",障害学生情報入力シート!D845&lt;&gt;"入学しなかった"),1,0))</f>
        <v>0</v>
      </c>
      <c r="R845" s="8">
        <f t="shared" si="77"/>
        <v>0</v>
      </c>
      <c r="S845" s="8" t="str">
        <f>IFERROR(MATCH(ROW(障害学生情報入力シート!BJ821),R:R,0),"")</f>
        <v/>
      </c>
      <c r="T845" s="9">
        <f>IF(OR(SUM(障害学生情報入力シート!AY845:BY845,障害学生情報入力シート!CB845:CS845)&gt;0,COUNTA(障害学生情報入力シート!BZ845:CA845)=2,COUNTA(障害学生情報入力シート!CT845:CU845)=2),1,0)</f>
        <v>0</v>
      </c>
      <c r="U845" s="9">
        <f>SUM(障害学生情報入力シート!N845:Q845)+COUNTA(障害学生情報入力シート!R845)</f>
        <v>0</v>
      </c>
      <c r="V845" s="9">
        <f>SUM(障害学生情報入力シート!S845:V845)+COUNTA(障害学生情報入力シート!W845)</f>
        <v>0</v>
      </c>
      <c r="W845" s="9">
        <f>IF(SUM(障害学生情報入力シート!$X845:$AT845)&gt;0,1,0)</f>
        <v>0</v>
      </c>
      <c r="X845" s="9">
        <f>IF(障害学生情報入力シート!D845="入学者(新1年生)",1,0)</f>
        <v>0</v>
      </c>
      <c r="Y845" s="9">
        <f>IF(ISBLANK(障害学生情報入力シート!$G845),0)+IF(AND(障害学生情報入力シート!$G845="視覚障害",OR(障害学生情報入力シート!$H845="盲",障害学生情報入力シート!$H845="弱視")),1,0)+IF(AND(障害学生情報入力シート!$G845="聴覚・言語障害",OR(障害学生情報入力シート!$H845="聾",障害学生情報入力シート!$H845="難聴",障害学生情報入力シート!$H845="言語障害のみ")),1,0)+IF(AND(障害学生情報入力シート!$G845="肢体不自由",OR(障害学生情報入力シート!$H845="上肢機能障害",障害学生情報入力シート!$H845="下肢機能障害",障害学生情報入力シート!$H845="上下肢機能障害",障害学生情報入力シート!$H845="他の機能障害")),1,0)+IF(AND(障害学生情報入力シート!$G845="病弱・虚弱",OR(障害学生情報入力シート!$H845="内部障害等",障害学生情報入力シート!$H845="他の慢性疾患")),1,0)+IF(AND(障害学生情報入力シート!$G845="重複",ISBLANK(障害学生情報入力シート!$H845)),1,0)+IF(AND(障害学生情報入力シート!$G845="発達障害",OR(障害学生情報入力シート!$H845="SLD",障害学生情報入力シート!$H845="ADHD",障害学生情報入力シート!$H845="ASD",障害学生情報入力シート!$H845="発達障害の重複")),1,0)+IF(AND(障害学生情報入力シート!$G845="精神障害",OR(障害学生情報入力シート!$H845="統合失調症等",障害学生情報入力シート!$H845="気分障害",障害学生情報入力シート!$H845="神経症性障害等",障害学生情報入力シート!$H845="摂食障害・睡眠障害等",障害学生情報入力シート!$H845="他の精神障害")),1,0)+IF(AND(障害学生情報入力シート!$G845="その他の障害",ISBLANK(障害学生情報入力シート!$H845)),1,0)</f>
        <v>0</v>
      </c>
    </row>
    <row r="846" spans="1:25" x14ac:dyDescent="0.4">
      <c r="A846" s="1219">
        <v>822</v>
      </c>
      <c r="B846" s="7">
        <f>IF(AND(障害学生情報入力シート!$G846=$B$23,障害学生情報入力シート!$H846=$B$24,OR(障害学生情報入力シート!D846="入学者(新1年生)",障害学生情報入力シート!D846="在籍者")),1,0)</f>
        <v>0</v>
      </c>
      <c r="C846" s="7">
        <f t="shared" si="72"/>
        <v>0</v>
      </c>
      <c r="D846" s="7" t="str">
        <f>IFERROR(MATCH(ROW(障害学生情報入力シート!A822),C:C,0),"")</f>
        <v/>
      </c>
      <c r="E846" s="7">
        <f>IF(AND(障害学生情報入力シート!$G846=$E$23,障害学生情報入力シート!$H846=$E$24,OR(障害学生情報入力シート!D846="入学者(新1年生)",障害学生情報入力シート!D846="在籍者")),1,0)</f>
        <v>0</v>
      </c>
      <c r="F846" s="7">
        <f t="shared" si="73"/>
        <v>0</v>
      </c>
      <c r="G846" s="7" t="str">
        <f>IFERROR(MATCH(ROW(障害学生情報入力シート!E822),F:F,0),"")</f>
        <v/>
      </c>
      <c r="H846" s="7">
        <f>IF(AND(障害学生情報入力シート!$G846=$H$24,ISBLANK(障害学生情報入力シート!$H846),OR(障害学生情報入力シート!D846="入学者(新1年生)",障害学生情報入力シート!D846="在籍者")),1,0)</f>
        <v>0</v>
      </c>
      <c r="I846" s="7">
        <f t="shared" si="74"/>
        <v>0</v>
      </c>
      <c r="J846" s="7" t="str">
        <f>IFERROR(MATCH(ROW(障害学生情報入力シート!A822),I:I,0),"")</f>
        <v/>
      </c>
      <c r="K846" s="8">
        <f>IF(障害学生情報入力シート!AU846="",0,IF(AND(障害学生情報入力シート!AT846=1,Y846=1,障害学生情報入力シート!D846&lt;&gt;"",障害学生情報入力シート!D846&lt;&gt;"在籍者"),1,0))</f>
        <v>0</v>
      </c>
      <c r="L846" s="8">
        <f t="shared" si="75"/>
        <v>0</v>
      </c>
      <c r="M846" s="8" t="str">
        <f>IFERROR(MATCH(ROW(障害学生情報入力シート!A822),L:L,0),"")</f>
        <v/>
      </c>
      <c r="N846" s="8">
        <f>IF(障害学生情報入力シート!CA846="",0,IF(AND(障害学生情報入力シート!BZ846=1,Y846=1,障害学生情報入力シート!D846&lt;&gt;"",障害学生情報入力シート!D846&lt;&gt;"入学しなかった"),1,0))</f>
        <v>0</v>
      </c>
      <c r="O846" s="8">
        <f t="shared" si="76"/>
        <v>0</v>
      </c>
      <c r="P846" s="8" t="str">
        <f>IFERROR(MATCH(ROW(障害学生情報入力シート!AR822),O:O,0),"")</f>
        <v/>
      </c>
      <c r="Q846" s="8">
        <f>IF(障害学生情報入力シート!CU846="",0,IF(AND(障害学生情報入力シート!CT846=1,Y846=1,障害学生情報入力シート!D846&lt;&gt;"",障害学生情報入力シート!D846&lt;&gt;"入学しなかった"),1,0))</f>
        <v>0</v>
      </c>
      <c r="R846" s="8">
        <f t="shared" si="77"/>
        <v>0</v>
      </c>
      <c r="S846" s="8" t="str">
        <f>IFERROR(MATCH(ROW(障害学生情報入力シート!BJ822),R:R,0),"")</f>
        <v/>
      </c>
      <c r="T846" s="9">
        <f>IF(OR(SUM(障害学生情報入力シート!AY846:BY846,障害学生情報入力シート!CB846:CS846)&gt;0,COUNTA(障害学生情報入力シート!BZ846:CA846)=2,COUNTA(障害学生情報入力シート!CT846:CU846)=2),1,0)</f>
        <v>0</v>
      </c>
      <c r="U846" s="9">
        <f>SUM(障害学生情報入力シート!N846:Q846)+COUNTA(障害学生情報入力シート!R846)</f>
        <v>0</v>
      </c>
      <c r="V846" s="9">
        <f>SUM(障害学生情報入力シート!S846:V846)+COUNTA(障害学生情報入力シート!W846)</f>
        <v>0</v>
      </c>
      <c r="W846" s="9">
        <f>IF(SUM(障害学生情報入力シート!$X846:$AT846)&gt;0,1,0)</f>
        <v>0</v>
      </c>
      <c r="X846" s="9">
        <f>IF(障害学生情報入力シート!D846="入学者(新1年生)",1,0)</f>
        <v>0</v>
      </c>
      <c r="Y846" s="9">
        <f>IF(ISBLANK(障害学生情報入力シート!$G846),0)+IF(AND(障害学生情報入力シート!$G846="視覚障害",OR(障害学生情報入力シート!$H846="盲",障害学生情報入力シート!$H846="弱視")),1,0)+IF(AND(障害学生情報入力シート!$G846="聴覚・言語障害",OR(障害学生情報入力シート!$H846="聾",障害学生情報入力シート!$H846="難聴",障害学生情報入力シート!$H846="言語障害のみ")),1,0)+IF(AND(障害学生情報入力シート!$G846="肢体不自由",OR(障害学生情報入力シート!$H846="上肢機能障害",障害学生情報入力シート!$H846="下肢機能障害",障害学生情報入力シート!$H846="上下肢機能障害",障害学生情報入力シート!$H846="他の機能障害")),1,0)+IF(AND(障害学生情報入力シート!$G846="病弱・虚弱",OR(障害学生情報入力シート!$H846="内部障害等",障害学生情報入力シート!$H846="他の慢性疾患")),1,0)+IF(AND(障害学生情報入力シート!$G846="重複",ISBLANK(障害学生情報入力シート!$H846)),1,0)+IF(AND(障害学生情報入力シート!$G846="発達障害",OR(障害学生情報入力シート!$H846="SLD",障害学生情報入力シート!$H846="ADHD",障害学生情報入力シート!$H846="ASD",障害学生情報入力シート!$H846="発達障害の重複")),1,0)+IF(AND(障害学生情報入力シート!$G846="精神障害",OR(障害学生情報入力シート!$H846="統合失調症等",障害学生情報入力シート!$H846="気分障害",障害学生情報入力シート!$H846="神経症性障害等",障害学生情報入力シート!$H846="摂食障害・睡眠障害等",障害学生情報入力シート!$H846="他の精神障害")),1,0)+IF(AND(障害学生情報入力シート!$G846="その他の障害",ISBLANK(障害学生情報入力シート!$H846)),1,0)</f>
        <v>0</v>
      </c>
    </row>
    <row r="847" spans="1:25" x14ac:dyDescent="0.4">
      <c r="A847" s="1219">
        <v>823</v>
      </c>
      <c r="B847" s="7">
        <f>IF(AND(障害学生情報入力シート!$G847=$B$23,障害学生情報入力シート!$H847=$B$24,OR(障害学生情報入力シート!D847="入学者(新1年生)",障害学生情報入力シート!D847="在籍者")),1,0)</f>
        <v>0</v>
      </c>
      <c r="C847" s="7">
        <f t="shared" si="72"/>
        <v>0</v>
      </c>
      <c r="D847" s="7" t="str">
        <f>IFERROR(MATCH(ROW(障害学生情報入力シート!A823),C:C,0),"")</f>
        <v/>
      </c>
      <c r="E847" s="7">
        <f>IF(AND(障害学生情報入力シート!$G847=$E$23,障害学生情報入力シート!$H847=$E$24,OR(障害学生情報入力シート!D847="入学者(新1年生)",障害学生情報入力シート!D847="在籍者")),1,0)</f>
        <v>0</v>
      </c>
      <c r="F847" s="7">
        <f t="shared" si="73"/>
        <v>0</v>
      </c>
      <c r="G847" s="7" t="str">
        <f>IFERROR(MATCH(ROW(障害学生情報入力シート!E823),F:F,0),"")</f>
        <v/>
      </c>
      <c r="H847" s="7">
        <f>IF(AND(障害学生情報入力シート!$G847=$H$24,ISBLANK(障害学生情報入力シート!$H847),OR(障害学生情報入力シート!D847="入学者(新1年生)",障害学生情報入力シート!D847="在籍者")),1,0)</f>
        <v>0</v>
      </c>
      <c r="I847" s="7">
        <f t="shared" si="74"/>
        <v>0</v>
      </c>
      <c r="J847" s="7" t="str">
        <f>IFERROR(MATCH(ROW(障害学生情報入力シート!A823),I:I,0),"")</f>
        <v/>
      </c>
      <c r="K847" s="8">
        <f>IF(障害学生情報入力シート!AU847="",0,IF(AND(障害学生情報入力シート!AT847=1,Y847=1,障害学生情報入力シート!D847&lt;&gt;"",障害学生情報入力シート!D847&lt;&gt;"在籍者"),1,0))</f>
        <v>0</v>
      </c>
      <c r="L847" s="8">
        <f t="shared" si="75"/>
        <v>0</v>
      </c>
      <c r="M847" s="8" t="str">
        <f>IFERROR(MATCH(ROW(障害学生情報入力シート!A823),L:L,0),"")</f>
        <v/>
      </c>
      <c r="N847" s="8">
        <f>IF(障害学生情報入力シート!CA847="",0,IF(AND(障害学生情報入力シート!BZ847=1,Y847=1,障害学生情報入力シート!D847&lt;&gt;"",障害学生情報入力シート!D847&lt;&gt;"入学しなかった"),1,0))</f>
        <v>0</v>
      </c>
      <c r="O847" s="8">
        <f t="shared" si="76"/>
        <v>0</v>
      </c>
      <c r="P847" s="8" t="str">
        <f>IFERROR(MATCH(ROW(障害学生情報入力シート!AR823),O:O,0),"")</f>
        <v/>
      </c>
      <c r="Q847" s="8">
        <f>IF(障害学生情報入力シート!CU847="",0,IF(AND(障害学生情報入力シート!CT847=1,Y847=1,障害学生情報入力シート!D847&lt;&gt;"",障害学生情報入力シート!D847&lt;&gt;"入学しなかった"),1,0))</f>
        <v>0</v>
      </c>
      <c r="R847" s="8">
        <f t="shared" si="77"/>
        <v>0</v>
      </c>
      <c r="S847" s="8" t="str">
        <f>IFERROR(MATCH(ROW(障害学生情報入力シート!BJ823),R:R,0),"")</f>
        <v/>
      </c>
      <c r="T847" s="9">
        <f>IF(OR(SUM(障害学生情報入力シート!AY847:BY847,障害学生情報入力シート!CB847:CS847)&gt;0,COUNTA(障害学生情報入力シート!BZ847:CA847)=2,COUNTA(障害学生情報入力シート!CT847:CU847)=2),1,0)</f>
        <v>0</v>
      </c>
      <c r="U847" s="9">
        <f>SUM(障害学生情報入力シート!N847:Q847)+COUNTA(障害学生情報入力シート!R847)</f>
        <v>0</v>
      </c>
      <c r="V847" s="9">
        <f>SUM(障害学生情報入力シート!S847:V847)+COUNTA(障害学生情報入力シート!W847)</f>
        <v>0</v>
      </c>
      <c r="W847" s="9">
        <f>IF(SUM(障害学生情報入力シート!$X847:$AT847)&gt;0,1,0)</f>
        <v>0</v>
      </c>
      <c r="X847" s="9">
        <f>IF(障害学生情報入力シート!D847="入学者(新1年生)",1,0)</f>
        <v>0</v>
      </c>
      <c r="Y847" s="9">
        <f>IF(ISBLANK(障害学生情報入力シート!$G847),0)+IF(AND(障害学生情報入力シート!$G847="視覚障害",OR(障害学生情報入力シート!$H847="盲",障害学生情報入力シート!$H847="弱視")),1,0)+IF(AND(障害学生情報入力シート!$G847="聴覚・言語障害",OR(障害学生情報入力シート!$H847="聾",障害学生情報入力シート!$H847="難聴",障害学生情報入力シート!$H847="言語障害のみ")),1,0)+IF(AND(障害学生情報入力シート!$G847="肢体不自由",OR(障害学生情報入力シート!$H847="上肢機能障害",障害学生情報入力シート!$H847="下肢機能障害",障害学生情報入力シート!$H847="上下肢機能障害",障害学生情報入力シート!$H847="他の機能障害")),1,0)+IF(AND(障害学生情報入力シート!$G847="病弱・虚弱",OR(障害学生情報入力シート!$H847="内部障害等",障害学生情報入力シート!$H847="他の慢性疾患")),1,0)+IF(AND(障害学生情報入力シート!$G847="重複",ISBLANK(障害学生情報入力シート!$H847)),1,0)+IF(AND(障害学生情報入力シート!$G847="発達障害",OR(障害学生情報入力シート!$H847="SLD",障害学生情報入力シート!$H847="ADHD",障害学生情報入力シート!$H847="ASD",障害学生情報入力シート!$H847="発達障害の重複")),1,0)+IF(AND(障害学生情報入力シート!$G847="精神障害",OR(障害学生情報入力シート!$H847="統合失調症等",障害学生情報入力シート!$H847="気分障害",障害学生情報入力シート!$H847="神経症性障害等",障害学生情報入力シート!$H847="摂食障害・睡眠障害等",障害学生情報入力シート!$H847="他の精神障害")),1,0)+IF(AND(障害学生情報入力シート!$G847="その他の障害",ISBLANK(障害学生情報入力シート!$H847)),1,0)</f>
        <v>0</v>
      </c>
    </row>
    <row r="848" spans="1:25" x14ac:dyDescent="0.4">
      <c r="A848" s="1219">
        <v>824</v>
      </c>
      <c r="B848" s="7">
        <f>IF(AND(障害学生情報入力シート!$G848=$B$23,障害学生情報入力シート!$H848=$B$24,OR(障害学生情報入力シート!D848="入学者(新1年生)",障害学生情報入力シート!D848="在籍者")),1,0)</f>
        <v>0</v>
      </c>
      <c r="C848" s="7">
        <f t="shared" si="72"/>
        <v>0</v>
      </c>
      <c r="D848" s="7" t="str">
        <f>IFERROR(MATCH(ROW(障害学生情報入力シート!A824),C:C,0),"")</f>
        <v/>
      </c>
      <c r="E848" s="7">
        <f>IF(AND(障害学生情報入力シート!$G848=$E$23,障害学生情報入力シート!$H848=$E$24,OR(障害学生情報入力シート!D848="入学者(新1年生)",障害学生情報入力シート!D848="在籍者")),1,0)</f>
        <v>0</v>
      </c>
      <c r="F848" s="7">
        <f t="shared" si="73"/>
        <v>0</v>
      </c>
      <c r="G848" s="7" t="str">
        <f>IFERROR(MATCH(ROW(障害学生情報入力シート!E824),F:F,0),"")</f>
        <v/>
      </c>
      <c r="H848" s="7">
        <f>IF(AND(障害学生情報入力シート!$G848=$H$24,ISBLANK(障害学生情報入力シート!$H848),OR(障害学生情報入力シート!D848="入学者(新1年生)",障害学生情報入力シート!D848="在籍者")),1,0)</f>
        <v>0</v>
      </c>
      <c r="I848" s="7">
        <f t="shared" si="74"/>
        <v>0</v>
      </c>
      <c r="J848" s="7" t="str">
        <f>IFERROR(MATCH(ROW(障害学生情報入力シート!A824),I:I,0),"")</f>
        <v/>
      </c>
      <c r="K848" s="8">
        <f>IF(障害学生情報入力シート!AU848="",0,IF(AND(障害学生情報入力シート!AT848=1,Y848=1,障害学生情報入力シート!D848&lt;&gt;"",障害学生情報入力シート!D848&lt;&gt;"在籍者"),1,0))</f>
        <v>0</v>
      </c>
      <c r="L848" s="8">
        <f t="shared" si="75"/>
        <v>0</v>
      </c>
      <c r="M848" s="8" t="str">
        <f>IFERROR(MATCH(ROW(障害学生情報入力シート!A824),L:L,0),"")</f>
        <v/>
      </c>
      <c r="N848" s="8">
        <f>IF(障害学生情報入力シート!CA848="",0,IF(AND(障害学生情報入力シート!BZ848=1,Y848=1,障害学生情報入力シート!D848&lt;&gt;"",障害学生情報入力シート!D848&lt;&gt;"入学しなかった"),1,0))</f>
        <v>0</v>
      </c>
      <c r="O848" s="8">
        <f t="shared" si="76"/>
        <v>0</v>
      </c>
      <c r="P848" s="8" t="str">
        <f>IFERROR(MATCH(ROW(障害学生情報入力シート!AR824),O:O,0),"")</f>
        <v/>
      </c>
      <c r="Q848" s="8">
        <f>IF(障害学生情報入力シート!CU848="",0,IF(AND(障害学生情報入力シート!CT848=1,Y848=1,障害学生情報入力シート!D848&lt;&gt;"",障害学生情報入力シート!D848&lt;&gt;"入学しなかった"),1,0))</f>
        <v>0</v>
      </c>
      <c r="R848" s="8">
        <f t="shared" si="77"/>
        <v>0</v>
      </c>
      <c r="S848" s="8" t="str">
        <f>IFERROR(MATCH(ROW(障害学生情報入力シート!BJ824),R:R,0),"")</f>
        <v/>
      </c>
      <c r="T848" s="9">
        <f>IF(OR(SUM(障害学生情報入力シート!AY848:BY848,障害学生情報入力シート!CB848:CS848)&gt;0,COUNTA(障害学生情報入力シート!BZ848:CA848)=2,COUNTA(障害学生情報入力シート!CT848:CU848)=2),1,0)</f>
        <v>0</v>
      </c>
      <c r="U848" s="9">
        <f>SUM(障害学生情報入力シート!N848:Q848)+COUNTA(障害学生情報入力シート!R848)</f>
        <v>0</v>
      </c>
      <c r="V848" s="9">
        <f>SUM(障害学生情報入力シート!S848:V848)+COUNTA(障害学生情報入力シート!W848)</f>
        <v>0</v>
      </c>
      <c r="W848" s="9">
        <f>IF(SUM(障害学生情報入力シート!$X848:$AT848)&gt;0,1,0)</f>
        <v>0</v>
      </c>
      <c r="X848" s="9">
        <f>IF(障害学生情報入力シート!D848="入学者(新1年生)",1,0)</f>
        <v>0</v>
      </c>
      <c r="Y848" s="9">
        <f>IF(ISBLANK(障害学生情報入力シート!$G848),0)+IF(AND(障害学生情報入力シート!$G848="視覚障害",OR(障害学生情報入力シート!$H848="盲",障害学生情報入力シート!$H848="弱視")),1,0)+IF(AND(障害学生情報入力シート!$G848="聴覚・言語障害",OR(障害学生情報入力シート!$H848="聾",障害学生情報入力シート!$H848="難聴",障害学生情報入力シート!$H848="言語障害のみ")),1,0)+IF(AND(障害学生情報入力シート!$G848="肢体不自由",OR(障害学生情報入力シート!$H848="上肢機能障害",障害学生情報入力シート!$H848="下肢機能障害",障害学生情報入力シート!$H848="上下肢機能障害",障害学生情報入力シート!$H848="他の機能障害")),1,0)+IF(AND(障害学生情報入力シート!$G848="病弱・虚弱",OR(障害学生情報入力シート!$H848="内部障害等",障害学生情報入力シート!$H848="他の慢性疾患")),1,0)+IF(AND(障害学生情報入力シート!$G848="重複",ISBLANK(障害学生情報入力シート!$H848)),1,0)+IF(AND(障害学生情報入力シート!$G848="発達障害",OR(障害学生情報入力シート!$H848="SLD",障害学生情報入力シート!$H848="ADHD",障害学生情報入力シート!$H848="ASD",障害学生情報入力シート!$H848="発達障害の重複")),1,0)+IF(AND(障害学生情報入力シート!$G848="精神障害",OR(障害学生情報入力シート!$H848="統合失調症等",障害学生情報入力シート!$H848="気分障害",障害学生情報入力シート!$H848="神経症性障害等",障害学生情報入力シート!$H848="摂食障害・睡眠障害等",障害学生情報入力シート!$H848="他の精神障害")),1,0)+IF(AND(障害学生情報入力シート!$G848="その他の障害",ISBLANK(障害学生情報入力シート!$H848)),1,0)</f>
        <v>0</v>
      </c>
    </row>
    <row r="849" spans="1:25" x14ac:dyDescent="0.4">
      <c r="A849" s="1219">
        <v>825</v>
      </c>
      <c r="B849" s="7">
        <f>IF(AND(障害学生情報入力シート!$G849=$B$23,障害学生情報入力シート!$H849=$B$24,OR(障害学生情報入力シート!D849="入学者(新1年生)",障害学生情報入力シート!D849="在籍者")),1,0)</f>
        <v>0</v>
      </c>
      <c r="C849" s="7">
        <f t="shared" si="72"/>
        <v>0</v>
      </c>
      <c r="D849" s="7" t="str">
        <f>IFERROR(MATCH(ROW(障害学生情報入力シート!A825),C:C,0),"")</f>
        <v/>
      </c>
      <c r="E849" s="7">
        <f>IF(AND(障害学生情報入力シート!$G849=$E$23,障害学生情報入力シート!$H849=$E$24,OR(障害学生情報入力シート!D849="入学者(新1年生)",障害学生情報入力シート!D849="在籍者")),1,0)</f>
        <v>0</v>
      </c>
      <c r="F849" s="7">
        <f t="shared" si="73"/>
        <v>0</v>
      </c>
      <c r="G849" s="7" t="str">
        <f>IFERROR(MATCH(ROW(障害学生情報入力シート!E825),F:F,0),"")</f>
        <v/>
      </c>
      <c r="H849" s="7">
        <f>IF(AND(障害学生情報入力シート!$G849=$H$24,ISBLANK(障害学生情報入力シート!$H849),OR(障害学生情報入力シート!D849="入学者(新1年生)",障害学生情報入力シート!D849="在籍者")),1,0)</f>
        <v>0</v>
      </c>
      <c r="I849" s="7">
        <f t="shared" si="74"/>
        <v>0</v>
      </c>
      <c r="J849" s="7" t="str">
        <f>IFERROR(MATCH(ROW(障害学生情報入力シート!A825),I:I,0),"")</f>
        <v/>
      </c>
      <c r="K849" s="8">
        <f>IF(障害学生情報入力シート!AU849="",0,IF(AND(障害学生情報入力シート!AT849=1,Y849=1,障害学生情報入力シート!D849&lt;&gt;"",障害学生情報入力シート!D849&lt;&gt;"在籍者"),1,0))</f>
        <v>0</v>
      </c>
      <c r="L849" s="8">
        <f t="shared" si="75"/>
        <v>0</v>
      </c>
      <c r="M849" s="8" t="str">
        <f>IFERROR(MATCH(ROW(障害学生情報入力シート!A825),L:L,0),"")</f>
        <v/>
      </c>
      <c r="N849" s="8">
        <f>IF(障害学生情報入力シート!CA849="",0,IF(AND(障害学生情報入力シート!BZ849=1,Y849=1,障害学生情報入力シート!D849&lt;&gt;"",障害学生情報入力シート!D849&lt;&gt;"入学しなかった"),1,0))</f>
        <v>0</v>
      </c>
      <c r="O849" s="8">
        <f t="shared" si="76"/>
        <v>0</v>
      </c>
      <c r="P849" s="8" t="str">
        <f>IFERROR(MATCH(ROW(障害学生情報入力シート!AR825),O:O,0),"")</f>
        <v/>
      </c>
      <c r="Q849" s="8">
        <f>IF(障害学生情報入力シート!CU849="",0,IF(AND(障害学生情報入力シート!CT849=1,Y849=1,障害学生情報入力シート!D849&lt;&gt;"",障害学生情報入力シート!D849&lt;&gt;"入学しなかった"),1,0))</f>
        <v>0</v>
      </c>
      <c r="R849" s="8">
        <f t="shared" si="77"/>
        <v>0</v>
      </c>
      <c r="S849" s="8" t="str">
        <f>IFERROR(MATCH(ROW(障害学生情報入力シート!BJ825),R:R,0),"")</f>
        <v/>
      </c>
      <c r="T849" s="9">
        <f>IF(OR(SUM(障害学生情報入力シート!AY849:BY849,障害学生情報入力シート!CB849:CS849)&gt;0,COUNTA(障害学生情報入力シート!BZ849:CA849)=2,COUNTA(障害学生情報入力シート!CT849:CU849)=2),1,0)</f>
        <v>0</v>
      </c>
      <c r="U849" s="9">
        <f>SUM(障害学生情報入力シート!N849:Q849)+COUNTA(障害学生情報入力シート!R849)</f>
        <v>0</v>
      </c>
      <c r="V849" s="9">
        <f>SUM(障害学生情報入力シート!S849:V849)+COUNTA(障害学生情報入力シート!W849)</f>
        <v>0</v>
      </c>
      <c r="W849" s="9">
        <f>IF(SUM(障害学生情報入力シート!$X849:$AT849)&gt;0,1,0)</f>
        <v>0</v>
      </c>
      <c r="X849" s="9">
        <f>IF(障害学生情報入力シート!D849="入学者(新1年生)",1,0)</f>
        <v>0</v>
      </c>
      <c r="Y849" s="9">
        <f>IF(ISBLANK(障害学生情報入力シート!$G849),0)+IF(AND(障害学生情報入力シート!$G849="視覚障害",OR(障害学生情報入力シート!$H849="盲",障害学生情報入力シート!$H849="弱視")),1,0)+IF(AND(障害学生情報入力シート!$G849="聴覚・言語障害",OR(障害学生情報入力シート!$H849="聾",障害学生情報入力シート!$H849="難聴",障害学生情報入力シート!$H849="言語障害のみ")),1,0)+IF(AND(障害学生情報入力シート!$G849="肢体不自由",OR(障害学生情報入力シート!$H849="上肢機能障害",障害学生情報入力シート!$H849="下肢機能障害",障害学生情報入力シート!$H849="上下肢機能障害",障害学生情報入力シート!$H849="他の機能障害")),1,0)+IF(AND(障害学生情報入力シート!$G849="病弱・虚弱",OR(障害学生情報入力シート!$H849="内部障害等",障害学生情報入力シート!$H849="他の慢性疾患")),1,0)+IF(AND(障害学生情報入力シート!$G849="重複",ISBLANK(障害学生情報入力シート!$H849)),1,0)+IF(AND(障害学生情報入力シート!$G849="発達障害",OR(障害学生情報入力シート!$H849="SLD",障害学生情報入力シート!$H849="ADHD",障害学生情報入力シート!$H849="ASD",障害学生情報入力シート!$H849="発達障害の重複")),1,0)+IF(AND(障害学生情報入力シート!$G849="精神障害",OR(障害学生情報入力シート!$H849="統合失調症等",障害学生情報入力シート!$H849="気分障害",障害学生情報入力シート!$H849="神経症性障害等",障害学生情報入力シート!$H849="摂食障害・睡眠障害等",障害学生情報入力シート!$H849="他の精神障害")),1,0)+IF(AND(障害学生情報入力シート!$G849="その他の障害",ISBLANK(障害学生情報入力シート!$H849)),1,0)</f>
        <v>0</v>
      </c>
    </row>
    <row r="850" spans="1:25" x14ac:dyDescent="0.4">
      <c r="A850" s="1219">
        <v>826</v>
      </c>
      <c r="B850" s="7">
        <f>IF(AND(障害学生情報入力シート!$G850=$B$23,障害学生情報入力シート!$H850=$B$24,OR(障害学生情報入力シート!D850="入学者(新1年生)",障害学生情報入力シート!D850="在籍者")),1,0)</f>
        <v>0</v>
      </c>
      <c r="C850" s="7">
        <f t="shared" si="72"/>
        <v>0</v>
      </c>
      <c r="D850" s="7" t="str">
        <f>IFERROR(MATCH(ROW(障害学生情報入力シート!A826),C:C,0),"")</f>
        <v/>
      </c>
      <c r="E850" s="7">
        <f>IF(AND(障害学生情報入力シート!$G850=$E$23,障害学生情報入力シート!$H850=$E$24,OR(障害学生情報入力シート!D850="入学者(新1年生)",障害学生情報入力シート!D850="在籍者")),1,0)</f>
        <v>0</v>
      </c>
      <c r="F850" s="7">
        <f t="shared" si="73"/>
        <v>0</v>
      </c>
      <c r="G850" s="7" t="str">
        <f>IFERROR(MATCH(ROW(障害学生情報入力シート!E826),F:F,0),"")</f>
        <v/>
      </c>
      <c r="H850" s="7">
        <f>IF(AND(障害学生情報入力シート!$G850=$H$24,ISBLANK(障害学生情報入力シート!$H850),OR(障害学生情報入力シート!D850="入学者(新1年生)",障害学生情報入力シート!D850="在籍者")),1,0)</f>
        <v>0</v>
      </c>
      <c r="I850" s="7">
        <f t="shared" si="74"/>
        <v>0</v>
      </c>
      <c r="J850" s="7" t="str">
        <f>IFERROR(MATCH(ROW(障害学生情報入力シート!A826),I:I,0),"")</f>
        <v/>
      </c>
      <c r="K850" s="8">
        <f>IF(障害学生情報入力シート!AU850="",0,IF(AND(障害学生情報入力シート!AT850=1,Y850=1,障害学生情報入力シート!D850&lt;&gt;"",障害学生情報入力シート!D850&lt;&gt;"在籍者"),1,0))</f>
        <v>0</v>
      </c>
      <c r="L850" s="8">
        <f t="shared" si="75"/>
        <v>0</v>
      </c>
      <c r="M850" s="8" t="str">
        <f>IFERROR(MATCH(ROW(障害学生情報入力シート!A826),L:L,0),"")</f>
        <v/>
      </c>
      <c r="N850" s="8">
        <f>IF(障害学生情報入力シート!CA850="",0,IF(AND(障害学生情報入力シート!BZ850=1,Y850=1,障害学生情報入力シート!D850&lt;&gt;"",障害学生情報入力シート!D850&lt;&gt;"入学しなかった"),1,0))</f>
        <v>0</v>
      </c>
      <c r="O850" s="8">
        <f t="shared" si="76"/>
        <v>0</v>
      </c>
      <c r="P850" s="8" t="str">
        <f>IFERROR(MATCH(ROW(障害学生情報入力シート!AR826),O:O,0),"")</f>
        <v/>
      </c>
      <c r="Q850" s="8">
        <f>IF(障害学生情報入力シート!CU850="",0,IF(AND(障害学生情報入力シート!CT850=1,Y850=1,障害学生情報入力シート!D850&lt;&gt;"",障害学生情報入力シート!D850&lt;&gt;"入学しなかった"),1,0))</f>
        <v>0</v>
      </c>
      <c r="R850" s="8">
        <f t="shared" si="77"/>
        <v>0</v>
      </c>
      <c r="S850" s="8" t="str">
        <f>IFERROR(MATCH(ROW(障害学生情報入力シート!BJ826),R:R,0),"")</f>
        <v/>
      </c>
      <c r="T850" s="9">
        <f>IF(OR(SUM(障害学生情報入力シート!AY850:BY850,障害学生情報入力シート!CB850:CS850)&gt;0,COUNTA(障害学生情報入力シート!BZ850:CA850)=2,COUNTA(障害学生情報入力シート!CT850:CU850)=2),1,0)</f>
        <v>0</v>
      </c>
      <c r="U850" s="9">
        <f>SUM(障害学生情報入力シート!N850:Q850)+COUNTA(障害学生情報入力シート!R850)</f>
        <v>0</v>
      </c>
      <c r="V850" s="9">
        <f>SUM(障害学生情報入力シート!S850:V850)+COUNTA(障害学生情報入力シート!W850)</f>
        <v>0</v>
      </c>
      <c r="W850" s="9">
        <f>IF(SUM(障害学生情報入力シート!$X850:$AT850)&gt;0,1,0)</f>
        <v>0</v>
      </c>
      <c r="X850" s="9">
        <f>IF(障害学生情報入力シート!D850="入学者(新1年生)",1,0)</f>
        <v>0</v>
      </c>
      <c r="Y850" s="9">
        <f>IF(ISBLANK(障害学生情報入力シート!$G850),0)+IF(AND(障害学生情報入力シート!$G850="視覚障害",OR(障害学生情報入力シート!$H850="盲",障害学生情報入力シート!$H850="弱視")),1,0)+IF(AND(障害学生情報入力シート!$G850="聴覚・言語障害",OR(障害学生情報入力シート!$H850="聾",障害学生情報入力シート!$H850="難聴",障害学生情報入力シート!$H850="言語障害のみ")),1,0)+IF(AND(障害学生情報入力シート!$G850="肢体不自由",OR(障害学生情報入力シート!$H850="上肢機能障害",障害学生情報入力シート!$H850="下肢機能障害",障害学生情報入力シート!$H850="上下肢機能障害",障害学生情報入力シート!$H850="他の機能障害")),1,0)+IF(AND(障害学生情報入力シート!$G850="病弱・虚弱",OR(障害学生情報入力シート!$H850="内部障害等",障害学生情報入力シート!$H850="他の慢性疾患")),1,0)+IF(AND(障害学生情報入力シート!$G850="重複",ISBLANK(障害学生情報入力シート!$H850)),1,0)+IF(AND(障害学生情報入力シート!$G850="発達障害",OR(障害学生情報入力シート!$H850="SLD",障害学生情報入力シート!$H850="ADHD",障害学生情報入力シート!$H850="ASD",障害学生情報入力シート!$H850="発達障害の重複")),1,0)+IF(AND(障害学生情報入力シート!$G850="精神障害",OR(障害学生情報入力シート!$H850="統合失調症等",障害学生情報入力シート!$H850="気分障害",障害学生情報入力シート!$H850="神経症性障害等",障害学生情報入力シート!$H850="摂食障害・睡眠障害等",障害学生情報入力シート!$H850="他の精神障害")),1,0)+IF(AND(障害学生情報入力シート!$G850="その他の障害",ISBLANK(障害学生情報入力シート!$H850)),1,0)</f>
        <v>0</v>
      </c>
    </row>
    <row r="851" spans="1:25" x14ac:dyDescent="0.4">
      <c r="A851" s="1219">
        <v>827</v>
      </c>
      <c r="B851" s="7">
        <f>IF(AND(障害学生情報入力シート!$G851=$B$23,障害学生情報入力シート!$H851=$B$24,OR(障害学生情報入力シート!D851="入学者(新1年生)",障害学生情報入力シート!D851="在籍者")),1,0)</f>
        <v>0</v>
      </c>
      <c r="C851" s="7">
        <f t="shared" si="72"/>
        <v>0</v>
      </c>
      <c r="D851" s="7" t="str">
        <f>IFERROR(MATCH(ROW(障害学生情報入力シート!A827),C:C,0),"")</f>
        <v/>
      </c>
      <c r="E851" s="7">
        <f>IF(AND(障害学生情報入力シート!$G851=$E$23,障害学生情報入力シート!$H851=$E$24,OR(障害学生情報入力シート!D851="入学者(新1年生)",障害学生情報入力シート!D851="在籍者")),1,0)</f>
        <v>0</v>
      </c>
      <c r="F851" s="7">
        <f t="shared" si="73"/>
        <v>0</v>
      </c>
      <c r="G851" s="7" t="str">
        <f>IFERROR(MATCH(ROW(障害学生情報入力シート!E827),F:F,0),"")</f>
        <v/>
      </c>
      <c r="H851" s="7">
        <f>IF(AND(障害学生情報入力シート!$G851=$H$24,ISBLANK(障害学生情報入力シート!$H851),OR(障害学生情報入力シート!D851="入学者(新1年生)",障害学生情報入力シート!D851="在籍者")),1,0)</f>
        <v>0</v>
      </c>
      <c r="I851" s="7">
        <f t="shared" si="74"/>
        <v>0</v>
      </c>
      <c r="J851" s="7" t="str">
        <f>IFERROR(MATCH(ROW(障害学生情報入力シート!A827),I:I,0),"")</f>
        <v/>
      </c>
      <c r="K851" s="8">
        <f>IF(障害学生情報入力シート!AU851="",0,IF(AND(障害学生情報入力シート!AT851=1,Y851=1,障害学生情報入力シート!D851&lt;&gt;"",障害学生情報入力シート!D851&lt;&gt;"在籍者"),1,0))</f>
        <v>0</v>
      </c>
      <c r="L851" s="8">
        <f t="shared" si="75"/>
        <v>0</v>
      </c>
      <c r="M851" s="8" t="str">
        <f>IFERROR(MATCH(ROW(障害学生情報入力シート!A827),L:L,0),"")</f>
        <v/>
      </c>
      <c r="N851" s="8">
        <f>IF(障害学生情報入力シート!CA851="",0,IF(AND(障害学生情報入力シート!BZ851=1,Y851=1,障害学生情報入力シート!D851&lt;&gt;"",障害学生情報入力シート!D851&lt;&gt;"入学しなかった"),1,0))</f>
        <v>0</v>
      </c>
      <c r="O851" s="8">
        <f t="shared" si="76"/>
        <v>0</v>
      </c>
      <c r="P851" s="8" t="str">
        <f>IFERROR(MATCH(ROW(障害学生情報入力シート!AR827),O:O,0),"")</f>
        <v/>
      </c>
      <c r="Q851" s="8">
        <f>IF(障害学生情報入力シート!CU851="",0,IF(AND(障害学生情報入力シート!CT851=1,Y851=1,障害学生情報入力シート!D851&lt;&gt;"",障害学生情報入力シート!D851&lt;&gt;"入学しなかった"),1,0))</f>
        <v>0</v>
      </c>
      <c r="R851" s="8">
        <f t="shared" si="77"/>
        <v>0</v>
      </c>
      <c r="S851" s="8" t="str">
        <f>IFERROR(MATCH(ROW(障害学生情報入力シート!BJ827),R:R,0),"")</f>
        <v/>
      </c>
      <c r="T851" s="9">
        <f>IF(OR(SUM(障害学生情報入力シート!AY851:BY851,障害学生情報入力シート!CB851:CS851)&gt;0,COUNTA(障害学生情報入力シート!BZ851:CA851)=2,COUNTA(障害学生情報入力シート!CT851:CU851)=2),1,0)</f>
        <v>0</v>
      </c>
      <c r="U851" s="9">
        <f>SUM(障害学生情報入力シート!N851:Q851)+COUNTA(障害学生情報入力シート!R851)</f>
        <v>0</v>
      </c>
      <c r="V851" s="9">
        <f>SUM(障害学生情報入力シート!S851:V851)+COUNTA(障害学生情報入力シート!W851)</f>
        <v>0</v>
      </c>
      <c r="W851" s="9">
        <f>IF(SUM(障害学生情報入力シート!$X851:$AT851)&gt;0,1,0)</f>
        <v>0</v>
      </c>
      <c r="X851" s="9">
        <f>IF(障害学生情報入力シート!D851="入学者(新1年生)",1,0)</f>
        <v>0</v>
      </c>
      <c r="Y851" s="9">
        <f>IF(ISBLANK(障害学生情報入力シート!$G851),0)+IF(AND(障害学生情報入力シート!$G851="視覚障害",OR(障害学生情報入力シート!$H851="盲",障害学生情報入力シート!$H851="弱視")),1,0)+IF(AND(障害学生情報入力シート!$G851="聴覚・言語障害",OR(障害学生情報入力シート!$H851="聾",障害学生情報入力シート!$H851="難聴",障害学生情報入力シート!$H851="言語障害のみ")),1,0)+IF(AND(障害学生情報入力シート!$G851="肢体不自由",OR(障害学生情報入力シート!$H851="上肢機能障害",障害学生情報入力シート!$H851="下肢機能障害",障害学生情報入力シート!$H851="上下肢機能障害",障害学生情報入力シート!$H851="他の機能障害")),1,0)+IF(AND(障害学生情報入力シート!$G851="病弱・虚弱",OR(障害学生情報入力シート!$H851="内部障害等",障害学生情報入力シート!$H851="他の慢性疾患")),1,0)+IF(AND(障害学生情報入力シート!$G851="重複",ISBLANK(障害学生情報入力シート!$H851)),1,0)+IF(AND(障害学生情報入力シート!$G851="発達障害",OR(障害学生情報入力シート!$H851="SLD",障害学生情報入力シート!$H851="ADHD",障害学生情報入力シート!$H851="ASD",障害学生情報入力シート!$H851="発達障害の重複")),1,0)+IF(AND(障害学生情報入力シート!$G851="精神障害",OR(障害学生情報入力シート!$H851="統合失調症等",障害学生情報入力シート!$H851="気分障害",障害学生情報入力シート!$H851="神経症性障害等",障害学生情報入力シート!$H851="摂食障害・睡眠障害等",障害学生情報入力シート!$H851="他の精神障害")),1,0)+IF(AND(障害学生情報入力シート!$G851="その他の障害",ISBLANK(障害学生情報入力シート!$H851)),1,0)</f>
        <v>0</v>
      </c>
    </row>
    <row r="852" spans="1:25" x14ac:dyDescent="0.4">
      <c r="A852" s="1219">
        <v>828</v>
      </c>
      <c r="B852" s="7">
        <f>IF(AND(障害学生情報入力シート!$G852=$B$23,障害学生情報入力シート!$H852=$B$24,OR(障害学生情報入力シート!D852="入学者(新1年生)",障害学生情報入力シート!D852="在籍者")),1,0)</f>
        <v>0</v>
      </c>
      <c r="C852" s="7">
        <f t="shared" si="72"/>
        <v>0</v>
      </c>
      <c r="D852" s="7" t="str">
        <f>IFERROR(MATCH(ROW(障害学生情報入力シート!A828),C:C,0),"")</f>
        <v/>
      </c>
      <c r="E852" s="7">
        <f>IF(AND(障害学生情報入力シート!$G852=$E$23,障害学生情報入力シート!$H852=$E$24,OR(障害学生情報入力シート!D852="入学者(新1年生)",障害学生情報入力シート!D852="在籍者")),1,0)</f>
        <v>0</v>
      </c>
      <c r="F852" s="7">
        <f t="shared" si="73"/>
        <v>0</v>
      </c>
      <c r="G852" s="7" t="str">
        <f>IFERROR(MATCH(ROW(障害学生情報入力シート!E828),F:F,0),"")</f>
        <v/>
      </c>
      <c r="H852" s="7">
        <f>IF(AND(障害学生情報入力シート!$G852=$H$24,ISBLANK(障害学生情報入力シート!$H852),OR(障害学生情報入力シート!D852="入学者(新1年生)",障害学生情報入力シート!D852="在籍者")),1,0)</f>
        <v>0</v>
      </c>
      <c r="I852" s="7">
        <f t="shared" si="74"/>
        <v>0</v>
      </c>
      <c r="J852" s="7" t="str">
        <f>IFERROR(MATCH(ROW(障害学生情報入力シート!A828),I:I,0),"")</f>
        <v/>
      </c>
      <c r="K852" s="8">
        <f>IF(障害学生情報入力シート!AU852="",0,IF(AND(障害学生情報入力シート!AT852=1,Y852=1,障害学生情報入力シート!D852&lt;&gt;"",障害学生情報入力シート!D852&lt;&gt;"在籍者"),1,0))</f>
        <v>0</v>
      </c>
      <c r="L852" s="8">
        <f t="shared" si="75"/>
        <v>0</v>
      </c>
      <c r="M852" s="8" t="str">
        <f>IFERROR(MATCH(ROW(障害学生情報入力シート!A828),L:L,0),"")</f>
        <v/>
      </c>
      <c r="N852" s="8">
        <f>IF(障害学生情報入力シート!CA852="",0,IF(AND(障害学生情報入力シート!BZ852=1,Y852=1,障害学生情報入力シート!D852&lt;&gt;"",障害学生情報入力シート!D852&lt;&gt;"入学しなかった"),1,0))</f>
        <v>0</v>
      </c>
      <c r="O852" s="8">
        <f t="shared" si="76"/>
        <v>0</v>
      </c>
      <c r="P852" s="8" t="str">
        <f>IFERROR(MATCH(ROW(障害学生情報入力シート!AR828),O:O,0),"")</f>
        <v/>
      </c>
      <c r="Q852" s="8">
        <f>IF(障害学生情報入力シート!CU852="",0,IF(AND(障害学生情報入力シート!CT852=1,Y852=1,障害学生情報入力シート!D852&lt;&gt;"",障害学生情報入力シート!D852&lt;&gt;"入学しなかった"),1,0))</f>
        <v>0</v>
      </c>
      <c r="R852" s="8">
        <f t="shared" si="77"/>
        <v>0</v>
      </c>
      <c r="S852" s="8" t="str">
        <f>IFERROR(MATCH(ROW(障害学生情報入力シート!BJ828),R:R,0),"")</f>
        <v/>
      </c>
      <c r="T852" s="9">
        <f>IF(OR(SUM(障害学生情報入力シート!AY852:BY852,障害学生情報入力シート!CB852:CS852)&gt;0,COUNTA(障害学生情報入力シート!BZ852:CA852)=2,COUNTA(障害学生情報入力シート!CT852:CU852)=2),1,0)</f>
        <v>0</v>
      </c>
      <c r="U852" s="9">
        <f>SUM(障害学生情報入力シート!N852:Q852)+COUNTA(障害学生情報入力シート!R852)</f>
        <v>0</v>
      </c>
      <c r="V852" s="9">
        <f>SUM(障害学生情報入力シート!S852:V852)+COUNTA(障害学生情報入力シート!W852)</f>
        <v>0</v>
      </c>
      <c r="W852" s="9">
        <f>IF(SUM(障害学生情報入力シート!$X852:$AT852)&gt;0,1,0)</f>
        <v>0</v>
      </c>
      <c r="X852" s="9">
        <f>IF(障害学生情報入力シート!D852="入学者(新1年生)",1,0)</f>
        <v>0</v>
      </c>
      <c r="Y852" s="9">
        <f>IF(ISBLANK(障害学生情報入力シート!$G852),0)+IF(AND(障害学生情報入力シート!$G852="視覚障害",OR(障害学生情報入力シート!$H852="盲",障害学生情報入力シート!$H852="弱視")),1,0)+IF(AND(障害学生情報入力シート!$G852="聴覚・言語障害",OR(障害学生情報入力シート!$H852="聾",障害学生情報入力シート!$H852="難聴",障害学生情報入力シート!$H852="言語障害のみ")),1,0)+IF(AND(障害学生情報入力シート!$G852="肢体不自由",OR(障害学生情報入力シート!$H852="上肢機能障害",障害学生情報入力シート!$H852="下肢機能障害",障害学生情報入力シート!$H852="上下肢機能障害",障害学生情報入力シート!$H852="他の機能障害")),1,0)+IF(AND(障害学生情報入力シート!$G852="病弱・虚弱",OR(障害学生情報入力シート!$H852="内部障害等",障害学生情報入力シート!$H852="他の慢性疾患")),1,0)+IF(AND(障害学生情報入力シート!$G852="重複",ISBLANK(障害学生情報入力シート!$H852)),1,0)+IF(AND(障害学生情報入力シート!$G852="発達障害",OR(障害学生情報入力シート!$H852="SLD",障害学生情報入力シート!$H852="ADHD",障害学生情報入力シート!$H852="ASD",障害学生情報入力シート!$H852="発達障害の重複")),1,0)+IF(AND(障害学生情報入力シート!$G852="精神障害",OR(障害学生情報入力シート!$H852="統合失調症等",障害学生情報入力シート!$H852="気分障害",障害学生情報入力シート!$H852="神経症性障害等",障害学生情報入力シート!$H852="摂食障害・睡眠障害等",障害学生情報入力シート!$H852="他の精神障害")),1,0)+IF(AND(障害学生情報入力シート!$G852="その他の障害",ISBLANK(障害学生情報入力シート!$H852)),1,0)</f>
        <v>0</v>
      </c>
    </row>
    <row r="853" spans="1:25" x14ac:dyDescent="0.4">
      <c r="A853" s="1219">
        <v>829</v>
      </c>
      <c r="B853" s="7">
        <f>IF(AND(障害学生情報入力シート!$G853=$B$23,障害学生情報入力シート!$H853=$B$24,OR(障害学生情報入力シート!D853="入学者(新1年生)",障害学生情報入力シート!D853="在籍者")),1,0)</f>
        <v>0</v>
      </c>
      <c r="C853" s="7">
        <f t="shared" si="72"/>
        <v>0</v>
      </c>
      <c r="D853" s="7" t="str">
        <f>IFERROR(MATCH(ROW(障害学生情報入力シート!A829),C:C,0),"")</f>
        <v/>
      </c>
      <c r="E853" s="7">
        <f>IF(AND(障害学生情報入力シート!$G853=$E$23,障害学生情報入力シート!$H853=$E$24,OR(障害学生情報入力シート!D853="入学者(新1年生)",障害学生情報入力シート!D853="在籍者")),1,0)</f>
        <v>0</v>
      </c>
      <c r="F853" s="7">
        <f t="shared" si="73"/>
        <v>0</v>
      </c>
      <c r="G853" s="7" t="str">
        <f>IFERROR(MATCH(ROW(障害学生情報入力シート!E829),F:F,0),"")</f>
        <v/>
      </c>
      <c r="H853" s="7">
        <f>IF(AND(障害学生情報入力シート!$G853=$H$24,ISBLANK(障害学生情報入力シート!$H853),OR(障害学生情報入力シート!D853="入学者(新1年生)",障害学生情報入力シート!D853="在籍者")),1,0)</f>
        <v>0</v>
      </c>
      <c r="I853" s="7">
        <f t="shared" si="74"/>
        <v>0</v>
      </c>
      <c r="J853" s="7" t="str">
        <f>IFERROR(MATCH(ROW(障害学生情報入力シート!A829),I:I,0),"")</f>
        <v/>
      </c>
      <c r="K853" s="8">
        <f>IF(障害学生情報入力シート!AU853="",0,IF(AND(障害学生情報入力シート!AT853=1,Y853=1,障害学生情報入力シート!D853&lt;&gt;"",障害学生情報入力シート!D853&lt;&gt;"在籍者"),1,0))</f>
        <v>0</v>
      </c>
      <c r="L853" s="8">
        <f t="shared" si="75"/>
        <v>0</v>
      </c>
      <c r="M853" s="8" t="str">
        <f>IFERROR(MATCH(ROW(障害学生情報入力シート!A829),L:L,0),"")</f>
        <v/>
      </c>
      <c r="N853" s="8">
        <f>IF(障害学生情報入力シート!CA853="",0,IF(AND(障害学生情報入力シート!BZ853=1,Y853=1,障害学生情報入力シート!D853&lt;&gt;"",障害学生情報入力シート!D853&lt;&gt;"入学しなかった"),1,0))</f>
        <v>0</v>
      </c>
      <c r="O853" s="8">
        <f t="shared" si="76"/>
        <v>0</v>
      </c>
      <c r="P853" s="8" t="str">
        <f>IFERROR(MATCH(ROW(障害学生情報入力シート!AR829),O:O,0),"")</f>
        <v/>
      </c>
      <c r="Q853" s="8">
        <f>IF(障害学生情報入力シート!CU853="",0,IF(AND(障害学生情報入力シート!CT853=1,Y853=1,障害学生情報入力シート!D853&lt;&gt;"",障害学生情報入力シート!D853&lt;&gt;"入学しなかった"),1,0))</f>
        <v>0</v>
      </c>
      <c r="R853" s="8">
        <f t="shared" si="77"/>
        <v>0</v>
      </c>
      <c r="S853" s="8" t="str">
        <f>IFERROR(MATCH(ROW(障害学生情報入力シート!BJ829),R:R,0),"")</f>
        <v/>
      </c>
      <c r="T853" s="9">
        <f>IF(OR(SUM(障害学生情報入力シート!AY853:BY853,障害学生情報入力シート!CB853:CS853)&gt;0,COUNTA(障害学生情報入力シート!BZ853:CA853)=2,COUNTA(障害学生情報入力シート!CT853:CU853)=2),1,0)</f>
        <v>0</v>
      </c>
      <c r="U853" s="9">
        <f>SUM(障害学生情報入力シート!N853:Q853)+COUNTA(障害学生情報入力シート!R853)</f>
        <v>0</v>
      </c>
      <c r="V853" s="9">
        <f>SUM(障害学生情報入力シート!S853:V853)+COUNTA(障害学生情報入力シート!W853)</f>
        <v>0</v>
      </c>
      <c r="W853" s="9">
        <f>IF(SUM(障害学生情報入力シート!$X853:$AT853)&gt;0,1,0)</f>
        <v>0</v>
      </c>
      <c r="X853" s="9">
        <f>IF(障害学生情報入力シート!D853="入学者(新1年生)",1,0)</f>
        <v>0</v>
      </c>
      <c r="Y853" s="9">
        <f>IF(ISBLANK(障害学生情報入力シート!$G853),0)+IF(AND(障害学生情報入力シート!$G853="視覚障害",OR(障害学生情報入力シート!$H853="盲",障害学生情報入力シート!$H853="弱視")),1,0)+IF(AND(障害学生情報入力シート!$G853="聴覚・言語障害",OR(障害学生情報入力シート!$H853="聾",障害学生情報入力シート!$H853="難聴",障害学生情報入力シート!$H853="言語障害のみ")),1,0)+IF(AND(障害学生情報入力シート!$G853="肢体不自由",OR(障害学生情報入力シート!$H853="上肢機能障害",障害学生情報入力シート!$H853="下肢機能障害",障害学生情報入力シート!$H853="上下肢機能障害",障害学生情報入力シート!$H853="他の機能障害")),1,0)+IF(AND(障害学生情報入力シート!$G853="病弱・虚弱",OR(障害学生情報入力シート!$H853="内部障害等",障害学生情報入力シート!$H853="他の慢性疾患")),1,0)+IF(AND(障害学生情報入力シート!$G853="重複",ISBLANK(障害学生情報入力シート!$H853)),1,0)+IF(AND(障害学生情報入力シート!$G853="発達障害",OR(障害学生情報入力シート!$H853="SLD",障害学生情報入力シート!$H853="ADHD",障害学生情報入力シート!$H853="ASD",障害学生情報入力シート!$H853="発達障害の重複")),1,0)+IF(AND(障害学生情報入力シート!$G853="精神障害",OR(障害学生情報入力シート!$H853="統合失調症等",障害学生情報入力シート!$H853="気分障害",障害学生情報入力シート!$H853="神経症性障害等",障害学生情報入力シート!$H853="摂食障害・睡眠障害等",障害学生情報入力シート!$H853="他の精神障害")),1,0)+IF(AND(障害学生情報入力シート!$G853="その他の障害",ISBLANK(障害学生情報入力シート!$H853)),1,0)</f>
        <v>0</v>
      </c>
    </row>
    <row r="854" spans="1:25" x14ac:dyDescent="0.4">
      <c r="A854" s="1219">
        <v>830</v>
      </c>
      <c r="B854" s="7">
        <f>IF(AND(障害学生情報入力シート!$G854=$B$23,障害学生情報入力シート!$H854=$B$24,OR(障害学生情報入力シート!D854="入学者(新1年生)",障害学生情報入力シート!D854="在籍者")),1,0)</f>
        <v>0</v>
      </c>
      <c r="C854" s="7">
        <f t="shared" si="72"/>
        <v>0</v>
      </c>
      <c r="D854" s="7" t="str">
        <f>IFERROR(MATCH(ROW(障害学生情報入力シート!A830),C:C,0),"")</f>
        <v/>
      </c>
      <c r="E854" s="7">
        <f>IF(AND(障害学生情報入力シート!$G854=$E$23,障害学生情報入力シート!$H854=$E$24,OR(障害学生情報入力シート!D854="入学者(新1年生)",障害学生情報入力シート!D854="在籍者")),1,0)</f>
        <v>0</v>
      </c>
      <c r="F854" s="7">
        <f t="shared" si="73"/>
        <v>0</v>
      </c>
      <c r="G854" s="7" t="str">
        <f>IFERROR(MATCH(ROW(障害学生情報入力シート!E830),F:F,0),"")</f>
        <v/>
      </c>
      <c r="H854" s="7">
        <f>IF(AND(障害学生情報入力シート!$G854=$H$24,ISBLANK(障害学生情報入力シート!$H854),OR(障害学生情報入力シート!D854="入学者(新1年生)",障害学生情報入力シート!D854="在籍者")),1,0)</f>
        <v>0</v>
      </c>
      <c r="I854" s="7">
        <f t="shared" si="74"/>
        <v>0</v>
      </c>
      <c r="J854" s="7" t="str">
        <f>IFERROR(MATCH(ROW(障害学生情報入力シート!A830),I:I,0),"")</f>
        <v/>
      </c>
      <c r="K854" s="8">
        <f>IF(障害学生情報入力シート!AU854="",0,IF(AND(障害学生情報入力シート!AT854=1,Y854=1,障害学生情報入力シート!D854&lt;&gt;"",障害学生情報入力シート!D854&lt;&gt;"在籍者"),1,0))</f>
        <v>0</v>
      </c>
      <c r="L854" s="8">
        <f t="shared" si="75"/>
        <v>0</v>
      </c>
      <c r="M854" s="8" t="str">
        <f>IFERROR(MATCH(ROW(障害学生情報入力シート!A830),L:L,0),"")</f>
        <v/>
      </c>
      <c r="N854" s="8">
        <f>IF(障害学生情報入力シート!CA854="",0,IF(AND(障害学生情報入力シート!BZ854=1,Y854=1,障害学生情報入力シート!D854&lt;&gt;"",障害学生情報入力シート!D854&lt;&gt;"入学しなかった"),1,0))</f>
        <v>0</v>
      </c>
      <c r="O854" s="8">
        <f t="shared" si="76"/>
        <v>0</v>
      </c>
      <c r="P854" s="8" t="str">
        <f>IFERROR(MATCH(ROW(障害学生情報入力シート!AR830),O:O,0),"")</f>
        <v/>
      </c>
      <c r="Q854" s="8">
        <f>IF(障害学生情報入力シート!CU854="",0,IF(AND(障害学生情報入力シート!CT854=1,Y854=1,障害学生情報入力シート!D854&lt;&gt;"",障害学生情報入力シート!D854&lt;&gt;"入学しなかった"),1,0))</f>
        <v>0</v>
      </c>
      <c r="R854" s="8">
        <f t="shared" si="77"/>
        <v>0</v>
      </c>
      <c r="S854" s="8" t="str">
        <f>IFERROR(MATCH(ROW(障害学生情報入力シート!BJ830),R:R,0),"")</f>
        <v/>
      </c>
      <c r="T854" s="9">
        <f>IF(OR(SUM(障害学生情報入力シート!AY854:BY854,障害学生情報入力シート!CB854:CS854)&gt;0,COUNTA(障害学生情報入力シート!BZ854:CA854)=2,COUNTA(障害学生情報入力シート!CT854:CU854)=2),1,0)</f>
        <v>0</v>
      </c>
      <c r="U854" s="9">
        <f>SUM(障害学生情報入力シート!N854:Q854)+COUNTA(障害学生情報入力シート!R854)</f>
        <v>0</v>
      </c>
      <c r="V854" s="9">
        <f>SUM(障害学生情報入力シート!S854:V854)+COUNTA(障害学生情報入力シート!W854)</f>
        <v>0</v>
      </c>
      <c r="W854" s="9">
        <f>IF(SUM(障害学生情報入力シート!$X854:$AT854)&gt;0,1,0)</f>
        <v>0</v>
      </c>
      <c r="X854" s="9">
        <f>IF(障害学生情報入力シート!D854="入学者(新1年生)",1,0)</f>
        <v>0</v>
      </c>
      <c r="Y854" s="9">
        <f>IF(ISBLANK(障害学生情報入力シート!$G854),0)+IF(AND(障害学生情報入力シート!$G854="視覚障害",OR(障害学生情報入力シート!$H854="盲",障害学生情報入力シート!$H854="弱視")),1,0)+IF(AND(障害学生情報入力シート!$G854="聴覚・言語障害",OR(障害学生情報入力シート!$H854="聾",障害学生情報入力シート!$H854="難聴",障害学生情報入力シート!$H854="言語障害のみ")),1,0)+IF(AND(障害学生情報入力シート!$G854="肢体不自由",OR(障害学生情報入力シート!$H854="上肢機能障害",障害学生情報入力シート!$H854="下肢機能障害",障害学生情報入力シート!$H854="上下肢機能障害",障害学生情報入力シート!$H854="他の機能障害")),1,0)+IF(AND(障害学生情報入力シート!$G854="病弱・虚弱",OR(障害学生情報入力シート!$H854="内部障害等",障害学生情報入力シート!$H854="他の慢性疾患")),1,0)+IF(AND(障害学生情報入力シート!$G854="重複",ISBLANK(障害学生情報入力シート!$H854)),1,0)+IF(AND(障害学生情報入力シート!$G854="発達障害",OR(障害学生情報入力シート!$H854="SLD",障害学生情報入力シート!$H854="ADHD",障害学生情報入力シート!$H854="ASD",障害学生情報入力シート!$H854="発達障害の重複")),1,0)+IF(AND(障害学生情報入力シート!$G854="精神障害",OR(障害学生情報入力シート!$H854="統合失調症等",障害学生情報入力シート!$H854="気分障害",障害学生情報入力シート!$H854="神経症性障害等",障害学生情報入力シート!$H854="摂食障害・睡眠障害等",障害学生情報入力シート!$H854="他の精神障害")),1,0)+IF(AND(障害学生情報入力シート!$G854="その他の障害",ISBLANK(障害学生情報入力シート!$H854)),1,0)</f>
        <v>0</v>
      </c>
    </row>
    <row r="855" spans="1:25" x14ac:dyDescent="0.4">
      <c r="A855" s="1219">
        <v>831</v>
      </c>
      <c r="B855" s="7">
        <f>IF(AND(障害学生情報入力シート!$G855=$B$23,障害学生情報入力シート!$H855=$B$24,OR(障害学生情報入力シート!D855="入学者(新1年生)",障害学生情報入力シート!D855="在籍者")),1,0)</f>
        <v>0</v>
      </c>
      <c r="C855" s="7">
        <f t="shared" si="72"/>
        <v>0</v>
      </c>
      <c r="D855" s="7" t="str">
        <f>IFERROR(MATCH(ROW(障害学生情報入力シート!A831),C:C,0),"")</f>
        <v/>
      </c>
      <c r="E855" s="7">
        <f>IF(AND(障害学生情報入力シート!$G855=$E$23,障害学生情報入力シート!$H855=$E$24,OR(障害学生情報入力シート!D855="入学者(新1年生)",障害学生情報入力シート!D855="在籍者")),1,0)</f>
        <v>0</v>
      </c>
      <c r="F855" s="7">
        <f t="shared" si="73"/>
        <v>0</v>
      </c>
      <c r="G855" s="7" t="str">
        <f>IFERROR(MATCH(ROW(障害学生情報入力シート!E831),F:F,0),"")</f>
        <v/>
      </c>
      <c r="H855" s="7">
        <f>IF(AND(障害学生情報入力シート!$G855=$H$24,ISBLANK(障害学生情報入力シート!$H855),OR(障害学生情報入力シート!D855="入学者(新1年生)",障害学生情報入力シート!D855="在籍者")),1,0)</f>
        <v>0</v>
      </c>
      <c r="I855" s="7">
        <f t="shared" si="74"/>
        <v>0</v>
      </c>
      <c r="J855" s="7" t="str">
        <f>IFERROR(MATCH(ROW(障害学生情報入力シート!A831),I:I,0),"")</f>
        <v/>
      </c>
      <c r="K855" s="8">
        <f>IF(障害学生情報入力シート!AU855="",0,IF(AND(障害学生情報入力シート!AT855=1,Y855=1,障害学生情報入力シート!D855&lt;&gt;"",障害学生情報入力シート!D855&lt;&gt;"在籍者"),1,0))</f>
        <v>0</v>
      </c>
      <c r="L855" s="8">
        <f t="shared" si="75"/>
        <v>0</v>
      </c>
      <c r="M855" s="8" t="str">
        <f>IFERROR(MATCH(ROW(障害学生情報入力シート!A831),L:L,0),"")</f>
        <v/>
      </c>
      <c r="N855" s="8">
        <f>IF(障害学生情報入力シート!CA855="",0,IF(AND(障害学生情報入力シート!BZ855=1,Y855=1,障害学生情報入力シート!D855&lt;&gt;"",障害学生情報入力シート!D855&lt;&gt;"入学しなかった"),1,0))</f>
        <v>0</v>
      </c>
      <c r="O855" s="8">
        <f t="shared" si="76"/>
        <v>0</v>
      </c>
      <c r="P855" s="8" t="str">
        <f>IFERROR(MATCH(ROW(障害学生情報入力シート!AR831),O:O,0),"")</f>
        <v/>
      </c>
      <c r="Q855" s="8">
        <f>IF(障害学生情報入力シート!CU855="",0,IF(AND(障害学生情報入力シート!CT855=1,Y855=1,障害学生情報入力シート!D855&lt;&gt;"",障害学生情報入力シート!D855&lt;&gt;"入学しなかった"),1,0))</f>
        <v>0</v>
      </c>
      <c r="R855" s="8">
        <f t="shared" si="77"/>
        <v>0</v>
      </c>
      <c r="S855" s="8" t="str">
        <f>IFERROR(MATCH(ROW(障害学生情報入力シート!BJ831),R:R,0),"")</f>
        <v/>
      </c>
      <c r="T855" s="9">
        <f>IF(OR(SUM(障害学生情報入力シート!AY855:BY855,障害学生情報入力シート!CB855:CS855)&gt;0,COUNTA(障害学生情報入力シート!BZ855:CA855)=2,COUNTA(障害学生情報入力シート!CT855:CU855)=2),1,0)</f>
        <v>0</v>
      </c>
      <c r="U855" s="9">
        <f>SUM(障害学生情報入力シート!N855:Q855)+COUNTA(障害学生情報入力シート!R855)</f>
        <v>0</v>
      </c>
      <c r="V855" s="9">
        <f>SUM(障害学生情報入力シート!S855:V855)+COUNTA(障害学生情報入力シート!W855)</f>
        <v>0</v>
      </c>
      <c r="W855" s="9">
        <f>IF(SUM(障害学生情報入力シート!$X855:$AT855)&gt;0,1,0)</f>
        <v>0</v>
      </c>
      <c r="X855" s="9">
        <f>IF(障害学生情報入力シート!D855="入学者(新1年生)",1,0)</f>
        <v>0</v>
      </c>
      <c r="Y855" s="9">
        <f>IF(ISBLANK(障害学生情報入力シート!$G855),0)+IF(AND(障害学生情報入力シート!$G855="視覚障害",OR(障害学生情報入力シート!$H855="盲",障害学生情報入力シート!$H855="弱視")),1,0)+IF(AND(障害学生情報入力シート!$G855="聴覚・言語障害",OR(障害学生情報入力シート!$H855="聾",障害学生情報入力シート!$H855="難聴",障害学生情報入力シート!$H855="言語障害のみ")),1,0)+IF(AND(障害学生情報入力シート!$G855="肢体不自由",OR(障害学生情報入力シート!$H855="上肢機能障害",障害学生情報入力シート!$H855="下肢機能障害",障害学生情報入力シート!$H855="上下肢機能障害",障害学生情報入力シート!$H855="他の機能障害")),1,0)+IF(AND(障害学生情報入力シート!$G855="病弱・虚弱",OR(障害学生情報入力シート!$H855="内部障害等",障害学生情報入力シート!$H855="他の慢性疾患")),1,0)+IF(AND(障害学生情報入力シート!$G855="重複",ISBLANK(障害学生情報入力シート!$H855)),1,0)+IF(AND(障害学生情報入力シート!$G855="発達障害",OR(障害学生情報入力シート!$H855="SLD",障害学生情報入力シート!$H855="ADHD",障害学生情報入力シート!$H855="ASD",障害学生情報入力シート!$H855="発達障害の重複")),1,0)+IF(AND(障害学生情報入力シート!$G855="精神障害",OR(障害学生情報入力シート!$H855="統合失調症等",障害学生情報入力シート!$H855="気分障害",障害学生情報入力シート!$H855="神経症性障害等",障害学生情報入力シート!$H855="摂食障害・睡眠障害等",障害学生情報入力シート!$H855="他の精神障害")),1,0)+IF(AND(障害学生情報入力シート!$G855="その他の障害",ISBLANK(障害学生情報入力シート!$H855)),1,0)</f>
        <v>0</v>
      </c>
    </row>
    <row r="856" spans="1:25" x14ac:dyDescent="0.4">
      <c r="A856" s="1219">
        <v>832</v>
      </c>
      <c r="B856" s="7">
        <f>IF(AND(障害学生情報入力シート!$G856=$B$23,障害学生情報入力シート!$H856=$B$24,OR(障害学生情報入力シート!D856="入学者(新1年生)",障害学生情報入力シート!D856="在籍者")),1,0)</f>
        <v>0</v>
      </c>
      <c r="C856" s="7">
        <f t="shared" si="72"/>
        <v>0</v>
      </c>
      <c r="D856" s="7" t="str">
        <f>IFERROR(MATCH(ROW(障害学生情報入力シート!A832),C:C,0),"")</f>
        <v/>
      </c>
      <c r="E856" s="7">
        <f>IF(AND(障害学生情報入力シート!$G856=$E$23,障害学生情報入力シート!$H856=$E$24,OR(障害学生情報入力シート!D856="入学者(新1年生)",障害学生情報入力シート!D856="在籍者")),1,0)</f>
        <v>0</v>
      </c>
      <c r="F856" s="7">
        <f t="shared" si="73"/>
        <v>0</v>
      </c>
      <c r="G856" s="7" t="str">
        <f>IFERROR(MATCH(ROW(障害学生情報入力シート!E832),F:F,0),"")</f>
        <v/>
      </c>
      <c r="H856" s="7">
        <f>IF(AND(障害学生情報入力シート!$G856=$H$24,ISBLANK(障害学生情報入力シート!$H856),OR(障害学生情報入力シート!D856="入学者(新1年生)",障害学生情報入力シート!D856="在籍者")),1,0)</f>
        <v>0</v>
      </c>
      <c r="I856" s="7">
        <f t="shared" si="74"/>
        <v>0</v>
      </c>
      <c r="J856" s="7" t="str">
        <f>IFERROR(MATCH(ROW(障害学生情報入力シート!A832),I:I,0),"")</f>
        <v/>
      </c>
      <c r="K856" s="8">
        <f>IF(障害学生情報入力シート!AU856="",0,IF(AND(障害学生情報入力シート!AT856=1,Y856=1,障害学生情報入力シート!D856&lt;&gt;"",障害学生情報入力シート!D856&lt;&gt;"在籍者"),1,0))</f>
        <v>0</v>
      </c>
      <c r="L856" s="8">
        <f t="shared" si="75"/>
        <v>0</v>
      </c>
      <c r="M856" s="8" t="str">
        <f>IFERROR(MATCH(ROW(障害学生情報入力シート!A832),L:L,0),"")</f>
        <v/>
      </c>
      <c r="N856" s="8">
        <f>IF(障害学生情報入力シート!CA856="",0,IF(AND(障害学生情報入力シート!BZ856=1,Y856=1,障害学生情報入力シート!D856&lt;&gt;"",障害学生情報入力シート!D856&lt;&gt;"入学しなかった"),1,0))</f>
        <v>0</v>
      </c>
      <c r="O856" s="8">
        <f t="shared" si="76"/>
        <v>0</v>
      </c>
      <c r="P856" s="8" t="str">
        <f>IFERROR(MATCH(ROW(障害学生情報入力シート!AR832),O:O,0),"")</f>
        <v/>
      </c>
      <c r="Q856" s="8">
        <f>IF(障害学生情報入力シート!CU856="",0,IF(AND(障害学生情報入力シート!CT856=1,Y856=1,障害学生情報入力シート!D856&lt;&gt;"",障害学生情報入力シート!D856&lt;&gt;"入学しなかった"),1,0))</f>
        <v>0</v>
      </c>
      <c r="R856" s="8">
        <f t="shared" si="77"/>
        <v>0</v>
      </c>
      <c r="S856" s="8" t="str">
        <f>IFERROR(MATCH(ROW(障害学生情報入力シート!BJ832),R:R,0),"")</f>
        <v/>
      </c>
      <c r="T856" s="9">
        <f>IF(OR(SUM(障害学生情報入力シート!AY856:BY856,障害学生情報入力シート!CB856:CS856)&gt;0,COUNTA(障害学生情報入力シート!BZ856:CA856)=2,COUNTA(障害学生情報入力シート!CT856:CU856)=2),1,0)</f>
        <v>0</v>
      </c>
      <c r="U856" s="9">
        <f>SUM(障害学生情報入力シート!N856:Q856)+COUNTA(障害学生情報入力シート!R856)</f>
        <v>0</v>
      </c>
      <c r="V856" s="9">
        <f>SUM(障害学生情報入力シート!S856:V856)+COUNTA(障害学生情報入力シート!W856)</f>
        <v>0</v>
      </c>
      <c r="W856" s="9">
        <f>IF(SUM(障害学生情報入力シート!$X856:$AT856)&gt;0,1,0)</f>
        <v>0</v>
      </c>
      <c r="X856" s="9">
        <f>IF(障害学生情報入力シート!D856="入学者(新1年生)",1,0)</f>
        <v>0</v>
      </c>
      <c r="Y856" s="9">
        <f>IF(ISBLANK(障害学生情報入力シート!$G856),0)+IF(AND(障害学生情報入力シート!$G856="視覚障害",OR(障害学生情報入力シート!$H856="盲",障害学生情報入力シート!$H856="弱視")),1,0)+IF(AND(障害学生情報入力シート!$G856="聴覚・言語障害",OR(障害学生情報入力シート!$H856="聾",障害学生情報入力シート!$H856="難聴",障害学生情報入力シート!$H856="言語障害のみ")),1,0)+IF(AND(障害学生情報入力シート!$G856="肢体不自由",OR(障害学生情報入力シート!$H856="上肢機能障害",障害学生情報入力シート!$H856="下肢機能障害",障害学生情報入力シート!$H856="上下肢機能障害",障害学生情報入力シート!$H856="他の機能障害")),1,0)+IF(AND(障害学生情報入力シート!$G856="病弱・虚弱",OR(障害学生情報入力シート!$H856="内部障害等",障害学生情報入力シート!$H856="他の慢性疾患")),1,0)+IF(AND(障害学生情報入力シート!$G856="重複",ISBLANK(障害学生情報入力シート!$H856)),1,0)+IF(AND(障害学生情報入力シート!$G856="発達障害",OR(障害学生情報入力シート!$H856="SLD",障害学生情報入力シート!$H856="ADHD",障害学生情報入力シート!$H856="ASD",障害学生情報入力シート!$H856="発達障害の重複")),1,0)+IF(AND(障害学生情報入力シート!$G856="精神障害",OR(障害学生情報入力シート!$H856="統合失調症等",障害学生情報入力シート!$H856="気分障害",障害学生情報入力シート!$H856="神経症性障害等",障害学生情報入力シート!$H856="摂食障害・睡眠障害等",障害学生情報入力シート!$H856="他の精神障害")),1,0)+IF(AND(障害学生情報入力シート!$G856="その他の障害",ISBLANK(障害学生情報入力シート!$H856)),1,0)</f>
        <v>0</v>
      </c>
    </row>
    <row r="857" spans="1:25" x14ac:dyDescent="0.4">
      <c r="A857" s="1219">
        <v>833</v>
      </c>
      <c r="B857" s="7">
        <f>IF(AND(障害学生情報入力シート!$G857=$B$23,障害学生情報入力シート!$H857=$B$24,OR(障害学生情報入力シート!D857="入学者(新1年生)",障害学生情報入力シート!D857="在籍者")),1,0)</f>
        <v>0</v>
      </c>
      <c r="C857" s="7">
        <f t="shared" ref="C857:C920" si="78">C856+B857</f>
        <v>0</v>
      </c>
      <c r="D857" s="7" t="str">
        <f>IFERROR(MATCH(ROW(障害学生情報入力シート!A833),C:C,0),"")</f>
        <v/>
      </c>
      <c r="E857" s="7">
        <f>IF(AND(障害学生情報入力シート!$G857=$E$23,障害学生情報入力シート!$H857=$E$24,OR(障害学生情報入力シート!D857="入学者(新1年生)",障害学生情報入力シート!D857="在籍者")),1,0)</f>
        <v>0</v>
      </c>
      <c r="F857" s="7">
        <f t="shared" ref="F857:F920" si="79">F856+E857</f>
        <v>0</v>
      </c>
      <c r="G857" s="7" t="str">
        <f>IFERROR(MATCH(ROW(障害学生情報入力シート!E833),F:F,0),"")</f>
        <v/>
      </c>
      <c r="H857" s="7">
        <f>IF(AND(障害学生情報入力シート!$G857=$H$24,ISBLANK(障害学生情報入力シート!$H857),OR(障害学生情報入力シート!D857="入学者(新1年生)",障害学生情報入力シート!D857="在籍者")),1,0)</f>
        <v>0</v>
      </c>
      <c r="I857" s="7">
        <f t="shared" ref="I857:I920" si="80">I856+H857</f>
        <v>0</v>
      </c>
      <c r="J857" s="7" t="str">
        <f>IFERROR(MATCH(ROW(障害学生情報入力シート!A833),I:I,0),"")</f>
        <v/>
      </c>
      <c r="K857" s="8">
        <f>IF(障害学生情報入力シート!AU857="",0,IF(AND(障害学生情報入力シート!AT857=1,Y857=1,障害学生情報入力シート!D857&lt;&gt;"",障害学生情報入力シート!D857&lt;&gt;"在籍者"),1,0))</f>
        <v>0</v>
      </c>
      <c r="L857" s="8">
        <f t="shared" ref="L857:L920" si="81">L856+K857</f>
        <v>0</v>
      </c>
      <c r="M857" s="8" t="str">
        <f>IFERROR(MATCH(ROW(障害学生情報入力シート!A833),L:L,0),"")</f>
        <v/>
      </c>
      <c r="N857" s="8">
        <f>IF(障害学生情報入力シート!CA857="",0,IF(AND(障害学生情報入力シート!BZ857=1,Y857=1,障害学生情報入力シート!D857&lt;&gt;"",障害学生情報入力シート!D857&lt;&gt;"入学しなかった"),1,0))</f>
        <v>0</v>
      </c>
      <c r="O857" s="8">
        <f t="shared" ref="O857:O920" si="82">O856+N857</f>
        <v>0</v>
      </c>
      <c r="P857" s="8" t="str">
        <f>IFERROR(MATCH(ROW(障害学生情報入力シート!AR833),O:O,0),"")</f>
        <v/>
      </c>
      <c r="Q857" s="8">
        <f>IF(障害学生情報入力シート!CU857="",0,IF(AND(障害学生情報入力シート!CT857=1,Y857=1,障害学生情報入力シート!D857&lt;&gt;"",障害学生情報入力シート!D857&lt;&gt;"入学しなかった"),1,0))</f>
        <v>0</v>
      </c>
      <c r="R857" s="8">
        <f t="shared" ref="R857:R920" si="83">R856+Q857</f>
        <v>0</v>
      </c>
      <c r="S857" s="8" t="str">
        <f>IFERROR(MATCH(ROW(障害学生情報入力シート!BJ833),R:R,0),"")</f>
        <v/>
      </c>
      <c r="T857" s="9">
        <f>IF(OR(SUM(障害学生情報入力シート!AY857:BY857,障害学生情報入力シート!CB857:CS857)&gt;0,COUNTA(障害学生情報入力シート!BZ857:CA857)=2,COUNTA(障害学生情報入力シート!CT857:CU857)=2),1,0)</f>
        <v>0</v>
      </c>
      <c r="U857" s="9">
        <f>SUM(障害学生情報入力シート!N857:Q857)+COUNTA(障害学生情報入力シート!R857)</f>
        <v>0</v>
      </c>
      <c r="V857" s="9">
        <f>SUM(障害学生情報入力シート!S857:V857)+COUNTA(障害学生情報入力シート!W857)</f>
        <v>0</v>
      </c>
      <c r="W857" s="9">
        <f>IF(SUM(障害学生情報入力シート!$X857:$AT857)&gt;0,1,0)</f>
        <v>0</v>
      </c>
      <c r="X857" s="9">
        <f>IF(障害学生情報入力シート!D857="入学者(新1年生)",1,0)</f>
        <v>0</v>
      </c>
      <c r="Y857" s="9">
        <f>IF(ISBLANK(障害学生情報入力シート!$G857),0)+IF(AND(障害学生情報入力シート!$G857="視覚障害",OR(障害学生情報入力シート!$H857="盲",障害学生情報入力シート!$H857="弱視")),1,0)+IF(AND(障害学生情報入力シート!$G857="聴覚・言語障害",OR(障害学生情報入力シート!$H857="聾",障害学生情報入力シート!$H857="難聴",障害学生情報入力シート!$H857="言語障害のみ")),1,0)+IF(AND(障害学生情報入力シート!$G857="肢体不自由",OR(障害学生情報入力シート!$H857="上肢機能障害",障害学生情報入力シート!$H857="下肢機能障害",障害学生情報入力シート!$H857="上下肢機能障害",障害学生情報入力シート!$H857="他の機能障害")),1,0)+IF(AND(障害学生情報入力シート!$G857="病弱・虚弱",OR(障害学生情報入力シート!$H857="内部障害等",障害学生情報入力シート!$H857="他の慢性疾患")),1,0)+IF(AND(障害学生情報入力シート!$G857="重複",ISBLANK(障害学生情報入力シート!$H857)),1,0)+IF(AND(障害学生情報入力シート!$G857="発達障害",OR(障害学生情報入力シート!$H857="SLD",障害学生情報入力シート!$H857="ADHD",障害学生情報入力シート!$H857="ASD",障害学生情報入力シート!$H857="発達障害の重複")),1,0)+IF(AND(障害学生情報入力シート!$G857="精神障害",OR(障害学生情報入力シート!$H857="統合失調症等",障害学生情報入力シート!$H857="気分障害",障害学生情報入力シート!$H857="神経症性障害等",障害学生情報入力シート!$H857="摂食障害・睡眠障害等",障害学生情報入力シート!$H857="他の精神障害")),1,0)+IF(AND(障害学生情報入力シート!$G857="その他の障害",ISBLANK(障害学生情報入力シート!$H857)),1,0)</f>
        <v>0</v>
      </c>
    </row>
    <row r="858" spans="1:25" x14ac:dyDescent="0.4">
      <c r="A858" s="1219">
        <v>834</v>
      </c>
      <c r="B858" s="7">
        <f>IF(AND(障害学生情報入力シート!$G858=$B$23,障害学生情報入力シート!$H858=$B$24,OR(障害学生情報入力シート!D858="入学者(新1年生)",障害学生情報入力シート!D858="在籍者")),1,0)</f>
        <v>0</v>
      </c>
      <c r="C858" s="7">
        <f t="shared" si="78"/>
        <v>0</v>
      </c>
      <c r="D858" s="7" t="str">
        <f>IFERROR(MATCH(ROW(障害学生情報入力シート!A834),C:C,0),"")</f>
        <v/>
      </c>
      <c r="E858" s="7">
        <f>IF(AND(障害学生情報入力シート!$G858=$E$23,障害学生情報入力シート!$H858=$E$24,OR(障害学生情報入力シート!D858="入学者(新1年生)",障害学生情報入力シート!D858="在籍者")),1,0)</f>
        <v>0</v>
      </c>
      <c r="F858" s="7">
        <f t="shared" si="79"/>
        <v>0</v>
      </c>
      <c r="G858" s="7" t="str">
        <f>IFERROR(MATCH(ROW(障害学生情報入力シート!E834),F:F,0),"")</f>
        <v/>
      </c>
      <c r="H858" s="7">
        <f>IF(AND(障害学生情報入力シート!$G858=$H$24,ISBLANK(障害学生情報入力シート!$H858),OR(障害学生情報入力シート!D858="入学者(新1年生)",障害学生情報入力シート!D858="在籍者")),1,0)</f>
        <v>0</v>
      </c>
      <c r="I858" s="7">
        <f t="shared" si="80"/>
        <v>0</v>
      </c>
      <c r="J858" s="7" t="str">
        <f>IFERROR(MATCH(ROW(障害学生情報入力シート!A834),I:I,0),"")</f>
        <v/>
      </c>
      <c r="K858" s="8">
        <f>IF(障害学生情報入力シート!AU858="",0,IF(AND(障害学生情報入力シート!AT858=1,Y858=1,障害学生情報入力シート!D858&lt;&gt;"",障害学生情報入力シート!D858&lt;&gt;"在籍者"),1,0))</f>
        <v>0</v>
      </c>
      <c r="L858" s="8">
        <f t="shared" si="81"/>
        <v>0</v>
      </c>
      <c r="M858" s="8" t="str">
        <f>IFERROR(MATCH(ROW(障害学生情報入力シート!A834),L:L,0),"")</f>
        <v/>
      </c>
      <c r="N858" s="8">
        <f>IF(障害学生情報入力シート!CA858="",0,IF(AND(障害学生情報入力シート!BZ858=1,Y858=1,障害学生情報入力シート!D858&lt;&gt;"",障害学生情報入力シート!D858&lt;&gt;"入学しなかった"),1,0))</f>
        <v>0</v>
      </c>
      <c r="O858" s="8">
        <f t="shared" si="82"/>
        <v>0</v>
      </c>
      <c r="P858" s="8" t="str">
        <f>IFERROR(MATCH(ROW(障害学生情報入力シート!AR834),O:O,0),"")</f>
        <v/>
      </c>
      <c r="Q858" s="8">
        <f>IF(障害学生情報入力シート!CU858="",0,IF(AND(障害学生情報入力シート!CT858=1,Y858=1,障害学生情報入力シート!D858&lt;&gt;"",障害学生情報入力シート!D858&lt;&gt;"入学しなかった"),1,0))</f>
        <v>0</v>
      </c>
      <c r="R858" s="8">
        <f t="shared" si="83"/>
        <v>0</v>
      </c>
      <c r="S858" s="8" t="str">
        <f>IFERROR(MATCH(ROW(障害学生情報入力シート!BJ834),R:R,0),"")</f>
        <v/>
      </c>
      <c r="T858" s="9">
        <f>IF(OR(SUM(障害学生情報入力シート!AY858:BY858,障害学生情報入力シート!CB858:CS858)&gt;0,COUNTA(障害学生情報入力シート!BZ858:CA858)=2,COUNTA(障害学生情報入力シート!CT858:CU858)=2),1,0)</f>
        <v>0</v>
      </c>
      <c r="U858" s="9">
        <f>SUM(障害学生情報入力シート!N858:Q858)+COUNTA(障害学生情報入力シート!R858)</f>
        <v>0</v>
      </c>
      <c r="V858" s="9">
        <f>SUM(障害学生情報入力シート!S858:V858)+COUNTA(障害学生情報入力シート!W858)</f>
        <v>0</v>
      </c>
      <c r="W858" s="9">
        <f>IF(SUM(障害学生情報入力シート!$X858:$AT858)&gt;0,1,0)</f>
        <v>0</v>
      </c>
      <c r="X858" s="9">
        <f>IF(障害学生情報入力シート!D858="入学者(新1年生)",1,0)</f>
        <v>0</v>
      </c>
      <c r="Y858" s="9">
        <f>IF(ISBLANK(障害学生情報入力シート!$G858),0)+IF(AND(障害学生情報入力シート!$G858="視覚障害",OR(障害学生情報入力シート!$H858="盲",障害学生情報入力シート!$H858="弱視")),1,0)+IF(AND(障害学生情報入力シート!$G858="聴覚・言語障害",OR(障害学生情報入力シート!$H858="聾",障害学生情報入力シート!$H858="難聴",障害学生情報入力シート!$H858="言語障害のみ")),1,0)+IF(AND(障害学生情報入力シート!$G858="肢体不自由",OR(障害学生情報入力シート!$H858="上肢機能障害",障害学生情報入力シート!$H858="下肢機能障害",障害学生情報入力シート!$H858="上下肢機能障害",障害学生情報入力シート!$H858="他の機能障害")),1,0)+IF(AND(障害学生情報入力シート!$G858="病弱・虚弱",OR(障害学生情報入力シート!$H858="内部障害等",障害学生情報入力シート!$H858="他の慢性疾患")),1,0)+IF(AND(障害学生情報入力シート!$G858="重複",ISBLANK(障害学生情報入力シート!$H858)),1,0)+IF(AND(障害学生情報入力シート!$G858="発達障害",OR(障害学生情報入力シート!$H858="SLD",障害学生情報入力シート!$H858="ADHD",障害学生情報入力シート!$H858="ASD",障害学生情報入力シート!$H858="発達障害の重複")),1,0)+IF(AND(障害学生情報入力シート!$G858="精神障害",OR(障害学生情報入力シート!$H858="統合失調症等",障害学生情報入力シート!$H858="気分障害",障害学生情報入力シート!$H858="神経症性障害等",障害学生情報入力シート!$H858="摂食障害・睡眠障害等",障害学生情報入力シート!$H858="他の精神障害")),1,0)+IF(AND(障害学生情報入力シート!$G858="その他の障害",ISBLANK(障害学生情報入力シート!$H858)),1,0)</f>
        <v>0</v>
      </c>
    </row>
    <row r="859" spans="1:25" x14ac:dyDescent="0.4">
      <c r="A859" s="1219">
        <v>835</v>
      </c>
      <c r="B859" s="7">
        <f>IF(AND(障害学生情報入力シート!$G859=$B$23,障害学生情報入力シート!$H859=$B$24,OR(障害学生情報入力シート!D859="入学者(新1年生)",障害学生情報入力シート!D859="在籍者")),1,0)</f>
        <v>0</v>
      </c>
      <c r="C859" s="7">
        <f t="shared" si="78"/>
        <v>0</v>
      </c>
      <c r="D859" s="7" t="str">
        <f>IFERROR(MATCH(ROW(障害学生情報入力シート!A835),C:C,0),"")</f>
        <v/>
      </c>
      <c r="E859" s="7">
        <f>IF(AND(障害学生情報入力シート!$G859=$E$23,障害学生情報入力シート!$H859=$E$24,OR(障害学生情報入力シート!D859="入学者(新1年生)",障害学生情報入力シート!D859="在籍者")),1,0)</f>
        <v>0</v>
      </c>
      <c r="F859" s="7">
        <f t="shared" si="79"/>
        <v>0</v>
      </c>
      <c r="G859" s="7" t="str">
        <f>IFERROR(MATCH(ROW(障害学生情報入力シート!E835),F:F,0),"")</f>
        <v/>
      </c>
      <c r="H859" s="7">
        <f>IF(AND(障害学生情報入力シート!$G859=$H$24,ISBLANK(障害学生情報入力シート!$H859),OR(障害学生情報入力シート!D859="入学者(新1年生)",障害学生情報入力シート!D859="在籍者")),1,0)</f>
        <v>0</v>
      </c>
      <c r="I859" s="7">
        <f t="shared" si="80"/>
        <v>0</v>
      </c>
      <c r="J859" s="7" t="str">
        <f>IFERROR(MATCH(ROW(障害学生情報入力シート!A835),I:I,0),"")</f>
        <v/>
      </c>
      <c r="K859" s="8">
        <f>IF(障害学生情報入力シート!AU859="",0,IF(AND(障害学生情報入力シート!AT859=1,Y859=1,障害学生情報入力シート!D859&lt;&gt;"",障害学生情報入力シート!D859&lt;&gt;"在籍者"),1,0))</f>
        <v>0</v>
      </c>
      <c r="L859" s="8">
        <f t="shared" si="81"/>
        <v>0</v>
      </c>
      <c r="M859" s="8" t="str">
        <f>IFERROR(MATCH(ROW(障害学生情報入力シート!A835),L:L,0),"")</f>
        <v/>
      </c>
      <c r="N859" s="8">
        <f>IF(障害学生情報入力シート!CA859="",0,IF(AND(障害学生情報入力シート!BZ859=1,Y859=1,障害学生情報入力シート!D859&lt;&gt;"",障害学生情報入力シート!D859&lt;&gt;"入学しなかった"),1,0))</f>
        <v>0</v>
      </c>
      <c r="O859" s="8">
        <f t="shared" si="82"/>
        <v>0</v>
      </c>
      <c r="P859" s="8" t="str">
        <f>IFERROR(MATCH(ROW(障害学生情報入力シート!AR835),O:O,0),"")</f>
        <v/>
      </c>
      <c r="Q859" s="8">
        <f>IF(障害学生情報入力シート!CU859="",0,IF(AND(障害学生情報入力シート!CT859=1,Y859=1,障害学生情報入力シート!D859&lt;&gt;"",障害学生情報入力シート!D859&lt;&gt;"入学しなかった"),1,0))</f>
        <v>0</v>
      </c>
      <c r="R859" s="8">
        <f t="shared" si="83"/>
        <v>0</v>
      </c>
      <c r="S859" s="8" t="str">
        <f>IFERROR(MATCH(ROW(障害学生情報入力シート!BJ835),R:R,0),"")</f>
        <v/>
      </c>
      <c r="T859" s="9">
        <f>IF(OR(SUM(障害学生情報入力シート!AY859:BY859,障害学生情報入力シート!CB859:CS859)&gt;0,COUNTA(障害学生情報入力シート!BZ859:CA859)=2,COUNTA(障害学生情報入力シート!CT859:CU859)=2),1,0)</f>
        <v>0</v>
      </c>
      <c r="U859" s="9">
        <f>SUM(障害学生情報入力シート!N859:Q859)+COUNTA(障害学生情報入力シート!R859)</f>
        <v>0</v>
      </c>
      <c r="V859" s="9">
        <f>SUM(障害学生情報入力シート!S859:V859)+COUNTA(障害学生情報入力シート!W859)</f>
        <v>0</v>
      </c>
      <c r="W859" s="9">
        <f>IF(SUM(障害学生情報入力シート!$X859:$AT859)&gt;0,1,0)</f>
        <v>0</v>
      </c>
      <c r="X859" s="9">
        <f>IF(障害学生情報入力シート!D859="入学者(新1年生)",1,0)</f>
        <v>0</v>
      </c>
      <c r="Y859" s="9">
        <f>IF(ISBLANK(障害学生情報入力シート!$G859),0)+IF(AND(障害学生情報入力シート!$G859="視覚障害",OR(障害学生情報入力シート!$H859="盲",障害学生情報入力シート!$H859="弱視")),1,0)+IF(AND(障害学生情報入力シート!$G859="聴覚・言語障害",OR(障害学生情報入力シート!$H859="聾",障害学生情報入力シート!$H859="難聴",障害学生情報入力シート!$H859="言語障害のみ")),1,0)+IF(AND(障害学生情報入力シート!$G859="肢体不自由",OR(障害学生情報入力シート!$H859="上肢機能障害",障害学生情報入力シート!$H859="下肢機能障害",障害学生情報入力シート!$H859="上下肢機能障害",障害学生情報入力シート!$H859="他の機能障害")),1,0)+IF(AND(障害学生情報入力シート!$G859="病弱・虚弱",OR(障害学生情報入力シート!$H859="内部障害等",障害学生情報入力シート!$H859="他の慢性疾患")),1,0)+IF(AND(障害学生情報入力シート!$G859="重複",ISBLANK(障害学生情報入力シート!$H859)),1,0)+IF(AND(障害学生情報入力シート!$G859="発達障害",OR(障害学生情報入力シート!$H859="SLD",障害学生情報入力シート!$H859="ADHD",障害学生情報入力シート!$H859="ASD",障害学生情報入力シート!$H859="発達障害の重複")),1,0)+IF(AND(障害学生情報入力シート!$G859="精神障害",OR(障害学生情報入力シート!$H859="統合失調症等",障害学生情報入力シート!$H859="気分障害",障害学生情報入力シート!$H859="神経症性障害等",障害学生情報入力シート!$H859="摂食障害・睡眠障害等",障害学生情報入力シート!$H859="他の精神障害")),1,0)+IF(AND(障害学生情報入力シート!$G859="その他の障害",ISBLANK(障害学生情報入力シート!$H859)),1,0)</f>
        <v>0</v>
      </c>
    </row>
    <row r="860" spans="1:25" x14ac:dyDescent="0.4">
      <c r="A860" s="1219">
        <v>836</v>
      </c>
      <c r="B860" s="7">
        <f>IF(AND(障害学生情報入力シート!$G860=$B$23,障害学生情報入力シート!$H860=$B$24,OR(障害学生情報入力シート!D860="入学者(新1年生)",障害学生情報入力シート!D860="在籍者")),1,0)</f>
        <v>0</v>
      </c>
      <c r="C860" s="7">
        <f t="shared" si="78"/>
        <v>0</v>
      </c>
      <c r="D860" s="7" t="str">
        <f>IFERROR(MATCH(ROW(障害学生情報入力シート!A836),C:C,0),"")</f>
        <v/>
      </c>
      <c r="E860" s="7">
        <f>IF(AND(障害学生情報入力シート!$G860=$E$23,障害学生情報入力シート!$H860=$E$24,OR(障害学生情報入力シート!D860="入学者(新1年生)",障害学生情報入力シート!D860="在籍者")),1,0)</f>
        <v>0</v>
      </c>
      <c r="F860" s="7">
        <f t="shared" si="79"/>
        <v>0</v>
      </c>
      <c r="G860" s="7" t="str">
        <f>IFERROR(MATCH(ROW(障害学生情報入力シート!E836),F:F,0),"")</f>
        <v/>
      </c>
      <c r="H860" s="7">
        <f>IF(AND(障害学生情報入力シート!$G860=$H$24,ISBLANK(障害学生情報入力シート!$H860),OR(障害学生情報入力シート!D860="入学者(新1年生)",障害学生情報入力シート!D860="在籍者")),1,0)</f>
        <v>0</v>
      </c>
      <c r="I860" s="7">
        <f t="shared" si="80"/>
        <v>0</v>
      </c>
      <c r="J860" s="7" t="str">
        <f>IFERROR(MATCH(ROW(障害学生情報入力シート!A836),I:I,0),"")</f>
        <v/>
      </c>
      <c r="K860" s="8">
        <f>IF(障害学生情報入力シート!AU860="",0,IF(AND(障害学生情報入力シート!AT860=1,Y860=1,障害学生情報入力シート!D860&lt;&gt;"",障害学生情報入力シート!D860&lt;&gt;"在籍者"),1,0))</f>
        <v>0</v>
      </c>
      <c r="L860" s="8">
        <f t="shared" si="81"/>
        <v>0</v>
      </c>
      <c r="M860" s="8" t="str">
        <f>IFERROR(MATCH(ROW(障害学生情報入力シート!A836),L:L,0),"")</f>
        <v/>
      </c>
      <c r="N860" s="8">
        <f>IF(障害学生情報入力シート!CA860="",0,IF(AND(障害学生情報入力シート!BZ860=1,Y860=1,障害学生情報入力シート!D860&lt;&gt;"",障害学生情報入力シート!D860&lt;&gt;"入学しなかった"),1,0))</f>
        <v>0</v>
      </c>
      <c r="O860" s="8">
        <f t="shared" si="82"/>
        <v>0</v>
      </c>
      <c r="P860" s="8" t="str">
        <f>IFERROR(MATCH(ROW(障害学生情報入力シート!AR836),O:O,0),"")</f>
        <v/>
      </c>
      <c r="Q860" s="8">
        <f>IF(障害学生情報入力シート!CU860="",0,IF(AND(障害学生情報入力シート!CT860=1,Y860=1,障害学生情報入力シート!D860&lt;&gt;"",障害学生情報入力シート!D860&lt;&gt;"入学しなかった"),1,0))</f>
        <v>0</v>
      </c>
      <c r="R860" s="8">
        <f t="shared" si="83"/>
        <v>0</v>
      </c>
      <c r="S860" s="8" t="str">
        <f>IFERROR(MATCH(ROW(障害学生情報入力シート!BJ836),R:R,0),"")</f>
        <v/>
      </c>
      <c r="T860" s="9">
        <f>IF(OR(SUM(障害学生情報入力シート!AY860:BY860,障害学生情報入力シート!CB860:CS860)&gt;0,COUNTA(障害学生情報入力シート!BZ860:CA860)=2,COUNTA(障害学生情報入力シート!CT860:CU860)=2),1,0)</f>
        <v>0</v>
      </c>
      <c r="U860" s="9">
        <f>SUM(障害学生情報入力シート!N860:Q860)+COUNTA(障害学生情報入力シート!R860)</f>
        <v>0</v>
      </c>
      <c r="V860" s="9">
        <f>SUM(障害学生情報入力シート!S860:V860)+COUNTA(障害学生情報入力シート!W860)</f>
        <v>0</v>
      </c>
      <c r="W860" s="9">
        <f>IF(SUM(障害学生情報入力シート!$X860:$AT860)&gt;0,1,0)</f>
        <v>0</v>
      </c>
      <c r="X860" s="9">
        <f>IF(障害学生情報入力シート!D860="入学者(新1年生)",1,0)</f>
        <v>0</v>
      </c>
      <c r="Y860" s="9">
        <f>IF(ISBLANK(障害学生情報入力シート!$G860),0)+IF(AND(障害学生情報入力シート!$G860="視覚障害",OR(障害学生情報入力シート!$H860="盲",障害学生情報入力シート!$H860="弱視")),1,0)+IF(AND(障害学生情報入力シート!$G860="聴覚・言語障害",OR(障害学生情報入力シート!$H860="聾",障害学生情報入力シート!$H860="難聴",障害学生情報入力シート!$H860="言語障害のみ")),1,0)+IF(AND(障害学生情報入力シート!$G860="肢体不自由",OR(障害学生情報入力シート!$H860="上肢機能障害",障害学生情報入力シート!$H860="下肢機能障害",障害学生情報入力シート!$H860="上下肢機能障害",障害学生情報入力シート!$H860="他の機能障害")),1,0)+IF(AND(障害学生情報入力シート!$G860="病弱・虚弱",OR(障害学生情報入力シート!$H860="内部障害等",障害学生情報入力シート!$H860="他の慢性疾患")),1,0)+IF(AND(障害学生情報入力シート!$G860="重複",ISBLANK(障害学生情報入力シート!$H860)),1,0)+IF(AND(障害学生情報入力シート!$G860="発達障害",OR(障害学生情報入力シート!$H860="SLD",障害学生情報入力シート!$H860="ADHD",障害学生情報入力シート!$H860="ASD",障害学生情報入力シート!$H860="発達障害の重複")),1,0)+IF(AND(障害学生情報入力シート!$G860="精神障害",OR(障害学生情報入力シート!$H860="統合失調症等",障害学生情報入力シート!$H860="気分障害",障害学生情報入力シート!$H860="神経症性障害等",障害学生情報入力シート!$H860="摂食障害・睡眠障害等",障害学生情報入力シート!$H860="他の精神障害")),1,0)+IF(AND(障害学生情報入力シート!$G860="その他の障害",ISBLANK(障害学生情報入力シート!$H860)),1,0)</f>
        <v>0</v>
      </c>
    </row>
    <row r="861" spans="1:25" x14ac:dyDescent="0.4">
      <c r="A861" s="1219">
        <v>837</v>
      </c>
      <c r="B861" s="7">
        <f>IF(AND(障害学生情報入力シート!$G861=$B$23,障害学生情報入力シート!$H861=$B$24,OR(障害学生情報入力シート!D861="入学者(新1年生)",障害学生情報入力シート!D861="在籍者")),1,0)</f>
        <v>0</v>
      </c>
      <c r="C861" s="7">
        <f t="shared" si="78"/>
        <v>0</v>
      </c>
      <c r="D861" s="7" t="str">
        <f>IFERROR(MATCH(ROW(障害学生情報入力シート!A837),C:C,0),"")</f>
        <v/>
      </c>
      <c r="E861" s="7">
        <f>IF(AND(障害学生情報入力シート!$G861=$E$23,障害学生情報入力シート!$H861=$E$24,OR(障害学生情報入力シート!D861="入学者(新1年生)",障害学生情報入力シート!D861="在籍者")),1,0)</f>
        <v>0</v>
      </c>
      <c r="F861" s="7">
        <f t="shared" si="79"/>
        <v>0</v>
      </c>
      <c r="G861" s="7" t="str">
        <f>IFERROR(MATCH(ROW(障害学生情報入力シート!E837),F:F,0),"")</f>
        <v/>
      </c>
      <c r="H861" s="7">
        <f>IF(AND(障害学生情報入力シート!$G861=$H$24,ISBLANK(障害学生情報入力シート!$H861),OR(障害学生情報入力シート!D861="入学者(新1年生)",障害学生情報入力シート!D861="在籍者")),1,0)</f>
        <v>0</v>
      </c>
      <c r="I861" s="7">
        <f t="shared" si="80"/>
        <v>0</v>
      </c>
      <c r="J861" s="7" t="str">
        <f>IFERROR(MATCH(ROW(障害学生情報入力シート!A837),I:I,0),"")</f>
        <v/>
      </c>
      <c r="K861" s="8">
        <f>IF(障害学生情報入力シート!AU861="",0,IF(AND(障害学生情報入力シート!AT861=1,Y861=1,障害学生情報入力シート!D861&lt;&gt;"",障害学生情報入力シート!D861&lt;&gt;"在籍者"),1,0))</f>
        <v>0</v>
      </c>
      <c r="L861" s="8">
        <f t="shared" si="81"/>
        <v>0</v>
      </c>
      <c r="M861" s="8" t="str">
        <f>IFERROR(MATCH(ROW(障害学生情報入力シート!A837),L:L,0),"")</f>
        <v/>
      </c>
      <c r="N861" s="8">
        <f>IF(障害学生情報入力シート!CA861="",0,IF(AND(障害学生情報入力シート!BZ861=1,Y861=1,障害学生情報入力シート!D861&lt;&gt;"",障害学生情報入力シート!D861&lt;&gt;"入学しなかった"),1,0))</f>
        <v>0</v>
      </c>
      <c r="O861" s="8">
        <f t="shared" si="82"/>
        <v>0</v>
      </c>
      <c r="P861" s="8" t="str">
        <f>IFERROR(MATCH(ROW(障害学生情報入力シート!AR837),O:O,0),"")</f>
        <v/>
      </c>
      <c r="Q861" s="8">
        <f>IF(障害学生情報入力シート!CU861="",0,IF(AND(障害学生情報入力シート!CT861=1,Y861=1,障害学生情報入力シート!D861&lt;&gt;"",障害学生情報入力シート!D861&lt;&gt;"入学しなかった"),1,0))</f>
        <v>0</v>
      </c>
      <c r="R861" s="8">
        <f t="shared" si="83"/>
        <v>0</v>
      </c>
      <c r="S861" s="8" t="str">
        <f>IFERROR(MATCH(ROW(障害学生情報入力シート!BJ837),R:R,0),"")</f>
        <v/>
      </c>
      <c r="T861" s="9">
        <f>IF(OR(SUM(障害学生情報入力シート!AY861:BY861,障害学生情報入力シート!CB861:CS861)&gt;0,COUNTA(障害学生情報入力シート!BZ861:CA861)=2,COUNTA(障害学生情報入力シート!CT861:CU861)=2),1,0)</f>
        <v>0</v>
      </c>
      <c r="U861" s="9">
        <f>SUM(障害学生情報入力シート!N861:Q861)+COUNTA(障害学生情報入力シート!R861)</f>
        <v>0</v>
      </c>
      <c r="V861" s="9">
        <f>SUM(障害学生情報入力シート!S861:V861)+COUNTA(障害学生情報入力シート!W861)</f>
        <v>0</v>
      </c>
      <c r="W861" s="9">
        <f>IF(SUM(障害学生情報入力シート!$X861:$AT861)&gt;0,1,0)</f>
        <v>0</v>
      </c>
      <c r="X861" s="9">
        <f>IF(障害学生情報入力シート!D861="入学者(新1年生)",1,0)</f>
        <v>0</v>
      </c>
      <c r="Y861" s="9">
        <f>IF(ISBLANK(障害学生情報入力シート!$G861),0)+IF(AND(障害学生情報入力シート!$G861="視覚障害",OR(障害学生情報入力シート!$H861="盲",障害学生情報入力シート!$H861="弱視")),1,0)+IF(AND(障害学生情報入力シート!$G861="聴覚・言語障害",OR(障害学生情報入力シート!$H861="聾",障害学生情報入力シート!$H861="難聴",障害学生情報入力シート!$H861="言語障害のみ")),1,0)+IF(AND(障害学生情報入力シート!$G861="肢体不自由",OR(障害学生情報入力シート!$H861="上肢機能障害",障害学生情報入力シート!$H861="下肢機能障害",障害学生情報入力シート!$H861="上下肢機能障害",障害学生情報入力シート!$H861="他の機能障害")),1,0)+IF(AND(障害学生情報入力シート!$G861="病弱・虚弱",OR(障害学生情報入力シート!$H861="内部障害等",障害学生情報入力シート!$H861="他の慢性疾患")),1,0)+IF(AND(障害学生情報入力シート!$G861="重複",ISBLANK(障害学生情報入力シート!$H861)),1,0)+IF(AND(障害学生情報入力シート!$G861="発達障害",OR(障害学生情報入力シート!$H861="SLD",障害学生情報入力シート!$H861="ADHD",障害学生情報入力シート!$H861="ASD",障害学生情報入力シート!$H861="発達障害の重複")),1,0)+IF(AND(障害学生情報入力シート!$G861="精神障害",OR(障害学生情報入力シート!$H861="統合失調症等",障害学生情報入力シート!$H861="気分障害",障害学生情報入力シート!$H861="神経症性障害等",障害学生情報入力シート!$H861="摂食障害・睡眠障害等",障害学生情報入力シート!$H861="他の精神障害")),1,0)+IF(AND(障害学生情報入力シート!$G861="その他の障害",ISBLANK(障害学生情報入力シート!$H861)),1,0)</f>
        <v>0</v>
      </c>
    </row>
    <row r="862" spans="1:25" x14ac:dyDescent="0.4">
      <c r="A862" s="1219">
        <v>838</v>
      </c>
      <c r="B862" s="7">
        <f>IF(AND(障害学生情報入力シート!$G862=$B$23,障害学生情報入力シート!$H862=$B$24,OR(障害学生情報入力シート!D862="入学者(新1年生)",障害学生情報入力シート!D862="在籍者")),1,0)</f>
        <v>0</v>
      </c>
      <c r="C862" s="7">
        <f t="shared" si="78"/>
        <v>0</v>
      </c>
      <c r="D862" s="7" t="str">
        <f>IFERROR(MATCH(ROW(障害学生情報入力シート!A838),C:C,0),"")</f>
        <v/>
      </c>
      <c r="E862" s="7">
        <f>IF(AND(障害学生情報入力シート!$G862=$E$23,障害学生情報入力シート!$H862=$E$24,OR(障害学生情報入力シート!D862="入学者(新1年生)",障害学生情報入力シート!D862="在籍者")),1,0)</f>
        <v>0</v>
      </c>
      <c r="F862" s="7">
        <f t="shared" si="79"/>
        <v>0</v>
      </c>
      <c r="G862" s="7" t="str">
        <f>IFERROR(MATCH(ROW(障害学生情報入力シート!E838),F:F,0),"")</f>
        <v/>
      </c>
      <c r="H862" s="7">
        <f>IF(AND(障害学生情報入力シート!$G862=$H$24,ISBLANK(障害学生情報入力シート!$H862),OR(障害学生情報入力シート!D862="入学者(新1年生)",障害学生情報入力シート!D862="在籍者")),1,0)</f>
        <v>0</v>
      </c>
      <c r="I862" s="7">
        <f t="shared" si="80"/>
        <v>0</v>
      </c>
      <c r="J862" s="7" t="str">
        <f>IFERROR(MATCH(ROW(障害学生情報入力シート!A838),I:I,0),"")</f>
        <v/>
      </c>
      <c r="K862" s="8">
        <f>IF(障害学生情報入力シート!AU862="",0,IF(AND(障害学生情報入力シート!AT862=1,Y862=1,障害学生情報入力シート!D862&lt;&gt;"",障害学生情報入力シート!D862&lt;&gt;"在籍者"),1,0))</f>
        <v>0</v>
      </c>
      <c r="L862" s="8">
        <f t="shared" si="81"/>
        <v>0</v>
      </c>
      <c r="M862" s="8" t="str">
        <f>IFERROR(MATCH(ROW(障害学生情報入力シート!A838),L:L,0),"")</f>
        <v/>
      </c>
      <c r="N862" s="8">
        <f>IF(障害学生情報入力シート!CA862="",0,IF(AND(障害学生情報入力シート!BZ862=1,Y862=1,障害学生情報入力シート!D862&lt;&gt;"",障害学生情報入力シート!D862&lt;&gt;"入学しなかった"),1,0))</f>
        <v>0</v>
      </c>
      <c r="O862" s="8">
        <f t="shared" si="82"/>
        <v>0</v>
      </c>
      <c r="P862" s="8" t="str">
        <f>IFERROR(MATCH(ROW(障害学生情報入力シート!AR838),O:O,0),"")</f>
        <v/>
      </c>
      <c r="Q862" s="8">
        <f>IF(障害学生情報入力シート!CU862="",0,IF(AND(障害学生情報入力シート!CT862=1,Y862=1,障害学生情報入力シート!D862&lt;&gt;"",障害学生情報入力シート!D862&lt;&gt;"入学しなかった"),1,0))</f>
        <v>0</v>
      </c>
      <c r="R862" s="8">
        <f t="shared" si="83"/>
        <v>0</v>
      </c>
      <c r="S862" s="8" t="str">
        <f>IFERROR(MATCH(ROW(障害学生情報入力シート!BJ838),R:R,0),"")</f>
        <v/>
      </c>
      <c r="T862" s="9">
        <f>IF(OR(SUM(障害学生情報入力シート!AY862:BY862,障害学生情報入力シート!CB862:CS862)&gt;0,COUNTA(障害学生情報入力シート!BZ862:CA862)=2,COUNTA(障害学生情報入力シート!CT862:CU862)=2),1,0)</f>
        <v>0</v>
      </c>
      <c r="U862" s="9">
        <f>SUM(障害学生情報入力シート!N862:Q862)+COUNTA(障害学生情報入力シート!R862)</f>
        <v>0</v>
      </c>
      <c r="V862" s="9">
        <f>SUM(障害学生情報入力シート!S862:V862)+COUNTA(障害学生情報入力シート!W862)</f>
        <v>0</v>
      </c>
      <c r="W862" s="9">
        <f>IF(SUM(障害学生情報入力シート!$X862:$AT862)&gt;0,1,0)</f>
        <v>0</v>
      </c>
      <c r="X862" s="9">
        <f>IF(障害学生情報入力シート!D862="入学者(新1年生)",1,0)</f>
        <v>0</v>
      </c>
      <c r="Y862" s="9">
        <f>IF(ISBLANK(障害学生情報入力シート!$G862),0)+IF(AND(障害学生情報入力シート!$G862="視覚障害",OR(障害学生情報入力シート!$H862="盲",障害学生情報入力シート!$H862="弱視")),1,0)+IF(AND(障害学生情報入力シート!$G862="聴覚・言語障害",OR(障害学生情報入力シート!$H862="聾",障害学生情報入力シート!$H862="難聴",障害学生情報入力シート!$H862="言語障害のみ")),1,0)+IF(AND(障害学生情報入力シート!$G862="肢体不自由",OR(障害学生情報入力シート!$H862="上肢機能障害",障害学生情報入力シート!$H862="下肢機能障害",障害学生情報入力シート!$H862="上下肢機能障害",障害学生情報入力シート!$H862="他の機能障害")),1,0)+IF(AND(障害学生情報入力シート!$G862="病弱・虚弱",OR(障害学生情報入力シート!$H862="内部障害等",障害学生情報入力シート!$H862="他の慢性疾患")),1,0)+IF(AND(障害学生情報入力シート!$G862="重複",ISBLANK(障害学生情報入力シート!$H862)),1,0)+IF(AND(障害学生情報入力シート!$G862="発達障害",OR(障害学生情報入力シート!$H862="SLD",障害学生情報入力シート!$H862="ADHD",障害学生情報入力シート!$H862="ASD",障害学生情報入力シート!$H862="発達障害の重複")),1,0)+IF(AND(障害学生情報入力シート!$G862="精神障害",OR(障害学生情報入力シート!$H862="統合失調症等",障害学生情報入力シート!$H862="気分障害",障害学生情報入力シート!$H862="神経症性障害等",障害学生情報入力シート!$H862="摂食障害・睡眠障害等",障害学生情報入力シート!$H862="他の精神障害")),1,0)+IF(AND(障害学生情報入力シート!$G862="その他の障害",ISBLANK(障害学生情報入力シート!$H862)),1,0)</f>
        <v>0</v>
      </c>
    </row>
    <row r="863" spans="1:25" x14ac:dyDescent="0.4">
      <c r="A863" s="1219">
        <v>839</v>
      </c>
      <c r="B863" s="7">
        <f>IF(AND(障害学生情報入力シート!$G863=$B$23,障害学生情報入力シート!$H863=$B$24,OR(障害学生情報入力シート!D863="入学者(新1年生)",障害学生情報入力シート!D863="在籍者")),1,0)</f>
        <v>0</v>
      </c>
      <c r="C863" s="7">
        <f t="shared" si="78"/>
        <v>0</v>
      </c>
      <c r="D863" s="7" t="str">
        <f>IFERROR(MATCH(ROW(障害学生情報入力シート!A839),C:C,0),"")</f>
        <v/>
      </c>
      <c r="E863" s="7">
        <f>IF(AND(障害学生情報入力シート!$G863=$E$23,障害学生情報入力シート!$H863=$E$24,OR(障害学生情報入力シート!D863="入学者(新1年生)",障害学生情報入力シート!D863="在籍者")),1,0)</f>
        <v>0</v>
      </c>
      <c r="F863" s="7">
        <f t="shared" si="79"/>
        <v>0</v>
      </c>
      <c r="G863" s="7" t="str">
        <f>IFERROR(MATCH(ROW(障害学生情報入力シート!E839),F:F,0),"")</f>
        <v/>
      </c>
      <c r="H863" s="7">
        <f>IF(AND(障害学生情報入力シート!$G863=$H$24,ISBLANK(障害学生情報入力シート!$H863),OR(障害学生情報入力シート!D863="入学者(新1年生)",障害学生情報入力シート!D863="在籍者")),1,0)</f>
        <v>0</v>
      </c>
      <c r="I863" s="7">
        <f t="shared" si="80"/>
        <v>0</v>
      </c>
      <c r="J863" s="7" t="str">
        <f>IFERROR(MATCH(ROW(障害学生情報入力シート!A839),I:I,0),"")</f>
        <v/>
      </c>
      <c r="K863" s="8">
        <f>IF(障害学生情報入力シート!AU863="",0,IF(AND(障害学生情報入力シート!AT863=1,Y863=1,障害学生情報入力シート!D863&lt;&gt;"",障害学生情報入力シート!D863&lt;&gt;"在籍者"),1,0))</f>
        <v>0</v>
      </c>
      <c r="L863" s="8">
        <f t="shared" si="81"/>
        <v>0</v>
      </c>
      <c r="M863" s="8" t="str">
        <f>IFERROR(MATCH(ROW(障害学生情報入力シート!A839),L:L,0),"")</f>
        <v/>
      </c>
      <c r="N863" s="8">
        <f>IF(障害学生情報入力シート!CA863="",0,IF(AND(障害学生情報入力シート!BZ863=1,Y863=1,障害学生情報入力シート!D863&lt;&gt;"",障害学生情報入力シート!D863&lt;&gt;"入学しなかった"),1,0))</f>
        <v>0</v>
      </c>
      <c r="O863" s="8">
        <f t="shared" si="82"/>
        <v>0</v>
      </c>
      <c r="P863" s="8" t="str">
        <f>IFERROR(MATCH(ROW(障害学生情報入力シート!AR839),O:O,0),"")</f>
        <v/>
      </c>
      <c r="Q863" s="8">
        <f>IF(障害学生情報入力シート!CU863="",0,IF(AND(障害学生情報入力シート!CT863=1,Y863=1,障害学生情報入力シート!D863&lt;&gt;"",障害学生情報入力シート!D863&lt;&gt;"入学しなかった"),1,0))</f>
        <v>0</v>
      </c>
      <c r="R863" s="8">
        <f t="shared" si="83"/>
        <v>0</v>
      </c>
      <c r="S863" s="8" t="str">
        <f>IFERROR(MATCH(ROW(障害学生情報入力シート!BJ839),R:R,0),"")</f>
        <v/>
      </c>
      <c r="T863" s="9">
        <f>IF(OR(SUM(障害学生情報入力シート!AY863:BY863,障害学生情報入力シート!CB863:CS863)&gt;0,COUNTA(障害学生情報入力シート!BZ863:CA863)=2,COUNTA(障害学生情報入力シート!CT863:CU863)=2),1,0)</f>
        <v>0</v>
      </c>
      <c r="U863" s="9">
        <f>SUM(障害学生情報入力シート!N863:Q863)+COUNTA(障害学生情報入力シート!R863)</f>
        <v>0</v>
      </c>
      <c r="V863" s="9">
        <f>SUM(障害学生情報入力シート!S863:V863)+COUNTA(障害学生情報入力シート!W863)</f>
        <v>0</v>
      </c>
      <c r="W863" s="9">
        <f>IF(SUM(障害学生情報入力シート!$X863:$AT863)&gt;0,1,0)</f>
        <v>0</v>
      </c>
      <c r="X863" s="9">
        <f>IF(障害学生情報入力シート!D863="入学者(新1年生)",1,0)</f>
        <v>0</v>
      </c>
      <c r="Y863" s="9">
        <f>IF(ISBLANK(障害学生情報入力シート!$G863),0)+IF(AND(障害学生情報入力シート!$G863="視覚障害",OR(障害学生情報入力シート!$H863="盲",障害学生情報入力シート!$H863="弱視")),1,0)+IF(AND(障害学生情報入力シート!$G863="聴覚・言語障害",OR(障害学生情報入力シート!$H863="聾",障害学生情報入力シート!$H863="難聴",障害学生情報入力シート!$H863="言語障害のみ")),1,0)+IF(AND(障害学生情報入力シート!$G863="肢体不自由",OR(障害学生情報入力シート!$H863="上肢機能障害",障害学生情報入力シート!$H863="下肢機能障害",障害学生情報入力シート!$H863="上下肢機能障害",障害学生情報入力シート!$H863="他の機能障害")),1,0)+IF(AND(障害学生情報入力シート!$G863="病弱・虚弱",OR(障害学生情報入力シート!$H863="内部障害等",障害学生情報入力シート!$H863="他の慢性疾患")),1,0)+IF(AND(障害学生情報入力シート!$G863="重複",ISBLANK(障害学生情報入力シート!$H863)),1,0)+IF(AND(障害学生情報入力シート!$G863="発達障害",OR(障害学生情報入力シート!$H863="SLD",障害学生情報入力シート!$H863="ADHD",障害学生情報入力シート!$H863="ASD",障害学生情報入力シート!$H863="発達障害の重複")),1,0)+IF(AND(障害学生情報入力シート!$G863="精神障害",OR(障害学生情報入力シート!$H863="統合失調症等",障害学生情報入力シート!$H863="気分障害",障害学生情報入力シート!$H863="神経症性障害等",障害学生情報入力シート!$H863="摂食障害・睡眠障害等",障害学生情報入力シート!$H863="他の精神障害")),1,0)+IF(AND(障害学生情報入力シート!$G863="その他の障害",ISBLANK(障害学生情報入力シート!$H863)),1,0)</f>
        <v>0</v>
      </c>
    </row>
    <row r="864" spans="1:25" x14ac:dyDescent="0.4">
      <c r="A864" s="1219">
        <v>840</v>
      </c>
      <c r="B864" s="7">
        <f>IF(AND(障害学生情報入力シート!$G864=$B$23,障害学生情報入力シート!$H864=$B$24,OR(障害学生情報入力シート!D864="入学者(新1年生)",障害学生情報入力シート!D864="在籍者")),1,0)</f>
        <v>0</v>
      </c>
      <c r="C864" s="7">
        <f t="shared" si="78"/>
        <v>0</v>
      </c>
      <c r="D864" s="7" t="str">
        <f>IFERROR(MATCH(ROW(障害学生情報入力シート!A840),C:C,0),"")</f>
        <v/>
      </c>
      <c r="E864" s="7">
        <f>IF(AND(障害学生情報入力シート!$G864=$E$23,障害学生情報入力シート!$H864=$E$24,OR(障害学生情報入力シート!D864="入学者(新1年生)",障害学生情報入力シート!D864="在籍者")),1,0)</f>
        <v>0</v>
      </c>
      <c r="F864" s="7">
        <f t="shared" si="79"/>
        <v>0</v>
      </c>
      <c r="G864" s="7" t="str">
        <f>IFERROR(MATCH(ROW(障害学生情報入力シート!E840),F:F,0),"")</f>
        <v/>
      </c>
      <c r="H864" s="7">
        <f>IF(AND(障害学生情報入力シート!$G864=$H$24,ISBLANK(障害学生情報入力シート!$H864),OR(障害学生情報入力シート!D864="入学者(新1年生)",障害学生情報入力シート!D864="在籍者")),1,0)</f>
        <v>0</v>
      </c>
      <c r="I864" s="7">
        <f t="shared" si="80"/>
        <v>0</v>
      </c>
      <c r="J864" s="7" t="str">
        <f>IFERROR(MATCH(ROW(障害学生情報入力シート!A840),I:I,0),"")</f>
        <v/>
      </c>
      <c r="K864" s="8">
        <f>IF(障害学生情報入力シート!AU864="",0,IF(AND(障害学生情報入力シート!AT864=1,Y864=1,障害学生情報入力シート!D864&lt;&gt;"",障害学生情報入力シート!D864&lt;&gt;"在籍者"),1,0))</f>
        <v>0</v>
      </c>
      <c r="L864" s="8">
        <f t="shared" si="81"/>
        <v>0</v>
      </c>
      <c r="M864" s="8" t="str">
        <f>IFERROR(MATCH(ROW(障害学生情報入力シート!A840),L:L,0),"")</f>
        <v/>
      </c>
      <c r="N864" s="8">
        <f>IF(障害学生情報入力シート!CA864="",0,IF(AND(障害学生情報入力シート!BZ864=1,Y864=1,障害学生情報入力シート!D864&lt;&gt;"",障害学生情報入力シート!D864&lt;&gt;"入学しなかった"),1,0))</f>
        <v>0</v>
      </c>
      <c r="O864" s="8">
        <f t="shared" si="82"/>
        <v>0</v>
      </c>
      <c r="P864" s="8" t="str">
        <f>IFERROR(MATCH(ROW(障害学生情報入力シート!AR840),O:O,0),"")</f>
        <v/>
      </c>
      <c r="Q864" s="8">
        <f>IF(障害学生情報入力シート!CU864="",0,IF(AND(障害学生情報入力シート!CT864=1,Y864=1,障害学生情報入力シート!D864&lt;&gt;"",障害学生情報入力シート!D864&lt;&gt;"入学しなかった"),1,0))</f>
        <v>0</v>
      </c>
      <c r="R864" s="8">
        <f t="shared" si="83"/>
        <v>0</v>
      </c>
      <c r="S864" s="8" t="str">
        <f>IFERROR(MATCH(ROW(障害学生情報入力シート!BJ840),R:R,0),"")</f>
        <v/>
      </c>
      <c r="T864" s="9">
        <f>IF(OR(SUM(障害学生情報入力シート!AY864:BY864,障害学生情報入力シート!CB864:CS864)&gt;0,COUNTA(障害学生情報入力シート!BZ864:CA864)=2,COUNTA(障害学生情報入力シート!CT864:CU864)=2),1,0)</f>
        <v>0</v>
      </c>
      <c r="U864" s="9">
        <f>SUM(障害学生情報入力シート!N864:Q864)+COUNTA(障害学生情報入力シート!R864)</f>
        <v>0</v>
      </c>
      <c r="V864" s="9">
        <f>SUM(障害学生情報入力シート!S864:V864)+COUNTA(障害学生情報入力シート!W864)</f>
        <v>0</v>
      </c>
      <c r="W864" s="9">
        <f>IF(SUM(障害学生情報入力シート!$X864:$AT864)&gt;0,1,0)</f>
        <v>0</v>
      </c>
      <c r="X864" s="9">
        <f>IF(障害学生情報入力シート!D864="入学者(新1年生)",1,0)</f>
        <v>0</v>
      </c>
      <c r="Y864" s="9">
        <f>IF(ISBLANK(障害学生情報入力シート!$G864),0)+IF(AND(障害学生情報入力シート!$G864="視覚障害",OR(障害学生情報入力シート!$H864="盲",障害学生情報入力シート!$H864="弱視")),1,0)+IF(AND(障害学生情報入力シート!$G864="聴覚・言語障害",OR(障害学生情報入力シート!$H864="聾",障害学生情報入力シート!$H864="難聴",障害学生情報入力シート!$H864="言語障害のみ")),1,0)+IF(AND(障害学生情報入力シート!$G864="肢体不自由",OR(障害学生情報入力シート!$H864="上肢機能障害",障害学生情報入力シート!$H864="下肢機能障害",障害学生情報入力シート!$H864="上下肢機能障害",障害学生情報入力シート!$H864="他の機能障害")),1,0)+IF(AND(障害学生情報入力シート!$G864="病弱・虚弱",OR(障害学生情報入力シート!$H864="内部障害等",障害学生情報入力シート!$H864="他の慢性疾患")),1,0)+IF(AND(障害学生情報入力シート!$G864="重複",ISBLANK(障害学生情報入力シート!$H864)),1,0)+IF(AND(障害学生情報入力シート!$G864="発達障害",OR(障害学生情報入力シート!$H864="SLD",障害学生情報入力シート!$H864="ADHD",障害学生情報入力シート!$H864="ASD",障害学生情報入力シート!$H864="発達障害の重複")),1,0)+IF(AND(障害学生情報入力シート!$G864="精神障害",OR(障害学生情報入力シート!$H864="統合失調症等",障害学生情報入力シート!$H864="気分障害",障害学生情報入力シート!$H864="神経症性障害等",障害学生情報入力シート!$H864="摂食障害・睡眠障害等",障害学生情報入力シート!$H864="他の精神障害")),1,0)+IF(AND(障害学生情報入力シート!$G864="その他の障害",ISBLANK(障害学生情報入力シート!$H864)),1,0)</f>
        <v>0</v>
      </c>
    </row>
    <row r="865" spans="1:25" x14ac:dyDescent="0.4">
      <c r="A865" s="1219">
        <v>841</v>
      </c>
      <c r="B865" s="7">
        <f>IF(AND(障害学生情報入力シート!$G865=$B$23,障害学生情報入力シート!$H865=$B$24,OR(障害学生情報入力シート!D865="入学者(新1年生)",障害学生情報入力シート!D865="在籍者")),1,0)</f>
        <v>0</v>
      </c>
      <c r="C865" s="7">
        <f t="shared" si="78"/>
        <v>0</v>
      </c>
      <c r="D865" s="7" t="str">
        <f>IFERROR(MATCH(ROW(障害学生情報入力シート!A841),C:C,0),"")</f>
        <v/>
      </c>
      <c r="E865" s="7">
        <f>IF(AND(障害学生情報入力シート!$G865=$E$23,障害学生情報入力シート!$H865=$E$24,OR(障害学生情報入力シート!D865="入学者(新1年生)",障害学生情報入力シート!D865="在籍者")),1,0)</f>
        <v>0</v>
      </c>
      <c r="F865" s="7">
        <f t="shared" si="79"/>
        <v>0</v>
      </c>
      <c r="G865" s="7" t="str">
        <f>IFERROR(MATCH(ROW(障害学生情報入力シート!E841),F:F,0),"")</f>
        <v/>
      </c>
      <c r="H865" s="7">
        <f>IF(AND(障害学生情報入力シート!$G865=$H$24,ISBLANK(障害学生情報入力シート!$H865),OR(障害学生情報入力シート!D865="入学者(新1年生)",障害学生情報入力シート!D865="在籍者")),1,0)</f>
        <v>0</v>
      </c>
      <c r="I865" s="7">
        <f t="shared" si="80"/>
        <v>0</v>
      </c>
      <c r="J865" s="7" t="str">
        <f>IFERROR(MATCH(ROW(障害学生情報入力シート!A841),I:I,0),"")</f>
        <v/>
      </c>
      <c r="K865" s="8">
        <f>IF(障害学生情報入力シート!AU865="",0,IF(AND(障害学生情報入力シート!AT865=1,Y865=1,障害学生情報入力シート!D865&lt;&gt;"",障害学生情報入力シート!D865&lt;&gt;"在籍者"),1,0))</f>
        <v>0</v>
      </c>
      <c r="L865" s="8">
        <f t="shared" si="81"/>
        <v>0</v>
      </c>
      <c r="M865" s="8" t="str">
        <f>IFERROR(MATCH(ROW(障害学生情報入力シート!A841),L:L,0),"")</f>
        <v/>
      </c>
      <c r="N865" s="8">
        <f>IF(障害学生情報入力シート!CA865="",0,IF(AND(障害学生情報入力シート!BZ865=1,Y865=1,障害学生情報入力シート!D865&lt;&gt;"",障害学生情報入力シート!D865&lt;&gt;"入学しなかった"),1,0))</f>
        <v>0</v>
      </c>
      <c r="O865" s="8">
        <f t="shared" si="82"/>
        <v>0</v>
      </c>
      <c r="P865" s="8" t="str">
        <f>IFERROR(MATCH(ROW(障害学生情報入力シート!AR841),O:O,0),"")</f>
        <v/>
      </c>
      <c r="Q865" s="8">
        <f>IF(障害学生情報入力シート!CU865="",0,IF(AND(障害学生情報入力シート!CT865=1,Y865=1,障害学生情報入力シート!D865&lt;&gt;"",障害学生情報入力シート!D865&lt;&gt;"入学しなかった"),1,0))</f>
        <v>0</v>
      </c>
      <c r="R865" s="8">
        <f t="shared" si="83"/>
        <v>0</v>
      </c>
      <c r="S865" s="8" t="str">
        <f>IFERROR(MATCH(ROW(障害学生情報入力シート!BJ841),R:R,0),"")</f>
        <v/>
      </c>
      <c r="T865" s="9">
        <f>IF(OR(SUM(障害学生情報入力シート!AY865:BY865,障害学生情報入力シート!CB865:CS865)&gt;0,COUNTA(障害学生情報入力シート!BZ865:CA865)=2,COUNTA(障害学生情報入力シート!CT865:CU865)=2),1,0)</f>
        <v>0</v>
      </c>
      <c r="U865" s="9">
        <f>SUM(障害学生情報入力シート!N865:Q865)+COUNTA(障害学生情報入力シート!R865)</f>
        <v>0</v>
      </c>
      <c r="V865" s="9">
        <f>SUM(障害学生情報入力シート!S865:V865)+COUNTA(障害学生情報入力シート!W865)</f>
        <v>0</v>
      </c>
      <c r="W865" s="9">
        <f>IF(SUM(障害学生情報入力シート!$X865:$AT865)&gt;0,1,0)</f>
        <v>0</v>
      </c>
      <c r="X865" s="9">
        <f>IF(障害学生情報入力シート!D865="入学者(新1年生)",1,0)</f>
        <v>0</v>
      </c>
      <c r="Y865" s="9">
        <f>IF(ISBLANK(障害学生情報入力シート!$G865),0)+IF(AND(障害学生情報入力シート!$G865="視覚障害",OR(障害学生情報入力シート!$H865="盲",障害学生情報入力シート!$H865="弱視")),1,0)+IF(AND(障害学生情報入力シート!$G865="聴覚・言語障害",OR(障害学生情報入力シート!$H865="聾",障害学生情報入力シート!$H865="難聴",障害学生情報入力シート!$H865="言語障害のみ")),1,0)+IF(AND(障害学生情報入力シート!$G865="肢体不自由",OR(障害学生情報入力シート!$H865="上肢機能障害",障害学生情報入力シート!$H865="下肢機能障害",障害学生情報入力シート!$H865="上下肢機能障害",障害学生情報入力シート!$H865="他の機能障害")),1,0)+IF(AND(障害学生情報入力シート!$G865="病弱・虚弱",OR(障害学生情報入力シート!$H865="内部障害等",障害学生情報入力シート!$H865="他の慢性疾患")),1,0)+IF(AND(障害学生情報入力シート!$G865="重複",ISBLANK(障害学生情報入力シート!$H865)),1,0)+IF(AND(障害学生情報入力シート!$G865="発達障害",OR(障害学生情報入力シート!$H865="SLD",障害学生情報入力シート!$H865="ADHD",障害学生情報入力シート!$H865="ASD",障害学生情報入力シート!$H865="発達障害の重複")),1,0)+IF(AND(障害学生情報入力シート!$G865="精神障害",OR(障害学生情報入力シート!$H865="統合失調症等",障害学生情報入力シート!$H865="気分障害",障害学生情報入力シート!$H865="神経症性障害等",障害学生情報入力シート!$H865="摂食障害・睡眠障害等",障害学生情報入力シート!$H865="他の精神障害")),1,0)+IF(AND(障害学生情報入力シート!$G865="その他の障害",ISBLANK(障害学生情報入力シート!$H865)),1,0)</f>
        <v>0</v>
      </c>
    </row>
    <row r="866" spans="1:25" x14ac:dyDescent="0.4">
      <c r="A866" s="1219">
        <v>842</v>
      </c>
      <c r="B866" s="7">
        <f>IF(AND(障害学生情報入力シート!$G866=$B$23,障害学生情報入力シート!$H866=$B$24,OR(障害学生情報入力シート!D866="入学者(新1年生)",障害学生情報入力シート!D866="在籍者")),1,0)</f>
        <v>0</v>
      </c>
      <c r="C866" s="7">
        <f t="shared" si="78"/>
        <v>0</v>
      </c>
      <c r="D866" s="7" t="str">
        <f>IFERROR(MATCH(ROW(障害学生情報入力シート!A842),C:C,0),"")</f>
        <v/>
      </c>
      <c r="E866" s="7">
        <f>IF(AND(障害学生情報入力シート!$G866=$E$23,障害学生情報入力シート!$H866=$E$24,OR(障害学生情報入力シート!D866="入学者(新1年生)",障害学生情報入力シート!D866="在籍者")),1,0)</f>
        <v>0</v>
      </c>
      <c r="F866" s="7">
        <f t="shared" si="79"/>
        <v>0</v>
      </c>
      <c r="G866" s="7" t="str">
        <f>IFERROR(MATCH(ROW(障害学生情報入力シート!E842),F:F,0),"")</f>
        <v/>
      </c>
      <c r="H866" s="7">
        <f>IF(AND(障害学生情報入力シート!$G866=$H$24,ISBLANK(障害学生情報入力シート!$H866),OR(障害学生情報入力シート!D866="入学者(新1年生)",障害学生情報入力シート!D866="在籍者")),1,0)</f>
        <v>0</v>
      </c>
      <c r="I866" s="7">
        <f t="shared" si="80"/>
        <v>0</v>
      </c>
      <c r="J866" s="7" t="str">
        <f>IFERROR(MATCH(ROW(障害学生情報入力シート!A842),I:I,0),"")</f>
        <v/>
      </c>
      <c r="K866" s="8">
        <f>IF(障害学生情報入力シート!AU866="",0,IF(AND(障害学生情報入力シート!AT866=1,Y866=1,障害学生情報入力シート!D866&lt;&gt;"",障害学生情報入力シート!D866&lt;&gt;"在籍者"),1,0))</f>
        <v>0</v>
      </c>
      <c r="L866" s="8">
        <f t="shared" si="81"/>
        <v>0</v>
      </c>
      <c r="M866" s="8" t="str">
        <f>IFERROR(MATCH(ROW(障害学生情報入力シート!A842),L:L,0),"")</f>
        <v/>
      </c>
      <c r="N866" s="8">
        <f>IF(障害学生情報入力シート!CA866="",0,IF(AND(障害学生情報入力シート!BZ866=1,Y866=1,障害学生情報入力シート!D866&lt;&gt;"",障害学生情報入力シート!D866&lt;&gt;"入学しなかった"),1,0))</f>
        <v>0</v>
      </c>
      <c r="O866" s="8">
        <f t="shared" si="82"/>
        <v>0</v>
      </c>
      <c r="P866" s="8" t="str">
        <f>IFERROR(MATCH(ROW(障害学生情報入力シート!AR842),O:O,0),"")</f>
        <v/>
      </c>
      <c r="Q866" s="8">
        <f>IF(障害学生情報入力シート!CU866="",0,IF(AND(障害学生情報入力シート!CT866=1,Y866=1,障害学生情報入力シート!D866&lt;&gt;"",障害学生情報入力シート!D866&lt;&gt;"入学しなかった"),1,0))</f>
        <v>0</v>
      </c>
      <c r="R866" s="8">
        <f t="shared" si="83"/>
        <v>0</v>
      </c>
      <c r="S866" s="8" t="str">
        <f>IFERROR(MATCH(ROW(障害学生情報入力シート!BJ842),R:R,0),"")</f>
        <v/>
      </c>
      <c r="T866" s="9">
        <f>IF(OR(SUM(障害学生情報入力シート!AY866:BY866,障害学生情報入力シート!CB866:CS866)&gt;0,COUNTA(障害学生情報入力シート!BZ866:CA866)=2,COUNTA(障害学生情報入力シート!CT866:CU866)=2),1,0)</f>
        <v>0</v>
      </c>
      <c r="U866" s="9">
        <f>SUM(障害学生情報入力シート!N866:Q866)+COUNTA(障害学生情報入力シート!R866)</f>
        <v>0</v>
      </c>
      <c r="V866" s="9">
        <f>SUM(障害学生情報入力シート!S866:V866)+COUNTA(障害学生情報入力シート!W866)</f>
        <v>0</v>
      </c>
      <c r="W866" s="9">
        <f>IF(SUM(障害学生情報入力シート!$X866:$AT866)&gt;0,1,0)</f>
        <v>0</v>
      </c>
      <c r="X866" s="9">
        <f>IF(障害学生情報入力シート!D866="入学者(新1年生)",1,0)</f>
        <v>0</v>
      </c>
      <c r="Y866" s="9">
        <f>IF(ISBLANK(障害学生情報入力シート!$G866),0)+IF(AND(障害学生情報入力シート!$G866="視覚障害",OR(障害学生情報入力シート!$H866="盲",障害学生情報入力シート!$H866="弱視")),1,0)+IF(AND(障害学生情報入力シート!$G866="聴覚・言語障害",OR(障害学生情報入力シート!$H866="聾",障害学生情報入力シート!$H866="難聴",障害学生情報入力シート!$H866="言語障害のみ")),1,0)+IF(AND(障害学生情報入力シート!$G866="肢体不自由",OR(障害学生情報入力シート!$H866="上肢機能障害",障害学生情報入力シート!$H866="下肢機能障害",障害学生情報入力シート!$H866="上下肢機能障害",障害学生情報入力シート!$H866="他の機能障害")),1,0)+IF(AND(障害学生情報入力シート!$G866="病弱・虚弱",OR(障害学生情報入力シート!$H866="内部障害等",障害学生情報入力シート!$H866="他の慢性疾患")),1,0)+IF(AND(障害学生情報入力シート!$G866="重複",ISBLANK(障害学生情報入力シート!$H866)),1,0)+IF(AND(障害学生情報入力シート!$G866="発達障害",OR(障害学生情報入力シート!$H866="SLD",障害学生情報入力シート!$H866="ADHD",障害学生情報入力シート!$H866="ASD",障害学生情報入力シート!$H866="発達障害の重複")),1,0)+IF(AND(障害学生情報入力シート!$G866="精神障害",OR(障害学生情報入力シート!$H866="統合失調症等",障害学生情報入力シート!$H866="気分障害",障害学生情報入力シート!$H866="神経症性障害等",障害学生情報入力シート!$H866="摂食障害・睡眠障害等",障害学生情報入力シート!$H866="他の精神障害")),1,0)+IF(AND(障害学生情報入力シート!$G866="その他の障害",ISBLANK(障害学生情報入力シート!$H866)),1,0)</f>
        <v>0</v>
      </c>
    </row>
    <row r="867" spans="1:25" x14ac:dyDescent="0.4">
      <c r="A867" s="1219">
        <v>843</v>
      </c>
      <c r="B867" s="7">
        <f>IF(AND(障害学生情報入力シート!$G867=$B$23,障害学生情報入力シート!$H867=$B$24,OR(障害学生情報入力シート!D867="入学者(新1年生)",障害学生情報入力シート!D867="在籍者")),1,0)</f>
        <v>0</v>
      </c>
      <c r="C867" s="7">
        <f t="shared" si="78"/>
        <v>0</v>
      </c>
      <c r="D867" s="7" t="str">
        <f>IFERROR(MATCH(ROW(障害学生情報入力シート!A843),C:C,0),"")</f>
        <v/>
      </c>
      <c r="E867" s="7">
        <f>IF(AND(障害学生情報入力シート!$G867=$E$23,障害学生情報入力シート!$H867=$E$24,OR(障害学生情報入力シート!D867="入学者(新1年生)",障害学生情報入力シート!D867="在籍者")),1,0)</f>
        <v>0</v>
      </c>
      <c r="F867" s="7">
        <f t="shared" si="79"/>
        <v>0</v>
      </c>
      <c r="G867" s="7" t="str">
        <f>IFERROR(MATCH(ROW(障害学生情報入力シート!E843),F:F,0),"")</f>
        <v/>
      </c>
      <c r="H867" s="7">
        <f>IF(AND(障害学生情報入力シート!$G867=$H$24,ISBLANK(障害学生情報入力シート!$H867),OR(障害学生情報入力シート!D867="入学者(新1年生)",障害学生情報入力シート!D867="在籍者")),1,0)</f>
        <v>0</v>
      </c>
      <c r="I867" s="7">
        <f t="shared" si="80"/>
        <v>0</v>
      </c>
      <c r="J867" s="7" t="str">
        <f>IFERROR(MATCH(ROW(障害学生情報入力シート!A843),I:I,0),"")</f>
        <v/>
      </c>
      <c r="K867" s="8">
        <f>IF(障害学生情報入力シート!AU867="",0,IF(AND(障害学生情報入力シート!AT867=1,Y867=1,障害学生情報入力シート!D867&lt;&gt;"",障害学生情報入力シート!D867&lt;&gt;"在籍者"),1,0))</f>
        <v>0</v>
      </c>
      <c r="L867" s="8">
        <f t="shared" si="81"/>
        <v>0</v>
      </c>
      <c r="M867" s="8" t="str">
        <f>IFERROR(MATCH(ROW(障害学生情報入力シート!A843),L:L,0),"")</f>
        <v/>
      </c>
      <c r="N867" s="8">
        <f>IF(障害学生情報入力シート!CA867="",0,IF(AND(障害学生情報入力シート!BZ867=1,Y867=1,障害学生情報入力シート!D867&lt;&gt;"",障害学生情報入力シート!D867&lt;&gt;"入学しなかった"),1,0))</f>
        <v>0</v>
      </c>
      <c r="O867" s="8">
        <f t="shared" si="82"/>
        <v>0</v>
      </c>
      <c r="P867" s="8" t="str">
        <f>IFERROR(MATCH(ROW(障害学生情報入力シート!AR843),O:O,0),"")</f>
        <v/>
      </c>
      <c r="Q867" s="8">
        <f>IF(障害学生情報入力シート!CU867="",0,IF(AND(障害学生情報入力シート!CT867=1,Y867=1,障害学生情報入力シート!D867&lt;&gt;"",障害学生情報入力シート!D867&lt;&gt;"入学しなかった"),1,0))</f>
        <v>0</v>
      </c>
      <c r="R867" s="8">
        <f t="shared" si="83"/>
        <v>0</v>
      </c>
      <c r="S867" s="8" t="str">
        <f>IFERROR(MATCH(ROW(障害学生情報入力シート!BJ843),R:R,0),"")</f>
        <v/>
      </c>
      <c r="T867" s="9">
        <f>IF(OR(SUM(障害学生情報入力シート!AY867:BY867,障害学生情報入力シート!CB867:CS867)&gt;0,COUNTA(障害学生情報入力シート!BZ867:CA867)=2,COUNTA(障害学生情報入力シート!CT867:CU867)=2),1,0)</f>
        <v>0</v>
      </c>
      <c r="U867" s="9">
        <f>SUM(障害学生情報入力シート!N867:Q867)+COUNTA(障害学生情報入力シート!R867)</f>
        <v>0</v>
      </c>
      <c r="V867" s="9">
        <f>SUM(障害学生情報入力シート!S867:V867)+COUNTA(障害学生情報入力シート!W867)</f>
        <v>0</v>
      </c>
      <c r="W867" s="9">
        <f>IF(SUM(障害学生情報入力シート!$X867:$AT867)&gt;0,1,0)</f>
        <v>0</v>
      </c>
      <c r="X867" s="9">
        <f>IF(障害学生情報入力シート!D867="入学者(新1年生)",1,0)</f>
        <v>0</v>
      </c>
      <c r="Y867" s="9">
        <f>IF(ISBLANK(障害学生情報入力シート!$G867),0)+IF(AND(障害学生情報入力シート!$G867="視覚障害",OR(障害学生情報入力シート!$H867="盲",障害学生情報入力シート!$H867="弱視")),1,0)+IF(AND(障害学生情報入力シート!$G867="聴覚・言語障害",OR(障害学生情報入力シート!$H867="聾",障害学生情報入力シート!$H867="難聴",障害学生情報入力シート!$H867="言語障害のみ")),1,0)+IF(AND(障害学生情報入力シート!$G867="肢体不自由",OR(障害学生情報入力シート!$H867="上肢機能障害",障害学生情報入力シート!$H867="下肢機能障害",障害学生情報入力シート!$H867="上下肢機能障害",障害学生情報入力シート!$H867="他の機能障害")),1,0)+IF(AND(障害学生情報入力シート!$G867="病弱・虚弱",OR(障害学生情報入力シート!$H867="内部障害等",障害学生情報入力シート!$H867="他の慢性疾患")),1,0)+IF(AND(障害学生情報入力シート!$G867="重複",ISBLANK(障害学生情報入力シート!$H867)),1,0)+IF(AND(障害学生情報入力シート!$G867="発達障害",OR(障害学生情報入力シート!$H867="SLD",障害学生情報入力シート!$H867="ADHD",障害学生情報入力シート!$H867="ASD",障害学生情報入力シート!$H867="発達障害の重複")),1,0)+IF(AND(障害学生情報入力シート!$G867="精神障害",OR(障害学生情報入力シート!$H867="統合失調症等",障害学生情報入力シート!$H867="気分障害",障害学生情報入力シート!$H867="神経症性障害等",障害学生情報入力シート!$H867="摂食障害・睡眠障害等",障害学生情報入力シート!$H867="他の精神障害")),1,0)+IF(AND(障害学生情報入力シート!$G867="その他の障害",ISBLANK(障害学生情報入力シート!$H867)),1,0)</f>
        <v>0</v>
      </c>
    </row>
    <row r="868" spans="1:25" x14ac:dyDescent="0.4">
      <c r="A868" s="1219">
        <v>844</v>
      </c>
      <c r="B868" s="7">
        <f>IF(AND(障害学生情報入力シート!$G868=$B$23,障害学生情報入力シート!$H868=$B$24,OR(障害学生情報入力シート!D868="入学者(新1年生)",障害学生情報入力シート!D868="在籍者")),1,0)</f>
        <v>0</v>
      </c>
      <c r="C868" s="7">
        <f t="shared" si="78"/>
        <v>0</v>
      </c>
      <c r="D868" s="7" t="str">
        <f>IFERROR(MATCH(ROW(障害学生情報入力シート!A844),C:C,0),"")</f>
        <v/>
      </c>
      <c r="E868" s="7">
        <f>IF(AND(障害学生情報入力シート!$G868=$E$23,障害学生情報入力シート!$H868=$E$24,OR(障害学生情報入力シート!D868="入学者(新1年生)",障害学生情報入力シート!D868="在籍者")),1,0)</f>
        <v>0</v>
      </c>
      <c r="F868" s="7">
        <f t="shared" si="79"/>
        <v>0</v>
      </c>
      <c r="G868" s="7" t="str">
        <f>IFERROR(MATCH(ROW(障害学生情報入力シート!E844),F:F,0),"")</f>
        <v/>
      </c>
      <c r="H868" s="7">
        <f>IF(AND(障害学生情報入力シート!$G868=$H$24,ISBLANK(障害学生情報入力シート!$H868),OR(障害学生情報入力シート!D868="入学者(新1年生)",障害学生情報入力シート!D868="在籍者")),1,0)</f>
        <v>0</v>
      </c>
      <c r="I868" s="7">
        <f t="shared" si="80"/>
        <v>0</v>
      </c>
      <c r="J868" s="7" t="str">
        <f>IFERROR(MATCH(ROW(障害学生情報入力シート!A844),I:I,0),"")</f>
        <v/>
      </c>
      <c r="K868" s="8">
        <f>IF(障害学生情報入力シート!AU868="",0,IF(AND(障害学生情報入力シート!AT868=1,Y868=1,障害学生情報入力シート!D868&lt;&gt;"",障害学生情報入力シート!D868&lt;&gt;"在籍者"),1,0))</f>
        <v>0</v>
      </c>
      <c r="L868" s="8">
        <f t="shared" si="81"/>
        <v>0</v>
      </c>
      <c r="M868" s="8" t="str">
        <f>IFERROR(MATCH(ROW(障害学生情報入力シート!A844),L:L,0),"")</f>
        <v/>
      </c>
      <c r="N868" s="8">
        <f>IF(障害学生情報入力シート!CA868="",0,IF(AND(障害学生情報入力シート!BZ868=1,Y868=1,障害学生情報入力シート!D868&lt;&gt;"",障害学生情報入力シート!D868&lt;&gt;"入学しなかった"),1,0))</f>
        <v>0</v>
      </c>
      <c r="O868" s="8">
        <f t="shared" si="82"/>
        <v>0</v>
      </c>
      <c r="P868" s="8" t="str">
        <f>IFERROR(MATCH(ROW(障害学生情報入力シート!AR844),O:O,0),"")</f>
        <v/>
      </c>
      <c r="Q868" s="8">
        <f>IF(障害学生情報入力シート!CU868="",0,IF(AND(障害学生情報入力シート!CT868=1,Y868=1,障害学生情報入力シート!D868&lt;&gt;"",障害学生情報入力シート!D868&lt;&gt;"入学しなかった"),1,0))</f>
        <v>0</v>
      </c>
      <c r="R868" s="8">
        <f t="shared" si="83"/>
        <v>0</v>
      </c>
      <c r="S868" s="8" t="str">
        <f>IFERROR(MATCH(ROW(障害学生情報入力シート!BJ844),R:R,0),"")</f>
        <v/>
      </c>
      <c r="T868" s="9">
        <f>IF(OR(SUM(障害学生情報入力シート!AY868:BY868,障害学生情報入力シート!CB868:CS868)&gt;0,COUNTA(障害学生情報入力シート!BZ868:CA868)=2,COUNTA(障害学生情報入力シート!CT868:CU868)=2),1,0)</f>
        <v>0</v>
      </c>
      <c r="U868" s="9">
        <f>SUM(障害学生情報入力シート!N868:Q868)+COUNTA(障害学生情報入力シート!R868)</f>
        <v>0</v>
      </c>
      <c r="V868" s="9">
        <f>SUM(障害学生情報入力シート!S868:V868)+COUNTA(障害学生情報入力シート!W868)</f>
        <v>0</v>
      </c>
      <c r="W868" s="9">
        <f>IF(SUM(障害学生情報入力シート!$X868:$AT868)&gt;0,1,0)</f>
        <v>0</v>
      </c>
      <c r="X868" s="9">
        <f>IF(障害学生情報入力シート!D868="入学者(新1年生)",1,0)</f>
        <v>0</v>
      </c>
      <c r="Y868" s="9">
        <f>IF(ISBLANK(障害学生情報入力シート!$G868),0)+IF(AND(障害学生情報入力シート!$G868="視覚障害",OR(障害学生情報入力シート!$H868="盲",障害学生情報入力シート!$H868="弱視")),1,0)+IF(AND(障害学生情報入力シート!$G868="聴覚・言語障害",OR(障害学生情報入力シート!$H868="聾",障害学生情報入力シート!$H868="難聴",障害学生情報入力シート!$H868="言語障害のみ")),1,0)+IF(AND(障害学生情報入力シート!$G868="肢体不自由",OR(障害学生情報入力シート!$H868="上肢機能障害",障害学生情報入力シート!$H868="下肢機能障害",障害学生情報入力シート!$H868="上下肢機能障害",障害学生情報入力シート!$H868="他の機能障害")),1,0)+IF(AND(障害学生情報入力シート!$G868="病弱・虚弱",OR(障害学生情報入力シート!$H868="内部障害等",障害学生情報入力シート!$H868="他の慢性疾患")),1,0)+IF(AND(障害学生情報入力シート!$G868="重複",ISBLANK(障害学生情報入力シート!$H868)),1,0)+IF(AND(障害学生情報入力シート!$G868="発達障害",OR(障害学生情報入力シート!$H868="SLD",障害学生情報入力シート!$H868="ADHD",障害学生情報入力シート!$H868="ASD",障害学生情報入力シート!$H868="発達障害の重複")),1,0)+IF(AND(障害学生情報入力シート!$G868="精神障害",OR(障害学生情報入力シート!$H868="統合失調症等",障害学生情報入力シート!$H868="気分障害",障害学生情報入力シート!$H868="神経症性障害等",障害学生情報入力シート!$H868="摂食障害・睡眠障害等",障害学生情報入力シート!$H868="他の精神障害")),1,0)+IF(AND(障害学生情報入力シート!$G868="その他の障害",ISBLANK(障害学生情報入力シート!$H868)),1,0)</f>
        <v>0</v>
      </c>
    </row>
    <row r="869" spans="1:25" x14ac:dyDescent="0.4">
      <c r="A869" s="1219">
        <v>845</v>
      </c>
      <c r="B869" s="7">
        <f>IF(AND(障害学生情報入力シート!$G869=$B$23,障害学生情報入力シート!$H869=$B$24,OR(障害学生情報入力シート!D869="入学者(新1年生)",障害学生情報入力シート!D869="在籍者")),1,0)</f>
        <v>0</v>
      </c>
      <c r="C869" s="7">
        <f t="shared" si="78"/>
        <v>0</v>
      </c>
      <c r="D869" s="7" t="str">
        <f>IFERROR(MATCH(ROW(障害学生情報入力シート!A845),C:C,0),"")</f>
        <v/>
      </c>
      <c r="E869" s="7">
        <f>IF(AND(障害学生情報入力シート!$G869=$E$23,障害学生情報入力シート!$H869=$E$24,OR(障害学生情報入力シート!D869="入学者(新1年生)",障害学生情報入力シート!D869="在籍者")),1,0)</f>
        <v>0</v>
      </c>
      <c r="F869" s="7">
        <f t="shared" si="79"/>
        <v>0</v>
      </c>
      <c r="G869" s="7" t="str">
        <f>IFERROR(MATCH(ROW(障害学生情報入力シート!E845),F:F,0),"")</f>
        <v/>
      </c>
      <c r="H869" s="7">
        <f>IF(AND(障害学生情報入力シート!$G869=$H$24,ISBLANK(障害学生情報入力シート!$H869),OR(障害学生情報入力シート!D869="入学者(新1年生)",障害学生情報入力シート!D869="在籍者")),1,0)</f>
        <v>0</v>
      </c>
      <c r="I869" s="7">
        <f t="shared" si="80"/>
        <v>0</v>
      </c>
      <c r="J869" s="7" t="str">
        <f>IFERROR(MATCH(ROW(障害学生情報入力シート!A845),I:I,0),"")</f>
        <v/>
      </c>
      <c r="K869" s="8">
        <f>IF(障害学生情報入力シート!AU869="",0,IF(AND(障害学生情報入力シート!AT869=1,Y869=1,障害学生情報入力シート!D869&lt;&gt;"",障害学生情報入力シート!D869&lt;&gt;"在籍者"),1,0))</f>
        <v>0</v>
      </c>
      <c r="L869" s="8">
        <f t="shared" si="81"/>
        <v>0</v>
      </c>
      <c r="M869" s="8" t="str">
        <f>IFERROR(MATCH(ROW(障害学生情報入力シート!A845),L:L,0),"")</f>
        <v/>
      </c>
      <c r="N869" s="8">
        <f>IF(障害学生情報入力シート!CA869="",0,IF(AND(障害学生情報入力シート!BZ869=1,Y869=1,障害学生情報入力シート!D869&lt;&gt;"",障害学生情報入力シート!D869&lt;&gt;"入学しなかった"),1,0))</f>
        <v>0</v>
      </c>
      <c r="O869" s="8">
        <f t="shared" si="82"/>
        <v>0</v>
      </c>
      <c r="P869" s="8" t="str">
        <f>IFERROR(MATCH(ROW(障害学生情報入力シート!AR845),O:O,0),"")</f>
        <v/>
      </c>
      <c r="Q869" s="8">
        <f>IF(障害学生情報入力シート!CU869="",0,IF(AND(障害学生情報入力シート!CT869=1,Y869=1,障害学生情報入力シート!D869&lt;&gt;"",障害学生情報入力シート!D869&lt;&gt;"入学しなかった"),1,0))</f>
        <v>0</v>
      </c>
      <c r="R869" s="8">
        <f t="shared" si="83"/>
        <v>0</v>
      </c>
      <c r="S869" s="8" t="str">
        <f>IFERROR(MATCH(ROW(障害学生情報入力シート!BJ845),R:R,0),"")</f>
        <v/>
      </c>
      <c r="T869" s="9">
        <f>IF(OR(SUM(障害学生情報入力シート!AY869:BY869,障害学生情報入力シート!CB869:CS869)&gt;0,COUNTA(障害学生情報入力シート!BZ869:CA869)=2,COUNTA(障害学生情報入力シート!CT869:CU869)=2),1,0)</f>
        <v>0</v>
      </c>
      <c r="U869" s="9">
        <f>SUM(障害学生情報入力シート!N869:Q869)+COUNTA(障害学生情報入力シート!R869)</f>
        <v>0</v>
      </c>
      <c r="V869" s="9">
        <f>SUM(障害学生情報入力シート!S869:V869)+COUNTA(障害学生情報入力シート!W869)</f>
        <v>0</v>
      </c>
      <c r="W869" s="9">
        <f>IF(SUM(障害学生情報入力シート!$X869:$AT869)&gt;0,1,0)</f>
        <v>0</v>
      </c>
      <c r="X869" s="9">
        <f>IF(障害学生情報入力シート!D869="入学者(新1年生)",1,0)</f>
        <v>0</v>
      </c>
      <c r="Y869" s="9">
        <f>IF(ISBLANK(障害学生情報入力シート!$G869),0)+IF(AND(障害学生情報入力シート!$G869="視覚障害",OR(障害学生情報入力シート!$H869="盲",障害学生情報入力シート!$H869="弱視")),1,0)+IF(AND(障害学生情報入力シート!$G869="聴覚・言語障害",OR(障害学生情報入力シート!$H869="聾",障害学生情報入力シート!$H869="難聴",障害学生情報入力シート!$H869="言語障害のみ")),1,0)+IF(AND(障害学生情報入力シート!$G869="肢体不自由",OR(障害学生情報入力シート!$H869="上肢機能障害",障害学生情報入力シート!$H869="下肢機能障害",障害学生情報入力シート!$H869="上下肢機能障害",障害学生情報入力シート!$H869="他の機能障害")),1,0)+IF(AND(障害学生情報入力シート!$G869="病弱・虚弱",OR(障害学生情報入力シート!$H869="内部障害等",障害学生情報入力シート!$H869="他の慢性疾患")),1,0)+IF(AND(障害学生情報入力シート!$G869="重複",ISBLANK(障害学生情報入力シート!$H869)),1,0)+IF(AND(障害学生情報入力シート!$G869="発達障害",OR(障害学生情報入力シート!$H869="SLD",障害学生情報入力シート!$H869="ADHD",障害学生情報入力シート!$H869="ASD",障害学生情報入力シート!$H869="発達障害の重複")),1,0)+IF(AND(障害学生情報入力シート!$G869="精神障害",OR(障害学生情報入力シート!$H869="統合失調症等",障害学生情報入力シート!$H869="気分障害",障害学生情報入力シート!$H869="神経症性障害等",障害学生情報入力シート!$H869="摂食障害・睡眠障害等",障害学生情報入力シート!$H869="他の精神障害")),1,0)+IF(AND(障害学生情報入力シート!$G869="その他の障害",ISBLANK(障害学生情報入力シート!$H869)),1,0)</f>
        <v>0</v>
      </c>
    </row>
    <row r="870" spans="1:25" x14ac:dyDescent="0.4">
      <c r="A870" s="1219">
        <v>846</v>
      </c>
      <c r="B870" s="7">
        <f>IF(AND(障害学生情報入力シート!$G870=$B$23,障害学生情報入力シート!$H870=$B$24,OR(障害学生情報入力シート!D870="入学者(新1年生)",障害学生情報入力シート!D870="在籍者")),1,0)</f>
        <v>0</v>
      </c>
      <c r="C870" s="7">
        <f t="shared" si="78"/>
        <v>0</v>
      </c>
      <c r="D870" s="7" t="str">
        <f>IFERROR(MATCH(ROW(障害学生情報入力シート!A846),C:C,0),"")</f>
        <v/>
      </c>
      <c r="E870" s="7">
        <f>IF(AND(障害学生情報入力シート!$G870=$E$23,障害学生情報入力シート!$H870=$E$24,OR(障害学生情報入力シート!D870="入学者(新1年生)",障害学生情報入力シート!D870="在籍者")),1,0)</f>
        <v>0</v>
      </c>
      <c r="F870" s="7">
        <f t="shared" si="79"/>
        <v>0</v>
      </c>
      <c r="G870" s="7" t="str">
        <f>IFERROR(MATCH(ROW(障害学生情報入力シート!E846),F:F,0),"")</f>
        <v/>
      </c>
      <c r="H870" s="7">
        <f>IF(AND(障害学生情報入力シート!$G870=$H$24,ISBLANK(障害学生情報入力シート!$H870),OR(障害学生情報入力シート!D870="入学者(新1年生)",障害学生情報入力シート!D870="在籍者")),1,0)</f>
        <v>0</v>
      </c>
      <c r="I870" s="7">
        <f t="shared" si="80"/>
        <v>0</v>
      </c>
      <c r="J870" s="7" t="str">
        <f>IFERROR(MATCH(ROW(障害学生情報入力シート!A846),I:I,0),"")</f>
        <v/>
      </c>
      <c r="K870" s="8">
        <f>IF(障害学生情報入力シート!AU870="",0,IF(AND(障害学生情報入力シート!AT870=1,Y870=1,障害学生情報入力シート!D870&lt;&gt;"",障害学生情報入力シート!D870&lt;&gt;"在籍者"),1,0))</f>
        <v>0</v>
      </c>
      <c r="L870" s="8">
        <f t="shared" si="81"/>
        <v>0</v>
      </c>
      <c r="M870" s="8" t="str">
        <f>IFERROR(MATCH(ROW(障害学生情報入力シート!A846),L:L,0),"")</f>
        <v/>
      </c>
      <c r="N870" s="8">
        <f>IF(障害学生情報入力シート!CA870="",0,IF(AND(障害学生情報入力シート!BZ870=1,Y870=1,障害学生情報入力シート!D870&lt;&gt;"",障害学生情報入力シート!D870&lt;&gt;"入学しなかった"),1,0))</f>
        <v>0</v>
      </c>
      <c r="O870" s="8">
        <f t="shared" si="82"/>
        <v>0</v>
      </c>
      <c r="P870" s="8" t="str">
        <f>IFERROR(MATCH(ROW(障害学生情報入力シート!AR846),O:O,0),"")</f>
        <v/>
      </c>
      <c r="Q870" s="8">
        <f>IF(障害学生情報入力シート!CU870="",0,IF(AND(障害学生情報入力シート!CT870=1,Y870=1,障害学生情報入力シート!D870&lt;&gt;"",障害学生情報入力シート!D870&lt;&gt;"入学しなかった"),1,0))</f>
        <v>0</v>
      </c>
      <c r="R870" s="8">
        <f t="shared" si="83"/>
        <v>0</v>
      </c>
      <c r="S870" s="8" t="str">
        <f>IFERROR(MATCH(ROW(障害学生情報入力シート!BJ846),R:R,0),"")</f>
        <v/>
      </c>
      <c r="T870" s="9">
        <f>IF(OR(SUM(障害学生情報入力シート!AY870:BY870,障害学生情報入力シート!CB870:CS870)&gt;0,COUNTA(障害学生情報入力シート!BZ870:CA870)=2,COUNTA(障害学生情報入力シート!CT870:CU870)=2),1,0)</f>
        <v>0</v>
      </c>
      <c r="U870" s="9">
        <f>SUM(障害学生情報入力シート!N870:Q870)+COUNTA(障害学生情報入力シート!R870)</f>
        <v>0</v>
      </c>
      <c r="V870" s="9">
        <f>SUM(障害学生情報入力シート!S870:V870)+COUNTA(障害学生情報入力シート!W870)</f>
        <v>0</v>
      </c>
      <c r="W870" s="9">
        <f>IF(SUM(障害学生情報入力シート!$X870:$AT870)&gt;0,1,0)</f>
        <v>0</v>
      </c>
      <c r="X870" s="9">
        <f>IF(障害学生情報入力シート!D870="入学者(新1年生)",1,0)</f>
        <v>0</v>
      </c>
      <c r="Y870" s="9">
        <f>IF(ISBLANK(障害学生情報入力シート!$G870),0)+IF(AND(障害学生情報入力シート!$G870="視覚障害",OR(障害学生情報入力シート!$H870="盲",障害学生情報入力シート!$H870="弱視")),1,0)+IF(AND(障害学生情報入力シート!$G870="聴覚・言語障害",OR(障害学生情報入力シート!$H870="聾",障害学生情報入力シート!$H870="難聴",障害学生情報入力シート!$H870="言語障害のみ")),1,0)+IF(AND(障害学生情報入力シート!$G870="肢体不自由",OR(障害学生情報入力シート!$H870="上肢機能障害",障害学生情報入力シート!$H870="下肢機能障害",障害学生情報入力シート!$H870="上下肢機能障害",障害学生情報入力シート!$H870="他の機能障害")),1,0)+IF(AND(障害学生情報入力シート!$G870="病弱・虚弱",OR(障害学生情報入力シート!$H870="内部障害等",障害学生情報入力シート!$H870="他の慢性疾患")),1,0)+IF(AND(障害学生情報入力シート!$G870="重複",ISBLANK(障害学生情報入力シート!$H870)),1,0)+IF(AND(障害学生情報入力シート!$G870="発達障害",OR(障害学生情報入力シート!$H870="SLD",障害学生情報入力シート!$H870="ADHD",障害学生情報入力シート!$H870="ASD",障害学生情報入力シート!$H870="発達障害の重複")),1,0)+IF(AND(障害学生情報入力シート!$G870="精神障害",OR(障害学生情報入力シート!$H870="統合失調症等",障害学生情報入力シート!$H870="気分障害",障害学生情報入力シート!$H870="神経症性障害等",障害学生情報入力シート!$H870="摂食障害・睡眠障害等",障害学生情報入力シート!$H870="他の精神障害")),1,0)+IF(AND(障害学生情報入力シート!$G870="その他の障害",ISBLANK(障害学生情報入力シート!$H870)),1,0)</f>
        <v>0</v>
      </c>
    </row>
    <row r="871" spans="1:25" x14ac:dyDescent="0.4">
      <c r="A871" s="1219">
        <v>847</v>
      </c>
      <c r="B871" s="7">
        <f>IF(AND(障害学生情報入力シート!$G871=$B$23,障害学生情報入力シート!$H871=$B$24,OR(障害学生情報入力シート!D871="入学者(新1年生)",障害学生情報入力シート!D871="在籍者")),1,0)</f>
        <v>0</v>
      </c>
      <c r="C871" s="7">
        <f t="shared" si="78"/>
        <v>0</v>
      </c>
      <c r="D871" s="7" t="str">
        <f>IFERROR(MATCH(ROW(障害学生情報入力シート!A847),C:C,0),"")</f>
        <v/>
      </c>
      <c r="E871" s="7">
        <f>IF(AND(障害学生情報入力シート!$G871=$E$23,障害学生情報入力シート!$H871=$E$24,OR(障害学生情報入力シート!D871="入学者(新1年生)",障害学生情報入力シート!D871="在籍者")),1,0)</f>
        <v>0</v>
      </c>
      <c r="F871" s="7">
        <f t="shared" si="79"/>
        <v>0</v>
      </c>
      <c r="G871" s="7" t="str">
        <f>IFERROR(MATCH(ROW(障害学生情報入力シート!E847),F:F,0),"")</f>
        <v/>
      </c>
      <c r="H871" s="7">
        <f>IF(AND(障害学生情報入力シート!$G871=$H$24,ISBLANK(障害学生情報入力シート!$H871),OR(障害学生情報入力シート!D871="入学者(新1年生)",障害学生情報入力シート!D871="在籍者")),1,0)</f>
        <v>0</v>
      </c>
      <c r="I871" s="7">
        <f t="shared" si="80"/>
        <v>0</v>
      </c>
      <c r="J871" s="7" t="str">
        <f>IFERROR(MATCH(ROW(障害学生情報入力シート!A847),I:I,0),"")</f>
        <v/>
      </c>
      <c r="K871" s="8">
        <f>IF(障害学生情報入力シート!AU871="",0,IF(AND(障害学生情報入力シート!AT871=1,Y871=1,障害学生情報入力シート!D871&lt;&gt;"",障害学生情報入力シート!D871&lt;&gt;"在籍者"),1,0))</f>
        <v>0</v>
      </c>
      <c r="L871" s="8">
        <f t="shared" si="81"/>
        <v>0</v>
      </c>
      <c r="M871" s="8" t="str">
        <f>IFERROR(MATCH(ROW(障害学生情報入力シート!A847),L:L,0),"")</f>
        <v/>
      </c>
      <c r="N871" s="8">
        <f>IF(障害学生情報入力シート!CA871="",0,IF(AND(障害学生情報入力シート!BZ871=1,Y871=1,障害学生情報入力シート!D871&lt;&gt;"",障害学生情報入力シート!D871&lt;&gt;"入学しなかった"),1,0))</f>
        <v>0</v>
      </c>
      <c r="O871" s="8">
        <f t="shared" si="82"/>
        <v>0</v>
      </c>
      <c r="P871" s="8" t="str">
        <f>IFERROR(MATCH(ROW(障害学生情報入力シート!AR847),O:O,0),"")</f>
        <v/>
      </c>
      <c r="Q871" s="8">
        <f>IF(障害学生情報入力シート!CU871="",0,IF(AND(障害学生情報入力シート!CT871=1,Y871=1,障害学生情報入力シート!D871&lt;&gt;"",障害学生情報入力シート!D871&lt;&gt;"入学しなかった"),1,0))</f>
        <v>0</v>
      </c>
      <c r="R871" s="8">
        <f t="shared" si="83"/>
        <v>0</v>
      </c>
      <c r="S871" s="8" t="str">
        <f>IFERROR(MATCH(ROW(障害学生情報入力シート!BJ847),R:R,0),"")</f>
        <v/>
      </c>
      <c r="T871" s="9">
        <f>IF(OR(SUM(障害学生情報入力シート!AY871:BY871,障害学生情報入力シート!CB871:CS871)&gt;0,COUNTA(障害学生情報入力シート!BZ871:CA871)=2,COUNTA(障害学生情報入力シート!CT871:CU871)=2),1,0)</f>
        <v>0</v>
      </c>
      <c r="U871" s="9">
        <f>SUM(障害学生情報入力シート!N871:Q871)+COUNTA(障害学生情報入力シート!R871)</f>
        <v>0</v>
      </c>
      <c r="V871" s="9">
        <f>SUM(障害学生情報入力シート!S871:V871)+COUNTA(障害学生情報入力シート!W871)</f>
        <v>0</v>
      </c>
      <c r="W871" s="9">
        <f>IF(SUM(障害学生情報入力シート!$X871:$AT871)&gt;0,1,0)</f>
        <v>0</v>
      </c>
      <c r="X871" s="9">
        <f>IF(障害学生情報入力シート!D871="入学者(新1年生)",1,0)</f>
        <v>0</v>
      </c>
      <c r="Y871" s="9">
        <f>IF(ISBLANK(障害学生情報入力シート!$G871),0)+IF(AND(障害学生情報入力シート!$G871="視覚障害",OR(障害学生情報入力シート!$H871="盲",障害学生情報入力シート!$H871="弱視")),1,0)+IF(AND(障害学生情報入力シート!$G871="聴覚・言語障害",OR(障害学生情報入力シート!$H871="聾",障害学生情報入力シート!$H871="難聴",障害学生情報入力シート!$H871="言語障害のみ")),1,0)+IF(AND(障害学生情報入力シート!$G871="肢体不自由",OR(障害学生情報入力シート!$H871="上肢機能障害",障害学生情報入力シート!$H871="下肢機能障害",障害学生情報入力シート!$H871="上下肢機能障害",障害学生情報入力シート!$H871="他の機能障害")),1,0)+IF(AND(障害学生情報入力シート!$G871="病弱・虚弱",OR(障害学生情報入力シート!$H871="内部障害等",障害学生情報入力シート!$H871="他の慢性疾患")),1,0)+IF(AND(障害学生情報入力シート!$G871="重複",ISBLANK(障害学生情報入力シート!$H871)),1,0)+IF(AND(障害学生情報入力シート!$G871="発達障害",OR(障害学生情報入力シート!$H871="SLD",障害学生情報入力シート!$H871="ADHD",障害学生情報入力シート!$H871="ASD",障害学生情報入力シート!$H871="発達障害の重複")),1,0)+IF(AND(障害学生情報入力シート!$G871="精神障害",OR(障害学生情報入力シート!$H871="統合失調症等",障害学生情報入力シート!$H871="気分障害",障害学生情報入力シート!$H871="神経症性障害等",障害学生情報入力シート!$H871="摂食障害・睡眠障害等",障害学生情報入力シート!$H871="他の精神障害")),1,0)+IF(AND(障害学生情報入力シート!$G871="その他の障害",ISBLANK(障害学生情報入力シート!$H871)),1,0)</f>
        <v>0</v>
      </c>
    </row>
    <row r="872" spans="1:25" x14ac:dyDescent="0.4">
      <c r="A872" s="1219">
        <v>848</v>
      </c>
      <c r="B872" s="7">
        <f>IF(AND(障害学生情報入力シート!$G872=$B$23,障害学生情報入力シート!$H872=$B$24,OR(障害学生情報入力シート!D872="入学者(新1年生)",障害学生情報入力シート!D872="在籍者")),1,0)</f>
        <v>0</v>
      </c>
      <c r="C872" s="7">
        <f t="shared" si="78"/>
        <v>0</v>
      </c>
      <c r="D872" s="7" t="str">
        <f>IFERROR(MATCH(ROW(障害学生情報入力シート!A848),C:C,0),"")</f>
        <v/>
      </c>
      <c r="E872" s="7">
        <f>IF(AND(障害学生情報入力シート!$G872=$E$23,障害学生情報入力シート!$H872=$E$24,OR(障害学生情報入力シート!D872="入学者(新1年生)",障害学生情報入力シート!D872="在籍者")),1,0)</f>
        <v>0</v>
      </c>
      <c r="F872" s="7">
        <f t="shared" si="79"/>
        <v>0</v>
      </c>
      <c r="G872" s="7" t="str">
        <f>IFERROR(MATCH(ROW(障害学生情報入力シート!E848),F:F,0),"")</f>
        <v/>
      </c>
      <c r="H872" s="7">
        <f>IF(AND(障害学生情報入力シート!$G872=$H$24,ISBLANK(障害学生情報入力シート!$H872),OR(障害学生情報入力シート!D872="入学者(新1年生)",障害学生情報入力シート!D872="在籍者")),1,0)</f>
        <v>0</v>
      </c>
      <c r="I872" s="7">
        <f t="shared" si="80"/>
        <v>0</v>
      </c>
      <c r="J872" s="7" t="str">
        <f>IFERROR(MATCH(ROW(障害学生情報入力シート!A848),I:I,0),"")</f>
        <v/>
      </c>
      <c r="K872" s="8">
        <f>IF(障害学生情報入力シート!AU872="",0,IF(AND(障害学生情報入力シート!AT872=1,Y872=1,障害学生情報入力シート!D872&lt;&gt;"",障害学生情報入力シート!D872&lt;&gt;"在籍者"),1,0))</f>
        <v>0</v>
      </c>
      <c r="L872" s="8">
        <f t="shared" si="81"/>
        <v>0</v>
      </c>
      <c r="M872" s="8" t="str">
        <f>IFERROR(MATCH(ROW(障害学生情報入力シート!A848),L:L,0),"")</f>
        <v/>
      </c>
      <c r="N872" s="8">
        <f>IF(障害学生情報入力シート!CA872="",0,IF(AND(障害学生情報入力シート!BZ872=1,Y872=1,障害学生情報入力シート!D872&lt;&gt;"",障害学生情報入力シート!D872&lt;&gt;"入学しなかった"),1,0))</f>
        <v>0</v>
      </c>
      <c r="O872" s="8">
        <f t="shared" si="82"/>
        <v>0</v>
      </c>
      <c r="P872" s="8" t="str">
        <f>IFERROR(MATCH(ROW(障害学生情報入力シート!AR848),O:O,0),"")</f>
        <v/>
      </c>
      <c r="Q872" s="8">
        <f>IF(障害学生情報入力シート!CU872="",0,IF(AND(障害学生情報入力シート!CT872=1,Y872=1,障害学生情報入力シート!D872&lt;&gt;"",障害学生情報入力シート!D872&lt;&gt;"入学しなかった"),1,0))</f>
        <v>0</v>
      </c>
      <c r="R872" s="8">
        <f t="shared" si="83"/>
        <v>0</v>
      </c>
      <c r="S872" s="8" t="str">
        <f>IFERROR(MATCH(ROW(障害学生情報入力シート!BJ848),R:R,0),"")</f>
        <v/>
      </c>
      <c r="T872" s="9">
        <f>IF(OR(SUM(障害学生情報入力シート!AY872:BY872,障害学生情報入力シート!CB872:CS872)&gt;0,COUNTA(障害学生情報入力シート!BZ872:CA872)=2,COUNTA(障害学生情報入力シート!CT872:CU872)=2),1,0)</f>
        <v>0</v>
      </c>
      <c r="U872" s="9">
        <f>SUM(障害学生情報入力シート!N872:Q872)+COUNTA(障害学生情報入力シート!R872)</f>
        <v>0</v>
      </c>
      <c r="V872" s="9">
        <f>SUM(障害学生情報入力シート!S872:V872)+COUNTA(障害学生情報入力シート!W872)</f>
        <v>0</v>
      </c>
      <c r="W872" s="9">
        <f>IF(SUM(障害学生情報入力シート!$X872:$AT872)&gt;0,1,0)</f>
        <v>0</v>
      </c>
      <c r="X872" s="9">
        <f>IF(障害学生情報入力シート!D872="入学者(新1年生)",1,0)</f>
        <v>0</v>
      </c>
      <c r="Y872" s="9">
        <f>IF(ISBLANK(障害学生情報入力シート!$G872),0)+IF(AND(障害学生情報入力シート!$G872="視覚障害",OR(障害学生情報入力シート!$H872="盲",障害学生情報入力シート!$H872="弱視")),1,0)+IF(AND(障害学生情報入力シート!$G872="聴覚・言語障害",OR(障害学生情報入力シート!$H872="聾",障害学生情報入力シート!$H872="難聴",障害学生情報入力シート!$H872="言語障害のみ")),1,0)+IF(AND(障害学生情報入力シート!$G872="肢体不自由",OR(障害学生情報入力シート!$H872="上肢機能障害",障害学生情報入力シート!$H872="下肢機能障害",障害学生情報入力シート!$H872="上下肢機能障害",障害学生情報入力シート!$H872="他の機能障害")),1,0)+IF(AND(障害学生情報入力シート!$G872="病弱・虚弱",OR(障害学生情報入力シート!$H872="内部障害等",障害学生情報入力シート!$H872="他の慢性疾患")),1,0)+IF(AND(障害学生情報入力シート!$G872="重複",ISBLANK(障害学生情報入力シート!$H872)),1,0)+IF(AND(障害学生情報入力シート!$G872="発達障害",OR(障害学生情報入力シート!$H872="SLD",障害学生情報入力シート!$H872="ADHD",障害学生情報入力シート!$H872="ASD",障害学生情報入力シート!$H872="発達障害の重複")),1,0)+IF(AND(障害学生情報入力シート!$G872="精神障害",OR(障害学生情報入力シート!$H872="統合失調症等",障害学生情報入力シート!$H872="気分障害",障害学生情報入力シート!$H872="神経症性障害等",障害学生情報入力シート!$H872="摂食障害・睡眠障害等",障害学生情報入力シート!$H872="他の精神障害")),1,0)+IF(AND(障害学生情報入力シート!$G872="その他の障害",ISBLANK(障害学生情報入力シート!$H872)),1,0)</f>
        <v>0</v>
      </c>
    </row>
    <row r="873" spans="1:25" x14ac:dyDescent="0.4">
      <c r="A873" s="1219">
        <v>849</v>
      </c>
      <c r="B873" s="7">
        <f>IF(AND(障害学生情報入力シート!$G873=$B$23,障害学生情報入力シート!$H873=$B$24,OR(障害学生情報入力シート!D873="入学者(新1年生)",障害学生情報入力シート!D873="在籍者")),1,0)</f>
        <v>0</v>
      </c>
      <c r="C873" s="7">
        <f t="shared" si="78"/>
        <v>0</v>
      </c>
      <c r="D873" s="7" t="str">
        <f>IFERROR(MATCH(ROW(障害学生情報入力シート!A849),C:C,0),"")</f>
        <v/>
      </c>
      <c r="E873" s="7">
        <f>IF(AND(障害学生情報入力シート!$G873=$E$23,障害学生情報入力シート!$H873=$E$24,OR(障害学生情報入力シート!D873="入学者(新1年生)",障害学生情報入力シート!D873="在籍者")),1,0)</f>
        <v>0</v>
      </c>
      <c r="F873" s="7">
        <f t="shared" si="79"/>
        <v>0</v>
      </c>
      <c r="G873" s="7" t="str">
        <f>IFERROR(MATCH(ROW(障害学生情報入力シート!E849),F:F,0),"")</f>
        <v/>
      </c>
      <c r="H873" s="7">
        <f>IF(AND(障害学生情報入力シート!$G873=$H$24,ISBLANK(障害学生情報入力シート!$H873),OR(障害学生情報入力シート!D873="入学者(新1年生)",障害学生情報入力シート!D873="在籍者")),1,0)</f>
        <v>0</v>
      </c>
      <c r="I873" s="7">
        <f t="shared" si="80"/>
        <v>0</v>
      </c>
      <c r="J873" s="7" t="str">
        <f>IFERROR(MATCH(ROW(障害学生情報入力シート!A849),I:I,0),"")</f>
        <v/>
      </c>
      <c r="K873" s="8">
        <f>IF(障害学生情報入力シート!AU873="",0,IF(AND(障害学生情報入力シート!AT873=1,Y873=1,障害学生情報入力シート!D873&lt;&gt;"",障害学生情報入力シート!D873&lt;&gt;"在籍者"),1,0))</f>
        <v>0</v>
      </c>
      <c r="L873" s="8">
        <f t="shared" si="81"/>
        <v>0</v>
      </c>
      <c r="M873" s="8" t="str">
        <f>IFERROR(MATCH(ROW(障害学生情報入力シート!A849),L:L,0),"")</f>
        <v/>
      </c>
      <c r="N873" s="8">
        <f>IF(障害学生情報入力シート!CA873="",0,IF(AND(障害学生情報入力シート!BZ873=1,Y873=1,障害学生情報入力シート!D873&lt;&gt;"",障害学生情報入力シート!D873&lt;&gt;"入学しなかった"),1,0))</f>
        <v>0</v>
      </c>
      <c r="O873" s="8">
        <f t="shared" si="82"/>
        <v>0</v>
      </c>
      <c r="P873" s="8" t="str">
        <f>IFERROR(MATCH(ROW(障害学生情報入力シート!AR849),O:O,0),"")</f>
        <v/>
      </c>
      <c r="Q873" s="8">
        <f>IF(障害学生情報入力シート!CU873="",0,IF(AND(障害学生情報入力シート!CT873=1,Y873=1,障害学生情報入力シート!D873&lt;&gt;"",障害学生情報入力シート!D873&lt;&gt;"入学しなかった"),1,0))</f>
        <v>0</v>
      </c>
      <c r="R873" s="8">
        <f t="shared" si="83"/>
        <v>0</v>
      </c>
      <c r="S873" s="8" t="str">
        <f>IFERROR(MATCH(ROW(障害学生情報入力シート!BJ849),R:R,0),"")</f>
        <v/>
      </c>
      <c r="T873" s="9">
        <f>IF(OR(SUM(障害学生情報入力シート!AY873:BY873,障害学生情報入力シート!CB873:CS873)&gt;0,COUNTA(障害学生情報入力シート!BZ873:CA873)=2,COUNTA(障害学生情報入力シート!CT873:CU873)=2),1,0)</f>
        <v>0</v>
      </c>
      <c r="U873" s="9">
        <f>SUM(障害学生情報入力シート!N873:Q873)+COUNTA(障害学生情報入力シート!R873)</f>
        <v>0</v>
      </c>
      <c r="V873" s="9">
        <f>SUM(障害学生情報入力シート!S873:V873)+COUNTA(障害学生情報入力シート!W873)</f>
        <v>0</v>
      </c>
      <c r="W873" s="9">
        <f>IF(SUM(障害学生情報入力シート!$X873:$AT873)&gt;0,1,0)</f>
        <v>0</v>
      </c>
      <c r="X873" s="9">
        <f>IF(障害学生情報入力シート!D873="入学者(新1年生)",1,0)</f>
        <v>0</v>
      </c>
      <c r="Y873" s="9">
        <f>IF(ISBLANK(障害学生情報入力シート!$G873),0)+IF(AND(障害学生情報入力シート!$G873="視覚障害",OR(障害学生情報入力シート!$H873="盲",障害学生情報入力シート!$H873="弱視")),1,0)+IF(AND(障害学生情報入力シート!$G873="聴覚・言語障害",OR(障害学生情報入力シート!$H873="聾",障害学生情報入力シート!$H873="難聴",障害学生情報入力シート!$H873="言語障害のみ")),1,0)+IF(AND(障害学生情報入力シート!$G873="肢体不自由",OR(障害学生情報入力シート!$H873="上肢機能障害",障害学生情報入力シート!$H873="下肢機能障害",障害学生情報入力シート!$H873="上下肢機能障害",障害学生情報入力シート!$H873="他の機能障害")),1,0)+IF(AND(障害学生情報入力シート!$G873="病弱・虚弱",OR(障害学生情報入力シート!$H873="内部障害等",障害学生情報入力シート!$H873="他の慢性疾患")),1,0)+IF(AND(障害学生情報入力シート!$G873="重複",ISBLANK(障害学生情報入力シート!$H873)),1,0)+IF(AND(障害学生情報入力シート!$G873="発達障害",OR(障害学生情報入力シート!$H873="SLD",障害学生情報入力シート!$H873="ADHD",障害学生情報入力シート!$H873="ASD",障害学生情報入力シート!$H873="発達障害の重複")),1,0)+IF(AND(障害学生情報入力シート!$G873="精神障害",OR(障害学生情報入力シート!$H873="統合失調症等",障害学生情報入力シート!$H873="気分障害",障害学生情報入力シート!$H873="神経症性障害等",障害学生情報入力シート!$H873="摂食障害・睡眠障害等",障害学生情報入力シート!$H873="他の精神障害")),1,0)+IF(AND(障害学生情報入力シート!$G873="その他の障害",ISBLANK(障害学生情報入力シート!$H873)),1,0)</f>
        <v>0</v>
      </c>
    </row>
    <row r="874" spans="1:25" x14ac:dyDescent="0.4">
      <c r="A874" s="1219">
        <v>850</v>
      </c>
      <c r="B874" s="7">
        <f>IF(AND(障害学生情報入力シート!$G874=$B$23,障害学生情報入力シート!$H874=$B$24,OR(障害学生情報入力シート!D874="入学者(新1年生)",障害学生情報入力シート!D874="在籍者")),1,0)</f>
        <v>0</v>
      </c>
      <c r="C874" s="7">
        <f t="shared" si="78"/>
        <v>0</v>
      </c>
      <c r="D874" s="7" t="str">
        <f>IFERROR(MATCH(ROW(障害学生情報入力シート!A850),C:C,0),"")</f>
        <v/>
      </c>
      <c r="E874" s="7">
        <f>IF(AND(障害学生情報入力シート!$G874=$E$23,障害学生情報入力シート!$H874=$E$24,OR(障害学生情報入力シート!D874="入学者(新1年生)",障害学生情報入力シート!D874="在籍者")),1,0)</f>
        <v>0</v>
      </c>
      <c r="F874" s="7">
        <f t="shared" si="79"/>
        <v>0</v>
      </c>
      <c r="G874" s="7" t="str">
        <f>IFERROR(MATCH(ROW(障害学生情報入力シート!E850),F:F,0),"")</f>
        <v/>
      </c>
      <c r="H874" s="7">
        <f>IF(AND(障害学生情報入力シート!$G874=$H$24,ISBLANK(障害学生情報入力シート!$H874),OR(障害学生情報入力シート!D874="入学者(新1年生)",障害学生情報入力シート!D874="在籍者")),1,0)</f>
        <v>0</v>
      </c>
      <c r="I874" s="7">
        <f t="shared" si="80"/>
        <v>0</v>
      </c>
      <c r="J874" s="7" t="str">
        <f>IFERROR(MATCH(ROW(障害学生情報入力シート!A850),I:I,0),"")</f>
        <v/>
      </c>
      <c r="K874" s="8">
        <f>IF(障害学生情報入力シート!AU874="",0,IF(AND(障害学生情報入力シート!AT874=1,Y874=1,障害学生情報入力シート!D874&lt;&gt;"",障害学生情報入力シート!D874&lt;&gt;"在籍者"),1,0))</f>
        <v>0</v>
      </c>
      <c r="L874" s="8">
        <f t="shared" si="81"/>
        <v>0</v>
      </c>
      <c r="M874" s="8" t="str">
        <f>IFERROR(MATCH(ROW(障害学生情報入力シート!A850),L:L,0),"")</f>
        <v/>
      </c>
      <c r="N874" s="8">
        <f>IF(障害学生情報入力シート!CA874="",0,IF(AND(障害学生情報入力シート!BZ874=1,Y874=1,障害学生情報入力シート!D874&lt;&gt;"",障害学生情報入力シート!D874&lt;&gt;"入学しなかった"),1,0))</f>
        <v>0</v>
      </c>
      <c r="O874" s="8">
        <f t="shared" si="82"/>
        <v>0</v>
      </c>
      <c r="P874" s="8" t="str">
        <f>IFERROR(MATCH(ROW(障害学生情報入力シート!AR850),O:O,0),"")</f>
        <v/>
      </c>
      <c r="Q874" s="8">
        <f>IF(障害学生情報入力シート!CU874="",0,IF(AND(障害学生情報入力シート!CT874=1,Y874=1,障害学生情報入力シート!D874&lt;&gt;"",障害学生情報入力シート!D874&lt;&gt;"入学しなかった"),1,0))</f>
        <v>0</v>
      </c>
      <c r="R874" s="8">
        <f t="shared" si="83"/>
        <v>0</v>
      </c>
      <c r="S874" s="8" t="str">
        <f>IFERROR(MATCH(ROW(障害学生情報入力シート!BJ850),R:R,0),"")</f>
        <v/>
      </c>
      <c r="T874" s="9">
        <f>IF(OR(SUM(障害学生情報入力シート!AY874:BY874,障害学生情報入力シート!CB874:CS874)&gt;0,COUNTA(障害学生情報入力シート!BZ874:CA874)=2,COUNTA(障害学生情報入力シート!CT874:CU874)=2),1,0)</f>
        <v>0</v>
      </c>
      <c r="U874" s="9">
        <f>SUM(障害学生情報入力シート!N874:Q874)+COUNTA(障害学生情報入力シート!R874)</f>
        <v>0</v>
      </c>
      <c r="V874" s="9">
        <f>SUM(障害学生情報入力シート!S874:V874)+COUNTA(障害学生情報入力シート!W874)</f>
        <v>0</v>
      </c>
      <c r="W874" s="9">
        <f>IF(SUM(障害学生情報入力シート!$X874:$AT874)&gt;0,1,0)</f>
        <v>0</v>
      </c>
      <c r="X874" s="9">
        <f>IF(障害学生情報入力シート!D874="入学者(新1年生)",1,0)</f>
        <v>0</v>
      </c>
      <c r="Y874" s="9">
        <f>IF(ISBLANK(障害学生情報入力シート!$G874),0)+IF(AND(障害学生情報入力シート!$G874="視覚障害",OR(障害学生情報入力シート!$H874="盲",障害学生情報入力シート!$H874="弱視")),1,0)+IF(AND(障害学生情報入力シート!$G874="聴覚・言語障害",OR(障害学生情報入力シート!$H874="聾",障害学生情報入力シート!$H874="難聴",障害学生情報入力シート!$H874="言語障害のみ")),1,0)+IF(AND(障害学生情報入力シート!$G874="肢体不自由",OR(障害学生情報入力シート!$H874="上肢機能障害",障害学生情報入力シート!$H874="下肢機能障害",障害学生情報入力シート!$H874="上下肢機能障害",障害学生情報入力シート!$H874="他の機能障害")),1,0)+IF(AND(障害学生情報入力シート!$G874="病弱・虚弱",OR(障害学生情報入力シート!$H874="内部障害等",障害学生情報入力シート!$H874="他の慢性疾患")),1,0)+IF(AND(障害学生情報入力シート!$G874="重複",ISBLANK(障害学生情報入力シート!$H874)),1,0)+IF(AND(障害学生情報入力シート!$G874="発達障害",OR(障害学生情報入力シート!$H874="SLD",障害学生情報入力シート!$H874="ADHD",障害学生情報入力シート!$H874="ASD",障害学生情報入力シート!$H874="発達障害の重複")),1,0)+IF(AND(障害学生情報入力シート!$G874="精神障害",OR(障害学生情報入力シート!$H874="統合失調症等",障害学生情報入力シート!$H874="気分障害",障害学生情報入力シート!$H874="神経症性障害等",障害学生情報入力シート!$H874="摂食障害・睡眠障害等",障害学生情報入力シート!$H874="他の精神障害")),1,0)+IF(AND(障害学生情報入力シート!$G874="その他の障害",ISBLANK(障害学生情報入力シート!$H874)),1,0)</f>
        <v>0</v>
      </c>
    </row>
    <row r="875" spans="1:25" x14ac:dyDescent="0.4">
      <c r="A875" s="1219">
        <v>851</v>
      </c>
      <c r="B875" s="7">
        <f>IF(AND(障害学生情報入力シート!$G875=$B$23,障害学生情報入力シート!$H875=$B$24,OR(障害学生情報入力シート!D875="入学者(新1年生)",障害学生情報入力シート!D875="在籍者")),1,0)</f>
        <v>0</v>
      </c>
      <c r="C875" s="7">
        <f t="shared" si="78"/>
        <v>0</v>
      </c>
      <c r="D875" s="7" t="str">
        <f>IFERROR(MATCH(ROW(障害学生情報入力シート!A851),C:C,0),"")</f>
        <v/>
      </c>
      <c r="E875" s="7">
        <f>IF(AND(障害学生情報入力シート!$G875=$E$23,障害学生情報入力シート!$H875=$E$24,OR(障害学生情報入力シート!D875="入学者(新1年生)",障害学生情報入力シート!D875="在籍者")),1,0)</f>
        <v>0</v>
      </c>
      <c r="F875" s="7">
        <f t="shared" si="79"/>
        <v>0</v>
      </c>
      <c r="G875" s="7" t="str">
        <f>IFERROR(MATCH(ROW(障害学生情報入力シート!E851),F:F,0),"")</f>
        <v/>
      </c>
      <c r="H875" s="7">
        <f>IF(AND(障害学生情報入力シート!$G875=$H$24,ISBLANK(障害学生情報入力シート!$H875),OR(障害学生情報入力シート!D875="入学者(新1年生)",障害学生情報入力シート!D875="在籍者")),1,0)</f>
        <v>0</v>
      </c>
      <c r="I875" s="7">
        <f t="shared" si="80"/>
        <v>0</v>
      </c>
      <c r="J875" s="7" t="str">
        <f>IFERROR(MATCH(ROW(障害学生情報入力シート!A851),I:I,0),"")</f>
        <v/>
      </c>
      <c r="K875" s="8">
        <f>IF(障害学生情報入力シート!AU875="",0,IF(AND(障害学生情報入力シート!AT875=1,Y875=1,障害学生情報入力シート!D875&lt;&gt;"",障害学生情報入力シート!D875&lt;&gt;"在籍者"),1,0))</f>
        <v>0</v>
      </c>
      <c r="L875" s="8">
        <f t="shared" si="81"/>
        <v>0</v>
      </c>
      <c r="M875" s="8" t="str">
        <f>IFERROR(MATCH(ROW(障害学生情報入力シート!A851),L:L,0),"")</f>
        <v/>
      </c>
      <c r="N875" s="8">
        <f>IF(障害学生情報入力シート!CA875="",0,IF(AND(障害学生情報入力シート!BZ875=1,Y875=1,障害学生情報入力シート!D875&lt;&gt;"",障害学生情報入力シート!D875&lt;&gt;"入学しなかった"),1,0))</f>
        <v>0</v>
      </c>
      <c r="O875" s="8">
        <f t="shared" si="82"/>
        <v>0</v>
      </c>
      <c r="P875" s="8" t="str">
        <f>IFERROR(MATCH(ROW(障害学生情報入力シート!AR851),O:O,0),"")</f>
        <v/>
      </c>
      <c r="Q875" s="8">
        <f>IF(障害学生情報入力シート!CU875="",0,IF(AND(障害学生情報入力シート!CT875=1,Y875=1,障害学生情報入力シート!D875&lt;&gt;"",障害学生情報入力シート!D875&lt;&gt;"入学しなかった"),1,0))</f>
        <v>0</v>
      </c>
      <c r="R875" s="8">
        <f t="shared" si="83"/>
        <v>0</v>
      </c>
      <c r="S875" s="8" t="str">
        <f>IFERROR(MATCH(ROW(障害学生情報入力シート!BJ851),R:R,0),"")</f>
        <v/>
      </c>
      <c r="T875" s="9">
        <f>IF(OR(SUM(障害学生情報入力シート!AY875:BY875,障害学生情報入力シート!CB875:CS875)&gt;0,COUNTA(障害学生情報入力シート!BZ875:CA875)=2,COUNTA(障害学生情報入力シート!CT875:CU875)=2),1,0)</f>
        <v>0</v>
      </c>
      <c r="U875" s="9">
        <f>SUM(障害学生情報入力シート!N875:Q875)+COUNTA(障害学生情報入力シート!R875)</f>
        <v>0</v>
      </c>
      <c r="V875" s="9">
        <f>SUM(障害学生情報入力シート!S875:V875)+COUNTA(障害学生情報入力シート!W875)</f>
        <v>0</v>
      </c>
      <c r="W875" s="9">
        <f>IF(SUM(障害学生情報入力シート!$X875:$AT875)&gt;0,1,0)</f>
        <v>0</v>
      </c>
      <c r="X875" s="9">
        <f>IF(障害学生情報入力シート!D875="入学者(新1年生)",1,0)</f>
        <v>0</v>
      </c>
      <c r="Y875" s="9">
        <f>IF(ISBLANK(障害学生情報入力シート!$G875),0)+IF(AND(障害学生情報入力シート!$G875="視覚障害",OR(障害学生情報入力シート!$H875="盲",障害学生情報入力シート!$H875="弱視")),1,0)+IF(AND(障害学生情報入力シート!$G875="聴覚・言語障害",OR(障害学生情報入力シート!$H875="聾",障害学生情報入力シート!$H875="難聴",障害学生情報入力シート!$H875="言語障害のみ")),1,0)+IF(AND(障害学生情報入力シート!$G875="肢体不自由",OR(障害学生情報入力シート!$H875="上肢機能障害",障害学生情報入力シート!$H875="下肢機能障害",障害学生情報入力シート!$H875="上下肢機能障害",障害学生情報入力シート!$H875="他の機能障害")),1,0)+IF(AND(障害学生情報入力シート!$G875="病弱・虚弱",OR(障害学生情報入力シート!$H875="内部障害等",障害学生情報入力シート!$H875="他の慢性疾患")),1,0)+IF(AND(障害学生情報入力シート!$G875="重複",ISBLANK(障害学生情報入力シート!$H875)),1,0)+IF(AND(障害学生情報入力シート!$G875="発達障害",OR(障害学生情報入力シート!$H875="SLD",障害学生情報入力シート!$H875="ADHD",障害学生情報入力シート!$H875="ASD",障害学生情報入力シート!$H875="発達障害の重複")),1,0)+IF(AND(障害学生情報入力シート!$G875="精神障害",OR(障害学生情報入力シート!$H875="統合失調症等",障害学生情報入力シート!$H875="気分障害",障害学生情報入力シート!$H875="神経症性障害等",障害学生情報入力シート!$H875="摂食障害・睡眠障害等",障害学生情報入力シート!$H875="他の精神障害")),1,0)+IF(AND(障害学生情報入力シート!$G875="その他の障害",ISBLANK(障害学生情報入力シート!$H875)),1,0)</f>
        <v>0</v>
      </c>
    </row>
    <row r="876" spans="1:25" x14ac:dyDescent="0.4">
      <c r="A876" s="1219">
        <v>852</v>
      </c>
      <c r="B876" s="7">
        <f>IF(AND(障害学生情報入力シート!$G876=$B$23,障害学生情報入力シート!$H876=$B$24,OR(障害学生情報入力シート!D876="入学者(新1年生)",障害学生情報入力シート!D876="在籍者")),1,0)</f>
        <v>0</v>
      </c>
      <c r="C876" s="7">
        <f t="shared" si="78"/>
        <v>0</v>
      </c>
      <c r="D876" s="7" t="str">
        <f>IFERROR(MATCH(ROW(障害学生情報入力シート!A852),C:C,0),"")</f>
        <v/>
      </c>
      <c r="E876" s="7">
        <f>IF(AND(障害学生情報入力シート!$G876=$E$23,障害学生情報入力シート!$H876=$E$24,OR(障害学生情報入力シート!D876="入学者(新1年生)",障害学生情報入力シート!D876="在籍者")),1,0)</f>
        <v>0</v>
      </c>
      <c r="F876" s="7">
        <f t="shared" si="79"/>
        <v>0</v>
      </c>
      <c r="G876" s="7" t="str">
        <f>IFERROR(MATCH(ROW(障害学生情報入力シート!E852),F:F,0),"")</f>
        <v/>
      </c>
      <c r="H876" s="7">
        <f>IF(AND(障害学生情報入力シート!$G876=$H$24,ISBLANK(障害学生情報入力シート!$H876),OR(障害学生情報入力シート!D876="入学者(新1年生)",障害学生情報入力シート!D876="在籍者")),1,0)</f>
        <v>0</v>
      </c>
      <c r="I876" s="7">
        <f t="shared" si="80"/>
        <v>0</v>
      </c>
      <c r="J876" s="7" t="str">
        <f>IFERROR(MATCH(ROW(障害学生情報入力シート!A852),I:I,0),"")</f>
        <v/>
      </c>
      <c r="K876" s="8">
        <f>IF(障害学生情報入力シート!AU876="",0,IF(AND(障害学生情報入力シート!AT876=1,Y876=1,障害学生情報入力シート!D876&lt;&gt;"",障害学生情報入力シート!D876&lt;&gt;"在籍者"),1,0))</f>
        <v>0</v>
      </c>
      <c r="L876" s="8">
        <f t="shared" si="81"/>
        <v>0</v>
      </c>
      <c r="M876" s="8" t="str">
        <f>IFERROR(MATCH(ROW(障害学生情報入力シート!A852),L:L,0),"")</f>
        <v/>
      </c>
      <c r="N876" s="8">
        <f>IF(障害学生情報入力シート!CA876="",0,IF(AND(障害学生情報入力シート!BZ876=1,Y876=1,障害学生情報入力シート!D876&lt;&gt;"",障害学生情報入力シート!D876&lt;&gt;"入学しなかった"),1,0))</f>
        <v>0</v>
      </c>
      <c r="O876" s="8">
        <f t="shared" si="82"/>
        <v>0</v>
      </c>
      <c r="P876" s="8" t="str">
        <f>IFERROR(MATCH(ROW(障害学生情報入力シート!AR852),O:O,0),"")</f>
        <v/>
      </c>
      <c r="Q876" s="8">
        <f>IF(障害学生情報入力シート!CU876="",0,IF(AND(障害学生情報入力シート!CT876=1,Y876=1,障害学生情報入力シート!D876&lt;&gt;"",障害学生情報入力シート!D876&lt;&gt;"入学しなかった"),1,0))</f>
        <v>0</v>
      </c>
      <c r="R876" s="8">
        <f t="shared" si="83"/>
        <v>0</v>
      </c>
      <c r="S876" s="8" t="str">
        <f>IFERROR(MATCH(ROW(障害学生情報入力シート!BJ852),R:R,0),"")</f>
        <v/>
      </c>
      <c r="T876" s="9">
        <f>IF(OR(SUM(障害学生情報入力シート!AY876:BY876,障害学生情報入力シート!CB876:CS876)&gt;0,COUNTA(障害学生情報入力シート!BZ876:CA876)=2,COUNTA(障害学生情報入力シート!CT876:CU876)=2),1,0)</f>
        <v>0</v>
      </c>
      <c r="U876" s="9">
        <f>SUM(障害学生情報入力シート!N876:Q876)+COUNTA(障害学生情報入力シート!R876)</f>
        <v>0</v>
      </c>
      <c r="V876" s="9">
        <f>SUM(障害学生情報入力シート!S876:V876)+COUNTA(障害学生情報入力シート!W876)</f>
        <v>0</v>
      </c>
      <c r="W876" s="9">
        <f>IF(SUM(障害学生情報入力シート!$X876:$AT876)&gt;0,1,0)</f>
        <v>0</v>
      </c>
      <c r="X876" s="9">
        <f>IF(障害学生情報入力シート!D876="入学者(新1年生)",1,0)</f>
        <v>0</v>
      </c>
      <c r="Y876" s="9">
        <f>IF(ISBLANK(障害学生情報入力シート!$G876),0)+IF(AND(障害学生情報入力シート!$G876="視覚障害",OR(障害学生情報入力シート!$H876="盲",障害学生情報入力シート!$H876="弱視")),1,0)+IF(AND(障害学生情報入力シート!$G876="聴覚・言語障害",OR(障害学生情報入力シート!$H876="聾",障害学生情報入力シート!$H876="難聴",障害学生情報入力シート!$H876="言語障害のみ")),1,0)+IF(AND(障害学生情報入力シート!$G876="肢体不自由",OR(障害学生情報入力シート!$H876="上肢機能障害",障害学生情報入力シート!$H876="下肢機能障害",障害学生情報入力シート!$H876="上下肢機能障害",障害学生情報入力シート!$H876="他の機能障害")),1,0)+IF(AND(障害学生情報入力シート!$G876="病弱・虚弱",OR(障害学生情報入力シート!$H876="内部障害等",障害学生情報入力シート!$H876="他の慢性疾患")),1,0)+IF(AND(障害学生情報入力シート!$G876="重複",ISBLANK(障害学生情報入力シート!$H876)),1,0)+IF(AND(障害学生情報入力シート!$G876="発達障害",OR(障害学生情報入力シート!$H876="SLD",障害学生情報入力シート!$H876="ADHD",障害学生情報入力シート!$H876="ASD",障害学生情報入力シート!$H876="発達障害の重複")),1,0)+IF(AND(障害学生情報入力シート!$G876="精神障害",OR(障害学生情報入力シート!$H876="統合失調症等",障害学生情報入力シート!$H876="気分障害",障害学生情報入力シート!$H876="神経症性障害等",障害学生情報入力シート!$H876="摂食障害・睡眠障害等",障害学生情報入力シート!$H876="他の精神障害")),1,0)+IF(AND(障害学生情報入力シート!$G876="その他の障害",ISBLANK(障害学生情報入力シート!$H876)),1,0)</f>
        <v>0</v>
      </c>
    </row>
    <row r="877" spans="1:25" x14ac:dyDescent="0.4">
      <c r="A877" s="1219">
        <v>853</v>
      </c>
      <c r="B877" s="7">
        <f>IF(AND(障害学生情報入力シート!$G877=$B$23,障害学生情報入力シート!$H877=$B$24,OR(障害学生情報入力シート!D877="入学者(新1年生)",障害学生情報入力シート!D877="在籍者")),1,0)</f>
        <v>0</v>
      </c>
      <c r="C877" s="7">
        <f t="shared" si="78"/>
        <v>0</v>
      </c>
      <c r="D877" s="7" t="str">
        <f>IFERROR(MATCH(ROW(障害学生情報入力シート!A853),C:C,0),"")</f>
        <v/>
      </c>
      <c r="E877" s="7">
        <f>IF(AND(障害学生情報入力シート!$G877=$E$23,障害学生情報入力シート!$H877=$E$24,OR(障害学生情報入力シート!D877="入学者(新1年生)",障害学生情報入力シート!D877="在籍者")),1,0)</f>
        <v>0</v>
      </c>
      <c r="F877" s="7">
        <f t="shared" si="79"/>
        <v>0</v>
      </c>
      <c r="G877" s="7" t="str">
        <f>IFERROR(MATCH(ROW(障害学生情報入力シート!E853),F:F,0),"")</f>
        <v/>
      </c>
      <c r="H877" s="7">
        <f>IF(AND(障害学生情報入力シート!$G877=$H$24,ISBLANK(障害学生情報入力シート!$H877),OR(障害学生情報入力シート!D877="入学者(新1年生)",障害学生情報入力シート!D877="在籍者")),1,0)</f>
        <v>0</v>
      </c>
      <c r="I877" s="7">
        <f t="shared" si="80"/>
        <v>0</v>
      </c>
      <c r="J877" s="7" t="str">
        <f>IFERROR(MATCH(ROW(障害学生情報入力シート!A853),I:I,0),"")</f>
        <v/>
      </c>
      <c r="K877" s="8">
        <f>IF(障害学生情報入力シート!AU877="",0,IF(AND(障害学生情報入力シート!AT877=1,Y877=1,障害学生情報入力シート!D877&lt;&gt;"",障害学生情報入力シート!D877&lt;&gt;"在籍者"),1,0))</f>
        <v>0</v>
      </c>
      <c r="L877" s="8">
        <f t="shared" si="81"/>
        <v>0</v>
      </c>
      <c r="M877" s="8" t="str">
        <f>IFERROR(MATCH(ROW(障害学生情報入力シート!A853),L:L,0),"")</f>
        <v/>
      </c>
      <c r="N877" s="8">
        <f>IF(障害学生情報入力シート!CA877="",0,IF(AND(障害学生情報入力シート!BZ877=1,Y877=1,障害学生情報入力シート!D877&lt;&gt;"",障害学生情報入力シート!D877&lt;&gt;"入学しなかった"),1,0))</f>
        <v>0</v>
      </c>
      <c r="O877" s="8">
        <f t="shared" si="82"/>
        <v>0</v>
      </c>
      <c r="P877" s="8" t="str">
        <f>IFERROR(MATCH(ROW(障害学生情報入力シート!AR853),O:O,0),"")</f>
        <v/>
      </c>
      <c r="Q877" s="8">
        <f>IF(障害学生情報入力シート!CU877="",0,IF(AND(障害学生情報入力シート!CT877=1,Y877=1,障害学生情報入力シート!D877&lt;&gt;"",障害学生情報入力シート!D877&lt;&gt;"入学しなかった"),1,0))</f>
        <v>0</v>
      </c>
      <c r="R877" s="8">
        <f t="shared" si="83"/>
        <v>0</v>
      </c>
      <c r="S877" s="8" t="str">
        <f>IFERROR(MATCH(ROW(障害学生情報入力シート!BJ853),R:R,0),"")</f>
        <v/>
      </c>
      <c r="T877" s="9">
        <f>IF(OR(SUM(障害学生情報入力シート!AY877:BY877,障害学生情報入力シート!CB877:CS877)&gt;0,COUNTA(障害学生情報入力シート!BZ877:CA877)=2,COUNTA(障害学生情報入力シート!CT877:CU877)=2),1,0)</f>
        <v>0</v>
      </c>
      <c r="U877" s="9">
        <f>SUM(障害学生情報入力シート!N877:Q877)+COUNTA(障害学生情報入力シート!R877)</f>
        <v>0</v>
      </c>
      <c r="V877" s="9">
        <f>SUM(障害学生情報入力シート!S877:V877)+COUNTA(障害学生情報入力シート!W877)</f>
        <v>0</v>
      </c>
      <c r="W877" s="9">
        <f>IF(SUM(障害学生情報入力シート!$X877:$AT877)&gt;0,1,0)</f>
        <v>0</v>
      </c>
      <c r="X877" s="9">
        <f>IF(障害学生情報入力シート!D877="入学者(新1年生)",1,0)</f>
        <v>0</v>
      </c>
      <c r="Y877" s="9">
        <f>IF(ISBLANK(障害学生情報入力シート!$G877),0)+IF(AND(障害学生情報入力シート!$G877="視覚障害",OR(障害学生情報入力シート!$H877="盲",障害学生情報入力シート!$H877="弱視")),1,0)+IF(AND(障害学生情報入力シート!$G877="聴覚・言語障害",OR(障害学生情報入力シート!$H877="聾",障害学生情報入力シート!$H877="難聴",障害学生情報入力シート!$H877="言語障害のみ")),1,0)+IF(AND(障害学生情報入力シート!$G877="肢体不自由",OR(障害学生情報入力シート!$H877="上肢機能障害",障害学生情報入力シート!$H877="下肢機能障害",障害学生情報入力シート!$H877="上下肢機能障害",障害学生情報入力シート!$H877="他の機能障害")),1,0)+IF(AND(障害学生情報入力シート!$G877="病弱・虚弱",OR(障害学生情報入力シート!$H877="内部障害等",障害学生情報入力シート!$H877="他の慢性疾患")),1,0)+IF(AND(障害学生情報入力シート!$G877="重複",ISBLANK(障害学生情報入力シート!$H877)),1,0)+IF(AND(障害学生情報入力シート!$G877="発達障害",OR(障害学生情報入力シート!$H877="SLD",障害学生情報入力シート!$H877="ADHD",障害学生情報入力シート!$H877="ASD",障害学生情報入力シート!$H877="発達障害の重複")),1,0)+IF(AND(障害学生情報入力シート!$G877="精神障害",OR(障害学生情報入力シート!$H877="統合失調症等",障害学生情報入力シート!$H877="気分障害",障害学生情報入力シート!$H877="神経症性障害等",障害学生情報入力シート!$H877="摂食障害・睡眠障害等",障害学生情報入力シート!$H877="他の精神障害")),1,0)+IF(AND(障害学生情報入力シート!$G877="その他の障害",ISBLANK(障害学生情報入力シート!$H877)),1,0)</f>
        <v>0</v>
      </c>
    </row>
    <row r="878" spans="1:25" x14ac:dyDescent="0.4">
      <c r="A878" s="1219">
        <v>854</v>
      </c>
      <c r="B878" s="7">
        <f>IF(AND(障害学生情報入力シート!$G878=$B$23,障害学生情報入力シート!$H878=$B$24,OR(障害学生情報入力シート!D878="入学者(新1年生)",障害学生情報入力シート!D878="在籍者")),1,0)</f>
        <v>0</v>
      </c>
      <c r="C878" s="7">
        <f t="shared" si="78"/>
        <v>0</v>
      </c>
      <c r="D878" s="7" t="str">
        <f>IFERROR(MATCH(ROW(障害学生情報入力シート!A854),C:C,0),"")</f>
        <v/>
      </c>
      <c r="E878" s="7">
        <f>IF(AND(障害学生情報入力シート!$G878=$E$23,障害学生情報入力シート!$H878=$E$24,OR(障害学生情報入力シート!D878="入学者(新1年生)",障害学生情報入力シート!D878="在籍者")),1,0)</f>
        <v>0</v>
      </c>
      <c r="F878" s="7">
        <f t="shared" si="79"/>
        <v>0</v>
      </c>
      <c r="G878" s="7" t="str">
        <f>IFERROR(MATCH(ROW(障害学生情報入力シート!E854),F:F,0),"")</f>
        <v/>
      </c>
      <c r="H878" s="7">
        <f>IF(AND(障害学生情報入力シート!$G878=$H$24,ISBLANK(障害学生情報入力シート!$H878),OR(障害学生情報入力シート!D878="入学者(新1年生)",障害学生情報入力シート!D878="在籍者")),1,0)</f>
        <v>0</v>
      </c>
      <c r="I878" s="7">
        <f t="shared" si="80"/>
        <v>0</v>
      </c>
      <c r="J878" s="7" t="str">
        <f>IFERROR(MATCH(ROW(障害学生情報入力シート!A854),I:I,0),"")</f>
        <v/>
      </c>
      <c r="K878" s="8">
        <f>IF(障害学生情報入力シート!AU878="",0,IF(AND(障害学生情報入力シート!AT878=1,Y878=1,障害学生情報入力シート!D878&lt;&gt;"",障害学生情報入力シート!D878&lt;&gt;"在籍者"),1,0))</f>
        <v>0</v>
      </c>
      <c r="L878" s="8">
        <f t="shared" si="81"/>
        <v>0</v>
      </c>
      <c r="M878" s="8" t="str">
        <f>IFERROR(MATCH(ROW(障害学生情報入力シート!A854),L:L,0),"")</f>
        <v/>
      </c>
      <c r="N878" s="8">
        <f>IF(障害学生情報入力シート!CA878="",0,IF(AND(障害学生情報入力シート!BZ878=1,Y878=1,障害学生情報入力シート!D878&lt;&gt;"",障害学生情報入力シート!D878&lt;&gt;"入学しなかった"),1,0))</f>
        <v>0</v>
      </c>
      <c r="O878" s="8">
        <f t="shared" si="82"/>
        <v>0</v>
      </c>
      <c r="P878" s="8" t="str">
        <f>IFERROR(MATCH(ROW(障害学生情報入力シート!AR854),O:O,0),"")</f>
        <v/>
      </c>
      <c r="Q878" s="8">
        <f>IF(障害学生情報入力シート!CU878="",0,IF(AND(障害学生情報入力シート!CT878=1,Y878=1,障害学生情報入力シート!D878&lt;&gt;"",障害学生情報入力シート!D878&lt;&gt;"入学しなかった"),1,0))</f>
        <v>0</v>
      </c>
      <c r="R878" s="8">
        <f t="shared" si="83"/>
        <v>0</v>
      </c>
      <c r="S878" s="8" t="str">
        <f>IFERROR(MATCH(ROW(障害学生情報入力シート!BJ854),R:R,0),"")</f>
        <v/>
      </c>
      <c r="T878" s="9">
        <f>IF(OR(SUM(障害学生情報入力シート!AY878:BY878,障害学生情報入力シート!CB878:CS878)&gt;0,COUNTA(障害学生情報入力シート!BZ878:CA878)=2,COUNTA(障害学生情報入力シート!CT878:CU878)=2),1,0)</f>
        <v>0</v>
      </c>
      <c r="U878" s="9">
        <f>SUM(障害学生情報入力シート!N878:Q878)+COUNTA(障害学生情報入力シート!R878)</f>
        <v>0</v>
      </c>
      <c r="V878" s="9">
        <f>SUM(障害学生情報入力シート!S878:V878)+COUNTA(障害学生情報入力シート!W878)</f>
        <v>0</v>
      </c>
      <c r="W878" s="9">
        <f>IF(SUM(障害学生情報入力シート!$X878:$AT878)&gt;0,1,0)</f>
        <v>0</v>
      </c>
      <c r="X878" s="9">
        <f>IF(障害学生情報入力シート!D878="入学者(新1年生)",1,0)</f>
        <v>0</v>
      </c>
      <c r="Y878" s="9">
        <f>IF(ISBLANK(障害学生情報入力シート!$G878),0)+IF(AND(障害学生情報入力シート!$G878="視覚障害",OR(障害学生情報入力シート!$H878="盲",障害学生情報入力シート!$H878="弱視")),1,0)+IF(AND(障害学生情報入力シート!$G878="聴覚・言語障害",OR(障害学生情報入力シート!$H878="聾",障害学生情報入力シート!$H878="難聴",障害学生情報入力シート!$H878="言語障害のみ")),1,0)+IF(AND(障害学生情報入力シート!$G878="肢体不自由",OR(障害学生情報入力シート!$H878="上肢機能障害",障害学生情報入力シート!$H878="下肢機能障害",障害学生情報入力シート!$H878="上下肢機能障害",障害学生情報入力シート!$H878="他の機能障害")),1,0)+IF(AND(障害学生情報入力シート!$G878="病弱・虚弱",OR(障害学生情報入力シート!$H878="内部障害等",障害学生情報入力シート!$H878="他の慢性疾患")),1,0)+IF(AND(障害学生情報入力シート!$G878="重複",ISBLANK(障害学生情報入力シート!$H878)),1,0)+IF(AND(障害学生情報入力シート!$G878="発達障害",OR(障害学生情報入力シート!$H878="SLD",障害学生情報入力シート!$H878="ADHD",障害学生情報入力シート!$H878="ASD",障害学生情報入力シート!$H878="発達障害の重複")),1,0)+IF(AND(障害学生情報入力シート!$G878="精神障害",OR(障害学生情報入力シート!$H878="統合失調症等",障害学生情報入力シート!$H878="気分障害",障害学生情報入力シート!$H878="神経症性障害等",障害学生情報入力シート!$H878="摂食障害・睡眠障害等",障害学生情報入力シート!$H878="他の精神障害")),1,0)+IF(AND(障害学生情報入力シート!$G878="その他の障害",ISBLANK(障害学生情報入力シート!$H878)),1,0)</f>
        <v>0</v>
      </c>
    </row>
    <row r="879" spans="1:25" x14ac:dyDescent="0.4">
      <c r="A879" s="1219">
        <v>855</v>
      </c>
      <c r="B879" s="7">
        <f>IF(AND(障害学生情報入力シート!$G879=$B$23,障害学生情報入力シート!$H879=$B$24,OR(障害学生情報入力シート!D879="入学者(新1年生)",障害学生情報入力シート!D879="在籍者")),1,0)</f>
        <v>0</v>
      </c>
      <c r="C879" s="7">
        <f t="shared" si="78"/>
        <v>0</v>
      </c>
      <c r="D879" s="7" t="str">
        <f>IFERROR(MATCH(ROW(障害学生情報入力シート!A855),C:C,0),"")</f>
        <v/>
      </c>
      <c r="E879" s="7">
        <f>IF(AND(障害学生情報入力シート!$G879=$E$23,障害学生情報入力シート!$H879=$E$24,OR(障害学生情報入力シート!D879="入学者(新1年生)",障害学生情報入力シート!D879="在籍者")),1,0)</f>
        <v>0</v>
      </c>
      <c r="F879" s="7">
        <f t="shared" si="79"/>
        <v>0</v>
      </c>
      <c r="G879" s="7" t="str">
        <f>IFERROR(MATCH(ROW(障害学生情報入力シート!E855),F:F,0),"")</f>
        <v/>
      </c>
      <c r="H879" s="7">
        <f>IF(AND(障害学生情報入力シート!$G879=$H$24,ISBLANK(障害学生情報入力シート!$H879),OR(障害学生情報入力シート!D879="入学者(新1年生)",障害学生情報入力シート!D879="在籍者")),1,0)</f>
        <v>0</v>
      </c>
      <c r="I879" s="7">
        <f t="shared" si="80"/>
        <v>0</v>
      </c>
      <c r="J879" s="7" t="str">
        <f>IFERROR(MATCH(ROW(障害学生情報入力シート!A855),I:I,0),"")</f>
        <v/>
      </c>
      <c r="K879" s="8">
        <f>IF(障害学生情報入力シート!AU879="",0,IF(AND(障害学生情報入力シート!AT879=1,Y879=1,障害学生情報入力シート!D879&lt;&gt;"",障害学生情報入力シート!D879&lt;&gt;"在籍者"),1,0))</f>
        <v>0</v>
      </c>
      <c r="L879" s="8">
        <f t="shared" si="81"/>
        <v>0</v>
      </c>
      <c r="M879" s="8" t="str">
        <f>IFERROR(MATCH(ROW(障害学生情報入力シート!A855),L:L,0),"")</f>
        <v/>
      </c>
      <c r="N879" s="8">
        <f>IF(障害学生情報入力シート!CA879="",0,IF(AND(障害学生情報入力シート!BZ879=1,Y879=1,障害学生情報入力シート!D879&lt;&gt;"",障害学生情報入力シート!D879&lt;&gt;"入学しなかった"),1,0))</f>
        <v>0</v>
      </c>
      <c r="O879" s="8">
        <f t="shared" si="82"/>
        <v>0</v>
      </c>
      <c r="P879" s="8" t="str">
        <f>IFERROR(MATCH(ROW(障害学生情報入力シート!AR855),O:O,0),"")</f>
        <v/>
      </c>
      <c r="Q879" s="8">
        <f>IF(障害学生情報入力シート!CU879="",0,IF(AND(障害学生情報入力シート!CT879=1,Y879=1,障害学生情報入力シート!D879&lt;&gt;"",障害学生情報入力シート!D879&lt;&gt;"入学しなかった"),1,0))</f>
        <v>0</v>
      </c>
      <c r="R879" s="8">
        <f t="shared" si="83"/>
        <v>0</v>
      </c>
      <c r="S879" s="8" t="str">
        <f>IFERROR(MATCH(ROW(障害学生情報入力シート!BJ855),R:R,0),"")</f>
        <v/>
      </c>
      <c r="T879" s="9">
        <f>IF(OR(SUM(障害学生情報入力シート!AY879:BY879,障害学生情報入力シート!CB879:CS879)&gt;0,COUNTA(障害学生情報入力シート!BZ879:CA879)=2,COUNTA(障害学生情報入力シート!CT879:CU879)=2),1,0)</f>
        <v>0</v>
      </c>
      <c r="U879" s="9">
        <f>SUM(障害学生情報入力シート!N879:Q879)+COUNTA(障害学生情報入力シート!R879)</f>
        <v>0</v>
      </c>
      <c r="V879" s="9">
        <f>SUM(障害学生情報入力シート!S879:V879)+COUNTA(障害学生情報入力シート!W879)</f>
        <v>0</v>
      </c>
      <c r="W879" s="9">
        <f>IF(SUM(障害学生情報入力シート!$X879:$AT879)&gt;0,1,0)</f>
        <v>0</v>
      </c>
      <c r="X879" s="9">
        <f>IF(障害学生情報入力シート!D879="入学者(新1年生)",1,0)</f>
        <v>0</v>
      </c>
      <c r="Y879" s="9">
        <f>IF(ISBLANK(障害学生情報入力シート!$G879),0)+IF(AND(障害学生情報入力シート!$G879="視覚障害",OR(障害学生情報入力シート!$H879="盲",障害学生情報入力シート!$H879="弱視")),1,0)+IF(AND(障害学生情報入力シート!$G879="聴覚・言語障害",OR(障害学生情報入力シート!$H879="聾",障害学生情報入力シート!$H879="難聴",障害学生情報入力シート!$H879="言語障害のみ")),1,0)+IF(AND(障害学生情報入力シート!$G879="肢体不自由",OR(障害学生情報入力シート!$H879="上肢機能障害",障害学生情報入力シート!$H879="下肢機能障害",障害学生情報入力シート!$H879="上下肢機能障害",障害学生情報入力シート!$H879="他の機能障害")),1,0)+IF(AND(障害学生情報入力シート!$G879="病弱・虚弱",OR(障害学生情報入力シート!$H879="内部障害等",障害学生情報入力シート!$H879="他の慢性疾患")),1,0)+IF(AND(障害学生情報入力シート!$G879="重複",ISBLANK(障害学生情報入力シート!$H879)),1,0)+IF(AND(障害学生情報入力シート!$G879="発達障害",OR(障害学生情報入力シート!$H879="SLD",障害学生情報入力シート!$H879="ADHD",障害学生情報入力シート!$H879="ASD",障害学生情報入力シート!$H879="発達障害の重複")),1,0)+IF(AND(障害学生情報入力シート!$G879="精神障害",OR(障害学生情報入力シート!$H879="統合失調症等",障害学生情報入力シート!$H879="気分障害",障害学生情報入力シート!$H879="神経症性障害等",障害学生情報入力シート!$H879="摂食障害・睡眠障害等",障害学生情報入力シート!$H879="他の精神障害")),1,0)+IF(AND(障害学生情報入力シート!$G879="その他の障害",ISBLANK(障害学生情報入力シート!$H879)),1,0)</f>
        <v>0</v>
      </c>
    </row>
    <row r="880" spans="1:25" x14ac:dyDescent="0.4">
      <c r="A880" s="1219">
        <v>856</v>
      </c>
      <c r="B880" s="7">
        <f>IF(AND(障害学生情報入力シート!$G880=$B$23,障害学生情報入力シート!$H880=$B$24,OR(障害学生情報入力シート!D880="入学者(新1年生)",障害学生情報入力シート!D880="在籍者")),1,0)</f>
        <v>0</v>
      </c>
      <c r="C880" s="7">
        <f t="shared" si="78"/>
        <v>0</v>
      </c>
      <c r="D880" s="7" t="str">
        <f>IFERROR(MATCH(ROW(障害学生情報入力シート!A856),C:C,0),"")</f>
        <v/>
      </c>
      <c r="E880" s="7">
        <f>IF(AND(障害学生情報入力シート!$G880=$E$23,障害学生情報入力シート!$H880=$E$24,OR(障害学生情報入力シート!D880="入学者(新1年生)",障害学生情報入力シート!D880="在籍者")),1,0)</f>
        <v>0</v>
      </c>
      <c r="F880" s="7">
        <f t="shared" si="79"/>
        <v>0</v>
      </c>
      <c r="G880" s="7" t="str">
        <f>IFERROR(MATCH(ROW(障害学生情報入力シート!E856),F:F,0),"")</f>
        <v/>
      </c>
      <c r="H880" s="7">
        <f>IF(AND(障害学生情報入力シート!$G880=$H$24,ISBLANK(障害学生情報入力シート!$H880),OR(障害学生情報入力シート!D880="入学者(新1年生)",障害学生情報入力シート!D880="在籍者")),1,0)</f>
        <v>0</v>
      </c>
      <c r="I880" s="7">
        <f t="shared" si="80"/>
        <v>0</v>
      </c>
      <c r="J880" s="7" t="str">
        <f>IFERROR(MATCH(ROW(障害学生情報入力シート!A856),I:I,0),"")</f>
        <v/>
      </c>
      <c r="K880" s="8">
        <f>IF(障害学生情報入力シート!AU880="",0,IF(AND(障害学生情報入力シート!AT880=1,Y880=1,障害学生情報入力シート!D880&lt;&gt;"",障害学生情報入力シート!D880&lt;&gt;"在籍者"),1,0))</f>
        <v>0</v>
      </c>
      <c r="L880" s="8">
        <f t="shared" si="81"/>
        <v>0</v>
      </c>
      <c r="M880" s="8" t="str">
        <f>IFERROR(MATCH(ROW(障害学生情報入力シート!A856),L:L,0),"")</f>
        <v/>
      </c>
      <c r="N880" s="8">
        <f>IF(障害学生情報入力シート!CA880="",0,IF(AND(障害学生情報入力シート!BZ880=1,Y880=1,障害学生情報入力シート!D880&lt;&gt;"",障害学生情報入力シート!D880&lt;&gt;"入学しなかった"),1,0))</f>
        <v>0</v>
      </c>
      <c r="O880" s="8">
        <f t="shared" si="82"/>
        <v>0</v>
      </c>
      <c r="P880" s="8" t="str">
        <f>IFERROR(MATCH(ROW(障害学生情報入力シート!AR856),O:O,0),"")</f>
        <v/>
      </c>
      <c r="Q880" s="8">
        <f>IF(障害学生情報入力シート!CU880="",0,IF(AND(障害学生情報入力シート!CT880=1,Y880=1,障害学生情報入力シート!D880&lt;&gt;"",障害学生情報入力シート!D880&lt;&gt;"入学しなかった"),1,0))</f>
        <v>0</v>
      </c>
      <c r="R880" s="8">
        <f t="shared" si="83"/>
        <v>0</v>
      </c>
      <c r="S880" s="8" t="str">
        <f>IFERROR(MATCH(ROW(障害学生情報入力シート!BJ856),R:R,0),"")</f>
        <v/>
      </c>
      <c r="T880" s="9">
        <f>IF(OR(SUM(障害学生情報入力シート!AY880:BY880,障害学生情報入力シート!CB880:CS880)&gt;0,COUNTA(障害学生情報入力シート!BZ880:CA880)=2,COUNTA(障害学生情報入力シート!CT880:CU880)=2),1,0)</f>
        <v>0</v>
      </c>
      <c r="U880" s="9">
        <f>SUM(障害学生情報入力シート!N880:Q880)+COUNTA(障害学生情報入力シート!R880)</f>
        <v>0</v>
      </c>
      <c r="V880" s="9">
        <f>SUM(障害学生情報入力シート!S880:V880)+COUNTA(障害学生情報入力シート!W880)</f>
        <v>0</v>
      </c>
      <c r="W880" s="9">
        <f>IF(SUM(障害学生情報入力シート!$X880:$AT880)&gt;0,1,0)</f>
        <v>0</v>
      </c>
      <c r="X880" s="9">
        <f>IF(障害学生情報入力シート!D880="入学者(新1年生)",1,0)</f>
        <v>0</v>
      </c>
      <c r="Y880" s="9">
        <f>IF(ISBLANK(障害学生情報入力シート!$G880),0)+IF(AND(障害学生情報入力シート!$G880="視覚障害",OR(障害学生情報入力シート!$H880="盲",障害学生情報入力シート!$H880="弱視")),1,0)+IF(AND(障害学生情報入力シート!$G880="聴覚・言語障害",OR(障害学生情報入力シート!$H880="聾",障害学生情報入力シート!$H880="難聴",障害学生情報入力シート!$H880="言語障害のみ")),1,0)+IF(AND(障害学生情報入力シート!$G880="肢体不自由",OR(障害学生情報入力シート!$H880="上肢機能障害",障害学生情報入力シート!$H880="下肢機能障害",障害学生情報入力シート!$H880="上下肢機能障害",障害学生情報入力シート!$H880="他の機能障害")),1,0)+IF(AND(障害学生情報入力シート!$G880="病弱・虚弱",OR(障害学生情報入力シート!$H880="内部障害等",障害学生情報入力シート!$H880="他の慢性疾患")),1,0)+IF(AND(障害学生情報入力シート!$G880="重複",ISBLANK(障害学生情報入力シート!$H880)),1,0)+IF(AND(障害学生情報入力シート!$G880="発達障害",OR(障害学生情報入力シート!$H880="SLD",障害学生情報入力シート!$H880="ADHD",障害学生情報入力シート!$H880="ASD",障害学生情報入力シート!$H880="発達障害の重複")),1,0)+IF(AND(障害学生情報入力シート!$G880="精神障害",OR(障害学生情報入力シート!$H880="統合失調症等",障害学生情報入力シート!$H880="気分障害",障害学生情報入力シート!$H880="神経症性障害等",障害学生情報入力シート!$H880="摂食障害・睡眠障害等",障害学生情報入力シート!$H880="他の精神障害")),1,0)+IF(AND(障害学生情報入力シート!$G880="その他の障害",ISBLANK(障害学生情報入力シート!$H880)),1,0)</f>
        <v>0</v>
      </c>
    </row>
    <row r="881" spans="1:25" x14ac:dyDescent="0.4">
      <c r="A881" s="1219">
        <v>857</v>
      </c>
      <c r="B881" s="7">
        <f>IF(AND(障害学生情報入力シート!$G881=$B$23,障害学生情報入力シート!$H881=$B$24,OR(障害学生情報入力シート!D881="入学者(新1年生)",障害学生情報入力シート!D881="在籍者")),1,0)</f>
        <v>0</v>
      </c>
      <c r="C881" s="7">
        <f t="shared" si="78"/>
        <v>0</v>
      </c>
      <c r="D881" s="7" t="str">
        <f>IFERROR(MATCH(ROW(障害学生情報入力シート!A857),C:C,0),"")</f>
        <v/>
      </c>
      <c r="E881" s="7">
        <f>IF(AND(障害学生情報入力シート!$G881=$E$23,障害学生情報入力シート!$H881=$E$24,OR(障害学生情報入力シート!D881="入学者(新1年生)",障害学生情報入力シート!D881="在籍者")),1,0)</f>
        <v>0</v>
      </c>
      <c r="F881" s="7">
        <f t="shared" si="79"/>
        <v>0</v>
      </c>
      <c r="G881" s="7" t="str">
        <f>IFERROR(MATCH(ROW(障害学生情報入力シート!E857),F:F,0),"")</f>
        <v/>
      </c>
      <c r="H881" s="7">
        <f>IF(AND(障害学生情報入力シート!$G881=$H$24,ISBLANK(障害学生情報入力シート!$H881),OR(障害学生情報入力シート!D881="入学者(新1年生)",障害学生情報入力シート!D881="在籍者")),1,0)</f>
        <v>0</v>
      </c>
      <c r="I881" s="7">
        <f t="shared" si="80"/>
        <v>0</v>
      </c>
      <c r="J881" s="7" t="str">
        <f>IFERROR(MATCH(ROW(障害学生情報入力シート!A857),I:I,0),"")</f>
        <v/>
      </c>
      <c r="K881" s="8">
        <f>IF(障害学生情報入力シート!AU881="",0,IF(AND(障害学生情報入力シート!AT881=1,Y881=1,障害学生情報入力シート!D881&lt;&gt;"",障害学生情報入力シート!D881&lt;&gt;"在籍者"),1,0))</f>
        <v>0</v>
      </c>
      <c r="L881" s="8">
        <f t="shared" si="81"/>
        <v>0</v>
      </c>
      <c r="M881" s="8" t="str">
        <f>IFERROR(MATCH(ROW(障害学生情報入力シート!A857),L:L,0),"")</f>
        <v/>
      </c>
      <c r="N881" s="8">
        <f>IF(障害学生情報入力シート!CA881="",0,IF(AND(障害学生情報入力シート!BZ881=1,Y881=1,障害学生情報入力シート!D881&lt;&gt;"",障害学生情報入力シート!D881&lt;&gt;"入学しなかった"),1,0))</f>
        <v>0</v>
      </c>
      <c r="O881" s="8">
        <f t="shared" si="82"/>
        <v>0</v>
      </c>
      <c r="P881" s="8" t="str">
        <f>IFERROR(MATCH(ROW(障害学生情報入力シート!AR857),O:O,0),"")</f>
        <v/>
      </c>
      <c r="Q881" s="8">
        <f>IF(障害学生情報入力シート!CU881="",0,IF(AND(障害学生情報入力シート!CT881=1,Y881=1,障害学生情報入力シート!D881&lt;&gt;"",障害学生情報入力シート!D881&lt;&gt;"入学しなかった"),1,0))</f>
        <v>0</v>
      </c>
      <c r="R881" s="8">
        <f t="shared" si="83"/>
        <v>0</v>
      </c>
      <c r="S881" s="8" t="str">
        <f>IFERROR(MATCH(ROW(障害学生情報入力シート!BJ857),R:R,0),"")</f>
        <v/>
      </c>
      <c r="T881" s="9">
        <f>IF(OR(SUM(障害学生情報入力シート!AY881:BY881,障害学生情報入力シート!CB881:CS881)&gt;0,COUNTA(障害学生情報入力シート!BZ881:CA881)=2,COUNTA(障害学生情報入力シート!CT881:CU881)=2),1,0)</f>
        <v>0</v>
      </c>
      <c r="U881" s="9">
        <f>SUM(障害学生情報入力シート!N881:Q881)+COUNTA(障害学生情報入力シート!R881)</f>
        <v>0</v>
      </c>
      <c r="V881" s="9">
        <f>SUM(障害学生情報入力シート!S881:V881)+COUNTA(障害学生情報入力シート!W881)</f>
        <v>0</v>
      </c>
      <c r="W881" s="9">
        <f>IF(SUM(障害学生情報入力シート!$X881:$AT881)&gt;0,1,0)</f>
        <v>0</v>
      </c>
      <c r="X881" s="9">
        <f>IF(障害学生情報入力シート!D881="入学者(新1年生)",1,0)</f>
        <v>0</v>
      </c>
      <c r="Y881" s="9">
        <f>IF(ISBLANK(障害学生情報入力シート!$G881),0)+IF(AND(障害学生情報入力シート!$G881="視覚障害",OR(障害学生情報入力シート!$H881="盲",障害学生情報入力シート!$H881="弱視")),1,0)+IF(AND(障害学生情報入力シート!$G881="聴覚・言語障害",OR(障害学生情報入力シート!$H881="聾",障害学生情報入力シート!$H881="難聴",障害学生情報入力シート!$H881="言語障害のみ")),1,0)+IF(AND(障害学生情報入力シート!$G881="肢体不自由",OR(障害学生情報入力シート!$H881="上肢機能障害",障害学生情報入力シート!$H881="下肢機能障害",障害学生情報入力シート!$H881="上下肢機能障害",障害学生情報入力シート!$H881="他の機能障害")),1,0)+IF(AND(障害学生情報入力シート!$G881="病弱・虚弱",OR(障害学生情報入力シート!$H881="内部障害等",障害学生情報入力シート!$H881="他の慢性疾患")),1,0)+IF(AND(障害学生情報入力シート!$G881="重複",ISBLANK(障害学生情報入力シート!$H881)),1,0)+IF(AND(障害学生情報入力シート!$G881="発達障害",OR(障害学生情報入力シート!$H881="SLD",障害学生情報入力シート!$H881="ADHD",障害学生情報入力シート!$H881="ASD",障害学生情報入力シート!$H881="発達障害の重複")),1,0)+IF(AND(障害学生情報入力シート!$G881="精神障害",OR(障害学生情報入力シート!$H881="統合失調症等",障害学生情報入力シート!$H881="気分障害",障害学生情報入力シート!$H881="神経症性障害等",障害学生情報入力シート!$H881="摂食障害・睡眠障害等",障害学生情報入力シート!$H881="他の精神障害")),1,0)+IF(AND(障害学生情報入力シート!$G881="その他の障害",ISBLANK(障害学生情報入力シート!$H881)),1,0)</f>
        <v>0</v>
      </c>
    </row>
    <row r="882" spans="1:25" x14ac:dyDescent="0.4">
      <c r="A882" s="1219">
        <v>858</v>
      </c>
      <c r="B882" s="7">
        <f>IF(AND(障害学生情報入力シート!$G882=$B$23,障害学生情報入力シート!$H882=$B$24,OR(障害学生情報入力シート!D882="入学者(新1年生)",障害学生情報入力シート!D882="在籍者")),1,0)</f>
        <v>0</v>
      </c>
      <c r="C882" s="7">
        <f t="shared" si="78"/>
        <v>0</v>
      </c>
      <c r="D882" s="7" t="str">
        <f>IFERROR(MATCH(ROW(障害学生情報入力シート!A858),C:C,0),"")</f>
        <v/>
      </c>
      <c r="E882" s="7">
        <f>IF(AND(障害学生情報入力シート!$G882=$E$23,障害学生情報入力シート!$H882=$E$24,OR(障害学生情報入力シート!D882="入学者(新1年生)",障害学生情報入力シート!D882="在籍者")),1,0)</f>
        <v>0</v>
      </c>
      <c r="F882" s="7">
        <f t="shared" si="79"/>
        <v>0</v>
      </c>
      <c r="G882" s="7" t="str">
        <f>IFERROR(MATCH(ROW(障害学生情報入力シート!E858),F:F,0),"")</f>
        <v/>
      </c>
      <c r="H882" s="7">
        <f>IF(AND(障害学生情報入力シート!$G882=$H$24,ISBLANK(障害学生情報入力シート!$H882),OR(障害学生情報入力シート!D882="入学者(新1年生)",障害学生情報入力シート!D882="在籍者")),1,0)</f>
        <v>0</v>
      </c>
      <c r="I882" s="7">
        <f t="shared" si="80"/>
        <v>0</v>
      </c>
      <c r="J882" s="7" t="str">
        <f>IFERROR(MATCH(ROW(障害学生情報入力シート!A858),I:I,0),"")</f>
        <v/>
      </c>
      <c r="K882" s="8">
        <f>IF(障害学生情報入力シート!AU882="",0,IF(AND(障害学生情報入力シート!AT882=1,Y882=1,障害学生情報入力シート!D882&lt;&gt;"",障害学生情報入力シート!D882&lt;&gt;"在籍者"),1,0))</f>
        <v>0</v>
      </c>
      <c r="L882" s="8">
        <f t="shared" si="81"/>
        <v>0</v>
      </c>
      <c r="M882" s="8" t="str">
        <f>IFERROR(MATCH(ROW(障害学生情報入力シート!A858),L:L,0),"")</f>
        <v/>
      </c>
      <c r="N882" s="8">
        <f>IF(障害学生情報入力シート!CA882="",0,IF(AND(障害学生情報入力シート!BZ882=1,Y882=1,障害学生情報入力シート!D882&lt;&gt;"",障害学生情報入力シート!D882&lt;&gt;"入学しなかった"),1,0))</f>
        <v>0</v>
      </c>
      <c r="O882" s="8">
        <f t="shared" si="82"/>
        <v>0</v>
      </c>
      <c r="P882" s="8" t="str">
        <f>IFERROR(MATCH(ROW(障害学生情報入力シート!AR858),O:O,0),"")</f>
        <v/>
      </c>
      <c r="Q882" s="8">
        <f>IF(障害学生情報入力シート!CU882="",0,IF(AND(障害学生情報入力シート!CT882=1,Y882=1,障害学生情報入力シート!D882&lt;&gt;"",障害学生情報入力シート!D882&lt;&gt;"入学しなかった"),1,0))</f>
        <v>0</v>
      </c>
      <c r="R882" s="8">
        <f t="shared" si="83"/>
        <v>0</v>
      </c>
      <c r="S882" s="8" t="str">
        <f>IFERROR(MATCH(ROW(障害学生情報入力シート!BJ858),R:R,0),"")</f>
        <v/>
      </c>
      <c r="T882" s="9">
        <f>IF(OR(SUM(障害学生情報入力シート!AY882:BY882,障害学生情報入力シート!CB882:CS882)&gt;0,COUNTA(障害学生情報入力シート!BZ882:CA882)=2,COUNTA(障害学生情報入力シート!CT882:CU882)=2),1,0)</f>
        <v>0</v>
      </c>
      <c r="U882" s="9">
        <f>SUM(障害学生情報入力シート!N882:Q882)+COUNTA(障害学生情報入力シート!R882)</f>
        <v>0</v>
      </c>
      <c r="V882" s="9">
        <f>SUM(障害学生情報入力シート!S882:V882)+COUNTA(障害学生情報入力シート!W882)</f>
        <v>0</v>
      </c>
      <c r="W882" s="9">
        <f>IF(SUM(障害学生情報入力シート!$X882:$AT882)&gt;0,1,0)</f>
        <v>0</v>
      </c>
      <c r="X882" s="9">
        <f>IF(障害学生情報入力シート!D882="入学者(新1年生)",1,0)</f>
        <v>0</v>
      </c>
      <c r="Y882" s="9">
        <f>IF(ISBLANK(障害学生情報入力シート!$G882),0)+IF(AND(障害学生情報入力シート!$G882="視覚障害",OR(障害学生情報入力シート!$H882="盲",障害学生情報入力シート!$H882="弱視")),1,0)+IF(AND(障害学生情報入力シート!$G882="聴覚・言語障害",OR(障害学生情報入力シート!$H882="聾",障害学生情報入力シート!$H882="難聴",障害学生情報入力シート!$H882="言語障害のみ")),1,0)+IF(AND(障害学生情報入力シート!$G882="肢体不自由",OR(障害学生情報入力シート!$H882="上肢機能障害",障害学生情報入力シート!$H882="下肢機能障害",障害学生情報入力シート!$H882="上下肢機能障害",障害学生情報入力シート!$H882="他の機能障害")),1,0)+IF(AND(障害学生情報入力シート!$G882="病弱・虚弱",OR(障害学生情報入力シート!$H882="内部障害等",障害学生情報入力シート!$H882="他の慢性疾患")),1,0)+IF(AND(障害学生情報入力シート!$G882="重複",ISBLANK(障害学生情報入力シート!$H882)),1,0)+IF(AND(障害学生情報入力シート!$G882="発達障害",OR(障害学生情報入力シート!$H882="SLD",障害学生情報入力シート!$H882="ADHD",障害学生情報入力シート!$H882="ASD",障害学生情報入力シート!$H882="発達障害の重複")),1,0)+IF(AND(障害学生情報入力シート!$G882="精神障害",OR(障害学生情報入力シート!$H882="統合失調症等",障害学生情報入力シート!$H882="気分障害",障害学生情報入力シート!$H882="神経症性障害等",障害学生情報入力シート!$H882="摂食障害・睡眠障害等",障害学生情報入力シート!$H882="他の精神障害")),1,0)+IF(AND(障害学生情報入力シート!$G882="その他の障害",ISBLANK(障害学生情報入力シート!$H882)),1,0)</f>
        <v>0</v>
      </c>
    </row>
    <row r="883" spans="1:25" x14ac:dyDescent="0.4">
      <c r="A883" s="1219">
        <v>859</v>
      </c>
      <c r="B883" s="7">
        <f>IF(AND(障害学生情報入力シート!$G883=$B$23,障害学生情報入力シート!$H883=$B$24,OR(障害学生情報入力シート!D883="入学者(新1年生)",障害学生情報入力シート!D883="在籍者")),1,0)</f>
        <v>0</v>
      </c>
      <c r="C883" s="7">
        <f t="shared" si="78"/>
        <v>0</v>
      </c>
      <c r="D883" s="7" t="str">
        <f>IFERROR(MATCH(ROW(障害学生情報入力シート!A859),C:C,0),"")</f>
        <v/>
      </c>
      <c r="E883" s="7">
        <f>IF(AND(障害学生情報入力シート!$G883=$E$23,障害学生情報入力シート!$H883=$E$24,OR(障害学生情報入力シート!D883="入学者(新1年生)",障害学生情報入力シート!D883="在籍者")),1,0)</f>
        <v>0</v>
      </c>
      <c r="F883" s="7">
        <f t="shared" si="79"/>
        <v>0</v>
      </c>
      <c r="G883" s="7" t="str">
        <f>IFERROR(MATCH(ROW(障害学生情報入力シート!E859),F:F,0),"")</f>
        <v/>
      </c>
      <c r="H883" s="7">
        <f>IF(AND(障害学生情報入力シート!$G883=$H$24,ISBLANK(障害学生情報入力シート!$H883),OR(障害学生情報入力シート!D883="入学者(新1年生)",障害学生情報入力シート!D883="在籍者")),1,0)</f>
        <v>0</v>
      </c>
      <c r="I883" s="7">
        <f t="shared" si="80"/>
        <v>0</v>
      </c>
      <c r="J883" s="7" t="str">
        <f>IFERROR(MATCH(ROW(障害学生情報入力シート!A859),I:I,0),"")</f>
        <v/>
      </c>
      <c r="K883" s="8">
        <f>IF(障害学生情報入力シート!AU883="",0,IF(AND(障害学生情報入力シート!AT883=1,Y883=1,障害学生情報入力シート!D883&lt;&gt;"",障害学生情報入力シート!D883&lt;&gt;"在籍者"),1,0))</f>
        <v>0</v>
      </c>
      <c r="L883" s="8">
        <f t="shared" si="81"/>
        <v>0</v>
      </c>
      <c r="M883" s="8" t="str">
        <f>IFERROR(MATCH(ROW(障害学生情報入力シート!A859),L:L,0),"")</f>
        <v/>
      </c>
      <c r="N883" s="8">
        <f>IF(障害学生情報入力シート!CA883="",0,IF(AND(障害学生情報入力シート!BZ883=1,Y883=1,障害学生情報入力シート!D883&lt;&gt;"",障害学生情報入力シート!D883&lt;&gt;"入学しなかった"),1,0))</f>
        <v>0</v>
      </c>
      <c r="O883" s="8">
        <f t="shared" si="82"/>
        <v>0</v>
      </c>
      <c r="P883" s="8" t="str">
        <f>IFERROR(MATCH(ROW(障害学生情報入力シート!AR859),O:O,0),"")</f>
        <v/>
      </c>
      <c r="Q883" s="8">
        <f>IF(障害学生情報入力シート!CU883="",0,IF(AND(障害学生情報入力シート!CT883=1,Y883=1,障害学生情報入力シート!D883&lt;&gt;"",障害学生情報入力シート!D883&lt;&gt;"入学しなかった"),1,0))</f>
        <v>0</v>
      </c>
      <c r="R883" s="8">
        <f t="shared" si="83"/>
        <v>0</v>
      </c>
      <c r="S883" s="8" t="str">
        <f>IFERROR(MATCH(ROW(障害学生情報入力シート!BJ859),R:R,0),"")</f>
        <v/>
      </c>
      <c r="T883" s="9">
        <f>IF(OR(SUM(障害学生情報入力シート!AY883:BY883,障害学生情報入力シート!CB883:CS883)&gt;0,COUNTA(障害学生情報入力シート!BZ883:CA883)=2,COUNTA(障害学生情報入力シート!CT883:CU883)=2),1,0)</f>
        <v>0</v>
      </c>
      <c r="U883" s="9">
        <f>SUM(障害学生情報入力シート!N883:Q883)+COUNTA(障害学生情報入力シート!R883)</f>
        <v>0</v>
      </c>
      <c r="V883" s="9">
        <f>SUM(障害学生情報入力シート!S883:V883)+COUNTA(障害学生情報入力シート!W883)</f>
        <v>0</v>
      </c>
      <c r="W883" s="9">
        <f>IF(SUM(障害学生情報入力シート!$X883:$AT883)&gt;0,1,0)</f>
        <v>0</v>
      </c>
      <c r="X883" s="9">
        <f>IF(障害学生情報入力シート!D883="入学者(新1年生)",1,0)</f>
        <v>0</v>
      </c>
      <c r="Y883" s="9">
        <f>IF(ISBLANK(障害学生情報入力シート!$G883),0)+IF(AND(障害学生情報入力シート!$G883="視覚障害",OR(障害学生情報入力シート!$H883="盲",障害学生情報入力シート!$H883="弱視")),1,0)+IF(AND(障害学生情報入力シート!$G883="聴覚・言語障害",OR(障害学生情報入力シート!$H883="聾",障害学生情報入力シート!$H883="難聴",障害学生情報入力シート!$H883="言語障害のみ")),1,0)+IF(AND(障害学生情報入力シート!$G883="肢体不自由",OR(障害学生情報入力シート!$H883="上肢機能障害",障害学生情報入力シート!$H883="下肢機能障害",障害学生情報入力シート!$H883="上下肢機能障害",障害学生情報入力シート!$H883="他の機能障害")),1,0)+IF(AND(障害学生情報入力シート!$G883="病弱・虚弱",OR(障害学生情報入力シート!$H883="内部障害等",障害学生情報入力シート!$H883="他の慢性疾患")),1,0)+IF(AND(障害学生情報入力シート!$G883="重複",ISBLANK(障害学生情報入力シート!$H883)),1,0)+IF(AND(障害学生情報入力シート!$G883="発達障害",OR(障害学生情報入力シート!$H883="SLD",障害学生情報入力シート!$H883="ADHD",障害学生情報入力シート!$H883="ASD",障害学生情報入力シート!$H883="発達障害の重複")),1,0)+IF(AND(障害学生情報入力シート!$G883="精神障害",OR(障害学生情報入力シート!$H883="統合失調症等",障害学生情報入力シート!$H883="気分障害",障害学生情報入力シート!$H883="神経症性障害等",障害学生情報入力シート!$H883="摂食障害・睡眠障害等",障害学生情報入力シート!$H883="他の精神障害")),1,0)+IF(AND(障害学生情報入力シート!$G883="その他の障害",ISBLANK(障害学生情報入力シート!$H883)),1,0)</f>
        <v>0</v>
      </c>
    </row>
    <row r="884" spans="1:25" x14ac:dyDescent="0.4">
      <c r="A884" s="1219">
        <v>860</v>
      </c>
      <c r="B884" s="7">
        <f>IF(AND(障害学生情報入力シート!$G884=$B$23,障害学生情報入力シート!$H884=$B$24,OR(障害学生情報入力シート!D884="入学者(新1年生)",障害学生情報入力シート!D884="在籍者")),1,0)</f>
        <v>0</v>
      </c>
      <c r="C884" s="7">
        <f t="shared" si="78"/>
        <v>0</v>
      </c>
      <c r="D884" s="7" t="str">
        <f>IFERROR(MATCH(ROW(障害学生情報入力シート!A860),C:C,0),"")</f>
        <v/>
      </c>
      <c r="E884" s="7">
        <f>IF(AND(障害学生情報入力シート!$G884=$E$23,障害学生情報入力シート!$H884=$E$24,OR(障害学生情報入力シート!D884="入学者(新1年生)",障害学生情報入力シート!D884="在籍者")),1,0)</f>
        <v>0</v>
      </c>
      <c r="F884" s="7">
        <f t="shared" si="79"/>
        <v>0</v>
      </c>
      <c r="G884" s="7" t="str">
        <f>IFERROR(MATCH(ROW(障害学生情報入力シート!E860),F:F,0),"")</f>
        <v/>
      </c>
      <c r="H884" s="7">
        <f>IF(AND(障害学生情報入力シート!$G884=$H$24,ISBLANK(障害学生情報入力シート!$H884),OR(障害学生情報入力シート!D884="入学者(新1年生)",障害学生情報入力シート!D884="在籍者")),1,0)</f>
        <v>0</v>
      </c>
      <c r="I884" s="7">
        <f t="shared" si="80"/>
        <v>0</v>
      </c>
      <c r="J884" s="7" t="str">
        <f>IFERROR(MATCH(ROW(障害学生情報入力シート!A860),I:I,0),"")</f>
        <v/>
      </c>
      <c r="K884" s="8">
        <f>IF(障害学生情報入力シート!AU884="",0,IF(AND(障害学生情報入力シート!AT884=1,Y884=1,障害学生情報入力シート!D884&lt;&gt;"",障害学生情報入力シート!D884&lt;&gt;"在籍者"),1,0))</f>
        <v>0</v>
      </c>
      <c r="L884" s="8">
        <f t="shared" si="81"/>
        <v>0</v>
      </c>
      <c r="M884" s="8" t="str">
        <f>IFERROR(MATCH(ROW(障害学生情報入力シート!A860),L:L,0),"")</f>
        <v/>
      </c>
      <c r="N884" s="8">
        <f>IF(障害学生情報入力シート!CA884="",0,IF(AND(障害学生情報入力シート!BZ884=1,Y884=1,障害学生情報入力シート!D884&lt;&gt;"",障害学生情報入力シート!D884&lt;&gt;"入学しなかった"),1,0))</f>
        <v>0</v>
      </c>
      <c r="O884" s="8">
        <f t="shared" si="82"/>
        <v>0</v>
      </c>
      <c r="P884" s="8" t="str">
        <f>IFERROR(MATCH(ROW(障害学生情報入力シート!AR860),O:O,0),"")</f>
        <v/>
      </c>
      <c r="Q884" s="8">
        <f>IF(障害学生情報入力シート!CU884="",0,IF(AND(障害学生情報入力シート!CT884=1,Y884=1,障害学生情報入力シート!D884&lt;&gt;"",障害学生情報入力シート!D884&lt;&gt;"入学しなかった"),1,0))</f>
        <v>0</v>
      </c>
      <c r="R884" s="8">
        <f t="shared" si="83"/>
        <v>0</v>
      </c>
      <c r="S884" s="8" t="str">
        <f>IFERROR(MATCH(ROW(障害学生情報入力シート!BJ860),R:R,0),"")</f>
        <v/>
      </c>
      <c r="T884" s="9">
        <f>IF(OR(SUM(障害学生情報入力シート!AY884:BY884,障害学生情報入力シート!CB884:CS884)&gt;0,COUNTA(障害学生情報入力シート!BZ884:CA884)=2,COUNTA(障害学生情報入力シート!CT884:CU884)=2),1,0)</f>
        <v>0</v>
      </c>
      <c r="U884" s="9">
        <f>SUM(障害学生情報入力シート!N884:Q884)+COUNTA(障害学生情報入力シート!R884)</f>
        <v>0</v>
      </c>
      <c r="V884" s="9">
        <f>SUM(障害学生情報入力シート!S884:V884)+COUNTA(障害学生情報入力シート!W884)</f>
        <v>0</v>
      </c>
      <c r="W884" s="9">
        <f>IF(SUM(障害学生情報入力シート!$X884:$AT884)&gt;0,1,0)</f>
        <v>0</v>
      </c>
      <c r="X884" s="9">
        <f>IF(障害学生情報入力シート!D884="入学者(新1年生)",1,0)</f>
        <v>0</v>
      </c>
      <c r="Y884" s="9">
        <f>IF(ISBLANK(障害学生情報入力シート!$G884),0)+IF(AND(障害学生情報入力シート!$G884="視覚障害",OR(障害学生情報入力シート!$H884="盲",障害学生情報入力シート!$H884="弱視")),1,0)+IF(AND(障害学生情報入力シート!$G884="聴覚・言語障害",OR(障害学生情報入力シート!$H884="聾",障害学生情報入力シート!$H884="難聴",障害学生情報入力シート!$H884="言語障害のみ")),1,0)+IF(AND(障害学生情報入力シート!$G884="肢体不自由",OR(障害学生情報入力シート!$H884="上肢機能障害",障害学生情報入力シート!$H884="下肢機能障害",障害学生情報入力シート!$H884="上下肢機能障害",障害学生情報入力シート!$H884="他の機能障害")),1,0)+IF(AND(障害学生情報入力シート!$G884="病弱・虚弱",OR(障害学生情報入力シート!$H884="内部障害等",障害学生情報入力シート!$H884="他の慢性疾患")),1,0)+IF(AND(障害学生情報入力シート!$G884="重複",ISBLANK(障害学生情報入力シート!$H884)),1,0)+IF(AND(障害学生情報入力シート!$G884="発達障害",OR(障害学生情報入力シート!$H884="SLD",障害学生情報入力シート!$H884="ADHD",障害学生情報入力シート!$H884="ASD",障害学生情報入力シート!$H884="発達障害の重複")),1,0)+IF(AND(障害学生情報入力シート!$G884="精神障害",OR(障害学生情報入力シート!$H884="統合失調症等",障害学生情報入力シート!$H884="気分障害",障害学生情報入力シート!$H884="神経症性障害等",障害学生情報入力シート!$H884="摂食障害・睡眠障害等",障害学生情報入力シート!$H884="他の精神障害")),1,0)+IF(AND(障害学生情報入力シート!$G884="その他の障害",ISBLANK(障害学生情報入力シート!$H884)),1,0)</f>
        <v>0</v>
      </c>
    </row>
    <row r="885" spans="1:25" x14ac:dyDescent="0.4">
      <c r="A885" s="1219">
        <v>861</v>
      </c>
      <c r="B885" s="7">
        <f>IF(AND(障害学生情報入力シート!$G885=$B$23,障害学生情報入力シート!$H885=$B$24,OR(障害学生情報入力シート!D885="入学者(新1年生)",障害学生情報入力シート!D885="在籍者")),1,0)</f>
        <v>0</v>
      </c>
      <c r="C885" s="7">
        <f t="shared" si="78"/>
        <v>0</v>
      </c>
      <c r="D885" s="7" t="str">
        <f>IFERROR(MATCH(ROW(障害学生情報入力シート!A861),C:C,0),"")</f>
        <v/>
      </c>
      <c r="E885" s="7">
        <f>IF(AND(障害学生情報入力シート!$G885=$E$23,障害学生情報入力シート!$H885=$E$24,OR(障害学生情報入力シート!D885="入学者(新1年生)",障害学生情報入力シート!D885="在籍者")),1,0)</f>
        <v>0</v>
      </c>
      <c r="F885" s="7">
        <f t="shared" si="79"/>
        <v>0</v>
      </c>
      <c r="G885" s="7" t="str">
        <f>IFERROR(MATCH(ROW(障害学生情報入力シート!E861),F:F,0),"")</f>
        <v/>
      </c>
      <c r="H885" s="7">
        <f>IF(AND(障害学生情報入力シート!$G885=$H$24,ISBLANK(障害学生情報入力シート!$H885),OR(障害学生情報入力シート!D885="入学者(新1年生)",障害学生情報入力シート!D885="在籍者")),1,0)</f>
        <v>0</v>
      </c>
      <c r="I885" s="7">
        <f t="shared" si="80"/>
        <v>0</v>
      </c>
      <c r="J885" s="7" t="str">
        <f>IFERROR(MATCH(ROW(障害学生情報入力シート!A861),I:I,0),"")</f>
        <v/>
      </c>
      <c r="K885" s="8">
        <f>IF(障害学生情報入力シート!AU885="",0,IF(AND(障害学生情報入力シート!AT885=1,Y885=1,障害学生情報入力シート!D885&lt;&gt;"",障害学生情報入力シート!D885&lt;&gt;"在籍者"),1,0))</f>
        <v>0</v>
      </c>
      <c r="L885" s="8">
        <f t="shared" si="81"/>
        <v>0</v>
      </c>
      <c r="M885" s="8" t="str">
        <f>IFERROR(MATCH(ROW(障害学生情報入力シート!A861),L:L,0),"")</f>
        <v/>
      </c>
      <c r="N885" s="8">
        <f>IF(障害学生情報入力シート!CA885="",0,IF(AND(障害学生情報入力シート!BZ885=1,Y885=1,障害学生情報入力シート!D885&lt;&gt;"",障害学生情報入力シート!D885&lt;&gt;"入学しなかった"),1,0))</f>
        <v>0</v>
      </c>
      <c r="O885" s="8">
        <f t="shared" si="82"/>
        <v>0</v>
      </c>
      <c r="P885" s="8" t="str">
        <f>IFERROR(MATCH(ROW(障害学生情報入力シート!AR861),O:O,0),"")</f>
        <v/>
      </c>
      <c r="Q885" s="8">
        <f>IF(障害学生情報入力シート!CU885="",0,IF(AND(障害学生情報入力シート!CT885=1,Y885=1,障害学生情報入力シート!D885&lt;&gt;"",障害学生情報入力シート!D885&lt;&gt;"入学しなかった"),1,0))</f>
        <v>0</v>
      </c>
      <c r="R885" s="8">
        <f t="shared" si="83"/>
        <v>0</v>
      </c>
      <c r="S885" s="8" t="str">
        <f>IFERROR(MATCH(ROW(障害学生情報入力シート!BJ861),R:R,0),"")</f>
        <v/>
      </c>
      <c r="T885" s="9">
        <f>IF(OR(SUM(障害学生情報入力シート!AY885:BY885,障害学生情報入力シート!CB885:CS885)&gt;0,COUNTA(障害学生情報入力シート!BZ885:CA885)=2,COUNTA(障害学生情報入力シート!CT885:CU885)=2),1,0)</f>
        <v>0</v>
      </c>
      <c r="U885" s="9">
        <f>SUM(障害学生情報入力シート!N885:Q885)+COUNTA(障害学生情報入力シート!R885)</f>
        <v>0</v>
      </c>
      <c r="V885" s="9">
        <f>SUM(障害学生情報入力シート!S885:V885)+COUNTA(障害学生情報入力シート!W885)</f>
        <v>0</v>
      </c>
      <c r="W885" s="9">
        <f>IF(SUM(障害学生情報入力シート!$X885:$AT885)&gt;0,1,0)</f>
        <v>0</v>
      </c>
      <c r="X885" s="9">
        <f>IF(障害学生情報入力シート!D885="入学者(新1年生)",1,0)</f>
        <v>0</v>
      </c>
      <c r="Y885" s="9">
        <f>IF(ISBLANK(障害学生情報入力シート!$G885),0)+IF(AND(障害学生情報入力シート!$G885="視覚障害",OR(障害学生情報入力シート!$H885="盲",障害学生情報入力シート!$H885="弱視")),1,0)+IF(AND(障害学生情報入力シート!$G885="聴覚・言語障害",OR(障害学生情報入力シート!$H885="聾",障害学生情報入力シート!$H885="難聴",障害学生情報入力シート!$H885="言語障害のみ")),1,0)+IF(AND(障害学生情報入力シート!$G885="肢体不自由",OR(障害学生情報入力シート!$H885="上肢機能障害",障害学生情報入力シート!$H885="下肢機能障害",障害学生情報入力シート!$H885="上下肢機能障害",障害学生情報入力シート!$H885="他の機能障害")),1,0)+IF(AND(障害学生情報入力シート!$G885="病弱・虚弱",OR(障害学生情報入力シート!$H885="内部障害等",障害学生情報入力シート!$H885="他の慢性疾患")),1,0)+IF(AND(障害学生情報入力シート!$G885="重複",ISBLANK(障害学生情報入力シート!$H885)),1,0)+IF(AND(障害学生情報入力シート!$G885="発達障害",OR(障害学生情報入力シート!$H885="SLD",障害学生情報入力シート!$H885="ADHD",障害学生情報入力シート!$H885="ASD",障害学生情報入力シート!$H885="発達障害の重複")),1,0)+IF(AND(障害学生情報入力シート!$G885="精神障害",OR(障害学生情報入力シート!$H885="統合失調症等",障害学生情報入力シート!$H885="気分障害",障害学生情報入力シート!$H885="神経症性障害等",障害学生情報入力シート!$H885="摂食障害・睡眠障害等",障害学生情報入力シート!$H885="他の精神障害")),1,0)+IF(AND(障害学生情報入力シート!$G885="その他の障害",ISBLANK(障害学生情報入力シート!$H885)),1,0)</f>
        <v>0</v>
      </c>
    </row>
    <row r="886" spans="1:25" x14ac:dyDescent="0.4">
      <c r="A886" s="1219">
        <v>862</v>
      </c>
      <c r="B886" s="7">
        <f>IF(AND(障害学生情報入力シート!$G886=$B$23,障害学生情報入力シート!$H886=$B$24,OR(障害学生情報入力シート!D886="入学者(新1年生)",障害学生情報入力シート!D886="在籍者")),1,0)</f>
        <v>0</v>
      </c>
      <c r="C886" s="7">
        <f t="shared" si="78"/>
        <v>0</v>
      </c>
      <c r="D886" s="7" t="str">
        <f>IFERROR(MATCH(ROW(障害学生情報入力シート!A862),C:C,0),"")</f>
        <v/>
      </c>
      <c r="E886" s="7">
        <f>IF(AND(障害学生情報入力シート!$G886=$E$23,障害学生情報入力シート!$H886=$E$24,OR(障害学生情報入力シート!D886="入学者(新1年生)",障害学生情報入力シート!D886="在籍者")),1,0)</f>
        <v>0</v>
      </c>
      <c r="F886" s="7">
        <f t="shared" si="79"/>
        <v>0</v>
      </c>
      <c r="G886" s="7" t="str">
        <f>IFERROR(MATCH(ROW(障害学生情報入力シート!E862),F:F,0),"")</f>
        <v/>
      </c>
      <c r="H886" s="7">
        <f>IF(AND(障害学生情報入力シート!$G886=$H$24,ISBLANK(障害学生情報入力シート!$H886),OR(障害学生情報入力シート!D886="入学者(新1年生)",障害学生情報入力シート!D886="在籍者")),1,0)</f>
        <v>0</v>
      </c>
      <c r="I886" s="7">
        <f t="shared" si="80"/>
        <v>0</v>
      </c>
      <c r="J886" s="7" t="str">
        <f>IFERROR(MATCH(ROW(障害学生情報入力シート!A862),I:I,0),"")</f>
        <v/>
      </c>
      <c r="K886" s="8">
        <f>IF(障害学生情報入力シート!AU886="",0,IF(AND(障害学生情報入力シート!AT886=1,Y886=1,障害学生情報入力シート!D886&lt;&gt;"",障害学生情報入力シート!D886&lt;&gt;"在籍者"),1,0))</f>
        <v>0</v>
      </c>
      <c r="L886" s="8">
        <f t="shared" si="81"/>
        <v>0</v>
      </c>
      <c r="M886" s="8" t="str">
        <f>IFERROR(MATCH(ROW(障害学生情報入力シート!A862),L:L,0),"")</f>
        <v/>
      </c>
      <c r="N886" s="8">
        <f>IF(障害学生情報入力シート!CA886="",0,IF(AND(障害学生情報入力シート!BZ886=1,Y886=1,障害学生情報入力シート!D886&lt;&gt;"",障害学生情報入力シート!D886&lt;&gt;"入学しなかった"),1,0))</f>
        <v>0</v>
      </c>
      <c r="O886" s="8">
        <f t="shared" si="82"/>
        <v>0</v>
      </c>
      <c r="P886" s="8" t="str">
        <f>IFERROR(MATCH(ROW(障害学生情報入力シート!AR862),O:O,0),"")</f>
        <v/>
      </c>
      <c r="Q886" s="8">
        <f>IF(障害学生情報入力シート!CU886="",0,IF(AND(障害学生情報入力シート!CT886=1,Y886=1,障害学生情報入力シート!D886&lt;&gt;"",障害学生情報入力シート!D886&lt;&gt;"入学しなかった"),1,0))</f>
        <v>0</v>
      </c>
      <c r="R886" s="8">
        <f t="shared" si="83"/>
        <v>0</v>
      </c>
      <c r="S886" s="8" t="str">
        <f>IFERROR(MATCH(ROW(障害学生情報入力シート!BJ862),R:R,0),"")</f>
        <v/>
      </c>
      <c r="T886" s="9">
        <f>IF(OR(SUM(障害学生情報入力シート!AY886:BY886,障害学生情報入力シート!CB886:CS886)&gt;0,COUNTA(障害学生情報入力シート!BZ886:CA886)=2,COUNTA(障害学生情報入力シート!CT886:CU886)=2),1,0)</f>
        <v>0</v>
      </c>
      <c r="U886" s="9">
        <f>SUM(障害学生情報入力シート!N886:Q886)+COUNTA(障害学生情報入力シート!R886)</f>
        <v>0</v>
      </c>
      <c r="V886" s="9">
        <f>SUM(障害学生情報入力シート!S886:V886)+COUNTA(障害学生情報入力シート!W886)</f>
        <v>0</v>
      </c>
      <c r="W886" s="9">
        <f>IF(SUM(障害学生情報入力シート!$X886:$AT886)&gt;0,1,0)</f>
        <v>0</v>
      </c>
      <c r="X886" s="9">
        <f>IF(障害学生情報入力シート!D886="入学者(新1年生)",1,0)</f>
        <v>0</v>
      </c>
      <c r="Y886" s="9">
        <f>IF(ISBLANK(障害学生情報入力シート!$G886),0)+IF(AND(障害学生情報入力シート!$G886="視覚障害",OR(障害学生情報入力シート!$H886="盲",障害学生情報入力シート!$H886="弱視")),1,0)+IF(AND(障害学生情報入力シート!$G886="聴覚・言語障害",OR(障害学生情報入力シート!$H886="聾",障害学生情報入力シート!$H886="難聴",障害学生情報入力シート!$H886="言語障害のみ")),1,0)+IF(AND(障害学生情報入力シート!$G886="肢体不自由",OR(障害学生情報入力シート!$H886="上肢機能障害",障害学生情報入力シート!$H886="下肢機能障害",障害学生情報入力シート!$H886="上下肢機能障害",障害学生情報入力シート!$H886="他の機能障害")),1,0)+IF(AND(障害学生情報入力シート!$G886="病弱・虚弱",OR(障害学生情報入力シート!$H886="内部障害等",障害学生情報入力シート!$H886="他の慢性疾患")),1,0)+IF(AND(障害学生情報入力シート!$G886="重複",ISBLANK(障害学生情報入力シート!$H886)),1,0)+IF(AND(障害学生情報入力シート!$G886="発達障害",OR(障害学生情報入力シート!$H886="SLD",障害学生情報入力シート!$H886="ADHD",障害学生情報入力シート!$H886="ASD",障害学生情報入力シート!$H886="発達障害の重複")),1,0)+IF(AND(障害学生情報入力シート!$G886="精神障害",OR(障害学生情報入力シート!$H886="統合失調症等",障害学生情報入力シート!$H886="気分障害",障害学生情報入力シート!$H886="神経症性障害等",障害学生情報入力シート!$H886="摂食障害・睡眠障害等",障害学生情報入力シート!$H886="他の精神障害")),1,0)+IF(AND(障害学生情報入力シート!$G886="その他の障害",ISBLANK(障害学生情報入力シート!$H886)),1,0)</f>
        <v>0</v>
      </c>
    </row>
    <row r="887" spans="1:25" x14ac:dyDescent="0.4">
      <c r="A887" s="1219">
        <v>863</v>
      </c>
      <c r="B887" s="7">
        <f>IF(AND(障害学生情報入力シート!$G887=$B$23,障害学生情報入力シート!$H887=$B$24,OR(障害学生情報入力シート!D887="入学者(新1年生)",障害学生情報入力シート!D887="在籍者")),1,0)</f>
        <v>0</v>
      </c>
      <c r="C887" s="7">
        <f t="shared" si="78"/>
        <v>0</v>
      </c>
      <c r="D887" s="7" t="str">
        <f>IFERROR(MATCH(ROW(障害学生情報入力シート!A863),C:C,0),"")</f>
        <v/>
      </c>
      <c r="E887" s="7">
        <f>IF(AND(障害学生情報入力シート!$G887=$E$23,障害学生情報入力シート!$H887=$E$24,OR(障害学生情報入力シート!D887="入学者(新1年生)",障害学生情報入力シート!D887="在籍者")),1,0)</f>
        <v>0</v>
      </c>
      <c r="F887" s="7">
        <f t="shared" si="79"/>
        <v>0</v>
      </c>
      <c r="G887" s="7" t="str">
        <f>IFERROR(MATCH(ROW(障害学生情報入力シート!E863),F:F,0),"")</f>
        <v/>
      </c>
      <c r="H887" s="7">
        <f>IF(AND(障害学生情報入力シート!$G887=$H$24,ISBLANK(障害学生情報入力シート!$H887),OR(障害学生情報入力シート!D887="入学者(新1年生)",障害学生情報入力シート!D887="在籍者")),1,0)</f>
        <v>0</v>
      </c>
      <c r="I887" s="7">
        <f t="shared" si="80"/>
        <v>0</v>
      </c>
      <c r="J887" s="7" t="str">
        <f>IFERROR(MATCH(ROW(障害学生情報入力シート!A863),I:I,0),"")</f>
        <v/>
      </c>
      <c r="K887" s="8">
        <f>IF(障害学生情報入力シート!AU887="",0,IF(AND(障害学生情報入力シート!AT887=1,Y887=1,障害学生情報入力シート!D887&lt;&gt;"",障害学生情報入力シート!D887&lt;&gt;"在籍者"),1,0))</f>
        <v>0</v>
      </c>
      <c r="L887" s="8">
        <f t="shared" si="81"/>
        <v>0</v>
      </c>
      <c r="M887" s="8" t="str">
        <f>IFERROR(MATCH(ROW(障害学生情報入力シート!A863),L:L,0),"")</f>
        <v/>
      </c>
      <c r="N887" s="8">
        <f>IF(障害学生情報入力シート!CA887="",0,IF(AND(障害学生情報入力シート!BZ887=1,Y887=1,障害学生情報入力シート!D887&lt;&gt;"",障害学生情報入力シート!D887&lt;&gt;"入学しなかった"),1,0))</f>
        <v>0</v>
      </c>
      <c r="O887" s="8">
        <f t="shared" si="82"/>
        <v>0</v>
      </c>
      <c r="P887" s="8" t="str">
        <f>IFERROR(MATCH(ROW(障害学生情報入力シート!AR863),O:O,0),"")</f>
        <v/>
      </c>
      <c r="Q887" s="8">
        <f>IF(障害学生情報入力シート!CU887="",0,IF(AND(障害学生情報入力シート!CT887=1,Y887=1,障害学生情報入力シート!D887&lt;&gt;"",障害学生情報入力シート!D887&lt;&gt;"入学しなかった"),1,0))</f>
        <v>0</v>
      </c>
      <c r="R887" s="8">
        <f t="shared" si="83"/>
        <v>0</v>
      </c>
      <c r="S887" s="8" t="str">
        <f>IFERROR(MATCH(ROW(障害学生情報入力シート!BJ863),R:R,0),"")</f>
        <v/>
      </c>
      <c r="T887" s="9">
        <f>IF(OR(SUM(障害学生情報入力シート!AY887:BY887,障害学生情報入力シート!CB887:CS887)&gt;0,COUNTA(障害学生情報入力シート!BZ887:CA887)=2,COUNTA(障害学生情報入力シート!CT887:CU887)=2),1,0)</f>
        <v>0</v>
      </c>
      <c r="U887" s="9">
        <f>SUM(障害学生情報入力シート!N887:Q887)+COUNTA(障害学生情報入力シート!R887)</f>
        <v>0</v>
      </c>
      <c r="V887" s="9">
        <f>SUM(障害学生情報入力シート!S887:V887)+COUNTA(障害学生情報入力シート!W887)</f>
        <v>0</v>
      </c>
      <c r="W887" s="9">
        <f>IF(SUM(障害学生情報入力シート!$X887:$AT887)&gt;0,1,0)</f>
        <v>0</v>
      </c>
      <c r="X887" s="9">
        <f>IF(障害学生情報入力シート!D887="入学者(新1年生)",1,0)</f>
        <v>0</v>
      </c>
      <c r="Y887" s="9">
        <f>IF(ISBLANK(障害学生情報入力シート!$G887),0)+IF(AND(障害学生情報入力シート!$G887="視覚障害",OR(障害学生情報入力シート!$H887="盲",障害学生情報入力シート!$H887="弱視")),1,0)+IF(AND(障害学生情報入力シート!$G887="聴覚・言語障害",OR(障害学生情報入力シート!$H887="聾",障害学生情報入力シート!$H887="難聴",障害学生情報入力シート!$H887="言語障害のみ")),1,0)+IF(AND(障害学生情報入力シート!$G887="肢体不自由",OR(障害学生情報入力シート!$H887="上肢機能障害",障害学生情報入力シート!$H887="下肢機能障害",障害学生情報入力シート!$H887="上下肢機能障害",障害学生情報入力シート!$H887="他の機能障害")),1,0)+IF(AND(障害学生情報入力シート!$G887="病弱・虚弱",OR(障害学生情報入力シート!$H887="内部障害等",障害学生情報入力シート!$H887="他の慢性疾患")),1,0)+IF(AND(障害学生情報入力シート!$G887="重複",ISBLANK(障害学生情報入力シート!$H887)),1,0)+IF(AND(障害学生情報入力シート!$G887="発達障害",OR(障害学生情報入力シート!$H887="SLD",障害学生情報入力シート!$H887="ADHD",障害学生情報入力シート!$H887="ASD",障害学生情報入力シート!$H887="発達障害の重複")),1,0)+IF(AND(障害学生情報入力シート!$G887="精神障害",OR(障害学生情報入力シート!$H887="統合失調症等",障害学生情報入力シート!$H887="気分障害",障害学生情報入力シート!$H887="神経症性障害等",障害学生情報入力シート!$H887="摂食障害・睡眠障害等",障害学生情報入力シート!$H887="他の精神障害")),1,0)+IF(AND(障害学生情報入力シート!$G887="その他の障害",ISBLANK(障害学生情報入力シート!$H887)),1,0)</f>
        <v>0</v>
      </c>
    </row>
    <row r="888" spans="1:25" x14ac:dyDescent="0.4">
      <c r="A888" s="1219">
        <v>864</v>
      </c>
      <c r="B888" s="7">
        <f>IF(AND(障害学生情報入力シート!$G888=$B$23,障害学生情報入力シート!$H888=$B$24,OR(障害学生情報入力シート!D888="入学者(新1年生)",障害学生情報入力シート!D888="在籍者")),1,0)</f>
        <v>0</v>
      </c>
      <c r="C888" s="7">
        <f t="shared" si="78"/>
        <v>0</v>
      </c>
      <c r="D888" s="7" t="str">
        <f>IFERROR(MATCH(ROW(障害学生情報入力シート!A864),C:C,0),"")</f>
        <v/>
      </c>
      <c r="E888" s="7">
        <f>IF(AND(障害学生情報入力シート!$G888=$E$23,障害学生情報入力シート!$H888=$E$24,OR(障害学生情報入力シート!D888="入学者(新1年生)",障害学生情報入力シート!D888="在籍者")),1,0)</f>
        <v>0</v>
      </c>
      <c r="F888" s="7">
        <f t="shared" si="79"/>
        <v>0</v>
      </c>
      <c r="G888" s="7" t="str">
        <f>IFERROR(MATCH(ROW(障害学生情報入力シート!E864),F:F,0),"")</f>
        <v/>
      </c>
      <c r="H888" s="7">
        <f>IF(AND(障害学生情報入力シート!$G888=$H$24,ISBLANK(障害学生情報入力シート!$H888),OR(障害学生情報入力シート!D888="入学者(新1年生)",障害学生情報入力シート!D888="在籍者")),1,0)</f>
        <v>0</v>
      </c>
      <c r="I888" s="7">
        <f t="shared" si="80"/>
        <v>0</v>
      </c>
      <c r="J888" s="7" t="str">
        <f>IFERROR(MATCH(ROW(障害学生情報入力シート!A864),I:I,0),"")</f>
        <v/>
      </c>
      <c r="K888" s="8">
        <f>IF(障害学生情報入力シート!AU888="",0,IF(AND(障害学生情報入力シート!AT888=1,Y888=1,障害学生情報入力シート!D888&lt;&gt;"",障害学生情報入力シート!D888&lt;&gt;"在籍者"),1,0))</f>
        <v>0</v>
      </c>
      <c r="L888" s="8">
        <f t="shared" si="81"/>
        <v>0</v>
      </c>
      <c r="M888" s="8" t="str">
        <f>IFERROR(MATCH(ROW(障害学生情報入力シート!A864),L:L,0),"")</f>
        <v/>
      </c>
      <c r="N888" s="8">
        <f>IF(障害学生情報入力シート!CA888="",0,IF(AND(障害学生情報入力シート!BZ888=1,Y888=1,障害学生情報入力シート!D888&lt;&gt;"",障害学生情報入力シート!D888&lt;&gt;"入学しなかった"),1,0))</f>
        <v>0</v>
      </c>
      <c r="O888" s="8">
        <f t="shared" si="82"/>
        <v>0</v>
      </c>
      <c r="P888" s="8" t="str">
        <f>IFERROR(MATCH(ROW(障害学生情報入力シート!AR864),O:O,0),"")</f>
        <v/>
      </c>
      <c r="Q888" s="8">
        <f>IF(障害学生情報入力シート!CU888="",0,IF(AND(障害学生情報入力シート!CT888=1,Y888=1,障害学生情報入力シート!D888&lt;&gt;"",障害学生情報入力シート!D888&lt;&gt;"入学しなかった"),1,0))</f>
        <v>0</v>
      </c>
      <c r="R888" s="8">
        <f t="shared" si="83"/>
        <v>0</v>
      </c>
      <c r="S888" s="8" t="str">
        <f>IFERROR(MATCH(ROW(障害学生情報入力シート!BJ864),R:R,0),"")</f>
        <v/>
      </c>
      <c r="T888" s="9">
        <f>IF(OR(SUM(障害学生情報入力シート!AY888:BY888,障害学生情報入力シート!CB888:CS888)&gt;0,COUNTA(障害学生情報入力シート!BZ888:CA888)=2,COUNTA(障害学生情報入力シート!CT888:CU888)=2),1,0)</f>
        <v>0</v>
      </c>
      <c r="U888" s="9">
        <f>SUM(障害学生情報入力シート!N888:Q888)+COUNTA(障害学生情報入力シート!R888)</f>
        <v>0</v>
      </c>
      <c r="V888" s="9">
        <f>SUM(障害学生情報入力シート!S888:V888)+COUNTA(障害学生情報入力シート!W888)</f>
        <v>0</v>
      </c>
      <c r="W888" s="9">
        <f>IF(SUM(障害学生情報入力シート!$X888:$AT888)&gt;0,1,0)</f>
        <v>0</v>
      </c>
      <c r="X888" s="9">
        <f>IF(障害学生情報入力シート!D888="入学者(新1年生)",1,0)</f>
        <v>0</v>
      </c>
      <c r="Y888" s="9">
        <f>IF(ISBLANK(障害学生情報入力シート!$G888),0)+IF(AND(障害学生情報入力シート!$G888="視覚障害",OR(障害学生情報入力シート!$H888="盲",障害学生情報入力シート!$H888="弱視")),1,0)+IF(AND(障害学生情報入力シート!$G888="聴覚・言語障害",OR(障害学生情報入力シート!$H888="聾",障害学生情報入力シート!$H888="難聴",障害学生情報入力シート!$H888="言語障害のみ")),1,0)+IF(AND(障害学生情報入力シート!$G888="肢体不自由",OR(障害学生情報入力シート!$H888="上肢機能障害",障害学生情報入力シート!$H888="下肢機能障害",障害学生情報入力シート!$H888="上下肢機能障害",障害学生情報入力シート!$H888="他の機能障害")),1,0)+IF(AND(障害学生情報入力シート!$G888="病弱・虚弱",OR(障害学生情報入力シート!$H888="内部障害等",障害学生情報入力シート!$H888="他の慢性疾患")),1,0)+IF(AND(障害学生情報入力シート!$G888="重複",ISBLANK(障害学生情報入力シート!$H888)),1,0)+IF(AND(障害学生情報入力シート!$G888="発達障害",OR(障害学生情報入力シート!$H888="SLD",障害学生情報入力シート!$H888="ADHD",障害学生情報入力シート!$H888="ASD",障害学生情報入力シート!$H888="発達障害の重複")),1,0)+IF(AND(障害学生情報入力シート!$G888="精神障害",OR(障害学生情報入力シート!$H888="統合失調症等",障害学生情報入力シート!$H888="気分障害",障害学生情報入力シート!$H888="神経症性障害等",障害学生情報入力シート!$H888="摂食障害・睡眠障害等",障害学生情報入力シート!$H888="他の精神障害")),1,0)+IF(AND(障害学生情報入力シート!$G888="その他の障害",ISBLANK(障害学生情報入力シート!$H888)),1,0)</f>
        <v>0</v>
      </c>
    </row>
    <row r="889" spans="1:25" x14ac:dyDescent="0.4">
      <c r="A889" s="1219">
        <v>865</v>
      </c>
      <c r="B889" s="7">
        <f>IF(AND(障害学生情報入力シート!$G889=$B$23,障害学生情報入力シート!$H889=$B$24,OR(障害学生情報入力シート!D889="入学者(新1年生)",障害学生情報入力シート!D889="在籍者")),1,0)</f>
        <v>0</v>
      </c>
      <c r="C889" s="7">
        <f t="shared" si="78"/>
        <v>0</v>
      </c>
      <c r="D889" s="7" t="str">
        <f>IFERROR(MATCH(ROW(障害学生情報入力シート!A865),C:C,0),"")</f>
        <v/>
      </c>
      <c r="E889" s="7">
        <f>IF(AND(障害学生情報入力シート!$G889=$E$23,障害学生情報入力シート!$H889=$E$24,OR(障害学生情報入力シート!D889="入学者(新1年生)",障害学生情報入力シート!D889="在籍者")),1,0)</f>
        <v>0</v>
      </c>
      <c r="F889" s="7">
        <f t="shared" si="79"/>
        <v>0</v>
      </c>
      <c r="G889" s="7" t="str">
        <f>IFERROR(MATCH(ROW(障害学生情報入力シート!E865),F:F,0),"")</f>
        <v/>
      </c>
      <c r="H889" s="7">
        <f>IF(AND(障害学生情報入力シート!$G889=$H$24,ISBLANK(障害学生情報入力シート!$H889),OR(障害学生情報入力シート!D889="入学者(新1年生)",障害学生情報入力シート!D889="在籍者")),1,0)</f>
        <v>0</v>
      </c>
      <c r="I889" s="7">
        <f t="shared" si="80"/>
        <v>0</v>
      </c>
      <c r="J889" s="7" t="str">
        <f>IFERROR(MATCH(ROW(障害学生情報入力シート!A865),I:I,0),"")</f>
        <v/>
      </c>
      <c r="K889" s="8">
        <f>IF(障害学生情報入力シート!AU889="",0,IF(AND(障害学生情報入力シート!AT889=1,Y889=1,障害学生情報入力シート!D889&lt;&gt;"",障害学生情報入力シート!D889&lt;&gt;"在籍者"),1,0))</f>
        <v>0</v>
      </c>
      <c r="L889" s="8">
        <f t="shared" si="81"/>
        <v>0</v>
      </c>
      <c r="M889" s="8" t="str">
        <f>IFERROR(MATCH(ROW(障害学生情報入力シート!A865),L:L,0),"")</f>
        <v/>
      </c>
      <c r="N889" s="8">
        <f>IF(障害学生情報入力シート!CA889="",0,IF(AND(障害学生情報入力シート!BZ889=1,Y889=1,障害学生情報入力シート!D889&lt;&gt;"",障害学生情報入力シート!D889&lt;&gt;"入学しなかった"),1,0))</f>
        <v>0</v>
      </c>
      <c r="O889" s="8">
        <f t="shared" si="82"/>
        <v>0</v>
      </c>
      <c r="P889" s="8" t="str">
        <f>IFERROR(MATCH(ROW(障害学生情報入力シート!AR865),O:O,0),"")</f>
        <v/>
      </c>
      <c r="Q889" s="8">
        <f>IF(障害学生情報入力シート!CU889="",0,IF(AND(障害学生情報入力シート!CT889=1,Y889=1,障害学生情報入力シート!D889&lt;&gt;"",障害学生情報入力シート!D889&lt;&gt;"入学しなかった"),1,0))</f>
        <v>0</v>
      </c>
      <c r="R889" s="8">
        <f t="shared" si="83"/>
        <v>0</v>
      </c>
      <c r="S889" s="8" t="str">
        <f>IFERROR(MATCH(ROW(障害学生情報入力シート!BJ865),R:R,0),"")</f>
        <v/>
      </c>
      <c r="T889" s="9">
        <f>IF(OR(SUM(障害学生情報入力シート!AY889:BY889,障害学生情報入力シート!CB889:CS889)&gt;0,COUNTA(障害学生情報入力シート!BZ889:CA889)=2,COUNTA(障害学生情報入力シート!CT889:CU889)=2),1,0)</f>
        <v>0</v>
      </c>
      <c r="U889" s="9">
        <f>SUM(障害学生情報入力シート!N889:Q889)+COUNTA(障害学生情報入力シート!R889)</f>
        <v>0</v>
      </c>
      <c r="V889" s="9">
        <f>SUM(障害学生情報入力シート!S889:V889)+COUNTA(障害学生情報入力シート!W889)</f>
        <v>0</v>
      </c>
      <c r="W889" s="9">
        <f>IF(SUM(障害学生情報入力シート!$X889:$AT889)&gt;0,1,0)</f>
        <v>0</v>
      </c>
      <c r="X889" s="9">
        <f>IF(障害学生情報入力シート!D889="入学者(新1年生)",1,0)</f>
        <v>0</v>
      </c>
      <c r="Y889" s="9">
        <f>IF(ISBLANK(障害学生情報入力シート!$G889),0)+IF(AND(障害学生情報入力シート!$G889="視覚障害",OR(障害学生情報入力シート!$H889="盲",障害学生情報入力シート!$H889="弱視")),1,0)+IF(AND(障害学生情報入力シート!$G889="聴覚・言語障害",OR(障害学生情報入力シート!$H889="聾",障害学生情報入力シート!$H889="難聴",障害学生情報入力シート!$H889="言語障害のみ")),1,0)+IF(AND(障害学生情報入力シート!$G889="肢体不自由",OR(障害学生情報入力シート!$H889="上肢機能障害",障害学生情報入力シート!$H889="下肢機能障害",障害学生情報入力シート!$H889="上下肢機能障害",障害学生情報入力シート!$H889="他の機能障害")),1,0)+IF(AND(障害学生情報入力シート!$G889="病弱・虚弱",OR(障害学生情報入力シート!$H889="内部障害等",障害学生情報入力シート!$H889="他の慢性疾患")),1,0)+IF(AND(障害学生情報入力シート!$G889="重複",ISBLANK(障害学生情報入力シート!$H889)),1,0)+IF(AND(障害学生情報入力シート!$G889="発達障害",OR(障害学生情報入力シート!$H889="SLD",障害学生情報入力シート!$H889="ADHD",障害学生情報入力シート!$H889="ASD",障害学生情報入力シート!$H889="発達障害の重複")),1,0)+IF(AND(障害学生情報入力シート!$G889="精神障害",OR(障害学生情報入力シート!$H889="統合失調症等",障害学生情報入力シート!$H889="気分障害",障害学生情報入力シート!$H889="神経症性障害等",障害学生情報入力シート!$H889="摂食障害・睡眠障害等",障害学生情報入力シート!$H889="他の精神障害")),1,0)+IF(AND(障害学生情報入力シート!$G889="その他の障害",ISBLANK(障害学生情報入力シート!$H889)),1,0)</f>
        <v>0</v>
      </c>
    </row>
    <row r="890" spans="1:25" x14ac:dyDescent="0.4">
      <c r="A890" s="1219">
        <v>866</v>
      </c>
      <c r="B890" s="7">
        <f>IF(AND(障害学生情報入力シート!$G890=$B$23,障害学生情報入力シート!$H890=$B$24,OR(障害学生情報入力シート!D890="入学者(新1年生)",障害学生情報入力シート!D890="在籍者")),1,0)</f>
        <v>0</v>
      </c>
      <c r="C890" s="7">
        <f t="shared" si="78"/>
        <v>0</v>
      </c>
      <c r="D890" s="7" t="str">
        <f>IFERROR(MATCH(ROW(障害学生情報入力シート!A866),C:C,0),"")</f>
        <v/>
      </c>
      <c r="E890" s="7">
        <f>IF(AND(障害学生情報入力シート!$G890=$E$23,障害学生情報入力シート!$H890=$E$24,OR(障害学生情報入力シート!D890="入学者(新1年生)",障害学生情報入力シート!D890="在籍者")),1,0)</f>
        <v>0</v>
      </c>
      <c r="F890" s="7">
        <f t="shared" si="79"/>
        <v>0</v>
      </c>
      <c r="G890" s="7" t="str">
        <f>IFERROR(MATCH(ROW(障害学生情報入力シート!E866),F:F,0),"")</f>
        <v/>
      </c>
      <c r="H890" s="7">
        <f>IF(AND(障害学生情報入力シート!$G890=$H$24,ISBLANK(障害学生情報入力シート!$H890),OR(障害学生情報入力シート!D890="入学者(新1年生)",障害学生情報入力シート!D890="在籍者")),1,0)</f>
        <v>0</v>
      </c>
      <c r="I890" s="7">
        <f t="shared" si="80"/>
        <v>0</v>
      </c>
      <c r="J890" s="7" t="str">
        <f>IFERROR(MATCH(ROW(障害学生情報入力シート!A866),I:I,0),"")</f>
        <v/>
      </c>
      <c r="K890" s="8">
        <f>IF(障害学生情報入力シート!AU890="",0,IF(AND(障害学生情報入力シート!AT890=1,Y890=1,障害学生情報入力シート!D890&lt;&gt;"",障害学生情報入力シート!D890&lt;&gt;"在籍者"),1,0))</f>
        <v>0</v>
      </c>
      <c r="L890" s="8">
        <f t="shared" si="81"/>
        <v>0</v>
      </c>
      <c r="M890" s="8" t="str">
        <f>IFERROR(MATCH(ROW(障害学生情報入力シート!A866),L:L,0),"")</f>
        <v/>
      </c>
      <c r="N890" s="8">
        <f>IF(障害学生情報入力シート!CA890="",0,IF(AND(障害学生情報入力シート!BZ890=1,Y890=1,障害学生情報入力シート!D890&lt;&gt;"",障害学生情報入力シート!D890&lt;&gt;"入学しなかった"),1,0))</f>
        <v>0</v>
      </c>
      <c r="O890" s="8">
        <f t="shared" si="82"/>
        <v>0</v>
      </c>
      <c r="P890" s="8" t="str">
        <f>IFERROR(MATCH(ROW(障害学生情報入力シート!AR866),O:O,0),"")</f>
        <v/>
      </c>
      <c r="Q890" s="8">
        <f>IF(障害学生情報入力シート!CU890="",0,IF(AND(障害学生情報入力シート!CT890=1,Y890=1,障害学生情報入力シート!D890&lt;&gt;"",障害学生情報入力シート!D890&lt;&gt;"入学しなかった"),1,0))</f>
        <v>0</v>
      </c>
      <c r="R890" s="8">
        <f t="shared" si="83"/>
        <v>0</v>
      </c>
      <c r="S890" s="8" t="str">
        <f>IFERROR(MATCH(ROW(障害学生情報入力シート!BJ866),R:R,0),"")</f>
        <v/>
      </c>
      <c r="T890" s="9">
        <f>IF(OR(SUM(障害学生情報入力シート!AY890:BY890,障害学生情報入力シート!CB890:CS890)&gt;0,COUNTA(障害学生情報入力シート!BZ890:CA890)=2,COUNTA(障害学生情報入力シート!CT890:CU890)=2),1,0)</f>
        <v>0</v>
      </c>
      <c r="U890" s="9">
        <f>SUM(障害学生情報入力シート!N890:Q890)+COUNTA(障害学生情報入力シート!R890)</f>
        <v>0</v>
      </c>
      <c r="V890" s="9">
        <f>SUM(障害学生情報入力シート!S890:V890)+COUNTA(障害学生情報入力シート!W890)</f>
        <v>0</v>
      </c>
      <c r="W890" s="9">
        <f>IF(SUM(障害学生情報入力シート!$X890:$AT890)&gt;0,1,0)</f>
        <v>0</v>
      </c>
      <c r="X890" s="9">
        <f>IF(障害学生情報入力シート!D890="入学者(新1年生)",1,0)</f>
        <v>0</v>
      </c>
      <c r="Y890" s="9">
        <f>IF(ISBLANK(障害学生情報入力シート!$G890),0)+IF(AND(障害学生情報入力シート!$G890="視覚障害",OR(障害学生情報入力シート!$H890="盲",障害学生情報入力シート!$H890="弱視")),1,0)+IF(AND(障害学生情報入力シート!$G890="聴覚・言語障害",OR(障害学生情報入力シート!$H890="聾",障害学生情報入力シート!$H890="難聴",障害学生情報入力シート!$H890="言語障害のみ")),1,0)+IF(AND(障害学生情報入力シート!$G890="肢体不自由",OR(障害学生情報入力シート!$H890="上肢機能障害",障害学生情報入力シート!$H890="下肢機能障害",障害学生情報入力シート!$H890="上下肢機能障害",障害学生情報入力シート!$H890="他の機能障害")),1,0)+IF(AND(障害学生情報入力シート!$G890="病弱・虚弱",OR(障害学生情報入力シート!$H890="内部障害等",障害学生情報入力シート!$H890="他の慢性疾患")),1,0)+IF(AND(障害学生情報入力シート!$G890="重複",ISBLANK(障害学生情報入力シート!$H890)),1,0)+IF(AND(障害学生情報入力シート!$G890="発達障害",OR(障害学生情報入力シート!$H890="SLD",障害学生情報入力シート!$H890="ADHD",障害学生情報入力シート!$H890="ASD",障害学生情報入力シート!$H890="発達障害の重複")),1,0)+IF(AND(障害学生情報入力シート!$G890="精神障害",OR(障害学生情報入力シート!$H890="統合失調症等",障害学生情報入力シート!$H890="気分障害",障害学生情報入力シート!$H890="神経症性障害等",障害学生情報入力シート!$H890="摂食障害・睡眠障害等",障害学生情報入力シート!$H890="他の精神障害")),1,0)+IF(AND(障害学生情報入力シート!$G890="その他の障害",ISBLANK(障害学生情報入力シート!$H890)),1,0)</f>
        <v>0</v>
      </c>
    </row>
    <row r="891" spans="1:25" x14ac:dyDescent="0.4">
      <c r="A891" s="1219">
        <v>867</v>
      </c>
      <c r="B891" s="7">
        <f>IF(AND(障害学生情報入力シート!$G891=$B$23,障害学生情報入力シート!$H891=$B$24,OR(障害学生情報入力シート!D891="入学者(新1年生)",障害学生情報入力シート!D891="在籍者")),1,0)</f>
        <v>0</v>
      </c>
      <c r="C891" s="7">
        <f t="shared" si="78"/>
        <v>0</v>
      </c>
      <c r="D891" s="7" t="str">
        <f>IFERROR(MATCH(ROW(障害学生情報入力シート!A867),C:C,0),"")</f>
        <v/>
      </c>
      <c r="E891" s="7">
        <f>IF(AND(障害学生情報入力シート!$G891=$E$23,障害学生情報入力シート!$H891=$E$24,OR(障害学生情報入力シート!D891="入学者(新1年生)",障害学生情報入力シート!D891="在籍者")),1,0)</f>
        <v>0</v>
      </c>
      <c r="F891" s="7">
        <f t="shared" si="79"/>
        <v>0</v>
      </c>
      <c r="G891" s="7" t="str">
        <f>IFERROR(MATCH(ROW(障害学生情報入力シート!E867),F:F,0),"")</f>
        <v/>
      </c>
      <c r="H891" s="7">
        <f>IF(AND(障害学生情報入力シート!$G891=$H$24,ISBLANK(障害学生情報入力シート!$H891),OR(障害学生情報入力シート!D891="入学者(新1年生)",障害学生情報入力シート!D891="在籍者")),1,0)</f>
        <v>0</v>
      </c>
      <c r="I891" s="7">
        <f t="shared" si="80"/>
        <v>0</v>
      </c>
      <c r="J891" s="7" t="str">
        <f>IFERROR(MATCH(ROW(障害学生情報入力シート!A867),I:I,0),"")</f>
        <v/>
      </c>
      <c r="K891" s="8">
        <f>IF(障害学生情報入力シート!AU891="",0,IF(AND(障害学生情報入力シート!AT891=1,Y891=1,障害学生情報入力シート!D891&lt;&gt;"",障害学生情報入力シート!D891&lt;&gt;"在籍者"),1,0))</f>
        <v>0</v>
      </c>
      <c r="L891" s="8">
        <f t="shared" si="81"/>
        <v>0</v>
      </c>
      <c r="M891" s="8" t="str">
        <f>IFERROR(MATCH(ROW(障害学生情報入力シート!A867),L:L,0),"")</f>
        <v/>
      </c>
      <c r="N891" s="8">
        <f>IF(障害学生情報入力シート!CA891="",0,IF(AND(障害学生情報入力シート!BZ891=1,Y891=1,障害学生情報入力シート!D891&lt;&gt;"",障害学生情報入力シート!D891&lt;&gt;"入学しなかった"),1,0))</f>
        <v>0</v>
      </c>
      <c r="O891" s="8">
        <f t="shared" si="82"/>
        <v>0</v>
      </c>
      <c r="P891" s="8" t="str">
        <f>IFERROR(MATCH(ROW(障害学生情報入力シート!AR867),O:O,0),"")</f>
        <v/>
      </c>
      <c r="Q891" s="8">
        <f>IF(障害学生情報入力シート!CU891="",0,IF(AND(障害学生情報入力シート!CT891=1,Y891=1,障害学生情報入力シート!D891&lt;&gt;"",障害学生情報入力シート!D891&lt;&gt;"入学しなかった"),1,0))</f>
        <v>0</v>
      </c>
      <c r="R891" s="8">
        <f t="shared" si="83"/>
        <v>0</v>
      </c>
      <c r="S891" s="8" t="str">
        <f>IFERROR(MATCH(ROW(障害学生情報入力シート!BJ867),R:R,0),"")</f>
        <v/>
      </c>
      <c r="T891" s="9">
        <f>IF(OR(SUM(障害学生情報入力シート!AY891:BY891,障害学生情報入力シート!CB891:CS891)&gt;0,COUNTA(障害学生情報入力シート!BZ891:CA891)=2,COUNTA(障害学生情報入力シート!CT891:CU891)=2),1,0)</f>
        <v>0</v>
      </c>
      <c r="U891" s="9">
        <f>SUM(障害学生情報入力シート!N891:Q891)+COUNTA(障害学生情報入力シート!R891)</f>
        <v>0</v>
      </c>
      <c r="V891" s="9">
        <f>SUM(障害学生情報入力シート!S891:V891)+COUNTA(障害学生情報入力シート!W891)</f>
        <v>0</v>
      </c>
      <c r="W891" s="9">
        <f>IF(SUM(障害学生情報入力シート!$X891:$AT891)&gt;0,1,0)</f>
        <v>0</v>
      </c>
      <c r="X891" s="9">
        <f>IF(障害学生情報入力シート!D891="入学者(新1年生)",1,0)</f>
        <v>0</v>
      </c>
      <c r="Y891" s="9">
        <f>IF(ISBLANK(障害学生情報入力シート!$G891),0)+IF(AND(障害学生情報入力シート!$G891="視覚障害",OR(障害学生情報入力シート!$H891="盲",障害学生情報入力シート!$H891="弱視")),1,0)+IF(AND(障害学生情報入力シート!$G891="聴覚・言語障害",OR(障害学生情報入力シート!$H891="聾",障害学生情報入力シート!$H891="難聴",障害学生情報入力シート!$H891="言語障害のみ")),1,0)+IF(AND(障害学生情報入力シート!$G891="肢体不自由",OR(障害学生情報入力シート!$H891="上肢機能障害",障害学生情報入力シート!$H891="下肢機能障害",障害学生情報入力シート!$H891="上下肢機能障害",障害学生情報入力シート!$H891="他の機能障害")),1,0)+IF(AND(障害学生情報入力シート!$G891="病弱・虚弱",OR(障害学生情報入力シート!$H891="内部障害等",障害学生情報入力シート!$H891="他の慢性疾患")),1,0)+IF(AND(障害学生情報入力シート!$G891="重複",ISBLANK(障害学生情報入力シート!$H891)),1,0)+IF(AND(障害学生情報入力シート!$G891="発達障害",OR(障害学生情報入力シート!$H891="SLD",障害学生情報入力シート!$H891="ADHD",障害学生情報入力シート!$H891="ASD",障害学生情報入力シート!$H891="発達障害の重複")),1,0)+IF(AND(障害学生情報入力シート!$G891="精神障害",OR(障害学生情報入力シート!$H891="統合失調症等",障害学生情報入力シート!$H891="気分障害",障害学生情報入力シート!$H891="神経症性障害等",障害学生情報入力シート!$H891="摂食障害・睡眠障害等",障害学生情報入力シート!$H891="他の精神障害")),1,0)+IF(AND(障害学生情報入力シート!$G891="その他の障害",ISBLANK(障害学生情報入力シート!$H891)),1,0)</f>
        <v>0</v>
      </c>
    </row>
    <row r="892" spans="1:25" x14ac:dyDescent="0.4">
      <c r="A892" s="1219">
        <v>868</v>
      </c>
      <c r="B892" s="7">
        <f>IF(AND(障害学生情報入力シート!$G892=$B$23,障害学生情報入力シート!$H892=$B$24,OR(障害学生情報入力シート!D892="入学者(新1年生)",障害学生情報入力シート!D892="在籍者")),1,0)</f>
        <v>0</v>
      </c>
      <c r="C892" s="7">
        <f t="shared" si="78"/>
        <v>0</v>
      </c>
      <c r="D892" s="7" t="str">
        <f>IFERROR(MATCH(ROW(障害学生情報入力シート!A868),C:C,0),"")</f>
        <v/>
      </c>
      <c r="E892" s="7">
        <f>IF(AND(障害学生情報入力シート!$G892=$E$23,障害学生情報入力シート!$H892=$E$24,OR(障害学生情報入力シート!D892="入学者(新1年生)",障害学生情報入力シート!D892="在籍者")),1,0)</f>
        <v>0</v>
      </c>
      <c r="F892" s="7">
        <f t="shared" si="79"/>
        <v>0</v>
      </c>
      <c r="G892" s="7" t="str">
        <f>IFERROR(MATCH(ROW(障害学生情報入力シート!E868),F:F,0),"")</f>
        <v/>
      </c>
      <c r="H892" s="7">
        <f>IF(AND(障害学生情報入力シート!$G892=$H$24,ISBLANK(障害学生情報入力シート!$H892),OR(障害学生情報入力シート!D892="入学者(新1年生)",障害学生情報入力シート!D892="在籍者")),1,0)</f>
        <v>0</v>
      </c>
      <c r="I892" s="7">
        <f t="shared" si="80"/>
        <v>0</v>
      </c>
      <c r="J892" s="7" t="str">
        <f>IFERROR(MATCH(ROW(障害学生情報入力シート!A868),I:I,0),"")</f>
        <v/>
      </c>
      <c r="K892" s="8">
        <f>IF(障害学生情報入力シート!AU892="",0,IF(AND(障害学生情報入力シート!AT892=1,Y892=1,障害学生情報入力シート!D892&lt;&gt;"",障害学生情報入力シート!D892&lt;&gt;"在籍者"),1,0))</f>
        <v>0</v>
      </c>
      <c r="L892" s="8">
        <f t="shared" si="81"/>
        <v>0</v>
      </c>
      <c r="M892" s="8" t="str">
        <f>IFERROR(MATCH(ROW(障害学生情報入力シート!A868),L:L,0),"")</f>
        <v/>
      </c>
      <c r="N892" s="8">
        <f>IF(障害学生情報入力シート!CA892="",0,IF(AND(障害学生情報入力シート!BZ892=1,Y892=1,障害学生情報入力シート!D892&lt;&gt;"",障害学生情報入力シート!D892&lt;&gt;"入学しなかった"),1,0))</f>
        <v>0</v>
      </c>
      <c r="O892" s="8">
        <f t="shared" si="82"/>
        <v>0</v>
      </c>
      <c r="P892" s="8" t="str">
        <f>IFERROR(MATCH(ROW(障害学生情報入力シート!AR868),O:O,0),"")</f>
        <v/>
      </c>
      <c r="Q892" s="8">
        <f>IF(障害学生情報入力シート!CU892="",0,IF(AND(障害学生情報入力シート!CT892=1,Y892=1,障害学生情報入力シート!D892&lt;&gt;"",障害学生情報入力シート!D892&lt;&gt;"入学しなかった"),1,0))</f>
        <v>0</v>
      </c>
      <c r="R892" s="8">
        <f t="shared" si="83"/>
        <v>0</v>
      </c>
      <c r="S892" s="8" t="str">
        <f>IFERROR(MATCH(ROW(障害学生情報入力シート!BJ868),R:R,0),"")</f>
        <v/>
      </c>
      <c r="T892" s="9">
        <f>IF(OR(SUM(障害学生情報入力シート!AY892:BY892,障害学生情報入力シート!CB892:CS892)&gt;0,COUNTA(障害学生情報入力シート!BZ892:CA892)=2,COUNTA(障害学生情報入力シート!CT892:CU892)=2),1,0)</f>
        <v>0</v>
      </c>
      <c r="U892" s="9">
        <f>SUM(障害学生情報入力シート!N892:Q892)+COUNTA(障害学生情報入力シート!R892)</f>
        <v>0</v>
      </c>
      <c r="V892" s="9">
        <f>SUM(障害学生情報入力シート!S892:V892)+COUNTA(障害学生情報入力シート!W892)</f>
        <v>0</v>
      </c>
      <c r="W892" s="9">
        <f>IF(SUM(障害学生情報入力シート!$X892:$AT892)&gt;0,1,0)</f>
        <v>0</v>
      </c>
      <c r="X892" s="9">
        <f>IF(障害学生情報入力シート!D892="入学者(新1年生)",1,0)</f>
        <v>0</v>
      </c>
      <c r="Y892" s="9">
        <f>IF(ISBLANK(障害学生情報入力シート!$G892),0)+IF(AND(障害学生情報入力シート!$G892="視覚障害",OR(障害学生情報入力シート!$H892="盲",障害学生情報入力シート!$H892="弱視")),1,0)+IF(AND(障害学生情報入力シート!$G892="聴覚・言語障害",OR(障害学生情報入力シート!$H892="聾",障害学生情報入力シート!$H892="難聴",障害学生情報入力シート!$H892="言語障害のみ")),1,0)+IF(AND(障害学生情報入力シート!$G892="肢体不自由",OR(障害学生情報入力シート!$H892="上肢機能障害",障害学生情報入力シート!$H892="下肢機能障害",障害学生情報入力シート!$H892="上下肢機能障害",障害学生情報入力シート!$H892="他の機能障害")),1,0)+IF(AND(障害学生情報入力シート!$G892="病弱・虚弱",OR(障害学生情報入力シート!$H892="内部障害等",障害学生情報入力シート!$H892="他の慢性疾患")),1,0)+IF(AND(障害学生情報入力シート!$G892="重複",ISBLANK(障害学生情報入力シート!$H892)),1,0)+IF(AND(障害学生情報入力シート!$G892="発達障害",OR(障害学生情報入力シート!$H892="SLD",障害学生情報入力シート!$H892="ADHD",障害学生情報入力シート!$H892="ASD",障害学生情報入力シート!$H892="発達障害の重複")),1,0)+IF(AND(障害学生情報入力シート!$G892="精神障害",OR(障害学生情報入力シート!$H892="統合失調症等",障害学生情報入力シート!$H892="気分障害",障害学生情報入力シート!$H892="神経症性障害等",障害学生情報入力シート!$H892="摂食障害・睡眠障害等",障害学生情報入力シート!$H892="他の精神障害")),1,0)+IF(AND(障害学生情報入力シート!$G892="その他の障害",ISBLANK(障害学生情報入力シート!$H892)),1,0)</f>
        <v>0</v>
      </c>
    </row>
    <row r="893" spans="1:25" x14ac:dyDescent="0.4">
      <c r="A893" s="1219">
        <v>869</v>
      </c>
      <c r="B893" s="7">
        <f>IF(AND(障害学生情報入力シート!$G893=$B$23,障害学生情報入力シート!$H893=$B$24,OR(障害学生情報入力シート!D893="入学者(新1年生)",障害学生情報入力シート!D893="在籍者")),1,0)</f>
        <v>0</v>
      </c>
      <c r="C893" s="7">
        <f t="shared" si="78"/>
        <v>0</v>
      </c>
      <c r="D893" s="7" t="str">
        <f>IFERROR(MATCH(ROW(障害学生情報入力シート!A869),C:C,0),"")</f>
        <v/>
      </c>
      <c r="E893" s="7">
        <f>IF(AND(障害学生情報入力シート!$G893=$E$23,障害学生情報入力シート!$H893=$E$24,OR(障害学生情報入力シート!D893="入学者(新1年生)",障害学生情報入力シート!D893="在籍者")),1,0)</f>
        <v>0</v>
      </c>
      <c r="F893" s="7">
        <f t="shared" si="79"/>
        <v>0</v>
      </c>
      <c r="G893" s="7" t="str">
        <f>IFERROR(MATCH(ROW(障害学生情報入力シート!E869),F:F,0),"")</f>
        <v/>
      </c>
      <c r="H893" s="7">
        <f>IF(AND(障害学生情報入力シート!$G893=$H$24,ISBLANK(障害学生情報入力シート!$H893),OR(障害学生情報入力シート!D893="入学者(新1年生)",障害学生情報入力シート!D893="在籍者")),1,0)</f>
        <v>0</v>
      </c>
      <c r="I893" s="7">
        <f t="shared" si="80"/>
        <v>0</v>
      </c>
      <c r="J893" s="7" t="str">
        <f>IFERROR(MATCH(ROW(障害学生情報入力シート!A869),I:I,0),"")</f>
        <v/>
      </c>
      <c r="K893" s="8">
        <f>IF(障害学生情報入力シート!AU893="",0,IF(AND(障害学生情報入力シート!AT893=1,Y893=1,障害学生情報入力シート!D893&lt;&gt;"",障害学生情報入力シート!D893&lt;&gt;"在籍者"),1,0))</f>
        <v>0</v>
      </c>
      <c r="L893" s="8">
        <f t="shared" si="81"/>
        <v>0</v>
      </c>
      <c r="M893" s="8" t="str">
        <f>IFERROR(MATCH(ROW(障害学生情報入力シート!A869),L:L,0),"")</f>
        <v/>
      </c>
      <c r="N893" s="8">
        <f>IF(障害学生情報入力シート!CA893="",0,IF(AND(障害学生情報入力シート!BZ893=1,Y893=1,障害学生情報入力シート!D893&lt;&gt;"",障害学生情報入力シート!D893&lt;&gt;"入学しなかった"),1,0))</f>
        <v>0</v>
      </c>
      <c r="O893" s="8">
        <f t="shared" si="82"/>
        <v>0</v>
      </c>
      <c r="P893" s="8" t="str">
        <f>IFERROR(MATCH(ROW(障害学生情報入力シート!AR869),O:O,0),"")</f>
        <v/>
      </c>
      <c r="Q893" s="8">
        <f>IF(障害学生情報入力シート!CU893="",0,IF(AND(障害学生情報入力シート!CT893=1,Y893=1,障害学生情報入力シート!D893&lt;&gt;"",障害学生情報入力シート!D893&lt;&gt;"入学しなかった"),1,0))</f>
        <v>0</v>
      </c>
      <c r="R893" s="8">
        <f t="shared" si="83"/>
        <v>0</v>
      </c>
      <c r="S893" s="8" t="str">
        <f>IFERROR(MATCH(ROW(障害学生情報入力シート!BJ869),R:R,0),"")</f>
        <v/>
      </c>
      <c r="T893" s="9">
        <f>IF(OR(SUM(障害学生情報入力シート!AY893:BY893,障害学生情報入力シート!CB893:CS893)&gt;0,COUNTA(障害学生情報入力シート!BZ893:CA893)=2,COUNTA(障害学生情報入力シート!CT893:CU893)=2),1,0)</f>
        <v>0</v>
      </c>
      <c r="U893" s="9">
        <f>SUM(障害学生情報入力シート!N893:Q893)+COUNTA(障害学生情報入力シート!R893)</f>
        <v>0</v>
      </c>
      <c r="V893" s="9">
        <f>SUM(障害学生情報入力シート!S893:V893)+COUNTA(障害学生情報入力シート!W893)</f>
        <v>0</v>
      </c>
      <c r="W893" s="9">
        <f>IF(SUM(障害学生情報入力シート!$X893:$AT893)&gt;0,1,0)</f>
        <v>0</v>
      </c>
      <c r="X893" s="9">
        <f>IF(障害学生情報入力シート!D893="入学者(新1年生)",1,0)</f>
        <v>0</v>
      </c>
      <c r="Y893" s="9">
        <f>IF(ISBLANK(障害学生情報入力シート!$G893),0)+IF(AND(障害学生情報入力シート!$G893="視覚障害",OR(障害学生情報入力シート!$H893="盲",障害学生情報入力シート!$H893="弱視")),1,0)+IF(AND(障害学生情報入力シート!$G893="聴覚・言語障害",OR(障害学生情報入力シート!$H893="聾",障害学生情報入力シート!$H893="難聴",障害学生情報入力シート!$H893="言語障害のみ")),1,0)+IF(AND(障害学生情報入力シート!$G893="肢体不自由",OR(障害学生情報入力シート!$H893="上肢機能障害",障害学生情報入力シート!$H893="下肢機能障害",障害学生情報入力シート!$H893="上下肢機能障害",障害学生情報入力シート!$H893="他の機能障害")),1,0)+IF(AND(障害学生情報入力シート!$G893="病弱・虚弱",OR(障害学生情報入力シート!$H893="内部障害等",障害学生情報入力シート!$H893="他の慢性疾患")),1,0)+IF(AND(障害学生情報入力シート!$G893="重複",ISBLANK(障害学生情報入力シート!$H893)),1,0)+IF(AND(障害学生情報入力シート!$G893="発達障害",OR(障害学生情報入力シート!$H893="SLD",障害学生情報入力シート!$H893="ADHD",障害学生情報入力シート!$H893="ASD",障害学生情報入力シート!$H893="発達障害の重複")),1,0)+IF(AND(障害学生情報入力シート!$G893="精神障害",OR(障害学生情報入力シート!$H893="統合失調症等",障害学生情報入力シート!$H893="気分障害",障害学生情報入力シート!$H893="神経症性障害等",障害学生情報入力シート!$H893="摂食障害・睡眠障害等",障害学生情報入力シート!$H893="他の精神障害")),1,0)+IF(AND(障害学生情報入力シート!$G893="その他の障害",ISBLANK(障害学生情報入力シート!$H893)),1,0)</f>
        <v>0</v>
      </c>
    </row>
    <row r="894" spans="1:25" x14ac:dyDescent="0.4">
      <c r="A894" s="1219">
        <v>870</v>
      </c>
      <c r="B894" s="7">
        <f>IF(AND(障害学生情報入力シート!$G894=$B$23,障害学生情報入力シート!$H894=$B$24,OR(障害学生情報入力シート!D894="入学者(新1年生)",障害学生情報入力シート!D894="在籍者")),1,0)</f>
        <v>0</v>
      </c>
      <c r="C894" s="7">
        <f t="shared" si="78"/>
        <v>0</v>
      </c>
      <c r="D894" s="7" t="str">
        <f>IFERROR(MATCH(ROW(障害学生情報入力シート!A870),C:C,0),"")</f>
        <v/>
      </c>
      <c r="E894" s="7">
        <f>IF(AND(障害学生情報入力シート!$G894=$E$23,障害学生情報入力シート!$H894=$E$24,OR(障害学生情報入力シート!D894="入学者(新1年生)",障害学生情報入力シート!D894="在籍者")),1,0)</f>
        <v>0</v>
      </c>
      <c r="F894" s="7">
        <f t="shared" si="79"/>
        <v>0</v>
      </c>
      <c r="G894" s="7" t="str">
        <f>IFERROR(MATCH(ROW(障害学生情報入力シート!E870),F:F,0),"")</f>
        <v/>
      </c>
      <c r="H894" s="7">
        <f>IF(AND(障害学生情報入力シート!$G894=$H$24,ISBLANK(障害学生情報入力シート!$H894),OR(障害学生情報入力シート!D894="入学者(新1年生)",障害学生情報入力シート!D894="在籍者")),1,0)</f>
        <v>0</v>
      </c>
      <c r="I894" s="7">
        <f t="shared" si="80"/>
        <v>0</v>
      </c>
      <c r="J894" s="7" t="str">
        <f>IFERROR(MATCH(ROW(障害学生情報入力シート!A870),I:I,0),"")</f>
        <v/>
      </c>
      <c r="K894" s="8">
        <f>IF(障害学生情報入力シート!AU894="",0,IF(AND(障害学生情報入力シート!AT894=1,Y894=1,障害学生情報入力シート!D894&lt;&gt;"",障害学生情報入力シート!D894&lt;&gt;"在籍者"),1,0))</f>
        <v>0</v>
      </c>
      <c r="L894" s="8">
        <f t="shared" si="81"/>
        <v>0</v>
      </c>
      <c r="M894" s="8" t="str">
        <f>IFERROR(MATCH(ROW(障害学生情報入力シート!A870),L:L,0),"")</f>
        <v/>
      </c>
      <c r="N894" s="8">
        <f>IF(障害学生情報入力シート!CA894="",0,IF(AND(障害学生情報入力シート!BZ894=1,Y894=1,障害学生情報入力シート!D894&lt;&gt;"",障害学生情報入力シート!D894&lt;&gt;"入学しなかった"),1,0))</f>
        <v>0</v>
      </c>
      <c r="O894" s="8">
        <f t="shared" si="82"/>
        <v>0</v>
      </c>
      <c r="P894" s="8" t="str">
        <f>IFERROR(MATCH(ROW(障害学生情報入力シート!AR870),O:O,0),"")</f>
        <v/>
      </c>
      <c r="Q894" s="8">
        <f>IF(障害学生情報入力シート!CU894="",0,IF(AND(障害学生情報入力シート!CT894=1,Y894=1,障害学生情報入力シート!D894&lt;&gt;"",障害学生情報入力シート!D894&lt;&gt;"入学しなかった"),1,0))</f>
        <v>0</v>
      </c>
      <c r="R894" s="8">
        <f t="shared" si="83"/>
        <v>0</v>
      </c>
      <c r="S894" s="8" t="str">
        <f>IFERROR(MATCH(ROW(障害学生情報入力シート!BJ870),R:R,0),"")</f>
        <v/>
      </c>
      <c r="T894" s="9">
        <f>IF(OR(SUM(障害学生情報入力シート!AY894:BY894,障害学生情報入力シート!CB894:CS894)&gt;0,COUNTA(障害学生情報入力シート!BZ894:CA894)=2,COUNTA(障害学生情報入力シート!CT894:CU894)=2),1,0)</f>
        <v>0</v>
      </c>
      <c r="U894" s="9">
        <f>SUM(障害学生情報入力シート!N894:Q894)+COUNTA(障害学生情報入力シート!R894)</f>
        <v>0</v>
      </c>
      <c r="V894" s="9">
        <f>SUM(障害学生情報入力シート!S894:V894)+COUNTA(障害学生情報入力シート!W894)</f>
        <v>0</v>
      </c>
      <c r="W894" s="9">
        <f>IF(SUM(障害学生情報入力シート!$X894:$AT894)&gt;0,1,0)</f>
        <v>0</v>
      </c>
      <c r="X894" s="9">
        <f>IF(障害学生情報入力シート!D894="入学者(新1年生)",1,0)</f>
        <v>0</v>
      </c>
      <c r="Y894" s="9">
        <f>IF(ISBLANK(障害学生情報入力シート!$G894),0)+IF(AND(障害学生情報入力シート!$G894="視覚障害",OR(障害学生情報入力シート!$H894="盲",障害学生情報入力シート!$H894="弱視")),1,0)+IF(AND(障害学生情報入力シート!$G894="聴覚・言語障害",OR(障害学生情報入力シート!$H894="聾",障害学生情報入力シート!$H894="難聴",障害学生情報入力シート!$H894="言語障害のみ")),1,0)+IF(AND(障害学生情報入力シート!$G894="肢体不自由",OR(障害学生情報入力シート!$H894="上肢機能障害",障害学生情報入力シート!$H894="下肢機能障害",障害学生情報入力シート!$H894="上下肢機能障害",障害学生情報入力シート!$H894="他の機能障害")),1,0)+IF(AND(障害学生情報入力シート!$G894="病弱・虚弱",OR(障害学生情報入力シート!$H894="内部障害等",障害学生情報入力シート!$H894="他の慢性疾患")),1,0)+IF(AND(障害学生情報入力シート!$G894="重複",ISBLANK(障害学生情報入力シート!$H894)),1,0)+IF(AND(障害学生情報入力シート!$G894="発達障害",OR(障害学生情報入力シート!$H894="SLD",障害学生情報入力シート!$H894="ADHD",障害学生情報入力シート!$H894="ASD",障害学生情報入力シート!$H894="発達障害の重複")),1,0)+IF(AND(障害学生情報入力シート!$G894="精神障害",OR(障害学生情報入力シート!$H894="統合失調症等",障害学生情報入力シート!$H894="気分障害",障害学生情報入力シート!$H894="神経症性障害等",障害学生情報入力シート!$H894="摂食障害・睡眠障害等",障害学生情報入力シート!$H894="他の精神障害")),1,0)+IF(AND(障害学生情報入力シート!$G894="その他の障害",ISBLANK(障害学生情報入力シート!$H894)),1,0)</f>
        <v>0</v>
      </c>
    </row>
    <row r="895" spans="1:25" x14ac:dyDescent="0.4">
      <c r="A895" s="1219">
        <v>871</v>
      </c>
      <c r="B895" s="7">
        <f>IF(AND(障害学生情報入力シート!$G895=$B$23,障害学生情報入力シート!$H895=$B$24,OR(障害学生情報入力シート!D895="入学者(新1年生)",障害学生情報入力シート!D895="在籍者")),1,0)</f>
        <v>0</v>
      </c>
      <c r="C895" s="7">
        <f t="shared" si="78"/>
        <v>0</v>
      </c>
      <c r="D895" s="7" t="str">
        <f>IFERROR(MATCH(ROW(障害学生情報入力シート!A871),C:C,0),"")</f>
        <v/>
      </c>
      <c r="E895" s="7">
        <f>IF(AND(障害学生情報入力シート!$G895=$E$23,障害学生情報入力シート!$H895=$E$24,OR(障害学生情報入力シート!D895="入学者(新1年生)",障害学生情報入力シート!D895="在籍者")),1,0)</f>
        <v>0</v>
      </c>
      <c r="F895" s="7">
        <f t="shared" si="79"/>
        <v>0</v>
      </c>
      <c r="G895" s="7" t="str">
        <f>IFERROR(MATCH(ROW(障害学生情報入力シート!E871),F:F,0),"")</f>
        <v/>
      </c>
      <c r="H895" s="7">
        <f>IF(AND(障害学生情報入力シート!$G895=$H$24,ISBLANK(障害学生情報入力シート!$H895),OR(障害学生情報入力シート!D895="入学者(新1年生)",障害学生情報入力シート!D895="在籍者")),1,0)</f>
        <v>0</v>
      </c>
      <c r="I895" s="7">
        <f t="shared" si="80"/>
        <v>0</v>
      </c>
      <c r="J895" s="7" t="str">
        <f>IFERROR(MATCH(ROW(障害学生情報入力シート!A871),I:I,0),"")</f>
        <v/>
      </c>
      <c r="K895" s="8">
        <f>IF(障害学生情報入力シート!AU895="",0,IF(AND(障害学生情報入力シート!AT895=1,Y895=1,障害学生情報入力シート!D895&lt;&gt;"",障害学生情報入力シート!D895&lt;&gt;"在籍者"),1,0))</f>
        <v>0</v>
      </c>
      <c r="L895" s="8">
        <f t="shared" si="81"/>
        <v>0</v>
      </c>
      <c r="M895" s="8" t="str">
        <f>IFERROR(MATCH(ROW(障害学生情報入力シート!A871),L:L,0),"")</f>
        <v/>
      </c>
      <c r="N895" s="8">
        <f>IF(障害学生情報入力シート!CA895="",0,IF(AND(障害学生情報入力シート!BZ895=1,Y895=1,障害学生情報入力シート!D895&lt;&gt;"",障害学生情報入力シート!D895&lt;&gt;"入学しなかった"),1,0))</f>
        <v>0</v>
      </c>
      <c r="O895" s="8">
        <f t="shared" si="82"/>
        <v>0</v>
      </c>
      <c r="P895" s="8" t="str">
        <f>IFERROR(MATCH(ROW(障害学生情報入力シート!AR871),O:O,0),"")</f>
        <v/>
      </c>
      <c r="Q895" s="8">
        <f>IF(障害学生情報入力シート!CU895="",0,IF(AND(障害学生情報入力シート!CT895=1,Y895=1,障害学生情報入力シート!D895&lt;&gt;"",障害学生情報入力シート!D895&lt;&gt;"入学しなかった"),1,0))</f>
        <v>0</v>
      </c>
      <c r="R895" s="8">
        <f t="shared" si="83"/>
        <v>0</v>
      </c>
      <c r="S895" s="8" t="str">
        <f>IFERROR(MATCH(ROW(障害学生情報入力シート!BJ871),R:R,0),"")</f>
        <v/>
      </c>
      <c r="T895" s="9">
        <f>IF(OR(SUM(障害学生情報入力シート!AY895:BY895,障害学生情報入力シート!CB895:CS895)&gt;0,COUNTA(障害学生情報入力シート!BZ895:CA895)=2,COUNTA(障害学生情報入力シート!CT895:CU895)=2),1,0)</f>
        <v>0</v>
      </c>
      <c r="U895" s="9">
        <f>SUM(障害学生情報入力シート!N895:Q895)+COUNTA(障害学生情報入力シート!R895)</f>
        <v>0</v>
      </c>
      <c r="V895" s="9">
        <f>SUM(障害学生情報入力シート!S895:V895)+COUNTA(障害学生情報入力シート!W895)</f>
        <v>0</v>
      </c>
      <c r="W895" s="9">
        <f>IF(SUM(障害学生情報入力シート!$X895:$AT895)&gt;0,1,0)</f>
        <v>0</v>
      </c>
      <c r="X895" s="9">
        <f>IF(障害学生情報入力シート!D895="入学者(新1年生)",1,0)</f>
        <v>0</v>
      </c>
      <c r="Y895" s="9">
        <f>IF(ISBLANK(障害学生情報入力シート!$G895),0)+IF(AND(障害学生情報入力シート!$G895="視覚障害",OR(障害学生情報入力シート!$H895="盲",障害学生情報入力シート!$H895="弱視")),1,0)+IF(AND(障害学生情報入力シート!$G895="聴覚・言語障害",OR(障害学生情報入力シート!$H895="聾",障害学生情報入力シート!$H895="難聴",障害学生情報入力シート!$H895="言語障害のみ")),1,0)+IF(AND(障害学生情報入力シート!$G895="肢体不自由",OR(障害学生情報入力シート!$H895="上肢機能障害",障害学生情報入力シート!$H895="下肢機能障害",障害学生情報入力シート!$H895="上下肢機能障害",障害学生情報入力シート!$H895="他の機能障害")),1,0)+IF(AND(障害学生情報入力シート!$G895="病弱・虚弱",OR(障害学生情報入力シート!$H895="内部障害等",障害学生情報入力シート!$H895="他の慢性疾患")),1,0)+IF(AND(障害学生情報入力シート!$G895="重複",ISBLANK(障害学生情報入力シート!$H895)),1,0)+IF(AND(障害学生情報入力シート!$G895="発達障害",OR(障害学生情報入力シート!$H895="SLD",障害学生情報入力シート!$H895="ADHD",障害学生情報入力シート!$H895="ASD",障害学生情報入力シート!$H895="発達障害の重複")),1,0)+IF(AND(障害学生情報入力シート!$G895="精神障害",OR(障害学生情報入力シート!$H895="統合失調症等",障害学生情報入力シート!$H895="気分障害",障害学生情報入力シート!$H895="神経症性障害等",障害学生情報入力シート!$H895="摂食障害・睡眠障害等",障害学生情報入力シート!$H895="他の精神障害")),1,0)+IF(AND(障害学生情報入力シート!$G895="その他の障害",ISBLANK(障害学生情報入力シート!$H895)),1,0)</f>
        <v>0</v>
      </c>
    </row>
    <row r="896" spans="1:25" x14ac:dyDescent="0.4">
      <c r="A896" s="1219">
        <v>872</v>
      </c>
      <c r="B896" s="7">
        <f>IF(AND(障害学生情報入力シート!$G896=$B$23,障害学生情報入力シート!$H896=$B$24,OR(障害学生情報入力シート!D896="入学者(新1年生)",障害学生情報入力シート!D896="在籍者")),1,0)</f>
        <v>0</v>
      </c>
      <c r="C896" s="7">
        <f t="shared" si="78"/>
        <v>0</v>
      </c>
      <c r="D896" s="7" t="str">
        <f>IFERROR(MATCH(ROW(障害学生情報入力シート!A872),C:C,0),"")</f>
        <v/>
      </c>
      <c r="E896" s="7">
        <f>IF(AND(障害学生情報入力シート!$G896=$E$23,障害学生情報入力シート!$H896=$E$24,OR(障害学生情報入力シート!D896="入学者(新1年生)",障害学生情報入力シート!D896="在籍者")),1,0)</f>
        <v>0</v>
      </c>
      <c r="F896" s="7">
        <f t="shared" si="79"/>
        <v>0</v>
      </c>
      <c r="G896" s="7" t="str">
        <f>IFERROR(MATCH(ROW(障害学生情報入力シート!E872),F:F,0),"")</f>
        <v/>
      </c>
      <c r="H896" s="7">
        <f>IF(AND(障害学生情報入力シート!$G896=$H$24,ISBLANK(障害学生情報入力シート!$H896),OR(障害学生情報入力シート!D896="入学者(新1年生)",障害学生情報入力シート!D896="在籍者")),1,0)</f>
        <v>0</v>
      </c>
      <c r="I896" s="7">
        <f t="shared" si="80"/>
        <v>0</v>
      </c>
      <c r="J896" s="7" t="str">
        <f>IFERROR(MATCH(ROW(障害学生情報入力シート!A872),I:I,0),"")</f>
        <v/>
      </c>
      <c r="K896" s="8">
        <f>IF(障害学生情報入力シート!AU896="",0,IF(AND(障害学生情報入力シート!AT896=1,Y896=1,障害学生情報入力シート!D896&lt;&gt;"",障害学生情報入力シート!D896&lt;&gt;"在籍者"),1,0))</f>
        <v>0</v>
      </c>
      <c r="L896" s="8">
        <f t="shared" si="81"/>
        <v>0</v>
      </c>
      <c r="M896" s="8" t="str">
        <f>IFERROR(MATCH(ROW(障害学生情報入力シート!A872),L:L,0),"")</f>
        <v/>
      </c>
      <c r="N896" s="8">
        <f>IF(障害学生情報入力シート!CA896="",0,IF(AND(障害学生情報入力シート!BZ896=1,Y896=1,障害学生情報入力シート!D896&lt;&gt;"",障害学生情報入力シート!D896&lt;&gt;"入学しなかった"),1,0))</f>
        <v>0</v>
      </c>
      <c r="O896" s="8">
        <f t="shared" si="82"/>
        <v>0</v>
      </c>
      <c r="P896" s="8" t="str">
        <f>IFERROR(MATCH(ROW(障害学生情報入力シート!AR872),O:O,0),"")</f>
        <v/>
      </c>
      <c r="Q896" s="8">
        <f>IF(障害学生情報入力シート!CU896="",0,IF(AND(障害学生情報入力シート!CT896=1,Y896=1,障害学生情報入力シート!D896&lt;&gt;"",障害学生情報入力シート!D896&lt;&gt;"入学しなかった"),1,0))</f>
        <v>0</v>
      </c>
      <c r="R896" s="8">
        <f t="shared" si="83"/>
        <v>0</v>
      </c>
      <c r="S896" s="8" t="str">
        <f>IFERROR(MATCH(ROW(障害学生情報入力シート!BJ872),R:R,0),"")</f>
        <v/>
      </c>
      <c r="T896" s="9">
        <f>IF(OR(SUM(障害学生情報入力シート!AY896:BY896,障害学生情報入力シート!CB896:CS896)&gt;0,COUNTA(障害学生情報入力シート!BZ896:CA896)=2,COUNTA(障害学生情報入力シート!CT896:CU896)=2),1,0)</f>
        <v>0</v>
      </c>
      <c r="U896" s="9">
        <f>SUM(障害学生情報入力シート!N896:Q896)+COUNTA(障害学生情報入力シート!R896)</f>
        <v>0</v>
      </c>
      <c r="V896" s="9">
        <f>SUM(障害学生情報入力シート!S896:V896)+COUNTA(障害学生情報入力シート!W896)</f>
        <v>0</v>
      </c>
      <c r="W896" s="9">
        <f>IF(SUM(障害学生情報入力シート!$X896:$AT896)&gt;0,1,0)</f>
        <v>0</v>
      </c>
      <c r="X896" s="9">
        <f>IF(障害学生情報入力シート!D896="入学者(新1年生)",1,0)</f>
        <v>0</v>
      </c>
      <c r="Y896" s="9">
        <f>IF(ISBLANK(障害学生情報入力シート!$G896),0)+IF(AND(障害学生情報入力シート!$G896="視覚障害",OR(障害学生情報入力シート!$H896="盲",障害学生情報入力シート!$H896="弱視")),1,0)+IF(AND(障害学生情報入力シート!$G896="聴覚・言語障害",OR(障害学生情報入力シート!$H896="聾",障害学生情報入力シート!$H896="難聴",障害学生情報入力シート!$H896="言語障害のみ")),1,0)+IF(AND(障害学生情報入力シート!$G896="肢体不自由",OR(障害学生情報入力シート!$H896="上肢機能障害",障害学生情報入力シート!$H896="下肢機能障害",障害学生情報入力シート!$H896="上下肢機能障害",障害学生情報入力シート!$H896="他の機能障害")),1,0)+IF(AND(障害学生情報入力シート!$G896="病弱・虚弱",OR(障害学生情報入力シート!$H896="内部障害等",障害学生情報入力シート!$H896="他の慢性疾患")),1,0)+IF(AND(障害学生情報入力シート!$G896="重複",ISBLANK(障害学生情報入力シート!$H896)),1,0)+IF(AND(障害学生情報入力シート!$G896="発達障害",OR(障害学生情報入力シート!$H896="SLD",障害学生情報入力シート!$H896="ADHD",障害学生情報入力シート!$H896="ASD",障害学生情報入力シート!$H896="発達障害の重複")),1,0)+IF(AND(障害学生情報入力シート!$G896="精神障害",OR(障害学生情報入力シート!$H896="統合失調症等",障害学生情報入力シート!$H896="気分障害",障害学生情報入力シート!$H896="神経症性障害等",障害学生情報入力シート!$H896="摂食障害・睡眠障害等",障害学生情報入力シート!$H896="他の精神障害")),1,0)+IF(AND(障害学生情報入力シート!$G896="その他の障害",ISBLANK(障害学生情報入力シート!$H896)),1,0)</f>
        <v>0</v>
      </c>
    </row>
    <row r="897" spans="1:25" x14ac:dyDescent="0.4">
      <c r="A897" s="1219">
        <v>873</v>
      </c>
      <c r="B897" s="7">
        <f>IF(AND(障害学生情報入力シート!$G897=$B$23,障害学生情報入力シート!$H897=$B$24,OR(障害学生情報入力シート!D897="入学者(新1年生)",障害学生情報入力シート!D897="在籍者")),1,0)</f>
        <v>0</v>
      </c>
      <c r="C897" s="7">
        <f t="shared" si="78"/>
        <v>0</v>
      </c>
      <c r="D897" s="7" t="str">
        <f>IFERROR(MATCH(ROW(障害学生情報入力シート!A873),C:C,0),"")</f>
        <v/>
      </c>
      <c r="E897" s="7">
        <f>IF(AND(障害学生情報入力シート!$G897=$E$23,障害学生情報入力シート!$H897=$E$24,OR(障害学生情報入力シート!D897="入学者(新1年生)",障害学生情報入力シート!D897="在籍者")),1,0)</f>
        <v>0</v>
      </c>
      <c r="F897" s="7">
        <f t="shared" si="79"/>
        <v>0</v>
      </c>
      <c r="G897" s="7" t="str">
        <f>IFERROR(MATCH(ROW(障害学生情報入力シート!E873),F:F,0),"")</f>
        <v/>
      </c>
      <c r="H897" s="7">
        <f>IF(AND(障害学生情報入力シート!$G897=$H$24,ISBLANK(障害学生情報入力シート!$H897),OR(障害学生情報入力シート!D897="入学者(新1年生)",障害学生情報入力シート!D897="在籍者")),1,0)</f>
        <v>0</v>
      </c>
      <c r="I897" s="7">
        <f t="shared" si="80"/>
        <v>0</v>
      </c>
      <c r="J897" s="7" t="str">
        <f>IFERROR(MATCH(ROW(障害学生情報入力シート!A873),I:I,0),"")</f>
        <v/>
      </c>
      <c r="K897" s="8">
        <f>IF(障害学生情報入力シート!AU897="",0,IF(AND(障害学生情報入力シート!AT897=1,Y897=1,障害学生情報入力シート!D897&lt;&gt;"",障害学生情報入力シート!D897&lt;&gt;"在籍者"),1,0))</f>
        <v>0</v>
      </c>
      <c r="L897" s="8">
        <f t="shared" si="81"/>
        <v>0</v>
      </c>
      <c r="M897" s="8" t="str">
        <f>IFERROR(MATCH(ROW(障害学生情報入力シート!A873),L:L,0),"")</f>
        <v/>
      </c>
      <c r="N897" s="8">
        <f>IF(障害学生情報入力シート!CA897="",0,IF(AND(障害学生情報入力シート!BZ897=1,Y897=1,障害学生情報入力シート!D897&lt;&gt;"",障害学生情報入力シート!D897&lt;&gt;"入学しなかった"),1,0))</f>
        <v>0</v>
      </c>
      <c r="O897" s="8">
        <f t="shared" si="82"/>
        <v>0</v>
      </c>
      <c r="P897" s="8" t="str">
        <f>IFERROR(MATCH(ROW(障害学生情報入力シート!AR873),O:O,0),"")</f>
        <v/>
      </c>
      <c r="Q897" s="8">
        <f>IF(障害学生情報入力シート!CU897="",0,IF(AND(障害学生情報入力シート!CT897=1,Y897=1,障害学生情報入力シート!D897&lt;&gt;"",障害学生情報入力シート!D897&lt;&gt;"入学しなかった"),1,0))</f>
        <v>0</v>
      </c>
      <c r="R897" s="8">
        <f t="shared" si="83"/>
        <v>0</v>
      </c>
      <c r="S897" s="8" t="str">
        <f>IFERROR(MATCH(ROW(障害学生情報入力シート!BJ873),R:R,0),"")</f>
        <v/>
      </c>
      <c r="T897" s="9">
        <f>IF(OR(SUM(障害学生情報入力シート!AY897:BY897,障害学生情報入力シート!CB897:CS897)&gt;0,COUNTA(障害学生情報入力シート!BZ897:CA897)=2,COUNTA(障害学生情報入力シート!CT897:CU897)=2),1,0)</f>
        <v>0</v>
      </c>
      <c r="U897" s="9">
        <f>SUM(障害学生情報入力シート!N897:Q897)+COUNTA(障害学生情報入力シート!R897)</f>
        <v>0</v>
      </c>
      <c r="V897" s="9">
        <f>SUM(障害学生情報入力シート!S897:V897)+COUNTA(障害学生情報入力シート!W897)</f>
        <v>0</v>
      </c>
      <c r="W897" s="9">
        <f>IF(SUM(障害学生情報入力シート!$X897:$AT897)&gt;0,1,0)</f>
        <v>0</v>
      </c>
      <c r="X897" s="9">
        <f>IF(障害学生情報入力シート!D897="入学者(新1年生)",1,0)</f>
        <v>0</v>
      </c>
      <c r="Y897" s="9">
        <f>IF(ISBLANK(障害学生情報入力シート!$G897),0)+IF(AND(障害学生情報入力シート!$G897="視覚障害",OR(障害学生情報入力シート!$H897="盲",障害学生情報入力シート!$H897="弱視")),1,0)+IF(AND(障害学生情報入力シート!$G897="聴覚・言語障害",OR(障害学生情報入力シート!$H897="聾",障害学生情報入力シート!$H897="難聴",障害学生情報入力シート!$H897="言語障害のみ")),1,0)+IF(AND(障害学生情報入力シート!$G897="肢体不自由",OR(障害学生情報入力シート!$H897="上肢機能障害",障害学生情報入力シート!$H897="下肢機能障害",障害学生情報入力シート!$H897="上下肢機能障害",障害学生情報入力シート!$H897="他の機能障害")),1,0)+IF(AND(障害学生情報入力シート!$G897="病弱・虚弱",OR(障害学生情報入力シート!$H897="内部障害等",障害学生情報入力シート!$H897="他の慢性疾患")),1,0)+IF(AND(障害学生情報入力シート!$G897="重複",ISBLANK(障害学生情報入力シート!$H897)),1,0)+IF(AND(障害学生情報入力シート!$G897="発達障害",OR(障害学生情報入力シート!$H897="SLD",障害学生情報入力シート!$H897="ADHD",障害学生情報入力シート!$H897="ASD",障害学生情報入力シート!$H897="発達障害の重複")),1,0)+IF(AND(障害学生情報入力シート!$G897="精神障害",OR(障害学生情報入力シート!$H897="統合失調症等",障害学生情報入力シート!$H897="気分障害",障害学生情報入力シート!$H897="神経症性障害等",障害学生情報入力シート!$H897="摂食障害・睡眠障害等",障害学生情報入力シート!$H897="他の精神障害")),1,0)+IF(AND(障害学生情報入力シート!$G897="その他の障害",ISBLANK(障害学生情報入力シート!$H897)),1,0)</f>
        <v>0</v>
      </c>
    </row>
    <row r="898" spans="1:25" x14ac:dyDescent="0.4">
      <c r="A898" s="1219">
        <v>874</v>
      </c>
      <c r="B898" s="7">
        <f>IF(AND(障害学生情報入力シート!$G898=$B$23,障害学生情報入力シート!$H898=$B$24,OR(障害学生情報入力シート!D898="入学者(新1年生)",障害学生情報入力シート!D898="在籍者")),1,0)</f>
        <v>0</v>
      </c>
      <c r="C898" s="7">
        <f t="shared" si="78"/>
        <v>0</v>
      </c>
      <c r="D898" s="7" t="str">
        <f>IFERROR(MATCH(ROW(障害学生情報入力シート!A874),C:C,0),"")</f>
        <v/>
      </c>
      <c r="E898" s="7">
        <f>IF(AND(障害学生情報入力シート!$G898=$E$23,障害学生情報入力シート!$H898=$E$24,OR(障害学生情報入力シート!D898="入学者(新1年生)",障害学生情報入力シート!D898="在籍者")),1,0)</f>
        <v>0</v>
      </c>
      <c r="F898" s="7">
        <f t="shared" si="79"/>
        <v>0</v>
      </c>
      <c r="G898" s="7" t="str">
        <f>IFERROR(MATCH(ROW(障害学生情報入力シート!E874),F:F,0),"")</f>
        <v/>
      </c>
      <c r="H898" s="7">
        <f>IF(AND(障害学生情報入力シート!$G898=$H$24,ISBLANK(障害学生情報入力シート!$H898),OR(障害学生情報入力シート!D898="入学者(新1年生)",障害学生情報入力シート!D898="在籍者")),1,0)</f>
        <v>0</v>
      </c>
      <c r="I898" s="7">
        <f t="shared" si="80"/>
        <v>0</v>
      </c>
      <c r="J898" s="7" t="str">
        <f>IFERROR(MATCH(ROW(障害学生情報入力シート!A874),I:I,0),"")</f>
        <v/>
      </c>
      <c r="K898" s="8">
        <f>IF(障害学生情報入力シート!AU898="",0,IF(AND(障害学生情報入力シート!AT898=1,Y898=1,障害学生情報入力シート!D898&lt;&gt;"",障害学生情報入力シート!D898&lt;&gt;"在籍者"),1,0))</f>
        <v>0</v>
      </c>
      <c r="L898" s="8">
        <f t="shared" si="81"/>
        <v>0</v>
      </c>
      <c r="M898" s="8" t="str">
        <f>IFERROR(MATCH(ROW(障害学生情報入力シート!A874),L:L,0),"")</f>
        <v/>
      </c>
      <c r="N898" s="8">
        <f>IF(障害学生情報入力シート!CA898="",0,IF(AND(障害学生情報入力シート!BZ898=1,Y898=1,障害学生情報入力シート!D898&lt;&gt;"",障害学生情報入力シート!D898&lt;&gt;"入学しなかった"),1,0))</f>
        <v>0</v>
      </c>
      <c r="O898" s="8">
        <f t="shared" si="82"/>
        <v>0</v>
      </c>
      <c r="P898" s="8" t="str">
        <f>IFERROR(MATCH(ROW(障害学生情報入力シート!AR874),O:O,0),"")</f>
        <v/>
      </c>
      <c r="Q898" s="8">
        <f>IF(障害学生情報入力シート!CU898="",0,IF(AND(障害学生情報入力シート!CT898=1,Y898=1,障害学生情報入力シート!D898&lt;&gt;"",障害学生情報入力シート!D898&lt;&gt;"入学しなかった"),1,0))</f>
        <v>0</v>
      </c>
      <c r="R898" s="8">
        <f t="shared" si="83"/>
        <v>0</v>
      </c>
      <c r="S898" s="8" t="str">
        <f>IFERROR(MATCH(ROW(障害学生情報入力シート!BJ874),R:R,0),"")</f>
        <v/>
      </c>
      <c r="T898" s="9">
        <f>IF(OR(SUM(障害学生情報入力シート!AY898:BY898,障害学生情報入力シート!CB898:CS898)&gt;0,COUNTA(障害学生情報入力シート!BZ898:CA898)=2,COUNTA(障害学生情報入力シート!CT898:CU898)=2),1,0)</f>
        <v>0</v>
      </c>
      <c r="U898" s="9">
        <f>SUM(障害学生情報入力シート!N898:Q898)+COUNTA(障害学生情報入力シート!R898)</f>
        <v>0</v>
      </c>
      <c r="V898" s="9">
        <f>SUM(障害学生情報入力シート!S898:V898)+COUNTA(障害学生情報入力シート!W898)</f>
        <v>0</v>
      </c>
      <c r="W898" s="9">
        <f>IF(SUM(障害学生情報入力シート!$X898:$AT898)&gt;0,1,0)</f>
        <v>0</v>
      </c>
      <c r="X898" s="9">
        <f>IF(障害学生情報入力シート!D898="入学者(新1年生)",1,0)</f>
        <v>0</v>
      </c>
      <c r="Y898" s="9">
        <f>IF(ISBLANK(障害学生情報入力シート!$G898),0)+IF(AND(障害学生情報入力シート!$G898="視覚障害",OR(障害学生情報入力シート!$H898="盲",障害学生情報入力シート!$H898="弱視")),1,0)+IF(AND(障害学生情報入力シート!$G898="聴覚・言語障害",OR(障害学生情報入力シート!$H898="聾",障害学生情報入力シート!$H898="難聴",障害学生情報入力シート!$H898="言語障害のみ")),1,0)+IF(AND(障害学生情報入力シート!$G898="肢体不自由",OR(障害学生情報入力シート!$H898="上肢機能障害",障害学生情報入力シート!$H898="下肢機能障害",障害学生情報入力シート!$H898="上下肢機能障害",障害学生情報入力シート!$H898="他の機能障害")),1,0)+IF(AND(障害学生情報入力シート!$G898="病弱・虚弱",OR(障害学生情報入力シート!$H898="内部障害等",障害学生情報入力シート!$H898="他の慢性疾患")),1,0)+IF(AND(障害学生情報入力シート!$G898="重複",ISBLANK(障害学生情報入力シート!$H898)),1,0)+IF(AND(障害学生情報入力シート!$G898="発達障害",OR(障害学生情報入力シート!$H898="SLD",障害学生情報入力シート!$H898="ADHD",障害学生情報入力シート!$H898="ASD",障害学生情報入力シート!$H898="発達障害の重複")),1,0)+IF(AND(障害学生情報入力シート!$G898="精神障害",OR(障害学生情報入力シート!$H898="統合失調症等",障害学生情報入力シート!$H898="気分障害",障害学生情報入力シート!$H898="神経症性障害等",障害学生情報入力シート!$H898="摂食障害・睡眠障害等",障害学生情報入力シート!$H898="他の精神障害")),1,0)+IF(AND(障害学生情報入力シート!$G898="その他の障害",ISBLANK(障害学生情報入力シート!$H898)),1,0)</f>
        <v>0</v>
      </c>
    </row>
    <row r="899" spans="1:25" x14ac:dyDescent="0.4">
      <c r="A899" s="1219">
        <v>875</v>
      </c>
      <c r="B899" s="7">
        <f>IF(AND(障害学生情報入力シート!$G899=$B$23,障害学生情報入力シート!$H899=$B$24,OR(障害学生情報入力シート!D899="入学者(新1年生)",障害学生情報入力シート!D899="在籍者")),1,0)</f>
        <v>0</v>
      </c>
      <c r="C899" s="7">
        <f t="shared" si="78"/>
        <v>0</v>
      </c>
      <c r="D899" s="7" t="str">
        <f>IFERROR(MATCH(ROW(障害学生情報入力シート!A875),C:C,0),"")</f>
        <v/>
      </c>
      <c r="E899" s="7">
        <f>IF(AND(障害学生情報入力シート!$G899=$E$23,障害学生情報入力シート!$H899=$E$24,OR(障害学生情報入力シート!D899="入学者(新1年生)",障害学生情報入力シート!D899="在籍者")),1,0)</f>
        <v>0</v>
      </c>
      <c r="F899" s="7">
        <f t="shared" si="79"/>
        <v>0</v>
      </c>
      <c r="G899" s="7" t="str">
        <f>IFERROR(MATCH(ROW(障害学生情報入力シート!E875),F:F,0),"")</f>
        <v/>
      </c>
      <c r="H899" s="7">
        <f>IF(AND(障害学生情報入力シート!$G899=$H$24,ISBLANK(障害学生情報入力シート!$H899),OR(障害学生情報入力シート!D899="入学者(新1年生)",障害学生情報入力シート!D899="在籍者")),1,0)</f>
        <v>0</v>
      </c>
      <c r="I899" s="7">
        <f t="shared" si="80"/>
        <v>0</v>
      </c>
      <c r="J899" s="7" t="str">
        <f>IFERROR(MATCH(ROW(障害学生情報入力シート!A875),I:I,0),"")</f>
        <v/>
      </c>
      <c r="K899" s="8">
        <f>IF(障害学生情報入力シート!AU899="",0,IF(AND(障害学生情報入力シート!AT899=1,Y899=1,障害学生情報入力シート!D899&lt;&gt;"",障害学生情報入力シート!D899&lt;&gt;"在籍者"),1,0))</f>
        <v>0</v>
      </c>
      <c r="L899" s="8">
        <f t="shared" si="81"/>
        <v>0</v>
      </c>
      <c r="M899" s="8" t="str">
        <f>IFERROR(MATCH(ROW(障害学生情報入力シート!A875),L:L,0),"")</f>
        <v/>
      </c>
      <c r="N899" s="8">
        <f>IF(障害学生情報入力シート!CA899="",0,IF(AND(障害学生情報入力シート!BZ899=1,Y899=1,障害学生情報入力シート!D899&lt;&gt;"",障害学生情報入力シート!D899&lt;&gt;"入学しなかった"),1,0))</f>
        <v>0</v>
      </c>
      <c r="O899" s="8">
        <f t="shared" si="82"/>
        <v>0</v>
      </c>
      <c r="P899" s="8" t="str">
        <f>IFERROR(MATCH(ROW(障害学生情報入力シート!AR875),O:O,0),"")</f>
        <v/>
      </c>
      <c r="Q899" s="8">
        <f>IF(障害学生情報入力シート!CU899="",0,IF(AND(障害学生情報入力シート!CT899=1,Y899=1,障害学生情報入力シート!D899&lt;&gt;"",障害学生情報入力シート!D899&lt;&gt;"入学しなかった"),1,0))</f>
        <v>0</v>
      </c>
      <c r="R899" s="8">
        <f t="shared" si="83"/>
        <v>0</v>
      </c>
      <c r="S899" s="8" t="str">
        <f>IFERROR(MATCH(ROW(障害学生情報入力シート!BJ875),R:R,0),"")</f>
        <v/>
      </c>
      <c r="T899" s="9">
        <f>IF(OR(SUM(障害学生情報入力シート!AY899:BY899,障害学生情報入力シート!CB899:CS899)&gt;0,COUNTA(障害学生情報入力シート!BZ899:CA899)=2,COUNTA(障害学生情報入力シート!CT899:CU899)=2),1,0)</f>
        <v>0</v>
      </c>
      <c r="U899" s="9">
        <f>SUM(障害学生情報入力シート!N899:Q899)+COUNTA(障害学生情報入力シート!R899)</f>
        <v>0</v>
      </c>
      <c r="V899" s="9">
        <f>SUM(障害学生情報入力シート!S899:V899)+COUNTA(障害学生情報入力シート!W899)</f>
        <v>0</v>
      </c>
      <c r="W899" s="9">
        <f>IF(SUM(障害学生情報入力シート!$X899:$AT899)&gt;0,1,0)</f>
        <v>0</v>
      </c>
      <c r="X899" s="9">
        <f>IF(障害学生情報入力シート!D899="入学者(新1年生)",1,0)</f>
        <v>0</v>
      </c>
      <c r="Y899" s="9">
        <f>IF(ISBLANK(障害学生情報入力シート!$G899),0)+IF(AND(障害学生情報入力シート!$G899="視覚障害",OR(障害学生情報入力シート!$H899="盲",障害学生情報入力シート!$H899="弱視")),1,0)+IF(AND(障害学生情報入力シート!$G899="聴覚・言語障害",OR(障害学生情報入力シート!$H899="聾",障害学生情報入力シート!$H899="難聴",障害学生情報入力シート!$H899="言語障害のみ")),1,0)+IF(AND(障害学生情報入力シート!$G899="肢体不自由",OR(障害学生情報入力シート!$H899="上肢機能障害",障害学生情報入力シート!$H899="下肢機能障害",障害学生情報入力シート!$H899="上下肢機能障害",障害学生情報入力シート!$H899="他の機能障害")),1,0)+IF(AND(障害学生情報入力シート!$G899="病弱・虚弱",OR(障害学生情報入力シート!$H899="内部障害等",障害学生情報入力シート!$H899="他の慢性疾患")),1,0)+IF(AND(障害学生情報入力シート!$G899="重複",ISBLANK(障害学生情報入力シート!$H899)),1,0)+IF(AND(障害学生情報入力シート!$G899="発達障害",OR(障害学生情報入力シート!$H899="SLD",障害学生情報入力シート!$H899="ADHD",障害学生情報入力シート!$H899="ASD",障害学生情報入力シート!$H899="発達障害の重複")),1,0)+IF(AND(障害学生情報入力シート!$G899="精神障害",OR(障害学生情報入力シート!$H899="統合失調症等",障害学生情報入力シート!$H899="気分障害",障害学生情報入力シート!$H899="神経症性障害等",障害学生情報入力シート!$H899="摂食障害・睡眠障害等",障害学生情報入力シート!$H899="他の精神障害")),1,0)+IF(AND(障害学生情報入力シート!$G899="その他の障害",ISBLANK(障害学生情報入力シート!$H899)),1,0)</f>
        <v>0</v>
      </c>
    </row>
    <row r="900" spans="1:25" x14ac:dyDescent="0.4">
      <c r="A900" s="1219">
        <v>876</v>
      </c>
      <c r="B900" s="7">
        <f>IF(AND(障害学生情報入力シート!$G900=$B$23,障害学生情報入力シート!$H900=$B$24,OR(障害学生情報入力シート!D900="入学者(新1年生)",障害学生情報入力シート!D900="在籍者")),1,0)</f>
        <v>0</v>
      </c>
      <c r="C900" s="7">
        <f t="shared" si="78"/>
        <v>0</v>
      </c>
      <c r="D900" s="7" t="str">
        <f>IFERROR(MATCH(ROW(障害学生情報入力シート!A876),C:C,0),"")</f>
        <v/>
      </c>
      <c r="E900" s="7">
        <f>IF(AND(障害学生情報入力シート!$G900=$E$23,障害学生情報入力シート!$H900=$E$24,OR(障害学生情報入力シート!D900="入学者(新1年生)",障害学生情報入力シート!D900="在籍者")),1,0)</f>
        <v>0</v>
      </c>
      <c r="F900" s="7">
        <f t="shared" si="79"/>
        <v>0</v>
      </c>
      <c r="G900" s="7" t="str">
        <f>IFERROR(MATCH(ROW(障害学生情報入力シート!E876),F:F,0),"")</f>
        <v/>
      </c>
      <c r="H900" s="7">
        <f>IF(AND(障害学生情報入力シート!$G900=$H$24,ISBLANK(障害学生情報入力シート!$H900),OR(障害学生情報入力シート!D900="入学者(新1年生)",障害学生情報入力シート!D900="在籍者")),1,0)</f>
        <v>0</v>
      </c>
      <c r="I900" s="7">
        <f t="shared" si="80"/>
        <v>0</v>
      </c>
      <c r="J900" s="7" t="str">
        <f>IFERROR(MATCH(ROW(障害学生情報入力シート!A876),I:I,0),"")</f>
        <v/>
      </c>
      <c r="K900" s="8">
        <f>IF(障害学生情報入力シート!AU900="",0,IF(AND(障害学生情報入力シート!AT900=1,Y900=1,障害学生情報入力シート!D900&lt;&gt;"",障害学生情報入力シート!D900&lt;&gt;"在籍者"),1,0))</f>
        <v>0</v>
      </c>
      <c r="L900" s="8">
        <f t="shared" si="81"/>
        <v>0</v>
      </c>
      <c r="M900" s="8" t="str">
        <f>IFERROR(MATCH(ROW(障害学生情報入力シート!A876),L:L,0),"")</f>
        <v/>
      </c>
      <c r="N900" s="8">
        <f>IF(障害学生情報入力シート!CA900="",0,IF(AND(障害学生情報入力シート!BZ900=1,Y900=1,障害学生情報入力シート!D900&lt;&gt;"",障害学生情報入力シート!D900&lt;&gt;"入学しなかった"),1,0))</f>
        <v>0</v>
      </c>
      <c r="O900" s="8">
        <f t="shared" si="82"/>
        <v>0</v>
      </c>
      <c r="P900" s="8" t="str">
        <f>IFERROR(MATCH(ROW(障害学生情報入力シート!AR876),O:O,0),"")</f>
        <v/>
      </c>
      <c r="Q900" s="8">
        <f>IF(障害学生情報入力シート!CU900="",0,IF(AND(障害学生情報入力シート!CT900=1,Y900=1,障害学生情報入力シート!D900&lt;&gt;"",障害学生情報入力シート!D900&lt;&gt;"入学しなかった"),1,0))</f>
        <v>0</v>
      </c>
      <c r="R900" s="8">
        <f t="shared" si="83"/>
        <v>0</v>
      </c>
      <c r="S900" s="8" t="str">
        <f>IFERROR(MATCH(ROW(障害学生情報入力シート!BJ876),R:R,0),"")</f>
        <v/>
      </c>
      <c r="T900" s="9">
        <f>IF(OR(SUM(障害学生情報入力シート!AY900:BY900,障害学生情報入力シート!CB900:CS900)&gt;0,COUNTA(障害学生情報入力シート!BZ900:CA900)=2,COUNTA(障害学生情報入力シート!CT900:CU900)=2),1,0)</f>
        <v>0</v>
      </c>
      <c r="U900" s="9">
        <f>SUM(障害学生情報入力シート!N900:Q900)+COUNTA(障害学生情報入力シート!R900)</f>
        <v>0</v>
      </c>
      <c r="V900" s="9">
        <f>SUM(障害学生情報入力シート!S900:V900)+COUNTA(障害学生情報入力シート!W900)</f>
        <v>0</v>
      </c>
      <c r="W900" s="9">
        <f>IF(SUM(障害学生情報入力シート!$X900:$AT900)&gt;0,1,0)</f>
        <v>0</v>
      </c>
      <c r="X900" s="9">
        <f>IF(障害学生情報入力シート!D900="入学者(新1年生)",1,0)</f>
        <v>0</v>
      </c>
      <c r="Y900" s="9">
        <f>IF(ISBLANK(障害学生情報入力シート!$G900),0)+IF(AND(障害学生情報入力シート!$G900="視覚障害",OR(障害学生情報入力シート!$H900="盲",障害学生情報入力シート!$H900="弱視")),1,0)+IF(AND(障害学生情報入力シート!$G900="聴覚・言語障害",OR(障害学生情報入力シート!$H900="聾",障害学生情報入力シート!$H900="難聴",障害学生情報入力シート!$H900="言語障害のみ")),1,0)+IF(AND(障害学生情報入力シート!$G900="肢体不自由",OR(障害学生情報入力シート!$H900="上肢機能障害",障害学生情報入力シート!$H900="下肢機能障害",障害学生情報入力シート!$H900="上下肢機能障害",障害学生情報入力シート!$H900="他の機能障害")),1,0)+IF(AND(障害学生情報入力シート!$G900="病弱・虚弱",OR(障害学生情報入力シート!$H900="内部障害等",障害学生情報入力シート!$H900="他の慢性疾患")),1,0)+IF(AND(障害学生情報入力シート!$G900="重複",ISBLANK(障害学生情報入力シート!$H900)),1,0)+IF(AND(障害学生情報入力シート!$G900="発達障害",OR(障害学生情報入力シート!$H900="SLD",障害学生情報入力シート!$H900="ADHD",障害学生情報入力シート!$H900="ASD",障害学生情報入力シート!$H900="発達障害の重複")),1,0)+IF(AND(障害学生情報入力シート!$G900="精神障害",OR(障害学生情報入力シート!$H900="統合失調症等",障害学生情報入力シート!$H900="気分障害",障害学生情報入力シート!$H900="神経症性障害等",障害学生情報入力シート!$H900="摂食障害・睡眠障害等",障害学生情報入力シート!$H900="他の精神障害")),1,0)+IF(AND(障害学生情報入力シート!$G900="その他の障害",ISBLANK(障害学生情報入力シート!$H900)),1,0)</f>
        <v>0</v>
      </c>
    </row>
    <row r="901" spans="1:25" x14ac:dyDescent="0.4">
      <c r="A901" s="1219">
        <v>877</v>
      </c>
      <c r="B901" s="7">
        <f>IF(AND(障害学生情報入力シート!$G901=$B$23,障害学生情報入力シート!$H901=$B$24,OR(障害学生情報入力シート!D901="入学者(新1年生)",障害学生情報入力シート!D901="在籍者")),1,0)</f>
        <v>0</v>
      </c>
      <c r="C901" s="7">
        <f t="shared" si="78"/>
        <v>0</v>
      </c>
      <c r="D901" s="7" t="str">
        <f>IFERROR(MATCH(ROW(障害学生情報入力シート!A877),C:C,0),"")</f>
        <v/>
      </c>
      <c r="E901" s="7">
        <f>IF(AND(障害学生情報入力シート!$G901=$E$23,障害学生情報入力シート!$H901=$E$24,OR(障害学生情報入力シート!D901="入学者(新1年生)",障害学生情報入力シート!D901="在籍者")),1,0)</f>
        <v>0</v>
      </c>
      <c r="F901" s="7">
        <f t="shared" si="79"/>
        <v>0</v>
      </c>
      <c r="G901" s="7" t="str">
        <f>IFERROR(MATCH(ROW(障害学生情報入力シート!E877),F:F,0),"")</f>
        <v/>
      </c>
      <c r="H901" s="7">
        <f>IF(AND(障害学生情報入力シート!$G901=$H$24,ISBLANK(障害学生情報入力シート!$H901),OR(障害学生情報入力シート!D901="入学者(新1年生)",障害学生情報入力シート!D901="在籍者")),1,0)</f>
        <v>0</v>
      </c>
      <c r="I901" s="7">
        <f t="shared" si="80"/>
        <v>0</v>
      </c>
      <c r="J901" s="7" t="str">
        <f>IFERROR(MATCH(ROW(障害学生情報入力シート!A877),I:I,0),"")</f>
        <v/>
      </c>
      <c r="K901" s="8">
        <f>IF(障害学生情報入力シート!AU901="",0,IF(AND(障害学生情報入力シート!AT901=1,Y901=1,障害学生情報入力シート!D901&lt;&gt;"",障害学生情報入力シート!D901&lt;&gt;"在籍者"),1,0))</f>
        <v>0</v>
      </c>
      <c r="L901" s="8">
        <f t="shared" si="81"/>
        <v>0</v>
      </c>
      <c r="M901" s="8" t="str">
        <f>IFERROR(MATCH(ROW(障害学生情報入力シート!A877),L:L,0),"")</f>
        <v/>
      </c>
      <c r="N901" s="8">
        <f>IF(障害学生情報入力シート!CA901="",0,IF(AND(障害学生情報入力シート!BZ901=1,Y901=1,障害学生情報入力シート!D901&lt;&gt;"",障害学生情報入力シート!D901&lt;&gt;"入学しなかった"),1,0))</f>
        <v>0</v>
      </c>
      <c r="O901" s="8">
        <f t="shared" si="82"/>
        <v>0</v>
      </c>
      <c r="P901" s="8" t="str">
        <f>IFERROR(MATCH(ROW(障害学生情報入力シート!AR877),O:O,0),"")</f>
        <v/>
      </c>
      <c r="Q901" s="8">
        <f>IF(障害学生情報入力シート!CU901="",0,IF(AND(障害学生情報入力シート!CT901=1,Y901=1,障害学生情報入力シート!D901&lt;&gt;"",障害学生情報入力シート!D901&lt;&gt;"入学しなかった"),1,0))</f>
        <v>0</v>
      </c>
      <c r="R901" s="8">
        <f t="shared" si="83"/>
        <v>0</v>
      </c>
      <c r="S901" s="8" t="str">
        <f>IFERROR(MATCH(ROW(障害学生情報入力シート!BJ877),R:R,0),"")</f>
        <v/>
      </c>
      <c r="T901" s="9">
        <f>IF(OR(SUM(障害学生情報入力シート!AY901:BY901,障害学生情報入力シート!CB901:CS901)&gt;0,COUNTA(障害学生情報入力シート!BZ901:CA901)=2,COUNTA(障害学生情報入力シート!CT901:CU901)=2),1,0)</f>
        <v>0</v>
      </c>
      <c r="U901" s="9">
        <f>SUM(障害学生情報入力シート!N901:Q901)+COUNTA(障害学生情報入力シート!R901)</f>
        <v>0</v>
      </c>
      <c r="V901" s="9">
        <f>SUM(障害学生情報入力シート!S901:V901)+COUNTA(障害学生情報入力シート!W901)</f>
        <v>0</v>
      </c>
      <c r="W901" s="9">
        <f>IF(SUM(障害学生情報入力シート!$X901:$AT901)&gt;0,1,0)</f>
        <v>0</v>
      </c>
      <c r="X901" s="9">
        <f>IF(障害学生情報入力シート!D901="入学者(新1年生)",1,0)</f>
        <v>0</v>
      </c>
      <c r="Y901" s="9">
        <f>IF(ISBLANK(障害学生情報入力シート!$G901),0)+IF(AND(障害学生情報入力シート!$G901="視覚障害",OR(障害学生情報入力シート!$H901="盲",障害学生情報入力シート!$H901="弱視")),1,0)+IF(AND(障害学生情報入力シート!$G901="聴覚・言語障害",OR(障害学生情報入力シート!$H901="聾",障害学生情報入力シート!$H901="難聴",障害学生情報入力シート!$H901="言語障害のみ")),1,0)+IF(AND(障害学生情報入力シート!$G901="肢体不自由",OR(障害学生情報入力シート!$H901="上肢機能障害",障害学生情報入力シート!$H901="下肢機能障害",障害学生情報入力シート!$H901="上下肢機能障害",障害学生情報入力シート!$H901="他の機能障害")),1,0)+IF(AND(障害学生情報入力シート!$G901="病弱・虚弱",OR(障害学生情報入力シート!$H901="内部障害等",障害学生情報入力シート!$H901="他の慢性疾患")),1,0)+IF(AND(障害学生情報入力シート!$G901="重複",ISBLANK(障害学生情報入力シート!$H901)),1,0)+IF(AND(障害学生情報入力シート!$G901="発達障害",OR(障害学生情報入力シート!$H901="SLD",障害学生情報入力シート!$H901="ADHD",障害学生情報入力シート!$H901="ASD",障害学生情報入力シート!$H901="発達障害の重複")),1,0)+IF(AND(障害学生情報入力シート!$G901="精神障害",OR(障害学生情報入力シート!$H901="統合失調症等",障害学生情報入力シート!$H901="気分障害",障害学生情報入力シート!$H901="神経症性障害等",障害学生情報入力シート!$H901="摂食障害・睡眠障害等",障害学生情報入力シート!$H901="他の精神障害")),1,0)+IF(AND(障害学生情報入力シート!$G901="その他の障害",ISBLANK(障害学生情報入力シート!$H901)),1,0)</f>
        <v>0</v>
      </c>
    </row>
    <row r="902" spans="1:25" x14ac:dyDescent="0.4">
      <c r="A902" s="1219">
        <v>878</v>
      </c>
      <c r="B902" s="7">
        <f>IF(AND(障害学生情報入力シート!$G902=$B$23,障害学生情報入力シート!$H902=$B$24,OR(障害学生情報入力シート!D902="入学者(新1年生)",障害学生情報入力シート!D902="在籍者")),1,0)</f>
        <v>0</v>
      </c>
      <c r="C902" s="7">
        <f t="shared" si="78"/>
        <v>0</v>
      </c>
      <c r="D902" s="7" t="str">
        <f>IFERROR(MATCH(ROW(障害学生情報入力シート!A878),C:C,0),"")</f>
        <v/>
      </c>
      <c r="E902" s="7">
        <f>IF(AND(障害学生情報入力シート!$G902=$E$23,障害学生情報入力シート!$H902=$E$24,OR(障害学生情報入力シート!D902="入学者(新1年生)",障害学生情報入力シート!D902="在籍者")),1,0)</f>
        <v>0</v>
      </c>
      <c r="F902" s="7">
        <f t="shared" si="79"/>
        <v>0</v>
      </c>
      <c r="G902" s="7" t="str">
        <f>IFERROR(MATCH(ROW(障害学生情報入力シート!E878),F:F,0),"")</f>
        <v/>
      </c>
      <c r="H902" s="7">
        <f>IF(AND(障害学生情報入力シート!$G902=$H$24,ISBLANK(障害学生情報入力シート!$H902),OR(障害学生情報入力シート!D902="入学者(新1年生)",障害学生情報入力シート!D902="在籍者")),1,0)</f>
        <v>0</v>
      </c>
      <c r="I902" s="7">
        <f t="shared" si="80"/>
        <v>0</v>
      </c>
      <c r="J902" s="7" t="str">
        <f>IFERROR(MATCH(ROW(障害学生情報入力シート!A878),I:I,0),"")</f>
        <v/>
      </c>
      <c r="K902" s="8">
        <f>IF(障害学生情報入力シート!AU902="",0,IF(AND(障害学生情報入力シート!AT902=1,Y902=1,障害学生情報入力シート!D902&lt;&gt;"",障害学生情報入力シート!D902&lt;&gt;"在籍者"),1,0))</f>
        <v>0</v>
      </c>
      <c r="L902" s="8">
        <f t="shared" si="81"/>
        <v>0</v>
      </c>
      <c r="M902" s="8" t="str">
        <f>IFERROR(MATCH(ROW(障害学生情報入力シート!A878),L:L,0),"")</f>
        <v/>
      </c>
      <c r="N902" s="8">
        <f>IF(障害学生情報入力シート!CA902="",0,IF(AND(障害学生情報入力シート!BZ902=1,Y902=1,障害学生情報入力シート!D902&lt;&gt;"",障害学生情報入力シート!D902&lt;&gt;"入学しなかった"),1,0))</f>
        <v>0</v>
      </c>
      <c r="O902" s="8">
        <f t="shared" si="82"/>
        <v>0</v>
      </c>
      <c r="P902" s="8" t="str">
        <f>IFERROR(MATCH(ROW(障害学生情報入力シート!AR878),O:O,0),"")</f>
        <v/>
      </c>
      <c r="Q902" s="8">
        <f>IF(障害学生情報入力シート!CU902="",0,IF(AND(障害学生情報入力シート!CT902=1,Y902=1,障害学生情報入力シート!D902&lt;&gt;"",障害学生情報入力シート!D902&lt;&gt;"入学しなかった"),1,0))</f>
        <v>0</v>
      </c>
      <c r="R902" s="8">
        <f t="shared" si="83"/>
        <v>0</v>
      </c>
      <c r="S902" s="8" t="str">
        <f>IFERROR(MATCH(ROW(障害学生情報入力シート!BJ878),R:R,0),"")</f>
        <v/>
      </c>
      <c r="T902" s="9">
        <f>IF(OR(SUM(障害学生情報入力シート!AY902:BY902,障害学生情報入力シート!CB902:CS902)&gt;0,COUNTA(障害学生情報入力シート!BZ902:CA902)=2,COUNTA(障害学生情報入力シート!CT902:CU902)=2),1,0)</f>
        <v>0</v>
      </c>
      <c r="U902" s="9">
        <f>SUM(障害学生情報入力シート!N902:Q902)+COUNTA(障害学生情報入力シート!R902)</f>
        <v>0</v>
      </c>
      <c r="V902" s="9">
        <f>SUM(障害学生情報入力シート!S902:V902)+COUNTA(障害学生情報入力シート!W902)</f>
        <v>0</v>
      </c>
      <c r="W902" s="9">
        <f>IF(SUM(障害学生情報入力シート!$X902:$AT902)&gt;0,1,0)</f>
        <v>0</v>
      </c>
      <c r="X902" s="9">
        <f>IF(障害学生情報入力シート!D902="入学者(新1年生)",1,0)</f>
        <v>0</v>
      </c>
      <c r="Y902" s="9">
        <f>IF(ISBLANK(障害学生情報入力シート!$G902),0)+IF(AND(障害学生情報入力シート!$G902="視覚障害",OR(障害学生情報入力シート!$H902="盲",障害学生情報入力シート!$H902="弱視")),1,0)+IF(AND(障害学生情報入力シート!$G902="聴覚・言語障害",OR(障害学生情報入力シート!$H902="聾",障害学生情報入力シート!$H902="難聴",障害学生情報入力シート!$H902="言語障害のみ")),1,0)+IF(AND(障害学生情報入力シート!$G902="肢体不自由",OR(障害学生情報入力シート!$H902="上肢機能障害",障害学生情報入力シート!$H902="下肢機能障害",障害学生情報入力シート!$H902="上下肢機能障害",障害学生情報入力シート!$H902="他の機能障害")),1,0)+IF(AND(障害学生情報入力シート!$G902="病弱・虚弱",OR(障害学生情報入力シート!$H902="内部障害等",障害学生情報入力シート!$H902="他の慢性疾患")),1,0)+IF(AND(障害学生情報入力シート!$G902="重複",ISBLANK(障害学生情報入力シート!$H902)),1,0)+IF(AND(障害学生情報入力シート!$G902="発達障害",OR(障害学生情報入力シート!$H902="SLD",障害学生情報入力シート!$H902="ADHD",障害学生情報入力シート!$H902="ASD",障害学生情報入力シート!$H902="発達障害の重複")),1,0)+IF(AND(障害学生情報入力シート!$G902="精神障害",OR(障害学生情報入力シート!$H902="統合失調症等",障害学生情報入力シート!$H902="気分障害",障害学生情報入力シート!$H902="神経症性障害等",障害学生情報入力シート!$H902="摂食障害・睡眠障害等",障害学生情報入力シート!$H902="他の精神障害")),1,0)+IF(AND(障害学生情報入力シート!$G902="その他の障害",ISBLANK(障害学生情報入力シート!$H902)),1,0)</f>
        <v>0</v>
      </c>
    </row>
    <row r="903" spans="1:25" x14ac:dyDescent="0.4">
      <c r="A903" s="1219">
        <v>879</v>
      </c>
      <c r="B903" s="7">
        <f>IF(AND(障害学生情報入力シート!$G903=$B$23,障害学生情報入力シート!$H903=$B$24,OR(障害学生情報入力シート!D903="入学者(新1年生)",障害学生情報入力シート!D903="在籍者")),1,0)</f>
        <v>0</v>
      </c>
      <c r="C903" s="7">
        <f t="shared" si="78"/>
        <v>0</v>
      </c>
      <c r="D903" s="7" t="str">
        <f>IFERROR(MATCH(ROW(障害学生情報入力シート!A879),C:C,0),"")</f>
        <v/>
      </c>
      <c r="E903" s="7">
        <f>IF(AND(障害学生情報入力シート!$G903=$E$23,障害学生情報入力シート!$H903=$E$24,OR(障害学生情報入力シート!D903="入学者(新1年生)",障害学生情報入力シート!D903="在籍者")),1,0)</f>
        <v>0</v>
      </c>
      <c r="F903" s="7">
        <f t="shared" si="79"/>
        <v>0</v>
      </c>
      <c r="G903" s="7" t="str">
        <f>IFERROR(MATCH(ROW(障害学生情報入力シート!E879),F:F,0),"")</f>
        <v/>
      </c>
      <c r="H903" s="7">
        <f>IF(AND(障害学生情報入力シート!$G903=$H$24,ISBLANK(障害学生情報入力シート!$H903),OR(障害学生情報入力シート!D903="入学者(新1年生)",障害学生情報入力シート!D903="在籍者")),1,0)</f>
        <v>0</v>
      </c>
      <c r="I903" s="7">
        <f t="shared" si="80"/>
        <v>0</v>
      </c>
      <c r="J903" s="7" t="str">
        <f>IFERROR(MATCH(ROW(障害学生情報入力シート!A879),I:I,0),"")</f>
        <v/>
      </c>
      <c r="K903" s="8">
        <f>IF(障害学生情報入力シート!AU903="",0,IF(AND(障害学生情報入力シート!AT903=1,Y903=1,障害学生情報入力シート!D903&lt;&gt;"",障害学生情報入力シート!D903&lt;&gt;"在籍者"),1,0))</f>
        <v>0</v>
      </c>
      <c r="L903" s="8">
        <f t="shared" si="81"/>
        <v>0</v>
      </c>
      <c r="M903" s="8" t="str">
        <f>IFERROR(MATCH(ROW(障害学生情報入力シート!A879),L:L,0),"")</f>
        <v/>
      </c>
      <c r="N903" s="8">
        <f>IF(障害学生情報入力シート!CA903="",0,IF(AND(障害学生情報入力シート!BZ903=1,Y903=1,障害学生情報入力シート!D903&lt;&gt;"",障害学生情報入力シート!D903&lt;&gt;"入学しなかった"),1,0))</f>
        <v>0</v>
      </c>
      <c r="O903" s="8">
        <f t="shared" si="82"/>
        <v>0</v>
      </c>
      <c r="P903" s="8" t="str">
        <f>IFERROR(MATCH(ROW(障害学生情報入力シート!AR879),O:O,0),"")</f>
        <v/>
      </c>
      <c r="Q903" s="8">
        <f>IF(障害学生情報入力シート!CU903="",0,IF(AND(障害学生情報入力シート!CT903=1,Y903=1,障害学生情報入力シート!D903&lt;&gt;"",障害学生情報入力シート!D903&lt;&gt;"入学しなかった"),1,0))</f>
        <v>0</v>
      </c>
      <c r="R903" s="8">
        <f t="shared" si="83"/>
        <v>0</v>
      </c>
      <c r="S903" s="8" t="str">
        <f>IFERROR(MATCH(ROW(障害学生情報入力シート!BJ879),R:R,0),"")</f>
        <v/>
      </c>
      <c r="T903" s="9">
        <f>IF(OR(SUM(障害学生情報入力シート!AY903:BY903,障害学生情報入力シート!CB903:CS903)&gt;0,COUNTA(障害学生情報入力シート!BZ903:CA903)=2,COUNTA(障害学生情報入力シート!CT903:CU903)=2),1,0)</f>
        <v>0</v>
      </c>
      <c r="U903" s="9">
        <f>SUM(障害学生情報入力シート!N903:Q903)+COUNTA(障害学生情報入力シート!R903)</f>
        <v>0</v>
      </c>
      <c r="V903" s="9">
        <f>SUM(障害学生情報入力シート!S903:V903)+COUNTA(障害学生情報入力シート!W903)</f>
        <v>0</v>
      </c>
      <c r="W903" s="9">
        <f>IF(SUM(障害学生情報入力シート!$X903:$AT903)&gt;0,1,0)</f>
        <v>0</v>
      </c>
      <c r="X903" s="9">
        <f>IF(障害学生情報入力シート!D903="入学者(新1年生)",1,0)</f>
        <v>0</v>
      </c>
      <c r="Y903" s="9">
        <f>IF(ISBLANK(障害学生情報入力シート!$G903),0)+IF(AND(障害学生情報入力シート!$G903="視覚障害",OR(障害学生情報入力シート!$H903="盲",障害学生情報入力シート!$H903="弱視")),1,0)+IF(AND(障害学生情報入力シート!$G903="聴覚・言語障害",OR(障害学生情報入力シート!$H903="聾",障害学生情報入力シート!$H903="難聴",障害学生情報入力シート!$H903="言語障害のみ")),1,0)+IF(AND(障害学生情報入力シート!$G903="肢体不自由",OR(障害学生情報入力シート!$H903="上肢機能障害",障害学生情報入力シート!$H903="下肢機能障害",障害学生情報入力シート!$H903="上下肢機能障害",障害学生情報入力シート!$H903="他の機能障害")),1,0)+IF(AND(障害学生情報入力シート!$G903="病弱・虚弱",OR(障害学生情報入力シート!$H903="内部障害等",障害学生情報入力シート!$H903="他の慢性疾患")),1,0)+IF(AND(障害学生情報入力シート!$G903="重複",ISBLANK(障害学生情報入力シート!$H903)),1,0)+IF(AND(障害学生情報入力シート!$G903="発達障害",OR(障害学生情報入力シート!$H903="SLD",障害学生情報入力シート!$H903="ADHD",障害学生情報入力シート!$H903="ASD",障害学生情報入力シート!$H903="発達障害の重複")),1,0)+IF(AND(障害学生情報入力シート!$G903="精神障害",OR(障害学生情報入力シート!$H903="統合失調症等",障害学生情報入力シート!$H903="気分障害",障害学生情報入力シート!$H903="神経症性障害等",障害学生情報入力シート!$H903="摂食障害・睡眠障害等",障害学生情報入力シート!$H903="他の精神障害")),1,0)+IF(AND(障害学生情報入力シート!$G903="その他の障害",ISBLANK(障害学生情報入力シート!$H903)),1,0)</f>
        <v>0</v>
      </c>
    </row>
    <row r="904" spans="1:25" x14ac:dyDescent="0.4">
      <c r="A904" s="1219">
        <v>880</v>
      </c>
      <c r="B904" s="7">
        <f>IF(AND(障害学生情報入力シート!$G904=$B$23,障害学生情報入力シート!$H904=$B$24,OR(障害学生情報入力シート!D904="入学者(新1年生)",障害学生情報入力シート!D904="在籍者")),1,0)</f>
        <v>0</v>
      </c>
      <c r="C904" s="7">
        <f t="shared" si="78"/>
        <v>0</v>
      </c>
      <c r="D904" s="7" t="str">
        <f>IFERROR(MATCH(ROW(障害学生情報入力シート!A880),C:C,0),"")</f>
        <v/>
      </c>
      <c r="E904" s="7">
        <f>IF(AND(障害学生情報入力シート!$G904=$E$23,障害学生情報入力シート!$H904=$E$24,OR(障害学生情報入力シート!D904="入学者(新1年生)",障害学生情報入力シート!D904="在籍者")),1,0)</f>
        <v>0</v>
      </c>
      <c r="F904" s="7">
        <f t="shared" si="79"/>
        <v>0</v>
      </c>
      <c r="G904" s="7" t="str">
        <f>IFERROR(MATCH(ROW(障害学生情報入力シート!E880),F:F,0),"")</f>
        <v/>
      </c>
      <c r="H904" s="7">
        <f>IF(AND(障害学生情報入力シート!$G904=$H$24,ISBLANK(障害学生情報入力シート!$H904),OR(障害学生情報入力シート!D904="入学者(新1年生)",障害学生情報入力シート!D904="在籍者")),1,0)</f>
        <v>0</v>
      </c>
      <c r="I904" s="7">
        <f t="shared" si="80"/>
        <v>0</v>
      </c>
      <c r="J904" s="7" t="str">
        <f>IFERROR(MATCH(ROW(障害学生情報入力シート!A880),I:I,0),"")</f>
        <v/>
      </c>
      <c r="K904" s="8">
        <f>IF(障害学生情報入力シート!AU904="",0,IF(AND(障害学生情報入力シート!AT904=1,Y904=1,障害学生情報入力シート!D904&lt;&gt;"",障害学生情報入力シート!D904&lt;&gt;"在籍者"),1,0))</f>
        <v>0</v>
      </c>
      <c r="L904" s="8">
        <f t="shared" si="81"/>
        <v>0</v>
      </c>
      <c r="M904" s="8" t="str">
        <f>IFERROR(MATCH(ROW(障害学生情報入力シート!A880),L:L,0),"")</f>
        <v/>
      </c>
      <c r="N904" s="8">
        <f>IF(障害学生情報入力シート!CA904="",0,IF(AND(障害学生情報入力シート!BZ904=1,Y904=1,障害学生情報入力シート!D904&lt;&gt;"",障害学生情報入力シート!D904&lt;&gt;"入学しなかった"),1,0))</f>
        <v>0</v>
      </c>
      <c r="O904" s="8">
        <f t="shared" si="82"/>
        <v>0</v>
      </c>
      <c r="P904" s="8" t="str">
        <f>IFERROR(MATCH(ROW(障害学生情報入力シート!AR880),O:O,0),"")</f>
        <v/>
      </c>
      <c r="Q904" s="8">
        <f>IF(障害学生情報入力シート!CU904="",0,IF(AND(障害学生情報入力シート!CT904=1,Y904=1,障害学生情報入力シート!D904&lt;&gt;"",障害学生情報入力シート!D904&lt;&gt;"入学しなかった"),1,0))</f>
        <v>0</v>
      </c>
      <c r="R904" s="8">
        <f t="shared" si="83"/>
        <v>0</v>
      </c>
      <c r="S904" s="8" t="str">
        <f>IFERROR(MATCH(ROW(障害学生情報入力シート!BJ880),R:R,0),"")</f>
        <v/>
      </c>
      <c r="T904" s="9">
        <f>IF(OR(SUM(障害学生情報入力シート!AY904:BY904,障害学生情報入力シート!CB904:CS904)&gt;0,COUNTA(障害学生情報入力シート!BZ904:CA904)=2,COUNTA(障害学生情報入力シート!CT904:CU904)=2),1,0)</f>
        <v>0</v>
      </c>
      <c r="U904" s="9">
        <f>SUM(障害学生情報入力シート!N904:Q904)+COUNTA(障害学生情報入力シート!R904)</f>
        <v>0</v>
      </c>
      <c r="V904" s="9">
        <f>SUM(障害学生情報入力シート!S904:V904)+COUNTA(障害学生情報入力シート!W904)</f>
        <v>0</v>
      </c>
      <c r="W904" s="9">
        <f>IF(SUM(障害学生情報入力シート!$X904:$AT904)&gt;0,1,0)</f>
        <v>0</v>
      </c>
      <c r="X904" s="9">
        <f>IF(障害学生情報入力シート!D904="入学者(新1年生)",1,0)</f>
        <v>0</v>
      </c>
      <c r="Y904" s="9">
        <f>IF(ISBLANK(障害学生情報入力シート!$G904),0)+IF(AND(障害学生情報入力シート!$G904="視覚障害",OR(障害学生情報入力シート!$H904="盲",障害学生情報入力シート!$H904="弱視")),1,0)+IF(AND(障害学生情報入力シート!$G904="聴覚・言語障害",OR(障害学生情報入力シート!$H904="聾",障害学生情報入力シート!$H904="難聴",障害学生情報入力シート!$H904="言語障害のみ")),1,0)+IF(AND(障害学生情報入力シート!$G904="肢体不自由",OR(障害学生情報入力シート!$H904="上肢機能障害",障害学生情報入力シート!$H904="下肢機能障害",障害学生情報入力シート!$H904="上下肢機能障害",障害学生情報入力シート!$H904="他の機能障害")),1,0)+IF(AND(障害学生情報入力シート!$G904="病弱・虚弱",OR(障害学生情報入力シート!$H904="内部障害等",障害学生情報入力シート!$H904="他の慢性疾患")),1,0)+IF(AND(障害学生情報入力シート!$G904="重複",ISBLANK(障害学生情報入力シート!$H904)),1,0)+IF(AND(障害学生情報入力シート!$G904="発達障害",OR(障害学生情報入力シート!$H904="SLD",障害学生情報入力シート!$H904="ADHD",障害学生情報入力シート!$H904="ASD",障害学生情報入力シート!$H904="発達障害の重複")),1,0)+IF(AND(障害学生情報入力シート!$G904="精神障害",OR(障害学生情報入力シート!$H904="統合失調症等",障害学生情報入力シート!$H904="気分障害",障害学生情報入力シート!$H904="神経症性障害等",障害学生情報入力シート!$H904="摂食障害・睡眠障害等",障害学生情報入力シート!$H904="他の精神障害")),1,0)+IF(AND(障害学生情報入力シート!$G904="その他の障害",ISBLANK(障害学生情報入力シート!$H904)),1,0)</f>
        <v>0</v>
      </c>
    </row>
    <row r="905" spans="1:25" x14ac:dyDescent="0.4">
      <c r="A905" s="1219">
        <v>881</v>
      </c>
      <c r="B905" s="7">
        <f>IF(AND(障害学生情報入力シート!$G905=$B$23,障害学生情報入力シート!$H905=$B$24,OR(障害学生情報入力シート!D905="入学者(新1年生)",障害学生情報入力シート!D905="在籍者")),1,0)</f>
        <v>0</v>
      </c>
      <c r="C905" s="7">
        <f t="shared" si="78"/>
        <v>0</v>
      </c>
      <c r="D905" s="7" t="str">
        <f>IFERROR(MATCH(ROW(障害学生情報入力シート!A881),C:C,0),"")</f>
        <v/>
      </c>
      <c r="E905" s="7">
        <f>IF(AND(障害学生情報入力シート!$G905=$E$23,障害学生情報入力シート!$H905=$E$24,OR(障害学生情報入力シート!D905="入学者(新1年生)",障害学生情報入力シート!D905="在籍者")),1,0)</f>
        <v>0</v>
      </c>
      <c r="F905" s="7">
        <f t="shared" si="79"/>
        <v>0</v>
      </c>
      <c r="G905" s="7" t="str">
        <f>IFERROR(MATCH(ROW(障害学生情報入力シート!E881),F:F,0),"")</f>
        <v/>
      </c>
      <c r="H905" s="7">
        <f>IF(AND(障害学生情報入力シート!$G905=$H$24,ISBLANK(障害学生情報入力シート!$H905),OR(障害学生情報入力シート!D905="入学者(新1年生)",障害学生情報入力シート!D905="在籍者")),1,0)</f>
        <v>0</v>
      </c>
      <c r="I905" s="7">
        <f t="shared" si="80"/>
        <v>0</v>
      </c>
      <c r="J905" s="7" t="str">
        <f>IFERROR(MATCH(ROW(障害学生情報入力シート!A881),I:I,0),"")</f>
        <v/>
      </c>
      <c r="K905" s="8">
        <f>IF(障害学生情報入力シート!AU905="",0,IF(AND(障害学生情報入力シート!AT905=1,Y905=1,障害学生情報入力シート!D905&lt;&gt;"",障害学生情報入力シート!D905&lt;&gt;"在籍者"),1,0))</f>
        <v>0</v>
      </c>
      <c r="L905" s="8">
        <f t="shared" si="81"/>
        <v>0</v>
      </c>
      <c r="M905" s="8" t="str">
        <f>IFERROR(MATCH(ROW(障害学生情報入力シート!A881),L:L,0),"")</f>
        <v/>
      </c>
      <c r="N905" s="8">
        <f>IF(障害学生情報入力シート!CA905="",0,IF(AND(障害学生情報入力シート!BZ905=1,Y905=1,障害学生情報入力シート!D905&lt;&gt;"",障害学生情報入力シート!D905&lt;&gt;"入学しなかった"),1,0))</f>
        <v>0</v>
      </c>
      <c r="O905" s="8">
        <f t="shared" si="82"/>
        <v>0</v>
      </c>
      <c r="P905" s="8" t="str">
        <f>IFERROR(MATCH(ROW(障害学生情報入力シート!AR881),O:O,0),"")</f>
        <v/>
      </c>
      <c r="Q905" s="8">
        <f>IF(障害学生情報入力シート!CU905="",0,IF(AND(障害学生情報入力シート!CT905=1,Y905=1,障害学生情報入力シート!D905&lt;&gt;"",障害学生情報入力シート!D905&lt;&gt;"入学しなかった"),1,0))</f>
        <v>0</v>
      </c>
      <c r="R905" s="8">
        <f t="shared" si="83"/>
        <v>0</v>
      </c>
      <c r="S905" s="8" t="str">
        <f>IFERROR(MATCH(ROW(障害学生情報入力シート!BJ881),R:R,0),"")</f>
        <v/>
      </c>
      <c r="T905" s="9">
        <f>IF(OR(SUM(障害学生情報入力シート!AY905:BY905,障害学生情報入力シート!CB905:CS905)&gt;0,COUNTA(障害学生情報入力シート!BZ905:CA905)=2,COUNTA(障害学生情報入力シート!CT905:CU905)=2),1,0)</f>
        <v>0</v>
      </c>
      <c r="U905" s="9">
        <f>SUM(障害学生情報入力シート!N905:Q905)+COUNTA(障害学生情報入力シート!R905)</f>
        <v>0</v>
      </c>
      <c r="V905" s="9">
        <f>SUM(障害学生情報入力シート!S905:V905)+COUNTA(障害学生情報入力シート!W905)</f>
        <v>0</v>
      </c>
      <c r="W905" s="9">
        <f>IF(SUM(障害学生情報入力シート!$X905:$AT905)&gt;0,1,0)</f>
        <v>0</v>
      </c>
      <c r="X905" s="9">
        <f>IF(障害学生情報入力シート!D905="入学者(新1年生)",1,0)</f>
        <v>0</v>
      </c>
      <c r="Y905" s="9">
        <f>IF(ISBLANK(障害学生情報入力シート!$G905),0)+IF(AND(障害学生情報入力シート!$G905="視覚障害",OR(障害学生情報入力シート!$H905="盲",障害学生情報入力シート!$H905="弱視")),1,0)+IF(AND(障害学生情報入力シート!$G905="聴覚・言語障害",OR(障害学生情報入力シート!$H905="聾",障害学生情報入力シート!$H905="難聴",障害学生情報入力シート!$H905="言語障害のみ")),1,0)+IF(AND(障害学生情報入力シート!$G905="肢体不自由",OR(障害学生情報入力シート!$H905="上肢機能障害",障害学生情報入力シート!$H905="下肢機能障害",障害学生情報入力シート!$H905="上下肢機能障害",障害学生情報入力シート!$H905="他の機能障害")),1,0)+IF(AND(障害学生情報入力シート!$G905="病弱・虚弱",OR(障害学生情報入力シート!$H905="内部障害等",障害学生情報入力シート!$H905="他の慢性疾患")),1,0)+IF(AND(障害学生情報入力シート!$G905="重複",ISBLANK(障害学生情報入力シート!$H905)),1,0)+IF(AND(障害学生情報入力シート!$G905="発達障害",OR(障害学生情報入力シート!$H905="SLD",障害学生情報入力シート!$H905="ADHD",障害学生情報入力シート!$H905="ASD",障害学生情報入力シート!$H905="発達障害の重複")),1,0)+IF(AND(障害学生情報入力シート!$G905="精神障害",OR(障害学生情報入力シート!$H905="統合失調症等",障害学生情報入力シート!$H905="気分障害",障害学生情報入力シート!$H905="神経症性障害等",障害学生情報入力シート!$H905="摂食障害・睡眠障害等",障害学生情報入力シート!$H905="他の精神障害")),1,0)+IF(AND(障害学生情報入力シート!$G905="その他の障害",ISBLANK(障害学生情報入力シート!$H905)),1,0)</f>
        <v>0</v>
      </c>
    </row>
    <row r="906" spans="1:25" x14ac:dyDescent="0.4">
      <c r="A906" s="1219">
        <v>882</v>
      </c>
      <c r="B906" s="7">
        <f>IF(AND(障害学生情報入力シート!$G906=$B$23,障害学生情報入力シート!$H906=$B$24,OR(障害学生情報入力シート!D906="入学者(新1年生)",障害学生情報入力シート!D906="在籍者")),1,0)</f>
        <v>0</v>
      </c>
      <c r="C906" s="7">
        <f t="shared" si="78"/>
        <v>0</v>
      </c>
      <c r="D906" s="7" t="str">
        <f>IFERROR(MATCH(ROW(障害学生情報入力シート!A882),C:C,0),"")</f>
        <v/>
      </c>
      <c r="E906" s="7">
        <f>IF(AND(障害学生情報入力シート!$G906=$E$23,障害学生情報入力シート!$H906=$E$24,OR(障害学生情報入力シート!D906="入学者(新1年生)",障害学生情報入力シート!D906="在籍者")),1,0)</f>
        <v>0</v>
      </c>
      <c r="F906" s="7">
        <f t="shared" si="79"/>
        <v>0</v>
      </c>
      <c r="G906" s="7" t="str">
        <f>IFERROR(MATCH(ROW(障害学生情報入力シート!E882),F:F,0),"")</f>
        <v/>
      </c>
      <c r="H906" s="7">
        <f>IF(AND(障害学生情報入力シート!$G906=$H$24,ISBLANK(障害学生情報入力シート!$H906),OR(障害学生情報入力シート!D906="入学者(新1年生)",障害学生情報入力シート!D906="在籍者")),1,0)</f>
        <v>0</v>
      </c>
      <c r="I906" s="7">
        <f t="shared" si="80"/>
        <v>0</v>
      </c>
      <c r="J906" s="7" t="str">
        <f>IFERROR(MATCH(ROW(障害学生情報入力シート!A882),I:I,0),"")</f>
        <v/>
      </c>
      <c r="K906" s="8">
        <f>IF(障害学生情報入力シート!AU906="",0,IF(AND(障害学生情報入力シート!AT906=1,Y906=1,障害学生情報入力シート!D906&lt;&gt;"",障害学生情報入力シート!D906&lt;&gt;"在籍者"),1,0))</f>
        <v>0</v>
      </c>
      <c r="L906" s="8">
        <f t="shared" si="81"/>
        <v>0</v>
      </c>
      <c r="M906" s="8" t="str">
        <f>IFERROR(MATCH(ROW(障害学生情報入力シート!A882),L:L,0),"")</f>
        <v/>
      </c>
      <c r="N906" s="8">
        <f>IF(障害学生情報入力シート!CA906="",0,IF(AND(障害学生情報入力シート!BZ906=1,Y906=1,障害学生情報入力シート!D906&lt;&gt;"",障害学生情報入力シート!D906&lt;&gt;"入学しなかった"),1,0))</f>
        <v>0</v>
      </c>
      <c r="O906" s="8">
        <f t="shared" si="82"/>
        <v>0</v>
      </c>
      <c r="P906" s="8" t="str">
        <f>IFERROR(MATCH(ROW(障害学生情報入力シート!AR882),O:O,0),"")</f>
        <v/>
      </c>
      <c r="Q906" s="8">
        <f>IF(障害学生情報入力シート!CU906="",0,IF(AND(障害学生情報入力シート!CT906=1,Y906=1,障害学生情報入力シート!D906&lt;&gt;"",障害学生情報入力シート!D906&lt;&gt;"入学しなかった"),1,0))</f>
        <v>0</v>
      </c>
      <c r="R906" s="8">
        <f t="shared" si="83"/>
        <v>0</v>
      </c>
      <c r="S906" s="8" t="str">
        <f>IFERROR(MATCH(ROW(障害学生情報入力シート!BJ882),R:R,0),"")</f>
        <v/>
      </c>
      <c r="T906" s="9">
        <f>IF(OR(SUM(障害学生情報入力シート!AY906:BY906,障害学生情報入力シート!CB906:CS906)&gt;0,COUNTA(障害学生情報入力シート!BZ906:CA906)=2,COUNTA(障害学生情報入力シート!CT906:CU906)=2),1,0)</f>
        <v>0</v>
      </c>
      <c r="U906" s="9">
        <f>SUM(障害学生情報入力シート!N906:Q906)+COUNTA(障害学生情報入力シート!R906)</f>
        <v>0</v>
      </c>
      <c r="V906" s="9">
        <f>SUM(障害学生情報入力シート!S906:V906)+COUNTA(障害学生情報入力シート!W906)</f>
        <v>0</v>
      </c>
      <c r="W906" s="9">
        <f>IF(SUM(障害学生情報入力シート!$X906:$AT906)&gt;0,1,0)</f>
        <v>0</v>
      </c>
      <c r="X906" s="9">
        <f>IF(障害学生情報入力シート!D906="入学者(新1年生)",1,0)</f>
        <v>0</v>
      </c>
      <c r="Y906" s="9">
        <f>IF(ISBLANK(障害学生情報入力シート!$G906),0)+IF(AND(障害学生情報入力シート!$G906="視覚障害",OR(障害学生情報入力シート!$H906="盲",障害学生情報入力シート!$H906="弱視")),1,0)+IF(AND(障害学生情報入力シート!$G906="聴覚・言語障害",OR(障害学生情報入力シート!$H906="聾",障害学生情報入力シート!$H906="難聴",障害学生情報入力シート!$H906="言語障害のみ")),1,0)+IF(AND(障害学生情報入力シート!$G906="肢体不自由",OR(障害学生情報入力シート!$H906="上肢機能障害",障害学生情報入力シート!$H906="下肢機能障害",障害学生情報入力シート!$H906="上下肢機能障害",障害学生情報入力シート!$H906="他の機能障害")),1,0)+IF(AND(障害学生情報入力シート!$G906="病弱・虚弱",OR(障害学生情報入力シート!$H906="内部障害等",障害学生情報入力シート!$H906="他の慢性疾患")),1,0)+IF(AND(障害学生情報入力シート!$G906="重複",ISBLANK(障害学生情報入力シート!$H906)),1,0)+IF(AND(障害学生情報入力シート!$G906="発達障害",OR(障害学生情報入力シート!$H906="SLD",障害学生情報入力シート!$H906="ADHD",障害学生情報入力シート!$H906="ASD",障害学生情報入力シート!$H906="発達障害の重複")),1,0)+IF(AND(障害学生情報入力シート!$G906="精神障害",OR(障害学生情報入力シート!$H906="統合失調症等",障害学生情報入力シート!$H906="気分障害",障害学生情報入力シート!$H906="神経症性障害等",障害学生情報入力シート!$H906="摂食障害・睡眠障害等",障害学生情報入力シート!$H906="他の精神障害")),1,0)+IF(AND(障害学生情報入力シート!$G906="その他の障害",ISBLANK(障害学生情報入力シート!$H906)),1,0)</f>
        <v>0</v>
      </c>
    </row>
    <row r="907" spans="1:25" x14ac:dyDescent="0.4">
      <c r="A907" s="1219">
        <v>883</v>
      </c>
      <c r="B907" s="7">
        <f>IF(AND(障害学生情報入力シート!$G907=$B$23,障害学生情報入力シート!$H907=$B$24,OR(障害学生情報入力シート!D907="入学者(新1年生)",障害学生情報入力シート!D907="在籍者")),1,0)</f>
        <v>0</v>
      </c>
      <c r="C907" s="7">
        <f t="shared" si="78"/>
        <v>0</v>
      </c>
      <c r="D907" s="7" t="str">
        <f>IFERROR(MATCH(ROW(障害学生情報入力シート!A883),C:C,0),"")</f>
        <v/>
      </c>
      <c r="E907" s="7">
        <f>IF(AND(障害学生情報入力シート!$G907=$E$23,障害学生情報入力シート!$H907=$E$24,OR(障害学生情報入力シート!D907="入学者(新1年生)",障害学生情報入力シート!D907="在籍者")),1,0)</f>
        <v>0</v>
      </c>
      <c r="F907" s="7">
        <f t="shared" si="79"/>
        <v>0</v>
      </c>
      <c r="G907" s="7" t="str">
        <f>IFERROR(MATCH(ROW(障害学生情報入力シート!E883),F:F,0),"")</f>
        <v/>
      </c>
      <c r="H907" s="7">
        <f>IF(AND(障害学生情報入力シート!$G907=$H$24,ISBLANK(障害学生情報入力シート!$H907),OR(障害学生情報入力シート!D907="入学者(新1年生)",障害学生情報入力シート!D907="在籍者")),1,0)</f>
        <v>0</v>
      </c>
      <c r="I907" s="7">
        <f t="shared" si="80"/>
        <v>0</v>
      </c>
      <c r="J907" s="7" t="str">
        <f>IFERROR(MATCH(ROW(障害学生情報入力シート!A883),I:I,0),"")</f>
        <v/>
      </c>
      <c r="K907" s="8">
        <f>IF(障害学生情報入力シート!AU907="",0,IF(AND(障害学生情報入力シート!AT907=1,Y907=1,障害学生情報入力シート!D907&lt;&gt;"",障害学生情報入力シート!D907&lt;&gt;"在籍者"),1,0))</f>
        <v>0</v>
      </c>
      <c r="L907" s="8">
        <f t="shared" si="81"/>
        <v>0</v>
      </c>
      <c r="M907" s="8" t="str">
        <f>IFERROR(MATCH(ROW(障害学生情報入力シート!A883),L:L,0),"")</f>
        <v/>
      </c>
      <c r="N907" s="8">
        <f>IF(障害学生情報入力シート!CA907="",0,IF(AND(障害学生情報入力シート!BZ907=1,Y907=1,障害学生情報入力シート!D907&lt;&gt;"",障害学生情報入力シート!D907&lt;&gt;"入学しなかった"),1,0))</f>
        <v>0</v>
      </c>
      <c r="O907" s="8">
        <f t="shared" si="82"/>
        <v>0</v>
      </c>
      <c r="P907" s="8" t="str">
        <f>IFERROR(MATCH(ROW(障害学生情報入力シート!AR883),O:O,0),"")</f>
        <v/>
      </c>
      <c r="Q907" s="8">
        <f>IF(障害学生情報入力シート!CU907="",0,IF(AND(障害学生情報入力シート!CT907=1,Y907=1,障害学生情報入力シート!D907&lt;&gt;"",障害学生情報入力シート!D907&lt;&gt;"入学しなかった"),1,0))</f>
        <v>0</v>
      </c>
      <c r="R907" s="8">
        <f t="shared" si="83"/>
        <v>0</v>
      </c>
      <c r="S907" s="8" t="str">
        <f>IFERROR(MATCH(ROW(障害学生情報入力シート!BJ883),R:R,0),"")</f>
        <v/>
      </c>
      <c r="T907" s="9">
        <f>IF(OR(SUM(障害学生情報入力シート!AY907:BY907,障害学生情報入力シート!CB907:CS907)&gt;0,COUNTA(障害学生情報入力シート!BZ907:CA907)=2,COUNTA(障害学生情報入力シート!CT907:CU907)=2),1,0)</f>
        <v>0</v>
      </c>
      <c r="U907" s="9">
        <f>SUM(障害学生情報入力シート!N907:Q907)+COUNTA(障害学生情報入力シート!R907)</f>
        <v>0</v>
      </c>
      <c r="V907" s="9">
        <f>SUM(障害学生情報入力シート!S907:V907)+COUNTA(障害学生情報入力シート!W907)</f>
        <v>0</v>
      </c>
      <c r="W907" s="9">
        <f>IF(SUM(障害学生情報入力シート!$X907:$AT907)&gt;0,1,0)</f>
        <v>0</v>
      </c>
      <c r="X907" s="9">
        <f>IF(障害学生情報入力シート!D907="入学者(新1年生)",1,0)</f>
        <v>0</v>
      </c>
      <c r="Y907" s="9">
        <f>IF(ISBLANK(障害学生情報入力シート!$G907),0)+IF(AND(障害学生情報入力シート!$G907="視覚障害",OR(障害学生情報入力シート!$H907="盲",障害学生情報入力シート!$H907="弱視")),1,0)+IF(AND(障害学生情報入力シート!$G907="聴覚・言語障害",OR(障害学生情報入力シート!$H907="聾",障害学生情報入力シート!$H907="難聴",障害学生情報入力シート!$H907="言語障害のみ")),1,0)+IF(AND(障害学生情報入力シート!$G907="肢体不自由",OR(障害学生情報入力シート!$H907="上肢機能障害",障害学生情報入力シート!$H907="下肢機能障害",障害学生情報入力シート!$H907="上下肢機能障害",障害学生情報入力シート!$H907="他の機能障害")),1,0)+IF(AND(障害学生情報入力シート!$G907="病弱・虚弱",OR(障害学生情報入力シート!$H907="内部障害等",障害学生情報入力シート!$H907="他の慢性疾患")),1,0)+IF(AND(障害学生情報入力シート!$G907="重複",ISBLANK(障害学生情報入力シート!$H907)),1,0)+IF(AND(障害学生情報入力シート!$G907="発達障害",OR(障害学生情報入力シート!$H907="SLD",障害学生情報入力シート!$H907="ADHD",障害学生情報入力シート!$H907="ASD",障害学生情報入力シート!$H907="発達障害の重複")),1,0)+IF(AND(障害学生情報入力シート!$G907="精神障害",OR(障害学生情報入力シート!$H907="統合失調症等",障害学生情報入力シート!$H907="気分障害",障害学生情報入力シート!$H907="神経症性障害等",障害学生情報入力シート!$H907="摂食障害・睡眠障害等",障害学生情報入力シート!$H907="他の精神障害")),1,0)+IF(AND(障害学生情報入力シート!$G907="その他の障害",ISBLANK(障害学生情報入力シート!$H907)),1,0)</f>
        <v>0</v>
      </c>
    </row>
    <row r="908" spans="1:25" x14ac:dyDescent="0.4">
      <c r="A908" s="1219">
        <v>884</v>
      </c>
      <c r="B908" s="7">
        <f>IF(AND(障害学生情報入力シート!$G908=$B$23,障害学生情報入力シート!$H908=$B$24,OR(障害学生情報入力シート!D908="入学者(新1年生)",障害学生情報入力シート!D908="在籍者")),1,0)</f>
        <v>0</v>
      </c>
      <c r="C908" s="7">
        <f t="shared" si="78"/>
        <v>0</v>
      </c>
      <c r="D908" s="7" t="str">
        <f>IFERROR(MATCH(ROW(障害学生情報入力シート!A884),C:C,0),"")</f>
        <v/>
      </c>
      <c r="E908" s="7">
        <f>IF(AND(障害学生情報入力シート!$G908=$E$23,障害学生情報入力シート!$H908=$E$24,OR(障害学生情報入力シート!D908="入学者(新1年生)",障害学生情報入力シート!D908="在籍者")),1,0)</f>
        <v>0</v>
      </c>
      <c r="F908" s="7">
        <f t="shared" si="79"/>
        <v>0</v>
      </c>
      <c r="G908" s="7" t="str">
        <f>IFERROR(MATCH(ROW(障害学生情報入力シート!E884),F:F,0),"")</f>
        <v/>
      </c>
      <c r="H908" s="7">
        <f>IF(AND(障害学生情報入力シート!$G908=$H$24,ISBLANK(障害学生情報入力シート!$H908),OR(障害学生情報入力シート!D908="入学者(新1年生)",障害学生情報入力シート!D908="在籍者")),1,0)</f>
        <v>0</v>
      </c>
      <c r="I908" s="7">
        <f t="shared" si="80"/>
        <v>0</v>
      </c>
      <c r="J908" s="7" t="str">
        <f>IFERROR(MATCH(ROW(障害学生情報入力シート!A884),I:I,0),"")</f>
        <v/>
      </c>
      <c r="K908" s="8">
        <f>IF(障害学生情報入力シート!AU908="",0,IF(AND(障害学生情報入力シート!AT908=1,Y908=1,障害学生情報入力シート!D908&lt;&gt;"",障害学生情報入力シート!D908&lt;&gt;"在籍者"),1,0))</f>
        <v>0</v>
      </c>
      <c r="L908" s="8">
        <f t="shared" si="81"/>
        <v>0</v>
      </c>
      <c r="M908" s="8" t="str">
        <f>IFERROR(MATCH(ROW(障害学生情報入力シート!A884),L:L,0),"")</f>
        <v/>
      </c>
      <c r="N908" s="8">
        <f>IF(障害学生情報入力シート!CA908="",0,IF(AND(障害学生情報入力シート!BZ908=1,Y908=1,障害学生情報入力シート!D908&lt;&gt;"",障害学生情報入力シート!D908&lt;&gt;"入学しなかった"),1,0))</f>
        <v>0</v>
      </c>
      <c r="O908" s="8">
        <f t="shared" si="82"/>
        <v>0</v>
      </c>
      <c r="P908" s="8" t="str">
        <f>IFERROR(MATCH(ROW(障害学生情報入力シート!AR884),O:O,0),"")</f>
        <v/>
      </c>
      <c r="Q908" s="8">
        <f>IF(障害学生情報入力シート!CU908="",0,IF(AND(障害学生情報入力シート!CT908=1,Y908=1,障害学生情報入力シート!D908&lt;&gt;"",障害学生情報入力シート!D908&lt;&gt;"入学しなかった"),1,0))</f>
        <v>0</v>
      </c>
      <c r="R908" s="8">
        <f t="shared" si="83"/>
        <v>0</v>
      </c>
      <c r="S908" s="8" t="str">
        <f>IFERROR(MATCH(ROW(障害学生情報入力シート!BJ884),R:R,0),"")</f>
        <v/>
      </c>
      <c r="T908" s="9">
        <f>IF(OR(SUM(障害学生情報入力シート!AY908:BY908,障害学生情報入力シート!CB908:CS908)&gt;0,COUNTA(障害学生情報入力シート!BZ908:CA908)=2,COUNTA(障害学生情報入力シート!CT908:CU908)=2),1,0)</f>
        <v>0</v>
      </c>
      <c r="U908" s="9">
        <f>SUM(障害学生情報入力シート!N908:Q908)+COUNTA(障害学生情報入力シート!R908)</f>
        <v>0</v>
      </c>
      <c r="V908" s="9">
        <f>SUM(障害学生情報入力シート!S908:V908)+COUNTA(障害学生情報入力シート!W908)</f>
        <v>0</v>
      </c>
      <c r="W908" s="9">
        <f>IF(SUM(障害学生情報入力シート!$X908:$AT908)&gt;0,1,0)</f>
        <v>0</v>
      </c>
      <c r="X908" s="9">
        <f>IF(障害学生情報入力シート!D908="入学者(新1年生)",1,0)</f>
        <v>0</v>
      </c>
      <c r="Y908" s="9">
        <f>IF(ISBLANK(障害学生情報入力シート!$G908),0)+IF(AND(障害学生情報入力シート!$G908="視覚障害",OR(障害学生情報入力シート!$H908="盲",障害学生情報入力シート!$H908="弱視")),1,0)+IF(AND(障害学生情報入力シート!$G908="聴覚・言語障害",OR(障害学生情報入力シート!$H908="聾",障害学生情報入力シート!$H908="難聴",障害学生情報入力シート!$H908="言語障害のみ")),1,0)+IF(AND(障害学生情報入力シート!$G908="肢体不自由",OR(障害学生情報入力シート!$H908="上肢機能障害",障害学生情報入力シート!$H908="下肢機能障害",障害学生情報入力シート!$H908="上下肢機能障害",障害学生情報入力シート!$H908="他の機能障害")),1,0)+IF(AND(障害学生情報入力シート!$G908="病弱・虚弱",OR(障害学生情報入力シート!$H908="内部障害等",障害学生情報入力シート!$H908="他の慢性疾患")),1,0)+IF(AND(障害学生情報入力シート!$G908="重複",ISBLANK(障害学生情報入力シート!$H908)),1,0)+IF(AND(障害学生情報入力シート!$G908="発達障害",OR(障害学生情報入力シート!$H908="SLD",障害学生情報入力シート!$H908="ADHD",障害学生情報入力シート!$H908="ASD",障害学生情報入力シート!$H908="発達障害の重複")),1,0)+IF(AND(障害学生情報入力シート!$G908="精神障害",OR(障害学生情報入力シート!$H908="統合失調症等",障害学生情報入力シート!$H908="気分障害",障害学生情報入力シート!$H908="神経症性障害等",障害学生情報入力シート!$H908="摂食障害・睡眠障害等",障害学生情報入力シート!$H908="他の精神障害")),1,0)+IF(AND(障害学生情報入力シート!$G908="その他の障害",ISBLANK(障害学生情報入力シート!$H908)),1,0)</f>
        <v>0</v>
      </c>
    </row>
    <row r="909" spans="1:25" x14ac:dyDescent="0.4">
      <c r="A909" s="1219">
        <v>885</v>
      </c>
      <c r="B909" s="7">
        <f>IF(AND(障害学生情報入力シート!$G909=$B$23,障害学生情報入力シート!$H909=$B$24,OR(障害学生情報入力シート!D909="入学者(新1年生)",障害学生情報入力シート!D909="在籍者")),1,0)</f>
        <v>0</v>
      </c>
      <c r="C909" s="7">
        <f t="shared" si="78"/>
        <v>0</v>
      </c>
      <c r="D909" s="7" t="str">
        <f>IFERROR(MATCH(ROW(障害学生情報入力シート!A885),C:C,0),"")</f>
        <v/>
      </c>
      <c r="E909" s="7">
        <f>IF(AND(障害学生情報入力シート!$G909=$E$23,障害学生情報入力シート!$H909=$E$24,OR(障害学生情報入力シート!D909="入学者(新1年生)",障害学生情報入力シート!D909="在籍者")),1,0)</f>
        <v>0</v>
      </c>
      <c r="F909" s="7">
        <f t="shared" si="79"/>
        <v>0</v>
      </c>
      <c r="G909" s="7" t="str">
        <f>IFERROR(MATCH(ROW(障害学生情報入力シート!E885),F:F,0),"")</f>
        <v/>
      </c>
      <c r="H909" s="7">
        <f>IF(AND(障害学生情報入力シート!$G909=$H$24,ISBLANK(障害学生情報入力シート!$H909),OR(障害学生情報入力シート!D909="入学者(新1年生)",障害学生情報入力シート!D909="在籍者")),1,0)</f>
        <v>0</v>
      </c>
      <c r="I909" s="7">
        <f t="shared" si="80"/>
        <v>0</v>
      </c>
      <c r="J909" s="7" t="str">
        <f>IFERROR(MATCH(ROW(障害学生情報入力シート!A885),I:I,0),"")</f>
        <v/>
      </c>
      <c r="K909" s="8">
        <f>IF(障害学生情報入力シート!AU909="",0,IF(AND(障害学生情報入力シート!AT909=1,Y909=1,障害学生情報入力シート!D909&lt;&gt;"",障害学生情報入力シート!D909&lt;&gt;"在籍者"),1,0))</f>
        <v>0</v>
      </c>
      <c r="L909" s="8">
        <f t="shared" si="81"/>
        <v>0</v>
      </c>
      <c r="M909" s="8" t="str">
        <f>IFERROR(MATCH(ROW(障害学生情報入力シート!A885),L:L,0),"")</f>
        <v/>
      </c>
      <c r="N909" s="8">
        <f>IF(障害学生情報入力シート!CA909="",0,IF(AND(障害学生情報入力シート!BZ909=1,Y909=1,障害学生情報入力シート!D909&lt;&gt;"",障害学生情報入力シート!D909&lt;&gt;"入学しなかった"),1,0))</f>
        <v>0</v>
      </c>
      <c r="O909" s="8">
        <f t="shared" si="82"/>
        <v>0</v>
      </c>
      <c r="P909" s="8" t="str">
        <f>IFERROR(MATCH(ROW(障害学生情報入力シート!AR885),O:O,0),"")</f>
        <v/>
      </c>
      <c r="Q909" s="8">
        <f>IF(障害学生情報入力シート!CU909="",0,IF(AND(障害学生情報入力シート!CT909=1,Y909=1,障害学生情報入力シート!D909&lt;&gt;"",障害学生情報入力シート!D909&lt;&gt;"入学しなかった"),1,0))</f>
        <v>0</v>
      </c>
      <c r="R909" s="8">
        <f t="shared" si="83"/>
        <v>0</v>
      </c>
      <c r="S909" s="8" t="str">
        <f>IFERROR(MATCH(ROW(障害学生情報入力シート!BJ885),R:R,0),"")</f>
        <v/>
      </c>
      <c r="T909" s="9">
        <f>IF(OR(SUM(障害学生情報入力シート!AY909:BY909,障害学生情報入力シート!CB909:CS909)&gt;0,COUNTA(障害学生情報入力シート!BZ909:CA909)=2,COUNTA(障害学生情報入力シート!CT909:CU909)=2),1,0)</f>
        <v>0</v>
      </c>
      <c r="U909" s="9">
        <f>SUM(障害学生情報入力シート!N909:Q909)+COUNTA(障害学生情報入力シート!R909)</f>
        <v>0</v>
      </c>
      <c r="V909" s="9">
        <f>SUM(障害学生情報入力シート!S909:V909)+COUNTA(障害学生情報入力シート!W909)</f>
        <v>0</v>
      </c>
      <c r="W909" s="9">
        <f>IF(SUM(障害学生情報入力シート!$X909:$AT909)&gt;0,1,0)</f>
        <v>0</v>
      </c>
      <c r="X909" s="9">
        <f>IF(障害学生情報入力シート!D909="入学者(新1年生)",1,0)</f>
        <v>0</v>
      </c>
      <c r="Y909" s="9">
        <f>IF(ISBLANK(障害学生情報入力シート!$G909),0)+IF(AND(障害学生情報入力シート!$G909="視覚障害",OR(障害学生情報入力シート!$H909="盲",障害学生情報入力シート!$H909="弱視")),1,0)+IF(AND(障害学生情報入力シート!$G909="聴覚・言語障害",OR(障害学生情報入力シート!$H909="聾",障害学生情報入力シート!$H909="難聴",障害学生情報入力シート!$H909="言語障害のみ")),1,0)+IF(AND(障害学生情報入力シート!$G909="肢体不自由",OR(障害学生情報入力シート!$H909="上肢機能障害",障害学生情報入力シート!$H909="下肢機能障害",障害学生情報入力シート!$H909="上下肢機能障害",障害学生情報入力シート!$H909="他の機能障害")),1,0)+IF(AND(障害学生情報入力シート!$G909="病弱・虚弱",OR(障害学生情報入力シート!$H909="内部障害等",障害学生情報入力シート!$H909="他の慢性疾患")),1,0)+IF(AND(障害学生情報入力シート!$G909="重複",ISBLANK(障害学生情報入力シート!$H909)),1,0)+IF(AND(障害学生情報入力シート!$G909="発達障害",OR(障害学生情報入力シート!$H909="SLD",障害学生情報入力シート!$H909="ADHD",障害学生情報入力シート!$H909="ASD",障害学生情報入力シート!$H909="発達障害の重複")),1,0)+IF(AND(障害学生情報入力シート!$G909="精神障害",OR(障害学生情報入力シート!$H909="統合失調症等",障害学生情報入力シート!$H909="気分障害",障害学生情報入力シート!$H909="神経症性障害等",障害学生情報入力シート!$H909="摂食障害・睡眠障害等",障害学生情報入力シート!$H909="他の精神障害")),1,0)+IF(AND(障害学生情報入力シート!$G909="その他の障害",ISBLANK(障害学生情報入力シート!$H909)),1,0)</f>
        <v>0</v>
      </c>
    </row>
    <row r="910" spans="1:25" x14ac:dyDescent="0.4">
      <c r="A910" s="1219">
        <v>886</v>
      </c>
      <c r="B910" s="7">
        <f>IF(AND(障害学生情報入力シート!$G910=$B$23,障害学生情報入力シート!$H910=$B$24,OR(障害学生情報入力シート!D910="入学者(新1年生)",障害学生情報入力シート!D910="在籍者")),1,0)</f>
        <v>0</v>
      </c>
      <c r="C910" s="7">
        <f t="shared" si="78"/>
        <v>0</v>
      </c>
      <c r="D910" s="7" t="str">
        <f>IFERROR(MATCH(ROW(障害学生情報入力シート!A886),C:C,0),"")</f>
        <v/>
      </c>
      <c r="E910" s="7">
        <f>IF(AND(障害学生情報入力シート!$G910=$E$23,障害学生情報入力シート!$H910=$E$24,OR(障害学生情報入力シート!D910="入学者(新1年生)",障害学生情報入力シート!D910="在籍者")),1,0)</f>
        <v>0</v>
      </c>
      <c r="F910" s="7">
        <f t="shared" si="79"/>
        <v>0</v>
      </c>
      <c r="G910" s="7" t="str">
        <f>IFERROR(MATCH(ROW(障害学生情報入力シート!E886),F:F,0),"")</f>
        <v/>
      </c>
      <c r="H910" s="7">
        <f>IF(AND(障害学生情報入力シート!$G910=$H$24,ISBLANK(障害学生情報入力シート!$H910),OR(障害学生情報入力シート!D910="入学者(新1年生)",障害学生情報入力シート!D910="在籍者")),1,0)</f>
        <v>0</v>
      </c>
      <c r="I910" s="7">
        <f t="shared" si="80"/>
        <v>0</v>
      </c>
      <c r="J910" s="7" t="str">
        <f>IFERROR(MATCH(ROW(障害学生情報入力シート!A886),I:I,0),"")</f>
        <v/>
      </c>
      <c r="K910" s="8">
        <f>IF(障害学生情報入力シート!AU910="",0,IF(AND(障害学生情報入力シート!AT910=1,Y910=1,障害学生情報入力シート!D910&lt;&gt;"",障害学生情報入力シート!D910&lt;&gt;"在籍者"),1,0))</f>
        <v>0</v>
      </c>
      <c r="L910" s="8">
        <f t="shared" si="81"/>
        <v>0</v>
      </c>
      <c r="M910" s="8" t="str">
        <f>IFERROR(MATCH(ROW(障害学生情報入力シート!A886),L:L,0),"")</f>
        <v/>
      </c>
      <c r="N910" s="8">
        <f>IF(障害学生情報入力シート!CA910="",0,IF(AND(障害学生情報入力シート!BZ910=1,Y910=1,障害学生情報入力シート!D910&lt;&gt;"",障害学生情報入力シート!D910&lt;&gt;"入学しなかった"),1,0))</f>
        <v>0</v>
      </c>
      <c r="O910" s="8">
        <f t="shared" si="82"/>
        <v>0</v>
      </c>
      <c r="P910" s="8" t="str">
        <f>IFERROR(MATCH(ROW(障害学生情報入力シート!AR886),O:O,0),"")</f>
        <v/>
      </c>
      <c r="Q910" s="8">
        <f>IF(障害学生情報入力シート!CU910="",0,IF(AND(障害学生情報入力シート!CT910=1,Y910=1,障害学生情報入力シート!D910&lt;&gt;"",障害学生情報入力シート!D910&lt;&gt;"入学しなかった"),1,0))</f>
        <v>0</v>
      </c>
      <c r="R910" s="8">
        <f t="shared" si="83"/>
        <v>0</v>
      </c>
      <c r="S910" s="8" t="str">
        <f>IFERROR(MATCH(ROW(障害学生情報入力シート!BJ886),R:R,0),"")</f>
        <v/>
      </c>
      <c r="T910" s="9">
        <f>IF(OR(SUM(障害学生情報入力シート!AY910:BY910,障害学生情報入力シート!CB910:CS910)&gt;0,COUNTA(障害学生情報入力シート!BZ910:CA910)=2,COUNTA(障害学生情報入力シート!CT910:CU910)=2),1,0)</f>
        <v>0</v>
      </c>
      <c r="U910" s="9">
        <f>SUM(障害学生情報入力シート!N910:Q910)+COUNTA(障害学生情報入力シート!R910)</f>
        <v>0</v>
      </c>
      <c r="V910" s="9">
        <f>SUM(障害学生情報入力シート!S910:V910)+COUNTA(障害学生情報入力シート!W910)</f>
        <v>0</v>
      </c>
      <c r="W910" s="9">
        <f>IF(SUM(障害学生情報入力シート!$X910:$AT910)&gt;0,1,0)</f>
        <v>0</v>
      </c>
      <c r="X910" s="9">
        <f>IF(障害学生情報入力シート!D910="入学者(新1年生)",1,0)</f>
        <v>0</v>
      </c>
      <c r="Y910" s="9">
        <f>IF(ISBLANK(障害学生情報入力シート!$G910),0)+IF(AND(障害学生情報入力シート!$G910="視覚障害",OR(障害学生情報入力シート!$H910="盲",障害学生情報入力シート!$H910="弱視")),1,0)+IF(AND(障害学生情報入力シート!$G910="聴覚・言語障害",OR(障害学生情報入力シート!$H910="聾",障害学生情報入力シート!$H910="難聴",障害学生情報入力シート!$H910="言語障害のみ")),1,0)+IF(AND(障害学生情報入力シート!$G910="肢体不自由",OR(障害学生情報入力シート!$H910="上肢機能障害",障害学生情報入力シート!$H910="下肢機能障害",障害学生情報入力シート!$H910="上下肢機能障害",障害学生情報入力シート!$H910="他の機能障害")),1,0)+IF(AND(障害学生情報入力シート!$G910="病弱・虚弱",OR(障害学生情報入力シート!$H910="内部障害等",障害学生情報入力シート!$H910="他の慢性疾患")),1,0)+IF(AND(障害学生情報入力シート!$G910="重複",ISBLANK(障害学生情報入力シート!$H910)),1,0)+IF(AND(障害学生情報入力シート!$G910="発達障害",OR(障害学生情報入力シート!$H910="SLD",障害学生情報入力シート!$H910="ADHD",障害学生情報入力シート!$H910="ASD",障害学生情報入力シート!$H910="発達障害の重複")),1,0)+IF(AND(障害学生情報入力シート!$G910="精神障害",OR(障害学生情報入力シート!$H910="統合失調症等",障害学生情報入力シート!$H910="気分障害",障害学生情報入力シート!$H910="神経症性障害等",障害学生情報入力シート!$H910="摂食障害・睡眠障害等",障害学生情報入力シート!$H910="他の精神障害")),1,0)+IF(AND(障害学生情報入力シート!$G910="その他の障害",ISBLANK(障害学生情報入力シート!$H910)),1,0)</f>
        <v>0</v>
      </c>
    </row>
    <row r="911" spans="1:25" x14ac:dyDescent="0.4">
      <c r="A911" s="1219">
        <v>887</v>
      </c>
      <c r="B911" s="7">
        <f>IF(AND(障害学生情報入力シート!$G911=$B$23,障害学生情報入力シート!$H911=$B$24,OR(障害学生情報入力シート!D911="入学者(新1年生)",障害学生情報入力シート!D911="在籍者")),1,0)</f>
        <v>0</v>
      </c>
      <c r="C911" s="7">
        <f t="shared" si="78"/>
        <v>0</v>
      </c>
      <c r="D911" s="7" t="str">
        <f>IFERROR(MATCH(ROW(障害学生情報入力シート!A887),C:C,0),"")</f>
        <v/>
      </c>
      <c r="E911" s="7">
        <f>IF(AND(障害学生情報入力シート!$G911=$E$23,障害学生情報入力シート!$H911=$E$24,OR(障害学生情報入力シート!D911="入学者(新1年生)",障害学生情報入力シート!D911="在籍者")),1,0)</f>
        <v>0</v>
      </c>
      <c r="F911" s="7">
        <f t="shared" si="79"/>
        <v>0</v>
      </c>
      <c r="G911" s="7" t="str">
        <f>IFERROR(MATCH(ROW(障害学生情報入力シート!E887),F:F,0),"")</f>
        <v/>
      </c>
      <c r="H911" s="7">
        <f>IF(AND(障害学生情報入力シート!$G911=$H$24,ISBLANK(障害学生情報入力シート!$H911),OR(障害学生情報入力シート!D911="入学者(新1年生)",障害学生情報入力シート!D911="在籍者")),1,0)</f>
        <v>0</v>
      </c>
      <c r="I911" s="7">
        <f t="shared" si="80"/>
        <v>0</v>
      </c>
      <c r="J911" s="7" t="str">
        <f>IFERROR(MATCH(ROW(障害学生情報入力シート!A887),I:I,0),"")</f>
        <v/>
      </c>
      <c r="K911" s="8">
        <f>IF(障害学生情報入力シート!AU911="",0,IF(AND(障害学生情報入力シート!AT911=1,Y911=1,障害学生情報入力シート!D911&lt;&gt;"",障害学生情報入力シート!D911&lt;&gt;"在籍者"),1,0))</f>
        <v>0</v>
      </c>
      <c r="L911" s="8">
        <f t="shared" si="81"/>
        <v>0</v>
      </c>
      <c r="M911" s="8" t="str">
        <f>IFERROR(MATCH(ROW(障害学生情報入力シート!A887),L:L,0),"")</f>
        <v/>
      </c>
      <c r="N911" s="8">
        <f>IF(障害学生情報入力シート!CA911="",0,IF(AND(障害学生情報入力シート!BZ911=1,Y911=1,障害学生情報入力シート!D911&lt;&gt;"",障害学生情報入力シート!D911&lt;&gt;"入学しなかった"),1,0))</f>
        <v>0</v>
      </c>
      <c r="O911" s="8">
        <f t="shared" si="82"/>
        <v>0</v>
      </c>
      <c r="P911" s="8" t="str">
        <f>IFERROR(MATCH(ROW(障害学生情報入力シート!AR887),O:O,0),"")</f>
        <v/>
      </c>
      <c r="Q911" s="8">
        <f>IF(障害学生情報入力シート!CU911="",0,IF(AND(障害学生情報入力シート!CT911=1,Y911=1,障害学生情報入力シート!D911&lt;&gt;"",障害学生情報入力シート!D911&lt;&gt;"入学しなかった"),1,0))</f>
        <v>0</v>
      </c>
      <c r="R911" s="8">
        <f t="shared" si="83"/>
        <v>0</v>
      </c>
      <c r="S911" s="8" t="str">
        <f>IFERROR(MATCH(ROW(障害学生情報入力シート!BJ887),R:R,0),"")</f>
        <v/>
      </c>
      <c r="T911" s="9">
        <f>IF(OR(SUM(障害学生情報入力シート!AY911:BY911,障害学生情報入力シート!CB911:CS911)&gt;0,COUNTA(障害学生情報入力シート!BZ911:CA911)=2,COUNTA(障害学生情報入力シート!CT911:CU911)=2),1,0)</f>
        <v>0</v>
      </c>
      <c r="U911" s="9">
        <f>SUM(障害学生情報入力シート!N911:Q911)+COUNTA(障害学生情報入力シート!R911)</f>
        <v>0</v>
      </c>
      <c r="V911" s="9">
        <f>SUM(障害学生情報入力シート!S911:V911)+COUNTA(障害学生情報入力シート!W911)</f>
        <v>0</v>
      </c>
      <c r="W911" s="9">
        <f>IF(SUM(障害学生情報入力シート!$X911:$AT911)&gt;0,1,0)</f>
        <v>0</v>
      </c>
      <c r="X911" s="9">
        <f>IF(障害学生情報入力シート!D911="入学者(新1年生)",1,0)</f>
        <v>0</v>
      </c>
      <c r="Y911" s="9">
        <f>IF(ISBLANK(障害学生情報入力シート!$G911),0)+IF(AND(障害学生情報入力シート!$G911="視覚障害",OR(障害学生情報入力シート!$H911="盲",障害学生情報入力シート!$H911="弱視")),1,0)+IF(AND(障害学生情報入力シート!$G911="聴覚・言語障害",OR(障害学生情報入力シート!$H911="聾",障害学生情報入力シート!$H911="難聴",障害学生情報入力シート!$H911="言語障害のみ")),1,0)+IF(AND(障害学生情報入力シート!$G911="肢体不自由",OR(障害学生情報入力シート!$H911="上肢機能障害",障害学生情報入力シート!$H911="下肢機能障害",障害学生情報入力シート!$H911="上下肢機能障害",障害学生情報入力シート!$H911="他の機能障害")),1,0)+IF(AND(障害学生情報入力シート!$G911="病弱・虚弱",OR(障害学生情報入力シート!$H911="内部障害等",障害学生情報入力シート!$H911="他の慢性疾患")),1,0)+IF(AND(障害学生情報入力シート!$G911="重複",ISBLANK(障害学生情報入力シート!$H911)),1,0)+IF(AND(障害学生情報入力シート!$G911="発達障害",OR(障害学生情報入力シート!$H911="SLD",障害学生情報入力シート!$H911="ADHD",障害学生情報入力シート!$H911="ASD",障害学生情報入力シート!$H911="発達障害の重複")),1,0)+IF(AND(障害学生情報入力シート!$G911="精神障害",OR(障害学生情報入力シート!$H911="統合失調症等",障害学生情報入力シート!$H911="気分障害",障害学生情報入力シート!$H911="神経症性障害等",障害学生情報入力シート!$H911="摂食障害・睡眠障害等",障害学生情報入力シート!$H911="他の精神障害")),1,0)+IF(AND(障害学生情報入力シート!$G911="その他の障害",ISBLANK(障害学生情報入力シート!$H911)),1,0)</f>
        <v>0</v>
      </c>
    </row>
    <row r="912" spans="1:25" x14ac:dyDescent="0.4">
      <c r="A912" s="1219">
        <v>888</v>
      </c>
      <c r="B912" s="7">
        <f>IF(AND(障害学生情報入力シート!$G912=$B$23,障害学生情報入力シート!$H912=$B$24,OR(障害学生情報入力シート!D912="入学者(新1年生)",障害学生情報入力シート!D912="在籍者")),1,0)</f>
        <v>0</v>
      </c>
      <c r="C912" s="7">
        <f t="shared" si="78"/>
        <v>0</v>
      </c>
      <c r="D912" s="7" t="str">
        <f>IFERROR(MATCH(ROW(障害学生情報入力シート!A888),C:C,0),"")</f>
        <v/>
      </c>
      <c r="E912" s="7">
        <f>IF(AND(障害学生情報入力シート!$G912=$E$23,障害学生情報入力シート!$H912=$E$24,OR(障害学生情報入力シート!D912="入学者(新1年生)",障害学生情報入力シート!D912="在籍者")),1,0)</f>
        <v>0</v>
      </c>
      <c r="F912" s="7">
        <f t="shared" si="79"/>
        <v>0</v>
      </c>
      <c r="G912" s="7" t="str">
        <f>IFERROR(MATCH(ROW(障害学生情報入力シート!E888),F:F,0),"")</f>
        <v/>
      </c>
      <c r="H912" s="7">
        <f>IF(AND(障害学生情報入力シート!$G912=$H$24,ISBLANK(障害学生情報入力シート!$H912),OR(障害学生情報入力シート!D912="入学者(新1年生)",障害学生情報入力シート!D912="在籍者")),1,0)</f>
        <v>0</v>
      </c>
      <c r="I912" s="7">
        <f t="shared" si="80"/>
        <v>0</v>
      </c>
      <c r="J912" s="7" t="str">
        <f>IFERROR(MATCH(ROW(障害学生情報入力シート!A888),I:I,0),"")</f>
        <v/>
      </c>
      <c r="K912" s="8">
        <f>IF(障害学生情報入力シート!AU912="",0,IF(AND(障害学生情報入力シート!AT912=1,Y912=1,障害学生情報入力シート!D912&lt;&gt;"",障害学生情報入力シート!D912&lt;&gt;"在籍者"),1,0))</f>
        <v>0</v>
      </c>
      <c r="L912" s="8">
        <f t="shared" si="81"/>
        <v>0</v>
      </c>
      <c r="M912" s="8" t="str">
        <f>IFERROR(MATCH(ROW(障害学生情報入力シート!A888),L:L,0),"")</f>
        <v/>
      </c>
      <c r="N912" s="8">
        <f>IF(障害学生情報入力シート!CA912="",0,IF(AND(障害学生情報入力シート!BZ912=1,Y912=1,障害学生情報入力シート!D912&lt;&gt;"",障害学生情報入力シート!D912&lt;&gt;"入学しなかった"),1,0))</f>
        <v>0</v>
      </c>
      <c r="O912" s="8">
        <f t="shared" si="82"/>
        <v>0</v>
      </c>
      <c r="P912" s="8" t="str">
        <f>IFERROR(MATCH(ROW(障害学生情報入力シート!AR888),O:O,0),"")</f>
        <v/>
      </c>
      <c r="Q912" s="8">
        <f>IF(障害学生情報入力シート!CU912="",0,IF(AND(障害学生情報入力シート!CT912=1,Y912=1,障害学生情報入力シート!D912&lt;&gt;"",障害学生情報入力シート!D912&lt;&gt;"入学しなかった"),1,0))</f>
        <v>0</v>
      </c>
      <c r="R912" s="8">
        <f t="shared" si="83"/>
        <v>0</v>
      </c>
      <c r="S912" s="8" t="str">
        <f>IFERROR(MATCH(ROW(障害学生情報入力シート!BJ888),R:R,0),"")</f>
        <v/>
      </c>
      <c r="T912" s="9">
        <f>IF(OR(SUM(障害学生情報入力シート!AY912:BY912,障害学生情報入力シート!CB912:CS912)&gt;0,COUNTA(障害学生情報入力シート!BZ912:CA912)=2,COUNTA(障害学生情報入力シート!CT912:CU912)=2),1,0)</f>
        <v>0</v>
      </c>
      <c r="U912" s="9">
        <f>SUM(障害学生情報入力シート!N912:Q912)+COUNTA(障害学生情報入力シート!R912)</f>
        <v>0</v>
      </c>
      <c r="V912" s="9">
        <f>SUM(障害学生情報入力シート!S912:V912)+COUNTA(障害学生情報入力シート!W912)</f>
        <v>0</v>
      </c>
      <c r="W912" s="9">
        <f>IF(SUM(障害学生情報入力シート!$X912:$AT912)&gt;0,1,0)</f>
        <v>0</v>
      </c>
      <c r="X912" s="9">
        <f>IF(障害学生情報入力シート!D912="入学者(新1年生)",1,0)</f>
        <v>0</v>
      </c>
      <c r="Y912" s="9">
        <f>IF(ISBLANK(障害学生情報入力シート!$G912),0)+IF(AND(障害学生情報入力シート!$G912="視覚障害",OR(障害学生情報入力シート!$H912="盲",障害学生情報入力シート!$H912="弱視")),1,0)+IF(AND(障害学生情報入力シート!$G912="聴覚・言語障害",OR(障害学生情報入力シート!$H912="聾",障害学生情報入力シート!$H912="難聴",障害学生情報入力シート!$H912="言語障害のみ")),1,0)+IF(AND(障害学生情報入力シート!$G912="肢体不自由",OR(障害学生情報入力シート!$H912="上肢機能障害",障害学生情報入力シート!$H912="下肢機能障害",障害学生情報入力シート!$H912="上下肢機能障害",障害学生情報入力シート!$H912="他の機能障害")),1,0)+IF(AND(障害学生情報入力シート!$G912="病弱・虚弱",OR(障害学生情報入力シート!$H912="内部障害等",障害学生情報入力シート!$H912="他の慢性疾患")),1,0)+IF(AND(障害学生情報入力シート!$G912="重複",ISBLANK(障害学生情報入力シート!$H912)),1,0)+IF(AND(障害学生情報入力シート!$G912="発達障害",OR(障害学生情報入力シート!$H912="SLD",障害学生情報入力シート!$H912="ADHD",障害学生情報入力シート!$H912="ASD",障害学生情報入力シート!$H912="発達障害の重複")),1,0)+IF(AND(障害学生情報入力シート!$G912="精神障害",OR(障害学生情報入力シート!$H912="統合失調症等",障害学生情報入力シート!$H912="気分障害",障害学生情報入力シート!$H912="神経症性障害等",障害学生情報入力シート!$H912="摂食障害・睡眠障害等",障害学生情報入力シート!$H912="他の精神障害")),1,0)+IF(AND(障害学生情報入力シート!$G912="その他の障害",ISBLANK(障害学生情報入力シート!$H912)),1,0)</f>
        <v>0</v>
      </c>
    </row>
    <row r="913" spans="1:25" x14ac:dyDescent="0.4">
      <c r="A913" s="1219">
        <v>889</v>
      </c>
      <c r="B913" s="7">
        <f>IF(AND(障害学生情報入力シート!$G913=$B$23,障害学生情報入力シート!$H913=$B$24,OR(障害学生情報入力シート!D913="入学者(新1年生)",障害学生情報入力シート!D913="在籍者")),1,0)</f>
        <v>0</v>
      </c>
      <c r="C913" s="7">
        <f t="shared" si="78"/>
        <v>0</v>
      </c>
      <c r="D913" s="7" t="str">
        <f>IFERROR(MATCH(ROW(障害学生情報入力シート!A889),C:C,0),"")</f>
        <v/>
      </c>
      <c r="E913" s="7">
        <f>IF(AND(障害学生情報入力シート!$G913=$E$23,障害学生情報入力シート!$H913=$E$24,OR(障害学生情報入力シート!D913="入学者(新1年生)",障害学生情報入力シート!D913="在籍者")),1,0)</f>
        <v>0</v>
      </c>
      <c r="F913" s="7">
        <f t="shared" si="79"/>
        <v>0</v>
      </c>
      <c r="G913" s="7" t="str">
        <f>IFERROR(MATCH(ROW(障害学生情報入力シート!E889),F:F,0),"")</f>
        <v/>
      </c>
      <c r="H913" s="7">
        <f>IF(AND(障害学生情報入力シート!$G913=$H$24,ISBLANK(障害学生情報入力シート!$H913),OR(障害学生情報入力シート!D913="入学者(新1年生)",障害学生情報入力シート!D913="在籍者")),1,0)</f>
        <v>0</v>
      </c>
      <c r="I913" s="7">
        <f t="shared" si="80"/>
        <v>0</v>
      </c>
      <c r="J913" s="7" t="str">
        <f>IFERROR(MATCH(ROW(障害学生情報入力シート!A889),I:I,0),"")</f>
        <v/>
      </c>
      <c r="K913" s="8">
        <f>IF(障害学生情報入力シート!AU913="",0,IF(AND(障害学生情報入力シート!AT913=1,Y913=1,障害学生情報入力シート!D913&lt;&gt;"",障害学生情報入力シート!D913&lt;&gt;"在籍者"),1,0))</f>
        <v>0</v>
      </c>
      <c r="L913" s="8">
        <f t="shared" si="81"/>
        <v>0</v>
      </c>
      <c r="M913" s="8" t="str">
        <f>IFERROR(MATCH(ROW(障害学生情報入力シート!A889),L:L,0),"")</f>
        <v/>
      </c>
      <c r="N913" s="8">
        <f>IF(障害学生情報入力シート!CA913="",0,IF(AND(障害学生情報入力シート!BZ913=1,Y913=1,障害学生情報入力シート!D913&lt;&gt;"",障害学生情報入力シート!D913&lt;&gt;"入学しなかった"),1,0))</f>
        <v>0</v>
      </c>
      <c r="O913" s="8">
        <f t="shared" si="82"/>
        <v>0</v>
      </c>
      <c r="P913" s="8" t="str">
        <f>IFERROR(MATCH(ROW(障害学生情報入力シート!AR889),O:O,0),"")</f>
        <v/>
      </c>
      <c r="Q913" s="8">
        <f>IF(障害学生情報入力シート!CU913="",0,IF(AND(障害学生情報入力シート!CT913=1,Y913=1,障害学生情報入力シート!D913&lt;&gt;"",障害学生情報入力シート!D913&lt;&gt;"入学しなかった"),1,0))</f>
        <v>0</v>
      </c>
      <c r="R913" s="8">
        <f t="shared" si="83"/>
        <v>0</v>
      </c>
      <c r="S913" s="8" t="str">
        <f>IFERROR(MATCH(ROW(障害学生情報入力シート!BJ889),R:R,0),"")</f>
        <v/>
      </c>
      <c r="T913" s="9">
        <f>IF(OR(SUM(障害学生情報入力シート!AY913:BY913,障害学生情報入力シート!CB913:CS913)&gt;0,COUNTA(障害学生情報入力シート!BZ913:CA913)=2,COUNTA(障害学生情報入力シート!CT913:CU913)=2),1,0)</f>
        <v>0</v>
      </c>
      <c r="U913" s="9">
        <f>SUM(障害学生情報入力シート!N913:Q913)+COUNTA(障害学生情報入力シート!R913)</f>
        <v>0</v>
      </c>
      <c r="V913" s="9">
        <f>SUM(障害学生情報入力シート!S913:V913)+COUNTA(障害学生情報入力シート!W913)</f>
        <v>0</v>
      </c>
      <c r="W913" s="9">
        <f>IF(SUM(障害学生情報入力シート!$X913:$AT913)&gt;0,1,0)</f>
        <v>0</v>
      </c>
      <c r="X913" s="9">
        <f>IF(障害学生情報入力シート!D913="入学者(新1年生)",1,0)</f>
        <v>0</v>
      </c>
      <c r="Y913" s="9">
        <f>IF(ISBLANK(障害学生情報入力シート!$G913),0)+IF(AND(障害学生情報入力シート!$G913="視覚障害",OR(障害学生情報入力シート!$H913="盲",障害学生情報入力シート!$H913="弱視")),1,0)+IF(AND(障害学生情報入力シート!$G913="聴覚・言語障害",OR(障害学生情報入力シート!$H913="聾",障害学生情報入力シート!$H913="難聴",障害学生情報入力シート!$H913="言語障害のみ")),1,0)+IF(AND(障害学生情報入力シート!$G913="肢体不自由",OR(障害学生情報入力シート!$H913="上肢機能障害",障害学生情報入力シート!$H913="下肢機能障害",障害学生情報入力シート!$H913="上下肢機能障害",障害学生情報入力シート!$H913="他の機能障害")),1,0)+IF(AND(障害学生情報入力シート!$G913="病弱・虚弱",OR(障害学生情報入力シート!$H913="内部障害等",障害学生情報入力シート!$H913="他の慢性疾患")),1,0)+IF(AND(障害学生情報入力シート!$G913="重複",ISBLANK(障害学生情報入力シート!$H913)),1,0)+IF(AND(障害学生情報入力シート!$G913="発達障害",OR(障害学生情報入力シート!$H913="SLD",障害学生情報入力シート!$H913="ADHD",障害学生情報入力シート!$H913="ASD",障害学生情報入力シート!$H913="発達障害の重複")),1,0)+IF(AND(障害学生情報入力シート!$G913="精神障害",OR(障害学生情報入力シート!$H913="統合失調症等",障害学生情報入力シート!$H913="気分障害",障害学生情報入力シート!$H913="神経症性障害等",障害学生情報入力シート!$H913="摂食障害・睡眠障害等",障害学生情報入力シート!$H913="他の精神障害")),1,0)+IF(AND(障害学生情報入力シート!$G913="その他の障害",ISBLANK(障害学生情報入力シート!$H913)),1,0)</f>
        <v>0</v>
      </c>
    </row>
    <row r="914" spans="1:25" x14ac:dyDescent="0.4">
      <c r="A914" s="1219">
        <v>890</v>
      </c>
      <c r="B914" s="7">
        <f>IF(AND(障害学生情報入力シート!$G914=$B$23,障害学生情報入力シート!$H914=$B$24,OR(障害学生情報入力シート!D914="入学者(新1年生)",障害学生情報入力シート!D914="在籍者")),1,0)</f>
        <v>0</v>
      </c>
      <c r="C914" s="7">
        <f t="shared" si="78"/>
        <v>0</v>
      </c>
      <c r="D914" s="7" t="str">
        <f>IFERROR(MATCH(ROW(障害学生情報入力シート!A890),C:C,0),"")</f>
        <v/>
      </c>
      <c r="E914" s="7">
        <f>IF(AND(障害学生情報入力シート!$G914=$E$23,障害学生情報入力シート!$H914=$E$24,OR(障害学生情報入力シート!D914="入学者(新1年生)",障害学生情報入力シート!D914="在籍者")),1,0)</f>
        <v>0</v>
      </c>
      <c r="F914" s="7">
        <f t="shared" si="79"/>
        <v>0</v>
      </c>
      <c r="G914" s="7" t="str">
        <f>IFERROR(MATCH(ROW(障害学生情報入力シート!E890),F:F,0),"")</f>
        <v/>
      </c>
      <c r="H914" s="7">
        <f>IF(AND(障害学生情報入力シート!$G914=$H$24,ISBLANK(障害学生情報入力シート!$H914),OR(障害学生情報入力シート!D914="入学者(新1年生)",障害学生情報入力シート!D914="在籍者")),1,0)</f>
        <v>0</v>
      </c>
      <c r="I914" s="7">
        <f t="shared" si="80"/>
        <v>0</v>
      </c>
      <c r="J914" s="7" t="str">
        <f>IFERROR(MATCH(ROW(障害学生情報入力シート!A890),I:I,0),"")</f>
        <v/>
      </c>
      <c r="K914" s="8">
        <f>IF(障害学生情報入力シート!AU914="",0,IF(AND(障害学生情報入力シート!AT914=1,Y914=1,障害学生情報入力シート!D914&lt;&gt;"",障害学生情報入力シート!D914&lt;&gt;"在籍者"),1,0))</f>
        <v>0</v>
      </c>
      <c r="L914" s="8">
        <f t="shared" si="81"/>
        <v>0</v>
      </c>
      <c r="M914" s="8" t="str">
        <f>IFERROR(MATCH(ROW(障害学生情報入力シート!A890),L:L,0),"")</f>
        <v/>
      </c>
      <c r="N914" s="8">
        <f>IF(障害学生情報入力シート!CA914="",0,IF(AND(障害学生情報入力シート!BZ914=1,Y914=1,障害学生情報入力シート!D914&lt;&gt;"",障害学生情報入力シート!D914&lt;&gt;"入学しなかった"),1,0))</f>
        <v>0</v>
      </c>
      <c r="O914" s="8">
        <f t="shared" si="82"/>
        <v>0</v>
      </c>
      <c r="P914" s="8" t="str">
        <f>IFERROR(MATCH(ROW(障害学生情報入力シート!AR890),O:O,0),"")</f>
        <v/>
      </c>
      <c r="Q914" s="8">
        <f>IF(障害学生情報入力シート!CU914="",0,IF(AND(障害学生情報入力シート!CT914=1,Y914=1,障害学生情報入力シート!D914&lt;&gt;"",障害学生情報入力シート!D914&lt;&gt;"入学しなかった"),1,0))</f>
        <v>0</v>
      </c>
      <c r="R914" s="8">
        <f t="shared" si="83"/>
        <v>0</v>
      </c>
      <c r="S914" s="8" t="str">
        <f>IFERROR(MATCH(ROW(障害学生情報入力シート!BJ890),R:R,0),"")</f>
        <v/>
      </c>
      <c r="T914" s="9">
        <f>IF(OR(SUM(障害学生情報入力シート!AY914:BY914,障害学生情報入力シート!CB914:CS914)&gt;0,COUNTA(障害学生情報入力シート!BZ914:CA914)=2,COUNTA(障害学生情報入力シート!CT914:CU914)=2),1,0)</f>
        <v>0</v>
      </c>
      <c r="U914" s="9">
        <f>SUM(障害学生情報入力シート!N914:Q914)+COUNTA(障害学生情報入力シート!R914)</f>
        <v>0</v>
      </c>
      <c r="V914" s="9">
        <f>SUM(障害学生情報入力シート!S914:V914)+COUNTA(障害学生情報入力シート!W914)</f>
        <v>0</v>
      </c>
      <c r="W914" s="9">
        <f>IF(SUM(障害学生情報入力シート!$X914:$AT914)&gt;0,1,0)</f>
        <v>0</v>
      </c>
      <c r="X914" s="9">
        <f>IF(障害学生情報入力シート!D914="入学者(新1年生)",1,0)</f>
        <v>0</v>
      </c>
      <c r="Y914" s="9">
        <f>IF(ISBLANK(障害学生情報入力シート!$G914),0)+IF(AND(障害学生情報入力シート!$G914="視覚障害",OR(障害学生情報入力シート!$H914="盲",障害学生情報入力シート!$H914="弱視")),1,0)+IF(AND(障害学生情報入力シート!$G914="聴覚・言語障害",OR(障害学生情報入力シート!$H914="聾",障害学生情報入力シート!$H914="難聴",障害学生情報入力シート!$H914="言語障害のみ")),1,0)+IF(AND(障害学生情報入力シート!$G914="肢体不自由",OR(障害学生情報入力シート!$H914="上肢機能障害",障害学生情報入力シート!$H914="下肢機能障害",障害学生情報入力シート!$H914="上下肢機能障害",障害学生情報入力シート!$H914="他の機能障害")),1,0)+IF(AND(障害学生情報入力シート!$G914="病弱・虚弱",OR(障害学生情報入力シート!$H914="内部障害等",障害学生情報入力シート!$H914="他の慢性疾患")),1,0)+IF(AND(障害学生情報入力シート!$G914="重複",ISBLANK(障害学生情報入力シート!$H914)),1,0)+IF(AND(障害学生情報入力シート!$G914="発達障害",OR(障害学生情報入力シート!$H914="SLD",障害学生情報入力シート!$H914="ADHD",障害学生情報入力シート!$H914="ASD",障害学生情報入力シート!$H914="発達障害の重複")),1,0)+IF(AND(障害学生情報入力シート!$G914="精神障害",OR(障害学生情報入力シート!$H914="統合失調症等",障害学生情報入力シート!$H914="気分障害",障害学生情報入力シート!$H914="神経症性障害等",障害学生情報入力シート!$H914="摂食障害・睡眠障害等",障害学生情報入力シート!$H914="他の精神障害")),1,0)+IF(AND(障害学生情報入力シート!$G914="その他の障害",ISBLANK(障害学生情報入力シート!$H914)),1,0)</f>
        <v>0</v>
      </c>
    </row>
    <row r="915" spans="1:25" x14ac:dyDescent="0.4">
      <c r="A915" s="1219">
        <v>891</v>
      </c>
      <c r="B915" s="7">
        <f>IF(AND(障害学生情報入力シート!$G915=$B$23,障害学生情報入力シート!$H915=$B$24,OR(障害学生情報入力シート!D915="入学者(新1年生)",障害学生情報入力シート!D915="在籍者")),1,0)</f>
        <v>0</v>
      </c>
      <c r="C915" s="7">
        <f t="shared" si="78"/>
        <v>0</v>
      </c>
      <c r="D915" s="7" t="str">
        <f>IFERROR(MATCH(ROW(障害学生情報入力シート!A891),C:C,0),"")</f>
        <v/>
      </c>
      <c r="E915" s="7">
        <f>IF(AND(障害学生情報入力シート!$G915=$E$23,障害学生情報入力シート!$H915=$E$24,OR(障害学生情報入力シート!D915="入学者(新1年生)",障害学生情報入力シート!D915="在籍者")),1,0)</f>
        <v>0</v>
      </c>
      <c r="F915" s="7">
        <f t="shared" si="79"/>
        <v>0</v>
      </c>
      <c r="G915" s="7" t="str">
        <f>IFERROR(MATCH(ROW(障害学生情報入力シート!E891),F:F,0),"")</f>
        <v/>
      </c>
      <c r="H915" s="7">
        <f>IF(AND(障害学生情報入力シート!$G915=$H$24,ISBLANK(障害学生情報入力シート!$H915),OR(障害学生情報入力シート!D915="入学者(新1年生)",障害学生情報入力シート!D915="在籍者")),1,0)</f>
        <v>0</v>
      </c>
      <c r="I915" s="7">
        <f t="shared" si="80"/>
        <v>0</v>
      </c>
      <c r="J915" s="7" t="str">
        <f>IFERROR(MATCH(ROW(障害学生情報入力シート!A891),I:I,0),"")</f>
        <v/>
      </c>
      <c r="K915" s="8">
        <f>IF(障害学生情報入力シート!AU915="",0,IF(AND(障害学生情報入力シート!AT915=1,Y915=1,障害学生情報入力シート!D915&lt;&gt;"",障害学生情報入力シート!D915&lt;&gt;"在籍者"),1,0))</f>
        <v>0</v>
      </c>
      <c r="L915" s="8">
        <f t="shared" si="81"/>
        <v>0</v>
      </c>
      <c r="M915" s="8" t="str">
        <f>IFERROR(MATCH(ROW(障害学生情報入力シート!A891),L:L,0),"")</f>
        <v/>
      </c>
      <c r="N915" s="8">
        <f>IF(障害学生情報入力シート!CA915="",0,IF(AND(障害学生情報入力シート!BZ915=1,Y915=1,障害学生情報入力シート!D915&lt;&gt;"",障害学生情報入力シート!D915&lt;&gt;"入学しなかった"),1,0))</f>
        <v>0</v>
      </c>
      <c r="O915" s="8">
        <f t="shared" si="82"/>
        <v>0</v>
      </c>
      <c r="P915" s="8" t="str">
        <f>IFERROR(MATCH(ROW(障害学生情報入力シート!AR891),O:O,0),"")</f>
        <v/>
      </c>
      <c r="Q915" s="8">
        <f>IF(障害学生情報入力シート!CU915="",0,IF(AND(障害学生情報入力シート!CT915=1,Y915=1,障害学生情報入力シート!D915&lt;&gt;"",障害学生情報入力シート!D915&lt;&gt;"入学しなかった"),1,0))</f>
        <v>0</v>
      </c>
      <c r="R915" s="8">
        <f t="shared" si="83"/>
        <v>0</v>
      </c>
      <c r="S915" s="8" t="str">
        <f>IFERROR(MATCH(ROW(障害学生情報入力シート!BJ891),R:R,0),"")</f>
        <v/>
      </c>
      <c r="T915" s="9">
        <f>IF(OR(SUM(障害学生情報入力シート!AY915:BY915,障害学生情報入力シート!CB915:CS915)&gt;0,COUNTA(障害学生情報入力シート!BZ915:CA915)=2,COUNTA(障害学生情報入力シート!CT915:CU915)=2),1,0)</f>
        <v>0</v>
      </c>
      <c r="U915" s="9">
        <f>SUM(障害学生情報入力シート!N915:Q915)+COUNTA(障害学生情報入力シート!R915)</f>
        <v>0</v>
      </c>
      <c r="V915" s="9">
        <f>SUM(障害学生情報入力シート!S915:V915)+COUNTA(障害学生情報入力シート!W915)</f>
        <v>0</v>
      </c>
      <c r="W915" s="9">
        <f>IF(SUM(障害学生情報入力シート!$X915:$AT915)&gt;0,1,0)</f>
        <v>0</v>
      </c>
      <c r="X915" s="9">
        <f>IF(障害学生情報入力シート!D915="入学者(新1年生)",1,0)</f>
        <v>0</v>
      </c>
      <c r="Y915" s="9">
        <f>IF(ISBLANK(障害学生情報入力シート!$G915),0)+IF(AND(障害学生情報入力シート!$G915="視覚障害",OR(障害学生情報入力シート!$H915="盲",障害学生情報入力シート!$H915="弱視")),1,0)+IF(AND(障害学生情報入力シート!$G915="聴覚・言語障害",OR(障害学生情報入力シート!$H915="聾",障害学生情報入力シート!$H915="難聴",障害学生情報入力シート!$H915="言語障害のみ")),1,0)+IF(AND(障害学生情報入力シート!$G915="肢体不自由",OR(障害学生情報入力シート!$H915="上肢機能障害",障害学生情報入力シート!$H915="下肢機能障害",障害学生情報入力シート!$H915="上下肢機能障害",障害学生情報入力シート!$H915="他の機能障害")),1,0)+IF(AND(障害学生情報入力シート!$G915="病弱・虚弱",OR(障害学生情報入力シート!$H915="内部障害等",障害学生情報入力シート!$H915="他の慢性疾患")),1,0)+IF(AND(障害学生情報入力シート!$G915="重複",ISBLANK(障害学生情報入力シート!$H915)),1,0)+IF(AND(障害学生情報入力シート!$G915="発達障害",OR(障害学生情報入力シート!$H915="SLD",障害学生情報入力シート!$H915="ADHD",障害学生情報入力シート!$H915="ASD",障害学生情報入力シート!$H915="発達障害の重複")),1,0)+IF(AND(障害学生情報入力シート!$G915="精神障害",OR(障害学生情報入力シート!$H915="統合失調症等",障害学生情報入力シート!$H915="気分障害",障害学生情報入力シート!$H915="神経症性障害等",障害学生情報入力シート!$H915="摂食障害・睡眠障害等",障害学生情報入力シート!$H915="他の精神障害")),1,0)+IF(AND(障害学生情報入力シート!$G915="その他の障害",ISBLANK(障害学生情報入力シート!$H915)),1,0)</f>
        <v>0</v>
      </c>
    </row>
    <row r="916" spans="1:25" x14ac:dyDescent="0.4">
      <c r="A916" s="1219">
        <v>892</v>
      </c>
      <c r="B916" s="7">
        <f>IF(AND(障害学生情報入力シート!$G916=$B$23,障害学生情報入力シート!$H916=$B$24,OR(障害学生情報入力シート!D916="入学者(新1年生)",障害学生情報入力シート!D916="在籍者")),1,0)</f>
        <v>0</v>
      </c>
      <c r="C916" s="7">
        <f t="shared" si="78"/>
        <v>0</v>
      </c>
      <c r="D916" s="7" t="str">
        <f>IFERROR(MATCH(ROW(障害学生情報入力シート!A892),C:C,0),"")</f>
        <v/>
      </c>
      <c r="E916" s="7">
        <f>IF(AND(障害学生情報入力シート!$G916=$E$23,障害学生情報入力シート!$H916=$E$24,OR(障害学生情報入力シート!D916="入学者(新1年生)",障害学生情報入力シート!D916="在籍者")),1,0)</f>
        <v>0</v>
      </c>
      <c r="F916" s="7">
        <f t="shared" si="79"/>
        <v>0</v>
      </c>
      <c r="G916" s="7" t="str">
        <f>IFERROR(MATCH(ROW(障害学生情報入力シート!E892),F:F,0),"")</f>
        <v/>
      </c>
      <c r="H916" s="7">
        <f>IF(AND(障害学生情報入力シート!$G916=$H$24,ISBLANK(障害学生情報入力シート!$H916),OR(障害学生情報入力シート!D916="入学者(新1年生)",障害学生情報入力シート!D916="在籍者")),1,0)</f>
        <v>0</v>
      </c>
      <c r="I916" s="7">
        <f t="shared" si="80"/>
        <v>0</v>
      </c>
      <c r="J916" s="7" t="str">
        <f>IFERROR(MATCH(ROW(障害学生情報入力シート!A892),I:I,0),"")</f>
        <v/>
      </c>
      <c r="K916" s="8">
        <f>IF(障害学生情報入力シート!AU916="",0,IF(AND(障害学生情報入力シート!AT916=1,Y916=1,障害学生情報入力シート!D916&lt;&gt;"",障害学生情報入力シート!D916&lt;&gt;"在籍者"),1,0))</f>
        <v>0</v>
      </c>
      <c r="L916" s="8">
        <f t="shared" si="81"/>
        <v>0</v>
      </c>
      <c r="M916" s="8" t="str">
        <f>IFERROR(MATCH(ROW(障害学生情報入力シート!A892),L:L,0),"")</f>
        <v/>
      </c>
      <c r="N916" s="8">
        <f>IF(障害学生情報入力シート!CA916="",0,IF(AND(障害学生情報入力シート!BZ916=1,Y916=1,障害学生情報入力シート!D916&lt;&gt;"",障害学生情報入力シート!D916&lt;&gt;"入学しなかった"),1,0))</f>
        <v>0</v>
      </c>
      <c r="O916" s="8">
        <f t="shared" si="82"/>
        <v>0</v>
      </c>
      <c r="P916" s="8" t="str">
        <f>IFERROR(MATCH(ROW(障害学生情報入力シート!AR892),O:O,0),"")</f>
        <v/>
      </c>
      <c r="Q916" s="8">
        <f>IF(障害学生情報入力シート!CU916="",0,IF(AND(障害学生情報入力シート!CT916=1,Y916=1,障害学生情報入力シート!D916&lt;&gt;"",障害学生情報入力シート!D916&lt;&gt;"入学しなかった"),1,0))</f>
        <v>0</v>
      </c>
      <c r="R916" s="8">
        <f t="shared" si="83"/>
        <v>0</v>
      </c>
      <c r="S916" s="8" t="str">
        <f>IFERROR(MATCH(ROW(障害学生情報入力シート!BJ892),R:R,0),"")</f>
        <v/>
      </c>
      <c r="T916" s="9">
        <f>IF(OR(SUM(障害学生情報入力シート!AY916:BY916,障害学生情報入力シート!CB916:CS916)&gt;0,COUNTA(障害学生情報入力シート!BZ916:CA916)=2,COUNTA(障害学生情報入力シート!CT916:CU916)=2),1,0)</f>
        <v>0</v>
      </c>
      <c r="U916" s="9">
        <f>SUM(障害学生情報入力シート!N916:Q916)+COUNTA(障害学生情報入力シート!R916)</f>
        <v>0</v>
      </c>
      <c r="V916" s="9">
        <f>SUM(障害学生情報入力シート!S916:V916)+COUNTA(障害学生情報入力シート!W916)</f>
        <v>0</v>
      </c>
      <c r="W916" s="9">
        <f>IF(SUM(障害学生情報入力シート!$X916:$AT916)&gt;0,1,0)</f>
        <v>0</v>
      </c>
      <c r="X916" s="9">
        <f>IF(障害学生情報入力シート!D916="入学者(新1年生)",1,0)</f>
        <v>0</v>
      </c>
      <c r="Y916" s="9">
        <f>IF(ISBLANK(障害学生情報入力シート!$G916),0)+IF(AND(障害学生情報入力シート!$G916="視覚障害",OR(障害学生情報入力シート!$H916="盲",障害学生情報入力シート!$H916="弱視")),1,0)+IF(AND(障害学生情報入力シート!$G916="聴覚・言語障害",OR(障害学生情報入力シート!$H916="聾",障害学生情報入力シート!$H916="難聴",障害学生情報入力シート!$H916="言語障害のみ")),1,0)+IF(AND(障害学生情報入力シート!$G916="肢体不自由",OR(障害学生情報入力シート!$H916="上肢機能障害",障害学生情報入力シート!$H916="下肢機能障害",障害学生情報入力シート!$H916="上下肢機能障害",障害学生情報入力シート!$H916="他の機能障害")),1,0)+IF(AND(障害学生情報入力シート!$G916="病弱・虚弱",OR(障害学生情報入力シート!$H916="内部障害等",障害学生情報入力シート!$H916="他の慢性疾患")),1,0)+IF(AND(障害学生情報入力シート!$G916="重複",ISBLANK(障害学生情報入力シート!$H916)),1,0)+IF(AND(障害学生情報入力シート!$G916="発達障害",OR(障害学生情報入力シート!$H916="SLD",障害学生情報入力シート!$H916="ADHD",障害学生情報入力シート!$H916="ASD",障害学生情報入力シート!$H916="発達障害の重複")),1,0)+IF(AND(障害学生情報入力シート!$G916="精神障害",OR(障害学生情報入力シート!$H916="統合失調症等",障害学生情報入力シート!$H916="気分障害",障害学生情報入力シート!$H916="神経症性障害等",障害学生情報入力シート!$H916="摂食障害・睡眠障害等",障害学生情報入力シート!$H916="他の精神障害")),1,0)+IF(AND(障害学生情報入力シート!$G916="その他の障害",ISBLANK(障害学生情報入力シート!$H916)),1,0)</f>
        <v>0</v>
      </c>
    </row>
    <row r="917" spans="1:25" x14ac:dyDescent="0.4">
      <c r="A917" s="1219">
        <v>893</v>
      </c>
      <c r="B917" s="7">
        <f>IF(AND(障害学生情報入力シート!$G917=$B$23,障害学生情報入力シート!$H917=$B$24,OR(障害学生情報入力シート!D917="入学者(新1年生)",障害学生情報入力シート!D917="在籍者")),1,0)</f>
        <v>0</v>
      </c>
      <c r="C917" s="7">
        <f t="shared" si="78"/>
        <v>0</v>
      </c>
      <c r="D917" s="7" t="str">
        <f>IFERROR(MATCH(ROW(障害学生情報入力シート!A893),C:C,0),"")</f>
        <v/>
      </c>
      <c r="E917" s="7">
        <f>IF(AND(障害学生情報入力シート!$G917=$E$23,障害学生情報入力シート!$H917=$E$24,OR(障害学生情報入力シート!D917="入学者(新1年生)",障害学生情報入力シート!D917="在籍者")),1,0)</f>
        <v>0</v>
      </c>
      <c r="F917" s="7">
        <f t="shared" si="79"/>
        <v>0</v>
      </c>
      <c r="G917" s="7" t="str">
        <f>IFERROR(MATCH(ROW(障害学生情報入力シート!E893),F:F,0),"")</f>
        <v/>
      </c>
      <c r="H917" s="7">
        <f>IF(AND(障害学生情報入力シート!$G917=$H$24,ISBLANK(障害学生情報入力シート!$H917),OR(障害学生情報入力シート!D917="入学者(新1年生)",障害学生情報入力シート!D917="在籍者")),1,0)</f>
        <v>0</v>
      </c>
      <c r="I917" s="7">
        <f t="shared" si="80"/>
        <v>0</v>
      </c>
      <c r="J917" s="7" t="str">
        <f>IFERROR(MATCH(ROW(障害学生情報入力シート!A893),I:I,0),"")</f>
        <v/>
      </c>
      <c r="K917" s="8">
        <f>IF(障害学生情報入力シート!AU917="",0,IF(AND(障害学生情報入力シート!AT917=1,Y917=1,障害学生情報入力シート!D917&lt;&gt;"",障害学生情報入力シート!D917&lt;&gt;"在籍者"),1,0))</f>
        <v>0</v>
      </c>
      <c r="L917" s="8">
        <f t="shared" si="81"/>
        <v>0</v>
      </c>
      <c r="M917" s="8" t="str">
        <f>IFERROR(MATCH(ROW(障害学生情報入力シート!A893),L:L,0),"")</f>
        <v/>
      </c>
      <c r="N917" s="8">
        <f>IF(障害学生情報入力シート!CA917="",0,IF(AND(障害学生情報入力シート!BZ917=1,Y917=1,障害学生情報入力シート!D917&lt;&gt;"",障害学生情報入力シート!D917&lt;&gt;"入学しなかった"),1,0))</f>
        <v>0</v>
      </c>
      <c r="O917" s="8">
        <f t="shared" si="82"/>
        <v>0</v>
      </c>
      <c r="P917" s="8" t="str">
        <f>IFERROR(MATCH(ROW(障害学生情報入力シート!AR893),O:O,0),"")</f>
        <v/>
      </c>
      <c r="Q917" s="8">
        <f>IF(障害学生情報入力シート!CU917="",0,IF(AND(障害学生情報入力シート!CT917=1,Y917=1,障害学生情報入力シート!D917&lt;&gt;"",障害学生情報入力シート!D917&lt;&gt;"入学しなかった"),1,0))</f>
        <v>0</v>
      </c>
      <c r="R917" s="8">
        <f t="shared" si="83"/>
        <v>0</v>
      </c>
      <c r="S917" s="8" t="str">
        <f>IFERROR(MATCH(ROW(障害学生情報入力シート!BJ893),R:R,0),"")</f>
        <v/>
      </c>
      <c r="T917" s="9">
        <f>IF(OR(SUM(障害学生情報入力シート!AY917:BY917,障害学生情報入力シート!CB917:CS917)&gt;0,COUNTA(障害学生情報入力シート!BZ917:CA917)=2,COUNTA(障害学生情報入力シート!CT917:CU917)=2),1,0)</f>
        <v>0</v>
      </c>
      <c r="U917" s="9">
        <f>SUM(障害学生情報入力シート!N917:Q917)+COUNTA(障害学生情報入力シート!R917)</f>
        <v>0</v>
      </c>
      <c r="V917" s="9">
        <f>SUM(障害学生情報入力シート!S917:V917)+COUNTA(障害学生情報入力シート!W917)</f>
        <v>0</v>
      </c>
      <c r="W917" s="9">
        <f>IF(SUM(障害学生情報入力シート!$X917:$AT917)&gt;0,1,0)</f>
        <v>0</v>
      </c>
      <c r="X917" s="9">
        <f>IF(障害学生情報入力シート!D917="入学者(新1年生)",1,0)</f>
        <v>0</v>
      </c>
      <c r="Y917" s="9">
        <f>IF(ISBLANK(障害学生情報入力シート!$G917),0)+IF(AND(障害学生情報入力シート!$G917="視覚障害",OR(障害学生情報入力シート!$H917="盲",障害学生情報入力シート!$H917="弱視")),1,0)+IF(AND(障害学生情報入力シート!$G917="聴覚・言語障害",OR(障害学生情報入力シート!$H917="聾",障害学生情報入力シート!$H917="難聴",障害学生情報入力シート!$H917="言語障害のみ")),1,0)+IF(AND(障害学生情報入力シート!$G917="肢体不自由",OR(障害学生情報入力シート!$H917="上肢機能障害",障害学生情報入力シート!$H917="下肢機能障害",障害学生情報入力シート!$H917="上下肢機能障害",障害学生情報入力シート!$H917="他の機能障害")),1,0)+IF(AND(障害学生情報入力シート!$G917="病弱・虚弱",OR(障害学生情報入力シート!$H917="内部障害等",障害学生情報入力シート!$H917="他の慢性疾患")),1,0)+IF(AND(障害学生情報入力シート!$G917="重複",ISBLANK(障害学生情報入力シート!$H917)),1,0)+IF(AND(障害学生情報入力シート!$G917="発達障害",OR(障害学生情報入力シート!$H917="SLD",障害学生情報入力シート!$H917="ADHD",障害学生情報入力シート!$H917="ASD",障害学生情報入力シート!$H917="発達障害の重複")),1,0)+IF(AND(障害学生情報入力シート!$G917="精神障害",OR(障害学生情報入力シート!$H917="統合失調症等",障害学生情報入力シート!$H917="気分障害",障害学生情報入力シート!$H917="神経症性障害等",障害学生情報入力シート!$H917="摂食障害・睡眠障害等",障害学生情報入力シート!$H917="他の精神障害")),1,0)+IF(AND(障害学生情報入力シート!$G917="その他の障害",ISBLANK(障害学生情報入力シート!$H917)),1,0)</f>
        <v>0</v>
      </c>
    </row>
    <row r="918" spans="1:25" x14ac:dyDescent="0.4">
      <c r="A918" s="1219">
        <v>894</v>
      </c>
      <c r="B918" s="7">
        <f>IF(AND(障害学生情報入力シート!$G918=$B$23,障害学生情報入力シート!$H918=$B$24,OR(障害学生情報入力シート!D918="入学者(新1年生)",障害学生情報入力シート!D918="在籍者")),1,0)</f>
        <v>0</v>
      </c>
      <c r="C918" s="7">
        <f t="shared" si="78"/>
        <v>0</v>
      </c>
      <c r="D918" s="7" t="str">
        <f>IFERROR(MATCH(ROW(障害学生情報入力シート!A894),C:C,0),"")</f>
        <v/>
      </c>
      <c r="E918" s="7">
        <f>IF(AND(障害学生情報入力シート!$G918=$E$23,障害学生情報入力シート!$H918=$E$24,OR(障害学生情報入力シート!D918="入学者(新1年生)",障害学生情報入力シート!D918="在籍者")),1,0)</f>
        <v>0</v>
      </c>
      <c r="F918" s="7">
        <f t="shared" si="79"/>
        <v>0</v>
      </c>
      <c r="G918" s="7" t="str">
        <f>IFERROR(MATCH(ROW(障害学生情報入力シート!E894),F:F,0),"")</f>
        <v/>
      </c>
      <c r="H918" s="7">
        <f>IF(AND(障害学生情報入力シート!$G918=$H$24,ISBLANK(障害学生情報入力シート!$H918),OR(障害学生情報入力シート!D918="入学者(新1年生)",障害学生情報入力シート!D918="在籍者")),1,0)</f>
        <v>0</v>
      </c>
      <c r="I918" s="7">
        <f t="shared" si="80"/>
        <v>0</v>
      </c>
      <c r="J918" s="7" t="str">
        <f>IFERROR(MATCH(ROW(障害学生情報入力シート!A894),I:I,0),"")</f>
        <v/>
      </c>
      <c r="K918" s="8">
        <f>IF(障害学生情報入力シート!AU918="",0,IF(AND(障害学生情報入力シート!AT918=1,Y918=1,障害学生情報入力シート!D918&lt;&gt;"",障害学生情報入力シート!D918&lt;&gt;"在籍者"),1,0))</f>
        <v>0</v>
      </c>
      <c r="L918" s="8">
        <f t="shared" si="81"/>
        <v>0</v>
      </c>
      <c r="M918" s="8" t="str">
        <f>IFERROR(MATCH(ROW(障害学生情報入力シート!A894),L:L,0),"")</f>
        <v/>
      </c>
      <c r="N918" s="8">
        <f>IF(障害学生情報入力シート!CA918="",0,IF(AND(障害学生情報入力シート!BZ918=1,Y918=1,障害学生情報入力シート!D918&lt;&gt;"",障害学生情報入力シート!D918&lt;&gt;"入学しなかった"),1,0))</f>
        <v>0</v>
      </c>
      <c r="O918" s="8">
        <f t="shared" si="82"/>
        <v>0</v>
      </c>
      <c r="P918" s="8" t="str">
        <f>IFERROR(MATCH(ROW(障害学生情報入力シート!AR894),O:O,0),"")</f>
        <v/>
      </c>
      <c r="Q918" s="8">
        <f>IF(障害学生情報入力シート!CU918="",0,IF(AND(障害学生情報入力シート!CT918=1,Y918=1,障害学生情報入力シート!D918&lt;&gt;"",障害学生情報入力シート!D918&lt;&gt;"入学しなかった"),1,0))</f>
        <v>0</v>
      </c>
      <c r="R918" s="8">
        <f t="shared" si="83"/>
        <v>0</v>
      </c>
      <c r="S918" s="8" t="str">
        <f>IFERROR(MATCH(ROW(障害学生情報入力シート!BJ894),R:R,0),"")</f>
        <v/>
      </c>
      <c r="T918" s="9">
        <f>IF(OR(SUM(障害学生情報入力シート!AY918:BY918,障害学生情報入力シート!CB918:CS918)&gt;0,COUNTA(障害学生情報入力シート!BZ918:CA918)=2,COUNTA(障害学生情報入力シート!CT918:CU918)=2),1,0)</f>
        <v>0</v>
      </c>
      <c r="U918" s="9">
        <f>SUM(障害学生情報入力シート!N918:Q918)+COUNTA(障害学生情報入力シート!R918)</f>
        <v>0</v>
      </c>
      <c r="V918" s="9">
        <f>SUM(障害学生情報入力シート!S918:V918)+COUNTA(障害学生情報入力シート!W918)</f>
        <v>0</v>
      </c>
      <c r="W918" s="9">
        <f>IF(SUM(障害学生情報入力シート!$X918:$AT918)&gt;0,1,0)</f>
        <v>0</v>
      </c>
      <c r="X918" s="9">
        <f>IF(障害学生情報入力シート!D918="入学者(新1年生)",1,0)</f>
        <v>0</v>
      </c>
      <c r="Y918" s="9">
        <f>IF(ISBLANK(障害学生情報入力シート!$G918),0)+IF(AND(障害学生情報入力シート!$G918="視覚障害",OR(障害学生情報入力シート!$H918="盲",障害学生情報入力シート!$H918="弱視")),1,0)+IF(AND(障害学生情報入力シート!$G918="聴覚・言語障害",OR(障害学生情報入力シート!$H918="聾",障害学生情報入力シート!$H918="難聴",障害学生情報入力シート!$H918="言語障害のみ")),1,0)+IF(AND(障害学生情報入力シート!$G918="肢体不自由",OR(障害学生情報入力シート!$H918="上肢機能障害",障害学生情報入力シート!$H918="下肢機能障害",障害学生情報入力シート!$H918="上下肢機能障害",障害学生情報入力シート!$H918="他の機能障害")),1,0)+IF(AND(障害学生情報入力シート!$G918="病弱・虚弱",OR(障害学生情報入力シート!$H918="内部障害等",障害学生情報入力シート!$H918="他の慢性疾患")),1,0)+IF(AND(障害学生情報入力シート!$G918="重複",ISBLANK(障害学生情報入力シート!$H918)),1,0)+IF(AND(障害学生情報入力シート!$G918="発達障害",OR(障害学生情報入力シート!$H918="SLD",障害学生情報入力シート!$H918="ADHD",障害学生情報入力シート!$H918="ASD",障害学生情報入力シート!$H918="発達障害の重複")),1,0)+IF(AND(障害学生情報入力シート!$G918="精神障害",OR(障害学生情報入力シート!$H918="統合失調症等",障害学生情報入力シート!$H918="気分障害",障害学生情報入力シート!$H918="神経症性障害等",障害学生情報入力シート!$H918="摂食障害・睡眠障害等",障害学生情報入力シート!$H918="他の精神障害")),1,0)+IF(AND(障害学生情報入力シート!$G918="その他の障害",ISBLANK(障害学生情報入力シート!$H918)),1,0)</f>
        <v>0</v>
      </c>
    </row>
    <row r="919" spans="1:25" x14ac:dyDescent="0.4">
      <c r="A919" s="1219">
        <v>895</v>
      </c>
      <c r="B919" s="7">
        <f>IF(AND(障害学生情報入力シート!$G919=$B$23,障害学生情報入力シート!$H919=$B$24,OR(障害学生情報入力シート!D919="入学者(新1年生)",障害学生情報入力シート!D919="在籍者")),1,0)</f>
        <v>0</v>
      </c>
      <c r="C919" s="7">
        <f t="shared" si="78"/>
        <v>0</v>
      </c>
      <c r="D919" s="7" t="str">
        <f>IFERROR(MATCH(ROW(障害学生情報入力シート!A895),C:C,0),"")</f>
        <v/>
      </c>
      <c r="E919" s="7">
        <f>IF(AND(障害学生情報入力シート!$G919=$E$23,障害学生情報入力シート!$H919=$E$24,OR(障害学生情報入力シート!D919="入学者(新1年生)",障害学生情報入力シート!D919="在籍者")),1,0)</f>
        <v>0</v>
      </c>
      <c r="F919" s="7">
        <f t="shared" si="79"/>
        <v>0</v>
      </c>
      <c r="G919" s="7" t="str">
        <f>IFERROR(MATCH(ROW(障害学生情報入力シート!E895),F:F,0),"")</f>
        <v/>
      </c>
      <c r="H919" s="7">
        <f>IF(AND(障害学生情報入力シート!$G919=$H$24,ISBLANK(障害学生情報入力シート!$H919),OR(障害学生情報入力シート!D919="入学者(新1年生)",障害学生情報入力シート!D919="在籍者")),1,0)</f>
        <v>0</v>
      </c>
      <c r="I919" s="7">
        <f t="shared" si="80"/>
        <v>0</v>
      </c>
      <c r="J919" s="7" t="str">
        <f>IFERROR(MATCH(ROW(障害学生情報入力シート!A895),I:I,0),"")</f>
        <v/>
      </c>
      <c r="K919" s="8">
        <f>IF(障害学生情報入力シート!AU919="",0,IF(AND(障害学生情報入力シート!AT919=1,Y919=1,障害学生情報入力シート!D919&lt;&gt;"",障害学生情報入力シート!D919&lt;&gt;"在籍者"),1,0))</f>
        <v>0</v>
      </c>
      <c r="L919" s="8">
        <f t="shared" si="81"/>
        <v>0</v>
      </c>
      <c r="M919" s="8" t="str">
        <f>IFERROR(MATCH(ROW(障害学生情報入力シート!A895),L:L,0),"")</f>
        <v/>
      </c>
      <c r="N919" s="8">
        <f>IF(障害学生情報入力シート!CA919="",0,IF(AND(障害学生情報入力シート!BZ919=1,Y919=1,障害学生情報入力シート!D919&lt;&gt;"",障害学生情報入力シート!D919&lt;&gt;"入学しなかった"),1,0))</f>
        <v>0</v>
      </c>
      <c r="O919" s="8">
        <f t="shared" si="82"/>
        <v>0</v>
      </c>
      <c r="P919" s="8" t="str">
        <f>IFERROR(MATCH(ROW(障害学生情報入力シート!AR895),O:O,0),"")</f>
        <v/>
      </c>
      <c r="Q919" s="8">
        <f>IF(障害学生情報入力シート!CU919="",0,IF(AND(障害学生情報入力シート!CT919=1,Y919=1,障害学生情報入力シート!D919&lt;&gt;"",障害学生情報入力シート!D919&lt;&gt;"入学しなかった"),1,0))</f>
        <v>0</v>
      </c>
      <c r="R919" s="8">
        <f t="shared" si="83"/>
        <v>0</v>
      </c>
      <c r="S919" s="8" t="str">
        <f>IFERROR(MATCH(ROW(障害学生情報入力シート!BJ895),R:R,0),"")</f>
        <v/>
      </c>
      <c r="T919" s="9">
        <f>IF(OR(SUM(障害学生情報入力シート!AY919:BY919,障害学生情報入力シート!CB919:CS919)&gt;0,COUNTA(障害学生情報入力シート!BZ919:CA919)=2,COUNTA(障害学生情報入力シート!CT919:CU919)=2),1,0)</f>
        <v>0</v>
      </c>
      <c r="U919" s="9">
        <f>SUM(障害学生情報入力シート!N919:Q919)+COUNTA(障害学生情報入力シート!R919)</f>
        <v>0</v>
      </c>
      <c r="V919" s="9">
        <f>SUM(障害学生情報入力シート!S919:V919)+COUNTA(障害学生情報入力シート!W919)</f>
        <v>0</v>
      </c>
      <c r="W919" s="9">
        <f>IF(SUM(障害学生情報入力シート!$X919:$AT919)&gt;0,1,0)</f>
        <v>0</v>
      </c>
      <c r="X919" s="9">
        <f>IF(障害学生情報入力シート!D919="入学者(新1年生)",1,0)</f>
        <v>0</v>
      </c>
      <c r="Y919" s="9">
        <f>IF(ISBLANK(障害学生情報入力シート!$G919),0)+IF(AND(障害学生情報入力シート!$G919="視覚障害",OR(障害学生情報入力シート!$H919="盲",障害学生情報入力シート!$H919="弱視")),1,0)+IF(AND(障害学生情報入力シート!$G919="聴覚・言語障害",OR(障害学生情報入力シート!$H919="聾",障害学生情報入力シート!$H919="難聴",障害学生情報入力シート!$H919="言語障害のみ")),1,0)+IF(AND(障害学生情報入力シート!$G919="肢体不自由",OR(障害学生情報入力シート!$H919="上肢機能障害",障害学生情報入力シート!$H919="下肢機能障害",障害学生情報入力シート!$H919="上下肢機能障害",障害学生情報入力シート!$H919="他の機能障害")),1,0)+IF(AND(障害学生情報入力シート!$G919="病弱・虚弱",OR(障害学生情報入力シート!$H919="内部障害等",障害学生情報入力シート!$H919="他の慢性疾患")),1,0)+IF(AND(障害学生情報入力シート!$G919="重複",ISBLANK(障害学生情報入力シート!$H919)),1,0)+IF(AND(障害学生情報入力シート!$G919="発達障害",OR(障害学生情報入力シート!$H919="SLD",障害学生情報入力シート!$H919="ADHD",障害学生情報入力シート!$H919="ASD",障害学生情報入力シート!$H919="発達障害の重複")),1,0)+IF(AND(障害学生情報入力シート!$G919="精神障害",OR(障害学生情報入力シート!$H919="統合失調症等",障害学生情報入力シート!$H919="気分障害",障害学生情報入力シート!$H919="神経症性障害等",障害学生情報入力シート!$H919="摂食障害・睡眠障害等",障害学生情報入力シート!$H919="他の精神障害")),1,0)+IF(AND(障害学生情報入力シート!$G919="その他の障害",ISBLANK(障害学生情報入力シート!$H919)),1,0)</f>
        <v>0</v>
      </c>
    </row>
    <row r="920" spans="1:25" x14ac:dyDescent="0.4">
      <c r="A920" s="1219">
        <v>896</v>
      </c>
      <c r="B920" s="7">
        <f>IF(AND(障害学生情報入力シート!$G920=$B$23,障害学生情報入力シート!$H920=$B$24,OR(障害学生情報入力シート!D920="入学者(新1年生)",障害学生情報入力シート!D920="在籍者")),1,0)</f>
        <v>0</v>
      </c>
      <c r="C920" s="7">
        <f t="shared" si="78"/>
        <v>0</v>
      </c>
      <c r="D920" s="7" t="str">
        <f>IFERROR(MATCH(ROW(障害学生情報入力シート!A896),C:C,0),"")</f>
        <v/>
      </c>
      <c r="E920" s="7">
        <f>IF(AND(障害学生情報入力シート!$G920=$E$23,障害学生情報入力シート!$H920=$E$24,OR(障害学生情報入力シート!D920="入学者(新1年生)",障害学生情報入力シート!D920="在籍者")),1,0)</f>
        <v>0</v>
      </c>
      <c r="F920" s="7">
        <f t="shared" si="79"/>
        <v>0</v>
      </c>
      <c r="G920" s="7" t="str">
        <f>IFERROR(MATCH(ROW(障害学生情報入力シート!E896),F:F,0),"")</f>
        <v/>
      </c>
      <c r="H920" s="7">
        <f>IF(AND(障害学生情報入力シート!$G920=$H$24,ISBLANK(障害学生情報入力シート!$H920),OR(障害学生情報入力シート!D920="入学者(新1年生)",障害学生情報入力シート!D920="在籍者")),1,0)</f>
        <v>0</v>
      </c>
      <c r="I920" s="7">
        <f t="shared" si="80"/>
        <v>0</v>
      </c>
      <c r="J920" s="7" t="str">
        <f>IFERROR(MATCH(ROW(障害学生情報入力シート!A896),I:I,0),"")</f>
        <v/>
      </c>
      <c r="K920" s="8">
        <f>IF(障害学生情報入力シート!AU920="",0,IF(AND(障害学生情報入力シート!AT920=1,Y920=1,障害学生情報入力シート!D920&lt;&gt;"",障害学生情報入力シート!D920&lt;&gt;"在籍者"),1,0))</f>
        <v>0</v>
      </c>
      <c r="L920" s="8">
        <f t="shared" si="81"/>
        <v>0</v>
      </c>
      <c r="M920" s="8" t="str">
        <f>IFERROR(MATCH(ROW(障害学生情報入力シート!A896),L:L,0),"")</f>
        <v/>
      </c>
      <c r="N920" s="8">
        <f>IF(障害学生情報入力シート!CA920="",0,IF(AND(障害学生情報入力シート!BZ920=1,Y920=1,障害学生情報入力シート!D920&lt;&gt;"",障害学生情報入力シート!D920&lt;&gt;"入学しなかった"),1,0))</f>
        <v>0</v>
      </c>
      <c r="O920" s="8">
        <f t="shared" si="82"/>
        <v>0</v>
      </c>
      <c r="P920" s="8" t="str">
        <f>IFERROR(MATCH(ROW(障害学生情報入力シート!AR896),O:O,0),"")</f>
        <v/>
      </c>
      <c r="Q920" s="8">
        <f>IF(障害学生情報入力シート!CU920="",0,IF(AND(障害学生情報入力シート!CT920=1,Y920=1,障害学生情報入力シート!D920&lt;&gt;"",障害学生情報入力シート!D920&lt;&gt;"入学しなかった"),1,0))</f>
        <v>0</v>
      </c>
      <c r="R920" s="8">
        <f t="shared" si="83"/>
        <v>0</v>
      </c>
      <c r="S920" s="8" t="str">
        <f>IFERROR(MATCH(ROW(障害学生情報入力シート!BJ896),R:R,0),"")</f>
        <v/>
      </c>
      <c r="T920" s="9">
        <f>IF(OR(SUM(障害学生情報入力シート!AY920:BY920,障害学生情報入力シート!CB920:CS920)&gt;0,COUNTA(障害学生情報入力シート!BZ920:CA920)=2,COUNTA(障害学生情報入力シート!CT920:CU920)=2),1,0)</f>
        <v>0</v>
      </c>
      <c r="U920" s="9">
        <f>SUM(障害学生情報入力シート!N920:Q920)+COUNTA(障害学生情報入力シート!R920)</f>
        <v>0</v>
      </c>
      <c r="V920" s="9">
        <f>SUM(障害学生情報入力シート!S920:V920)+COUNTA(障害学生情報入力シート!W920)</f>
        <v>0</v>
      </c>
      <c r="W920" s="9">
        <f>IF(SUM(障害学生情報入力シート!$X920:$AT920)&gt;0,1,0)</f>
        <v>0</v>
      </c>
      <c r="X920" s="9">
        <f>IF(障害学生情報入力シート!D920="入学者(新1年生)",1,0)</f>
        <v>0</v>
      </c>
      <c r="Y920" s="9">
        <f>IF(ISBLANK(障害学生情報入力シート!$G920),0)+IF(AND(障害学生情報入力シート!$G920="視覚障害",OR(障害学生情報入力シート!$H920="盲",障害学生情報入力シート!$H920="弱視")),1,0)+IF(AND(障害学生情報入力シート!$G920="聴覚・言語障害",OR(障害学生情報入力シート!$H920="聾",障害学生情報入力シート!$H920="難聴",障害学生情報入力シート!$H920="言語障害のみ")),1,0)+IF(AND(障害学生情報入力シート!$G920="肢体不自由",OR(障害学生情報入力シート!$H920="上肢機能障害",障害学生情報入力シート!$H920="下肢機能障害",障害学生情報入力シート!$H920="上下肢機能障害",障害学生情報入力シート!$H920="他の機能障害")),1,0)+IF(AND(障害学生情報入力シート!$G920="病弱・虚弱",OR(障害学生情報入力シート!$H920="内部障害等",障害学生情報入力シート!$H920="他の慢性疾患")),1,0)+IF(AND(障害学生情報入力シート!$G920="重複",ISBLANK(障害学生情報入力シート!$H920)),1,0)+IF(AND(障害学生情報入力シート!$G920="発達障害",OR(障害学生情報入力シート!$H920="SLD",障害学生情報入力シート!$H920="ADHD",障害学生情報入力シート!$H920="ASD",障害学生情報入力シート!$H920="発達障害の重複")),1,0)+IF(AND(障害学生情報入力シート!$G920="精神障害",OR(障害学生情報入力シート!$H920="統合失調症等",障害学生情報入力シート!$H920="気分障害",障害学生情報入力シート!$H920="神経症性障害等",障害学生情報入力シート!$H920="摂食障害・睡眠障害等",障害学生情報入力シート!$H920="他の精神障害")),1,0)+IF(AND(障害学生情報入力シート!$G920="その他の障害",ISBLANK(障害学生情報入力シート!$H920)),1,0)</f>
        <v>0</v>
      </c>
    </row>
    <row r="921" spans="1:25" x14ac:dyDescent="0.4">
      <c r="A921" s="1219">
        <v>897</v>
      </c>
      <c r="B921" s="7">
        <f>IF(AND(障害学生情報入力シート!$G921=$B$23,障害学生情報入力シート!$H921=$B$24,OR(障害学生情報入力シート!D921="入学者(新1年生)",障害学生情報入力シート!D921="在籍者")),1,0)</f>
        <v>0</v>
      </c>
      <c r="C921" s="7">
        <f t="shared" ref="C921:C984" si="84">C920+B921</f>
        <v>0</v>
      </c>
      <c r="D921" s="7" t="str">
        <f>IFERROR(MATCH(ROW(障害学生情報入力シート!A897),C:C,0),"")</f>
        <v/>
      </c>
      <c r="E921" s="7">
        <f>IF(AND(障害学生情報入力シート!$G921=$E$23,障害学生情報入力シート!$H921=$E$24,OR(障害学生情報入力シート!D921="入学者(新1年生)",障害学生情報入力シート!D921="在籍者")),1,0)</f>
        <v>0</v>
      </c>
      <c r="F921" s="7">
        <f t="shared" ref="F921:F984" si="85">F920+E921</f>
        <v>0</v>
      </c>
      <c r="G921" s="7" t="str">
        <f>IFERROR(MATCH(ROW(障害学生情報入力シート!E897),F:F,0),"")</f>
        <v/>
      </c>
      <c r="H921" s="7">
        <f>IF(AND(障害学生情報入力シート!$G921=$H$24,ISBLANK(障害学生情報入力シート!$H921),OR(障害学生情報入力シート!D921="入学者(新1年生)",障害学生情報入力シート!D921="在籍者")),1,0)</f>
        <v>0</v>
      </c>
      <c r="I921" s="7">
        <f t="shared" ref="I921:I984" si="86">I920+H921</f>
        <v>0</v>
      </c>
      <c r="J921" s="7" t="str">
        <f>IFERROR(MATCH(ROW(障害学生情報入力シート!A897),I:I,0),"")</f>
        <v/>
      </c>
      <c r="K921" s="8">
        <f>IF(障害学生情報入力シート!AU921="",0,IF(AND(障害学生情報入力シート!AT921=1,Y921=1,障害学生情報入力シート!D921&lt;&gt;"",障害学生情報入力シート!D921&lt;&gt;"在籍者"),1,0))</f>
        <v>0</v>
      </c>
      <c r="L921" s="8">
        <f t="shared" ref="L921:L984" si="87">L920+K921</f>
        <v>0</v>
      </c>
      <c r="M921" s="8" t="str">
        <f>IFERROR(MATCH(ROW(障害学生情報入力シート!A897),L:L,0),"")</f>
        <v/>
      </c>
      <c r="N921" s="8">
        <f>IF(障害学生情報入力シート!CA921="",0,IF(AND(障害学生情報入力シート!BZ921=1,Y921=1,障害学生情報入力シート!D921&lt;&gt;"",障害学生情報入力シート!D921&lt;&gt;"入学しなかった"),1,0))</f>
        <v>0</v>
      </c>
      <c r="O921" s="8">
        <f t="shared" ref="O921:O984" si="88">O920+N921</f>
        <v>0</v>
      </c>
      <c r="P921" s="8" t="str">
        <f>IFERROR(MATCH(ROW(障害学生情報入力シート!AR897),O:O,0),"")</f>
        <v/>
      </c>
      <c r="Q921" s="8">
        <f>IF(障害学生情報入力シート!CU921="",0,IF(AND(障害学生情報入力シート!CT921=1,Y921=1,障害学生情報入力シート!D921&lt;&gt;"",障害学生情報入力シート!D921&lt;&gt;"入学しなかった"),1,0))</f>
        <v>0</v>
      </c>
      <c r="R921" s="8">
        <f t="shared" ref="R921:R984" si="89">R920+Q921</f>
        <v>0</v>
      </c>
      <c r="S921" s="8" t="str">
        <f>IFERROR(MATCH(ROW(障害学生情報入力シート!BJ897),R:R,0),"")</f>
        <v/>
      </c>
      <c r="T921" s="9">
        <f>IF(OR(SUM(障害学生情報入力シート!AY921:BY921,障害学生情報入力シート!CB921:CS921)&gt;0,COUNTA(障害学生情報入力シート!BZ921:CA921)=2,COUNTA(障害学生情報入力シート!CT921:CU921)=2),1,0)</f>
        <v>0</v>
      </c>
      <c r="U921" s="9">
        <f>SUM(障害学生情報入力シート!N921:Q921)+COUNTA(障害学生情報入力シート!R921)</f>
        <v>0</v>
      </c>
      <c r="V921" s="9">
        <f>SUM(障害学生情報入力シート!S921:V921)+COUNTA(障害学生情報入力シート!W921)</f>
        <v>0</v>
      </c>
      <c r="W921" s="9">
        <f>IF(SUM(障害学生情報入力シート!$X921:$AT921)&gt;0,1,0)</f>
        <v>0</v>
      </c>
      <c r="X921" s="9">
        <f>IF(障害学生情報入力シート!D921="入学者(新1年生)",1,0)</f>
        <v>0</v>
      </c>
      <c r="Y921" s="9">
        <f>IF(ISBLANK(障害学生情報入力シート!$G921),0)+IF(AND(障害学生情報入力シート!$G921="視覚障害",OR(障害学生情報入力シート!$H921="盲",障害学生情報入力シート!$H921="弱視")),1,0)+IF(AND(障害学生情報入力シート!$G921="聴覚・言語障害",OR(障害学生情報入力シート!$H921="聾",障害学生情報入力シート!$H921="難聴",障害学生情報入力シート!$H921="言語障害のみ")),1,0)+IF(AND(障害学生情報入力シート!$G921="肢体不自由",OR(障害学生情報入力シート!$H921="上肢機能障害",障害学生情報入力シート!$H921="下肢機能障害",障害学生情報入力シート!$H921="上下肢機能障害",障害学生情報入力シート!$H921="他の機能障害")),1,0)+IF(AND(障害学生情報入力シート!$G921="病弱・虚弱",OR(障害学生情報入力シート!$H921="内部障害等",障害学生情報入力シート!$H921="他の慢性疾患")),1,0)+IF(AND(障害学生情報入力シート!$G921="重複",ISBLANK(障害学生情報入力シート!$H921)),1,0)+IF(AND(障害学生情報入力シート!$G921="発達障害",OR(障害学生情報入力シート!$H921="SLD",障害学生情報入力シート!$H921="ADHD",障害学生情報入力シート!$H921="ASD",障害学生情報入力シート!$H921="発達障害の重複")),1,0)+IF(AND(障害学生情報入力シート!$G921="精神障害",OR(障害学生情報入力シート!$H921="統合失調症等",障害学生情報入力シート!$H921="気分障害",障害学生情報入力シート!$H921="神経症性障害等",障害学生情報入力シート!$H921="摂食障害・睡眠障害等",障害学生情報入力シート!$H921="他の精神障害")),1,0)+IF(AND(障害学生情報入力シート!$G921="その他の障害",ISBLANK(障害学生情報入力シート!$H921)),1,0)</f>
        <v>0</v>
      </c>
    </row>
    <row r="922" spans="1:25" x14ac:dyDescent="0.4">
      <c r="A922" s="1219">
        <v>898</v>
      </c>
      <c r="B922" s="7">
        <f>IF(AND(障害学生情報入力シート!$G922=$B$23,障害学生情報入力シート!$H922=$B$24,OR(障害学生情報入力シート!D922="入学者(新1年生)",障害学生情報入力シート!D922="在籍者")),1,0)</f>
        <v>0</v>
      </c>
      <c r="C922" s="7">
        <f t="shared" si="84"/>
        <v>0</v>
      </c>
      <c r="D922" s="7" t="str">
        <f>IFERROR(MATCH(ROW(障害学生情報入力シート!A898),C:C,0),"")</f>
        <v/>
      </c>
      <c r="E922" s="7">
        <f>IF(AND(障害学生情報入力シート!$G922=$E$23,障害学生情報入力シート!$H922=$E$24,OR(障害学生情報入力シート!D922="入学者(新1年生)",障害学生情報入力シート!D922="在籍者")),1,0)</f>
        <v>0</v>
      </c>
      <c r="F922" s="7">
        <f t="shared" si="85"/>
        <v>0</v>
      </c>
      <c r="G922" s="7" t="str">
        <f>IFERROR(MATCH(ROW(障害学生情報入力シート!E898),F:F,0),"")</f>
        <v/>
      </c>
      <c r="H922" s="7">
        <f>IF(AND(障害学生情報入力シート!$G922=$H$24,ISBLANK(障害学生情報入力シート!$H922),OR(障害学生情報入力シート!D922="入学者(新1年生)",障害学生情報入力シート!D922="在籍者")),1,0)</f>
        <v>0</v>
      </c>
      <c r="I922" s="7">
        <f t="shared" si="86"/>
        <v>0</v>
      </c>
      <c r="J922" s="7" t="str">
        <f>IFERROR(MATCH(ROW(障害学生情報入力シート!A898),I:I,0),"")</f>
        <v/>
      </c>
      <c r="K922" s="8">
        <f>IF(障害学生情報入力シート!AU922="",0,IF(AND(障害学生情報入力シート!AT922=1,Y922=1,障害学生情報入力シート!D922&lt;&gt;"",障害学生情報入力シート!D922&lt;&gt;"在籍者"),1,0))</f>
        <v>0</v>
      </c>
      <c r="L922" s="8">
        <f t="shared" si="87"/>
        <v>0</v>
      </c>
      <c r="M922" s="8" t="str">
        <f>IFERROR(MATCH(ROW(障害学生情報入力シート!A898),L:L,0),"")</f>
        <v/>
      </c>
      <c r="N922" s="8">
        <f>IF(障害学生情報入力シート!CA922="",0,IF(AND(障害学生情報入力シート!BZ922=1,Y922=1,障害学生情報入力シート!D922&lt;&gt;"",障害学生情報入力シート!D922&lt;&gt;"入学しなかった"),1,0))</f>
        <v>0</v>
      </c>
      <c r="O922" s="8">
        <f t="shared" si="88"/>
        <v>0</v>
      </c>
      <c r="P922" s="8" t="str">
        <f>IFERROR(MATCH(ROW(障害学生情報入力シート!AR898),O:O,0),"")</f>
        <v/>
      </c>
      <c r="Q922" s="8">
        <f>IF(障害学生情報入力シート!CU922="",0,IF(AND(障害学生情報入力シート!CT922=1,Y922=1,障害学生情報入力シート!D922&lt;&gt;"",障害学生情報入力シート!D922&lt;&gt;"入学しなかった"),1,0))</f>
        <v>0</v>
      </c>
      <c r="R922" s="8">
        <f t="shared" si="89"/>
        <v>0</v>
      </c>
      <c r="S922" s="8" t="str">
        <f>IFERROR(MATCH(ROW(障害学生情報入力シート!BJ898),R:R,0),"")</f>
        <v/>
      </c>
      <c r="T922" s="9">
        <f>IF(OR(SUM(障害学生情報入力シート!AY922:BY922,障害学生情報入力シート!CB922:CS922)&gt;0,COUNTA(障害学生情報入力シート!BZ922:CA922)=2,COUNTA(障害学生情報入力シート!CT922:CU922)=2),1,0)</f>
        <v>0</v>
      </c>
      <c r="U922" s="9">
        <f>SUM(障害学生情報入力シート!N922:Q922)+COUNTA(障害学生情報入力シート!R922)</f>
        <v>0</v>
      </c>
      <c r="V922" s="9">
        <f>SUM(障害学生情報入力シート!S922:V922)+COUNTA(障害学生情報入力シート!W922)</f>
        <v>0</v>
      </c>
      <c r="W922" s="9">
        <f>IF(SUM(障害学生情報入力シート!$X922:$AT922)&gt;0,1,0)</f>
        <v>0</v>
      </c>
      <c r="X922" s="9">
        <f>IF(障害学生情報入力シート!D922="入学者(新1年生)",1,0)</f>
        <v>0</v>
      </c>
      <c r="Y922" s="9">
        <f>IF(ISBLANK(障害学生情報入力シート!$G922),0)+IF(AND(障害学生情報入力シート!$G922="視覚障害",OR(障害学生情報入力シート!$H922="盲",障害学生情報入力シート!$H922="弱視")),1,0)+IF(AND(障害学生情報入力シート!$G922="聴覚・言語障害",OR(障害学生情報入力シート!$H922="聾",障害学生情報入力シート!$H922="難聴",障害学生情報入力シート!$H922="言語障害のみ")),1,0)+IF(AND(障害学生情報入力シート!$G922="肢体不自由",OR(障害学生情報入力シート!$H922="上肢機能障害",障害学生情報入力シート!$H922="下肢機能障害",障害学生情報入力シート!$H922="上下肢機能障害",障害学生情報入力シート!$H922="他の機能障害")),1,0)+IF(AND(障害学生情報入力シート!$G922="病弱・虚弱",OR(障害学生情報入力シート!$H922="内部障害等",障害学生情報入力シート!$H922="他の慢性疾患")),1,0)+IF(AND(障害学生情報入力シート!$G922="重複",ISBLANK(障害学生情報入力シート!$H922)),1,0)+IF(AND(障害学生情報入力シート!$G922="発達障害",OR(障害学生情報入力シート!$H922="SLD",障害学生情報入力シート!$H922="ADHD",障害学生情報入力シート!$H922="ASD",障害学生情報入力シート!$H922="発達障害の重複")),1,0)+IF(AND(障害学生情報入力シート!$G922="精神障害",OR(障害学生情報入力シート!$H922="統合失調症等",障害学生情報入力シート!$H922="気分障害",障害学生情報入力シート!$H922="神経症性障害等",障害学生情報入力シート!$H922="摂食障害・睡眠障害等",障害学生情報入力シート!$H922="他の精神障害")),1,0)+IF(AND(障害学生情報入力シート!$G922="その他の障害",ISBLANK(障害学生情報入力シート!$H922)),1,0)</f>
        <v>0</v>
      </c>
    </row>
    <row r="923" spans="1:25" x14ac:dyDescent="0.4">
      <c r="A923" s="1219">
        <v>899</v>
      </c>
      <c r="B923" s="7">
        <f>IF(AND(障害学生情報入力シート!$G923=$B$23,障害学生情報入力シート!$H923=$B$24,OR(障害学生情報入力シート!D923="入学者(新1年生)",障害学生情報入力シート!D923="在籍者")),1,0)</f>
        <v>0</v>
      </c>
      <c r="C923" s="7">
        <f t="shared" si="84"/>
        <v>0</v>
      </c>
      <c r="D923" s="7" t="str">
        <f>IFERROR(MATCH(ROW(障害学生情報入力シート!A899),C:C,0),"")</f>
        <v/>
      </c>
      <c r="E923" s="7">
        <f>IF(AND(障害学生情報入力シート!$G923=$E$23,障害学生情報入力シート!$H923=$E$24,OR(障害学生情報入力シート!D923="入学者(新1年生)",障害学生情報入力シート!D923="在籍者")),1,0)</f>
        <v>0</v>
      </c>
      <c r="F923" s="7">
        <f t="shared" si="85"/>
        <v>0</v>
      </c>
      <c r="G923" s="7" t="str">
        <f>IFERROR(MATCH(ROW(障害学生情報入力シート!E899),F:F,0),"")</f>
        <v/>
      </c>
      <c r="H923" s="7">
        <f>IF(AND(障害学生情報入力シート!$G923=$H$24,ISBLANK(障害学生情報入力シート!$H923),OR(障害学生情報入力シート!D923="入学者(新1年生)",障害学生情報入力シート!D923="在籍者")),1,0)</f>
        <v>0</v>
      </c>
      <c r="I923" s="7">
        <f t="shared" si="86"/>
        <v>0</v>
      </c>
      <c r="J923" s="7" t="str">
        <f>IFERROR(MATCH(ROW(障害学生情報入力シート!A899),I:I,0),"")</f>
        <v/>
      </c>
      <c r="K923" s="8">
        <f>IF(障害学生情報入力シート!AU923="",0,IF(AND(障害学生情報入力シート!AT923=1,Y923=1,障害学生情報入力シート!D923&lt;&gt;"",障害学生情報入力シート!D923&lt;&gt;"在籍者"),1,0))</f>
        <v>0</v>
      </c>
      <c r="L923" s="8">
        <f t="shared" si="87"/>
        <v>0</v>
      </c>
      <c r="M923" s="8" t="str">
        <f>IFERROR(MATCH(ROW(障害学生情報入力シート!A899),L:L,0),"")</f>
        <v/>
      </c>
      <c r="N923" s="8">
        <f>IF(障害学生情報入力シート!CA923="",0,IF(AND(障害学生情報入力シート!BZ923=1,Y923=1,障害学生情報入力シート!D923&lt;&gt;"",障害学生情報入力シート!D923&lt;&gt;"入学しなかった"),1,0))</f>
        <v>0</v>
      </c>
      <c r="O923" s="8">
        <f t="shared" si="88"/>
        <v>0</v>
      </c>
      <c r="P923" s="8" t="str">
        <f>IFERROR(MATCH(ROW(障害学生情報入力シート!AR899),O:O,0),"")</f>
        <v/>
      </c>
      <c r="Q923" s="8">
        <f>IF(障害学生情報入力シート!CU923="",0,IF(AND(障害学生情報入力シート!CT923=1,Y923=1,障害学生情報入力シート!D923&lt;&gt;"",障害学生情報入力シート!D923&lt;&gt;"入学しなかった"),1,0))</f>
        <v>0</v>
      </c>
      <c r="R923" s="8">
        <f t="shared" si="89"/>
        <v>0</v>
      </c>
      <c r="S923" s="8" t="str">
        <f>IFERROR(MATCH(ROW(障害学生情報入力シート!BJ899),R:R,0),"")</f>
        <v/>
      </c>
      <c r="T923" s="9">
        <f>IF(OR(SUM(障害学生情報入力シート!AY923:BY923,障害学生情報入力シート!CB923:CS923)&gt;0,COUNTA(障害学生情報入力シート!BZ923:CA923)=2,COUNTA(障害学生情報入力シート!CT923:CU923)=2),1,0)</f>
        <v>0</v>
      </c>
      <c r="U923" s="9">
        <f>SUM(障害学生情報入力シート!N923:Q923)+COUNTA(障害学生情報入力シート!R923)</f>
        <v>0</v>
      </c>
      <c r="V923" s="9">
        <f>SUM(障害学生情報入力シート!S923:V923)+COUNTA(障害学生情報入力シート!W923)</f>
        <v>0</v>
      </c>
      <c r="W923" s="9">
        <f>IF(SUM(障害学生情報入力シート!$X923:$AT923)&gt;0,1,0)</f>
        <v>0</v>
      </c>
      <c r="X923" s="9">
        <f>IF(障害学生情報入力シート!D923="入学者(新1年生)",1,0)</f>
        <v>0</v>
      </c>
      <c r="Y923" s="9">
        <f>IF(ISBLANK(障害学生情報入力シート!$G923),0)+IF(AND(障害学生情報入力シート!$G923="視覚障害",OR(障害学生情報入力シート!$H923="盲",障害学生情報入力シート!$H923="弱視")),1,0)+IF(AND(障害学生情報入力シート!$G923="聴覚・言語障害",OR(障害学生情報入力シート!$H923="聾",障害学生情報入力シート!$H923="難聴",障害学生情報入力シート!$H923="言語障害のみ")),1,0)+IF(AND(障害学生情報入力シート!$G923="肢体不自由",OR(障害学生情報入力シート!$H923="上肢機能障害",障害学生情報入力シート!$H923="下肢機能障害",障害学生情報入力シート!$H923="上下肢機能障害",障害学生情報入力シート!$H923="他の機能障害")),1,0)+IF(AND(障害学生情報入力シート!$G923="病弱・虚弱",OR(障害学生情報入力シート!$H923="内部障害等",障害学生情報入力シート!$H923="他の慢性疾患")),1,0)+IF(AND(障害学生情報入力シート!$G923="重複",ISBLANK(障害学生情報入力シート!$H923)),1,0)+IF(AND(障害学生情報入力シート!$G923="発達障害",OR(障害学生情報入力シート!$H923="SLD",障害学生情報入力シート!$H923="ADHD",障害学生情報入力シート!$H923="ASD",障害学生情報入力シート!$H923="発達障害の重複")),1,0)+IF(AND(障害学生情報入力シート!$G923="精神障害",OR(障害学生情報入力シート!$H923="統合失調症等",障害学生情報入力シート!$H923="気分障害",障害学生情報入力シート!$H923="神経症性障害等",障害学生情報入力シート!$H923="摂食障害・睡眠障害等",障害学生情報入力シート!$H923="他の精神障害")),1,0)+IF(AND(障害学生情報入力シート!$G923="その他の障害",ISBLANK(障害学生情報入力シート!$H923)),1,0)</f>
        <v>0</v>
      </c>
    </row>
    <row r="924" spans="1:25" x14ac:dyDescent="0.4">
      <c r="A924" s="1219">
        <v>900</v>
      </c>
      <c r="B924" s="7">
        <f>IF(AND(障害学生情報入力シート!$G924=$B$23,障害学生情報入力シート!$H924=$B$24,OR(障害学生情報入力シート!D924="入学者(新1年生)",障害学生情報入力シート!D924="在籍者")),1,0)</f>
        <v>0</v>
      </c>
      <c r="C924" s="7">
        <f t="shared" si="84"/>
        <v>0</v>
      </c>
      <c r="D924" s="7" t="str">
        <f>IFERROR(MATCH(ROW(障害学生情報入力シート!A900),C:C,0),"")</f>
        <v/>
      </c>
      <c r="E924" s="7">
        <f>IF(AND(障害学生情報入力シート!$G924=$E$23,障害学生情報入力シート!$H924=$E$24,OR(障害学生情報入力シート!D924="入学者(新1年生)",障害学生情報入力シート!D924="在籍者")),1,0)</f>
        <v>0</v>
      </c>
      <c r="F924" s="7">
        <f t="shared" si="85"/>
        <v>0</v>
      </c>
      <c r="G924" s="7" t="str">
        <f>IFERROR(MATCH(ROW(障害学生情報入力シート!E900),F:F,0),"")</f>
        <v/>
      </c>
      <c r="H924" s="7">
        <f>IF(AND(障害学生情報入力シート!$G924=$H$24,ISBLANK(障害学生情報入力シート!$H924),OR(障害学生情報入力シート!D924="入学者(新1年生)",障害学生情報入力シート!D924="在籍者")),1,0)</f>
        <v>0</v>
      </c>
      <c r="I924" s="7">
        <f t="shared" si="86"/>
        <v>0</v>
      </c>
      <c r="J924" s="7" t="str">
        <f>IFERROR(MATCH(ROW(障害学生情報入力シート!A900),I:I,0),"")</f>
        <v/>
      </c>
      <c r="K924" s="8">
        <f>IF(障害学生情報入力シート!AU924="",0,IF(AND(障害学生情報入力シート!AT924=1,Y924=1,障害学生情報入力シート!D924&lt;&gt;"",障害学生情報入力シート!D924&lt;&gt;"在籍者"),1,0))</f>
        <v>0</v>
      </c>
      <c r="L924" s="8">
        <f t="shared" si="87"/>
        <v>0</v>
      </c>
      <c r="M924" s="8" t="str">
        <f>IFERROR(MATCH(ROW(障害学生情報入力シート!A900),L:L,0),"")</f>
        <v/>
      </c>
      <c r="N924" s="8">
        <f>IF(障害学生情報入力シート!CA924="",0,IF(AND(障害学生情報入力シート!BZ924=1,Y924=1,障害学生情報入力シート!D924&lt;&gt;"",障害学生情報入力シート!D924&lt;&gt;"入学しなかった"),1,0))</f>
        <v>0</v>
      </c>
      <c r="O924" s="8">
        <f t="shared" si="88"/>
        <v>0</v>
      </c>
      <c r="P924" s="8" t="str">
        <f>IFERROR(MATCH(ROW(障害学生情報入力シート!AR900),O:O,0),"")</f>
        <v/>
      </c>
      <c r="Q924" s="8">
        <f>IF(障害学生情報入力シート!CU924="",0,IF(AND(障害学生情報入力シート!CT924=1,Y924=1,障害学生情報入力シート!D924&lt;&gt;"",障害学生情報入力シート!D924&lt;&gt;"入学しなかった"),1,0))</f>
        <v>0</v>
      </c>
      <c r="R924" s="8">
        <f t="shared" si="89"/>
        <v>0</v>
      </c>
      <c r="S924" s="8" t="str">
        <f>IFERROR(MATCH(ROW(障害学生情報入力シート!BJ900),R:R,0),"")</f>
        <v/>
      </c>
      <c r="T924" s="9">
        <f>IF(OR(SUM(障害学生情報入力シート!AY924:BY924,障害学生情報入力シート!CB924:CS924)&gt;0,COUNTA(障害学生情報入力シート!BZ924:CA924)=2,COUNTA(障害学生情報入力シート!CT924:CU924)=2),1,0)</f>
        <v>0</v>
      </c>
      <c r="U924" s="9">
        <f>SUM(障害学生情報入力シート!N924:Q924)+COUNTA(障害学生情報入力シート!R924)</f>
        <v>0</v>
      </c>
      <c r="V924" s="9">
        <f>SUM(障害学生情報入力シート!S924:V924)+COUNTA(障害学生情報入力シート!W924)</f>
        <v>0</v>
      </c>
      <c r="W924" s="9">
        <f>IF(SUM(障害学生情報入力シート!$X924:$AT924)&gt;0,1,0)</f>
        <v>0</v>
      </c>
      <c r="X924" s="9">
        <f>IF(障害学生情報入力シート!D924="入学者(新1年生)",1,0)</f>
        <v>0</v>
      </c>
      <c r="Y924" s="9">
        <f>IF(ISBLANK(障害学生情報入力シート!$G924),0)+IF(AND(障害学生情報入力シート!$G924="視覚障害",OR(障害学生情報入力シート!$H924="盲",障害学生情報入力シート!$H924="弱視")),1,0)+IF(AND(障害学生情報入力シート!$G924="聴覚・言語障害",OR(障害学生情報入力シート!$H924="聾",障害学生情報入力シート!$H924="難聴",障害学生情報入力シート!$H924="言語障害のみ")),1,0)+IF(AND(障害学生情報入力シート!$G924="肢体不自由",OR(障害学生情報入力シート!$H924="上肢機能障害",障害学生情報入力シート!$H924="下肢機能障害",障害学生情報入力シート!$H924="上下肢機能障害",障害学生情報入力シート!$H924="他の機能障害")),1,0)+IF(AND(障害学生情報入力シート!$G924="病弱・虚弱",OR(障害学生情報入力シート!$H924="内部障害等",障害学生情報入力シート!$H924="他の慢性疾患")),1,0)+IF(AND(障害学生情報入力シート!$G924="重複",ISBLANK(障害学生情報入力シート!$H924)),1,0)+IF(AND(障害学生情報入力シート!$G924="発達障害",OR(障害学生情報入力シート!$H924="SLD",障害学生情報入力シート!$H924="ADHD",障害学生情報入力シート!$H924="ASD",障害学生情報入力シート!$H924="発達障害の重複")),1,0)+IF(AND(障害学生情報入力シート!$G924="精神障害",OR(障害学生情報入力シート!$H924="統合失調症等",障害学生情報入力シート!$H924="気分障害",障害学生情報入力シート!$H924="神経症性障害等",障害学生情報入力シート!$H924="摂食障害・睡眠障害等",障害学生情報入力シート!$H924="他の精神障害")),1,0)+IF(AND(障害学生情報入力シート!$G924="その他の障害",ISBLANK(障害学生情報入力シート!$H924)),1,0)</f>
        <v>0</v>
      </c>
    </row>
    <row r="925" spans="1:25" x14ac:dyDescent="0.4">
      <c r="A925" s="1219">
        <v>901</v>
      </c>
      <c r="B925" s="7">
        <f>IF(AND(障害学生情報入力シート!$G925=$B$23,障害学生情報入力シート!$H925=$B$24,OR(障害学生情報入力シート!D925="入学者(新1年生)",障害学生情報入力シート!D925="在籍者")),1,0)</f>
        <v>0</v>
      </c>
      <c r="C925" s="7">
        <f t="shared" si="84"/>
        <v>0</v>
      </c>
      <c r="D925" s="7" t="str">
        <f>IFERROR(MATCH(ROW(障害学生情報入力シート!A901),C:C,0),"")</f>
        <v/>
      </c>
      <c r="E925" s="7">
        <f>IF(AND(障害学生情報入力シート!$G925=$E$23,障害学生情報入力シート!$H925=$E$24,OR(障害学生情報入力シート!D925="入学者(新1年生)",障害学生情報入力シート!D925="在籍者")),1,0)</f>
        <v>0</v>
      </c>
      <c r="F925" s="7">
        <f t="shared" si="85"/>
        <v>0</v>
      </c>
      <c r="G925" s="7" t="str">
        <f>IFERROR(MATCH(ROW(障害学生情報入力シート!E901),F:F,0),"")</f>
        <v/>
      </c>
      <c r="H925" s="7">
        <f>IF(AND(障害学生情報入力シート!$G925=$H$24,ISBLANK(障害学生情報入力シート!$H925),OR(障害学生情報入力シート!D925="入学者(新1年生)",障害学生情報入力シート!D925="在籍者")),1,0)</f>
        <v>0</v>
      </c>
      <c r="I925" s="7">
        <f t="shared" si="86"/>
        <v>0</v>
      </c>
      <c r="J925" s="7" t="str">
        <f>IFERROR(MATCH(ROW(障害学生情報入力シート!A901),I:I,0),"")</f>
        <v/>
      </c>
      <c r="K925" s="8">
        <f>IF(障害学生情報入力シート!AU925="",0,IF(AND(障害学生情報入力シート!AT925=1,Y925=1,障害学生情報入力シート!D925&lt;&gt;"",障害学生情報入力シート!D925&lt;&gt;"在籍者"),1,0))</f>
        <v>0</v>
      </c>
      <c r="L925" s="8">
        <f t="shared" si="87"/>
        <v>0</v>
      </c>
      <c r="M925" s="8" t="str">
        <f>IFERROR(MATCH(ROW(障害学生情報入力シート!A901),L:L,0),"")</f>
        <v/>
      </c>
      <c r="N925" s="8">
        <f>IF(障害学生情報入力シート!CA925="",0,IF(AND(障害学生情報入力シート!BZ925=1,Y925=1,障害学生情報入力シート!D925&lt;&gt;"",障害学生情報入力シート!D925&lt;&gt;"入学しなかった"),1,0))</f>
        <v>0</v>
      </c>
      <c r="O925" s="8">
        <f t="shared" si="88"/>
        <v>0</v>
      </c>
      <c r="P925" s="8" t="str">
        <f>IFERROR(MATCH(ROW(障害学生情報入力シート!AR901),O:O,0),"")</f>
        <v/>
      </c>
      <c r="Q925" s="8">
        <f>IF(障害学生情報入力シート!CU925="",0,IF(AND(障害学生情報入力シート!CT925=1,Y925=1,障害学生情報入力シート!D925&lt;&gt;"",障害学生情報入力シート!D925&lt;&gt;"入学しなかった"),1,0))</f>
        <v>0</v>
      </c>
      <c r="R925" s="8">
        <f t="shared" si="89"/>
        <v>0</v>
      </c>
      <c r="S925" s="8" t="str">
        <f>IFERROR(MATCH(ROW(障害学生情報入力シート!BJ901),R:R,0),"")</f>
        <v/>
      </c>
      <c r="T925" s="9">
        <f>IF(OR(SUM(障害学生情報入力シート!AY925:BY925,障害学生情報入力シート!CB925:CS925)&gt;0,COUNTA(障害学生情報入力シート!BZ925:CA925)=2,COUNTA(障害学生情報入力シート!CT925:CU925)=2),1,0)</f>
        <v>0</v>
      </c>
      <c r="U925" s="9">
        <f>SUM(障害学生情報入力シート!N925:Q925)+COUNTA(障害学生情報入力シート!R925)</f>
        <v>0</v>
      </c>
      <c r="V925" s="9">
        <f>SUM(障害学生情報入力シート!S925:V925)+COUNTA(障害学生情報入力シート!W925)</f>
        <v>0</v>
      </c>
      <c r="W925" s="9">
        <f>IF(SUM(障害学生情報入力シート!$X925:$AT925)&gt;0,1,0)</f>
        <v>0</v>
      </c>
      <c r="X925" s="9">
        <f>IF(障害学生情報入力シート!D925="入学者(新1年生)",1,0)</f>
        <v>0</v>
      </c>
      <c r="Y925" s="9">
        <f>IF(ISBLANK(障害学生情報入力シート!$G925),0)+IF(AND(障害学生情報入力シート!$G925="視覚障害",OR(障害学生情報入力シート!$H925="盲",障害学生情報入力シート!$H925="弱視")),1,0)+IF(AND(障害学生情報入力シート!$G925="聴覚・言語障害",OR(障害学生情報入力シート!$H925="聾",障害学生情報入力シート!$H925="難聴",障害学生情報入力シート!$H925="言語障害のみ")),1,0)+IF(AND(障害学生情報入力シート!$G925="肢体不自由",OR(障害学生情報入力シート!$H925="上肢機能障害",障害学生情報入力シート!$H925="下肢機能障害",障害学生情報入力シート!$H925="上下肢機能障害",障害学生情報入力シート!$H925="他の機能障害")),1,0)+IF(AND(障害学生情報入力シート!$G925="病弱・虚弱",OR(障害学生情報入力シート!$H925="内部障害等",障害学生情報入力シート!$H925="他の慢性疾患")),1,0)+IF(AND(障害学生情報入力シート!$G925="重複",ISBLANK(障害学生情報入力シート!$H925)),1,0)+IF(AND(障害学生情報入力シート!$G925="発達障害",OR(障害学生情報入力シート!$H925="SLD",障害学生情報入力シート!$H925="ADHD",障害学生情報入力シート!$H925="ASD",障害学生情報入力シート!$H925="発達障害の重複")),1,0)+IF(AND(障害学生情報入力シート!$G925="精神障害",OR(障害学生情報入力シート!$H925="統合失調症等",障害学生情報入力シート!$H925="気分障害",障害学生情報入力シート!$H925="神経症性障害等",障害学生情報入力シート!$H925="摂食障害・睡眠障害等",障害学生情報入力シート!$H925="他の精神障害")),1,0)+IF(AND(障害学生情報入力シート!$G925="その他の障害",ISBLANK(障害学生情報入力シート!$H925)),1,0)</f>
        <v>0</v>
      </c>
    </row>
    <row r="926" spans="1:25" x14ac:dyDescent="0.4">
      <c r="A926" s="1219">
        <v>902</v>
      </c>
      <c r="B926" s="7">
        <f>IF(AND(障害学生情報入力シート!$G926=$B$23,障害学生情報入力シート!$H926=$B$24,OR(障害学生情報入力シート!D926="入学者(新1年生)",障害学生情報入力シート!D926="在籍者")),1,0)</f>
        <v>0</v>
      </c>
      <c r="C926" s="7">
        <f t="shared" si="84"/>
        <v>0</v>
      </c>
      <c r="D926" s="7" t="str">
        <f>IFERROR(MATCH(ROW(障害学生情報入力シート!A902),C:C,0),"")</f>
        <v/>
      </c>
      <c r="E926" s="7">
        <f>IF(AND(障害学生情報入力シート!$G926=$E$23,障害学生情報入力シート!$H926=$E$24,OR(障害学生情報入力シート!D926="入学者(新1年生)",障害学生情報入力シート!D926="在籍者")),1,0)</f>
        <v>0</v>
      </c>
      <c r="F926" s="7">
        <f t="shared" si="85"/>
        <v>0</v>
      </c>
      <c r="G926" s="7" t="str">
        <f>IFERROR(MATCH(ROW(障害学生情報入力シート!E902),F:F,0),"")</f>
        <v/>
      </c>
      <c r="H926" s="7">
        <f>IF(AND(障害学生情報入力シート!$G926=$H$24,ISBLANK(障害学生情報入力シート!$H926),OR(障害学生情報入力シート!D926="入学者(新1年生)",障害学生情報入力シート!D926="在籍者")),1,0)</f>
        <v>0</v>
      </c>
      <c r="I926" s="7">
        <f t="shared" si="86"/>
        <v>0</v>
      </c>
      <c r="J926" s="7" t="str">
        <f>IFERROR(MATCH(ROW(障害学生情報入力シート!A902),I:I,0),"")</f>
        <v/>
      </c>
      <c r="K926" s="8">
        <f>IF(障害学生情報入力シート!AU926="",0,IF(AND(障害学生情報入力シート!AT926=1,Y926=1,障害学生情報入力シート!D926&lt;&gt;"",障害学生情報入力シート!D926&lt;&gt;"在籍者"),1,0))</f>
        <v>0</v>
      </c>
      <c r="L926" s="8">
        <f t="shared" si="87"/>
        <v>0</v>
      </c>
      <c r="M926" s="8" t="str">
        <f>IFERROR(MATCH(ROW(障害学生情報入力シート!A902),L:L,0),"")</f>
        <v/>
      </c>
      <c r="N926" s="8">
        <f>IF(障害学生情報入力シート!CA926="",0,IF(AND(障害学生情報入力シート!BZ926=1,Y926=1,障害学生情報入力シート!D926&lt;&gt;"",障害学生情報入力シート!D926&lt;&gt;"入学しなかった"),1,0))</f>
        <v>0</v>
      </c>
      <c r="O926" s="8">
        <f t="shared" si="88"/>
        <v>0</v>
      </c>
      <c r="P926" s="8" t="str">
        <f>IFERROR(MATCH(ROW(障害学生情報入力シート!AR902),O:O,0),"")</f>
        <v/>
      </c>
      <c r="Q926" s="8">
        <f>IF(障害学生情報入力シート!CU926="",0,IF(AND(障害学生情報入力シート!CT926=1,Y926=1,障害学生情報入力シート!D926&lt;&gt;"",障害学生情報入力シート!D926&lt;&gt;"入学しなかった"),1,0))</f>
        <v>0</v>
      </c>
      <c r="R926" s="8">
        <f t="shared" si="89"/>
        <v>0</v>
      </c>
      <c r="S926" s="8" t="str">
        <f>IFERROR(MATCH(ROW(障害学生情報入力シート!BJ902),R:R,0),"")</f>
        <v/>
      </c>
      <c r="T926" s="9">
        <f>IF(OR(SUM(障害学生情報入力シート!AY926:BY926,障害学生情報入力シート!CB926:CS926)&gt;0,COUNTA(障害学生情報入力シート!BZ926:CA926)=2,COUNTA(障害学生情報入力シート!CT926:CU926)=2),1,0)</f>
        <v>0</v>
      </c>
      <c r="U926" s="9">
        <f>SUM(障害学生情報入力シート!N926:Q926)+COUNTA(障害学生情報入力シート!R926)</f>
        <v>0</v>
      </c>
      <c r="V926" s="9">
        <f>SUM(障害学生情報入力シート!S926:V926)+COUNTA(障害学生情報入力シート!W926)</f>
        <v>0</v>
      </c>
      <c r="W926" s="9">
        <f>IF(SUM(障害学生情報入力シート!$X926:$AT926)&gt;0,1,0)</f>
        <v>0</v>
      </c>
      <c r="X926" s="9">
        <f>IF(障害学生情報入力シート!D926="入学者(新1年生)",1,0)</f>
        <v>0</v>
      </c>
      <c r="Y926" s="9">
        <f>IF(ISBLANK(障害学生情報入力シート!$G926),0)+IF(AND(障害学生情報入力シート!$G926="視覚障害",OR(障害学生情報入力シート!$H926="盲",障害学生情報入力シート!$H926="弱視")),1,0)+IF(AND(障害学生情報入力シート!$G926="聴覚・言語障害",OR(障害学生情報入力シート!$H926="聾",障害学生情報入力シート!$H926="難聴",障害学生情報入力シート!$H926="言語障害のみ")),1,0)+IF(AND(障害学生情報入力シート!$G926="肢体不自由",OR(障害学生情報入力シート!$H926="上肢機能障害",障害学生情報入力シート!$H926="下肢機能障害",障害学生情報入力シート!$H926="上下肢機能障害",障害学生情報入力シート!$H926="他の機能障害")),1,0)+IF(AND(障害学生情報入力シート!$G926="病弱・虚弱",OR(障害学生情報入力シート!$H926="内部障害等",障害学生情報入力シート!$H926="他の慢性疾患")),1,0)+IF(AND(障害学生情報入力シート!$G926="重複",ISBLANK(障害学生情報入力シート!$H926)),1,0)+IF(AND(障害学生情報入力シート!$G926="発達障害",OR(障害学生情報入力シート!$H926="SLD",障害学生情報入力シート!$H926="ADHD",障害学生情報入力シート!$H926="ASD",障害学生情報入力シート!$H926="発達障害の重複")),1,0)+IF(AND(障害学生情報入力シート!$G926="精神障害",OR(障害学生情報入力シート!$H926="統合失調症等",障害学生情報入力シート!$H926="気分障害",障害学生情報入力シート!$H926="神経症性障害等",障害学生情報入力シート!$H926="摂食障害・睡眠障害等",障害学生情報入力シート!$H926="他の精神障害")),1,0)+IF(AND(障害学生情報入力シート!$G926="その他の障害",ISBLANK(障害学生情報入力シート!$H926)),1,0)</f>
        <v>0</v>
      </c>
    </row>
    <row r="927" spans="1:25" x14ac:dyDescent="0.4">
      <c r="A927" s="1219">
        <v>903</v>
      </c>
      <c r="B927" s="7">
        <f>IF(AND(障害学生情報入力シート!$G927=$B$23,障害学生情報入力シート!$H927=$B$24,OR(障害学生情報入力シート!D927="入学者(新1年生)",障害学生情報入力シート!D927="在籍者")),1,0)</f>
        <v>0</v>
      </c>
      <c r="C927" s="7">
        <f t="shared" si="84"/>
        <v>0</v>
      </c>
      <c r="D927" s="7" t="str">
        <f>IFERROR(MATCH(ROW(障害学生情報入力シート!A903),C:C,0),"")</f>
        <v/>
      </c>
      <c r="E927" s="7">
        <f>IF(AND(障害学生情報入力シート!$G927=$E$23,障害学生情報入力シート!$H927=$E$24,OR(障害学生情報入力シート!D927="入学者(新1年生)",障害学生情報入力シート!D927="在籍者")),1,0)</f>
        <v>0</v>
      </c>
      <c r="F927" s="7">
        <f t="shared" si="85"/>
        <v>0</v>
      </c>
      <c r="G927" s="7" t="str">
        <f>IFERROR(MATCH(ROW(障害学生情報入力シート!E903),F:F,0),"")</f>
        <v/>
      </c>
      <c r="H927" s="7">
        <f>IF(AND(障害学生情報入力シート!$G927=$H$24,ISBLANK(障害学生情報入力シート!$H927),OR(障害学生情報入力シート!D927="入学者(新1年生)",障害学生情報入力シート!D927="在籍者")),1,0)</f>
        <v>0</v>
      </c>
      <c r="I927" s="7">
        <f t="shared" si="86"/>
        <v>0</v>
      </c>
      <c r="J927" s="7" t="str">
        <f>IFERROR(MATCH(ROW(障害学生情報入力シート!A903),I:I,0),"")</f>
        <v/>
      </c>
      <c r="K927" s="8">
        <f>IF(障害学生情報入力シート!AU927="",0,IF(AND(障害学生情報入力シート!AT927=1,Y927=1,障害学生情報入力シート!D927&lt;&gt;"",障害学生情報入力シート!D927&lt;&gt;"在籍者"),1,0))</f>
        <v>0</v>
      </c>
      <c r="L927" s="8">
        <f t="shared" si="87"/>
        <v>0</v>
      </c>
      <c r="M927" s="8" t="str">
        <f>IFERROR(MATCH(ROW(障害学生情報入力シート!A903),L:L,0),"")</f>
        <v/>
      </c>
      <c r="N927" s="8">
        <f>IF(障害学生情報入力シート!CA927="",0,IF(AND(障害学生情報入力シート!BZ927=1,Y927=1,障害学生情報入力シート!D927&lt;&gt;"",障害学生情報入力シート!D927&lt;&gt;"入学しなかった"),1,0))</f>
        <v>0</v>
      </c>
      <c r="O927" s="8">
        <f t="shared" si="88"/>
        <v>0</v>
      </c>
      <c r="P927" s="8" t="str">
        <f>IFERROR(MATCH(ROW(障害学生情報入力シート!AR903),O:O,0),"")</f>
        <v/>
      </c>
      <c r="Q927" s="8">
        <f>IF(障害学生情報入力シート!CU927="",0,IF(AND(障害学生情報入力シート!CT927=1,Y927=1,障害学生情報入力シート!D927&lt;&gt;"",障害学生情報入力シート!D927&lt;&gt;"入学しなかった"),1,0))</f>
        <v>0</v>
      </c>
      <c r="R927" s="8">
        <f t="shared" si="89"/>
        <v>0</v>
      </c>
      <c r="S927" s="8" t="str">
        <f>IFERROR(MATCH(ROW(障害学生情報入力シート!BJ903),R:R,0),"")</f>
        <v/>
      </c>
      <c r="T927" s="9">
        <f>IF(OR(SUM(障害学生情報入力シート!AY927:BY927,障害学生情報入力シート!CB927:CS927)&gt;0,COUNTA(障害学生情報入力シート!BZ927:CA927)=2,COUNTA(障害学生情報入力シート!CT927:CU927)=2),1,0)</f>
        <v>0</v>
      </c>
      <c r="U927" s="9">
        <f>SUM(障害学生情報入力シート!N927:Q927)+COUNTA(障害学生情報入力シート!R927)</f>
        <v>0</v>
      </c>
      <c r="V927" s="9">
        <f>SUM(障害学生情報入力シート!S927:V927)+COUNTA(障害学生情報入力シート!W927)</f>
        <v>0</v>
      </c>
      <c r="W927" s="9">
        <f>IF(SUM(障害学生情報入力シート!$X927:$AT927)&gt;0,1,0)</f>
        <v>0</v>
      </c>
      <c r="X927" s="9">
        <f>IF(障害学生情報入力シート!D927="入学者(新1年生)",1,0)</f>
        <v>0</v>
      </c>
      <c r="Y927" s="9">
        <f>IF(ISBLANK(障害学生情報入力シート!$G927),0)+IF(AND(障害学生情報入力シート!$G927="視覚障害",OR(障害学生情報入力シート!$H927="盲",障害学生情報入力シート!$H927="弱視")),1,0)+IF(AND(障害学生情報入力シート!$G927="聴覚・言語障害",OR(障害学生情報入力シート!$H927="聾",障害学生情報入力シート!$H927="難聴",障害学生情報入力シート!$H927="言語障害のみ")),1,0)+IF(AND(障害学生情報入力シート!$G927="肢体不自由",OR(障害学生情報入力シート!$H927="上肢機能障害",障害学生情報入力シート!$H927="下肢機能障害",障害学生情報入力シート!$H927="上下肢機能障害",障害学生情報入力シート!$H927="他の機能障害")),1,0)+IF(AND(障害学生情報入力シート!$G927="病弱・虚弱",OR(障害学生情報入力シート!$H927="内部障害等",障害学生情報入力シート!$H927="他の慢性疾患")),1,0)+IF(AND(障害学生情報入力シート!$G927="重複",ISBLANK(障害学生情報入力シート!$H927)),1,0)+IF(AND(障害学生情報入力シート!$G927="発達障害",OR(障害学生情報入力シート!$H927="SLD",障害学生情報入力シート!$H927="ADHD",障害学生情報入力シート!$H927="ASD",障害学生情報入力シート!$H927="発達障害の重複")),1,0)+IF(AND(障害学生情報入力シート!$G927="精神障害",OR(障害学生情報入力シート!$H927="統合失調症等",障害学生情報入力シート!$H927="気分障害",障害学生情報入力シート!$H927="神経症性障害等",障害学生情報入力シート!$H927="摂食障害・睡眠障害等",障害学生情報入力シート!$H927="他の精神障害")),1,0)+IF(AND(障害学生情報入力シート!$G927="その他の障害",ISBLANK(障害学生情報入力シート!$H927)),1,0)</f>
        <v>0</v>
      </c>
    </row>
    <row r="928" spans="1:25" x14ac:dyDescent="0.4">
      <c r="A928" s="1219">
        <v>904</v>
      </c>
      <c r="B928" s="7">
        <f>IF(AND(障害学生情報入力シート!$G928=$B$23,障害学生情報入力シート!$H928=$B$24,OR(障害学生情報入力シート!D928="入学者(新1年生)",障害学生情報入力シート!D928="在籍者")),1,0)</f>
        <v>0</v>
      </c>
      <c r="C928" s="7">
        <f t="shared" si="84"/>
        <v>0</v>
      </c>
      <c r="D928" s="7" t="str">
        <f>IFERROR(MATCH(ROW(障害学生情報入力シート!A904),C:C,0),"")</f>
        <v/>
      </c>
      <c r="E928" s="7">
        <f>IF(AND(障害学生情報入力シート!$G928=$E$23,障害学生情報入力シート!$H928=$E$24,OR(障害学生情報入力シート!D928="入学者(新1年生)",障害学生情報入力シート!D928="在籍者")),1,0)</f>
        <v>0</v>
      </c>
      <c r="F928" s="7">
        <f t="shared" si="85"/>
        <v>0</v>
      </c>
      <c r="G928" s="7" t="str">
        <f>IFERROR(MATCH(ROW(障害学生情報入力シート!E904),F:F,0),"")</f>
        <v/>
      </c>
      <c r="H928" s="7">
        <f>IF(AND(障害学生情報入力シート!$G928=$H$24,ISBLANK(障害学生情報入力シート!$H928),OR(障害学生情報入力シート!D928="入学者(新1年生)",障害学生情報入力シート!D928="在籍者")),1,0)</f>
        <v>0</v>
      </c>
      <c r="I928" s="7">
        <f t="shared" si="86"/>
        <v>0</v>
      </c>
      <c r="J928" s="7" t="str">
        <f>IFERROR(MATCH(ROW(障害学生情報入力シート!A904),I:I,0),"")</f>
        <v/>
      </c>
      <c r="K928" s="8">
        <f>IF(障害学生情報入力シート!AU928="",0,IF(AND(障害学生情報入力シート!AT928=1,Y928=1,障害学生情報入力シート!D928&lt;&gt;"",障害学生情報入力シート!D928&lt;&gt;"在籍者"),1,0))</f>
        <v>0</v>
      </c>
      <c r="L928" s="8">
        <f t="shared" si="87"/>
        <v>0</v>
      </c>
      <c r="M928" s="8" t="str">
        <f>IFERROR(MATCH(ROW(障害学生情報入力シート!A904),L:L,0),"")</f>
        <v/>
      </c>
      <c r="N928" s="8">
        <f>IF(障害学生情報入力シート!CA928="",0,IF(AND(障害学生情報入力シート!BZ928=1,Y928=1,障害学生情報入力シート!D928&lt;&gt;"",障害学生情報入力シート!D928&lt;&gt;"入学しなかった"),1,0))</f>
        <v>0</v>
      </c>
      <c r="O928" s="8">
        <f t="shared" si="88"/>
        <v>0</v>
      </c>
      <c r="P928" s="8" t="str">
        <f>IFERROR(MATCH(ROW(障害学生情報入力シート!AR904),O:O,0),"")</f>
        <v/>
      </c>
      <c r="Q928" s="8">
        <f>IF(障害学生情報入力シート!CU928="",0,IF(AND(障害学生情報入力シート!CT928=1,Y928=1,障害学生情報入力シート!D928&lt;&gt;"",障害学生情報入力シート!D928&lt;&gt;"入学しなかった"),1,0))</f>
        <v>0</v>
      </c>
      <c r="R928" s="8">
        <f t="shared" si="89"/>
        <v>0</v>
      </c>
      <c r="S928" s="8" t="str">
        <f>IFERROR(MATCH(ROW(障害学生情報入力シート!BJ904),R:R,0),"")</f>
        <v/>
      </c>
      <c r="T928" s="9">
        <f>IF(OR(SUM(障害学生情報入力シート!AY928:BY928,障害学生情報入力シート!CB928:CS928)&gt;0,COUNTA(障害学生情報入力シート!BZ928:CA928)=2,COUNTA(障害学生情報入力シート!CT928:CU928)=2),1,0)</f>
        <v>0</v>
      </c>
      <c r="U928" s="9">
        <f>SUM(障害学生情報入力シート!N928:Q928)+COUNTA(障害学生情報入力シート!R928)</f>
        <v>0</v>
      </c>
      <c r="V928" s="9">
        <f>SUM(障害学生情報入力シート!S928:V928)+COUNTA(障害学生情報入力シート!W928)</f>
        <v>0</v>
      </c>
      <c r="W928" s="9">
        <f>IF(SUM(障害学生情報入力シート!$X928:$AT928)&gt;0,1,0)</f>
        <v>0</v>
      </c>
      <c r="X928" s="9">
        <f>IF(障害学生情報入力シート!D928="入学者(新1年生)",1,0)</f>
        <v>0</v>
      </c>
      <c r="Y928" s="9">
        <f>IF(ISBLANK(障害学生情報入力シート!$G928),0)+IF(AND(障害学生情報入力シート!$G928="視覚障害",OR(障害学生情報入力シート!$H928="盲",障害学生情報入力シート!$H928="弱視")),1,0)+IF(AND(障害学生情報入力シート!$G928="聴覚・言語障害",OR(障害学生情報入力シート!$H928="聾",障害学生情報入力シート!$H928="難聴",障害学生情報入力シート!$H928="言語障害のみ")),1,0)+IF(AND(障害学生情報入力シート!$G928="肢体不自由",OR(障害学生情報入力シート!$H928="上肢機能障害",障害学生情報入力シート!$H928="下肢機能障害",障害学生情報入力シート!$H928="上下肢機能障害",障害学生情報入力シート!$H928="他の機能障害")),1,0)+IF(AND(障害学生情報入力シート!$G928="病弱・虚弱",OR(障害学生情報入力シート!$H928="内部障害等",障害学生情報入力シート!$H928="他の慢性疾患")),1,0)+IF(AND(障害学生情報入力シート!$G928="重複",ISBLANK(障害学生情報入力シート!$H928)),1,0)+IF(AND(障害学生情報入力シート!$G928="発達障害",OR(障害学生情報入力シート!$H928="SLD",障害学生情報入力シート!$H928="ADHD",障害学生情報入力シート!$H928="ASD",障害学生情報入力シート!$H928="発達障害の重複")),1,0)+IF(AND(障害学生情報入力シート!$G928="精神障害",OR(障害学生情報入力シート!$H928="統合失調症等",障害学生情報入力シート!$H928="気分障害",障害学生情報入力シート!$H928="神経症性障害等",障害学生情報入力シート!$H928="摂食障害・睡眠障害等",障害学生情報入力シート!$H928="他の精神障害")),1,0)+IF(AND(障害学生情報入力シート!$G928="その他の障害",ISBLANK(障害学生情報入力シート!$H928)),1,0)</f>
        <v>0</v>
      </c>
    </row>
    <row r="929" spans="1:25" x14ac:dyDescent="0.4">
      <c r="A929" s="1219">
        <v>905</v>
      </c>
      <c r="B929" s="7">
        <f>IF(AND(障害学生情報入力シート!$G929=$B$23,障害学生情報入力シート!$H929=$B$24,OR(障害学生情報入力シート!D929="入学者(新1年生)",障害学生情報入力シート!D929="在籍者")),1,0)</f>
        <v>0</v>
      </c>
      <c r="C929" s="7">
        <f t="shared" si="84"/>
        <v>0</v>
      </c>
      <c r="D929" s="7" t="str">
        <f>IFERROR(MATCH(ROW(障害学生情報入力シート!A905),C:C,0),"")</f>
        <v/>
      </c>
      <c r="E929" s="7">
        <f>IF(AND(障害学生情報入力シート!$G929=$E$23,障害学生情報入力シート!$H929=$E$24,OR(障害学生情報入力シート!D929="入学者(新1年生)",障害学生情報入力シート!D929="在籍者")),1,0)</f>
        <v>0</v>
      </c>
      <c r="F929" s="7">
        <f t="shared" si="85"/>
        <v>0</v>
      </c>
      <c r="G929" s="7" t="str">
        <f>IFERROR(MATCH(ROW(障害学生情報入力シート!E905),F:F,0),"")</f>
        <v/>
      </c>
      <c r="H929" s="7">
        <f>IF(AND(障害学生情報入力シート!$G929=$H$24,ISBLANK(障害学生情報入力シート!$H929),OR(障害学生情報入力シート!D929="入学者(新1年生)",障害学生情報入力シート!D929="在籍者")),1,0)</f>
        <v>0</v>
      </c>
      <c r="I929" s="7">
        <f t="shared" si="86"/>
        <v>0</v>
      </c>
      <c r="J929" s="7" t="str">
        <f>IFERROR(MATCH(ROW(障害学生情報入力シート!A905),I:I,0),"")</f>
        <v/>
      </c>
      <c r="K929" s="8">
        <f>IF(障害学生情報入力シート!AU929="",0,IF(AND(障害学生情報入力シート!AT929=1,Y929=1,障害学生情報入力シート!D929&lt;&gt;"",障害学生情報入力シート!D929&lt;&gt;"在籍者"),1,0))</f>
        <v>0</v>
      </c>
      <c r="L929" s="8">
        <f t="shared" si="87"/>
        <v>0</v>
      </c>
      <c r="M929" s="8" t="str">
        <f>IFERROR(MATCH(ROW(障害学生情報入力シート!A905),L:L,0),"")</f>
        <v/>
      </c>
      <c r="N929" s="8">
        <f>IF(障害学生情報入力シート!CA929="",0,IF(AND(障害学生情報入力シート!BZ929=1,Y929=1,障害学生情報入力シート!D929&lt;&gt;"",障害学生情報入力シート!D929&lt;&gt;"入学しなかった"),1,0))</f>
        <v>0</v>
      </c>
      <c r="O929" s="8">
        <f t="shared" si="88"/>
        <v>0</v>
      </c>
      <c r="P929" s="8" t="str">
        <f>IFERROR(MATCH(ROW(障害学生情報入力シート!AR905),O:O,0),"")</f>
        <v/>
      </c>
      <c r="Q929" s="8">
        <f>IF(障害学生情報入力シート!CU929="",0,IF(AND(障害学生情報入力シート!CT929=1,Y929=1,障害学生情報入力シート!D929&lt;&gt;"",障害学生情報入力シート!D929&lt;&gt;"入学しなかった"),1,0))</f>
        <v>0</v>
      </c>
      <c r="R929" s="8">
        <f t="shared" si="89"/>
        <v>0</v>
      </c>
      <c r="S929" s="8" t="str">
        <f>IFERROR(MATCH(ROW(障害学生情報入力シート!BJ905),R:R,0),"")</f>
        <v/>
      </c>
      <c r="T929" s="9">
        <f>IF(OR(SUM(障害学生情報入力シート!AY929:BY929,障害学生情報入力シート!CB929:CS929)&gt;0,COUNTA(障害学生情報入力シート!BZ929:CA929)=2,COUNTA(障害学生情報入力シート!CT929:CU929)=2),1,0)</f>
        <v>0</v>
      </c>
      <c r="U929" s="9">
        <f>SUM(障害学生情報入力シート!N929:Q929)+COUNTA(障害学生情報入力シート!R929)</f>
        <v>0</v>
      </c>
      <c r="V929" s="9">
        <f>SUM(障害学生情報入力シート!S929:V929)+COUNTA(障害学生情報入力シート!W929)</f>
        <v>0</v>
      </c>
      <c r="W929" s="9">
        <f>IF(SUM(障害学生情報入力シート!$X929:$AT929)&gt;0,1,0)</f>
        <v>0</v>
      </c>
      <c r="X929" s="9">
        <f>IF(障害学生情報入力シート!D929="入学者(新1年生)",1,0)</f>
        <v>0</v>
      </c>
      <c r="Y929" s="9">
        <f>IF(ISBLANK(障害学生情報入力シート!$G929),0)+IF(AND(障害学生情報入力シート!$G929="視覚障害",OR(障害学生情報入力シート!$H929="盲",障害学生情報入力シート!$H929="弱視")),1,0)+IF(AND(障害学生情報入力シート!$G929="聴覚・言語障害",OR(障害学生情報入力シート!$H929="聾",障害学生情報入力シート!$H929="難聴",障害学生情報入力シート!$H929="言語障害のみ")),1,0)+IF(AND(障害学生情報入力シート!$G929="肢体不自由",OR(障害学生情報入力シート!$H929="上肢機能障害",障害学生情報入力シート!$H929="下肢機能障害",障害学生情報入力シート!$H929="上下肢機能障害",障害学生情報入力シート!$H929="他の機能障害")),1,0)+IF(AND(障害学生情報入力シート!$G929="病弱・虚弱",OR(障害学生情報入力シート!$H929="内部障害等",障害学生情報入力シート!$H929="他の慢性疾患")),1,0)+IF(AND(障害学生情報入力シート!$G929="重複",ISBLANK(障害学生情報入力シート!$H929)),1,0)+IF(AND(障害学生情報入力シート!$G929="発達障害",OR(障害学生情報入力シート!$H929="SLD",障害学生情報入力シート!$H929="ADHD",障害学生情報入力シート!$H929="ASD",障害学生情報入力シート!$H929="発達障害の重複")),1,0)+IF(AND(障害学生情報入力シート!$G929="精神障害",OR(障害学生情報入力シート!$H929="統合失調症等",障害学生情報入力シート!$H929="気分障害",障害学生情報入力シート!$H929="神経症性障害等",障害学生情報入力シート!$H929="摂食障害・睡眠障害等",障害学生情報入力シート!$H929="他の精神障害")),1,0)+IF(AND(障害学生情報入力シート!$G929="その他の障害",ISBLANK(障害学生情報入力シート!$H929)),1,0)</f>
        <v>0</v>
      </c>
    </row>
    <row r="930" spans="1:25" x14ac:dyDescent="0.4">
      <c r="A930" s="1219">
        <v>906</v>
      </c>
      <c r="B930" s="7">
        <f>IF(AND(障害学生情報入力シート!$G930=$B$23,障害学生情報入力シート!$H930=$B$24,OR(障害学生情報入力シート!D930="入学者(新1年生)",障害学生情報入力シート!D930="在籍者")),1,0)</f>
        <v>0</v>
      </c>
      <c r="C930" s="7">
        <f t="shared" si="84"/>
        <v>0</v>
      </c>
      <c r="D930" s="7" t="str">
        <f>IFERROR(MATCH(ROW(障害学生情報入力シート!A906),C:C,0),"")</f>
        <v/>
      </c>
      <c r="E930" s="7">
        <f>IF(AND(障害学生情報入力シート!$G930=$E$23,障害学生情報入力シート!$H930=$E$24,OR(障害学生情報入力シート!D930="入学者(新1年生)",障害学生情報入力シート!D930="在籍者")),1,0)</f>
        <v>0</v>
      </c>
      <c r="F930" s="7">
        <f t="shared" si="85"/>
        <v>0</v>
      </c>
      <c r="G930" s="7" t="str">
        <f>IFERROR(MATCH(ROW(障害学生情報入力シート!E906),F:F,0),"")</f>
        <v/>
      </c>
      <c r="H930" s="7">
        <f>IF(AND(障害学生情報入力シート!$G930=$H$24,ISBLANK(障害学生情報入力シート!$H930),OR(障害学生情報入力シート!D930="入学者(新1年生)",障害学生情報入力シート!D930="在籍者")),1,0)</f>
        <v>0</v>
      </c>
      <c r="I930" s="7">
        <f t="shared" si="86"/>
        <v>0</v>
      </c>
      <c r="J930" s="7" t="str">
        <f>IFERROR(MATCH(ROW(障害学生情報入力シート!A906),I:I,0),"")</f>
        <v/>
      </c>
      <c r="K930" s="8">
        <f>IF(障害学生情報入力シート!AU930="",0,IF(AND(障害学生情報入力シート!AT930=1,Y930=1,障害学生情報入力シート!D930&lt;&gt;"",障害学生情報入力シート!D930&lt;&gt;"在籍者"),1,0))</f>
        <v>0</v>
      </c>
      <c r="L930" s="8">
        <f t="shared" si="87"/>
        <v>0</v>
      </c>
      <c r="M930" s="8" t="str">
        <f>IFERROR(MATCH(ROW(障害学生情報入力シート!A906),L:L,0),"")</f>
        <v/>
      </c>
      <c r="N930" s="8">
        <f>IF(障害学生情報入力シート!CA930="",0,IF(AND(障害学生情報入力シート!BZ930=1,Y930=1,障害学生情報入力シート!D930&lt;&gt;"",障害学生情報入力シート!D930&lt;&gt;"入学しなかった"),1,0))</f>
        <v>0</v>
      </c>
      <c r="O930" s="8">
        <f t="shared" si="88"/>
        <v>0</v>
      </c>
      <c r="P930" s="8" t="str">
        <f>IFERROR(MATCH(ROW(障害学生情報入力シート!AR906),O:O,0),"")</f>
        <v/>
      </c>
      <c r="Q930" s="8">
        <f>IF(障害学生情報入力シート!CU930="",0,IF(AND(障害学生情報入力シート!CT930=1,Y930=1,障害学生情報入力シート!D930&lt;&gt;"",障害学生情報入力シート!D930&lt;&gt;"入学しなかった"),1,0))</f>
        <v>0</v>
      </c>
      <c r="R930" s="8">
        <f t="shared" si="89"/>
        <v>0</v>
      </c>
      <c r="S930" s="8" t="str">
        <f>IFERROR(MATCH(ROW(障害学生情報入力シート!BJ906),R:R,0),"")</f>
        <v/>
      </c>
      <c r="T930" s="9">
        <f>IF(OR(SUM(障害学生情報入力シート!AY930:BY930,障害学生情報入力シート!CB930:CS930)&gt;0,COUNTA(障害学生情報入力シート!BZ930:CA930)=2,COUNTA(障害学生情報入力シート!CT930:CU930)=2),1,0)</f>
        <v>0</v>
      </c>
      <c r="U930" s="9">
        <f>SUM(障害学生情報入力シート!N930:Q930)+COUNTA(障害学生情報入力シート!R930)</f>
        <v>0</v>
      </c>
      <c r="V930" s="9">
        <f>SUM(障害学生情報入力シート!S930:V930)+COUNTA(障害学生情報入力シート!W930)</f>
        <v>0</v>
      </c>
      <c r="W930" s="9">
        <f>IF(SUM(障害学生情報入力シート!$X930:$AT930)&gt;0,1,0)</f>
        <v>0</v>
      </c>
      <c r="X930" s="9">
        <f>IF(障害学生情報入力シート!D930="入学者(新1年生)",1,0)</f>
        <v>0</v>
      </c>
      <c r="Y930" s="9">
        <f>IF(ISBLANK(障害学生情報入力シート!$G930),0)+IF(AND(障害学生情報入力シート!$G930="視覚障害",OR(障害学生情報入力シート!$H930="盲",障害学生情報入力シート!$H930="弱視")),1,0)+IF(AND(障害学生情報入力シート!$G930="聴覚・言語障害",OR(障害学生情報入力シート!$H930="聾",障害学生情報入力シート!$H930="難聴",障害学生情報入力シート!$H930="言語障害のみ")),1,0)+IF(AND(障害学生情報入力シート!$G930="肢体不自由",OR(障害学生情報入力シート!$H930="上肢機能障害",障害学生情報入力シート!$H930="下肢機能障害",障害学生情報入力シート!$H930="上下肢機能障害",障害学生情報入力シート!$H930="他の機能障害")),1,0)+IF(AND(障害学生情報入力シート!$G930="病弱・虚弱",OR(障害学生情報入力シート!$H930="内部障害等",障害学生情報入力シート!$H930="他の慢性疾患")),1,0)+IF(AND(障害学生情報入力シート!$G930="重複",ISBLANK(障害学生情報入力シート!$H930)),1,0)+IF(AND(障害学生情報入力シート!$G930="発達障害",OR(障害学生情報入力シート!$H930="SLD",障害学生情報入力シート!$H930="ADHD",障害学生情報入力シート!$H930="ASD",障害学生情報入力シート!$H930="発達障害の重複")),1,0)+IF(AND(障害学生情報入力シート!$G930="精神障害",OR(障害学生情報入力シート!$H930="統合失調症等",障害学生情報入力シート!$H930="気分障害",障害学生情報入力シート!$H930="神経症性障害等",障害学生情報入力シート!$H930="摂食障害・睡眠障害等",障害学生情報入力シート!$H930="他の精神障害")),1,0)+IF(AND(障害学生情報入力シート!$G930="その他の障害",ISBLANK(障害学生情報入力シート!$H930)),1,0)</f>
        <v>0</v>
      </c>
    </row>
    <row r="931" spans="1:25" x14ac:dyDescent="0.4">
      <c r="A931" s="1219">
        <v>907</v>
      </c>
      <c r="B931" s="7">
        <f>IF(AND(障害学生情報入力シート!$G931=$B$23,障害学生情報入力シート!$H931=$B$24,OR(障害学生情報入力シート!D931="入学者(新1年生)",障害学生情報入力シート!D931="在籍者")),1,0)</f>
        <v>0</v>
      </c>
      <c r="C931" s="7">
        <f t="shared" si="84"/>
        <v>0</v>
      </c>
      <c r="D931" s="7" t="str">
        <f>IFERROR(MATCH(ROW(障害学生情報入力シート!A907),C:C,0),"")</f>
        <v/>
      </c>
      <c r="E931" s="7">
        <f>IF(AND(障害学生情報入力シート!$G931=$E$23,障害学生情報入力シート!$H931=$E$24,OR(障害学生情報入力シート!D931="入学者(新1年生)",障害学生情報入力シート!D931="在籍者")),1,0)</f>
        <v>0</v>
      </c>
      <c r="F931" s="7">
        <f t="shared" si="85"/>
        <v>0</v>
      </c>
      <c r="G931" s="7" t="str">
        <f>IFERROR(MATCH(ROW(障害学生情報入力シート!E907),F:F,0),"")</f>
        <v/>
      </c>
      <c r="H931" s="7">
        <f>IF(AND(障害学生情報入力シート!$G931=$H$24,ISBLANK(障害学生情報入力シート!$H931),OR(障害学生情報入力シート!D931="入学者(新1年生)",障害学生情報入力シート!D931="在籍者")),1,0)</f>
        <v>0</v>
      </c>
      <c r="I931" s="7">
        <f t="shared" si="86"/>
        <v>0</v>
      </c>
      <c r="J931" s="7" t="str">
        <f>IFERROR(MATCH(ROW(障害学生情報入力シート!A907),I:I,0),"")</f>
        <v/>
      </c>
      <c r="K931" s="8">
        <f>IF(障害学生情報入力シート!AU931="",0,IF(AND(障害学生情報入力シート!AT931=1,Y931=1,障害学生情報入力シート!D931&lt;&gt;"",障害学生情報入力シート!D931&lt;&gt;"在籍者"),1,0))</f>
        <v>0</v>
      </c>
      <c r="L931" s="8">
        <f t="shared" si="87"/>
        <v>0</v>
      </c>
      <c r="M931" s="8" t="str">
        <f>IFERROR(MATCH(ROW(障害学生情報入力シート!A907),L:L,0),"")</f>
        <v/>
      </c>
      <c r="N931" s="8">
        <f>IF(障害学生情報入力シート!CA931="",0,IF(AND(障害学生情報入力シート!BZ931=1,Y931=1,障害学生情報入力シート!D931&lt;&gt;"",障害学生情報入力シート!D931&lt;&gt;"入学しなかった"),1,0))</f>
        <v>0</v>
      </c>
      <c r="O931" s="8">
        <f t="shared" si="88"/>
        <v>0</v>
      </c>
      <c r="P931" s="8" t="str">
        <f>IFERROR(MATCH(ROW(障害学生情報入力シート!AR907),O:O,0),"")</f>
        <v/>
      </c>
      <c r="Q931" s="8">
        <f>IF(障害学生情報入力シート!CU931="",0,IF(AND(障害学生情報入力シート!CT931=1,Y931=1,障害学生情報入力シート!D931&lt;&gt;"",障害学生情報入力シート!D931&lt;&gt;"入学しなかった"),1,0))</f>
        <v>0</v>
      </c>
      <c r="R931" s="8">
        <f t="shared" si="89"/>
        <v>0</v>
      </c>
      <c r="S931" s="8" t="str">
        <f>IFERROR(MATCH(ROW(障害学生情報入力シート!BJ907),R:R,0),"")</f>
        <v/>
      </c>
      <c r="T931" s="9">
        <f>IF(OR(SUM(障害学生情報入力シート!AY931:BY931,障害学生情報入力シート!CB931:CS931)&gt;0,COUNTA(障害学生情報入力シート!BZ931:CA931)=2,COUNTA(障害学生情報入力シート!CT931:CU931)=2),1,0)</f>
        <v>0</v>
      </c>
      <c r="U931" s="9">
        <f>SUM(障害学生情報入力シート!N931:Q931)+COUNTA(障害学生情報入力シート!R931)</f>
        <v>0</v>
      </c>
      <c r="V931" s="9">
        <f>SUM(障害学生情報入力シート!S931:V931)+COUNTA(障害学生情報入力シート!W931)</f>
        <v>0</v>
      </c>
      <c r="W931" s="9">
        <f>IF(SUM(障害学生情報入力シート!$X931:$AT931)&gt;0,1,0)</f>
        <v>0</v>
      </c>
      <c r="X931" s="9">
        <f>IF(障害学生情報入力シート!D931="入学者(新1年生)",1,0)</f>
        <v>0</v>
      </c>
      <c r="Y931" s="9">
        <f>IF(ISBLANK(障害学生情報入力シート!$G931),0)+IF(AND(障害学生情報入力シート!$G931="視覚障害",OR(障害学生情報入力シート!$H931="盲",障害学生情報入力シート!$H931="弱視")),1,0)+IF(AND(障害学生情報入力シート!$G931="聴覚・言語障害",OR(障害学生情報入力シート!$H931="聾",障害学生情報入力シート!$H931="難聴",障害学生情報入力シート!$H931="言語障害のみ")),1,0)+IF(AND(障害学生情報入力シート!$G931="肢体不自由",OR(障害学生情報入力シート!$H931="上肢機能障害",障害学生情報入力シート!$H931="下肢機能障害",障害学生情報入力シート!$H931="上下肢機能障害",障害学生情報入力シート!$H931="他の機能障害")),1,0)+IF(AND(障害学生情報入力シート!$G931="病弱・虚弱",OR(障害学生情報入力シート!$H931="内部障害等",障害学生情報入力シート!$H931="他の慢性疾患")),1,0)+IF(AND(障害学生情報入力シート!$G931="重複",ISBLANK(障害学生情報入力シート!$H931)),1,0)+IF(AND(障害学生情報入力シート!$G931="発達障害",OR(障害学生情報入力シート!$H931="SLD",障害学生情報入力シート!$H931="ADHD",障害学生情報入力シート!$H931="ASD",障害学生情報入力シート!$H931="発達障害の重複")),1,0)+IF(AND(障害学生情報入力シート!$G931="精神障害",OR(障害学生情報入力シート!$H931="統合失調症等",障害学生情報入力シート!$H931="気分障害",障害学生情報入力シート!$H931="神経症性障害等",障害学生情報入力シート!$H931="摂食障害・睡眠障害等",障害学生情報入力シート!$H931="他の精神障害")),1,0)+IF(AND(障害学生情報入力シート!$G931="その他の障害",ISBLANK(障害学生情報入力シート!$H931)),1,0)</f>
        <v>0</v>
      </c>
    </row>
    <row r="932" spans="1:25" x14ac:dyDescent="0.4">
      <c r="A932" s="1219">
        <v>908</v>
      </c>
      <c r="B932" s="7">
        <f>IF(AND(障害学生情報入力シート!$G932=$B$23,障害学生情報入力シート!$H932=$B$24,OR(障害学生情報入力シート!D932="入学者(新1年生)",障害学生情報入力シート!D932="在籍者")),1,0)</f>
        <v>0</v>
      </c>
      <c r="C932" s="7">
        <f t="shared" si="84"/>
        <v>0</v>
      </c>
      <c r="D932" s="7" t="str">
        <f>IFERROR(MATCH(ROW(障害学生情報入力シート!A908),C:C,0),"")</f>
        <v/>
      </c>
      <c r="E932" s="7">
        <f>IF(AND(障害学生情報入力シート!$G932=$E$23,障害学生情報入力シート!$H932=$E$24,OR(障害学生情報入力シート!D932="入学者(新1年生)",障害学生情報入力シート!D932="在籍者")),1,0)</f>
        <v>0</v>
      </c>
      <c r="F932" s="7">
        <f t="shared" si="85"/>
        <v>0</v>
      </c>
      <c r="G932" s="7" t="str">
        <f>IFERROR(MATCH(ROW(障害学生情報入力シート!E908),F:F,0),"")</f>
        <v/>
      </c>
      <c r="H932" s="7">
        <f>IF(AND(障害学生情報入力シート!$G932=$H$24,ISBLANK(障害学生情報入力シート!$H932),OR(障害学生情報入力シート!D932="入学者(新1年生)",障害学生情報入力シート!D932="在籍者")),1,0)</f>
        <v>0</v>
      </c>
      <c r="I932" s="7">
        <f t="shared" si="86"/>
        <v>0</v>
      </c>
      <c r="J932" s="7" t="str">
        <f>IFERROR(MATCH(ROW(障害学生情報入力シート!A908),I:I,0),"")</f>
        <v/>
      </c>
      <c r="K932" s="8">
        <f>IF(障害学生情報入力シート!AU932="",0,IF(AND(障害学生情報入力シート!AT932=1,Y932=1,障害学生情報入力シート!D932&lt;&gt;"",障害学生情報入力シート!D932&lt;&gt;"在籍者"),1,0))</f>
        <v>0</v>
      </c>
      <c r="L932" s="8">
        <f t="shared" si="87"/>
        <v>0</v>
      </c>
      <c r="M932" s="8" t="str">
        <f>IFERROR(MATCH(ROW(障害学生情報入力シート!A908),L:L,0),"")</f>
        <v/>
      </c>
      <c r="N932" s="8">
        <f>IF(障害学生情報入力シート!CA932="",0,IF(AND(障害学生情報入力シート!BZ932=1,Y932=1,障害学生情報入力シート!D932&lt;&gt;"",障害学生情報入力シート!D932&lt;&gt;"入学しなかった"),1,0))</f>
        <v>0</v>
      </c>
      <c r="O932" s="8">
        <f t="shared" si="88"/>
        <v>0</v>
      </c>
      <c r="P932" s="8" t="str">
        <f>IFERROR(MATCH(ROW(障害学生情報入力シート!AR908),O:O,0),"")</f>
        <v/>
      </c>
      <c r="Q932" s="8">
        <f>IF(障害学生情報入力シート!CU932="",0,IF(AND(障害学生情報入力シート!CT932=1,Y932=1,障害学生情報入力シート!D932&lt;&gt;"",障害学生情報入力シート!D932&lt;&gt;"入学しなかった"),1,0))</f>
        <v>0</v>
      </c>
      <c r="R932" s="8">
        <f t="shared" si="89"/>
        <v>0</v>
      </c>
      <c r="S932" s="8" t="str">
        <f>IFERROR(MATCH(ROW(障害学生情報入力シート!BJ908),R:R,0),"")</f>
        <v/>
      </c>
      <c r="T932" s="9">
        <f>IF(OR(SUM(障害学生情報入力シート!AY932:BY932,障害学生情報入力シート!CB932:CS932)&gt;0,COUNTA(障害学生情報入力シート!BZ932:CA932)=2,COUNTA(障害学生情報入力シート!CT932:CU932)=2),1,0)</f>
        <v>0</v>
      </c>
      <c r="U932" s="9">
        <f>SUM(障害学生情報入力シート!N932:Q932)+COUNTA(障害学生情報入力シート!R932)</f>
        <v>0</v>
      </c>
      <c r="V932" s="9">
        <f>SUM(障害学生情報入力シート!S932:V932)+COUNTA(障害学生情報入力シート!W932)</f>
        <v>0</v>
      </c>
      <c r="W932" s="9">
        <f>IF(SUM(障害学生情報入力シート!$X932:$AT932)&gt;0,1,0)</f>
        <v>0</v>
      </c>
      <c r="X932" s="9">
        <f>IF(障害学生情報入力シート!D932="入学者(新1年生)",1,0)</f>
        <v>0</v>
      </c>
      <c r="Y932" s="9">
        <f>IF(ISBLANK(障害学生情報入力シート!$G932),0)+IF(AND(障害学生情報入力シート!$G932="視覚障害",OR(障害学生情報入力シート!$H932="盲",障害学生情報入力シート!$H932="弱視")),1,0)+IF(AND(障害学生情報入力シート!$G932="聴覚・言語障害",OR(障害学生情報入力シート!$H932="聾",障害学生情報入力シート!$H932="難聴",障害学生情報入力シート!$H932="言語障害のみ")),1,0)+IF(AND(障害学生情報入力シート!$G932="肢体不自由",OR(障害学生情報入力シート!$H932="上肢機能障害",障害学生情報入力シート!$H932="下肢機能障害",障害学生情報入力シート!$H932="上下肢機能障害",障害学生情報入力シート!$H932="他の機能障害")),1,0)+IF(AND(障害学生情報入力シート!$G932="病弱・虚弱",OR(障害学生情報入力シート!$H932="内部障害等",障害学生情報入力シート!$H932="他の慢性疾患")),1,0)+IF(AND(障害学生情報入力シート!$G932="重複",ISBLANK(障害学生情報入力シート!$H932)),1,0)+IF(AND(障害学生情報入力シート!$G932="発達障害",OR(障害学生情報入力シート!$H932="SLD",障害学生情報入力シート!$H932="ADHD",障害学生情報入力シート!$H932="ASD",障害学生情報入力シート!$H932="発達障害の重複")),1,0)+IF(AND(障害学生情報入力シート!$G932="精神障害",OR(障害学生情報入力シート!$H932="統合失調症等",障害学生情報入力シート!$H932="気分障害",障害学生情報入力シート!$H932="神経症性障害等",障害学生情報入力シート!$H932="摂食障害・睡眠障害等",障害学生情報入力シート!$H932="他の精神障害")),1,0)+IF(AND(障害学生情報入力シート!$G932="その他の障害",ISBLANK(障害学生情報入力シート!$H932)),1,0)</f>
        <v>0</v>
      </c>
    </row>
    <row r="933" spans="1:25" x14ac:dyDescent="0.4">
      <c r="A933" s="1219">
        <v>909</v>
      </c>
      <c r="B933" s="7">
        <f>IF(AND(障害学生情報入力シート!$G933=$B$23,障害学生情報入力シート!$H933=$B$24,OR(障害学生情報入力シート!D933="入学者(新1年生)",障害学生情報入力シート!D933="在籍者")),1,0)</f>
        <v>0</v>
      </c>
      <c r="C933" s="7">
        <f t="shared" si="84"/>
        <v>0</v>
      </c>
      <c r="D933" s="7" t="str">
        <f>IFERROR(MATCH(ROW(障害学生情報入力シート!A909),C:C,0),"")</f>
        <v/>
      </c>
      <c r="E933" s="7">
        <f>IF(AND(障害学生情報入力シート!$G933=$E$23,障害学生情報入力シート!$H933=$E$24,OR(障害学生情報入力シート!D933="入学者(新1年生)",障害学生情報入力シート!D933="在籍者")),1,0)</f>
        <v>0</v>
      </c>
      <c r="F933" s="7">
        <f t="shared" si="85"/>
        <v>0</v>
      </c>
      <c r="G933" s="7" t="str">
        <f>IFERROR(MATCH(ROW(障害学生情報入力シート!E909),F:F,0),"")</f>
        <v/>
      </c>
      <c r="H933" s="7">
        <f>IF(AND(障害学生情報入力シート!$G933=$H$24,ISBLANK(障害学生情報入力シート!$H933),OR(障害学生情報入力シート!D933="入学者(新1年生)",障害学生情報入力シート!D933="在籍者")),1,0)</f>
        <v>0</v>
      </c>
      <c r="I933" s="7">
        <f t="shared" si="86"/>
        <v>0</v>
      </c>
      <c r="J933" s="7" t="str">
        <f>IFERROR(MATCH(ROW(障害学生情報入力シート!A909),I:I,0),"")</f>
        <v/>
      </c>
      <c r="K933" s="8">
        <f>IF(障害学生情報入力シート!AU933="",0,IF(AND(障害学生情報入力シート!AT933=1,Y933=1,障害学生情報入力シート!D933&lt;&gt;"",障害学生情報入力シート!D933&lt;&gt;"在籍者"),1,0))</f>
        <v>0</v>
      </c>
      <c r="L933" s="8">
        <f t="shared" si="87"/>
        <v>0</v>
      </c>
      <c r="M933" s="8" t="str">
        <f>IFERROR(MATCH(ROW(障害学生情報入力シート!A909),L:L,0),"")</f>
        <v/>
      </c>
      <c r="N933" s="8">
        <f>IF(障害学生情報入力シート!CA933="",0,IF(AND(障害学生情報入力シート!BZ933=1,Y933=1,障害学生情報入力シート!D933&lt;&gt;"",障害学生情報入力シート!D933&lt;&gt;"入学しなかった"),1,0))</f>
        <v>0</v>
      </c>
      <c r="O933" s="8">
        <f t="shared" si="88"/>
        <v>0</v>
      </c>
      <c r="P933" s="8" t="str">
        <f>IFERROR(MATCH(ROW(障害学生情報入力シート!AR909),O:O,0),"")</f>
        <v/>
      </c>
      <c r="Q933" s="8">
        <f>IF(障害学生情報入力シート!CU933="",0,IF(AND(障害学生情報入力シート!CT933=1,Y933=1,障害学生情報入力シート!D933&lt;&gt;"",障害学生情報入力シート!D933&lt;&gt;"入学しなかった"),1,0))</f>
        <v>0</v>
      </c>
      <c r="R933" s="8">
        <f t="shared" si="89"/>
        <v>0</v>
      </c>
      <c r="S933" s="8" t="str">
        <f>IFERROR(MATCH(ROW(障害学生情報入力シート!BJ909),R:R,0),"")</f>
        <v/>
      </c>
      <c r="T933" s="9">
        <f>IF(OR(SUM(障害学生情報入力シート!AY933:BY933,障害学生情報入力シート!CB933:CS933)&gt;0,COUNTA(障害学生情報入力シート!BZ933:CA933)=2,COUNTA(障害学生情報入力シート!CT933:CU933)=2),1,0)</f>
        <v>0</v>
      </c>
      <c r="U933" s="9">
        <f>SUM(障害学生情報入力シート!N933:Q933)+COUNTA(障害学生情報入力シート!R933)</f>
        <v>0</v>
      </c>
      <c r="V933" s="9">
        <f>SUM(障害学生情報入力シート!S933:V933)+COUNTA(障害学生情報入力シート!W933)</f>
        <v>0</v>
      </c>
      <c r="W933" s="9">
        <f>IF(SUM(障害学生情報入力シート!$X933:$AT933)&gt;0,1,0)</f>
        <v>0</v>
      </c>
      <c r="X933" s="9">
        <f>IF(障害学生情報入力シート!D933="入学者(新1年生)",1,0)</f>
        <v>0</v>
      </c>
      <c r="Y933" s="9">
        <f>IF(ISBLANK(障害学生情報入力シート!$G933),0)+IF(AND(障害学生情報入力シート!$G933="視覚障害",OR(障害学生情報入力シート!$H933="盲",障害学生情報入力シート!$H933="弱視")),1,0)+IF(AND(障害学生情報入力シート!$G933="聴覚・言語障害",OR(障害学生情報入力シート!$H933="聾",障害学生情報入力シート!$H933="難聴",障害学生情報入力シート!$H933="言語障害のみ")),1,0)+IF(AND(障害学生情報入力シート!$G933="肢体不自由",OR(障害学生情報入力シート!$H933="上肢機能障害",障害学生情報入力シート!$H933="下肢機能障害",障害学生情報入力シート!$H933="上下肢機能障害",障害学生情報入力シート!$H933="他の機能障害")),1,0)+IF(AND(障害学生情報入力シート!$G933="病弱・虚弱",OR(障害学生情報入力シート!$H933="内部障害等",障害学生情報入力シート!$H933="他の慢性疾患")),1,0)+IF(AND(障害学生情報入力シート!$G933="重複",ISBLANK(障害学生情報入力シート!$H933)),1,0)+IF(AND(障害学生情報入力シート!$G933="発達障害",OR(障害学生情報入力シート!$H933="SLD",障害学生情報入力シート!$H933="ADHD",障害学生情報入力シート!$H933="ASD",障害学生情報入力シート!$H933="発達障害の重複")),1,0)+IF(AND(障害学生情報入力シート!$G933="精神障害",OR(障害学生情報入力シート!$H933="統合失調症等",障害学生情報入力シート!$H933="気分障害",障害学生情報入力シート!$H933="神経症性障害等",障害学生情報入力シート!$H933="摂食障害・睡眠障害等",障害学生情報入力シート!$H933="他の精神障害")),1,0)+IF(AND(障害学生情報入力シート!$G933="その他の障害",ISBLANK(障害学生情報入力シート!$H933)),1,0)</f>
        <v>0</v>
      </c>
    </row>
    <row r="934" spans="1:25" x14ac:dyDescent="0.4">
      <c r="A934" s="1219">
        <v>910</v>
      </c>
      <c r="B934" s="7">
        <f>IF(AND(障害学生情報入力シート!$G934=$B$23,障害学生情報入力シート!$H934=$B$24,OR(障害学生情報入力シート!D934="入学者(新1年生)",障害学生情報入力シート!D934="在籍者")),1,0)</f>
        <v>0</v>
      </c>
      <c r="C934" s="7">
        <f t="shared" si="84"/>
        <v>0</v>
      </c>
      <c r="D934" s="7" t="str">
        <f>IFERROR(MATCH(ROW(障害学生情報入力シート!A910),C:C,0),"")</f>
        <v/>
      </c>
      <c r="E934" s="7">
        <f>IF(AND(障害学生情報入力シート!$G934=$E$23,障害学生情報入力シート!$H934=$E$24,OR(障害学生情報入力シート!D934="入学者(新1年生)",障害学生情報入力シート!D934="在籍者")),1,0)</f>
        <v>0</v>
      </c>
      <c r="F934" s="7">
        <f t="shared" si="85"/>
        <v>0</v>
      </c>
      <c r="G934" s="7" t="str">
        <f>IFERROR(MATCH(ROW(障害学生情報入力シート!E910),F:F,0),"")</f>
        <v/>
      </c>
      <c r="H934" s="7">
        <f>IF(AND(障害学生情報入力シート!$G934=$H$24,ISBLANK(障害学生情報入力シート!$H934),OR(障害学生情報入力シート!D934="入学者(新1年生)",障害学生情報入力シート!D934="在籍者")),1,0)</f>
        <v>0</v>
      </c>
      <c r="I934" s="7">
        <f t="shared" si="86"/>
        <v>0</v>
      </c>
      <c r="J934" s="7" t="str">
        <f>IFERROR(MATCH(ROW(障害学生情報入力シート!A910),I:I,0),"")</f>
        <v/>
      </c>
      <c r="K934" s="8">
        <f>IF(障害学生情報入力シート!AU934="",0,IF(AND(障害学生情報入力シート!AT934=1,Y934=1,障害学生情報入力シート!D934&lt;&gt;"",障害学生情報入力シート!D934&lt;&gt;"在籍者"),1,0))</f>
        <v>0</v>
      </c>
      <c r="L934" s="8">
        <f t="shared" si="87"/>
        <v>0</v>
      </c>
      <c r="M934" s="8" t="str">
        <f>IFERROR(MATCH(ROW(障害学生情報入力シート!A910),L:L,0),"")</f>
        <v/>
      </c>
      <c r="N934" s="8">
        <f>IF(障害学生情報入力シート!CA934="",0,IF(AND(障害学生情報入力シート!BZ934=1,Y934=1,障害学生情報入力シート!D934&lt;&gt;"",障害学生情報入力シート!D934&lt;&gt;"入学しなかった"),1,0))</f>
        <v>0</v>
      </c>
      <c r="O934" s="8">
        <f t="shared" si="88"/>
        <v>0</v>
      </c>
      <c r="P934" s="8" t="str">
        <f>IFERROR(MATCH(ROW(障害学生情報入力シート!AR910),O:O,0),"")</f>
        <v/>
      </c>
      <c r="Q934" s="8">
        <f>IF(障害学生情報入力シート!CU934="",0,IF(AND(障害学生情報入力シート!CT934=1,Y934=1,障害学生情報入力シート!D934&lt;&gt;"",障害学生情報入力シート!D934&lt;&gt;"入学しなかった"),1,0))</f>
        <v>0</v>
      </c>
      <c r="R934" s="8">
        <f t="shared" si="89"/>
        <v>0</v>
      </c>
      <c r="S934" s="8" t="str">
        <f>IFERROR(MATCH(ROW(障害学生情報入力シート!BJ910),R:R,0),"")</f>
        <v/>
      </c>
      <c r="T934" s="9">
        <f>IF(OR(SUM(障害学生情報入力シート!AY934:BY934,障害学生情報入力シート!CB934:CS934)&gt;0,COUNTA(障害学生情報入力シート!BZ934:CA934)=2,COUNTA(障害学生情報入力シート!CT934:CU934)=2),1,0)</f>
        <v>0</v>
      </c>
      <c r="U934" s="9">
        <f>SUM(障害学生情報入力シート!N934:Q934)+COUNTA(障害学生情報入力シート!R934)</f>
        <v>0</v>
      </c>
      <c r="V934" s="9">
        <f>SUM(障害学生情報入力シート!S934:V934)+COUNTA(障害学生情報入力シート!W934)</f>
        <v>0</v>
      </c>
      <c r="W934" s="9">
        <f>IF(SUM(障害学生情報入力シート!$X934:$AT934)&gt;0,1,0)</f>
        <v>0</v>
      </c>
      <c r="X934" s="9">
        <f>IF(障害学生情報入力シート!D934="入学者(新1年生)",1,0)</f>
        <v>0</v>
      </c>
      <c r="Y934" s="9">
        <f>IF(ISBLANK(障害学生情報入力シート!$G934),0)+IF(AND(障害学生情報入力シート!$G934="視覚障害",OR(障害学生情報入力シート!$H934="盲",障害学生情報入力シート!$H934="弱視")),1,0)+IF(AND(障害学生情報入力シート!$G934="聴覚・言語障害",OR(障害学生情報入力シート!$H934="聾",障害学生情報入力シート!$H934="難聴",障害学生情報入力シート!$H934="言語障害のみ")),1,0)+IF(AND(障害学生情報入力シート!$G934="肢体不自由",OR(障害学生情報入力シート!$H934="上肢機能障害",障害学生情報入力シート!$H934="下肢機能障害",障害学生情報入力シート!$H934="上下肢機能障害",障害学生情報入力シート!$H934="他の機能障害")),1,0)+IF(AND(障害学生情報入力シート!$G934="病弱・虚弱",OR(障害学生情報入力シート!$H934="内部障害等",障害学生情報入力シート!$H934="他の慢性疾患")),1,0)+IF(AND(障害学生情報入力シート!$G934="重複",ISBLANK(障害学生情報入力シート!$H934)),1,0)+IF(AND(障害学生情報入力シート!$G934="発達障害",OR(障害学生情報入力シート!$H934="SLD",障害学生情報入力シート!$H934="ADHD",障害学生情報入力シート!$H934="ASD",障害学生情報入力シート!$H934="発達障害の重複")),1,0)+IF(AND(障害学生情報入力シート!$G934="精神障害",OR(障害学生情報入力シート!$H934="統合失調症等",障害学生情報入力シート!$H934="気分障害",障害学生情報入力シート!$H934="神経症性障害等",障害学生情報入力シート!$H934="摂食障害・睡眠障害等",障害学生情報入力シート!$H934="他の精神障害")),1,0)+IF(AND(障害学生情報入力シート!$G934="その他の障害",ISBLANK(障害学生情報入力シート!$H934)),1,0)</f>
        <v>0</v>
      </c>
    </row>
    <row r="935" spans="1:25" x14ac:dyDescent="0.4">
      <c r="A935" s="1219">
        <v>911</v>
      </c>
      <c r="B935" s="7">
        <f>IF(AND(障害学生情報入力シート!$G935=$B$23,障害学生情報入力シート!$H935=$B$24,OR(障害学生情報入力シート!D935="入学者(新1年生)",障害学生情報入力シート!D935="在籍者")),1,0)</f>
        <v>0</v>
      </c>
      <c r="C935" s="7">
        <f t="shared" si="84"/>
        <v>0</v>
      </c>
      <c r="D935" s="7" t="str">
        <f>IFERROR(MATCH(ROW(障害学生情報入力シート!A911),C:C,0),"")</f>
        <v/>
      </c>
      <c r="E935" s="7">
        <f>IF(AND(障害学生情報入力シート!$G935=$E$23,障害学生情報入力シート!$H935=$E$24,OR(障害学生情報入力シート!D935="入学者(新1年生)",障害学生情報入力シート!D935="在籍者")),1,0)</f>
        <v>0</v>
      </c>
      <c r="F935" s="7">
        <f t="shared" si="85"/>
        <v>0</v>
      </c>
      <c r="G935" s="7" t="str">
        <f>IFERROR(MATCH(ROW(障害学生情報入力シート!E911),F:F,0),"")</f>
        <v/>
      </c>
      <c r="H935" s="7">
        <f>IF(AND(障害学生情報入力シート!$G935=$H$24,ISBLANK(障害学生情報入力シート!$H935),OR(障害学生情報入力シート!D935="入学者(新1年生)",障害学生情報入力シート!D935="在籍者")),1,0)</f>
        <v>0</v>
      </c>
      <c r="I935" s="7">
        <f t="shared" si="86"/>
        <v>0</v>
      </c>
      <c r="J935" s="7" t="str">
        <f>IFERROR(MATCH(ROW(障害学生情報入力シート!A911),I:I,0),"")</f>
        <v/>
      </c>
      <c r="K935" s="8">
        <f>IF(障害学生情報入力シート!AU935="",0,IF(AND(障害学生情報入力シート!AT935=1,Y935=1,障害学生情報入力シート!D935&lt;&gt;"",障害学生情報入力シート!D935&lt;&gt;"在籍者"),1,0))</f>
        <v>0</v>
      </c>
      <c r="L935" s="8">
        <f t="shared" si="87"/>
        <v>0</v>
      </c>
      <c r="M935" s="8" t="str">
        <f>IFERROR(MATCH(ROW(障害学生情報入力シート!A911),L:L,0),"")</f>
        <v/>
      </c>
      <c r="N935" s="8">
        <f>IF(障害学生情報入力シート!CA935="",0,IF(AND(障害学生情報入力シート!BZ935=1,Y935=1,障害学生情報入力シート!D935&lt;&gt;"",障害学生情報入力シート!D935&lt;&gt;"入学しなかった"),1,0))</f>
        <v>0</v>
      </c>
      <c r="O935" s="8">
        <f t="shared" si="88"/>
        <v>0</v>
      </c>
      <c r="P935" s="8" t="str">
        <f>IFERROR(MATCH(ROW(障害学生情報入力シート!AR911),O:O,0),"")</f>
        <v/>
      </c>
      <c r="Q935" s="8">
        <f>IF(障害学生情報入力シート!CU935="",0,IF(AND(障害学生情報入力シート!CT935=1,Y935=1,障害学生情報入力シート!D935&lt;&gt;"",障害学生情報入力シート!D935&lt;&gt;"入学しなかった"),1,0))</f>
        <v>0</v>
      </c>
      <c r="R935" s="8">
        <f t="shared" si="89"/>
        <v>0</v>
      </c>
      <c r="S935" s="8" t="str">
        <f>IFERROR(MATCH(ROW(障害学生情報入力シート!BJ911),R:R,0),"")</f>
        <v/>
      </c>
      <c r="T935" s="9">
        <f>IF(OR(SUM(障害学生情報入力シート!AY935:BY935,障害学生情報入力シート!CB935:CS935)&gt;0,COUNTA(障害学生情報入力シート!BZ935:CA935)=2,COUNTA(障害学生情報入力シート!CT935:CU935)=2),1,0)</f>
        <v>0</v>
      </c>
      <c r="U935" s="9">
        <f>SUM(障害学生情報入力シート!N935:Q935)+COUNTA(障害学生情報入力シート!R935)</f>
        <v>0</v>
      </c>
      <c r="V935" s="9">
        <f>SUM(障害学生情報入力シート!S935:V935)+COUNTA(障害学生情報入力シート!W935)</f>
        <v>0</v>
      </c>
      <c r="W935" s="9">
        <f>IF(SUM(障害学生情報入力シート!$X935:$AT935)&gt;0,1,0)</f>
        <v>0</v>
      </c>
      <c r="X935" s="9">
        <f>IF(障害学生情報入力シート!D935="入学者(新1年生)",1,0)</f>
        <v>0</v>
      </c>
      <c r="Y935" s="9">
        <f>IF(ISBLANK(障害学生情報入力シート!$G935),0)+IF(AND(障害学生情報入力シート!$G935="視覚障害",OR(障害学生情報入力シート!$H935="盲",障害学生情報入力シート!$H935="弱視")),1,0)+IF(AND(障害学生情報入力シート!$G935="聴覚・言語障害",OR(障害学生情報入力シート!$H935="聾",障害学生情報入力シート!$H935="難聴",障害学生情報入力シート!$H935="言語障害のみ")),1,0)+IF(AND(障害学生情報入力シート!$G935="肢体不自由",OR(障害学生情報入力シート!$H935="上肢機能障害",障害学生情報入力シート!$H935="下肢機能障害",障害学生情報入力シート!$H935="上下肢機能障害",障害学生情報入力シート!$H935="他の機能障害")),1,0)+IF(AND(障害学生情報入力シート!$G935="病弱・虚弱",OR(障害学生情報入力シート!$H935="内部障害等",障害学生情報入力シート!$H935="他の慢性疾患")),1,0)+IF(AND(障害学生情報入力シート!$G935="重複",ISBLANK(障害学生情報入力シート!$H935)),1,0)+IF(AND(障害学生情報入力シート!$G935="発達障害",OR(障害学生情報入力シート!$H935="SLD",障害学生情報入力シート!$H935="ADHD",障害学生情報入力シート!$H935="ASD",障害学生情報入力シート!$H935="発達障害の重複")),1,0)+IF(AND(障害学生情報入力シート!$G935="精神障害",OR(障害学生情報入力シート!$H935="統合失調症等",障害学生情報入力シート!$H935="気分障害",障害学生情報入力シート!$H935="神経症性障害等",障害学生情報入力シート!$H935="摂食障害・睡眠障害等",障害学生情報入力シート!$H935="他の精神障害")),1,0)+IF(AND(障害学生情報入力シート!$G935="その他の障害",ISBLANK(障害学生情報入力シート!$H935)),1,0)</f>
        <v>0</v>
      </c>
    </row>
    <row r="936" spans="1:25" x14ac:dyDescent="0.4">
      <c r="A936" s="1219">
        <v>912</v>
      </c>
      <c r="B936" s="7">
        <f>IF(AND(障害学生情報入力シート!$G936=$B$23,障害学生情報入力シート!$H936=$B$24,OR(障害学生情報入力シート!D936="入学者(新1年生)",障害学生情報入力シート!D936="在籍者")),1,0)</f>
        <v>0</v>
      </c>
      <c r="C936" s="7">
        <f t="shared" si="84"/>
        <v>0</v>
      </c>
      <c r="D936" s="7" t="str">
        <f>IFERROR(MATCH(ROW(障害学生情報入力シート!A912),C:C,0),"")</f>
        <v/>
      </c>
      <c r="E936" s="7">
        <f>IF(AND(障害学生情報入力シート!$G936=$E$23,障害学生情報入力シート!$H936=$E$24,OR(障害学生情報入力シート!D936="入学者(新1年生)",障害学生情報入力シート!D936="在籍者")),1,0)</f>
        <v>0</v>
      </c>
      <c r="F936" s="7">
        <f t="shared" si="85"/>
        <v>0</v>
      </c>
      <c r="G936" s="7" t="str">
        <f>IFERROR(MATCH(ROW(障害学生情報入力シート!E912),F:F,0),"")</f>
        <v/>
      </c>
      <c r="H936" s="7">
        <f>IF(AND(障害学生情報入力シート!$G936=$H$24,ISBLANK(障害学生情報入力シート!$H936),OR(障害学生情報入力シート!D936="入学者(新1年生)",障害学生情報入力シート!D936="在籍者")),1,0)</f>
        <v>0</v>
      </c>
      <c r="I936" s="7">
        <f t="shared" si="86"/>
        <v>0</v>
      </c>
      <c r="J936" s="7" t="str">
        <f>IFERROR(MATCH(ROW(障害学生情報入力シート!A912),I:I,0),"")</f>
        <v/>
      </c>
      <c r="K936" s="8">
        <f>IF(障害学生情報入力シート!AU936="",0,IF(AND(障害学生情報入力シート!AT936=1,Y936=1,障害学生情報入力シート!D936&lt;&gt;"",障害学生情報入力シート!D936&lt;&gt;"在籍者"),1,0))</f>
        <v>0</v>
      </c>
      <c r="L936" s="8">
        <f t="shared" si="87"/>
        <v>0</v>
      </c>
      <c r="M936" s="8" t="str">
        <f>IFERROR(MATCH(ROW(障害学生情報入力シート!A912),L:L,0),"")</f>
        <v/>
      </c>
      <c r="N936" s="8">
        <f>IF(障害学生情報入力シート!CA936="",0,IF(AND(障害学生情報入力シート!BZ936=1,Y936=1,障害学生情報入力シート!D936&lt;&gt;"",障害学生情報入力シート!D936&lt;&gt;"入学しなかった"),1,0))</f>
        <v>0</v>
      </c>
      <c r="O936" s="8">
        <f t="shared" si="88"/>
        <v>0</v>
      </c>
      <c r="P936" s="8" t="str">
        <f>IFERROR(MATCH(ROW(障害学生情報入力シート!AR912),O:O,0),"")</f>
        <v/>
      </c>
      <c r="Q936" s="8">
        <f>IF(障害学生情報入力シート!CU936="",0,IF(AND(障害学生情報入力シート!CT936=1,Y936=1,障害学生情報入力シート!D936&lt;&gt;"",障害学生情報入力シート!D936&lt;&gt;"入学しなかった"),1,0))</f>
        <v>0</v>
      </c>
      <c r="R936" s="8">
        <f t="shared" si="89"/>
        <v>0</v>
      </c>
      <c r="S936" s="8" t="str">
        <f>IFERROR(MATCH(ROW(障害学生情報入力シート!BJ912),R:R,0),"")</f>
        <v/>
      </c>
      <c r="T936" s="9">
        <f>IF(OR(SUM(障害学生情報入力シート!AY936:BY936,障害学生情報入力シート!CB936:CS936)&gt;0,COUNTA(障害学生情報入力シート!BZ936:CA936)=2,COUNTA(障害学生情報入力シート!CT936:CU936)=2),1,0)</f>
        <v>0</v>
      </c>
      <c r="U936" s="9">
        <f>SUM(障害学生情報入力シート!N936:Q936)+COUNTA(障害学生情報入力シート!R936)</f>
        <v>0</v>
      </c>
      <c r="V936" s="9">
        <f>SUM(障害学生情報入力シート!S936:V936)+COUNTA(障害学生情報入力シート!W936)</f>
        <v>0</v>
      </c>
      <c r="W936" s="9">
        <f>IF(SUM(障害学生情報入力シート!$X936:$AT936)&gt;0,1,0)</f>
        <v>0</v>
      </c>
      <c r="X936" s="9">
        <f>IF(障害学生情報入力シート!D936="入学者(新1年生)",1,0)</f>
        <v>0</v>
      </c>
      <c r="Y936" s="9">
        <f>IF(ISBLANK(障害学生情報入力シート!$G936),0)+IF(AND(障害学生情報入力シート!$G936="視覚障害",OR(障害学生情報入力シート!$H936="盲",障害学生情報入力シート!$H936="弱視")),1,0)+IF(AND(障害学生情報入力シート!$G936="聴覚・言語障害",OR(障害学生情報入力シート!$H936="聾",障害学生情報入力シート!$H936="難聴",障害学生情報入力シート!$H936="言語障害のみ")),1,0)+IF(AND(障害学生情報入力シート!$G936="肢体不自由",OR(障害学生情報入力シート!$H936="上肢機能障害",障害学生情報入力シート!$H936="下肢機能障害",障害学生情報入力シート!$H936="上下肢機能障害",障害学生情報入力シート!$H936="他の機能障害")),1,0)+IF(AND(障害学生情報入力シート!$G936="病弱・虚弱",OR(障害学生情報入力シート!$H936="内部障害等",障害学生情報入力シート!$H936="他の慢性疾患")),1,0)+IF(AND(障害学生情報入力シート!$G936="重複",ISBLANK(障害学生情報入力シート!$H936)),1,0)+IF(AND(障害学生情報入力シート!$G936="発達障害",OR(障害学生情報入力シート!$H936="SLD",障害学生情報入力シート!$H936="ADHD",障害学生情報入力シート!$H936="ASD",障害学生情報入力シート!$H936="発達障害の重複")),1,0)+IF(AND(障害学生情報入力シート!$G936="精神障害",OR(障害学生情報入力シート!$H936="統合失調症等",障害学生情報入力シート!$H936="気分障害",障害学生情報入力シート!$H936="神経症性障害等",障害学生情報入力シート!$H936="摂食障害・睡眠障害等",障害学生情報入力シート!$H936="他の精神障害")),1,0)+IF(AND(障害学生情報入力シート!$G936="その他の障害",ISBLANK(障害学生情報入力シート!$H936)),1,0)</f>
        <v>0</v>
      </c>
    </row>
    <row r="937" spans="1:25" x14ac:dyDescent="0.4">
      <c r="A937" s="1219">
        <v>913</v>
      </c>
      <c r="B937" s="7">
        <f>IF(AND(障害学生情報入力シート!$G937=$B$23,障害学生情報入力シート!$H937=$B$24,OR(障害学生情報入力シート!D937="入学者(新1年生)",障害学生情報入力シート!D937="在籍者")),1,0)</f>
        <v>0</v>
      </c>
      <c r="C937" s="7">
        <f t="shared" si="84"/>
        <v>0</v>
      </c>
      <c r="D937" s="7" t="str">
        <f>IFERROR(MATCH(ROW(障害学生情報入力シート!A913),C:C,0),"")</f>
        <v/>
      </c>
      <c r="E937" s="7">
        <f>IF(AND(障害学生情報入力シート!$G937=$E$23,障害学生情報入力シート!$H937=$E$24,OR(障害学生情報入力シート!D937="入学者(新1年生)",障害学生情報入力シート!D937="在籍者")),1,0)</f>
        <v>0</v>
      </c>
      <c r="F937" s="7">
        <f t="shared" si="85"/>
        <v>0</v>
      </c>
      <c r="G937" s="7" t="str">
        <f>IFERROR(MATCH(ROW(障害学生情報入力シート!E913),F:F,0),"")</f>
        <v/>
      </c>
      <c r="H937" s="7">
        <f>IF(AND(障害学生情報入力シート!$G937=$H$24,ISBLANK(障害学生情報入力シート!$H937),OR(障害学生情報入力シート!D937="入学者(新1年生)",障害学生情報入力シート!D937="在籍者")),1,0)</f>
        <v>0</v>
      </c>
      <c r="I937" s="7">
        <f t="shared" si="86"/>
        <v>0</v>
      </c>
      <c r="J937" s="7" t="str">
        <f>IFERROR(MATCH(ROW(障害学生情報入力シート!A913),I:I,0),"")</f>
        <v/>
      </c>
      <c r="K937" s="8">
        <f>IF(障害学生情報入力シート!AU937="",0,IF(AND(障害学生情報入力シート!AT937=1,Y937=1,障害学生情報入力シート!D937&lt;&gt;"",障害学生情報入力シート!D937&lt;&gt;"在籍者"),1,0))</f>
        <v>0</v>
      </c>
      <c r="L937" s="8">
        <f t="shared" si="87"/>
        <v>0</v>
      </c>
      <c r="M937" s="8" t="str">
        <f>IFERROR(MATCH(ROW(障害学生情報入力シート!A913),L:L,0),"")</f>
        <v/>
      </c>
      <c r="N937" s="8">
        <f>IF(障害学生情報入力シート!CA937="",0,IF(AND(障害学生情報入力シート!BZ937=1,Y937=1,障害学生情報入力シート!D937&lt;&gt;"",障害学生情報入力シート!D937&lt;&gt;"入学しなかった"),1,0))</f>
        <v>0</v>
      </c>
      <c r="O937" s="8">
        <f t="shared" si="88"/>
        <v>0</v>
      </c>
      <c r="P937" s="8" t="str">
        <f>IFERROR(MATCH(ROW(障害学生情報入力シート!AR913),O:O,0),"")</f>
        <v/>
      </c>
      <c r="Q937" s="8">
        <f>IF(障害学生情報入力シート!CU937="",0,IF(AND(障害学生情報入力シート!CT937=1,Y937=1,障害学生情報入力シート!D937&lt;&gt;"",障害学生情報入力シート!D937&lt;&gt;"入学しなかった"),1,0))</f>
        <v>0</v>
      </c>
      <c r="R937" s="8">
        <f t="shared" si="89"/>
        <v>0</v>
      </c>
      <c r="S937" s="8" t="str">
        <f>IFERROR(MATCH(ROW(障害学生情報入力シート!BJ913),R:R,0),"")</f>
        <v/>
      </c>
      <c r="T937" s="9">
        <f>IF(OR(SUM(障害学生情報入力シート!AY937:BY937,障害学生情報入力シート!CB937:CS937)&gt;0,COUNTA(障害学生情報入力シート!BZ937:CA937)=2,COUNTA(障害学生情報入力シート!CT937:CU937)=2),1,0)</f>
        <v>0</v>
      </c>
      <c r="U937" s="9">
        <f>SUM(障害学生情報入力シート!N937:Q937)+COUNTA(障害学生情報入力シート!R937)</f>
        <v>0</v>
      </c>
      <c r="V937" s="9">
        <f>SUM(障害学生情報入力シート!S937:V937)+COUNTA(障害学生情報入力シート!W937)</f>
        <v>0</v>
      </c>
      <c r="W937" s="9">
        <f>IF(SUM(障害学生情報入力シート!$X937:$AT937)&gt;0,1,0)</f>
        <v>0</v>
      </c>
      <c r="X937" s="9">
        <f>IF(障害学生情報入力シート!D937="入学者(新1年生)",1,0)</f>
        <v>0</v>
      </c>
      <c r="Y937" s="9">
        <f>IF(ISBLANK(障害学生情報入力シート!$G937),0)+IF(AND(障害学生情報入力シート!$G937="視覚障害",OR(障害学生情報入力シート!$H937="盲",障害学生情報入力シート!$H937="弱視")),1,0)+IF(AND(障害学生情報入力シート!$G937="聴覚・言語障害",OR(障害学生情報入力シート!$H937="聾",障害学生情報入力シート!$H937="難聴",障害学生情報入力シート!$H937="言語障害のみ")),1,0)+IF(AND(障害学生情報入力シート!$G937="肢体不自由",OR(障害学生情報入力シート!$H937="上肢機能障害",障害学生情報入力シート!$H937="下肢機能障害",障害学生情報入力シート!$H937="上下肢機能障害",障害学生情報入力シート!$H937="他の機能障害")),1,0)+IF(AND(障害学生情報入力シート!$G937="病弱・虚弱",OR(障害学生情報入力シート!$H937="内部障害等",障害学生情報入力シート!$H937="他の慢性疾患")),1,0)+IF(AND(障害学生情報入力シート!$G937="重複",ISBLANK(障害学生情報入力シート!$H937)),1,0)+IF(AND(障害学生情報入力シート!$G937="発達障害",OR(障害学生情報入力シート!$H937="SLD",障害学生情報入力シート!$H937="ADHD",障害学生情報入力シート!$H937="ASD",障害学生情報入力シート!$H937="発達障害の重複")),1,0)+IF(AND(障害学生情報入力シート!$G937="精神障害",OR(障害学生情報入力シート!$H937="統合失調症等",障害学生情報入力シート!$H937="気分障害",障害学生情報入力シート!$H937="神経症性障害等",障害学生情報入力シート!$H937="摂食障害・睡眠障害等",障害学生情報入力シート!$H937="他の精神障害")),1,0)+IF(AND(障害学生情報入力シート!$G937="その他の障害",ISBLANK(障害学生情報入力シート!$H937)),1,0)</f>
        <v>0</v>
      </c>
    </row>
    <row r="938" spans="1:25" x14ac:dyDescent="0.4">
      <c r="A938" s="1219">
        <v>914</v>
      </c>
      <c r="B938" s="7">
        <f>IF(AND(障害学生情報入力シート!$G938=$B$23,障害学生情報入力シート!$H938=$B$24,OR(障害学生情報入力シート!D938="入学者(新1年生)",障害学生情報入力シート!D938="在籍者")),1,0)</f>
        <v>0</v>
      </c>
      <c r="C938" s="7">
        <f t="shared" si="84"/>
        <v>0</v>
      </c>
      <c r="D938" s="7" t="str">
        <f>IFERROR(MATCH(ROW(障害学生情報入力シート!A914),C:C,0),"")</f>
        <v/>
      </c>
      <c r="E938" s="7">
        <f>IF(AND(障害学生情報入力シート!$G938=$E$23,障害学生情報入力シート!$H938=$E$24,OR(障害学生情報入力シート!D938="入学者(新1年生)",障害学生情報入力シート!D938="在籍者")),1,0)</f>
        <v>0</v>
      </c>
      <c r="F938" s="7">
        <f t="shared" si="85"/>
        <v>0</v>
      </c>
      <c r="G938" s="7" t="str">
        <f>IFERROR(MATCH(ROW(障害学生情報入力シート!E914),F:F,0),"")</f>
        <v/>
      </c>
      <c r="H938" s="7">
        <f>IF(AND(障害学生情報入力シート!$G938=$H$24,ISBLANK(障害学生情報入力シート!$H938),OR(障害学生情報入力シート!D938="入学者(新1年生)",障害学生情報入力シート!D938="在籍者")),1,0)</f>
        <v>0</v>
      </c>
      <c r="I938" s="7">
        <f t="shared" si="86"/>
        <v>0</v>
      </c>
      <c r="J938" s="7" t="str">
        <f>IFERROR(MATCH(ROW(障害学生情報入力シート!A914),I:I,0),"")</f>
        <v/>
      </c>
      <c r="K938" s="8">
        <f>IF(障害学生情報入力シート!AU938="",0,IF(AND(障害学生情報入力シート!AT938=1,Y938=1,障害学生情報入力シート!D938&lt;&gt;"",障害学生情報入力シート!D938&lt;&gt;"在籍者"),1,0))</f>
        <v>0</v>
      </c>
      <c r="L938" s="8">
        <f t="shared" si="87"/>
        <v>0</v>
      </c>
      <c r="M938" s="8" t="str">
        <f>IFERROR(MATCH(ROW(障害学生情報入力シート!A914),L:L,0),"")</f>
        <v/>
      </c>
      <c r="N938" s="8">
        <f>IF(障害学生情報入力シート!CA938="",0,IF(AND(障害学生情報入力シート!BZ938=1,Y938=1,障害学生情報入力シート!D938&lt;&gt;"",障害学生情報入力シート!D938&lt;&gt;"入学しなかった"),1,0))</f>
        <v>0</v>
      </c>
      <c r="O938" s="8">
        <f t="shared" si="88"/>
        <v>0</v>
      </c>
      <c r="P938" s="8" t="str">
        <f>IFERROR(MATCH(ROW(障害学生情報入力シート!AR914),O:O,0),"")</f>
        <v/>
      </c>
      <c r="Q938" s="8">
        <f>IF(障害学生情報入力シート!CU938="",0,IF(AND(障害学生情報入力シート!CT938=1,Y938=1,障害学生情報入力シート!D938&lt;&gt;"",障害学生情報入力シート!D938&lt;&gt;"入学しなかった"),1,0))</f>
        <v>0</v>
      </c>
      <c r="R938" s="8">
        <f t="shared" si="89"/>
        <v>0</v>
      </c>
      <c r="S938" s="8" t="str">
        <f>IFERROR(MATCH(ROW(障害学生情報入力シート!BJ914),R:R,0),"")</f>
        <v/>
      </c>
      <c r="T938" s="9">
        <f>IF(OR(SUM(障害学生情報入力シート!AY938:BY938,障害学生情報入力シート!CB938:CS938)&gt;0,COUNTA(障害学生情報入力シート!BZ938:CA938)=2,COUNTA(障害学生情報入力シート!CT938:CU938)=2),1,0)</f>
        <v>0</v>
      </c>
      <c r="U938" s="9">
        <f>SUM(障害学生情報入力シート!N938:Q938)+COUNTA(障害学生情報入力シート!R938)</f>
        <v>0</v>
      </c>
      <c r="V938" s="9">
        <f>SUM(障害学生情報入力シート!S938:V938)+COUNTA(障害学生情報入力シート!W938)</f>
        <v>0</v>
      </c>
      <c r="W938" s="9">
        <f>IF(SUM(障害学生情報入力シート!$X938:$AT938)&gt;0,1,0)</f>
        <v>0</v>
      </c>
      <c r="X938" s="9">
        <f>IF(障害学生情報入力シート!D938="入学者(新1年生)",1,0)</f>
        <v>0</v>
      </c>
      <c r="Y938" s="9">
        <f>IF(ISBLANK(障害学生情報入力シート!$G938),0)+IF(AND(障害学生情報入力シート!$G938="視覚障害",OR(障害学生情報入力シート!$H938="盲",障害学生情報入力シート!$H938="弱視")),1,0)+IF(AND(障害学生情報入力シート!$G938="聴覚・言語障害",OR(障害学生情報入力シート!$H938="聾",障害学生情報入力シート!$H938="難聴",障害学生情報入力シート!$H938="言語障害のみ")),1,0)+IF(AND(障害学生情報入力シート!$G938="肢体不自由",OR(障害学生情報入力シート!$H938="上肢機能障害",障害学生情報入力シート!$H938="下肢機能障害",障害学生情報入力シート!$H938="上下肢機能障害",障害学生情報入力シート!$H938="他の機能障害")),1,0)+IF(AND(障害学生情報入力シート!$G938="病弱・虚弱",OR(障害学生情報入力シート!$H938="内部障害等",障害学生情報入力シート!$H938="他の慢性疾患")),1,0)+IF(AND(障害学生情報入力シート!$G938="重複",ISBLANK(障害学生情報入力シート!$H938)),1,0)+IF(AND(障害学生情報入力シート!$G938="発達障害",OR(障害学生情報入力シート!$H938="SLD",障害学生情報入力シート!$H938="ADHD",障害学生情報入力シート!$H938="ASD",障害学生情報入力シート!$H938="発達障害の重複")),1,0)+IF(AND(障害学生情報入力シート!$G938="精神障害",OR(障害学生情報入力シート!$H938="統合失調症等",障害学生情報入力シート!$H938="気分障害",障害学生情報入力シート!$H938="神経症性障害等",障害学生情報入力シート!$H938="摂食障害・睡眠障害等",障害学生情報入力シート!$H938="他の精神障害")),1,0)+IF(AND(障害学生情報入力シート!$G938="その他の障害",ISBLANK(障害学生情報入力シート!$H938)),1,0)</f>
        <v>0</v>
      </c>
    </row>
    <row r="939" spans="1:25" x14ac:dyDescent="0.4">
      <c r="A939" s="1219">
        <v>915</v>
      </c>
      <c r="B939" s="7">
        <f>IF(AND(障害学生情報入力シート!$G939=$B$23,障害学生情報入力シート!$H939=$B$24,OR(障害学生情報入力シート!D939="入学者(新1年生)",障害学生情報入力シート!D939="在籍者")),1,0)</f>
        <v>0</v>
      </c>
      <c r="C939" s="7">
        <f t="shared" si="84"/>
        <v>0</v>
      </c>
      <c r="D939" s="7" t="str">
        <f>IFERROR(MATCH(ROW(障害学生情報入力シート!A915),C:C,0),"")</f>
        <v/>
      </c>
      <c r="E939" s="7">
        <f>IF(AND(障害学生情報入力シート!$G939=$E$23,障害学生情報入力シート!$H939=$E$24,OR(障害学生情報入力シート!D939="入学者(新1年生)",障害学生情報入力シート!D939="在籍者")),1,0)</f>
        <v>0</v>
      </c>
      <c r="F939" s="7">
        <f t="shared" si="85"/>
        <v>0</v>
      </c>
      <c r="G939" s="7" t="str">
        <f>IFERROR(MATCH(ROW(障害学生情報入力シート!E915),F:F,0),"")</f>
        <v/>
      </c>
      <c r="H939" s="7">
        <f>IF(AND(障害学生情報入力シート!$G939=$H$24,ISBLANK(障害学生情報入力シート!$H939),OR(障害学生情報入力シート!D939="入学者(新1年生)",障害学生情報入力シート!D939="在籍者")),1,0)</f>
        <v>0</v>
      </c>
      <c r="I939" s="7">
        <f t="shared" si="86"/>
        <v>0</v>
      </c>
      <c r="J939" s="7" t="str">
        <f>IFERROR(MATCH(ROW(障害学生情報入力シート!A915),I:I,0),"")</f>
        <v/>
      </c>
      <c r="K939" s="8">
        <f>IF(障害学生情報入力シート!AU939="",0,IF(AND(障害学生情報入力シート!AT939=1,Y939=1,障害学生情報入力シート!D939&lt;&gt;"",障害学生情報入力シート!D939&lt;&gt;"在籍者"),1,0))</f>
        <v>0</v>
      </c>
      <c r="L939" s="8">
        <f t="shared" si="87"/>
        <v>0</v>
      </c>
      <c r="M939" s="8" t="str">
        <f>IFERROR(MATCH(ROW(障害学生情報入力シート!A915),L:L,0),"")</f>
        <v/>
      </c>
      <c r="N939" s="8">
        <f>IF(障害学生情報入力シート!CA939="",0,IF(AND(障害学生情報入力シート!BZ939=1,Y939=1,障害学生情報入力シート!D939&lt;&gt;"",障害学生情報入力シート!D939&lt;&gt;"入学しなかった"),1,0))</f>
        <v>0</v>
      </c>
      <c r="O939" s="8">
        <f t="shared" si="88"/>
        <v>0</v>
      </c>
      <c r="P939" s="8" t="str">
        <f>IFERROR(MATCH(ROW(障害学生情報入力シート!AR915),O:O,0),"")</f>
        <v/>
      </c>
      <c r="Q939" s="8">
        <f>IF(障害学生情報入力シート!CU939="",0,IF(AND(障害学生情報入力シート!CT939=1,Y939=1,障害学生情報入力シート!D939&lt;&gt;"",障害学生情報入力シート!D939&lt;&gt;"入学しなかった"),1,0))</f>
        <v>0</v>
      </c>
      <c r="R939" s="8">
        <f t="shared" si="89"/>
        <v>0</v>
      </c>
      <c r="S939" s="8" t="str">
        <f>IFERROR(MATCH(ROW(障害学生情報入力シート!BJ915),R:R,0),"")</f>
        <v/>
      </c>
      <c r="T939" s="9">
        <f>IF(OR(SUM(障害学生情報入力シート!AY939:BY939,障害学生情報入力シート!CB939:CS939)&gt;0,COUNTA(障害学生情報入力シート!BZ939:CA939)=2,COUNTA(障害学生情報入力シート!CT939:CU939)=2),1,0)</f>
        <v>0</v>
      </c>
      <c r="U939" s="9">
        <f>SUM(障害学生情報入力シート!N939:Q939)+COUNTA(障害学生情報入力シート!R939)</f>
        <v>0</v>
      </c>
      <c r="V939" s="9">
        <f>SUM(障害学生情報入力シート!S939:V939)+COUNTA(障害学生情報入力シート!W939)</f>
        <v>0</v>
      </c>
      <c r="W939" s="9">
        <f>IF(SUM(障害学生情報入力シート!$X939:$AT939)&gt;0,1,0)</f>
        <v>0</v>
      </c>
      <c r="X939" s="9">
        <f>IF(障害学生情報入力シート!D939="入学者(新1年生)",1,0)</f>
        <v>0</v>
      </c>
      <c r="Y939" s="9">
        <f>IF(ISBLANK(障害学生情報入力シート!$G939),0)+IF(AND(障害学生情報入力シート!$G939="視覚障害",OR(障害学生情報入力シート!$H939="盲",障害学生情報入力シート!$H939="弱視")),1,0)+IF(AND(障害学生情報入力シート!$G939="聴覚・言語障害",OR(障害学生情報入力シート!$H939="聾",障害学生情報入力シート!$H939="難聴",障害学生情報入力シート!$H939="言語障害のみ")),1,0)+IF(AND(障害学生情報入力シート!$G939="肢体不自由",OR(障害学生情報入力シート!$H939="上肢機能障害",障害学生情報入力シート!$H939="下肢機能障害",障害学生情報入力シート!$H939="上下肢機能障害",障害学生情報入力シート!$H939="他の機能障害")),1,0)+IF(AND(障害学生情報入力シート!$G939="病弱・虚弱",OR(障害学生情報入力シート!$H939="内部障害等",障害学生情報入力シート!$H939="他の慢性疾患")),1,0)+IF(AND(障害学生情報入力シート!$G939="重複",ISBLANK(障害学生情報入力シート!$H939)),1,0)+IF(AND(障害学生情報入力シート!$G939="発達障害",OR(障害学生情報入力シート!$H939="SLD",障害学生情報入力シート!$H939="ADHD",障害学生情報入力シート!$H939="ASD",障害学生情報入力シート!$H939="発達障害の重複")),1,0)+IF(AND(障害学生情報入力シート!$G939="精神障害",OR(障害学生情報入力シート!$H939="統合失調症等",障害学生情報入力シート!$H939="気分障害",障害学生情報入力シート!$H939="神経症性障害等",障害学生情報入力シート!$H939="摂食障害・睡眠障害等",障害学生情報入力シート!$H939="他の精神障害")),1,0)+IF(AND(障害学生情報入力シート!$G939="その他の障害",ISBLANK(障害学生情報入力シート!$H939)),1,0)</f>
        <v>0</v>
      </c>
    </row>
    <row r="940" spans="1:25" x14ac:dyDescent="0.4">
      <c r="A940" s="1219">
        <v>916</v>
      </c>
      <c r="B940" s="7">
        <f>IF(AND(障害学生情報入力シート!$G940=$B$23,障害学生情報入力シート!$H940=$B$24,OR(障害学生情報入力シート!D940="入学者(新1年生)",障害学生情報入力シート!D940="在籍者")),1,0)</f>
        <v>0</v>
      </c>
      <c r="C940" s="7">
        <f t="shared" si="84"/>
        <v>0</v>
      </c>
      <c r="D940" s="7" t="str">
        <f>IFERROR(MATCH(ROW(障害学生情報入力シート!A916),C:C,0),"")</f>
        <v/>
      </c>
      <c r="E940" s="7">
        <f>IF(AND(障害学生情報入力シート!$G940=$E$23,障害学生情報入力シート!$H940=$E$24,OR(障害学生情報入力シート!D940="入学者(新1年生)",障害学生情報入力シート!D940="在籍者")),1,0)</f>
        <v>0</v>
      </c>
      <c r="F940" s="7">
        <f t="shared" si="85"/>
        <v>0</v>
      </c>
      <c r="G940" s="7" t="str">
        <f>IFERROR(MATCH(ROW(障害学生情報入力シート!E916),F:F,0),"")</f>
        <v/>
      </c>
      <c r="H940" s="7">
        <f>IF(AND(障害学生情報入力シート!$G940=$H$24,ISBLANK(障害学生情報入力シート!$H940),OR(障害学生情報入力シート!D940="入学者(新1年生)",障害学生情報入力シート!D940="在籍者")),1,0)</f>
        <v>0</v>
      </c>
      <c r="I940" s="7">
        <f t="shared" si="86"/>
        <v>0</v>
      </c>
      <c r="J940" s="7" t="str">
        <f>IFERROR(MATCH(ROW(障害学生情報入力シート!A916),I:I,0),"")</f>
        <v/>
      </c>
      <c r="K940" s="8">
        <f>IF(障害学生情報入力シート!AU940="",0,IF(AND(障害学生情報入力シート!AT940=1,Y940=1,障害学生情報入力シート!D940&lt;&gt;"",障害学生情報入力シート!D940&lt;&gt;"在籍者"),1,0))</f>
        <v>0</v>
      </c>
      <c r="L940" s="8">
        <f t="shared" si="87"/>
        <v>0</v>
      </c>
      <c r="M940" s="8" t="str">
        <f>IFERROR(MATCH(ROW(障害学生情報入力シート!A916),L:L,0),"")</f>
        <v/>
      </c>
      <c r="N940" s="8">
        <f>IF(障害学生情報入力シート!CA940="",0,IF(AND(障害学生情報入力シート!BZ940=1,Y940=1,障害学生情報入力シート!D940&lt;&gt;"",障害学生情報入力シート!D940&lt;&gt;"入学しなかった"),1,0))</f>
        <v>0</v>
      </c>
      <c r="O940" s="8">
        <f t="shared" si="88"/>
        <v>0</v>
      </c>
      <c r="P940" s="8" t="str">
        <f>IFERROR(MATCH(ROW(障害学生情報入力シート!AR916),O:O,0),"")</f>
        <v/>
      </c>
      <c r="Q940" s="8">
        <f>IF(障害学生情報入力シート!CU940="",0,IF(AND(障害学生情報入力シート!CT940=1,Y940=1,障害学生情報入力シート!D940&lt;&gt;"",障害学生情報入力シート!D940&lt;&gt;"入学しなかった"),1,0))</f>
        <v>0</v>
      </c>
      <c r="R940" s="8">
        <f t="shared" si="89"/>
        <v>0</v>
      </c>
      <c r="S940" s="8" t="str">
        <f>IFERROR(MATCH(ROW(障害学生情報入力シート!BJ916),R:R,0),"")</f>
        <v/>
      </c>
      <c r="T940" s="9">
        <f>IF(OR(SUM(障害学生情報入力シート!AY940:BY940,障害学生情報入力シート!CB940:CS940)&gt;0,COUNTA(障害学生情報入力シート!BZ940:CA940)=2,COUNTA(障害学生情報入力シート!CT940:CU940)=2),1,0)</f>
        <v>0</v>
      </c>
      <c r="U940" s="9">
        <f>SUM(障害学生情報入力シート!N940:Q940)+COUNTA(障害学生情報入力シート!R940)</f>
        <v>0</v>
      </c>
      <c r="V940" s="9">
        <f>SUM(障害学生情報入力シート!S940:V940)+COUNTA(障害学生情報入力シート!W940)</f>
        <v>0</v>
      </c>
      <c r="W940" s="9">
        <f>IF(SUM(障害学生情報入力シート!$X940:$AT940)&gt;0,1,0)</f>
        <v>0</v>
      </c>
      <c r="X940" s="9">
        <f>IF(障害学生情報入力シート!D940="入学者(新1年生)",1,0)</f>
        <v>0</v>
      </c>
      <c r="Y940" s="9">
        <f>IF(ISBLANK(障害学生情報入力シート!$G940),0)+IF(AND(障害学生情報入力シート!$G940="視覚障害",OR(障害学生情報入力シート!$H940="盲",障害学生情報入力シート!$H940="弱視")),1,0)+IF(AND(障害学生情報入力シート!$G940="聴覚・言語障害",OR(障害学生情報入力シート!$H940="聾",障害学生情報入力シート!$H940="難聴",障害学生情報入力シート!$H940="言語障害のみ")),1,0)+IF(AND(障害学生情報入力シート!$G940="肢体不自由",OR(障害学生情報入力シート!$H940="上肢機能障害",障害学生情報入力シート!$H940="下肢機能障害",障害学生情報入力シート!$H940="上下肢機能障害",障害学生情報入力シート!$H940="他の機能障害")),1,0)+IF(AND(障害学生情報入力シート!$G940="病弱・虚弱",OR(障害学生情報入力シート!$H940="内部障害等",障害学生情報入力シート!$H940="他の慢性疾患")),1,0)+IF(AND(障害学生情報入力シート!$G940="重複",ISBLANK(障害学生情報入力シート!$H940)),1,0)+IF(AND(障害学生情報入力シート!$G940="発達障害",OR(障害学生情報入力シート!$H940="SLD",障害学生情報入力シート!$H940="ADHD",障害学生情報入力シート!$H940="ASD",障害学生情報入力シート!$H940="発達障害の重複")),1,0)+IF(AND(障害学生情報入力シート!$G940="精神障害",OR(障害学生情報入力シート!$H940="統合失調症等",障害学生情報入力シート!$H940="気分障害",障害学生情報入力シート!$H940="神経症性障害等",障害学生情報入力シート!$H940="摂食障害・睡眠障害等",障害学生情報入力シート!$H940="他の精神障害")),1,0)+IF(AND(障害学生情報入力シート!$G940="その他の障害",ISBLANK(障害学生情報入力シート!$H940)),1,0)</f>
        <v>0</v>
      </c>
    </row>
    <row r="941" spans="1:25" x14ac:dyDescent="0.4">
      <c r="A941" s="1219">
        <v>917</v>
      </c>
      <c r="B941" s="7">
        <f>IF(AND(障害学生情報入力シート!$G941=$B$23,障害学生情報入力シート!$H941=$B$24,OR(障害学生情報入力シート!D941="入学者(新1年生)",障害学生情報入力シート!D941="在籍者")),1,0)</f>
        <v>0</v>
      </c>
      <c r="C941" s="7">
        <f t="shared" si="84"/>
        <v>0</v>
      </c>
      <c r="D941" s="7" t="str">
        <f>IFERROR(MATCH(ROW(障害学生情報入力シート!A917),C:C,0),"")</f>
        <v/>
      </c>
      <c r="E941" s="7">
        <f>IF(AND(障害学生情報入力シート!$G941=$E$23,障害学生情報入力シート!$H941=$E$24,OR(障害学生情報入力シート!D941="入学者(新1年生)",障害学生情報入力シート!D941="在籍者")),1,0)</f>
        <v>0</v>
      </c>
      <c r="F941" s="7">
        <f t="shared" si="85"/>
        <v>0</v>
      </c>
      <c r="G941" s="7" t="str">
        <f>IFERROR(MATCH(ROW(障害学生情報入力シート!E917),F:F,0),"")</f>
        <v/>
      </c>
      <c r="H941" s="7">
        <f>IF(AND(障害学生情報入力シート!$G941=$H$24,ISBLANK(障害学生情報入力シート!$H941),OR(障害学生情報入力シート!D941="入学者(新1年生)",障害学生情報入力シート!D941="在籍者")),1,0)</f>
        <v>0</v>
      </c>
      <c r="I941" s="7">
        <f t="shared" si="86"/>
        <v>0</v>
      </c>
      <c r="J941" s="7" t="str">
        <f>IFERROR(MATCH(ROW(障害学生情報入力シート!A917),I:I,0),"")</f>
        <v/>
      </c>
      <c r="K941" s="8">
        <f>IF(障害学生情報入力シート!AU941="",0,IF(AND(障害学生情報入力シート!AT941=1,Y941=1,障害学生情報入力シート!D941&lt;&gt;"",障害学生情報入力シート!D941&lt;&gt;"在籍者"),1,0))</f>
        <v>0</v>
      </c>
      <c r="L941" s="8">
        <f t="shared" si="87"/>
        <v>0</v>
      </c>
      <c r="M941" s="8" t="str">
        <f>IFERROR(MATCH(ROW(障害学生情報入力シート!A917),L:L,0),"")</f>
        <v/>
      </c>
      <c r="N941" s="8">
        <f>IF(障害学生情報入力シート!CA941="",0,IF(AND(障害学生情報入力シート!BZ941=1,Y941=1,障害学生情報入力シート!D941&lt;&gt;"",障害学生情報入力シート!D941&lt;&gt;"入学しなかった"),1,0))</f>
        <v>0</v>
      </c>
      <c r="O941" s="8">
        <f t="shared" si="88"/>
        <v>0</v>
      </c>
      <c r="P941" s="8" t="str">
        <f>IFERROR(MATCH(ROW(障害学生情報入力シート!AR917),O:O,0),"")</f>
        <v/>
      </c>
      <c r="Q941" s="8">
        <f>IF(障害学生情報入力シート!CU941="",0,IF(AND(障害学生情報入力シート!CT941=1,Y941=1,障害学生情報入力シート!D941&lt;&gt;"",障害学生情報入力シート!D941&lt;&gt;"入学しなかった"),1,0))</f>
        <v>0</v>
      </c>
      <c r="R941" s="8">
        <f t="shared" si="89"/>
        <v>0</v>
      </c>
      <c r="S941" s="8" t="str">
        <f>IFERROR(MATCH(ROW(障害学生情報入力シート!BJ917),R:R,0),"")</f>
        <v/>
      </c>
      <c r="T941" s="9">
        <f>IF(OR(SUM(障害学生情報入力シート!AY941:BY941,障害学生情報入力シート!CB941:CS941)&gt;0,COUNTA(障害学生情報入力シート!BZ941:CA941)=2,COUNTA(障害学生情報入力シート!CT941:CU941)=2),1,0)</f>
        <v>0</v>
      </c>
      <c r="U941" s="9">
        <f>SUM(障害学生情報入力シート!N941:Q941)+COUNTA(障害学生情報入力シート!R941)</f>
        <v>0</v>
      </c>
      <c r="V941" s="9">
        <f>SUM(障害学生情報入力シート!S941:V941)+COUNTA(障害学生情報入力シート!W941)</f>
        <v>0</v>
      </c>
      <c r="W941" s="9">
        <f>IF(SUM(障害学生情報入力シート!$X941:$AT941)&gt;0,1,0)</f>
        <v>0</v>
      </c>
      <c r="X941" s="9">
        <f>IF(障害学生情報入力シート!D941="入学者(新1年生)",1,0)</f>
        <v>0</v>
      </c>
      <c r="Y941" s="9">
        <f>IF(ISBLANK(障害学生情報入力シート!$G941),0)+IF(AND(障害学生情報入力シート!$G941="視覚障害",OR(障害学生情報入力シート!$H941="盲",障害学生情報入力シート!$H941="弱視")),1,0)+IF(AND(障害学生情報入力シート!$G941="聴覚・言語障害",OR(障害学生情報入力シート!$H941="聾",障害学生情報入力シート!$H941="難聴",障害学生情報入力シート!$H941="言語障害のみ")),1,0)+IF(AND(障害学生情報入力シート!$G941="肢体不自由",OR(障害学生情報入力シート!$H941="上肢機能障害",障害学生情報入力シート!$H941="下肢機能障害",障害学生情報入力シート!$H941="上下肢機能障害",障害学生情報入力シート!$H941="他の機能障害")),1,0)+IF(AND(障害学生情報入力シート!$G941="病弱・虚弱",OR(障害学生情報入力シート!$H941="内部障害等",障害学生情報入力シート!$H941="他の慢性疾患")),1,0)+IF(AND(障害学生情報入力シート!$G941="重複",ISBLANK(障害学生情報入力シート!$H941)),1,0)+IF(AND(障害学生情報入力シート!$G941="発達障害",OR(障害学生情報入力シート!$H941="SLD",障害学生情報入力シート!$H941="ADHD",障害学生情報入力シート!$H941="ASD",障害学生情報入力シート!$H941="発達障害の重複")),1,0)+IF(AND(障害学生情報入力シート!$G941="精神障害",OR(障害学生情報入力シート!$H941="統合失調症等",障害学生情報入力シート!$H941="気分障害",障害学生情報入力シート!$H941="神経症性障害等",障害学生情報入力シート!$H941="摂食障害・睡眠障害等",障害学生情報入力シート!$H941="他の精神障害")),1,0)+IF(AND(障害学生情報入力シート!$G941="その他の障害",ISBLANK(障害学生情報入力シート!$H941)),1,0)</f>
        <v>0</v>
      </c>
    </row>
    <row r="942" spans="1:25" x14ac:dyDescent="0.4">
      <c r="A942" s="1219">
        <v>918</v>
      </c>
      <c r="B942" s="7">
        <f>IF(AND(障害学生情報入力シート!$G942=$B$23,障害学生情報入力シート!$H942=$B$24,OR(障害学生情報入力シート!D942="入学者(新1年生)",障害学生情報入力シート!D942="在籍者")),1,0)</f>
        <v>0</v>
      </c>
      <c r="C942" s="7">
        <f t="shared" si="84"/>
        <v>0</v>
      </c>
      <c r="D942" s="7" t="str">
        <f>IFERROR(MATCH(ROW(障害学生情報入力シート!A918),C:C,0),"")</f>
        <v/>
      </c>
      <c r="E942" s="7">
        <f>IF(AND(障害学生情報入力シート!$G942=$E$23,障害学生情報入力シート!$H942=$E$24,OR(障害学生情報入力シート!D942="入学者(新1年生)",障害学生情報入力シート!D942="在籍者")),1,0)</f>
        <v>0</v>
      </c>
      <c r="F942" s="7">
        <f t="shared" si="85"/>
        <v>0</v>
      </c>
      <c r="G942" s="7" t="str">
        <f>IFERROR(MATCH(ROW(障害学生情報入力シート!E918),F:F,0),"")</f>
        <v/>
      </c>
      <c r="H942" s="7">
        <f>IF(AND(障害学生情報入力シート!$G942=$H$24,ISBLANK(障害学生情報入力シート!$H942),OR(障害学生情報入力シート!D942="入学者(新1年生)",障害学生情報入力シート!D942="在籍者")),1,0)</f>
        <v>0</v>
      </c>
      <c r="I942" s="7">
        <f t="shared" si="86"/>
        <v>0</v>
      </c>
      <c r="J942" s="7" t="str">
        <f>IFERROR(MATCH(ROW(障害学生情報入力シート!A918),I:I,0),"")</f>
        <v/>
      </c>
      <c r="K942" s="8">
        <f>IF(障害学生情報入力シート!AU942="",0,IF(AND(障害学生情報入力シート!AT942=1,Y942=1,障害学生情報入力シート!D942&lt;&gt;"",障害学生情報入力シート!D942&lt;&gt;"在籍者"),1,0))</f>
        <v>0</v>
      </c>
      <c r="L942" s="8">
        <f t="shared" si="87"/>
        <v>0</v>
      </c>
      <c r="M942" s="8" t="str">
        <f>IFERROR(MATCH(ROW(障害学生情報入力シート!A918),L:L,0),"")</f>
        <v/>
      </c>
      <c r="N942" s="8">
        <f>IF(障害学生情報入力シート!CA942="",0,IF(AND(障害学生情報入力シート!BZ942=1,Y942=1,障害学生情報入力シート!D942&lt;&gt;"",障害学生情報入力シート!D942&lt;&gt;"入学しなかった"),1,0))</f>
        <v>0</v>
      </c>
      <c r="O942" s="8">
        <f t="shared" si="88"/>
        <v>0</v>
      </c>
      <c r="P942" s="8" t="str">
        <f>IFERROR(MATCH(ROW(障害学生情報入力シート!AR918),O:O,0),"")</f>
        <v/>
      </c>
      <c r="Q942" s="8">
        <f>IF(障害学生情報入力シート!CU942="",0,IF(AND(障害学生情報入力シート!CT942=1,Y942=1,障害学生情報入力シート!D942&lt;&gt;"",障害学生情報入力シート!D942&lt;&gt;"入学しなかった"),1,0))</f>
        <v>0</v>
      </c>
      <c r="R942" s="8">
        <f t="shared" si="89"/>
        <v>0</v>
      </c>
      <c r="S942" s="8" t="str">
        <f>IFERROR(MATCH(ROW(障害学生情報入力シート!BJ918),R:R,0),"")</f>
        <v/>
      </c>
      <c r="T942" s="9">
        <f>IF(OR(SUM(障害学生情報入力シート!AY942:BY942,障害学生情報入力シート!CB942:CS942)&gt;0,COUNTA(障害学生情報入力シート!BZ942:CA942)=2,COUNTA(障害学生情報入力シート!CT942:CU942)=2),1,0)</f>
        <v>0</v>
      </c>
      <c r="U942" s="9">
        <f>SUM(障害学生情報入力シート!N942:Q942)+COUNTA(障害学生情報入力シート!R942)</f>
        <v>0</v>
      </c>
      <c r="V942" s="9">
        <f>SUM(障害学生情報入力シート!S942:V942)+COUNTA(障害学生情報入力シート!W942)</f>
        <v>0</v>
      </c>
      <c r="W942" s="9">
        <f>IF(SUM(障害学生情報入力シート!$X942:$AT942)&gt;0,1,0)</f>
        <v>0</v>
      </c>
      <c r="X942" s="9">
        <f>IF(障害学生情報入力シート!D942="入学者(新1年生)",1,0)</f>
        <v>0</v>
      </c>
      <c r="Y942" s="9">
        <f>IF(ISBLANK(障害学生情報入力シート!$G942),0)+IF(AND(障害学生情報入力シート!$G942="視覚障害",OR(障害学生情報入力シート!$H942="盲",障害学生情報入力シート!$H942="弱視")),1,0)+IF(AND(障害学生情報入力シート!$G942="聴覚・言語障害",OR(障害学生情報入力シート!$H942="聾",障害学生情報入力シート!$H942="難聴",障害学生情報入力シート!$H942="言語障害のみ")),1,0)+IF(AND(障害学生情報入力シート!$G942="肢体不自由",OR(障害学生情報入力シート!$H942="上肢機能障害",障害学生情報入力シート!$H942="下肢機能障害",障害学生情報入力シート!$H942="上下肢機能障害",障害学生情報入力シート!$H942="他の機能障害")),1,0)+IF(AND(障害学生情報入力シート!$G942="病弱・虚弱",OR(障害学生情報入力シート!$H942="内部障害等",障害学生情報入力シート!$H942="他の慢性疾患")),1,0)+IF(AND(障害学生情報入力シート!$G942="重複",ISBLANK(障害学生情報入力シート!$H942)),1,0)+IF(AND(障害学生情報入力シート!$G942="発達障害",OR(障害学生情報入力シート!$H942="SLD",障害学生情報入力シート!$H942="ADHD",障害学生情報入力シート!$H942="ASD",障害学生情報入力シート!$H942="発達障害の重複")),1,0)+IF(AND(障害学生情報入力シート!$G942="精神障害",OR(障害学生情報入力シート!$H942="統合失調症等",障害学生情報入力シート!$H942="気分障害",障害学生情報入力シート!$H942="神経症性障害等",障害学生情報入力シート!$H942="摂食障害・睡眠障害等",障害学生情報入力シート!$H942="他の精神障害")),1,0)+IF(AND(障害学生情報入力シート!$G942="その他の障害",ISBLANK(障害学生情報入力シート!$H942)),1,0)</f>
        <v>0</v>
      </c>
    </row>
    <row r="943" spans="1:25" x14ac:dyDescent="0.4">
      <c r="A943" s="1219">
        <v>919</v>
      </c>
      <c r="B943" s="7">
        <f>IF(AND(障害学生情報入力シート!$G943=$B$23,障害学生情報入力シート!$H943=$B$24,OR(障害学生情報入力シート!D943="入学者(新1年生)",障害学生情報入力シート!D943="在籍者")),1,0)</f>
        <v>0</v>
      </c>
      <c r="C943" s="7">
        <f t="shared" si="84"/>
        <v>0</v>
      </c>
      <c r="D943" s="7" t="str">
        <f>IFERROR(MATCH(ROW(障害学生情報入力シート!A919),C:C,0),"")</f>
        <v/>
      </c>
      <c r="E943" s="7">
        <f>IF(AND(障害学生情報入力シート!$G943=$E$23,障害学生情報入力シート!$H943=$E$24,OR(障害学生情報入力シート!D943="入学者(新1年生)",障害学生情報入力シート!D943="在籍者")),1,0)</f>
        <v>0</v>
      </c>
      <c r="F943" s="7">
        <f t="shared" si="85"/>
        <v>0</v>
      </c>
      <c r="G943" s="7" t="str">
        <f>IFERROR(MATCH(ROW(障害学生情報入力シート!E919),F:F,0),"")</f>
        <v/>
      </c>
      <c r="H943" s="7">
        <f>IF(AND(障害学生情報入力シート!$G943=$H$24,ISBLANK(障害学生情報入力シート!$H943),OR(障害学生情報入力シート!D943="入学者(新1年生)",障害学生情報入力シート!D943="在籍者")),1,0)</f>
        <v>0</v>
      </c>
      <c r="I943" s="7">
        <f t="shared" si="86"/>
        <v>0</v>
      </c>
      <c r="J943" s="7" t="str">
        <f>IFERROR(MATCH(ROW(障害学生情報入力シート!A919),I:I,0),"")</f>
        <v/>
      </c>
      <c r="K943" s="8">
        <f>IF(障害学生情報入力シート!AU943="",0,IF(AND(障害学生情報入力シート!AT943=1,Y943=1,障害学生情報入力シート!D943&lt;&gt;"",障害学生情報入力シート!D943&lt;&gt;"在籍者"),1,0))</f>
        <v>0</v>
      </c>
      <c r="L943" s="8">
        <f t="shared" si="87"/>
        <v>0</v>
      </c>
      <c r="M943" s="8" t="str">
        <f>IFERROR(MATCH(ROW(障害学生情報入力シート!A919),L:L,0),"")</f>
        <v/>
      </c>
      <c r="N943" s="8">
        <f>IF(障害学生情報入力シート!CA943="",0,IF(AND(障害学生情報入力シート!BZ943=1,Y943=1,障害学生情報入力シート!D943&lt;&gt;"",障害学生情報入力シート!D943&lt;&gt;"入学しなかった"),1,0))</f>
        <v>0</v>
      </c>
      <c r="O943" s="8">
        <f t="shared" si="88"/>
        <v>0</v>
      </c>
      <c r="P943" s="8" t="str">
        <f>IFERROR(MATCH(ROW(障害学生情報入力シート!AR919),O:O,0),"")</f>
        <v/>
      </c>
      <c r="Q943" s="8">
        <f>IF(障害学生情報入力シート!CU943="",0,IF(AND(障害学生情報入力シート!CT943=1,Y943=1,障害学生情報入力シート!D943&lt;&gt;"",障害学生情報入力シート!D943&lt;&gt;"入学しなかった"),1,0))</f>
        <v>0</v>
      </c>
      <c r="R943" s="8">
        <f t="shared" si="89"/>
        <v>0</v>
      </c>
      <c r="S943" s="8" t="str">
        <f>IFERROR(MATCH(ROW(障害学生情報入力シート!BJ919),R:R,0),"")</f>
        <v/>
      </c>
      <c r="T943" s="9">
        <f>IF(OR(SUM(障害学生情報入力シート!AY943:BY943,障害学生情報入力シート!CB943:CS943)&gt;0,COUNTA(障害学生情報入力シート!BZ943:CA943)=2,COUNTA(障害学生情報入力シート!CT943:CU943)=2),1,0)</f>
        <v>0</v>
      </c>
      <c r="U943" s="9">
        <f>SUM(障害学生情報入力シート!N943:Q943)+COUNTA(障害学生情報入力シート!R943)</f>
        <v>0</v>
      </c>
      <c r="V943" s="9">
        <f>SUM(障害学生情報入力シート!S943:V943)+COUNTA(障害学生情報入力シート!W943)</f>
        <v>0</v>
      </c>
      <c r="W943" s="9">
        <f>IF(SUM(障害学生情報入力シート!$X943:$AT943)&gt;0,1,0)</f>
        <v>0</v>
      </c>
      <c r="X943" s="9">
        <f>IF(障害学生情報入力シート!D943="入学者(新1年生)",1,0)</f>
        <v>0</v>
      </c>
      <c r="Y943" s="9">
        <f>IF(ISBLANK(障害学生情報入力シート!$G943),0)+IF(AND(障害学生情報入力シート!$G943="視覚障害",OR(障害学生情報入力シート!$H943="盲",障害学生情報入力シート!$H943="弱視")),1,0)+IF(AND(障害学生情報入力シート!$G943="聴覚・言語障害",OR(障害学生情報入力シート!$H943="聾",障害学生情報入力シート!$H943="難聴",障害学生情報入力シート!$H943="言語障害のみ")),1,0)+IF(AND(障害学生情報入力シート!$G943="肢体不自由",OR(障害学生情報入力シート!$H943="上肢機能障害",障害学生情報入力シート!$H943="下肢機能障害",障害学生情報入力シート!$H943="上下肢機能障害",障害学生情報入力シート!$H943="他の機能障害")),1,0)+IF(AND(障害学生情報入力シート!$G943="病弱・虚弱",OR(障害学生情報入力シート!$H943="内部障害等",障害学生情報入力シート!$H943="他の慢性疾患")),1,0)+IF(AND(障害学生情報入力シート!$G943="重複",ISBLANK(障害学生情報入力シート!$H943)),1,0)+IF(AND(障害学生情報入力シート!$G943="発達障害",OR(障害学生情報入力シート!$H943="SLD",障害学生情報入力シート!$H943="ADHD",障害学生情報入力シート!$H943="ASD",障害学生情報入力シート!$H943="発達障害の重複")),1,0)+IF(AND(障害学生情報入力シート!$G943="精神障害",OR(障害学生情報入力シート!$H943="統合失調症等",障害学生情報入力シート!$H943="気分障害",障害学生情報入力シート!$H943="神経症性障害等",障害学生情報入力シート!$H943="摂食障害・睡眠障害等",障害学生情報入力シート!$H943="他の精神障害")),1,0)+IF(AND(障害学生情報入力シート!$G943="その他の障害",ISBLANK(障害学生情報入力シート!$H943)),1,0)</f>
        <v>0</v>
      </c>
    </row>
    <row r="944" spans="1:25" x14ac:dyDescent="0.4">
      <c r="A944" s="1219">
        <v>920</v>
      </c>
      <c r="B944" s="7">
        <f>IF(AND(障害学生情報入力シート!$G944=$B$23,障害学生情報入力シート!$H944=$B$24,OR(障害学生情報入力シート!D944="入学者(新1年生)",障害学生情報入力シート!D944="在籍者")),1,0)</f>
        <v>0</v>
      </c>
      <c r="C944" s="7">
        <f t="shared" si="84"/>
        <v>0</v>
      </c>
      <c r="D944" s="7" t="str">
        <f>IFERROR(MATCH(ROW(障害学生情報入力シート!A920),C:C,0),"")</f>
        <v/>
      </c>
      <c r="E944" s="7">
        <f>IF(AND(障害学生情報入力シート!$G944=$E$23,障害学生情報入力シート!$H944=$E$24,OR(障害学生情報入力シート!D944="入学者(新1年生)",障害学生情報入力シート!D944="在籍者")),1,0)</f>
        <v>0</v>
      </c>
      <c r="F944" s="7">
        <f t="shared" si="85"/>
        <v>0</v>
      </c>
      <c r="G944" s="7" t="str">
        <f>IFERROR(MATCH(ROW(障害学生情報入力シート!E920),F:F,0),"")</f>
        <v/>
      </c>
      <c r="H944" s="7">
        <f>IF(AND(障害学生情報入力シート!$G944=$H$24,ISBLANK(障害学生情報入力シート!$H944),OR(障害学生情報入力シート!D944="入学者(新1年生)",障害学生情報入力シート!D944="在籍者")),1,0)</f>
        <v>0</v>
      </c>
      <c r="I944" s="7">
        <f t="shared" si="86"/>
        <v>0</v>
      </c>
      <c r="J944" s="7" t="str">
        <f>IFERROR(MATCH(ROW(障害学生情報入力シート!A920),I:I,0),"")</f>
        <v/>
      </c>
      <c r="K944" s="8">
        <f>IF(障害学生情報入力シート!AU944="",0,IF(AND(障害学生情報入力シート!AT944=1,Y944=1,障害学生情報入力シート!D944&lt;&gt;"",障害学生情報入力シート!D944&lt;&gt;"在籍者"),1,0))</f>
        <v>0</v>
      </c>
      <c r="L944" s="8">
        <f t="shared" si="87"/>
        <v>0</v>
      </c>
      <c r="M944" s="8" t="str">
        <f>IFERROR(MATCH(ROW(障害学生情報入力シート!A920),L:L,0),"")</f>
        <v/>
      </c>
      <c r="N944" s="8">
        <f>IF(障害学生情報入力シート!CA944="",0,IF(AND(障害学生情報入力シート!BZ944=1,Y944=1,障害学生情報入力シート!D944&lt;&gt;"",障害学生情報入力シート!D944&lt;&gt;"入学しなかった"),1,0))</f>
        <v>0</v>
      </c>
      <c r="O944" s="8">
        <f t="shared" si="88"/>
        <v>0</v>
      </c>
      <c r="P944" s="8" t="str">
        <f>IFERROR(MATCH(ROW(障害学生情報入力シート!AR920),O:O,0),"")</f>
        <v/>
      </c>
      <c r="Q944" s="8">
        <f>IF(障害学生情報入力シート!CU944="",0,IF(AND(障害学生情報入力シート!CT944=1,Y944=1,障害学生情報入力シート!D944&lt;&gt;"",障害学生情報入力シート!D944&lt;&gt;"入学しなかった"),1,0))</f>
        <v>0</v>
      </c>
      <c r="R944" s="8">
        <f t="shared" si="89"/>
        <v>0</v>
      </c>
      <c r="S944" s="8" t="str">
        <f>IFERROR(MATCH(ROW(障害学生情報入力シート!BJ920),R:R,0),"")</f>
        <v/>
      </c>
      <c r="T944" s="9">
        <f>IF(OR(SUM(障害学生情報入力シート!AY944:BY944,障害学生情報入力シート!CB944:CS944)&gt;0,COUNTA(障害学生情報入力シート!BZ944:CA944)=2,COUNTA(障害学生情報入力シート!CT944:CU944)=2),1,0)</f>
        <v>0</v>
      </c>
      <c r="U944" s="9">
        <f>SUM(障害学生情報入力シート!N944:Q944)+COUNTA(障害学生情報入力シート!R944)</f>
        <v>0</v>
      </c>
      <c r="V944" s="9">
        <f>SUM(障害学生情報入力シート!S944:V944)+COUNTA(障害学生情報入力シート!W944)</f>
        <v>0</v>
      </c>
      <c r="W944" s="9">
        <f>IF(SUM(障害学生情報入力シート!$X944:$AT944)&gt;0,1,0)</f>
        <v>0</v>
      </c>
      <c r="X944" s="9">
        <f>IF(障害学生情報入力シート!D944="入学者(新1年生)",1,0)</f>
        <v>0</v>
      </c>
      <c r="Y944" s="9">
        <f>IF(ISBLANK(障害学生情報入力シート!$G944),0)+IF(AND(障害学生情報入力シート!$G944="視覚障害",OR(障害学生情報入力シート!$H944="盲",障害学生情報入力シート!$H944="弱視")),1,0)+IF(AND(障害学生情報入力シート!$G944="聴覚・言語障害",OR(障害学生情報入力シート!$H944="聾",障害学生情報入力シート!$H944="難聴",障害学生情報入力シート!$H944="言語障害のみ")),1,0)+IF(AND(障害学生情報入力シート!$G944="肢体不自由",OR(障害学生情報入力シート!$H944="上肢機能障害",障害学生情報入力シート!$H944="下肢機能障害",障害学生情報入力シート!$H944="上下肢機能障害",障害学生情報入力シート!$H944="他の機能障害")),1,0)+IF(AND(障害学生情報入力シート!$G944="病弱・虚弱",OR(障害学生情報入力シート!$H944="内部障害等",障害学生情報入力シート!$H944="他の慢性疾患")),1,0)+IF(AND(障害学生情報入力シート!$G944="重複",ISBLANK(障害学生情報入力シート!$H944)),1,0)+IF(AND(障害学生情報入力シート!$G944="発達障害",OR(障害学生情報入力シート!$H944="SLD",障害学生情報入力シート!$H944="ADHD",障害学生情報入力シート!$H944="ASD",障害学生情報入力シート!$H944="発達障害の重複")),1,0)+IF(AND(障害学生情報入力シート!$G944="精神障害",OR(障害学生情報入力シート!$H944="統合失調症等",障害学生情報入力シート!$H944="気分障害",障害学生情報入力シート!$H944="神経症性障害等",障害学生情報入力シート!$H944="摂食障害・睡眠障害等",障害学生情報入力シート!$H944="他の精神障害")),1,0)+IF(AND(障害学生情報入力シート!$G944="その他の障害",ISBLANK(障害学生情報入力シート!$H944)),1,0)</f>
        <v>0</v>
      </c>
    </row>
    <row r="945" spans="1:25" x14ac:dyDescent="0.4">
      <c r="A945" s="1219">
        <v>921</v>
      </c>
      <c r="B945" s="7">
        <f>IF(AND(障害学生情報入力シート!$G945=$B$23,障害学生情報入力シート!$H945=$B$24,OR(障害学生情報入力シート!D945="入学者(新1年生)",障害学生情報入力シート!D945="在籍者")),1,0)</f>
        <v>0</v>
      </c>
      <c r="C945" s="7">
        <f t="shared" si="84"/>
        <v>0</v>
      </c>
      <c r="D945" s="7" t="str">
        <f>IFERROR(MATCH(ROW(障害学生情報入力シート!A921),C:C,0),"")</f>
        <v/>
      </c>
      <c r="E945" s="7">
        <f>IF(AND(障害学生情報入力シート!$G945=$E$23,障害学生情報入力シート!$H945=$E$24,OR(障害学生情報入力シート!D945="入学者(新1年生)",障害学生情報入力シート!D945="在籍者")),1,0)</f>
        <v>0</v>
      </c>
      <c r="F945" s="7">
        <f t="shared" si="85"/>
        <v>0</v>
      </c>
      <c r="G945" s="7" t="str">
        <f>IFERROR(MATCH(ROW(障害学生情報入力シート!E921),F:F,0),"")</f>
        <v/>
      </c>
      <c r="H945" s="7">
        <f>IF(AND(障害学生情報入力シート!$G945=$H$24,ISBLANK(障害学生情報入力シート!$H945),OR(障害学生情報入力シート!D945="入学者(新1年生)",障害学生情報入力シート!D945="在籍者")),1,0)</f>
        <v>0</v>
      </c>
      <c r="I945" s="7">
        <f t="shared" si="86"/>
        <v>0</v>
      </c>
      <c r="J945" s="7" t="str">
        <f>IFERROR(MATCH(ROW(障害学生情報入力シート!A921),I:I,0),"")</f>
        <v/>
      </c>
      <c r="K945" s="8">
        <f>IF(障害学生情報入力シート!AU945="",0,IF(AND(障害学生情報入力シート!AT945=1,Y945=1,障害学生情報入力シート!D945&lt;&gt;"",障害学生情報入力シート!D945&lt;&gt;"在籍者"),1,0))</f>
        <v>0</v>
      </c>
      <c r="L945" s="8">
        <f t="shared" si="87"/>
        <v>0</v>
      </c>
      <c r="M945" s="8" t="str">
        <f>IFERROR(MATCH(ROW(障害学生情報入力シート!A921),L:L,0),"")</f>
        <v/>
      </c>
      <c r="N945" s="8">
        <f>IF(障害学生情報入力シート!CA945="",0,IF(AND(障害学生情報入力シート!BZ945=1,Y945=1,障害学生情報入力シート!D945&lt;&gt;"",障害学生情報入力シート!D945&lt;&gt;"入学しなかった"),1,0))</f>
        <v>0</v>
      </c>
      <c r="O945" s="8">
        <f t="shared" si="88"/>
        <v>0</v>
      </c>
      <c r="P945" s="8" t="str">
        <f>IFERROR(MATCH(ROW(障害学生情報入力シート!AR921),O:O,0),"")</f>
        <v/>
      </c>
      <c r="Q945" s="8">
        <f>IF(障害学生情報入力シート!CU945="",0,IF(AND(障害学生情報入力シート!CT945=1,Y945=1,障害学生情報入力シート!D945&lt;&gt;"",障害学生情報入力シート!D945&lt;&gt;"入学しなかった"),1,0))</f>
        <v>0</v>
      </c>
      <c r="R945" s="8">
        <f t="shared" si="89"/>
        <v>0</v>
      </c>
      <c r="S945" s="8" t="str">
        <f>IFERROR(MATCH(ROW(障害学生情報入力シート!BJ921),R:R,0),"")</f>
        <v/>
      </c>
      <c r="T945" s="9">
        <f>IF(OR(SUM(障害学生情報入力シート!AY945:BY945,障害学生情報入力シート!CB945:CS945)&gt;0,COUNTA(障害学生情報入力シート!BZ945:CA945)=2,COUNTA(障害学生情報入力シート!CT945:CU945)=2),1,0)</f>
        <v>0</v>
      </c>
      <c r="U945" s="9">
        <f>SUM(障害学生情報入力シート!N945:Q945)+COUNTA(障害学生情報入力シート!R945)</f>
        <v>0</v>
      </c>
      <c r="V945" s="9">
        <f>SUM(障害学生情報入力シート!S945:V945)+COUNTA(障害学生情報入力シート!W945)</f>
        <v>0</v>
      </c>
      <c r="W945" s="9">
        <f>IF(SUM(障害学生情報入力シート!$X945:$AT945)&gt;0,1,0)</f>
        <v>0</v>
      </c>
      <c r="X945" s="9">
        <f>IF(障害学生情報入力シート!D945="入学者(新1年生)",1,0)</f>
        <v>0</v>
      </c>
      <c r="Y945" s="9">
        <f>IF(ISBLANK(障害学生情報入力シート!$G945),0)+IF(AND(障害学生情報入力シート!$G945="視覚障害",OR(障害学生情報入力シート!$H945="盲",障害学生情報入力シート!$H945="弱視")),1,0)+IF(AND(障害学生情報入力シート!$G945="聴覚・言語障害",OR(障害学生情報入力シート!$H945="聾",障害学生情報入力シート!$H945="難聴",障害学生情報入力シート!$H945="言語障害のみ")),1,0)+IF(AND(障害学生情報入力シート!$G945="肢体不自由",OR(障害学生情報入力シート!$H945="上肢機能障害",障害学生情報入力シート!$H945="下肢機能障害",障害学生情報入力シート!$H945="上下肢機能障害",障害学生情報入力シート!$H945="他の機能障害")),1,0)+IF(AND(障害学生情報入力シート!$G945="病弱・虚弱",OR(障害学生情報入力シート!$H945="内部障害等",障害学生情報入力シート!$H945="他の慢性疾患")),1,0)+IF(AND(障害学生情報入力シート!$G945="重複",ISBLANK(障害学生情報入力シート!$H945)),1,0)+IF(AND(障害学生情報入力シート!$G945="発達障害",OR(障害学生情報入力シート!$H945="SLD",障害学生情報入力シート!$H945="ADHD",障害学生情報入力シート!$H945="ASD",障害学生情報入力シート!$H945="発達障害の重複")),1,0)+IF(AND(障害学生情報入力シート!$G945="精神障害",OR(障害学生情報入力シート!$H945="統合失調症等",障害学生情報入力シート!$H945="気分障害",障害学生情報入力シート!$H945="神経症性障害等",障害学生情報入力シート!$H945="摂食障害・睡眠障害等",障害学生情報入力シート!$H945="他の精神障害")),1,0)+IF(AND(障害学生情報入力シート!$G945="その他の障害",ISBLANK(障害学生情報入力シート!$H945)),1,0)</f>
        <v>0</v>
      </c>
    </row>
    <row r="946" spans="1:25" x14ac:dyDescent="0.4">
      <c r="A946" s="1219">
        <v>922</v>
      </c>
      <c r="B946" s="7">
        <f>IF(AND(障害学生情報入力シート!$G946=$B$23,障害学生情報入力シート!$H946=$B$24,OR(障害学生情報入力シート!D946="入学者(新1年生)",障害学生情報入力シート!D946="在籍者")),1,0)</f>
        <v>0</v>
      </c>
      <c r="C946" s="7">
        <f t="shared" si="84"/>
        <v>0</v>
      </c>
      <c r="D946" s="7" t="str">
        <f>IFERROR(MATCH(ROW(障害学生情報入力シート!A922),C:C,0),"")</f>
        <v/>
      </c>
      <c r="E946" s="7">
        <f>IF(AND(障害学生情報入力シート!$G946=$E$23,障害学生情報入力シート!$H946=$E$24,OR(障害学生情報入力シート!D946="入学者(新1年生)",障害学生情報入力シート!D946="在籍者")),1,0)</f>
        <v>0</v>
      </c>
      <c r="F946" s="7">
        <f t="shared" si="85"/>
        <v>0</v>
      </c>
      <c r="G946" s="7" t="str">
        <f>IFERROR(MATCH(ROW(障害学生情報入力シート!E922),F:F,0),"")</f>
        <v/>
      </c>
      <c r="H946" s="7">
        <f>IF(AND(障害学生情報入力シート!$G946=$H$24,ISBLANK(障害学生情報入力シート!$H946),OR(障害学生情報入力シート!D946="入学者(新1年生)",障害学生情報入力シート!D946="在籍者")),1,0)</f>
        <v>0</v>
      </c>
      <c r="I946" s="7">
        <f t="shared" si="86"/>
        <v>0</v>
      </c>
      <c r="J946" s="7" t="str">
        <f>IFERROR(MATCH(ROW(障害学生情報入力シート!A922),I:I,0),"")</f>
        <v/>
      </c>
      <c r="K946" s="8">
        <f>IF(障害学生情報入力シート!AU946="",0,IF(AND(障害学生情報入力シート!AT946=1,Y946=1,障害学生情報入力シート!D946&lt;&gt;"",障害学生情報入力シート!D946&lt;&gt;"在籍者"),1,0))</f>
        <v>0</v>
      </c>
      <c r="L946" s="8">
        <f t="shared" si="87"/>
        <v>0</v>
      </c>
      <c r="M946" s="8" t="str">
        <f>IFERROR(MATCH(ROW(障害学生情報入力シート!A922),L:L,0),"")</f>
        <v/>
      </c>
      <c r="N946" s="8">
        <f>IF(障害学生情報入力シート!CA946="",0,IF(AND(障害学生情報入力シート!BZ946=1,Y946=1,障害学生情報入力シート!D946&lt;&gt;"",障害学生情報入力シート!D946&lt;&gt;"入学しなかった"),1,0))</f>
        <v>0</v>
      </c>
      <c r="O946" s="8">
        <f t="shared" si="88"/>
        <v>0</v>
      </c>
      <c r="P946" s="8" t="str">
        <f>IFERROR(MATCH(ROW(障害学生情報入力シート!AR922),O:O,0),"")</f>
        <v/>
      </c>
      <c r="Q946" s="8">
        <f>IF(障害学生情報入力シート!CU946="",0,IF(AND(障害学生情報入力シート!CT946=1,Y946=1,障害学生情報入力シート!D946&lt;&gt;"",障害学生情報入力シート!D946&lt;&gt;"入学しなかった"),1,0))</f>
        <v>0</v>
      </c>
      <c r="R946" s="8">
        <f t="shared" si="89"/>
        <v>0</v>
      </c>
      <c r="S946" s="8" t="str">
        <f>IFERROR(MATCH(ROW(障害学生情報入力シート!BJ922),R:R,0),"")</f>
        <v/>
      </c>
      <c r="T946" s="9">
        <f>IF(OR(SUM(障害学生情報入力シート!AY946:BY946,障害学生情報入力シート!CB946:CS946)&gt;0,COUNTA(障害学生情報入力シート!BZ946:CA946)=2,COUNTA(障害学生情報入力シート!CT946:CU946)=2),1,0)</f>
        <v>0</v>
      </c>
      <c r="U946" s="9">
        <f>SUM(障害学生情報入力シート!N946:Q946)+COUNTA(障害学生情報入力シート!R946)</f>
        <v>0</v>
      </c>
      <c r="V946" s="9">
        <f>SUM(障害学生情報入力シート!S946:V946)+COUNTA(障害学生情報入力シート!W946)</f>
        <v>0</v>
      </c>
      <c r="W946" s="9">
        <f>IF(SUM(障害学生情報入力シート!$X946:$AT946)&gt;0,1,0)</f>
        <v>0</v>
      </c>
      <c r="X946" s="9">
        <f>IF(障害学生情報入力シート!D946="入学者(新1年生)",1,0)</f>
        <v>0</v>
      </c>
      <c r="Y946" s="9">
        <f>IF(ISBLANK(障害学生情報入力シート!$G946),0)+IF(AND(障害学生情報入力シート!$G946="視覚障害",OR(障害学生情報入力シート!$H946="盲",障害学生情報入力シート!$H946="弱視")),1,0)+IF(AND(障害学生情報入力シート!$G946="聴覚・言語障害",OR(障害学生情報入力シート!$H946="聾",障害学生情報入力シート!$H946="難聴",障害学生情報入力シート!$H946="言語障害のみ")),1,0)+IF(AND(障害学生情報入力シート!$G946="肢体不自由",OR(障害学生情報入力シート!$H946="上肢機能障害",障害学生情報入力シート!$H946="下肢機能障害",障害学生情報入力シート!$H946="上下肢機能障害",障害学生情報入力シート!$H946="他の機能障害")),1,0)+IF(AND(障害学生情報入力シート!$G946="病弱・虚弱",OR(障害学生情報入力シート!$H946="内部障害等",障害学生情報入力シート!$H946="他の慢性疾患")),1,0)+IF(AND(障害学生情報入力シート!$G946="重複",ISBLANK(障害学生情報入力シート!$H946)),1,0)+IF(AND(障害学生情報入力シート!$G946="発達障害",OR(障害学生情報入力シート!$H946="SLD",障害学生情報入力シート!$H946="ADHD",障害学生情報入力シート!$H946="ASD",障害学生情報入力シート!$H946="発達障害の重複")),1,0)+IF(AND(障害学生情報入力シート!$G946="精神障害",OR(障害学生情報入力シート!$H946="統合失調症等",障害学生情報入力シート!$H946="気分障害",障害学生情報入力シート!$H946="神経症性障害等",障害学生情報入力シート!$H946="摂食障害・睡眠障害等",障害学生情報入力シート!$H946="他の精神障害")),1,0)+IF(AND(障害学生情報入力シート!$G946="その他の障害",ISBLANK(障害学生情報入力シート!$H946)),1,0)</f>
        <v>0</v>
      </c>
    </row>
    <row r="947" spans="1:25" x14ac:dyDescent="0.4">
      <c r="A947" s="1219">
        <v>923</v>
      </c>
      <c r="B947" s="7">
        <f>IF(AND(障害学生情報入力シート!$G947=$B$23,障害学生情報入力シート!$H947=$B$24,OR(障害学生情報入力シート!D947="入学者(新1年生)",障害学生情報入力シート!D947="在籍者")),1,0)</f>
        <v>0</v>
      </c>
      <c r="C947" s="7">
        <f t="shared" si="84"/>
        <v>0</v>
      </c>
      <c r="D947" s="7" t="str">
        <f>IFERROR(MATCH(ROW(障害学生情報入力シート!A923),C:C,0),"")</f>
        <v/>
      </c>
      <c r="E947" s="7">
        <f>IF(AND(障害学生情報入力シート!$G947=$E$23,障害学生情報入力シート!$H947=$E$24,OR(障害学生情報入力シート!D947="入学者(新1年生)",障害学生情報入力シート!D947="在籍者")),1,0)</f>
        <v>0</v>
      </c>
      <c r="F947" s="7">
        <f t="shared" si="85"/>
        <v>0</v>
      </c>
      <c r="G947" s="7" t="str">
        <f>IFERROR(MATCH(ROW(障害学生情報入力シート!E923),F:F,0),"")</f>
        <v/>
      </c>
      <c r="H947" s="7">
        <f>IF(AND(障害学生情報入力シート!$G947=$H$24,ISBLANK(障害学生情報入力シート!$H947),OR(障害学生情報入力シート!D947="入学者(新1年生)",障害学生情報入力シート!D947="在籍者")),1,0)</f>
        <v>0</v>
      </c>
      <c r="I947" s="7">
        <f t="shared" si="86"/>
        <v>0</v>
      </c>
      <c r="J947" s="7" t="str">
        <f>IFERROR(MATCH(ROW(障害学生情報入力シート!A923),I:I,0),"")</f>
        <v/>
      </c>
      <c r="K947" s="8">
        <f>IF(障害学生情報入力シート!AU947="",0,IF(AND(障害学生情報入力シート!AT947=1,Y947=1,障害学生情報入力シート!D947&lt;&gt;"",障害学生情報入力シート!D947&lt;&gt;"在籍者"),1,0))</f>
        <v>0</v>
      </c>
      <c r="L947" s="8">
        <f t="shared" si="87"/>
        <v>0</v>
      </c>
      <c r="M947" s="8" t="str">
        <f>IFERROR(MATCH(ROW(障害学生情報入力シート!A923),L:L,0),"")</f>
        <v/>
      </c>
      <c r="N947" s="8">
        <f>IF(障害学生情報入力シート!CA947="",0,IF(AND(障害学生情報入力シート!BZ947=1,Y947=1,障害学生情報入力シート!D947&lt;&gt;"",障害学生情報入力シート!D947&lt;&gt;"入学しなかった"),1,0))</f>
        <v>0</v>
      </c>
      <c r="O947" s="8">
        <f t="shared" si="88"/>
        <v>0</v>
      </c>
      <c r="P947" s="8" t="str">
        <f>IFERROR(MATCH(ROW(障害学生情報入力シート!AR923),O:O,0),"")</f>
        <v/>
      </c>
      <c r="Q947" s="8">
        <f>IF(障害学生情報入力シート!CU947="",0,IF(AND(障害学生情報入力シート!CT947=1,Y947=1,障害学生情報入力シート!D947&lt;&gt;"",障害学生情報入力シート!D947&lt;&gt;"入学しなかった"),1,0))</f>
        <v>0</v>
      </c>
      <c r="R947" s="8">
        <f t="shared" si="89"/>
        <v>0</v>
      </c>
      <c r="S947" s="8" t="str">
        <f>IFERROR(MATCH(ROW(障害学生情報入力シート!BJ923),R:R,0),"")</f>
        <v/>
      </c>
      <c r="T947" s="9">
        <f>IF(OR(SUM(障害学生情報入力シート!AY947:BY947,障害学生情報入力シート!CB947:CS947)&gt;0,COUNTA(障害学生情報入力シート!BZ947:CA947)=2,COUNTA(障害学生情報入力シート!CT947:CU947)=2),1,0)</f>
        <v>0</v>
      </c>
      <c r="U947" s="9">
        <f>SUM(障害学生情報入力シート!N947:Q947)+COUNTA(障害学生情報入力シート!R947)</f>
        <v>0</v>
      </c>
      <c r="V947" s="9">
        <f>SUM(障害学生情報入力シート!S947:V947)+COUNTA(障害学生情報入力シート!W947)</f>
        <v>0</v>
      </c>
      <c r="W947" s="9">
        <f>IF(SUM(障害学生情報入力シート!$X947:$AT947)&gt;0,1,0)</f>
        <v>0</v>
      </c>
      <c r="X947" s="9">
        <f>IF(障害学生情報入力シート!D947="入学者(新1年生)",1,0)</f>
        <v>0</v>
      </c>
      <c r="Y947" s="9">
        <f>IF(ISBLANK(障害学生情報入力シート!$G947),0)+IF(AND(障害学生情報入力シート!$G947="視覚障害",OR(障害学生情報入力シート!$H947="盲",障害学生情報入力シート!$H947="弱視")),1,0)+IF(AND(障害学生情報入力シート!$G947="聴覚・言語障害",OR(障害学生情報入力シート!$H947="聾",障害学生情報入力シート!$H947="難聴",障害学生情報入力シート!$H947="言語障害のみ")),1,0)+IF(AND(障害学生情報入力シート!$G947="肢体不自由",OR(障害学生情報入力シート!$H947="上肢機能障害",障害学生情報入力シート!$H947="下肢機能障害",障害学生情報入力シート!$H947="上下肢機能障害",障害学生情報入力シート!$H947="他の機能障害")),1,0)+IF(AND(障害学生情報入力シート!$G947="病弱・虚弱",OR(障害学生情報入力シート!$H947="内部障害等",障害学生情報入力シート!$H947="他の慢性疾患")),1,0)+IF(AND(障害学生情報入力シート!$G947="重複",ISBLANK(障害学生情報入力シート!$H947)),1,0)+IF(AND(障害学生情報入力シート!$G947="発達障害",OR(障害学生情報入力シート!$H947="SLD",障害学生情報入力シート!$H947="ADHD",障害学生情報入力シート!$H947="ASD",障害学生情報入力シート!$H947="発達障害の重複")),1,0)+IF(AND(障害学生情報入力シート!$G947="精神障害",OR(障害学生情報入力シート!$H947="統合失調症等",障害学生情報入力シート!$H947="気分障害",障害学生情報入力シート!$H947="神経症性障害等",障害学生情報入力シート!$H947="摂食障害・睡眠障害等",障害学生情報入力シート!$H947="他の精神障害")),1,0)+IF(AND(障害学生情報入力シート!$G947="その他の障害",ISBLANK(障害学生情報入力シート!$H947)),1,0)</f>
        <v>0</v>
      </c>
    </row>
    <row r="948" spans="1:25" x14ac:dyDescent="0.4">
      <c r="A948" s="1219">
        <v>924</v>
      </c>
      <c r="B948" s="7">
        <f>IF(AND(障害学生情報入力シート!$G948=$B$23,障害学生情報入力シート!$H948=$B$24,OR(障害学生情報入力シート!D948="入学者(新1年生)",障害学生情報入力シート!D948="在籍者")),1,0)</f>
        <v>0</v>
      </c>
      <c r="C948" s="7">
        <f t="shared" si="84"/>
        <v>0</v>
      </c>
      <c r="D948" s="7" t="str">
        <f>IFERROR(MATCH(ROW(障害学生情報入力シート!A924),C:C,0),"")</f>
        <v/>
      </c>
      <c r="E948" s="7">
        <f>IF(AND(障害学生情報入力シート!$G948=$E$23,障害学生情報入力シート!$H948=$E$24,OR(障害学生情報入力シート!D948="入学者(新1年生)",障害学生情報入力シート!D948="在籍者")),1,0)</f>
        <v>0</v>
      </c>
      <c r="F948" s="7">
        <f t="shared" si="85"/>
        <v>0</v>
      </c>
      <c r="G948" s="7" t="str">
        <f>IFERROR(MATCH(ROW(障害学生情報入力シート!E924),F:F,0),"")</f>
        <v/>
      </c>
      <c r="H948" s="7">
        <f>IF(AND(障害学生情報入力シート!$G948=$H$24,ISBLANK(障害学生情報入力シート!$H948),OR(障害学生情報入力シート!D948="入学者(新1年生)",障害学生情報入力シート!D948="在籍者")),1,0)</f>
        <v>0</v>
      </c>
      <c r="I948" s="7">
        <f t="shared" si="86"/>
        <v>0</v>
      </c>
      <c r="J948" s="7" t="str">
        <f>IFERROR(MATCH(ROW(障害学生情報入力シート!A924),I:I,0),"")</f>
        <v/>
      </c>
      <c r="K948" s="8">
        <f>IF(障害学生情報入力シート!AU948="",0,IF(AND(障害学生情報入力シート!AT948=1,Y948=1,障害学生情報入力シート!D948&lt;&gt;"",障害学生情報入力シート!D948&lt;&gt;"在籍者"),1,0))</f>
        <v>0</v>
      </c>
      <c r="L948" s="8">
        <f t="shared" si="87"/>
        <v>0</v>
      </c>
      <c r="M948" s="8" t="str">
        <f>IFERROR(MATCH(ROW(障害学生情報入力シート!A924),L:L,0),"")</f>
        <v/>
      </c>
      <c r="N948" s="8">
        <f>IF(障害学生情報入力シート!CA948="",0,IF(AND(障害学生情報入力シート!BZ948=1,Y948=1,障害学生情報入力シート!D948&lt;&gt;"",障害学生情報入力シート!D948&lt;&gt;"入学しなかった"),1,0))</f>
        <v>0</v>
      </c>
      <c r="O948" s="8">
        <f t="shared" si="88"/>
        <v>0</v>
      </c>
      <c r="P948" s="8" t="str">
        <f>IFERROR(MATCH(ROW(障害学生情報入力シート!AR924),O:O,0),"")</f>
        <v/>
      </c>
      <c r="Q948" s="8">
        <f>IF(障害学生情報入力シート!CU948="",0,IF(AND(障害学生情報入力シート!CT948=1,Y948=1,障害学生情報入力シート!D948&lt;&gt;"",障害学生情報入力シート!D948&lt;&gt;"入学しなかった"),1,0))</f>
        <v>0</v>
      </c>
      <c r="R948" s="8">
        <f t="shared" si="89"/>
        <v>0</v>
      </c>
      <c r="S948" s="8" t="str">
        <f>IFERROR(MATCH(ROW(障害学生情報入力シート!BJ924),R:R,0),"")</f>
        <v/>
      </c>
      <c r="T948" s="9">
        <f>IF(OR(SUM(障害学生情報入力シート!AY948:BY948,障害学生情報入力シート!CB948:CS948)&gt;0,COUNTA(障害学生情報入力シート!BZ948:CA948)=2,COUNTA(障害学生情報入力シート!CT948:CU948)=2),1,0)</f>
        <v>0</v>
      </c>
      <c r="U948" s="9">
        <f>SUM(障害学生情報入力シート!N948:Q948)+COUNTA(障害学生情報入力シート!R948)</f>
        <v>0</v>
      </c>
      <c r="V948" s="9">
        <f>SUM(障害学生情報入力シート!S948:V948)+COUNTA(障害学生情報入力シート!W948)</f>
        <v>0</v>
      </c>
      <c r="W948" s="9">
        <f>IF(SUM(障害学生情報入力シート!$X948:$AT948)&gt;0,1,0)</f>
        <v>0</v>
      </c>
      <c r="X948" s="9">
        <f>IF(障害学生情報入力シート!D948="入学者(新1年生)",1,0)</f>
        <v>0</v>
      </c>
      <c r="Y948" s="9">
        <f>IF(ISBLANK(障害学生情報入力シート!$G948),0)+IF(AND(障害学生情報入力シート!$G948="視覚障害",OR(障害学生情報入力シート!$H948="盲",障害学生情報入力シート!$H948="弱視")),1,0)+IF(AND(障害学生情報入力シート!$G948="聴覚・言語障害",OR(障害学生情報入力シート!$H948="聾",障害学生情報入力シート!$H948="難聴",障害学生情報入力シート!$H948="言語障害のみ")),1,0)+IF(AND(障害学生情報入力シート!$G948="肢体不自由",OR(障害学生情報入力シート!$H948="上肢機能障害",障害学生情報入力シート!$H948="下肢機能障害",障害学生情報入力シート!$H948="上下肢機能障害",障害学生情報入力シート!$H948="他の機能障害")),1,0)+IF(AND(障害学生情報入力シート!$G948="病弱・虚弱",OR(障害学生情報入力シート!$H948="内部障害等",障害学生情報入力シート!$H948="他の慢性疾患")),1,0)+IF(AND(障害学生情報入力シート!$G948="重複",ISBLANK(障害学生情報入力シート!$H948)),1,0)+IF(AND(障害学生情報入力シート!$G948="発達障害",OR(障害学生情報入力シート!$H948="SLD",障害学生情報入力シート!$H948="ADHD",障害学生情報入力シート!$H948="ASD",障害学生情報入力シート!$H948="発達障害の重複")),1,0)+IF(AND(障害学生情報入力シート!$G948="精神障害",OR(障害学生情報入力シート!$H948="統合失調症等",障害学生情報入力シート!$H948="気分障害",障害学生情報入力シート!$H948="神経症性障害等",障害学生情報入力シート!$H948="摂食障害・睡眠障害等",障害学生情報入力シート!$H948="他の精神障害")),1,0)+IF(AND(障害学生情報入力シート!$G948="その他の障害",ISBLANK(障害学生情報入力シート!$H948)),1,0)</f>
        <v>0</v>
      </c>
    </row>
    <row r="949" spans="1:25" x14ac:dyDescent="0.4">
      <c r="A949" s="1219">
        <v>925</v>
      </c>
      <c r="B949" s="7">
        <f>IF(AND(障害学生情報入力シート!$G949=$B$23,障害学生情報入力シート!$H949=$B$24,OR(障害学生情報入力シート!D949="入学者(新1年生)",障害学生情報入力シート!D949="在籍者")),1,0)</f>
        <v>0</v>
      </c>
      <c r="C949" s="7">
        <f t="shared" si="84"/>
        <v>0</v>
      </c>
      <c r="D949" s="7" t="str">
        <f>IFERROR(MATCH(ROW(障害学生情報入力シート!A925),C:C,0),"")</f>
        <v/>
      </c>
      <c r="E949" s="7">
        <f>IF(AND(障害学生情報入力シート!$G949=$E$23,障害学生情報入力シート!$H949=$E$24,OR(障害学生情報入力シート!D949="入学者(新1年生)",障害学生情報入力シート!D949="在籍者")),1,0)</f>
        <v>0</v>
      </c>
      <c r="F949" s="7">
        <f t="shared" si="85"/>
        <v>0</v>
      </c>
      <c r="G949" s="7" t="str">
        <f>IFERROR(MATCH(ROW(障害学生情報入力シート!E925),F:F,0),"")</f>
        <v/>
      </c>
      <c r="H949" s="7">
        <f>IF(AND(障害学生情報入力シート!$G949=$H$24,ISBLANK(障害学生情報入力シート!$H949),OR(障害学生情報入力シート!D949="入学者(新1年生)",障害学生情報入力シート!D949="在籍者")),1,0)</f>
        <v>0</v>
      </c>
      <c r="I949" s="7">
        <f t="shared" si="86"/>
        <v>0</v>
      </c>
      <c r="J949" s="7" t="str">
        <f>IFERROR(MATCH(ROW(障害学生情報入力シート!A925),I:I,0),"")</f>
        <v/>
      </c>
      <c r="K949" s="8">
        <f>IF(障害学生情報入力シート!AU949="",0,IF(AND(障害学生情報入力シート!AT949=1,Y949=1,障害学生情報入力シート!D949&lt;&gt;"",障害学生情報入力シート!D949&lt;&gt;"在籍者"),1,0))</f>
        <v>0</v>
      </c>
      <c r="L949" s="8">
        <f t="shared" si="87"/>
        <v>0</v>
      </c>
      <c r="M949" s="8" t="str">
        <f>IFERROR(MATCH(ROW(障害学生情報入力シート!A925),L:L,0),"")</f>
        <v/>
      </c>
      <c r="N949" s="8">
        <f>IF(障害学生情報入力シート!CA949="",0,IF(AND(障害学生情報入力シート!BZ949=1,Y949=1,障害学生情報入力シート!D949&lt;&gt;"",障害学生情報入力シート!D949&lt;&gt;"入学しなかった"),1,0))</f>
        <v>0</v>
      </c>
      <c r="O949" s="8">
        <f t="shared" si="88"/>
        <v>0</v>
      </c>
      <c r="P949" s="8" t="str">
        <f>IFERROR(MATCH(ROW(障害学生情報入力シート!AR925),O:O,0),"")</f>
        <v/>
      </c>
      <c r="Q949" s="8">
        <f>IF(障害学生情報入力シート!CU949="",0,IF(AND(障害学生情報入力シート!CT949=1,Y949=1,障害学生情報入力シート!D949&lt;&gt;"",障害学生情報入力シート!D949&lt;&gt;"入学しなかった"),1,0))</f>
        <v>0</v>
      </c>
      <c r="R949" s="8">
        <f t="shared" si="89"/>
        <v>0</v>
      </c>
      <c r="S949" s="8" t="str">
        <f>IFERROR(MATCH(ROW(障害学生情報入力シート!BJ925),R:R,0),"")</f>
        <v/>
      </c>
      <c r="T949" s="9">
        <f>IF(OR(SUM(障害学生情報入力シート!AY949:BY949,障害学生情報入力シート!CB949:CS949)&gt;0,COUNTA(障害学生情報入力シート!BZ949:CA949)=2,COUNTA(障害学生情報入力シート!CT949:CU949)=2),1,0)</f>
        <v>0</v>
      </c>
      <c r="U949" s="9">
        <f>SUM(障害学生情報入力シート!N949:Q949)+COUNTA(障害学生情報入力シート!R949)</f>
        <v>0</v>
      </c>
      <c r="V949" s="9">
        <f>SUM(障害学生情報入力シート!S949:V949)+COUNTA(障害学生情報入力シート!W949)</f>
        <v>0</v>
      </c>
      <c r="W949" s="9">
        <f>IF(SUM(障害学生情報入力シート!$X949:$AT949)&gt;0,1,0)</f>
        <v>0</v>
      </c>
      <c r="X949" s="9">
        <f>IF(障害学生情報入力シート!D949="入学者(新1年生)",1,0)</f>
        <v>0</v>
      </c>
      <c r="Y949" s="9">
        <f>IF(ISBLANK(障害学生情報入力シート!$G949),0)+IF(AND(障害学生情報入力シート!$G949="視覚障害",OR(障害学生情報入力シート!$H949="盲",障害学生情報入力シート!$H949="弱視")),1,0)+IF(AND(障害学生情報入力シート!$G949="聴覚・言語障害",OR(障害学生情報入力シート!$H949="聾",障害学生情報入力シート!$H949="難聴",障害学生情報入力シート!$H949="言語障害のみ")),1,0)+IF(AND(障害学生情報入力シート!$G949="肢体不自由",OR(障害学生情報入力シート!$H949="上肢機能障害",障害学生情報入力シート!$H949="下肢機能障害",障害学生情報入力シート!$H949="上下肢機能障害",障害学生情報入力シート!$H949="他の機能障害")),1,0)+IF(AND(障害学生情報入力シート!$G949="病弱・虚弱",OR(障害学生情報入力シート!$H949="内部障害等",障害学生情報入力シート!$H949="他の慢性疾患")),1,0)+IF(AND(障害学生情報入力シート!$G949="重複",ISBLANK(障害学生情報入力シート!$H949)),1,0)+IF(AND(障害学生情報入力シート!$G949="発達障害",OR(障害学生情報入力シート!$H949="SLD",障害学生情報入力シート!$H949="ADHD",障害学生情報入力シート!$H949="ASD",障害学生情報入力シート!$H949="発達障害の重複")),1,0)+IF(AND(障害学生情報入力シート!$G949="精神障害",OR(障害学生情報入力シート!$H949="統合失調症等",障害学生情報入力シート!$H949="気分障害",障害学生情報入力シート!$H949="神経症性障害等",障害学生情報入力シート!$H949="摂食障害・睡眠障害等",障害学生情報入力シート!$H949="他の精神障害")),1,0)+IF(AND(障害学生情報入力シート!$G949="その他の障害",ISBLANK(障害学生情報入力シート!$H949)),1,0)</f>
        <v>0</v>
      </c>
    </row>
    <row r="950" spans="1:25" x14ac:dyDescent="0.4">
      <c r="A950" s="1219">
        <v>926</v>
      </c>
      <c r="B950" s="7">
        <f>IF(AND(障害学生情報入力シート!$G950=$B$23,障害学生情報入力シート!$H950=$B$24,OR(障害学生情報入力シート!D950="入学者(新1年生)",障害学生情報入力シート!D950="在籍者")),1,0)</f>
        <v>0</v>
      </c>
      <c r="C950" s="7">
        <f t="shared" si="84"/>
        <v>0</v>
      </c>
      <c r="D950" s="7" t="str">
        <f>IFERROR(MATCH(ROW(障害学生情報入力シート!A926),C:C,0),"")</f>
        <v/>
      </c>
      <c r="E950" s="7">
        <f>IF(AND(障害学生情報入力シート!$G950=$E$23,障害学生情報入力シート!$H950=$E$24,OR(障害学生情報入力シート!D950="入学者(新1年生)",障害学生情報入力シート!D950="在籍者")),1,0)</f>
        <v>0</v>
      </c>
      <c r="F950" s="7">
        <f t="shared" si="85"/>
        <v>0</v>
      </c>
      <c r="G950" s="7" t="str">
        <f>IFERROR(MATCH(ROW(障害学生情報入力シート!E926),F:F,0),"")</f>
        <v/>
      </c>
      <c r="H950" s="7">
        <f>IF(AND(障害学生情報入力シート!$G950=$H$24,ISBLANK(障害学生情報入力シート!$H950),OR(障害学生情報入力シート!D950="入学者(新1年生)",障害学生情報入力シート!D950="在籍者")),1,0)</f>
        <v>0</v>
      </c>
      <c r="I950" s="7">
        <f t="shared" si="86"/>
        <v>0</v>
      </c>
      <c r="J950" s="7" t="str">
        <f>IFERROR(MATCH(ROW(障害学生情報入力シート!A926),I:I,0),"")</f>
        <v/>
      </c>
      <c r="K950" s="8">
        <f>IF(障害学生情報入力シート!AU950="",0,IF(AND(障害学生情報入力シート!AT950=1,Y950=1,障害学生情報入力シート!D950&lt;&gt;"",障害学生情報入力シート!D950&lt;&gt;"在籍者"),1,0))</f>
        <v>0</v>
      </c>
      <c r="L950" s="8">
        <f t="shared" si="87"/>
        <v>0</v>
      </c>
      <c r="M950" s="8" t="str">
        <f>IFERROR(MATCH(ROW(障害学生情報入力シート!A926),L:L,0),"")</f>
        <v/>
      </c>
      <c r="N950" s="8">
        <f>IF(障害学生情報入力シート!CA950="",0,IF(AND(障害学生情報入力シート!BZ950=1,Y950=1,障害学生情報入力シート!D950&lt;&gt;"",障害学生情報入力シート!D950&lt;&gt;"入学しなかった"),1,0))</f>
        <v>0</v>
      </c>
      <c r="O950" s="8">
        <f t="shared" si="88"/>
        <v>0</v>
      </c>
      <c r="P950" s="8" t="str">
        <f>IFERROR(MATCH(ROW(障害学生情報入力シート!AR926),O:O,0),"")</f>
        <v/>
      </c>
      <c r="Q950" s="8">
        <f>IF(障害学生情報入力シート!CU950="",0,IF(AND(障害学生情報入力シート!CT950=1,Y950=1,障害学生情報入力シート!D950&lt;&gt;"",障害学生情報入力シート!D950&lt;&gt;"入学しなかった"),1,0))</f>
        <v>0</v>
      </c>
      <c r="R950" s="8">
        <f t="shared" si="89"/>
        <v>0</v>
      </c>
      <c r="S950" s="8" t="str">
        <f>IFERROR(MATCH(ROW(障害学生情報入力シート!BJ926),R:R,0),"")</f>
        <v/>
      </c>
      <c r="T950" s="9">
        <f>IF(OR(SUM(障害学生情報入力シート!AY950:BY950,障害学生情報入力シート!CB950:CS950)&gt;0,COUNTA(障害学生情報入力シート!BZ950:CA950)=2,COUNTA(障害学生情報入力シート!CT950:CU950)=2),1,0)</f>
        <v>0</v>
      </c>
      <c r="U950" s="9">
        <f>SUM(障害学生情報入力シート!N950:Q950)+COUNTA(障害学生情報入力シート!R950)</f>
        <v>0</v>
      </c>
      <c r="V950" s="9">
        <f>SUM(障害学生情報入力シート!S950:V950)+COUNTA(障害学生情報入力シート!W950)</f>
        <v>0</v>
      </c>
      <c r="W950" s="9">
        <f>IF(SUM(障害学生情報入力シート!$X950:$AT950)&gt;0,1,0)</f>
        <v>0</v>
      </c>
      <c r="X950" s="9">
        <f>IF(障害学生情報入力シート!D950="入学者(新1年生)",1,0)</f>
        <v>0</v>
      </c>
      <c r="Y950" s="9">
        <f>IF(ISBLANK(障害学生情報入力シート!$G950),0)+IF(AND(障害学生情報入力シート!$G950="視覚障害",OR(障害学生情報入力シート!$H950="盲",障害学生情報入力シート!$H950="弱視")),1,0)+IF(AND(障害学生情報入力シート!$G950="聴覚・言語障害",OR(障害学生情報入力シート!$H950="聾",障害学生情報入力シート!$H950="難聴",障害学生情報入力シート!$H950="言語障害のみ")),1,0)+IF(AND(障害学生情報入力シート!$G950="肢体不自由",OR(障害学生情報入力シート!$H950="上肢機能障害",障害学生情報入力シート!$H950="下肢機能障害",障害学生情報入力シート!$H950="上下肢機能障害",障害学生情報入力シート!$H950="他の機能障害")),1,0)+IF(AND(障害学生情報入力シート!$G950="病弱・虚弱",OR(障害学生情報入力シート!$H950="内部障害等",障害学生情報入力シート!$H950="他の慢性疾患")),1,0)+IF(AND(障害学生情報入力シート!$G950="重複",ISBLANK(障害学生情報入力シート!$H950)),1,0)+IF(AND(障害学生情報入力シート!$G950="発達障害",OR(障害学生情報入力シート!$H950="SLD",障害学生情報入力シート!$H950="ADHD",障害学生情報入力シート!$H950="ASD",障害学生情報入力シート!$H950="発達障害の重複")),1,0)+IF(AND(障害学生情報入力シート!$G950="精神障害",OR(障害学生情報入力シート!$H950="統合失調症等",障害学生情報入力シート!$H950="気分障害",障害学生情報入力シート!$H950="神経症性障害等",障害学生情報入力シート!$H950="摂食障害・睡眠障害等",障害学生情報入力シート!$H950="他の精神障害")),1,0)+IF(AND(障害学生情報入力シート!$G950="その他の障害",ISBLANK(障害学生情報入力シート!$H950)),1,0)</f>
        <v>0</v>
      </c>
    </row>
    <row r="951" spans="1:25" x14ac:dyDescent="0.4">
      <c r="A951" s="1219">
        <v>927</v>
      </c>
      <c r="B951" s="7">
        <f>IF(AND(障害学生情報入力シート!$G951=$B$23,障害学生情報入力シート!$H951=$B$24,OR(障害学生情報入力シート!D951="入学者(新1年生)",障害学生情報入力シート!D951="在籍者")),1,0)</f>
        <v>0</v>
      </c>
      <c r="C951" s="7">
        <f t="shared" si="84"/>
        <v>0</v>
      </c>
      <c r="D951" s="7" t="str">
        <f>IFERROR(MATCH(ROW(障害学生情報入力シート!A927),C:C,0),"")</f>
        <v/>
      </c>
      <c r="E951" s="7">
        <f>IF(AND(障害学生情報入力シート!$G951=$E$23,障害学生情報入力シート!$H951=$E$24,OR(障害学生情報入力シート!D951="入学者(新1年生)",障害学生情報入力シート!D951="在籍者")),1,0)</f>
        <v>0</v>
      </c>
      <c r="F951" s="7">
        <f t="shared" si="85"/>
        <v>0</v>
      </c>
      <c r="G951" s="7" t="str">
        <f>IFERROR(MATCH(ROW(障害学生情報入力シート!E927),F:F,0),"")</f>
        <v/>
      </c>
      <c r="H951" s="7">
        <f>IF(AND(障害学生情報入力シート!$G951=$H$24,ISBLANK(障害学生情報入力シート!$H951),OR(障害学生情報入力シート!D951="入学者(新1年生)",障害学生情報入力シート!D951="在籍者")),1,0)</f>
        <v>0</v>
      </c>
      <c r="I951" s="7">
        <f t="shared" si="86"/>
        <v>0</v>
      </c>
      <c r="J951" s="7" t="str">
        <f>IFERROR(MATCH(ROW(障害学生情報入力シート!A927),I:I,0),"")</f>
        <v/>
      </c>
      <c r="K951" s="8">
        <f>IF(障害学生情報入力シート!AU951="",0,IF(AND(障害学生情報入力シート!AT951=1,Y951=1,障害学生情報入力シート!D951&lt;&gt;"",障害学生情報入力シート!D951&lt;&gt;"在籍者"),1,0))</f>
        <v>0</v>
      </c>
      <c r="L951" s="8">
        <f t="shared" si="87"/>
        <v>0</v>
      </c>
      <c r="M951" s="8" t="str">
        <f>IFERROR(MATCH(ROW(障害学生情報入力シート!A927),L:L,0),"")</f>
        <v/>
      </c>
      <c r="N951" s="8">
        <f>IF(障害学生情報入力シート!CA951="",0,IF(AND(障害学生情報入力シート!BZ951=1,Y951=1,障害学生情報入力シート!D951&lt;&gt;"",障害学生情報入力シート!D951&lt;&gt;"入学しなかった"),1,0))</f>
        <v>0</v>
      </c>
      <c r="O951" s="8">
        <f t="shared" si="88"/>
        <v>0</v>
      </c>
      <c r="P951" s="8" t="str">
        <f>IFERROR(MATCH(ROW(障害学生情報入力シート!AR927),O:O,0),"")</f>
        <v/>
      </c>
      <c r="Q951" s="8">
        <f>IF(障害学生情報入力シート!CU951="",0,IF(AND(障害学生情報入力シート!CT951=1,Y951=1,障害学生情報入力シート!D951&lt;&gt;"",障害学生情報入力シート!D951&lt;&gt;"入学しなかった"),1,0))</f>
        <v>0</v>
      </c>
      <c r="R951" s="8">
        <f t="shared" si="89"/>
        <v>0</v>
      </c>
      <c r="S951" s="8" t="str">
        <f>IFERROR(MATCH(ROW(障害学生情報入力シート!BJ927),R:R,0),"")</f>
        <v/>
      </c>
      <c r="T951" s="9">
        <f>IF(OR(SUM(障害学生情報入力シート!AY951:BY951,障害学生情報入力シート!CB951:CS951)&gt;0,COUNTA(障害学生情報入力シート!BZ951:CA951)=2,COUNTA(障害学生情報入力シート!CT951:CU951)=2),1,0)</f>
        <v>0</v>
      </c>
      <c r="U951" s="9">
        <f>SUM(障害学生情報入力シート!N951:Q951)+COUNTA(障害学生情報入力シート!R951)</f>
        <v>0</v>
      </c>
      <c r="V951" s="9">
        <f>SUM(障害学生情報入力シート!S951:V951)+COUNTA(障害学生情報入力シート!W951)</f>
        <v>0</v>
      </c>
      <c r="W951" s="9">
        <f>IF(SUM(障害学生情報入力シート!$X951:$AT951)&gt;0,1,0)</f>
        <v>0</v>
      </c>
      <c r="X951" s="9">
        <f>IF(障害学生情報入力シート!D951="入学者(新1年生)",1,0)</f>
        <v>0</v>
      </c>
      <c r="Y951" s="9">
        <f>IF(ISBLANK(障害学生情報入力シート!$G951),0)+IF(AND(障害学生情報入力シート!$G951="視覚障害",OR(障害学生情報入力シート!$H951="盲",障害学生情報入力シート!$H951="弱視")),1,0)+IF(AND(障害学生情報入力シート!$G951="聴覚・言語障害",OR(障害学生情報入力シート!$H951="聾",障害学生情報入力シート!$H951="難聴",障害学生情報入力シート!$H951="言語障害のみ")),1,0)+IF(AND(障害学生情報入力シート!$G951="肢体不自由",OR(障害学生情報入力シート!$H951="上肢機能障害",障害学生情報入力シート!$H951="下肢機能障害",障害学生情報入力シート!$H951="上下肢機能障害",障害学生情報入力シート!$H951="他の機能障害")),1,0)+IF(AND(障害学生情報入力シート!$G951="病弱・虚弱",OR(障害学生情報入力シート!$H951="内部障害等",障害学生情報入力シート!$H951="他の慢性疾患")),1,0)+IF(AND(障害学生情報入力シート!$G951="重複",ISBLANK(障害学生情報入力シート!$H951)),1,0)+IF(AND(障害学生情報入力シート!$G951="発達障害",OR(障害学生情報入力シート!$H951="SLD",障害学生情報入力シート!$H951="ADHD",障害学生情報入力シート!$H951="ASD",障害学生情報入力シート!$H951="発達障害の重複")),1,0)+IF(AND(障害学生情報入力シート!$G951="精神障害",OR(障害学生情報入力シート!$H951="統合失調症等",障害学生情報入力シート!$H951="気分障害",障害学生情報入力シート!$H951="神経症性障害等",障害学生情報入力シート!$H951="摂食障害・睡眠障害等",障害学生情報入力シート!$H951="他の精神障害")),1,0)+IF(AND(障害学生情報入力シート!$G951="その他の障害",ISBLANK(障害学生情報入力シート!$H951)),1,0)</f>
        <v>0</v>
      </c>
    </row>
    <row r="952" spans="1:25" x14ac:dyDescent="0.4">
      <c r="A952" s="1219">
        <v>928</v>
      </c>
      <c r="B952" s="7">
        <f>IF(AND(障害学生情報入力シート!$G952=$B$23,障害学生情報入力シート!$H952=$B$24,OR(障害学生情報入力シート!D952="入学者(新1年生)",障害学生情報入力シート!D952="在籍者")),1,0)</f>
        <v>0</v>
      </c>
      <c r="C952" s="7">
        <f t="shared" si="84"/>
        <v>0</v>
      </c>
      <c r="D952" s="7" t="str">
        <f>IFERROR(MATCH(ROW(障害学生情報入力シート!A928),C:C,0),"")</f>
        <v/>
      </c>
      <c r="E952" s="7">
        <f>IF(AND(障害学生情報入力シート!$G952=$E$23,障害学生情報入力シート!$H952=$E$24,OR(障害学生情報入力シート!D952="入学者(新1年生)",障害学生情報入力シート!D952="在籍者")),1,0)</f>
        <v>0</v>
      </c>
      <c r="F952" s="7">
        <f t="shared" si="85"/>
        <v>0</v>
      </c>
      <c r="G952" s="7" t="str">
        <f>IFERROR(MATCH(ROW(障害学生情報入力シート!E928),F:F,0),"")</f>
        <v/>
      </c>
      <c r="H952" s="7">
        <f>IF(AND(障害学生情報入力シート!$G952=$H$24,ISBLANK(障害学生情報入力シート!$H952),OR(障害学生情報入力シート!D952="入学者(新1年生)",障害学生情報入力シート!D952="在籍者")),1,0)</f>
        <v>0</v>
      </c>
      <c r="I952" s="7">
        <f t="shared" si="86"/>
        <v>0</v>
      </c>
      <c r="J952" s="7" t="str">
        <f>IFERROR(MATCH(ROW(障害学生情報入力シート!A928),I:I,0),"")</f>
        <v/>
      </c>
      <c r="K952" s="8">
        <f>IF(障害学生情報入力シート!AU952="",0,IF(AND(障害学生情報入力シート!AT952=1,Y952=1,障害学生情報入力シート!D952&lt;&gt;"",障害学生情報入力シート!D952&lt;&gt;"在籍者"),1,0))</f>
        <v>0</v>
      </c>
      <c r="L952" s="8">
        <f t="shared" si="87"/>
        <v>0</v>
      </c>
      <c r="M952" s="8" t="str">
        <f>IFERROR(MATCH(ROW(障害学生情報入力シート!A928),L:L,0),"")</f>
        <v/>
      </c>
      <c r="N952" s="8">
        <f>IF(障害学生情報入力シート!CA952="",0,IF(AND(障害学生情報入力シート!BZ952=1,Y952=1,障害学生情報入力シート!D952&lt;&gt;"",障害学生情報入力シート!D952&lt;&gt;"入学しなかった"),1,0))</f>
        <v>0</v>
      </c>
      <c r="O952" s="8">
        <f t="shared" si="88"/>
        <v>0</v>
      </c>
      <c r="P952" s="8" t="str">
        <f>IFERROR(MATCH(ROW(障害学生情報入力シート!AR928),O:O,0),"")</f>
        <v/>
      </c>
      <c r="Q952" s="8">
        <f>IF(障害学生情報入力シート!CU952="",0,IF(AND(障害学生情報入力シート!CT952=1,Y952=1,障害学生情報入力シート!D952&lt;&gt;"",障害学生情報入力シート!D952&lt;&gt;"入学しなかった"),1,0))</f>
        <v>0</v>
      </c>
      <c r="R952" s="8">
        <f t="shared" si="89"/>
        <v>0</v>
      </c>
      <c r="S952" s="8" t="str">
        <f>IFERROR(MATCH(ROW(障害学生情報入力シート!BJ928),R:R,0),"")</f>
        <v/>
      </c>
      <c r="T952" s="9">
        <f>IF(OR(SUM(障害学生情報入力シート!AY952:BY952,障害学生情報入力シート!CB952:CS952)&gt;0,COUNTA(障害学生情報入力シート!BZ952:CA952)=2,COUNTA(障害学生情報入力シート!CT952:CU952)=2),1,0)</f>
        <v>0</v>
      </c>
      <c r="U952" s="9">
        <f>SUM(障害学生情報入力シート!N952:Q952)+COUNTA(障害学生情報入力シート!R952)</f>
        <v>0</v>
      </c>
      <c r="V952" s="9">
        <f>SUM(障害学生情報入力シート!S952:V952)+COUNTA(障害学生情報入力シート!W952)</f>
        <v>0</v>
      </c>
      <c r="W952" s="9">
        <f>IF(SUM(障害学生情報入力シート!$X952:$AT952)&gt;0,1,0)</f>
        <v>0</v>
      </c>
      <c r="X952" s="9">
        <f>IF(障害学生情報入力シート!D952="入学者(新1年生)",1,0)</f>
        <v>0</v>
      </c>
      <c r="Y952" s="9">
        <f>IF(ISBLANK(障害学生情報入力シート!$G952),0)+IF(AND(障害学生情報入力シート!$G952="視覚障害",OR(障害学生情報入力シート!$H952="盲",障害学生情報入力シート!$H952="弱視")),1,0)+IF(AND(障害学生情報入力シート!$G952="聴覚・言語障害",OR(障害学生情報入力シート!$H952="聾",障害学生情報入力シート!$H952="難聴",障害学生情報入力シート!$H952="言語障害のみ")),1,0)+IF(AND(障害学生情報入力シート!$G952="肢体不自由",OR(障害学生情報入力シート!$H952="上肢機能障害",障害学生情報入力シート!$H952="下肢機能障害",障害学生情報入力シート!$H952="上下肢機能障害",障害学生情報入力シート!$H952="他の機能障害")),1,0)+IF(AND(障害学生情報入力シート!$G952="病弱・虚弱",OR(障害学生情報入力シート!$H952="内部障害等",障害学生情報入力シート!$H952="他の慢性疾患")),1,0)+IF(AND(障害学生情報入力シート!$G952="重複",ISBLANK(障害学生情報入力シート!$H952)),1,0)+IF(AND(障害学生情報入力シート!$G952="発達障害",OR(障害学生情報入力シート!$H952="SLD",障害学生情報入力シート!$H952="ADHD",障害学生情報入力シート!$H952="ASD",障害学生情報入力シート!$H952="発達障害の重複")),1,0)+IF(AND(障害学生情報入力シート!$G952="精神障害",OR(障害学生情報入力シート!$H952="統合失調症等",障害学生情報入力シート!$H952="気分障害",障害学生情報入力シート!$H952="神経症性障害等",障害学生情報入力シート!$H952="摂食障害・睡眠障害等",障害学生情報入力シート!$H952="他の精神障害")),1,0)+IF(AND(障害学生情報入力シート!$G952="その他の障害",ISBLANK(障害学生情報入力シート!$H952)),1,0)</f>
        <v>0</v>
      </c>
    </row>
    <row r="953" spans="1:25" x14ac:dyDescent="0.4">
      <c r="A953" s="1219">
        <v>929</v>
      </c>
      <c r="B953" s="7">
        <f>IF(AND(障害学生情報入力シート!$G953=$B$23,障害学生情報入力シート!$H953=$B$24,OR(障害学生情報入力シート!D953="入学者(新1年生)",障害学生情報入力シート!D953="在籍者")),1,0)</f>
        <v>0</v>
      </c>
      <c r="C953" s="7">
        <f t="shared" si="84"/>
        <v>0</v>
      </c>
      <c r="D953" s="7" t="str">
        <f>IFERROR(MATCH(ROW(障害学生情報入力シート!A929),C:C,0),"")</f>
        <v/>
      </c>
      <c r="E953" s="7">
        <f>IF(AND(障害学生情報入力シート!$G953=$E$23,障害学生情報入力シート!$H953=$E$24,OR(障害学生情報入力シート!D953="入学者(新1年生)",障害学生情報入力シート!D953="在籍者")),1,0)</f>
        <v>0</v>
      </c>
      <c r="F953" s="7">
        <f t="shared" si="85"/>
        <v>0</v>
      </c>
      <c r="G953" s="7" t="str">
        <f>IFERROR(MATCH(ROW(障害学生情報入力シート!E929),F:F,0),"")</f>
        <v/>
      </c>
      <c r="H953" s="7">
        <f>IF(AND(障害学生情報入力シート!$G953=$H$24,ISBLANK(障害学生情報入力シート!$H953),OR(障害学生情報入力シート!D953="入学者(新1年生)",障害学生情報入力シート!D953="在籍者")),1,0)</f>
        <v>0</v>
      </c>
      <c r="I953" s="7">
        <f t="shared" si="86"/>
        <v>0</v>
      </c>
      <c r="J953" s="7" t="str">
        <f>IFERROR(MATCH(ROW(障害学生情報入力シート!A929),I:I,0),"")</f>
        <v/>
      </c>
      <c r="K953" s="8">
        <f>IF(障害学生情報入力シート!AU953="",0,IF(AND(障害学生情報入力シート!AT953=1,Y953=1,障害学生情報入力シート!D953&lt;&gt;"",障害学生情報入力シート!D953&lt;&gt;"在籍者"),1,0))</f>
        <v>0</v>
      </c>
      <c r="L953" s="8">
        <f t="shared" si="87"/>
        <v>0</v>
      </c>
      <c r="M953" s="8" t="str">
        <f>IFERROR(MATCH(ROW(障害学生情報入力シート!A929),L:L,0),"")</f>
        <v/>
      </c>
      <c r="N953" s="8">
        <f>IF(障害学生情報入力シート!CA953="",0,IF(AND(障害学生情報入力シート!BZ953=1,Y953=1,障害学生情報入力シート!D953&lt;&gt;"",障害学生情報入力シート!D953&lt;&gt;"入学しなかった"),1,0))</f>
        <v>0</v>
      </c>
      <c r="O953" s="8">
        <f t="shared" si="88"/>
        <v>0</v>
      </c>
      <c r="P953" s="8" t="str">
        <f>IFERROR(MATCH(ROW(障害学生情報入力シート!AR929),O:O,0),"")</f>
        <v/>
      </c>
      <c r="Q953" s="8">
        <f>IF(障害学生情報入力シート!CU953="",0,IF(AND(障害学生情報入力シート!CT953=1,Y953=1,障害学生情報入力シート!D953&lt;&gt;"",障害学生情報入力シート!D953&lt;&gt;"入学しなかった"),1,0))</f>
        <v>0</v>
      </c>
      <c r="R953" s="8">
        <f t="shared" si="89"/>
        <v>0</v>
      </c>
      <c r="S953" s="8" t="str">
        <f>IFERROR(MATCH(ROW(障害学生情報入力シート!BJ929),R:R,0),"")</f>
        <v/>
      </c>
      <c r="T953" s="9">
        <f>IF(OR(SUM(障害学生情報入力シート!AY953:BY953,障害学生情報入力シート!CB953:CS953)&gt;0,COUNTA(障害学生情報入力シート!BZ953:CA953)=2,COUNTA(障害学生情報入力シート!CT953:CU953)=2),1,0)</f>
        <v>0</v>
      </c>
      <c r="U953" s="9">
        <f>SUM(障害学生情報入力シート!N953:Q953)+COUNTA(障害学生情報入力シート!R953)</f>
        <v>0</v>
      </c>
      <c r="V953" s="9">
        <f>SUM(障害学生情報入力シート!S953:V953)+COUNTA(障害学生情報入力シート!W953)</f>
        <v>0</v>
      </c>
      <c r="W953" s="9">
        <f>IF(SUM(障害学生情報入力シート!$X953:$AT953)&gt;0,1,0)</f>
        <v>0</v>
      </c>
      <c r="X953" s="9">
        <f>IF(障害学生情報入力シート!D953="入学者(新1年生)",1,0)</f>
        <v>0</v>
      </c>
      <c r="Y953" s="9">
        <f>IF(ISBLANK(障害学生情報入力シート!$G953),0)+IF(AND(障害学生情報入力シート!$G953="視覚障害",OR(障害学生情報入力シート!$H953="盲",障害学生情報入力シート!$H953="弱視")),1,0)+IF(AND(障害学生情報入力シート!$G953="聴覚・言語障害",OR(障害学生情報入力シート!$H953="聾",障害学生情報入力シート!$H953="難聴",障害学生情報入力シート!$H953="言語障害のみ")),1,0)+IF(AND(障害学生情報入力シート!$G953="肢体不自由",OR(障害学生情報入力シート!$H953="上肢機能障害",障害学生情報入力シート!$H953="下肢機能障害",障害学生情報入力シート!$H953="上下肢機能障害",障害学生情報入力シート!$H953="他の機能障害")),1,0)+IF(AND(障害学生情報入力シート!$G953="病弱・虚弱",OR(障害学生情報入力シート!$H953="内部障害等",障害学生情報入力シート!$H953="他の慢性疾患")),1,0)+IF(AND(障害学生情報入力シート!$G953="重複",ISBLANK(障害学生情報入力シート!$H953)),1,0)+IF(AND(障害学生情報入力シート!$G953="発達障害",OR(障害学生情報入力シート!$H953="SLD",障害学生情報入力シート!$H953="ADHD",障害学生情報入力シート!$H953="ASD",障害学生情報入力シート!$H953="発達障害の重複")),1,0)+IF(AND(障害学生情報入力シート!$G953="精神障害",OR(障害学生情報入力シート!$H953="統合失調症等",障害学生情報入力シート!$H953="気分障害",障害学生情報入力シート!$H953="神経症性障害等",障害学生情報入力シート!$H953="摂食障害・睡眠障害等",障害学生情報入力シート!$H953="他の精神障害")),1,0)+IF(AND(障害学生情報入力シート!$G953="その他の障害",ISBLANK(障害学生情報入力シート!$H953)),1,0)</f>
        <v>0</v>
      </c>
    </row>
    <row r="954" spans="1:25" x14ac:dyDescent="0.4">
      <c r="A954" s="1219">
        <v>930</v>
      </c>
      <c r="B954" s="7">
        <f>IF(AND(障害学生情報入力シート!$G954=$B$23,障害学生情報入力シート!$H954=$B$24,OR(障害学生情報入力シート!D954="入学者(新1年生)",障害学生情報入力シート!D954="在籍者")),1,0)</f>
        <v>0</v>
      </c>
      <c r="C954" s="7">
        <f t="shared" si="84"/>
        <v>0</v>
      </c>
      <c r="D954" s="7" t="str">
        <f>IFERROR(MATCH(ROW(障害学生情報入力シート!A930),C:C,0),"")</f>
        <v/>
      </c>
      <c r="E954" s="7">
        <f>IF(AND(障害学生情報入力シート!$G954=$E$23,障害学生情報入力シート!$H954=$E$24,OR(障害学生情報入力シート!D954="入学者(新1年生)",障害学生情報入力シート!D954="在籍者")),1,0)</f>
        <v>0</v>
      </c>
      <c r="F954" s="7">
        <f t="shared" si="85"/>
        <v>0</v>
      </c>
      <c r="G954" s="7" t="str">
        <f>IFERROR(MATCH(ROW(障害学生情報入力シート!E930),F:F,0),"")</f>
        <v/>
      </c>
      <c r="H954" s="7">
        <f>IF(AND(障害学生情報入力シート!$G954=$H$24,ISBLANK(障害学生情報入力シート!$H954),OR(障害学生情報入力シート!D954="入学者(新1年生)",障害学生情報入力シート!D954="在籍者")),1,0)</f>
        <v>0</v>
      </c>
      <c r="I954" s="7">
        <f t="shared" si="86"/>
        <v>0</v>
      </c>
      <c r="J954" s="7" t="str">
        <f>IFERROR(MATCH(ROW(障害学生情報入力シート!A930),I:I,0),"")</f>
        <v/>
      </c>
      <c r="K954" s="8">
        <f>IF(障害学生情報入力シート!AU954="",0,IF(AND(障害学生情報入力シート!AT954=1,Y954=1,障害学生情報入力シート!D954&lt;&gt;"",障害学生情報入力シート!D954&lt;&gt;"在籍者"),1,0))</f>
        <v>0</v>
      </c>
      <c r="L954" s="8">
        <f t="shared" si="87"/>
        <v>0</v>
      </c>
      <c r="M954" s="8" t="str">
        <f>IFERROR(MATCH(ROW(障害学生情報入力シート!A930),L:L,0),"")</f>
        <v/>
      </c>
      <c r="N954" s="8">
        <f>IF(障害学生情報入力シート!CA954="",0,IF(AND(障害学生情報入力シート!BZ954=1,Y954=1,障害学生情報入力シート!D954&lt;&gt;"",障害学生情報入力シート!D954&lt;&gt;"入学しなかった"),1,0))</f>
        <v>0</v>
      </c>
      <c r="O954" s="8">
        <f t="shared" si="88"/>
        <v>0</v>
      </c>
      <c r="P954" s="8" t="str">
        <f>IFERROR(MATCH(ROW(障害学生情報入力シート!AR930),O:O,0),"")</f>
        <v/>
      </c>
      <c r="Q954" s="8">
        <f>IF(障害学生情報入力シート!CU954="",0,IF(AND(障害学生情報入力シート!CT954=1,Y954=1,障害学生情報入力シート!D954&lt;&gt;"",障害学生情報入力シート!D954&lt;&gt;"入学しなかった"),1,0))</f>
        <v>0</v>
      </c>
      <c r="R954" s="8">
        <f t="shared" si="89"/>
        <v>0</v>
      </c>
      <c r="S954" s="8" t="str">
        <f>IFERROR(MATCH(ROW(障害学生情報入力シート!BJ930),R:R,0),"")</f>
        <v/>
      </c>
      <c r="T954" s="9">
        <f>IF(OR(SUM(障害学生情報入力シート!AY954:BY954,障害学生情報入力シート!CB954:CS954)&gt;0,COUNTA(障害学生情報入力シート!BZ954:CA954)=2,COUNTA(障害学生情報入力シート!CT954:CU954)=2),1,0)</f>
        <v>0</v>
      </c>
      <c r="U954" s="9">
        <f>SUM(障害学生情報入力シート!N954:Q954)+COUNTA(障害学生情報入力シート!R954)</f>
        <v>0</v>
      </c>
      <c r="V954" s="9">
        <f>SUM(障害学生情報入力シート!S954:V954)+COUNTA(障害学生情報入力シート!W954)</f>
        <v>0</v>
      </c>
      <c r="W954" s="9">
        <f>IF(SUM(障害学生情報入力シート!$X954:$AT954)&gt;0,1,0)</f>
        <v>0</v>
      </c>
      <c r="X954" s="9">
        <f>IF(障害学生情報入力シート!D954="入学者(新1年生)",1,0)</f>
        <v>0</v>
      </c>
      <c r="Y954" s="9">
        <f>IF(ISBLANK(障害学生情報入力シート!$G954),0)+IF(AND(障害学生情報入力シート!$G954="視覚障害",OR(障害学生情報入力シート!$H954="盲",障害学生情報入力シート!$H954="弱視")),1,0)+IF(AND(障害学生情報入力シート!$G954="聴覚・言語障害",OR(障害学生情報入力シート!$H954="聾",障害学生情報入力シート!$H954="難聴",障害学生情報入力シート!$H954="言語障害のみ")),1,0)+IF(AND(障害学生情報入力シート!$G954="肢体不自由",OR(障害学生情報入力シート!$H954="上肢機能障害",障害学生情報入力シート!$H954="下肢機能障害",障害学生情報入力シート!$H954="上下肢機能障害",障害学生情報入力シート!$H954="他の機能障害")),1,0)+IF(AND(障害学生情報入力シート!$G954="病弱・虚弱",OR(障害学生情報入力シート!$H954="内部障害等",障害学生情報入力シート!$H954="他の慢性疾患")),1,0)+IF(AND(障害学生情報入力シート!$G954="重複",ISBLANK(障害学生情報入力シート!$H954)),1,0)+IF(AND(障害学生情報入力シート!$G954="発達障害",OR(障害学生情報入力シート!$H954="SLD",障害学生情報入力シート!$H954="ADHD",障害学生情報入力シート!$H954="ASD",障害学生情報入力シート!$H954="発達障害の重複")),1,0)+IF(AND(障害学生情報入力シート!$G954="精神障害",OR(障害学生情報入力シート!$H954="統合失調症等",障害学生情報入力シート!$H954="気分障害",障害学生情報入力シート!$H954="神経症性障害等",障害学生情報入力シート!$H954="摂食障害・睡眠障害等",障害学生情報入力シート!$H954="他の精神障害")),1,0)+IF(AND(障害学生情報入力シート!$G954="その他の障害",ISBLANK(障害学生情報入力シート!$H954)),1,0)</f>
        <v>0</v>
      </c>
    </row>
    <row r="955" spans="1:25" x14ac:dyDescent="0.4">
      <c r="A955" s="1219">
        <v>931</v>
      </c>
      <c r="B955" s="7">
        <f>IF(AND(障害学生情報入力シート!$G955=$B$23,障害学生情報入力シート!$H955=$B$24,OR(障害学生情報入力シート!D955="入学者(新1年生)",障害学生情報入力シート!D955="在籍者")),1,0)</f>
        <v>0</v>
      </c>
      <c r="C955" s="7">
        <f t="shared" si="84"/>
        <v>0</v>
      </c>
      <c r="D955" s="7" t="str">
        <f>IFERROR(MATCH(ROW(障害学生情報入力シート!A931),C:C,0),"")</f>
        <v/>
      </c>
      <c r="E955" s="7">
        <f>IF(AND(障害学生情報入力シート!$G955=$E$23,障害学生情報入力シート!$H955=$E$24,OR(障害学生情報入力シート!D955="入学者(新1年生)",障害学生情報入力シート!D955="在籍者")),1,0)</f>
        <v>0</v>
      </c>
      <c r="F955" s="7">
        <f t="shared" si="85"/>
        <v>0</v>
      </c>
      <c r="G955" s="7" t="str">
        <f>IFERROR(MATCH(ROW(障害学生情報入力シート!E931),F:F,0),"")</f>
        <v/>
      </c>
      <c r="H955" s="7">
        <f>IF(AND(障害学生情報入力シート!$G955=$H$24,ISBLANK(障害学生情報入力シート!$H955),OR(障害学生情報入力シート!D955="入学者(新1年生)",障害学生情報入力シート!D955="在籍者")),1,0)</f>
        <v>0</v>
      </c>
      <c r="I955" s="7">
        <f t="shared" si="86"/>
        <v>0</v>
      </c>
      <c r="J955" s="7" t="str">
        <f>IFERROR(MATCH(ROW(障害学生情報入力シート!A931),I:I,0),"")</f>
        <v/>
      </c>
      <c r="K955" s="8">
        <f>IF(障害学生情報入力シート!AU955="",0,IF(AND(障害学生情報入力シート!AT955=1,Y955=1,障害学生情報入力シート!D955&lt;&gt;"",障害学生情報入力シート!D955&lt;&gt;"在籍者"),1,0))</f>
        <v>0</v>
      </c>
      <c r="L955" s="8">
        <f t="shared" si="87"/>
        <v>0</v>
      </c>
      <c r="M955" s="8" t="str">
        <f>IFERROR(MATCH(ROW(障害学生情報入力シート!A931),L:L,0),"")</f>
        <v/>
      </c>
      <c r="N955" s="8">
        <f>IF(障害学生情報入力シート!CA955="",0,IF(AND(障害学生情報入力シート!BZ955=1,Y955=1,障害学生情報入力シート!D955&lt;&gt;"",障害学生情報入力シート!D955&lt;&gt;"入学しなかった"),1,0))</f>
        <v>0</v>
      </c>
      <c r="O955" s="8">
        <f t="shared" si="88"/>
        <v>0</v>
      </c>
      <c r="P955" s="8" t="str">
        <f>IFERROR(MATCH(ROW(障害学生情報入力シート!AR931),O:O,0),"")</f>
        <v/>
      </c>
      <c r="Q955" s="8">
        <f>IF(障害学生情報入力シート!CU955="",0,IF(AND(障害学生情報入力シート!CT955=1,Y955=1,障害学生情報入力シート!D955&lt;&gt;"",障害学生情報入力シート!D955&lt;&gt;"入学しなかった"),1,0))</f>
        <v>0</v>
      </c>
      <c r="R955" s="8">
        <f t="shared" si="89"/>
        <v>0</v>
      </c>
      <c r="S955" s="8" t="str">
        <f>IFERROR(MATCH(ROW(障害学生情報入力シート!BJ931),R:R,0),"")</f>
        <v/>
      </c>
      <c r="T955" s="9">
        <f>IF(OR(SUM(障害学生情報入力シート!AY955:BY955,障害学生情報入力シート!CB955:CS955)&gt;0,COUNTA(障害学生情報入力シート!BZ955:CA955)=2,COUNTA(障害学生情報入力シート!CT955:CU955)=2),1,0)</f>
        <v>0</v>
      </c>
      <c r="U955" s="9">
        <f>SUM(障害学生情報入力シート!N955:Q955)+COUNTA(障害学生情報入力シート!R955)</f>
        <v>0</v>
      </c>
      <c r="V955" s="9">
        <f>SUM(障害学生情報入力シート!S955:V955)+COUNTA(障害学生情報入力シート!W955)</f>
        <v>0</v>
      </c>
      <c r="W955" s="9">
        <f>IF(SUM(障害学生情報入力シート!$X955:$AT955)&gt;0,1,0)</f>
        <v>0</v>
      </c>
      <c r="X955" s="9">
        <f>IF(障害学生情報入力シート!D955="入学者(新1年生)",1,0)</f>
        <v>0</v>
      </c>
      <c r="Y955" s="9">
        <f>IF(ISBLANK(障害学生情報入力シート!$G955),0)+IF(AND(障害学生情報入力シート!$G955="視覚障害",OR(障害学生情報入力シート!$H955="盲",障害学生情報入力シート!$H955="弱視")),1,0)+IF(AND(障害学生情報入力シート!$G955="聴覚・言語障害",OR(障害学生情報入力シート!$H955="聾",障害学生情報入力シート!$H955="難聴",障害学生情報入力シート!$H955="言語障害のみ")),1,0)+IF(AND(障害学生情報入力シート!$G955="肢体不自由",OR(障害学生情報入力シート!$H955="上肢機能障害",障害学生情報入力シート!$H955="下肢機能障害",障害学生情報入力シート!$H955="上下肢機能障害",障害学生情報入力シート!$H955="他の機能障害")),1,0)+IF(AND(障害学生情報入力シート!$G955="病弱・虚弱",OR(障害学生情報入力シート!$H955="内部障害等",障害学生情報入力シート!$H955="他の慢性疾患")),1,0)+IF(AND(障害学生情報入力シート!$G955="重複",ISBLANK(障害学生情報入力シート!$H955)),1,0)+IF(AND(障害学生情報入力シート!$G955="発達障害",OR(障害学生情報入力シート!$H955="SLD",障害学生情報入力シート!$H955="ADHD",障害学生情報入力シート!$H955="ASD",障害学生情報入力シート!$H955="発達障害の重複")),1,0)+IF(AND(障害学生情報入力シート!$G955="精神障害",OR(障害学生情報入力シート!$H955="統合失調症等",障害学生情報入力シート!$H955="気分障害",障害学生情報入力シート!$H955="神経症性障害等",障害学生情報入力シート!$H955="摂食障害・睡眠障害等",障害学生情報入力シート!$H955="他の精神障害")),1,0)+IF(AND(障害学生情報入力シート!$G955="その他の障害",ISBLANK(障害学生情報入力シート!$H955)),1,0)</f>
        <v>0</v>
      </c>
    </row>
    <row r="956" spans="1:25" x14ac:dyDescent="0.4">
      <c r="A956" s="1219">
        <v>932</v>
      </c>
      <c r="B956" s="7">
        <f>IF(AND(障害学生情報入力シート!$G956=$B$23,障害学生情報入力シート!$H956=$B$24,OR(障害学生情報入力シート!D956="入学者(新1年生)",障害学生情報入力シート!D956="在籍者")),1,0)</f>
        <v>0</v>
      </c>
      <c r="C956" s="7">
        <f t="shared" si="84"/>
        <v>0</v>
      </c>
      <c r="D956" s="7" t="str">
        <f>IFERROR(MATCH(ROW(障害学生情報入力シート!A932),C:C,0),"")</f>
        <v/>
      </c>
      <c r="E956" s="7">
        <f>IF(AND(障害学生情報入力シート!$G956=$E$23,障害学生情報入力シート!$H956=$E$24,OR(障害学生情報入力シート!D956="入学者(新1年生)",障害学生情報入力シート!D956="在籍者")),1,0)</f>
        <v>0</v>
      </c>
      <c r="F956" s="7">
        <f t="shared" si="85"/>
        <v>0</v>
      </c>
      <c r="G956" s="7" t="str">
        <f>IFERROR(MATCH(ROW(障害学生情報入力シート!E932),F:F,0),"")</f>
        <v/>
      </c>
      <c r="H956" s="7">
        <f>IF(AND(障害学生情報入力シート!$G956=$H$24,ISBLANK(障害学生情報入力シート!$H956),OR(障害学生情報入力シート!D956="入学者(新1年生)",障害学生情報入力シート!D956="在籍者")),1,0)</f>
        <v>0</v>
      </c>
      <c r="I956" s="7">
        <f t="shared" si="86"/>
        <v>0</v>
      </c>
      <c r="J956" s="7" t="str">
        <f>IFERROR(MATCH(ROW(障害学生情報入力シート!A932),I:I,0),"")</f>
        <v/>
      </c>
      <c r="K956" s="8">
        <f>IF(障害学生情報入力シート!AU956="",0,IF(AND(障害学生情報入力シート!AT956=1,Y956=1,障害学生情報入力シート!D956&lt;&gt;"",障害学生情報入力シート!D956&lt;&gt;"在籍者"),1,0))</f>
        <v>0</v>
      </c>
      <c r="L956" s="8">
        <f t="shared" si="87"/>
        <v>0</v>
      </c>
      <c r="M956" s="8" t="str">
        <f>IFERROR(MATCH(ROW(障害学生情報入力シート!A932),L:L,0),"")</f>
        <v/>
      </c>
      <c r="N956" s="8">
        <f>IF(障害学生情報入力シート!CA956="",0,IF(AND(障害学生情報入力シート!BZ956=1,Y956=1,障害学生情報入力シート!D956&lt;&gt;"",障害学生情報入力シート!D956&lt;&gt;"入学しなかった"),1,0))</f>
        <v>0</v>
      </c>
      <c r="O956" s="8">
        <f t="shared" si="88"/>
        <v>0</v>
      </c>
      <c r="P956" s="8" t="str">
        <f>IFERROR(MATCH(ROW(障害学生情報入力シート!AR932),O:O,0),"")</f>
        <v/>
      </c>
      <c r="Q956" s="8">
        <f>IF(障害学生情報入力シート!CU956="",0,IF(AND(障害学生情報入力シート!CT956=1,Y956=1,障害学生情報入力シート!D956&lt;&gt;"",障害学生情報入力シート!D956&lt;&gt;"入学しなかった"),1,0))</f>
        <v>0</v>
      </c>
      <c r="R956" s="8">
        <f t="shared" si="89"/>
        <v>0</v>
      </c>
      <c r="S956" s="8" t="str">
        <f>IFERROR(MATCH(ROW(障害学生情報入力シート!BJ932),R:R,0),"")</f>
        <v/>
      </c>
      <c r="T956" s="9">
        <f>IF(OR(SUM(障害学生情報入力シート!AY956:BY956,障害学生情報入力シート!CB956:CS956)&gt;0,COUNTA(障害学生情報入力シート!BZ956:CA956)=2,COUNTA(障害学生情報入力シート!CT956:CU956)=2),1,0)</f>
        <v>0</v>
      </c>
      <c r="U956" s="9">
        <f>SUM(障害学生情報入力シート!N956:Q956)+COUNTA(障害学生情報入力シート!R956)</f>
        <v>0</v>
      </c>
      <c r="V956" s="9">
        <f>SUM(障害学生情報入力シート!S956:V956)+COUNTA(障害学生情報入力シート!W956)</f>
        <v>0</v>
      </c>
      <c r="W956" s="9">
        <f>IF(SUM(障害学生情報入力シート!$X956:$AT956)&gt;0,1,0)</f>
        <v>0</v>
      </c>
      <c r="X956" s="9">
        <f>IF(障害学生情報入力シート!D956="入学者(新1年生)",1,0)</f>
        <v>0</v>
      </c>
      <c r="Y956" s="9">
        <f>IF(ISBLANK(障害学生情報入力シート!$G956),0)+IF(AND(障害学生情報入力シート!$G956="視覚障害",OR(障害学生情報入力シート!$H956="盲",障害学生情報入力シート!$H956="弱視")),1,0)+IF(AND(障害学生情報入力シート!$G956="聴覚・言語障害",OR(障害学生情報入力シート!$H956="聾",障害学生情報入力シート!$H956="難聴",障害学生情報入力シート!$H956="言語障害のみ")),1,0)+IF(AND(障害学生情報入力シート!$G956="肢体不自由",OR(障害学生情報入力シート!$H956="上肢機能障害",障害学生情報入力シート!$H956="下肢機能障害",障害学生情報入力シート!$H956="上下肢機能障害",障害学生情報入力シート!$H956="他の機能障害")),1,0)+IF(AND(障害学生情報入力シート!$G956="病弱・虚弱",OR(障害学生情報入力シート!$H956="内部障害等",障害学生情報入力シート!$H956="他の慢性疾患")),1,0)+IF(AND(障害学生情報入力シート!$G956="重複",ISBLANK(障害学生情報入力シート!$H956)),1,0)+IF(AND(障害学生情報入力シート!$G956="発達障害",OR(障害学生情報入力シート!$H956="SLD",障害学生情報入力シート!$H956="ADHD",障害学生情報入力シート!$H956="ASD",障害学生情報入力シート!$H956="発達障害の重複")),1,0)+IF(AND(障害学生情報入力シート!$G956="精神障害",OR(障害学生情報入力シート!$H956="統合失調症等",障害学生情報入力シート!$H956="気分障害",障害学生情報入力シート!$H956="神経症性障害等",障害学生情報入力シート!$H956="摂食障害・睡眠障害等",障害学生情報入力シート!$H956="他の精神障害")),1,0)+IF(AND(障害学生情報入力シート!$G956="その他の障害",ISBLANK(障害学生情報入力シート!$H956)),1,0)</f>
        <v>0</v>
      </c>
    </row>
    <row r="957" spans="1:25" x14ac:dyDescent="0.4">
      <c r="A957" s="1219">
        <v>933</v>
      </c>
      <c r="B957" s="7">
        <f>IF(AND(障害学生情報入力シート!$G957=$B$23,障害学生情報入力シート!$H957=$B$24,OR(障害学生情報入力シート!D957="入学者(新1年生)",障害学生情報入力シート!D957="在籍者")),1,0)</f>
        <v>0</v>
      </c>
      <c r="C957" s="7">
        <f t="shared" si="84"/>
        <v>0</v>
      </c>
      <c r="D957" s="7" t="str">
        <f>IFERROR(MATCH(ROW(障害学生情報入力シート!A933),C:C,0),"")</f>
        <v/>
      </c>
      <c r="E957" s="7">
        <f>IF(AND(障害学生情報入力シート!$G957=$E$23,障害学生情報入力シート!$H957=$E$24,OR(障害学生情報入力シート!D957="入学者(新1年生)",障害学生情報入力シート!D957="在籍者")),1,0)</f>
        <v>0</v>
      </c>
      <c r="F957" s="7">
        <f t="shared" si="85"/>
        <v>0</v>
      </c>
      <c r="G957" s="7" t="str">
        <f>IFERROR(MATCH(ROW(障害学生情報入力シート!E933),F:F,0),"")</f>
        <v/>
      </c>
      <c r="H957" s="7">
        <f>IF(AND(障害学生情報入力シート!$G957=$H$24,ISBLANK(障害学生情報入力シート!$H957),OR(障害学生情報入力シート!D957="入学者(新1年生)",障害学生情報入力シート!D957="在籍者")),1,0)</f>
        <v>0</v>
      </c>
      <c r="I957" s="7">
        <f t="shared" si="86"/>
        <v>0</v>
      </c>
      <c r="J957" s="7" t="str">
        <f>IFERROR(MATCH(ROW(障害学生情報入力シート!A933),I:I,0),"")</f>
        <v/>
      </c>
      <c r="K957" s="8">
        <f>IF(障害学生情報入力シート!AU957="",0,IF(AND(障害学生情報入力シート!AT957=1,Y957=1,障害学生情報入力シート!D957&lt;&gt;"",障害学生情報入力シート!D957&lt;&gt;"在籍者"),1,0))</f>
        <v>0</v>
      </c>
      <c r="L957" s="8">
        <f t="shared" si="87"/>
        <v>0</v>
      </c>
      <c r="M957" s="8" t="str">
        <f>IFERROR(MATCH(ROW(障害学生情報入力シート!A933),L:L,0),"")</f>
        <v/>
      </c>
      <c r="N957" s="8">
        <f>IF(障害学生情報入力シート!CA957="",0,IF(AND(障害学生情報入力シート!BZ957=1,Y957=1,障害学生情報入力シート!D957&lt;&gt;"",障害学生情報入力シート!D957&lt;&gt;"入学しなかった"),1,0))</f>
        <v>0</v>
      </c>
      <c r="O957" s="8">
        <f t="shared" si="88"/>
        <v>0</v>
      </c>
      <c r="P957" s="8" t="str">
        <f>IFERROR(MATCH(ROW(障害学生情報入力シート!AR933),O:O,0),"")</f>
        <v/>
      </c>
      <c r="Q957" s="8">
        <f>IF(障害学生情報入力シート!CU957="",0,IF(AND(障害学生情報入力シート!CT957=1,Y957=1,障害学生情報入力シート!D957&lt;&gt;"",障害学生情報入力シート!D957&lt;&gt;"入学しなかった"),1,0))</f>
        <v>0</v>
      </c>
      <c r="R957" s="8">
        <f t="shared" si="89"/>
        <v>0</v>
      </c>
      <c r="S957" s="8" t="str">
        <f>IFERROR(MATCH(ROW(障害学生情報入力シート!BJ933),R:R,0),"")</f>
        <v/>
      </c>
      <c r="T957" s="9">
        <f>IF(OR(SUM(障害学生情報入力シート!AY957:BY957,障害学生情報入力シート!CB957:CS957)&gt;0,COUNTA(障害学生情報入力シート!BZ957:CA957)=2,COUNTA(障害学生情報入力シート!CT957:CU957)=2),1,0)</f>
        <v>0</v>
      </c>
      <c r="U957" s="9">
        <f>SUM(障害学生情報入力シート!N957:Q957)+COUNTA(障害学生情報入力シート!R957)</f>
        <v>0</v>
      </c>
      <c r="V957" s="9">
        <f>SUM(障害学生情報入力シート!S957:V957)+COUNTA(障害学生情報入力シート!W957)</f>
        <v>0</v>
      </c>
      <c r="W957" s="9">
        <f>IF(SUM(障害学生情報入力シート!$X957:$AT957)&gt;0,1,0)</f>
        <v>0</v>
      </c>
      <c r="X957" s="9">
        <f>IF(障害学生情報入力シート!D957="入学者(新1年生)",1,0)</f>
        <v>0</v>
      </c>
      <c r="Y957" s="9">
        <f>IF(ISBLANK(障害学生情報入力シート!$G957),0)+IF(AND(障害学生情報入力シート!$G957="視覚障害",OR(障害学生情報入力シート!$H957="盲",障害学生情報入力シート!$H957="弱視")),1,0)+IF(AND(障害学生情報入力シート!$G957="聴覚・言語障害",OR(障害学生情報入力シート!$H957="聾",障害学生情報入力シート!$H957="難聴",障害学生情報入力シート!$H957="言語障害のみ")),1,0)+IF(AND(障害学生情報入力シート!$G957="肢体不自由",OR(障害学生情報入力シート!$H957="上肢機能障害",障害学生情報入力シート!$H957="下肢機能障害",障害学生情報入力シート!$H957="上下肢機能障害",障害学生情報入力シート!$H957="他の機能障害")),1,0)+IF(AND(障害学生情報入力シート!$G957="病弱・虚弱",OR(障害学生情報入力シート!$H957="内部障害等",障害学生情報入力シート!$H957="他の慢性疾患")),1,0)+IF(AND(障害学生情報入力シート!$G957="重複",ISBLANK(障害学生情報入力シート!$H957)),1,0)+IF(AND(障害学生情報入力シート!$G957="発達障害",OR(障害学生情報入力シート!$H957="SLD",障害学生情報入力シート!$H957="ADHD",障害学生情報入力シート!$H957="ASD",障害学生情報入力シート!$H957="発達障害の重複")),1,0)+IF(AND(障害学生情報入力シート!$G957="精神障害",OR(障害学生情報入力シート!$H957="統合失調症等",障害学生情報入力シート!$H957="気分障害",障害学生情報入力シート!$H957="神経症性障害等",障害学生情報入力シート!$H957="摂食障害・睡眠障害等",障害学生情報入力シート!$H957="他の精神障害")),1,0)+IF(AND(障害学生情報入力シート!$G957="その他の障害",ISBLANK(障害学生情報入力シート!$H957)),1,0)</f>
        <v>0</v>
      </c>
    </row>
    <row r="958" spans="1:25" x14ac:dyDescent="0.4">
      <c r="A958" s="1219">
        <v>934</v>
      </c>
      <c r="B958" s="7">
        <f>IF(AND(障害学生情報入力シート!$G958=$B$23,障害学生情報入力シート!$H958=$B$24,OR(障害学生情報入力シート!D958="入学者(新1年生)",障害学生情報入力シート!D958="在籍者")),1,0)</f>
        <v>0</v>
      </c>
      <c r="C958" s="7">
        <f t="shared" si="84"/>
        <v>0</v>
      </c>
      <c r="D958" s="7" t="str">
        <f>IFERROR(MATCH(ROW(障害学生情報入力シート!A934),C:C,0),"")</f>
        <v/>
      </c>
      <c r="E958" s="7">
        <f>IF(AND(障害学生情報入力シート!$G958=$E$23,障害学生情報入力シート!$H958=$E$24,OR(障害学生情報入力シート!D958="入学者(新1年生)",障害学生情報入力シート!D958="在籍者")),1,0)</f>
        <v>0</v>
      </c>
      <c r="F958" s="7">
        <f t="shared" si="85"/>
        <v>0</v>
      </c>
      <c r="G958" s="7" t="str">
        <f>IFERROR(MATCH(ROW(障害学生情報入力シート!E934),F:F,0),"")</f>
        <v/>
      </c>
      <c r="H958" s="7">
        <f>IF(AND(障害学生情報入力シート!$G958=$H$24,ISBLANK(障害学生情報入力シート!$H958),OR(障害学生情報入力シート!D958="入学者(新1年生)",障害学生情報入力シート!D958="在籍者")),1,0)</f>
        <v>0</v>
      </c>
      <c r="I958" s="7">
        <f t="shared" si="86"/>
        <v>0</v>
      </c>
      <c r="J958" s="7" t="str">
        <f>IFERROR(MATCH(ROW(障害学生情報入力シート!A934),I:I,0),"")</f>
        <v/>
      </c>
      <c r="K958" s="8">
        <f>IF(障害学生情報入力シート!AU958="",0,IF(AND(障害学生情報入力シート!AT958=1,Y958=1,障害学生情報入力シート!D958&lt;&gt;"",障害学生情報入力シート!D958&lt;&gt;"在籍者"),1,0))</f>
        <v>0</v>
      </c>
      <c r="L958" s="8">
        <f t="shared" si="87"/>
        <v>0</v>
      </c>
      <c r="M958" s="8" t="str">
        <f>IFERROR(MATCH(ROW(障害学生情報入力シート!A934),L:L,0),"")</f>
        <v/>
      </c>
      <c r="N958" s="8">
        <f>IF(障害学生情報入力シート!CA958="",0,IF(AND(障害学生情報入力シート!BZ958=1,Y958=1,障害学生情報入力シート!D958&lt;&gt;"",障害学生情報入力シート!D958&lt;&gt;"入学しなかった"),1,0))</f>
        <v>0</v>
      </c>
      <c r="O958" s="8">
        <f t="shared" si="88"/>
        <v>0</v>
      </c>
      <c r="P958" s="8" t="str">
        <f>IFERROR(MATCH(ROW(障害学生情報入力シート!AR934),O:O,0),"")</f>
        <v/>
      </c>
      <c r="Q958" s="8">
        <f>IF(障害学生情報入力シート!CU958="",0,IF(AND(障害学生情報入力シート!CT958=1,Y958=1,障害学生情報入力シート!D958&lt;&gt;"",障害学生情報入力シート!D958&lt;&gt;"入学しなかった"),1,0))</f>
        <v>0</v>
      </c>
      <c r="R958" s="8">
        <f t="shared" si="89"/>
        <v>0</v>
      </c>
      <c r="S958" s="8" t="str">
        <f>IFERROR(MATCH(ROW(障害学生情報入力シート!BJ934),R:R,0),"")</f>
        <v/>
      </c>
      <c r="T958" s="9">
        <f>IF(OR(SUM(障害学生情報入力シート!AY958:BY958,障害学生情報入力シート!CB958:CS958)&gt;0,COUNTA(障害学生情報入力シート!BZ958:CA958)=2,COUNTA(障害学生情報入力シート!CT958:CU958)=2),1,0)</f>
        <v>0</v>
      </c>
      <c r="U958" s="9">
        <f>SUM(障害学生情報入力シート!N958:Q958)+COUNTA(障害学生情報入力シート!R958)</f>
        <v>0</v>
      </c>
      <c r="V958" s="9">
        <f>SUM(障害学生情報入力シート!S958:V958)+COUNTA(障害学生情報入力シート!W958)</f>
        <v>0</v>
      </c>
      <c r="W958" s="9">
        <f>IF(SUM(障害学生情報入力シート!$X958:$AT958)&gt;0,1,0)</f>
        <v>0</v>
      </c>
      <c r="X958" s="9">
        <f>IF(障害学生情報入力シート!D958="入学者(新1年生)",1,0)</f>
        <v>0</v>
      </c>
      <c r="Y958" s="9">
        <f>IF(ISBLANK(障害学生情報入力シート!$G958),0)+IF(AND(障害学生情報入力シート!$G958="視覚障害",OR(障害学生情報入力シート!$H958="盲",障害学生情報入力シート!$H958="弱視")),1,0)+IF(AND(障害学生情報入力シート!$G958="聴覚・言語障害",OR(障害学生情報入力シート!$H958="聾",障害学生情報入力シート!$H958="難聴",障害学生情報入力シート!$H958="言語障害のみ")),1,0)+IF(AND(障害学生情報入力シート!$G958="肢体不自由",OR(障害学生情報入力シート!$H958="上肢機能障害",障害学生情報入力シート!$H958="下肢機能障害",障害学生情報入力シート!$H958="上下肢機能障害",障害学生情報入力シート!$H958="他の機能障害")),1,0)+IF(AND(障害学生情報入力シート!$G958="病弱・虚弱",OR(障害学生情報入力シート!$H958="内部障害等",障害学生情報入力シート!$H958="他の慢性疾患")),1,0)+IF(AND(障害学生情報入力シート!$G958="重複",ISBLANK(障害学生情報入力シート!$H958)),1,0)+IF(AND(障害学生情報入力シート!$G958="発達障害",OR(障害学生情報入力シート!$H958="SLD",障害学生情報入力シート!$H958="ADHD",障害学生情報入力シート!$H958="ASD",障害学生情報入力シート!$H958="発達障害の重複")),1,0)+IF(AND(障害学生情報入力シート!$G958="精神障害",OR(障害学生情報入力シート!$H958="統合失調症等",障害学生情報入力シート!$H958="気分障害",障害学生情報入力シート!$H958="神経症性障害等",障害学生情報入力シート!$H958="摂食障害・睡眠障害等",障害学生情報入力シート!$H958="他の精神障害")),1,0)+IF(AND(障害学生情報入力シート!$G958="その他の障害",ISBLANK(障害学生情報入力シート!$H958)),1,0)</f>
        <v>0</v>
      </c>
    </row>
    <row r="959" spans="1:25" x14ac:dyDescent="0.4">
      <c r="A959" s="1219">
        <v>935</v>
      </c>
      <c r="B959" s="7">
        <f>IF(AND(障害学生情報入力シート!$G959=$B$23,障害学生情報入力シート!$H959=$B$24,OR(障害学生情報入力シート!D959="入学者(新1年生)",障害学生情報入力シート!D959="在籍者")),1,0)</f>
        <v>0</v>
      </c>
      <c r="C959" s="7">
        <f t="shared" si="84"/>
        <v>0</v>
      </c>
      <c r="D959" s="7" t="str">
        <f>IFERROR(MATCH(ROW(障害学生情報入力シート!A935),C:C,0),"")</f>
        <v/>
      </c>
      <c r="E959" s="7">
        <f>IF(AND(障害学生情報入力シート!$G959=$E$23,障害学生情報入力シート!$H959=$E$24,OR(障害学生情報入力シート!D959="入学者(新1年生)",障害学生情報入力シート!D959="在籍者")),1,0)</f>
        <v>0</v>
      </c>
      <c r="F959" s="7">
        <f t="shared" si="85"/>
        <v>0</v>
      </c>
      <c r="G959" s="7" t="str">
        <f>IFERROR(MATCH(ROW(障害学生情報入力シート!E935),F:F,0),"")</f>
        <v/>
      </c>
      <c r="H959" s="7">
        <f>IF(AND(障害学生情報入力シート!$G959=$H$24,ISBLANK(障害学生情報入力シート!$H959),OR(障害学生情報入力シート!D959="入学者(新1年生)",障害学生情報入力シート!D959="在籍者")),1,0)</f>
        <v>0</v>
      </c>
      <c r="I959" s="7">
        <f t="shared" si="86"/>
        <v>0</v>
      </c>
      <c r="J959" s="7" t="str">
        <f>IFERROR(MATCH(ROW(障害学生情報入力シート!A935),I:I,0),"")</f>
        <v/>
      </c>
      <c r="K959" s="8">
        <f>IF(障害学生情報入力シート!AU959="",0,IF(AND(障害学生情報入力シート!AT959=1,Y959=1,障害学生情報入力シート!D959&lt;&gt;"",障害学生情報入力シート!D959&lt;&gt;"在籍者"),1,0))</f>
        <v>0</v>
      </c>
      <c r="L959" s="8">
        <f t="shared" si="87"/>
        <v>0</v>
      </c>
      <c r="M959" s="8" t="str">
        <f>IFERROR(MATCH(ROW(障害学生情報入力シート!A935),L:L,0),"")</f>
        <v/>
      </c>
      <c r="N959" s="8">
        <f>IF(障害学生情報入力シート!CA959="",0,IF(AND(障害学生情報入力シート!BZ959=1,Y959=1,障害学生情報入力シート!D959&lt;&gt;"",障害学生情報入力シート!D959&lt;&gt;"入学しなかった"),1,0))</f>
        <v>0</v>
      </c>
      <c r="O959" s="8">
        <f t="shared" si="88"/>
        <v>0</v>
      </c>
      <c r="P959" s="8" t="str">
        <f>IFERROR(MATCH(ROW(障害学生情報入力シート!AR935),O:O,0),"")</f>
        <v/>
      </c>
      <c r="Q959" s="8">
        <f>IF(障害学生情報入力シート!CU959="",0,IF(AND(障害学生情報入力シート!CT959=1,Y959=1,障害学生情報入力シート!D959&lt;&gt;"",障害学生情報入力シート!D959&lt;&gt;"入学しなかった"),1,0))</f>
        <v>0</v>
      </c>
      <c r="R959" s="8">
        <f t="shared" si="89"/>
        <v>0</v>
      </c>
      <c r="S959" s="8" t="str">
        <f>IFERROR(MATCH(ROW(障害学生情報入力シート!BJ935),R:R,0),"")</f>
        <v/>
      </c>
      <c r="T959" s="9">
        <f>IF(OR(SUM(障害学生情報入力シート!AY959:BY959,障害学生情報入力シート!CB959:CS959)&gt;0,COUNTA(障害学生情報入力シート!BZ959:CA959)=2,COUNTA(障害学生情報入力シート!CT959:CU959)=2),1,0)</f>
        <v>0</v>
      </c>
      <c r="U959" s="9">
        <f>SUM(障害学生情報入力シート!N959:Q959)+COUNTA(障害学生情報入力シート!R959)</f>
        <v>0</v>
      </c>
      <c r="V959" s="9">
        <f>SUM(障害学生情報入力シート!S959:V959)+COUNTA(障害学生情報入力シート!W959)</f>
        <v>0</v>
      </c>
      <c r="W959" s="9">
        <f>IF(SUM(障害学生情報入力シート!$X959:$AT959)&gt;0,1,0)</f>
        <v>0</v>
      </c>
      <c r="X959" s="9">
        <f>IF(障害学生情報入力シート!D959="入学者(新1年生)",1,0)</f>
        <v>0</v>
      </c>
      <c r="Y959" s="9">
        <f>IF(ISBLANK(障害学生情報入力シート!$G959),0)+IF(AND(障害学生情報入力シート!$G959="視覚障害",OR(障害学生情報入力シート!$H959="盲",障害学生情報入力シート!$H959="弱視")),1,0)+IF(AND(障害学生情報入力シート!$G959="聴覚・言語障害",OR(障害学生情報入力シート!$H959="聾",障害学生情報入力シート!$H959="難聴",障害学生情報入力シート!$H959="言語障害のみ")),1,0)+IF(AND(障害学生情報入力シート!$G959="肢体不自由",OR(障害学生情報入力シート!$H959="上肢機能障害",障害学生情報入力シート!$H959="下肢機能障害",障害学生情報入力シート!$H959="上下肢機能障害",障害学生情報入力シート!$H959="他の機能障害")),1,0)+IF(AND(障害学生情報入力シート!$G959="病弱・虚弱",OR(障害学生情報入力シート!$H959="内部障害等",障害学生情報入力シート!$H959="他の慢性疾患")),1,0)+IF(AND(障害学生情報入力シート!$G959="重複",ISBLANK(障害学生情報入力シート!$H959)),1,0)+IF(AND(障害学生情報入力シート!$G959="発達障害",OR(障害学生情報入力シート!$H959="SLD",障害学生情報入力シート!$H959="ADHD",障害学生情報入力シート!$H959="ASD",障害学生情報入力シート!$H959="発達障害の重複")),1,0)+IF(AND(障害学生情報入力シート!$G959="精神障害",OR(障害学生情報入力シート!$H959="統合失調症等",障害学生情報入力シート!$H959="気分障害",障害学生情報入力シート!$H959="神経症性障害等",障害学生情報入力シート!$H959="摂食障害・睡眠障害等",障害学生情報入力シート!$H959="他の精神障害")),1,0)+IF(AND(障害学生情報入力シート!$G959="その他の障害",ISBLANK(障害学生情報入力シート!$H959)),1,0)</f>
        <v>0</v>
      </c>
    </row>
    <row r="960" spans="1:25" x14ac:dyDescent="0.4">
      <c r="A960" s="1219">
        <v>936</v>
      </c>
      <c r="B960" s="7">
        <f>IF(AND(障害学生情報入力シート!$G960=$B$23,障害学生情報入力シート!$H960=$B$24,OR(障害学生情報入力シート!D960="入学者(新1年生)",障害学生情報入力シート!D960="在籍者")),1,0)</f>
        <v>0</v>
      </c>
      <c r="C960" s="7">
        <f t="shared" si="84"/>
        <v>0</v>
      </c>
      <c r="D960" s="7" t="str">
        <f>IFERROR(MATCH(ROW(障害学生情報入力シート!A936),C:C,0),"")</f>
        <v/>
      </c>
      <c r="E960" s="7">
        <f>IF(AND(障害学生情報入力シート!$G960=$E$23,障害学生情報入力シート!$H960=$E$24,OR(障害学生情報入力シート!D960="入学者(新1年生)",障害学生情報入力シート!D960="在籍者")),1,0)</f>
        <v>0</v>
      </c>
      <c r="F960" s="7">
        <f t="shared" si="85"/>
        <v>0</v>
      </c>
      <c r="G960" s="7" t="str">
        <f>IFERROR(MATCH(ROW(障害学生情報入力シート!E936),F:F,0),"")</f>
        <v/>
      </c>
      <c r="H960" s="7">
        <f>IF(AND(障害学生情報入力シート!$G960=$H$24,ISBLANK(障害学生情報入力シート!$H960),OR(障害学生情報入力シート!D960="入学者(新1年生)",障害学生情報入力シート!D960="在籍者")),1,0)</f>
        <v>0</v>
      </c>
      <c r="I960" s="7">
        <f t="shared" si="86"/>
        <v>0</v>
      </c>
      <c r="J960" s="7" t="str">
        <f>IFERROR(MATCH(ROW(障害学生情報入力シート!A936),I:I,0),"")</f>
        <v/>
      </c>
      <c r="K960" s="8">
        <f>IF(障害学生情報入力シート!AU960="",0,IF(AND(障害学生情報入力シート!AT960=1,Y960=1,障害学生情報入力シート!D960&lt;&gt;"",障害学生情報入力シート!D960&lt;&gt;"在籍者"),1,0))</f>
        <v>0</v>
      </c>
      <c r="L960" s="8">
        <f t="shared" si="87"/>
        <v>0</v>
      </c>
      <c r="M960" s="8" t="str">
        <f>IFERROR(MATCH(ROW(障害学生情報入力シート!A936),L:L,0),"")</f>
        <v/>
      </c>
      <c r="N960" s="8">
        <f>IF(障害学生情報入力シート!CA960="",0,IF(AND(障害学生情報入力シート!BZ960=1,Y960=1,障害学生情報入力シート!D960&lt;&gt;"",障害学生情報入力シート!D960&lt;&gt;"入学しなかった"),1,0))</f>
        <v>0</v>
      </c>
      <c r="O960" s="8">
        <f t="shared" si="88"/>
        <v>0</v>
      </c>
      <c r="P960" s="8" t="str">
        <f>IFERROR(MATCH(ROW(障害学生情報入力シート!AR936),O:O,0),"")</f>
        <v/>
      </c>
      <c r="Q960" s="8">
        <f>IF(障害学生情報入力シート!CU960="",0,IF(AND(障害学生情報入力シート!CT960=1,Y960=1,障害学生情報入力シート!D960&lt;&gt;"",障害学生情報入力シート!D960&lt;&gt;"入学しなかった"),1,0))</f>
        <v>0</v>
      </c>
      <c r="R960" s="8">
        <f t="shared" si="89"/>
        <v>0</v>
      </c>
      <c r="S960" s="8" t="str">
        <f>IFERROR(MATCH(ROW(障害学生情報入力シート!BJ936),R:R,0),"")</f>
        <v/>
      </c>
      <c r="T960" s="9">
        <f>IF(OR(SUM(障害学生情報入力シート!AY960:BY960,障害学生情報入力シート!CB960:CS960)&gt;0,COUNTA(障害学生情報入力シート!BZ960:CA960)=2,COUNTA(障害学生情報入力シート!CT960:CU960)=2),1,0)</f>
        <v>0</v>
      </c>
      <c r="U960" s="9">
        <f>SUM(障害学生情報入力シート!N960:Q960)+COUNTA(障害学生情報入力シート!R960)</f>
        <v>0</v>
      </c>
      <c r="V960" s="9">
        <f>SUM(障害学生情報入力シート!S960:V960)+COUNTA(障害学生情報入力シート!W960)</f>
        <v>0</v>
      </c>
      <c r="W960" s="9">
        <f>IF(SUM(障害学生情報入力シート!$X960:$AT960)&gt;0,1,0)</f>
        <v>0</v>
      </c>
      <c r="X960" s="9">
        <f>IF(障害学生情報入力シート!D960="入学者(新1年生)",1,0)</f>
        <v>0</v>
      </c>
      <c r="Y960" s="9">
        <f>IF(ISBLANK(障害学生情報入力シート!$G960),0)+IF(AND(障害学生情報入力シート!$G960="視覚障害",OR(障害学生情報入力シート!$H960="盲",障害学生情報入力シート!$H960="弱視")),1,0)+IF(AND(障害学生情報入力シート!$G960="聴覚・言語障害",OR(障害学生情報入力シート!$H960="聾",障害学生情報入力シート!$H960="難聴",障害学生情報入力シート!$H960="言語障害のみ")),1,0)+IF(AND(障害学生情報入力シート!$G960="肢体不自由",OR(障害学生情報入力シート!$H960="上肢機能障害",障害学生情報入力シート!$H960="下肢機能障害",障害学生情報入力シート!$H960="上下肢機能障害",障害学生情報入力シート!$H960="他の機能障害")),1,0)+IF(AND(障害学生情報入力シート!$G960="病弱・虚弱",OR(障害学生情報入力シート!$H960="内部障害等",障害学生情報入力シート!$H960="他の慢性疾患")),1,0)+IF(AND(障害学生情報入力シート!$G960="重複",ISBLANK(障害学生情報入力シート!$H960)),1,0)+IF(AND(障害学生情報入力シート!$G960="発達障害",OR(障害学生情報入力シート!$H960="SLD",障害学生情報入力シート!$H960="ADHD",障害学生情報入力シート!$H960="ASD",障害学生情報入力シート!$H960="発達障害の重複")),1,0)+IF(AND(障害学生情報入力シート!$G960="精神障害",OR(障害学生情報入力シート!$H960="統合失調症等",障害学生情報入力シート!$H960="気分障害",障害学生情報入力シート!$H960="神経症性障害等",障害学生情報入力シート!$H960="摂食障害・睡眠障害等",障害学生情報入力シート!$H960="他の精神障害")),1,0)+IF(AND(障害学生情報入力シート!$G960="その他の障害",ISBLANK(障害学生情報入力シート!$H960)),1,0)</f>
        <v>0</v>
      </c>
    </row>
    <row r="961" spans="1:25" x14ac:dyDescent="0.4">
      <c r="A961" s="1219">
        <v>937</v>
      </c>
      <c r="B961" s="7">
        <f>IF(AND(障害学生情報入力シート!$G961=$B$23,障害学生情報入力シート!$H961=$B$24,OR(障害学生情報入力シート!D961="入学者(新1年生)",障害学生情報入力シート!D961="在籍者")),1,0)</f>
        <v>0</v>
      </c>
      <c r="C961" s="7">
        <f t="shared" si="84"/>
        <v>0</v>
      </c>
      <c r="D961" s="7" t="str">
        <f>IFERROR(MATCH(ROW(障害学生情報入力シート!A937),C:C,0),"")</f>
        <v/>
      </c>
      <c r="E961" s="7">
        <f>IF(AND(障害学生情報入力シート!$G961=$E$23,障害学生情報入力シート!$H961=$E$24,OR(障害学生情報入力シート!D961="入学者(新1年生)",障害学生情報入力シート!D961="在籍者")),1,0)</f>
        <v>0</v>
      </c>
      <c r="F961" s="7">
        <f t="shared" si="85"/>
        <v>0</v>
      </c>
      <c r="G961" s="7" t="str">
        <f>IFERROR(MATCH(ROW(障害学生情報入力シート!E937),F:F,0),"")</f>
        <v/>
      </c>
      <c r="H961" s="7">
        <f>IF(AND(障害学生情報入力シート!$G961=$H$24,ISBLANK(障害学生情報入力シート!$H961),OR(障害学生情報入力シート!D961="入学者(新1年生)",障害学生情報入力シート!D961="在籍者")),1,0)</f>
        <v>0</v>
      </c>
      <c r="I961" s="7">
        <f t="shared" si="86"/>
        <v>0</v>
      </c>
      <c r="J961" s="7" t="str">
        <f>IFERROR(MATCH(ROW(障害学生情報入力シート!A937),I:I,0),"")</f>
        <v/>
      </c>
      <c r="K961" s="8">
        <f>IF(障害学生情報入力シート!AU961="",0,IF(AND(障害学生情報入力シート!AT961=1,Y961=1,障害学生情報入力シート!D961&lt;&gt;"",障害学生情報入力シート!D961&lt;&gt;"在籍者"),1,0))</f>
        <v>0</v>
      </c>
      <c r="L961" s="8">
        <f t="shared" si="87"/>
        <v>0</v>
      </c>
      <c r="M961" s="8" t="str">
        <f>IFERROR(MATCH(ROW(障害学生情報入力シート!A937),L:L,0),"")</f>
        <v/>
      </c>
      <c r="N961" s="8">
        <f>IF(障害学生情報入力シート!CA961="",0,IF(AND(障害学生情報入力シート!BZ961=1,Y961=1,障害学生情報入力シート!D961&lt;&gt;"",障害学生情報入力シート!D961&lt;&gt;"入学しなかった"),1,0))</f>
        <v>0</v>
      </c>
      <c r="O961" s="8">
        <f t="shared" si="88"/>
        <v>0</v>
      </c>
      <c r="P961" s="8" t="str">
        <f>IFERROR(MATCH(ROW(障害学生情報入力シート!AR937),O:O,0),"")</f>
        <v/>
      </c>
      <c r="Q961" s="8">
        <f>IF(障害学生情報入力シート!CU961="",0,IF(AND(障害学生情報入力シート!CT961=1,Y961=1,障害学生情報入力シート!D961&lt;&gt;"",障害学生情報入力シート!D961&lt;&gt;"入学しなかった"),1,0))</f>
        <v>0</v>
      </c>
      <c r="R961" s="8">
        <f t="shared" si="89"/>
        <v>0</v>
      </c>
      <c r="S961" s="8" t="str">
        <f>IFERROR(MATCH(ROW(障害学生情報入力シート!BJ937),R:R,0),"")</f>
        <v/>
      </c>
      <c r="T961" s="9">
        <f>IF(OR(SUM(障害学生情報入力シート!AY961:BY961,障害学生情報入力シート!CB961:CS961)&gt;0,COUNTA(障害学生情報入力シート!BZ961:CA961)=2,COUNTA(障害学生情報入力シート!CT961:CU961)=2),1,0)</f>
        <v>0</v>
      </c>
      <c r="U961" s="9">
        <f>SUM(障害学生情報入力シート!N961:Q961)+COUNTA(障害学生情報入力シート!R961)</f>
        <v>0</v>
      </c>
      <c r="V961" s="9">
        <f>SUM(障害学生情報入力シート!S961:V961)+COUNTA(障害学生情報入力シート!W961)</f>
        <v>0</v>
      </c>
      <c r="W961" s="9">
        <f>IF(SUM(障害学生情報入力シート!$X961:$AT961)&gt;0,1,0)</f>
        <v>0</v>
      </c>
      <c r="X961" s="9">
        <f>IF(障害学生情報入力シート!D961="入学者(新1年生)",1,0)</f>
        <v>0</v>
      </c>
      <c r="Y961" s="9">
        <f>IF(ISBLANK(障害学生情報入力シート!$G961),0)+IF(AND(障害学生情報入力シート!$G961="視覚障害",OR(障害学生情報入力シート!$H961="盲",障害学生情報入力シート!$H961="弱視")),1,0)+IF(AND(障害学生情報入力シート!$G961="聴覚・言語障害",OR(障害学生情報入力シート!$H961="聾",障害学生情報入力シート!$H961="難聴",障害学生情報入力シート!$H961="言語障害のみ")),1,0)+IF(AND(障害学生情報入力シート!$G961="肢体不自由",OR(障害学生情報入力シート!$H961="上肢機能障害",障害学生情報入力シート!$H961="下肢機能障害",障害学生情報入力シート!$H961="上下肢機能障害",障害学生情報入力シート!$H961="他の機能障害")),1,0)+IF(AND(障害学生情報入力シート!$G961="病弱・虚弱",OR(障害学生情報入力シート!$H961="内部障害等",障害学生情報入力シート!$H961="他の慢性疾患")),1,0)+IF(AND(障害学生情報入力シート!$G961="重複",ISBLANK(障害学生情報入力シート!$H961)),1,0)+IF(AND(障害学生情報入力シート!$G961="発達障害",OR(障害学生情報入力シート!$H961="SLD",障害学生情報入力シート!$H961="ADHD",障害学生情報入力シート!$H961="ASD",障害学生情報入力シート!$H961="発達障害の重複")),1,0)+IF(AND(障害学生情報入力シート!$G961="精神障害",OR(障害学生情報入力シート!$H961="統合失調症等",障害学生情報入力シート!$H961="気分障害",障害学生情報入力シート!$H961="神経症性障害等",障害学生情報入力シート!$H961="摂食障害・睡眠障害等",障害学生情報入力シート!$H961="他の精神障害")),1,0)+IF(AND(障害学生情報入力シート!$G961="その他の障害",ISBLANK(障害学生情報入力シート!$H961)),1,0)</f>
        <v>0</v>
      </c>
    </row>
    <row r="962" spans="1:25" x14ac:dyDescent="0.4">
      <c r="A962" s="1219">
        <v>938</v>
      </c>
      <c r="B962" s="7">
        <f>IF(AND(障害学生情報入力シート!$G962=$B$23,障害学生情報入力シート!$H962=$B$24,OR(障害学生情報入力シート!D962="入学者(新1年生)",障害学生情報入力シート!D962="在籍者")),1,0)</f>
        <v>0</v>
      </c>
      <c r="C962" s="7">
        <f t="shared" si="84"/>
        <v>0</v>
      </c>
      <c r="D962" s="7" t="str">
        <f>IFERROR(MATCH(ROW(障害学生情報入力シート!A938),C:C,0),"")</f>
        <v/>
      </c>
      <c r="E962" s="7">
        <f>IF(AND(障害学生情報入力シート!$G962=$E$23,障害学生情報入力シート!$H962=$E$24,OR(障害学生情報入力シート!D962="入学者(新1年生)",障害学生情報入力シート!D962="在籍者")),1,0)</f>
        <v>0</v>
      </c>
      <c r="F962" s="7">
        <f t="shared" si="85"/>
        <v>0</v>
      </c>
      <c r="G962" s="7" t="str">
        <f>IFERROR(MATCH(ROW(障害学生情報入力シート!E938),F:F,0),"")</f>
        <v/>
      </c>
      <c r="H962" s="7">
        <f>IF(AND(障害学生情報入力シート!$G962=$H$24,ISBLANK(障害学生情報入力シート!$H962),OR(障害学生情報入力シート!D962="入学者(新1年生)",障害学生情報入力シート!D962="在籍者")),1,0)</f>
        <v>0</v>
      </c>
      <c r="I962" s="7">
        <f t="shared" si="86"/>
        <v>0</v>
      </c>
      <c r="J962" s="7" t="str">
        <f>IFERROR(MATCH(ROW(障害学生情報入力シート!A938),I:I,0),"")</f>
        <v/>
      </c>
      <c r="K962" s="8">
        <f>IF(障害学生情報入力シート!AU962="",0,IF(AND(障害学生情報入力シート!AT962=1,Y962=1,障害学生情報入力シート!D962&lt;&gt;"",障害学生情報入力シート!D962&lt;&gt;"在籍者"),1,0))</f>
        <v>0</v>
      </c>
      <c r="L962" s="8">
        <f t="shared" si="87"/>
        <v>0</v>
      </c>
      <c r="M962" s="8" t="str">
        <f>IFERROR(MATCH(ROW(障害学生情報入力シート!A938),L:L,0),"")</f>
        <v/>
      </c>
      <c r="N962" s="8">
        <f>IF(障害学生情報入力シート!CA962="",0,IF(AND(障害学生情報入力シート!BZ962=1,Y962=1,障害学生情報入力シート!D962&lt;&gt;"",障害学生情報入力シート!D962&lt;&gt;"入学しなかった"),1,0))</f>
        <v>0</v>
      </c>
      <c r="O962" s="8">
        <f t="shared" si="88"/>
        <v>0</v>
      </c>
      <c r="P962" s="8" t="str">
        <f>IFERROR(MATCH(ROW(障害学生情報入力シート!AR938),O:O,0),"")</f>
        <v/>
      </c>
      <c r="Q962" s="8">
        <f>IF(障害学生情報入力シート!CU962="",0,IF(AND(障害学生情報入力シート!CT962=1,Y962=1,障害学生情報入力シート!D962&lt;&gt;"",障害学生情報入力シート!D962&lt;&gt;"入学しなかった"),1,0))</f>
        <v>0</v>
      </c>
      <c r="R962" s="8">
        <f t="shared" si="89"/>
        <v>0</v>
      </c>
      <c r="S962" s="8" t="str">
        <f>IFERROR(MATCH(ROW(障害学生情報入力シート!BJ938),R:R,0),"")</f>
        <v/>
      </c>
      <c r="T962" s="9">
        <f>IF(OR(SUM(障害学生情報入力シート!AY962:BY962,障害学生情報入力シート!CB962:CS962)&gt;0,COUNTA(障害学生情報入力シート!BZ962:CA962)=2,COUNTA(障害学生情報入力シート!CT962:CU962)=2),1,0)</f>
        <v>0</v>
      </c>
      <c r="U962" s="9">
        <f>SUM(障害学生情報入力シート!N962:Q962)+COUNTA(障害学生情報入力シート!R962)</f>
        <v>0</v>
      </c>
      <c r="V962" s="9">
        <f>SUM(障害学生情報入力シート!S962:V962)+COUNTA(障害学生情報入力シート!W962)</f>
        <v>0</v>
      </c>
      <c r="W962" s="9">
        <f>IF(SUM(障害学生情報入力シート!$X962:$AT962)&gt;0,1,0)</f>
        <v>0</v>
      </c>
      <c r="X962" s="9">
        <f>IF(障害学生情報入力シート!D962="入学者(新1年生)",1,0)</f>
        <v>0</v>
      </c>
      <c r="Y962" s="9">
        <f>IF(ISBLANK(障害学生情報入力シート!$G962),0)+IF(AND(障害学生情報入力シート!$G962="視覚障害",OR(障害学生情報入力シート!$H962="盲",障害学生情報入力シート!$H962="弱視")),1,0)+IF(AND(障害学生情報入力シート!$G962="聴覚・言語障害",OR(障害学生情報入力シート!$H962="聾",障害学生情報入力シート!$H962="難聴",障害学生情報入力シート!$H962="言語障害のみ")),1,0)+IF(AND(障害学生情報入力シート!$G962="肢体不自由",OR(障害学生情報入力シート!$H962="上肢機能障害",障害学生情報入力シート!$H962="下肢機能障害",障害学生情報入力シート!$H962="上下肢機能障害",障害学生情報入力シート!$H962="他の機能障害")),1,0)+IF(AND(障害学生情報入力シート!$G962="病弱・虚弱",OR(障害学生情報入力シート!$H962="内部障害等",障害学生情報入力シート!$H962="他の慢性疾患")),1,0)+IF(AND(障害学生情報入力シート!$G962="重複",ISBLANK(障害学生情報入力シート!$H962)),1,0)+IF(AND(障害学生情報入力シート!$G962="発達障害",OR(障害学生情報入力シート!$H962="SLD",障害学生情報入力シート!$H962="ADHD",障害学生情報入力シート!$H962="ASD",障害学生情報入力シート!$H962="発達障害の重複")),1,0)+IF(AND(障害学生情報入力シート!$G962="精神障害",OR(障害学生情報入力シート!$H962="統合失調症等",障害学生情報入力シート!$H962="気分障害",障害学生情報入力シート!$H962="神経症性障害等",障害学生情報入力シート!$H962="摂食障害・睡眠障害等",障害学生情報入力シート!$H962="他の精神障害")),1,0)+IF(AND(障害学生情報入力シート!$G962="その他の障害",ISBLANK(障害学生情報入力シート!$H962)),1,0)</f>
        <v>0</v>
      </c>
    </row>
    <row r="963" spans="1:25" x14ac:dyDescent="0.4">
      <c r="A963" s="1219">
        <v>939</v>
      </c>
      <c r="B963" s="7">
        <f>IF(AND(障害学生情報入力シート!$G963=$B$23,障害学生情報入力シート!$H963=$B$24,OR(障害学生情報入力シート!D963="入学者(新1年生)",障害学生情報入力シート!D963="在籍者")),1,0)</f>
        <v>0</v>
      </c>
      <c r="C963" s="7">
        <f t="shared" si="84"/>
        <v>0</v>
      </c>
      <c r="D963" s="7" t="str">
        <f>IFERROR(MATCH(ROW(障害学生情報入力シート!A939),C:C,0),"")</f>
        <v/>
      </c>
      <c r="E963" s="7">
        <f>IF(AND(障害学生情報入力シート!$G963=$E$23,障害学生情報入力シート!$H963=$E$24,OR(障害学生情報入力シート!D963="入学者(新1年生)",障害学生情報入力シート!D963="在籍者")),1,0)</f>
        <v>0</v>
      </c>
      <c r="F963" s="7">
        <f t="shared" si="85"/>
        <v>0</v>
      </c>
      <c r="G963" s="7" t="str">
        <f>IFERROR(MATCH(ROW(障害学生情報入力シート!E939),F:F,0),"")</f>
        <v/>
      </c>
      <c r="H963" s="7">
        <f>IF(AND(障害学生情報入力シート!$G963=$H$24,ISBLANK(障害学生情報入力シート!$H963),OR(障害学生情報入力シート!D963="入学者(新1年生)",障害学生情報入力シート!D963="在籍者")),1,0)</f>
        <v>0</v>
      </c>
      <c r="I963" s="7">
        <f t="shared" si="86"/>
        <v>0</v>
      </c>
      <c r="J963" s="7" t="str">
        <f>IFERROR(MATCH(ROW(障害学生情報入力シート!A939),I:I,0),"")</f>
        <v/>
      </c>
      <c r="K963" s="8">
        <f>IF(障害学生情報入力シート!AU963="",0,IF(AND(障害学生情報入力シート!AT963=1,Y963=1,障害学生情報入力シート!D963&lt;&gt;"",障害学生情報入力シート!D963&lt;&gt;"在籍者"),1,0))</f>
        <v>0</v>
      </c>
      <c r="L963" s="8">
        <f t="shared" si="87"/>
        <v>0</v>
      </c>
      <c r="M963" s="8" t="str">
        <f>IFERROR(MATCH(ROW(障害学生情報入力シート!A939),L:L,0),"")</f>
        <v/>
      </c>
      <c r="N963" s="8">
        <f>IF(障害学生情報入力シート!CA963="",0,IF(AND(障害学生情報入力シート!BZ963=1,Y963=1,障害学生情報入力シート!D963&lt;&gt;"",障害学生情報入力シート!D963&lt;&gt;"入学しなかった"),1,0))</f>
        <v>0</v>
      </c>
      <c r="O963" s="8">
        <f t="shared" si="88"/>
        <v>0</v>
      </c>
      <c r="P963" s="8" t="str">
        <f>IFERROR(MATCH(ROW(障害学生情報入力シート!AR939),O:O,0),"")</f>
        <v/>
      </c>
      <c r="Q963" s="8">
        <f>IF(障害学生情報入力シート!CU963="",0,IF(AND(障害学生情報入力シート!CT963=1,Y963=1,障害学生情報入力シート!D963&lt;&gt;"",障害学生情報入力シート!D963&lt;&gt;"入学しなかった"),1,0))</f>
        <v>0</v>
      </c>
      <c r="R963" s="8">
        <f t="shared" si="89"/>
        <v>0</v>
      </c>
      <c r="S963" s="8" t="str">
        <f>IFERROR(MATCH(ROW(障害学生情報入力シート!BJ939),R:R,0),"")</f>
        <v/>
      </c>
      <c r="T963" s="9">
        <f>IF(OR(SUM(障害学生情報入力シート!AY963:BY963,障害学生情報入力シート!CB963:CS963)&gt;0,COUNTA(障害学生情報入力シート!BZ963:CA963)=2,COUNTA(障害学生情報入力シート!CT963:CU963)=2),1,0)</f>
        <v>0</v>
      </c>
      <c r="U963" s="9">
        <f>SUM(障害学生情報入力シート!N963:Q963)+COUNTA(障害学生情報入力シート!R963)</f>
        <v>0</v>
      </c>
      <c r="V963" s="9">
        <f>SUM(障害学生情報入力シート!S963:V963)+COUNTA(障害学生情報入力シート!W963)</f>
        <v>0</v>
      </c>
      <c r="W963" s="9">
        <f>IF(SUM(障害学生情報入力シート!$X963:$AT963)&gt;0,1,0)</f>
        <v>0</v>
      </c>
      <c r="X963" s="9">
        <f>IF(障害学生情報入力シート!D963="入学者(新1年生)",1,0)</f>
        <v>0</v>
      </c>
      <c r="Y963" s="9">
        <f>IF(ISBLANK(障害学生情報入力シート!$G963),0)+IF(AND(障害学生情報入力シート!$G963="視覚障害",OR(障害学生情報入力シート!$H963="盲",障害学生情報入力シート!$H963="弱視")),1,0)+IF(AND(障害学生情報入力シート!$G963="聴覚・言語障害",OR(障害学生情報入力シート!$H963="聾",障害学生情報入力シート!$H963="難聴",障害学生情報入力シート!$H963="言語障害のみ")),1,0)+IF(AND(障害学生情報入力シート!$G963="肢体不自由",OR(障害学生情報入力シート!$H963="上肢機能障害",障害学生情報入力シート!$H963="下肢機能障害",障害学生情報入力シート!$H963="上下肢機能障害",障害学生情報入力シート!$H963="他の機能障害")),1,0)+IF(AND(障害学生情報入力シート!$G963="病弱・虚弱",OR(障害学生情報入力シート!$H963="内部障害等",障害学生情報入力シート!$H963="他の慢性疾患")),1,0)+IF(AND(障害学生情報入力シート!$G963="重複",ISBLANK(障害学生情報入力シート!$H963)),1,0)+IF(AND(障害学生情報入力シート!$G963="発達障害",OR(障害学生情報入力シート!$H963="SLD",障害学生情報入力シート!$H963="ADHD",障害学生情報入力シート!$H963="ASD",障害学生情報入力シート!$H963="発達障害の重複")),1,0)+IF(AND(障害学生情報入力シート!$G963="精神障害",OR(障害学生情報入力シート!$H963="統合失調症等",障害学生情報入力シート!$H963="気分障害",障害学生情報入力シート!$H963="神経症性障害等",障害学生情報入力シート!$H963="摂食障害・睡眠障害等",障害学生情報入力シート!$H963="他の精神障害")),1,0)+IF(AND(障害学生情報入力シート!$G963="その他の障害",ISBLANK(障害学生情報入力シート!$H963)),1,0)</f>
        <v>0</v>
      </c>
    </row>
    <row r="964" spans="1:25" x14ac:dyDescent="0.4">
      <c r="A964" s="1219">
        <v>940</v>
      </c>
      <c r="B964" s="7">
        <f>IF(AND(障害学生情報入力シート!$G964=$B$23,障害学生情報入力シート!$H964=$B$24,OR(障害学生情報入力シート!D964="入学者(新1年生)",障害学生情報入力シート!D964="在籍者")),1,0)</f>
        <v>0</v>
      </c>
      <c r="C964" s="7">
        <f t="shared" si="84"/>
        <v>0</v>
      </c>
      <c r="D964" s="7" t="str">
        <f>IFERROR(MATCH(ROW(障害学生情報入力シート!A940),C:C,0),"")</f>
        <v/>
      </c>
      <c r="E964" s="7">
        <f>IF(AND(障害学生情報入力シート!$G964=$E$23,障害学生情報入力シート!$H964=$E$24,OR(障害学生情報入力シート!D964="入学者(新1年生)",障害学生情報入力シート!D964="在籍者")),1,0)</f>
        <v>0</v>
      </c>
      <c r="F964" s="7">
        <f t="shared" si="85"/>
        <v>0</v>
      </c>
      <c r="G964" s="7" t="str">
        <f>IFERROR(MATCH(ROW(障害学生情報入力シート!E940),F:F,0),"")</f>
        <v/>
      </c>
      <c r="H964" s="7">
        <f>IF(AND(障害学生情報入力シート!$G964=$H$24,ISBLANK(障害学生情報入力シート!$H964),OR(障害学生情報入力シート!D964="入学者(新1年生)",障害学生情報入力シート!D964="在籍者")),1,0)</f>
        <v>0</v>
      </c>
      <c r="I964" s="7">
        <f t="shared" si="86"/>
        <v>0</v>
      </c>
      <c r="J964" s="7" t="str">
        <f>IFERROR(MATCH(ROW(障害学生情報入力シート!A940),I:I,0),"")</f>
        <v/>
      </c>
      <c r="K964" s="8">
        <f>IF(障害学生情報入力シート!AU964="",0,IF(AND(障害学生情報入力シート!AT964=1,Y964=1,障害学生情報入力シート!D964&lt;&gt;"",障害学生情報入力シート!D964&lt;&gt;"在籍者"),1,0))</f>
        <v>0</v>
      </c>
      <c r="L964" s="8">
        <f t="shared" si="87"/>
        <v>0</v>
      </c>
      <c r="M964" s="8" t="str">
        <f>IFERROR(MATCH(ROW(障害学生情報入力シート!A940),L:L,0),"")</f>
        <v/>
      </c>
      <c r="N964" s="8">
        <f>IF(障害学生情報入力シート!CA964="",0,IF(AND(障害学生情報入力シート!BZ964=1,Y964=1,障害学生情報入力シート!D964&lt;&gt;"",障害学生情報入力シート!D964&lt;&gt;"入学しなかった"),1,0))</f>
        <v>0</v>
      </c>
      <c r="O964" s="8">
        <f t="shared" si="88"/>
        <v>0</v>
      </c>
      <c r="P964" s="8" t="str">
        <f>IFERROR(MATCH(ROW(障害学生情報入力シート!AR940),O:O,0),"")</f>
        <v/>
      </c>
      <c r="Q964" s="8">
        <f>IF(障害学生情報入力シート!CU964="",0,IF(AND(障害学生情報入力シート!CT964=1,Y964=1,障害学生情報入力シート!D964&lt;&gt;"",障害学生情報入力シート!D964&lt;&gt;"入学しなかった"),1,0))</f>
        <v>0</v>
      </c>
      <c r="R964" s="8">
        <f t="shared" si="89"/>
        <v>0</v>
      </c>
      <c r="S964" s="8" t="str">
        <f>IFERROR(MATCH(ROW(障害学生情報入力シート!BJ940),R:R,0),"")</f>
        <v/>
      </c>
      <c r="T964" s="9">
        <f>IF(OR(SUM(障害学生情報入力シート!AY964:BY964,障害学生情報入力シート!CB964:CS964)&gt;0,COUNTA(障害学生情報入力シート!BZ964:CA964)=2,COUNTA(障害学生情報入力シート!CT964:CU964)=2),1,0)</f>
        <v>0</v>
      </c>
      <c r="U964" s="9">
        <f>SUM(障害学生情報入力シート!N964:Q964)+COUNTA(障害学生情報入力シート!R964)</f>
        <v>0</v>
      </c>
      <c r="V964" s="9">
        <f>SUM(障害学生情報入力シート!S964:V964)+COUNTA(障害学生情報入力シート!W964)</f>
        <v>0</v>
      </c>
      <c r="W964" s="9">
        <f>IF(SUM(障害学生情報入力シート!$X964:$AT964)&gt;0,1,0)</f>
        <v>0</v>
      </c>
      <c r="X964" s="9">
        <f>IF(障害学生情報入力シート!D964="入学者(新1年生)",1,0)</f>
        <v>0</v>
      </c>
      <c r="Y964" s="9">
        <f>IF(ISBLANK(障害学生情報入力シート!$G964),0)+IF(AND(障害学生情報入力シート!$G964="視覚障害",OR(障害学生情報入力シート!$H964="盲",障害学生情報入力シート!$H964="弱視")),1,0)+IF(AND(障害学生情報入力シート!$G964="聴覚・言語障害",OR(障害学生情報入力シート!$H964="聾",障害学生情報入力シート!$H964="難聴",障害学生情報入力シート!$H964="言語障害のみ")),1,0)+IF(AND(障害学生情報入力シート!$G964="肢体不自由",OR(障害学生情報入力シート!$H964="上肢機能障害",障害学生情報入力シート!$H964="下肢機能障害",障害学生情報入力シート!$H964="上下肢機能障害",障害学生情報入力シート!$H964="他の機能障害")),1,0)+IF(AND(障害学生情報入力シート!$G964="病弱・虚弱",OR(障害学生情報入力シート!$H964="内部障害等",障害学生情報入力シート!$H964="他の慢性疾患")),1,0)+IF(AND(障害学生情報入力シート!$G964="重複",ISBLANK(障害学生情報入力シート!$H964)),1,0)+IF(AND(障害学生情報入力シート!$G964="発達障害",OR(障害学生情報入力シート!$H964="SLD",障害学生情報入力シート!$H964="ADHD",障害学生情報入力シート!$H964="ASD",障害学生情報入力シート!$H964="発達障害の重複")),1,0)+IF(AND(障害学生情報入力シート!$G964="精神障害",OR(障害学生情報入力シート!$H964="統合失調症等",障害学生情報入力シート!$H964="気分障害",障害学生情報入力シート!$H964="神経症性障害等",障害学生情報入力シート!$H964="摂食障害・睡眠障害等",障害学生情報入力シート!$H964="他の精神障害")),1,0)+IF(AND(障害学生情報入力シート!$G964="その他の障害",ISBLANK(障害学生情報入力シート!$H964)),1,0)</f>
        <v>0</v>
      </c>
    </row>
    <row r="965" spans="1:25" x14ac:dyDescent="0.4">
      <c r="A965" s="1219">
        <v>941</v>
      </c>
      <c r="B965" s="7">
        <f>IF(AND(障害学生情報入力シート!$G965=$B$23,障害学生情報入力シート!$H965=$B$24,OR(障害学生情報入力シート!D965="入学者(新1年生)",障害学生情報入力シート!D965="在籍者")),1,0)</f>
        <v>0</v>
      </c>
      <c r="C965" s="7">
        <f t="shared" si="84"/>
        <v>0</v>
      </c>
      <c r="D965" s="7" t="str">
        <f>IFERROR(MATCH(ROW(障害学生情報入力シート!A941),C:C,0),"")</f>
        <v/>
      </c>
      <c r="E965" s="7">
        <f>IF(AND(障害学生情報入力シート!$G965=$E$23,障害学生情報入力シート!$H965=$E$24,OR(障害学生情報入力シート!D965="入学者(新1年生)",障害学生情報入力シート!D965="在籍者")),1,0)</f>
        <v>0</v>
      </c>
      <c r="F965" s="7">
        <f t="shared" si="85"/>
        <v>0</v>
      </c>
      <c r="G965" s="7" t="str">
        <f>IFERROR(MATCH(ROW(障害学生情報入力シート!E941),F:F,0),"")</f>
        <v/>
      </c>
      <c r="H965" s="7">
        <f>IF(AND(障害学生情報入力シート!$G965=$H$24,ISBLANK(障害学生情報入力シート!$H965),OR(障害学生情報入力シート!D965="入学者(新1年生)",障害学生情報入力シート!D965="在籍者")),1,0)</f>
        <v>0</v>
      </c>
      <c r="I965" s="7">
        <f t="shared" si="86"/>
        <v>0</v>
      </c>
      <c r="J965" s="7" t="str">
        <f>IFERROR(MATCH(ROW(障害学生情報入力シート!A941),I:I,0),"")</f>
        <v/>
      </c>
      <c r="K965" s="8">
        <f>IF(障害学生情報入力シート!AU965="",0,IF(AND(障害学生情報入力シート!AT965=1,Y965=1,障害学生情報入力シート!D965&lt;&gt;"",障害学生情報入力シート!D965&lt;&gt;"在籍者"),1,0))</f>
        <v>0</v>
      </c>
      <c r="L965" s="8">
        <f t="shared" si="87"/>
        <v>0</v>
      </c>
      <c r="M965" s="8" t="str">
        <f>IFERROR(MATCH(ROW(障害学生情報入力シート!A941),L:L,0),"")</f>
        <v/>
      </c>
      <c r="N965" s="8">
        <f>IF(障害学生情報入力シート!CA965="",0,IF(AND(障害学生情報入力シート!BZ965=1,Y965=1,障害学生情報入力シート!D965&lt;&gt;"",障害学生情報入力シート!D965&lt;&gt;"入学しなかった"),1,0))</f>
        <v>0</v>
      </c>
      <c r="O965" s="8">
        <f t="shared" si="88"/>
        <v>0</v>
      </c>
      <c r="P965" s="8" t="str">
        <f>IFERROR(MATCH(ROW(障害学生情報入力シート!AR941),O:O,0),"")</f>
        <v/>
      </c>
      <c r="Q965" s="8">
        <f>IF(障害学生情報入力シート!CU965="",0,IF(AND(障害学生情報入力シート!CT965=1,Y965=1,障害学生情報入力シート!D965&lt;&gt;"",障害学生情報入力シート!D965&lt;&gt;"入学しなかった"),1,0))</f>
        <v>0</v>
      </c>
      <c r="R965" s="8">
        <f t="shared" si="89"/>
        <v>0</v>
      </c>
      <c r="S965" s="8" t="str">
        <f>IFERROR(MATCH(ROW(障害学生情報入力シート!BJ941),R:R,0),"")</f>
        <v/>
      </c>
      <c r="T965" s="9">
        <f>IF(OR(SUM(障害学生情報入力シート!AY965:BY965,障害学生情報入力シート!CB965:CS965)&gt;0,COUNTA(障害学生情報入力シート!BZ965:CA965)=2,COUNTA(障害学生情報入力シート!CT965:CU965)=2),1,0)</f>
        <v>0</v>
      </c>
      <c r="U965" s="9">
        <f>SUM(障害学生情報入力シート!N965:Q965)+COUNTA(障害学生情報入力シート!R965)</f>
        <v>0</v>
      </c>
      <c r="V965" s="9">
        <f>SUM(障害学生情報入力シート!S965:V965)+COUNTA(障害学生情報入力シート!W965)</f>
        <v>0</v>
      </c>
      <c r="W965" s="9">
        <f>IF(SUM(障害学生情報入力シート!$X965:$AT965)&gt;0,1,0)</f>
        <v>0</v>
      </c>
      <c r="X965" s="9">
        <f>IF(障害学生情報入力シート!D965="入学者(新1年生)",1,0)</f>
        <v>0</v>
      </c>
      <c r="Y965" s="9">
        <f>IF(ISBLANK(障害学生情報入力シート!$G965),0)+IF(AND(障害学生情報入力シート!$G965="視覚障害",OR(障害学生情報入力シート!$H965="盲",障害学生情報入力シート!$H965="弱視")),1,0)+IF(AND(障害学生情報入力シート!$G965="聴覚・言語障害",OR(障害学生情報入力シート!$H965="聾",障害学生情報入力シート!$H965="難聴",障害学生情報入力シート!$H965="言語障害のみ")),1,0)+IF(AND(障害学生情報入力シート!$G965="肢体不自由",OR(障害学生情報入力シート!$H965="上肢機能障害",障害学生情報入力シート!$H965="下肢機能障害",障害学生情報入力シート!$H965="上下肢機能障害",障害学生情報入力シート!$H965="他の機能障害")),1,0)+IF(AND(障害学生情報入力シート!$G965="病弱・虚弱",OR(障害学生情報入力シート!$H965="内部障害等",障害学生情報入力シート!$H965="他の慢性疾患")),1,0)+IF(AND(障害学生情報入力シート!$G965="重複",ISBLANK(障害学生情報入力シート!$H965)),1,0)+IF(AND(障害学生情報入力シート!$G965="発達障害",OR(障害学生情報入力シート!$H965="SLD",障害学生情報入力シート!$H965="ADHD",障害学生情報入力シート!$H965="ASD",障害学生情報入力シート!$H965="発達障害の重複")),1,0)+IF(AND(障害学生情報入力シート!$G965="精神障害",OR(障害学生情報入力シート!$H965="統合失調症等",障害学生情報入力シート!$H965="気分障害",障害学生情報入力シート!$H965="神経症性障害等",障害学生情報入力シート!$H965="摂食障害・睡眠障害等",障害学生情報入力シート!$H965="他の精神障害")),1,0)+IF(AND(障害学生情報入力シート!$G965="その他の障害",ISBLANK(障害学生情報入力シート!$H965)),1,0)</f>
        <v>0</v>
      </c>
    </row>
    <row r="966" spans="1:25" x14ac:dyDescent="0.4">
      <c r="A966" s="1219">
        <v>942</v>
      </c>
      <c r="B966" s="7">
        <f>IF(AND(障害学生情報入力シート!$G966=$B$23,障害学生情報入力シート!$H966=$B$24,OR(障害学生情報入力シート!D966="入学者(新1年生)",障害学生情報入力シート!D966="在籍者")),1,0)</f>
        <v>0</v>
      </c>
      <c r="C966" s="7">
        <f t="shared" si="84"/>
        <v>0</v>
      </c>
      <c r="D966" s="7" t="str">
        <f>IFERROR(MATCH(ROW(障害学生情報入力シート!A942),C:C,0),"")</f>
        <v/>
      </c>
      <c r="E966" s="7">
        <f>IF(AND(障害学生情報入力シート!$G966=$E$23,障害学生情報入力シート!$H966=$E$24,OR(障害学生情報入力シート!D966="入学者(新1年生)",障害学生情報入力シート!D966="在籍者")),1,0)</f>
        <v>0</v>
      </c>
      <c r="F966" s="7">
        <f t="shared" si="85"/>
        <v>0</v>
      </c>
      <c r="G966" s="7" t="str">
        <f>IFERROR(MATCH(ROW(障害学生情報入力シート!E942),F:F,0),"")</f>
        <v/>
      </c>
      <c r="H966" s="7">
        <f>IF(AND(障害学生情報入力シート!$G966=$H$24,ISBLANK(障害学生情報入力シート!$H966),OR(障害学生情報入力シート!D966="入学者(新1年生)",障害学生情報入力シート!D966="在籍者")),1,0)</f>
        <v>0</v>
      </c>
      <c r="I966" s="7">
        <f t="shared" si="86"/>
        <v>0</v>
      </c>
      <c r="J966" s="7" t="str">
        <f>IFERROR(MATCH(ROW(障害学生情報入力シート!A942),I:I,0),"")</f>
        <v/>
      </c>
      <c r="K966" s="8">
        <f>IF(障害学生情報入力シート!AU966="",0,IF(AND(障害学生情報入力シート!AT966=1,Y966=1,障害学生情報入力シート!D966&lt;&gt;"",障害学生情報入力シート!D966&lt;&gt;"在籍者"),1,0))</f>
        <v>0</v>
      </c>
      <c r="L966" s="8">
        <f t="shared" si="87"/>
        <v>0</v>
      </c>
      <c r="M966" s="8" t="str">
        <f>IFERROR(MATCH(ROW(障害学生情報入力シート!A942),L:L,0),"")</f>
        <v/>
      </c>
      <c r="N966" s="8">
        <f>IF(障害学生情報入力シート!CA966="",0,IF(AND(障害学生情報入力シート!BZ966=1,Y966=1,障害学生情報入力シート!D966&lt;&gt;"",障害学生情報入力シート!D966&lt;&gt;"入学しなかった"),1,0))</f>
        <v>0</v>
      </c>
      <c r="O966" s="8">
        <f t="shared" si="88"/>
        <v>0</v>
      </c>
      <c r="P966" s="8" t="str">
        <f>IFERROR(MATCH(ROW(障害学生情報入力シート!AR942),O:O,0),"")</f>
        <v/>
      </c>
      <c r="Q966" s="8">
        <f>IF(障害学生情報入力シート!CU966="",0,IF(AND(障害学生情報入力シート!CT966=1,Y966=1,障害学生情報入力シート!D966&lt;&gt;"",障害学生情報入力シート!D966&lt;&gt;"入学しなかった"),1,0))</f>
        <v>0</v>
      </c>
      <c r="R966" s="8">
        <f t="shared" si="89"/>
        <v>0</v>
      </c>
      <c r="S966" s="8" t="str">
        <f>IFERROR(MATCH(ROW(障害学生情報入力シート!BJ942),R:R,0),"")</f>
        <v/>
      </c>
      <c r="T966" s="9">
        <f>IF(OR(SUM(障害学生情報入力シート!AY966:BY966,障害学生情報入力シート!CB966:CS966)&gt;0,COUNTA(障害学生情報入力シート!BZ966:CA966)=2,COUNTA(障害学生情報入力シート!CT966:CU966)=2),1,0)</f>
        <v>0</v>
      </c>
      <c r="U966" s="9">
        <f>SUM(障害学生情報入力シート!N966:Q966)+COUNTA(障害学生情報入力シート!R966)</f>
        <v>0</v>
      </c>
      <c r="V966" s="9">
        <f>SUM(障害学生情報入力シート!S966:V966)+COUNTA(障害学生情報入力シート!W966)</f>
        <v>0</v>
      </c>
      <c r="W966" s="9">
        <f>IF(SUM(障害学生情報入力シート!$X966:$AT966)&gt;0,1,0)</f>
        <v>0</v>
      </c>
      <c r="X966" s="9">
        <f>IF(障害学生情報入力シート!D966="入学者(新1年生)",1,0)</f>
        <v>0</v>
      </c>
      <c r="Y966" s="9">
        <f>IF(ISBLANK(障害学生情報入力シート!$G966),0)+IF(AND(障害学生情報入力シート!$G966="視覚障害",OR(障害学生情報入力シート!$H966="盲",障害学生情報入力シート!$H966="弱視")),1,0)+IF(AND(障害学生情報入力シート!$G966="聴覚・言語障害",OR(障害学生情報入力シート!$H966="聾",障害学生情報入力シート!$H966="難聴",障害学生情報入力シート!$H966="言語障害のみ")),1,0)+IF(AND(障害学生情報入力シート!$G966="肢体不自由",OR(障害学生情報入力シート!$H966="上肢機能障害",障害学生情報入力シート!$H966="下肢機能障害",障害学生情報入力シート!$H966="上下肢機能障害",障害学生情報入力シート!$H966="他の機能障害")),1,0)+IF(AND(障害学生情報入力シート!$G966="病弱・虚弱",OR(障害学生情報入力シート!$H966="内部障害等",障害学生情報入力シート!$H966="他の慢性疾患")),1,0)+IF(AND(障害学生情報入力シート!$G966="重複",ISBLANK(障害学生情報入力シート!$H966)),1,0)+IF(AND(障害学生情報入力シート!$G966="発達障害",OR(障害学生情報入力シート!$H966="SLD",障害学生情報入力シート!$H966="ADHD",障害学生情報入力シート!$H966="ASD",障害学生情報入力シート!$H966="発達障害の重複")),1,0)+IF(AND(障害学生情報入力シート!$G966="精神障害",OR(障害学生情報入力シート!$H966="統合失調症等",障害学生情報入力シート!$H966="気分障害",障害学生情報入力シート!$H966="神経症性障害等",障害学生情報入力シート!$H966="摂食障害・睡眠障害等",障害学生情報入力シート!$H966="他の精神障害")),1,0)+IF(AND(障害学生情報入力シート!$G966="その他の障害",ISBLANK(障害学生情報入力シート!$H966)),1,0)</f>
        <v>0</v>
      </c>
    </row>
    <row r="967" spans="1:25" x14ac:dyDescent="0.4">
      <c r="A967" s="1219">
        <v>943</v>
      </c>
      <c r="B967" s="7">
        <f>IF(AND(障害学生情報入力シート!$G967=$B$23,障害学生情報入力シート!$H967=$B$24,OR(障害学生情報入力シート!D967="入学者(新1年生)",障害学生情報入力シート!D967="在籍者")),1,0)</f>
        <v>0</v>
      </c>
      <c r="C967" s="7">
        <f t="shared" si="84"/>
        <v>0</v>
      </c>
      <c r="D967" s="7" t="str">
        <f>IFERROR(MATCH(ROW(障害学生情報入力シート!A943),C:C,0),"")</f>
        <v/>
      </c>
      <c r="E967" s="7">
        <f>IF(AND(障害学生情報入力シート!$G967=$E$23,障害学生情報入力シート!$H967=$E$24,OR(障害学生情報入力シート!D967="入学者(新1年生)",障害学生情報入力シート!D967="在籍者")),1,0)</f>
        <v>0</v>
      </c>
      <c r="F967" s="7">
        <f t="shared" si="85"/>
        <v>0</v>
      </c>
      <c r="G967" s="7" t="str">
        <f>IFERROR(MATCH(ROW(障害学生情報入力シート!E943),F:F,0),"")</f>
        <v/>
      </c>
      <c r="H967" s="7">
        <f>IF(AND(障害学生情報入力シート!$G967=$H$24,ISBLANK(障害学生情報入力シート!$H967),OR(障害学生情報入力シート!D967="入学者(新1年生)",障害学生情報入力シート!D967="在籍者")),1,0)</f>
        <v>0</v>
      </c>
      <c r="I967" s="7">
        <f t="shared" si="86"/>
        <v>0</v>
      </c>
      <c r="J967" s="7" t="str">
        <f>IFERROR(MATCH(ROW(障害学生情報入力シート!A943),I:I,0),"")</f>
        <v/>
      </c>
      <c r="K967" s="8">
        <f>IF(障害学生情報入力シート!AU967="",0,IF(AND(障害学生情報入力シート!AT967=1,Y967=1,障害学生情報入力シート!D967&lt;&gt;"",障害学生情報入力シート!D967&lt;&gt;"在籍者"),1,0))</f>
        <v>0</v>
      </c>
      <c r="L967" s="8">
        <f t="shared" si="87"/>
        <v>0</v>
      </c>
      <c r="M967" s="8" t="str">
        <f>IFERROR(MATCH(ROW(障害学生情報入力シート!A943),L:L,0),"")</f>
        <v/>
      </c>
      <c r="N967" s="8">
        <f>IF(障害学生情報入力シート!CA967="",0,IF(AND(障害学生情報入力シート!BZ967=1,Y967=1,障害学生情報入力シート!D967&lt;&gt;"",障害学生情報入力シート!D967&lt;&gt;"入学しなかった"),1,0))</f>
        <v>0</v>
      </c>
      <c r="O967" s="8">
        <f t="shared" si="88"/>
        <v>0</v>
      </c>
      <c r="P967" s="8" t="str">
        <f>IFERROR(MATCH(ROW(障害学生情報入力シート!AR943),O:O,0),"")</f>
        <v/>
      </c>
      <c r="Q967" s="8">
        <f>IF(障害学生情報入力シート!CU967="",0,IF(AND(障害学生情報入力シート!CT967=1,Y967=1,障害学生情報入力シート!D967&lt;&gt;"",障害学生情報入力シート!D967&lt;&gt;"入学しなかった"),1,0))</f>
        <v>0</v>
      </c>
      <c r="R967" s="8">
        <f t="shared" si="89"/>
        <v>0</v>
      </c>
      <c r="S967" s="8" t="str">
        <f>IFERROR(MATCH(ROW(障害学生情報入力シート!BJ943),R:R,0),"")</f>
        <v/>
      </c>
      <c r="T967" s="9">
        <f>IF(OR(SUM(障害学生情報入力シート!AY967:BY967,障害学生情報入力シート!CB967:CS967)&gt;0,COUNTA(障害学生情報入力シート!BZ967:CA967)=2,COUNTA(障害学生情報入力シート!CT967:CU967)=2),1,0)</f>
        <v>0</v>
      </c>
      <c r="U967" s="9">
        <f>SUM(障害学生情報入力シート!N967:Q967)+COUNTA(障害学生情報入力シート!R967)</f>
        <v>0</v>
      </c>
      <c r="V967" s="9">
        <f>SUM(障害学生情報入力シート!S967:V967)+COUNTA(障害学生情報入力シート!W967)</f>
        <v>0</v>
      </c>
      <c r="W967" s="9">
        <f>IF(SUM(障害学生情報入力シート!$X967:$AT967)&gt;0,1,0)</f>
        <v>0</v>
      </c>
      <c r="X967" s="9">
        <f>IF(障害学生情報入力シート!D967="入学者(新1年生)",1,0)</f>
        <v>0</v>
      </c>
      <c r="Y967" s="9">
        <f>IF(ISBLANK(障害学生情報入力シート!$G967),0)+IF(AND(障害学生情報入力シート!$G967="視覚障害",OR(障害学生情報入力シート!$H967="盲",障害学生情報入力シート!$H967="弱視")),1,0)+IF(AND(障害学生情報入力シート!$G967="聴覚・言語障害",OR(障害学生情報入力シート!$H967="聾",障害学生情報入力シート!$H967="難聴",障害学生情報入力シート!$H967="言語障害のみ")),1,0)+IF(AND(障害学生情報入力シート!$G967="肢体不自由",OR(障害学生情報入力シート!$H967="上肢機能障害",障害学生情報入力シート!$H967="下肢機能障害",障害学生情報入力シート!$H967="上下肢機能障害",障害学生情報入力シート!$H967="他の機能障害")),1,0)+IF(AND(障害学生情報入力シート!$G967="病弱・虚弱",OR(障害学生情報入力シート!$H967="内部障害等",障害学生情報入力シート!$H967="他の慢性疾患")),1,0)+IF(AND(障害学生情報入力シート!$G967="重複",ISBLANK(障害学生情報入力シート!$H967)),1,0)+IF(AND(障害学生情報入力シート!$G967="発達障害",OR(障害学生情報入力シート!$H967="SLD",障害学生情報入力シート!$H967="ADHD",障害学生情報入力シート!$H967="ASD",障害学生情報入力シート!$H967="発達障害の重複")),1,0)+IF(AND(障害学生情報入力シート!$G967="精神障害",OR(障害学生情報入力シート!$H967="統合失調症等",障害学生情報入力シート!$H967="気分障害",障害学生情報入力シート!$H967="神経症性障害等",障害学生情報入力シート!$H967="摂食障害・睡眠障害等",障害学生情報入力シート!$H967="他の精神障害")),1,0)+IF(AND(障害学生情報入力シート!$G967="その他の障害",ISBLANK(障害学生情報入力シート!$H967)),1,0)</f>
        <v>0</v>
      </c>
    </row>
    <row r="968" spans="1:25" x14ac:dyDescent="0.4">
      <c r="A968" s="1219">
        <v>944</v>
      </c>
      <c r="B968" s="7">
        <f>IF(AND(障害学生情報入力シート!$G968=$B$23,障害学生情報入力シート!$H968=$B$24,OR(障害学生情報入力シート!D968="入学者(新1年生)",障害学生情報入力シート!D968="在籍者")),1,0)</f>
        <v>0</v>
      </c>
      <c r="C968" s="7">
        <f t="shared" si="84"/>
        <v>0</v>
      </c>
      <c r="D968" s="7" t="str">
        <f>IFERROR(MATCH(ROW(障害学生情報入力シート!A944),C:C,0),"")</f>
        <v/>
      </c>
      <c r="E968" s="7">
        <f>IF(AND(障害学生情報入力シート!$G968=$E$23,障害学生情報入力シート!$H968=$E$24,OR(障害学生情報入力シート!D968="入学者(新1年生)",障害学生情報入力シート!D968="在籍者")),1,0)</f>
        <v>0</v>
      </c>
      <c r="F968" s="7">
        <f t="shared" si="85"/>
        <v>0</v>
      </c>
      <c r="G968" s="7" t="str">
        <f>IFERROR(MATCH(ROW(障害学生情報入力シート!E944),F:F,0),"")</f>
        <v/>
      </c>
      <c r="H968" s="7">
        <f>IF(AND(障害学生情報入力シート!$G968=$H$24,ISBLANK(障害学生情報入力シート!$H968),OR(障害学生情報入力シート!D968="入学者(新1年生)",障害学生情報入力シート!D968="在籍者")),1,0)</f>
        <v>0</v>
      </c>
      <c r="I968" s="7">
        <f t="shared" si="86"/>
        <v>0</v>
      </c>
      <c r="J968" s="7" t="str">
        <f>IFERROR(MATCH(ROW(障害学生情報入力シート!A944),I:I,0),"")</f>
        <v/>
      </c>
      <c r="K968" s="8">
        <f>IF(障害学生情報入力シート!AU968="",0,IF(AND(障害学生情報入力シート!AT968=1,Y968=1,障害学生情報入力シート!D968&lt;&gt;"",障害学生情報入力シート!D968&lt;&gt;"在籍者"),1,0))</f>
        <v>0</v>
      </c>
      <c r="L968" s="8">
        <f t="shared" si="87"/>
        <v>0</v>
      </c>
      <c r="M968" s="8" t="str">
        <f>IFERROR(MATCH(ROW(障害学生情報入力シート!A944),L:L,0),"")</f>
        <v/>
      </c>
      <c r="N968" s="8">
        <f>IF(障害学生情報入力シート!CA968="",0,IF(AND(障害学生情報入力シート!BZ968=1,Y968=1,障害学生情報入力シート!D968&lt;&gt;"",障害学生情報入力シート!D968&lt;&gt;"入学しなかった"),1,0))</f>
        <v>0</v>
      </c>
      <c r="O968" s="8">
        <f t="shared" si="88"/>
        <v>0</v>
      </c>
      <c r="P968" s="8" t="str">
        <f>IFERROR(MATCH(ROW(障害学生情報入力シート!AR944),O:O,0),"")</f>
        <v/>
      </c>
      <c r="Q968" s="8">
        <f>IF(障害学生情報入力シート!CU968="",0,IF(AND(障害学生情報入力シート!CT968=1,Y968=1,障害学生情報入力シート!D968&lt;&gt;"",障害学生情報入力シート!D968&lt;&gt;"入学しなかった"),1,0))</f>
        <v>0</v>
      </c>
      <c r="R968" s="8">
        <f t="shared" si="89"/>
        <v>0</v>
      </c>
      <c r="S968" s="8" t="str">
        <f>IFERROR(MATCH(ROW(障害学生情報入力シート!BJ944),R:R,0),"")</f>
        <v/>
      </c>
      <c r="T968" s="9">
        <f>IF(OR(SUM(障害学生情報入力シート!AY968:BY968,障害学生情報入力シート!CB968:CS968)&gt;0,COUNTA(障害学生情報入力シート!BZ968:CA968)=2,COUNTA(障害学生情報入力シート!CT968:CU968)=2),1,0)</f>
        <v>0</v>
      </c>
      <c r="U968" s="9">
        <f>SUM(障害学生情報入力シート!N968:Q968)+COUNTA(障害学生情報入力シート!R968)</f>
        <v>0</v>
      </c>
      <c r="V968" s="9">
        <f>SUM(障害学生情報入力シート!S968:V968)+COUNTA(障害学生情報入力シート!W968)</f>
        <v>0</v>
      </c>
      <c r="W968" s="9">
        <f>IF(SUM(障害学生情報入力シート!$X968:$AT968)&gt;0,1,0)</f>
        <v>0</v>
      </c>
      <c r="X968" s="9">
        <f>IF(障害学生情報入力シート!D968="入学者(新1年生)",1,0)</f>
        <v>0</v>
      </c>
      <c r="Y968" s="9">
        <f>IF(ISBLANK(障害学生情報入力シート!$G968),0)+IF(AND(障害学生情報入力シート!$G968="視覚障害",OR(障害学生情報入力シート!$H968="盲",障害学生情報入力シート!$H968="弱視")),1,0)+IF(AND(障害学生情報入力シート!$G968="聴覚・言語障害",OR(障害学生情報入力シート!$H968="聾",障害学生情報入力シート!$H968="難聴",障害学生情報入力シート!$H968="言語障害のみ")),1,0)+IF(AND(障害学生情報入力シート!$G968="肢体不自由",OR(障害学生情報入力シート!$H968="上肢機能障害",障害学生情報入力シート!$H968="下肢機能障害",障害学生情報入力シート!$H968="上下肢機能障害",障害学生情報入力シート!$H968="他の機能障害")),1,0)+IF(AND(障害学生情報入力シート!$G968="病弱・虚弱",OR(障害学生情報入力シート!$H968="内部障害等",障害学生情報入力シート!$H968="他の慢性疾患")),1,0)+IF(AND(障害学生情報入力シート!$G968="重複",ISBLANK(障害学生情報入力シート!$H968)),1,0)+IF(AND(障害学生情報入力シート!$G968="発達障害",OR(障害学生情報入力シート!$H968="SLD",障害学生情報入力シート!$H968="ADHD",障害学生情報入力シート!$H968="ASD",障害学生情報入力シート!$H968="発達障害の重複")),1,0)+IF(AND(障害学生情報入力シート!$G968="精神障害",OR(障害学生情報入力シート!$H968="統合失調症等",障害学生情報入力シート!$H968="気分障害",障害学生情報入力シート!$H968="神経症性障害等",障害学生情報入力シート!$H968="摂食障害・睡眠障害等",障害学生情報入力シート!$H968="他の精神障害")),1,0)+IF(AND(障害学生情報入力シート!$G968="その他の障害",ISBLANK(障害学生情報入力シート!$H968)),1,0)</f>
        <v>0</v>
      </c>
    </row>
    <row r="969" spans="1:25" x14ac:dyDescent="0.4">
      <c r="A969" s="1219">
        <v>945</v>
      </c>
      <c r="B969" s="7">
        <f>IF(AND(障害学生情報入力シート!$G969=$B$23,障害学生情報入力シート!$H969=$B$24,OR(障害学生情報入力シート!D969="入学者(新1年生)",障害学生情報入力シート!D969="在籍者")),1,0)</f>
        <v>0</v>
      </c>
      <c r="C969" s="7">
        <f t="shared" si="84"/>
        <v>0</v>
      </c>
      <c r="D969" s="7" t="str">
        <f>IFERROR(MATCH(ROW(障害学生情報入力シート!A945),C:C,0),"")</f>
        <v/>
      </c>
      <c r="E969" s="7">
        <f>IF(AND(障害学生情報入力シート!$G969=$E$23,障害学生情報入力シート!$H969=$E$24,OR(障害学生情報入力シート!D969="入学者(新1年生)",障害学生情報入力シート!D969="在籍者")),1,0)</f>
        <v>0</v>
      </c>
      <c r="F969" s="7">
        <f t="shared" si="85"/>
        <v>0</v>
      </c>
      <c r="G969" s="7" t="str">
        <f>IFERROR(MATCH(ROW(障害学生情報入力シート!E945),F:F,0),"")</f>
        <v/>
      </c>
      <c r="H969" s="7">
        <f>IF(AND(障害学生情報入力シート!$G969=$H$24,ISBLANK(障害学生情報入力シート!$H969),OR(障害学生情報入力シート!D969="入学者(新1年生)",障害学生情報入力シート!D969="在籍者")),1,0)</f>
        <v>0</v>
      </c>
      <c r="I969" s="7">
        <f t="shared" si="86"/>
        <v>0</v>
      </c>
      <c r="J969" s="7" t="str">
        <f>IFERROR(MATCH(ROW(障害学生情報入力シート!A945),I:I,0),"")</f>
        <v/>
      </c>
      <c r="K969" s="8">
        <f>IF(障害学生情報入力シート!AU969="",0,IF(AND(障害学生情報入力シート!AT969=1,Y969=1,障害学生情報入力シート!D969&lt;&gt;"",障害学生情報入力シート!D969&lt;&gt;"在籍者"),1,0))</f>
        <v>0</v>
      </c>
      <c r="L969" s="8">
        <f t="shared" si="87"/>
        <v>0</v>
      </c>
      <c r="M969" s="8" t="str">
        <f>IFERROR(MATCH(ROW(障害学生情報入力シート!A945),L:L,0),"")</f>
        <v/>
      </c>
      <c r="N969" s="8">
        <f>IF(障害学生情報入力シート!CA969="",0,IF(AND(障害学生情報入力シート!BZ969=1,Y969=1,障害学生情報入力シート!D969&lt;&gt;"",障害学生情報入力シート!D969&lt;&gt;"入学しなかった"),1,0))</f>
        <v>0</v>
      </c>
      <c r="O969" s="8">
        <f t="shared" si="88"/>
        <v>0</v>
      </c>
      <c r="P969" s="8" t="str">
        <f>IFERROR(MATCH(ROW(障害学生情報入力シート!AR945),O:O,0),"")</f>
        <v/>
      </c>
      <c r="Q969" s="8">
        <f>IF(障害学生情報入力シート!CU969="",0,IF(AND(障害学生情報入力シート!CT969=1,Y969=1,障害学生情報入力シート!D969&lt;&gt;"",障害学生情報入力シート!D969&lt;&gt;"入学しなかった"),1,0))</f>
        <v>0</v>
      </c>
      <c r="R969" s="8">
        <f t="shared" si="89"/>
        <v>0</v>
      </c>
      <c r="S969" s="8" t="str">
        <f>IFERROR(MATCH(ROW(障害学生情報入力シート!BJ945),R:R,0),"")</f>
        <v/>
      </c>
      <c r="T969" s="9">
        <f>IF(OR(SUM(障害学生情報入力シート!AY969:BY969,障害学生情報入力シート!CB969:CS969)&gt;0,COUNTA(障害学生情報入力シート!BZ969:CA969)=2,COUNTA(障害学生情報入力シート!CT969:CU969)=2),1,0)</f>
        <v>0</v>
      </c>
      <c r="U969" s="9">
        <f>SUM(障害学生情報入力シート!N969:Q969)+COUNTA(障害学生情報入力シート!R969)</f>
        <v>0</v>
      </c>
      <c r="V969" s="9">
        <f>SUM(障害学生情報入力シート!S969:V969)+COUNTA(障害学生情報入力シート!W969)</f>
        <v>0</v>
      </c>
      <c r="W969" s="9">
        <f>IF(SUM(障害学生情報入力シート!$X969:$AT969)&gt;0,1,0)</f>
        <v>0</v>
      </c>
      <c r="X969" s="9">
        <f>IF(障害学生情報入力シート!D969="入学者(新1年生)",1,0)</f>
        <v>0</v>
      </c>
      <c r="Y969" s="9">
        <f>IF(ISBLANK(障害学生情報入力シート!$G969),0)+IF(AND(障害学生情報入力シート!$G969="視覚障害",OR(障害学生情報入力シート!$H969="盲",障害学生情報入力シート!$H969="弱視")),1,0)+IF(AND(障害学生情報入力シート!$G969="聴覚・言語障害",OR(障害学生情報入力シート!$H969="聾",障害学生情報入力シート!$H969="難聴",障害学生情報入力シート!$H969="言語障害のみ")),1,0)+IF(AND(障害学生情報入力シート!$G969="肢体不自由",OR(障害学生情報入力シート!$H969="上肢機能障害",障害学生情報入力シート!$H969="下肢機能障害",障害学生情報入力シート!$H969="上下肢機能障害",障害学生情報入力シート!$H969="他の機能障害")),1,0)+IF(AND(障害学生情報入力シート!$G969="病弱・虚弱",OR(障害学生情報入力シート!$H969="内部障害等",障害学生情報入力シート!$H969="他の慢性疾患")),1,0)+IF(AND(障害学生情報入力シート!$G969="重複",ISBLANK(障害学生情報入力シート!$H969)),1,0)+IF(AND(障害学生情報入力シート!$G969="発達障害",OR(障害学生情報入力シート!$H969="SLD",障害学生情報入力シート!$H969="ADHD",障害学生情報入力シート!$H969="ASD",障害学生情報入力シート!$H969="発達障害の重複")),1,0)+IF(AND(障害学生情報入力シート!$G969="精神障害",OR(障害学生情報入力シート!$H969="統合失調症等",障害学生情報入力シート!$H969="気分障害",障害学生情報入力シート!$H969="神経症性障害等",障害学生情報入力シート!$H969="摂食障害・睡眠障害等",障害学生情報入力シート!$H969="他の精神障害")),1,0)+IF(AND(障害学生情報入力シート!$G969="その他の障害",ISBLANK(障害学生情報入力シート!$H969)),1,0)</f>
        <v>0</v>
      </c>
    </row>
    <row r="970" spans="1:25" x14ac:dyDescent="0.4">
      <c r="A970" s="1219">
        <v>946</v>
      </c>
      <c r="B970" s="7">
        <f>IF(AND(障害学生情報入力シート!$G970=$B$23,障害学生情報入力シート!$H970=$B$24,OR(障害学生情報入力シート!D970="入学者(新1年生)",障害学生情報入力シート!D970="在籍者")),1,0)</f>
        <v>0</v>
      </c>
      <c r="C970" s="7">
        <f t="shared" si="84"/>
        <v>0</v>
      </c>
      <c r="D970" s="7" t="str">
        <f>IFERROR(MATCH(ROW(障害学生情報入力シート!A946),C:C,0),"")</f>
        <v/>
      </c>
      <c r="E970" s="7">
        <f>IF(AND(障害学生情報入力シート!$G970=$E$23,障害学生情報入力シート!$H970=$E$24,OR(障害学生情報入力シート!D970="入学者(新1年生)",障害学生情報入力シート!D970="在籍者")),1,0)</f>
        <v>0</v>
      </c>
      <c r="F970" s="7">
        <f t="shared" si="85"/>
        <v>0</v>
      </c>
      <c r="G970" s="7" t="str">
        <f>IFERROR(MATCH(ROW(障害学生情報入力シート!E946),F:F,0),"")</f>
        <v/>
      </c>
      <c r="H970" s="7">
        <f>IF(AND(障害学生情報入力シート!$G970=$H$24,ISBLANK(障害学生情報入力シート!$H970),OR(障害学生情報入力シート!D970="入学者(新1年生)",障害学生情報入力シート!D970="在籍者")),1,0)</f>
        <v>0</v>
      </c>
      <c r="I970" s="7">
        <f t="shared" si="86"/>
        <v>0</v>
      </c>
      <c r="J970" s="7" t="str">
        <f>IFERROR(MATCH(ROW(障害学生情報入力シート!A946),I:I,0),"")</f>
        <v/>
      </c>
      <c r="K970" s="8">
        <f>IF(障害学生情報入力シート!AU970="",0,IF(AND(障害学生情報入力シート!AT970=1,Y970=1,障害学生情報入力シート!D970&lt;&gt;"",障害学生情報入力シート!D970&lt;&gt;"在籍者"),1,0))</f>
        <v>0</v>
      </c>
      <c r="L970" s="8">
        <f t="shared" si="87"/>
        <v>0</v>
      </c>
      <c r="M970" s="8" t="str">
        <f>IFERROR(MATCH(ROW(障害学生情報入力シート!A946),L:L,0),"")</f>
        <v/>
      </c>
      <c r="N970" s="8">
        <f>IF(障害学生情報入力シート!CA970="",0,IF(AND(障害学生情報入力シート!BZ970=1,Y970=1,障害学生情報入力シート!D970&lt;&gt;"",障害学生情報入力シート!D970&lt;&gt;"入学しなかった"),1,0))</f>
        <v>0</v>
      </c>
      <c r="O970" s="8">
        <f t="shared" si="88"/>
        <v>0</v>
      </c>
      <c r="P970" s="8" t="str">
        <f>IFERROR(MATCH(ROW(障害学生情報入力シート!AR946),O:O,0),"")</f>
        <v/>
      </c>
      <c r="Q970" s="8">
        <f>IF(障害学生情報入力シート!CU970="",0,IF(AND(障害学生情報入力シート!CT970=1,Y970=1,障害学生情報入力シート!D970&lt;&gt;"",障害学生情報入力シート!D970&lt;&gt;"入学しなかった"),1,0))</f>
        <v>0</v>
      </c>
      <c r="R970" s="8">
        <f t="shared" si="89"/>
        <v>0</v>
      </c>
      <c r="S970" s="8" t="str">
        <f>IFERROR(MATCH(ROW(障害学生情報入力シート!BJ946),R:R,0),"")</f>
        <v/>
      </c>
      <c r="T970" s="9">
        <f>IF(OR(SUM(障害学生情報入力シート!AY970:BY970,障害学生情報入力シート!CB970:CS970)&gt;0,COUNTA(障害学生情報入力シート!BZ970:CA970)=2,COUNTA(障害学生情報入力シート!CT970:CU970)=2),1,0)</f>
        <v>0</v>
      </c>
      <c r="U970" s="9">
        <f>SUM(障害学生情報入力シート!N970:Q970)+COUNTA(障害学生情報入力シート!R970)</f>
        <v>0</v>
      </c>
      <c r="V970" s="9">
        <f>SUM(障害学生情報入力シート!S970:V970)+COUNTA(障害学生情報入力シート!W970)</f>
        <v>0</v>
      </c>
      <c r="W970" s="9">
        <f>IF(SUM(障害学生情報入力シート!$X970:$AT970)&gt;0,1,0)</f>
        <v>0</v>
      </c>
      <c r="X970" s="9">
        <f>IF(障害学生情報入力シート!D970="入学者(新1年生)",1,0)</f>
        <v>0</v>
      </c>
      <c r="Y970" s="9">
        <f>IF(ISBLANK(障害学生情報入力シート!$G970),0)+IF(AND(障害学生情報入力シート!$G970="視覚障害",OR(障害学生情報入力シート!$H970="盲",障害学生情報入力シート!$H970="弱視")),1,0)+IF(AND(障害学生情報入力シート!$G970="聴覚・言語障害",OR(障害学生情報入力シート!$H970="聾",障害学生情報入力シート!$H970="難聴",障害学生情報入力シート!$H970="言語障害のみ")),1,0)+IF(AND(障害学生情報入力シート!$G970="肢体不自由",OR(障害学生情報入力シート!$H970="上肢機能障害",障害学生情報入力シート!$H970="下肢機能障害",障害学生情報入力シート!$H970="上下肢機能障害",障害学生情報入力シート!$H970="他の機能障害")),1,0)+IF(AND(障害学生情報入力シート!$G970="病弱・虚弱",OR(障害学生情報入力シート!$H970="内部障害等",障害学生情報入力シート!$H970="他の慢性疾患")),1,0)+IF(AND(障害学生情報入力シート!$G970="重複",ISBLANK(障害学生情報入力シート!$H970)),1,0)+IF(AND(障害学生情報入力シート!$G970="発達障害",OR(障害学生情報入力シート!$H970="SLD",障害学生情報入力シート!$H970="ADHD",障害学生情報入力シート!$H970="ASD",障害学生情報入力シート!$H970="発達障害の重複")),1,0)+IF(AND(障害学生情報入力シート!$G970="精神障害",OR(障害学生情報入力シート!$H970="統合失調症等",障害学生情報入力シート!$H970="気分障害",障害学生情報入力シート!$H970="神経症性障害等",障害学生情報入力シート!$H970="摂食障害・睡眠障害等",障害学生情報入力シート!$H970="他の精神障害")),1,0)+IF(AND(障害学生情報入力シート!$G970="その他の障害",ISBLANK(障害学生情報入力シート!$H970)),1,0)</f>
        <v>0</v>
      </c>
    </row>
    <row r="971" spans="1:25" x14ac:dyDescent="0.4">
      <c r="A971" s="1219">
        <v>947</v>
      </c>
      <c r="B971" s="7">
        <f>IF(AND(障害学生情報入力シート!$G971=$B$23,障害学生情報入力シート!$H971=$B$24,OR(障害学生情報入力シート!D971="入学者(新1年生)",障害学生情報入力シート!D971="在籍者")),1,0)</f>
        <v>0</v>
      </c>
      <c r="C971" s="7">
        <f t="shared" si="84"/>
        <v>0</v>
      </c>
      <c r="D971" s="7" t="str">
        <f>IFERROR(MATCH(ROW(障害学生情報入力シート!A947),C:C,0),"")</f>
        <v/>
      </c>
      <c r="E971" s="7">
        <f>IF(AND(障害学生情報入力シート!$G971=$E$23,障害学生情報入力シート!$H971=$E$24,OR(障害学生情報入力シート!D971="入学者(新1年生)",障害学生情報入力シート!D971="在籍者")),1,0)</f>
        <v>0</v>
      </c>
      <c r="F971" s="7">
        <f t="shared" si="85"/>
        <v>0</v>
      </c>
      <c r="G971" s="7" t="str">
        <f>IFERROR(MATCH(ROW(障害学生情報入力シート!E947),F:F,0),"")</f>
        <v/>
      </c>
      <c r="H971" s="7">
        <f>IF(AND(障害学生情報入力シート!$G971=$H$24,ISBLANK(障害学生情報入力シート!$H971),OR(障害学生情報入力シート!D971="入学者(新1年生)",障害学生情報入力シート!D971="在籍者")),1,0)</f>
        <v>0</v>
      </c>
      <c r="I971" s="7">
        <f t="shared" si="86"/>
        <v>0</v>
      </c>
      <c r="J971" s="7" t="str">
        <f>IFERROR(MATCH(ROW(障害学生情報入力シート!A947),I:I,0),"")</f>
        <v/>
      </c>
      <c r="K971" s="8">
        <f>IF(障害学生情報入力シート!AU971="",0,IF(AND(障害学生情報入力シート!AT971=1,Y971=1,障害学生情報入力シート!D971&lt;&gt;"",障害学生情報入力シート!D971&lt;&gt;"在籍者"),1,0))</f>
        <v>0</v>
      </c>
      <c r="L971" s="8">
        <f t="shared" si="87"/>
        <v>0</v>
      </c>
      <c r="M971" s="8" t="str">
        <f>IFERROR(MATCH(ROW(障害学生情報入力シート!A947),L:L,0),"")</f>
        <v/>
      </c>
      <c r="N971" s="8">
        <f>IF(障害学生情報入力シート!CA971="",0,IF(AND(障害学生情報入力シート!BZ971=1,Y971=1,障害学生情報入力シート!D971&lt;&gt;"",障害学生情報入力シート!D971&lt;&gt;"入学しなかった"),1,0))</f>
        <v>0</v>
      </c>
      <c r="O971" s="8">
        <f t="shared" si="88"/>
        <v>0</v>
      </c>
      <c r="P971" s="8" t="str">
        <f>IFERROR(MATCH(ROW(障害学生情報入力シート!AR947),O:O,0),"")</f>
        <v/>
      </c>
      <c r="Q971" s="8">
        <f>IF(障害学生情報入力シート!CU971="",0,IF(AND(障害学生情報入力シート!CT971=1,Y971=1,障害学生情報入力シート!D971&lt;&gt;"",障害学生情報入力シート!D971&lt;&gt;"入学しなかった"),1,0))</f>
        <v>0</v>
      </c>
      <c r="R971" s="8">
        <f t="shared" si="89"/>
        <v>0</v>
      </c>
      <c r="S971" s="8" t="str">
        <f>IFERROR(MATCH(ROW(障害学生情報入力シート!BJ947),R:R,0),"")</f>
        <v/>
      </c>
      <c r="T971" s="9">
        <f>IF(OR(SUM(障害学生情報入力シート!AY971:BY971,障害学生情報入力シート!CB971:CS971)&gt;0,COUNTA(障害学生情報入力シート!BZ971:CA971)=2,COUNTA(障害学生情報入力シート!CT971:CU971)=2),1,0)</f>
        <v>0</v>
      </c>
      <c r="U971" s="9">
        <f>SUM(障害学生情報入力シート!N971:Q971)+COUNTA(障害学生情報入力シート!R971)</f>
        <v>0</v>
      </c>
      <c r="V971" s="9">
        <f>SUM(障害学生情報入力シート!S971:V971)+COUNTA(障害学生情報入力シート!W971)</f>
        <v>0</v>
      </c>
      <c r="W971" s="9">
        <f>IF(SUM(障害学生情報入力シート!$X971:$AT971)&gt;0,1,0)</f>
        <v>0</v>
      </c>
      <c r="X971" s="9">
        <f>IF(障害学生情報入力シート!D971="入学者(新1年生)",1,0)</f>
        <v>0</v>
      </c>
      <c r="Y971" s="9">
        <f>IF(ISBLANK(障害学生情報入力シート!$G971),0)+IF(AND(障害学生情報入力シート!$G971="視覚障害",OR(障害学生情報入力シート!$H971="盲",障害学生情報入力シート!$H971="弱視")),1,0)+IF(AND(障害学生情報入力シート!$G971="聴覚・言語障害",OR(障害学生情報入力シート!$H971="聾",障害学生情報入力シート!$H971="難聴",障害学生情報入力シート!$H971="言語障害のみ")),1,0)+IF(AND(障害学生情報入力シート!$G971="肢体不自由",OR(障害学生情報入力シート!$H971="上肢機能障害",障害学生情報入力シート!$H971="下肢機能障害",障害学生情報入力シート!$H971="上下肢機能障害",障害学生情報入力シート!$H971="他の機能障害")),1,0)+IF(AND(障害学生情報入力シート!$G971="病弱・虚弱",OR(障害学生情報入力シート!$H971="内部障害等",障害学生情報入力シート!$H971="他の慢性疾患")),1,0)+IF(AND(障害学生情報入力シート!$G971="重複",ISBLANK(障害学生情報入力シート!$H971)),1,0)+IF(AND(障害学生情報入力シート!$G971="発達障害",OR(障害学生情報入力シート!$H971="SLD",障害学生情報入力シート!$H971="ADHD",障害学生情報入力シート!$H971="ASD",障害学生情報入力シート!$H971="発達障害の重複")),1,0)+IF(AND(障害学生情報入力シート!$G971="精神障害",OR(障害学生情報入力シート!$H971="統合失調症等",障害学生情報入力シート!$H971="気分障害",障害学生情報入力シート!$H971="神経症性障害等",障害学生情報入力シート!$H971="摂食障害・睡眠障害等",障害学生情報入力シート!$H971="他の精神障害")),1,0)+IF(AND(障害学生情報入力シート!$G971="その他の障害",ISBLANK(障害学生情報入力シート!$H971)),1,0)</f>
        <v>0</v>
      </c>
    </row>
    <row r="972" spans="1:25" x14ac:dyDescent="0.4">
      <c r="A972" s="1219">
        <v>948</v>
      </c>
      <c r="B972" s="7">
        <f>IF(AND(障害学生情報入力シート!$G972=$B$23,障害学生情報入力シート!$H972=$B$24,OR(障害学生情報入力シート!D972="入学者(新1年生)",障害学生情報入力シート!D972="在籍者")),1,0)</f>
        <v>0</v>
      </c>
      <c r="C972" s="7">
        <f t="shared" si="84"/>
        <v>0</v>
      </c>
      <c r="D972" s="7" t="str">
        <f>IFERROR(MATCH(ROW(障害学生情報入力シート!A948),C:C,0),"")</f>
        <v/>
      </c>
      <c r="E972" s="7">
        <f>IF(AND(障害学生情報入力シート!$G972=$E$23,障害学生情報入力シート!$H972=$E$24,OR(障害学生情報入力シート!D972="入学者(新1年生)",障害学生情報入力シート!D972="在籍者")),1,0)</f>
        <v>0</v>
      </c>
      <c r="F972" s="7">
        <f t="shared" si="85"/>
        <v>0</v>
      </c>
      <c r="G972" s="7" t="str">
        <f>IFERROR(MATCH(ROW(障害学生情報入力シート!E948),F:F,0),"")</f>
        <v/>
      </c>
      <c r="H972" s="7">
        <f>IF(AND(障害学生情報入力シート!$G972=$H$24,ISBLANK(障害学生情報入力シート!$H972),OR(障害学生情報入力シート!D972="入学者(新1年生)",障害学生情報入力シート!D972="在籍者")),1,0)</f>
        <v>0</v>
      </c>
      <c r="I972" s="7">
        <f t="shared" si="86"/>
        <v>0</v>
      </c>
      <c r="J972" s="7" t="str">
        <f>IFERROR(MATCH(ROW(障害学生情報入力シート!A948),I:I,0),"")</f>
        <v/>
      </c>
      <c r="K972" s="8">
        <f>IF(障害学生情報入力シート!AU972="",0,IF(AND(障害学生情報入力シート!AT972=1,Y972=1,障害学生情報入力シート!D972&lt;&gt;"",障害学生情報入力シート!D972&lt;&gt;"在籍者"),1,0))</f>
        <v>0</v>
      </c>
      <c r="L972" s="8">
        <f t="shared" si="87"/>
        <v>0</v>
      </c>
      <c r="M972" s="8" t="str">
        <f>IFERROR(MATCH(ROW(障害学生情報入力シート!A948),L:L,0),"")</f>
        <v/>
      </c>
      <c r="N972" s="8">
        <f>IF(障害学生情報入力シート!CA972="",0,IF(AND(障害学生情報入力シート!BZ972=1,Y972=1,障害学生情報入力シート!D972&lt;&gt;"",障害学生情報入力シート!D972&lt;&gt;"入学しなかった"),1,0))</f>
        <v>0</v>
      </c>
      <c r="O972" s="8">
        <f t="shared" si="88"/>
        <v>0</v>
      </c>
      <c r="P972" s="8" t="str">
        <f>IFERROR(MATCH(ROW(障害学生情報入力シート!AR948),O:O,0),"")</f>
        <v/>
      </c>
      <c r="Q972" s="8">
        <f>IF(障害学生情報入力シート!CU972="",0,IF(AND(障害学生情報入力シート!CT972=1,Y972=1,障害学生情報入力シート!D972&lt;&gt;"",障害学生情報入力シート!D972&lt;&gt;"入学しなかった"),1,0))</f>
        <v>0</v>
      </c>
      <c r="R972" s="8">
        <f t="shared" si="89"/>
        <v>0</v>
      </c>
      <c r="S972" s="8" t="str">
        <f>IFERROR(MATCH(ROW(障害学生情報入力シート!BJ948),R:R,0),"")</f>
        <v/>
      </c>
      <c r="T972" s="9">
        <f>IF(OR(SUM(障害学生情報入力シート!AY972:BY972,障害学生情報入力シート!CB972:CS972)&gt;0,COUNTA(障害学生情報入力シート!BZ972:CA972)=2,COUNTA(障害学生情報入力シート!CT972:CU972)=2),1,0)</f>
        <v>0</v>
      </c>
      <c r="U972" s="9">
        <f>SUM(障害学生情報入力シート!N972:Q972)+COUNTA(障害学生情報入力シート!R972)</f>
        <v>0</v>
      </c>
      <c r="V972" s="9">
        <f>SUM(障害学生情報入力シート!S972:V972)+COUNTA(障害学生情報入力シート!W972)</f>
        <v>0</v>
      </c>
      <c r="W972" s="9">
        <f>IF(SUM(障害学生情報入力シート!$X972:$AT972)&gt;0,1,0)</f>
        <v>0</v>
      </c>
      <c r="X972" s="9">
        <f>IF(障害学生情報入力シート!D972="入学者(新1年生)",1,0)</f>
        <v>0</v>
      </c>
      <c r="Y972" s="9">
        <f>IF(ISBLANK(障害学生情報入力シート!$G972),0)+IF(AND(障害学生情報入力シート!$G972="視覚障害",OR(障害学生情報入力シート!$H972="盲",障害学生情報入力シート!$H972="弱視")),1,0)+IF(AND(障害学生情報入力シート!$G972="聴覚・言語障害",OR(障害学生情報入力シート!$H972="聾",障害学生情報入力シート!$H972="難聴",障害学生情報入力シート!$H972="言語障害のみ")),1,0)+IF(AND(障害学生情報入力シート!$G972="肢体不自由",OR(障害学生情報入力シート!$H972="上肢機能障害",障害学生情報入力シート!$H972="下肢機能障害",障害学生情報入力シート!$H972="上下肢機能障害",障害学生情報入力シート!$H972="他の機能障害")),1,0)+IF(AND(障害学生情報入力シート!$G972="病弱・虚弱",OR(障害学生情報入力シート!$H972="内部障害等",障害学生情報入力シート!$H972="他の慢性疾患")),1,0)+IF(AND(障害学生情報入力シート!$G972="重複",ISBLANK(障害学生情報入力シート!$H972)),1,0)+IF(AND(障害学生情報入力シート!$G972="発達障害",OR(障害学生情報入力シート!$H972="SLD",障害学生情報入力シート!$H972="ADHD",障害学生情報入力シート!$H972="ASD",障害学生情報入力シート!$H972="発達障害の重複")),1,0)+IF(AND(障害学生情報入力シート!$G972="精神障害",OR(障害学生情報入力シート!$H972="統合失調症等",障害学生情報入力シート!$H972="気分障害",障害学生情報入力シート!$H972="神経症性障害等",障害学生情報入力シート!$H972="摂食障害・睡眠障害等",障害学生情報入力シート!$H972="他の精神障害")),1,0)+IF(AND(障害学生情報入力シート!$G972="その他の障害",ISBLANK(障害学生情報入力シート!$H972)),1,0)</f>
        <v>0</v>
      </c>
    </row>
    <row r="973" spans="1:25" x14ac:dyDescent="0.4">
      <c r="A973" s="1219">
        <v>949</v>
      </c>
      <c r="B973" s="7">
        <f>IF(AND(障害学生情報入力シート!$G973=$B$23,障害学生情報入力シート!$H973=$B$24,OR(障害学生情報入力シート!D973="入学者(新1年生)",障害学生情報入力シート!D973="在籍者")),1,0)</f>
        <v>0</v>
      </c>
      <c r="C973" s="7">
        <f t="shared" si="84"/>
        <v>0</v>
      </c>
      <c r="D973" s="7" t="str">
        <f>IFERROR(MATCH(ROW(障害学生情報入力シート!A949),C:C,0),"")</f>
        <v/>
      </c>
      <c r="E973" s="7">
        <f>IF(AND(障害学生情報入力シート!$G973=$E$23,障害学生情報入力シート!$H973=$E$24,OR(障害学生情報入力シート!D973="入学者(新1年生)",障害学生情報入力シート!D973="在籍者")),1,0)</f>
        <v>0</v>
      </c>
      <c r="F973" s="7">
        <f t="shared" si="85"/>
        <v>0</v>
      </c>
      <c r="G973" s="7" t="str">
        <f>IFERROR(MATCH(ROW(障害学生情報入力シート!E949),F:F,0),"")</f>
        <v/>
      </c>
      <c r="H973" s="7">
        <f>IF(AND(障害学生情報入力シート!$G973=$H$24,ISBLANK(障害学生情報入力シート!$H973),OR(障害学生情報入力シート!D973="入学者(新1年生)",障害学生情報入力シート!D973="在籍者")),1,0)</f>
        <v>0</v>
      </c>
      <c r="I973" s="7">
        <f t="shared" si="86"/>
        <v>0</v>
      </c>
      <c r="J973" s="7" t="str">
        <f>IFERROR(MATCH(ROW(障害学生情報入力シート!A949),I:I,0),"")</f>
        <v/>
      </c>
      <c r="K973" s="8">
        <f>IF(障害学生情報入力シート!AU973="",0,IF(AND(障害学生情報入力シート!AT973=1,Y973=1,障害学生情報入力シート!D973&lt;&gt;"",障害学生情報入力シート!D973&lt;&gt;"在籍者"),1,0))</f>
        <v>0</v>
      </c>
      <c r="L973" s="8">
        <f t="shared" si="87"/>
        <v>0</v>
      </c>
      <c r="M973" s="8" t="str">
        <f>IFERROR(MATCH(ROW(障害学生情報入力シート!A949),L:L,0),"")</f>
        <v/>
      </c>
      <c r="N973" s="8">
        <f>IF(障害学生情報入力シート!CA973="",0,IF(AND(障害学生情報入力シート!BZ973=1,Y973=1,障害学生情報入力シート!D973&lt;&gt;"",障害学生情報入力シート!D973&lt;&gt;"入学しなかった"),1,0))</f>
        <v>0</v>
      </c>
      <c r="O973" s="8">
        <f t="shared" si="88"/>
        <v>0</v>
      </c>
      <c r="P973" s="8" t="str">
        <f>IFERROR(MATCH(ROW(障害学生情報入力シート!AR949),O:O,0),"")</f>
        <v/>
      </c>
      <c r="Q973" s="8">
        <f>IF(障害学生情報入力シート!CU973="",0,IF(AND(障害学生情報入力シート!CT973=1,Y973=1,障害学生情報入力シート!D973&lt;&gt;"",障害学生情報入力シート!D973&lt;&gt;"入学しなかった"),1,0))</f>
        <v>0</v>
      </c>
      <c r="R973" s="8">
        <f t="shared" si="89"/>
        <v>0</v>
      </c>
      <c r="S973" s="8" t="str">
        <f>IFERROR(MATCH(ROW(障害学生情報入力シート!BJ949),R:R,0),"")</f>
        <v/>
      </c>
      <c r="T973" s="9">
        <f>IF(OR(SUM(障害学生情報入力シート!AY973:BY973,障害学生情報入力シート!CB973:CS973)&gt;0,COUNTA(障害学生情報入力シート!BZ973:CA973)=2,COUNTA(障害学生情報入力シート!CT973:CU973)=2),1,0)</f>
        <v>0</v>
      </c>
      <c r="U973" s="9">
        <f>SUM(障害学生情報入力シート!N973:Q973)+COUNTA(障害学生情報入力シート!R973)</f>
        <v>0</v>
      </c>
      <c r="V973" s="9">
        <f>SUM(障害学生情報入力シート!S973:V973)+COUNTA(障害学生情報入力シート!W973)</f>
        <v>0</v>
      </c>
      <c r="W973" s="9">
        <f>IF(SUM(障害学生情報入力シート!$X973:$AT973)&gt;0,1,0)</f>
        <v>0</v>
      </c>
      <c r="X973" s="9">
        <f>IF(障害学生情報入力シート!D973="入学者(新1年生)",1,0)</f>
        <v>0</v>
      </c>
      <c r="Y973" s="9">
        <f>IF(ISBLANK(障害学生情報入力シート!$G973),0)+IF(AND(障害学生情報入力シート!$G973="視覚障害",OR(障害学生情報入力シート!$H973="盲",障害学生情報入力シート!$H973="弱視")),1,0)+IF(AND(障害学生情報入力シート!$G973="聴覚・言語障害",OR(障害学生情報入力シート!$H973="聾",障害学生情報入力シート!$H973="難聴",障害学生情報入力シート!$H973="言語障害のみ")),1,0)+IF(AND(障害学生情報入力シート!$G973="肢体不自由",OR(障害学生情報入力シート!$H973="上肢機能障害",障害学生情報入力シート!$H973="下肢機能障害",障害学生情報入力シート!$H973="上下肢機能障害",障害学生情報入力シート!$H973="他の機能障害")),1,0)+IF(AND(障害学生情報入力シート!$G973="病弱・虚弱",OR(障害学生情報入力シート!$H973="内部障害等",障害学生情報入力シート!$H973="他の慢性疾患")),1,0)+IF(AND(障害学生情報入力シート!$G973="重複",ISBLANK(障害学生情報入力シート!$H973)),1,0)+IF(AND(障害学生情報入力シート!$G973="発達障害",OR(障害学生情報入力シート!$H973="SLD",障害学生情報入力シート!$H973="ADHD",障害学生情報入力シート!$H973="ASD",障害学生情報入力シート!$H973="発達障害の重複")),1,0)+IF(AND(障害学生情報入力シート!$G973="精神障害",OR(障害学生情報入力シート!$H973="統合失調症等",障害学生情報入力シート!$H973="気分障害",障害学生情報入力シート!$H973="神経症性障害等",障害学生情報入力シート!$H973="摂食障害・睡眠障害等",障害学生情報入力シート!$H973="他の精神障害")),1,0)+IF(AND(障害学生情報入力シート!$G973="その他の障害",ISBLANK(障害学生情報入力シート!$H973)),1,0)</f>
        <v>0</v>
      </c>
    </row>
    <row r="974" spans="1:25" x14ac:dyDescent="0.4">
      <c r="A974" s="1219">
        <v>950</v>
      </c>
      <c r="B974" s="7">
        <f>IF(AND(障害学生情報入力シート!$G974=$B$23,障害学生情報入力シート!$H974=$B$24,OR(障害学生情報入力シート!D974="入学者(新1年生)",障害学生情報入力シート!D974="在籍者")),1,0)</f>
        <v>0</v>
      </c>
      <c r="C974" s="7">
        <f t="shared" si="84"/>
        <v>0</v>
      </c>
      <c r="D974" s="7" t="str">
        <f>IFERROR(MATCH(ROW(障害学生情報入力シート!A950),C:C,0),"")</f>
        <v/>
      </c>
      <c r="E974" s="7">
        <f>IF(AND(障害学生情報入力シート!$G974=$E$23,障害学生情報入力シート!$H974=$E$24,OR(障害学生情報入力シート!D974="入学者(新1年生)",障害学生情報入力シート!D974="在籍者")),1,0)</f>
        <v>0</v>
      </c>
      <c r="F974" s="7">
        <f t="shared" si="85"/>
        <v>0</v>
      </c>
      <c r="G974" s="7" t="str">
        <f>IFERROR(MATCH(ROW(障害学生情報入力シート!E950),F:F,0),"")</f>
        <v/>
      </c>
      <c r="H974" s="7">
        <f>IF(AND(障害学生情報入力シート!$G974=$H$24,ISBLANK(障害学生情報入力シート!$H974),OR(障害学生情報入力シート!D974="入学者(新1年生)",障害学生情報入力シート!D974="在籍者")),1,0)</f>
        <v>0</v>
      </c>
      <c r="I974" s="7">
        <f t="shared" si="86"/>
        <v>0</v>
      </c>
      <c r="J974" s="7" t="str">
        <f>IFERROR(MATCH(ROW(障害学生情報入力シート!A950),I:I,0),"")</f>
        <v/>
      </c>
      <c r="K974" s="8">
        <f>IF(障害学生情報入力シート!AU974="",0,IF(AND(障害学生情報入力シート!AT974=1,Y974=1,障害学生情報入力シート!D974&lt;&gt;"",障害学生情報入力シート!D974&lt;&gt;"在籍者"),1,0))</f>
        <v>0</v>
      </c>
      <c r="L974" s="8">
        <f t="shared" si="87"/>
        <v>0</v>
      </c>
      <c r="M974" s="8" t="str">
        <f>IFERROR(MATCH(ROW(障害学生情報入力シート!A950),L:L,0),"")</f>
        <v/>
      </c>
      <c r="N974" s="8">
        <f>IF(障害学生情報入力シート!CA974="",0,IF(AND(障害学生情報入力シート!BZ974=1,Y974=1,障害学生情報入力シート!D974&lt;&gt;"",障害学生情報入力シート!D974&lt;&gt;"入学しなかった"),1,0))</f>
        <v>0</v>
      </c>
      <c r="O974" s="8">
        <f t="shared" si="88"/>
        <v>0</v>
      </c>
      <c r="P974" s="8" t="str">
        <f>IFERROR(MATCH(ROW(障害学生情報入力シート!AR950),O:O,0),"")</f>
        <v/>
      </c>
      <c r="Q974" s="8">
        <f>IF(障害学生情報入力シート!CU974="",0,IF(AND(障害学生情報入力シート!CT974=1,Y974=1,障害学生情報入力シート!D974&lt;&gt;"",障害学生情報入力シート!D974&lt;&gt;"入学しなかった"),1,0))</f>
        <v>0</v>
      </c>
      <c r="R974" s="8">
        <f t="shared" si="89"/>
        <v>0</v>
      </c>
      <c r="S974" s="8" t="str">
        <f>IFERROR(MATCH(ROW(障害学生情報入力シート!BJ950),R:R,0),"")</f>
        <v/>
      </c>
      <c r="T974" s="9">
        <f>IF(OR(SUM(障害学生情報入力シート!AY974:BY974,障害学生情報入力シート!CB974:CS974)&gt;0,COUNTA(障害学生情報入力シート!BZ974:CA974)=2,COUNTA(障害学生情報入力シート!CT974:CU974)=2),1,0)</f>
        <v>0</v>
      </c>
      <c r="U974" s="9">
        <f>SUM(障害学生情報入力シート!N974:Q974)+COUNTA(障害学生情報入力シート!R974)</f>
        <v>0</v>
      </c>
      <c r="V974" s="9">
        <f>SUM(障害学生情報入力シート!S974:V974)+COUNTA(障害学生情報入力シート!W974)</f>
        <v>0</v>
      </c>
      <c r="W974" s="9">
        <f>IF(SUM(障害学生情報入力シート!$X974:$AT974)&gt;0,1,0)</f>
        <v>0</v>
      </c>
      <c r="X974" s="9">
        <f>IF(障害学生情報入力シート!D974="入学者(新1年生)",1,0)</f>
        <v>0</v>
      </c>
      <c r="Y974" s="9">
        <f>IF(ISBLANK(障害学生情報入力シート!$G974),0)+IF(AND(障害学生情報入力シート!$G974="視覚障害",OR(障害学生情報入力シート!$H974="盲",障害学生情報入力シート!$H974="弱視")),1,0)+IF(AND(障害学生情報入力シート!$G974="聴覚・言語障害",OR(障害学生情報入力シート!$H974="聾",障害学生情報入力シート!$H974="難聴",障害学生情報入力シート!$H974="言語障害のみ")),1,0)+IF(AND(障害学生情報入力シート!$G974="肢体不自由",OR(障害学生情報入力シート!$H974="上肢機能障害",障害学生情報入力シート!$H974="下肢機能障害",障害学生情報入力シート!$H974="上下肢機能障害",障害学生情報入力シート!$H974="他の機能障害")),1,0)+IF(AND(障害学生情報入力シート!$G974="病弱・虚弱",OR(障害学生情報入力シート!$H974="内部障害等",障害学生情報入力シート!$H974="他の慢性疾患")),1,0)+IF(AND(障害学生情報入力シート!$G974="重複",ISBLANK(障害学生情報入力シート!$H974)),1,0)+IF(AND(障害学生情報入力シート!$G974="発達障害",OR(障害学生情報入力シート!$H974="SLD",障害学生情報入力シート!$H974="ADHD",障害学生情報入力シート!$H974="ASD",障害学生情報入力シート!$H974="発達障害の重複")),1,0)+IF(AND(障害学生情報入力シート!$G974="精神障害",OR(障害学生情報入力シート!$H974="統合失調症等",障害学生情報入力シート!$H974="気分障害",障害学生情報入力シート!$H974="神経症性障害等",障害学生情報入力シート!$H974="摂食障害・睡眠障害等",障害学生情報入力シート!$H974="他の精神障害")),1,0)+IF(AND(障害学生情報入力シート!$G974="その他の障害",ISBLANK(障害学生情報入力シート!$H974)),1,0)</f>
        <v>0</v>
      </c>
    </row>
    <row r="975" spans="1:25" x14ac:dyDescent="0.4">
      <c r="A975" s="1219">
        <v>951</v>
      </c>
      <c r="B975" s="7">
        <f>IF(AND(障害学生情報入力シート!$G975=$B$23,障害学生情報入力シート!$H975=$B$24,OR(障害学生情報入力シート!D975="入学者(新1年生)",障害学生情報入力シート!D975="在籍者")),1,0)</f>
        <v>0</v>
      </c>
      <c r="C975" s="7">
        <f t="shared" si="84"/>
        <v>0</v>
      </c>
      <c r="D975" s="7" t="str">
        <f>IFERROR(MATCH(ROW(障害学生情報入力シート!A951),C:C,0),"")</f>
        <v/>
      </c>
      <c r="E975" s="7">
        <f>IF(AND(障害学生情報入力シート!$G975=$E$23,障害学生情報入力シート!$H975=$E$24,OR(障害学生情報入力シート!D975="入学者(新1年生)",障害学生情報入力シート!D975="在籍者")),1,0)</f>
        <v>0</v>
      </c>
      <c r="F975" s="7">
        <f t="shared" si="85"/>
        <v>0</v>
      </c>
      <c r="G975" s="7" t="str">
        <f>IFERROR(MATCH(ROW(障害学生情報入力シート!E951),F:F,0),"")</f>
        <v/>
      </c>
      <c r="H975" s="7">
        <f>IF(AND(障害学生情報入力シート!$G975=$H$24,ISBLANK(障害学生情報入力シート!$H975),OR(障害学生情報入力シート!D975="入学者(新1年生)",障害学生情報入力シート!D975="在籍者")),1,0)</f>
        <v>0</v>
      </c>
      <c r="I975" s="7">
        <f t="shared" si="86"/>
        <v>0</v>
      </c>
      <c r="J975" s="7" t="str">
        <f>IFERROR(MATCH(ROW(障害学生情報入力シート!A951),I:I,0),"")</f>
        <v/>
      </c>
      <c r="K975" s="8">
        <f>IF(障害学生情報入力シート!AU975="",0,IF(AND(障害学生情報入力シート!AT975=1,Y975=1,障害学生情報入力シート!D975&lt;&gt;"",障害学生情報入力シート!D975&lt;&gt;"在籍者"),1,0))</f>
        <v>0</v>
      </c>
      <c r="L975" s="8">
        <f t="shared" si="87"/>
        <v>0</v>
      </c>
      <c r="M975" s="8" t="str">
        <f>IFERROR(MATCH(ROW(障害学生情報入力シート!A951),L:L,0),"")</f>
        <v/>
      </c>
      <c r="N975" s="8">
        <f>IF(障害学生情報入力シート!CA975="",0,IF(AND(障害学生情報入力シート!BZ975=1,Y975=1,障害学生情報入力シート!D975&lt;&gt;"",障害学生情報入力シート!D975&lt;&gt;"入学しなかった"),1,0))</f>
        <v>0</v>
      </c>
      <c r="O975" s="8">
        <f t="shared" si="88"/>
        <v>0</v>
      </c>
      <c r="P975" s="8" t="str">
        <f>IFERROR(MATCH(ROW(障害学生情報入力シート!AR951),O:O,0),"")</f>
        <v/>
      </c>
      <c r="Q975" s="8">
        <f>IF(障害学生情報入力シート!CU975="",0,IF(AND(障害学生情報入力シート!CT975=1,Y975=1,障害学生情報入力シート!D975&lt;&gt;"",障害学生情報入力シート!D975&lt;&gt;"入学しなかった"),1,0))</f>
        <v>0</v>
      </c>
      <c r="R975" s="8">
        <f t="shared" si="89"/>
        <v>0</v>
      </c>
      <c r="S975" s="8" t="str">
        <f>IFERROR(MATCH(ROW(障害学生情報入力シート!BJ951),R:R,0),"")</f>
        <v/>
      </c>
      <c r="T975" s="9">
        <f>IF(OR(SUM(障害学生情報入力シート!AY975:BY975,障害学生情報入力シート!CB975:CS975)&gt;0,COUNTA(障害学生情報入力シート!BZ975:CA975)=2,COUNTA(障害学生情報入力シート!CT975:CU975)=2),1,0)</f>
        <v>0</v>
      </c>
      <c r="U975" s="9">
        <f>SUM(障害学生情報入力シート!N975:Q975)+COUNTA(障害学生情報入力シート!R975)</f>
        <v>0</v>
      </c>
      <c r="V975" s="9">
        <f>SUM(障害学生情報入力シート!S975:V975)+COUNTA(障害学生情報入力シート!W975)</f>
        <v>0</v>
      </c>
      <c r="W975" s="9">
        <f>IF(SUM(障害学生情報入力シート!$X975:$AT975)&gt;0,1,0)</f>
        <v>0</v>
      </c>
      <c r="X975" s="9">
        <f>IF(障害学生情報入力シート!D975="入学者(新1年生)",1,0)</f>
        <v>0</v>
      </c>
      <c r="Y975" s="9">
        <f>IF(ISBLANK(障害学生情報入力シート!$G975),0)+IF(AND(障害学生情報入力シート!$G975="視覚障害",OR(障害学生情報入力シート!$H975="盲",障害学生情報入力シート!$H975="弱視")),1,0)+IF(AND(障害学生情報入力シート!$G975="聴覚・言語障害",OR(障害学生情報入力シート!$H975="聾",障害学生情報入力シート!$H975="難聴",障害学生情報入力シート!$H975="言語障害のみ")),1,0)+IF(AND(障害学生情報入力シート!$G975="肢体不自由",OR(障害学生情報入力シート!$H975="上肢機能障害",障害学生情報入力シート!$H975="下肢機能障害",障害学生情報入力シート!$H975="上下肢機能障害",障害学生情報入力シート!$H975="他の機能障害")),1,0)+IF(AND(障害学生情報入力シート!$G975="病弱・虚弱",OR(障害学生情報入力シート!$H975="内部障害等",障害学生情報入力シート!$H975="他の慢性疾患")),1,0)+IF(AND(障害学生情報入力シート!$G975="重複",ISBLANK(障害学生情報入力シート!$H975)),1,0)+IF(AND(障害学生情報入力シート!$G975="発達障害",OR(障害学生情報入力シート!$H975="SLD",障害学生情報入力シート!$H975="ADHD",障害学生情報入力シート!$H975="ASD",障害学生情報入力シート!$H975="発達障害の重複")),1,0)+IF(AND(障害学生情報入力シート!$G975="精神障害",OR(障害学生情報入力シート!$H975="統合失調症等",障害学生情報入力シート!$H975="気分障害",障害学生情報入力シート!$H975="神経症性障害等",障害学生情報入力シート!$H975="摂食障害・睡眠障害等",障害学生情報入力シート!$H975="他の精神障害")),1,0)+IF(AND(障害学生情報入力シート!$G975="その他の障害",ISBLANK(障害学生情報入力シート!$H975)),1,0)</f>
        <v>0</v>
      </c>
    </row>
    <row r="976" spans="1:25" x14ac:dyDescent="0.4">
      <c r="A976" s="1219">
        <v>952</v>
      </c>
      <c r="B976" s="7">
        <f>IF(AND(障害学生情報入力シート!$G976=$B$23,障害学生情報入力シート!$H976=$B$24,OR(障害学生情報入力シート!D976="入学者(新1年生)",障害学生情報入力シート!D976="在籍者")),1,0)</f>
        <v>0</v>
      </c>
      <c r="C976" s="7">
        <f t="shared" si="84"/>
        <v>0</v>
      </c>
      <c r="D976" s="7" t="str">
        <f>IFERROR(MATCH(ROW(障害学生情報入力シート!A952),C:C,0),"")</f>
        <v/>
      </c>
      <c r="E976" s="7">
        <f>IF(AND(障害学生情報入力シート!$G976=$E$23,障害学生情報入力シート!$H976=$E$24,OR(障害学生情報入力シート!D976="入学者(新1年生)",障害学生情報入力シート!D976="在籍者")),1,0)</f>
        <v>0</v>
      </c>
      <c r="F976" s="7">
        <f t="shared" si="85"/>
        <v>0</v>
      </c>
      <c r="G976" s="7" t="str">
        <f>IFERROR(MATCH(ROW(障害学生情報入力シート!E952),F:F,0),"")</f>
        <v/>
      </c>
      <c r="H976" s="7">
        <f>IF(AND(障害学生情報入力シート!$G976=$H$24,ISBLANK(障害学生情報入力シート!$H976),OR(障害学生情報入力シート!D976="入学者(新1年生)",障害学生情報入力シート!D976="在籍者")),1,0)</f>
        <v>0</v>
      </c>
      <c r="I976" s="7">
        <f t="shared" si="86"/>
        <v>0</v>
      </c>
      <c r="J976" s="7" t="str">
        <f>IFERROR(MATCH(ROW(障害学生情報入力シート!A952),I:I,0),"")</f>
        <v/>
      </c>
      <c r="K976" s="8">
        <f>IF(障害学生情報入力シート!AU976="",0,IF(AND(障害学生情報入力シート!AT976=1,Y976=1,障害学生情報入力シート!D976&lt;&gt;"",障害学生情報入力シート!D976&lt;&gt;"在籍者"),1,0))</f>
        <v>0</v>
      </c>
      <c r="L976" s="8">
        <f t="shared" si="87"/>
        <v>0</v>
      </c>
      <c r="M976" s="8" t="str">
        <f>IFERROR(MATCH(ROW(障害学生情報入力シート!A952),L:L,0),"")</f>
        <v/>
      </c>
      <c r="N976" s="8">
        <f>IF(障害学生情報入力シート!CA976="",0,IF(AND(障害学生情報入力シート!BZ976=1,Y976=1,障害学生情報入力シート!D976&lt;&gt;"",障害学生情報入力シート!D976&lt;&gt;"入学しなかった"),1,0))</f>
        <v>0</v>
      </c>
      <c r="O976" s="8">
        <f t="shared" si="88"/>
        <v>0</v>
      </c>
      <c r="P976" s="8" t="str">
        <f>IFERROR(MATCH(ROW(障害学生情報入力シート!AR952),O:O,0),"")</f>
        <v/>
      </c>
      <c r="Q976" s="8">
        <f>IF(障害学生情報入力シート!CU976="",0,IF(AND(障害学生情報入力シート!CT976=1,Y976=1,障害学生情報入力シート!D976&lt;&gt;"",障害学生情報入力シート!D976&lt;&gt;"入学しなかった"),1,0))</f>
        <v>0</v>
      </c>
      <c r="R976" s="8">
        <f t="shared" si="89"/>
        <v>0</v>
      </c>
      <c r="S976" s="8" t="str">
        <f>IFERROR(MATCH(ROW(障害学生情報入力シート!BJ952),R:R,0),"")</f>
        <v/>
      </c>
      <c r="T976" s="9">
        <f>IF(OR(SUM(障害学生情報入力シート!AY976:BY976,障害学生情報入力シート!CB976:CS976)&gt;0,COUNTA(障害学生情報入力シート!BZ976:CA976)=2,COUNTA(障害学生情報入力シート!CT976:CU976)=2),1,0)</f>
        <v>0</v>
      </c>
      <c r="U976" s="9">
        <f>SUM(障害学生情報入力シート!N976:Q976)+COUNTA(障害学生情報入力シート!R976)</f>
        <v>0</v>
      </c>
      <c r="V976" s="9">
        <f>SUM(障害学生情報入力シート!S976:V976)+COUNTA(障害学生情報入力シート!W976)</f>
        <v>0</v>
      </c>
      <c r="W976" s="9">
        <f>IF(SUM(障害学生情報入力シート!$X976:$AT976)&gt;0,1,0)</f>
        <v>0</v>
      </c>
      <c r="X976" s="9">
        <f>IF(障害学生情報入力シート!D976="入学者(新1年生)",1,0)</f>
        <v>0</v>
      </c>
      <c r="Y976" s="9">
        <f>IF(ISBLANK(障害学生情報入力シート!$G976),0)+IF(AND(障害学生情報入力シート!$G976="視覚障害",OR(障害学生情報入力シート!$H976="盲",障害学生情報入力シート!$H976="弱視")),1,0)+IF(AND(障害学生情報入力シート!$G976="聴覚・言語障害",OR(障害学生情報入力シート!$H976="聾",障害学生情報入力シート!$H976="難聴",障害学生情報入力シート!$H976="言語障害のみ")),1,0)+IF(AND(障害学生情報入力シート!$G976="肢体不自由",OR(障害学生情報入力シート!$H976="上肢機能障害",障害学生情報入力シート!$H976="下肢機能障害",障害学生情報入力シート!$H976="上下肢機能障害",障害学生情報入力シート!$H976="他の機能障害")),1,0)+IF(AND(障害学生情報入力シート!$G976="病弱・虚弱",OR(障害学生情報入力シート!$H976="内部障害等",障害学生情報入力シート!$H976="他の慢性疾患")),1,0)+IF(AND(障害学生情報入力シート!$G976="重複",ISBLANK(障害学生情報入力シート!$H976)),1,0)+IF(AND(障害学生情報入力シート!$G976="発達障害",OR(障害学生情報入力シート!$H976="SLD",障害学生情報入力シート!$H976="ADHD",障害学生情報入力シート!$H976="ASD",障害学生情報入力シート!$H976="発達障害の重複")),1,0)+IF(AND(障害学生情報入力シート!$G976="精神障害",OR(障害学生情報入力シート!$H976="統合失調症等",障害学生情報入力シート!$H976="気分障害",障害学生情報入力シート!$H976="神経症性障害等",障害学生情報入力シート!$H976="摂食障害・睡眠障害等",障害学生情報入力シート!$H976="他の精神障害")),1,0)+IF(AND(障害学生情報入力シート!$G976="その他の障害",ISBLANK(障害学生情報入力シート!$H976)),1,0)</f>
        <v>0</v>
      </c>
    </row>
    <row r="977" spans="1:25" x14ac:dyDescent="0.4">
      <c r="A977" s="1219">
        <v>953</v>
      </c>
      <c r="B977" s="7">
        <f>IF(AND(障害学生情報入力シート!$G977=$B$23,障害学生情報入力シート!$H977=$B$24,OR(障害学生情報入力シート!D977="入学者(新1年生)",障害学生情報入力シート!D977="在籍者")),1,0)</f>
        <v>0</v>
      </c>
      <c r="C977" s="7">
        <f t="shared" si="84"/>
        <v>0</v>
      </c>
      <c r="D977" s="7" t="str">
        <f>IFERROR(MATCH(ROW(障害学生情報入力シート!A953),C:C,0),"")</f>
        <v/>
      </c>
      <c r="E977" s="7">
        <f>IF(AND(障害学生情報入力シート!$G977=$E$23,障害学生情報入力シート!$H977=$E$24,OR(障害学生情報入力シート!D977="入学者(新1年生)",障害学生情報入力シート!D977="在籍者")),1,0)</f>
        <v>0</v>
      </c>
      <c r="F977" s="7">
        <f t="shared" si="85"/>
        <v>0</v>
      </c>
      <c r="G977" s="7" t="str">
        <f>IFERROR(MATCH(ROW(障害学生情報入力シート!E953),F:F,0),"")</f>
        <v/>
      </c>
      <c r="H977" s="7">
        <f>IF(AND(障害学生情報入力シート!$G977=$H$24,ISBLANK(障害学生情報入力シート!$H977),OR(障害学生情報入力シート!D977="入学者(新1年生)",障害学生情報入力シート!D977="在籍者")),1,0)</f>
        <v>0</v>
      </c>
      <c r="I977" s="7">
        <f t="shared" si="86"/>
        <v>0</v>
      </c>
      <c r="J977" s="7" t="str">
        <f>IFERROR(MATCH(ROW(障害学生情報入力シート!A953),I:I,0),"")</f>
        <v/>
      </c>
      <c r="K977" s="8">
        <f>IF(障害学生情報入力シート!AU977="",0,IF(AND(障害学生情報入力シート!AT977=1,Y977=1,障害学生情報入力シート!D977&lt;&gt;"",障害学生情報入力シート!D977&lt;&gt;"在籍者"),1,0))</f>
        <v>0</v>
      </c>
      <c r="L977" s="8">
        <f t="shared" si="87"/>
        <v>0</v>
      </c>
      <c r="M977" s="8" t="str">
        <f>IFERROR(MATCH(ROW(障害学生情報入力シート!A953),L:L,0),"")</f>
        <v/>
      </c>
      <c r="N977" s="8">
        <f>IF(障害学生情報入力シート!CA977="",0,IF(AND(障害学生情報入力シート!BZ977=1,Y977=1,障害学生情報入力シート!D977&lt;&gt;"",障害学生情報入力シート!D977&lt;&gt;"入学しなかった"),1,0))</f>
        <v>0</v>
      </c>
      <c r="O977" s="8">
        <f t="shared" si="88"/>
        <v>0</v>
      </c>
      <c r="P977" s="8" t="str">
        <f>IFERROR(MATCH(ROW(障害学生情報入力シート!AR953),O:O,0),"")</f>
        <v/>
      </c>
      <c r="Q977" s="8">
        <f>IF(障害学生情報入力シート!CU977="",0,IF(AND(障害学生情報入力シート!CT977=1,Y977=1,障害学生情報入力シート!D977&lt;&gt;"",障害学生情報入力シート!D977&lt;&gt;"入学しなかった"),1,0))</f>
        <v>0</v>
      </c>
      <c r="R977" s="8">
        <f t="shared" si="89"/>
        <v>0</v>
      </c>
      <c r="S977" s="8" t="str">
        <f>IFERROR(MATCH(ROW(障害学生情報入力シート!BJ953),R:R,0),"")</f>
        <v/>
      </c>
      <c r="T977" s="9">
        <f>IF(OR(SUM(障害学生情報入力シート!AY977:BY977,障害学生情報入力シート!CB977:CS977)&gt;0,COUNTA(障害学生情報入力シート!BZ977:CA977)=2,COUNTA(障害学生情報入力シート!CT977:CU977)=2),1,0)</f>
        <v>0</v>
      </c>
      <c r="U977" s="9">
        <f>SUM(障害学生情報入力シート!N977:Q977)+COUNTA(障害学生情報入力シート!R977)</f>
        <v>0</v>
      </c>
      <c r="V977" s="9">
        <f>SUM(障害学生情報入力シート!S977:V977)+COUNTA(障害学生情報入力シート!W977)</f>
        <v>0</v>
      </c>
      <c r="W977" s="9">
        <f>IF(SUM(障害学生情報入力シート!$X977:$AT977)&gt;0,1,0)</f>
        <v>0</v>
      </c>
      <c r="X977" s="9">
        <f>IF(障害学生情報入力シート!D977="入学者(新1年生)",1,0)</f>
        <v>0</v>
      </c>
      <c r="Y977" s="9">
        <f>IF(ISBLANK(障害学生情報入力シート!$G977),0)+IF(AND(障害学生情報入力シート!$G977="視覚障害",OR(障害学生情報入力シート!$H977="盲",障害学生情報入力シート!$H977="弱視")),1,0)+IF(AND(障害学生情報入力シート!$G977="聴覚・言語障害",OR(障害学生情報入力シート!$H977="聾",障害学生情報入力シート!$H977="難聴",障害学生情報入力シート!$H977="言語障害のみ")),1,0)+IF(AND(障害学生情報入力シート!$G977="肢体不自由",OR(障害学生情報入力シート!$H977="上肢機能障害",障害学生情報入力シート!$H977="下肢機能障害",障害学生情報入力シート!$H977="上下肢機能障害",障害学生情報入力シート!$H977="他の機能障害")),1,0)+IF(AND(障害学生情報入力シート!$G977="病弱・虚弱",OR(障害学生情報入力シート!$H977="内部障害等",障害学生情報入力シート!$H977="他の慢性疾患")),1,0)+IF(AND(障害学生情報入力シート!$G977="重複",ISBLANK(障害学生情報入力シート!$H977)),1,0)+IF(AND(障害学生情報入力シート!$G977="発達障害",OR(障害学生情報入力シート!$H977="SLD",障害学生情報入力シート!$H977="ADHD",障害学生情報入力シート!$H977="ASD",障害学生情報入力シート!$H977="発達障害の重複")),1,0)+IF(AND(障害学生情報入力シート!$G977="精神障害",OR(障害学生情報入力シート!$H977="統合失調症等",障害学生情報入力シート!$H977="気分障害",障害学生情報入力シート!$H977="神経症性障害等",障害学生情報入力シート!$H977="摂食障害・睡眠障害等",障害学生情報入力シート!$H977="他の精神障害")),1,0)+IF(AND(障害学生情報入力シート!$G977="その他の障害",ISBLANK(障害学生情報入力シート!$H977)),1,0)</f>
        <v>0</v>
      </c>
    </row>
    <row r="978" spans="1:25" x14ac:dyDescent="0.4">
      <c r="A978" s="1219">
        <v>954</v>
      </c>
      <c r="B978" s="7">
        <f>IF(AND(障害学生情報入力シート!$G978=$B$23,障害学生情報入力シート!$H978=$B$24,OR(障害学生情報入力シート!D978="入学者(新1年生)",障害学生情報入力シート!D978="在籍者")),1,0)</f>
        <v>0</v>
      </c>
      <c r="C978" s="7">
        <f t="shared" si="84"/>
        <v>0</v>
      </c>
      <c r="D978" s="7" t="str">
        <f>IFERROR(MATCH(ROW(障害学生情報入力シート!A954),C:C,0),"")</f>
        <v/>
      </c>
      <c r="E978" s="7">
        <f>IF(AND(障害学生情報入力シート!$G978=$E$23,障害学生情報入力シート!$H978=$E$24,OR(障害学生情報入力シート!D978="入学者(新1年生)",障害学生情報入力シート!D978="在籍者")),1,0)</f>
        <v>0</v>
      </c>
      <c r="F978" s="7">
        <f t="shared" si="85"/>
        <v>0</v>
      </c>
      <c r="G978" s="7" t="str">
        <f>IFERROR(MATCH(ROW(障害学生情報入力シート!E954),F:F,0),"")</f>
        <v/>
      </c>
      <c r="H978" s="7">
        <f>IF(AND(障害学生情報入力シート!$G978=$H$24,ISBLANK(障害学生情報入力シート!$H978),OR(障害学生情報入力シート!D978="入学者(新1年生)",障害学生情報入力シート!D978="在籍者")),1,0)</f>
        <v>0</v>
      </c>
      <c r="I978" s="7">
        <f t="shared" si="86"/>
        <v>0</v>
      </c>
      <c r="J978" s="7" t="str">
        <f>IFERROR(MATCH(ROW(障害学生情報入力シート!A954),I:I,0),"")</f>
        <v/>
      </c>
      <c r="K978" s="8">
        <f>IF(障害学生情報入力シート!AU978="",0,IF(AND(障害学生情報入力シート!AT978=1,Y978=1,障害学生情報入力シート!D978&lt;&gt;"",障害学生情報入力シート!D978&lt;&gt;"在籍者"),1,0))</f>
        <v>0</v>
      </c>
      <c r="L978" s="8">
        <f t="shared" si="87"/>
        <v>0</v>
      </c>
      <c r="M978" s="8" t="str">
        <f>IFERROR(MATCH(ROW(障害学生情報入力シート!A954),L:L,0),"")</f>
        <v/>
      </c>
      <c r="N978" s="8">
        <f>IF(障害学生情報入力シート!CA978="",0,IF(AND(障害学生情報入力シート!BZ978=1,Y978=1,障害学生情報入力シート!D978&lt;&gt;"",障害学生情報入力シート!D978&lt;&gt;"入学しなかった"),1,0))</f>
        <v>0</v>
      </c>
      <c r="O978" s="8">
        <f t="shared" si="88"/>
        <v>0</v>
      </c>
      <c r="P978" s="8" t="str">
        <f>IFERROR(MATCH(ROW(障害学生情報入力シート!AR954),O:O,0),"")</f>
        <v/>
      </c>
      <c r="Q978" s="8">
        <f>IF(障害学生情報入力シート!CU978="",0,IF(AND(障害学生情報入力シート!CT978=1,Y978=1,障害学生情報入力シート!D978&lt;&gt;"",障害学生情報入力シート!D978&lt;&gt;"入学しなかった"),1,0))</f>
        <v>0</v>
      </c>
      <c r="R978" s="8">
        <f t="shared" si="89"/>
        <v>0</v>
      </c>
      <c r="S978" s="8" t="str">
        <f>IFERROR(MATCH(ROW(障害学生情報入力シート!BJ954),R:R,0),"")</f>
        <v/>
      </c>
      <c r="T978" s="9">
        <f>IF(OR(SUM(障害学生情報入力シート!AY978:BY978,障害学生情報入力シート!CB978:CS978)&gt;0,COUNTA(障害学生情報入力シート!BZ978:CA978)=2,COUNTA(障害学生情報入力シート!CT978:CU978)=2),1,0)</f>
        <v>0</v>
      </c>
      <c r="U978" s="9">
        <f>SUM(障害学生情報入力シート!N978:Q978)+COUNTA(障害学生情報入力シート!R978)</f>
        <v>0</v>
      </c>
      <c r="V978" s="9">
        <f>SUM(障害学生情報入力シート!S978:V978)+COUNTA(障害学生情報入力シート!W978)</f>
        <v>0</v>
      </c>
      <c r="W978" s="9">
        <f>IF(SUM(障害学生情報入力シート!$X978:$AT978)&gt;0,1,0)</f>
        <v>0</v>
      </c>
      <c r="X978" s="9">
        <f>IF(障害学生情報入力シート!D978="入学者(新1年生)",1,0)</f>
        <v>0</v>
      </c>
      <c r="Y978" s="9">
        <f>IF(ISBLANK(障害学生情報入力シート!$G978),0)+IF(AND(障害学生情報入力シート!$G978="視覚障害",OR(障害学生情報入力シート!$H978="盲",障害学生情報入力シート!$H978="弱視")),1,0)+IF(AND(障害学生情報入力シート!$G978="聴覚・言語障害",OR(障害学生情報入力シート!$H978="聾",障害学生情報入力シート!$H978="難聴",障害学生情報入力シート!$H978="言語障害のみ")),1,0)+IF(AND(障害学生情報入力シート!$G978="肢体不自由",OR(障害学生情報入力シート!$H978="上肢機能障害",障害学生情報入力シート!$H978="下肢機能障害",障害学生情報入力シート!$H978="上下肢機能障害",障害学生情報入力シート!$H978="他の機能障害")),1,0)+IF(AND(障害学生情報入力シート!$G978="病弱・虚弱",OR(障害学生情報入力シート!$H978="内部障害等",障害学生情報入力シート!$H978="他の慢性疾患")),1,0)+IF(AND(障害学生情報入力シート!$G978="重複",ISBLANK(障害学生情報入力シート!$H978)),1,0)+IF(AND(障害学生情報入力シート!$G978="発達障害",OR(障害学生情報入力シート!$H978="SLD",障害学生情報入力シート!$H978="ADHD",障害学生情報入力シート!$H978="ASD",障害学生情報入力シート!$H978="発達障害の重複")),1,0)+IF(AND(障害学生情報入力シート!$G978="精神障害",OR(障害学生情報入力シート!$H978="統合失調症等",障害学生情報入力シート!$H978="気分障害",障害学生情報入力シート!$H978="神経症性障害等",障害学生情報入力シート!$H978="摂食障害・睡眠障害等",障害学生情報入力シート!$H978="他の精神障害")),1,0)+IF(AND(障害学生情報入力シート!$G978="その他の障害",ISBLANK(障害学生情報入力シート!$H978)),1,0)</f>
        <v>0</v>
      </c>
    </row>
    <row r="979" spans="1:25" x14ac:dyDescent="0.4">
      <c r="A979" s="1219">
        <v>955</v>
      </c>
      <c r="B979" s="7">
        <f>IF(AND(障害学生情報入力シート!$G979=$B$23,障害学生情報入力シート!$H979=$B$24,OR(障害学生情報入力シート!D979="入学者(新1年生)",障害学生情報入力シート!D979="在籍者")),1,0)</f>
        <v>0</v>
      </c>
      <c r="C979" s="7">
        <f t="shared" si="84"/>
        <v>0</v>
      </c>
      <c r="D979" s="7" t="str">
        <f>IFERROR(MATCH(ROW(障害学生情報入力シート!A955),C:C,0),"")</f>
        <v/>
      </c>
      <c r="E979" s="7">
        <f>IF(AND(障害学生情報入力シート!$G979=$E$23,障害学生情報入力シート!$H979=$E$24,OR(障害学生情報入力シート!D979="入学者(新1年生)",障害学生情報入力シート!D979="在籍者")),1,0)</f>
        <v>0</v>
      </c>
      <c r="F979" s="7">
        <f t="shared" si="85"/>
        <v>0</v>
      </c>
      <c r="G979" s="7" t="str">
        <f>IFERROR(MATCH(ROW(障害学生情報入力シート!E955),F:F,0),"")</f>
        <v/>
      </c>
      <c r="H979" s="7">
        <f>IF(AND(障害学生情報入力シート!$G979=$H$24,ISBLANK(障害学生情報入力シート!$H979),OR(障害学生情報入力シート!D979="入学者(新1年生)",障害学生情報入力シート!D979="在籍者")),1,0)</f>
        <v>0</v>
      </c>
      <c r="I979" s="7">
        <f t="shared" si="86"/>
        <v>0</v>
      </c>
      <c r="J979" s="7" t="str">
        <f>IFERROR(MATCH(ROW(障害学生情報入力シート!A955),I:I,0),"")</f>
        <v/>
      </c>
      <c r="K979" s="8">
        <f>IF(障害学生情報入力シート!AU979="",0,IF(AND(障害学生情報入力シート!AT979=1,Y979=1,障害学生情報入力シート!D979&lt;&gt;"",障害学生情報入力シート!D979&lt;&gt;"在籍者"),1,0))</f>
        <v>0</v>
      </c>
      <c r="L979" s="8">
        <f t="shared" si="87"/>
        <v>0</v>
      </c>
      <c r="M979" s="8" t="str">
        <f>IFERROR(MATCH(ROW(障害学生情報入力シート!A955),L:L,0),"")</f>
        <v/>
      </c>
      <c r="N979" s="8">
        <f>IF(障害学生情報入力シート!CA979="",0,IF(AND(障害学生情報入力シート!BZ979=1,Y979=1,障害学生情報入力シート!D979&lt;&gt;"",障害学生情報入力シート!D979&lt;&gt;"入学しなかった"),1,0))</f>
        <v>0</v>
      </c>
      <c r="O979" s="8">
        <f t="shared" si="88"/>
        <v>0</v>
      </c>
      <c r="P979" s="8" t="str">
        <f>IFERROR(MATCH(ROW(障害学生情報入力シート!AR955),O:O,0),"")</f>
        <v/>
      </c>
      <c r="Q979" s="8">
        <f>IF(障害学生情報入力シート!CU979="",0,IF(AND(障害学生情報入力シート!CT979=1,Y979=1,障害学生情報入力シート!D979&lt;&gt;"",障害学生情報入力シート!D979&lt;&gt;"入学しなかった"),1,0))</f>
        <v>0</v>
      </c>
      <c r="R979" s="8">
        <f t="shared" si="89"/>
        <v>0</v>
      </c>
      <c r="S979" s="8" t="str">
        <f>IFERROR(MATCH(ROW(障害学生情報入力シート!BJ955),R:R,0),"")</f>
        <v/>
      </c>
      <c r="T979" s="9">
        <f>IF(OR(SUM(障害学生情報入力シート!AY979:BY979,障害学生情報入力シート!CB979:CS979)&gt;0,COUNTA(障害学生情報入力シート!BZ979:CA979)=2,COUNTA(障害学生情報入力シート!CT979:CU979)=2),1,0)</f>
        <v>0</v>
      </c>
      <c r="U979" s="9">
        <f>SUM(障害学生情報入力シート!N979:Q979)+COUNTA(障害学生情報入力シート!R979)</f>
        <v>0</v>
      </c>
      <c r="V979" s="9">
        <f>SUM(障害学生情報入力シート!S979:V979)+COUNTA(障害学生情報入力シート!W979)</f>
        <v>0</v>
      </c>
      <c r="W979" s="9">
        <f>IF(SUM(障害学生情報入力シート!$X979:$AT979)&gt;0,1,0)</f>
        <v>0</v>
      </c>
      <c r="X979" s="9">
        <f>IF(障害学生情報入力シート!D979="入学者(新1年生)",1,0)</f>
        <v>0</v>
      </c>
      <c r="Y979" s="9">
        <f>IF(ISBLANK(障害学生情報入力シート!$G979),0)+IF(AND(障害学生情報入力シート!$G979="視覚障害",OR(障害学生情報入力シート!$H979="盲",障害学生情報入力シート!$H979="弱視")),1,0)+IF(AND(障害学生情報入力シート!$G979="聴覚・言語障害",OR(障害学生情報入力シート!$H979="聾",障害学生情報入力シート!$H979="難聴",障害学生情報入力シート!$H979="言語障害のみ")),1,0)+IF(AND(障害学生情報入力シート!$G979="肢体不自由",OR(障害学生情報入力シート!$H979="上肢機能障害",障害学生情報入力シート!$H979="下肢機能障害",障害学生情報入力シート!$H979="上下肢機能障害",障害学生情報入力シート!$H979="他の機能障害")),1,0)+IF(AND(障害学生情報入力シート!$G979="病弱・虚弱",OR(障害学生情報入力シート!$H979="内部障害等",障害学生情報入力シート!$H979="他の慢性疾患")),1,0)+IF(AND(障害学生情報入力シート!$G979="重複",ISBLANK(障害学生情報入力シート!$H979)),1,0)+IF(AND(障害学生情報入力シート!$G979="発達障害",OR(障害学生情報入力シート!$H979="SLD",障害学生情報入力シート!$H979="ADHD",障害学生情報入力シート!$H979="ASD",障害学生情報入力シート!$H979="発達障害の重複")),1,0)+IF(AND(障害学生情報入力シート!$G979="精神障害",OR(障害学生情報入力シート!$H979="統合失調症等",障害学生情報入力シート!$H979="気分障害",障害学生情報入力シート!$H979="神経症性障害等",障害学生情報入力シート!$H979="摂食障害・睡眠障害等",障害学生情報入力シート!$H979="他の精神障害")),1,0)+IF(AND(障害学生情報入力シート!$G979="その他の障害",ISBLANK(障害学生情報入力シート!$H979)),1,0)</f>
        <v>0</v>
      </c>
    </row>
    <row r="980" spans="1:25" x14ac:dyDescent="0.4">
      <c r="A980" s="1219">
        <v>956</v>
      </c>
      <c r="B980" s="7">
        <f>IF(AND(障害学生情報入力シート!$G980=$B$23,障害学生情報入力シート!$H980=$B$24,OR(障害学生情報入力シート!D980="入学者(新1年生)",障害学生情報入力シート!D980="在籍者")),1,0)</f>
        <v>0</v>
      </c>
      <c r="C980" s="7">
        <f t="shared" si="84"/>
        <v>0</v>
      </c>
      <c r="D980" s="7" t="str">
        <f>IFERROR(MATCH(ROW(障害学生情報入力シート!A956),C:C,0),"")</f>
        <v/>
      </c>
      <c r="E980" s="7">
        <f>IF(AND(障害学生情報入力シート!$G980=$E$23,障害学生情報入力シート!$H980=$E$24,OR(障害学生情報入力シート!D980="入学者(新1年生)",障害学生情報入力シート!D980="在籍者")),1,0)</f>
        <v>0</v>
      </c>
      <c r="F980" s="7">
        <f t="shared" si="85"/>
        <v>0</v>
      </c>
      <c r="G980" s="7" t="str">
        <f>IFERROR(MATCH(ROW(障害学生情報入力シート!E956),F:F,0),"")</f>
        <v/>
      </c>
      <c r="H980" s="7">
        <f>IF(AND(障害学生情報入力シート!$G980=$H$24,ISBLANK(障害学生情報入力シート!$H980),OR(障害学生情報入力シート!D980="入学者(新1年生)",障害学生情報入力シート!D980="在籍者")),1,0)</f>
        <v>0</v>
      </c>
      <c r="I980" s="7">
        <f t="shared" si="86"/>
        <v>0</v>
      </c>
      <c r="J980" s="7" t="str">
        <f>IFERROR(MATCH(ROW(障害学生情報入力シート!A956),I:I,0),"")</f>
        <v/>
      </c>
      <c r="K980" s="8">
        <f>IF(障害学生情報入力シート!AU980="",0,IF(AND(障害学生情報入力シート!AT980=1,Y980=1,障害学生情報入力シート!D980&lt;&gt;"",障害学生情報入力シート!D980&lt;&gt;"在籍者"),1,0))</f>
        <v>0</v>
      </c>
      <c r="L980" s="8">
        <f t="shared" si="87"/>
        <v>0</v>
      </c>
      <c r="M980" s="8" t="str">
        <f>IFERROR(MATCH(ROW(障害学生情報入力シート!A956),L:L,0),"")</f>
        <v/>
      </c>
      <c r="N980" s="8">
        <f>IF(障害学生情報入力シート!CA980="",0,IF(AND(障害学生情報入力シート!BZ980=1,Y980=1,障害学生情報入力シート!D980&lt;&gt;"",障害学生情報入力シート!D980&lt;&gt;"入学しなかった"),1,0))</f>
        <v>0</v>
      </c>
      <c r="O980" s="8">
        <f t="shared" si="88"/>
        <v>0</v>
      </c>
      <c r="P980" s="8" t="str">
        <f>IFERROR(MATCH(ROW(障害学生情報入力シート!AR956),O:O,0),"")</f>
        <v/>
      </c>
      <c r="Q980" s="8">
        <f>IF(障害学生情報入力シート!CU980="",0,IF(AND(障害学生情報入力シート!CT980=1,Y980=1,障害学生情報入力シート!D980&lt;&gt;"",障害学生情報入力シート!D980&lt;&gt;"入学しなかった"),1,0))</f>
        <v>0</v>
      </c>
      <c r="R980" s="8">
        <f t="shared" si="89"/>
        <v>0</v>
      </c>
      <c r="S980" s="8" t="str">
        <f>IFERROR(MATCH(ROW(障害学生情報入力シート!BJ956),R:R,0),"")</f>
        <v/>
      </c>
      <c r="T980" s="9">
        <f>IF(OR(SUM(障害学生情報入力シート!AY980:BY980,障害学生情報入力シート!CB980:CS980)&gt;0,COUNTA(障害学生情報入力シート!BZ980:CA980)=2,COUNTA(障害学生情報入力シート!CT980:CU980)=2),1,0)</f>
        <v>0</v>
      </c>
      <c r="U980" s="9">
        <f>SUM(障害学生情報入力シート!N980:Q980)+COUNTA(障害学生情報入力シート!R980)</f>
        <v>0</v>
      </c>
      <c r="V980" s="9">
        <f>SUM(障害学生情報入力シート!S980:V980)+COUNTA(障害学生情報入力シート!W980)</f>
        <v>0</v>
      </c>
      <c r="W980" s="9">
        <f>IF(SUM(障害学生情報入力シート!$X980:$AT980)&gt;0,1,0)</f>
        <v>0</v>
      </c>
      <c r="X980" s="9">
        <f>IF(障害学生情報入力シート!D980="入学者(新1年生)",1,0)</f>
        <v>0</v>
      </c>
      <c r="Y980" s="9">
        <f>IF(ISBLANK(障害学生情報入力シート!$G980),0)+IF(AND(障害学生情報入力シート!$G980="視覚障害",OR(障害学生情報入力シート!$H980="盲",障害学生情報入力シート!$H980="弱視")),1,0)+IF(AND(障害学生情報入力シート!$G980="聴覚・言語障害",OR(障害学生情報入力シート!$H980="聾",障害学生情報入力シート!$H980="難聴",障害学生情報入力シート!$H980="言語障害のみ")),1,0)+IF(AND(障害学生情報入力シート!$G980="肢体不自由",OR(障害学生情報入力シート!$H980="上肢機能障害",障害学生情報入力シート!$H980="下肢機能障害",障害学生情報入力シート!$H980="上下肢機能障害",障害学生情報入力シート!$H980="他の機能障害")),1,0)+IF(AND(障害学生情報入力シート!$G980="病弱・虚弱",OR(障害学生情報入力シート!$H980="内部障害等",障害学生情報入力シート!$H980="他の慢性疾患")),1,0)+IF(AND(障害学生情報入力シート!$G980="重複",ISBLANK(障害学生情報入力シート!$H980)),1,0)+IF(AND(障害学生情報入力シート!$G980="発達障害",OR(障害学生情報入力シート!$H980="SLD",障害学生情報入力シート!$H980="ADHD",障害学生情報入力シート!$H980="ASD",障害学生情報入力シート!$H980="発達障害の重複")),1,0)+IF(AND(障害学生情報入力シート!$G980="精神障害",OR(障害学生情報入力シート!$H980="統合失調症等",障害学生情報入力シート!$H980="気分障害",障害学生情報入力シート!$H980="神経症性障害等",障害学生情報入力シート!$H980="摂食障害・睡眠障害等",障害学生情報入力シート!$H980="他の精神障害")),1,0)+IF(AND(障害学生情報入力シート!$G980="その他の障害",ISBLANK(障害学生情報入力シート!$H980)),1,0)</f>
        <v>0</v>
      </c>
    </row>
    <row r="981" spans="1:25" x14ac:dyDescent="0.4">
      <c r="A981" s="1219">
        <v>957</v>
      </c>
      <c r="B981" s="7">
        <f>IF(AND(障害学生情報入力シート!$G981=$B$23,障害学生情報入力シート!$H981=$B$24,OR(障害学生情報入力シート!D981="入学者(新1年生)",障害学生情報入力シート!D981="在籍者")),1,0)</f>
        <v>0</v>
      </c>
      <c r="C981" s="7">
        <f t="shared" si="84"/>
        <v>0</v>
      </c>
      <c r="D981" s="7" t="str">
        <f>IFERROR(MATCH(ROW(障害学生情報入力シート!A957),C:C,0),"")</f>
        <v/>
      </c>
      <c r="E981" s="7">
        <f>IF(AND(障害学生情報入力シート!$G981=$E$23,障害学生情報入力シート!$H981=$E$24,OR(障害学生情報入力シート!D981="入学者(新1年生)",障害学生情報入力シート!D981="在籍者")),1,0)</f>
        <v>0</v>
      </c>
      <c r="F981" s="7">
        <f t="shared" si="85"/>
        <v>0</v>
      </c>
      <c r="G981" s="7" t="str">
        <f>IFERROR(MATCH(ROW(障害学生情報入力シート!E957),F:F,0),"")</f>
        <v/>
      </c>
      <c r="H981" s="7">
        <f>IF(AND(障害学生情報入力シート!$G981=$H$24,ISBLANK(障害学生情報入力シート!$H981),OR(障害学生情報入力シート!D981="入学者(新1年生)",障害学生情報入力シート!D981="在籍者")),1,0)</f>
        <v>0</v>
      </c>
      <c r="I981" s="7">
        <f t="shared" si="86"/>
        <v>0</v>
      </c>
      <c r="J981" s="7" t="str">
        <f>IFERROR(MATCH(ROW(障害学生情報入力シート!A957),I:I,0),"")</f>
        <v/>
      </c>
      <c r="K981" s="8">
        <f>IF(障害学生情報入力シート!AU981="",0,IF(AND(障害学生情報入力シート!AT981=1,Y981=1,障害学生情報入力シート!D981&lt;&gt;"",障害学生情報入力シート!D981&lt;&gt;"在籍者"),1,0))</f>
        <v>0</v>
      </c>
      <c r="L981" s="8">
        <f t="shared" si="87"/>
        <v>0</v>
      </c>
      <c r="M981" s="8" t="str">
        <f>IFERROR(MATCH(ROW(障害学生情報入力シート!A957),L:L,0),"")</f>
        <v/>
      </c>
      <c r="N981" s="8">
        <f>IF(障害学生情報入力シート!CA981="",0,IF(AND(障害学生情報入力シート!BZ981=1,Y981=1,障害学生情報入力シート!D981&lt;&gt;"",障害学生情報入力シート!D981&lt;&gt;"入学しなかった"),1,0))</f>
        <v>0</v>
      </c>
      <c r="O981" s="8">
        <f t="shared" si="88"/>
        <v>0</v>
      </c>
      <c r="P981" s="8" t="str">
        <f>IFERROR(MATCH(ROW(障害学生情報入力シート!AR957),O:O,0),"")</f>
        <v/>
      </c>
      <c r="Q981" s="8">
        <f>IF(障害学生情報入力シート!CU981="",0,IF(AND(障害学生情報入力シート!CT981=1,Y981=1,障害学生情報入力シート!D981&lt;&gt;"",障害学生情報入力シート!D981&lt;&gt;"入学しなかった"),1,0))</f>
        <v>0</v>
      </c>
      <c r="R981" s="8">
        <f t="shared" si="89"/>
        <v>0</v>
      </c>
      <c r="S981" s="8" t="str">
        <f>IFERROR(MATCH(ROW(障害学生情報入力シート!BJ957),R:R,0),"")</f>
        <v/>
      </c>
      <c r="T981" s="9">
        <f>IF(OR(SUM(障害学生情報入力シート!AY981:BY981,障害学生情報入力シート!CB981:CS981)&gt;0,COUNTA(障害学生情報入力シート!BZ981:CA981)=2,COUNTA(障害学生情報入力シート!CT981:CU981)=2),1,0)</f>
        <v>0</v>
      </c>
      <c r="U981" s="9">
        <f>SUM(障害学生情報入力シート!N981:Q981)+COUNTA(障害学生情報入力シート!R981)</f>
        <v>0</v>
      </c>
      <c r="V981" s="9">
        <f>SUM(障害学生情報入力シート!S981:V981)+COUNTA(障害学生情報入力シート!W981)</f>
        <v>0</v>
      </c>
      <c r="W981" s="9">
        <f>IF(SUM(障害学生情報入力シート!$X981:$AT981)&gt;0,1,0)</f>
        <v>0</v>
      </c>
      <c r="X981" s="9">
        <f>IF(障害学生情報入力シート!D981="入学者(新1年生)",1,0)</f>
        <v>0</v>
      </c>
      <c r="Y981" s="9">
        <f>IF(ISBLANK(障害学生情報入力シート!$G981),0)+IF(AND(障害学生情報入力シート!$G981="視覚障害",OR(障害学生情報入力シート!$H981="盲",障害学生情報入力シート!$H981="弱視")),1,0)+IF(AND(障害学生情報入力シート!$G981="聴覚・言語障害",OR(障害学生情報入力シート!$H981="聾",障害学生情報入力シート!$H981="難聴",障害学生情報入力シート!$H981="言語障害のみ")),1,0)+IF(AND(障害学生情報入力シート!$G981="肢体不自由",OR(障害学生情報入力シート!$H981="上肢機能障害",障害学生情報入力シート!$H981="下肢機能障害",障害学生情報入力シート!$H981="上下肢機能障害",障害学生情報入力シート!$H981="他の機能障害")),1,0)+IF(AND(障害学生情報入力シート!$G981="病弱・虚弱",OR(障害学生情報入力シート!$H981="内部障害等",障害学生情報入力シート!$H981="他の慢性疾患")),1,0)+IF(AND(障害学生情報入力シート!$G981="重複",ISBLANK(障害学生情報入力シート!$H981)),1,0)+IF(AND(障害学生情報入力シート!$G981="発達障害",OR(障害学生情報入力シート!$H981="SLD",障害学生情報入力シート!$H981="ADHD",障害学生情報入力シート!$H981="ASD",障害学生情報入力シート!$H981="発達障害の重複")),1,0)+IF(AND(障害学生情報入力シート!$G981="精神障害",OR(障害学生情報入力シート!$H981="統合失調症等",障害学生情報入力シート!$H981="気分障害",障害学生情報入力シート!$H981="神経症性障害等",障害学生情報入力シート!$H981="摂食障害・睡眠障害等",障害学生情報入力シート!$H981="他の精神障害")),1,0)+IF(AND(障害学生情報入力シート!$G981="その他の障害",ISBLANK(障害学生情報入力シート!$H981)),1,0)</f>
        <v>0</v>
      </c>
    </row>
    <row r="982" spans="1:25" x14ac:dyDescent="0.4">
      <c r="A982" s="1219">
        <v>958</v>
      </c>
      <c r="B982" s="7">
        <f>IF(AND(障害学生情報入力シート!$G982=$B$23,障害学生情報入力シート!$H982=$B$24,OR(障害学生情報入力シート!D982="入学者(新1年生)",障害学生情報入力シート!D982="在籍者")),1,0)</f>
        <v>0</v>
      </c>
      <c r="C982" s="7">
        <f t="shared" si="84"/>
        <v>0</v>
      </c>
      <c r="D982" s="7" t="str">
        <f>IFERROR(MATCH(ROW(障害学生情報入力シート!A958),C:C,0),"")</f>
        <v/>
      </c>
      <c r="E982" s="7">
        <f>IF(AND(障害学生情報入力シート!$G982=$E$23,障害学生情報入力シート!$H982=$E$24,OR(障害学生情報入力シート!D982="入学者(新1年生)",障害学生情報入力シート!D982="在籍者")),1,0)</f>
        <v>0</v>
      </c>
      <c r="F982" s="7">
        <f t="shared" si="85"/>
        <v>0</v>
      </c>
      <c r="G982" s="7" t="str">
        <f>IFERROR(MATCH(ROW(障害学生情報入力シート!E958),F:F,0),"")</f>
        <v/>
      </c>
      <c r="H982" s="7">
        <f>IF(AND(障害学生情報入力シート!$G982=$H$24,ISBLANK(障害学生情報入力シート!$H982),OR(障害学生情報入力シート!D982="入学者(新1年生)",障害学生情報入力シート!D982="在籍者")),1,0)</f>
        <v>0</v>
      </c>
      <c r="I982" s="7">
        <f t="shared" si="86"/>
        <v>0</v>
      </c>
      <c r="J982" s="7" t="str">
        <f>IFERROR(MATCH(ROW(障害学生情報入力シート!A958),I:I,0),"")</f>
        <v/>
      </c>
      <c r="K982" s="8">
        <f>IF(障害学生情報入力シート!AU982="",0,IF(AND(障害学生情報入力シート!AT982=1,Y982=1,障害学生情報入力シート!D982&lt;&gt;"",障害学生情報入力シート!D982&lt;&gt;"在籍者"),1,0))</f>
        <v>0</v>
      </c>
      <c r="L982" s="8">
        <f t="shared" si="87"/>
        <v>0</v>
      </c>
      <c r="M982" s="8" t="str">
        <f>IFERROR(MATCH(ROW(障害学生情報入力シート!A958),L:L,0),"")</f>
        <v/>
      </c>
      <c r="N982" s="8">
        <f>IF(障害学生情報入力シート!CA982="",0,IF(AND(障害学生情報入力シート!BZ982=1,Y982=1,障害学生情報入力シート!D982&lt;&gt;"",障害学生情報入力シート!D982&lt;&gt;"入学しなかった"),1,0))</f>
        <v>0</v>
      </c>
      <c r="O982" s="8">
        <f t="shared" si="88"/>
        <v>0</v>
      </c>
      <c r="P982" s="8" t="str">
        <f>IFERROR(MATCH(ROW(障害学生情報入力シート!AR958),O:O,0),"")</f>
        <v/>
      </c>
      <c r="Q982" s="8">
        <f>IF(障害学生情報入力シート!CU982="",0,IF(AND(障害学生情報入力シート!CT982=1,Y982=1,障害学生情報入力シート!D982&lt;&gt;"",障害学生情報入力シート!D982&lt;&gt;"入学しなかった"),1,0))</f>
        <v>0</v>
      </c>
      <c r="R982" s="8">
        <f t="shared" si="89"/>
        <v>0</v>
      </c>
      <c r="S982" s="8" t="str">
        <f>IFERROR(MATCH(ROW(障害学生情報入力シート!BJ958),R:R,0),"")</f>
        <v/>
      </c>
      <c r="T982" s="9">
        <f>IF(OR(SUM(障害学生情報入力シート!AY982:BY982,障害学生情報入力シート!CB982:CS982)&gt;0,COUNTA(障害学生情報入力シート!BZ982:CA982)=2,COUNTA(障害学生情報入力シート!CT982:CU982)=2),1,0)</f>
        <v>0</v>
      </c>
      <c r="U982" s="9">
        <f>SUM(障害学生情報入力シート!N982:Q982)+COUNTA(障害学生情報入力シート!R982)</f>
        <v>0</v>
      </c>
      <c r="V982" s="9">
        <f>SUM(障害学生情報入力シート!S982:V982)+COUNTA(障害学生情報入力シート!W982)</f>
        <v>0</v>
      </c>
      <c r="W982" s="9">
        <f>IF(SUM(障害学生情報入力シート!$X982:$AT982)&gt;0,1,0)</f>
        <v>0</v>
      </c>
      <c r="X982" s="9">
        <f>IF(障害学生情報入力シート!D982="入学者(新1年生)",1,0)</f>
        <v>0</v>
      </c>
      <c r="Y982" s="9">
        <f>IF(ISBLANK(障害学生情報入力シート!$G982),0)+IF(AND(障害学生情報入力シート!$G982="視覚障害",OR(障害学生情報入力シート!$H982="盲",障害学生情報入力シート!$H982="弱視")),1,0)+IF(AND(障害学生情報入力シート!$G982="聴覚・言語障害",OR(障害学生情報入力シート!$H982="聾",障害学生情報入力シート!$H982="難聴",障害学生情報入力シート!$H982="言語障害のみ")),1,0)+IF(AND(障害学生情報入力シート!$G982="肢体不自由",OR(障害学生情報入力シート!$H982="上肢機能障害",障害学生情報入力シート!$H982="下肢機能障害",障害学生情報入力シート!$H982="上下肢機能障害",障害学生情報入力シート!$H982="他の機能障害")),1,0)+IF(AND(障害学生情報入力シート!$G982="病弱・虚弱",OR(障害学生情報入力シート!$H982="内部障害等",障害学生情報入力シート!$H982="他の慢性疾患")),1,0)+IF(AND(障害学生情報入力シート!$G982="重複",ISBLANK(障害学生情報入力シート!$H982)),1,0)+IF(AND(障害学生情報入力シート!$G982="発達障害",OR(障害学生情報入力シート!$H982="SLD",障害学生情報入力シート!$H982="ADHD",障害学生情報入力シート!$H982="ASD",障害学生情報入力シート!$H982="発達障害の重複")),1,0)+IF(AND(障害学生情報入力シート!$G982="精神障害",OR(障害学生情報入力シート!$H982="統合失調症等",障害学生情報入力シート!$H982="気分障害",障害学生情報入力シート!$H982="神経症性障害等",障害学生情報入力シート!$H982="摂食障害・睡眠障害等",障害学生情報入力シート!$H982="他の精神障害")),1,0)+IF(AND(障害学生情報入力シート!$G982="その他の障害",ISBLANK(障害学生情報入力シート!$H982)),1,0)</f>
        <v>0</v>
      </c>
    </row>
    <row r="983" spans="1:25" x14ac:dyDescent="0.4">
      <c r="A983" s="1219">
        <v>959</v>
      </c>
      <c r="B983" s="7">
        <f>IF(AND(障害学生情報入力シート!$G983=$B$23,障害学生情報入力シート!$H983=$B$24,OR(障害学生情報入力シート!D983="入学者(新1年生)",障害学生情報入力シート!D983="在籍者")),1,0)</f>
        <v>0</v>
      </c>
      <c r="C983" s="7">
        <f t="shared" si="84"/>
        <v>0</v>
      </c>
      <c r="D983" s="7" t="str">
        <f>IFERROR(MATCH(ROW(障害学生情報入力シート!A959),C:C,0),"")</f>
        <v/>
      </c>
      <c r="E983" s="7">
        <f>IF(AND(障害学生情報入力シート!$G983=$E$23,障害学生情報入力シート!$H983=$E$24,OR(障害学生情報入力シート!D983="入学者(新1年生)",障害学生情報入力シート!D983="在籍者")),1,0)</f>
        <v>0</v>
      </c>
      <c r="F983" s="7">
        <f t="shared" si="85"/>
        <v>0</v>
      </c>
      <c r="G983" s="7" t="str">
        <f>IFERROR(MATCH(ROW(障害学生情報入力シート!E959),F:F,0),"")</f>
        <v/>
      </c>
      <c r="H983" s="7">
        <f>IF(AND(障害学生情報入力シート!$G983=$H$24,ISBLANK(障害学生情報入力シート!$H983),OR(障害学生情報入力シート!D983="入学者(新1年生)",障害学生情報入力シート!D983="在籍者")),1,0)</f>
        <v>0</v>
      </c>
      <c r="I983" s="7">
        <f t="shared" si="86"/>
        <v>0</v>
      </c>
      <c r="J983" s="7" t="str">
        <f>IFERROR(MATCH(ROW(障害学生情報入力シート!A959),I:I,0),"")</f>
        <v/>
      </c>
      <c r="K983" s="8">
        <f>IF(障害学生情報入力シート!AU983="",0,IF(AND(障害学生情報入力シート!AT983=1,Y983=1,障害学生情報入力シート!D983&lt;&gt;"",障害学生情報入力シート!D983&lt;&gt;"在籍者"),1,0))</f>
        <v>0</v>
      </c>
      <c r="L983" s="8">
        <f t="shared" si="87"/>
        <v>0</v>
      </c>
      <c r="M983" s="8" t="str">
        <f>IFERROR(MATCH(ROW(障害学生情報入力シート!A959),L:L,0),"")</f>
        <v/>
      </c>
      <c r="N983" s="8">
        <f>IF(障害学生情報入力シート!CA983="",0,IF(AND(障害学生情報入力シート!BZ983=1,Y983=1,障害学生情報入力シート!D983&lt;&gt;"",障害学生情報入力シート!D983&lt;&gt;"入学しなかった"),1,0))</f>
        <v>0</v>
      </c>
      <c r="O983" s="8">
        <f t="shared" si="88"/>
        <v>0</v>
      </c>
      <c r="P983" s="8" t="str">
        <f>IFERROR(MATCH(ROW(障害学生情報入力シート!AR959),O:O,0),"")</f>
        <v/>
      </c>
      <c r="Q983" s="8">
        <f>IF(障害学生情報入力シート!CU983="",0,IF(AND(障害学生情報入力シート!CT983=1,Y983=1,障害学生情報入力シート!D983&lt;&gt;"",障害学生情報入力シート!D983&lt;&gt;"入学しなかった"),1,0))</f>
        <v>0</v>
      </c>
      <c r="R983" s="8">
        <f t="shared" si="89"/>
        <v>0</v>
      </c>
      <c r="S983" s="8" t="str">
        <f>IFERROR(MATCH(ROW(障害学生情報入力シート!BJ959),R:R,0),"")</f>
        <v/>
      </c>
      <c r="T983" s="9">
        <f>IF(OR(SUM(障害学生情報入力シート!AY983:BY983,障害学生情報入力シート!CB983:CS983)&gt;0,COUNTA(障害学生情報入力シート!BZ983:CA983)=2,COUNTA(障害学生情報入力シート!CT983:CU983)=2),1,0)</f>
        <v>0</v>
      </c>
      <c r="U983" s="9">
        <f>SUM(障害学生情報入力シート!N983:Q983)+COUNTA(障害学生情報入力シート!R983)</f>
        <v>0</v>
      </c>
      <c r="V983" s="9">
        <f>SUM(障害学生情報入力シート!S983:V983)+COUNTA(障害学生情報入力シート!W983)</f>
        <v>0</v>
      </c>
      <c r="W983" s="9">
        <f>IF(SUM(障害学生情報入力シート!$X983:$AT983)&gt;0,1,0)</f>
        <v>0</v>
      </c>
      <c r="X983" s="9">
        <f>IF(障害学生情報入力シート!D983="入学者(新1年生)",1,0)</f>
        <v>0</v>
      </c>
      <c r="Y983" s="9">
        <f>IF(ISBLANK(障害学生情報入力シート!$G983),0)+IF(AND(障害学生情報入力シート!$G983="視覚障害",OR(障害学生情報入力シート!$H983="盲",障害学生情報入力シート!$H983="弱視")),1,0)+IF(AND(障害学生情報入力シート!$G983="聴覚・言語障害",OR(障害学生情報入力シート!$H983="聾",障害学生情報入力シート!$H983="難聴",障害学生情報入力シート!$H983="言語障害のみ")),1,0)+IF(AND(障害学生情報入力シート!$G983="肢体不自由",OR(障害学生情報入力シート!$H983="上肢機能障害",障害学生情報入力シート!$H983="下肢機能障害",障害学生情報入力シート!$H983="上下肢機能障害",障害学生情報入力シート!$H983="他の機能障害")),1,0)+IF(AND(障害学生情報入力シート!$G983="病弱・虚弱",OR(障害学生情報入力シート!$H983="内部障害等",障害学生情報入力シート!$H983="他の慢性疾患")),1,0)+IF(AND(障害学生情報入力シート!$G983="重複",ISBLANK(障害学生情報入力シート!$H983)),1,0)+IF(AND(障害学生情報入力シート!$G983="発達障害",OR(障害学生情報入力シート!$H983="SLD",障害学生情報入力シート!$H983="ADHD",障害学生情報入力シート!$H983="ASD",障害学生情報入力シート!$H983="発達障害の重複")),1,0)+IF(AND(障害学生情報入力シート!$G983="精神障害",OR(障害学生情報入力シート!$H983="統合失調症等",障害学生情報入力シート!$H983="気分障害",障害学生情報入力シート!$H983="神経症性障害等",障害学生情報入力シート!$H983="摂食障害・睡眠障害等",障害学生情報入力シート!$H983="他の精神障害")),1,0)+IF(AND(障害学生情報入力シート!$G983="その他の障害",ISBLANK(障害学生情報入力シート!$H983)),1,0)</f>
        <v>0</v>
      </c>
    </row>
    <row r="984" spans="1:25" x14ac:dyDescent="0.4">
      <c r="A984" s="1219">
        <v>960</v>
      </c>
      <c r="B984" s="7">
        <f>IF(AND(障害学生情報入力シート!$G984=$B$23,障害学生情報入力シート!$H984=$B$24,OR(障害学生情報入力シート!D984="入学者(新1年生)",障害学生情報入力シート!D984="在籍者")),1,0)</f>
        <v>0</v>
      </c>
      <c r="C984" s="7">
        <f t="shared" si="84"/>
        <v>0</v>
      </c>
      <c r="D984" s="7" t="str">
        <f>IFERROR(MATCH(ROW(障害学生情報入力シート!A960),C:C,0),"")</f>
        <v/>
      </c>
      <c r="E984" s="7">
        <f>IF(AND(障害学生情報入力シート!$G984=$E$23,障害学生情報入力シート!$H984=$E$24,OR(障害学生情報入力シート!D984="入学者(新1年生)",障害学生情報入力シート!D984="在籍者")),1,0)</f>
        <v>0</v>
      </c>
      <c r="F984" s="7">
        <f t="shared" si="85"/>
        <v>0</v>
      </c>
      <c r="G984" s="7" t="str">
        <f>IFERROR(MATCH(ROW(障害学生情報入力シート!E960),F:F,0),"")</f>
        <v/>
      </c>
      <c r="H984" s="7">
        <f>IF(AND(障害学生情報入力シート!$G984=$H$24,ISBLANK(障害学生情報入力シート!$H984),OR(障害学生情報入力シート!D984="入学者(新1年生)",障害学生情報入力シート!D984="在籍者")),1,0)</f>
        <v>0</v>
      </c>
      <c r="I984" s="7">
        <f t="shared" si="86"/>
        <v>0</v>
      </c>
      <c r="J984" s="7" t="str">
        <f>IFERROR(MATCH(ROW(障害学生情報入力シート!A960),I:I,0),"")</f>
        <v/>
      </c>
      <c r="K984" s="8">
        <f>IF(障害学生情報入力シート!AU984="",0,IF(AND(障害学生情報入力シート!AT984=1,Y984=1,障害学生情報入力シート!D984&lt;&gt;"",障害学生情報入力シート!D984&lt;&gt;"在籍者"),1,0))</f>
        <v>0</v>
      </c>
      <c r="L984" s="8">
        <f t="shared" si="87"/>
        <v>0</v>
      </c>
      <c r="M984" s="8" t="str">
        <f>IFERROR(MATCH(ROW(障害学生情報入力シート!A960),L:L,0),"")</f>
        <v/>
      </c>
      <c r="N984" s="8">
        <f>IF(障害学生情報入力シート!CA984="",0,IF(AND(障害学生情報入力シート!BZ984=1,Y984=1,障害学生情報入力シート!D984&lt;&gt;"",障害学生情報入力シート!D984&lt;&gt;"入学しなかった"),1,0))</f>
        <v>0</v>
      </c>
      <c r="O984" s="8">
        <f t="shared" si="88"/>
        <v>0</v>
      </c>
      <c r="P984" s="8" t="str">
        <f>IFERROR(MATCH(ROW(障害学生情報入力シート!AR960),O:O,0),"")</f>
        <v/>
      </c>
      <c r="Q984" s="8">
        <f>IF(障害学生情報入力シート!CU984="",0,IF(AND(障害学生情報入力シート!CT984=1,Y984=1,障害学生情報入力シート!D984&lt;&gt;"",障害学生情報入力シート!D984&lt;&gt;"入学しなかった"),1,0))</f>
        <v>0</v>
      </c>
      <c r="R984" s="8">
        <f t="shared" si="89"/>
        <v>0</v>
      </c>
      <c r="S984" s="8" t="str">
        <f>IFERROR(MATCH(ROW(障害学生情報入力シート!BJ960),R:R,0),"")</f>
        <v/>
      </c>
      <c r="T984" s="9">
        <f>IF(OR(SUM(障害学生情報入力シート!AY984:BY984,障害学生情報入力シート!CB984:CS984)&gt;0,COUNTA(障害学生情報入力シート!BZ984:CA984)=2,COUNTA(障害学生情報入力シート!CT984:CU984)=2),1,0)</f>
        <v>0</v>
      </c>
      <c r="U984" s="9">
        <f>SUM(障害学生情報入力シート!N984:Q984)+COUNTA(障害学生情報入力シート!R984)</f>
        <v>0</v>
      </c>
      <c r="V984" s="9">
        <f>SUM(障害学生情報入力シート!S984:V984)+COUNTA(障害学生情報入力シート!W984)</f>
        <v>0</v>
      </c>
      <c r="W984" s="9">
        <f>IF(SUM(障害学生情報入力シート!$X984:$AT984)&gt;0,1,0)</f>
        <v>0</v>
      </c>
      <c r="X984" s="9">
        <f>IF(障害学生情報入力シート!D984="入学者(新1年生)",1,0)</f>
        <v>0</v>
      </c>
      <c r="Y984" s="9">
        <f>IF(ISBLANK(障害学生情報入力シート!$G984),0)+IF(AND(障害学生情報入力シート!$G984="視覚障害",OR(障害学生情報入力シート!$H984="盲",障害学生情報入力シート!$H984="弱視")),1,0)+IF(AND(障害学生情報入力シート!$G984="聴覚・言語障害",OR(障害学生情報入力シート!$H984="聾",障害学生情報入力シート!$H984="難聴",障害学生情報入力シート!$H984="言語障害のみ")),1,0)+IF(AND(障害学生情報入力シート!$G984="肢体不自由",OR(障害学生情報入力シート!$H984="上肢機能障害",障害学生情報入力シート!$H984="下肢機能障害",障害学生情報入力シート!$H984="上下肢機能障害",障害学生情報入力シート!$H984="他の機能障害")),1,0)+IF(AND(障害学生情報入力シート!$G984="病弱・虚弱",OR(障害学生情報入力シート!$H984="内部障害等",障害学生情報入力シート!$H984="他の慢性疾患")),1,0)+IF(AND(障害学生情報入力シート!$G984="重複",ISBLANK(障害学生情報入力シート!$H984)),1,0)+IF(AND(障害学生情報入力シート!$G984="発達障害",OR(障害学生情報入力シート!$H984="SLD",障害学生情報入力シート!$H984="ADHD",障害学生情報入力シート!$H984="ASD",障害学生情報入力シート!$H984="発達障害の重複")),1,0)+IF(AND(障害学生情報入力シート!$G984="精神障害",OR(障害学生情報入力シート!$H984="統合失調症等",障害学生情報入力シート!$H984="気分障害",障害学生情報入力シート!$H984="神経症性障害等",障害学生情報入力シート!$H984="摂食障害・睡眠障害等",障害学生情報入力シート!$H984="他の精神障害")),1,0)+IF(AND(障害学生情報入力シート!$G984="その他の障害",ISBLANK(障害学生情報入力シート!$H984)),1,0)</f>
        <v>0</v>
      </c>
    </row>
    <row r="985" spans="1:25" x14ac:dyDescent="0.4">
      <c r="A985" s="1219">
        <v>961</v>
      </c>
      <c r="B985" s="7">
        <f>IF(AND(障害学生情報入力シート!$G985=$B$23,障害学生情報入力シート!$H985=$B$24,OR(障害学生情報入力シート!D985="入学者(新1年生)",障害学生情報入力シート!D985="在籍者")),1,0)</f>
        <v>0</v>
      </c>
      <c r="C985" s="7">
        <f t="shared" ref="C985:C1024" si="90">C984+B985</f>
        <v>0</v>
      </c>
      <c r="D985" s="7" t="str">
        <f>IFERROR(MATCH(ROW(障害学生情報入力シート!A961),C:C,0),"")</f>
        <v/>
      </c>
      <c r="E985" s="7">
        <f>IF(AND(障害学生情報入力シート!$G985=$E$23,障害学生情報入力シート!$H985=$E$24,OR(障害学生情報入力シート!D985="入学者(新1年生)",障害学生情報入力シート!D985="在籍者")),1,0)</f>
        <v>0</v>
      </c>
      <c r="F985" s="7">
        <f t="shared" ref="F985:F1024" si="91">F984+E985</f>
        <v>0</v>
      </c>
      <c r="G985" s="7" t="str">
        <f>IFERROR(MATCH(ROW(障害学生情報入力シート!E961),F:F,0),"")</f>
        <v/>
      </c>
      <c r="H985" s="7">
        <f>IF(AND(障害学生情報入力シート!$G985=$H$24,ISBLANK(障害学生情報入力シート!$H985),OR(障害学生情報入力シート!D985="入学者(新1年生)",障害学生情報入力シート!D985="在籍者")),1,0)</f>
        <v>0</v>
      </c>
      <c r="I985" s="7">
        <f t="shared" ref="I985:I1024" si="92">I984+H985</f>
        <v>0</v>
      </c>
      <c r="J985" s="7" t="str">
        <f>IFERROR(MATCH(ROW(障害学生情報入力シート!A961),I:I,0),"")</f>
        <v/>
      </c>
      <c r="K985" s="8">
        <f>IF(障害学生情報入力シート!AU985="",0,IF(AND(障害学生情報入力シート!AT985=1,Y985=1,障害学生情報入力シート!D985&lt;&gt;"",障害学生情報入力シート!D985&lt;&gt;"在籍者"),1,0))</f>
        <v>0</v>
      </c>
      <c r="L985" s="8">
        <f t="shared" ref="L985:L1024" si="93">L984+K985</f>
        <v>0</v>
      </c>
      <c r="M985" s="8" t="str">
        <f>IFERROR(MATCH(ROW(障害学生情報入力シート!A961),L:L,0),"")</f>
        <v/>
      </c>
      <c r="N985" s="8">
        <f>IF(障害学生情報入力シート!CA985="",0,IF(AND(障害学生情報入力シート!BZ985=1,Y985=1,障害学生情報入力シート!D985&lt;&gt;"",障害学生情報入力シート!D985&lt;&gt;"入学しなかった"),1,0))</f>
        <v>0</v>
      </c>
      <c r="O985" s="8">
        <f t="shared" ref="O985:O1024" si="94">O984+N985</f>
        <v>0</v>
      </c>
      <c r="P985" s="8" t="str">
        <f>IFERROR(MATCH(ROW(障害学生情報入力シート!AR961),O:O,0),"")</f>
        <v/>
      </c>
      <c r="Q985" s="8">
        <f>IF(障害学生情報入力シート!CU985="",0,IF(AND(障害学生情報入力シート!CT985=1,Y985=1,障害学生情報入力シート!D985&lt;&gt;"",障害学生情報入力シート!D985&lt;&gt;"入学しなかった"),1,0))</f>
        <v>0</v>
      </c>
      <c r="R985" s="8">
        <f t="shared" ref="R985:R1024" si="95">R984+Q985</f>
        <v>0</v>
      </c>
      <c r="S985" s="8" t="str">
        <f>IFERROR(MATCH(ROW(障害学生情報入力シート!BJ961),R:R,0),"")</f>
        <v/>
      </c>
      <c r="T985" s="9">
        <f>IF(OR(SUM(障害学生情報入力シート!AY985:BY985,障害学生情報入力シート!CB985:CS985)&gt;0,COUNTA(障害学生情報入力シート!BZ985:CA985)=2,COUNTA(障害学生情報入力シート!CT985:CU985)=2),1,0)</f>
        <v>0</v>
      </c>
      <c r="U985" s="9">
        <f>SUM(障害学生情報入力シート!N985:Q985)+COUNTA(障害学生情報入力シート!R985)</f>
        <v>0</v>
      </c>
      <c r="V985" s="9">
        <f>SUM(障害学生情報入力シート!S985:V985)+COUNTA(障害学生情報入力シート!W985)</f>
        <v>0</v>
      </c>
      <c r="W985" s="9">
        <f>IF(SUM(障害学生情報入力シート!$X985:$AT985)&gt;0,1,0)</f>
        <v>0</v>
      </c>
      <c r="X985" s="9">
        <f>IF(障害学生情報入力シート!D985="入学者(新1年生)",1,0)</f>
        <v>0</v>
      </c>
      <c r="Y985" s="9">
        <f>IF(ISBLANK(障害学生情報入力シート!$G985),0)+IF(AND(障害学生情報入力シート!$G985="視覚障害",OR(障害学生情報入力シート!$H985="盲",障害学生情報入力シート!$H985="弱視")),1,0)+IF(AND(障害学生情報入力シート!$G985="聴覚・言語障害",OR(障害学生情報入力シート!$H985="聾",障害学生情報入力シート!$H985="難聴",障害学生情報入力シート!$H985="言語障害のみ")),1,0)+IF(AND(障害学生情報入力シート!$G985="肢体不自由",OR(障害学生情報入力シート!$H985="上肢機能障害",障害学生情報入力シート!$H985="下肢機能障害",障害学生情報入力シート!$H985="上下肢機能障害",障害学生情報入力シート!$H985="他の機能障害")),1,0)+IF(AND(障害学生情報入力シート!$G985="病弱・虚弱",OR(障害学生情報入力シート!$H985="内部障害等",障害学生情報入力シート!$H985="他の慢性疾患")),1,0)+IF(AND(障害学生情報入力シート!$G985="重複",ISBLANK(障害学生情報入力シート!$H985)),1,0)+IF(AND(障害学生情報入力シート!$G985="発達障害",OR(障害学生情報入力シート!$H985="SLD",障害学生情報入力シート!$H985="ADHD",障害学生情報入力シート!$H985="ASD",障害学生情報入力シート!$H985="発達障害の重複")),1,0)+IF(AND(障害学生情報入力シート!$G985="精神障害",OR(障害学生情報入力シート!$H985="統合失調症等",障害学生情報入力シート!$H985="気分障害",障害学生情報入力シート!$H985="神経症性障害等",障害学生情報入力シート!$H985="摂食障害・睡眠障害等",障害学生情報入力シート!$H985="他の精神障害")),1,0)+IF(AND(障害学生情報入力シート!$G985="その他の障害",ISBLANK(障害学生情報入力シート!$H985)),1,0)</f>
        <v>0</v>
      </c>
    </row>
    <row r="986" spans="1:25" x14ac:dyDescent="0.4">
      <c r="A986" s="1219">
        <v>962</v>
      </c>
      <c r="B986" s="7">
        <f>IF(AND(障害学生情報入力シート!$G986=$B$23,障害学生情報入力シート!$H986=$B$24,OR(障害学生情報入力シート!D986="入学者(新1年生)",障害学生情報入力シート!D986="在籍者")),1,0)</f>
        <v>0</v>
      </c>
      <c r="C986" s="7">
        <f t="shared" si="90"/>
        <v>0</v>
      </c>
      <c r="D986" s="7" t="str">
        <f>IFERROR(MATCH(ROW(障害学生情報入力シート!A962),C:C,0),"")</f>
        <v/>
      </c>
      <c r="E986" s="7">
        <f>IF(AND(障害学生情報入力シート!$G986=$E$23,障害学生情報入力シート!$H986=$E$24,OR(障害学生情報入力シート!D986="入学者(新1年生)",障害学生情報入力シート!D986="在籍者")),1,0)</f>
        <v>0</v>
      </c>
      <c r="F986" s="7">
        <f t="shared" si="91"/>
        <v>0</v>
      </c>
      <c r="G986" s="7" t="str">
        <f>IFERROR(MATCH(ROW(障害学生情報入力シート!E962),F:F,0),"")</f>
        <v/>
      </c>
      <c r="H986" s="7">
        <f>IF(AND(障害学生情報入力シート!$G986=$H$24,ISBLANK(障害学生情報入力シート!$H986),OR(障害学生情報入力シート!D986="入学者(新1年生)",障害学生情報入力シート!D986="在籍者")),1,0)</f>
        <v>0</v>
      </c>
      <c r="I986" s="7">
        <f t="shared" si="92"/>
        <v>0</v>
      </c>
      <c r="J986" s="7" t="str">
        <f>IFERROR(MATCH(ROW(障害学生情報入力シート!A962),I:I,0),"")</f>
        <v/>
      </c>
      <c r="K986" s="8">
        <f>IF(障害学生情報入力シート!AU986="",0,IF(AND(障害学生情報入力シート!AT986=1,Y986=1,障害学生情報入力シート!D986&lt;&gt;"",障害学生情報入力シート!D986&lt;&gt;"在籍者"),1,0))</f>
        <v>0</v>
      </c>
      <c r="L986" s="8">
        <f t="shared" si="93"/>
        <v>0</v>
      </c>
      <c r="M986" s="8" t="str">
        <f>IFERROR(MATCH(ROW(障害学生情報入力シート!A962),L:L,0),"")</f>
        <v/>
      </c>
      <c r="N986" s="8">
        <f>IF(障害学生情報入力シート!CA986="",0,IF(AND(障害学生情報入力シート!BZ986=1,Y986=1,障害学生情報入力シート!D986&lt;&gt;"",障害学生情報入力シート!D986&lt;&gt;"入学しなかった"),1,0))</f>
        <v>0</v>
      </c>
      <c r="O986" s="8">
        <f t="shared" si="94"/>
        <v>0</v>
      </c>
      <c r="P986" s="8" t="str">
        <f>IFERROR(MATCH(ROW(障害学生情報入力シート!AR962),O:O,0),"")</f>
        <v/>
      </c>
      <c r="Q986" s="8">
        <f>IF(障害学生情報入力シート!CU986="",0,IF(AND(障害学生情報入力シート!CT986=1,Y986=1,障害学生情報入力シート!D986&lt;&gt;"",障害学生情報入力シート!D986&lt;&gt;"入学しなかった"),1,0))</f>
        <v>0</v>
      </c>
      <c r="R986" s="8">
        <f t="shared" si="95"/>
        <v>0</v>
      </c>
      <c r="S986" s="8" t="str">
        <f>IFERROR(MATCH(ROW(障害学生情報入力シート!BJ962),R:R,0),"")</f>
        <v/>
      </c>
      <c r="T986" s="9">
        <f>IF(OR(SUM(障害学生情報入力シート!AY986:BY986,障害学生情報入力シート!CB986:CS986)&gt;0,COUNTA(障害学生情報入力シート!BZ986:CA986)=2,COUNTA(障害学生情報入力シート!CT986:CU986)=2),1,0)</f>
        <v>0</v>
      </c>
      <c r="U986" s="9">
        <f>SUM(障害学生情報入力シート!N986:Q986)+COUNTA(障害学生情報入力シート!R986)</f>
        <v>0</v>
      </c>
      <c r="V986" s="9">
        <f>SUM(障害学生情報入力シート!S986:V986)+COUNTA(障害学生情報入力シート!W986)</f>
        <v>0</v>
      </c>
      <c r="W986" s="9">
        <f>IF(SUM(障害学生情報入力シート!$X986:$AT986)&gt;0,1,0)</f>
        <v>0</v>
      </c>
      <c r="X986" s="9">
        <f>IF(障害学生情報入力シート!D986="入学者(新1年生)",1,0)</f>
        <v>0</v>
      </c>
      <c r="Y986" s="9">
        <f>IF(ISBLANK(障害学生情報入力シート!$G986),0)+IF(AND(障害学生情報入力シート!$G986="視覚障害",OR(障害学生情報入力シート!$H986="盲",障害学生情報入力シート!$H986="弱視")),1,0)+IF(AND(障害学生情報入力シート!$G986="聴覚・言語障害",OR(障害学生情報入力シート!$H986="聾",障害学生情報入力シート!$H986="難聴",障害学生情報入力シート!$H986="言語障害のみ")),1,0)+IF(AND(障害学生情報入力シート!$G986="肢体不自由",OR(障害学生情報入力シート!$H986="上肢機能障害",障害学生情報入力シート!$H986="下肢機能障害",障害学生情報入力シート!$H986="上下肢機能障害",障害学生情報入力シート!$H986="他の機能障害")),1,0)+IF(AND(障害学生情報入力シート!$G986="病弱・虚弱",OR(障害学生情報入力シート!$H986="内部障害等",障害学生情報入力シート!$H986="他の慢性疾患")),1,0)+IF(AND(障害学生情報入力シート!$G986="重複",ISBLANK(障害学生情報入力シート!$H986)),1,0)+IF(AND(障害学生情報入力シート!$G986="発達障害",OR(障害学生情報入力シート!$H986="SLD",障害学生情報入力シート!$H986="ADHD",障害学生情報入力シート!$H986="ASD",障害学生情報入力シート!$H986="発達障害の重複")),1,0)+IF(AND(障害学生情報入力シート!$G986="精神障害",OR(障害学生情報入力シート!$H986="統合失調症等",障害学生情報入力シート!$H986="気分障害",障害学生情報入力シート!$H986="神経症性障害等",障害学生情報入力シート!$H986="摂食障害・睡眠障害等",障害学生情報入力シート!$H986="他の精神障害")),1,0)+IF(AND(障害学生情報入力シート!$G986="その他の障害",ISBLANK(障害学生情報入力シート!$H986)),1,0)</f>
        <v>0</v>
      </c>
    </row>
    <row r="987" spans="1:25" x14ac:dyDescent="0.4">
      <c r="A987" s="1219">
        <v>963</v>
      </c>
      <c r="B987" s="7">
        <f>IF(AND(障害学生情報入力シート!$G987=$B$23,障害学生情報入力シート!$H987=$B$24,OR(障害学生情報入力シート!D987="入学者(新1年生)",障害学生情報入力シート!D987="在籍者")),1,0)</f>
        <v>0</v>
      </c>
      <c r="C987" s="7">
        <f t="shared" si="90"/>
        <v>0</v>
      </c>
      <c r="D987" s="7" t="str">
        <f>IFERROR(MATCH(ROW(障害学生情報入力シート!A963),C:C,0),"")</f>
        <v/>
      </c>
      <c r="E987" s="7">
        <f>IF(AND(障害学生情報入力シート!$G987=$E$23,障害学生情報入力シート!$H987=$E$24,OR(障害学生情報入力シート!D987="入学者(新1年生)",障害学生情報入力シート!D987="在籍者")),1,0)</f>
        <v>0</v>
      </c>
      <c r="F987" s="7">
        <f t="shared" si="91"/>
        <v>0</v>
      </c>
      <c r="G987" s="7" t="str">
        <f>IFERROR(MATCH(ROW(障害学生情報入力シート!E963),F:F,0),"")</f>
        <v/>
      </c>
      <c r="H987" s="7">
        <f>IF(AND(障害学生情報入力シート!$G987=$H$24,ISBLANK(障害学生情報入力シート!$H987),OR(障害学生情報入力シート!D987="入学者(新1年生)",障害学生情報入力シート!D987="在籍者")),1,0)</f>
        <v>0</v>
      </c>
      <c r="I987" s="7">
        <f t="shared" si="92"/>
        <v>0</v>
      </c>
      <c r="J987" s="7" t="str">
        <f>IFERROR(MATCH(ROW(障害学生情報入力シート!A963),I:I,0),"")</f>
        <v/>
      </c>
      <c r="K987" s="8">
        <f>IF(障害学生情報入力シート!AU987="",0,IF(AND(障害学生情報入力シート!AT987=1,Y987=1,障害学生情報入力シート!D987&lt;&gt;"",障害学生情報入力シート!D987&lt;&gt;"在籍者"),1,0))</f>
        <v>0</v>
      </c>
      <c r="L987" s="8">
        <f t="shared" si="93"/>
        <v>0</v>
      </c>
      <c r="M987" s="8" t="str">
        <f>IFERROR(MATCH(ROW(障害学生情報入力シート!A963),L:L,0),"")</f>
        <v/>
      </c>
      <c r="N987" s="8">
        <f>IF(障害学生情報入力シート!CA987="",0,IF(AND(障害学生情報入力シート!BZ987=1,Y987=1,障害学生情報入力シート!D987&lt;&gt;"",障害学生情報入力シート!D987&lt;&gt;"入学しなかった"),1,0))</f>
        <v>0</v>
      </c>
      <c r="O987" s="8">
        <f t="shared" si="94"/>
        <v>0</v>
      </c>
      <c r="P987" s="8" t="str">
        <f>IFERROR(MATCH(ROW(障害学生情報入力シート!AR963),O:O,0),"")</f>
        <v/>
      </c>
      <c r="Q987" s="8">
        <f>IF(障害学生情報入力シート!CU987="",0,IF(AND(障害学生情報入力シート!CT987=1,Y987=1,障害学生情報入力シート!D987&lt;&gt;"",障害学生情報入力シート!D987&lt;&gt;"入学しなかった"),1,0))</f>
        <v>0</v>
      </c>
      <c r="R987" s="8">
        <f t="shared" si="95"/>
        <v>0</v>
      </c>
      <c r="S987" s="8" t="str">
        <f>IFERROR(MATCH(ROW(障害学生情報入力シート!BJ963),R:R,0),"")</f>
        <v/>
      </c>
      <c r="T987" s="9">
        <f>IF(OR(SUM(障害学生情報入力シート!AY987:BY987,障害学生情報入力シート!CB987:CS987)&gt;0,COUNTA(障害学生情報入力シート!BZ987:CA987)=2,COUNTA(障害学生情報入力シート!CT987:CU987)=2),1,0)</f>
        <v>0</v>
      </c>
      <c r="U987" s="9">
        <f>SUM(障害学生情報入力シート!N987:Q987)+COUNTA(障害学生情報入力シート!R987)</f>
        <v>0</v>
      </c>
      <c r="V987" s="9">
        <f>SUM(障害学生情報入力シート!S987:V987)+COUNTA(障害学生情報入力シート!W987)</f>
        <v>0</v>
      </c>
      <c r="W987" s="9">
        <f>IF(SUM(障害学生情報入力シート!$X987:$AT987)&gt;0,1,0)</f>
        <v>0</v>
      </c>
      <c r="X987" s="9">
        <f>IF(障害学生情報入力シート!D987="入学者(新1年生)",1,0)</f>
        <v>0</v>
      </c>
      <c r="Y987" s="9">
        <f>IF(ISBLANK(障害学生情報入力シート!$G987),0)+IF(AND(障害学生情報入力シート!$G987="視覚障害",OR(障害学生情報入力シート!$H987="盲",障害学生情報入力シート!$H987="弱視")),1,0)+IF(AND(障害学生情報入力シート!$G987="聴覚・言語障害",OR(障害学生情報入力シート!$H987="聾",障害学生情報入力シート!$H987="難聴",障害学生情報入力シート!$H987="言語障害のみ")),1,0)+IF(AND(障害学生情報入力シート!$G987="肢体不自由",OR(障害学生情報入力シート!$H987="上肢機能障害",障害学生情報入力シート!$H987="下肢機能障害",障害学生情報入力シート!$H987="上下肢機能障害",障害学生情報入力シート!$H987="他の機能障害")),1,0)+IF(AND(障害学生情報入力シート!$G987="病弱・虚弱",OR(障害学生情報入力シート!$H987="内部障害等",障害学生情報入力シート!$H987="他の慢性疾患")),1,0)+IF(AND(障害学生情報入力シート!$G987="重複",ISBLANK(障害学生情報入力シート!$H987)),1,0)+IF(AND(障害学生情報入力シート!$G987="発達障害",OR(障害学生情報入力シート!$H987="SLD",障害学生情報入力シート!$H987="ADHD",障害学生情報入力シート!$H987="ASD",障害学生情報入力シート!$H987="発達障害の重複")),1,0)+IF(AND(障害学生情報入力シート!$G987="精神障害",OR(障害学生情報入力シート!$H987="統合失調症等",障害学生情報入力シート!$H987="気分障害",障害学生情報入力シート!$H987="神経症性障害等",障害学生情報入力シート!$H987="摂食障害・睡眠障害等",障害学生情報入力シート!$H987="他の精神障害")),1,0)+IF(AND(障害学生情報入力シート!$G987="その他の障害",ISBLANK(障害学生情報入力シート!$H987)),1,0)</f>
        <v>0</v>
      </c>
    </row>
    <row r="988" spans="1:25" x14ac:dyDescent="0.4">
      <c r="A988" s="1219">
        <v>964</v>
      </c>
      <c r="B988" s="7">
        <f>IF(AND(障害学生情報入力シート!$G988=$B$23,障害学生情報入力シート!$H988=$B$24,OR(障害学生情報入力シート!D988="入学者(新1年生)",障害学生情報入力シート!D988="在籍者")),1,0)</f>
        <v>0</v>
      </c>
      <c r="C988" s="7">
        <f t="shared" si="90"/>
        <v>0</v>
      </c>
      <c r="D988" s="7" t="str">
        <f>IFERROR(MATCH(ROW(障害学生情報入力シート!A964),C:C,0),"")</f>
        <v/>
      </c>
      <c r="E988" s="7">
        <f>IF(AND(障害学生情報入力シート!$G988=$E$23,障害学生情報入力シート!$H988=$E$24,OR(障害学生情報入力シート!D988="入学者(新1年生)",障害学生情報入力シート!D988="在籍者")),1,0)</f>
        <v>0</v>
      </c>
      <c r="F988" s="7">
        <f t="shared" si="91"/>
        <v>0</v>
      </c>
      <c r="G988" s="7" t="str">
        <f>IFERROR(MATCH(ROW(障害学生情報入力シート!E964),F:F,0),"")</f>
        <v/>
      </c>
      <c r="H988" s="7">
        <f>IF(AND(障害学生情報入力シート!$G988=$H$24,ISBLANK(障害学生情報入力シート!$H988),OR(障害学生情報入力シート!D988="入学者(新1年生)",障害学生情報入力シート!D988="在籍者")),1,0)</f>
        <v>0</v>
      </c>
      <c r="I988" s="7">
        <f t="shared" si="92"/>
        <v>0</v>
      </c>
      <c r="J988" s="7" t="str">
        <f>IFERROR(MATCH(ROW(障害学生情報入力シート!A964),I:I,0),"")</f>
        <v/>
      </c>
      <c r="K988" s="8">
        <f>IF(障害学生情報入力シート!AU988="",0,IF(AND(障害学生情報入力シート!AT988=1,Y988=1,障害学生情報入力シート!D988&lt;&gt;"",障害学生情報入力シート!D988&lt;&gt;"在籍者"),1,0))</f>
        <v>0</v>
      </c>
      <c r="L988" s="8">
        <f t="shared" si="93"/>
        <v>0</v>
      </c>
      <c r="M988" s="8" t="str">
        <f>IFERROR(MATCH(ROW(障害学生情報入力シート!A964),L:L,0),"")</f>
        <v/>
      </c>
      <c r="N988" s="8">
        <f>IF(障害学生情報入力シート!CA988="",0,IF(AND(障害学生情報入力シート!BZ988=1,Y988=1,障害学生情報入力シート!D988&lt;&gt;"",障害学生情報入力シート!D988&lt;&gt;"入学しなかった"),1,0))</f>
        <v>0</v>
      </c>
      <c r="O988" s="8">
        <f t="shared" si="94"/>
        <v>0</v>
      </c>
      <c r="P988" s="8" t="str">
        <f>IFERROR(MATCH(ROW(障害学生情報入力シート!AR964),O:O,0),"")</f>
        <v/>
      </c>
      <c r="Q988" s="8">
        <f>IF(障害学生情報入力シート!CU988="",0,IF(AND(障害学生情報入力シート!CT988=1,Y988=1,障害学生情報入力シート!D988&lt;&gt;"",障害学生情報入力シート!D988&lt;&gt;"入学しなかった"),1,0))</f>
        <v>0</v>
      </c>
      <c r="R988" s="8">
        <f t="shared" si="95"/>
        <v>0</v>
      </c>
      <c r="S988" s="8" t="str">
        <f>IFERROR(MATCH(ROW(障害学生情報入力シート!BJ964),R:R,0),"")</f>
        <v/>
      </c>
      <c r="T988" s="9">
        <f>IF(OR(SUM(障害学生情報入力シート!AY988:BY988,障害学生情報入力シート!CB988:CS988)&gt;0,COUNTA(障害学生情報入力シート!BZ988:CA988)=2,COUNTA(障害学生情報入力シート!CT988:CU988)=2),1,0)</f>
        <v>0</v>
      </c>
      <c r="U988" s="9">
        <f>SUM(障害学生情報入力シート!N988:Q988)+COUNTA(障害学生情報入力シート!R988)</f>
        <v>0</v>
      </c>
      <c r="V988" s="9">
        <f>SUM(障害学生情報入力シート!S988:V988)+COUNTA(障害学生情報入力シート!W988)</f>
        <v>0</v>
      </c>
      <c r="W988" s="9">
        <f>IF(SUM(障害学生情報入力シート!$X988:$AT988)&gt;0,1,0)</f>
        <v>0</v>
      </c>
      <c r="X988" s="9">
        <f>IF(障害学生情報入力シート!D988="入学者(新1年生)",1,0)</f>
        <v>0</v>
      </c>
      <c r="Y988" s="9">
        <f>IF(ISBLANK(障害学生情報入力シート!$G988),0)+IF(AND(障害学生情報入力シート!$G988="視覚障害",OR(障害学生情報入力シート!$H988="盲",障害学生情報入力シート!$H988="弱視")),1,0)+IF(AND(障害学生情報入力シート!$G988="聴覚・言語障害",OR(障害学生情報入力シート!$H988="聾",障害学生情報入力シート!$H988="難聴",障害学生情報入力シート!$H988="言語障害のみ")),1,0)+IF(AND(障害学生情報入力シート!$G988="肢体不自由",OR(障害学生情報入力シート!$H988="上肢機能障害",障害学生情報入力シート!$H988="下肢機能障害",障害学生情報入力シート!$H988="上下肢機能障害",障害学生情報入力シート!$H988="他の機能障害")),1,0)+IF(AND(障害学生情報入力シート!$G988="病弱・虚弱",OR(障害学生情報入力シート!$H988="内部障害等",障害学生情報入力シート!$H988="他の慢性疾患")),1,0)+IF(AND(障害学生情報入力シート!$G988="重複",ISBLANK(障害学生情報入力シート!$H988)),1,0)+IF(AND(障害学生情報入力シート!$G988="発達障害",OR(障害学生情報入力シート!$H988="SLD",障害学生情報入力シート!$H988="ADHD",障害学生情報入力シート!$H988="ASD",障害学生情報入力シート!$H988="発達障害の重複")),1,0)+IF(AND(障害学生情報入力シート!$G988="精神障害",OR(障害学生情報入力シート!$H988="統合失調症等",障害学生情報入力シート!$H988="気分障害",障害学生情報入力シート!$H988="神経症性障害等",障害学生情報入力シート!$H988="摂食障害・睡眠障害等",障害学生情報入力シート!$H988="他の精神障害")),1,0)+IF(AND(障害学生情報入力シート!$G988="その他の障害",ISBLANK(障害学生情報入力シート!$H988)),1,0)</f>
        <v>0</v>
      </c>
    </row>
    <row r="989" spans="1:25" x14ac:dyDescent="0.4">
      <c r="A989" s="1219">
        <v>965</v>
      </c>
      <c r="B989" s="7">
        <f>IF(AND(障害学生情報入力シート!$G989=$B$23,障害学生情報入力シート!$H989=$B$24,OR(障害学生情報入力シート!D989="入学者(新1年生)",障害学生情報入力シート!D989="在籍者")),1,0)</f>
        <v>0</v>
      </c>
      <c r="C989" s="7">
        <f t="shared" si="90"/>
        <v>0</v>
      </c>
      <c r="D989" s="7" t="str">
        <f>IFERROR(MATCH(ROW(障害学生情報入力シート!A965),C:C,0),"")</f>
        <v/>
      </c>
      <c r="E989" s="7">
        <f>IF(AND(障害学生情報入力シート!$G989=$E$23,障害学生情報入力シート!$H989=$E$24,OR(障害学生情報入力シート!D989="入学者(新1年生)",障害学生情報入力シート!D989="在籍者")),1,0)</f>
        <v>0</v>
      </c>
      <c r="F989" s="7">
        <f t="shared" si="91"/>
        <v>0</v>
      </c>
      <c r="G989" s="7" t="str">
        <f>IFERROR(MATCH(ROW(障害学生情報入力シート!E965),F:F,0),"")</f>
        <v/>
      </c>
      <c r="H989" s="7">
        <f>IF(AND(障害学生情報入力シート!$G989=$H$24,ISBLANK(障害学生情報入力シート!$H989),OR(障害学生情報入力シート!D989="入学者(新1年生)",障害学生情報入力シート!D989="在籍者")),1,0)</f>
        <v>0</v>
      </c>
      <c r="I989" s="7">
        <f t="shared" si="92"/>
        <v>0</v>
      </c>
      <c r="J989" s="7" t="str">
        <f>IFERROR(MATCH(ROW(障害学生情報入力シート!A965),I:I,0),"")</f>
        <v/>
      </c>
      <c r="K989" s="8">
        <f>IF(障害学生情報入力シート!AU989="",0,IF(AND(障害学生情報入力シート!AT989=1,Y989=1,障害学生情報入力シート!D989&lt;&gt;"",障害学生情報入力シート!D989&lt;&gt;"在籍者"),1,0))</f>
        <v>0</v>
      </c>
      <c r="L989" s="8">
        <f t="shared" si="93"/>
        <v>0</v>
      </c>
      <c r="M989" s="8" t="str">
        <f>IFERROR(MATCH(ROW(障害学生情報入力シート!A965),L:L,0),"")</f>
        <v/>
      </c>
      <c r="N989" s="8">
        <f>IF(障害学生情報入力シート!CA989="",0,IF(AND(障害学生情報入力シート!BZ989=1,Y989=1,障害学生情報入力シート!D989&lt;&gt;"",障害学生情報入力シート!D989&lt;&gt;"入学しなかった"),1,0))</f>
        <v>0</v>
      </c>
      <c r="O989" s="8">
        <f t="shared" si="94"/>
        <v>0</v>
      </c>
      <c r="P989" s="8" t="str">
        <f>IFERROR(MATCH(ROW(障害学生情報入力シート!AR965),O:O,0),"")</f>
        <v/>
      </c>
      <c r="Q989" s="8">
        <f>IF(障害学生情報入力シート!CU989="",0,IF(AND(障害学生情報入力シート!CT989=1,Y989=1,障害学生情報入力シート!D989&lt;&gt;"",障害学生情報入力シート!D989&lt;&gt;"入学しなかった"),1,0))</f>
        <v>0</v>
      </c>
      <c r="R989" s="8">
        <f t="shared" si="95"/>
        <v>0</v>
      </c>
      <c r="S989" s="8" t="str">
        <f>IFERROR(MATCH(ROW(障害学生情報入力シート!BJ965),R:R,0),"")</f>
        <v/>
      </c>
      <c r="T989" s="9">
        <f>IF(OR(SUM(障害学生情報入力シート!AY989:BY989,障害学生情報入力シート!CB989:CS989)&gt;0,COUNTA(障害学生情報入力シート!BZ989:CA989)=2,COUNTA(障害学生情報入力シート!CT989:CU989)=2),1,0)</f>
        <v>0</v>
      </c>
      <c r="U989" s="9">
        <f>SUM(障害学生情報入力シート!N989:Q989)+COUNTA(障害学生情報入力シート!R989)</f>
        <v>0</v>
      </c>
      <c r="V989" s="9">
        <f>SUM(障害学生情報入力シート!S989:V989)+COUNTA(障害学生情報入力シート!W989)</f>
        <v>0</v>
      </c>
      <c r="W989" s="9">
        <f>IF(SUM(障害学生情報入力シート!$X989:$AT989)&gt;0,1,0)</f>
        <v>0</v>
      </c>
      <c r="X989" s="9">
        <f>IF(障害学生情報入力シート!D989="入学者(新1年生)",1,0)</f>
        <v>0</v>
      </c>
      <c r="Y989" s="9">
        <f>IF(ISBLANK(障害学生情報入力シート!$G989),0)+IF(AND(障害学生情報入力シート!$G989="視覚障害",OR(障害学生情報入力シート!$H989="盲",障害学生情報入力シート!$H989="弱視")),1,0)+IF(AND(障害学生情報入力シート!$G989="聴覚・言語障害",OR(障害学生情報入力シート!$H989="聾",障害学生情報入力シート!$H989="難聴",障害学生情報入力シート!$H989="言語障害のみ")),1,0)+IF(AND(障害学生情報入力シート!$G989="肢体不自由",OR(障害学生情報入力シート!$H989="上肢機能障害",障害学生情報入力シート!$H989="下肢機能障害",障害学生情報入力シート!$H989="上下肢機能障害",障害学生情報入力シート!$H989="他の機能障害")),1,0)+IF(AND(障害学生情報入力シート!$G989="病弱・虚弱",OR(障害学生情報入力シート!$H989="内部障害等",障害学生情報入力シート!$H989="他の慢性疾患")),1,0)+IF(AND(障害学生情報入力シート!$G989="重複",ISBLANK(障害学生情報入力シート!$H989)),1,0)+IF(AND(障害学生情報入力シート!$G989="発達障害",OR(障害学生情報入力シート!$H989="SLD",障害学生情報入力シート!$H989="ADHD",障害学生情報入力シート!$H989="ASD",障害学生情報入力シート!$H989="発達障害の重複")),1,0)+IF(AND(障害学生情報入力シート!$G989="精神障害",OR(障害学生情報入力シート!$H989="統合失調症等",障害学生情報入力シート!$H989="気分障害",障害学生情報入力シート!$H989="神経症性障害等",障害学生情報入力シート!$H989="摂食障害・睡眠障害等",障害学生情報入力シート!$H989="他の精神障害")),1,0)+IF(AND(障害学生情報入力シート!$G989="その他の障害",ISBLANK(障害学生情報入力シート!$H989)),1,0)</f>
        <v>0</v>
      </c>
    </row>
    <row r="990" spans="1:25" x14ac:dyDescent="0.4">
      <c r="A990" s="1219">
        <v>966</v>
      </c>
      <c r="B990" s="7">
        <f>IF(AND(障害学生情報入力シート!$G990=$B$23,障害学生情報入力シート!$H990=$B$24,OR(障害学生情報入力シート!D990="入学者(新1年生)",障害学生情報入力シート!D990="在籍者")),1,0)</f>
        <v>0</v>
      </c>
      <c r="C990" s="7">
        <f t="shared" si="90"/>
        <v>0</v>
      </c>
      <c r="D990" s="7" t="str">
        <f>IFERROR(MATCH(ROW(障害学生情報入力シート!A966),C:C,0),"")</f>
        <v/>
      </c>
      <c r="E990" s="7">
        <f>IF(AND(障害学生情報入力シート!$G990=$E$23,障害学生情報入力シート!$H990=$E$24,OR(障害学生情報入力シート!D990="入学者(新1年生)",障害学生情報入力シート!D990="在籍者")),1,0)</f>
        <v>0</v>
      </c>
      <c r="F990" s="7">
        <f t="shared" si="91"/>
        <v>0</v>
      </c>
      <c r="G990" s="7" t="str">
        <f>IFERROR(MATCH(ROW(障害学生情報入力シート!E966),F:F,0),"")</f>
        <v/>
      </c>
      <c r="H990" s="7">
        <f>IF(AND(障害学生情報入力シート!$G990=$H$24,ISBLANK(障害学生情報入力シート!$H990),OR(障害学生情報入力シート!D990="入学者(新1年生)",障害学生情報入力シート!D990="在籍者")),1,0)</f>
        <v>0</v>
      </c>
      <c r="I990" s="7">
        <f t="shared" si="92"/>
        <v>0</v>
      </c>
      <c r="J990" s="7" t="str">
        <f>IFERROR(MATCH(ROW(障害学生情報入力シート!A966),I:I,0),"")</f>
        <v/>
      </c>
      <c r="K990" s="8">
        <f>IF(障害学生情報入力シート!AU990="",0,IF(AND(障害学生情報入力シート!AT990=1,Y990=1,障害学生情報入力シート!D990&lt;&gt;"",障害学生情報入力シート!D990&lt;&gt;"在籍者"),1,0))</f>
        <v>0</v>
      </c>
      <c r="L990" s="8">
        <f t="shared" si="93"/>
        <v>0</v>
      </c>
      <c r="M990" s="8" t="str">
        <f>IFERROR(MATCH(ROW(障害学生情報入力シート!A966),L:L,0),"")</f>
        <v/>
      </c>
      <c r="N990" s="8">
        <f>IF(障害学生情報入力シート!CA990="",0,IF(AND(障害学生情報入力シート!BZ990=1,Y990=1,障害学生情報入力シート!D990&lt;&gt;"",障害学生情報入力シート!D990&lt;&gt;"入学しなかった"),1,0))</f>
        <v>0</v>
      </c>
      <c r="O990" s="8">
        <f t="shared" si="94"/>
        <v>0</v>
      </c>
      <c r="P990" s="8" t="str">
        <f>IFERROR(MATCH(ROW(障害学生情報入力シート!AR966),O:O,0),"")</f>
        <v/>
      </c>
      <c r="Q990" s="8">
        <f>IF(障害学生情報入力シート!CU990="",0,IF(AND(障害学生情報入力シート!CT990=1,Y990=1,障害学生情報入力シート!D990&lt;&gt;"",障害学生情報入力シート!D990&lt;&gt;"入学しなかった"),1,0))</f>
        <v>0</v>
      </c>
      <c r="R990" s="8">
        <f t="shared" si="95"/>
        <v>0</v>
      </c>
      <c r="S990" s="8" t="str">
        <f>IFERROR(MATCH(ROW(障害学生情報入力シート!BJ966),R:R,0),"")</f>
        <v/>
      </c>
      <c r="T990" s="9">
        <f>IF(OR(SUM(障害学生情報入力シート!AY990:BY990,障害学生情報入力シート!CB990:CS990)&gt;0,COUNTA(障害学生情報入力シート!BZ990:CA990)=2,COUNTA(障害学生情報入力シート!CT990:CU990)=2),1,0)</f>
        <v>0</v>
      </c>
      <c r="U990" s="9">
        <f>SUM(障害学生情報入力シート!N990:Q990)+COUNTA(障害学生情報入力シート!R990)</f>
        <v>0</v>
      </c>
      <c r="V990" s="9">
        <f>SUM(障害学生情報入力シート!S990:V990)+COUNTA(障害学生情報入力シート!W990)</f>
        <v>0</v>
      </c>
      <c r="W990" s="9">
        <f>IF(SUM(障害学生情報入力シート!$X990:$AT990)&gt;0,1,0)</f>
        <v>0</v>
      </c>
      <c r="X990" s="9">
        <f>IF(障害学生情報入力シート!D990="入学者(新1年生)",1,0)</f>
        <v>0</v>
      </c>
      <c r="Y990" s="9">
        <f>IF(ISBLANK(障害学生情報入力シート!$G990),0)+IF(AND(障害学生情報入力シート!$G990="視覚障害",OR(障害学生情報入力シート!$H990="盲",障害学生情報入力シート!$H990="弱視")),1,0)+IF(AND(障害学生情報入力シート!$G990="聴覚・言語障害",OR(障害学生情報入力シート!$H990="聾",障害学生情報入力シート!$H990="難聴",障害学生情報入力シート!$H990="言語障害のみ")),1,0)+IF(AND(障害学生情報入力シート!$G990="肢体不自由",OR(障害学生情報入力シート!$H990="上肢機能障害",障害学生情報入力シート!$H990="下肢機能障害",障害学生情報入力シート!$H990="上下肢機能障害",障害学生情報入力シート!$H990="他の機能障害")),1,0)+IF(AND(障害学生情報入力シート!$G990="病弱・虚弱",OR(障害学生情報入力シート!$H990="内部障害等",障害学生情報入力シート!$H990="他の慢性疾患")),1,0)+IF(AND(障害学生情報入力シート!$G990="重複",ISBLANK(障害学生情報入力シート!$H990)),1,0)+IF(AND(障害学生情報入力シート!$G990="発達障害",OR(障害学生情報入力シート!$H990="SLD",障害学生情報入力シート!$H990="ADHD",障害学生情報入力シート!$H990="ASD",障害学生情報入力シート!$H990="発達障害の重複")),1,0)+IF(AND(障害学生情報入力シート!$G990="精神障害",OR(障害学生情報入力シート!$H990="統合失調症等",障害学生情報入力シート!$H990="気分障害",障害学生情報入力シート!$H990="神経症性障害等",障害学生情報入力シート!$H990="摂食障害・睡眠障害等",障害学生情報入力シート!$H990="他の精神障害")),1,0)+IF(AND(障害学生情報入力シート!$G990="その他の障害",ISBLANK(障害学生情報入力シート!$H990)),1,0)</f>
        <v>0</v>
      </c>
    </row>
    <row r="991" spans="1:25" x14ac:dyDescent="0.4">
      <c r="A991" s="1219">
        <v>967</v>
      </c>
      <c r="B991" s="7">
        <f>IF(AND(障害学生情報入力シート!$G991=$B$23,障害学生情報入力シート!$H991=$B$24,OR(障害学生情報入力シート!D991="入学者(新1年生)",障害学生情報入力シート!D991="在籍者")),1,0)</f>
        <v>0</v>
      </c>
      <c r="C991" s="7">
        <f t="shared" si="90"/>
        <v>0</v>
      </c>
      <c r="D991" s="7" t="str">
        <f>IFERROR(MATCH(ROW(障害学生情報入力シート!A967),C:C,0),"")</f>
        <v/>
      </c>
      <c r="E991" s="7">
        <f>IF(AND(障害学生情報入力シート!$G991=$E$23,障害学生情報入力シート!$H991=$E$24,OR(障害学生情報入力シート!D991="入学者(新1年生)",障害学生情報入力シート!D991="在籍者")),1,0)</f>
        <v>0</v>
      </c>
      <c r="F991" s="7">
        <f t="shared" si="91"/>
        <v>0</v>
      </c>
      <c r="G991" s="7" t="str">
        <f>IFERROR(MATCH(ROW(障害学生情報入力シート!E967),F:F,0),"")</f>
        <v/>
      </c>
      <c r="H991" s="7">
        <f>IF(AND(障害学生情報入力シート!$G991=$H$24,ISBLANK(障害学生情報入力シート!$H991),OR(障害学生情報入力シート!D991="入学者(新1年生)",障害学生情報入力シート!D991="在籍者")),1,0)</f>
        <v>0</v>
      </c>
      <c r="I991" s="7">
        <f t="shared" si="92"/>
        <v>0</v>
      </c>
      <c r="J991" s="7" t="str">
        <f>IFERROR(MATCH(ROW(障害学生情報入力シート!A967),I:I,0),"")</f>
        <v/>
      </c>
      <c r="K991" s="8">
        <f>IF(障害学生情報入力シート!AU991="",0,IF(AND(障害学生情報入力シート!AT991=1,Y991=1,障害学生情報入力シート!D991&lt;&gt;"",障害学生情報入力シート!D991&lt;&gt;"在籍者"),1,0))</f>
        <v>0</v>
      </c>
      <c r="L991" s="8">
        <f t="shared" si="93"/>
        <v>0</v>
      </c>
      <c r="M991" s="8" t="str">
        <f>IFERROR(MATCH(ROW(障害学生情報入力シート!A967),L:L,0),"")</f>
        <v/>
      </c>
      <c r="N991" s="8">
        <f>IF(障害学生情報入力シート!CA991="",0,IF(AND(障害学生情報入力シート!BZ991=1,Y991=1,障害学生情報入力シート!D991&lt;&gt;"",障害学生情報入力シート!D991&lt;&gt;"入学しなかった"),1,0))</f>
        <v>0</v>
      </c>
      <c r="O991" s="8">
        <f t="shared" si="94"/>
        <v>0</v>
      </c>
      <c r="P991" s="8" t="str">
        <f>IFERROR(MATCH(ROW(障害学生情報入力シート!AR967),O:O,0),"")</f>
        <v/>
      </c>
      <c r="Q991" s="8">
        <f>IF(障害学生情報入力シート!CU991="",0,IF(AND(障害学生情報入力シート!CT991=1,Y991=1,障害学生情報入力シート!D991&lt;&gt;"",障害学生情報入力シート!D991&lt;&gt;"入学しなかった"),1,0))</f>
        <v>0</v>
      </c>
      <c r="R991" s="8">
        <f t="shared" si="95"/>
        <v>0</v>
      </c>
      <c r="S991" s="8" t="str">
        <f>IFERROR(MATCH(ROW(障害学生情報入力シート!BJ967),R:R,0),"")</f>
        <v/>
      </c>
      <c r="T991" s="9">
        <f>IF(OR(SUM(障害学生情報入力シート!AY991:BY991,障害学生情報入力シート!CB991:CS991)&gt;0,COUNTA(障害学生情報入力シート!BZ991:CA991)=2,COUNTA(障害学生情報入力シート!CT991:CU991)=2),1,0)</f>
        <v>0</v>
      </c>
      <c r="U991" s="9">
        <f>SUM(障害学生情報入力シート!N991:Q991)+COUNTA(障害学生情報入力シート!R991)</f>
        <v>0</v>
      </c>
      <c r="V991" s="9">
        <f>SUM(障害学生情報入力シート!S991:V991)+COUNTA(障害学生情報入力シート!W991)</f>
        <v>0</v>
      </c>
      <c r="W991" s="9">
        <f>IF(SUM(障害学生情報入力シート!$X991:$AT991)&gt;0,1,0)</f>
        <v>0</v>
      </c>
      <c r="X991" s="9">
        <f>IF(障害学生情報入力シート!D991="入学者(新1年生)",1,0)</f>
        <v>0</v>
      </c>
      <c r="Y991" s="9">
        <f>IF(ISBLANK(障害学生情報入力シート!$G991),0)+IF(AND(障害学生情報入力シート!$G991="視覚障害",OR(障害学生情報入力シート!$H991="盲",障害学生情報入力シート!$H991="弱視")),1,0)+IF(AND(障害学生情報入力シート!$G991="聴覚・言語障害",OR(障害学生情報入力シート!$H991="聾",障害学生情報入力シート!$H991="難聴",障害学生情報入力シート!$H991="言語障害のみ")),1,0)+IF(AND(障害学生情報入力シート!$G991="肢体不自由",OR(障害学生情報入力シート!$H991="上肢機能障害",障害学生情報入力シート!$H991="下肢機能障害",障害学生情報入力シート!$H991="上下肢機能障害",障害学生情報入力シート!$H991="他の機能障害")),1,0)+IF(AND(障害学生情報入力シート!$G991="病弱・虚弱",OR(障害学生情報入力シート!$H991="内部障害等",障害学生情報入力シート!$H991="他の慢性疾患")),1,0)+IF(AND(障害学生情報入力シート!$G991="重複",ISBLANK(障害学生情報入力シート!$H991)),1,0)+IF(AND(障害学生情報入力シート!$G991="発達障害",OR(障害学生情報入力シート!$H991="SLD",障害学生情報入力シート!$H991="ADHD",障害学生情報入力シート!$H991="ASD",障害学生情報入力シート!$H991="発達障害の重複")),1,0)+IF(AND(障害学生情報入力シート!$G991="精神障害",OR(障害学生情報入力シート!$H991="統合失調症等",障害学生情報入力シート!$H991="気分障害",障害学生情報入力シート!$H991="神経症性障害等",障害学生情報入力シート!$H991="摂食障害・睡眠障害等",障害学生情報入力シート!$H991="他の精神障害")),1,0)+IF(AND(障害学生情報入力シート!$G991="その他の障害",ISBLANK(障害学生情報入力シート!$H991)),1,0)</f>
        <v>0</v>
      </c>
    </row>
    <row r="992" spans="1:25" x14ac:dyDescent="0.4">
      <c r="A992" s="1219">
        <v>968</v>
      </c>
      <c r="B992" s="7">
        <f>IF(AND(障害学生情報入力シート!$G992=$B$23,障害学生情報入力シート!$H992=$B$24,OR(障害学生情報入力シート!D992="入学者(新1年生)",障害学生情報入力シート!D992="在籍者")),1,0)</f>
        <v>0</v>
      </c>
      <c r="C992" s="7">
        <f t="shared" si="90"/>
        <v>0</v>
      </c>
      <c r="D992" s="7" t="str">
        <f>IFERROR(MATCH(ROW(障害学生情報入力シート!A968),C:C,0),"")</f>
        <v/>
      </c>
      <c r="E992" s="7">
        <f>IF(AND(障害学生情報入力シート!$G992=$E$23,障害学生情報入力シート!$H992=$E$24,OR(障害学生情報入力シート!D992="入学者(新1年生)",障害学生情報入力シート!D992="在籍者")),1,0)</f>
        <v>0</v>
      </c>
      <c r="F992" s="7">
        <f t="shared" si="91"/>
        <v>0</v>
      </c>
      <c r="G992" s="7" t="str">
        <f>IFERROR(MATCH(ROW(障害学生情報入力シート!E968),F:F,0),"")</f>
        <v/>
      </c>
      <c r="H992" s="7">
        <f>IF(AND(障害学生情報入力シート!$G992=$H$24,ISBLANK(障害学生情報入力シート!$H992),OR(障害学生情報入力シート!D992="入学者(新1年生)",障害学生情報入力シート!D992="在籍者")),1,0)</f>
        <v>0</v>
      </c>
      <c r="I992" s="7">
        <f t="shared" si="92"/>
        <v>0</v>
      </c>
      <c r="J992" s="7" t="str">
        <f>IFERROR(MATCH(ROW(障害学生情報入力シート!A968),I:I,0),"")</f>
        <v/>
      </c>
      <c r="K992" s="8">
        <f>IF(障害学生情報入力シート!AU992="",0,IF(AND(障害学生情報入力シート!AT992=1,Y992=1,障害学生情報入力シート!D992&lt;&gt;"",障害学生情報入力シート!D992&lt;&gt;"在籍者"),1,0))</f>
        <v>0</v>
      </c>
      <c r="L992" s="8">
        <f t="shared" si="93"/>
        <v>0</v>
      </c>
      <c r="M992" s="8" t="str">
        <f>IFERROR(MATCH(ROW(障害学生情報入力シート!A968),L:L,0),"")</f>
        <v/>
      </c>
      <c r="N992" s="8">
        <f>IF(障害学生情報入力シート!CA992="",0,IF(AND(障害学生情報入力シート!BZ992=1,Y992=1,障害学生情報入力シート!D992&lt;&gt;"",障害学生情報入力シート!D992&lt;&gt;"入学しなかった"),1,0))</f>
        <v>0</v>
      </c>
      <c r="O992" s="8">
        <f t="shared" si="94"/>
        <v>0</v>
      </c>
      <c r="P992" s="8" t="str">
        <f>IFERROR(MATCH(ROW(障害学生情報入力シート!AR968),O:O,0),"")</f>
        <v/>
      </c>
      <c r="Q992" s="8">
        <f>IF(障害学生情報入力シート!CU992="",0,IF(AND(障害学生情報入力シート!CT992=1,Y992=1,障害学生情報入力シート!D992&lt;&gt;"",障害学生情報入力シート!D992&lt;&gt;"入学しなかった"),1,0))</f>
        <v>0</v>
      </c>
      <c r="R992" s="8">
        <f t="shared" si="95"/>
        <v>0</v>
      </c>
      <c r="S992" s="8" t="str">
        <f>IFERROR(MATCH(ROW(障害学生情報入力シート!BJ968),R:R,0),"")</f>
        <v/>
      </c>
      <c r="T992" s="9">
        <f>IF(OR(SUM(障害学生情報入力シート!AY992:BY992,障害学生情報入力シート!CB992:CS992)&gt;0,COUNTA(障害学生情報入力シート!BZ992:CA992)=2,COUNTA(障害学生情報入力シート!CT992:CU992)=2),1,0)</f>
        <v>0</v>
      </c>
      <c r="U992" s="9">
        <f>SUM(障害学生情報入力シート!N992:Q992)+COUNTA(障害学生情報入力シート!R992)</f>
        <v>0</v>
      </c>
      <c r="V992" s="9">
        <f>SUM(障害学生情報入力シート!S992:V992)+COUNTA(障害学生情報入力シート!W992)</f>
        <v>0</v>
      </c>
      <c r="W992" s="9">
        <f>IF(SUM(障害学生情報入力シート!$X992:$AT992)&gt;0,1,0)</f>
        <v>0</v>
      </c>
      <c r="X992" s="9">
        <f>IF(障害学生情報入力シート!D992="入学者(新1年生)",1,0)</f>
        <v>0</v>
      </c>
      <c r="Y992" s="9">
        <f>IF(ISBLANK(障害学生情報入力シート!$G992),0)+IF(AND(障害学生情報入力シート!$G992="視覚障害",OR(障害学生情報入力シート!$H992="盲",障害学生情報入力シート!$H992="弱視")),1,0)+IF(AND(障害学生情報入力シート!$G992="聴覚・言語障害",OR(障害学生情報入力シート!$H992="聾",障害学生情報入力シート!$H992="難聴",障害学生情報入力シート!$H992="言語障害のみ")),1,0)+IF(AND(障害学生情報入力シート!$G992="肢体不自由",OR(障害学生情報入力シート!$H992="上肢機能障害",障害学生情報入力シート!$H992="下肢機能障害",障害学生情報入力シート!$H992="上下肢機能障害",障害学生情報入力シート!$H992="他の機能障害")),1,0)+IF(AND(障害学生情報入力シート!$G992="病弱・虚弱",OR(障害学生情報入力シート!$H992="内部障害等",障害学生情報入力シート!$H992="他の慢性疾患")),1,0)+IF(AND(障害学生情報入力シート!$G992="重複",ISBLANK(障害学生情報入力シート!$H992)),1,0)+IF(AND(障害学生情報入力シート!$G992="発達障害",OR(障害学生情報入力シート!$H992="SLD",障害学生情報入力シート!$H992="ADHD",障害学生情報入力シート!$H992="ASD",障害学生情報入力シート!$H992="発達障害の重複")),1,0)+IF(AND(障害学生情報入力シート!$G992="精神障害",OR(障害学生情報入力シート!$H992="統合失調症等",障害学生情報入力シート!$H992="気分障害",障害学生情報入力シート!$H992="神経症性障害等",障害学生情報入力シート!$H992="摂食障害・睡眠障害等",障害学生情報入力シート!$H992="他の精神障害")),1,0)+IF(AND(障害学生情報入力シート!$G992="その他の障害",ISBLANK(障害学生情報入力シート!$H992)),1,0)</f>
        <v>0</v>
      </c>
    </row>
    <row r="993" spans="1:25" x14ac:dyDescent="0.4">
      <c r="A993" s="1219">
        <v>969</v>
      </c>
      <c r="B993" s="7">
        <f>IF(AND(障害学生情報入力シート!$G993=$B$23,障害学生情報入力シート!$H993=$B$24,OR(障害学生情報入力シート!D993="入学者(新1年生)",障害学生情報入力シート!D993="在籍者")),1,0)</f>
        <v>0</v>
      </c>
      <c r="C993" s="7">
        <f t="shared" si="90"/>
        <v>0</v>
      </c>
      <c r="D993" s="7" t="str">
        <f>IFERROR(MATCH(ROW(障害学生情報入力シート!A969),C:C,0),"")</f>
        <v/>
      </c>
      <c r="E993" s="7">
        <f>IF(AND(障害学生情報入力シート!$G993=$E$23,障害学生情報入力シート!$H993=$E$24,OR(障害学生情報入力シート!D993="入学者(新1年生)",障害学生情報入力シート!D993="在籍者")),1,0)</f>
        <v>0</v>
      </c>
      <c r="F993" s="7">
        <f t="shared" si="91"/>
        <v>0</v>
      </c>
      <c r="G993" s="7" t="str">
        <f>IFERROR(MATCH(ROW(障害学生情報入力シート!E969),F:F,0),"")</f>
        <v/>
      </c>
      <c r="H993" s="7">
        <f>IF(AND(障害学生情報入力シート!$G993=$H$24,ISBLANK(障害学生情報入力シート!$H993),OR(障害学生情報入力シート!D993="入学者(新1年生)",障害学生情報入力シート!D993="在籍者")),1,0)</f>
        <v>0</v>
      </c>
      <c r="I993" s="7">
        <f t="shared" si="92"/>
        <v>0</v>
      </c>
      <c r="J993" s="7" t="str">
        <f>IFERROR(MATCH(ROW(障害学生情報入力シート!A969),I:I,0),"")</f>
        <v/>
      </c>
      <c r="K993" s="8">
        <f>IF(障害学生情報入力シート!AU993="",0,IF(AND(障害学生情報入力シート!AT993=1,Y993=1,障害学生情報入力シート!D993&lt;&gt;"",障害学生情報入力シート!D993&lt;&gt;"在籍者"),1,0))</f>
        <v>0</v>
      </c>
      <c r="L993" s="8">
        <f t="shared" si="93"/>
        <v>0</v>
      </c>
      <c r="M993" s="8" t="str">
        <f>IFERROR(MATCH(ROW(障害学生情報入力シート!A969),L:L,0),"")</f>
        <v/>
      </c>
      <c r="N993" s="8">
        <f>IF(障害学生情報入力シート!CA993="",0,IF(AND(障害学生情報入力シート!BZ993=1,Y993=1,障害学生情報入力シート!D993&lt;&gt;"",障害学生情報入力シート!D993&lt;&gt;"入学しなかった"),1,0))</f>
        <v>0</v>
      </c>
      <c r="O993" s="8">
        <f t="shared" si="94"/>
        <v>0</v>
      </c>
      <c r="P993" s="8" t="str">
        <f>IFERROR(MATCH(ROW(障害学生情報入力シート!AR969),O:O,0),"")</f>
        <v/>
      </c>
      <c r="Q993" s="8">
        <f>IF(障害学生情報入力シート!CU993="",0,IF(AND(障害学生情報入力シート!CT993=1,Y993=1,障害学生情報入力シート!D993&lt;&gt;"",障害学生情報入力シート!D993&lt;&gt;"入学しなかった"),1,0))</f>
        <v>0</v>
      </c>
      <c r="R993" s="8">
        <f t="shared" si="95"/>
        <v>0</v>
      </c>
      <c r="S993" s="8" t="str">
        <f>IFERROR(MATCH(ROW(障害学生情報入力シート!BJ969),R:R,0),"")</f>
        <v/>
      </c>
      <c r="T993" s="9">
        <f>IF(OR(SUM(障害学生情報入力シート!AY993:BY993,障害学生情報入力シート!CB993:CS993)&gt;0,COUNTA(障害学生情報入力シート!BZ993:CA993)=2,COUNTA(障害学生情報入力シート!CT993:CU993)=2),1,0)</f>
        <v>0</v>
      </c>
      <c r="U993" s="9">
        <f>SUM(障害学生情報入力シート!N993:Q993)+COUNTA(障害学生情報入力シート!R993)</f>
        <v>0</v>
      </c>
      <c r="V993" s="9">
        <f>SUM(障害学生情報入力シート!S993:V993)+COUNTA(障害学生情報入力シート!W993)</f>
        <v>0</v>
      </c>
      <c r="W993" s="9">
        <f>IF(SUM(障害学生情報入力シート!$X993:$AT993)&gt;0,1,0)</f>
        <v>0</v>
      </c>
      <c r="X993" s="9">
        <f>IF(障害学生情報入力シート!D993="入学者(新1年生)",1,0)</f>
        <v>0</v>
      </c>
      <c r="Y993" s="9">
        <f>IF(ISBLANK(障害学生情報入力シート!$G993),0)+IF(AND(障害学生情報入力シート!$G993="視覚障害",OR(障害学生情報入力シート!$H993="盲",障害学生情報入力シート!$H993="弱視")),1,0)+IF(AND(障害学生情報入力シート!$G993="聴覚・言語障害",OR(障害学生情報入力シート!$H993="聾",障害学生情報入力シート!$H993="難聴",障害学生情報入力シート!$H993="言語障害のみ")),1,0)+IF(AND(障害学生情報入力シート!$G993="肢体不自由",OR(障害学生情報入力シート!$H993="上肢機能障害",障害学生情報入力シート!$H993="下肢機能障害",障害学生情報入力シート!$H993="上下肢機能障害",障害学生情報入力シート!$H993="他の機能障害")),1,0)+IF(AND(障害学生情報入力シート!$G993="病弱・虚弱",OR(障害学生情報入力シート!$H993="内部障害等",障害学生情報入力シート!$H993="他の慢性疾患")),1,0)+IF(AND(障害学生情報入力シート!$G993="重複",ISBLANK(障害学生情報入力シート!$H993)),1,0)+IF(AND(障害学生情報入力シート!$G993="発達障害",OR(障害学生情報入力シート!$H993="SLD",障害学生情報入力シート!$H993="ADHD",障害学生情報入力シート!$H993="ASD",障害学生情報入力シート!$H993="発達障害の重複")),1,0)+IF(AND(障害学生情報入力シート!$G993="精神障害",OR(障害学生情報入力シート!$H993="統合失調症等",障害学生情報入力シート!$H993="気分障害",障害学生情報入力シート!$H993="神経症性障害等",障害学生情報入力シート!$H993="摂食障害・睡眠障害等",障害学生情報入力シート!$H993="他の精神障害")),1,0)+IF(AND(障害学生情報入力シート!$G993="その他の障害",ISBLANK(障害学生情報入力シート!$H993)),1,0)</f>
        <v>0</v>
      </c>
    </row>
    <row r="994" spans="1:25" x14ac:dyDescent="0.4">
      <c r="A994" s="1219">
        <v>970</v>
      </c>
      <c r="B994" s="7">
        <f>IF(AND(障害学生情報入力シート!$G994=$B$23,障害学生情報入力シート!$H994=$B$24,OR(障害学生情報入力シート!D994="入学者(新1年生)",障害学生情報入力シート!D994="在籍者")),1,0)</f>
        <v>0</v>
      </c>
      <c r="C994" s="7">
        <f t="shared" si="90"/>
        <v>0</v>
      </c>
      <c r="D994" s="7" t="str">
        <f>IFERROR(MATCH(ROW(障害学生情報入力シート!A970),C:C,0),"")</f>
        <v/>
      </c>
      <c r="E994" s="7">
        <f>IF(AND(障害学生情報入力シート!$G994=$E$23,障害学生情報入力シート!$H994=$E$24,OR(障害学生情報入力シート!D994="入学者(新1年生)",障害学生情報入力シート!D994="在籍者")),1,0)</f>
        <v>0</v>
      </c>
      <c r="F994" s="7">
        <f t="shared" si="91"/>
        <v>0</v>
      </c>
      <c r="G994" s="7" t="str">
        <f>IFERROR(MATCH(ROW(障害学生情報入力シート!E970),F:F,0),"")</f>
        <v/>
      </c>
      <c r="H994" s="7">
        <f>IF(AND(障害学生情報入力シート!$G994=$H$24,ISBLANK(障害学生情報入力シート!$H994),OR(障害学生情報入力シート!D994="入学者(新1年生)",障害学生情報入力シート!D994="在籍者")),1,0)</f>
        <v>0</v>
      </c>
      <c r="I994" s="7">
        <f t="shared" si="92"/>
        <v>0</v>
      </c>
      <c r="J994" s="7" t="str">
        <f>IFERROR(MATCH(ROW(障害学生情報入力シート!A970),I:I,0),"")</f>
        <v/>
      </c>
      <c r="K994" s="8">
        <f>IF(障害学生情報入力シート!AU994="",0,IF(AND(障害学生情報入力シート!AT994=1,Y994=1,障害学生情報入力シート!D994&lt;&gt;"",障害学生情報入力シート!D994&lt;&gt;"在籍者"),1,0))</f>
        <v>0</v>
      </c>
      <c r="L994" s="8">
        <f t="shared" si="93"/>
        <v>0</v>
      </c>
      <c r="M994" s="8" t="str">
        <f>IFERROR(MATCH(ROW(障害学生情報入力シート!A970),L:L,0),"")</f>
        <v/>
      </c>
      <c r="N994" s="8">
        <f>IF(障害学生情報入力シート!CA994="",0,IF(AND(障害学生情報入力シート!BZ994=1,Y994=1,障害学生情報入力シート!D994&lt;&gt;"",障害学生情報入力シート!D994&lt;&gt;"入学しなかった"),1,0))</f>
        <v>0</v>
      </c>
      <c r="O994" s="8">
        <f t="shared" si="94"/>
        <v>0</v>
      </c>
      <c r="P994" s="8" t="str">
        <f>IFERROR(MATCH(ROW(障害学生情報入力シート!AR970),O:O,0),"")</f>
        <v/>
      </c>
      <c r="Q994" s="8">
        <f>IF(障害学生情報入力シート!CU994="",0,IF(AND(障害学生情報入力シート!CT994=1,Y994=1,障害学生情報入力シート!D994&lt;&gt;"",障害学生情報入力シート!D994&lt;&gt;"入学しなかった"),1,0))</f>
        <v>0</v>
      </c>
      <c r="R994" s="8">
        <f t="shared" si="95"/>
        <v>0</v>
      </c>
      <c r="S994" s="8" t="str">
        <f>IFERROR(MATCH(ROW(障害学生情報入力シート!BJ970),R:R,0),"")</f>
        <v/>
      </c>
      <c r="T994" s="9">
        <f>IF(OR(SUM(障害学生情報入力シート!AY994:BY994,障害学生情報入力シート!CB994:CS994)&gt;0,COUNTA(障害学生情報入力シート!BZ994:CA994)=2,COUNTA(障害学生情報入力シート!CT994:CU994)=2),1,0)</f>
        <v>0</v>
      </c>
      <c r="U994" s="9">
        <f>SUM(障害学生情報入力シート!N994:Q994)+COUNTA(障害学生情報入力シート!R994)</f>
        <v>0</v>
      </c>
      <c r="V994" s="9">
        <f>SUM(障害学生情報入力シート!S994:V994)+COUNTA(障害学生情報入力シート!W994)</f>
        <v>0</v>
      </c>
      <c r="W994" s="9">
        <f>IF(SUM(障害学生情報入力シート!$X994:$AT994)&gt;0,1,0)</f>
        <v>0</v>
      </c>
      <c r="X994" s="9">
        <f>IF(障害学生情報入力シート!D994="入学者(新1年生)",1,0)</f>
        <v>0</v>
      </c>
      <c r="Y994" s="9">
        <f>IF(ISBLANK(障害学生情報入力シート!$G994),0)+IF(AND(障害学生情報入力シート!$G994="視覚障害",OR(障害学生情報入力シート!$H994="盲",障害学生情報入力シート!$H994="弱視")),1,0)+IF(AND(障害学生情報入力シート!$G994="聴覚・言語障害",OR(障害学生情報入力シート!$H994="聾",障害学生情報入力シート!$H994="難聴",障害学生情報入力シート!$H994="言語障害のみ")),1,0)+IF(AND(障害学生情報入力シート!$G994="肢体不自由",OR(障害学生情報入力シート!$H994="上肢機能障害",障害学生情報入力シート!$H994="下肢機能障害",障害学生情報入力シート!$H994="上下肢機能障害",障害学生情報入力シート!$H994="他の機能障害")),1,0)+IF(AND(障害学生情報入力シート!$G994="病弱・虚弱",OR(障害学生情報入力シート!$H994="内部障害等",障害学生情報入力シート!$H994="他の慢性疾患")),1,0)+IF(AND(障害学生情報入力シート!$G994="重複",ISBLANK(障害学生情報入力シート!$H994)),1,0)+IF(AND(障害学生情報入力シート!$G994="発達障害",OR(障害学生情報入力シート!$H994="SLD",障害学生情報入力シート!$H994="ADHD",障害学生情報入力シート!$H994="ASD",障害学生情報入力シート!$H994="発達障害の重複")),1,0)+IF(AND(障害学生情報入力シート!$G994="精神障害",OR(障害学生情報入力シート!$H994="統合失調症等",障害学生情報入力シート!$H994="気分障害",障害学生情報入力シート!$H994="神経症性障害等",障害学生情報入力シート!$H994="摂食障害・睡眠障害等",障害学生情報入力シート!$H994="他の精神障害")),1,0)+IF(AND(障害学生情報入力シート!$G994="その他の障害",ISBLANK(障害学生情報入力シート!$H994)),1,0)</f>
        <v>0</v>
      </c>
    </row>
    <row r="995" spans="1:25" x14ac:dyDescent="0.4">
      <c r="A995" s="1219">
        <v>971</v>
      </c>
      <c r="B995" s="7">
        <f>IF(AND(障害学生情報入力シート!$G995=$B$23,障害学生情報入力シート!$H995=$B$24,OR(障害学生情報入力シート!D995="入学者(新1年生)",障害学生情報入力シート!D995="在籍者")),1,0)</f>
        <v>0</v>
      </c>
      <c r="C995" s="7">
        <f t="shared" si="90"/>
        <v>0</v>
      </c>
      <c r="D995" s="7" t="str">
        <f>IFERROR(MATCH(ROW(障害学生情報入力シート!A971),C:C,0),"")</f>
        <v/>
      </c>
      <c r="E995" s="7">
        <f>IF(AND(障害学生情報入力シート!$G995=$E$23,障害学生情報入力シート!$H995=$E$24,OR(障害学生情報入力シート!D995="入学者(新1年生)",障害学生情報入力シート!D995="在籍者")),1,0)</f>
        <v>0</v>
      </c>
      <c r="F995" s="7">
        <f t="shared" si="91"/>
        <v>0</v>
      </c>
      <c r="G995" s="7" t="str">
        <f>IFERROR(MATCH(ROW(障害学生情報入力シート!E971),F:F,0),"")</f>
        <v/>
      </c>
      <c r="H995" s="7">
        <f>IF(AND(障害学生情報入力シート!$G995=$H$24,ISBLANK(障害学生情報入力シート!$H995),OR(障害学生情報入力シート!D995="入学者(新1年生)",障害学生情報入力シート!D995="在籍者")),1,0)</f>
        <v>0</v>
      </c>
      <c r="I995" s="7">
        <f t="shared" si="92"/>
        <v>0</v>
      </c>
      <c r="J995" s="7" t="str">
        <f>IFERROR(MATCH(ROW(障害学生情報入力シート!A971),I:I,0),"")</f>
        <v/>
      </c>
      <c r="K995" s="8">
        <f>IF(障害学生情報入力シート!AU995="",0,IF(AND(障害学生情報入力シート!AT995=1,Y995=1,障害学生情報入力シート!D995&lt;&gt;"",障害学生情報入力シート!D995&lt;&gt;"在籍者"),1,0))</f>
        <v>0</v>
      </c>
      <c r="L995" s="8">
        <f t="shared" si="93"/>
        <v>0</v>
      </c>
      <c r="M995" s="8" t="str">
        <f>IFERROR(MATCH(ROW(障害学生情報入力シート!A971),L:L,0),"")</f>
        <v/>
      </c>
      <c r="N995" s="8">
        <f>IF(障害学生情報入力シート!CA995="",0,IF(AND(障害学生情報入力シート!BZ995=1,Y995=1,障害学生情報入力シート!D995&lt;&gt;"",障害学生情報入力シート!D995&lt;&gt;"入学しなかった"),1,0))</f>
        <v>0</v>
      </c>
      <c r="O995" s="8">
        <f t="shared" si="94"/>
        <v>0</v>
      </c>
      <c r="P995" s="8" t="str">
        <f>IFERROR(MATCH(ROW(障害学生情報入力シート!AR971),O:O,0),"")</f>
        <v/>
      </c>
      <c r="Q995" s="8">
        <f>IF(障害学生情報入力シート!CU995="",0,IF(AND(障害学生情報入力シート!CT995=1,Y995=1,障害学生情報入力シート!D995&lt;&gt;"",障害学生情報入力シート!D995&lt;&gt;"入学しなかった"),1,0))</f>
        <v>0</v>
      </c>
      <c r="R995" s="8">
        <f t="shared" si="95"/>
        <v>0</v>
      </c>
      <c r="S995" s="8" t="str">
        <f>IFERROR(MATCH(ROW(障害学生情報入力シート!BJ971),R:R,0),"")</f>
        <v/>
      </c>
      <c r="T995" s="9">
        <f>IF(OR(SUM(障害学生情報入力シート!AY995:BY995,障害学生情報入力シート!CB995:CS995)&gt;0,COUNTA(障害学生情報入力シート!BZ995:CA995)=2,COUNTA(障害学生情報入力シート!CT995:CU995)=2),1,0)</f>
        <v>0</v>
      </c>
      <c r="U995" s="9">
        <f>SUM(障害学生情報入力シート!N995:Q995)+COUNTA(障害学生情報入力シート!R995)</f>
        <v>0</v>
      </c>
      <c r="V995" s="9">
        <f>SUM(障害学生情報入力シート!S995:V995)+COUNTA(障害学生情報入力シート!W995)</f>
        <v>0</v>
      </c>
      <c r="W995" s="9">
        <f>IF(SUM(障害学生情報入力シート!$X995:$AT995)&gt;0,1,0)</f>
        <v>0</v>
      </c>
      <c r="X995" s="9">
        <f>IF(障害学生情報入力シート!D995="入学者(新1年生)",1,0)</f>
        <v>0</v>
      </c>
      <c r="Y995" s="9">
        <f>IF(ISBLANK(障害学生情報入力シート!$G995),0)+IF(AND(障害学生情報入力シート!$G995="視覚障害",OR(障害学生情報入力シート!$H995="盲",障害学生情報入力シート!$H995="弱視")),1,0)+IF(AND(障害学生情報入力シート!$G995="聴覚・言語障害",OR(障害学生情報入力シート!$H995="聾",障害学生情報入力シート!$H995="難聴",障害学生情報入力シート!$H995="言語障害のみ")),1,0)+IF(AND(障害学生情報入力シート!$G995="肢体不自由",OR(障害学生情報入力シート!$H995="上肢機能障害",障害学生情報入力シート!$H995="下肢機能障害",障害学生情報入力シート!$H995="上下肢機能障害",障害学生情報入力シート!$H995="他の機能障害")),1,0)+IF(AND(障害学生情報入力シート!$G995="病弱・虚弱",OR(障害学生情報入力シート!$H995="内部障害等",障害学生情報入力シート!$H995="他の慢性疾患")),1,0)+IF(AND(障害学生情報入力シート!$G995="重複",ISBLANK(障害学生情報入力シート!$H995)),1,0)+IF(AND(障害学生情報入力シート!$G995="発達障害",OR(障害学生情報入力シート!$H995="SLD",障害学生情報入力シート!$H995="ADHD",障害学生情報入力シート!$H995="ASD",障害学生情報入力シート!$H995="発達障害の重複")),1,0)+IF(AND(障害学生情報入力シート!$G995="精神障害",OR(障害学生情報入力シート!$H995="統合失調症等",障害学生情報入力シート!$H995="気分障害",障害学生情報入力シート!$H995="神経症性障害等",障害学生情報入力シート!$H995="摂食障害・睡眠障害等",障害学生情報入力シート!$H995="他の精神障害")),1,0)+IF(AND(障害学生情報入力シート!$G995="その他の障害",ISBLANK(障害学生情報入力シート!$H995)),1,0)</f>
        <v>0</v>
      </c>
    </row>
    <row r="996" spans="1:25" x14ac:dyDescent="0.4">
      <c r="A996" s="1219">
        <v>972</v>
      </c>
      <c r="B996" s="7">
        <f>IF(AND(障害学生情報入力シート!$G996=$B$23,障害学生情報入力シート!$H996=$B$24,OR(障害学生情報入力シート!D996="入学者(新1年生)",障害学生情報入力シート!D996="在籍者")),1,0)</f>
        <v>0</v>
      </c>
      <c r="C996" s="7">
        <f t="shared" si="90"/>
        <v>0</v>
      </c>
      <c r="D996" s="7" t="str">
        <f>IFERROR(MATCH(ROW(障害学生情報入力シート!A972),C:C,0),"")</f>
        <v/>
      </c>
      <c r="E996" s="7">
        <f>IF(AND(障害学生情報入力シート!$G996=$E$23,障害学生情報入力シート!$H996=$E$24,OR(障害学生情報入力シート!D996="入学者(新1年生)",障害学生情報入力シート!D996="在籍者")),1,0)</f>
        <v>0</v>
      </c>
      <c r="F996" s="7">
        <f t="shared" si="91"/>
        <v>0</v>
      </c>
      <c r="G996" s="7" t="str">
        <f>IFERROR(MATCH(ROW(障害学生情報入力シート!E972),F:F,0),"")</f>
        <v/>
      </c>
      <c r="H996" s="7">
        <f>IF(AND(障害学生情報入力シート!$G996=$H$24,ISBLANK(障害学生情報入力シート!$H996),OR(障害学生情報入力シート!D996="入学者(新1年生)",障害学生情報入力シート!D996="在籍者")),1,0)</f>
        <v>0</v>
      </c>
      <c r="I996" s="7">
        <f t="shared" si="92"/>
        <v>0</v>
      </c>
      <c r="J996" s="7" t="str">
        <f>IFERROR(MATCH(ROW(障害学生情報入力シート!A972),I:I,0),"")</f>
        <v/>
      </c>
      <c r="K996" s="8">
        <f>IF(障害学生情報入力シート!AU996="",0,IF(AND(障害学生情報入力シート!AT996=1,Y996=1,障害学生情報入力シート!D996&lt;&gt;"",障害学生情報入力シート!D996&lt;&gt;"在籍者"),1,0))</f>
        <v>0</v>
      </c>
      <c r="L996" s="8">
        <f t="shared" si="93"/>
        <v>0</v>
      </c>
      <c r="M996" s="8" t="str">
        <f>IFERROR(MATCH(ROW(障害学生情報入力シート!A972),L:L,0),"")</f>
        <v/>
      </c>
      <c r="N996" s="8">
        <f>IF(障害学生情報入力シート!CA996="",0,IF(AND(障害学生情報入力シート!BZ996=1,Y996=1,障害学生情報入力シート!D996&lt;&gt;"",障害学生情報入力シート!D996&lt;&gt;"入学しなかった"),1,0))</f>
        <v>0</v>
      </c>
      <c r="O996" s="8">
        <f t="shared" si="94"/>
        <v>0</v>
      </c>
      <c r="P996" s="8" t="str">
        <f>IFERROR(MATCH(ROW(障害学生情報入力シート!AR972),O:O,0),"")</f>
        <v/>
      </c>
      <c r="Q996" s="8">
        <f>IF(障害学生情報入力シート!CU996="",0,IF(AND(障害学生情報入力シート!CT996=1,Y996=1,障害学生情報入力シート!D996&lt;&gt;"",障害学生情報入力シート!D996&lt;&gt;"入学しなかった"),1,0))</f>
        <v>0</v>
      </c>
      <c r="R996" s="8">
        <f t="shared" si="95"/>
        <v>0</v>
      </c>
      <c r="S996" s="8" t="str">
        <f>IFERROR(MATCH(ROW(障害学生情報入力シート!BJ972),R:R,0),"")</f>
        <v/>
      </c>
      <c r="T996" s="9">
        <f>IF(OR(SUM(障害学生情報入力シート!AY996:BY996,障害学生情報入力シート!CB996:CS996)&gt;0,COUNTA(障害学生情報入力シート!BZ996:CA996)=2,COUNTA(障害学生情報入力シート!CT996:CU996)=2),1,0)</f>
        <v>0</v>
      </c>
      <c r="U996" s="9">
        <f>SUM(障害学生情報入力シート!N996:Q996)+COUNTA(障害学生情報入力シート!R996)</f>
        <v>0</v>
      </c>
      <c r="V996" s="9">
        <f>SUM(障害学生情報入力シート!S996:V996)+COUNTA(障害学生情報入力シート!W996)</f>
        <v>0</v>
      </c>
      <c r="W996" s="9">
        <f>IF(SUM(障害学生情報入力シート!$X996:$AT996)&gt;0,1,0)</f>
        <v>0</v>
      </c>
      <c r="X996" s="9">
        <f>IF(障害学生情報入力シート!D996="入学者(新1年生)",1,0)</f>
        <v>0</v>
      </c>
      <c r="Y996" s="9">
        <f>IF(ISBLANK(障害学生情報入力シート!$G996),0)+IF(AND(障害学生情報入力シート!$G996="視覚障害",OR(障害学生情報入力シート!$H996="盲",障害学生情報入力シート!$H996="弱視")),1,0)+IF(AND(障害学生情報入力シート!$G996="聴覚・言語障害",OR(障害学生情報入力シート!$H996="聾",障害学生情報入力シート!$H996="難聴",障害学生情報入力シート!$H996="言語障害のみ")),1,0)+IF(AND(障害学生情報入力シート!$G996="肢体不自由",OR(障害学生情報入力シート!$H996="上肢機能障害",障害学生情報入力シート!$H996="下肢機能障害",障害学生情報入力シート!$H996="上下肢機能障害",障害学生情報入力シート!$H996="他の機能障害")),1,0)+IF(AND(障害学生情報入力シート!$G996="病弱・虚弱",OR(障害学生情報入力シート!$H996="内部障害等",障害学生情報入力シート!$H996="他の慢性疾患")),1,0)+IF(AND(障害学生情報入力シート!$G996="重複",ISBLANK(障害学生情報入力シート!$H996)),1,0)+IF(AND(障害学生情報入力シート!$G996="発達障害",OR(障害学生情報入力シート!$H996="SLD",障害学生情報入力シート!$H996="ADHD",障害学生情報入力シート!$H996="ASD",障害学生情報入力シート!$H996="発達障害の重複")),1,0)+IF(AND(障害学生情報入力シート!$G996="精神障害",OR(障害学生情報入力シート!$H996="統合失調症等",障害学生情報入力シート!$H996="気分障害",障害学生情報入力シート!$H996="神経症性障害等",障害学生情報入力シート!$H996="摂食障害・睡眠障害等",障害学生情報入力シート!$H996="他の精神障害")),1,0)+IF(AND(障害学生情報入力シート!$G996="その他の障害",ISBLANK(障害学生情報入力シート!$H996)),1,0)</f>
        <v>0</v>
      </c>
    </row>
    <row r="997" spans="1:25" x14ac:dyDescent="0.4">
      <c r="A997" s="1219">
        <v>973</v>
      </c>
      <c r="B997" s="7">
        <f>IF(AND(障害学生情報入力シート!$G997=$B$23,障害学生情報入力シート!$H997=$B$24,OR(障害学生情報入力シート!D997="入学者(新1年生)",障害学生情報入力シート!D997="在籍者")),1,0)</f>
        <v>0</v>
      </c>
      <c r="C997" s="7">
        <f t="shared" si="90"/>
        <v>0</v>
      </c>
      <c r="D997" s="7" t="str">
        <f>IFERROR(MATCH(ROW(障害学生情報入力シート!A973),C:C,0),"")</f>
        <v/>
      </c>
      <c r="E997" s="7">
        <f>IF(AND(障害学生情報入力シート!$G997=$E$23,障害学生情報入力シート!$H997=$E$24,OR(障害学生情報入力シート!D997="入学者(新1年生)",障害学生情報入力シート!D997="在籍者")),1,0)</f>
        <v>0</v>
      </c>
      <c r="F997" s="7">
        <f t="shared" si="91"/>
        <v>0</v>
      </c>
      <c r="G997" s="7" t="str">
        <f>IFERROR(MATCH(ROW(障害学生情報入力シート!E973),F:F,0),"")</f>
        <v/>
      </c>
      <c r="H997" s="7">
        <f>IF(AND(障害学生情報入力シート!$G997=$H$24,ISBLANK(障害学生情報入力シート!$H997),OR(障害学生情報入力シート!D997="入学者(新1年生)",障害学生情報入力シート!D997="在籍者")),1,0)</f>
        <v>0</v>
      </c>
      <c r="I997" s="7">
        <f t="shared" si="92"/>
        <v>0</v>
      </c>
      <c r="J997" s="7" t="str">
        <f>IFERROR(MATCH(ROW(障害学生情報入力シート!A973),I:I,0),"")</f>
        <v/>
      </c>
      <c r="K997" s="8">
        <f>IF(障害学生情報入力シート!AU997="",0,IF(AND(障害学生情報入力シート!AT997=1,Y997=1,障害学生情報入力シート!D997&lt;&gt;"",障害学生情報入力シート!D997&lt;&gt;"在籍者"),1,0))</f>
        <v>0</v>
      </c>
      <c r="L997" s="8">
        <f t="shared" si="93"/>
        <v>0</v>
      </c>
      <c r="M997" s="8" t="str">
        <f>IFERROR(MATCH(ROW(障害学生情報入力シート!A973),L:L,0),"")</f>
        <v/>
      </c>
      <c r="N997" s="8">
        <f>IF(障害学生情報入力シート!CA997="",0,IF(AND(障害学生情報入力シート!BZ997=1,Y997=1,障害学生情報入力シート!D997&lt;&gt;"",障害学生情報入力シート!D997&lt;&gt;"入学しなかった"),1,0))</f>
        <v>0</v>
      </c>
      <c r="O997" s="8">
        <f t="shared" si="94"/>
        <v>0</v>
      </c>
      <c r="P997" s="8" t="str">
        <f>IFERROR(MATCH(ROW(障害学生情報入力シート!AR973),O:O,0),"")</f>
        <v/>
      </c>
      <c r="Q997" s="8">
        <f>IF(障害学生情報入力シート!CU997="",0,IF(AND(障害学生情報入力シート!CT997=1,Y997=1,障害学生情報入力シート!D997&lt;&gt;"",障害学生情報入力シート!D997&lt;&gt;"入学しなかった"),1,0))</f>
        <v>0</v>
      </c>
      <c r="R997" s="8">
        <f t="shared" si="95"/>
        <v>0</v>
      </c>
      <c r="S997" s="8" t="str">
        <f>IFERROR(MATCH(ROW(障害学生情報入力シート!BJ973),R:R,0),"")</f>
        <v/>
      </c>
      <c r="T997" s="9">
        <f>IF(OR(SUM(障害学生情報入力シート!AY997:BY997,障害学生情報入力シート!CB997:CS997)&gt;0,COUNTA(障害学生情報入力シート!BZ997:CA997)=2,COUNTA(障害学生情報入力シート!CT997:CU997)=2),1,0)</f>
        <v>0</v>
      </c>
      <c r="U997" s="9">
        <f>SUM(障害学生情報入力シート!N997:Q997)+COUNTA(障害学生情報入力シート!R997)</f>
        <v>0</v>
      </c>
      <c r="V997" s="9">
        <f>SUM(障害学生情報入力シート!S997:V997)+COUNTA(障害学生情報入力シート!W997)</f>
        <v>0</v>
      </c>
      <c r="W997" s="9">
        <f>IF(SUM(障害学生情報入力シート!$X997:$AT997)&gt;0,1,0)</f>
        <v>0</v>
      </c>
      <c r="X997" s="9">
        <f>IF(障害学生情報入力シート!D997="入学者(新1年生)",1,0)</f>
        <v>0</v>
      </c>
      <c r="Y997" s="9">
        <f>IF(ISBLANK(障害学生情報入力シート!$G997),0)+IF(AND(障害学生情報入力シート!$G997="視覚障害",OR(障害学生情報入力シート!$H997="盲",障害学生情報入力シート!$H997="弱視")),1,0)+IF(AND(障害学生情報入力シート!$G997="聴覚・言語障害",OR(障害学生情報入力シート!$H997="聾",障害学生情報入力シート!$H997="難聴",障害学生情報入力シート!$H997="言語障害のみ")),1,0)+IF(AND(障害学生情報入力シート!$G997="肢体不自由",OR(障害学生情報入力シート!$H997="上肢機能障害",障害学生情報入力シート!$H997="下肢機能障害",障害学生情報入力シート!$H997="上下肢機能障害",障害学生情報入力シート!$H997="他の機能障害")),1,0)+IF(AND(障害学生情報入力シート!$G997="病弱・虚弱",OR(障害学生情報入力シート!$H997="内部障害等",障害学生情報入力シート!$H997="他の慢性疾患")),1,0)+IF(AND(障害学生情報入力シート!$G997="重複",ISBLANK(障害学生情報入力シート!$H997)),1,0)+IF(AND(障害学生情報入力シート!$G997="発達障害",OR(障害学生情報入力シート!$H997="SLD",障害学生情報入力シート!$H997="ADHD",障害学生情報入力シート!$H997="ASD",障害学生情報入力シート!$H997="発達障害の重複")),1,0)+IF(AND(障害学生情報入力シート!$G997="精神障害",OR(障害学生情報入力シート!$H997="統合失調症等",障害学生情報入力シート!$H997="気分障害",障害学生情報入力シート!$H997="神経症性障害等",障害学生情報入力シート!$H997="摂食障害・睡眠障害等",障害学生情報入力シート!$H997="他の精神障害")),1,0)+IF(AND(障害学生情報入力シート!$G997="その他の障害",ISBLANK(障害学生情報入力シート!$H997)),1,0)</f>
        <v>0</v>
      </c>
    </row>
    <row r="998" spans="1:25" x14ac:dyDescent="0.4">
      <c r="A998" s="1219">
        <v>974</v>
      </c>
      <c r="B998" s="7">
        <f>IF(AND(障害学生情報入力シート!$G998=$B$23,障害学生情報入力シート!$H998=$B$24,OR(障害学生情報入力シート!D998="入学者(新1年生)",障害学生情報入力シート!D998="在籍者")),1,0)</f>
        <v>0</v>
      </c>
      <c r="C998" s="7">
        <f t="shared" si="90"/>
        <v>0</v>
      </c>
      <c r="D998" s="7" t="str">
        <f>IFERROR(MATCH(ROW(障害学生情報入力シート!A974),C:C,0),"")</f>
        <v/>
      </c>
      <c r="E998" s="7">
        <f>IF(AND(障害学生情報入力シート!$G998=$E$23,障害学生情報入力シート!$H998=$E$24,OR(障害学生情報入力シート!D998="入学者(新1年生)",障害学生情報入力シート!D998="在籍者")),1,0)</f>
        <v>0</v>
      </c>
      <c r="F998" s="7">
        <f t="shared" si="91"/>
        <v>0</v>
      </c>
      <c r="G998" s="7" t="str">
        <f>IFERROR(MATCH(ROW(障害学生情報入力シート!E974),F:F,0),"")</f>
        <v/>
      </c>
      <c r="H998" s="7">
        <f>IF(AND(障害学生情報入力シート!$G998=$H$24,ISBLANK(障害学生情報入力シート!$H998),OR(障害学生情報入力シート!D998="入学者(新1年生)",障害学生情報入力シート!D998="在籍者")),1,0)</f>
        <v>0</v>
      </c>
      <c r="I998" s="7">
        <f t="shared" si="92"/>
        <v>0</v>
      </c>
      <c r="J998" s="7" t="str">
        <f>IFERROR(MATCH(ROW(障害学生情報入力シート!A974),I:I,0),"")</f>
        <v/>
      </c>
      <c r="K998" s="8">
        <f>IF(障害学生情報入力シート!AU998="",0,IF(AND(障害学生情報入力シート!AT998=1,Y998=1,障害学生情報入力シート!D998&lt;&gt;"",障害学生情報入力シート!D998&lt;&gt;"在籍者"),1,0))</f>
        <v>0</v>
      </c>
      <c r="L998" s="8">
        <f t="shared" si="93"/>
        <v>0</v>
      </c>
      <c r="M998" s="8" t="str">
        <f>IFERROR(MATCH(ROW(障害学生情報入力シート!A974),L:L,0),"")</f>
        <v/>
      </c>
      <c r="N998" s="8">
        <f>IF(障害学生情報入力シート!CA998="",0,IF(AND(障害学生情報入力シート!BZ998=1,Y998=1,障害学生情報入力シート!D998&lt;&gt;"",障害学生情報入力シート!D998&lt;&gt;"入学しなかった"),1,0))</f>
        <v>0</v>
      </c>
      <c r="O998" s="8">
        <f t="shared" si="94"/>
        <v>0</v>
      </c>
      <c r="P998" s="8" t="str">
        <f>IFERROR(MATCH(ROW(障害学生情報入力シート!AR974),O:O,0),"")</f>
        <v/>
      </c>
      <c r="Q998" s="8">
        <f>IF(障害学生情報入力シート!CU998="",0,IF(AND(障害学生情報入力シート!CT998=1,Y998=1,障害学生情報入力シート!D998&lt;&gt;"",障害学生情報入力シート!D998&lt;&gt;"入学しなかった"),1,0))</f>
        <v>0</v>
      </c>
      <c r="R998" s="8">
        <f t="shared" si="95"/>
        <v>0</v>
      </c>
      <c r="S998" s="8" t="str">
        <f>IFERROR(MATCH(ROW(障害学生情報入力シート!BJ974),R:R,0),"")</f>
        <v/>
      </c>
      <c r="T998" s="9">
        <f>IF(OR(SUM(障害学生情報入力シート!AY998:BY998,障害学生情報入力シート!CB998:CS998)&gt;0,COUNTA(障害学生情報入力シート!BZ998:CA998)=2,COUNTA(障害学生情報入力シート!CT998:CU998)=2),1,0)</f>
        <v>0</v>
      </c>
      <c r="U998" s="9">
        <f>SUM(障害学生情報入力シート!N998:Q998)+COUNTA(障害学生情報入力シート!R998)</f>
        <v>0</v>
      </c>
      <c r="V998" s="9">
        <f>SUM(障害学生情報入力シート!S998:V998)+COUNTA(障害学生情報入力シート!W998)</f>
        <v>0</v>
      </c>
      <c r="W998" s="9">
        <f>IF(SUM(障害学生情報入力シート!$X998:$AT998)&gt;0,1,0)</f>
        <v>0</v>
      </c>
      <c r="X998" s="9">
        <f>IF(障害学生情報入力シート!D998="入学者(新1年生)",1,0)</f>
        <v>0</v>
      </c>
      <c r="Y998" s="9">
        <f>IF(ISBLANK(障害学生情報入力シート!$G998),0)+IF(AND(障害学生情報入力シート!$G998="視覚障害",OR(障害学生情報入力シート!$H998="盲",障害学生情報入力シート!$H998="弱視")),1,0)+IF(AND(障害学生情報入力シート!$G998="聴覚・言語障害",OR(障害学生情報入力シート!$H998="聾",障害学生情報入力シート!$H998="難聴",障害学生情報入力シート!$H998="言語障害のみ")),1,0)+IF(AND(障害学生情報入力シート!$G998="肢体不自由",OR(障害学生情報入力シート!$H998="上肢機能障害",障害学生情報入力シート!$H998="下肢機能障害",障害学生情報入力シート!$H998="上下肢機能障害",障害学生情報入力シート!$H998="他の機能障害")),1,0)+IF(AND(障害学生情報入力シート!$G998="病弱・虚弱",OR(障害学生情報入力シート!$H998="内部障害等",障害学生情報入力シート!$H998="他の慢性疾患")),1,0)+IF(AND(障害学生情報入力シート!$G998="重複",ISBLANK(障害学生情報入力シート!$H998)),1,0)+IF(AND(障害学生情報入力シート!$G998="発達障害",OR(障害学生情報入力シート!$H998="SLD",障害学生情報入力シート!$H998="ADHD",障害学生情報入力シート!$H998="ASD",障害学生情報入力シート!$H998="発達障害の重複")),1,0)+IF(AND(障害学生情報入力シート!$G998="精神障害",OR(障害学生情報入力シート!$H998="統合失調症等",障害学生情報入力シート!$H998="気分障害",障害学生情報入力シート!$H998="神経症性障害等",障害学生情報入力シート!$H998="摂食障害・睡眠障害等",障害学生情報入力シート!$H998="他の精神障害")),1,0)+IF(AND(障害学生情報入力シート!$G998="その他の障害",ISBLANK(障害学生情報入力シート!$H998)),1,0)</f>
        <v>0</v>
      </c>
    </row>
    <row r="999" spans="1:25" x14ac:dyDescent="0.4">
      <c r="A999" s="1219">
        <v>975</v>
      </c>
      <c r="B999" s="7">
        <f>IF(AND(障害学生情報入力シート!$G999=$B$23,障害学生情報入力シート!$H999=$B$24,OR(障害学生情報入力シート!D999="入学者(新1年生)",障害学生情報入力シート!D999="在籍者")),1,0)</f>
        <v>0</v>
      </c>
      <c r="C999" s="7">
        <f t="shared" si="90"/>
        <v>0</v>
      </c>
      <c r="D999" s="7" t="str">
        <f>IFERROR(MATCH(ROW(障害学生情報入力シート!A975),C:C,0),"")</f>
        <v/>
      </c>
      <c r="E999" s="7">
        <f>IF(AND(障害学生情報入力シート!$G999=$E$23,障害学生情報入力シート!$H999=$E$24,OR(障害学生情報入力シート!D999="入学者(新1年生)",障害学生情報入力シート!D999="在籍者")),1,0)</f>
        <v>0</v>
      </c>
      <c r="F999" s="7">
        <f t="shared" si="91"/>
        <v>0</v>
      </c>
      <c r="G999" s="7" t="str">
        <f>IFERROR(MATCH(ROW(障害学生情報入力シート!E975),F:F,0),"")</f>
        <v/>
      </c>
      <c r="H999" s="7">
        <f>IF(AND(障害学生情報入力シート!$G999=$H$24,ISBLANK(障害学生情報入力シート!$H999),OR(障害学生情報入力シート!D999="入学者(新1年生)",障害学生情報入力シート!D999="在籍者")),1,0)</f>
        <v>0</v>
      </c>
      <c r="I999" s="7">
        <f t="shared" si="92"/>
        <v>0</v>
      </c>
      <c r="J999" s="7" t="str">
        <f>IFERROR(MATCH(ROW(障害学生情報入力シート!A975),I:I,0),"")</f>
        <v/>
      </c>
      <c r="K999" s="8">
        <f>IF(障害学生情報入力シート!AU999="",0,IF(AND(障害学生情報入力シート!AT999=1,Y999=1,障害学生情報入力シート!D999&lt;&gt;"",障害学生情報入力シート!D999&lt;&gt;"在籍者"),1,0))</f>
        <v>0</v>
      </c>
      <c r="L999" s="8">
        <f t="shared" si="93"/>
        <v>0</v>
      </c>
      <c r="M999" s="8" t="str">
        <f>IFERROR(MATCH(ROW(障害学生情報入力シート!A975),L:L,0),"")</f>
        <v/>
      </c>
      <c r="N999" s="8">
        <f>IF(障害学生情報入力シート!CA999="",0,IF(AND(障害学生情報入力シート!BZ999=1,Y999=1,障害学生情報入力シート!D999&lt;&gt;"",障害学生情報入力シート!D999&lt;&gt;"入学しなかった"),1,0))</f>
        <v>0</v>
      </c>
      <c r="O999" s="8">
        <f t="shared" si="94"/>
        <v>0</v>
      </c>
      <c r="P999" s="8" t="str">
        <f>IFERROR(MATCH(ROW(障害学生情報入力シート!AR975),O:O,0),"")</f>
        <v/>
      </c>
      <c r="Q999" s="8">
        <f>IF(障害学生情報入力シート!CU999="",0,IF(AND(障害学生情報入力シート!CT999=1,Y999=1,障害学生情報入力シート!D999&lt;&gt;"",障害学生情報入力シート!D999&lt;&gt;"入学しなかった"),1,0))</f>
        <v>0</v>
      </c>
      <c r="R999" s="8">
        <f t="shared" si="95"/>
        <v>0</v>
      </c>
      <c r="S999" s="8" t="str">
        <f>IFERROR(MATCH(ROW(障害学生情報入力シート!BJ975),R:R,0),"")</f>
        <v/>
      </c>
      <c r="T999" s="9">
        <f>IF(OR(SUM(障害学生情報入力シート!AY999:BY999,障害学生情報入力シート!CB999:CS999)&gt;0,COUNTA(障害学生情報入力シート!BZ999:CA999)=2,COUNTA(障害学生情報入力シート!CT999:CU999)=2),1,0)</f>
        <v>0</v>
      </c>
      <c r="U999" s="9">
        <f>SUM(障害学生情報入力シート!N999:Q999)+COUNTA(障害学生情報入力シート!R999)</f>
        <v>0</v>
      </c>
      <c r="V999" s="9">
        <f>SUM(障害学生情報入力シート!S999:V999)+COUNTA(障害学生情報入力シート!W999)</f>
        <v>0</v>
      </c>
      <c r="W999" s="9">
        <f>IF(SUM(障害学生情報入力シート!$X999:$AT999)&gt;0,1,0)</f>
        <v>0</v>
      </c>
      <c r="X999" s="9">
        <f>IF(障害学生情報入力シート!D999="入学者(新1年生)",1,0)</f>
        <v>0</v>
      </c>
      <c r="Y999" s="9">
        <f>IF(ISBLANK(障害学生情報入力シート!$G999),0)+IF(AND(障害学生情報入力シート!$G999="視覚障害",OR(障害学生情報入力シート!$H999="盲",障害学生情報入力シート!$H999="弱視")),1,0)+IF(AND(障害学生情報入力シート!$G999="聴覚・言語障害",OR(障害学生情報入力シート!$H999="聾",障害学生情報入力シート!$H999="難聴",障害学生情報入力シート!$H999="言語障害のみ")),1,0)+IF(AND(障害学生情報入力シート!$G999="肢体不自由",OR(障害学生情報入力シート!$H999="上肢機能障害",障害学生情報入力シート!$H999="下肢機能障害",障害学生情報入力シート!$H999="上下肢機能障害",障害学生情報入力シート!$H999="他の機能障害")),1,0)+IF(AND(障害学生情報入力シート!$G999="病弱・虚弱",OR(障害学生情報入力シート!$H999="内部障害等",障害学生情報入力シート!$H999="他の慢性疾患")),1,0)+IF(AND(障害学生情報入力シート!$G999="重複",ISBLANK(障害学生情報入力シート!$H999)),1,0)+IF(AND(障害学生情報入力シート!$G999="発達障害",OR(障害学生情報入力シート!$H999="SLD",障害学生情報入力シート!$H999="ADHD",障害学生情報入力シート!$H999="ASD",障害学生情報入力シート!$H999="発達障害の重複")),1,0)+IF(AND(障害学生情報入力シート!$G999="精神障害",OR(障害学生情報入力シート!$H999="統合失調症等",障害学生情報入力シート!$H999="気分障害",障害学生情報入力シート!$H999="神経症性障害等",障害学生情報入力シート!$H999="摂食障害・睡眠障害等",障害学生情報入力シート!$H999="他の精神障害")),1,0)+IF(AND(障害学生情報入力シート!$G999="その他の障害",ISBLANK(障害学生情報入力シート!$H999)),1,0)</f>
        <v>0</v>
      </c>
    </row>
    <row r="1000" spans="1:25" x14ac:dyDescent="0.4">
      <c r="A1000" s="1219">
        <v>976</v>
      </c>
      <c r="B1000" s="7">
        <f>IF(AND(障害学生情報入力シート!$G1000=$B$23,障害学生情報入力シート!$H1000=$B$24,OR(障害学生情報入力シート!D1000="入学者(新1年生)",障害学生情報入力シート!D1000="在籍者")),1,0)</f>
        <v>0</v>
      </c>
      <c r="C1000" s="7">
        <f t="shared" si="90"/>
        <v>0</v>
      </c>
      <c r="D1000" s="7" t="str">
        <f>IFERROR(MATCH(ROW(障害学生情報入力シート!A976),C:C,0),"")</f>
        <v/>
      </c>
      <c r="E1000" s="7">
        <f>IF(AND(障害学生情報入力シート!$G1000=$E$23,障害学生情報入力シート!$H1000=$E$24,OR(障害学生情報入力シート!D1000="入学者(新1年生)",障害学生情報入力シート!D1000="在籍者")),1,0)</f>
        <v>0</v>
      </c>
      <c r="F1000" s="7">
        <f t="shared" si="91"/>
        <v>0</v>
      </c>
      <c r="G1000" s="7" t="str">
        <f>IFERROR(MATCH(ROW(障害学生情報入力シート!E976),F:F,0),"")</f>
        <v/>
      </c>
      <c r="H1000" s="7">
        <f>IF(AND(障害学生情報入力シート!$G1000=$H$24,ISBLANK(障害学生情報入力シート!$H1000),OR(障害学生情報入力シート!D1000="入学者(新1年生)",障害学生情報入力シート!D1000="在籍者")),1,0)</f>
        <v>0</v>
      </c>
      <c r="I1000" s="7">
        <f t="shared" si="92"/>
        <v>0</v>
      </c>
      <c r="J1000" s="7" t="str">
        <f>IFERROR(MATCH(ROW(障害学生情報入力シート!A976),I:I,0),"")</f>
        <v/>
      </c>
      <c r="K1000" s="8">
        <f>IF(障害学生情報入力シート!AU1000="",0,IF(AND(障害学生情報入力シート!AT1000=1,Y1000=1,障害学生情報入力シート!D1000&lt;&gt;"",障害学生情報入力シート!D1000&lt;&gt;"在籍者"),1,0))</f>
        <v>0</v>
      </c>
      <c r="L1000" s="8">
        <f t="shared" si="93"/>
        <v>0</v>
      </c>
      <c r="M1000" s="8" t="str">
        <f>IFERROR(MATCH(ROW(障害学生情報入力シート!A976),L:L,0),"")</f>
        <v/>
      </c>
      <c r="N1000" s="8">
        <f>IF(障害学生情報入力シート!CA1000="",0,IF(AND(障害学生情報入力シート!BZ1000=1,Y1000=1,障害学生情報入力シート!D1000&lt;&gt;"",障害学生情報入力シート!D1000&lt;&gt;"入学しなかった"),1,0))</f>
        <v>0</v>
      </c>
      <c r="O1000" s="8">
        <f t="shared" si="94"/>
        <v>0</v>
      </c>
      <c r="P1000" s="8" t="str">
        <f>IFERROR(MATCH(ROW(障害学生情報入力シート!AR976),O:O,0),"")</f>
        <v/>
      </c>
      <c r="Q1000" s="8">
        <f>IF(障害学生情報入力シート!CU1000="",0,IF(AND(障害学生情報入力シート!CT1000=1,Y1000=1,障害学生情報入力シート!D1000&lt;&gt;"",障害学生情報入力シート!D1000&lt;&gt;"入学しなかった"),1,0))</f>
        <v>0</v>
      </c>
      <c r="R1000" s="8">
        <f t="shared" si="95"/>
        <v>0</v>
      </c>
      <c r="S1000" s="8" t="str">
        <f>IFERROR(MATCH(ROW(障害学生情報入力シート!BJ976),R:R,0),"")</f>
        <v/>
      </c>
      <c r="T1000" s="9">
        <f>IF(OR(SUM(障害学生情報入力シート!AY1000:BY1000,障害学生情報入力シート!CB1000:CS1000)&gt;0,COUNTA(障害学生情報入力シート!BZ1000:CA1000)=2,COUNTA(障害学生情報入力シート!CT1000:CU1000)=2),1,0)</f>
        <v>0</v>
      </c>
      <c r="U1000" s="9">
        <f>SUM(障害学生情報入力シート!N1000:Q1000)+COUNTA(障害学生情報入力シート!R1000)</f>
        <v>0</v>
      </c>
      <c r="V1000" s="9">
        <f>SUM(障害学生情報入力シート!S1000:V1000)+COUNTA(障害学生情報入力シート!W1000)</f>
        <v>0</v>
      </c>
      <c r="W1000" s="9">
        <f>IF(SUM(障害学生情報入力シート!$X1000:$AT1000)&gt;0,1,0)</f>
        <v>0</v>
      </c>
      <c r="X1000" s="9">
        <f>IF(障害学生情報入力シート!D1000="入学者(新1年生)",1,0)</f>
        <v>0</v>
      </c>
      <c r="Y1000" s="9">
        <f>IF(ISBLANK(障害学生情報入力シート!$G1000),0)+IF(AND(障害学生情報入力シート!$G1000="視覚障害",OR(障害学生情報入力シート!$H1000="盲",障害学生情報入力シート!$H1000="弱視")),1,0)+IF(AND(障害学生情報入力シート!$G1000="聴覚・言語障害",OR(障害学生情報入力シート!$H1000="聾",障害学生情報入力シート!$H1000="難聴",障害学生情報入力シート!$H1000="言語障害のみ")),1,0)+IF(AND(障害学生情報入力シート!$G1000="肢体不自由",OR(障害学生情報入力シート!$H1000="上肢機能障害",障害学生情報入力シート!$H1000="下肢機能障害",障害学生情報入力シート!$H1000="上下肢機能障害",障害学生情報入力シート!$H1000="他の機能障害")),1,0)+IF(AND(障害学生情報入力シート!$G1000="病弱・虚弱",OR(障害学生情報入力シート!$H1000="内部障害等",障害学生情報入力シート!$H1000="他の慢性疾患")),1,0)+IF(AND(障害学生情報入力シート!$G1000="重複",ISBLANK(障害学生情報入力シート!$H1000)),1,0)+IF(AND(障害学生情報入力シート!$G1000="発達障害",OR(障害学生情報入力シート!$H1000="SLD",障害学生情報入力シート!$H1000="ADHD",障害学生情報入力シート!$H1000="ASD",障害学生情報入力シート!$H1000="発達障害の重複")),1,0)+IF(AND(障害学生情報入力シート!$G1000="精神障害",OR(障害学生情報入力シート!$H1000="統合失調症等",障害学生情報入力シート!$H1000="気分障害",障害学生情報入力シート!$H1000="神経症性障害等",障害学生情報入力シート!$H1000="摂食障害・睡眠障害等",障害学生情報入力シート!$H1000="他の精神障害")),1,0)+IF(AND(障害学生情報入力シート!$G1000="その他の障害",ISBLANK(障害学生情報入力シート!$H1000)),1,0)</f>
        <v>0</v>
      </c>
    </row>
    <row r="1001" spans="1:25" x14ac:dyDescent="0.4">
      <c r="A1001" s="1219">
        <v>977</v>
      </c>
      <c r="B1001" s="7">
        <f>IF(AND(障害学生情報入力シート!$G1001=$B$23,障害学生情報入力シート!$H1001=$B$24,OR(障害学生情報入力シート!D1001="入学者(新1年生)",障害学生情報入力シート!D1001="在籍者")),1,0)</f>
        <v>0</v>
      </c>
      <c r="C1001" s="7">
        <f t="shared" si="90"/>
        <v>0</v>
      </c>
      <c r="D1001" s="7" t="str">
        <f>IFERROR(MATCH(ROW(障害学生情報入力シート!A977),C:C,0),"")</f>
        <v/>
      </c>
      <c r="E1001" s="7">
        <f>IF(AND(障害学生情報入力シート!$G1001=$E$23,障害学生情報入力シート!$H1001=$E$24,OR(障害学生情報入力シート!D1001="入学者(新1年生)",障害学生情報入力シート!D1001="在籍者")),1,0)</f>
        <v>0</v>
      </c>
      <c r="F1001" s="7">
        <f t="shared" si="91"/>
        <v>0</v>
      </c>
      <c r="G1001" s="7" t="str">
        <f>IFERROR(MATCH(ROW(障害学生情報入力シート!E977),F:F,0),"")</f>
        <v/>
      </c>
      <c r="H1001" s="7">
        <f>IF(AND(障害学生情報入力シート!$G1001=$H$24,ISBLANK(障害学生情報入力シート!$H1001),OR(障害学生情報入力シート!D1001="入学者(新1年生)",障害学生情報入力シート!D1001="在籍者")),1,0)</f>
        <v>0</v>
      </c>
      <c r="I1001" s="7">
        <f t="shared" si="92"/>
        <v>0</v>
      </c>
      <c r="J1001" s="7" t="str">
        <f>IFERROR(MATCH(ROW(障害学生情報入力シート!A977),I:I,0),"")</f>
        <v/>
      </c>
      <c r="K1001" s="8">
        <f>IF(障害学生情報入力シート!AU1001="",0,IF(AND(障害学生情報入力シート!AT1001=1,Y1001=1,障害学生情報入力シート!D1001&lt;&gt;"",障害学生情報入力シート!D1001&lt;&gt;"在籍者"),1,0))</f>
        <v>0</v>
      </c>
      <c r="L1001" s="8">
        <f t="shared" si="93"/>
        <v>0</v>
      </c>
      <c r="M1001" s="8" t="str">
        <f>IFERROR(MATCH(ROW(障害学生情報入力シート!A977),L:L,0),"")</f>
        <v/>
      </c>
      <c r="N1001" s="8">
        <f>IF(障害学生情報入力シート!CA1001="",0,IF(AND(障害学生情報入力シート!BZ1001=1,Y1001=1,障害学生情報入力シート!D1001&lt;&gt;"",障害学生情報入力シート!D1001&lt;&gt;"入学しなかった"),1,0))</f>
        <v>0</v>
      </c>
      <c r="O1001" s="8">
        <f t="shared" si="94"/>
        <v>0</v>
      </c>
      <c r="P1001" s="8" t="str">
        <f>IFERROR(MATCH(ROW(障害学生情報入力シート!AR977),O:O,0),"")</f>
        <v/>
      </c>
      <c r="Q1001" s="8">
        <f>IF(障害学生情報入力シート!CU1001="",0,IF(AND(障害学生情報入力シート!CT1001=1,Y1001=1,障害学生情報入力シート!D1001&lt;&gt;"",障害学生情報入力シート!D1001&lt;&gt;"入学しなかった"),1,0))</f>
        <v>0</v>
      </c>
      <c r="R1001" s="8">
        <f t="shared" si="95"/>
        <v>0</v>
      </c>
      <c r="S1001" s="8" t="str">
        <f>IFERROR(MATCH(ROW(障害学生情報入力シート!BJ977),R:R,0),"")</f>
        <v/>
      </c>
      <c r="T1001" s="9">
        <f>IF(OR(SUM(障害学生情報入力シート!AY1001:BY1001,障害学生情報入力シート!CB1001:CS1001)&gt;0,COUNTA(障害学生情報入力シート!BZ1001:CA1001)=2,COUNTA(障害学生情報入力シート!CT1001:CU1001)=2),1,0)</f>
        <v>0</v>
      </c>
      <c r="U1001" s="9">
        <f>SUM(障害学生情報入力シート!N1001:Q1001)+COUNTA(障害学生情報入力シート!R1001)</f>
        <v>0</v>
      </c>
      <c r="V1001" s="9">
        <f>SUM(障害学生情報入力シート!S1001:V1001)+COUNTA(障害学生情報入力シート!W1001)</f>
        <v>0</v>
      </c>
      <c r="W1001" s="9">
        <f>IF(SUM(障害学生情報入力シート!$X1001:$AT1001)&gt;0,1,0)</f>
        <v>0</v>
      </c>
      <c r="X1001" s="9">
        <f>IF(障害学生情報入力シート!D1001="入学者(新1年生)",1,0)</f>
        <v>0</v>
      </c>
      <c r="Y1001" s="9">
        <f>IF(ISBLANK(障害学生情報入力シート!$G1001),0)+IF(AND(障害学生情報入力シート!$G1001="視覚障害",OR(障害学生情報入力シート!$H1001="盲",障害学生情報入力シート!$H1001="弱視")),1,0)+IF(AND(障害学生情報入力シート!$G1001="聴覚・言語障害",OR(障害学生情報入力シート!$H1001="聾",障害学生情報入力シート!$H1001="難聴",障害学生情報入力シート!$H1001="言語障害のみ")),1,0)+IF(AND(障害学生情報入力シート!$G1001="肢体不自由",OR(障害学生情報入力シート!$H1001="上肢機能障害",障害学生情報入力シート!$H1001="下肢機能障害",障害学生情報入力シート!$H1001="上下肢機能障害",障害学生情報入力シート!$H1001="他の機能障害")),1,0)+IF(AND(障害学生情報入力シート!$G1001="病弱・虚弱",OR(障害学生情報入力シート!$H1001="内部障害等",障害学生情報入力シート!$H1001="他の慢性疾患")),1,0)+IF(AND(障害学生情報入力シート!$G1001="重複",ISBLANK(障害学生情報入力シート!$H1001)),1,0)+IF(AND(障害学生情報入力シート!$G1001="発達障害",OR(障害学生情報入力シート!$H1001="SLD",障害学生情報入力シート!$H1001="ADHD",障害学生情報入力シート!$H1001="ASD",障害学生情報入力シート!$H1001="発達障害の重複")),1,0)+IF(AND(障害学生情報入力シート!$G1001="精神障害",OR(障害学生情報入力シート!$H1001="統合失調症等",障害学生情報入力シート!$H1001="気分障害",障害学生情報入力シート!$H1001="神経症性障害等",障害学生情報入力シート!$H1001="摂食障害・睡眠障害等",障害学生情報入力シート!$H1001="他の精神障害")),1,0)+IF(AND(障害学生情報入力シート!$G1001="その他の障害",ISBLANK(障害学生情報入力シート!$H1001)),1,0)</f>
        <v>0</v>
      </c>
    </row>
    <row r="1002" spans="1:25" x14ac:dyDescent="0.4">
      <c r="A1002" s="1219">
        <v>978</v>
      </c>
      <c r="B1002" s="7">
        <f>IF(AND(障害学生情報入力シート!$G1002=$B$23,障害学生情報入力シート!$H1002=$B$24,OR(障害学生情報入力シート!D1002="入学者(新1年生)",障害学生情報入力シート!D1002="在籍者")),1,0)</f>
        <v>0</v>
      </c>
      <c r="C1002" s="7">
        <f t="shared" si="90"/>
        <v>0</v>
      </c>
      <c r="D1002" s="7" t="str">
        <f>IFERROR(MATCH(ROW(障害学生情報入力シート!A978),C:C,0),"")</f>
        <v/>
      </c>
      <c r="E1002" s="7">
        <f>IF(AND(障害学生情報入力シート!$G1002=$E$23,障害学生情報入力シート!$H1002=$E$24,OR(障害学生情報入力シート!D1002="入学者(新1年生)",障害学生情報入力シート!D1002="在籍者")),1,0)</f>
        <v>0</v>
      </c>
      <c r="F1002" s="7">
        <f t="shared" si="91"/>
        <v>0</v>
      </c>
      <c r="G1002" s="7" t="str">
        <f>IFERROR(MATCH(ROW(障害学生情報入力シート!E978),F:F,0),"")</f>
        <v/>
      </c>
      <c r="H1002" s="7">
        <f>IF(AND(障害学生情報入力シート!$G1002=$H$24,ISBLANK(障害学生情報入力シート!$H1002),OR(障害学生情報入力シート!D1002="入学者(新1年生)",障害学生情報入力シート!D1002="在籍者")),1,0)</f>
        <v>0</v>
      </c>
      <c r="I1002" s="7">
        <f t="shared" si="92"/>
        <v>0</v>
      </c>
      <c r="J1002" s="7" t="str">
        <f>IFERROR(MATCH(ROW(障害学生情報入力シート!A978),I:I,0),"")</f>
        <v/>
      </c>
      <c r="K1002" s="8">
        <f>IF(障害学生情報入力シート!AU1002="",0,IF(AND(障害学生情報入力シート!AT1002=1,Y1002=1,障害学生情報入力シート!D1002&lt;&gt;"",障害学生情報入力シート!D1002&lt;&gt;"在籍者"),1,0))</f>
        <v>0</v>
      </c>
      <c r="L1002" s="8">
        <f t="shared" si="93"/>
        <v>0</v>
      </c>
      <c r="M1002" s="8" t="str">
        <f>IFERROR(MATCH(ROW(障害学生情報入力シート!A978),L:L,0),"")</f>
        <v/>
      </c>
      <c r="N1002" s="8">
        <f>IF(障害学生情報入力シート!CA1002="",0,IF(AND(障害学生情報入力シート!BZ1002=1,Y1002=1,障害学生情報入力シート!D1002&lt;&gt;"",障害学生情報入力シート!D1002&lt;&gt;"入学しなかった"),1,0))</f>
        <v>0</v>
      </c>
      <c r="O1002" s="8">
        <f t="shared" si="94"/>
        <v>0</v>
      </c>
      <c r="P1002" s="8" t="str">
        <f>IFERROR(MATCH(ROW(障害学生情報入力シート!AR978),O:O,0),"")</f>
        <v/>
      </c>
      <c r="Q1002" s="8">
        <f>IF(障害学生情報入力シート!CU1002="",0,IF(AND(障害学生情報入力シート!CT1002=1,Y1002=1,障害学生情報入力シート!D1002&lt;&gt;"",障害学生情報入力シート!D1002&lt;&gt;"入学しなかった"),1,0))</f>
        <v>0</v>
      </c>
      <c r="R1002" s="8">
        <f t="shared" si="95"/>
        <v>0</v>
      </c>
      <c r="S1002" s="8" t="str">
        <f>IFERROR(MATCH(ROW(障害学生情報入力シート!BJ978),R:R,0),"")</f>
        <v/>
      </c>
      <c r="T1002" s="9">
        <f>IF(OR(SUM(障害学生情報入力シート!AY1002:BY1002,障害学生情報入力シート!CB1002:CS1002)&gt;0,COUNTA(障害学生情報入力シート!BZ1002:CA1002)=2,COUNTA(障害学生情報入力シート!CT1002:CU1002)=2),1,0)</f>
        <v>0</v>
      </c>
      <c r="U1002" s="9">
        <f>SUM(障害学生情報入力シート!N1002:Q1002)+COUNTA(障害学生情報入力シート!R1002)</f>
        <v>0</v>
      </c>
      <c r="V1002" s="9">
        <f>SUM(障害学生情報入力シート!S1002:V1002)+COUNTA(障害学生情報入力シート!W1002)</f>
        <v>0</v>
      </c>
      <c r="W1002" s="9">
        <f>IF(SUM(障害学生情報入力シート!$X1002:$AT1002)&gt;0,1,0)</f>
        <v>0</v>
      </c>
      <c r="X1002" s="9">
        <f>IF(障害学生情報入力シート!D1002="入学者(新1年生)",1,0)</f>
        <v>0</v>
      </c>
      <c r="Y1002" s="9">
        <f>IF(ISBLANK(障害学生情報入力シート!$G1002),0)+IF(AND(障害学生情報入力シート!$G1002="視覚障害",OR(障害学生情報入力シート!$H1002="盲",障害学生情報入力シート!$H1002="弱視")),1,0)+IF(AND(障害学生情報入力シート!$G1002="聴覚・言語障害",OR(障害学生情報入力シート!$H1002="聾",障害学生情報入力シート!$H1002="難聴",障害学生情報入力シート!$H1002="言語障害のみ")),1,0)+IF(AND(障害学生情報入力シート!$G1002="肢体不自由",OR(障害学生情報入力シート!$H1002="上肢機能障害",障害学生情報入力シート!$H1002="下肢機能障害",障害学生情報入力シート!$H1002="上下肢機能障害",障害学生情報入力シート!$H1002="他の機能障害")),1,0)+IF(AND(障害学生情報入力シート!$G1002="病弱・虚弱",OR(障害学生情報入力シート!$H1002="内部障害等",障害学生情報入力シート!$H1002="他の慢性疾患")),1,0)+IF(AND(障害学生情報入力シート!$G1002="重複",ISBLANK(障害学生情報入力シート!$H1002)),1,0)+IF(AND(障害学生情報入力シート!$G1002="発達障害",OR(障害学生情報入力シート!$H1002="SLD",障害学生情報入力シート!$H1002="ADHD",障害学生情報入力シート!$H1002="ASD",障害学生情報入力シート!$H1002="発達障害の重複")),1,0)+IF(AND(障害学生情報入力シート!$G1002="精神障害",OR(障害学生情報入力シート!$H1002="統合失調症等",障害学生情報入力シート!$H1002="気分障害",障害学生情報入力シート!$H1002="神経症性障害等",障害学生情報入力シート!$H1002="摂食障害・睡眠障害等",障害学生情報入力シート!$H1002="他の精神障害")),1,0)+IF(AND(障害学生情報入力シート!$G1002="その他の障害",ISBLANK(障害学生情報入力シート!$H1002)),1,0)</f>
        <v>0</v>
      </c>
    </row>
    <row r="1003" spans="1:25" x14ac:dyDescent="0.4">
      <c r="A1003" s="1219">
        <v>979</v>
      </c>
      <c r="B1003" s="7">
        <f>IF(AND(障害学生情報入力シート!$G1003=$B$23,障害学生情報入力シート!$H1003=$B$24,OR(障害学生情報入力シート!D1003="入学者(新1年生)",障害学生情報入力シート!D1003="在籍者")),1,0)</f>
        <v>0</v>
      </c>
      <c r="C1003" s="7">
        <f t="shared" si="90"/>
        <v>0</v>
      </c>
      <c r="D1003" s="7" t="str">
        <f>IFERROR(MATCH(ROW(障害学生情報入力シート!A979),C:C,0),"")</f>
        <v/>
      </c>
      <c r="E1003" s="7">
        <f>IF(AND(障害学生情報入力シート!$G1003=$E$23,障害学生情報入力シート!$H1003=$E$24,OR(障害学生情報入力シート!D1003="入学者(新1年生)",障害学生情報入力シート!D1003="在籍者")),1,0)</f>
        <v>0</v>
      </c>
      <c r="F1003" s="7">
        <f t="shared" si="91"/>
        <v>0</v>
      </c>
      <c r="G1003" s="7" t="str">
        <f>IFERROR(MATCH(ROW(障害学生情報入力シート!E979),F:F,0),"")</f>
        <v/>
      </c>
      <c r="H1003" s="7">
        <f>IF(AND(障害学生情報入力シート!$G1003=$H$24,ISBLANK(障害学生情報入力シート!$H1003),OR(障害学生情報入力シート!D1003="入学者(新1年生)",障害学生情報入力シート!D1003="在籍者")),1,0)</f>
        <v>0</v>
      </c>
      <c r="I1003" s="7">
        <f t="shared" si="92"/>
        <v>0</v>
      </c>
      <c r="J1003" s="7" t="str">
        <f>IFERROR(MATCH(ROW(障害学生情報入力シート!A979),I:I,0),"")</f>
        <v/>
      </c>
      <c r="K1003" s="8">
        <f>IF(障害学生情報入力シート!AU1003="",0,IF(AND(障害学生情報入力シート!AT1003=1,Y1003=1,障害学生情報入力シート!D1003&lt;&gt;"",障害学生情報入力シート!D1003&lt;&gt;"在籍者"),1,0))</f>
        <v>0</v>
      </c>
      <c r="L1003" s="8">
        <f t="shared" si="93"/>
        <v>0</v>
      </c>
      <c r="M1003" s="8" t="str">
        <f>IFERROR(MATCH(ROW(障害学生情報入力シート!A979),L:L,0),"")</f>
        <v/>
      </c>
      <c r="N1003" s="8">
        <f>IF(障害学生情報入力シート!CA1003="",0,IF(AND(障害学生情報入力シート!BZ1003=1,Y1003=1,障害学生情報入力シート!D1003&lt;&gt;"",障害学生情報入力シート!D1003&lt;&gt;"入学しなかった"),1,0))</f>
        <v>0</v>
      </c>
      <c r="O1003" s="8">
        <f t="shared" si="94"/>
        <v>0</v>
      </c>
      <c r="P1003" s="8" t="str">
        <f>IFERROR(MATCH(ROW(障害学生情報入力シート!AR979),O:O,0),"")</f>
        <v/>
      </c>
      <c r="Q1003" s="8">
        <f>IF(障害学生情報入力シート!CU1003="",0,IF(AND(障害学生情報入力シート!CT1003=1,Y1003=1,障害学生情報入力シート!D1003&lt;&gt;"",障害学生情報入力シート!D1003&lt;&gt;"入学しなかった"),1,0))</f>
        <v>0</v>
      </c>
      <c r="R1003" s="8">
        <f t="shared" si="95"/>
        <v>0</v>
      </c>
      <c r="S1003" s="8" t="str">
        <f>IFERROR(MATCH(ROW(障害学生情報入力シート!BJ979),R:R,0),"")</f>
        <v/>
      </c>
      <c r="T1003" s="9">
        <f>IF(OR(SUM(障害学生情報入力シート!AY1003:BY1003,障害学生情報入力シート!CB1003:CS1003)&gt;0,COUNTA(障害学生情報入力シート!BZ1003:CA1003)=2,COUNTA(障害学生情報入力シート!CT1003:CU1003)=2),1,0)</f>
        <v>0</v>
      </c>
      <c r="U1003" s="9">
        <f>SUM(障害学生情報入力シート!N1003:Q1003)+COUNTA(障害学生情報入力シート!R1003)</f>
        <v>0</v>
      </c>
      <c r="V1003" s="9">
        <f>SUM(障害学生情報入力シート!S1003:V1003)+COUNTA(障害学生情報入力シート!W1003)</f>
        <v>0</v>
      </c>
      <c r="W1003" s="9">
        <f>IF(SUM(障害学生情報入力シート!$X1003:$AT1003)&gt;0,1,0)</f>
        <v>0</v>
      </c>
      <c r="X1003" s="9">
        <f>IF(障害学生情報入力シート!D1003="入学者(新1年生)",1,0)</f>
        <v>0</v>
      </c>
      <c r="Y1003" s="9">
        <f>IF(ISBLANK(障害学生情報入力シート!$G1003),0)+IF(AND(障害学生情報入力シート!$G1003="視覚障害",OR(障害学生情報入力シート!$H1003="盲",障害学生情報入力シート!$H1003="弱視")),1,0)+IF(AND(障害学生情報入力シート!$G1003="聴覚・言語障害",OR(障害学生情報入力シート!$H1003="聾",障害学生情報入力シート!$H1003="難聴",障害学生情報入力シート!$H1003="言語障害のみ")),1,0)+IF(AND(障害学生情報入力シート!$G1003="肢体不自由",OR(障害学生情報入力シート!$H1003="上肢機能障害",障害学生情報入力シート!$H1003="下肢機能障害",障害学生情報入力シート!$H1003="上下肢機能障害",障害学生情報入力シート!$H1003="他の機能障害")),1,0)+IF(AND(障害学生情報入力シート!$G1003="病弱・虚弱",OR(障害学生情報入力シート!$H1003="内部障害等",障害学生情報入力シート!$H1003="他の慢性疾患")),1,0)+IF(AND(障害学生情報入力シート!$G1003="重複",ISBLANK(障害学生情報入力シート!$H1003)),1,0)+IF(AND(障害学生情報入力シート!$G1003="発達障害",OR(障害学生情報入力シート!$H1003="SLD",障害学生情報入力シート!$H1003="ADHD",障害学生情報入力シート!$H1003="ASD",障害学生情報入力シート!$H1003="発達障害の重複")),1,0)+IF(AND(障害学生情報入力シート!$G1003="精神障害",OR(障害学生情報入力シート!$H1003="統合失調症等",障害学生情報入力シート!$H1003="気分障害",障害学生情報入力シート!$H1003="神経症性障害等",障害学生情報入力シート!$H1003="摂食障害・睡眠障害等",障害学生情報入力シート!$H1003="他の精神障害")),1,0)+IF(AND(障害学生情報入力シート!$G1003="その他の障害",ISBLANK(障害学生情報入力シート!$H1003)),1,0)</f>
        <v>0</v>
      </c>
    </row>
    <row r="1004" spans="1:25" x14ac:dyDescent="0.4">
      <c r="A1004" s="1219">
        <v>980</v>
      </c>
      <c r="B1004" s="7">
        <f>IF(AND(障害学生情報入力シート!$G1004=$B$23,障害学生情報入力シート!$H1004=$B$24,OR(障害学生情報入力シート!D1004="入学者(新1年生)",障害学生情報入力シート!D1004="在籍者")),1,0)</f>
        <v>0</v>
      </c>
      <c r="C1004" s="7">
        <f t="shared" si="90"/>
        <v>0</v>
      </c>
      <c r="D1004" s="7" t="str">
        <f>IFERROR(MATCH(ROW(障害学生情報入力シート!A980),C:C,0),"")</f>
        <v/>
      </c>
      <c r="E1004" s="7">
        <f>IF(AND(障害学生情報入力シート!$G1004=$E$23,障害学生情報入力シート!$H1004=$E$24,OR(障害学生情報入力シート!D1004="入学者(新1年生)",障害学生情報入力シート!D1004="在籍者")),1,0)</f>
        <v>0</v>
      </c>
      <c r="F1004" s="7">
        <f t="shared" si="91"/>
        <v>0</v>
      </c>
      <c r="G1004" s="7" t="str">
        <f>IFERROR(MATCH(ROW(障害学生情報入力シート!E980),F:F,0),"")</f>
        <v/>
      </c>
      <c r="H1004" s="7">
        <f>IF(AND(障害学生情報入力シート!$G1004=$H$24,ISBLANK(障害学生情報入力シート!$H1004),OR(障害学生情報入力シート!D1004="入学者(新1年生)",障害学生情報入力シート!D1004="在籍者")),1,0)</f>
        <v>0</v>
      </c>
      <c r="I1004" s="7">
        <f t="shared" si="92"/>
        <v>0</v>
      </c>
      <c r="J1004" s="7" t="str">
        <f>IFERROR(MATCH(ROW(障害学生情報入力シート!A980),I:I,0),"")</f>
        <v/>
      </c>
      <c r="K1004" s="8">
        <f>IF(障害学生情報入力シート!AU1004="",0,IF(AND(障害学生情報入力シート!AT1004=1,Y1004=1,障害学生情報入力シート!D1004&lt;&gt;"",障害学生情報入力シート!D1004&lt;&gt;"在籍者"),1,0))</f>
        <v>0</v>
      </c>
      <c r="L1004" s="8">
        <f t="shared" si="93"/>
        <v>0</v>
      </c>
      <c r="M1004" s="8" t="str">
        <f>IFERROR(MATCH(ROW(障害学生情報入力シート!A980),L:L,0),"")</f>
        <v/>
      </c>
      <c r="N1004" s="8">
        <f>IF(障害学生情報入力シート!CA1004="",0,IF(AND(障害学生情報入力シート!BZ1004=1,Y1004=1,障害学生情報入力シート!D1004&lt;&gt;"",障害学生情報入力シート!D1004&lt;&gt;"入学しなかった"),1,0))</f>
        <v>0</v>
      </c>
      <c r="O1004" s="8">
        <f t="shared" si="94"/>
        <v>0</v>
      </c>
      <c r="P1004" s="8" t="str">
        <f>IFERROR(MATCH(ROW(障害学生情報入力シート!AR980),O:O,0),"")</f>
        <v/>
      </c>
      <c r="Q1004" s="8">
        <f>IF(障害学生情報入力シート!CU1004="",0,IF(AND(障害学生情報入力シート!CT1004=1,Y1004=1,障害学生情報入力シート!D1004&lt;&gt;"",障害学生情報入力シート!D1004&lt;&gt;"入学しなかった"),1,0))</f>
        <v>0</v>
      </c>
      <c r="R1004" s="8">
        <f t="shared" si="95"/>
        <v>0</v>
      </c>
      <c r="S1004" s="8" t="str">
        <f>IFERROR(MATCH(ROW(障害学生情報入力シート!BJ980),R:R,0),"")</f>
        <v/>
      </c>
      <c r="T1004" s="9">
        <f>IF(OR(SUM(障害学生情報入力シート!AY1004:BY1004,障害学生情報入力シート!CB1004:CS1004)&gt;0,COUNTA(障害学生情報入力シート!BZ1004:CA1004)=2,COUNTA(障害学生情報入力シート!CT1004:CU1004)=2),1,0)</f>
        <v>0</v>
      </c>
      <c r="U1004" s="9">
        <f>SUM(障害学生情報入力シート!N1004:Q1004)+COUNTA(障害学生情報入力シート!R1004)</f>
        <v>0</v>
      </c>
      <c r="V1004" s="9">
        <f>SUM(障害学生情報入力シート!S1004:V1004)+COUNTA(障害学生情報入力シート!W1004)</f>
        <v>0</v>
      </c>
      <c r="W1004" s="9">
        <f>IF(SUM(障害学生情報入力シート!$X1004:$AT1004)&gt;0,1,0)</f>
        <v>0</v>
      </c>
      <c r="X1004" s="9">
        <f>IF(障害学生情報入力シート!D1004="入学者(新1年生)",1,0)</f>
        <v>0</v>
      </c>
      <c r="Y1004" s="9">
        <f>IF(ISBLANK(障害学生情報入力シート!$G1004),0)+IF(AND(障害学生情報入力シート!$G1004="視覚障害",OR(障害学生情報入力シート!$H1004="盲",障害学生情報入力シート!$H1004="弱視")),1,0)+IF(AND(障害学生情報入力シート!$G1004="聴覚・言語障害",OR(障害学生情報入力シート!$H1004="聾",障害学生情報入力シート!$H1004="難聴",障害学生情報入力シート!$H1004="言語障害のみ")),1,0)+IF(AND(障害学生情報入力シート!$G1004="肢体不自由",OR(障害学生情報入力シート!$H1004="上肢機能障害",障害学生情報入力シート!$H1004="下肢機能障害",障害学生情報入力シート!$H1004="上下肢機能障害",障害学生情報入力シート!$H1004="他の機能障害")),1,0)+IF(AND(障害学生情報入力シート!$G1004="病弱・虚弱",OR(障害学生情報入力シート!$H1004="内部障害等",障害学生情報入力シート!$H1004="他の慢性疾患")),1,0)+IF(AND(障害学生情報入力シート!$G1004="重複",ISBLANK(障害学生情報入力シート!$H1004)),1,0)+IF(AND(障害学生情報入力シート!$G1004="発達障害",OR(障害学生情報入力シート!$H1004="SLD",障害学生情報入力シート!$H1004="ADHD",障害学生情報入力シート!$H1004="ASD",障害学生情報入力シート!$H1004="発達障害の重複")),1,0)+IF(AND(障害学生情報入力シート!$G1004="精神障害",OR(障害学生情報入力シート!$H1004="統合失調症等",障害学生情報入力シート!$H1004="気分障害",障害学生情報入力シート!$H1004="神経症性障害等",障害学生情報入力シート!$H1004="摂食障害・睡眠障害等",障害学生情報入力シート!$H1004="他の精神障害")),1,0)+IF(AND(障害学生情報入力シート!$G1004="その他の障害",ISBLANK(障害学生情報入力シート!$H1004)),1,0)</f>
        <v>0</v>
      </c>
    </row>
    <row r="1005" spans="1:25" x14ac:dyDescent="0.4">
      <c r="A1005" s="1219">
        <v>981</v>
      </c>
      <c r="B1005" s="7">
        <f>IF(AND(障害学生情報入力シート!$G1005=$B$23,障害学生情報入力シート!$H1005=$B$24,OR(障害学生情報入力シート!D1005="入学者(新1年生)",障害学生情報入力シート!D1005="在籍者")),1,0)</f>
        <v>0</v>
      </c>
      <c r="C1005" s="7">
        <f t="shared" si="90"/>
        <v>0</v>
      </c>
      <c r="D1005" s="7" t="str">
        <f>IFERROR(MATCH(ROW(障害学生情報入力シート!A981),C:C,0),"")</f>
        <v/>
      </c>
      <c r="E1005" s="7">
        <f>IF(AND(障害学生情報入力シート!$G1005=$E$23,障害学生情報入力シート!$H1005=$E$24,OR(障害学生情報入力シート!D1005="入学者(新1年生)",障害学生情報入力シート!D1005="在籍者")),1,0)</f>
        <v>0</v>
      </c>
      <c r="F1005" s="7">
        <f t="shared" si="91"/>
        <v>0</v>
      </c>
      <c r="G1005" s="7" t="str">
        <f>IFERROR(MATCH(ROW(障害学生情報入力シート!E981),F:F,0),"")</f>
        <v/>
      </c>
      <c r="H1005" s="7">
        <f>IF(AND(障害学生情報入力シート!$G1005=$H$24,ISBLANK(障害学生情報入力シート!$H1005),OR(障害学生情報入力シート!D1005="入学者(新1年生)",障害学生情報入力シート!D1005="在籍者")),1,0)</f>
        <v>0</v>
      </c>
      <c r="I1005" s="7">
        <f t="shared" si="92"/>
        <v>0</v>
      </c>
      <c r="J1005" s="7" t="str">
        <f>IFERROR(MATCH(ROW(障害学生情報入力シート!A981),I:I,0),"")</f>
        <v/>
      </c>
      <c r="K1005" s="8">
        <f>IF(障害学生情報入力シート!AU1005="",0,IF(AND(障害学生情報入力シート!AT1005=1,Y1005=1,障害学生情報入力シート!D1005&lt;&gt;"",障害学生情報入力シート!D1005&lt;&gt;"在籍者"),1,0))</f>
        <v>0</v>
      </c>
      <c r="L1005" s="8">
        <f t="shared" si="93"/>
        <v>0</v>
      </c>
      <c r="M1005" s="8" t="str">
        <f>IFERROR(MATCH(ROW(障害学生情報入力シート!A981),L:L,0),"")</f>
        <v/>
      </c>
      <c r="N1005" s="8">
        <f>IF(障害学生情報入力シート!CA1005="",0,IF(AND(障害学生情報入力シート!BZ1005=1,Y1005=1,障害学生情報入力シート!D1005&lt;&gt;"",障害学生情報入力シート!D1005&lt;&gt;"入学しなかった"),1,0))</f>
        <v>0</v>
      </c>
      <c r="O1005" s="8">
        <f t="shared" si="94"/>
        <v>0</v>
      </c>
      <c r="P1005" s="8" t="str">
        <f>IFERROR(MATCH(ROW(障害学生情報入力シート!AR981),O:O,0),"")</f>
        <v/>
      </c>
      <c r="Q1005" s="8">
        <f>IF(障害学生情報入力シート!CU1005="",0,IF(AND(障害学生情報入力シート!CT1005=1,Y1005=1,障害学生情報入力シート!D1005&lt;&gt;"",障害学生情報入力シート!D1005&lt;&gt;"入学しなかった"),1,0))</f>
        <v>0</v>
      </c>
      <c r="R1005" s="8">
        <f t="shared" si="95"/>
        <v>0</v>
      </c>
      <c r="S1005" s="8" t="str">
        <f>IFERROR(MATCH(ROW(障害学生情報入力シート!BJ981),R:R,0),"")</f>
        <v/>
      </c>
      <c r="T1005" s="9">
        <f>IF(OR(SUM(障害学生情報入力シート!AY1005:BY1005,障害学生情報入力シート!CB1005:CS1005)&gt;0,COUNTA(障害学生情報入力シート!BZ1005:CA1005)=2,COUNTA(障害学生情報入力シート!CT1005:CU1005)=2),1,0)</f>
        <v>0</v>
      </c>
      <c r="U1005" s="9">
        <f>SUM(障害学生情報入力シート!N1005:Q1005)+COUNTA(障害学生情報入力シート!R1005)</f>
        <v>0</v>
      </c>
      <c r="V1005" s="9">
        <f>SUM(障害学生情報入力シート!S1005:V1005)+COUNTA(障害学生情報入力シート!W1005)</f>
        <v>0</v>
      </c>
      <c r="W1005" s="9">
        <f>IF(SUM(障害学生情報入力シート!$X1005:$AT1005)&gt;0,1,0)</f>
        <v>0</v>
      </c>
      <c r="X1005" s="9">
        <f>IF(障害学生情報入力シート!D1005="入学者(新1年生)",1,0)</f>
        <v>0</v>
      </c>
      <c r="Y1005" s="9">
        <f>IF(ISBLANK(障害学生情報入力シート!$G1005),0)+IF(AND(障害学生情報入力シート!$G1005="視覚障害",OR(障害学生情報入力シート!$H1005="盲",障害学生情報入力シート!$H1005="弱視")),1,0)+IF(AND(障害学生情報入力シート!$G1005="聴覚・言語障害",OR(障害学生情報入力シート!$H1005="聾",障害学生情報入力シート!$H1005="難聴",障害学生情報入力シート!$H1005="言語障害のみ")),1,0)+IF(AND(障害学生情報入力シート!$G1005="肢体不自由",OR(障害学生情報入力シート!$H1005="上肢機能障害",障害学生情報入力シート!$H1005="下肢機能障害",障害学生情報入力シート!$H1005="上下肢機能障害",障害学生情報入力シート!$H1005="他の機能障害")),1,0)+IF(AND(障害学生情報入力シート!$G1005="病弱・虚弱",OR(障害学生情報入力シート!$H1005="内部障害等",障害学生情報入力シート!$H1005="他の慢性疾患")),1,0)+IF(AND(障害学生情報入力シート!$G1005="重複",ISBLANK(障害学生情報入力シート!$H1005)),1,0)+IF(AND(障害学生情報入力シート!$G1005="発達障害",OR(障害学生情報入力シート!$H1005="SLD",障害学生情報入力シート!$H1005="ADHD",障害学生情報入力シート!$H1005="ASD",障害学生情報入力シート!$H1005="発達障害の重複")),1,0)+IF(AND(障害学生情報入力シート!$G1005="精神障害",OR(障害学生情報入力シート!$H1005="統合失調症等",障害学生情報入力シート!$H1005="気分障害",障害学生情報入力シート!$H1005="神経症性障害等",障害学生情報入力シート!$H1005="摂食障害・睡眠障害等",障害学生情報入力シート!$H1005="他の精神障害")),1,0)+IF(AND(障害学生情報入力シート!$G1005="その他の障害",ISBLANK(障害学生情報入力シート!$H1005)),1,0)</f>
        <v>0</v>
      </c>
    </row>
    <row r="1006" spans="1:25" x14ac:dyDescent="0.4">
      <c r="A1006" s="1219">
        <v>982</v>
      </c>
      <c r="B1006" s="7">
        <f>IF(AND(障害学生情報入力シート!$G1006=$B$23,障害学生情報入力シート!$H1006=$B$24,OR(障害学生情報入力シート!D1006="入学者(新1年生)",障害学生情報入力シート!D1006="在籍者")),1,0)</f>
        <v>0</v>
      </c>
      <c r="C1006" s="7">
        <f t="shared" si="90"/>
        <v>0</v>
      </c>
      <c r="D1006" s="7" t="str">
        <f>IFERROR(MATCH(ROW(障害学生情報入力シート!A982),C:C,0),"")</f>
        <v/>
      </c>
      <c r="E1006" s="7">
        <f>IF(AND(障害学生情報入力シート!$G1006=$E$23,障害学生情報入力シート!$H1006=$E$24,OR(障害学生情報入力シート!D1006="入学者(新1年生)",障害学生情報入力シート!D1006="在籍者")),1,0)</f>
        <v>0</v>
      </c>
      <c r="F1006" s="7">
        <f t="shared" si="91"/>
        <v>0</v>
      </c>
      <c r="G1006" s="7" t="str">
        <f>IFERROR(MATCH(ROW(障害学生情報入力シート!E982),F:F,0),"")</f>
        <v/>
      </c>
      <c r="H1006" s="7">
        <f>IF(AND(障害学生情報入力シート!$G1006=$H$24,ISBLANK(障害学生情報入力シート!$H1006),OR(障害学生情報入力シート!D1006="入学者(新1年生)",障害学生情報入力シート!D1006="在籍者")),1,0)</f>
        <v>0</v>
      </c>
      <c r="I1006" s="7">
        <f t="shared" si="92"/>
        <v>0</v>
      </c>
      <c r="J1006" s="7" t="str">
        <f>IFERROR(MATCH(ROW(障害学生情報入力シート!A982),I:I,0),"")</f>
        <v/>
      </c>
      <c r="K1006" s="8">
        <f>IF(障害学生情報入力シート!AU1006="",0,IF(AND(障害学生情報入力シート!AT1006=1,Y1006=1,障害学生情報入力シート!D1006&lt;&gt;"",障害学生情報入力シート!D1006&lt;&gt;"在籍者"),1,0))</f>
        <v>0</v>
      </c>
      <c r="L1006" s="8">
        <f t="shared" si="93"/>
        <v>0</v>
      </c>
      <c r="M1006" s="8" t="str">
        <f>IFERROR(MATCH(ROW(障害学生情報入力シート!A982),L:L,0),"")</f>
        <v/>
      </c>
      <c r="N1006" s="8">
        <f>IF(障害学生情報入力シート!CA1006="",0,IF(AND(障害学生情報入力シート!BZ1006=1,Y1006=1,障害学生情報入力シート!D1006&lt;&gt;"",障害学生情報入力シート!D1006&lt;&gt;"入学しなかった"),1,0))</f>
        <v>0</v>
      </c>
      <c r="O1006" s="8">
        <f t="shared" si="94"/>
        <v>0</v>
      </c>
      <c r="P1006" s="8" t="str">
        <f>IFERROR(MATCH(ROW(障害学生情報入力シート!AR982),O:O,0),"")</f>
        <v/>
      </c>
      <c r="Q1006" s="8">
        <f>IF(障害学生情報入力シート!CU1006="",0,IF(AND(障害学生情報入力シート!CT1006=1,Y1006=1,障害学生情報入力シート!D1006&lt;&gt;"",障害学生情報入力シート!D1006&lt;&gt;"入学しなかった"),1,0))</f>
        <v>0</v>
      </c>
      <c r="R1006" s="8">
        <f t="shared" si="95"/>
        <v>0</v>
      </c>
      <c r="S1006" s="8" t="str">
        <f>IFERROR(MATCH(ROW(障害学生情報入力シート!BJ982),R:R,0),"")</f>
        <v/>
      </c>
      <c r="T1006" s="9">
        <f>IF(OR(SUM(障害学生情報入力シート!AY1006:BY1006,障害学生情報入力シート!CB1006:CS1006)&gt;0,COUNTA(障害学生情報入力シート!BZ1006:CA1006)=2,COUNTA(障害学生情報入力シート!CT1006:CU1006)=2),1,0)</f>
        <v>0</v>
      </c>
      <c r="U1006" s="9">
        <f>SUM(障害学生情報入力シート!N1006:Q1006)+COUNTA(障害学生情報入力シート!R1006)</f>
        <v>0</v>
      </c>
      <c r="V1006" s="9">
        <f>SUM(障害学生情報入力シート!S1006:V1006)+COUNTA(障害学生情報入力シート!W1006)</f>
        <v>0</v>
      </c>
      <c r="W1006" s="9">
        <f>IF(SUM(障害学生情報入力シート!$X1006:$AT1006)&gt;0,1,0)</f>
        <v>0</v>
      </c>
      <c r="X1006" s="9">
        <f>IF(障害学生情報入力シート!D1006="入学者(新1年生)",1,0)</f>
        <v>0</v>
      </c>
      <c r="Y1006" s="9">
        <f>IF(ISBLANK(障害学生情報入力シート!$G1006),0)+IF(AND(障害学生情報入力シート!$G1006="視覚障害",OR(障害学生情報入力シート!$H1006="盲",障害学生情報入力シート!$H1006="弱視")),1,0)+IF(AND(障害学生情報入力シート!$G1006="聴覚・言語障害",OR(障害学生情報入力シート!$H1006="聾",障害学生情報入力シート!$H1006="難聴",障害学生情報入力シート!$H1006="言語障害のみ")),1,0)+IF(AND(障害学生情報入力シート!$G1006="肢体不自由",OR(障害学生情報入力シート!$H1006="上肢機能障害",障害学生情報入力シート!$H1006="下肢機能障害",障害学生情報入力シート!$H1006="上下肢機能障害",障害学生情報入力シート!$H1006="他の機能障害")),1,0)+IF(AND(障害学生情報入力シート!$G1006="病弱・虚弱",OR(障害学生情報入力シート!$H1006="内部障害等",障害学生情報入力シート!$H1006="他の慢性疾患")),1,0)+IF(AND(障害学生情報入力シート!$G1006="重複",ISBLANK(障害学生情報入力シート!$H1006)),1,0)+IF(AND(障害学生情報入力シート!$G1006="発達障害",OR(障害学生情報入力シート!$H1006="SLD",障害学生情報入力シート!$H1006="ADHD",障害学生情報入力シート!$H1006="ASD",障害学生情報入力シート!$H1006="発達障害の重複")),1,0)+IF(AND(障害学生情報入力シート!$G1006="精神障害",OR(障害学生情報入力シート!$H1006="統合失調症等",障害学生情報入力シート!$H1006="気分障害",障害学生情報入力シート!$H1006="神経症性障害等",障害学生情報入力シート!$H1006="摂食障害・睡眠障害等",障害学生情報入力シート!$H1006="他の精神障害")),1,0)+IF(AND(障害学生情報入力シート!$G1006="その他の障害",ISBLANK(障害学生情報入力シート!$H1006)),1,0)</f>
        <v>0</v>
      </c>
    </row>
    <row r="1007" spans="1:25" x14ac:dyDescent="0.4">
      <c r="A1007" s="1219">
        <v>983</v>
      </c>
      <c r="B1007" s="7">
        <f>IF(AND(障害学生情報入力シート!$G1007=$B$23,障害学生情報入力シート!$H1007=$B$24,OR(障害学生情報入力シート!D1007="入学者(新1年生)",障害学生情報入力シート!D1007="在籍者")),1,0)</f>
        <v>0</v>
      </c>
      <c r="C1007" s="7">
        <f t="shared" si="90"/>
        <v>0</v>
      </c>
      <c r="D1007" s="7" t="str">
        <f>IFERROR(MATCH(ROW(障害学生情報入力シート!A983),C:C,0),"")</f>
        <v/>
      </c>
      <c r="E1007" s="7">
        <f>IF(AND(障害学生情報入力シート!$G1007=$E$23,障害学生情報入力シート!$H1007=$E$24,OR(障害学生情報入力シート!D1007="入学者(新1年生)",障害学生情報入力シート!D1007="在籍者")),1,0)</f>
        <v>0</v>
      </c>
      <c r="F1007" s="7">
        <f t="shared" si="91"/>
        <v>0</v>
      </c>
      <c r="G1007" s="7" t="str">
        <f>IFERROR(MATCH(ROW(障害学生情報入力シート!E983),F:F,0),"")</f>
        <v/>
      </c>
      <c r="H1007" s="7">
        <f>IF(AND(障害学生情報入力シート!$G1007=$H$24,ISBLANK(障害学生情報入力シート!$H1007),OR(障害学生情報入力シート!D1007="入学者(新1年生)",障害学生情報入力シート!D1007="在籍者")),1,0)</f>
        <v>0</v>
      </c>
      <c r="I1007" s="7">
        <f t="shared" si="92"/>
        <v>0</v>
      </c>
      <c r="J1007" s="7" t="str">
        <f>IFERROR(MATCH(ROW(障害学生情報入力シート!A983),I:I,0),"")</f>
        <v/>
      </c>
      <c r="K1007" s="8">
        <f>IF(障害学生情報入力シート!AU1007="",0,IF(AND(障害学生情報入力シート!AT1007=1,Y1007=1,障害学生情報入力シート!D1007&lt;&gt;"",障害学生情報入力シート!D1007&lt;&gt;"在籍者"),1,0))</f>
        <v>0</v>
      </c>
      <c r="L1007" s="8">
        <f t="shared" si="93"/>
        <v>0</v>
      </c>
      <c r="M1007" s="8" t="str">
        <f>IFERROR(MATCH(ROW(障害学生情報入力シート!A983),L:L,0),"")</f>
        <v/>
      </c>
      <c r="N1007" s="8">
        <f>IF(障害学生情報入力シート!CA1007="",0,IF(AND(障害学生情報入力シート!BZ1007=1,Y1007=1,障害学生情報入力シート!D1007&lt;&gt;"",障害学生情報入力シート!D1007&lt;&gt;"入学しなかった"),1,0))</f>
        <v>0</v>
      </c>
      <c r="O1007" s="8">
        <f t="shared" si="94"/>
        <v>0</v>
      </c>
      <c r="P1007" s="8" t="str">
        <f>IFERROR(MATCH(ROW(障害学生情報入力シート!AR983),O:O,0),"")</f>
        <v/>
      </c>
      <c r="Q1007" s="8">
        <f>IF(障害学生情報入力シート!CU1007="",0,IF(AND(障害学生情報入力シート!CT1007=1,Y1007=1,障害学生情報入力シート!D1007&lt;&gt;"",障害学生情報入力シート!D1007&lt;&gt;"入学しなかった"),1,0))</f>
        <v>0</v>
      </c>
      <c r="R1007" s="8">
        <f t="shared" si="95"/>
        <v>0</v>
      </c>
      <c r="S1007" s="8" t="str">
        <f>IFERROR(MATCH(ROW(障害学生情報入力シート!BJ983),R:R,0),"")</f>
        <v/>
      </c>
      <c r="T1007" s="9">
        <f>IF(OR(SUM(障害学生情報入力シート!AY1007:BY1007,障害学生情報入力シート!CB1007:CS1007)&gt;0,COUNTA(障害学生情報入力シート!BZ1007:CA1007)=2,COUNTA(障害学生情報入力シート!CT1007:CU1007)=2),1,0)</f>
        <v>0</v>
      </c>
      <c r="U1007" s="9">
        <f>SUM(障害学生情報入力シート!N1007:Q1007)+COUNTA(障害学生情報入力シート!R1007)</f>
        <v>0</v>
      </c>
      <c r="V1007" s="9">
        <f>SUM(障害学生情報入力シート!S1007:V1007)+COUNTA(障害学生情報入力シート!W1007)</f>
        <v>0</v>
      </c>
      <c r="W1007" s="9">
        <f>IF(SUM(障害学生情報入力シート!$X1007:$AT1007)&gt;0,1,0)</f>
        <v>0</v>
      </c>
      <c r="X1007" s="9">
        <f>IF(障害学生情報入力シート!D1007="入学者(新1年生)",1,0)</f>
        <v>0</v>
      </c>
      <c r="Y1007" s="9">
        <f>IF(ISBLANK(障害学生情報入力シート!$G1007),0)+IF(AND(障害学生情報入力シート!$G1007="視覚障害",OR(障害学生情報入力シート!$H1007="盲",障害学生情報入力シート!$H1007="弱視")),1,0)+IF(AND(障害学生情報入力シート!$G1007="聴覚・言語障害",OR(障害学生情報入力シート!$H1007="聾",障害学生情報入力シート!$H1007="難聴",障害学生情報入力シート!$H1007="言語障害のみ")),1,0)+IF(AND(障害学生情報入力シート!$G1007="肢体不自由",OR(障害学生情報入力シート!$H1007="上肢機能障害",障害学生情報入力シート!$H1007="下肢機能障害",障害学生情報入力シート!$H1007="上下肢機能障害",障害学生情報入力シート!$H1007="他の機能障害")),1,0)+IF(AND(障害学生情報入力シート!$G1007="病弱・虚弱",OR(障害学生情報入力シート!$H1007="内部障害等",障害学生情報入力シート!$H1007="他の慢性疾患")),1,0)+IF(AND(障害学生情報入力シート!$G1007="重複",ISBLANK(障害学生情報入力シート!$H1007)),1,0)+IF(AND(障害学生情報入力シート!$G1007="発達障害",OR(障害学生情報入力シート!$H1007="SLD",障害学生情報入力シート!$H1007="ADHD",障害学生情報入力シート!$H1007="ASD",障害学生情報入力シート!$H1007="発達障害の重複")),1,0)+IF(AND(障害学生情報入力シート!$G1007="精神障害",OR(障害学生情報入力シート!$H1007="統合失調症等",障害学生情報入力シート!$H1007="気分障害",障害学生情報入力シート!$H1007="神経症性障害等",障害学生情報入力シート!$H1007="摂食障害・睡眠障害等",障害学生情報入力シート!$H1007="他の精神障害")),1,0)+IF(AND(障害学生情報入力シート!$G1007="その他の障害",ISBLANK(障害学生情報入力シート!$H1007)),1,0)</f>
        <v>0</v>
      </c>
    </row>
    <row r="1008" spans="1:25" x14ac:dyDescent="0.4">
      <c r="A1008" s="1219">
        <v>984</v>
      </c>
      <c r="B1008" s="7">
        <f>IF(AND(障害学生情報入力シート!$G1008=$B$23,障害学生情報入力シート!$H1008=$B$24,OR(障害学生情報入力シート!D1008="入学者(新1年生)",障害学生情報入力シート!D1008="在籍者")),1,0)</f>
        <v>0</v>
      </c>
      <c r="C1008" s="7">
        <f t="shared" si="90"/>
        <v>0</v>
      </c>
      <c r="D1008" s="7" t="str">
        <f>IFERROR(MATCH(ROW(障害学生情報入力シート!A984),C:C,0),"")</f>
        <v/>
      </c>
      <c r="E1008" s="7">
        <f>IF(AND(障害学生情報入力シート!$G1008=$E$23,障害学生情報入力シート!$H1008=$E$24,OR(障害学生情報入力シート!D1008="入学者(新1年生)",障害学生情報入力シート!D1008="在籍者")),1,0)</f>
        <v>0</v>
      </c>
      <c r="F1008" s="7">
        <f t="shared" si="91"/>
        <v>0</v>
      </c>
      <c r="G1008" s="7" t="str">
        <f>IFERROR(MATCH(ROW(障害学生情報入力シート!E984),F:F,0),"")</f>
        <v/>
      </c>
      <c r="H1008" s="7">
        <f>IF(AND(障害学生情報入力シート!$G1008=$H$24,ISBLANK(障害学生情報入力シート!$H1008),OR(障害学生情報入力シート!D1008="入学者(新1年生)",障害学生情報入力シート!D1008="在籍者")),1,0)</f>
        <v>0</v>
      </c>
      <c r="I1008" s="7">
        <f t="shared" si="92"/>
        <v>0</v>
      </c>
      <c r="J1008" s="7" t="str">
        <f>IFERROR(MATCH(ROW(障害学生情報入力シート!A984),I:I,0),"")</f>
        <v/>
      </c>
      <c r="K1008" s="8">
        <f>IF(障害学生情報入力シート!AU1008="",0,IF(AND(障害学生情報入力シート!AT1008=1,Y1008=1,障害学生情報入力シート!D1008&lt;&gt;"",障害学生情報入力シート!D1008&lt;&gt;"在籍者"),1,0))</f>
        <v>0</v>
      </c>
      <c r="L1008" s="8">
        <f t="shared" si="93"/>
        <v>0</v>
      </c>
      <c r="M1008" s="8" t="str">
        <f>IFERROR(MATCH(ROW(障害学生情報入力シート!A984),L:L,0),"")</f>
        <v/>
      </c>
      <c r="N1008" s="8">
        <f>IF(障害学生情報入力シート!CA1008="",0,IF(AND(障害学生情報入力シート!BZ1008=1,Y1008=1,障害学生情報入力シート!D1008&lt;&gt;"",障害学生情報入力シート!D1008&lt;&gt;"入学しなかった"),1,0))</f>
        <v>0</v>
      </c>
      <c r="O1008" s="8">
        <f t="shared" si="94"/>
        <v>0</v>
      </c>
      <c r="P1008" s="8" t="str">
        <f>IFERROR(MATCH(ROW(障害学生情報入力シート!AR984),O:O,0),"")</f>
        <v/>
      </c>
      <c r="Q1008" s="8">
        <f>IF(障害学生情報入力シート!CU1008="",0,IF(AND(障害学生情報入力シート!CT1008=1,Y1008=1,障害学生情報入力シート!D1008&lt;&gt;"",障害学生情報入力シート!D1008&lt;&gt;"入学しなかった"),1,0))</f>
        <v>0</v>
      </c>
      <c r="R1008" s="8">
        <f t="shared" si="95"/>
        <v>0</v>
      </c>
      <c r="S1008" s="8" t="str">
        <f>IFERROR(MATCH(ROW(障害学生情報入力シート!BJ984),R:R,0),"")</f>
        <v/>
      </c>
      <c r="T1008" s="9">
        <f>IF(OR(SUM(障害学生情報入力シート!AY1008:BY1008,障害学生情報入力シート!CB1008:CS1008)&gt;0,COUNTA(障害学生情報入力シート!BZ1008:CA1008)=2,COUNTA(障害学生情報入力シート!CT1008:CU1008)=2),1,0)</f>
        <v>0</v>
      </c>
      <c r="U1008" s="9">
        <f>SUM(障害学生情報入力シート!N1008:Q1008)+COUNTA(障害学生情報入力シート!R1008)</f>
        <v>0</v>
      </c>
      <c r="V1008" s="9">
        <f>SUM(障害学生情報入力シート!S1008:V1008)+COUNTA(障害学生情報入力シート!W1008)</f>
        <v>0</v>
      </c>
      <c r="W1008" s="9">
        <f>IF(SUM(障害学生情報入力シート!$X1008:$AT1008)&gt;0,1,0)</f>
        <v>0</v>
      </c>
      <c r="X1008" s="9">
        <f>IF(障害学生情報入力シート!D1008="入学者(新1年生)",1,0)</f>
        <v>0</v>
      </c>
      <c r="Y1008" s="9">
        <f>IF(ISBLANK(障害学生情報入力シート!$G1008),0)+IF(AND(障害学生情報入力シート!$G1008="視覚障害",OR(障害学生情報入力シート!$H1008="盲",障害学生情報入力シート!$H1008="弱視")),1,0)+IF(AND(障害学生情報入力シート!$G1008="聴覚・言語障害",OR(障害学生情報入力シート!$H1008="聾",障害学生情報入力シート!$H1008="難聴",障害学生情報入力シート!$H1008="言語障害のみ")),1,0)+IF(AND(障害学生情報入力シート!$G1008="肢体不自由",OR(障害学生情報入力シート!$H1008="上肢機能障害",障害学生情報入力シート!$H1008="下肢機能障害",障害学生情報入力シート!$H1008="上下肢機能障害",障害学生情報入力シート!$H1008="他の機能障害")),1,0)+IF(AND(障害学生情報入力シート!$G1008="病弱・虚弱",OR(障害学生情報入力シート!$H1008="内部障害等",障害学生情報入力シート!$H1008="他の慢性疾患")),1,0)+IF(AND(障害学生情報入力シート!$G1008="重複",ISBLANK(障害学生情報入力シート!$H1008)),1,0)+IF(AND(障害学生情報入力シート!$G1008="発達障害",OR(障害学生情報入力シート!$H1008="SLD",障害学生情報入力シート!$H1008="ADHD",障害学生情報入力シート!$H1008="ASD",障害学生情報入力シート!$H1008="発達障害の重複")),1,0)+IF(AND(障害学生情報入力シート!$G1008="精神障害",OR(障害学生情報入力シート!$H1008="統合失調症等",障害学生情報入力シート!$H1008="気分障害",障害学生情報入力シート!$H1008="神経症性障害等",障害学生情報入力シート!$H1008="摂食障害・睡眠障害等",障害学生情報入力シート!$H1008="他の精神障害")),1,0)+IF(AND(障害学生情報入力シート!$G1008="その他の障害",ISBLANK(障害学生情報入力シート!$H1008)),1,0)</f>
        <v>0</v>
      </c>
    </row>
    <row r="1009" spans="1:25" x14ac:dyDescent="0.4">
      <c r="A1009" s="1219">
        <v>985</v>
      </c>
      <c r="B1009" s="7">
        <f>IF(AND(障害学生情報入力シート!$G1009=$B$23,障害学生情報入力シート!$H1009=$B$24,OR(障害学生情報入力シート!D1009="入学者(新1年生)",障害学生情報入力シート!D1009="在籍者")),1,0)</f>
        <v>0</v>
      </c>
      <c r="C1009" s="7">
        <f t="shared" si="90"/>
        <v>0</v>
      </c>
      <c r="D1009" s="7" t="str">
        <f>IFERROR(MATCH(ROW(障害学生情報入力シート!A985),C:C,0),"")</f>
        <v/>
      </c>
      <c r="E1009" s="7">
        <f>IF(AND(障害学生情報入力シート!$G1009=$E$23,障害学生情報入力シート!$H1009=$E$24,OR(障害学生情報入力シート!D1009="入学者(新1年生)",障害学生情報入力シート!D1009="在籍者")),1,0)</f>
        <v>0</v>
      </c>
      <c r="F1009" s="7">
        <f t="shared" si="91"/>
        <v>0</v>
      </c>
      <c r="G1009" s="7" t="str">
        <f>IFERROR(MATCH(ROW(障害学生情報入力シート!E985),F:F,0),"")</f>
        <v/>
      </c>
      <c r="H1009" s="7">
        <f>IF(AND(障害学生情報入力シート!$G1009=$H$24,ISBLANK(障害学生情報入力シート!$H1009),OR(障害学生情報入力シート!D1009="入学者(新1年生)",障害学生情報入力シート!D1009="在籍者")),1,0)</f>
        <v>0</v>
      </c>
      <c r="I1009" s="7">
        <f t="shared" si="92"/>
        <v>0</v>
      </c>
      <c r="J1009" s="7" t="str">
        <f>IFERROR(MATCH(ROW(障害学生情報入力シート!A985),I:I,0),"")</f>
        <v/>
      </c>
      <c r="K1009" s="8">
        <f>IF(障害学生情報入力シート!AU1009="",0,IF(AND(障害学生情報入力シート!AT1009=1,Y1009=1,障害学生情報入力シート!D1009&lt;&gt;"",障害学生情報入力シート!D1009&lt;&gt;"在籍者"),1,0))</f>
        <v>0</v>
      </c>
      <c r="L1009" s="8">
        <f t="shared" si="93"/>
        <v>0</v>
      </c>
      <c r="M1009" s="8" t="str">
        <f>IFERROR(MATCH(ROW(障害学生情報入力シート!A985),L:L,0),"")</f>
        <v/>
      </c>
      <c r="N1009" s="8">
        <f>IF(障害学生情報入力シート!CA1009="",0,IF(AND(障害学生情報入力シート!BZ1009=1,Y1009=1,障害学生情報入力シート!D1009&lt;&gt;"",障害学生情報入力シート!D1009&lt;&gt;"入学しなかった"),1,0))</f>
        <v>0</v>
      </c>
      <c r="O1009" s="8">
        <f t="shared" si="94"/>
        <v>0</v>
      </c>
      <c r="P1009" s="8" t="str">
        <f>IFERROR(MATCH(ROW(障害学生情報入力シート!AR985),O:O,0),"")</f>
        <v/>
      </c>
      <c r="Q1009" s="8">
        <f>IF(障害学生情報入力シート!CU1009="",0,IF(AND(障害学生情報入力シート!CT1009=1,Y1009=1,障害学生情報入力シート!D1009&lt;&gt;"",障害学生情報入力シート!D1009&lt;&gt;"入学しなかった"),1,0))</f>
        <v>0</v>
      </c>
      <c r="R1009" s="8">
        <f t="shared" si="95"/>
        <v>0</v>
      </c>
      <c r="S1009" s="8" t="str">
        <f>IFERROR(MATCH(ROW(障害学生情報入力シート!BJ985),R:R,0),"")</f>
        <v/>
      </c>
      <c r="T1009" s="9">
        <f>IF(OR(SUM(障害学生情報入力シート!AY1009:BY1009,障害学生情報入力シート!CB1009:CS1009)&gt;0,COUNTA(障害学生情報入力シート!BZ1009:CA1009)=2,COUNTA(障害学生情報入力シート!CT1009:CU1009)=2),1,0)</f>
        <v>0</v>
      </c>
      <c r="U1009" s="9">
        <f>SUM(障害学生情報入力シート!N1009:Q1009)+COUNTA(障害学生情報入力シート!R1009)</f>
        <v>0</v>
      </c>
      <c r="V1009" s="9">
        <f>SUM(障害学生情報入力シート!S1009:V1009)+COUNTA(障害学生情報入力シート!W1009)</f>
        <v>0</v>
      </c>
      <c r="W1009" s="9">
        <f>IF(SUM(障害学生情報入力シート!$X1009:$AT1009)&gt;0,1,0)</f>
        <v>0</v>
      </c>
      <c r="X1009" s="9">
        <f>IF(障害学生情報入力シート!D1009="入学者(新1年生)",1,0)</f>
        <v>0</v>
      </c>
      <c r="Y1009" s="9">
        <f>IF(ISBLANK(障害学生情報入力シート!$G1009),0)+IF(AND(障害学生情報入力シート!$G1009="視覚障害",OR(障害学生情報入力シート!$H1009="盲",障害学生情報入力シート!$H1009="弱視")),1,0)+IF(AND(障害学生情報入力シート!$G1009="聴覚・言語障害",OR(障害学生情報入力シート!$H1009="聾",障害学生情報入力シート!$H1009="難聴",障害学生情報入力シート!$H1009="言語障害のみ")),1,0)+IF(AND(障害学生情報入力シート!$G1009="肢体不自由",OR(障害学生情報入力シート!$H1009="上肢機能障害",障害学生情報入力シート!$H1009="下肢機能障害",障害学生情報入力シート!$H1009="上下肢機能障害",障害学生情報入力シート!$H1009="他の機能障害")),1,0)+IF(AND(障害学生情報入力シート!$G1009="病弱・虚弱",OR(障害学生情報入力シート!$H1009="内部障害等",障害学生情報入力シート!$H1009="他の慢性疾患")),1,0)+IF(AND(障害学生情報入力シート!$G1009="重複",ISBLANK(障害学生情報入力シート!$H1009)),1,0)+IF(AND(障害学生情報入力シート!$G1009="発達障害",OR(障害学生情報入力シート!$H1009="SLD",障害学生情報入力シート!$H1009="ADHD",障害学生情報入力シート!$H1009="ASD",障害学生情報入力シート!$H1009="発達障害の重複")),1,0)+IF(AND(障害学生情報入力シート!$G1009="精神障害",OR(障害学生情報入力シート!$H1009="統合失調症等",障害学生情報入力シート!$H1009="気分障害",障害学生情報入力シート!$H1009="神経症性障害等",障害学生情報入力シート!$H1009="摂食障害・睡眠障害等",障害学生情報入力シート!$H1009="他の精神障害")),1,0)+IF(AND(障害学生情報入力シート!$G1009="その他の障害",ISBLANK(障害学生情報入力シート!$H1009)),1,0)</f>
        <v>0</v>
      </c>
    </row>
    <row r="1010" spans="1:25" x14ac:dyDescent="0.4">
      <c r="A1010" s="1219">
        <v>986</v>
      </c>
      <c r="B1010" s="7">
        <f>IF(AND(障害学生情報入力シート!$G1010=$B$23,障害学生情報入力シート!$H1010=$B$24,OR(障害学生情報入力シート!D1010="入学者(新1年生)",障害学生情報入力シート!D1010="在籍者")),1,0)</f>
        <v>0</v>
      </c>
      <c r="C1010" s="7">
        <f t="shared" si="90"/>
        <v>0</v>
      </c>
      <c r="D1010" s="7" t="str">
        <f>IFERROR(MATCH(ROW(障害学生情報入力シート!A986),C:C,0),"")</f>
        <v/>
      </c>
      <c r="E1010" s="7">
        <f>IF(AND(障害学生情報入力シート!$G1010=$E$23,障害学生情報入力シート!$H1010=$E$24,OR(障害学生情報入力シート!D1010="入学者(新1年生)",障害学生情報入力シート!D1010="在籍者")),1,0)</f>
        <v>0</v>
      </c>
      <c r="F1010" s="7">
        <f t="shared" si="91"/>
        <v>0</v>
      </c>
      <c r="G1010" s="7" t="str">
        <f>IFERROR(MATCH(ROW(障害学生情報入力シート!E986),F:F,0),"")</f>
        <v/>
      </c>
      <c r="H1010" s="7">
        <f>IF(AND(障害学生情報入力シート!$G1010=$H$24,ISBLANK(障害学生情報入力シート!$H1010),OR(障害学生情報入力シート!D1010="入学者(新1年生)",障害学生情報入力シート!D1010="在籍者")),1,0)</f>
        <v>0</v>
      </c>
      <c r="I1010" s="7">
        <f t="shared" si="92"/>
        <v>0</v>
      </c>
      <c r="J1010" s="7" t="str">
        <f>IFERROR(MATCH(ROW(障害学生情報入力シート!A986),I:I,0),"")</f>
        <v/>
      </c>
      <c r="K1010" s="8">
        <f>IF(障害学生情報入力シート!AU1010="",0,IF(AND(障害学生情報入力シート!AT1010=1,Y1010=1,障害学生情報入力シート!D1010&lt;&gt;"",障害学生情報入力シート!D1010&lt;&gt;"在籍者"),1,0))</f>
        <v>0</v>
      </c>
      <c r="L1010" s="8">
        <f t="shared" si="93"/>
        <v>0</v>
      </c>
      <c r="M1010" s="8" t="str">
        <f>IFERROR(MATCH(ROW(障害学生情報入力シート!A986),L:L,0),"")</f>
        <v/>
      </c>
      <c r="N1010" s="8">
        <f>IF(障害学生情報入力シート!CA1010="",0,IF(AND(障害学生情報入力シート!BZ1010=1,Y1010=1,障害学生情報入力シート!D1010&lt;&gt;"",障害学生情報入力シート!D1010&lt;&gt;"入学しなかった"),1,0))</f>
        <v>0</v>
      </c>
      <c r="O1010" s="8">
        <f t="shared" si="94"/>
        <v>0</v>
      </c>
      <c r="P1010" s="8" t="str">
        <f>IFERROR(MATCH(ROW(障害学生情報入力シート!AR986),O:O,0),"")</f>
        <v/>
      </c>
      <c r="Q1010" s="8">
        <f>IF(障害学生情報入力シート!CU1010="",0,IF(AND(障害学生情報入力シート!CT1010=1,Y1010=1,障害学生情報入力シート!D1010&lt;&gt;"",障害学生情報入力シート!D1010&lt;&gt;"入学しなかった"),1,0))</f>
        <v>0</v>
      </c>
      <c r="R1010" s="8">
        <f t="shared" si="95"/>
        <v>0</v>
      </c>
      <c r="S1010" s="8" t="str">
        <f>IFERROR(MATCH(ROW(障害学生情報入力シート!BJ986),R:R,0),"")</f>
        <v/>
      </c>
      <c r="T1010" s="9">
        <f>IF(OR(SUM(障害学生情報入力シート!AY1010:BY1010,障害学生情報入力シート!CB1010:CS1010)&gt;0,COUNTA(障害学生情報入力シート!BZ1010:CA1010)=2,COUNTA(障害学生情報入力シート!CT1010:CU1010)=2),1,0)</f>
        <v>0</v>
      </c>
      <c r="U1010" s="9">
        <f>SUM(障害学生情報入力シート!N1010:Q1010)+COUNTA(障害学生情報入力シート!R1010)</f>
        <v>0</v>
      </c>
      <c r="V1010" s="9">
        <f>SUM(障害学生情報入力シート!S1010:V1010)+COUNTA(障害学生情報入力シート!W1010)</f>
        <v>0</v>
      </c>
      <c r="W1010" s="9">
        <f>IF(SUM(障害学生情報入力シート!$X1010:$AT1010)&gt;0,1,0)</f>
        <v>0</v>
      </c>
      <c r="X1010" s="9">
        <f>IF(障害学生情報入力シート!D1010="入学者(新1年生)",1,0)</f>
        <v>0</v>
      </c>
      <c r="Y1010" s="9">
        <f>IF(ISBLANK(障害学生情報入力シート!$G1010),0)+IF(AND(障害学生情報入力シート!$G1010="視覚障害",OR(障害学生情報入力シート!$H1010="盲",障害学生情報入力シート!$H1010="弱視")),1,0)+IF(AND(障害学生情報入力シート!$G1010="聴覚・言語障害",OR(障害学生情報入力シート!$H1010="聾",障害学生情報入力シート!$H1010="難聴",障害学生情報入力シート!$H1010="言語障害のみ")),1,0)+IF(AND(障害学生情報入力シート!$G1010="肢体不自由",OR(障害学生情報入力シート!$H1010="上肢機能障害",障害学生情報入力シート!$H1010="下肢機能障害",障害学生情報入力シート!$H1010="上下肢機能障害",障害学生情報入力シート!$H1010="他の機能障害")),1,0)+IF(AND(障害学生情報入力シート!$G1010="病弱・虚弱",OR(障害学生情報入力シート!$H1010="内部障害等",障害学生情報入力シート!$H1010="他の慢性疾患")),1,0)+IF(AND(障害学生情報入力シート!$G1010="重複",ISBLANK(障害学生情報入力シート!$H1010)),1,0)+IF(AND(障害学生情報入力シート!$G1010="発達障害",OR(障害学生情報入力シート!$H1010="SLD",障害学生情報入力シート!$H1010="ADHD",障害学生情報入力シート!$H1010="ASD",障害学生情報入力シート!$H1010="発達障害の重複")),1,0)+IF(AND(障害学生情報入力シート!$G1010="精神障害",OR(障害学生情報入力シート!$H1010="統合失調症等",障害学生情報入力シート!$H1010="気分障害",障害学生情報入力シート!$H1010="神経症性障害等",障害学生情報入力シート!$H1010="摂食障害・睡眠障害等",障害学生情報入力シート!$H1010="他の精神障害")),1,0)+IF(AND(障害学生情報入力シート!$G1010="その他の障害",ISBLANK(障害学生情報入力シート!$H1010)),1,0)</f>
        <v>0</v>
      </c>
    </row>
    <row r="1011" spans="1:25" x14ac:dyDescent="0.4">
      <c r="A1011" s="1219">
        <v>987</v>
      </c>
      <c r="B1011" s="7">
        <f>IF(AND(障害学生情報入力シート!$G1011=$B$23,障害学生情報入力シート!$H1011=$B$24,OR(障害学生情報入力シート!D1011="入学者(新1年生)",障害学生情報入力シート!D1011="在籍者")),1,0)</f>
        <v>0</v>
      </c>
      <c r="C1011" s="7">
        <f t="shared" si="90"/>
        <v>0</v>
      </c>
      <c r="D1011" s="7" t="str">
        <f>IFERROR(MATCH(ROW(障害学生情報入力シート!A987),C:C,0),"")</f>
        <v/>
      </c>
      <c r="E1011" s="7">
        <f>IF(AND(障害学生情報入力シート!$G1011=$E$23,障害学生情報入力シート!$H1011=$E$24,OR(障害学生情報入力シート!D1011="入学者(新1年生)",障害学生情報入力シート!D1011="在籍者")),1,0)</f>
        <v>0</v>
      </c>
      <c r="F1011" s="7">
        <f t="shared" si="91"/>
        <v>0</v>
      </c>
      <c r="G1011" s="7" t="str">
        <f>IFERROR(MATCH(ROW(障害学生情報入力シート!E987),F:F,0),"")</f>
        <v/>
      </c>
      <c r="H1011" s="7">
        <f>IF(AND(障害学生情報入力シート!$G1011=$H$24,ISBLANK(障害学生情報入力シート!$H1011),OR(障害学生情報入力シート!D1011="入学者(新1年生)",障害学生情報入力シート!D1011="在籍者")),1,0)</f>
        <v>0</v>
      </c>
      <c r="I1011" s="7">
        <f t="shared" si="92"/>
        <v>0</v>
      </c>
      <c r="J1011" s="7" t="str">
        <f>IFERROR(MATCH(ROW(障害学生情報入力シート!A987),I:I,0),"")</f>
        <v/>
      </c>
      <c r="K1011" s="8">
        <f>IF(障害学生情報入力シート!AU1011="",0,IF(AND(障害学生情報入力シート!AT1011=1,Y1011=1,障害学生情報入力シート!D1011&lt;&gt;"",障害学生情報入力シート!D1011&lt;&gt;"在籍者"),1,0))</f>
        <v>0</v>
      </c>
      <c r="L1011" s="8">
        <f t="shared" si="93"/>
        <v>0</v>
      </c>
      <c r="M1011" s="8" t="str">
        <f>IFERROR(MATCH(ROW(障害学生情報入力シート!A987),L:L,0),"")</f>
        <v/>
      </c>
      <c r="N1011" s="8">
        <f>IF(障害学生情報入力シート!CA1011="",0,IF(AND(障害学生情報入力シート!BZ1011=1,Y1011=1,障害学生情報入力シート!D1011&lt;&gt;"",障害学生情報入力シート!D1011&lt;&gt;"入学しなかった"),1,0))</f>
        <v>0</v>
      </c>
      <c r="O1011" s="8">
        <f t="shared" si="94"/>
        <v>0</v>
      </c>
      <c r="P1011" s="8" t="str">
        <f>IFERROR(MATCH(ROW(障害学生情報入力シート!AR987),O:O,0),"")</f>
        <v/>
      </c>
      <c r="Q1011" s="8">
        <f>IF(障害学生情報入力シート!CU1011="",0,IF(AND(障害学生情報入力シート!CT1011=1,Y1011=1,障害学生情報入力シート!D1011&lt;&gt;"",障害学生情報入力シート!D1011&lt;&gt;"入学しなかった"),1,0))</f>
        <v>0</v>
      </c>
      <c r="R1011" s="8">
        <f t="shared" si="95"/>
        <v>0</v>
      </c>
      <c r="S1011" s="8" t="str">
        <f>IFERROR(MATCH(ROW(障害学生情報入力シート!BJ987),R:R,0),"")</f>
        <v/>
      </c>
      <c r="T1011" s="9">
        <f>IF(OR(SUM(障害学生情報入力シート!AY1011:BY1011,障害学生情報入力シート!CB1011:CS1011)&gt;0,COUNTA(障害学生情報入力シート!BZ1011:CA1011)=2,COUNTA(障害学生情報入力シート!CT1011:CU1011)=2),1,0)</f>
        <v>0</v>
      </c>
      <c r="U1011" s="9">
        <f>SUM(障害学生情報入力シート!N1011:Q1011)+COUNTA(障害学生情報入力シート!R1011)</f>
        <v>0</v>
      </c>
      <c r="V1011" s="9">
        <f>SUM(障害学生情報入力シート!S1011:V1011)+COUNTA(障害学生情報入力シート!W1011)</f>
        <v>0</v>
      </c>
      <c r="W1011" s="9">
        <f>IF(SUM(障害学生情報入力シート!$X1011:$AT1011)&gt;0,1,0)</f>
        <v>0</v>
      </c>
      <c r="X1011" s="9">
        <f>IF(障害学生情報入力シート!D1011="入学者(新1年生)",1,0)</f>
        <v>0</v>
      </c>
      <c r="Y1011" s="9">
        <f>IF(ISBLANK(障害学生情報入力シート!$G1011),0)+IF(AND(障害学生情報入力シート!$G1011="視覚障害",OR(障害学生情報入力シート!$H1011="盲",障害学生情報入力シート!$H1011="弱視")),1,0)+IF(AND(障害学生情報入力シート!$G1011="聴覚・言語障害",OR(障害学生情報入力シート!$H1011="聾",障害学生情報入力シート!$H1011="難聴",障害学生情報入力シート!$H1011="言語障害のみ")),1,0)+IF(AND(障害学生情報入力シート!$G1011="肢体不自由",OR(障害学生情報入力シート!$H1011="上肢機能障害",障害学生情報入力シート!$H1011="下肢機能障害",障害学生情報入力シート!$H1011="上下肢機能障害",障害学生情報入力シート!$H1011="他の機能障害")),1,0)+IF(AND(障害学生情報入力シート!$G1011="病弱・虚弱",OR(障害学生情報入力シート!$H1011="内部障害等",障害学生情報入力シート!$H1011="他の慢性疾患")),1,0)+IF(AND(障害学生情報入力シート!$G1011="重複",ISBLANK(障害学生情報入力シート!$H1011)),1,0)+IF(AND(障害学生情報入力シート!$G1011="発達障害",OR(障害学生情報入力シート!$H1011="SLD",障害学生情報入力シート!$H1011="ADHD",障害学生情報入力シート!$H1011="ASD",障害学生情報入力シート!$H1011="発達障害の重複")),1,0)+IF(AND(障害学生情報入力シート!$G1011="精神障害",OR(障害学生情報入力シート!$H1011="統合失調症等",障害学生情報入力シート!$H1011="気分障害",障害学生情報入力シート!$H1011="神経症性障害等",障害学生情報入力シート!$H1011="摂食障害・睡眠障害等",障害学生情報入力シート!$H1011="他の精神障害")),1,0)+IF(AND(障害学生情報入力シート!$G1011="その他の障害",ISBLANK(障害学生情報入力シート!$H1011)),1,0)</f>
        <v>0</v>
      </c>
    </row>
    <row r="1012" spans="1:25" x14ac:dyDescent="0.4">
      <c r="A1012" s="1219">
        <v>988</v>
      </c>
      <c r="B1012" s="7">
        <f>IF(AND(障害学生情報入力シート!$G1012=$B$23,障害学生情報入力シート!$H1012=$B$24,OR(障害学生情報入力シート!D1012="入学者(新1年生)",障害学生情報入力シート!D1012="在籍者")),1,0)</f>
        <v>0</v>
      </c>
      <c r="C1012" s="7">
        <f t="shared" si="90"/>
        <v>0</v>
      </c>
      <c r="D1012" s="7" t="str">
        <f>IFERROR(MATCH(ROW(障害学生情報入力シート!A988),C:C,0),"")</f>
        <v/>
      </c>
      <c r="E1012" s="7">
        <f>IF(AND(障害学生情報入力シート!$G1012=$E$23,障害学生情報入力シート!$H1012=$E$24,OR(障害学生情報入力シート!D1012="入学者(新1年生)",障害学生情報入力シート!D1012="在籍者")),1,0)</f>
        <v>0</v>
      </c>
      <c r="F1012" s="7">
        <f t="shared" si="91"/>
        <v>0</v>
      </c>
      <c r="G1012" s="7" t="str">
        <f>IFERROR(MATCH(ROW(障害学生情報入力シート!E988),F:F,0),"")</f>
        <v/>
      </c>
      <c r="H1012" s="7">
        <f>IF(AND(障害学生情報入力シート!$G1012=$H$24,ISBLANK(障害学生情報入力シート!$H1012),OR(障害学生情報入力シート!D1012="入学者(新1年生)",障害学生情報入力シート!D1012="在籍者")),1,0)</f>
        <v>0</v>
      </c>
      <c r="I1012" s="7">
        <f t="shared" si="92"/>
        <v>0</v>
      </c>
      <c r="J1012" s="7" t="str">
        <f>IFERROR(MATCH(ROW(障害学生情報入力シート!A988),I:I,0),"")</f>
        <v/>
      </c>
      <c r="K1012" s="8">
        <f>IF(障害学生情報入力シート!AU1012="",0,IF(AND(障害学生情報入力シート!AT1012=1,Y1012=1,障害学生情報入力シート!D1012&lt;&gt;"",障害学生情報入力シート!D1012&lt;&gt;"在籍者"),1,0))</f>
        <v>0</v>
      </c>
      <c r="L1012" s="8">
        <f t="shared" si="93"/>
        <v>0</v>
      </c>
      <c r="M1012" s="8" t="str">
        <f>IFERROR(MATCH(ROW(障害学生情報入力シート!A988),L:L,0),"")</f>
        <v/>
      </c>
      <c r="N1012" s="8">
        <f>IF(障害学生情報入力シート!CA1012="",0,IF(AND(障害学生情報入力シート!BZ1012=1,Y1012=1,障害学生情報入力シート!D1012&lt;&gt;"",障害学生情報入力シート!D1012&lt;&gt;"入学しなかった"),1,0))</f>
        <v>0</v>
      </c>
      <c r="O1012" s="8">
        <f t="shared" si="94"/>
        <v>0</v>
      </c>
      <c r="P1012" s="8" t="str">
        <f>IFERROR(MATCH(ROW(障害学生情報入力シート!AR988),O:O,0),"")</f>
        <v/>
      </c>
      <c r="Q1012" s="8">
        <f>IF(障害学生情報入力シート!CU1012="",0,IF(AND(障害学生情報入力シート!CT1012=1,Y1012=1,障害学生情報入力シート!D1012&lt;&gt;"",障害学生情報入力シート!D1012&lt;&gt;"入学しなかった"),1,0))</f>
        <v>0</v>
      </c>
      <c r="R1012" s="8">
        <f t="shared" si="95"/>
        <v>0</v>
      </c>
      <c r="S1012" s="8" t="str">
        <f>IFERROR(MATCH(ROW(障害学生情報入力シート!BJ988),R:R,0),"")</f>
        <v/>
      </c>
      <c r="T1012" s="9">
        <f>IF(OR(SUM(障害学生情報入力シート!AY1012:BY1012,障害学生情報入力シート!CB1012:CS1012)&gt;0,COUNTA(障害学生情報入力シート!BZ1012:CA1012)=2,COUNTA(障害学生情報入力シート!CT1012:CU1012)=2),1,0)</f>
        <v>0</v>
      </c>
      <c r="U1012" s="9">
        <f>SUM(障害学生情報入力シート!N1012:Q1012)+COUNTA(障害学生情報入力シート!R1012)</f>
        <v>0</v>
      </c>
      <c r="V1012" s="9">
        <f>SUM(障害学生情報入力シート!S1012:V1012)+COUNTA(障害学生情報入力シート!W1012)</f>
        <v>0</v>
      </c>
      <c r="W1012" s="9">
        <f>IF(SUM(障害学生情報入力シート!$X1012:$AT1012)&gt;0,1,0)</f>
        <v>0</v>
      </c>
      <c r="X1012" s="9">
        <f>IF(障害学生情報入力シート!D1012="入学者(新1年生)",1,0)</f>
        <v>0</v>
      </c>
      <c r="Y1012" s="9">
        <f>IF(ISBLANK(障害学生情報入力シート!$G1012),0)+IF(AND(障害学生情報入力シート!$G1012="視覚障害",OR(障害学生情報入力シート!$H1012="盲",障害学生情報入力シート!$H1012="弱視")),1,0)+IF(AND(障害学生情報入力シート!$G1012="聴覚・言語障害",OR(障害学生情報入力シート!$H1012="聾",障害学生情報入力シート!$H1012="難聴",障害学生情報入力シート!$H1012="言語障害のみ")),1,0)+IF(AND(障害学生情報入力シート!$G1012="肢体不自由",OR(障害学生情報入力シート!$H1012="上肢機能障害",障害学生情報入力シート!$H1012="下肢機能障害",障害学生情報入力シート!$H1012="上下肢機能障害",障害学生情報入力シート!$H1012="他の機能障害")),1,0)+IF(AND(障害学生情報入力シート!$G1012="病弱・虚弱",OR(障害学生情報入力シート!$H1012="内部障害等",障害学生情報入力シート!$H1012="他の慢性疾患")),1,0)+IF(AND(障害学生情報入力シート!$G1012="重複",ISBLANK(障害学生情報入力シート!$H1012)),1,0)+IF(AND(障害学生情報入力シート!$G1012="発達障害",OR(障害学生情報入力シート!$H1012="SLD",障害学生情報入力シート!$H1012="ADHD",障害学生情報入力シート!$H1012="ASD",障害学生情報入力シート!$H1012="発達障害の重複")),1,0)+IF(AND(障害学生情報入力シート!$G1012="精神障害",OR(障害学生情報入力シート!$H1012="統合失調症等",障害学生情報入力シート!$H1012="気分障害",障害学生情報入力シート!$H1012="神経症性障害等",障害学生情報入力シート!$H1012="摂食障害・睡眠障害等",障害学生情報入力シート!$H1012="他の精神障害")),1,0)+IF(AND(障害学生情報入力シート!$G1012="その他の障害",ISBLANK(障害学生情報入力シート!$H1012)),1,0)</f>
        <v>0</v>
      </c>
    </row>
    <row r="1013" spans="1:25" x14ac:dyDescent="0.4">
      <c r="A1013" s="1219">
        <v>989</v>
      </c>
      <c r="B1013" s="7">
        <f>IF(AND(障害学生情報入力シート!$G1013=$B$23,障害学生情報入力シート!$H1013=$B$24,OR(障害学生情報入力シート!D1013="入学者(新1年生)",障害学生情報入力シート!D1013="在籍者")),1,0)</f>
        <v>0</v>
      </c>
      <c r="C1013" s="7">
        <f t="shared" si="90"/>
        <v>0</v>
      </c>
      <c r="D1013" s="7" t="str">
        <f>IFERROR(MATCH(ROW(障害学生情報入力シート!A989),C:C,0),"")</f>
        <v/>
      </c>
      <c r="E1013" s="7">
        <f>IF(AND(障害学生情報入力シート!$G1013=$E$23,障害学生情報入力シート!$H1013=$E$24,OR(障害学生情報入力シート!D1013="入学者(新1年生)",障害学生情報入力シート!D1013="在籍者")),1,0)</f>
        <v>0</v>
      </c>
      <c r="F1013" s="7">
        <f t="shared" si="91"/>
        <v>0</v>
      </c>
      <c r="G1013" s="7" t="str">
        <f>IFERROR(MATCH(ROW(障害学生情報入力シート!E989),F:F,0),"")</f>
        <v/>
      </c>
      <c r="H1013" s="7">
        <f>IF(AND(障害学生情報入力シート!$G1013=$H$24,ISBLANK(障害学生情報入力シート!$H1013),OR(障害学生情報入力シート!D1013="入学者(新1年生)",障害学生情報入力シート!D1013="在籍者")),1,0)</f>
        <v>0</v>
      </c>
      <c r="I1013" s="7">
        <f t="shared" si="92"/>
        <v>0</v>
      </c>
      <c r="J1013" s="7" t="str">
        <f>IFERROR(MATCH(ROW(障害学生情報入力シート!A989),I:I,0),"")</f>
        <v/>
      </c>
      <c r="K1013" s="8">
        <f>IF(障害学生情報入力シート!AU1013="",0,IF(AND(障害学生情報入力シート!AT1013=1,Y1013=1,障害学生情報入力シート!D1013&lt;&gt;"",障害学生情報入力シート!D1013&lt;&gt;"在籍者"),1,0))</f>
        <v>0</v>
      </c>
      <c r="L1013" s="8">
        <f t="shared" si="93"/>
        <v>0</v>
      </c>
      <c r="M1013" s="8" t="str">
        <f>IFERROR(MATCH(ROW(障害学生情報入力シート!A989),L:L,0),"")</f>
        <v/>
      </c>
      <c r="N1013" s="8">
        <f>IF(障害学生情報入力シート!CA1013="",0,IF(AND(障害学生情報入力シート!BZ1013=1,Y1013=1,障害学生情報入力シート!D1013&lt;&gt;"",障害学生情報入力シート!D1013&lt;&gt;"入学しなかった"),1,0))</f>
        <v>0</v>
      </c>
      <c r="O1013" s="8">
        <f t="shared" si="94"/>
        <v>0</v>
      </c>
      <c r="P1013" s="8" t="str">
        <f>IFERROR(MATCH(ROW(障害学生情報入力シート!AR989),O:O,0),"")</f>
        <v/>
      </c>
      <c r="Q1013" s="8">
        <f>IF(障害学生情報入力シート!CU1013="",0,IF(AND(障害学生情報入力シート!CT1013=1,Y1013=1,障害学生情報入力シート!D1013&lt;&gt;"",障害学生情報入力シート!D1013&lt;&gt;"入学しなかった"),1,0))</f>
        <v>0</v>
      </c>
      <c r="R1013" s="8">
        <f t="shared" si="95"/>
        <v>0</v>
      </c>
      <c r="S1013" s="8" t="str">
        <f>IFERROR(MATCH(ROW(障害学生情報入力シート!BJ989),R:R,0),"")</f>
        <v/>
      </c>
      <c r="T1013" s="9">
        <f>IF(OR(SUM(障害学生情報入力シート!AY1013:BY1013,障害学生情報入力シート!CB1013:CS1013)&gt;0,COUNTA(障害学生情報入力シート!BZ1013:CA1013)=2,COUNTA(障害学生情報入力シート!CT1013:CU1013)=2),1,0)</f>
        <v>0</v>
      </c>
      <c r="U1013" s="9">
        <f>SUM(障害学生情報入力シート!N1013:Q1013)+COUNTA(障害学生情報入力シート!R1013)</f>
        <v>0</v>
      </c>
      <c r="V1013" s="9">
        <f>SUM(障害学生情報入力シート!S1013:V1013)+COUNTA(障害学生情報入力シート!W1013)</f>
        <v>0</v>
      </c>
      <c r="W1013" s="9">
        <f>IF(SUM(障害学生情報入力シート!$X1013:$AT1013)&gt;0,1,0)</f>
        <v>0</v>
      </c>
      <c r="X1013" s="9">
        <f>IF(障害学生情報入力シート!D1013="入学者(新1年生)",1,0)</f>
        <v>0</v>
      </c>
      <c r="Y1013" s="9">
        <f>IF(ISBLANK(障害学生情報入力シート!$G1013),0)+IF(AND(障害学生情報入力シート!$G1013="視覚障害",OR(障害学生情報入力シート!$H1013="盲",障害学生情報入力シート!$H1013="弱視")),1,0)+IF(AND(障害学生情報入力シート!$G1013="聴覚・言語障害",OR(障害学生情報入力シート!$H1013="聾",障害学生情報入力シート!$H1013="難聴",障害学生情報入力シート!$H1013="言語障害のみ")),1,0)+IF(AND(障害学生情報入力シート!$G1013="肢体不自由",OR(障害学生情報入力シート!$H1013="上肢機能障害",障害学生情報入力シート!$H1013="下肢機能障害",障害学生情報入力シート!$H1013="上下肢機能障害",障害学生情報入力シート!$H1013="他の機能障害")),1,0)+IF(AND(障害学生情報入力シート!$G1013="病弱・虚弱",OR(障害学生情報入力シート!$H1013="内部障害等",障害学生情報入力シート!$H1013="他の慢性疾患")),1,0)+IF(AND(障害学生情報入力シート!$G1013="重複",ISBLANK(障害学生情報入力シート!$H1013)),1,0)+IF(AND(障害学生情報入力シート!$G1013="発達障害",OR(障害学生情報入力シート!$H1013="SLD",障害学生情報入力シート!$H1013="ADHD",障害学生情報入力シート!$H1013="ASD",障害学生情報入力シート!$H1013="発達障害の重複")),1,0)+IF(AND(障害学生情報入力シート!$G1013="精神障害",OR(障害学生情報入力シート!$H1013="統合失調症等",障害学生情報入力シート!$H1013="気分障害",障害学生情報入力シート!$H1013="神経症性障害等",障害学生情報入力シート!$H1013="摂食障害・睡眠障害等",障害学生情報入力シート!$H1013="他の精神障害")),1,0)+IF(AND(障害学生情報入力シート!$G1013="その他の障害",ISBLANK(障害学生情報入力シート!$H1013)),1,0)</f>
        <v>0</v>
      </c>
    </row>
    <row r="1014" spans="1:25" x14ac:dyDescent="0.4">
      <c r="A1014" s="1219">
        <v>990</v>
      </c>
      <c r="B1014" s="7">
        <f>IF(AND(障害学生情報入力シート!$G1014=$B$23,障害学生情報入力シート!$H1014=$B$24,OR(障害学生情報入力シート!D1014="入学者(新1年生)",障害学生情報入力シート!D1014="在籍者")),1,0)</f>
        <v>0</v>
      </c>
      <c r="C1014" s="7">
        <f t="shared" si="90"/>
        <v>0</v>
      </c>
      <c r="D1014" s="7" t="str">
        <f>IFERROR(MATCH(ROW(障害学生情報入力シート!A990),C:C,0),"")</f>
        <v/>
      </c>
      <c r="E1014" s="7">
        <f>IF(AND(障害学生情報入力シート!$G1014=$E$23,障害学生情報入力シート!$H1014=$E$24,OR(障害学生情報入力シート!D1014="入学者(新1年生)",障害学生情報入力シート!D1014="在籍者")),1,0)</f>
        <v>0</v>
      </c>
      <c r="F1014" s="7">
        <f t="shared" si="91"/>
        <v>0</v>
      </c>
      <c r="G1014" s="7" t="str">
        <f>IFERROR(MATCH(ROW(障害学生情報入力シート!E990),F:F,0),"")</f>
        <v/>
      </c>
      <c r="H1014" s="7">
        <f>IF(AND(障害学生情報入力シート!$G1014=$H$24,ISBLANK(障害学生情報入力シート!$H1014),OR(障害学生情報入力シート!D1014="入学者(新1年生)",障害学生情報入力シート!D1014="在籍者")),1,0)</f>
        <v>0</v>
      </c>
      <c r="I1014" s="7">
        <f t="shared" si="92"/>
        <v>0</v>
      </c>
      <c r="J1014" s="7" t="str">
        <f>IFERROR(MATCH(ROW(障害学生情報入力シート!A990),I:I,0),"")</f>
        <v/>
      </c>
      <c r="K1014" s="8">
        <f>IF(障害学生情報入力シート!AU1014="",0,IF(AND(障害学生情報入力シート!AT1014=1,Y1014=1,障害学生情報入力シート!D1014&lt;&gt;"",障害学生情報入力シート!D1014&lt;&gt;"在籍者"),1,0))</f>
        <v>0</v>
      </c>
      <c r="L1014" s="8">
        <f t="shared" si="93"/>
        <v>0</v>
      </c>
      <c r="M1014" s="8" t="str">
        <f>IFERROR(MATCH(ROW(障害学生情報入力シート!A990),L:L,0),"")</f>
        <v/>
      </c>
      <c r="N1014" s="8">
        <f>IF(障害学生情報入力シート!CA1014="",0,IF(AND(障害学生情報入力シート!BZ1014=1,Y1014=1,障害学生情報入力シート!D1014&lt;&gt;"",障害学生情報入力シート!D1014&lt;&gt;"入学しなかった"),1,0))</f>
        <v>0</v>
      </c>
      <c r="O1014" s="8">
        <f t="shared" si="94"/>
        <v>0</v>
      </c>
      <c r="P1014" s="8" t="str">
        <f>IFERROR(MATCH(ROW(障害学生情報入力シート!AR990),O:O,0),"")</f>
        <v/>
      </c>
      <c r="Q1014" s="8">
        <f>IF(障害学生情報入力シート!CU1014="",0,IF(AND(障害学生情報入力シート!CT1014=1,Y1014=1,障害学生情報入力シート!D1014&lt;&gt;"",障害学生情報入力シート!D1014&lt;&gt;"入学しなかった"),1,0))</f>
        <v>0</v>
      </c>
      <c r="R1014" s="8">
        <f t="shared" si="95"/>
        <v>0</v>
      </c>
      <c r="S1014" s="8" t="str">
        <f>IFERROR(MATCH(ROW(障害学生情報入力シート!BJ990),R:R,0),"")</f>
        <v/>
      </c>
      <c r="T1014" s="9">
        <f>IF(OR(SUM(障害学生情報入力シート!AY1014:BY1014,障害学生情報入力シート!CB1014:CS1014)&gt;0,COUNTA(障害学生情報入力シート!BZ1014:CA1014)=2,COUNTA(障害学生情報入力シート!CT1014:CU1014)=2),1,0)</f>
        <v>0</v>
      </c>
      <c r="U1014" s="9">
        <f>SUM(障害学生情報入力シート!N1014:Q1014)+COUNTA(障害学生情報入力シート!R1014)</f>
        <v>0</v>
      </c>
      <c r="V1014" s="9">
        <f>SUM(障害学生情報入力シート!S1014:V1014)+COUNTA(障害学生情報入力シート!W1014)</f>
        <v>0</v>
      </c>
      <c r="W1014" s="9">
        <f>IF(SUM(障害学生情報入力シート!$X1014:$AT1014)&gt;0,1,0)</f>
        <v>0</v>
      </c>
      <c r="X1014" s="9">
        <f>IF(障害学生情報入力シート!D1014="入学者(新1年生)",1,0)</f>
        <v>0</v>
      </c>
      <c r="Y1014" s="9">
        <f>IF(ISBLANK(障害学生情報入力シート!$G1014),0)+IF(AND(障害学生情報入力シート!$G1014="視覚障害",OR(障害学生情報入力シート!$H1014="盲",障害学生情報入力シート!$H1014="弱視")),1,0)+IF(AND(障害学生情報入力シート!$G1014="聴覚・言語障害",OR(障害学生情報入力シート!$H1014="聾",障害学生情報入力シート!$H1014="難聴",障害学生情報入力シート!$H1014="言語障害のみ")),1,0)+IF(AND(障害学生情報入力シート!$G1014="肢体不自由",OR(障害学生情報入力シート!$H1014="上肢機能障害",障害学生情報入力シート!$H1014="下肢機能障害",障害学生情報入力シート!$H1014="上下肢機能障害",障害学生情報入力シート!$H1014="他の機能障害")),1,0)+IF(AND(障害学生情報入力シート!$G1014="病弱・虚弱",OR(障害学生情報入力シート!$H1014="内部障害等",障害学生情報入力シート!$H1014="他の慢性疾患")),1,0)+IF(AND(障害学生情報入力シート!$G1014="重複",ISBLANK(障害学生情報入力シート!$H1014)),1,0)+IF(AND(障害学生情報入力シート!$G1014="発達障害",OR(障害学生情報入力シート!$H1014="SLD",障害学生情報入力シート!$H1014="ADHD",障害学生情報入力シート!$H1014="ASD",障害学生情報入力シート!$H1014="発達障害の重複")),1,0)+IF(AND(障害学生情報入力シート!$G1014="精神障害",OR(障害学生情報入力シート!$H1014="統合失調症等",障害学生情報入力シート!$H1014="気分障害",障害学生情報入力シート!$H1014="神経症性障害等",障害学生情報入力シート!$H1014="摂食障害・睡眠障害等",障害学生情報入力シート!$H1014="他の精神障害")),1,0)+IF(AND(障害学生情報入力シート!$G1014="その他の障害",ISBLANK(障害学生情報入力シート!$H1014)),1,0)</f>
        <v>0</v>
      </c>
    </row>
    <row r="1015" spans="1:25" x14ac:dyDescent="0.4">
      <c r="A1015" s="1219">
        <v>991</v>
      </c>
      <c r="B1015" s="7">
        <f>IF(AND(障害学生情報入力シート!$G1015=$B$23,障害学生情報入力シート!$H1015=$B$24,OR(障害学生情報入力シート!D1015="入学者(新1年生)",障害学生情報入力シート!D1015="在籍者")),1,0)</f>
        <v>0</v>
      </c>
      <c r="C1015" s="7">
        <f t="shared" si="90"/>
        <v>0</v>
      </c>
      <c r="D1015" s="7" t="str">
        <f>IFERROR(MATCH(ROW(障害学生情報入力シート!A991),C:C,0),"")</f>
        <v/>
      </c>
      <c r="E1015" s="7">
        <f>IF(AND(障害学生情報入力シート!$G1015=$E$23,障害学生情報入力シート!$H1015=$E$24,OR(障害学生情報入力シート!D1015="入学者(新1年生)",障害学生情報入力シート!D1015="在籍者")),1,0)</f>
        <v>0</v>
      </c>
      <c r="F1015" s="7">
        <f t="shared" si="91"/>
        <v>0</v>
      </c>
      <c r="G1015" s="7" t="str">
        <f>IFERROR(MATCH(ROW(障害学生情報入力シート!E991),F:F,0),"")</f>
        <v/>
      </c>
      <c r="H1015" s="7">
        <f>IF(AND(障害学生情報入力シート!$G1015=$H$24,ISBLANK(障害学生情報入力シート!$H1015),OR(障害学生情報入力シート!D1015="入学者(新1年生)",障害学生情報入力シート!D1015="在籍者")),1,0)</f>
        <v>0</v>
      </c>
      <c r="I1015" s="7">
        <f t="shared" si="92"/>
        <v>0</v>
      </c>
      <c r="J1015" s="7" t="str">
        <f>IFERROR(MATCH(ROW(障害学生情報入力シート!A991),I:I,0),"")</f>
        <v/>
      </c>
      <c r="K1015" s="8">
        <f>IF(障害学生情報入力シート!AU1015="",0,IF(AND(障害学生情報入力シート!AT1015=1,Y1015=1,障害学生情報入力シート!D1015&lt;&gt;"",障害学生情報入力シート!D1015&lt;&gt;"在籍者"),1,0))</f>
        <v>0</v>
      </c>
      <c r="L1015" s="8">
        <f t="shared" si="93"/>
        <v>0</v>
      </c>
      <c r="M1015" s="8" t="str">
        <f>IFERROR(MATCH(ROW(障害学生情報入力シート!A991),L:L,0),"")</f>
        <v/>
      </c>
      <c r="N1015" s="8">
        <f>IF(障害学生情報入力シート!CA1015="",0,IF(AND(障害学生情報入力シート!BZ1015=1,Y1015=1,障害学生情報入力シート!D1015&lt;&gt;"",障害学生情報入力シート!D1015&lt;&gt;"入学しなかった"),1,0))</f>
        <v>0</v>
      </c>
      <c r="O1015" s="8">
        <f t="shared" si="94"/>
        <v>0</v>
      </c>
      <c r="P1015" s="8" t="str">
        <f>IFERROR(MATCH(ROW(障害学生情報入力シート!AR991),O:O,0),"")</f>
        <v/>
      </c>
      <c r="Q1015" s="8">
        <f>IF(障害学生情報入力シート!CU1015="",0,IF(AND(障害学生情報入力シート!CT1015=1,Y1015=1,障害学生情報入力シート!D1015&lt;&gt;"",障害学生情報入力シート!D1015&lt;&gt;"入学しなかった"),1,0))</f>
        <v>0</v>
      </c>
      <c r="R1015" s="8">
        <f t="shared" si="95"/>
        <v>0</v>
      </c>
      <c r="S1015" s="8" t="str">
        <f>IFERROR(MATCH(ROW(障害学生情報入力シート!BJ991),R:R,0),"")</f>
        <v/>
      </c>
      <c r="T1015" s="9">
        <f>IF(OR(SUM(障害学生情報入力シート!AY1015:BY1015,障害学生情報入力シート!CB1015:CS1015)&gt;0,COUNTA(障害学生情報入力シート!BZ1015:CA1015)=2,COUNTA(障害学生情報入力シート!CT1015:CU1015)=2),1,0)</f>
        <v>0</v>
      </c>
      <c r="U1015" s="9">
        <f>SUM(障害学生情報入力シート!N1015:Q1015)+COUNTA(障害学生情報入力シート!R1015)</f>
        <v>0</v>
      </c>
      <c r="V1015" s="9">
        <f>SUM(障害学生情報入力シート!S1015:V1015)+COUNTA(障害学生情報入力シート!W1015)</f>
        <v>0</v>
      </c>
      <c r="W1015" s="9">
        <f>IF(SUM(障害学生情報入力シート!$X1015:$AT1015)&gt;0,1,0)</f>
        <v>0</v>
      </c>
      <c r="X1015" s="9">
        <f>IF(障害学生情報入力シート!D1015="入学者(新1年生)",1,0)</f>
        <v>0</v>
      </c>
      <c r="Y1015" s="9">
        <f>IF(ISBLANK(障害学生情報入力シート!$G1015),0)+IF(AND(障害学生情報入力シート!$G1015="視覚障害",OR(障害学生情報入力シート!$H1015="盲",障害学生情報入力シート!$H1015="弱視")),1,0)+IF(AND(障害学生情報入力シート!$G1015="聴覚・言語障害",OR(障害学生情報入力シート!$H1015="聾",障害学生情報入力シート!$H1015="難聴",障害学生情報入力シート!$H1015="言語障害のみ")),1,0)+IF(AND(障害学生情報入力シート!$G1015="肢体不自由",OR(障害学生情報入力シート!$H1015="上肢機能障害",障害学生情報入力シート!$H1015="下肢機能障害",障害学生情報入力シート!$H1015="上下肢機能障害",障害学生情報入力シート!$H1015="他の機能障害")),1,0)+IF(AND(障害学生情報入力シート!$G1015="病弱・虚弱",OR(障害学生情報入力シート!$H1015="内部障害等",障害学生情報入力シート!$H1015="他の慢性疾患")),1,0)+IF(AND(障害学生情報入力シート!$G1015="重複",ISBLANK(障害学生情報入力シート!$H1015)),1,0)+IF(AND(障害学生情報入力シート!$G1015="発達障害",OR(障害学生情報入力シート!$H1015="SLD",障害学生情報入力シート!$H1015="ADHD",障害学生情報入力シート!$H1015="ASD",障害学生情報入力シート!$H1015="発達障害の重複")),1,0)+IF(AND(障害学生情報入力シート!$G1015="精神障害",OR(障害学生情報入力シート!$H1015="統合失調症等",障害学生情報入力シート!$H1015="気分障害",障害学生情報入力シート!$H1015="神経症性障害等",障害学生情報入力シート!$H1015="摂食障害・睡眠障害等",障害学生情報入力シート!$H1015="他の精神障害")),1,0)+IF(AND(障害学生情報入力シート!$G1015="その他の障害",ISBLANK(障害学生情報入力シート!$H1015)),1,0)</f>
        <v>0</v>
      </c>
    </row>
    <row r="1016" spans="1:25" x14ac:dyDescent="0.4">
      <c r="A1016" s="1219">
        <v>992</v>
      </c>
      <c r="B1016" s="7">
        <f>IF(AND(障害学生情報入力シート!$G1016=$B$23,障害学生情報入力シート!$H1016=$B$24,OR(障害学生情報入力シート!D1016="入学者(新1年生)",障害学生情報入力シート!D1016="在籍者")),1,0)</f>
        <v>0</v>
      </c>
      <c r="C1016" s="7">
        <f t="shared" si="90"/>
        <v>0</v>
      </c>
      <c r="D1016" s="7" t="str">
        <f>IFERROR(MATCH(ROW(障害学生情報入力シート!A992),C:C,0),"")</f>
        <v/>
      </c>
      <c r="E1016" s="7">
        <f>IF(AND(障害学生情報入力シート!$G1016=$E$23,障害学生情報入力シート!$H1016=$E$24,OR(障害学生情報入力シート!D1016="入学者(新1年生)",障害学生情報入力シート!D1016="在籍者")),1,0)</f>
        <v>0</v>
      </c>
      <c r="F1016" s="7">
        <f t="shared" si="91"/>
        <v>0</v>
      </c>
      <c r="G1016" s="7" t="str">
        <f>IFERROR(MATCH(ROW(障害学生情報入力シート!E992),F:F,0),"")</f>
        <v/>
      </c>
      <c r="H1016" s="7">
        <f>IF(AND(障害学生情報入力シート!$G1016=$H$24,ISBLANK(障害学生情報入力シート!$H1016),OR(障害学生情報入力シート!D1016="入学者(新1年生)",障害学生情報入力シート!D1016="在籍者")),1,0)</f>
        <v>0</v>
      </c>
      <c r="I1016" s="7">
        <f t="shared" si="92"/>
        <v>0</v>
      </c>
      <c r="J1016" s="7" t="str">
        <f>IFERROR(MATCH(ROW(障害学生情報入力シート!A992),I:I,0),"")</f>
        <v/>
      </c>
      <c r="K1016" s="8">
        <f>IF(障害学生情報入力シート!AU1016="",0,IF(AND(障害学生情報入力シート!AT1016=1,Y1016=1,障害学生情報入力シート!D1016&lt;&gt;"",障害学生情報入力シート!D1016&lt;&gt;"在籍者"),1,0))</f>
        <v>0</v>
      </c>
      <c r="L1016" s="8">
        <f t="shared" si="93"/>
        <v>0</v>
      </c>
      <c r="M1016" s="8" t="str">
        <f>IFERROR(MATCH(ROW(障害学生情報入力シート!A992),L:L,0),"")</f>
        <v/>
      </c>
      <c r="N1016" s="8">
        <f>IF(障害学生情報入力シート!CA1016="",0,IF(AND(障害学生情報入力シート!BZ1016=1,Y1016=1,障害学生情報入力シート!D1016&lt;&gt;"",障害学生情報入力シート!D1016&lt;&gt;"入学しなかった"),1,0))</f>
        <v>0</v>
      </c>
      <c r="O1016" s="8">
        <f t="shared" si="94"/>
        <v>0</v>
      </c>
      <c r="P1016" s="8" t="str">
        <f>IFERROR(MATCH(ROW(障害学生情報入力シート!AR992),O:O,0),"")</f>
        <v/>
      </c>
      <c r="Q1016" s="8">
        <f>IF(障害学生情報入力シート!CU1016="",0,IF(AND(障害学生情報入力シート!CT1016=1,Y1016=1,障害学生情報入力シート!D1016&lt;&gt;"",障害学生情報入力シート!D1016&lt;&gt;"入学しなかった"),1,0))</f>
        <v>0</v>
      </c>
      <c r="R1016" s="8">
        <f t="shared" si="95"/>
        <v>0</v>
      </c>
      <c r="S1016" s="8" t="str">
        <f>IFERROR(MATCH(ROW(障害学生情報入力シート!BJ992),R:R,0),"")</f>
        <v/>
      </c>
      <c r="T1016" s="9">
        <f>IF(OR(SUM(障害学生情報入力シート!AY1016:BY1016,障害学生情報入力シート!CB1016:CS1016)&gt;0,COUNTA(障害学生情報入力シート!BZ1016:CA1016)=2,COUNTA(障害学生情報入力シート!CT1016:CU1016)=2),1,0)</f>
        <v>0</v>
      </c>
      <c r="U1016" s="9">
        <f>SUM(障害学生情報入力シート!N1016:Q1016)+COUNTA(障害学生情報入力シート!R1016)</f>
        <v>0</v>
      </c>
      <c r="V1016" s="9">
        <f>SUM(障害学生情報入力シート!S1016:V1016)+COUNTA(障害学生情報入力シート!W1016)</f>
        <v>0</v>
      </c>
      <c r="W1016" s="9">
        <f>IF(SUM(障害学生情報入力シート!$X1016:$AT1016)&gt;0,1,0)</f>
        <v>0</v>
      </c>
      <c r="X1016" s="9">
        <f>IF(障害学生情報入力シート!D1016="入学者(新1年生)",1,0)</f>
        <v>0</v>
      </c>
      <c r="Y1016" s="9">
        <f>IF(ISBLANK(障害学生情報入力シート!$G1016),0)+IF(AND(障害学生情報入力シート!$G1016="視覚障害",OR(障害学生情報入力シート!$H1016="盲",障害学生情報入力シート!$H1016="弱視")),1,0)+IF(AND(障害学生情報入力シート!$G1016="聴覚・言語障害",OR(障害学生情報入力シート!$H1016="聾",障害学生情報入力シート!$H1016="難聴",障害学生情報入力シート!$H1016="言語障害のみ")),1,0)+IF(AND(障害学生情報入力シート!$G1016="肢体不自由",OR(障害学生情報入力シート!$H1016="上肢機能障害",障害学生情報入力シート!$H1016="下肢機能障害",障害学生情報入力シート!$H1016="上下肢機能障害",障害学生情報入力シート!$H1016="他の機能障害")),1,0)+IF(AND(障害学生情報入力シート!$G1016="病弱・虚弱",OR(障害学生情報入力シート!$H1016="内部障害等",障害学生情報入力シート!$H1016="他の慢性疾患")),1,0)+IF(AND(障害学生情報入力シート!$G1016="重複",ISBLANK(障害学生情報入力シート!$H1016)),1,0)+IF(AND(障害学生情報入力シート!$G1016="発達障害",OR(障害学生情報入力シート!$H1016="SLD",障害学生情報入力シート!$H1016="ADHD",障害学生情報入力シート!$H1016="ASD",障害学生情報入力シート!$H1016="発達障害の重複")),1,0)+IF(AND(障害学生情報入力シート!$G1016="精神障害",OR(障害学生情報入力シート!$H1016="統合失調症等",障害学生情報入力シート!$H1016="気分障害",障害学生情報入力シート!$H1016="神経症性障害等",障害学生情報入力シート!$H1016="摂食障害・睡眠障害等",障害学生情報入力シート!$H1016="他の精神障害")),1,0)+IF(AND(障害学生情報入力シート!$G1016="その他の障害",ISBLANK(障害学生情報入力シート!$H1016)),1,0)</f>
        <v>0</v>
      </c>
    </row>
    <row r="1017" spans="1:25" x14ac:dyDescent="0.4">
      <c r="A1017" s="1219">
        <v>993</v>
      </c>
      <c r="B1017" s="7">
        <f>IF(AND(障害学生情報入力シート!$G1017=$B$23,障害学生情報入力シート!$H1017=$B$24,OR(障害学生情報入力シート!D1017="入学者(新1年生)",障害学生情報入力シート!D1017="在籍者")),1,0)</f>
        <v>0</v>
      </c>
      <c r="C1017" s="7">
        <f t="shared" si="90"/>
        <v>0</v>
      </c>
      <c r="D1017" s="7" t="str">
        <f>IFERROR(MATCH(ROW(障害学生情報入力シート!A993),C:C,0),"")</f>
        <v/>
      </c>
      <c r="E1017" s="7">
        <f>IF(AND(障害学生情報入力シート!$G1017=$E$23,障害学生情報入力シート!$H1017=$E$24,OR(障害学生情報入力シート!D1017="入学者(新1年生)",障害学生情報入力シート!D1017="在籍者")),1,0)</f>
        <v>0</v>
      </c>
      <c r="F1017" s="7">
        <f t="shared" si="91"/>
        <v>0</v>
      </c>
      <c r="G1017" s="7" t="str">
        <f>IFERROR(MATCH(ROW(障害学生情報入力シート!E993),F:F,0),"")</f>
        <v/>
      </c>
      <c r="H1017" s="7">
        <f>IF(AND(障害学生情報入力シート!$G1017=$H$24,ISBLANK(障害学生情報入力シート!$H1017),OR(障害学生情報入力シート!D1017="入学者(新1年生)",障害学生情報入力シート!D1017="在籍者")),1,0)</f>
        <v>0</v>
      </c>
      <c r="I1017" s="7">
        <f t="shared" si="92"/>
        <v>0</v>
      </c>
      <c r="J1017" s="7" t="str">
        <f>IFERROR(MATCH(ROW(障害学生情報入力シート!A993),I:I,0),"")</f>
        <v/>
      </c>
      <c r="K1017" s="8">
        <f>IF(障害学生情報入力シート!AU1017="",0,IF(AND(障害学生情報入力シート!AT1017=1,Y1017=1,障害学生情報入力シート!D1017&lt;&gt;"",障害学生情報入力シート!D1017&lt;&gt;"在籍者"),1,0))</f>
        <v>0</v>
      </c>
      <c r="L1017" s="8">
        <f t="shared" si="93"/>
        <v>0</v>
      </c>
      <c r="M1017" s="8" t="str">
        <f>IFERROR(MATCH(ROW(障害学生情報入力シート!A993),L:L,0),"")</f>
        <v/>
      </c>
      <c r="N1017" s="8">
        <f>IF(障害学生情報入力シート!CA1017="",0,IF(AND(障害学生情報入力シート!BZ1017=1,Y1017=1,障害学生情報入力シート!D1017&lt;&gt;"",障害学生情報入力シート!D1017&lt;&gt;"入学しなかった"),1,0))</f>
        <v>0</v>
      </c>
      <c r="O1017" s="8">
        <f t="shared" si="94"/>
        <v>0</v>
      </c>
      <c r="P1017" s="8" t="str">
        <f>IFERROR(MATCH(ROW(障害学生情報入力シート!AR993),O:O,0),"")</f>
        <v/>
      </c>
      <c r="Q1017" s="8">
        <f>IF(障害学生情報入力シート!CU1017="",0,IF(AND(障害学生情報入力シート!CT1017=1,Y1017=1,障害学生情報入力シート!D1017&lt;&gt;"",障害学生情報入力シート!D1017&lt;&gt;"入学しなかった"),1,0))</f>
        <v>0</v>
      </c>
      <c r="R1017" s="8">
        <f t="shared" si="95"/>
        <v>0</v>
      </c>
      <c r="S1017" s="8" t="str">
        <f>IFERROR(MATCH(ROW(障害学生情報入力シート!BJ993),R:R,0),"")</f>
        <v/>
      </c>
      <c r="T1017" s="9">
        <f>IF(OR(SUM(障害学生情報入力シート!AY1017:BY1017,障害学生情報入力シート!CB1017:CS1017)&gt;0,COUNTA(障害学生情報入力シート!BZ1017:CA1017)=2,COUNTA(障害学生情報入力シート!CT1017:CU1017)=2),1,0)</f>
        <v>0</v>
      </c>
      <c r="U1017" s="9">
        <f>SUM(障害学生情報入力シート!N1017:Q1017)+COUNTA(障害学生情報入力シート!R1017)</f>
        <v>0</v>
      </c>
      <c r="V1017" s="9">
        <f>SUM(障害学生情報入力シート!S1017:V1017)+COUNTA(障害学生情報入力シート!W1017)</f>
        <v>0</v>
      </c>
      <c r="W1017" s="9">
        <f>IF(SUM(障害学生情報入力シート!$X1017:$AT1017)&gt;0,1,0)</f>
        <v>0</v>
      </c>
      <c r="X1017" s="9">
        <f>IF(障害学生情報入力シート!D1017="入学者(新1年生)",1,0)</f>
        <v>0</v>
      </c>
      <c r="Y1017" s="9">
        <f>IF(ISBLANK(障害学生情報入力シート!$G1017),0)+IF(AND(障害学生情報入力シート!$G1017="視覚障害",OR(障害学生情報入力シート!$H1017="盲",障害学生情報入力シート!$H1017="弱視")),1,0)+IF(AND(障害学生情報入力シート!$G1017="聴覚・言語障害",OR(障害学生情報入力シート!$H1017="聾",障害学生情報入力シート!$H1017="難聴",障害学生情報入力シート!$H1017="言語障害のみ")),1,0)+IF(AND(障害学生情報入力シート!$G1017="肢体不自由",OR(障害学生情報入力シート!$H1017="上肢機能障害",障害学生情報入力シート!$H1017="下肢機能障害",障害学生情報入力シート!$H1017="上下肢機能障害",障害学生情報入力シート!$H1017="他の機能障害")),1,0)+IF(AND(障害学生情報入力シート!$G1017="病弱・虚弱",OR(障害学生情報入力シート!$H1017="内部障害等",障害学生情報入力シート!$H1017="他の慢性疾患")),1,0)+IF(AND(障害学生情報入力シート!$G1017="重複",ISBLANK(障害学生情報入力シート!$H1017)),1,0)+IF(AND(障害学生情報入力シート!$G1017="発達障害",OR(障害学生情報入力シート!$H1017="SLD",障害学生情報入力シート!$H1017="ADHD",障害学生情報入力シート!$H1017="ASD",障害学生情報入力シート!$H1017="発達障害の重複")),1,0)+IF(AND(障害学生情報入力シート!$G1017="精神障害",OR(障害学生情報入力シート!$H1017="統合失調症等",障害学生情報入力シート!$H1017="気分障害",障害学生情報入力シート!$H1017="神経症性障害等",障害学生情報入力シート!$H1017="摂食障害・睡眠障害等",障害学生情報入力シート!$H1017="他の精神障害")),1,0)+IF(AND(障害学生情報入力シート!$G1017="その他の障害",ISBLANK(障害学生情報入力シート!$H1017)),1,0)</f>
        <v>0</v>
      </c>
    </row>
    <row r="1018" spans="1:25" x14ac:dyDescent="0.4">
      <c r="A1018" s="1219">
        <v>994</v>
      </c>
      <c r="B1018" s="7">
        <f>IF(AND(障害学生情報入力シート!$G1018=$B$23,障害学生情報入力シート!$H1018=$B$24,OR(障害学生情報入力シート!D1018="入学者(新1年生)",障害学生情報入力シート!D1018="在籍者")),1,0)</f>
        <v>0</v>
      </c>
      <c r="C1018" s="7">
        <f t="shared" si="90"/>
        <v>0</v>
      </c>
      <c r="D1018" s="7" t="str">
        <f>IFERROR(MATCH(ROW(障害学生情報入力シート!A994),C:C,0),"")</f>
        <v/>
      </c>
      <c r="E1018" s="7">
        <f>IF(AND(障害学生情報入力シート!$G1018=$E$23,障害学生情報入力シート!$H1018=$E$24,OR(障害学生情報入力シート!D1018="入学者(新1年生)",障害学生情報入力シート!D1018="在籍者")),1,0)</f>
        <v>0</v>
      </c>
      <c r="F1018" s="7">
        <f t="shared" si="91"/>
        <v>0</v>
      </c>
      <c r="G1018" s="7" t="str">
        <f>IFERROR(MATCH(ROW(障害学生情報入力シート!E994),F:F,0),"")</f>
        <v/>
      </c>
      <c r="H1018" s="7">
        <f>IF(AND(障害学生情報入力シート!$G1018=$H$24,ISBLANK(障害学生情報入力シート!$H1018),OR(障害学生情報入力シート!D1018="入学者(新1年生)",障害学生情報入力シート!D1018="在籍者")),1,0)</f>
        <v>0</v>
      </c>
      <c r="I1018" s="7">
        <f t="shared" si="92"/>
        <v>0</v>
      </c>
      <c r="J1018" s="7" t="str">
        <f>IFERROR(MATCH(ROW(障害学生情報入力シート!A994),I:I,0),"")</f>
        <v/>
      </c>
      <c r="K1018" s="8">
        <f>IF(障害学生情報入力シート!AU1018="",0,IF(AND(障害学生情報入力シート!AT1018=1,Y1018=1,障害学生情報入力シート!D1018&lt;&gt;"",障害学生情報入力シート!D1018&lt;&gt;"在籍者"),1,0))</f>
        <v>0</v>
      </c>
      <c r="L1018" s="8">
        <f t="shared" si="93"/>
        <v>0</v>
      </c>
      <c r="M1018" s="8" t="str">
        <f>IFERROR(MATCH(ROW(障害学生情報入力シート!A994),L:L,0),"")</f>
        <v/>
      </c>
      <c r="N1018" s="8">
        <f>IF(障害学生情報入力シート!CA1018="",0,IF(AND(障害学生情報入力シート!BZ1018=1,Y1018=1,障害学生情報入力シート!D1018&lt;&gt;"",障害学生情報入力シート!D1018&lt;&gt;"入学しなかった"),1,0))</f>
        <v>0</v>
      </c>
      <c r="O1018" s="8">
        <f t="shared" si="94"/>
        <v>0</v>
      </c>
      <c r="P1018" s="8" t="str">
        <f>IFERROR(MATCH(ROW(障害学生情報入力シート!AR994),O:O,0),"")</f>
        <v/>
      </c>
      <c r="Q1018" s="8">
        <f>IF(障害学生情報入力シート!CU1018="",0,IF(AND(障害学生情報入力シート!CT1018=1,Y1018=1,障害学生情報入力シート!D1018&lt;&gt;"",障害学生情報入力シート!D1018&lt;&gt;"入学しなかった"),1,0))</f>
        <v>0</v>
      </c>
      <c r="R1018" s="8">
        <f t="shared" si="95"/>
        <v>0</v>
      </c>
      <c r="S1018" s="8" t="str">
        <f>IFERROR(MATCH(ROW(障害学生情報入力シート!BJ994),R:R,0),"")</f>
        <v/>
      </c>
      <c r="T1018" s="9">
        <f>IF(OR(SUM(障害学生情報入力シート!AY1018:BY1018,障害学生情報入力シート!CB1018:CS1018)&gt;0,COUNTA(障害学生情報入力シート!BZ1018:CA1018)=2,COUNTA(障害学生情報入力シート!CT1018:CU1018)=2),1,0)</f>
        <v>0</v>
      </c>
      <c r="U1018" s="9">
        <f>SUM(障害学生情報入力シート!N1018:Q1018)+COUNTA(障害学生情報入力シート!R1018)</f>
        <v>0</v>
      </c>
      <c r="V1018" s="9">
        <f>SUM(障害学生情報入力シート!S1018:V1018)+COUNTA(障害学生情報入力シート!W1018)</f>
        <v>0</v>
      </c>
      <c r="W1018" s="9">
        <f>IF(SUM(障害学生情報入力シート!$X1018:$AT1018)&gt;0,1,0)</f>
        <v>0</v>
      </c>
      <c r="X1018" s="9">
        <f>IF(障害学生情報入力シート!D1018="入学者(新1年生)",1,0)</f>
        <v>0</v>
      </c>
      <c r="Y1018" s="9">
        <f>IF(ISBLANK(障害学生情報入力シート!$G1018),0)+IF(AND(障害学生情報入力シート!$G1018="視覚障害",OR(障害学生情報入力シート!$H1018="盲",障害学生情報入力シート!$H1018="弱視")),1,0)+IF(AND(障害学生情報入力シート!$G1018="聴覚・言語障害",OR(障害学生情報入力シート!$H1018="聾",障害学生情報入力シート!$H1018="難聴",障害学生情報入力シート!$H1018="言語障害のみ")),1,0)+IF(AND(障害学生情報入力シート!$G1018="肢体不自由",OR(障害学生情報入力シート!$H1018="上肢機能障害",障害学生情報入力シート!$H1018="下肢機能障害",障害学生情報入力シート!$H1018="上下肢機能障害",障害学生情報入力シート!$H1018="他の機能障害")),1,0)+IF(AND(障害学生情報入力シート!$G1018="病弱・虚弱",OR(障害学生情報入力シート!$H1018="内部障害等",障害学生情報入力シート!$H1018="他の慢性疾患")),1,0)+IF(AND(障害学生情報入力シート!$G1018="重複",ISBLANK(障害学生情報入力シート!$H1018)),1,0)+IF(AND(障害学生情報入力シート!$G1018="発達障害",OR(障害学生情報入力シート!$H1018="SLD",障害学生情報入力シート!$H1018="ADHD",障害学生情報入力シート!$H1018="ASD",障害学生情報入力シート!$H1018="発達障害の重複")),1,0)+IF(AND(障害学生情報入力シート!$G1018="精神障害",OR(障害学生情報入力シート!$H1018="統合失調症等",障害学生情報入力シート!$H1018="気分障害",障害学生情報入力シート!$H1018="神経症性障害等",障害学生情報入力シート!$H1018="摂食障害・睡眠障害等",障害学生情報入力シート!$H1018="他の精神障害")),1,0)+IF(AND(障害学生情報入力シート!$G1018="その他の障害",ISBLANK(障害学生情報入力シート!$H1018)),1,0)</f>
        <v>0</v>
      </c>
    </row>
    <row r="1019" spans="1:25" x14ac:dyDescent="0.4">
      <c r="A1019" s="1219">
        <v>995</v>
      </c>
      <c r="B1019" s="7">
        <f>IF(AND(障害学生情報入力シート!$G1019=$B$23,障害学生情報入力シート!$H1019=$B$24,OR(障害学生情報入力シート!D1019="入学者(新1年生)",障害学生情報入力シート!D1019="在籍者")),1,0)</f>
        <v>0</v>
      </c>
      <c r="C1019" s="7">
        <f t="shared" si="90"/>
        <v>0</v>
      </c>
      <c r="D1019" s="7" t="str">
        <f>IFERROR(MATCH(ROW(障害学生情報入力シート!A995),C:C,0),"")</f>
        <v/>
      </c>
      <c r="E1019" s="7">
        <f>IF(AND(障害学生情報入力シート!$G1019=$E$23,障害学生情報入力シート!$H1019=$E$24,OR(障害学生情報入力シート!D1019="入学者(新1年生)",障害学生情報入力シート!D1019="在籍者")),1,0)</f>
        <v>0</v>
      </c>
      <c r="F1019" s="7">
        <f t="shared" si="91"/>
        <v>0</v>
      </c>
      <c r="G1019" s="7" t="str">
        <f>IFERROR(MATCH(ROW(障害学生情報入力シート!E995),F:F,0),"")</f>
        <v/>
      </c>
      <c r="H1019" s="7">
        <f>IF(AND(障害学生情報入力シート!$G1019=$H$24,ISBLANK(障害学生情報入力シート!$H1019),OR(障害学生情報入力シート!D1019="入学者(新1年生)",障害学生情報入力シート!D1019="在籍者")),1,0)</f>
        <v>0</v>
      </c>
      <c r="I1019" s="7">
        <f t="shared" si="92"/>
        <v>0</v>
      </c>
      <c r="J1019" s="7" t="str">
        <f>IFERROR(MATCH(ROW(障害学生情報入力シート!A995),I:I,0),"")</f>
        <v/>
      </c>
      <c r="K1019" s="8">
        <f>IF(障害学生情報入力シート!AU1019="",0,IF(AND(障害学生情報入力シート!AT1019=1,Y1019=1,障害学生情報入力シート!D1019&lt;&gt;"",障害学生情報入力シート!D1019&lt;&gt;"在籍者"),1,0))</f>
        <v>0</v>
      </c>
      <c r="L1019" s="8">
        <f t="shared" si="93"/>
        <v>0</v>
      </c>
      <c r="M1019" s="8" t="str">
        <f>IFERROR(MATCH(ROW(障害学生情報入力シート!A995),L:L,0),"")</f>
        <v/>
      </c>
      <c r="N1019" s="8">
        <f>IF(障害学生情報入力シート!CA1019="",0,IF(AND(障害学生情報入力シート!BZ1019=1,Y1019=1,障害学生情報入力シート!D1019&lt;&gt;"",障害学生情報入力シート!D1019&lt;&gt;"入学しなかった"),1,0))</f>
        <v>0</v>
      </c>
      <c r="O1019" s="8">
        <f t="shared" si="94"/>
        <v>0</v>
      </c>
      <c r="P1019" s="8" t="str">
        <f>IFERROR(MATCH(ROW(障害学生情報入力シート!AR995),O:O,0),"")</f>
        <v/>
      </c>
      <c r="Q1019" s="8">
        <f>IF(障害学生情報入力シート!CU1019="",0,IF(AND(障害学生情報入力シート!CT1019=1,Y1019=1,障害学生情報入力シート!D1019&lt;&gt;"",障害学生情報入力シート!D1019&lt;&gt;"入学しなかった"),1,0))</f>
        <v>0</v>
      </c>
      <c r="R1019" s="8">
        <f t="shared" si="95"/>
        <v>0</v>
      </c>
      <c r="S1019" s="8" t="str">
        <f>IFERROR(MATCH(ROW(障害学生情報入力シート!BJ995),R:R,0),"")</f>
        <v/>
      </c>
      <c r="T1019" s="9">
        <f>IF(OR(SUM(障害学生情報入力シート!AY1019:BY1019,障害学生情報入力シート!CB1019:CS1019)&gt;0,COUNTA(障害学生情報入力シート!BZ1019:CA1019)=2,COUNTA(障害学生情報入力シート!CT1019:CU1019)=2),1,0)</f>
        <v>0</v>
      </c>
      <c r="U1019" s="9">
        <f>SUM(障害学生情報入力シート!N1019:Q1019)+COUNTA(障害学生情報入力シート!R1019)</f>
        <v>0</v>
      </c>
      <c r="V1019" s="9">
        <f>SUM(障害学生情報入力シート!S1019:V1019)+COUNTA(障害学生情報入力シート!W1019)</f>
        <v>0</v>
      </c>
      <c r="W1019" s="9">
        <f>IF(SUM(障害学生情報入力シート!$X1019:$AT1019)&gt;0,1,0)</f>
        <v>0</v>
      </c>
      <c r="X1019" s="9">
        <f>IF(障害学生情報入力シート!D1019="入学者(新1年生)",1,0)</f>
        <v>0</v>
      </c>
      <c r="Y1019" s="9">
        <f>IF(ISBLANK(障害学生情報入力シート!$G1019),0)+IF(AND(障害学生情報入力シート!$G1019="視覚障害",OR(障害学生情報入力シート!$H1019="盲",障害学生情報入力シート!$H1019="弱視")),1,0)+IF(AND(障害学生情報入力シート!$G1019="聴覚・言語障害",OR(障害学生情報入力シート!$H1019="聾",障害学生情報入力シート!$H1019="難聴",障害学生情報入力シート!$H1019="言語障害のみ")),1,0)+IF(AND(障害学生情報入力シート!$G1019="肢体不自由",OR(障害学生情報入力シート!$H1019="上肢機能障害",障害学生情報入力シート!$H1019="下肢機能障害",障害学生情報入力シート!$H1019="上下肢機能障害",障害学生情報入力シート!$H1019="他の機能障害")),1,0)+IF(AND(障害学生情報入力シート!$G1019="病弱・虚弱",OR(障害学生情報入力シート!$H1019="内部障害等",障害学生情報入力シート!$H1019="他の慢性疾患")),1,0)+IF(AND(障害学生情報入力シート!$G1019="重複",ISBLANK(障害学生情報入力シート!$H1019)),1,0)+IF(AND(障害学生情報入力シート!$G1019="発達障害",OR(障害学生情報入力シート!$H1019="SLD",障害学生情報入力シート!$H1019="ADHD",障害学生情報入力シート!$H1019="ASD",障害学生情報入力シート!$H1019="発達障害の重複")),1,0)+IF(AND(障害学生情報入力シート!$G1019="精神障害",OR(障害学生情報入力シート!$H1019="統合失調症等",障害学生情報入力シート!$H1019="気分障害",障害学生情報入力シート!$H1019="神経症性障害等",障害学生情報入力シート!$H1019="摂食障害・睡眠障害等",障害学生情報入力シート!$H1019="他の精神障害")),1,0)+IF(AND(障害学生情報入力シート!$G1019="その他の障害",ISBLANK(障害学生情報入力シート!$H1019)),1,0)</f>
        <v>0</v>
      </c>
    </row>
    <row r="1020" spans="1:25" x14ac:dyDescent="0.4">
      <c r="A1020" s="1219">
        <v>996</v>
      </c>
      <c r="B1020" s="7">
        <f>IF(AND(障害学生情報入力シート!$G1020=$B$23,障害学生情報入力シート!$H1020=$B$24,OR(障害学生情報入力シート!D1020="入学者(新1年生)",障害学生情報入力シート!D1020="在籍者")),1,0)</f>
        <v>0</v>
      </c>
      <c r="C1020" s="7">
        <f t="shared" si="90"/>
        <v>0</v>
      </c>
      <c r="D1020" s="7" t="str">
        <f>IFERROR(MATCH(ROW(障害学生情報入力シート!A996),C:C,0),"")</f>
        <v/>
      </c>
      <c r="E1020" s="7">
        <f>IF(AND(障害学生情報入力シート!$G1020=$E$23,障害学生情報入力シート!$H1020=$E$24,OR(障害学生情報入力シート!D1020="入学者(新1年生)",障害学生情報入力シート!D1020="在籍者")),1,0)</f>
        <v>0</v>
      </c>
      <c r="F1020" s="7">
        <f t="shared" si="91"/>
        <v>0</v>
      </c>
      <c r="G1020" s="7" t="str">
        <f>IFERROR(MATCH(ROW(障害学生情報入力シート!E996),F:F,0),"")</f>
        <v/>
      </c>
      <c r="H1020" s="7">
        <f>IF(AND(障害学生情報入力シート!$G1020=$H$24,ISBLANK(障害学生情報入力シート!$H1020),OR(障害学生情報入力シート!D1020="入学者(新1年生)",障害学生情報入力シート!D1020="在籍者")),1,0)</f>
        <v>0</v>
      </c>
      <c r="I1020" s="7">
        <f t="shared" si="92"/>
        <v>0</v>
      </c>
      <c r="J1020" s="7" t="str">
        <f>IFERROR(MATCH(ROW(障害学生情報入力シート!A996),I:I,0),"")</f>
        <v/>
      </c>
      <c r="K1020" s="8">
        <f>IF(障害学生情報入力シート!AU1020="",0,IF(AND(障害学生情報入力シート!AT1020=1,Y1020=1,障害学生情報入力シート!D1020&lt;&gt;"",障害学生情報入力シート!D1020&lt;&gt;"在籍者"),1,0))</f>
        <v>0</v>
      </c>
      <c r="L1020" s="8">
        <f t="shared" si="93"/>
        <v>0</v>
      </c>
      <c r="M1020" s="8" t="str">
        <f>IFERROR(MATCH(ROW(障害学生情報入力シート!A996),L:L,0),"")</f>
        <v/>
      </c>
      <c r="N1020" s="8">
        <f>IF(障害学生情報入力シート!CA1020="",0,IF(AND(障害学生情報入力シート!BZ1020=1,Y1020=1,障害学生情報入力シート!D1020&lt;&gt;"",障害学生情報入力シート!D1020&lt;&gt;"入学しなかった"),1,0))</f>
        <v>0</v>
      </c>
      <c r="O1020" s="8">
        <f t="shared" si="94"/>
        <v>0</v>
      </c>
      <c r="P1020" s="8" t="str">
        <f>IFERROR(MATCH(ROW(障害学生情報入力シート!AR996),O:O,0),"")</f>
        <v/>
      </c>
      <c r="Q1020" s="8">
        <f>IF(障害学生情報入力シート!CU1020="",0,IF(AND(障害学生情報入力シート!CT1020=1,Y1020=1,障害学生情報入力シート!D1020&lt;&gt;"",障害学生情報入力シート!D1020&lt;&gt;"入学しなかった"),1,0))</f>
        <v>0</v>
      </c>
      <c r="R1020" s="8">
        <f t="shared" si="95"/>
        <v>0</v>
      </c>
      <c r="S1020" s="8" t="str">
        <f>IFERROR(MATCH(ROW(障害学生情報入力シート!BJ996),R:R,0),"")</f>
        <v/>
      </c>
      <c r="T1020" s="9">
        <f>IF(OR(SUM(障害学生情報入力シート!AY1020:BY1020,障害学生情報入力シート!CB1020:CS1020)&gt;0,COUNTA(障害学生情報入力シート!BZ1020:CA1020)=2,COUNTA(障害学生情報入力シート!CT1020:CU1020)=2),1,0)</f>
        <v>0</v>
      </c>
      <c r="U1020" s="9">
        <f>SUM(障害学生情報入力シート!N1020:Q1020)+COUNTA(障害学生情報入力シート!R1020)</f>
        <v>0</v>
      </c>
      <c r="V1020" s="9">
        <f>SUM(障害学生情報入力シート!S1020:V1020)+COUNTA(障害学生情報入力シート!W1020)</f>
        <v>0</v>
      </c>
      <c r="W1020" s="9">
        <f>IF(SUM(障害学生情報入力シート!$X1020:$AT1020)&gt;0,1,0)</f>
        <v>0</v>
      </c>
      <c r="X1020" s="9">
        <f>IF(障害学生情報入力シート!D1020="入学者(新1年生)",1,0)</f>
        <v>0</v>
      </c>
      <c r="Y1020" s="9">
        <f>IF(ISBLANK(障害学生情報入力シート!$G1020),0)+IF(AND(障害学生情報入力シート!$G1020="視覚障害",OR(障害学生情報入力シート!$H1020="盲",障害学生情報入力シート!$H1020="弱視")),1,0)+IF(AND(障害学生情報入力シート!$G1020="聴覚・言語障害",OR(障害学生情報入力シート!$H1020="聾",障害学生情報入力シート!$H1020="難聴",障害学生情報入力シート!$H1020="言語障害のみ")),1,0)+IF(AND(障害学生情報入力シート!$G1020="肢体不自由",OR(障害学生情報入力シート!$H1020="上肢機能障害",障害学生情報入力シート!$H1020="下肢機能障害",障害学生情報入力シート!$H1020="上下肢機能障害",障害学生情報入力シート!$H1020="他の機能障害")),1,0)+IF(AND(障害学生情報入力シート!$G1020="病弱・虚弱",OR(障害学生情報入力シート!$H1020="内部障害等",障害学生情報入力シート!$H1020="他の慢性疾患")),1,0)+IF(AND(障害学生情報入力シート!$G1020="重複",ISBLANK(障害学生情報入力シート!$H1020)),1,0)+IF(AND(障害学生情報入力シート!$G1020="発達障害",OR(障害学生情報入力シート!$H1020="SLD",障害学生情報入力シート!$H1020="ADHD",障害学生情報入力シート!$H1020="ASD",障害学生情報入力シート!$H1020="発達障害の重複")),1,0)+IF(AND(障害学生情報入力シート!$G1020="精神障害",OR(障害学生情報入力シート!$H1020="統合失調症等",障害学生情報入力シート!$H1020="気分障害",障害学生情報入力シート!$H1020="神経症性障害等",障害学生情報入力シート!$H1020="摂食障害・睡眠障害等",障害学生情報入力シート!$H1020="他の精神障害")),1,0)+IF(AND(障害学生情報入力シート!$G1020="その他の障害",ISBLANK(障害学生情報入力シート!$H1020)),1,0)</f>
        <v>0</v>
      </c>
    </row>
    <row r="1021" spans="1:25" x14ac:dyDescent="0.4">
      <c r="A1021" s="1219">
        <v>997</v>
      </c>
      <c r="B1021" s="7">
        <f>IF(AND(障害学生情報入力シート!$G1021=$B$23,障害学生情報入力シート!$H1021=$B$24,OR(障害学生情報入力シート!D1021="入学者(新1年生)",障害学生情報入力シート!D1021="在籍者")),1,0)</f>
        <v>0</v>
      </c>
      <c r="C1021" s="7">
        <f t="shared" si="90"/>
        <v>0</v>
      </c>
      <c r="D1021" s="7" t="str">
        <f>IFERROR(MATCH(ROW(障害学生情報入力シート!A997),C:C,0),"")</f>
        <v/>
      </c>
      <c r="E1021" s="7">
        <f>IF(AND(障害学生情報入力シート!$G1021=$E$23,障害学生情報入力シート!$H1021=$E$24,OR(障害学生情報入力シート!D1021="入学者(新1年生)",障害学生情報入力シート!D1021="在籍者")),1,0)</f>
        <v>0</v>
      </c>
      <c r="F1021" s="7">
        <f t="shared" si="91"/>
        <v>0</v>
      </c>
      <c r="G1021" s="7" t="str">
        <f>IFERROR(MATCH(ROW(障害学生情報入力シート!E997),F:F,0),"")</f>
        <v/>
      </c>
      <c r="H1021" s="7">
        <f>IF(AND(障害学生情報入力シート!$G1021=$H$24,ISBLANK(障害学生情報入力シート!$H1021),OR(障害学生情報入力シート!D1021="入学者(新1年生)",障害学生情報入力シート!D1021="在籍者")),1,0)</f>
        <v>0</v>
      </c>
      <c r="I1021" s="7">
        <f t="shared" si="92"/>
        <v>0</v>
      </c>
      <c r="J1021" s="7" t="str">
        <f>IFERROR(MATCH(ROW(障害学生情報入力シート!A997),I:I,0),"")</f>
        <v/>
      </c>
      <c r="K1021" s="8">
        <f>IF(障害学生情報入力シート!AU1021="",0,IF(AND(障害学生情報入力シート!AT1021=1,Y1021=1,障害学生情報入力シート!D1021&lt;&gt;"",障害学生情報入力シート!D1021&lt;&gt;"在籍者"),1,0))</f>
        <v>0</v>
      </c>
      <c r="L1021" s="8">
        <f t="shared" si="93"/>
        <v>0</v>
      </c>
      <c r="M1021" s="8" t="str">
        <f>IFERROR(MATCH(ROW(障害学生情報入力シート!A997),L:L,0),"")</f>
        <v/>
      </c>
      <c r="N1021" s="8">
        <f>IF(障害学生情報入力シート!CA1021="",0,IF(AND(障害学生情報入力シート!BZ1021=1,Y1021=1,障害学生情報入力シート!D1021&lt;&gt;"",障害学生情報入力シート!D1021&lt;&gt;"入学しなかった"),1,0))</f>
        <v>0</v>
      </c>
      <c r="O1021" s="8">
        <f t="shared" si="94"/>
        <v>0</v>
      </c>
      <c r="P1021" s="8" t="str">
        <f>IFERROR(MATCH(ROW(障害学生情報入力シート!AR997),O:O,0),"")</f>
        <v/>
      </c>
      <c r="Q1021" s="8">
        <f>IF(障害学生情報入力シート!CU1021="",0,IF(AND(障害学生情報入力シート!CT1021=1,Y1021=1,障害学生情報入力シート!D1021&lt;&gt;"",障害学生情報入力シート!D1021&lt;&gt;"入学しなかった"),1,0))</f>
        <v>0</v>
      </c>
      <c r="R1021" s="8">
        <f t="shared" si="95"/>
        <v>0</v>
      </c>
      <c r="S1021" s="8" t="str">
        <f>IFERROR(MATCH(ROW(障害学生情報入力シート!BJ997),R:R,0),"")</f>
        <v/>
      </c>
      <c r="T1021" s="9">
        <f>IF(OR(SUM(障害学生情報入力シート!AY1021:BY1021,障害学生情報入力シート!CB1021:CS1021)&gt;0,COUNTA(障害学生情報入力シート!BZ1021:CA1021)=2,COUNTA(障害学生情報入力シート!CT1021:CU1021)=2),1,0)</f>
        <v>0</v>
      </c>
      <c r="U1021" s="9">
        <f>SUM(障害学生情報入力シート!N1021:Q1021)+COUNTA(障害学生情報入力シート!R1021)</f>
        <v>0</v>
      </c>
      <c r="V1021" s="9">
        <f>SUM(障害学生情報入力シート!S1021:V1021)+COUNTA(障害学生情報入力シート!W1021)</f>
        <v>0</v>
      </c>
      <c r="W1021" s="9">
        <f>IF(SUM(障害学生情報入力シート!$X1021:$AT1021)&gt;0,1,0)</f>
        <v>0</v>
      </c>
      <c r="X1021" s="9">
        <f>IF(障害学生情報入力シート!D1021="入学者(新1年生)",1,0)</f>
        <v>0</v>
      </c>
      <c r="Y1021" s="9">
        <f>IF(ISBLANK(障害学生情報入力シート!$G1021),0)+IF(AND(障害学生情報入力シート!$G1021="視覚障害",OR(障害学生情報入力シート!$H1021="盲",障害学生情報入力シート!$H1021="弱視")),1,0)+IF(AND(障害学生情報入力シート!$G1021="聴覚・言語障害",OR(障害学生情報入力シート!$H1021="聾",障害学生情報入力シート!$H1021="難聴",障害学生情報入力シート!$H1021="言語障害のみ")),1,0)+IF(AND(障害学生情報入力シート!$G1021="肢体不自由",OR(障害学生情報入力シート!$H1021="上肢機能障害",障害学生情報入力シート!$H1021="下肢機能障害",障害学生情報入力シート!$H1021="上下肢機能障害",障害学生情報入力シート!$H1021="他の機能障害")),1,0)+IF(AND(障害学生情報入力シート!$G1021="病弱・虚弱",OR(障害学生情報入力シート!$H1021="内部障害等",障害学生情報入力シート!$H1021="他の慢性疾患")),1,0)+IF(AND(障害学生情報入力シート!$G1021="重複",ISBLANK(障害学生情報入力シート!$H1021)),1,0)+IF(AND(障害学生情報入力シート!$G1021="発達障害",OR(障害学生情報入力シート!$H1021="SLD",障害学生情報入力シート!$H1021="ADHD",障害学生情報入力シート!$H1021="ASD",障害学生情報入力シート!$H1021="発達障害の重複")),1,0)+IF(AND(障害学生情報入力シート!$G1021="精神障害",OR(障害学生情報入力シート!$H1021="統合失調症等",障害学生情報入力シート!$H1021="気分障害",障害学生情報入力シート!$H1021="神経症性障害等",障害学生情報入力シート!$H1021="摂食障害・睡眠障害等",障害学生情報入力シート!$H1021="他の精神障害")),1,0)+IF(AND(障害学生情報入力シート!$G1021="その他の障害",ISBLANK(障害学生情報入力シート!$H1021)),1,0)</f>
        <v>0</v>
      </c>
    </row>
    <row r="1022" spans="1:25" x14ac:dyDescent="0.4">
      <c r="A1022" s="1219">
        <v>998</v>
      </c>
      <c r="B1022" s="7">
        <f>IF(AND(障害学生情報入力シート!$G1022=$B$23,障害学生情報入力シート!$H1022=$B$24,OR(障害学生情報入力シート!D1022="入学者(新1年生)",障害学生情報入力シート!D1022="在籍者")),1,0)</f>
        <v>0</v>
      </c>
      <c r="C1022" s="7">
        <f t="shared" si="90"/>
        <v>0</v>
      </c>
      <c r="D1022" s="7" t="str">
        <f>IFERROR(MATCH(ROW(障害学生情報入力シート!A998),C:C,0),"")</f>
        <v/>
      </c>
      <c r="E1022" s="7">
        <f>IF(AND(障害学生情報入力シート!$G1022=$E$23,障害学生情報入力シート!$H1022=$E$24,OR(障害学生情報入力シート!D1022="入学者(新1年生)",障害学生情報入力シート!D1022="在籍者")),1,0)</f>
        <v>0</v>
      </c>
      <c r="F1022" s="7">
        <f t="shared" si="91"/>
        <v>0</v>
      </c>
      <c r="G1022" s="7" t="str">
        <f>IFERROR(MATCH(ROW(障害学生情報入力シート!E998),F:F,0),"")</f>
        <v/>
      </c>
      <c r="H1022" s="7">
        <f>IF(AND(障害学生情報入力シート!$G1022=$H$24,ISBLANK(障害学生情報入力シート!$H1022),OR(障害学生情報入力シート!D1022="入学者(新1年生)",障害学生情報入力シート!D1022="在籍者")),1,0)</f>
        <v>0</v>
      </c>
      <c r="I1022" s="7">
        <f t="shared" si="92"/>
        <v>0</v>
      </c>
      <c r="J1022" s="7" t="str">
        <f>IFERROR(MATCH(ROW(障害学生情報入力シート!A998),I:I,0),"")</f>
        <v/>
      </c>
      <c r="K1022" s="8">
        <f>IF(障害学生情報入力シート!AU1022="",0,IF(AND(障害学生情報入力シート!AT1022=1,Y1022=1,障害学生情報入力シート!D1022&lt;&gt;"",障害学生情報入力シート!D1022&lt;&gt;"在籍者"),1,0))</f>
        <v>0</v>
      </c>
      <c r="L1022" s="8">
        <f t="shared" si="93"/>
        <v>0</v>
      </c>
      <c r="M1022" s="8" t="str">
        <f>IFERROR(MATCH(ROW(障害学生情報入力シート!A998),L:L,0),"")</f>
        <v/>
      </c>
      <c r="N1022" s="8">
        <f>IF(障害学生情報入力シート!CA1022="",0,IF(AND(障害学生情報入力シート!BZ1022=1,Y1022=1,障害学生情報入力シート!D1022&lt;&gt;"",障害学生情報入力シート!D1022&lt;&gt;"入学しなかった"),1,0))</f>
        <v>0</v>
      </c>
      <c r="O1022" s="8">
        <f t="shared" si="94"/>
        <v>0</v>
      </c>
      <c r="P1022" s="8" t="str">
        <f>IFERROR(MATCH(ROW(障害学生情報入力シート!AR998),O:O,0),"")</f>
        <v/>
      </c>
      <c r="Q1022" s="8">
        <f>IF(障害学生情報入力シート!CU1022="",0,IF(AND(障害学生情報入力シート!CT1022=1,Y1022=1,障害学生情報入力シート!D1022&lt;&gt;"",障害学生情報入力シート!D1022&lt;&gt;"入学しなかった"),1,0))</f>
        <v>0</v>
      </c>
      <c r="R1022" s="8">
        <f t="shared" si="95"/>
        <v>0</v>
      </c>
      <c r="S1022" s="8" t="str">
        <f>IFERROR(MATCH(ROW(障害学生情報入力シート!BJ998),R:R,0),"")</f>
        <v/>
      </c>
      <c r="T1022" s="9">
        <f>IF(OR(SUM(障害学生情報入力シート!AY1022:BY1022,障害学生情報入力シート!CB1022:CS1022)&gt;0,COUNTA(障害学生情報入力シート!BZ1022:CA1022)=2,COUNTA(障害学生情報入力シート!CT1022:CU1022)=2),1,0)</f>
        <v>0</v>
      </c>
      <c r="U1022" s="9">
        <f>SUM(障害学生情報入力シート!N1022:Q1022)+COUNTA(障害学生情報入力シート!R1022)</f>
        <v>0</v>
      </c>
      <c r="V1022" s="9">
        <f>SUM(障害学生情報入力シート!S1022:V1022)+COUNTA(障害学生情報入力シート!W1022)</f>
        <v>0</v>
      </c>
      <c r="W1022" s="9">
        <f>IF(SUM(障害学生情報入力シート!$X1022:$AT1022)&gt;0,1,0)</f>
        <v>0</v>
      </c>
      <c r="X1022" s="9">
        <f>IF(障害学生情報入力シート!D1022="入学者(新1年生)",1,0)</f>
        <v>0</v>
      </c>
      <c r="Y1022" s="9">
        <f>IF(ISBLANK(障害学生情報入力シート!$G1022),0)+IF(AND(障害学生情報入力シート!$G1022="視覚障害",OR(障害学生情報入力シート!$H1022="盲",障害学生情報入力シート!$H1022="弱視")),1,0)+IF(AND(障害学生情報入力シート!$G1022="聴覚・言語障害",OR(障害学生情報入力シート!$H1022="聾",障害学生情報入力シート!$H1022="難聴",障害学生情報入力シート!$H1022="言語障害のみ")),1,0)+IF(AND(障害学生情報入力シート!$G1022="肢体不自由",OR(障害学生情報入力シート!$H1022="上肢機能障害",障害学生情報入力シート!$H1022="下肢機能障害",障害学生情報入力シート!$H1022="上下肢機能障害",障害学生情報入力シート!$H1022="他の機能障害")),1,0)+IF(AND(障害学生情報入力シート!$G1022="病弱・虚弱",OR(障害学生情報入力シート!$H1022="内部障害等",障害学生情報入力シート!$H1022="他の慢性疾患")),1,0)+IF(AND(障害学生情報入力シート!$G1022="重複",ISBLANK(障害学生情報入力シート!$H1022)),1,0)+IF(AND(障害学生情報入力シート!$G1022="発達障害",OR(障害学生情報入力シート!$H1022="SLD",障害学生情報入力シート!$H1022="ADHD",障害学生情報入力シート!$H1022="ASD",障害学生情報入力シート!$H1022="発達障害の重複")),1,0)+IF(AND(障害学生情報入力シート!$G1022="精神障害",OR(障害学生情報入力シート!$H1022="統合失調症等",障害学生情報入力シート!$H1022="気分障害",障害学生情報入力シート!$H1022="神経症性障害等",障害学生情報入力シート!$H1022="摂食障害・睡眠障害等",障害学生情報入力シート!$H1022="他の精神障害")),1,0)+IF(AND(障害学生情報入力シート!$G1022="その他の障害",ISBLANK(障害学生情報入力シート!$H1022)),1,0)</f>
        <v>0</v>
      </c>
    </row>
    <row r="1023" spans="1:25" x14ac:dyDescent="0.4">
      <c r="A1023" s="1219">
        <v>999</v>
      </c>
      <c r="B1023" s="7">
        <f>IF(AND(障害学生情報入力シート!$G1023=$B$23,障害学生情報入力シート!$H1023=$B$24,OR(障害学生情報入力シート!D1023="入学者(新1年生)",障害学生情報入力シート!D1023="在籍者")),1,0)</f>
        <v>0</v>
      </c>
      <c r="C1023" s="7">
        <f t="shared" si="90"/>
        <v>0</v>
      </c>
      <c r="D1023" s="7" t="str">
        <f>IFERROR(MATCH(ROW(障害学生情報入力シート!A999),C:C,0),"")</f>
        <v/>
      </c>
      <c r="E1023" s="7">
        <f>IF(AND(障害学生情報入力シート!$G1023=$E$23,障害学生情報入力シート!$H1023=$E$24,OR(障害学生情報入力シート!D1023="入学者(新1年生)",障害学生情報入力シート!D1023="在籍者")),1,0)</f>
        <v>0</v>
      </c>
      <c r="F1023" s="7">
        <f t="shared" si="91"/>
        <v>0</v>
      </c>
      <c r="G1023" s="7" t="str">
        <f>IFERROR(MATCH(ROW(障害学生情報入力シート!E999),F:F,0),"")</f>
        <v/>
      </c>
      <c r="H1023" s="7">
        <f>IF(AND(障害学生情報入力シート!$G1023=$H$24,ISBLANK(障害学生情報入力シート!$H1023),OR(障害学生情報入力シート!D1023="入学者(新1年生)",障害学生情報入力シート!D1023="在籍者")),1,0)</f>
        <v>0</v>
      </c>
      <c r="I1023" s="7">
        <f t="shared" si="92"/>
        <v>0</v>
      </c>
      <c r="J1023" s="7" t="str">
        <f>IFERROR(MATCH(ROW(障害学生情報入力シート!A999),I:I,0),"")</f>
        <v/>
      </c>
      <c r="K1023" s="8">
        <f>IF(障害学生情報入力シート!AU1023="",0,IF(AND(障害学生情報入力シート!AT1023=1,Y1023=1,障害学生情報入力シート!D1023&lt;&gt;"",障害学生情報入力シート!D1023&lt;&gt;"在籍者"),1,0))</f>
        <v>0</v>
      </c>
      <c r="L1023" s="8">
        <f t="shared" si="93"/>
        <v>0</v>
      </c>
      <c r="M1023" s="8" t="str">
        <f>IFERROR(MATCH(ROW(障害学生情報入力シート!A999),L:L,0),"")</f>
        <v/>
      </c>
      <c r="N1023" s="8">
        <f>IF(障害学生情報入力シート!CA1023="",0,IF(AND(障害学生情報入力シート!BZ1023=1,Y1023=1,障害学生情報入力シート!D1023&lt;&gt;"",障害学生情報入力シート!D1023&lt;&gt;"入学しなかった"),1,0))</f>
        <v>0</v>
      </c>
      <c r="O1023" s="8">
        <f t="shared" si="94"/>
        <v>0</v>
      </c>
      <c r="P1023" s="8" t="str">
        <f>IFERROR(MATCH(ROW(障害学生情報入力シート!AR999),O:O,0),"")</f>
        <v/>
      </c>
      <c r="Q1023" s="8">
        <f>IF(障害学生情報入力シート!CU1023="",0,IF(AND(障害学生情報入力シート!CT1023=1,Y1023=1,障害学生情報入力シート!D1023&lt;&gt;"",障害学生情報入力シート!D1023&lt;&gt;"入学しなかった"),1,0))</f>
        <v>0</v>
      </c>
      <c r="R1023" s="8">
        <f t="shared" si="95"/>
        <v>0</v>
      </c>
      <c r="S1023" s="8" t="str">
        <f>IFERROR(MATCH(ROW(障害学生情報入力シート!BJ999),R:R,0),"")</f>
        <v/>
      </c>
      <c r="T1023" s="9">
        <f>IF(OR(SUM(障害学生情報入力シート!AY1023:BY1023,障害学生情報入力シート!CB1023:CS1023)&gt;0,COUNTA(障害学生情報入力シート!BZ1023:CA1023)=2,COUNTA(障害学生情報入力シート!CT1023:CU1023)=2),1,0)</f>
        <v>0</v>
      </c>
      <c r="U1023" s="9">
        <f>SUM(障害学生情報入力シート!N1023:Q1023)+COUNTA(障害学生情報入力シート!R1023)</f>
        <v>0</v>
      </c>
      <c r="V1023" s="9">
        <f>SUM(障害学生情報入力シート!S1023:V1023)+COUNTA(障害学生情報入力シート!W1023)</f>
        <v>0</v>
      </c>
      <c r="W1023" s="9">
        <f>IF(SUM(障害学生情報入力シート!$X1023:$AT1023)&gt;0,1,0)</f>
        <v>0</v>
      </c>
      <c r="X1023" s="9">
        <f>IF(障害学生情報入力シート!D1023="入学者(新1年生)",1,0)</f>
        <v>0</v>
      </c>
      <c r="Y1023" s="9">
        <f>IF(ISBLANK(障害学生情報入力シート!$G1023),0)+IF(AND(障害学生情報入力シート!$G1023="視覚障害",OR(障害学生情報入力シート!$H1023="盲",障害学生情報入力シート!$H1023="弱視")),1,0)+IF(AND(障害学生情報入力シート!$G1023="聴覚・言語障害",OR(障害学生情報入力シート!$H1023="聾",障害学生情報入力シート!$H1023="難聴",障害学生情報入力シート!$H1023="言語障害のみ")),1,0)+IF(AND(障害学生情報入力シート!$G1023="肢体不自由",OR(障害学生情報入力シート!$H1023="上肢機能障害",障害学生情報入力シート!$H1023="下肢機能障害",障害学生情報入力シート!$H1023="上下肢機能障害",障害学生情報入力シート!$H1023="他の機能障害")),1,0)+IF(AND(障害学生情報入力シート!$G1023="病弱・虚弱",OR(障害学生情報入力シート!$H1023="内部障害等",障害学生情報入力シート!$H1023="他の慢性疾患")),1,0)+IF(AND(障害学生情報入力シート!$G1023="重複",ISBLANK(障害学生情報入力シート!$H1023)),1,0)+IF(AND(障害学生情報入力シート!$G1023="発達障害",OR(障害学生情報入力シート!$H1023="SLD",障害学生情報入力シート!$H1023="ADHD",障害学生情報入力シート!$H1023="ASD",障害学生情報入力シート!$H1023="発達障害の重複")),1,0)+IF(AND(障害学生情報入力シート!$G1023="精神障害",OR(障害学生情報入力シート!$H1023="統合失調症等",障害学生情報入力シート!$H1023="気分障害",障害学生情報入力シート!$H1023="神経症性障害等",障害学生情報入力シート!$H1023="摂食障害・睡眠障害等",障害学生情報入力シート!$H1023="他の精神障害")),1,0)+IF(AND(障害学生情報入力シート!$G1023="その他の障害",ISBLANK(障害学生情報入力シート!$H1023)),1,0)</f>
        <v>0</v>
      </c>
    </row>
    <row r="1024" spans="1:25" x14ac:dyDescent="0.4">
      <c r="A1024" s="1219">
        <v>1000</v>
      </c>
      <c r="B1024" s="7">
        <f>IF(AND(障害学生情報入力シート!$G1024=$B$23,障害学生情報入力シート!$H1024=$B$24,OR(障害学生情報入力シート!D1024="入学者(新1年生)",障害学生情報入力シート!D1024="在籍者")),1,0)</f>
        <v>0</v>
      </c>
      <c r="C1024" s="7">
        <f t="shared" si="90"/>
        <v>0</v>
      </c>
      <c r="D1024" s="7" t="str">
        <f>IFERROR(MATCH(ROW(障害学生情報入力シート!A1000),C:C,0),"")</f>
        <v/>
      </c>
      <c r="E1024" s="7">
        <f>IF(AND(障害学生情報入力シート!$G1024=$E$23,障害学生情報入力シート!$H1024=$E$24,OR(障害学生情報入力シート!D1024="入学者(新1年生)",障害学生情報入力シート!D1024="在籍者")),1,0)</f>
        <v>0</v>
      </c>
      <c r="F1024" s="7">
        <f t="shared" si="91"/>
        <v>0</v>
      </c>
      <c r="G1024" s="7" t="str">
        <f>IFERROR(MATCH(ROW(障害学生情報入力シート!E1000),F:F,0),"")</f>
        <v/>
      </c>
      <c r="H1024" s="7">
        <f>IF(AND(障害学生情報入力シート!$G1024=$H$24,ISBLANK(障害学生情報入力シート!$H1024),OR(障害学生情報入力シート!D1024="入学者(新1年生)",障害学生情報入力シート!D1024="在籍者")),1,0)</f>
        <v>0</v>
      </c>
      <c r="I1024" s="7">
        <f t="shared" si="92"/>
        <v>0</v>
      </c>
      <c r="J1024" s="7" t="str">
        <f>IFERROR(MATCH(ROW(障害学生情報入力シート!A1000),I:I,0),"")</f>
        <v/>
      </c>
      <c r="K1024" s="8">
        <f>IF(障害学生情報入力シート!AU1024="",0,IF(AND(障害学生情報入力シート!AT1024=1,Y1024=1,障害学生情報入力シート!D1024&lt;&gt;"",障害学生情報入力シート!D1024&lt;&gt;"在籍者"),1,0))</f>
        <v>0</v>
      </c>
      <c r="L1024" s="8">
        <f t="shared" si="93"/>
        <v>0</v>
      </c>
      <c r="M1024" s="8" t="str">
        <f>IFERROR(MATCH(ROW(障害学生情報入力シート!A1000),L:L,0),"")</f>
        <v/>
      </c>
      <c r="N1024" s="8">
        <f>IF(障害学生情報入力シート!CA1024="",0,IF(AND(障害学生情報入力シート!BZ1024=1,Y1024=1,障害学生情報入力シート!D1024&lt;&gt;"",障害学生情報入力シート!D1024&lt;&gt;"入学しなかった"),1,0))</f>
        <v>0</v>
      </c>
      <c r="O1024" s="8">
        <f t="shared" si="94"/>
        <v>0</v>
      </c>
      <c r="P1024" s="8" t="str">
        <f>IFERROR(MATCH(ROW(障害学生情報入力シート!AR1000),O:O,0),"")</f>
        <v/>
      </c>
      <c r="Q1024" s="8">
        <f>IF(障害学生情報入力シート!CU1024="",0,IF(AND(障害学生情報入力シート!CT1024=1,Y1024=1,障害学生情報入力シート!D1024&lt;&gt;"",障害学生情報入力シート!D1024&lt;&gt;"入学しなかった"),1,0))</f>
        <v>0</v>
      </c>
      <c r="R1024" s="8">
        <f t="shared" si="95"/>
        <v>0</v>
      </c>
      <c r="S1024" s="8" t="str">
        <f>IFERROR(MATCH(ROW(障害学生情報入力シート!BJ1000),R:R,0),"")</f>
        <v/>
      </c>
      <c r="T1024" s="9">
        <f>IF(OR(SUM(障害学生情報入力シート!AY1024:BY1024,障害学生情報入力シート!CB1024:CS1024)&gt;0,COUNTA(障害学生情報入力シート!BZ1024:CA1024)=2,COUNTA(障害学生情報入力シート!CT1024:CU1024)=2),1,0)</f>
        <v>0</v>
      </c>
      <c r="U1024" s="9">
        <f>SUM(障害学生情報入力シート!N1024:Q1024)+COUNTA(障害学生情報入力シート!R1024)</f>
        <v>0</v>
      </c>
      <c r="V1024" s="9">
        <f>SUM(障害学生情報入力シート!S1024:V1024)+COUNTA(障害学生情報入力シート!W1024)</f>
        <v>0</v>
      </c>
      <c r="W1024" s="9">
        <f>IF(SUM(障害学生情報入力シート!$X1024:$AT1024)&gt;0,1,0)</f>
        <v>0</v>
      </c>
      <c r="X1024" s="9">
        <f>IF(障害学生情報入力シート!D1024="入学者(新1年生)",1,0)</f>
        <v>0</v>
      </c>
      <c r="Y1024" s="9">
        <f>IF(ISBLANK(障害学生情報入力シート!$G1024),0)+IF(AND(障害学生情報入力シート!$G1024="視覚障害",OR(障害学生情報入力シート!$H1024="盲",障害学生情報入力シート!$H1024="弱視")),1,0)+IF(AND(障害学生情報入力シート!$G1024="聴覚・言語障害",OR(障害学生情報入力シート!$H1024="聾",障害学生情報入力シート!$H1024="難聴",障害学生情報入力シート!$H1024="言語障害のみ")),1,0)+IF(AND(障害学生情報入力シート!$G1024="肢体不自由",OR(障害学生情報入力シート!$H1024="上肢機能障害",障害学生情報入力シート!$H1024="下肢機能障害",障害学生情報入力シート!$H1024="上下肢機能障害",障害学生情報入力シート!$H1024="他の機能障害")),1,0)+IF(AND(障害学生情報入力シート!$G1024="病弱・虚弱",OR(障害学生情報入力シート!$H1024="内部障害等",障害学生情報入力シート!$H1024="他の慢性疾患")),1,0)+IF(AND(障害学生情報入力シート!$G1024="重複",ISBLANK(障害学生情報入力シート!$H1024)),1,0)+IF(AND(障害学生情報入力シート!$G1024="発達障害",OR(障害学生情報入力シート!$H1024="SLD",障害学生情報入力シート!$H1024="ADHD",障害学生情報入力シート!$H1024="ASD",障害学生情報入力シート!$H1024="発達障害の重複")),1,0)+IF(AND(障害学生情報入力シート!$G1024="精神障害",OR(障害学生情報入力シート!$H1024="統合失調症等",障害学生情報入力シート!$H1024="気分障害",障害学生情報入力シート!$H1024="神経症性障害等",障害学生情報入力シート!$H1024="摂食障害・睡眠障害等",障害学生情報入力シート!$H1024="他の精神障害")),1,0)+IF(AND(障害学生情報入力シート!$G1024="その他の障害",ISBLANK(障害学生情報入力シート!$H1024)),1,0)</f>
        <v>0</v>
      </c>
    </row>
    <row r="1026" spans="2:19" x14ac:dyDescent="0.4">
      <c r="B1026" s="9"/>
      <c r="C1026" s="9"/>
      <c r="D1026" s="9"/>
      <c r="E1026" s="9"/>
      <c r="F1026" s="9"/>
      <c r="G1026" s="9"/>
      <c r="H1026" s="9"/>
      <c r="I1026" s="9"/>
      <c r="J1026" s="9"/>
      <c r="K1026" s="9"/>
      <c r="L1026" s="9"/>
      <c r="M1026" s="9"/>
      <c r="N1026" s="9"/>
      <c r="O1026" s="9"/>
      <c r="P1026" s="9"/>
      <c r="Q1026" s="9"/>
      <c r="R1026" s="9"/>
      <c r="S1026" s="9"/>
    </row>
  </sheetData>
  <sheetProtection algorithmName="SHA-512" hashValue="J+chi/6r7uBQShdqFFxHKEangPJ+zSkq83sm0JGJaUmrxSUzzejomXRpIfYBRW3QydoUuHk1AijL4jo30fNXXw==" saltValue="TS0KDkGmbA88CAOc429+5w==" spinCount="100000" sheet="1" objects="1" scenarios="1"/>
  <mergeCells count="11">
    <mergeCell ref="A22:A24"/>
    <mergeCell ref="N22:P22"/>
    <mergeCell ref="K22:M22"/>
    <mergeCell ref="B22:J22"/>
    <mergeCell ref="Y22:Y24"/>
    <mergeCell ref="X22:X24"/>
    <mergeCell ref="Q22:S22"/>
    <mergeCell ref="T22:T24"/>
    <mergeCell ref="W22:W24"/>
    <mergeCell ref="V22:V24"/>
    <mergeCell ref="U22:U24"/>
  </mergeCells>
  <phoneticPr fontId="2"/>
  <conditionalFormatting sqref="A25:A1024">
    <cfRule type="expression" dxfId="117" priority="1">
      <formula>MOD(ROW(),2)=0</formula>
    </cfRule>
  </conditionalFormatting>
  <conditionalFormatting sqref="B25:Y1024">
    <cfRule type="expression" dxfId="116" priority="3">
      <formula>MOD(ROW(),2)=0</formula>
    </cfRule>
  </conditionalFormatting>
  <dataValidations count="2">
    <dataValidation type="whole" imeMode="halfAlpha" allowBlank="1" showInputMessage="1" showErrorMessage="1" error="半角数字の1を入れてください" sqref="K25:K1024 N25:N1024 T25:T1024">
      <formula1>0</formula1>
      <formula2>1</formula2>
    </dataValidation>
    <dataValidation type="whole" imeMode="halfAlpha" operator="equal" allowBlank="1" showInputMessage="1" showErrorMessage="1" error="半角数字の1を入れてください" sqref="O25:P1024 L25:M1024">
      <formula1>1</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4FFE118A-A9C0-4EAF-B974-AE883B7024B7}">
            <xm:f>障害学生情報入力シート!$D25="入学しなかった"</xm:f>
            <x14:dxf>
              <fill>
                <patternFill>
                  <bgColor theme="0" tint="-0.34998626667073579"/>
                </patternFill>
              </fill>
            </x14:dxf>
          </x14:cfRule>
          <xm:sqref>N25:P1024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DE1026"/>
  <sheetViews>
    <sheetView workbookViewId="0">
      <pane xSplit="1" ySplit="24" topLeftCell="B25" activePane="bottomRight" state="frozen"/>
      <selection pane="topRight" activeCell="B1" sqref="B1"/>
      <selection pane="bottomLeft" activeCell="A25" sqref="A25"/>
      <selection pane="bottomRight" activeCell="F40" sqref="F40"/>
    </sheetView>
  </sheetViews>
  <sheetFormatPr defaultColWidth="3.625" defaultRowHeight="12" x14ac:dyDescent="0.4"/>
  <cols>
    <col min="1" max="1" width="5.625" style="3" customWidth="1"/>
    <col min="2" max="2" width="9.25" style="27" customWidth="1"/>
    <col min="3" max="3" width="13.875" style="27" customWidth="1"/>
    <col min="4" max="4" width="8.875" style="5" customWidth="1"/>
    <col min="5" max="6" width="10.125" style="3" customWidth="1"/>
    <col min="7" max="7" width="13.125" style="13" hidden="1" customWidth="1"/>
    <col min="8" max="8" width="9.875" style="13" hidden="1" customWidth="1"/>
    <col min="9" max="9" width="10.625" style="13" hidden="1" customWidth="1"/>
    <col min="10" max="37" width="3.625" style="3" customWidth="1"/>
    <col min="38" max="38" width="3.625" style="5" customWidth="1"/>
    <col min="39" max="49" width="3.625" style="3" customWidth="1"/>
    <col min="50" max="50" width="3.625" style="5" customWidth="1"/>
    <col min="51" max="102" width="3.625" style="3" customWidth="1"/>
    <col min="103" max="105" width="3.625" style="5" customWidth="1"/>
    <col min="106" max="109" width="3.625" style="3" customWidth="1"/>
    <col min="110" max="16384" width="3.625" style="3"/>
  </cols>
  <sheetData>
    <row r="1" spans="1:106" s="1242" customFormat="1" ht="42.75" customHeight="1" x14ac:dyDescent="0.4">
      <c r="A1" s="1" t="s">
        <v>34</v>
      </c>
      <c r="B1" s="1278" t="s">
        <v>35</v>
      </c>
      <c r="C1" s="1278"/>
      <c r="D1" s="1" t="s">
        <v>196</v>
      </c>
      <c r="E1" s="1" t="s">
        <v>196</v>
      </c>
      <c r="F1" s="1" t="s">
        <v>196</v>
      </c>
      <c r="G1" s="1220" t="s">
        <v>196</v>
      </c>
      <c r="H1" s="1220" t="s">
        <v>36</v>
      </c>
      <c r="I1" s="1220" t="s">
        <v>196</v>
      </c>
      <c r="J1" s="28" t="s">
        <v>197</v>
      </c>
      <c r="K1" s="28" t="s">
        <v>197</v>
      </c>
      <c r="L1" s="28" t="s">
        <v>197</v>
      </c>
      <c r="M1" s="28" t="s">
        <v>197</v>
      </c>
      <c r="N1" s="28" t="s">
        <v>197</v>
      </c>
      <c r="O1" s="28" t="s">
        <v>197</v>
      </c>
      <c r="P1" s="28" t="s">
        <v>197</v>
      </c>
      <c r="Q1" s="28" t="s">
        <v>197</v>
      </c>
      <c r="R1" s="28" t="s">
        <v>197</v>
      </c>
      <c r="S1" s="28" t="s">
        <v>197</v>
      </c>
      <c r="T1" s="28" t="s">
        <v>197</v>
      </c>
      <c r="U1" s="28" t="s">
        <v>197</v>
      </c>
      <c r="V1" s="28" t="s">
        <v>197</v>
      </c>
      <c r="W1" s="28" t="s">
        <v>197</v>
      </c>
      <c r="X1" s="28" t="s">
        <v>197</v>
      </c>
      <c r="Y1" s="1241"/>
      <c r="Z1" s="1241"/>
      <c r="AA1" s="1241"/>
      <c r="AB1" s="1241"/>
      <c r="AC1" s="1241"/>
      <c r="AD1" s="1241"/>
      <c r="AE1" s="1241"/>
      <c r="AF1" s="1241"/>
      <c r="AG1" s="1241"/>
      <c r="AH1" s="1241"/>
      <c r="AI1" s="1241"/>
      <c r="AJ1" s="1241"/>
      <c r="AK1" s="1241"/>
      <c r="AL1" s="1241"/>
      <c r="AM1" s="29"/>
      <c r="AN1" s="29"/>
      <c r="AO1" s="29"/>
      <c r="AP1" s="29"/>
      <c r="AQ1" s="29"/>
      <c r="AR1" s="29"/>
      <c r="AS1" s="29"/>
      <c r="AT1" s="1241"/>
      <c r="AU1" s="1241"/>
      <c r="AV1" s="27"/>
      <c r="AW1" s="1241"/>
      <c r="AX1" s="27"/>
      <c r="AY1" s="1241"/>
      <c r="AZ1" s="1241"/>
      <c r="BA1" s="1241"/>
      <c r="BB1" s="1241"/>
      <c r="BC1" s="1241"/>
      <c r="BD1" s="1241"/>
      <c r="BE1" s="1241"/>
      <c r="BF1" s="1241"/>
      <c r="BG1" s="1241"/>
      <c r="BH1" s="1241"/>
      <c r="BI1" s="1241"/>
      <c r="BJ1" s="1241"/>
      <c r="BK1" s="1241"/>
      <c r="BL1" s="1241"/>
      <c r="BM1" s="1241"/>
      <c r="BN1" s="1241"/>
      <c r="BO1" s="1241"/>
      <c r="BP1" s="1241"/>
      <c r="BQ1" s="1241"/>
      <c r="BR1" s="1241"/>
      <c r="BS1" s="1241"/>
      <c r="BT1" s="1241"/>
      <c r="BU1" s="1241"/>
      <c r="BV1" s="1241"/>
      <c r="BW1" s="1241"/>
      <c r="BX1" s="1241"/>
      <c r="BY1" s="1241"/>
      <c r="BZ1" s="1241"/>
      <c r="CA1" s="1241"/>
      <c r="CB1" s="1241"/>
      <c r="CC1" s="1241"/>
      <c r="CD1" s="1241"/>
      <c r="CE1" s="1241"/>
      <c r="CF1" s="1241"/>
      <c r="CG1" s="1241"/>
      <c r="CH1" s="1241"/>
      <c r="CI1" s="1241"/>
      <c r="CJ1" s="1241"/>
      <c r="CK1" s="1241"/>
      <c r="CL1" s="1241"/>
      <c r="CM1" s="1241"/>
      <c r="CN1" s="1241"/>
      <c r="CO1" s="1241"/>
      <c r="CP1" s="1241"/>
      <c r="CQ1" s="1241"/>
      <c r="CR1" s="1241"/>
      <c r="CS1" s="1241"/>
      <c r="CT1" s="1241"/>
      <c r="CU1" s="1241"/>
      <c r="CV1" s="1241"/>
      <c r="CW1" s="1241"/>
      <c r="CX1" s="1241"/>
      <c r="CY1" s="1241"/>
      <c r="CZ1" s="1241"/>
      <c r="DA1" s="1241"/>
      <c r="DB1" s="1241"/>
    </row>
    <row r="2" spans="1:106" ht="24" hidden="1" customHeight="1" x14ac:dyDescent="0.4">
      <c r="A2" s="3" t="s">
        <v>663</v>
      </c>
      <c r="B2" s="3"/>
      <c r="C2" s="3"/>
      <c r="E2" s="29" t="s">
        <v>24</v>
      </c>
      <c r="F2" s="1216" t="s">
        <v>33</v>
      </c>
      <c r="G2" s="1221"/>
      <c r="H2" s="1221"/>
      <c r="I2" s="1221"/>
    </row>
    <row r="3" spans="1:106" ht="24" hidden="1" customHeight="1" x14ac:dyDescent="0.4">
      <c r="A3" s="3" t="s">
        <v>664</v>
      </c>
      <c r="B3" s="3"/>
      <c r="C3" s="3"/>
      <c r="E3" s="29" t="s">
        <v>19</v>
      </c>
      <c r="F3" s="1216" t="s">
        <v>25</v>
      </c>
      <c r="G3" s="1221"/>
      <c r="H3" s="1221"/>
      <c r="I3" s="1221"/>
    </row>
    <row r="4" spans="1:106" ht="24" hidden="1" customHeight="1" x14ac:dyDescent="0.4">
      <c r="A4" s="3" t="s">
        <v>665</v>
      </c>
      <c r="B4" s="3"/>
      <c r="C4" s="3"/>
      <c r="E4" s="29" t="s">
        <v>18</v>
      </c>
      <c r="F4" s="1216" t="s">
        <v>29</v>
      </c>
      <c r="G4" s="1221"/>
      <c r="H4" s="1221"/>
      <c r="I4" s="1221"/>
    </row>
    <row r="5" spans="1:106" ht="24" hidden="1" customHeight="1" x14ac:dyDescent="0.4">
      <c r="A5" s="3" t="s">
        <v>666</v>
      </c>
      <c r="B5" s="3"/>
      <c r="C5" s="3"/>
      <c r="E5" s="29" t="s">
        <v>49</v>
      </c>
      <c r="F5" s="1216" t="s">
        <v>50</v>
      </c>
      <c r="G5" s="1221"/>
      <c r="H5" s="1221"/>
      <c r="I5" s="1221"/>
    </row>
    <row r="6" spans="1:106" ht="12" hidden="1" customHeight="1" x14ac:dyDescent="0.4">
      <c r="A6" s="3" t="s">
        <v>667</v>
      </c>
      <c r="B6" s="3"/>
      <c r="C6" s="3"/>
      <c r="E6" s="29" t="s">
        <v>54</v>
      </c>
      <c r="F6" s="1216" t="s">
        <v>20</v>
      </c>
      <c r="G6" s="1221"/>
      <c r="H6" s="1221"/>
      <c r="I6" s="1221"/>
    </row>
    <row r="7" spans="1:106" ht="12" hidden="1" customHeight="1" x14ac:dyDescent="0.4">
      <c r="B7" s="3"/>
      <c r="C7" s="3"/>
      <c r="E7" s="29" t="s">
        <v>10</v>
      </c>
      <c r="F7" s="1216" t="s">
        <v>27</v>
      </c>
      <c r="G7" s="1221"/>
      <c r="H7" s="1221"/>
      <c r="I7" s="1221"/>
    </row>
    <row r="8" spans="1:106" ht="12" hidden="1" customHeight="1" x14ac:dyDescent="0.4">
      <c r="A8" s="3" t="s">
        <v>657</v>
      </c>
      <c r="B8" s="3"/>
      <c r="C8" s="3"/>
      <c r="E8" s="29" t="s">
        <v>16</v>
      </c>
      <c r="F8" s="1216" t="s">
        <v>21</v>
      </c>
      <c r="G8" s="1221"/>
      <c r="H8" s="1221"/>
      <c r="I8" s="1221"/>
    </row>
    <row r="9" spans="1:106" ht="12" hidden="1" customHeight="1" x14ac:dyDescent="0.4">
      <c r="A9" s="3" t="s">
        <v>57</v>
      </c>
      <c r="B9" s="3"/>
      <c r="C9" s="3"/>
      <c r="E9" s="29" t="s">
        <v>15</v>
      </c>
      <c r="F9" s="1216" t="s">
        <v>26</v>
      </c>
      <c r="G9" s="1221"/>
      <c r="H9" s="1221"/>
      <c r="I9" s="1221"/>
    </row>
    <row r="10" spans="1:106" ht="12" hidden="1" customHeight="1" x14ac:dyDescent="0.4">
      <c r="A10" s="3" t="s">
        <v>58</v>
      </c>
      <c r="B10" s="3"/>
      <c r="C10" s="3"/>
      <c r="E10" s="29"/>
      <c r="F10" s="1216" t="s">
        <v>59</v>
      </c>
      <c r="G10" s="1221"/>
      <c r="H10" s="1221"/>
      <c r="I10" s="1221"/>
    </row>
    <row r="11" spans="1:106" ht="12" hidden="1" customHeight="1" x14ac:dyDescent="0.4">
      <c r="A11" s="3" t="s">
        <v>60</v>
      </c>
      <c r="B11" s="3"/>
      <c r="C11" s="3"/>
      <c r="E11" s="29"/>
      <c r="F11" s="1216" t="s">
        <v>61</v>
      </c>
      <c r="G11" s="1221"/>
      <c r="H11" s="1221"/>
      <c r="I11" s="1221"/>
    </row>
    <row r="12" spans="1:106" ht="12" hidden="1" customHeight="1" x14ac:dyDescent="0.4">
      <c r="A12" s="3" t="s">
        <v>62</v>
      </c>
      <c r="B12" s="3"/>
      <c r="C12" s="3"/>
      <c r="E12" s="29"/>
      <c r="F12" s="1216" t="s">
        <v>63</v>
      </c>
      <c r="G12" s="1221"/>
      <c r="H12" s="1221"/>
      <c r="I12" s="1221"/>
    </row>
    <row r="13" spans="1:106" ht="12" hidden="1" customHeight="1" x14ac:dyDescent="0.4">
      <c r="A13" s="3" t="s">
        <v>64</v>
      </c>
      <c r="B13" s="3"/>
      <c r="C13" s="3"/>
      <c r="E13" s="29"/>
      <c r="F13" s="1216" t="s">
        <v>198</v>
      </c>
      <c r="G13" s="1221"/>
      <c r="H13" s="1221"/>
      <c r="I13" s="1221"/>
    </row>
    <row r="14" spans="1:106" ht="12" hidden="1" customHeight="1" x14ac:dyDescent="0.4">
      <c r="B14" s="3"/>
      <c r="C14" s="3"/>
      <c r="E14" s="29"/>
      <c r="F14" s="1216" t="s">
        <v>199</v>
      </c>
      <c r="G14" s="1221"/>
      <c r="H14" s="1221"/>
      <c r="I14" s="1221"/>
    </row>
    <row r="15" spans="1:106" ht="12" hidden="1" customHeight="1" x14ac:dyDescent="0.4">
      <c r="B15" s="3"/>
      <c r="C15" s="3"/>
      <c r="E15" s="29"/>
      <c r="F15" s="1216" t="s">
        <v>200</v>
      </c>
      <c r="G15" s="1221"/>
      <c r="H15" s="1221"/>
      <c r="I15" s="1221"/>
    </row>
    <row r="16" spans="1:106" ht="12" hidden="1" customHeight="1" x14ac:dyDescent="0.4">
      <c r="B16" s="3"/>
      <c r="C16" s="3"/>
      <c r="E16" s="29"/>
      <c r="F16" s="1216" t="s">
        <v>65</v>
      </c>
      <c r="G16" s="1221"/>
      <c r="H16" s="1221"/>
      <c r="I16" s="1221"/>
    </row>
    <row r="17" spans="1:109" ht="12" hidden="1" customHeight="1" x14ac:dyDescent="0.4">
      <c r="B17" s="3"/>
      <c r="C17" s="3"/>
      <c r="E17" s="29"/>
      <c r="F17" s="1216" t="s">
        <v>66</v>
      </c>
      <c r="G17" s="1221"/>
      <c r="H17" s="1221"/>
      <c r="I17" s="1221"/>
    </row>
    <row r="18" spans="1:109" ht="12" hidden="1" customHeight="1" x14ac:dyDescent="0.4">
      <c r="B18" s="3"/>
      <c r="C18" s="3"/>
      <c r="E18" s="29"/>
      <c r="F18" s="1216" t="s">
        <v>17</v>
      </c>
      <c r="G18" s="1221"/>
      <c r="H18" s="1221"/>
      <c r="I18" s="1221"/>
    </row>
    <row r="19" spans="1:109" ht="12" hidden="1" customHeight="1" x14ac:dyDescent="0.4">
      <c r="B19" s="3"/>
      <c r="C19" s="3"/>
      <c r="E19" s="29"/>
      <c r="F19" s="1216" t="s">
        <v>67</v>
      </c>
      <c r="G19" s="1221"/>
      <c r="H19" s="1221"/>
      <c r="I19" s="1221"/>
    </row>
    <row r="20" spans="1:109" ht="12" hidden="1" customHeight="1" x14ac:dyDescent="0.4">
      <c r="B20" s="3"/>
      <c r="C20" s="3"/>
      <c r="E20" s="29"/>
      <c r="F20" s="1216" t="s">
        <v>68</v>
      </c>
      <c r="G20" s="1221"/>
      <c r="H20" s="1221"/>
      <c r="I20" s="1221"/>
    </row>
    <row r="21" spans="1:109" ht="12" hidden="1" customHeight="1" x14ac:dyDescent="0.4">
      <c r="B21" s="3"/>
      <c r="C21" s="3"/>
      <c r="E21" s="29"/>
      <c r="F21" s="1216" t="s">
        <v>69</v>
      </c>
      <c r="G21" s="1221"/>
      <c r="H21" s="1221"/>
      <c r="I21" s="1221"/>
    </row>
    <row r="22" spans="1:109" s="10" customFormat="1" ht="21.75" customHeight="1" x14ac:dyDescent="0.4">
      <c r="A22" s="1275" t="s">
        <v>201</v>
      </c>
      <c r="B22" s="1284" t="s">
        <v>629</v>
      </c>
      <c r="C22" s="1285"/>
      <c r="D22" s="1280" t="s">
        <v>685</v>
      </c>
      <c r="E22" s="1277" t="s">
        <v>74</v>
      </c>
      <c r="F22" s="1277"/>
      <c r="G22" s="1277"/>
      <c r="H22" s="1277"/>
      <c r="I22" s="1277"/>
      <c r="J22" s="1275" t="s">
        <v>686</v>
      </c>
      <c r="K22" s="1275" t="s">
        <v>202</v>
      </c>
      <c r="L22" s="1292" t="s">
        <v>203</v>
      </c>
      <c r="M22" s="1292"/>
      <c r="N22" s="1292"/>
      <c r="O22" s="1292"/>
      <c r="P22" s="1292"/>
      <c r="Q22" s="1292"/>
      <c r="R22" s="1292"/>
      <c r="S22" s="1292"/>
      <c r="T22" s="1292"/>
      <c r="U22" s="1292"/>
      <c r="V22" s="1292"/>
      <c r="W22" s="1292"/>
      <c r="X22" s="1292"/>
      <c r="Y22" s="3"/>
      <c r="Z22" s="3"/>
      <c r="AA22" s="3"/>
      <c r="AB22" s="3"/>
      <c r="AC22" s="3"/>
      <c r="AD22" s="3"/>
      <c r="AE22" s="3"/>
      <c r="AF22" s="3"/>
      <c r="AG22" s="3"/>
      <c r="AH22" s="3"/>
      <c r="AI22" s="3"/>
      <c r="AJ22" s="3"/>
      <c r="AK22" s="3"/>
      <c r="AL22" s="3"/>
      <c r="AM22" s="12"/>
      <c r="AN22" s="12"/>
      <c r="AO22" s="12"/>
      <c r="AP22" s="12"/>
      <c r="AQ22" s="12"/>
      <c r="AR22" s="12"/>
      <c r="AS22" s="12"/>
      <c r="AT22" s="1238"/>
      <c r="AU22" s="12"/>
      <c r="AV22" s="1243"/>
      <c r="AW22" s="1243"/>
      <c r="AX22" s="3"/>
      <c r="AY22" s="3"/>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Y22" s="5"/>
      <c r="CZ22" s="5"/>
      <c r="DA22" s="5"/>
      <c r="DB22" s="12"/>
      <c r="DC22" s="12"/>
      <c r="DD22" s="12"/>
      <c r="DE22" s="12"/>
    </row>
    <row r="23" spans="1:109" s="10" customFormat="1" ht="15" customHeight="1" x14ac:dyDescent="0.4">
      <c r="A23" s="1275"/>
      <c r="B23" s="1284"/>
      <c r="C23" s="1285"/>
      <c r="D23" s="1280"/>
      <c r="E23" s="1279" t="s">
        <v>204</v>
      </c>
      <c r="F23" s="1279" t="s">
        <v>94</v>
      </c>
      <c r="G23" s="1293" t="s">
        <v>95</v>
      </c>
      <c r="H23" s="1294" t="s">
        <v>205</v>
      </c>
      <c r="I23" s="1294" t="s">
        <v>206</v>
      </c>
      <c r="J23" s="1275"/>
      <c r="K23" s="1275"/>
      <c r="L23" s="1279" t="s">
        <v>641</v>
      </c>
      <c r="M23" s="1279"/>
      <c r="N23" s="1279"/>
      <c r="O23" s="1279"/>
      <c r="P23" s="1279"/>
      <c r="Q23" s="6"/>
      <c r="R23" s="1275" t="s">
        <v>642</v>
      </c>
      <c r="S23" s="1275" t="s">
        <v>643</v>
      </c>
      <c r="T23" s="1275" t="s">
        <v>644</v>
      </c>
      <c r="U23" s="1275" t="s">
        <v>645</v>
      </c>
      <c r="V23" s="1275" t="s">
        <v>646</v>
      </c>
      <c r="W23" s="1275" t="s">
        <v>647</v>
      </c>
      <c r="X23" s="1275" t="s">
        <v>648</v>
      </c>
      <c r="Y23" s="6"/>
      <c r="Z23" s="6"/>
      <c r="AA23" s="6"/>
      <c r="AB23" s="6"/>
      <c r="AC23" s="6"/>
      <c r="AD23" s="6"/>
      <c r="AE23" s="6"/>
      <c r="AF23" s="6"/>
      <c r="AG23" s="6"/>
      <c r="AH23" s="6"/>
      <c r="AI23" s="6"/>
      <c r="AJ23" s="6"/>
      <c r="AK23" s="6"/>
      <c r="AL23" s="6"/>
      <c r="AM23" s="1238"/>
      <c r="AN23" s="1238"/>
      <c r="AO23" s="1238"/>
      <c r="AP23" s="1238"/>
      <c r="AQ23" s="1238"/>
      <c r="AR23" s="1238"/>
      <c r="AS23" s="1238"/>
      <c r="AT23" s="1238"/>
      <c r="AU23" s="12"/>
      <c r="AV23" s="1243"/>
      <c r="AW23" s="1243"/>
      <c r="AX23" s="12"/>
      <c r="AY23" s="3"/>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5"/>
      <c r="CC23" s="5"/>
      <c r="CD23" s="5"/>
      <c r="CE23" s="5"/>
      <c r="CF23" s="5"/>
      <c r="CG23" s="5"/>
      <c r="CH23" s="5"/>
      <c r="CI23" s="5"/>
      <c r="CJ23" s="5"/>
      <c r="CK23" s="5"/>
      <c r="CL23" s="5"/>
      <c r="CM23" s="5"/>
      <c r="CN23" s="5"/>
      <c r="CO23" s="5"/>
      <c r="CP23" s="5"/>
      <c r="CQ23" s="5"/>
      <c r="CR23" s="5"/>
      <c r="CS23" s="5"/>
      <c r="CT23" s="5"/>
      <c r="CU23" s="5"/>
      <c r="CV23" s="5"/>
      <c r="CW23" s="5"/>
      <c r="CX23" s="5"/>
      <c r="CY23" s="1244"/>
      <c r="CZ23" s="1245"/>
      <c r="DA23" s="1245"/>
      <c r="DB23" s="12"/>
      <c r="DC23" s="12"/>
      <c r="DD23" s="12"/>
      <c r="DE23" s="12"/>
    </row>
    <row r="24" spans="1:109" s="10" customFormat="1" ht="134.25" customHeight="1" x14ac:dyDescent="0.4">
      <c r="A24" s="1275"/>
      <c r="B24" s="1285"/>
      <c r="C24" s="1285"/>
      <c r="D24" s="1280"/>
      <c r="E24" s="1280"/>
      <c r="F24" s="1280"/>
      <c r="G24" s="1293"/>
      <c r="H24" s="1294"/>
      <c r="I24" s="1294"/>
      <c r="J24" s="1275"/>
      <c r="K24" s="1275"/>
      <c r="L24" s="36" t="s">
        <v>207</v>
      </c>
      <c r="M24" s="36" t="s">
        <v>208</v>
      </c>
      <c r="N24" s="36" t="s">
        <v>209</v>
      </c>
      <c r="O24" s="36" t="s">
        <v>210</v>
      </c>
      <c r="P24" s="36" t="s">
        <v>211</v>
      </c>
      <c r="Q24" s="10" t="s">
        <v>214</v>
      </c>
      <c r="R24" s="1275"/>
      <c r="S24" s="1275"/>
      <c r="T24" s="1275"/>
      <c r="U24" s="1275"/>
      <c r="V24" s="1275"/>
      <c r="W24" s="1275"/>
      <c r="X24" s="1275"/>
      <c r="AM24" s="12"/>
      <c r="AN24" s="12"/>
      <c r="AO24" s="12"/>
      <c r="AP24" s="12"/>
      <c r="AQ24" s="12"/>
      <c r="AR24" s="12"/>
      <c r="AS24" s="12"/>
      <c r="AT24" s="1246"/>
      <c r="AU24" s="12"/>
      <c r="AV24" s="12"/>
      <c r="AW24" s="12"/>
      <c r="AX24" s="12"/>
      <c r="DB24" s="12"/>
      <c r="DC24" s="12"/>
      <c r="DD24" s="12"/>
      <c r="DE24" s="12"/>
    </row>
    <row r="25" spans="1:109" s="23" customFormat="1" x14ac:dyDescent="0.4">
      <c r="A25" s="23">
        <v>1</v>
      </c>
      <c r="B25" s="21"/>
      <c r="C25" s="21"/>
      <c r="E25" s="22"/>
      <c r="F25" s="22"/>
      <c r="G25" s="1222"/>
      <c r="H25" s="1222"/>
      <c r="I25" s="1222"/>
      <c r="AV25" s="1247"/>
      <c r="AW25" s="1247"/>
    </row>
    <row r="26" spans="1:109" s="23" customFormat="1" x14ac:dyDescent="0.4">
      <c r="A26" s="23">
        <v>2</v>
      </c>
      <c r="B26" s="21"/>
      <c r="C26" s="21"/>
      <c r="E26" s="22"/>
      <c r="F26" s="22"/>
      <c r="G26" s="1222"/>
      <c r="H26" s="1222"/>
      <c r="I26" s="1222"/>
      <c r="AV26" s="1248"/>
      <c r="AW26" s="1248"/>
    </row>
    <row r="27" spans="1:109" s="23" customFormat="1" x14ac:dyDescent="0.4">
      <c r="A27" s="23">
        <v>3</v>
      </c>
      <c r="B27" s="21"/>
      <c r="C27" s="21"/>
      <c r="E27" s="22"/>
      <c r="F27" s="22"/>
      <c r="G27" s="1222"/>
      <c r="H27" s="1222"/>
      <c r="I27" s="1222"/>
      <c r="AV27" s="1248"/>
      <c r="AW27" s="1248"/>
    </row>
    <row r="28" spans="1:109" s="23" customFormat="1" x14ac:dyDescent="0.4">
      <c r="A28" s="23">
        <v>4</v>
      </c>
      <c r="B28" s="21"/>
      <c r="C28" s="21"/>
      <c r="E28" s="22"/>
      <c r="F28" s="22"/>
      <c r="G28" s="1222"/>
      <c r="H28" s="1222"/>
      <c r="I28" s="1222"/>
      <c r="AV28" s="1248"/>
      <c r="AW28" s="1248"/>
    </row>
    <row r="29" spans="1:109" s="23" customFormat="1" x14ac:dyDescent="0.4">
      <c r="A29" s="23">
        <v>5</v>
      </c>
      <c r="B29" s="21"/>
      <c r="C29" s="21"/>
      <c r="E29" s="22"/>
      <c r="F29" s="22"/>
      <c r="G29" s="1222"/>
      <c r="H29" s="1222"/>
      <c r="I29" s="1222"/>
      <c r="AV29" s="1248"/>
      <c r="AW29" s="1248"/>
    </row>
    <row r="30" spans="1:109" s="23" customFormat="1" x14ac:dyDescent="0.4">
      <c r="A30" s="23">
        <v>6</v>
      </c>
      <c r="B30" s="21"/>
      <c r="C30" s="21"/>
      <c r="E30" s="22"/>
      <c r="F30" s="22"/>
      <c r="G30" s="1222"/>
      <c r="H30" s="1222"/>
      <c r="I30" s="1222"/>
      <c r="AV30" s="1248"/>
      <c r="AW30" s="1248"/>
    </row>
    <row r="31" spans="1:109" s="23" customFormat="1" x14ac:dyDescent="0.4">
      <c r="A31" s="23">
        <v>7</v>
      </c>
      <c r="B31" s="21"/>
      <c r="C31" s="21"/>
      <c r="E31" s="22"/>
      <c r="F31" s="22"/>
      <c r="G31" s="1222"/>
      <c r="H31" s="1222"/>
      <c r="I31" s="1222"/>
      <c r="AV31" s="1248"/>
      <c r="AW31" s="1248"/>
    </row>
    <row r="32" spans="1:109" s="23" customFormat="1" x14ac:dyDescent="0.4">
      <c r="A32" s="23">
        <v>8</v>
      </c>
      <c r="B32" s="21"/>
      <c r="C32" s="21"/>
      <c r="E32" s="22"/>
      <c r="F32" s="22"/>
      <c r="G32" s="1222"/>
      <c r="H32" s="1222"/>
      <c r="I32" s="1222"/>
      <c r="AV32" s="1248"/>
      <c r="AW32" s="1248"/>
    </row>
    <row r="33" spans="1:49" s="23" customFormat="1" x14ac:dyDescent="0.4">
      <c r="A33" s="23">
        <v>9</v>
      </c>
      <c r="B33" s="21"/>
      <c r="C33" s="21"/>
      <c r="E33" s="22"/>
      <c r="F33" s="22"/>
      <c r="G33" s="1222"/>
      <c r="H33" s="1222"/>
      <c r="I33" s="1222"/>
      <c r="AV33" s="1248"/>
      <c r="AW33" s="1248"/>
    </row>
    <row r="34" spans="1:49" s="23" customFormat="1" x14ac:dyDescent="0.4">
      <c r="A34" s="23">
        <v>10</v>
      </c>
      <c r="B34" s="21"/>
      <c r="C34" s="21"/>
      <c r="E34" s="22"/>
      <c r="F34" s="22"/>
      <c r="G34" s="1222"/>
      <c r="H34" s="1222"/>
      <c r="I34" s="1222"/>
      <c r="AV34" s="1248"/>
      <c r="AW34" s="1248"/>
    </row>
    <row r="35" spans="1:49" s="23" customFormat="1" x14ac:dyDescent="0.4">
      <c r="A35" s="23">
        <v>11</v>
      </c>
      <c r="B35" s="21"/>
      <c r="C35" s="21"/>
      <c r="E35" s="22"/>
      <c r="F35" s="22"/>
      <c r="G35" s="1222"/>
      <c r="H35" s="1222"/>
      <c r="I35" s="1222"/>
    </row>
    <row r="36" spans="1:49" s="23" customFormat="1" x14ac:dyDescent="0.4">
      <c r="A36" s="23">
        <v>12</v>
      </c>
      <c r="B36" s="21"/>
      <c r="C36" s="21"/>
      <c r="E36" s="22"/>
      <c r="F36" s="22"/>
      <c r="G36" s="1222"/>
      <c r="H36" s="1222"/>
      <c r="I36" s="1222"/>
    </row>
    <row r="37" spans="1:49" s="23" customFormat="1" x14ac:dyDescent="0.4">
      <c r="A37" s="23">
        <v>13</v>
      </c>
      <c r="B37" s="21"/>
      <c r="C37" s="21"/>
      <c r="E37" s="22"/>
      <c r="F37" s="22"/>
      <c r="G37" s="1222"/>
      <c r="H37" s="1222"/>
      <c r="I37" s="1222"/>
    </row>
    <row r="38" spans="1:49" s="23" customFormat="1" x14ac:dyDescent="0.4">
      <c r="A38" s="23">
        <v>14</v>
      </c>
      <c r="B38" s="21"/>
      <c r="C38" s="21"/>
      <c r="E38" s="22"/>
      <c r="F38" s="22"/>
      <c r="G38" s="1222"/>
      <c r="H38" s="1222"/>
      <c r="I38" s="1222"/>
    </row>
    <row r="39" spans="1:49" s="23" customFormat="1" x14ac:dyDescent="0.4">
      <c r="A39" s="23">
        <v>15</v>
      </c>
      <c r="B39" s="21"/>
      <c r="C39" s="21"/>
      <c r="E39" s="22"/>
      <c r="F39" s="22"/>
      <c r="G39" s="1222"/>
      <c r="H39" s="1222"/>
      <c r="I39" s="1222"/>
    </row>
    <row r="40" spans="1:49" s="23" customFormat="1" x14ac:dyDescent="0.4">
      <c r="A40" s="23">
        <v>16</v>
      </c>
      <c r="B40" s="21"/>
      <c r="C40" s="21"/>
      <c r="E40" s="22"/>
      <c r="F40" s="22"/>
      <c r="G40" s="1222"/>
      <c r="H40" s="1222"/>
      <c r="I40" s="1222"/>
    </row>
    <row r="41" spans="1:49" s="23" customFormat="1" x14ac:dyDescent="0.4">
      <c r="A41" s="23">
        <v>17</v>
      </c>
      <c r="B41" s="21"/>
      <c r="C41" s="21"/>
      <c r="E41" s="22"/>
      <c r="F41" s="22"/>
      <c r="G41" s="1222"/>
      <c r="H41" s="1222"/>
      <c r="I41" s="1222"/>
    </row>
    <row r="42" spans="1:49" s="23" customFormat="1" x14ac:dyDescent="0.4">
      <c r="A42" s="23">
        <v>18</v>
      </c>
      <c r="B42" s="21"/>
      <c r="C42" s="21"/>
      <c r="E42" s="22"/>
      <c r="F42" s="22"/>
      <c r="G42" s="1222"/>
      <c r="H42" s="1222"/>
      <c r="I42" s="1222"/>
    </row>
    <row r="43" spans="1:49" s="23" customFormat="1" x14ac:dyDescent="0.4">
      <c r="A43" s="23">
        <v>19</v>
      </c>
      <c r="B43" s="21"/>
      <c r="C43" s="21"/>
      <c r="E43" s="22"/>
      <c r="F43" s="22"/>
      <c r="G43" s="1222"/>
      <c r="H43" s="1222"/>
      <c r="I43" s="1222"/>
    </row>
    <row r="44" spans="1:49" s="23" customFormat="1" x14ac:dyDescent="0.4">
      <c r="A44" s="23">
        <v>20</v>
      </c>
      <c r="B44" s="21"/>
      <c r="C44" s="21"/>
      <c r="E44" s="22"/>
      <c r="F44" s="22"/>
      <c r="G44" s="1222"/>
      <c r="H44" s="1222"/>
      <c r="I44" s="1222"/>
    </row>
    <row r="45" spans="1:49" s="23" customFormat="1" x14ac:dyDescent="0.4">
      <c r="A45" s="23">
        <v>21</v>
      </c>
      <c r="B45" s="21"/>
      <c r="C45" s="21"/>
      <c r="E45" s="22"/>
      <c r="F45" s="22"/>
      <c r="G45" s="1222"/>
      <c r="H45" s="1222"/>
      <c r="I45" s="1222"/>
    </row>
    <row r="46" spans="1:49" s="23" customFormat="1" x14ac:dyDescent="0.4">
      <c r="A46" s="23">
        <v>22</v>
      </c>
      <c r="B46" s="21"/>
      <c r="C46" s="21"/>
      <c r="E46" s="22"/>
      <c r="F46" s="22"/>
      <c r="G46" s="1222"/>
      <c r="H46" s="1222"/>
      <c r="I46" s="1222"/>
    </row>
    <row r="47" spans="1:49" s="23" customFormat="1" x14ac:dyDescent="0.4">
      <c r="A47" s="23">
        <v>23</v>
      </c>
      <c r="B47" s="21"/>
      <c r="C47" s="21"/>
      <c r="E47" s="22"/>
      <c r="F47" s="22"/>
      <c r="G47" s="1222"/>
      <c r="H47" s="1222"/>
      <c r="I47" s="1222"/>
    </row>
    <row r="48" spans="1:49" s="23" customFormat="1" x14ac:dyDescent="0.4">
      <c r="A48" s="23">
        <v>24</v>
      </c>
      <c r="B48" s="21"/>
      <c r="C48" s="21"/>
      <c r="E48" s="22"/>
      <c r="F48" s="22"/>
      <c r="G48" s="1222"/>
      <c r="H48" s="1222"/>
      <c r="I48" s="1222"/>
    </row>
    <row r="49" spans="1:9" s="23" customFormat="1" x14ac:dyDescent="0.4">
      <c r="A49" s="23">
        <v>25</v>
      </c>
      <c r="B49" s="21"/>
      <c r="C49" s="21"/>
      <c r="E49" s="22"/>
      <c r="F49" s="22"/>
      <c r="G49" s="1222"/>
      <c r="H49" s="1222"/>
      <c r="I49" s="1222"/>
    </row>
    <row r="50" spans="1:9" s="23" customFormat="1" x14ac:dyDescent="0.4">
      <c r="A50" s="23">
        <v>26</v>
      </c>
      <c r="B50" s="21"/>
      <c r="C50" s="21"/>
      <c r="E50" s="22"/>
      <c r="F50" s="22"/>
      <c r="G50" s="1222"/>
      <c r="H50" s="1222"/>
      <c r="I50" s="1222"/>
    </row>
    <row r="51" spans="1:9" s="23" customFormat="1" x14ac:dyDescent="0.4">
      <c r="A51" s="23">
        <v>27</v>
      </c>
      <c r="B51" s="21"/>
      <c r="C51" s="21"/>
      <c r="E51" s="22"/>
      <c r="F51" s="22"/>
      <c r="G51" s="1222"/>
      <c r="H51" s="1222"/>
      <c r="I51" s="1222"/>
    </row>
    <row r="52" spans="1:9" s="23" customFormat="1" x14ac:dyDescent="0.4">
      <c r="A52" s="23">
        <v>28</v>
      </c>
      <c r="B52" s="21"/>
      <c r="C52" s="21"/>
      <c r="E52" s="22"/>
      <c r="F52" s="22"/>
      <c r="G52" s="1222"/>
      <c r="H52" s="1222"/>
      <c r="I52" s="1222"/>
    </row>
    <row r="53" spans="1:9" s="23" customFormat="1" x14ac:dyDescent="0.4">
      <c r="A53" s="23">
        <v>29</v>
      </c>
      <c r="B53" s="21"/>
      <c r="C53" s="21"/>
      <c r="E53" s="22"/>
      <c r="F53" s="22"/>
      <c r="G53" s="1222"/>
      <c r="H53" s="1222"/>
      <c r="I53" s="1222"/>
    </row>
    <row r="54" spans="1:9" s="23" customFormat="1" x14ac:dyDescent="0.4">
      <c r="A54" s="23">
        <v>30</v>
      </c>
      <c r="B54" s="21"/>
      <c r="C54" s="21"/>
      <c r="E54" s="22"/>
      <c r="F54" s="22"/>
      <c r="G54" s="1222"/>
      <c r="H54" s="1222"/>
      <c r="I54" s="1222"/>
    </row>
    <row r="55" spans="1:9" s="23" customFormat="1" x14ac:dyDescent="0.4">
      <c r="A55" s="23">
        <v>31</v>
      </c>
      <c r="B55" s="21"/>
      <c r="C55" s="21"/>
      <c r="E55" s="22"/>
      <c r="F55" s="22"/>
      <c r="G55" s="1222"/>
      <c r="H55" s="1222"/>
      <c r="I55" s="1222"/>
    </row>
    <row r="56" spans="1:9" s="23" customFormat="1" x14ac:dyDescent="0.4">
      <c r="A56" s="23">
        <v>32</v>
      </c>
      <c r="B56" s="21"/>
      <c r="C56" s="21"/>
      <c r="E56" s="22"/>
      <c r="F56" s="22"/>
      <c r="G56" s="1222"/>
      <c r="H56" s="1222"/>
      <c r="I56" s="1222"/>
    </row>
    <row r="57" spans="1:9" s="23" customFormat="1" x14ac:dyDescent="0.4">
      <c r="A57" s="23">
        <v>33</v>
      </c>
      <c r="B57" s="21"/>
      <c r="C57" s="21"/>
      <c r="E57" s="22"/>
      <c r="F57" s="22"/>
      <c r="G57" s="1222"/>
      <c r="H57" s="1222"/>
      <c r="I57" s="1222"/>
    </row>
    <row r="58" spans="1:9" s="23" customFormat="1" x14ac:dyDescent="0.4">
      <c r="A58" s="23">
        <v>34</v>
      </c>
      <c r="B58" s="21"/>
      <c r="C58" s="21"/>
      <c r="E58" s="22"/>
      <c r="F58" s="22"/>
      <c r="G58" s="1222"/>
      <c r="H58" s="1222"/>
      <c r="I58" s="1222"/>
    </row>
    <row r="59" spans="1:9" s="23" customFormat="1" x14ac:dyDescent="0.4">
      <c r="A59" s="23">
        <v>35</v>
      </c>
      <c r="B59" s="21"/>
      <c r="C59" s="21"/>
      <c r="E59" s="22"/>
      <c r="F59" s="22"/>
      <c r="G59" s="1222"/>
      <c r="H59" s="1222"/>
      <c r="I59" s="1222"/>
    </row>
    <row r="60" spans="1:9" s="23" customFormat="1" x14ac:dyDescent="0.4">
      <c r="A60" s="23">
        <v>36</v>
      </c>
      <c r="B60" s="21"/>
      <c r="C60" s="21"/>
      <c r="E60" s="22"/>
      <c r="F60" s="22"/>
      <c r="G60" s="1222"/>
      <c r="H60" s="1222"/>
      <c r="I60" s="1222"/>
    </row>
    <row r="61" spans="1:9" s="23" customFormat="1" x14ac:dyDescent="0.4">
      <c r="A61" s="23">
        <v>37</v>
      </c>
      <c r="B61" s="21"/>
      <c r="C61" s="21"/>
      <c r="E61" s="22"/>
      <c r="F61" s="22"/>
      <c r="G61" s="1222"/>
      <c r="H61" s="1222"/>
      <c r="I61" s="1222"/>
    </row>
    <row r="62" spans="1:9" s="23" customFormat="1" x14ac:dyDescent="0.4">
      <c r="A62" s="23">
        <v>38</v>
      </c>
      <c r="B62" s="21"/>
      <c r="C62" s="21"/>
      <c r="E62" s="22"/>
      <c r="F62" s="22"/>
      <c r="G62" s="1222"/>
      <c r="H62" s="1222"/>
      <c r="I62" s="1222"/>
    </row>
    <row r="63" spans="1:9" s="23" customFormat="1" x14ac:dyDescent="0.4">
      <c r="A63" s="23">
        <v>39</v>
      </c>
      <c r="B63" s="21"/>
      <c r="C63" s="21"/>
      <c r="E63" s="22"/>
      <c r="F63" s="22"/>
      <c r="G63" s="1222"/>
      <c r="H63" s="1222"/>
      <c r="I63" s="1222"/>
    </row>
    <row r="64" spans="1:9" s="23" customFormat="1" x14ac:dyDescent="0.4">
      <c r="A64" s="23">
        <v>40</v>
      </c>
      <c r="B64" s="21"/>
      <c r="C64" s="21"/>
      <c r="E64" s="22"/>
      <c r="F64" s="22"/>
      <c r="G64" s="1222"/>
      <c r="H64" s="1222"/>
      <c r="I64" s="1222"/>
    </row>
    <row r="65" spans="1:9" s="23" customFormat="1" x14ac:dyDescent="0.4">
      <c r="A65" s="23">
        <v>41</v>
      </c>
      <c r="B65" s="21"/>
      <c r="C65" s="21"/>
      <c r="E65" s="22"/>
      <c r="F65" s="22"/>
      <c r="G65" s="1222"/>
      <c r="H65" s="1222"/>
      <c r="I65" s="1222"/>
    </row>
    <row r="66" spans="1:9" s="23" customFormat="1" x14ac:dyDescent="0.4">
      <c r="A66" s="23">
        <v>42</v>
      </c>
      <c r="B66" s="21"/>
      <c r="C66" s="21"/>
      <c r="E66" s="22"/>
      <c r="F66" s="22"/>
      <c r="G66" s="1222"/>
      <c r="H66" s="1222"/>
      <c r="I66" s="1222"/>
    </row>
    <row r="67" spans="1:9" s="23" customFormat="1" x14ac:dyDescent="0.4">
      <c r="A67" s="23">
        <v>43</v>
      </c>
      <c r="B67" s="21"/>
      <c r="C67" s="21"/>
      <c r="E67" s="22"/>
      <c r="F67" s="22"/>
      <c r="G67" s="1222"/>
      <c r="H67" s="1222"/>
      <c r="I67" s="1222"/>
    </row>
    <row r="68" spans="1:9" s="23" customFormat="1" x14ac:dyDescent="0.4">
      <c r="A68" s="23">
        <v>44</v>
      </c>
      <c r="B68" s="21"/>
      <c r="C68" s="21"/>
      <c r="E68" s="22"/>
      <c r="F68" s="22"/>
      <c r="G68" s="1222"/>
      <c r="H68" s="1222"/>
      <c r="I68" s="1222"/>
    </row>
    <row r="69" spans="1:9" s="23" customFormat="1" x14ac:dyDescent="0.4">
      <c r="A69" s="23">
        <v>45</v>
      </c>
      <c r="B69" s="21"/>
      <c r="C69" s="21"/>
      <c r="E69" s="22"/>
      <c r="F69" s="22"/>
      <c r="G69" s="1222"/>
      <c r="H69" s="1222"/>
      <c r="I69" s="1222"/>
    </row>
    <row r="70" spans="1:9" s="23" customFormat="1" x14ac:dyDescent="0.4">
      <c r="A70" s="23">
        <v>46</v>
      </c>
      <c r="B70" s="21"/>
      <c r="C70" s="21"/>
      <c r="E70" s="22"/>
      <c r="F70" s="22"/>
      <c r="G70" s="1222"/>
      <c r="H70" s="1222"/>
      <c r="I70" s="1222"/>
    </row>
    <row r="71" spans="1:9" s="23" customFormat="1" x14ac:dyDescent="0.4">
      <c r="A71" s="23">
        <v>47</v>
      </c>
      <c r="B71" s="21"/>
      <c r="C71" s="21"/>
      <c r="E71" s="22"/>
      <c r="F71" s="22"/>
      <c r="G71" s="1222"/>
      <c r="H71" s="1222"/>
      <c r="I71" s="1222"/>
    </row>
    <row r="72" spans="1:9" s="23" customFormat="1" x14ac:dyDescent="0.4">
      <c r="A72" s="23">
        <v>48</v>
      </c>
      <c r="B72" s="21"/>
      <c r="C72" s="21"/>
      <c r="E72" s="22"/>
      <c r="F72" s="22"/>
      <c r="G72" s="1222"/>
      <c r="H72" s="1222"/>
      <c r="I72" s="1222"/>
    </row>
    <row r="73" spans="1:9" s="23" customFormat="1" x14ac:dyDescent="0.4">
      <c r="A73" s="23">
        <v>49</v>
      </c>
      <c r="B73" s="21"/>
      <c r="C73" s="21"/>
      <c r="E73" s="22"/>
      <c r="F73" s="22"/>
      <c r="G73" s="1222"/>
      <c r="H73" s="1222"/>
      <c r="I73" s="1222"/>
    </row>
    <row r="74" spans="1:9" s="23" customFormat="1" x14ac:dyDescent="0.4">
      <c r="A74" s="23">
        <v>50</v>
      </c>
      <c r="B74" s="21"/>
      <c r="C74" s="21"/>
      <c r="E74" s="22"/>
      <c r="F74" s="22"/>
      <c r="G74" s="1222"/>
      <c r="H74" s="1222"/>
      <c r="I74" s="1222"/>
    </row>
    <row r="75" spans="1:9" s="23" customFormat="1" x14ac:dyDescent="0.4">
      <c r="A75" s="23">
        <v>51</v>
      </c>
      <c r="B75" s="21"/>
      <c r="C75" s="21"/>
      <c r="E75" s="22"/>
      <c r="F75" s="22"/>
      <c r="G75" s="1222"/>
      <c r="H75" s="1222"/>
      <c r="I75" s="1222"/>
    </row>
    <row r="76" spans="1:9" s="23" customFormat="1" x14ac:dyDescent="0.4">
      <c r="A76" s="23">
        <v>52</v>
      </c>
      <c r="B76" s="21"/>
      <c r="C76" s="21"/>
      <c r="E76" s="22"/>
      <c r="F76" s="22"/>
      <c r="G76" s="1222"/>
      <c r="H76" s="1222"/>
      <c r="I76" s="1222"/>
    </row>
    <row r="77" spans="1:9" s="23" customFormat="1" x14ac:dyDescent="0.4">
      <c r="A77" s="23">
        <v>53</v>
      </c>
      <c r="B77" s="21"/>
      <c r="C77" s="21"/>
      <c r="E77" s="22"/>
      <c r="F77" s="22"/>
      <c r="G77" s="1222"/>
      <c r="H77" s="1222"/>
      <c r="I77" s="1222"/>
    </row>
    <row r="78" spans="1:9" s="23" customFormat="1" x14ac:dyDescent="0.4">
      <c r="A78" s="23">
        <v>54</v>
      </c>
      <c r="B78" s="21"/>
      <c r="C78" s="21"/>
      <c r="E78" s="22"/>
      <c r="F78" s="22"/>
      <c r="G78" s="1222"/>
      <c r="H78" s="1222"/>
      <c r="I78" s="1222"/>
    </row>
    <row r="79" spans="1:9" s="23" customFormat="1" x14ac:dyDescent="0.4">
      <c r="A79" s="23">
        <v>55</v>
      </c>
      <c r="B79" s="21"/>
      <c r="C79" s="21"/>
      <c r="E79" s="22"/>
      <c r="F79" s="22"/>
      <c r="G79" s="1222"/>
      <c r="H79" s="1222"/>
      <c r="I79" s="1222"/>
    </row>
    <row r="80" spans="1:9" s="23" customFormat="1" x14ac:dyDescent="0.4">
      <c r="A80" s="23">
        <v>56</v>
      </c>
      <c r="B80" s="21"/>
      <c r="C80" s="21"/>
      <c r="E80" s="22"/>
      <c r="F80" s="22"/>
      <c r="G80" s="1222"/>
      <c r="H80" s="1222"/>
      <c r="I80" s="1222"/>
    </row>
    <row r="81" spans="1:9" s="23" customFormat="1" x14ac:dyDescent="0.4">
      <c r="A81" s="23">
        <v>57</v>
      </c>
      <c r="B81" s="21"/>
      <c r="C81" s="21"/>
      <c r="E81" s="22"/>
      <c r="F81" s="22"/>
      <c r="G81" s="1222"/>
      <c r="H81" s="1222"/>
      <c r="I81" s="1222"/>
    </row>
    <row r="82" spans="1:9" s="23" customFormat="1" x14ac:dyDescent="0.4">
      <c r="A82" s="23">
        <v>58</v>
      </c>
      <c r="B82" s="21"/>
      <c r="C82" s="21"/>
      <c r="E82" s="22"/>
      <c r="F82" s="22"/>
      <c r="G82" s="1222"/>
      <c r="H82" s="1222"/>
      <c r="I82" s="1222"/>
    </row>
    <row r="83" spans="1:9" s="23" customFormat="1" x14ac:dyDescent="0.4">
      <c r="A83" s="23">
        <v>59</v>
      </c>
      <c r="B83" s="21"/>
      <c r="C83" s="21"/>
      <c r="E83" s="22"/>
      <c r="F83" s="22"/>
      <c r="G83" s="1222"/>
      <c r="H83" s="1222"/>
      <c r="I83" s="1222"/>
    </row>
    <row r="84" spans="1:9" s="23" customFormat="1" x14ac:dyDescent="0.4">
      <c r="A84" s="23">
        <v>60</v>
      </c>
      <c r="B84" s="21"/>
      <c r="C84" s="21"/>
      <c r="E84" s="22"/>
      <c r="F84" s="22"/>
      <c r="G84" s="1222"/>
      <c r="H84" s="1222"/>
      <c r="I84" s="1222"/>
    </row>
    <row r="85" spans="1:9" s="23" customFormat="1" x14ac:dyDescent="0.4">
      <c r="A85" s="23">
        <v>61</v>
      </c>
      <c r="B85" s="21"/>
      <c r="C85" s="21"/>
      <c r="E85" s="22"/>
      <c r="F85" s="22"/>
      <c r="G85" s="1222"/>
      <c r="H85" s="1222"/>
      <c r="I85" s="1222"/>
    </row>
    <row r="86" spans="1:9" s="23" customFormat="1" x14ac:dyDescent="0.4">
      <c r="A86" s="23">
        <v>62</v>
      </c>
      <c r="B86" s="21"/>
      <c r="C86" s="21"/>
      <c r="E86" s="22"/>
      <c r="F86" s="22"/>
      <c r="G86" s="1222"/>
      <c r="H86" s="1222"/>
      <c r="I86" s="1222"/>
    </row>
    <row r="87" spans="1:9" s="23" customFormat="1" x14ac:dyDescent="0.4">
      <c r="A87" s="23">
        <v>63</v>
      </c>
      <c r="B87" s="21"/>
      <c r="C87" s="21"/>
      <c r="E87" s="22"/>
      <c r="F87" s="22"/>
      <c r="G87" s="1222"/>
      <c r="H87" s="1222"/>
      <c r="I87" s="1222"/>
    </row>
    <row r="88" spans="1:9" s="23" customFormat="1" x14ac:dyDescent="0.4">
      <c r="A88" s="23">
        <v>64</v>
      </c>
      <c r="B88" s="21"/>
      <c r="C88" s="21"/>
      <c r="E88" s="22"/>
      <c r="F88" s="22"/>
      <c r="G88" s="1222"/>
      <c r="H88" s="1222"/>
      <c r="I88" s="1222"/>
    </row>
    <row r="89" spans="1:9" s="23" customFormat="1" x14ac:dyDescent="0.4">
      <c r="A89" s="23">
        <v>65</v>
      </c>
      <c r="B89" s="21"/>
      <c r="C89" s="21"/>
      <c r="E89" s="22"/>
      <c r="F89" s="22"/>
      <c r="G89" s="1222"/>
      <c r="H89" s="1222"/>
      <c r="I89" s="1222"/>
    </row>
    <row r="90" spans="1:9" s="23" customFormat="1" x14ac:dyDescent="0.4">
      <c r="A90" s="23">
        <v>66</v>
      </c>
      <c r="B90" s="21"/>
      <c r="C90" s="21"/>
      <c r="E90" s="22"/>
      <c r="F90" s="22"/>
      <c r="G90" s="1222"/>
      <c r="H90" s="1222"/>
      <c r="I90" s="1222"/>
    </row>
    <row r="91" spans="1:9" s="23" customFormat="1" x14ac:dyDescent="0.4">
      <c r="A91" s="23">
        <v>67</v>
      </c>
      <c r="B91" s="21"/>
      <c r="C91" s="21"/>
      <c r="E91" s="22"/>
      <c r="F91" s="22"/>
      <c r="G91" s="1222"/>
      <c r="H91" s="1222"/>
      <c r="I91" s="1222"/>
    </row>
    <row r="92" spans="1:9" s="23" customFormat="1" x14ac:dyDescent="0.4">
      <c r="A92" s="23">
        <v>68</v>
      </c>
      <c r="B92" s="21"/>
      <c r="C92" s="21"/>
      <c r="E92" s="22"/>
      <c r="F92" s="22"/>
      <c r="G92" s="1222"/>
      <c r="H92" s="1222"/>
      <c r="I92" s="1222"/>
    </row>
    <row r="93" spans="1:9" s="23" customFormat="1" x14ac:dyDescent="0.4">
      <c r="A93" s="23">
        <v>69</v>
      </c>
      <c r="B93" s="21"/>
      <c r="C93" s="21"/>
      <c r="E93" s="22"/>
      <c r="F93" s="22"/>
      <c r="G93" s="1222"/>
      <c r="H93" s="1222"/>
      <c r="I93" s="1222"/>
    </row>
    <row r="94" spans="1:9" s="23" customFormat="1" x14ac:dyDescent="0.4">
      <c r="A94" s="23">
        <v>70</v>
      </c>
      <c r="B94" s="21"/>
      <c r="C94" s="21"/>
      <c r="E94" s="22"/>
      <c r="F94" s="22"/>
      <c r="G94" s="1222"/>
      <c r="H94" s="1222"/>
      <c r="I94" s="1222"/>
    </row>
    <row r="95" spans="1:9" s="23" customFormat="1" x14ac:dyDescent="0.4">
      <c r="A95" s="23">
        <v>71</v>
      </c>
      <c r="B95" s="21"/>
      <c r="C95" s="21"/>
      <c r="E95" s="22"/>
      <c r="F95" s="22"/>
      <c r="G95" s="1222"/>
      <c r="H95" s="1222"/>
      <c r="I95" s="1222"/>
    </row>
    <row r="96" spans="1:9" s="23" customFormat="1" x14ac:dyDescent="0.4">
      <c r="A96" s="23">
        <v>72</v>
      </c>
      <c r="B96" s="21"/>
      <c r="C96" s="21"/>
      <c r="E96" s="22"/>
      <c r="F96" s="22"/>
      <c r="G96" s="1222"/>
      <c r="H96" s="1222"/>
      <c r="I96" s="1222"/>
    </row>
    <row r="97" spans="1:9" s="23" customFormat="1" x14ac:dyDescent="0.4">
      <c r="A97" s="23">
        <v>73</v>
      </c>
      <c r="B97" s="21"/>
      <c r="C97" s="21"/>
      <c r="E97" s="22"/>
      <c r="F97" s="22"/>
      <c r="G97" s="1222"/>
      <c r="H97" s="1222"/>
      <c r="I97" s="1222"/>
    </row>
    <row r="98" spans="1:9" s="23" customFormat="1" x14ac:dyDescent="0.4">
      <c r="A98" s="23">
        <v>74</v>
      </c>
      <c r="B98" s="21"/>
      <c r="C98" s="21"/>
      <c r="E98" s="22"/>
      <c r="F98" s="22"/>
      <c r="G98" s="1222"/>
      <c r="H98" s="1222"/>
      <c r="I98" s="1222"/>
    </row>
    <row r="99" spans="1:9" s="23" customFormat="1" x14ac:dyDescent="0.4">
      <c r="A99" s="23">
        <v>75</v>
      </c>
      <c r="B99" s="21"/>
      <c r="C99" s="21"/>
      <c r="E99" s="22"/>
      <c r="F99" s="22"/>
      <c r="G99" s="1222"/>
      <c r="H99" s="1222"/>
      <c r="I99" s="1222"/>
    </row>
    <row r="100" spans="1:9" s="23" customFormat="1" x14ac:dyDescent="0.4">
      <c r="A100" s="23">
        <v>76</v>
      </c>
      <c r="B100" s="21"/>
      <c r="C100" s="21"/>
      <c r="E100" s="22"/>
      <c r="F100" s="22"/>
      <c r="G100" s="1222"/>
      <c r="H100" s="1222"/>
      <c r="I100" s="1222"/>
    </row>
    <row r="101" spans="1:9" s="23" customFormat="1" x14ac:dyDescent="0.4">
      <c r="A101" s="23">
        <v>77</v>
      </c>
      <c r="B101" s="21"/>
      <c r="C101" s="21"/>
      <c r="E101" s="22"/>
      <c r="F101" s="22"/>
      <c r="G101" s="1222"/>
      <c r="H101" s="1222"/>
      <c r="I101" s="1222"/>
    </row>
    <row r="102" spans="1:9" s="23" customFormat="1" x14ac:dyDescent="0.4">
      <c r="A102" s="23">
        <v>78</v>
      </c>
      <c r="B102" s="21"/>
      <c r="C102" s="21"/>
      <c r="E102" s="22"/>
      <c r="F102" s="22"/>
      <c r="G102" s="1222"/>
      <c r="H102" s="1222"/>
      <c r="I102" s="1222"/>
    </row>
    <row r="103" spans="1:9" s="23" customFormat="1" x14ac:dyDescent="0.4">
      <c r="A103" s="23">
        <v>79</v>
      </c>
      <c r="B103" s="21"/>
      <c r="C103" s="21"/>
      <c r="E103" s="22"/>
      <c r="F103" s="22"/>
      <c r="G103" s="1222"/>
      <c r="H103" s="1222"/>
      <c r="I103" s="1222"/>
    </row>
    <row r="104" spans="1:9" s="23" customFormat="1" x14ac:dyDescent="0.4">
      <c r="A104" s="23">
        <v>80</v>
      </c>
      <c r="B104" s="21"/>
      <c r="C104" s="21"/>
      <c r="E104" s="22"/>
      <c r="F104" s="22"/>
      <c r="G104" s="1222"/>
      <c r="H104" s="1222"/>
      <c r="I104" s="1222"/>
    </row>
    <row r="105" spans="1:9" s="23" customFormat="1" x14ac:dyDescent="0.4">
      <c r="A105" s="23">
        <v>81</v>
      </c>
      <c r="B105" s="21"/>
      <c r="C105" s="21"/>
      <c r="E105" s="22"/>
      <c r="F105" s="22"/>
      <c r="G105" s="1222"/>
      <c r="H105" s="1222"/>
      <c r="I105" s="1222"/>
    </row>
    <row r="106" spans="1:9" s="23" customFormat="1" x14ac:dyDescent="0.4">
      <c r="A106" s="23">
        <v>82</v>
      </c>
      <c r="B106" s="21"/>
      <c r="C106" s="21"/>
      <c r="E106" s="22"/>
      <c r="F106" s="22"/>
      <c r="G106" s="1222"/>
      <c r="H106" s="1222"/>
      <c r="I106" s="1222"/>
    </row>
    <row r="107" spans="1:9" s="23" customFormat="1" x14ac:dyDescent="0.4">
      <c r="A107" s="23">
        <v>83</v>
      </c>
      <c r="B107" s="21"/>
      <c r="C107" s="21"/>
      <c r="E107" s="22"/>
      <c r="F107" s="22"/>
      <c r="G107" s="1222"/>
      <c r="H107" s="1222"/>
      <c r="I107" s="1222"/>
    </row>
    <row r="108" spans="1:9" s="23" customFormat="1" x14ac:dyDescent="0.4">
      <c r="A108" s="23">
        <v>84</v>
      </c>
      <c r="B108" s="21"/>
      <c r="C108" s="21"/>
      <c r="E108" s="22"/>
      <c r="F108" s="22"/>
      <c r="G108" s="1222"/>
      <c r="H108" s="1222"/>
      <c r="I108" s="1222"/>
    </row>
    <row r="109" spans="1:9" s="23" customFormat="1" x14ac:dyDescent="0.4">
      <c r="A109" s="23">
        <v>85</v>
      </c>
      <c r="B109" s="21"/>
      <c r="C109" s="21"/>
      <c r="E109" s="22"/>
      <c r="F109" s="22"/>
      <c r="G109" s="1222"/>
      <c r="H109" s="1222"/>
      <c r="I109" s="1222"/>
    </row>
    <row r="110" spans="1:9" s="23" customFormat="1" x14ac:dyDescent="0.4">
      <c r="A110" s="23">
        <v>86</v>
      </c>
      <c r="B110" s="21"/>
      <c r="C110" s="21"/>
      <c r="E110" s="22"/>
      <c r="F110" s="22"/>
      <c r="G110" s="1222"/>
      <c r="H110" s="1222"/>
      <c r="I110" s="1222"/>
    </row>
    <row r="111" spans="1:9" s="23" customFormat="1" x14ac:dyDescent="0.4">
      <c r="A111" s="23">
        <v>87</v>
      </c>
      <c r="B111" s="21"/>
      <c r="C111" s="21"/>
      <c r="E111" s="22"/>
      <c r="F111" s="22"/>
      <c r="G111" s="1222"/>
      <c r="H111" s="1222"/>
      <c r="I111" s="1222"/>
    </row>
    <row r="112" spans="1:9" s="23" customFormat="1" x14ac:dyDescent="0.4">
      <c r="A112" s="23">
        <v>88</v>
      </c>
      <c r="B112" s="21"/>
      <c r="C112" s="21"/>
      <c r="E112" s="22"/>
      <c r="F112" s="22"/>
      <c r="G112" s="1222"/>
      <c r="H112" s="1222"/>
      <c r="I112" s="1222"/>
    </row>
    <row r="113" spans="1:9" s="23" customFormat="1" x14ac:dyDescent="0.4">
      <c r="A113" s="23">
        <v>89</v>
      </c>
      <c r="B113" s="21"/>
      <c r="C113" s="21"/>
      <c r="E113" s="22"/>
      <c r="F113" s="22"/>
      <c r="G113" s="1222"/>
      <c r="H113" s="1222"/>
      <c r="I113" s="1222"/>
    </row>
    <row r="114" spans="1:9" s="23" customFormat="1" x14ac:dyDescent="0.4">
      <c r="A114" s="23">
        <v>90</v>
      </c>
      <c r="B114" s="21"/>
      <c r="C114" s="21"/>
      <c r="E114" s="22"/>
      <c r="F114" s="22"/>
      <c r="G114" s="1222"/>
      <c r="H114" s="1222"/>
      <c r="I114" s="1222"/>
    </row>
    <row r="115" spans="1:9" s="23" customFormat="1" x14ac:dyDescent="0.4">
      <c r="A115" s="23">
        <v>91</v>
      </c>
      <c r="B115" s="21"/>
      <c r="C115" s="21"/>
      <c r="E115" s="22"/>
      <c r="F115" s="22"/>
      <c r="G115" s="1222"/>
      <c r="H115" s="1222"/>
      <c r="I115" s="1222"/>
    </row>
    <row r="116" spans="1:9" s="23" customFormat="1" x14ac:dyDescent="0.4">
      <c r="A116" s="23">
        <v>92</v>
      </c>
      <c r="B116" s="21"/>
      <c r="C116" s="21"/>
      <c r="E116" s="22"/>
      <c r="F116" s="22"/>
      <c r="G116" s="1222"/>
      <c r="H116" s="1222"/>
      <c r="I116" s="1222"/>
    </row>
    <row r="117" spans="1:9" s="23" customFormat="1" x14ac:dyDescent="0.4">
      <c r="A117" s="23">
        <v>93</v>
      </c>
      <c r="B117" s="21"/>
      <c r="C117" s="21"/>
      <c r="E117" s="22"/>
      <c r="F117" s="22"/>
      <c r="G117" s="1222"/>
      <c r="H117" s="1222"/>
      <c r="I117" s="1222"/>
    </row>
    <row r="118" spans="1:9" s="23" customFormat="1" x14ac:dyDescent="0.4">
      <c r="A118" s="23">
        <v>94</v>
      </c>
      <c r="B118" s="21"/>
      <c r="C118" s="21"/>
      <c r="E118" s="22"/>
      <c r="F118" s="22"/>
      <c r="G118" s="1222"/>
      <c r="H118" s="1222"/>
      <c r="I118" s="1222"/>
    </row>
    <row r="119" spans="1:9" s="23" customFormat="1" x14ac:dyDescent="0.4">
      <c r="A119" s="23">
        <v>95</v>
      </c>
      <c r="B119" s="21"/>
      <c r="C119" s="21"/>
      <c r="E119" s="22"/>
      <c r="F119" s="22"/>
      <c r="G119" s="1222"/>
      <c r="H119" s="1222"/>
      <c r="I119" s="1222"/>
    </row>
    <row r="120" spans="1:9" s="23" customFormat="1" x14ac:dyDescent="0.4">
      <c r="A120" s="23">
        <v>96</v>
      </c>
      <c r="B120" s="21"/>
      <c r="C120" s="21"/>
      <c r="E120" s="22"/>
      <c r="F120" s="22"/>
      <c r="G120" s="1222"/>
      <c r="H120" s="1222"/>
      <c r="I120" s="1222"/>
    </row>
    <row r="121" spans="1:9" s="23" customFormat="1" x14ac:dyDescent="0.4">
      <c r="A121" s="23">
        <v>97</v>
      </c>
      <c r="B121" s="21"/>
      <c r="C121" s="21"/>
      <c r="E121" s="22"/>
      <c r="F121" s="22"/>
      <c r="G121" s="1222"/>
      <c r="H121" s="1222"/>
      <c r="I121" s="1222"/>
    </row>
    <row r="122" spans="1:9" s="23" customFormat="1" x14ac:dyDescent="0.4">
      <c r="A122" s="23">
        <v>98</v>
      </c>
      <c r="B122" s="21"/>
      <c r="C122" s="21"/>
      <c r="E122" s="22"/>
      <c r="F122" s="22"/>
      <c r="G122" s="1222"/>
      <c r="H122" s="1222"/>
      <c r="I122" s="1222"/>
    </row>
    <row r="123" spans="1:9" s="23" customFormat="1" x14ac:dyDescent="0.4">
      <c r="A123" s="23">
        <v>99</v>
      </c>
      <c r="B123" s="21"/>
      <c r="C123" s="21"/>
      <c r="E123" s="22"/>
      <c r="F123" s="22"/>
      <c r="G123" s="1222"/>
      <c r="H123" s="1222"/>
      <c r="I123" s="1222"/>
    </row>
    <row r="124" spans="1:9" s="23" customFormat="1" x14ac:dyDescent="0.4">
      <c r="A124" s="23">
        <v>100</v>
      </c>
      <c r="B124" s="21"/>
      <c r="C124" s="21"/>
      <c r="E124" s="22"/>
      <c r="F124" s="22"/>
      <c r="G124" s="1222"/>
      <c r="H124" s="1222"/>
      <c r="I124" s="1222"/>
    </row>
    <row r="125" spans="1:9" s="23" customFormat="1" x14ac:dyDescent="0.4">
      <c r="A125" s="23">
        <v>101</v>
      </c>
      <c r="B125" s="21"/>
      <c r="C125" s="21"/>
      <c r="E125" s="22"/>
      <c r="F125" s="22"/>
      <c r="G125" s="1222"/>
      <c r="H125" s="1222"/>
      <c r="I125" s="1222"/>
    </row>
    <row r="126" spans="1:9" s="23" customFormat="1" x14ac:dyDescent="0.4">
      <c r="A126" s="23">
        <v>102</v>
      </c>
      <c r="B126" s="21"/>
      <c r="C126" s="21"/>
      <c r="E126" s="22"/>
      <c r="F126" s="22"/>
      <c r="G126" s="1222"/>
      <c r="H126" s="1222"/>
      <c r="I126" s="1222"/>
    </row>
    <row r="127" spans="1:9" s="23" customFormat="1" x14ac:dyDescent="0.4">
      <c r="A127" s="23">
        <v>103</v>
      </c>
      <c r="B127" s="21"/>
      <c r="C127" s="21"/>
      <c r="E127" s="22"/>
      <c r="F127" s="22"/>
      <c r="G127" s="1222"/>
      <c r="H127" s="1222"/>
      <c r="I127" s="1222"/>
    </row>
    <row r="128" spans="1:9" s="23" customFormat="1" x14ac:dyDescent="0.4">
      <c r="A128" s="23">
        <v>104</v>
      </c>
      <c r="B128" s="21"/>
      <c r="C128" s="21"/>
      <c r="E128" s="22"/>
      <c r="F128" s="22"/>
      <c r="G128" s="1222"/>
      <c r="H128" s="1222"/>
      <c r="I128" s="1222"/>
    </row>
    <row r="129" spans="1:9" s="23" customFormat="1" x14ac:dyDescent="0.4">
      <c r="A129" s="23">
        <v>105</v>
      </c>
      <c r="B129" s="21"/>
      <c r="C129" s="21"/>
      <c r="E129" s="22"/>
      <c r="F129" s="22"/>
      <c r="G129" s="1222"/>
      <c r="H129" s="1222"/>
      <c r="I129" s="1222"/>
    </row>
    <row r="130" spans="1:9" s="23" customFormat="1" x14ac:dyDescent="0.4">
      <c r="A130" s="23">
        <v>106</v>
      </c>
      <c r="B130" s="21"/>
      <c r="C130" s="21"/>
      <c r="E130" s="22"/>
      <c r="F130" s="22"/>
      <c r="G130" s="1222"/>
      <c r="H130" s="1222"/>
      <c r="I130" s="1222"/>
    </row>
    <row r="131" spans="1:9" s="23" customFormat="1" x14ac:dyDescent="0.4">
      <c r="A131" s="23">
        <v>107</v>
      </c>
      <c r="B131" s="21"/>
      <c r="C131" s="21"/>
      <c r="E131" s="22"/>
      <c r="F131" s="22"/>
      <c r="G131" s="1222"/>
      <c r="H131" s="1222"/>
      <c r="I131" s="1222"/>
    </row>
    <row r="132" spans="1:9" s="23" customFormat="1" x14ac:dyDescent="0.4">
      <c r="A132" s="23">
        <v>108</v>
      </c>
      <c r="B132" s="21"/>
      <c r="C132" s="21"/>
      <c r="E132" s="22"/>
      <c r="F132" s="22"/>
      <c r="G132" s="1222"/>
      <c r="H132" s="1222"/>
      <c r="I132" s="1222"/>
    </row>
    <row r="133" spans="1:9" s="23" customFormat="1" x14ac:dyDescent="0.4">
      <c r="A133" s="23">
        <v>109</v>
      </c>
      <c r="B133" s="21"/>
      <c r="C133" s="21"/>
      <c r="E133" s="22"/>
      <c r="F133" s="22"/>
      <c r="G133" s="1222"/>
      <c r="H133" s="1222"/>
      <c r="I133" s="1222"/>
    </row>
    <row r="134" spans="1:9" s="23" customFormat="1" x14ac:dyDescent="0.4">
      <c r="A134" s="23">
        <v>110</v>
      </c>
      <c r="B134" s="21"/>
      <c r="C134" s="21"/>
      <c r="E134" s="22"/>
      <c r="F134" s="22"/>
      <c r="G134" s="1222"/>
      <c r="H134" s="1222"/>
      <c r="I134" s="1222"/>
    </row>
    <row r="135" spans="1:9" s="23" customFormat="1" x14ac:dyDescent="0.4">
      <c r="A135" s="23">
        <v>111</v>
      </c>
      <c r="B135" s="21"/>
      <c r="C135" s="21"/>
      <c r="E135" s="22"/>
      <c r="F135" s="22"/>
      <c r="G135" s="1222"/>
      <c r="H135" s="1222"/>
      <c r="I135" s="1222"/>
    </row>
    <row r="136" spans="1:9" s="23" customFormat="1" x14ac:dyDescent="0.4">
      <c r="A136" s="23">
        <v>112</v>
      </c>
      <c r="B136" s="21"/>
      <c r="C136" s="21"/>
      <c r="E136" s="22"/>
      <c r="F136" s="22"/>
      <c r="G136" s="1222"/>
      <c r="H136" s="1222"/>
      <c r="I136" s="1222"/>
    </row>
    <row r="137" spans="1:9" s="23" customFormat="1" x14ac:dyDescent="0.4">
      <c r="A137" s="23">
        <v>113</v>
      </c>
      <c r="B137" s="21"/>
      <c r="C137" s="21"/>
      <c r="E137" s="22"/>
      <c r="F137" s="22"/>
      <c r="G137" s="1222"/>
      <c r="H137" s="1222"/>
      <c r="I137" s="1222"/>
    </row>
    <row r="138" spans="1:9" s="23" customFormat="1" x14ac:dyDescent="0.4">
      <c r="A138" s="23">
        <v>114</v>
      </c>
      <c r="B138" s="21"/>
      <c r="C138" s="21"/>
      <c r="E138" s="22"/>
      <c r="F138" s="22"/>
      <c r="G138" s="1222"/>
      <c r="H138" s="1222"/>
      <c r="I138" s="1222"/>
    </row>
    <row r="139" spans="1:9" s="23" customFormat="1" x14ac:dyDescent="0.4">
      <c r="A139" s="23">
        <v>115</v>
      </c>
      <c r="B139" s="21"/>
      <c r="C139" s="21"/>
      <c r="E139" s="22"/>
      <c r="F139" s="22"/>
      <c r="G139" s="1222"/>
      <c r="H139" s="1222"/>
      <c r="I139" s="1222"/>
    </row>
    <row r="140" spans="1:9" s="23" customFormat="1" x14ac:dyDescent="0.4">
      <c r="A140" s="23">
        <v>116</v>
      </c>
      <c r="B140" s="21"/>
      <c r="C140" s="21"/>
      <c r="E140" s="22"/>
      <c r="F140" s="22"/>
      <c r="G140" s="1222"/>
      <c r="H140" s="1222"/>
      <c r="I140" s="1222"/>
    </row>
    <row r="141" spans="1:9" s="23" customFormat="1" x14ac:dyDescent="0.4">
      <c r="A141" s="23">
        <v>117</v>
      </c>
      <c r="B141" s="21"/>
      <c r="C141" s="21"/>
      <c r="E141" s="22"/>
      <c r="F141" s="22"/>
      <c r="G141" s="1222"/>
      <c r="H141" s="1222"/>
      <c r="I141" s="1222"/>
    </row>
    <row r="142" spans="1:9" s="23" customFormat="1" x14ac:dyDescent="0.4">
      <c r="A142" s="23">
        <v>118</v>
      </c>
      <c r="B142" s="21"/>
      <c r="C142" s="21"/>
      <c r="E142" s="22"/>
      <c r="F142" s="22"/>
      <c r="G142" s="1222"/>
      <c r="H142" s="1222"/>
      <c r="I142" s="1222"/>
    </row>
    <row r="143" spans="1:9" s="23" customFormat="1" x14ac:dyDescent="0.4">
      <c r="A143" s="23">
        <v>119</v>
      </c>
      <c r="B143" s="21"/>
      <c r="C143" s="21"/>
      <c r="E143" s="22"/>
      <c r="F143" s="22"/>
      <c r="G143" s="1222"/>
      <c r="H143" s="1222"/>
      <c r="I143" s="1222"/>
    </row>
    <row r="144" spans="1:9" s="23" customFormat="1" x14ac:dyDescent="0.4">
      <c r="A144" s="23">
        <v>120</v>
      </c>
      <c r="B144" s="21"/>
      <c r="C144" s="21"/>
      <c r="E144" s="22"/>
      <c r="F144" s="22"/>
      <c r="G144" s="1222"/>
      <c r="H144" s="1222"/>
      <c r="I144" s="1222"/>
    </row>
    <row r="145" spans="1:9" s="23" customFormat="1" x14ac:dyDescent="0.4">
      <c r="A145" s="23">
        <v>121</v>
      </c>
      <c r="B145" s="21"/>
      <c r="C145" s="21"/>
      <c r="E145" s="22"/>
      <c r="F145" s="22"/>
      <c r="G145" s="1222"/>
      <c r="H145" s="1222"/>
      <c r="I145" s="1222"/>
    </row>
    <row r="146" spans="1:9" s="23" customFormat="1" x14ac:dyDescent="0.4">
      <c r="A146" s="23">
        <v>122</v>
      </c>
      <c r="B146" s="21"/>
      <c r="C146" s="21"/>
      <c r="E146" s="22"/>
      <c r="F146" s="22"/>
      <c r="G146" s="1222"/>
      <c r="H146" s="1222"/>
      <c r="I146" s="1222"/>
    </row>
    <row r="147" spans="1:9" s="23" customFormat="1" x14ac:dyDescent="0.4">
      <c r="A147" s="23">
        <v>123</v>
      </c>
      <c r="B147" s="21"/>
      <c r="C147" s="21"/>
      <c r="E147" s="22"/>
      <c r="F147" s="22"/>
      <c r="G147" s="1222"/>
      <c r="H147" s="1222"/>
      <c r="I147" s="1222"/>
    </row>
    <row r="148" spans="1:9" s="23" customFormat="1" x14ac:dyDescent="0.4">
      <c r="A148" s="23">
        <v>124</v>
      </c>
      <c r="B148" s="21"/>
      <c r="C148" s="21"/>
      <c r="E148" s="22"/>
      <c r="F148" s="22"/>
      <c r="G148" s="1222"/>
      <c r="H148" s="1222"/>
      <c r="I148" s="1222"/>
    </row>
    <row r="149" spans="1:9" s="23" customFormat="1" x14ac:dyDescent="0.4">
      <c r="A149" s="23">
        <v>125</v>
      </c>
      <c r="B149" s="21"/>
      <c r="C149" s="21"/>
      <c r="E149" s="22"/>
      <c r="F149" s="22"/>
      <c r="G149" s="1222"/>
      <c r="H149" s="1222"/>
      <c r="I149" s="1222"/>
    </row>
    <row r="150" spans="1:9" s="23" customFormat="1" x14ac:dyDescent="0.4">
      <c r="A150" s="23">
        <v>126</v>
      </c>
      <c r="B150" s="21"/>
      <c r="C150" s="21"/>
      <c r="E150" s="22"/>
      <c r="F150" s="22"/>
      <c r="G150" s="1222"/>
      <c r="H150" s="1222"/>
      <c r="I150" s="1222"/>
    </row>
    <row r="151" spans="1:9" s="23" customFormat="1" x14ac:dyDescent="0.4">
      <c r="A151" s="23">
        <v>127</v>
      </c>
      <c r="B151" s="21"/>
      <c r="C151" s="21"/>
      <c r="E151" s="22"/>
      <c r="F151" s="22"/>
      <c r="G151" s="1222"/>
      <c r="H151" s="1222"/>
      <c r="I151" s="1222"/>
    </row>
    <row r="152" spans="1:9" s="23" customFormat="1" x14ac:dyDescent="0.4">
      <c r="A152" s="23">
        <v>128</v>
      </c>
      <c r="B152" s="21"/>
      <c r="C152" s="21"/>
      <c r="E152" s="22"/>
      <c r="F152" s="22"/>
      <c r="G152" s="1222"/>
      <c r="H152" s="1222"/>
      <c r="I152" s="1222"/>
    </row>
    <row r="153" spans="1:9" s="23" customFormat="1" x14ac:dyDescent="0.4">
      <c r="A153" s="23">
        <v>129</v>
      </c>
      <c r="B153" s="21"/>
      <c r="C153" s="21"/>
      <c r="E153" s="22"/>
      <c r="F153" s="22"/>
      <c r="G153" s="1222"/>
      <c r="H153" s="1222"/>
      <c r="I153" s="1222"/>
    </row>
    <row r="154" spans="1:9" s="23" customFormat="1" x14ac:dyDescent="0.4">
      <c r="A154" s="23">
        <v>130</v>
      </c>
      <c r="B154" s="21"/>
      <c r="C154" s="21"/>
      <c r="E154" s="22"/>
      <c r="F154" s="22"/>
      <c r="G154" s="1222"/>
      <c r="H154" s="1222"/>
      <c r="I154" s="1222"/>
    </row>
    <row r="155" spans="1:9" s="23" customFormat="1" x14ac:dyDescent="0.4">
      <c r="A155" s="23">
        <v>131</v>
      </c>
      <c r="B155" s="21"/>
      <c r="C155" s="21"/>
      <c r="E155" s="22"/>
      <c r="F155" s="22"/>
      <c r="G155" s="1222"/>
      <c r="H155" s="1222"/>
      <c r="I155" s="1222"/>
    </row>
    <row r="156" spans="1:9" s="23" customFormat="1" x14ac:dyDescent="0.4">
      <c r="A156" s="23">
        <v>132</v>
      </c>
      <c r="B156" s="21"/>
      <c r="C156" s="21"/>
      <c r="E156" s="22"/>
      <c r="F156" s="22"/>
      <c r="G156" s="1222"/>
      <c r="H156" s="1222"/>
      <c r="I156" s="1222"/>
    </row>
    <row r="157" spans="1:9" s="23" customFormat="1" x14ac:dyDescent="0.4">
      <c r="A157" s="23">
        <v>133</v>
      </c>
      <c r="B157" s="21"/>
      <c r="C157" s="21"/>
      <c r="E157" s="22"/>
      <c r="F157" s="22"/>
      <c r="G157" s="1222"/>
      <c r="H157" s="1222"/>
      <c r="I157" s="1222"/>
    </row>
    <row r="158" spans="1:9" s="23" customFormat="1" x14ac:dyDescent="0.4">
      <c r="A158" s="23">
        <v>134</v>
      </c>
      <c r="B158" s="21"/>
      <c r="C158" s="21"/>
      <c r="E158" s="22"/>
      <c r="F158" s="22"/>
      <c r="G158" s="1222"/>
      <c r="H158" s="1222"/>
      <c r="I158" s="1222"/>
    </row>
    <row r="159" spans="1:9" s="23" customFormat="1" x14ac:dyDescent="0.4">
      <c r="A159" s="23">
        <v>135</v>
      </c>
      <c r="B159" s="21"/>
      <c r="C159" s="21"/>
      <c r="E159" s="22"/>
      <c r="F159" s="22"/>
      <c r="G159" s="1222"/>
      <c r="H159" s="1222"/>
      <c r="I159" s="1222"/>
    </row>
    <row r="160" spans="1:9" s="23" customFormat="1" x14ac:dyDescent="0.4">
      <c r="A160" s="23">
        <v>136</v>
      </c>
      <c r="B160" s="21"/>
      <c r="C160" s="21"/>
      <c r="E160" s="22"/>
      <c r="F160" s="22"/>
      <c r="G160" s="1222"/>
      <c r="H160" s="1222"/>
      <c r="I160" s="1222"/>
    </row>
    <row r="161" spans="1:9" s="23" customFormat="1" x14ac:dyDescent="0.4">
      <c r="A161" s="23">
        <v>137</v>
      </c>
      <c r="B161" s="21"/>
      <c r="C161" s="21"/>
      <c r="E161" s="22"/>
      <c r="F161" s="22"/>
      <c r="G161" s="1222"/>
      <c r="H161" s="1222"/>
      <c r="I161" s="1222"/>
    </row>
    <row r="162" spans="1:9" s="23" customFormat="1" x14ac:dyDescent="0.4">
      <c r="A162" s="23">
        <v>138</v>
      </c>
      <c r="B162" s="21"/>
      <c r="C162" s="21"/>
      <c r="E162" s="22"/>
      <c r="F162" s="22"/>
      <c r="G162" s="1222"/>
      <c r="H162" s="1222"/>
      <c r="I162" s="1222"/>
    </row>
    <row r="163" spans="1:9" s="23" customFormat="1" x14ac:dyDescent="0.4">
      <c r="A163" s="23">
        <v>139</v>
      </c>
      <c r="B163" s="21"/>
      <c r="C163" s="21"/>
      <c r="E163" s="22"/>
      <c r="F163" s="22"/>
      <c r="G163" s="1222"/>
      <c r="H163" s="1222"/>
      <c r="I163" s="1222"/>
    </row>
    <row r="164" spans="1:9" s="23" customFormat="1" x14ac:dyDescent="0.4">
      <c r="A164" s="23">
        <v>140</v>
      </c>
      <c r="B164" s="21"/>
      <c r="C164" s="21"/>
      <c r="E164" s="22"/>
      <c r="F164" s="22"/>
      <c r="G164" s="1222"/>
      <c r="H164" s="1222"/>
      <c r="I164" s="1222"/>
    </row>
    <row r="165" spans="1:9" s="23" customFormat="1" x14ac:dyDescent="0.4">
      <c r="A165" s="23">
        <v>141</v>
      </c>
      <c r="B165" s="21"/>
      <c r="C165" s="21"/>
      <c r="E165" s="22"/>
      <c r="F165" s="22"/>
      <c r="G165" s="1222"/>
      <c r="H165" s="1222"/>
      <c r="I165" s="1222"/>
    </row>
    <row r="166" spans="1:9" s="23" customFormat="1" x14ac:dyDescent="0.4">
      <c r="A166" s="23">
        <v>142</v>
      </c>
      <c r="B166" s="21"/>
      <c r="C166" s="21"/>
      <c r="E166" s="22"/>
      <c r="F166" s="22"/>
      <c r="G166" s="1222"/>
      <c r="H166" s="1222"/>
      <c r="I166" s="1222"/>
    </row>
    <row r="167" spans="1:9" s="23" customFormat="1" x14ac:dyDescent="0.4">
      <c r="A167" s="23">
        <v>143</v>
      </c>
      <c r="B167" s="21"/>
      <c r="C167" s="21"/>
      <c r="E167" s="22"/>
      <c r="F167" s="22"/>
      <c r="G167" s="1222"/>
      <c r="H167" s="1222"/>
      <c r="I167" s="1222"/>
    </row>
    <row r="168" spans="1:9" s="23" customFormat="1" x14ac:dyDescent="0.4">
      <c r="A168" s="23">
        <v>144</v>
      </c>
      <c r="B168" s="21"/>
      <c r="C168" s="21"/>
      <c r="E168" s="22"/>
      <c r="F168" s="22"/>
      <c r="G168" s="1222"/>
      <c r="H168" s="1222"/>
      <c r="I168" s="1222"/>
    </row>
    <row r="169" spans="1:9" s="23" customFormat="1" x14ac:dyDescent="0.4">
      <c r="A169" s="23">
        <v>145</v>
      </c>
      <c r="B169" s="21"/>
      <c r="C169" s="21"/>
      <c r="E169" s="22"/>
      <c r="F169" s="22"/>
      <c r="G169" s="1222"/>
      <c r="H169" s="1222"/>
      <c r="I169" s="1222"/>
    </row>
    <row r="170" spans="1:9" s="23" customFormat="1" x14ac:dyDescent="0.4">
      <c r="A170" s="23">
        <v>146</v>
      </c>
      <c r="B170" s="21"/>
      <c r="C170" s="21"/>
      <c r="E170" s="22"/>
      <c r="F170" s="22"/>
      <c r="G170" s="1222"/>
      <c r="H170" s="1222"/>
      <c r="I170" s="1222"/>
    </row>
    <row r="171" spans="1:9" s="23" customFormat="1" x14ac:dyDescent="0.4">
      <c r="A171" s="23">
        <v>147</v>
      </c>
      <c r="B171" s="21"/>
      <c r="C171" s="21"/>
      <c r="E171" s="22"/>
      <c r="F171" s="22"/>
      <c r="G171" s="1222"/>
      <c r="H171" s="1222"/>
      <c r="I171" s="1222"/>
    </row>
    <row r="172" spans="1:9" s="23" customFormat="1" x14ac:dyDescent="0.4">
      <c r="A172" s="23">
        <v>148</v>
      </c>
      <c r="B172" s="21"/>
      <c r="C172" s="21"/>
      <c r="E172" s="22"/>
      <c r="F172" s="22"/>
      <c r="G172" s="1222"/>
      <c r="H172" s="1222"/>
      <c r="I172" s="1222"/>
    </row>
    <row r="173" spans="1:9" s="23" customFormat="1" x14ac:dyDescent="0.4">
      <c r="A173" s="23">
        <v>149</v>
      </c>
      <c r="B173" s="21"/>
      <c r="C173" s="21"/>
      <c r="E173" s="22"/>
      <c r="F173" s="22"/>
      <c r="G173" s="1222"/>
      <c r="H173" s="1222"/>
      <c r="I173" s="1222"/>
    </row>
    <row r="174" spans="1:9" s="23" customFormat="1" x14ac:dyDescent="0.4">
      <c r="A174" s="23">
        <v>150</v>
      </c>
      <c r="B174" s="21"/>
      <c r="C174" s="21"/>
      <c r="E174" s="22"/>
      <c r="F174" s="22"/>
      <c r="G174" s="1222"/>
      <c r="H174" s="1222"/>
      <c r="I174" s="1222"/>
    </row>
    <row r="175" spans="1:9" s="23" customFormat="1" x14ac:dyDescent="0.4">
      <c r="A175" s="23">
        <v>151</v>
      </c>
      <c r="B175" s="21"/>
      <c r="C175" s="21"/>
      <c r="E175" s="22"/>
      <c r="F175" s="22"/>
      <c r="G175" s="1222"/>
      <c r="H175" s="1222"/>
      <c r="I175" s="1222"/>
    </row>
    <row r="176" spans="1:9" s="23" customFormat="1" x14ac:dyDescent="0.4">
      <c r="A176" s="23">
        <v>152</v>
      </c>
      <c r="B176" s="21"/>
      <c r="C176" s="21"/>
      <c r="E176" s="22"/>
      <c r="F176" s="22"/>
      <c r="G176" s="1222"/>
      <c r="H176" s="1222"/>
      <c r="I176" s="1222"/>
    </row>
    <row r="177" spans="1:9" s="23" customFormat="1" x14ac:dyDescent="0.4">
      <c r="A177" s="23">
        <v>153</v>
      </c>
      <c r="B177" s="21"/>
      <c r="C177" s="21"/>
      <c r="E177" s="22"/>
      <c r="F177" s="22"/>
      <c r="G177" s="1222"/>
      <c r="H177" s="1222"/>
      <c r="I177" s="1222"/>
    </row>
    <row r="178" spans="1:9" s="23" customFormat="1" x14ac:dyDescent="0.4">
      <c r="A178" s="23">
        <v>154</v>
      </c>
      <c r="B178" s="21"/>
      <c r="C178" s="21"/>
      <c r="E178" s="22"/>
      <c r="F178" s="22"/>
      <c r="G178" s="1222"/>
      <c r="H178" s="1222"/>
      <c r="I178" s="1222"/>
    </row>
    <row r="179" spans="1:9" s="23" customFormat="1" x14ac:dyDescent="0.4">
      <c r="A179" s="23">
        <v>155</v>
      </c>
      <c r="B179" s="21"/>
      <c r="C179" s="21"/>
      <c r="E179" s="22"/>
      <c r="F179" s="22"/>
      <c r="G179" s="1222"/>
      <c r="H179" s="1222"/>
      <c r="I179" s="1222"/>
    </row>
    <row r="180" spans="1:9" s="23" customFormat="1" x14ac:dyDescent="0.4">
      <c r="A180" s="23">
        <v>156</v>
      </c>
      <c r="B180" s="21"/>
      <c r="C180" s="21"/>
      <c r="E180" s="22"/>
      <c r="F180" s="22"/>
      <c r="G180" s="1222"/>
      <c r="H180" s="1222"/>
      <c r="I180" s="1222"/>
    </row>
    <row r="181" spans="1:9" s="23" customFormat="1" x14ac:dyDescent="0.4">
      <c r="A181" s="23">
        <v>157</v>
      </c>
      <c r="B181" s="21"/>
      <c r="C181" s="21"/>
      <c r="E181" s="22"/>
      <c r="F181" s="22"/>
      <c r="G181" s="1222"/>
      <c r="H181" s="1222"/>
      <c r="I181" s="1222"/>
    </row>
    <row r="182" spans="1:9" s="23" customFormat="1" x14ac:dyDescent="0.4">
      <c r="A182" s="23">
        <v>158</v>
      </c>
      <c r="B182" s="21"/>
      <c r="C182" s="21"/>
      <c r="E182" s="22"/>
      <c r="F182" s="22"/>
      <c r="G182" s="1222"/>
      <c r="H182" s="1222"/>
      <c r="I182" s="1222"/>
    </row>
    <row r="183" spans="1:9" s="23" customFormat="1" x14ac:dyDescent="0.4">
      <c r="A183" s="23">
        <v>159</v>
      </c>
      <c r="B183" s="21"/>
      <c r="C183" s="21"/>
      <c r="E183" s="22"/>
      <c r="F183" s="22"/>
      <c r="G183" s="1222"/>
      <c r="H183" s="1222"/>
      <c r="I183" s="1222"/>
    </row>
    <row r="184" spans="1:9" s="23" customFormat="1" x14ac:dyDescent="0.4">
      <c r="A184" s="23">
        <v>160</v>
      </c>
      <c r="B184" s="21"/>
      <c r="C184" s="21"/>
      <c r="E184" s="22"/>
      <c r="F184" s="22"/>
      <c r="G184" s="1222"/>
      <c r="H184" s="1222"/>
      <c r="I184" s="1222"/>
    </row>
    <row r="185" spans="1:9" s="23" customFormat="1" x14ac:dyDescent="0.4">
      <c r="A185" s="23">
        <v>161</v>
      </c>
      <c r="B185" s="21"/>
      <c r="C185" s="21"/>
      <c r="E185" s="22"/>
      <c r="F185" s="22"/>
      <c r="G185" s="1222"/>
      <c r="H185" s="1222"/>
      <c r="I185" s="1222"/>
    </row>
    <row r="186" spans="1:9" s="23" customFormat="1" x14ac:dyDescent="0.4">
      <c r="A186" s="23">
        <v>162</v>
      </c>
      <c r="B186" s="21"/>
      <c r="C186" s="21"/>
      <c r="E186" s="22"/>
      <c r="F186" s="22"/>
      <c r="G186" s="1222"/>
      <c r="H186" s="1222"/>
      <c r="I186" s="1222"/>
    </row>
    <row r="187" spans="1:9" s="23" customFormat="1" x14ac:dyDescent="0.4">
      <c r="A187" s="23">
        <v>163</v>
      </c>
      <c r="B187" s="21"/>
      <c r="C187" s="21"/>
      <c r="E187" s="22"/>
      <c r="F187" s="22"/>
      <c r="G187" s="1222"/>
      <c r="H187" s="1222"/>
      <c r="I187" s="1222"/>
    </row>
    <row r="188" spans="1:9" s="23" customFormat="1" x14ac:dyDescent="0.4">
      <c r="A188" s="23">
        <v>164</v>
      </c>
      <c r="B188" s="21"/>
      <c r="C188" s="21"/>
      <c r="E188" s="22"/>
      <c r="F188" s="22"/>
      <c r="G188" s="1222"/>
      <c r="H188" s="1222"/>
      <c r="I188" s="1222"/>
    </row>
    <row r="189" spans="1:9" s="23" customFormat="1" x14ac:dyDescent="0.4">
      <c r="A189" s="23">
        <v>165</v>
      </c>
      <c r="B189" s="21"/>
      <c r="C189" s="21"/>
      <c r="E189" s="22"/>
      <c r="F189" s="22"/>
      <c r="G189" s="1222"/>
      <c r="H189" s="1222"/>
      <c r="I189" s="1222"/>
    </row>
    <row r="190" spans="1:9" s="23" customFormat="1" x14ac:dyDescent="0.4">
      <c r="A190" s="23">
        <v>166</v>
      </c>
      <c r="B190" s="21"/>
      <c r="C190" s="21"/>
      <c r="E190" s="22"/>
      <c r="F190" s="22"/>
      <c r="G190" s="1222"/>
      <c r="H190" s="1222"/>
      <c r="I190" s="1222"/>
    </row>
    <row r="191" spans="1:9" s="23" customFormat="1" x14ac:dyDescent="0.4">
      <c r="A191" s="23">
        <v>167</v>
      </c>
      <c r="B191" s="21"/>
      <c r="C191" s="21"/>
      <c r="E191" s="22"/>
      <c r="F191" s="22"/>
      <c r="G191" s="1222"/>
      <c r="H191" s="1222"/>
      <c r="I191" s="1222"/>
    </row>
    <row r="192" spans="1:9" s="23" customFormat="1" x14ac:dyDescent="0.4">
      <c r="A192" s="23">
        <v>168</v>
      </c>
      <c r="B192" s="21"/>
      <c r="C192" s="21"/>
      <c r="E192" s="22"/>
      <c r="F192" s="22"/>
      <c r="G192" s="1222"/>
      <c r="H192" s="1222"/>
      <c r="I192" s="1222"/>
    </row>
    <row r="193" spans="1:9" s="23" customFormat="1" x14ac:dyDescent="0.4">
      <c r="A193" s="23">
        <v>169</v>
      </c>
      <c r="B193" s="21"/>
      <c r="C193" s="21"/>
      <c r="E193" s="22"/>
      <c r="F193" s="22"/>
      <c r="G193" s="1222"/>
      <c r="H193" s="1222"/>
      <c r="I193" s="1222"/>
    </row>
    <row r="194" spans="1:9" s="23" customFormat="1" x14ac:dyDescent="0.4">
      <c r="A194" s="23">
        <v>170</v>
      </c>
      <c r="B194" s="21"/>
      <c r="C194" s="21"/>
      <c r="E194" s="22"/>
      <c r="F194" s="22"/>
      <c r="G194" s="1222"/>
      <c r="H194" s="1222"/>
      <c r="I194" s="1222"/>
    </row>
    <row r="195" spans="1:9" s="23" customFormat="1" x14ac:dyDescent="0.4">
      <c r="A195" s="23">
        <v>171</v>
      </c>
      <c r="B195" s="21"/>
      <c r="C195" s="21"/>
      <c r="E195" s="22"/>
      <c r="F195" s="22"/>
      <c r="G195" s="1222"/>
      <c r="H195" s="1222"/>
      <c r="I195" s="1222"/>
    </row>
    <row r="196" spans="1:9" s="23" customFormat="1" x14ac:dyDescent="0.4">
      <c r="A196" s="23">
        <v>172</v>
      </c>
      <c r="B196" s="21"/>
      <c r="C196" s="21"/>
      <c r="E196" s="22"/>
      <c r="F196" s="22"/>
      <c r="G196" s="1222"/>
      <c r="H196" s="1222"/>
      <c r="I196" s="1222"/>
    </row>
    <row r="197" spans="1:9" s="23" customFormat="1" x14ac:dyDescent="0.4">
      <c r="A197" s="23">
        <v>173</v>
      </c>
      <c r="B197" s="21"/>
      <c r="C197" s="21"/>
      <c r="E197" s="22"/>
      <c r="F197" s="22"/>
      <c r="G197" s="1222"/>
      <c r="H197" s="1222"/>
      <c r="I197" s="1222"/>
    </row>
    <row r="198" spans="1:9" s="23" customFormat="1" x14ac:dyDescent="0.4">
      <c r="A198" s="23">
        <v>174</v>
      </c>
      <c r="B198" s="21"/>
      <c r="C198" s="21"/>
      <c r="E198" s="22"/>
      <c r="F198" s="22"/>
      <c r="G198" s="1222"/>
      <c r="H198" s="1222"/>
      <c r="I198" s="1222"/>
    </row>
    <row r="199" spans="1:9" s="23" customFormat="1" x14ac:dyDescent="0.4">
      <c r="A199" s="23">
        <v>175</v>
      </c>
      <c r="B199" s="21"/>
      <c r="C199" s="21"/>
      <c r="E199" s="22"/>
      <c r="F199" s="22"/>
      <c r="G199" s="1222"/>
      <c r="H199" s="1222"/>
      <c r="I199" s="1222"/>
    </row>
    <row r="200" spans="1:9" s="23" customFormat="1" x14ac:dyDescent="0.4">
      <c r="A200" s="23">
        <v>176</v>
      </c>
      <c r="B200" s="21"/>
      <c r="C200" s="21"/>
      <c r="E200" s="22"/>
      <c r="F200" s="22"/>
      <c r="G200" s="1222"/>
      <c r="H200" s="1222"/>
      <c r="I200" s="1222"/>
    </row>
    <row r="201" spans="1:9" s="23" customFormat="1" x14ac:dyDescent="0.4">
      <c r="A201" s="23">
        <v>177</v>
      </c>
      <c r="B201" s="21"/>
      <c r="C201" s="21"/>
      <c r="E201" s="22"/>
      <c r="F201" s="22"/>
      <c r="G201" s="1222"/>
      <c r="H201" s="1222"/>
      <c r="I201" s="1222"/>
    </row>
    <row r="202" spans="1:9" s="23" customFormat="1" x14ac:dyDescent="0.4">
      <c r="A202" s="23">
        <v>178</v>
      </c>
      <c r="B202" s="21"/>
      <c r="C202" s="21"/>
      <c r="E202" s="22"/>
      <c r="F202" s="22"/>
      <c r="G202" s="1222"/>
      <c r="H202" s="1222"/>
      <c r="I202" s="1222"/>
    </row>
    <row r="203" spans="1:9" s="23" customFormat="1" x14ac:dyDescent="0.4">
      <c r="A203" s="23">
        <v>179</v>
      </c>
      <c r="B203" s="21"/>
      <c r="C203" s="21"/>
      <c r="E203" s="22"/>
      <c r="F203" s="22"/>
      <c r="G203" s="1222"/>
      <c r="H203" s="1222"/>
      <c r="I203" s="1222"/>
    </row>
    <row r="204" spans="1:9" s="23" customFormat="1" x14ac:dyDescent="0.4">
      <c r="A204" s="23">
        <v>180</v>
      </c>
      <c r="B204" s="21"/>
      <c r="C204" s="21"/>
      <c r="E204" s="22"/>
      <c r="F204" s="22"/>
      <c r="G204" s="1222"/>
      <c r="H204" s="1222"/>
      <c r="I204" s="1222"/>
    </row>
    <row r="205" spans="1:9" s="23" customFormat="1" x14ac:dyDescent="0.4">
      <c r="A205" s="23">
        <v>181</v>
      </c>
      <c r="B205" s="21"/>
      <c r="C205" s="21"/>
      <c r="E205" s="22"/>
      <c r="F205" s="22"/>
      <c r="G205" s="1222"/>
      <c r="H205" s="1222"/>
      <c r="I205" s="1222"/>
    </row>
    <row r="206" spans="1:9" s="23" customFormat="1" x14ac:dyDescent="0.4">
      <c r="A206" s="23">
        <v>182</v>
      </c>
      <c r="B206" s="21"/>
      <c r="C206" s="21"/>
      <c r="E206" s="22"/>
      <c r="F206" s="22"/>
      <c r="G206" s="1222"/>
      <c r="H206" s="1222"/>
      <c r="I206" s="1222"/>
    </row>
    <row r="207" spans="1:9" s="23" customFormat="1" x14ac:dyDescent="0.4">
      <c r="A207" s="23">
        <v>183</v>
      </c>
      <c r="B207" s="21"/>
      <c r="C207" s="21"/>
      <c r="E207" s="22"/>
      <c r="F207" s="22"/>
      <c r="G207" s="1222"/>
      <c r="H207" s="1222"/>
      <c r="I207" s="1222"/>
    </row>
    <row r="208" spans="1:9" s="23" customFormat="1" x14ac:dyDescent="0.4">
      <c r="A208" s="23">
        <v>184</v>
      </c>
      <c r="B208" s="21"/>
      <c r="C208" s="21"/>
      <c r="E208" s="22"/>
      <c r="F208" s="22"/>
      <c r="G208" s="1222"/>
      <c r="H208" s="1222"/>
      <c r="I208" s="1222"/>
    </row>
    <row r="209" spans="1:9" s="23" customFormat="1" x14ac:dyDescent="0.4">
      <c r="A209" s="23">
        <v>185</v>
      </c>
      <c r="B209" s="21"/>
      <c r="C209" s="21"/>
      <c r="E209" s="22"/>
      <c r="F209" s="22"/>
      <c r="G209" s="1222"/>
      <c r="H209" s="1222"/>
      <c r="I209" s="1222"/>
    </row>
    <row r="210" spans="1:9" s="23" customFormat="1" x14ac:dyDescent="0.4">
      <c r="A210" s="23">
        <v>186</v>
      </c>
      <c r="B210" s="21"/>
      <c r="C210" s="21"/>
      <c r="E210" s="22"/>
      <c r="F210" s="22"/>
      <c r="G210" s="1222"/>
      <c r="H210" s="1222"/>
      <c r="I210" s="1222"/>
    </row>
    <row r="211" spans="1:9" s="23" customFormat="1" x14ac:dyDescent="0.4">
      <c r="A211" s="23">
        <v>187</v>
      </c>
      <c r="B211" s="21"/>
      <c r="C211" s="21"/>
      <c r="E211" s="22"/>
      <c r="F211" s="22"/>
      <c r="G211" s="1222"/>
      <c r="H211" s="1222"/>
      <c r="I211" s="1222"/>
    </row>
    <row r="212" spans="1:9" s="23" customFormat="1" x14ac:dyDescent="0.4">
      <c r="A212" s="23">
        <v>188</v>
      </c>
      <c r="B212" s="21"/>
      <c r="C212" s="21"/>
      <c r="E212" s="22"/>
      <c r="F212" s="22"/>
      <c r="G212" s="1222"/>
      <c r="H212" s="1222"/>
      <c r="I212" s="1222"/>
    </row>
    <row r="213" spans="1:9" s="23" customFormat="1" x14ac:dyDescent="0.4">
      <c r="A213" s="23">
        <v>189</v>
      </c>
      <c r="B213" s="21"/>
      <c r="C213" s="21"/>
      <c r="E213" s="22"/>
      <c r="F213" s="22"/>
      <c r="G213" s="1222"/>
      <c r="H213" s="1222"/>
      <c r="I213" s="1222"/>
    </row>
    <row r="214" spans="1:9" s="23" customFormat="1" x14ac:dyDescent="0.4">
      <c r="A214" s="23">
        <v>190</v>
      </c>
      <c r="B214" s="21"/>
      <c r="C214" s="21"/>
      <c r="E214" s="22"/>
      <c r="F214" s="22"/>
      <c r="G214" s="1222"/>
      <c r="H214" s="1222"/>
      <c r="I214" s="1222"/>
    </row>
    <row r="215" spans="1:9" s="23" customFormat="1" x14ac:dyDescent="0.4">
      <c r="A215" s="23">
        <v>191</v>
      </c>
      <c r="B215" s="21"/>
      <c r="C215" s="21"/>
      <c r="E215" s="22"/>
      <c r="F215" s="22"/>
      <c r="G215" s="1222"/>
      <c r="H215" s="1222"/>
      <c r="I215" s="1222"/>
    </row>
    <row r="216" spans="1:9" s="23" customFormat="1" x14ac:dyDescent="0.4">
      <c r="A216" s="23">
        <v>192</v>
      </c>
      <c r="B216" s="21"/>
      <c r="C216" s="21"/>
      <c r="E216" s="22"/>
      <c r="F216" s="22"/>
      <c r="G216" s="1222"/>
      <c r="H216" s="1222"/>
      <c r="I216" s="1222"/>
    </row>
    <row r="217" spans="1:9" s="23" customFormat="1" x14ac:dyDescent="0.4">
      <c r="A217" s="23">
        <v>193</v>
      </c>
      <c r="B217" s="21"/>
      <c r="C217" s="21"/>
      <c r="E217" s="22"/>
      <c r="F217" s="22"/>
      <c r="G217" s="1222"/>
      <c r="H217" s="1222"/>
      <c r="I217" s="1222"/>
    </row>
    <row r="218" spans="1:9" s="23" customFormat="1" x14ac:dyDescent="0.4">
      <c r="A218" s="23">
        <v>194</v>
      </c>
      <c r="B218" s="21"/>
      <c r="C218" s="21"/>
      <c r="E218" s="22"/>
      <c r="F218" s="22"/>
      <c r="G218" s="1222"/>
      <c r="H218" s="1222"/>
      <c r="I218" s="1222"/>
    </row>
    <row r="219" spans="1:9" s="23" customFormat="1" x14ac:dyDescent="0.4">
      <c r="A219" s="23">
        <v>195</v>
      </c>
      <c r="B219" s="21"/>
      <c r="C219" s="21"/>
      <c r="E219" s="22"/>
      <c r="F219" s="22"/>
      <c r="G219" s="1222"/>
      <c r="H219" s="1222"/>
      <c r="I219" s="1222"/>
    </row>
    <row r="220" spans="1:9" s="23" customFormat="1" x14ac:dyDescent="0.4">
      <c r="A220" s="23">
        <v>196</v>
      </c>
      <c r="B220" s="21"/>
      <c r="C220" s="21"/>
      <c r="E220" s="22"/>
      <c r="F220" s="22"/>
      <c r="G220" s="1222"/>
      <c r="H220" s="1222"/>
      <c r="I220" s="1222"/>
    </row>
    <row r="221" spans="1:9" s="23" customFormat="1" x14ac:dyDescent="0.4">
      <c r="A221" s="23">
        <v>197</v>
      </c>
      <c r="B221" s="21"/>
      <c r="C221" s="21"/>
      <c r="E221" s="22"/>
      <c r="F221" s="22"/>
      <c r="G221" s="1222"/>
      <c r="H221" s="1222"/>
      <c r="I221" s="1222"/>
    </row>
    <row r="222" spans="1:9" s="23" customFormat="1" x14ac:dyDescent="0.4">
      <c r="A222" s="23">
        <v>198</v>
      </c>
      <c r="B222" s="21"/>
      <c r="C222" s="21"/>
      <c r="E222" s="22"/>
      <c r="F222" s="22"/>
      <c r="G222" s="1222"/>
      <c r="H222" s="1222"/>
      <c r="I222" s="1222"/>
    </row>
    <row r="223" spans="1:9" s="23" customFormat="1" x14ac:dyDescent="0.4">
      <c r="A223" s="23">
        <v>199</v>
      </c>
      <c r="B223" s="21"/>
      <c r="C223" s="21"/>
      <c r="E223" s="22"/>
      <c r="F223" s="22"/>
      <c r="G223" s="1222"/>
      <c r="H223" s="1222"/>
      <c r="I223" s="1222"/>
    </row>
    <row r="224" spans="1:9" s="23" customFormat="1" x14ac:dyDescent="0.4">
      <c r="A224" s="23">
        <v>200</v>
      </c>
      <c r="B224" s="21"/>
      <c r="C224" s="21"/>
      <c r="E224" s="22"/>
      <c r="F224" s="22"/>
      <c r="G224" s="1222"/>
      <c r="H224" s="1222"/>
      <c r="I224" s="1222"/>
    </row>
    <row r="225" spans="1:9" s="23" customFormat="1" x14ac:dyDescent="0.4">
      <c r="A225" s="23">
        <v>201</v>
      </c>
      <c r="B225" s="21"/>
      <c r="C225" s="21"/>
      <c r="E225" s="22"/>
      <c r="F225" s="22"/>
      <c r="G225" s="1222"/>
      <c r="H225" s="1222"/>
      <c r="I225" s="1222"/>
    </row>
    <row r="226" spans="1:9" s="23" customFormat="1" x14ac:dyDescent="0.4">
      <c r="A226" s="23">
        <v>202</v>
      </c>
      <c r="B226" s="21"/>
      <c r="C226" s="21"/>
      <c r="E226" s="22"/>
      <c r="F226" s="22"/>
      <c r="G226" s="1222"/>
      <c r="H226" s="1222"/>
      <c r="I226" s="1222"/>
    </row>
    <row r="227" spans="1:9" s="23" customFormat="1" x14ac:dyDescent="0.4">
      <c r="A227" s="23">
        <v>203</v>
      </c>
      <c r="B227" s="21"/>
      <c r="C227" s="21"/>
      <c r="E227" s="22"/>
      <c r="F227" s="22"/>
      <c r="G227" s="1222"/>
      <c r="H227" s="1222"/>
      <c r="I227" s="1222"/>
    </row>
    <row r="228" spans="1:9" s="23" customFormat="1" x14ac:dyDescent="0.4">
      <c r="A228" s="23">
        <v>204</v>
      </c>
      <c r="B228" s="21"/>
      <c r="C228" s="21"/>
      <c r="E228" s="22"/>
      <c r="F228" s="22"/>
      <c r="G228" s="1222"/>
      <c r="H228" s="1222"/>
      <c r="I228" s="1222"/>
    </row>
    <row r="229" spans="1:9" s="23" customFormat="1" x14ac:dyDescent="0.4">
      <c r="A229" s="23">
        <v>205</v>
      </c>
      <c r="B229" s="21"/>
      <c r="C229" s="21"/>
      <c r="E229" s="22"/>
      <c r="F229" s="22"/>
      <c r="G229" s="1222"/>
      <c r="H229" s="1222"/>
      <c r="I229" s="1222"/>
    </row>
    <row r="230" spans="1:9" s="23" customFormat="1" x14ac:dyDescent="0.4">
      <c r="A230" s="23">
        <v>206</v>
      </c>
      <c r="B230" s="21"/>
      <c r="C230" s="21"/>
      <c r="E230" s="22"/>
      <c r="F230" s="22"/>
      <c r="G230" s="1222"/>
      <c r="H230" s="1222"/>
      <c r="I230" s="1222"/>
    </row>
    <row r="231" spans="1:9" s="23" customFormat="1" x14ac:dyDescent="0.4">
      <c r="A231" s="23">
        <v>207</v>
      </c>
      <c r="B231" s="21"/>
      <c r="C231" s="21"/>
      <c r="E231" s="22"/>
      <c r="F231" s="22"/>
      <c r="G231" s="1222"/>
      <c r="H231" s="1222"/>
      <c r="I231" s="1222"/>
    </row>
    <row r="232" spans="1:9" s="23" customFormat="1" x14ac:dyDescent="0.4">
      <c r="A232" s="23">
        <v>208</v>
      </c>
      <c r="B232" s="21"/>
      <c r="C232" s="21"/>
      <c r="E232" s="22"/>
      <c r="F232" s="22"/>
      <c r="G232" s="1222"/>
      <c r="H232" s="1222"/>
      <c r="I232" s="1222"/>
    </row>
    <row r="233" spans="1:9" s="23" customFormat="1" x14ac:dyDescent="0.4">
      <c r="A233" s="23">
        <v>209</v>
      </c>
      <c r="B233" s="21"/>
      <c r="C233" s="21"/>
      <c r="E233" s="22"/>
      <c r="F233" s="22"/>
      <c r="G233" s="1222"/>
      <c r="H233" s="1222"/>
      <c r="I233" s="1222"/>
    </row>
    <row r="234" spans="1:9" s="23" customFormat="1" x14ac:dyDescent="0.4">
      <c r="A234" s="23">
        <v>210</v>
      </c>
      <c r="B234" s="21"/>
      <c r="C234" s="21"/>
      <c r="E234" s="22"/>
      <c r="F234" s="22"/>
      <c r="G234" s="1222"/>
      <c r="H234" s="1222"/>
      <c r="I234" s="1222"/>
    </row>
    <row r="235" spans="1:9" s="23" customFormat="1" x14ac:dyDescent="0.4">
      <c r="A235" s="23">
        <v>211</v>
      </c>
      <c r="B235" s="21"/>
      <c r="C235" s="21"/>
      <c r="E235" s="22"/>
      <c r="F235" s="22"/>
      <c r="G235" s="1222"/>
      <c r="H235" s="1222"/>
      <c r="I235" s="1222"/>
    </row>
    <row r="236" spans="1:9" s="23" customFormat="1" x14ac:dyDescent="0.4">
      <c r="A236" s="23">
        <v>212</v>
      </c>
      <c r="B236" s="21"/>
      <c r="C236" s="21"/>
      <c r="E236" s="22"/>
      <c r="F236" s="22"/>
      <c r="G236" s="1222"/>
      <c r="H236" s="1222"/>
      <c r="I236" s="1222"/>
    </row>
    <row r="237" spans="1:9" s="23" customFormat="1" x14ac:dyDescent="0.4">
      <c r="A237" s="23">
        <v>213</v>
      </c>
      <c r="B237" s="21"/>
      <c r="C237" s="21"/>
      <c r="E237" s="22"/>
      <c r="F237" s="22"/>
      <c r="G237" s="1222"/>
      <c r="H237" s="1222"/>
      <c r="I237" s="1222"/>
    </row>
    <row r="238" spans="1:9" s="23" customFormat="1" x14ac:dyDescent="0.4">
      <c r="A238" s="23">
        <v>214</v>
      </c>
      <c r="B238" s="21"/>
      <c r="C238" s="21"/>
      <c r="E238" s="22"/>
      <c r="F238" s="22"/>
      <c r="G238" s="1222"/>
      <c r="H238" s="1222"/>
      <c r="I238" s="1222"/>
    </row>
    <row r="239" spans="1:9" s="23" customFormat="1" x14ac:dyDescent="0.4">
      <c r="A239" s="23">
        <v>215</v>
      </c>
      <c r="B239" s="21"/>
      <c r="C239" s="21"/>
      <c r="E239" s="22"/>
      <c r="F239" s="22"/>
      <c r="G239" s="1222"/>
      <c r="H239" s="1222"/>
      <c r="I239" s="1222"/>
    </row>
    <row r="240" spans="1:9" s="23" customFormat="1" x14ac:dyDescent="0.4">
      <c r="A240" s="23">
        <v>216</v>
      </c>
      <c r="B240" s="21"/>
      <c r="C240" s="21"/>
      <c r="E240" s="22"/>
      <c r="F240" s="22"/>
      <c r="G240" s="1222"/>
      <c r="H240" s="1222"/>
      <c r="I240" s="1222"/>
    </row>
    <row r="241" spans="1:9" s="23" customFormat="1" x14ac:dyDescent="0.4">
      <c r="A241" s="23">
        <v>217</v>
      </c>
      <c r="B241" s="21"/>
      <c r="C241" s="21"/>
      <c r="E241" s="22"/>
      <c r="F241" s="22"/>
      <c r="G241" s="1222"/>
      <c r="H241" s="1222"/>
      <c r="I241" s="1222"/>
    </row>
    <row r="242" spans="1:9" s="23" customFormat="1" x14ac:dyDescent="0.4">
      <c r="A242" s="23">
        <v>218</v>
      </c>
      <c r="B242" s="21"/>
      <c r="C242" s="21"/>
      <c r="E242" s="22"/>
      <c r="F242" s="22"/>
      <c r="G242" s="1222"/>
      <c r="H242" s="1222"/>
      <c r="I242" s="1222"/>
    </row>
    <row r="243" spans="1:9" s="23" customFormat="1" x14ac:dyDescent="0.4">
      <c r="A243" s="23">
        <v>219</v>
      </c>
      <c r="B243" s="21"/>
      <c r="C243" s="21"/>
      <c r="E243" s="22"/>
      <c r="F243" s="22"/>
      <c r="G243" s="1222"/>
      <c r="H243" s="1222"/>
      <c r="I243" s="1222"/>
    </row>
    <row r="244" spans="1:9" s="23" customFormat="1" x14ac:dyDescent="0.4">
      <c r="A244" s="23">
        <v>220</v>
      </c>
      <c r="B244" s="21"/>
      <c r="C244" s="21"/>
      <c r="E244" s="22"/>
      <c r="F244" s="22"/>
      <c r="G244" s="1222"/>
      <c r="H244" s="1222"/>
      <c r="I244" s="1222"/>
    </row>
    <row r="245" spans="1:9" s="23" customFormat="1" x14ac:dyDescent="0.4">
      <c r="A245" s="23">
        <v>221</v>
      </c>
      <c r="B245" s="21"/>
      <c r="C245" s="21"/>
      <c r="E245" s="22"/>
      <c r="F245" s="22"/>
      <c r="G245" s="1222"/>
      <c r="H245" s="1222"/>
      <c r="I245" s="1222"/>
    </row>
    <row r="246" spans="1:9" s="23" customFormat="1" x14ac:dyDescent="0.4">
      <c r="A246" s="23">
        <v>222</v>
      </c>
      <c r="B246" s="21"/>
      <c r="C246" s="21"/>
      <c r="E246" s="22"/>
      <c r="F246" s="22"/>
      <c r="G246" s="1222"/>
      <c r="H246" s="1222"/>
      <c r="I246" s="1222"/>
    </row>
    <row r="247" spans="1:9" s="23" customFormat="1" x14ac:dyDescent="0.4">
      <c r="A247" s="23">
        <v>223</v>
      </c>
      <c r="B247" s="21"/>
      <c r="C247" s="21"/>
      <c r="E247" s="22"/>
      <c r="F247" s="22"/>
      <c r="G247" s="1222"/>
      <c r="H247" s="1222"/>
      <c r="I247" s="1222"/>
    </row>
    <row r="248" spans="1:9" s="23" customFormat="1" x14ac:dyDescent="0.4">
      <c r="A248" s="23">
        <v>224</v>
      </c>
      <c r="B248" s="21"/>
      <c r="C248" s="21"/>
      <c r="E248" s="22"/>
      <c r="F248" s="22"/>
      <c r="G248" s="1222"/>
      <c r="H248" s="1222"/>
      <c r="I248" s="1222"/>
    </row>
    <row r="249" spans="1:9" s="23" customFormat="1" x14ac:dyDescent="0.4">
      <c r="A249" s="23">
        <v>225</v>
      </c>
      <c r="B249" s="21"/>
      <c r="C249" s="21"/>
      <c r="E249" s="22"/>
      <c r="F249" s="22"/>
      <c r="G249" s="1222"/>
      <c r="H249" s="1222"/>
      <c r="I249" s="1222"/>
    </row>
    <row r="250" spans="1:9" s="23" customFormat="1" x14ac:dyDescent="0.4">
      <c r="A250" s="23">
        <v>226</v>
      </c>
      <c r="B250" s="21"/>
      <c r="C250" s="21"/>
      <c r="E250" s="22"/>
      <c r="F250" s="22"/>
      <c r="G250" s="1222"/>
      <c r="H250" s="1222"/>
      <c r="I250" s="1222"/>
    </row>
    <row r="251" spans="1:9" s="23" customFormat="1" x14ac:dyDescent="0.4">
      <c r="A251" s="23">
        <v>227</v>
      </c>
      <c r="B251" s="21"/>
      <c r="C251" s="21"/>
      <c r="E251" s="22"/>
      <c r="F251" s="22"/>
      <c r="G251" s="1222"/>
      <c r="H251" s="1222"/>
      <c r="I251" s="1222"/>
    </row>
    <row r="252" spans="1:9" s="23" customFormat="1" x14ac:dyDescent="0.4">
      <c r="A252" s="23">
        <v>228</v>
      </c>
      <c r="B252" s="21"/>
      <c r="C252" s="21"/>
      <c r="E252" s="22"/>
      <c r="F252" s="22"/>
      <c r="G252" s="1222"/>
      <c r="H252" s="1222"/>
      <c r="I252" s="1222"/>
    </row>
    <row r="253" spans="1:9" s="23" customFormat="1" x14ac:dyDescent="0.4">
      <c r="A253" s="23">
        <v>229</v>
      </c>
      <c r="B253" s="21"/>
      <c r="C253" s="21"/>
      <c r="E253" s="22"/>
      <c r="F253" s="22"/>
      <c r="G253" s="1222"/>
      <c r="H253" s="1222"/>
      <c r="I253" s="1222"/>
    </row>
    <row r="254" spans="1:9" s="23" customFormat="1" x14ac:dyDescent="0.4">
      <c r="A254" s="23">
        <v>230</v>
      </c>
      <c r="B254" s="21"/>
      <c r="C254" s="21"/>
      <c r="E254" s="22"/>
      <c r="F254" s="22"/>
      <c r="G254" s="1222"/>
      <c r="H254" s="1222"/>
      <c r="I254" s="1222"/>
    </row>
    <row r="255" spans="1:9" s="23" customFormat="1" x14ac:dyDescent="0.4">
      <c r="A255" s="23">
        <v>231</v>
      </c>
      <c r="B255" s="21"/>
      <c r="C255" s="21"/>
      <c r="E255" s="22"/>
      <c r="F255" s="22"/>
      <c r="G255" s="1222"/>
      <c r="H255" s="1222"/>
      <c r="I255" s="1222"/>
    </row>
    <row r="256" spans="1:9" s="23" customFormat="1" x14ac:dyDescent="0.4">
      <c r="A256" s="23">
        <v>232</v>
      </c>
      <c r="B256" s="21"/>
      <c r="C256" s="21"/>
      <c r="E256" s="22"/>
      <c r="F256" s="22"/>
      <c r="G256" s="1222"/>
      <c r="H256" s="1222"/>
      <c r="I256" s="1222"/>
    </row>
    <row r="257" spans="1:9" s="23" customFormat="1" x14ac:dyDescent="0.4">
      <c r="A257" s="23">
        <v>233</v>
      </c>
      <c r="B257" s="21"/>
      <c r="C257" s="21"/>
      <c r="E257" s="22"/>
      <c r="F257" s="22"/>
      <c r="G257" s="1222"/>
      <c r="H257" s="1222"/>
      <c r="I257" s="1222"/>
    </row>
    <row r="258" spans="1:9" s="23" customFormat="1" x14ac:dyDescent="0.4">
      <c r="A258" s="23">
        <v>234</v>
      </c>
      <c r="B258" s="21"/>
      <c r="C258" s="21"/>
      <c r="E258" s="22"/>
      <c r="F258" s="22"/>
      <c r="G258" s="1222"/>
      <c r="H258" s="1222"/>
      <c r="I258" s="1222"/>
    </row>
    <row r="259" spans="1:9" s="23" customFormat="1" x14ac:dyDescent="0.4">
      <c r="A259" s="23">
        <v>235</v>
      </c>
      <c r="B259" s="21"/>
      <c r="C259" s="21"/>
      <c r="E259" s="22"/>
      <c r="F259" s="22"/>
      <c r="G259" s="1222"/>
      <c r="H259" s="1222"/>
      <c r="I259" s="1222"/>
    </row>
    <row r="260" spans="1:9" s="23" customFormat="1" x14ac:dyDescent="0.4">
      <c r="A260" s="23">
        <v>236</v>
      </c>
      <c r="B260" s="21"/>
      <c r="C260" s="21"/>
      <c r="E260" s="22"/>
      <c r="F260" s="22"/>
      <c r="G260" s="1222"/>
      <c r="H260" s="1222"/>
      <c r="I260" s="1222"/>
    </row>
    <row r="261" spans="1:9" s="23" customFormat="1" x14ac:dyDescent="0.4">
      <c r="A261" s="23">
        <v>237</v>
      </c>
      <c r="B261" s="21"/>
      <c r="C261" s="21"/>
      <c r="E261" s="22"/>
      <c r="F261" s="22"/>
      <c r="G261" s="1222"/>
      <c r="H261" s="1222"/>
      <c r="I261" s="1222"/>
    </row>
    <row r="262" spans="1:9" s="23" customFormat="1" x14ac:dyDescent="0.4">
      <c r="A262" s="23">
        <v>238</v>
      </c>
      <c r="B262" s="21"/>
      <c r="C262" s="21"/>
      <c r="E262" s="22"/>
      <c r="F262" s="22"/>
      <c r="G262" s="1222"/>
      <c r="H262" s="1222"/>
      <c r="I262" s="1222"/>
    </row>
    <row r="263" spans="1:9" s="23" customFormat="1" x14ac:dyDescent="0.4">
      <c r="A263" s="23">
        <v>239</v>
      </c>
      <c r="B263" s="21"/>
      <c r="C263" s="21"/>
      <c r="E263" s="22"/>
      <c r="F263" s="22"/>
      <c r="G263" s="1222"/>
      <c r="H263" s="1222"/>
      <c r="I263" s="1222"/>
    </row>
    <row r="264" spans="1:9" s="23" customFormat="1" x14ac:dyDescent="0.4">
      <c r="A264" s="23">
        <v>240</v>
      </c>
      <c r="B264" s="21"/>
      <c r="C264" s="21"/>
      <c r="E264" s="22"/>
      <c r="F264" s="22"/>
      <c r="G264" s="1222"/>
      <c r="H264" s="1222"/>
      <c r="I264" s="1222"/>
    </row>
    <row r="265" spans="1:9" s="23" customFormat="1" x14ac:dyDescent="0.4">
      <c r="A265" s="23">
        <v>241</v>
      </c>
      <c r="B265" s="21"/>
      <c r="C265" s="21"/>
      <c r="E265" s="22"/>
      <c r="F265" s="22"/>
      <c r="G265" s="1222"/>
      <c r="H265" s="1222"/>
      <c r="I265" s="1222"/>
    </row>
    <row r="266" spans="1:9" s="23" customFormat="1" x14ac:dyDescent="0.4">
      <c r="A266" s="23">
        <v>242</v>
      </c>
      <c r="B266" s="21"/>
      <c r="C266" s="21"/>
      <c r="E266" s="22"/>
      <c r="F266" s="22"/>
      <c r="G266" s="1222"/>
      <c r="H266" s="1222"/>
      <c r="I266" s="1222"/>
    </row>
    <row r="267" spans="1:9" s="23" customFormat="1" x14ac:dyDescent="0.4">
      <c r="A267" s="23">
        <v>243</v>
      </c>
      <c r="B267" s="21"/>
      <c r="C267" s="21"/>
      <c r="E267" s="22"/>
      <c r="F267" s="22"/>
      <c r="G267" s="1222"/>
      <c r="H267" s="1222"/>
      <c r="I267" s="1222"/>
    </row>
    <row r="268" spans="1:9" s="23" customFormat="1" x14ac:dyDescent="0.4">
      <c r="A268" s="23">
        <v>244</v>
      </c>
      <c r="B268" s="21"/>
      <c r="C268" s="21"/>
      <c r="E268" s="22"/>
      <c r="F268" s="22"/>
      <c r="G268" s="1222"/>
      <c r="H268" s="1222"/>
      <c r="I268" s="1222"/>
    </row>
    <row r="269" spans="1:9" s="23" customFormat="1" x14ac:dyDescent="0.4">
      <c r="A269" s="23">
        <v>245</v>
      </c>
      <c r="B269" s="21"/>
      <c r="C269" s="21"/>
      <c r="E269" s="22"/>
      <c r="F269" s="22"/>
      <c r="G269" s="1222"/>
      <c r="H269" s="1222"/>
      <c r="I269" s="1222"/>
    </row>
    <row r="270" spans="1:9" s="23" customFormat="1" x14ac:dyDescent="0.4">
      <c r="A270" s="23">
        <v>246</v>
      </c>
      <c r="B270" s="21"/>
      <c r="C270" s="21"/>
      <c r="E270" s="22"/>
      <c r="F270" s="22"/>
      <c r="G270" s="1222"/>
      <c r="H270" s="1222"/>
      <c r="I270" s="1222"/>
    </row>
    <row r="271" spans="1:9" s="23" customFormat="1" x14ac:dyDescent="0.4">
      <c r="A271" s="23">
        <v>247</v>
      </c>
      <c r="B271" s="21"/>
      <c r="C271" s="21"/>
      <c r="E271" s="22"/>
      <c r="F271" s="22"/>
      <c r="G271" s="1222"/>
      <c r="H271" s="1222"/>
      <c r="I271" s="1222"/>
    </row>
    <row r="272" spans="1:9" s="23" customFormat="1" x14ac:dyDescent="0.4">
      <c r="A272" s="23">
        <v>248</v>
      </c>
      <c r="B272" s="21"/>
      <c r="C272" s="21"/>
      <c r="E272" s="22"/>
      <c r="F272" s="22"/>
      <c r="G272" s="1222"/>
      <c r="H272" s="1222"/>
      <c r="I272" s="1222"/>
    </row>
    <row r="273" spans="1:9" s="23" customFormat="1" x14ac:dyDescent="0.4">
      <c r="A273" s="23">
        <v>249</v>
      </c>
      <c r="B273" s="21"/>
      <c r="C273" s="21"/>
      <c r="E273" s="22"/>
      <c r="F273" s="22"/>
      <c r="G273" s="1222"/>
      <c r="H273" s="1222"/>
      <c r="I273" s="1222"/>
    </row>
    <row r="274" spans="1:9" s="23" customFormat="1" x14ac:dyDescent="0.4">
      <c r="A274" s="23">
        <v>250</v>
      </c>
      <c r="B274" s="21"/>
      <c r="C274" s="21"/>
      <c r="E274" s="22"/>
      <c r="F274" s="22"/>
      <c r="G274" s="1222"/>
      <c r="H274" s="1222"/>
      <c r="I274" s="1222"/>
    </row>
    <row r="275" spans="1:9" s="23" customFormat="1" x14ac:dyDescent="0.4">
      <c r="A275" s="23">
        <v>251</v>
      </c>
      <c r="B275" s="21"/>
      <c r="C275" s="21"/>
      <c r="E275" s="22"/>
      <c r="F275" s="22"/>
      <c r="G275" s="1222"/>
      <c r="H275" s="1222"/>
      <c r="I275" s="1222"/>
    </row>
    <row r="276" spans="1:9" s="23" customFormat="1" x14ac:dyDescent="0.4">
      <c r="A276" s="23">
        <v>252</v>
      </c>
      <c r="B276" s="21"/>
      <c r="C276" s="21"/>
      <c r="E276" s="22"/>
      <c r="F276" s="22"/>
      <c r="G276" s="1222"/>
      <c r="H276" s="1222"/>
      <c r="I276" s="1222"/>
    </row>
    <row r="277" spans="1:9" s="23" customFormat="1" x14ac:dyDescent="0.4">
      <c r="A277" s="23">
        <v>253</v>
      </c>
      <c r="B277" s="21"/>
      <c r="C277" s="21"/>
      <c r="E277" s="22"/>
      <c r="F277" s="22"/>
      <c r="G277" s="1222"/>
      <c r="H277" s="1222"/>
      <c r="I277" s="1222"/>
    </row>
    <row r="278" spans="1:9" s="23" customFormat="1" x14ac:dyDescent="0.4">
      <c r="A278" s="23">
        <v>254</v>
      </c>
      <c r="B278" s="21"/>
      <c r="C278" s="21"/>
      <c r="E278" s="22"/>
      <c r="F278" s="22"/>
      <c r="G278" s="1222"/>
      <c r="H278" s="1222"/>
      <c r="I278" s="1222"/>
    </row>
    <row r="279" spans="1:9" s="23" customFormat="1" x14ac:dyDescent="0.4">
      <c r="A279" s="23">
        <v>255</v>
      </c>
      <c r="B279" s="21"/>
      <c r="C279" s="21"/>
      <c r="E279" s="22"/>
      <c r="F279" s="22"/>
      <c r="G279" s="1222"/>
      <c r="H279" s="1222"/>
      <c r="I279" s="1222"/>
    </row>
    <row r="280" spans="1:9" s="23" customFormat="1" x14ac:dyDescent="0.4">
      <c r="A280" s="23">
        <v>256</v>
      </c>
      <c r="B280" s="21"/>
      <c r="C280" s="21"/>
      <c r="E280" s="22"/>
      <c r="F280" s="22"/>
      <c r="G280" s="1222"/>
      <c r="H280" s="1222"/>
      <c r="I280" s="1222"/>
    </row>
    <row r="281" spans="1:9" s="23" customFormat="1" x14ac:dyDescent="0.4">
      <c r="A281" s="23">
        <v>257</v>
      </c>
      <c r="B281" s="21"/>
      <c r="C281" s="21"/>
      <c r="E281" s="22"/>
      <c r="F281" s="22"/>
      <c r="G281" s="1222"/>
      <c r="H281" s="1222"/>
      <c r="I281" s="1222"/>
    </row>
    <row r="282" spans="1:9" s="23" customFormat="1" x14ac:dyDescent="0.4">
      <c r="A282" s="23">
        <v>258</v>
      </c>
      <c r="B282" s="21"/>
      <c r="C282" s="21"/>
      <c r="E282" s="22"/>
      <c r="F282" s="22"/>
      <c r="G282" s="1222"/>
      <c r="H282" s="1222"/>
      <c r="I282" s="1222"/>
    </row>
    <row r="283" spans="1:9" s="23" customFormat="1" x14ac:dyDescent="0.4">
      <c r="A283" s="23">
        <v>259</v>
      </c>
      <c r="B283" s="21"/>
      <c r="C283" s="21"/>
      <c r="E283" s="22"/>
      <c r="F283" s="22"/>
      <c r="G283" s="1222"/>
      <c r="H283" s="1222"/>
      <c r="I283" s="1222"/>
    </row>
    <row r="284" spans="1:9" s="23" customFormat="1" x14ac:dyDescent="0.4">
      <c r="A284" s="23">
        <v>260</v>
      </c>
      <c r="B284" s="21"/>
      <c r="C284" s="21"/>
      <c r="E284" s="22"/>
      <c r="F284" s="22"/>
      <c r="G284" s="1222"/>
      <c r="H284" s="1222"/>
      <c r="I284" s="1222"/>
    </row>
    <row r="285" spans="1:9" s="23" customFormat="1" x14ac:dyDescent="0.4">
      <c r="A285" s="23">
        <v>261</v>
      </c>
      <c r="B285" s="21"/>
      <c r="C285" s="21"/>
      <c r="E285" s="22"/>
      <c r="F285" s="22"/>
      <c r="G285" s="1222"/>
      <c r="H285" s="1222"/>
      <c r="I285" s="1222"/>
    </row>
    <row r="286" spans="1:9" s="23" customFormat="1" x14ac:dyDescent="0.4">
      <c r="A286" s="23">
        <v>262</v>
      </c>
      <c r="B286" s="21"/>
      <c r="C286" s="21"/>
      <c r="E286" s="22"/>
      <c r="F286" s="22"/>
      <c r="G286" s="1222"/>
      <c r="H286" s="1222"/>
      <c r="I286" s="1222"/>
    </row>
    <row r="287" spans="1:9" s="23" customFormat="1" x14ac:dyDescent="0.4">
      <c r="A287" s="23">
        <v>263</v>
      </c>
      <c r="B287" s="21"/>
      <c r="C287" s="21"/>
      <c r="E287" s="22"/>
      <c r="F287" s="22"/>
      <c r="G287" s="1222"/>
      <c r="H287" s="1222"/>
      <c r="I287" s="1222"/>
    </row>
    <row r="288" spans="1:9" s="23" customFormat="1" x14ac:dyDescent="0.4">
      <c r="A288" s="23">
        <v>264</v>
      </c>
      <c r="B288" s="21"/>
      <c r="C288" s="21"/>
      <c r="E288" s="22"/>
      <c r="F288" s="22"/>
      <c r="G288" s="1222"/>
      <c r="H288" s="1222"/>
      <c r="I288" s="1222"/>
    </row>
    <row r="289" spans="1:9" s="23" customFormat="1" x14ac:dyDescent="0.4">
      <c r="A289" s="23">
        <v>265</v>
      </c>
      <c r="B289" s="21"/>
      <c r="C289" s="21"/>
      <c r="E289" s="22"/>
      <c r="F289" s="22"/>
      <c r="G289" s="1222"/>
      <c r="H289" s="1222"/>
      <c r="I289" s="1222"/>
    </row>
    <row r="290" spans="1:9" s="23" customFormat="1" x14ac:dyDescent="0.4">
      <c r="A290" s="23">
        <v>266</v>
      </c>
      <c r="B290" s="21"/>
      <c r="C290" s="21"/>
      <c r="E290" s="22"/>
      <c r="F290" s="22"/>
      <c r="G290" s="1222"/>
      <c r="H290" s="1222"/>
      <c r="I290" s="1222"/>
    </row>
    <row r="291" spans="1:9" s="23" customFormat="1" x14ac:dyDescent="0.4">
      <c r="A291" s="23">
        <v>267</v>
      </c>
      <c r="B291" s="21"/>
      <c r="C291" s="21"/>
      <c r="E291" s="22"/>
      <c r="F291" s="22"/>
      <c r="G291" s="1222"/>
      <c r="H291" s="1222"/>
      <c r="I291" s="1222"/>
    </row>
    <row r="292" spans="1:9" s="23" customFormat="1" x14ac:dyDescent="0.4">
      <c r="A292" s="23">
        <v>268</v>
      </c>
      <c r="B292" s="21"/>
      <c r="C292" s="21"/>
      <c r="E292" s="22"/>
      <c r="F292" s="22"/>
      <c r="G292" s="1222"/>
      <c r="H292" s="1222"/>
      <c r="I292" s="1222"/>
    </row>
    <row r="293" spans="1:9" s="23" customFormat="1" x14ac:dyDescent="0.4">
      <c r="A293" s="23">
        <v>269</v>
      </c>
      <c r="B293" s="21"/>
      <c r="C293" s="21"/>
      <c r="E293" s="22"/>
      <c r="F293" s="22"/>
      <c r="G293" s="1222"/>
      <c r="H293" s="1222"/>
      <c r="I293" s="1222"/>
    </row>
    <row r="294" spans="1:9" s="23" customFormat="1" x14ac:dyDescent="0.4">
      <c r="A294" s="23">
        <v>270</v>
      </c>
      <c r="B294" s="21"/>
      <c r="C294" s="21"/>
      <c r="E294" s="22"/>
      <c r="F294" s="22"/>
      <c r="G294" s="1222"/>
      <c r="H294" s="1222"/>
      <c r="I294" s="1222"/>
    </row>
    <row r="295" spans="1:9" s="23" customFormat="1" x14ac:dyDescent="0.4">
      <c r="A295" s="23">
        <v>271</v>
      </c>
      <c r="B295" s="21"/>
      <c r="C295" s="21"/>
      <c r="E295" s="22"/>
      <c r="F295" s="22"/>
      <c r="G295" s="1222"/>
      <c r="H295" s="1222"/>
      <c r="I295" s="1222"/>
    </row>
    <row r="296" spans="1:9" s="23" customFormat="1" x14ac:dyDescent="0.4">
      <c r="A296" s="23">
        <v>272</v>
      </c>
      <c r="B296" s="21"/>
      <c r="C296" s="21"/>
      <c r="E296" s="22"/>
      <c r="F296" s="22"/>
      <c r="G296" s="1222"/>
      <c r="H296" s="1222"/>
      <c r="I296" s="1222"/>
    </row>
    <row r="297" spans="1:9" s="23" customFormat="1" x14ac:dyDescent="0.4">
      <c r="A297" s="23">
        <v>273</v>
      </c>
      <c r="B297" s="21"/>
      <c r="C297" s="21"/>
      <c r="E297" s="22"/>
      <c r="F297" s="22"/>
      <c r="G297" s="1222"/>
      <c r="H297" s="1222"/>
      <c r="I297" s="1222"/>
    </row>
    <row r="298" spans="1:9" s="23" customFormat="1" x14ac:dyDescent="0.4">
      <c r="A298" s="23">
        <v>274</v>
      </c>
      <c r="B298" s="21"/>
      <c r="C298" s="21"/>
      <c r="E298" s="22"/>
      <c r="F298" s="22"/>
      <c r="G298" s="1222"/>
      <c r="H298" s="1222"/>
      <c r="I298" s="1222"/>
    </row>
    <row r="299" spans="1:9" s="23" customFormat="1" x14ac:dyDescent="0.4">
      <c r="A299" s="23">
        <v>275</v>
      </c>
      <c r="B299" s="21"/>
      <c r="C299" s="21"/>
      <c r="E299" s="22"/>
      <c r="F299" s="22"/>
      <c r="G299" s="1222"/>
      <c r="H299" s="1222"/>
      <c r="I299" s="1222"/>
    </row>
    <row r="300" spans="1:9" s="23" customFormat="1" x14ac:dyDescent="0.4">
      <c r="A300" s="23">
        <v>276</v>
      </c>
      <c r="B300" s="21"/>
      <c r="C300" s="21"/>
      <c r="E300" s="22"/>
      <c r="F300" s="22"/>
      <c r="G300" s="1222"/>
      <c r="H300" s="1222"/>
      <c r="I300" s="1222"/>
    </row>
    <row r="301" spans="1:9" s="23" customFormat="1" x14ac:dyDescent="0.4">
      <c r="A301" s="23">
        <v>277</v>
      </c>
      <c r="B301" s="21"/>
      <c r="C301" s="21"/>
      <c r="E301" s="22"/>
      <c r="F301" s="22"/>
      <c r="G301" s="1222"/>
      <c r="H301" s="1222"/>
      <c r="I301" s="1222"/>
    </row>
    <row r="302" spans="1:9" s="23" customFormat="1" x14ac:dyDescent="0.4">
      <c r="A302" s="23">
        <v>278</v>
      </c>
      <c r="B302" s="21"/>
      <c r="C302" s="21"/>
      <c r="E302" s="22"/>
      <c r="F302" s="22"/>
      <c r="G302" s="1222"/>
      <c r="H302" s="1222"/>
      <c r="I302" s="1222"/>
    </row>
    <row r="303" spans="1:9" s="23" customFormat="1" x14ac:dyDescent="0.4">
      <c r="A303" s="23">
        <v>279</v>
      </c>
      <c r="B303" s="21"/>
      <c r="C303" s="21"/>
      <c r="E303" s="22"/>
      <c r="F303" s="22"/>
      <c r="G303" s="1222"/>
      <c r="H303" s="1222"/>
      <c r="I303" s="1222"/>
    </row>
    <row r="304" spans="1:9" s="23" customFormat="1" x14ac:dyDescent="0.4">
      <c r="A304" s="23">
        <v>280</v>
      </c>
      <c r="B304" s="21"/>
      <c r="C304" s="21"/>
      <c r="E304" s="22"/>
      <c r="F304" s="22"/>
      <c r="G304" s="1222"/>
      <c r="H304" s="1222"/>
      <c r="I304" s="1222"/>
    </row>
    <row r="305" spans="1:9" s="23" customFormat="1" x14ac:dyDescent="0.4">
      <c r="A305" s="23">
        <v>281</v>
      </c>
      <c r="B305" s="21"/>
      <c r="C305" s="21"/>
      <c r="E305" s="22"/>
      <c r="F305" s="22"/>
      <c r="G305" s="1222"/>
      <c r="H305" s="1222"/>
      <c r="I305" s="1222"/>
    </row>
    <row r="306" spans="1:9" s="23" customFormat="1" x14ac:dyDescent="0.4">
      <c r="A306" s="23">
        <v>282</v>
      </c>
      <c r="B306" s="21"/>
      <c r="C306" s="21"/>
      <c r="E306" s="22"/>
      <c r="F306" s="22"/>
      <c r="G306" s="1222"/>
      <c r="H306" s="1222"/>
      <c r="I306" s="1222"/>
    </row>
    <row r="307" spans="1:9" s="23" customFormat="1" x14ac:dyDescent="0.4">
      <c r="A307" s="23">
        <v>283</v>
      </c>
      <c r="B307" s="21"/>
      <c r="C307" s="21"/>
      <c r="E307" s="22"/>
      <c r="F307" s="22"/>
      <c r="G307" s="1222"/>
      <c r="H307" s="1222"/>
      <c r="I307" s="1222"/>
    </row>
    <row r="308" spans="1:9" s="23" customFormat="1" x14ac:dyDescent="0.4">
      <c r="A308" s="23">
        <v>284</v>
      </c>
      <c r="B308" s="21"/>
      <c r="C308" s="21"/>
      <c r="E308" s="22"/>
      <c r="F308" s="22"/>
      <c r="G308" s="1222"/>
      <c r="H308" s="1222"/>
      <c r="I308" s="1222"/>
    </row>
    <row r="309" spans="1:9" s="23" customFormat="1" x14ac:dyDescent="0.4">
      <c r="A309" s="23">
        <v>285</v>
      </c>
      <c r="B309" s="21"/>
      <c r="C309" s="21"/>
      <c r="E309" s="22"/>
      <c r="F309" s="22"/>
      <c r="G309" s="1222"/>
      <c r="H309" s="1222"/>
      <c r="I309" s="1222"/>
    </row>
    <row r="310" spans="1:9" s="23" customFormat="1" x14ac:dyDescent="0.4">
      <c r="A310" s="23">
        <v>286</v>
      </c>
      <c r="B310" s="21"/>
      <c r="C310" s="21"/>
      <c r="E310" s="22"/>
      <c r="F310" s="22"/>
      <c r="G310" s="1222"/>
      <c r="H310" s="1222"/>
      <c r="I310" s="1222"/>
    </row>
    <row r="311" spans="1:9" s="23" customFormat="1" x14ac:dyDescent="0.4">
      <c r="A311" s="23">
        <v>287</v>
      </c>
      <c r="B311" s="21"/>
      <c r="C311" s="21"/>
      <c r="E311" s="22"/>
      <c r="F311" s="22"/>
      <c r="G311" s="1222"/>
      <c r="H311" s="1222"/>
      <c r="I311" s="1222"/>
    </row>
    <row r="312" spans="1:9" s="23" customFormat="1" x14ac:dyDescent="0.4">
      <c r="A312" s="23">
        <v>288</v>
      </c>
      <c r="B312" s="21"/>
      <c r="C312" s="21"/>
      <c r="E312" s="22"/>
      <c r="F312" s="22"/>
      <c r="G312" s="1222"/>
      <c r="H312" s="1222"/>
      <c r="I312" s="1222"/>
    </row>
    <row r="313" spans="1:9" s="23" customFormat="1" x14ac:dyDescent="0.4">
      <c r="A313" s="23">
        <v>289</v>
      </c>
      <c r="B313" s="21"/>
      <c r="C313" s="21"/>
      <c r="E313" s="22"/>
      <c r="F313" s="22"/>
      <c r="G313" s="1222"/>
      <c r="H313" s="1222"/>
      <c r="I313" s="1222"/>
    </row>
    <row r="314" spans="1:9" s="23" customFormat="1" x14ac:dyDescent="0.4">
      <c r="A314" s="23">
        <v>290</v>
      </c>
      <c r="B314" s="21"/>
      <c r="C314" s="21"/>
      <c r="E314" s="22"/>
      <c r="F314" s="22"/>
      <c r="G314" s="1222"/>
      <c r="H314" s="1222"/>
      <c r="I314" s="1222"/>
    </row>
    <row r="315" spans="1:9" s="23" customFormat="1" x14ac:dyDescent="0.4">
      <c r="A315" s="23">
        <v>291</v>
      </c>
      <c r="B315" s="21"/>
      <c r="C315" s="21"/>
      <c r="E315" s="22"/>
      <c r="F315" s="22"/>
      <c r="G315" s="1222"/>
      <c r="H315" s="1222"/>
      <c r="I315" s="1222"/>
    </row>
    <row r="316" spans="1:9" s="23" customFormat="1" x14ac:dyDescent="0.4">
      <c r="A316" s="23">
        <v>292</v>
      </c>
      <c r="B316" s="21"/>
      <c r="C316" s="21"/>
      <c r="E316" s="22"/>
      <c r="F316" s="22"/>
      <c r="G316" s="1222"/>
      <c r="H316" s="1222"/>
      <c r="I316" s="1222"/>
    </row>
    <row r="317" spans="1:9" s="23" customFormat="1" x14ac:dyDescent="0.4">
      <c r="A317" s="23">
        <v>293</v>
      </c>
      <c r="B317" s="21"/>
      <c r="C317" s="21"/>
      <c r="E317" s="22"/>
      <c r="F317" s="22"/>
      <c r="G317" s="1222"/>
      <c r="H317" s="1222"/>
      <c r="I317" s="1222"/>
    </row>
    <row r="318" spans="1:9" s="23" customFormat="1" x14ac:dyDescent="0.4">
      <c r="A318" s="23">
        <v>294</v>
      </c>
      <c r="B318" s="21"/>
      <c r="C318" s="21"/>
      <c r="E318" s="22"/>
      <c r="F318" s="22"/>
      <c r="G318" s="1222"/>
      <c r="H318" s="1222"/>
      <c r="I318" s="1222"/>
    </row>
    <row r="319" spans="1:9" s="23" customFormat="1" x14ac:dyDescent="0.4">
      <c r="A319" s="23">
        <v>295</v>
      </c>
      <c r="B319" s="21"/>
      <c r="C319" s="21"/>
      <c r="E319" s="22"/>
      <c r="F319" s="22"/>
      <c r="G319" s="1222"/>
      <c r="H319" s="1222"/>
      <c r="I319" s="1222"/>
    </row>
    <row r="320" spans="1:9" s="23" customFormat="1" x14ac:dyDescent="0.4">
      <c r="A320" s="23">
        <v>296</v>
      </c>
      <c r="B320" s="21"/>
      <c r="C320" s="21"/>
      <c r="E320" s="22"/>
      <c r="F320" s="22"/>
      <c r="G320" s="1222"/>
      <c r="H320" s="1222"/>
      <c r="I320" s="1222"/>
    </row>
    <row r="321" spans="1:9" s="23" customFormat="1" x14ac:dyDescent="0.4">
      <c r="A321" s="23">
        <v>297</v>
      </c>
      <c r="B321" s="21"/>
      <c r="C321" s="21"/>
      <c r="E321" s="22"/>
      <c r="F321" s="22"/>
      <c r="G321" s="1222"/>
      <c r="H321" s="1222"/>
      <c r="I321" s="1222"/>
    </row>
    <row r="322" spans="1:9" s="23" customFormat="1" x14ac:dyDescent="0.4">
      <c r="A322" s="23">
        <v>298</v>
      </c>
      <c r="B322" s="21"/>
      <c r="C322" s="21"/>
      <c r="E322" s="22"/>
      <c r="F322" s="22"/>
      <c r="G322" s="1222"/>
      <c r="H322" s="1222"/>
      <c r="I322" s="1222"/>
    </row>
    <row r="323" spans="1:9" s="23" customFormat="1" x14ac:dyDescent="0.4">
      <c r="A323" s="23">
        <v>299</v>
      </c>
      <c r="B323" s="21"/>
      <c r="C323" s="21"/>
      <c r="E323" s="22"/>
      <c r="F323" s="22"/>
      <c r="G323" s="1222"/>
      <c r="H323" s="1222"/>
      <c r="I323" s="1222"/>
    </row>
    <row r="324" spans="1:9" s="23" customFormat="1" x14ac:dyDescent="0.4">
      <c r="A324" s="23">
        <v>300</v>
      </c>
      <c r="B324" s="21"/>
      <c r="C324" s="21"/>
      <c r="E324" s="22"/>
      <c r="F324" s="22"/>
      <c r="G324" s="1222"/>
      <c r="H324" s="1222"/>
      <c r="I324" s="1222"/>
    </row>
    <row r="325" spans="1:9" s="23" customFormat="1" x14ac:dyDescent="0.4">
      <c r="A325" s="23">
        <v>301</v>
      </c>
      <c r="B325" s="21"/>
      <c r="C325" s="21"/>
      <c r="E325" s="22"/>
      <c r="F325" s="22"/>
      <c r="G325" s="1222"/>
      <c r="H325" s="1222"/>
      <c r="I325" s="1222"/>
    </row>
    <row r="326" spans="1:9" s="23" customFormat="1" x14ac:dyDescent="0.4">
      <c r="A326" s="23">
        <v>302</v>
      </c>
      <c r="B326" s="21"/>
      <c r="C326" s="21"/>
      <c r="E326" s="22"/>
      <c r="F326" s="22"/>
      <c r="G326" s="1222"/>
      <c r="H326" s="1222"/>
      <c r="I326" s="1222"/>
    </row>
    <row r="327" spans="1:9" s="23" customFormat="1" x14ac:dyDescent="0.4">
      <c r="A327" s="23">
        <v>303</v>
      </c>
      <c r="B327" s="21"/>
      <c r="C327" s="21"/>
      <c r="E327" s="22"/>
      <c r="F327" s="22"/>
      <c r="G327" s="1222"/>
      <c r="H327" s="1222"/>
      <c r="I327" s="1222"/>
    </row>
    <row r="328" spans="1:9" s="23" customFormat="1" x14ac:dyDescent="0.4">
      <c r="A328" s="23">
        <v>304</v>
      </c>
      <c r="B328" s="21"/>
      <c r="C328" s="21"/>
      <c r="E328" s="22"/>
      <c r="F328" s="22"/>
      <c r="G328" s="1222"/>
      <c r="H328" s="1222"/>
      <c r="I328" s="1222"/>
    </row>
    <row r="329" spans="1:9" s="23" customFormat="1" x14ac:dyDescent="0.4">
      <c r="A329" s="23">
        <v>305</v>
      </c>
      <c r="B329" s="21"/>
      <c r="C329" s="21"/>
      <c r="E329" s="22"/>
      <c r="F329" s="22"/>
      <c r="G329" s="1222"/>
      <c r="H329" s="1222"/>
      <c r="I329" s="1222"/>
    </row>
    <row r="330" spans="1:9" s="23" customFormat="1" x14ac:dyDescent="0.4">
      <c r="A330" s="23">
        <v>306</v>
      </c>
      <c r="B330" s="21"/>
      <c r="C330" s="21"/>
      <c r="E330" s="22"/>
      <c r="F330" s="22"/>
      <c r="G330" s="1222"/>
      <c r="H330" s="1222"/>
      <c r="I330" s="1222"/>
    </row>
    <row r="331" spans="1:9" s="23" customFormat="1" x14ac:dyDescent="0.4">
      <c r="A331" s="23">
        <v>307</v>
      </c>
      <c r="B331" s="21"/>
      <c r="C331" s="21"/>
      <c r="E331" s="22"/>
      <c r="F331" s="22"/>
      <c r="G331" s="1222"/>
      <c r="H331" s="1222"/>
      <c r="I331" s="1222"/>
    </row>
    <row r="332" spans="1:9" s="23" customFormat="1" x14ac:dyDescent="0.4">
      <c r="A332" s="23">
        <v>308</v>
      </c>
      <c r="B332" s="21"/>
      <c r="C332" s="21"/>
      <c r="E332" s="22"/>
      <c r="F332" s="22"/>
      <c r="G332" s="1222"/>
      <c r="H332" s="1222"/>
      <c r="I332" s="1222"/>
    </row>
    <row r="333" spans="1:9" s="23" customFormat="1" x14ac:dyDescent="0.4">
      <c r="A333" s="23">
        <v>309</v>
      </c>
      <c r="B333" s="21"/>
      <c r="C333" s="21"/>
      <c r="E333" s="22"/>
      <c r="F333" s="22"/>
      <c r="G333" s="1222"/>
      <c r="H333" s="1222"/>
      <c r="I333" s="1222"/>
    </row>
    <row r="334" spans="1:9" s="23" customFormat="1" x14ac:dyDescent="0.4">
      <c r="A334" s="23">
        <v>310</v>
      </c>
      <c r="B334" s="21"/>
      <c r="C334" s="21"/>
      <c r="E334" s="22"/>
      <c r="F334" s="22"/>
      <c r="G334" s="1222"/>
      <c r="H334" s="1222"/>
      <c r="I334" s="1222"/>
    </row>
    <row r="335" spans="1:9" s="23" customFormat="1" x14ac:dyDescent="0.4">
      <c r="A335" s="23">
        <v>311</v>
      </c>
      <c r="B335" s="21"/>
      <c r="C335" s="21"/>
      <c r="E335" s="22"/>
      <c r="F335" s="22"/>
      <c r="G335" s="1222"/>
      <c r="H335" s="1222"/>
      <c r="I335" s="1222"/>
    </row>
    <row r="336" spans="1:9" s="23" customFormat="1" x14ac:dyDescent="0.4">
      <c r="A336" s="23">
        <v>312</v>
      </c>
      <c r="B336" s="21"/>
      <c r="C336" s="21"/>
      <c r="E336" s="22"/>
      <c r="F336" s="22"/>
      <c r="G336" s="1222"/>
      <c r="H336" s="1222"/>
      <c r="I336" s="1222"/>
    </row>
    <row r="337" spans="1:9" s="23" customFormat="1" x14ac:dyDescent="0.4">
      <c r="A337" s="23">
        <v>313</v>
      </c>
      <c r="B337" s="21"/>
      <c r="C337" s="21"/>
      <c r="E337" s="22"/>
      <c r="F337" s="22"/>
      <c r="G337" s="1222"/>
      <c r="H337" s="1222"/>
      <c r="I337" s="1222"/>
    </row>
    <row r="338" spans="1:9" s="23" customFormat="1" x14ac:dyDescent="0.4">
      <c r="A338" s="23">
        <v>314</v>
      </c>
      <c r="B338" s="21"/>
      <c r="C338" s="21"/>
      <c r="E338" s="22"/>
      <c r="F338" s="22"/>
      <c r="G338" s="1222"/>
      <c r="H338" s="1222"/>
      <c r="I338" s="1222"/>
    </row>
    <row r="339" spans="1:9" s="23" customFormat="1" x14ac:dyDescent="0.4">
      <c r="A339" s="23">
        <v>315</v>
      </c>
      <c r="B339" s="21"/>
      <c r="C339" s="21"/>
      <c r="E339" s="22"/>
      <c r="F339" s="22"/>
      <c r="G339" s="1222"/>
      <c r="H339" s="1222"/>
      <c r="I339" s="1222"/>
    </row>
    <row r="340" spans="1:9" s="23" customFormat="1" x14ac:dyDescent="0.4">
      <c r="A340" s="23">
        <v>316</v>
      </c>
      <c r="B340" s="21"/>
      <c r="C340" s="21"/>
      <c r="E340" s="22"/>
      <c r="F340" s="22"/>
      <c r="G340" s="1222"/>
      <c r="H340" s="1222"/>
      <c r="I340" s="1222"/>
    </row>
    <row r="341" spans="1:9" s="23" customFormat="1" x14ac:dyDescent="0.4">
      <c r="A341" s="23">
        <v>317</v>
      </c>
      <c r="B341" s="21"/>
      <c r="C341" s="21"/>
      <c r="E341" s="22"/>
      <c r="F341" s="22"/>
      <c r="G341" s="1222"/>
      <c r="H341" s="1222"/>
      <c r="I341" s="1222"/>
    </row>
    <row r="342" spans="1:9" s="23" customFormat="1" x14ac:dyDescent="0.4">
      <c r="A342" s="23">
        <v>318</v>
      </c>
      <c r="B342" s="21"/>
      <c r="C342" s="21"/>
      <c r="E342" s="22"/>
      <c r="F342" s="22"/>
      <c r="G342" s="1222"/>
      <c r="H342" s="1222"/>
      <c r="I342" s="1222"/>
    </row>
    <row r="343" spans="1:9" s="23" customFormat="1" x14ac:dyDescent="0.4">
      <c r="A343" s="23">
        <v>319</v>
      </c>
      <c r="B343" s="21"/>
      <c r="C343" s="21"/>
      <c r="E343" s="22"/>
      <c r="F343" s="22"/>
      <c r="G343" s="1222"/>
      <c r="H343" s="1222"/>
      <c r="I343" s="1222"/>
    </row>
    <row r="344" spans="1:9" s="23" customFormat="1" x14ac:dyDescent="0.4">
      <c r="A344" s="23">
        <v>320</v>
      </c>
      <c r="B344" s="21"/>
      <c r="C344" s="21"/>
      <c r="E344" s="22"/>
      <c r="F344" s="22"/>
      <c r="G344" s="1222"/>
      <c r="H344" s="1222"/>
      <c r="I344" s="1222"/>
    </row>
    <row r="345" spans="1:9" s="23" customFormat="1" x14ac:dyDescent="0.4">
      <c r="A345" s="23">
        <v>321</v>
      </c>
      <c r="B345" s="21"/>
      <c r="C345" s="21"/>
      <c r="E345" s="22"/>
      <c r="F345" s="22"/>
      <c r="G345" s="1222"/>
      <c r="H345" s="1222"/>
      <c r="I345" s="1222"/>
    </row>
    <row r="346" spans="1:9" s="23" customFormat="1" x14ac:dyDescent="0.4">
      <c r="A346" s="23">
        <v>322</v>
      </c>
      <c r="B346" s="21"/>
      <c r="C346" s="21"/>
      <c r="E346" s="22"/>
      <c r="F346" s="22"/>
      <c r="G346" s="1222"/>
      <c r="H346" s="1222"/>
      <c r="I346" s="1222"/>
    </row>
    <row r="347" spans="1:9" s="23" customFormat="1" x14ac:dyDescent="0.4">
      <c r="A347" s="23">
        <v>323</v>
      </c>
      <c r="B347" s="21"/>
      <c r="C347" s="21"/>
      <c r="E347" s="22"/>
      <c r="F347" s="22"/>
      <c r="G347" s="1222"/>
      <c r="H347" s="1222"/>
      <c r="I347" s="1222"/>
    </row>
    <row r="348" spans="1:9" s="23" customFormat="1" x14ac:dyDescent="0.4">
      <c r="A348" s="23">
        <v>324</v>
      </c>
      <c r="B348" s="21"/>
      <c r="C348" s="21"/>
      <c r="E348" s="22"/>
      <c r="F348" s="22"/>
      <c r="G348" s="1222"/>
      <c r="H348" s="1222"/>
      <c r="I348" s="1222"/>
    </row>
    <row r="349" spans="1:9" s="23" customFormat="1" x14ac:dyDescent="0.4">
      <c r="A349" s="23">
        <v>325</v>
      </c>
      <c r="B349" s="21"/>
      <c r="C349" s="21"/>
      <c r="E349" s="22"/>
      <c r="F349" s="22"/>
      <c r="G349" s="1222"/>
      <c r="H349" s="1222"/>
      <c r="I349" s="1222"/>
    </row>
    <row r="350" spans="1:9" s="23" customFormat="1" x14ac:dyDescent="0.4">
      <c r="A350" s="23">
        <v>326</v>
      </c>
      <c r="B350" s="21"/>
      <c r="C350" s="21"/>
      <c r="E350" s="22"/>
      <c r="F350" s="22"/>
      <c r="G350" s="1222"/>
      <c r="H350" s="1222"/>
      <c r="I350" s="1222"/>
    </row>
    <row r="351" spans="1:9" s="23" customFormat="1" x14ac:dyDescent="0.4">
      <c r="A351" s="23">
        <v>327</v>
      </c>
      <c r="B351" s="21"/>
      <c r="C351" s="21"/>
      <c r="E351" s="22"/>
      <c r="F351" s="22"/>
      <c r="G351" s="1222"/>
      <c r="H351" s="1222"/>
      <c r="I351" s="1222"/>
    </row>
    <row r="352" spans="1:9" s="23" customFormat="1" x14ac:dyDescent="0.4">
      <c r="A352" s="23">
        <v>328</v>
      </c>
      <c r="B352" s="21"/>
      <c r="C352" s="21"/>
      <c r="E352" s="22"/>
      <c r="F352" s="22"/>
      <c r="G352" s="1222"/>
      <c r="H352" s="1222"/>
      <c r="I352" s="1222"/>
    </row>
    <row r="353" spans="1:9" s="23" customFormat="1" x14ac:dyDescent="0.4">
      <c r="A353" s="23">
        <v>329</v>
      </c>
      <c r="B353" s="21"/>
      <c r="C353" s="21"/>
      <c r="E353" s="22"/>
      <c r="F353" s="22"/>
      <c r="G353" s="1222"/>
      <c r="H353" s="1222"/>
      <c r="I353" s="1222"/>
    </row>
    <row r="354" spans="1:9" s="23" customFormat="1" x14ac:dyDescent="0.4">
      <c r="A354" s="23">
        <v>330</v>
      </c>
      <c r="B354" s="21"/>
      <c r="C354" s="21"/>
      <c r="E354" s="22"/>
      <c r="F354" s="22"/>
      <c r="G354" s="1222"/>
      <c r="H354" s="1222"/>
      <c r="I354" s="1222"/>
    </row>
    <row r="355" spans="1:9" s="23" customFormat="1" x14ac:dyDescent="0.4">
      <c r="A355" s="23">
        <v>331</v>
      </c>
      <c r="B355" s="21"/>
      <c r="C355" s="21"/>
      <c r="E355" s="22"/>
      <c r="F355" s="22"/>
      <c r="G355" s="1222"/>
      <c r="H355" s="1222"/>
      <c r="I355" s="1222"/>
    </row>
    <row r="356" spans="1:9" s="23" customFormat="1" x14ac:dyDescent="0.4">
      <c r="A356" s="23">
        <v>332</v>
      </c>
      <c r="B356" s="21"/>
      <c r="C356" s="21"/>
      <c r="E356" s="22"/>
      <c r="F356" s="22"/>
      <c r="G356" s="1222"/>
      <c r="H356" s="1222"/>
      <c r="I356" s="1222"/>
    </row>
    <row r="357" spans="1:9" s="23" customFormat="1" x14ac:dyDescent="0.4">
      <c r="A357" s="23">
        <v>333</v>
      </c>
      <c r="B357" s="21"/>
      <c r="C357" s="21"/>
      <c r="E357" s="22"/>
      <c r="F357" s="22"/>
      <c r="G357" s="1222"/>
      <c r="H357" s="1222"/>
      <c r="I357" s="1222"/>
    </row>
    <row r="358" spans="1:9" s="23" customFormat="1" x14ac:dyDescent="0.4">
      <c r="A358" s="23">
        <v>334</v>
      </c>
      <c r="B358" s="21"/>
      <c r="C358" s="21"/>
      <c r="E358" s="22"/>
      <c r="F358" s="22"/>
      <c r="G358" s="1222"/>
      <c r="H358" s="1222"/>
      <c r="I358" s="1222"/>
    </row>
    <row r="359" spans="1:9" s="23" customFormat="1" x14ac:dyDescent="0.4">
      <c r="A359" s="23">
        <v>335</v>
      </c>
      <c r="B359" s="21"/>
      <c r="C359" s="21"/>
      <c r="E359" s="22"/>
      <c r="F359" s="22"/>
      <c r="G359" s="1222"/>
      <c r="H359" s="1222"/>
      <c r="I359" s="1222"/>
    </row>
    <row r="360" spans="1:9" s="23" customFormat="1" x14ac:dyDescent="0.4">
      <c r="A360" s="23">
        <v>336</v>
      </c>
      <c r="B360" s="21"/>
      <c r="C360" s="21"/>
      <c r="E360" s="22"/>
      <c r="F360" s="22"/>
      <c r="G360" s="1222"/>
      <c r="H360" s="1222"/>
      <c r="I360" s="1222"/>
    </row>
    <row r="361" spans="1:9" s="23" customFormat="1" x14ac:dyDescent="0.4">
      <c r="A361" s="23">
        <v>337</v>
      </c>
      <c r="B361" s="21"/>
      <c r="C361" s="21"/>
      <c r="E361" s="22"/>
      <c r="F361" s="22"/>
      <c r="G361" s="1222"/>
      <c r="H361" s="1222"/>
      <c r="I361" s="1222"/>
    </row>
    <row r="362" spans="1:9" s="23" customFormat="1" x14ac:dyDescent="0.4">
      <c r="A362" s="23">
        <v>338</v>
      </c>
      <c r="B362" s="21"/>
      <c r="C362" s="21"/>
      <c r="E362" s="22"/>
      <c r="F362" s="22"/>
      <c r="G362" s="1222"/>
      <c r="H362" s="1222"/>
      <c r="I362" s="1222"/>
    </row>
    <row r="363" spans="1:9" s="23" customFormat="1" x14ac:dyDescent="0.4">
      <c r="A363" s="23">
        <v>339</v>
      </c>
      <c r="B363" s="21"/>
      <c r="C363" s="21"/>
      <c r="E363" s="22"/>
      <c r="F363" s="22"/>
      <c r="G363" s="1222"/>
      <c r="H363" s="1222"/>
      <c r="I363" s="1222"/>
    </row>
    <row r="364" spans="1:9" s="23" customFormat="1" x14ac:dyDescent="0.4">
      <c r="A364" s="23">
        <v>340</v>
      </c>
      <c r="B364" s="21"/>
      <c r="C364" s="21"/>
      <c r="E364" s="22"/>
      <c r="F364" s="22"/>
      <c r="G364" s="1222"/>
      <c r="H364" s="1222"/>
      <c r="I364" s="1222"/>
    </row>
    <row r="365" spans="1:9" s="23" customFormat="1" x14ac:dyDescent="0.4">
      <c r="A365" s="23">
        <v>341</v>
      </c>
      <c r="B365" s="21"/>
      <c r="C365" s="21"/>
      <c r="E365" s="22"/>
      <c r="F365" s="22"/>
      <c r="G365" s="1222"/>
      <c r="H365" s="1222"/>
      <c r="I365" s="1222"/>
    </row>
    <row r="366" spans="1:9" s="23" customFormat="1" x14ac:dyDescent="0.4">
      <c r="A366" s="23">
        <v>342</v>
      </c>
      <c r="B366" s="21"/>
      <c r="C366" s="21"/>
      <c r="E366" s="22"/>
      <c r="F366" s="22"/>
      <c r="G366" s="1222"/>
      <c r="H366" s="1222"/>
      <c r="I366" s="1222"/>
    </row>
    <row r="367" spans="1:9" s="23" customFormat="1" x14ac:dyDescent="0.4">
      <c r="A367" s="23">
        <v>343</v>
      </c>
      <c r="B367" s="21"/>
      <c r="C367" s="21"/>
      <c r="E367" s="22"/>
      <c r="F367" s="22"/>
      <c r="G367" s="1222"/>
      <c r="H367" s="1222"/>
      <c r="I367" s="1222"/>
    </row>
    <row r="368" spans="1:9" s="23" customFormat="1" x14ac:dyDescent="0.4">
      <c r="A368" s="23">
        <v>344</v>
      </c>
      <c r="B368" s="21"/>
      <c r="C368" s="21"/>
      <c r="E368" s="22"/>
      <c r="F368" s="22"/>
      <c r="G368" s="1222"/>
      <c r="H368" s="1222"/>
      <c r="I368" s="1222"/>
    </row>
    <row r="369" spans="1:9" s="23" customFormat="1" x14ac:dyDescent="0.4">
      <c r="A369" s="23">
        <v>345</v>
      </c>
      <c r="B369" s="21"/>
      <c r="C369" s="21"/>
      <c r="E369" s="22"/>
      <c r="F369" s="22"/>
      <c r="G369" s="1222"/>
      <c r="H369" s="1222"/>
      <c r="I369" s="1222"/>
    </row>
    <row r="370" spans="1:9" s="23" customFormat="1" x14ac:dyDescent="0.4">
      <c r="A370" s="23">
        <v>346</v>
      </c>
      <c r="B370" s="21"/>
      <c r="C370" s="21"/>
      <c r="E370" s="22"/>
      <c r="F370" s="22"/>
      <c r="G370" s="1222"/>
      <c r="H370" s="1222"/>
      <c r="I370" s="1222"/>
    </row>
    <row r="371" spans="1:9" s="23" customFormat="1" x14ac:dyDescent="0.4">
      <c r="A371" s="23">
        <v>347</v>
      </c>
      <c r="B371" s="21"/>
      <c r="C371" s="21"/>
      <c r="E371" s="22"/>
      <c r="F371" s="22"/>
      <c r="G371" s="1222"/>
      <c r="H371" s="1222"/>
      <c r="I371" s="1222"/>
    </row>
    <row r="372" spans="1:9" s="23" customFormat="1" x14ac:dyDescent="0.4">
      <c r="A372" s="23">
        <v>348</v>
      </c>
      <c r="B372" s="21"/>
      <c r="C372" s="21"/>
      <c r="E372" s="22"/>
      <c r="F372" s="22"/>
      <c r="G372" s="1222"/>
      <c r="H372" s="1222"/>
      <c r="I372" s="1222"/>
    </row>
    <row r="373" spans="1:9" s="23" customFormat="1" x14ac:dyDescent="0.4">
      <c r="A373" s="23">
        <v>349</v>
      </c>
      <c r="B373" s="21"/>
      <c r="C373" s="21"/>
      <c r="E373" s="22"/>
      <c r="F373" s="22"/>
      <c r="G373" s="1222"/>
      <c r="H373" s="1222"/>
      <c r="I373" s="1222"/>
    </row>
    <row r="374" spans="1:9" s="23" customFormat="1" x14ac:dyDescent="0.4">
      <c r="A374" s="23">
        <v>350</v>
      </c>
      <c r="B374" s="21"/>
      <c r="C374" s="21"/>
      <c r="E374" s="22"/>
      <c r="F374" s="22"/>
      <c r="G374" s="1222"/>
      <c r="H374" s="1222"/>
      <c r="I374" s="1222"/>
    </row>
    <row r="375" spans="1:9" s="23" customFormat="1" x14ac:dyDescent="0.4">
      <c r="A375" s="23">
        <v>351</v>
      </c>
      <c r="B375" s="21"/>
      <c r="C375" s="21"/>
      <c r="E375" s="22"/>
      <c r="F375" s="22"/>
      <c r="G375" s="1222"/>
      <c r="H375" s="1222"/>
      <c r="I375" s="1222"/>
    </row>
    <row r="376" spans="1:9" s="23" customFormat="1" x14ac:dyDescent="0.4">
      <c r="A376" s="23">
        <v>352</v>
      </c>
      <c r="B376" s="21"/>
      <c r="C376" s="21"/>
      <c r="E376" s="22"/>
      <c r="F376" s="22"/>
      <c r="G376" s="1222"/>
      <c r="H376" s="1222"/>
      <c r="I376" s="1222"/>
    </row>
    <row r="377" spans="1:9" s="23" customFormat="1" x14ac:dyDescent="0.4">
      <c r="A377" s="23">
        <v>353</v>
      </c>
      <c r="B377" s="21"/>
      <c r="C377" s="21"/>
      <c r="E377" s="22"/>
      <c r="F377" s="22"/>
      <c r="G377" s="1222"/>
      <c r="H377" s="1222"/>
      <c r="I377" s="1222"/>
    </row>
    <row r="378" spans="1:9" s="23" customFormat="1" x14ac:dyDescent="0.4">
      <c r="A378" s="23">
        <v>354</v>
      </c>
      <c r="B378" s="21"/>
      <c r="C378" s="21"/>
      <c r="E378" s="22"/>
      <c r="F378" s="22"/>
      <c r="G378" s="1222"/>
      <c r="H378" s="1222"/>
      <c r="I378" s="1222"/>
    </row>
    <row r="379" spans="1:9" s="23" customFormat="1" x14ac:dyDescent="0.4">
      <c r="A379" s="23">
        <v>355</v>
      </c>
      <c r="B379" s="21"/>
      <c r="C379" s="21"/>
      <c r="E379" s="22"/>
      <c r="F379" s="22"/>
      <c r="G379" s="1222"/>
      <c r="H379" s="1222"/>
      <c r="I379" s="1222"/>
    </row>
    <row r="380" spans="1:9" s="23" customFormat="1" x14ac:dyDescent="0.4">
      <c r="A380" s="23">
        <v>356</v>
      </c>
      <c r="B380" s="21"/>
      <c r="C380" s="21"/>
      <c r="E380" s="22"/>
      <c r="F380" s="22"/>
      <c r="G380" s="1222"/>
      <c r="H380" s="1222"/>
      <c r="I380" s="1222"/>
    </row>
    <row r="381" spans="1:9" s="23" customFormat="1" x14ac:dyDescent="0.4">
      <c r="A381" s="23">
        <v>357</v>
      </c>
      <c r="B381" s="21"/>
      <c r="C381" s="21"/>
      <c r="E381" s="22"/>
      <c r="F381" s="22"/>
      <c r="G381" s="1222"/>
      <c r="H381" s="1222"/>
      <c r="I381" s="1222"/>
    </row>
    <row r="382" spans="1:9" s="23" customFormat="1" x14ac:dyDescent="0.4">
      <c r="A382" s="23">
        <v>358</v>
      </c>
      <c r="B382" s="21"/>
      <c r="C382" s="21"/>
      <c r="E382" s="22"/>
      <c r="F382" s="22"/>
      <c r="G382" s="1222"/>
      <c r="H382" s="1222"/>
      <c r="I382" s="1222"/>
    </row>
    <row r="383" spans="1:9" s="23" customFormat="1" x14ac:dyDescent="0.4">
      <c r="A383" s="23">
        <v>359</v>
      </c>
      <c r="B383" s="21"/>
      <c r="C383" s="21"/>
      <c r="E383" s="22"/>
      <c r="F383" s="22"/>
      <c r="G383" s="1222"/>
      <c r="H383" s="1222"/>
      <c r="I383" s="1222"/>
    </row>
    <row r="384" spans="1:9" s="23" customFormat="1" x14ac:dyDescent="0.4">
      <c r="A384" s="23">
        <v>360</v>
      </c>
      <c r="B384" s="21"/>
      <c r="C384" s="21"/>
      <c r="E384" s="22"/>
      <c r="F384" s="22"/>
      <c r="G384" s="1222"/>
      <c r="H384" s="1222"/>
      <c r="I384" s="1222"/>
    </row>
    <row r="385" spans="1:9" s="23" customFormat="1" x14ac:dyDescent="0.4">
      <c r="A385" s="23">
        <v>361</v>
      </c>
      <c r="B385" s="21"/>
      <c r="C385" s="21"/>
      <c r="E385" s="22"/>
      <c r="F385" s="22"/>
      <c r="G385" s="1222"/>
      <c r="H385" s="1222"/>
      <c r="I385" s="1222"/>
    </row>
    <row r="386" spans="1:9" s="23" customFormat="1" x14ac:dyDescent="0.4">
      <c r="A386" s="23">
        <v>362</v>
      </c>
      <c r="B386" s="21"/>
      <c r="C386" s="21"/>
      <c r="E386" s="22"/>
      <c r="F386" s="22"/>
      <c r="G386" s="1222"/>
      <c r="H386" s="1222"/>
      <c r="I386" s="1222"/>
    </row>
    <row r="387" spans="1:9" s="23" customFormat="1" x14ac:dyDescent="0.4">
      <c r="A387" s="23">
        <v>363</v>
      </c>
      <c r="B387" s="21"/>
      <c r="C387" s="21"/>
      <c r="E387" s="22"/>
      <c r="F387" s="22"/>
      <c r="G387" s="1222"/>
      <c r="H387" s="1222"/>
      <c r="I387" s="1222"/>
    </row>
    <row r="388" spans="1:9" s="23" customFormat="1" x14ac:dyDescent="0.4">
      <c r="A388" s="23">
        <v>364</v>
      </c>
      <c r="B388" s="21"/>
      <c r="C388" s="21"/>
      <c r="E388" s="22"/>
      <c r="F388" s="22"/>
      <c r="G388" s="1222"/>
      <c r="H388" s="1222"/>
      <c r="I388" s="1222"/>
    </row>
    <row r="389" spans="1:9" s="23" customFormat="1" x14ac:dyDescent="0.4">
      <c r="A389" s="23">
        <v>365</v>
      </c>
      <c r="B389" s="21"/>
      <c r="C389" s="21"/>
      <c r="E389" s="22"/>
      <c r="F389" s="22"/>
      <c r="G389" s="1222"/>
      <c r="H389" s="1222"/>
      <c r="I389" s="1222"/>
    </row>
    <row r="390" spans="1:9" s="23" customFormat="1" x14ac:dyDescent="0.4">
      <c r="A390" s="23">
        <v>366</v>
      </c>
      <c r="B390" s="21"/>
      <c r="C390" s="21"/>
      <c r="E390" s="22"/>
      <c r="F390" s="22"/>
      <c r="G390" s="1222"/>
      <c r="H390" s="1222"/>
      <c r="I390" s="1222"/>
    </row>
    <row r="391" spans="1:9" s="23" customFormat="1" x14ac:dyDescent="0.4">
      <c r="A391" s="23">
        <v>367</v>
      </c>
      <c r="B391" s="21"/>
      <c r="C391" s="21"/>
      <c r="E391" s="22"/>
      <c r="F391" s="22"/>
      <c r="G391" s="1222"/>
      <c r="H391" s="1222"/>
      <c r="I391" s="1222"/>
    </row>
    <row r="392" spans="1:9" s="23" customFormat="1" x14ac:dyDescent="0.4">
      <c r="A392" s="23">
        <v>368</v>
      </c>
      <c r="B392" s="21"/>
      <c r="C392" s="21"/>
      <c r="E392" s="22"/>
      <c r="F392" s="22"/>
      <c r="G392" s="1222"/>
      <c r="H392" s="1222"/>
      <c r="I392" s="1222"/>
    </row>
    <row r="393" spans="1:9" s="23" customFormat="1" x14ac:dyDescent="0.4">
      <c r="A393" s="23">
        <v>369</v>
      </c>
      <c r="B393" s="21"/>
      <c r="C393" s="21"/>
      <c r="E393" s="22"/>
      <c r="F393" s="22"/>
      <c r="G393" s="1222"/>
      <c r="H393" s="1222"/>
      <c r="I393" s="1222"/>
    </row>
    <row r="394" spans="1:9" s="23" customFormat="1" x14ac:dyDescent="0.4">
      <c r="A394" s="23">
        <v>370</v>
      </c>
      <c r="B394" s="21"/>
      <c r="C394" s="21"/>
      <c r="E394" s="22"/>
      <c r="F394" s="22"/>
      <c r="G394" s="1222"/>
      <c r="H394" s="1222"/>
      <c r="I394" s="1222"/>
    </row>
    <row r="395" spans="1:9" s="23" customFormat="1" x14ac:dyDescent="0.4">
      <c r="A395" s="23">
        <v>371</v>
      </c>
      <c r="B395" s="21"/>
      <c r="C395" s="21"/>
      <c r="E395" s="22"/>
      <c r="F395" s="22"/>
      <c r="G395" s="1222"/>
      <c r="H395" s="1222"/>
      <c r="I395" s="1222"/>
    </row>
    <row r="396" spans="1:9" s="23" customFormat="1" x14ac:dyDescent="0.4">
      <c r="A396" s="23">
        <v>372</v>
      </c>
      <c r="B396" s="21"/>
      <c r="C396" s="21"/>
      <c r="E396" s="22"/>
      <c r="F396" s="22"/>
      <c r="G396" s="1222"/>
      <c r="H396" s="1222"/>
      <c r="I396" s="1222"/>
    </row>
    <row r="397" spans="1:9" s="23" customFormat="1" x14ac:dyDescent="0.4">
      <c r="A397" s="23">
        <v>373</v>
      </c>
      <c r="B397" s="21"/>
      <c r="C397" s="21"/>
      <c r="E397" s="22"/>
      <c r="F397" s="22"/>
      <c r="G397" s="1222"/>
      <c r="H397" s="1222"/>
      <c r="I397" s="1222"/>
    </row>
    <row r="398" spans="1:9" s="23" customFormat="1" x14ac:dyDescent="0.4">
      <c r="A398" s="23">
        <v>374</v>
      </c>
      <c r="B398" s="21"/>
      <c r="C398" s="21"/>
      <c r="E398" s="22"/>
      <c r="F398" s="22"/>
      <c r="G398" s="1222"/>
      <c r="H398" s="1222"/>
      <c r="I398" s="1222"/>
    </row>
    <row r="399" spans="1:9" s="23" customFormat="1" x14ac:dyDescent="0.4">
      <c r="A399" s="23">
        <v>375</v>
      </c>
      <c r="B399" s="21"/>
      <c r="C399" s="21"/>
      <c r="E399" s="22"/>
      <c r="F399" s="22"/>
      <c r="G399" s="1222"/>
      <c r="H399" s="1222"/>
      <c r="I399" s="1222"/>
    </row>
    <row r="400" spans="1:9" s="23" customFormat="1" x14ac:dyDescent="0.4">
      <c r="A400" s="23">
        <v>376</v>
      </c>
      <c r="B400" s="21"/>
      <c r="C400" s="21"/>
      <c r="E400" s="22"/>
      <c r="F400" s="22"/>
      <c r="G400" s="1222"/>
      <c r="H400" s="1222"/>
      <c r="I400" s="1222"/>
    </row>
    <row r="401" spans="1:9" s="23" customFormat="1" x14ac:dyDescent="0.4">
      <c r="A401" s="23">
        <v>377</v>
      </c>
      <c r="B401" s="21"/>
      <c r="C401" s="21"/>
      <c r="E401" s="22"/>
      <c r="F401" s="22"/>
      <c r="G401" s="1222"/>
      <c r="H401" s="1222"/>
      <c r="I401" s="1222"/>
    </row>
    <row r="402" spans="1:9" s="23" customFormat="1" x14ac:dyDescent="0.4">
      <c r="A402" s="23">
        <v>378</v>
      </c>
      <c r="B402" s="21"/>
      <c r="C402" s="21"/>
      <c r="E402" s="22"/>
      <c r="F402" s="22"/>
      <c r="G402" s="1222"/>
      <c r="H402" s="1222"/>
      <c r="I402" s="1222"/>
    </row>
    <row r="403" spans="1:9" s="23" customFormat="1" x14ac:dyDescent="0.4">
      <c r="A403" s="23">
        <v>379</v>
      </c>
      <c r="B403" s="21"/>
      <c r="C403" s="21"/>
      <c r="E403" s="22"/>
      <c r="F403" s="22"/>
      <c r="G403" s="1222"/>
      <c r="H403" s="1222"/>
      <c r="I403" s="1222"/>
    </row>
    <row r="404" spans="1:9" s="23" customFormat="1" x14ac:dyDescent="0.4">
      <c r="A404" s="23">
        <v>380</v>
      </c>
      <c r="B404" s="21"/>
      <c r="C404" s="21"/>
      <c r="E404" s="22"/>
      <c r="F404" s="22"/>
      <c r="G404" s="1222"/>
      <c r="H404" s="1222"/>
      <c r="I404" s="1222"/>
    </row>
    <row r="405" spans="1:9" s="23" customFormat="1" x14ac:dyDescent="0.4">
      <c r="A405" s="23">
        <v>381</v>
      </c>
      <c r="B405" s="21"/>
      <c r="C405" s="21"/>
      <c r="E405" s="22"/>
      <c r="F405" s="22"/>
      <c r="G405" s="1222"/>
      <c r="H405" s="1222"/>
      <c r="I405" s="1222"/>
    </row>
    <row r="406" spans="1:9" s="23" customFormat="1" x14ac:dyDescent="0.4">
      <c r="A406" s="23">
        <v>382</v>
      </c>
      <c r="B406" s="21"/>
      <c r="C406" s="21"/>
      <c r="E406" s="22"/>
      <c r="F406" s="22"/>
      <c r="G406" s="1222"/>
      <c r="H406" s="1222"/>
      <c r="I406" s="1222"/>
    </row>
    <row r="407" spans="1:9" s="23" customFormat="1" x14ac:dyDescent="0.4">
      <c r="A407" s="23">
        <v>383</v>
      </c>
      <c r="B407" s="21"/>
      <c r="C407" s="21"/>
      <c r="E407" s="22"/>
      <c r="F407" s="22"/>
      <c r="G407" s="1222"/>
      <c r="H407" s="1222"/>
      <c r="I407" s="1222"/>
    </row>
    <row r="408" spans="1:9" s="23" customFormat="1" x14ac:dyDescent="0.4">
      <c r="A408" s="23">
        <v>384</v>
      </c>
      <c r="B408" s="21"/>
      <c r="C408" s="21"/>
      <c r="E408" s="22"/>
      <c r="F408" s="22"/>
      <c r="G408" s="1222"/>
      <c r="H408" s="1222"/>
      <c r="I408" s="1222"/>
    </row>
    <row r="409" spans="1:9" s="23" customFormat="1" x14ac:dyDescent="0.4">
      <c r="A409" s="23">
        <v>385</v>
      </c>
      <c r="B409" s="21"/>
      <c r="C409" s="21"/>
      <c r="E409" s="22"/>
      <c r="F409" s="22"/>
      <c r="G409" s="1222"/>
      <c r="H409" s="1222"/>
      <c r="I409" s="1222"/>
    </row>
    <row r="410" spans="1:9" s="23" customFormat="1" x14ac:dyDescent="0.4">
      <c r="A410" s="23">
        <v>386</v>
      </c>
      <c r="B410" s="21"/>
      <c r="C410" s="21"/>
      <c r="E410" s="22"/>
      <c r="F410" s="22"/>
      <c r="G410" s="1222"/>
      <c r="H410" s="1222"/>
      <c r="I410" s="1222"/>
    </row>
    <row r="411" spans="1:9" s="23" customFormat="1" x14ac:dyDescent="0.4">
      <c r="A411" s="23">
        <v>387</v>
      </c>
      <c r="B411" s="21"/>
      <c r="C411" s="21"/>
      <c r="E411" s="22"/>
      <c r="F411" s="22"/>
      <c r="G411" s="1222"/>
      <c r="H411" s="1222"/>
      <c r="I411" s="1222"/>
    </row>
    <row r="412" spans="1:9" s="23" customFormat="1" x14ac:dyDescent="0.4">
      <c r="A412" s="23">
        <v>388</v>
      </c>
      <c r="B412" s="21"/>
      <c r="C412" s="21"/>
      <c r="E412" s="22"/>
      <c r="F412" s="22"/>
      <c r="G412" s="1222"/>
      <c r="H412" s="1222"/>
      <c r="I412" s="1222"/>
    </row>
    <row r="413" spans="1:9" s="23" customFormat="1" x14ac:dyDescent="0.4">
      <c r="A413" s="23">
        <v>389</v>
      </c>
      <c r="B413" s="21"/>
      <c r="C413" s="21"/>
      <c r="E413" s="22"/>
      <c r="F413" s="22"/>
      <c r="G413" s="1222"/>
      <c r="H413" s="1222"/>
      <c r="I413" s="1222"/>
    </row>
    <row r="414" spans="1:9" s="23" customFormat="1" x14ac:dyDescent="0.4">
      <c r="A414" s="23">
        <v>390</v>
      </c>
      <c r="B414" s="21"/>
      <c r="C414" s="21"/>
      <c r="E414" s="22"/>
      <c r="F414" s="22"/>
      <c r="G414" s="1222"/>
      <c r="H414" s="1222"/>
      <c r="I414" s="1222"/>
    </row>
    <row r="415" spans="1:9" s="23" customFormat="1" x14ac:dyDescent="0.4">
      <c r="A415" s="23">
        <v>391</v>
      </c>
      <c r="B415" s="21"/>
      <c r="C415" s="21"/>
      <c r="E415" s="22"/>
      <c r="F415" s="22"/>
      <c r="G415" s="1222"/>
      <c r="H415" s="1222"/>
      <c r="I415" s="1222"/>
    </row>
    <row r="416" spans="1:9" s="23" customFormat="1" x14ac:dyDescent="0.4">
      <c r="A416" s="23">
        <v>392</v>
      </c>
      <c r="B416" s="21"/>
      <c r="C416" s="21"/>
      <c r="E416" s="22"/>
      <c r="F416" s="22"/>
      <c r="G416" s="1222"/>
      <c r="H416" s="1222"/>
      <c r="I416" s="1222"/>
    </row>
    <row r="417" spans="1:9" s="23" customFormat="1" x14ac:dyDescent="0.4">
      <c r="A417" s="23">
        <v>393</v>
      </c>
      <c r="B417" s="21"/>
      <c r="C417" s="21"/>
      <c r="E417" s="22"/>
      <c r="F417" s="22"/>
      <c r="G417" s="1222"/>
      <c r="H417" s="1222"/>
      <c r="I417" s="1222"/>
    </row>
    <row r="418" spans="1:9" s="23" customFormat="1" x14ac:dyDescent="0.4">
      <c r="A418" s="23">
        <v>394</v>
      </c>
      <c r="B418" s="21"/>
      <c r="C418" s="21"/>
      <c r="E418" s="22"/>
      <c r="F418" s="22"/>
      <c r="G418" s="1222"/>
      <c r="H418" s="1222"/>
      <c r="I418" s="1222"/>
    </row>
    <row r="419" spans="1:9" s="23" customFormat="1" x14ac:dyDescent="0.4">
      <c r="A419" s="23">
        <v>395</v>
      </c>
      <c r="B419" s="21"/>
      <c r="C419" s="21"/>
      <c r="E419" s="22"/>
      <c r="F419" s="22"/>
      <c r="G419" s="1222"/>
      <c r="H419" s="1222"/>
      <c r="I419" s="1222"/>
    </row>
    <row r="420" spans="1:9" s="23" customFormat="1" x14ac:dyDescent="0.4">
      <c r="A420" s="23">
        <v>396</v>
      </c>
      <c r="B420" s="21"/>
      <c r="C420" s="21"/>
      <c r="E420" s="22"/>
      <c r="F420" s="22"/>
      <c r="G420" s="1222"/>
      <c r="H420" s="1222"/>
      <c r="I420" s="1222"/>
    </row>
    <row r="421" spans="1:9" s="23" customFormat="1" x14ac:dyDescent="0.4">
      <c r="A421" s="23">
        <v>397</v>
      </c>
      <c r="B421" s="21"/>
      <c r="C421" s="21"/>
      <c r="E421" s="22"/>
      <c r="F421" s="22"/>
      <c r="G421" s="1222"/>
      <c r="H421" s="1222"/>
      <c r="I421" s="1222"/>
    </row>
    <row r="422" spans="1:9" s="23" customFormat="1" x14ac:dyDescent="0.4">
      <c r="A422" s="23">
        <v>398</v>
      </c>
      <c r="B422" s="21"/>
      <c r="C422" s="21"/>
      <c r="E422" s="22"/>
      <c r="F422" s="22"/>
      <c r="G422" s="1222"/>
      <c r="H422" s="1222"/>
      <c r="I422" s="1222"/>
    </row>
    <row r="423" spans="1:9" s="23" customFormat="1" x14ac:dyDescent="0.4">
      <c r="A423" s="23">
        <v>399</v>
      </c>
      <c r="B423" s="21"/>
      <c r="C423" s="21"/>
      <c r="E423" s="22"/>
      <c r="F423" s="22"/>
      <c r="G423" s="1222"/>
      <c r="H423" s="1222"/>
      <c r="I423" s="1222"/>
    </row>
    <row r="424" spans="1:9" s="23" customFormat="1" x14ac:dyDescent="0.4">
      <c r="A424" s="23">
        <v>400</v>
      </c>
      <c r="B424" s="21"/>
      <c r="C424" s="21"/>
      <c r="E424" s="22"/>
      <c r="F424" s="22"/>
      <c r="G424" s="1222"/>
      <c r="H424" s="1222"/>
      <c r="I424" s="1222"/>
    </row>
    <row r="425" spans="1:9" s="23" customFormat="1" x14ac:dyDescent="0.4">
      <c r="A425" s="23">
        <v>401</v>
      </c>
      <c r="B425" s="21"/>
      <c r="C425" s="21"/>
      <c r="E425" s="22"/>
      <c r="F425" s="22"/>
      <c r="G425" s="1222"/>
      <c r="H425" s="1222"/>
      <c r="I425" s="1222"/>
    </row>
    <row r="426" spans="1:9" s="23" customFormat="1" x14ac:dyDescent="0.4">
      <c r="A426" s="23">
        <v>402</v>
      </c>
      <c r="B426" s="21"/>
      <c r="C426" s="21"/>
      <c r="E426" s="22"/>
      <c r="F426" s="22"/>
      <c r="G426" s="1222"/>
      <c r="H426" s="1222"/>
      <c r="I426" s="1222"/>
    </row>
    <row r="427" spans="1:9" s="23" customFormat="1" x14ac:dyDescent="0.4">
      <c r="A427" s="23">
        <v>403</v>
      </c>
      <c r="B427" s="21"/>
      <c r="C427" s="21"/>
      <c r="E427" s="22"/>
      <c r="F427" s="22"/>
      <c r="G427" s="1222"/>
      <c r="H427" s="1222"/>
      <c r="I427" s="1222"/>
    </row>
    <row r="428" spans="1:9" s="23" customFormat="1" x14ac:dyDescent="0.4">
      <c r="A428" s="23">
        <v>404</v>
      </c>
      <c r="B428" s="21"/>
      <c r="C428" s="21"/>
      <c r="E428" s="22"/>
      <c r="F428" s="22"/>
      <c r="G428" s="1222"/>
      <c r="H428" s="1222"/>
      <c r="I428" s="1222"/>
    </row>
    <row r="429" spans="1:9" s="23" customFormat="1" x14ac:dyDescent="0.4">
      <c r="A429" s="23">
        <v>405</v>
      </c>
      <c r="B429" s="21"/>
      <c r="C429" s="21"/>
      <c r="E429" s="22"/>
      <c r="F429" s="22"/>
      <c r="G429" s="1222"/>
      <c r="H429" s="1222"/>
      <c r="I429" s="1222"/>
    </row>
    <row r="430" spans="1:9" s="23" customFormat="1" x14ac:dyDescent="0.4">
      <c r="A430" s="23">
        <v>406</v>
      </c>
      <c r="B430" s="21"/>
      <c r="C430" s="21"/>
      <c r="E430" s="22"/>
      <c r="F430" s="22"/>
      <c r="G430" s="1222"/>
      <c r="H430" s="1222"/>
      <c r="I430" s="1222"/>
    </row>
    <row r="431" spans="1:9" s="23" customFormat="1" x14ac:dyDescent="0.4">
      <c r="A431" s="23">
        <v>407</v>
      </c>
      <c r="B431" s="21"/>
      <c r="C431" s="21"/>
      <c r="E431" s="22"/>
      <c r="F431" s="22"/>
      <c r="G431" s="1222"/>
      <c r="H431" s="1222"/>
      <c r="I431" s="1222"/>
    </row>
    <row r="432" spans="1:9" s="23" customFormat="1" x14ac:dyDescent="0.4">
      <c r="A432" s="23">
        <v>408</v>
      </c>
      <c r="B432" s="21"/>
      <c r="C432" s="21"/>
      <c r="E432" s="22"/>
      <c r="F432" s="22"/>
      <c r="G432" s="1222"/>
      <c r="H432" s="1222"/>
      <c r="I432" s="1222"/>
    </row>
    <row r="433" spans="1:9" s="23" customFormat="1" x14ac:dyDescent="0.4">
      <c r="A433" s="23">
        <v>409</v>
      </c>
      <c r="B433" s="21"/>
      <c r="C433" s="21"/>
      <c r="E433" s="22"/>
      <c r="F433" s="22"/>
      <c r="G433" s="1222"/>
      <c r="H433" s="1222"/>
      <c r="I433" s="1222"/>
    </row>
    <row r="434" spans="1:9" s="23" customFormat="1" x14ac:dyDescent="0.4">
      <c r="A434" s="23">
        <v>410</v>
      </c>
      <c r="B434" s="21"/>
      <c r="C434" s="21"/>
      <c r="E434" s="22"/>
      <c r="F434" s="22"/>
      <c r="G434" s="1222"/>
      <c r="H434" s="1222"/>
      <c r="I434" s="1222"/>
    </row>
    <row r="435" spans="1:9" s="23" customFormat="1" x14ac:dyDescent="0.4">
      <c r="A435" s="23">
        <v>411</v>
      </c>
      <c r="B435" s="21"/>
      <c r="C435" s="21"/>
      <c r="E435" s="22"/>
      <c r="F435" s="22"/>
      <c r="G435" s="1222"/>
      <c r="H435" s="1222"/>
      <c r="I435" s="1222"/>
    </row>
    <row r="436" spans="1:9" s="23" customFormat="1" x14ac:dyDescent="0.4">
      <c r="A436" s="23">
        <v>412</v>
      </c>
      <c r="B436" s="21"/>
      <c r="C436" s="21"/>
      <c r="E436" s="22"/>
      <c r="F436" s="22"/>
      <c r="G436" s="1222"/>
      <c r="H436" s="1222"/>
      <c r="I436" s="1222"/>
    </row>
    <row r="437" spans="1:9" s="23" customFormat="1" x14ac:dyDescent="0.4">
      <c r="A437" s="23">
        <v>413</v>
      </c>
      <c r="B437" s="21"/>
      <c r="C437" s="21"/>
      <c r="E437" s="22"/>
      <c r="F437" s="22"/>
      <c r="G437" s="1222"/>
      <c r="H437" s="1222"/>
      <c r="I437" s="1222"/>
    </row>
    <row r="438" spans="1:9" s="23" customFormat="1" x14ac:dyDescent="0.4">
      <c r="A438" s="23">
        <v>414</v>
      </c>
      <c r="B438" s="21"/>
      <c r="C438" s="21"/>
      <c r="E438" s="22"/>
      <c r="F438" s="22"/>
      <c r="G438" s="1222"/>
      <c r="H438" s="1222"/>
      <c r="I438" s="1222"/>
    </row>
    <row r="439" spans="1:9" s="23" customFormat="1" x14ac:dyDescent="0.4">
      <c r="A439" s="23">
        <v>415</v>
      </c>
      <c r="B439" s="21"/>
      <c r="C439" s="21"/>
      <c r="E439" s="22"/>
      <c r="F439" s="22"/>
      <c r="G439" s="1222"/>
      <c r="H439" s="1222"/>
      <c r="I439" s="1222"/>
    </row>
    <row r="440" spans="1:9" s="23" customFormat="1" x14ac:dyDescent="0.4">
      <c r="A440" s="23">
        <v>416</v>
      </c>
      <c r="B440" s="21"/>
      <c r="C440" s="21"/>
      <c r="E440" s="22"/>
      <c r="F440" s="22"/>
      <c r="G440" s="1222"/>
      <c r="H440" s="1222"/>
      <c r="I440" s="1222"/>
    </row>
    <row r="441" spans="1:9" s="23" customFormat="1" x14ac:dyDescent="0.4">
      <c r="A441" s="23">
        <v>417</v>
      </c>
      <c r="B441" s="21"/>
      <c r="C441" s="21"/>
      <c r="E441" s="22"/>
      <c r="F441" s="22"/>
      <c r="G441" s="1222"/>
      <c r="H441" s="1222"/>
      <c r="I441" s="1222"/>
    </row>
    <row r="442" spans="1:9" s="23" customFormat="1" x14ac:dyDescent="0.4">
      <c r="A442" s="23">
        <v>418</v>
      </c>
      <c r="B442" s="21"/>
      <c r="C442" s="21"/>
      <c r="E442" s="22"/>
      <c r="F442" s="22"/>
      <c r="G442" s="1222"/>
      <c r="H442" s="1222"/>
      <c r="I442" s="1222"/>
    </row>
    <row r="443" spans="1:9" s="23" customFormat="1" x14ac:dyDescent="0.4">
      <c r="A443" s="23">
        <v>419</v>
      </c>
      <c r="B443" s="21"/>
      <c r="C443" s="21"/>
      <c r="E443" s="22"/>
      <c r="F443" s="22"/>
      <c r="G443" s="1222"/>
      <c r="H443" s="1222"/>
      <c r="I443" s="1222"/>
    </row>
    <row r="444" spans="1:9" s="23" customFormat="1" x14ac:dyDescent="0.4">
      <c r="A444" s="23">
        <v>420</v>
      </c>
      <c r="B444" s="21"/>
      <c r="C444" s="21"/>
      <c r="E444" s="22"/>
      <c r="F444" s="22"/>
      <c r="G444" s="1222"/>
      <c r="H444" s="1222"/>
      <c r="I444" s="1222"/>
    </row>
    <row r="445" spans="1:9" s="23" customFormat="1" x14ac:dyDescent="0.4">
      <c r="A445" s="23">
        <v>421</v>
      </c>
      <c r="B445" s="21"/>
      <c r="C445" s="21"/>
      <c r="E445" s="22"/>
      <c r="F445" s="22"/>
      <c r="G445" s="1222"/>
      <c r="H445" s="1222"/>
      <c r="I445" s="1222"/>
    </row>
    <row r="446" spans="1:9" s="23" customFormat="1" x14ac:dyDescent="0.4">
      <c r="A446" s="23">
        <v>422</v>
      </c>
      <c r="B446" s="21"/>
      <c r="C446" s="21"/>
      <c r="E446" s="22"/>
      <c r="F446" s="22"/>
      <c r="G446" s="1222"/>
      <c r="H446" s="1222"/>
      <c r="I446" s="1222"/>
    </row>
    <row r="447" spans="1:9" s="23" customFormat="1" x14ac:dyDescent="0.4">
      <c r="A447" s="23">
        <v>423</v>
      </c>
      <c r="B447" s="21"/>
      <c r="C447" s="21"/>
      <c r="E447" s="22"/>
      <c r="F447" s="22"/>
      <c r="G447" s="1222"/>
      <c r="H447" s="1222"/>
      <c r="I447" s="1222"/>
    </row>
    <row r="448" spans="1:9" s="23" customFormat="1" x14ac:dyDescent="0.4">
      <c r="A448" s="23">
        <v>424</v>
      </c>
      <c r="B448" s="21"/>
      <c r="C448" s="21"/>
      <c r="E448" s="22"/>
      <c r="F448" s="22"/>
      <c r="G448" s="1222"/>
      <c r="H448" s="1222"/>
      <c r="I448" s="1222"/>
    </row>
    <row r="449" spans="1:9" s="23" customFormat="1" x14ac:dyDescent="0.4">
      <c r="A449" s="23">
        <v>425</v>
      </c>
      <c r="B449" s="21"/>
      <c r="C449" s="21"/>
      <c r="E449" s="22"/>
      <c r="F449" s="22"/>
      <c r="G449" s="1222"/>
      <c r="H449" s="1222"/>
      <c r="I449" s="1222"/>
    </row>
    <row r="450" spans="1:9" s="23" customFormat="1" x14ac:dyDescent="0.4">
      <c r="A450" s="23">
        <v>426</v>
      </c>
      <c r="B450" s="21"/>
      <c r="C450" s="21"/>
      <c r="E450" s="22"/>
      <c r="F450" s="22"/>
      <c r="G450" s="1222"/>
      <c r="H450" s="1222"/>
      <c r="I450" s="1222"/>
    </row>
    <row r="451" spans="1:9" s="23" customFormat="1" x14ac:dyDescent="0.4">
      <c r="A451" s="23">
        <v>427</v>
      </c>
      <c r="B451" s="21"/>
      <c r="C451" s="21"/>
      <c r="E451" s="22"/>
      <c r="F451" s="22"/>
      <c r="G451" s="1222"/>
      <c r="H451" s="1222"/>
      <c r="I451" s="1222"/>
    </row>
    <row r="452" spans="1:9" s="23" customFormat="1" x14ac:dyDescent="0.4">
      <c r="A452" s="23">
        <v>428</v>
      </c>
      <c r="B452" s="21"/>
      <c r="C452" s="21"/>
      <c r="E452" s="22"/>
      <c r="F452" s="22"/>
      <c r="G452" s="1222"/>
      <c r="H452" s="1222"/>
      <c r="I452" s="1222"/>
    </row>
    <row r="453" spans="1:9" s="23" customFormat="1" x14ac:dyDescent="0.4">
      <c r="A453" s="23">
        <v>429</v>
      </c>
      <c r="B453" s="21"/>
      <c r="C453" s="21"/>
      <c r="E453" s="22"/>
      <c r="F453" s="22"/>
      <c r="G453" s="1222"/>
      <c r="H453" s="1222"/>
      <c r="I453" s="1222"/>
    </row>
    <row r="454" spans="1:9" s="23" customFormat="1" x14ac:dyDescent="0.4">
      <c r="A454" s="23">
        <v>430</v>
      </c>
      <c r="B454" s="21"/>
      <c r="C454" s="21"/>
      <c r="E454" s="22"/>
      <c r="F454" s="22"/>
      <c r="G454" s="1222"/>
      <c r="H454" s="1222"/>
      <c r="I454" s="1222"/>
    </row>
    <row r="455" spans="1:9" s="23" customFormat="1" x14ac:dyDescent="0.4">
      <c r="A455" s="23">
        <v>431</v>
      </c>
      <c r="B455" s="21"/>
      <c r="C455" s="21"/>
      <c r="E455" s="22"/>
      <c r="F455" s="22"/>
      <c r="G455" s="1222"/>
      <c r="H455" s="1222"/>
      <c r="I455" s="1222"/>
    </row>
    <row r="456" spans="1:9" s="23" customFormat="1" x14ac:dyDescent="0.4">
      <c r="A456" s="23">
        <v>432</v>
      </c>
      <c r="B456" s="21"/>
      <c r="C456" s="21"/>
      <c r="E456" s="22"/>
      <c r="F456" s="22"/>
      <c r="G456" s="1222"/>
      <c r="H456" s="1222"/>
      <c r="I456" s="1222"/>
    </row>
    <row r="457" spans="1:9" s="23" customFormat="1" x14ac:dyDescent="0.4">
      <c r="A457" s="23">
        <v>433</v>
      </c>
      <c r="B457" s="21"/>
      <c r="C457" s="21"/>
      <c r="E457" s="22"/>
      <c r="F457" s="22"/>
      <c r="G457" s="1222"/>
      <c r="H457" s="1222"/>
      <c r="I457" s="1222"/>
    </row>
    <row r="458" spans="1:9" s="23" customFormat="1" x14ac:dyDescent="0.4">
      <c r="A458" s="23">
        <v>434</v>
      </c>
      <c r="B458" s="21"/>
      <c r="C458" s="21"/>
      <c r="E458" s="22"/>
      <c r="F458" s="22"/>
      <c r="G458" s="1222"/>
      <c r="H458" s="1222"/>
      <c r="I458" s="1222"/>
    </row>
    <row r="459" spans="1:9" s="23" customFormat="1" x14ac:dyDescent="0.4">
      <c r="A459" s="23">
        <v>435</v>
      </c>
      <c r="B459" s="21"/>
      <c r="C459" s="21"/>
      <c r="E459" s="22"/>
      <c r="F459" s="22"/>
      <c r="G459" s="1222"/>
      <c r="H459" s="1222"/>
      <c r="I459" s="1222"/>
    </row>
    <row r="460" spans="1:9" s="23" customFormat="1" x14ac:dyDescent="0.4">
      <c r="A460" s="23">
        <v>436</v>
      </c>
      <c r="B460" s="21"/>
      <c r="C460" s="21"/>
      <c r="E460" s="22"/>
      <c r="F460" s="22"/>
      <c r="G460" s="1222"/>
      <c r="H460" s="1222"/>
      <c r="I460" s="1222"/>
    </row>
    <row r="461" spans="1:9" s="23" customFormat="1" x14ac:dyDescent="0.4">
      <c r="A461" s="23">
        <v>437</v>
      </c>
      <c r="B461" s="21"/>
      <c r="C461" s="21"/>
      <c r="E461" s="22"/>
      <c r="F461" s="22"/>
      <c r="G461" s="1222"/>
      <c r="H461" s="1222"/>
      <c r="I461" s="1222"/>
    </row>
    <row r="462" spans="1:9" s="23" customFormat="1" x14ac:dyDescent="0.4">
      <c r="A462" s="23">
        <v>438</v>
      </c>
      <c r="B462" s="21"/>
      <c r="C462" s="21"/>
      <c r="E462" s="22"/>
      <c r="F462" s="22"/>
      <c r="G462" s="1222"/>
      <c r="H462" s="1222"/>
      <c r="I462" s="1222"/>
    </row>
    <row r="463" spans="1:9" s="23" customFormat="1" x14ac:dyDescent="0.4">
      <c r="A463" s="23">
        <v>439</v>
      </c>
      <c r="B463" s="21"/>
      <c r="C463" s="21"/>
      <c r="E463" s="22"/>
      <c r="F463" s="22"/>
      <c r="G463" s="1222"/>
      <c r="H463" s="1222"/>
      <c r="I463" s="1222"/>
    </row>
    <row r="464" spans="1:9" s="23" customFormat="1" x14ac:dyDescent="0.4">
      <c r="A464" s="23">
        <v>440</v>
      </c>
      <c r="B464" s="21"/>
      <c r="C464" s="21"/>
      <c r="E464" s="22"/>
      <c r="F464" s="22"/>
      <c r="G464" s="1222"/>
      <c r="H464" s="1222"/>
      <c r="I464" s="1222"/>
    </row>
    <row r="465" spans="1:9" s="23" customFormat="1" x14ac:dyDescent="0.4">
      <c r="A465" s="23">
        <v>441</v>
      </c>
      <c r="B465" s="21"/>
      <c r="C465" s="21"/>
      <c r="E465" s="22"/>
      <c r="F465" s="22"/>
      <c r="G465" s="1222"/>
      <c r="H465" s="1222"/>
      <c r="I465" s="1222"/>
    </row>
    <row r="466" spans="1:9" s="23" customFormat="1" x14ac:dyDescent="0.4">
      <c r="A466" s="23">
        <v>442</v>
      </c>
      <c r="B466" s="21"/>
      <c r="C466" s="21"/>
      <c r="E466" s="22"/>
      <c r="F466" s="22"/>
      <c r="G466" s="1222"/>
      <c r="H466" s="1222"/>
      <c r="I466" s="1222"/>
    </row>
    <row r="467" spans="1:9" s="23" customFormat="1" x14ac:dyDescent="0.4">
      <c r="A467" s="23">
        <v>443</v>
      </c>
      <c r="B467" s="21"/>
      <c r="C467" s="21"/>
      <c r="E467" s="22"/>
      <c r="F467" s="22"/>
      <c r="G467" s="1222"/>
      <c r="H467" s="1222"/>
      <c r="I467" s="1222"/>
    </row>
    <row r="468" spans="1:9" s="23" customFormat="1" x14ac:dyDescent="0.4">
      <c r="A468" s="23">
        <v>444</v>
      </c>
      <c r="B468" s="21"/>
      <c r="C468" s="21"/>
      <c r="E468" s="22"/>
      <c r="F468" s="22"/>
      <c r="G468" s="1222"/>
      <c r="H468" s="1222"/>
      <c r="I468" s="1222"/>
    </row>
    <row r="469" spans="1:9" s="23" customFormat="1" x14ac:dyDescent="0.4">
      <c r="A469" s="23">
        <v>445</v>
      </c>
      <c r="B469" s="21"/>
      <c r="C469" s="21"/>
      <c r="E469" s="22"/>
      <c r="F469" s="22"/>
      <c r="G469" s="1222"/>
      <c r="H469" s="1222"/>
      <c r="I469" s="1222"/>
    </row>
    <row r="470" spans="1:9" s="23" customFormat="1" x14ac:dyDescent="0.4">
      <c r="A470" s="23">
        <v>446</v>
      </c>
      <c r="B470" s="21"/>
      <c r="C470" s="21"/>
      <c r="E470" s="22"/>
      <c r="F470" s="22"/>
      <c r="G470" s="1222"/>
      <c r="H470" s="1222"/>
      <c r="I470" s="1222"/>
    </row>
    <row r="471" spans="1:9" s="23" customFormat="1" x14ac:dyDescent="0.4">
      <c r="A471" s="23">
        <v>447</v>
      </c>
      <c r="B471" s="21"/>
      <c r="C471" s="21"/>
      <c r="E471" s="22"/>
      <c r="F471" s="22"/>
      <c r="G471" s="1222"/>
      <c r="H471" s="1222"/>
      <c r="I471" s="1222"/>
    </row>
    <row r="472" spans="1:9" s="23" customFormat="1" x14ac:dyDescent="0.4">
      <c r="A472" s="23">
        <v>448</v>
      </c>
      <c r="B472" s="21"/>
      <c r="C472" s="21"/>
      <c r="E472" s="22"/>
      <c r="F472" s="22"/>
      <c r="G472" s="1222"/>
      <c r="H472" s="1222"/>
      <c r="I472" s="1222"/>
    </row>
    <row r="473" spans="1:9" s="23" customFormat="1" x14ac:dyDescent="0.4">
      <c r="A473" s="23">
        <v>449</v>
      </c>
      <c r="B473" s="21"/>
      <c r="C473" s="21"/>
      <c r="E473" s="22"/>
      <c r="F473" s="22"/>
      <c r="G473" s="1222"/>
      <c r="H473" s="1222"/>
      <c r="I473" s="1222"/>
    </row>
    <row r="474" spans="1:9" s="23" customFormat="1" x14ac:dyDescent="0.4">
      <c r="A474" s="23">
        <v>450</v>
      </c>
      <c r="B474" s="21"/>
      <c r="C474" s="21"/>
      <c r="E474" s="22"/>
      <c r="F474" s="22"/>
      <c r="G474" s="1222"/>
      <c r="H474" s="1222"/>
      <c r="I474" s="1222"/>
    </row>
    <row r="475" spans="1:9" s="23" customFormat="1" x14ac:dyDescent="0.4">
      <c r="A475" s="23">
        <v>451</v>
      </c>
      <c r="B475" s="21"/>
      <c r="C475" s="21"/>
      <c r="E475" s="22"/>
      <c r="F475" s="22"/>
      <c r="G475" s="1222"/>
      <c r="H475" s="1222"/>
      <c r="I475" s="1222"/>
    </row>
    <row r="476" spans="1:9" s="23" customFormat="1" x14ac:dyDescent="0.4">
      <c r="A476" s="23">
        <v>452</v>
      </c>
      <c r="B476" s="21"/>
      <c r="C476" s="21"/>
      <c r="E476" s="22"/>
      <c r="F476" s="22"/>
      <c r="G476" s="1222"/>
      <c r="H476" s="1222"/>
      <c r="I476" s="1222"/>
    </row>
    <row r="477" spans="1:9" s="23" customFormat="1" x14ac:dyDescent="0.4">
      <c r="A477" s="23">
        <v>453</v>
      </c>
      <c r="B477" s="21"/>
      <c r="C477" s="21"/>
      <c r="E477" s="22"/>
      <c r="F477" s="22"/>
      <c r="G477" s="1222"/>
      <c r="H477" s="1222"/>
      <c r="I477" s="1222"/>
    </row>
    <row r="478" spans="1:9" s="23" customFormat="1" x14ac:dyDescent="0.4">
      <c r="A478" s="23">
        <v>454</v>
      </c>
      <c r="B478" s="21"/>
      <c r="C478" s="21"/>
      <c r="E478" s="22"/>
      <c r="F478" s="22"/>
      <c r="G478" s="1222"/>
      <c r="H478" s="1222"/>
      <c r="I478" s="1222"/>
    </row>
    <row r="479" spans="1:9" s="23" customFormat="1" x14ac:dyDescent="0.4">
      <c r="A479" s="23">
        <v>455</v>
      </c>
      <c r="B479" s="21"/>
      <c r="C479" s="21"/>
      <c r="E479" s="22"/>
      <c r="F479" s="22"/>
      <c r="G479" s="1222"/>
      <c r="H479" s="1222"/>
      <c r="I479" s="1222"/>
    </row>
    <row r="480" spans="1:9" s="23" customFormat="1" x14ac:dyDescent="0.4">
      <c r="A480" s="23">
        <v>456</v>
      </c>
      <c r="B480" s="21"/>
      <c r="C480" s="21"/>
      <c r="E480" s="22"/>
      <c r="F480" s="22"/>
      <c r="G480" s="1222"/>
      <c r="H480" s="1222"/>
      <c r="I480" s="1222"/>
    </row>
    <row r="481" spans="1:9" s="23" customFormat="1" x14ac:dyDescent="0.4">
      <c r="A481" s="23">
        <v>457</v>
      </c>
      <c r="B481" s="21"/>
      <c r="C481" s="21"/>
      <c r="E481" s="22"/>
      <c r="F481" s="22"/>
      <c r="G481" s="1222"/>
      <c r="H481" s="1222"/>
      <c r="I481" s="1222"/>
    </row>
    <row r="482" spans="1:9" s="23" customFormat="1" x14ac:dyDescent="0.4">
      <c r="A482" s="23">
        <v>458</v>
      </c>
      <c r="B482" s="21"/>
      <c r="C482" s="21"/>
      <c r="E482" s="22"/>
      <c r="F482" s="22"/>
      <c r="G482" s="1222"/>
      <c r="H482" s="1222"/>
      <c r="I482" s="1222"/>
    </row>
    <row r="483" spans="1:9" s="23" customFormat="1" x14ac:dyDescent="0.4">
      <c r="A483" s="23">
        <v>459</v>
      </c>
      <c r="B483" s="21"/>
      <c r="C483" s="21"/>
      <c r="E483" s="22"/>
      <c r="F483" s="22"/>
      <c r="G483" s="1222"/>
      <c r="H483" s="1222"/>
      <c r="I483" s="1222"/>
    </row>
    <row r="484" spans="1:9" s="23" customFormat="1" x14ac:dyDescent="0.4">
      <c r="A484" s="23">
        <v>460</v>
      </c>
      <c r="B484" s="21"/>
      <c r="C484" s="21"/>
      <c r="E484" s="22"/>
      <c r="F484" s="22"/>
      <c r="G484" s="1222"/>
      <c r="H484" s="1222"/>
      <c r="I484" s="1222"/>
    </row>
    <row r="485" spans="1:9" s="23" customFormat="1" x14ac:dyDescent="0.4">
      <c r="A485" s="23">
        <v>461</v>
      </c>
      <c r="B485" s="21"/>
      <c r="C485" s="21"/>
      <c r="E485" s="22"/>
      <c r="F485" s="22"/>
      <c r="G485" s="1222"/>
      <c r="H485" s="1222"/>
      <c r="I485" s="1222"/>
    </row>
    <row r="486" spans="1:9" s="23" customFormat="1" x14ac:dyDescent="0.4">
      <c r="A486" s="23">
        <v>462</v>
      </c>
      <c r="B486" s="21"/>
      <c r="C486" s="21"/>
      <c r="E486" s="22"/>
      <c r="F486" s="22"/>
      <c r="G486" s="1222"/>
      <c r="H486" s="1222"/>
      <c r="I486" s="1222"/>
    </row>
    <row r="487" spans="1:9" s="23" customFormat="1" x14ac:dyDescent="0.4">
      <c r="A487" s="23">
        <v>463</v>
      </c>
      <c r="B487" s="21"/>
      <c r="C487" s="21"/>
      <c r="E487" s="22"/>
      <c r="F487" s="22"/>
      <c r="G487" s="1222"/>
      <c r="H487" s="1222"/>
      <c r="I487" s="1222"/>
    </row>
    <row r="488" spans="1:9" s="23" customFormat="1" x14ac:dyDescent="0.4">
      <c r="A488" s="23">
        <v>464</v>
      </c>
      <c r="B488" s="21"/>
      <c r="C488" s="21"/>
      <c r="E488" s="22"/>
      <c r="F488" s="22"/>
      <c r="G488" s="1222"/>
      <c r="H488" s="1222"/>
      <c r="I488" s="1222"/>
    </row>
    <row r="489" spans="1:9" s="23" customFormat="1" x14ac:dyDescent="0.4">
      <c r="A489" s="23">
        <v>465</v>
      </c>
      <c r="B489" s="21"/>
      <c r="C489" s="21"/>
      <c r="E489" s="22"/>
      <c r="F489" s="22"/>
      <c r="G489" s="1222"/>
      <c r="H489" s="1222"/>
      <c r="I489" s="1222"/>
    </row>
    <row r="490" spans="1:9" s="23" customFormat="1" x14ac:dyDescent="0.4">
      <c r="A490" s="23">
        <v>466</v>
      </c>
      <c r="B490" s="21"/>
      <c r="C490" s="21"/>
      <c r="E490" s="22"/>
      <c r="F490" s="22"/>
      <c r="G490" s="1222"/>
      <c r="H490" s="1222"/>
      <c r="I490" s="1222"/>
    </row>
    <row r="491" spans="1:9" s="23" customFormat="1" x14ac:dyDescent="0.4">
      <c r="A491" s="23">
        <v>467</v>
      </c>
      <c r="B491" s="21"/>
      <c r="C491" s="21"/>
      <c r="E491" s="22"/>
      <c r="F491" s="22"/>
      <c r="G491" s="1222"/>
      <c r="H491" s="1222"/>
      <c r="I491" s="1222"/>
    </row>
    <row r="492" spans="1:9" s="23" customFormat="1" x14ac:dyDescent="0.4">
      <c r="A492" s="23">
        <v>468</v>
      </c>
      <c r="B492" s="21"/>
      <c r="C492" s="21"/>
      <c r="E492" s="22"/>
      <c r="F492" s="22"/>
      <c r="G492" s="1222"/>
      <c r="H492" s="1222"/>
      <c r="I492" s="1222"/>
    </row>
    <row r="493" spans="1:9" s="23" customFormat="1" x14ac:dyDescent="0.4">
      <c r="A493" s="23">
        <v>469</v>
      </c>
      <c r="B493" s="21"/>
      <c r="C493" s="21"/>
      <c r="E493" s="22"/>
      <c r="F493" s="22"/>
      <c r="G493" s="1222"/>
      <c r="H493" s="1222"/>
      <c r="I493" s="1222"/>
    </row>
    <row r="494" spans="1:9" s="23" customFormat="1" x14ac:dyDescent="0.4">
      <c r="A494" s="23">
        <v>470</v>
      </c>
      <c r="B494" s="21"/>
      <c r="C494" s="21"/>
      <c r="E494" s="22"/>
      <c r="F494" s="22"/>
      <c r="G494" s="1222"/>
      <c r="H494" s="1222"/>
      <c r="I494" s="1222"/>
    </row>
    <row r="495" spans="1:9" s="23" customFormat="1" x14ac:dyDescent="0.4">
      <c r="A495" s="23">
        <v>471</v>
      </c>
      <c r="B495" s="21"/>
      <c r="C495" s="21"/>
      <c r="E495" s="22"/>
      <c r="F495" s="22"/>
      <c r="G495" s="1222"/>
      <c r="H495" s="1222"/>
      <c r="I495" s="1222"/>
    </row>
    <row r="496" spans="1:9" s="23" customFormat="1" x14ac:dyDescent="0.4">
      <c r="A496" s="23">
        <v>472</v>
      </c>
      <c r="B496" s="21"/>
      <c r="C496" s="21"/>
      <c r="E496" s="22"/>
      <c r="F496" s="22"/>
      <c r="G496" s="1222"/>
      <c r="H496" s="1222"/>
      <c r="I496" s="1222"/>
    </row>
    <row r="497" spans="1:9" s="23" customFormat="1" x14ac:dyDescent="0.4">
      <c r="A497" s="23">
        <v>473</v>
      </c>
      <c r="B497" s="21"/>
      <c r="C497" s="21"/>
      <c r="E497" s="22"/>
      <c r="F497" s="22"/>
      <c r="G497" s="1222"/>
      <c r="H497" s="1222"/>
      <c r="I497" s="1222"/>
    </row>
    <row r="498" spans="1:9" s="23" customFormat="1" x14ac:dyDescent="0.4">
      <c r="A498" s="23">
        <v>474</v>
      </c>
      <c r="B498" s="21"/>
      <c r="C498" s="21"/>
      <c r="E498" s="22"/>
      <c r="F498" s="22"/>
      <c r="G498" s="1222"/>
      <c r="H498" s="1222"/>
      <c r="I498" s="1222"/>
    </row>
    <row r="499" spans="1:9" s="23" customFormat="1" x14ac:dyDescent="0.4">
      <c r="A499" s="23">
        <v>475</v>
      </c>
      <c r="B499" s="21"/>
      <c r="C499" s="21"/>
      <c r="E499" s="22"/>
      <c r="F499" s="22"/>
      <c r="G499" s="1222"/>
      <c r="H499" s="1222"/>
      <c r="I499" s="1222"/>
    </row>
    <row r="500" spans="1:9" s="23" customFormat="1" x14ac:dyDescent="0.4">
      <c r="A500" s="23">
        <v>476</v>
      </c>
      <c r="B500" s="21"/>
      <c r="C500" s="21"/>
      <c r="E500" s="22"/>
      <c r="F500" s="22"/>
      <c r="G500" s="1222"/>
      <c r="H500" s="1222"/>
      <c r="I500" s="1222"/>
    </row>
    <row r="501" spans="1:9" s="23" customFormat="1" x14ac:dyDescent="0.4">
      <c r="A501" s="23">
        <v>477</v>
      </c>
      <c r="B501" s="21"/>
      <c r="C501" s="21"/>
      <c r="E501" s="22"/>
      <c r="F501" s="22"/>
      <c r="G501" s="1222"/>
      <c r="H501" s="1222"/>
      <c r="I501" s="1222"/>
    </row>
    <row r="502" spans="1:9" s="23" customFormat="1" x14ac:dyDescent="0.4">
      <c r="A502" s="23">
        <v>478</v>
      </c>
      <c r="B502" s="21"/>
      <c r="C502" s="21"/>
      <c r="E502" s="22"/>
      <c r="F502" s="22"/>
      <c r="G502" s="1222"/>
      <c r="H502" s="1222"/>
      <c r="I502" s="1222"/>
    </row>
    <row r="503" spans="1:9" s="23" customFormat="1" x14ac:dyDescent="0.4">
      <c r="A503" s="23">
        <v>479</v>
      </c>
      <c r="B503" s="21"/>
      <c r="C503" s="21"/>
      <c r="E503" s="22"/>
      <c r="F503" s="22"/>
      <c r="G503" s="1222"/>
      <c r="H503" s="1222"/>
      <c r="I503" s="1222"/>
    </row>
    <row r="504" spans="1:9" s="23" customFormat="1" x14ac:dyDescent="0.4">
      <c r="A504" s="23">
        <v>480</v>
      </c>
      <c r="B504" s="21"/>
      <c r="C504" s="21"/>
      <c r="E504" s="22"/>
      <c r="F504" s="22"/>
      <c r="G504" s="1222"/>
      <c r="H504" s="1222"/>
      <c r="I504" s="1222"/>
    </row>
    <row r="505" spans="1:9" s="23" customFormat="1" x14ac:dyDescent="0.4">
      <c r="A505" s="23">
        <v>481</v>
      </c>
      <c r="B505" s="21"/>
      <c r="C505" s="21"/>
      <c r="E505" s="22"/>
      <c r="F505" s="22"/>
      <c r="G505" s="1222"/>
      <c r="H505" s="1222"/>
      <c r="I505" s="1222"/>
    </row>
    <row r="506" spans="1:9" s="23" customFormat="1" x14ac:dyDescent="0.4">
      <c r="A506" s="23">
        <v>482</v>
      </c>
      <c r="B506" s="21"/>
      <c r="C506" s="21"/>
      <c r="E506" s="22"/>
      <c r="F506" s="22"/>
      <c r="G506" s="1222"/>
      <c r="H506" s="1222"/>
      <c r="I506" s="1222"/>
    </row>
    <row r="507" spans="1:9" s="23" customFormat="1" x14ac:dyDescent="0.4">
      <c r="A507" s="23">
        <v>483</v>
      </c>
      <c r="B507" s="21"/>
      <c r="C507" s="21"/>
      <c r="E507" s="22"/>
      <c r="F507" s="22"/>
      <c r="G507" s="1222"/>
      <c r="H507" s="1222"/>
      <c r="I507" s="1222"/>
    </row>
    <row r="508" spans="1:9" s="23" customFormat="1" x14ac:dyDescent="0.4">
      <c r="A508" s="23">
        <v>484</v>
      </c>
      <c r="B508" s="21"/>
      <c r="C508" s="21"/>
      <c r="E508" s="22"/>
      <c r="F508" s="22"/>
      <c r="G508" s="1222"/>
      <c r="H508" s="1222"/>
      <c r="I508" s="1222"/>
    </row>
    <row r="509" spans="1:9" s="23" customFormat="1" x14ac:dyDescent="0.4">
      <c r="A509" s="23">
        <v>485</v>
      </c>
      <c r="B509" s="21"/>
      <c r="C509" s="21"/>
      <c r="E509" s="22"/>
      <c r="F509" s="22"/>
      <c r="G509" s="1222"/>
      <c r="H509" s="1222"/>
      <c r="I509" s="1222"/>
    </row>
    <row r="510" spans="1:9" s="23" customFormat="1" x14ac:dyDescent="0.4">
      <c r="A510" s="23">
        <v>486</v>
      </c>
      <c r="B510" s="21"/>
      <c r="C510" s="21"/>
      <c r="E510" s="22"/>
      <c r="F510" s="22"/>
      <c r="G510" s="1222"/>
      <c r="H510" s="1222"/>
      <c r="I510" s="1222"/>
    </row>
    <row r="511" spans="1:9" s="23" customFormat="1" x14ac:dyDescent="0.4">
      <c r="A511" s="23">
        <v>487</v>
      </c>
      <c r="B511" s="21"/>
      <c r="C511" s="21"/>
      <c r="E511" s="22"/>
      <c r="F511" s="22"/>
      <c r="G511" s="1222"/>
      <c r="H511" s="1222"/>
      <c r="I511" s="1222"/>
    </row>
    <row r="512" spans="1:9" s="23" customFormat="1" x14ac:dyDescent="0.4">
      <c r="A512" s="23">
        <v>488</v>
      </c>
      <c r="B512" s="21"/>
      <c r="C512" s="21"/>
      <c r="E512" s="22"/>
      <c r="F512" s="22"/>
      <c r="G512" s="1222"/>
      <c r="H512" s="1222"/>
      <c r="I512" s="1222"/>
    </row>
    <row r="513" spans="1:9" s="23" customFormat="1" x14ac:dyDescent="0.4">
      <c r="A513" s="23">
        <v>489</v>
      </c>
      <c r="B513" s="21"/>
      <c r="C513" s="21"/>
      <c r="E513" s="22"/>
      <c r="F513" s="22"/>
      <c r="G513" s="1222"/>
      <c r="H513" s="1222"/>
      <c r="I513" s="1222"/>
    </row>
    <row r="514" spans="1:9" s="23" customFormat="1" x14ac:dyDescent="0.4">
      <c r="A514" s="23">
        <v>490</v>
      </c>
      <c r="B514" s="21"/>
      <c r="C514" s="21"/>
      <c r="E514" s="22"/>
      <c r="F514" s="22"/>
      <c r="G514" s="1222"/>
      <c r="H514" s="1222"/>
      <c r="I514" s="1222"/>
    </row>
    <row r="515" spans="1:9" s="23" customFormat="1" x14ac:dyDescent="0.4">
      <c r="A515" s="23">
        <v>491</v>
      </c>
      <c r="B515" s="21"/>
      <c r="C515" s="21"/>
      <c r="E515" s="22"/>
      <c r="F515" s="22"/>
      <c r="G515" s="1222"/>
      <c r="H515" s="1222"/>
      <c r="I515" s="1222"/>
    </row>
    <row r="516" spans="1:9" s="23" customFormat="1" x14ac:dyDescent="0.4">
      <c r="A516" s="23">
        <v>492</v>
      </c>
      <c r="B516" s="21"/>
      <c r="C516" s="21"/>
      <c r="E516" s="22"/>
      <c r="F516" s="22"/>
      <c r="G516" s="1222"/>
      <c r="H516" s="1222"/>
      <c r="I516" s="1222"/>
    </row>
    <row r="517" spans="1:9" s="23" customFormat="1" x14ac:dyDescent="0.4">
      <c r="A517" s="23">
        <v>493</v>
      </c>
      <c r="B517" s="21"/>
      <c r="C517" s="21"/>
      <c r="E517" s="22"/>
      <c r="F517" s="22"/>
      <c r="G517" s="1222"/>
      <c r="H517" s="1222"/>
      <c r="I517" s="1222"/>
    </row>
    <row r="518" spans="1:9" s="23" customFormat="1" x14ac:dyDescent="0.4">
      <c r="A518" s="23">
        <v>494</v>
      </c>
      <c r="B518" s="21"/>
      <c r="C518" s="21"/>
      <c r="E518" s="22"/>
      <c r="F518" s="22"/>
      <c r="G518" s="1222"/>
      <c r="H518" s="1222"/>
      <c r="I518" s="1222"/>
    </row>
    <row r="519" spans="1:9" s="23" customFormat="1" x14ac:dyDescent="0.4">
      <c r="A519" s="23">
        <v>495</v>
      </c>
      <c r="B519" s="21"/>
      <c r="C519" s="21"/>
      <c r="E519" s="22"/>
      <c r="F519" s="22"/>
      <c r="G519" s="1222"/>
      <c r="H519" s="1222"/>
      <c r="I519" s="1222"/>
    </row>
    <row r="520" spans="1:9" s="23" customFormat="1" x14ac:dyDescent="0.4">
      <c r="A520" s="23">
        <v>496</v>
      </c>
      <c r="B520" s="21"/>
      <c r="C520" s="21"/>
      <c r="E520" s="22"/>
      <c r="F520" s="22"/>
      <c r="G520" s="1222"/>
      <c r="H520" s="1222"/>
      <c r="I520" s="1222"/>
    </row>
    <row r="521" spans="1:9" s="23" customFormat="1" x14ac:dyDescent="0.4">
      <c r="A521" s="23">
        <v>497</v>
      </c>
      <c r="B521" s="21"/>
      <c r="C521" s="21"/>
      <c r="E521" s="22"/>
      <c r="F521" s="22"/>
      <c r="G521" s="1222"/>
      <c r="H521" s="1222"/>
      <c r="I521" s="1222"/>
    </row>
    <row r="522" spans="1:9" s="23" customFormat="1" x14ac:dyDescent="0.4">
      <c r="A522" s="23">
        <v>498</v>
      </c>
      <c r="B522" s="21"/>
      <c r="C522" s="21"/>
      <c r="E522" s="22"/>
      <c r="F522" s="22"/>
      <c r="G522" s="1222"/>
      <c r="H522" s="1222"/>
      <c r="I522" s="1222"/>
    </row>
    <row r="523" spans="1:9" s="23" customFormat="1" x14ac:dyDescent="0.4">
      <c r="A523" s="23">
        <v>499</v>
      </c>
      <c r="B523" s="21"/>
      <c r="C523" s="21"/>
      <c r="E523" s="22"/>
      <c r="F523" s="22"/>
      <c r="G523" s="1222"/>
      <c r="H523" s="1222"/>
      <c r="I523" s="1222"/>
    </row>
    <row r="524" spans="1:9" s="23" customFormat="1" x14ac:dyDescent="0.4">
      <c r="A524" s="23">
        <v>500</v>
      </c>
      <c r="B524" s="21"/>
      <c r="C524" s="21"/>
      <c r="E524" s="22"/>
      <c r="F524" s="22"/>
      <c r="G524" s="1222"/>
      <c r="H524" s="1222"/>
      <c r="I524" s="1222"/>
    </row>
    <row r="525" spans="1:9" s="23" customFormat="1" x14ac:dyDescent="0.4">
      <c r="A525" s="23">
        <v>501</v>
      </c>
      <c r="B525" s="21"/>
      <c r="C525" s="21"/>
      <c r="E525" s="22"/>
      <c r="F525" s="22"/>
      <c r="G525" s="1222"/>
      <c r="H525" s="1222"/>
      <c r="I525" s="1222"/>
    </row>
    <row r="526" spans="1:9" s="23" customFormat="1" x14ac:dyDescent="0.4">
      <c r="A526" s="23">
        <v>502</v>
      </c>
      <c r="B526" s="21"/>
      <c r="C526" s="21"/>
      <c r="E526" s="22"/>
      <c r="F526" s="22"/>
      <c r="G526" s="1222"/>
      <c r="H526" s="1222"/>
      <c r="I526" s="1222"/>
    </row>
    <row r="527" spans="1:9" s="23" customFormat="1" x14ac:dyDescent="0.4">
      <c r="A527" s="23">
        <v>503</v>
      </c>
      <c r="B527" s="21"/>
      <c r="C527" s="21"/>
      <c r="E527" s="22"/>
      <c r="F527" s="22"/>
      <c r="G527" s="1222"/>
      <c r="H527" s="1222"/>
      <c r="I527" s="1222"/>
    </row>
    <row r="528" spans="1:9" s="23" customFormat="1" x14ac:dyDescent="0.4">
      <c r="A528" s="23">
        <v>504</v>
      </c>
      <c r="B528" s="21"/>
      <c r="C528" s="21"/>
      <c r="E528" s="22"/>
      <c r="F528" s="22"/>
      <c r="G528" s="1222"/>
      <c r="H528" s="1222"/>
      <c r="I528" s="1222"/>
    </row>
    <row r="529" spans="1:9" s="23" customFormat="1" x14ac:dyDescent="0.4">
      <c r="A529" s="23">
        <v>505</v>
      </c>
      <c r="B529" s="21"/>
      <c r="C529" s="21"/>
      <c r="E529" s="22"/>
      <c r="F529" s="22"/>
      <c r="G529" s="1222"/>
      <c r="H529" s="1222"/>
      <c r="I529" s="1222"/>
    </row>
    <row r="530" spans="1:9" s="23" customFormat="1" x14ac:dyDescent="0.4">
      <c r="A530" s="23">
        <v>506</v>
      </c>
      <c r="B530" s="21"/>
      <c r="C530" s="21"/>
      <c r="E530" s="22"/>
      <c r="F530" s="22"/>
      <c r="G530" s="1222"/>
      <c r="H530" s="1222"/>
      <c r="I530" s="1222"/>
    </row>
    <row r="531" spans="1:9" s="23" customFormat="1" x14ac:dyDescent="0.4">
      <c r="A531" s="23">
        <v>507</v>
      </c>
      <c r="B531" s="21"/>
      <c r="C531" s="21"/>
      <c r="E531" s="22"/>
      <c r="F531" s="22"/>
      <c r="G531" s="1222"/>
      <c r="H531" s="1222"/>
      <c r="I531" s="1222"/>
    </row>
    <row r="532" spans="1:9" s="23" customFormat="1" x14ac:dyDescent="0.4">
      <c r="A532" s="23">
        <v>508</v>
      </c>
      <c r="B532" s="21"/>
      <c r="C532" s="21"/>
      <c r="E532" s="22"/>
      <c r="F532" s="22"/>
      <c r="G532" s="1222"/>
      <c r="H532" s="1222"/>
      <c r="I532" s="1222"/>
    </row>
    <row r="533" spans="1:9" s="23" customFormat="1" x14ac:dyDescent="0.4">
      <c r="A533" s="23">
        <v>509</v>
      </c>
      <c r="B533" s="21"/>
      <c r="C533" s="21"/>
      <c r="E533" s="22"/>
      <c r="F533" s="22"/>
      <c r="G533" s="1222"/>
      <c r="H533" s="1222"/>
      <c r="I533" s="1222"/>
    </row>
    <row r="534" spans="1:9" s="23" customFormat="1" x14ac:dyDescent="0.4">
      <c r="A534" s="23">
        <v>510</v>
      </c>
      <c r="B534" s="21"/>
      <c r="C534" s="21"/>
      <c r="E534" s="22"/>
      <c r="F534" s="22"/>
      <c r="G534" s="1222"/>
      <c r="H534" s="1222"/>
      <c r="I534" s="1222"/>
    </row>
    <row r="535" spans="1:9" s="23" customFormat="1" x14ac:dyDescent="0.4">
      <c r="A535" s="23">
        <v>511</v>
      </c>
      <c r="B535" s="21"/>
      <c r="C535" s="21"/>
      <c r="E535" s="22"/>
      <c r="F535" s="22"/>
      <c r="G535" s="1222"/>
      <c r="H535" s="1222"/>
      <c r="I535" s="1222"/>
    </row>
    <row r="536" spans="1:9" s="23" customFormat="1" x14ac:dyDescent="0.4">
      <c r="A536" s="23">
        <v>512</v>
      </c>
      <c r="B536" s="21"/>
      <c r="C536" s="21"/>
      <c r="E536" s="22"/>
      <c r="F536" s="22"/>
      <c r="G536" s="1222"/>
      <c r="H536" s="1222"/>
      <c r="I536" s="1222"/>
    </row>
    <row r="537" spans="1:9" s="23" customFormat="1" x14ac:dyDescent="0.4">
      <c r="A537" s="23">
        <v>513</v>
      </c>
      <c r="B537" s="21"/>
      <c r="C537" s="21"/>
      <c r="E537" s="22"/>
      <c r="F537" s="22"/>
      <c r="G537" s="1222"/>
      <c r="H537" s="1222"/>
      <c r="I537" s="1222"/>
    </row>
    <row r="538" spans="1:9" s="23" customFormat="1" x14ac:dyDescent="0.4">
      <c r="A538" s="23">
        <v>514</v>
      </c>
      <c r="B538" s="21"/>
      <c r="C538" s="21"/>
      <c r="E538" s="22"/>
      <c r="F538" s="22"/>
      <c r="G538" s="1222"/>
      <c r="H538" s="1222"/>
      <c r="I538" s="1222"/>
    </row>
    <row r="539" spans="1:9" s="23" customFormat="1" x14ac:dyDescent="0.4">
      <c r="A539" s="23">
        <v>515</v>
      </c>
      <c r="B539" s="21"/>
      <c r="C539" s="21"/>
      <c r="E539" s="22"/>
      <c r="F539" s="22"/>
      <c r="G539" s="1222"/>
      <c r="H539" s="1222"/>
      <c r="I539" s="1222"/>
    </row>
    <row r="540" spans="1:9" s="23" customFormat="1" x14ac:dyDescent="0.4">
      <c r="A540" s="23">
        <v>516</v>
      </c>
      <c r="B540" s="21"/>
      <c r="C540" s="21"/>
      <c r="E540" s="22"/>
      <c r="F540" s="22"/>
      <c r="G540" s="1222"/>
      <c r="H540" s="1222"/>
      <c r="I540" s="1222"/>
    </row>
    <row r="541" spans="1:9" s="23" customFormat="1" x14ac:dyDescent="0.4">
      <c r="A541" s="23">
        <v>517</v>
      </c>
      <c r="B541" s="21"/>
      <c r="C541" s="21"/>
      <c r="E541" s="22"/>
      <c r="F541" s="22"/>
      <c r="G541" s="1222"/>
      <c r="H541" s="1222"/>
      <c r="I541" s="1222"/>
    </row>
    <row r="542" spans="1:9" s="23" customFormat="1" x14ac:dyDescent="0.4">
      <c r="A542" s="23">
        <v>518</v>
      </c>
      <c r="B542" s="21"/>
      <c r="C542" s="21"/>
      <c r="E542" s="22"/>
      <c r="F542" s="22"/>
      <c r="G542" s="1222"/>
      <c r="H542" s="1222"/>
      <c r="I542" s="1222"/>
    </row>
    <row r="543" spans="1:9" s="23" customFormat="1" x14ac:dyDescent="0.4">
      <c r="A543" s="23">
        <v>519</v>
      </c>
      <c r="B543" s="21"/>
      <c r="C543" s="21"/>
      <c r="E543" s="22"/>
      <c r="F543" s="22"/>
      <c r="G543" s="1222"/>
      <c r="H543" s="1222"/>
      <c r="I543" s="1222"/>
    </row>
    <row r="544" spans="1:9" s="23" customFormat="1" x14ac:dyDescent="0.4">
      <c r="A544" s="23">
        <v>520</v>
      </c>
      <c r="B544" s="21"/>
      <c r="C544" s="21"/>
      <c r="E544" s="22"/>
      <c r="F544" s="22"/>
      <c r="G544" s="1222"/>
      <c r="H544" s="1222"/>
      <c r="I544" s="1222"/>
    </row>
    <row r="545" spans="1:9" s="23" customFormat="1" x14ac:dyDescent="0.4">
      <c r="A545" s="23">
        <v>521</v>
      </c>
      <c r="B545" s="21"/>
      <c r="C545" s="21"/>
      <c r="E545" s="22"/>
      <c r="F545" s="22"/>
      <c r="G545" s="1222"/>
      <c r="H545" s="1222"/>
      <c r="I545" s="1222"/>
    </row>
    <row r="546" spans="1:9" s="23" customFormat="1" x14ac:dyDescent="0.4">
      <c r="A546" s="23">
        <v>522</v>
      </c>
      <c r="B546" s="21"/>
      <c r="C546" s="21"/>
      <c r="E546" s="22"/>
      <c r="F546" s="22"/>
      <c r="G546" s="1222"/>
      <c r="H546" s="1222"/>
      <c r="I546" s="1222"/>
    </row>
    <row r="547" spans="1:9" s="23" customFormat="1" x14ac:dyDescent="0.4">
      <c r="A547" s="23">
        <v>523</v>
      </c>
      <c r="B547" s="21"/>
      <c r="C547" s="21"/>
      <c r="E547" s="22"/>
      <c r="F547" s="22"/>
      <c r="G547" s="1222"/>
      <c r="H547" s="1222"/>
      <c r="I547" s="1222"/>
    </row>
    <row r="548" spans="1:9" s="23" customFormat="1" x14ac:dyDescent="0.4">
      <c r="A548" s="23">
        <v>524</v>
      </c>
      <c r="B548" s="21"/>
      <c r="C548" s="21"/>
      <c r="E548" s="22"/>
      <c r="F548" s="22"/>
      <c r="G548" s="1222"/>
      <c r="H548" s="1222"/>
      <c r="I548" s="1222"/>
    </row>
    <row r="549" spans="1:9" s="23" customFormat="1" x14ac:dyDescent="0.4">
      <c r="A549" s="23">
        <v>525</v>
      </c>
      <c r="B549" s="21"/>
      <c r="C549" s="21"/>
      <c r="E549" s="22"/>
      <c r="F549" s="22"/>
      <c r="G549" s="1222"/>
      <c r="H549" s="1222"/>
      <c r="I549" s="1222"/>
    </row>
    <row r="550" spans="1:9" s="23" customFormat="1" x14ac:dyDescent="0.4">
      <c r="A550" s="23">
        <v>526</v>
      </c>
      <c r="B550" s="21"/>
      <c r="C550" s="21"/>
      <c r="E550" s="22"/>
      <c r="F550" s="22"/>
      <c r="G550" s="1222"/>
      <c r="H550" s="1222"/>
      <c r="I550" s="1222"/>
    </row>
    <row r="551" spans="1:9" s="23" customFormat="1" x14ac:dyDescent="0.4">
      <c r="A551" s="23">
        <v>527</v>
      </c>
      <c r="B551" s="21"/>
      <c r="C551" s="21"/>
      <c r="E551" s="22"/>
      <c r="F551" s="22"/>
      <c r="G551" s="1222"/>
      <c r="H551" s="1222"/>
      <c r="I551" s="1222"/>
    </row>
    <row r="552" spans="1:9" s="23" customFormat="1" x14ac:dyDescent="0.4">
      <c r="A552" s="23">
        <v>528</v>
      </c>
      <c r="B552" s="21"/>
      <c r="C552" s="21"/>
      <c r="E552" s="22"/>
      <c r="F552" s="22"/>
      <c r="G552" s="1222"/>
      <c r="H552" s="1222"/>
      <c r="I552" s="1222"/>
    </row>
    <row r="553" spans="1:9" s="23" customFormat="1" x14ac:dyDescent="0.4">
      <c r="A553" s="23">
        <v>529</v>
      </c>
      <c r="B553" s="21"/>
      <c r="C553" s="21"/>
      <c r="E553" s="22"/>
      <c r="F553" s="22"/>
      <c r="G553" s="1222"/>
      <c r="H553" s="1222"/>
      <c r="I553" s="1222"/>
    </row>
    <row r="554" spans="1:9" s="23" customFormat="1" x14ac:dyDescent="0.4">
      <c r="A554" s="23">
        <v>530</v>
      </c>
      <c r="B554" s="21"/>
      <c r="C554" s="21"/>
      <c r="E554" s="22"/>
      <c r="F554" s="22"/>
      <c r="G554" s="1222"/>
      <c r="H554" s="1222"/>
      <c r="I554" s="1222"/>
    </row>
    <row r="555" spans="1:9" s="23" customFormat="1" x14ac:dyDescent="0.4">
      <c r="A555" s="23">
        <v>531</v>
      </c>
      <c r="B555" s="21"/>
      <c r="C555" s="21"/>
      <c r="E555" s="22"/>
      <c r="F555" s="22"/>
      <c r="G555" s="1222"/>
      <c r="H555" s="1222"/>
      <c r="I555" s="1222"/>
    </row>
    <row r="556" spans="1:9" s="23" customFormat="1" x14ac:dyDescent="0.4">
      <c r="A556" s="23">
        <v>532</v>
      </c>
      <c r="B556" s="21"/>
      <c r="C556" s="21"/>
      <c r="E556" s="22"/>
      <c r="F556" s="22"/>
      <c r="G556" s="1222"/>
      <c r="H556" s="1222"/>
      <c r="I556" s="1222"/>
    </row>
    <row r="557" spans="1:9" s="23" customFormat="1" x14ac:dyDescent="0.4">
      <c r="A557" s="23">
        <v>533</v>
      </c>
      <c r="B557" s="21"/>
      <c r="C557" s="21"/>
      <c r="E557" s="22"/>
      <c r="F557" s="22"/>
      <c r="G557" s="1222"/>
      <c r="H557" s="1222"/>
      <c r="I557" s="1222"/>
    </row>
    <row r="558" spans="1:9" s="23" customFormat="1" x14ac:dyDescent="0.4">
      <c r="A558" s="23">
        <v>534</v>
      </c>
      <c r="B558" s="21"/>
      <c r="C558" s="21"/>
      <c r="E558" s="22"/>
      <c r="F558" s="22"/>
      <c r="G558" s="1222"/>
      <c r="H558" s="1222"/>
      <c r="I558" s="1222"/>
    </row>
    <row r="559" spans="1:9" s="23" customFormat="1" x14ac:dyDescent="0.4">
      <c r="A559" s="23">
        <v>535</v>
      </c>
      <c r="B559" s="21"/>
      <c r="C559" s="21"/>
      <c r="E559" s="22"/>
      <c r="F559" s="22"/>
      <c r="G559" s="1222"/>
      <c r="H559" s="1222"/>
      <c r="I559" s="1222"/>
    </row>
    <row r="560" spans="1:9" s="23" customFormat="1" x14ac:dyDescent="0.4">
      <c r="A560" s="23">
        <v>536</v>
      </c>
      <c r="B560" s="21"/>
      <c r="C560" s="21"/>
      <c r="E560" s="22"/>
      <c r="F560" s="22"/>
      <c r="G560" s="1222"/>
      <c r="H560" s="1222"/>
      <c r="I560" s="1222"/>
    </row>
    <row r="561" spans="1:9" s="23" customFormat="1" x14ac:dyDescent="0.4">
      <c r="A561" s="23">
        <v>537</v>
      </c>
      <c r="B561" s="21"/>
      <c r="C561" s="21"/>
      <c r="E561" s="22"/>
      <c r="F561" s="22"/>
      <c r="G561" s="1222"/>
      <c r="H561" s="1222"/>
      <c r="I561" s="1222"/>
    </row>
    <row r="562" spans="1:9" s="23" customFormat="1" x14ac:dyDescent="0.4">
      <c r="A562" s="23">
        <v>538</v>
      </c>
      <c r="B562" s="21"/>
      <c r="C562" s="21"/>
      <c r="E562" s="22"/>
      <c r="F562" s="22"/>
      <c r="G562" s="1222"/>
      <c r="H562" s="1222"/>
      <c r="I562" s="1222"/>
    </row>
    <row r="563" spans="1:9" s="23" customFormat="1" x14ac:dyDescent="0.4">
      <c r="A563" s="23">
        <v>539</v>
      </c>
      <c r="B563" s="21"/>
      <c r="C563" s="21"/>
      <c r="E563" s="22"/>
      <c r="F563" s="22"/>
      <c r="G563" s="1222"/>
      <c r="H563" s="1222"/>
      <c r="I563" s="1222"/>
    </row>
    <row r="564" spans="1:9" s="23" customFormat="1" x14ac:dyDescent="0.4">
      <c r="A564" s="23">
        <v>540</v>
      </c>
      <c r="B564" s="21"/>
      <c r="C564" s="21"/>
      <c r="E564" s="22"/>
      <c r="F564" s="22"/>
      <c r="G564" s="1222"/>
      <c r="H564" s="1222"/>
      <c r="I564" s="1222"/>
    </row>
    <row r="565" spans="1:9" s="23" customFormat="1" x14ac:dyDescent="0.4">
      <c r="A565" s="23">
        <v>541</v>
      </c>
      <c r="B565" s="21"/>
      <c r="C565" s="21"/>
      <c r="E565" s="22"/>
      <c r="F565" s="22"/>
      <c r="G565" s="1222"/>
      <c r="H565" s="1222"/>
      <c r="I565" s="1222"/>
    </row>
    <row r="566" spans="1:9" s="23" customFormat="1" x14ac:dyDescent="0.4">
      <c r="A566" s="23">
        <v>542</v>
      </c>
      <c r="B566" s="21"/>
      <c r="C566" s="21"/>
      <c r="E566" s="22"/>
      <c r="F566" s="22"/>
      <c r="G566" s="1222"/>
      <c r="H566" s="1222"/>
      <c r="I566" s="1222"/>
    </row>
    <row r="567" spans="1:9" s="23" customFormat="1" x14ac:dyDescent="0.4">
      <c r="A567" s="23">
        <v>543</v>
      </c>
      <c r="B567" s="21"/>
      <c r="C567" s="21"/>
      <c r="E567" s="22"/>
      <c r="F567" s="22"/>
      <c r="G567" s="1222"/>
      <c r="H567" s="1222"/>
      <c r="I567" s="1222"/>
    </row>
    <row r="568" spans="1:9" s="23" customFormat="1" x14ac:dyDescent="0.4">
      <c r="A568" s="23">
        <v>544</v>
      </c>
      <c r="B568" s="21"/>
      <c r="C568" s="21"/>
      <c r="E568" s="22"/>
      <c r="F568" s="22"/>
      <c r="G568" s="1222"/>
      <c r="H568" s="1222"/>
      <c r="I568" s="1222"/>
    </row>
    <row r="569" spans="1:9" s="23" customFormat="1" x14ac:dyDescent="0.4">
      <c r="A569" s="23">
        <v>545</v>
      </c>
      <c r="B569" s="21"/>
      <c r="C569" s="21"/>
      <c r="E569" s="22"/>
      <c r="F569" s="22"/>
      <c r="G569" s="1222"/>
      <c r="H569" s="1222"/>
      <c r="I569" s="1222"/>
    </row>
    <row r="570" spans="1:9" s="23" customFormat="1" x14ac:dyDescent="0.4">
      <c r="A570" s="23">
        <v>546</v>
      </c>
      <c r="B570" s="21"/>
      <c r="C570" s="21"/>
      <c r="E570" s="22"/>
      <c r="F570" s="22"/>
      <c r="G570" s="1222"/>
      <c r="H570" s="1222"/>
      <c r="I570" s="1222"/>
    </row>
    <row r="571" spans="1:9" s="23" customFormat="1" x14ac:dyDescent="0.4">
      <c r="A571" s="23">
        <v>547</v>
      </c>
      <c r="B571" s="21"/>
      <c r="C571" s="21"/>
      <c r="E571" s="22"/>
      <c r="F571" s="22"/>
      <c r="G571" s="1222"/>
      <c r="H571" s="1222"/>
      <c r="I571" s="1222"/>
    </row>
    <row r="572" spans="1:9" s="23" customFormat="1" x14ac:dyDescent="0.4">
      <c r="A572" s="23">
        <v>548</v>
      </c>
      <c r="B572" s="21"/>
      <c r="C572" s="21"/>
      <c r="E572" s="22"/>
      <c r="F572" s="22"/>
      <c r="G572" s="1222"/>
      <c r="H572" s="1222"/>
      <c r="I572" s="1222"/>
    </row>
    <row r="573" spans="1:9" s="23" customFormat="1" x14ac:dyDescent="0.4">
      <c r="A573" s="23">
        <v>549</v>
      </c>
      <c r="B573" s="21"/>
      <c r="C573" s="21"/>
      <c r="E573" s="22"/>
      <c r="F573" s="22"/>
      <c r="G573" s="1222"/>
      <c r="H573" s="1222"/>
      <c r="I573" s="1222"/>
    </row>
    <row r="574" spans="1:9" s="23" customFormat="1" x14ac:dyDescent="0.4">
      <c r="A574" s="23">
        <v>550</v>
      </c>
      <c r="B574" s="21"/>
      <c r="C574" s="21"/>
      <c r="E574" s="22"/>
      <c r="F574" s="22"/>
      <c r="G574" s="1222"/>
      <c r="H574" s="1222"/>
      <c r="I574" s="1222"/>
    </row>
    <row r="575" spans="1:9" s="23" customFormat="1" x14ac:dyDescent="0.4">
      <c r="A575" s="23">
        <v>551</v>
      </c>
      <c r="B575" s="21"/>
      <c r="C575" s="21"/>
      <c r="E575" s="22"/>
      <c r="F575" s="22"/>
      <c r="G575" s="1222"/>
      <c r="H575" s="1222"/>
      <c r="I575" s="1222"/>
    </row>
    <row r="576" spans="1:9" s="23" customFormat="1" x14ac:dyDescent="0.4">
      <c r="A576" s="23">
        <v>552</v>
      </c>
      <c r="B576" s="21"/>
      <c r="C576" s="21"/>
      <c r="E576" s="22"/>
      <c r="F576" s="22"/>
      <c r="G576" s="1222"/>
      <c r="H576" s="1222"/>
      <c r="I576" s="1222"/>
    </row>
    <row r="577" spans="1:9" s="23" customFormat="1" x14ac:dyDescent="0.4">
      <c r="A577" s="23">
        <v>553</v>
      </c>
      <c r="B577" s="21"/>
      <c r="C577" s="21"/>
      <c r="E577" s="22"/>
      <c r="F577" s="22"/>
      <c r="G577" s="1222"/>
      <c r="H577" s="1222"/>
      <c r="I577" s="1222"/>
    </row>
    <row r="578" spans="1:9" s="23" customFormat="1" x14ac:dyDescent="0.4">
      <c r="A578" s="23">
        <v>554</v>
      </c>
      <c r="B578" s="21"/>
      <c r="C578" s="21"/>
      <c r="E578" s="22"/>
      <c r="F578" s="22"/>
      <c r="G578" s="1222"/>
      <c r="H578" s="1222"/>
      <c r="I578" s="1222"/>
    </row>
    <row r="579" spans="1:9" s="23" customFormat="1" x14ac:dyDescent="0.4">
      <c r="A579" s="23">
        <v>555</v>
      </c>
      <c r="B579" s="21"/>
      <c r="C579" s="21"/>
      <c r="E579" s="22"/>
      <c r="F579" s="22"/>
      <c r="G579" s="1222"/>
      <c r="H579" s="1222"/>
      <c r="I579" s="1222"/>
    </row>
    <row r="580" spans="1:9" s="23" customFormat="1" x14ac:dyDescent="0.4">
      <c r="A580" s="23">
        <v>556</v>
      </c>
      <c r="B580" s="21"/>
      <c r="C580" s="21"/>
      <c r="E580" s="22"/>
      <c r="F580" s="22"/>
      <c r="G580" s="1222"/>
      <c r="H580" s="1222"/>
      <c r="I580" s="1222"/>
    </row>
    <row r="581" spans="1:9" s="23" customFormat="1" x14ac:dyDescent="0.4">
      <c r="A581" s="23">
        <v>557</v>
      </c>
      <c r="B581" s="21"/>
      <c r="C581" s="21"/>
      <c r="E581" s="22"/>
      <c r="F581" s="22"/>
      <c r="G581" s="1222"/>
      <c r="H581" s="1222"/>
      <c r="I581" s="1222"/>
    </row>
    <row r="582" spans="1:9" s="23" customFormat="1" x14ac:dyDescent="0.4">
      <c r="A582" s="23">
        <v>558</v>
      </c>
      <c r="B582" s="21"/>
      <c r="C582" s="21"/>
      <c r="E582" s="22"/>
      <c r="F582" s="22"/>
      <c r="G582" s="1222"/>
      <c r="H582" s="1222"/>
      <c r="I582" s="1222"/>
    </row>
    <row r="583" spans="1:9" s="23" customFormat="1" x14ac:dyDescent="0.4">
      <c r="A583" s="23">
        <v>559</v>
      </c>
      <c r="B583" s="21"/>
      <c r="C583" s="21"/>
      <c r="E583" s="22"/>
      <c r="F583" s="22"/>
      <c r="G583" s="1222"/>
      <c r="H583" s="1222"/>
      <c r="I583" s="1222"/>
    </row>
    <row r="584" spans="1:9" s="23" customFormat="1" x14ac:dyDescent="0.4">
      <c r="A584" s="23">
        <v>560</v>
      </c>
      <c r="B584" s="21"/>
      <c r="C584" s="21"/>
      <c r="E584" s="22"/>
      <c r="F584" s="22"/>
      <c r="G584" s="1222"/>
      <c r="H584" s="1222"/>
      <c r="I584" s="1222"/>
    </row>
    <row r="585" spans="1:9" s="23" customFormat="1" x14ac:dyDescent="0.4">
      <c r="A585" s="23">
        <v>561</v>
      </c>
      <c r="B585" s="21"/>
      <c r="C585" s="21"/>
      <c r="E585" s="22"/>
      <c r="F585" s="22"/>
      <c r="G585" s="1222"/>
      <c r="H585" s="1222"/>
      <c r="I585" s="1222"/>
    </row>
    <row r="586" spans="1:9" s="23" customFormat="1" x14ac:dyDescent="0.4">
      <c r="A586" s="23">
        <v>562</v>
      </c>
      <c r="B586" s="21"/>
      <c r="C586" s="21"/>
      <c r="E586" s="22"/>
      <c r="F586" s="22"/>
      <c r="G586" s="1222"/>
      <c r="H586" s="1222"/>
      <c r="I586" s="1222"/>
    </row>
    <row r="587" spans="1:9" s="23" customFormat="1" x14ac:dyDescent="0.4">
      <c r="A587" s="23">
        <v>563</v>
      </c>
      <c r="B587" s="21"/>
      <c r="C587" s="21"/>
      <c r="E587" s="22"/>
      <c r="F587" s="22"/>
      <c r="G587" s="1222"/>
      <c r="H587" s="1222"/>
      <c r="I587" s="1222"/>
    </row>
    <row r="588" spans="1:9" s="23" customFormat="1" x14ac:dyDescent="0.4">
      <c r="A588" s="23">
        <v>564</v>
      </c>
      <c r="B588" s="21"/>
      <c r="C588" s="21"/>
      <c r="E588" s="22"/>
      <c r="F588" s="22"/>
      <c r="G588" s="1222"/>
      <c r="H588" s="1222"/>
      <c r="I588" s="1222"/>
    </row>
    <row r="589" spans="1:9" s="23" customFormat="1" x14ac:dyDescent="0.4">
      <c r="A589" s="23">
        <v>565</v>
      </c>
      <c r="B589" s="21"/>
      <c r="C589" s="21"/>
      <c r="E589" s="22"/>
      <c r="F589" s="22"/>
      <c r="G589" s="1222"/>
      <c r="H589" s="1222"/>
      <c r="I589" s="1222"/>
    </row>
    <row r="590" spans="1:9" s="23" customFormat="1" x14ac:dyDescent="0.4">
      <c r="A590" s="23">
        <v>566</v>
      </c>
      <c r="B590" s="21"/>
      <c r="C590" s="21"/>
      <c r="E590" s="22"/>
      <c r="F590" s="22"/>
      <c r="G590" s="1222"/>
      <c r="H590" s="1222"/>
      <c r="I590" s="1222"/>
    </row>
    <row r="591" spans="1:9" s="23" customFormat="1" x14ac:dyDescent="0.4">
      <c r="A591" s="23">
        <v>567</v>
      </c>
      <c r="B591" s="21"/>
      <c r="C591" s="21"/>
      <c r="E591" s="22"/>
      <c r="F591" s="22"/>
      <c r="G591" s="1222"/>
      <c r="H591" s="1222"/>
      <c r="I591" s="1222"/>
    </row>
    <row r="592" spans="1:9" s="23" customFormat="1" x14ac:dyDescent="0.4">
      <c r="A592" s="23">
        <v>568</v>
      </c>
      <c r="B592" s="21"/>
      <c r="C592" s="21"/>
      <c r="E592" s="22"/>
      <c r="F592" s="22"/>
      <c r="G592" s="1222"/>
      <c r="H592" s="1222"/>
      <c r="I592" s="1222"/>
    </row>
    <row r="593" spans="1:9" s="23" customFormat="1" x14ac:dyDescent="0.4">
      <c r="A593" s="23">
        <v>569</v>
      </c>
      <c r="B593" s="21"/>
      <c r="C593" s="21"/>
      <c r="E593" s="22"/>
      <c r="F593" s="22"/>
      <c r="G593" s="1222"/>
      <c r="H593" s="1222"/>
      <c r="I593" s="1222"/>
    </row>
    <row r="594" spans="1:9" s="23" customFormat="1" x14ac:dyDescent="0.4">
      <c r="A594" s="23">
        <v>570</v>
      </c>
      <c r="B594" s="21"/>
      <c r="C594" s="21"/>
      <c r="E594" s="22"/>
      <c r="F594" s="22"/>
      <c r="G594" s="1222"/>
      <c r="H594" s="1222"/>
      <c r="I594" s="1222"/>
    </row>
    <row r="595" spans="1:9" s="23" customFormat="1" x14ac:dyDescent="0.4">
      <c r="A595" s="23">
        <v>571</v>
      </c>
      <c r="B595" s="21"/>
      <c r="C595" s="21"/>
      <c r="E595" s="22"/>
      <c r="F595" s="22"/>
      <c r="G595" s="1222"/>
      <c r="H595" s="1222"/>
      <c r="I595" s="1222"/>
    </row>
    <row r="596" spans="1:9" s="23" customFormat="1" x14ac:dyDescent="0.4">
      <c r="A596" s="23">
        <v>572</v>
      </c>
      <c r="B596" s="21"/>
      <c r="C596" s="21"/>
      <c r="E596" s="22"/>
      <c r="F596" s="22"/>
      <c r="G596" s="1222"/>
      <c r="H596" s="1222"/>
      <c r="I596" s="1222"/>
    </row>
    <row r="597" spans="1:9" s="23" customFormat="1" x14ac:dyDescent="0.4">
      <c r="A597" s="23">
        <v>573</v>
      </c>
      <c r="B597" s="21"/>
      <c r="C597" s="21"/>
      <c r="E597" s="22"/>
      <c r="F597" s="22"/>
      <c r="G597" s="1222"/>
      <c r="H597" s="1222"/>
      <c r="I597" s="1222"/>
    </row>
    <row r="598" spans="1:9" s="23" customFormat="1" x14ac:dyDescent="0.4">
      <c r="A598" s="23">
        <v>574</v>
      </c>
      <c r="B598" s="21"/>
      <c r="C598" s="21"/>
      <c r="E598" s="22"/>
      <c r="F598" s="22"/>
      <c r="G598" s="1222"/>
      <c r="H598" s="1222"/>
      <c r="I598" s="1222"/>
    </row>
    <row r="599" spans="1:9" s="23" customFormat="1" x14ac:dyDescent="0.4">
      <c r="A599" s="23">
        <v>575</v>
      </c>
      <c r="B599" s="21"/>
      <c r="C599" s="21"/>
      <c r="E599" s="22"/>
      <c r="F599" s="22"/>
      <c r="G599" s="1222"/>
      <c r="H599" s="1222"/>
      <c r="I599" s="1222"/>
    </row>
    <row r="600" spans="1:9" s="23" customFormat="1" x14ac:dyDescent="0.4">
      <c r="A600" s="23">
        <v>576</v>
      </c>
      <c r="B600" s="21"/>
      <c r="C600" s="21"/>
      <c r="E600" s="22"/>
      <c r="F600" s="22"/>
      <c r="G600" s="1222"/>
      <c r="H600" s="1222"/>
      <c r="I600" s="1222"/>
    </row>
    <row r="601" spans="1:9" s="23" customFormat="1" x14ac:dyDescent="0.4">
      <c r="A601" s="23">
        <v>577</v>
      </c>
      <c r="B601" s="21"/>
      <c r="C601" s="21"/>
      <c r="E601" s="22"/>
      <c r="F601" s="22"/>
      <c r="G601" s="1222"/>
      <c r="H601" s="1222"/>
      <c r="I601" s="1222"/>
    </row>
    <row r="602" spans="1:9" s="23" customFormat="1" x14ac:dyDescent="0.4">
      <c r="A602" s="23">
        <v>578</v>
      </c>
      <c r="B602" s="21"/>
      <c r="C602" s="21"/>
      <c r="E602" s="22"/>
      <c r="F602" s="22"/>
      <c r="G602" s="1222"/>
      <c r="H602" s="1222"/>
      <c r="I602" s="1222"/>
    </row>
    <row r="603" spans="1:9" s="23" customFormat="1" x14ac:dyDescent="0.4">
      <c r="A603" s="23">
        <v>579</v>
      </c>
      <c r="B603" s="21"/>
      <c r="C603" s="21"/>
      <c r="E603" s="22"/>
      <c r="F603" s="22"/>
      <c r="G603" s="1222"/>
      <c r="H603" s="1222"/>
      <c r="I603" s="1222"/>
    </row>
    <row r="604" spans="1:9" s="23" customFormat="1" x14ac:dyDescent="0.4">
      <c r="A604" s="23">
        <v>580</v>
      </c>
      <c r="B604" s="21"/>
      <c r="C604" s="21"/>
      <c r="E604" s="22"/>
      <c r="F604" s="22"/>
      <c r="G604" s="1222"/>
      <c r="H604" s="1222"/>
      <c r="I604" s="1222"/>
    </row>
    <row r="605" spans="1:9" s="23" customFormat="1" x14ac:dyDescent="0.4">
      <c r="A605" s="23">
        <v>581</v>
      </c>
      <c r="B605" s="21"/>
      <c r="C605" s="21"/>
      <c r="E605" s="22"/>
      <c r="F605" s="22"/>
      <c r="G605" s="1222"/>
      <c r="H605" s="1222"/>
      <c r="I605" s="1222"/>
    </row>
    <row r="606" spans="1:9" s="23" customFormat="1" x14ac:dyDescent="0.4">
      <c r="A606" s="23">
        <v>582</v>
      </c>
      <c r="B606" s="21"/>
      <c r="C606" s="21"/>
      <c r="E606" s="22"/>
      <c r="F606" s="22"/>
      <c r="G606" s="1222"/>
      <c r="H606" s="1222"/>
      <c r="I606" s="1222"/>
    </row>
    <row r="607" spans="1:9" s="23" customFormat="1" x14ac:dyDescent="0.4">
      <c r="A607" s="23">
        <v>583</v>
      </c>
      <c r="B607" s="21"/>
      <c r="C607" s="21"/>
      <c r="E607" s="22"/>
      <c r="F607" s="22"/>
      <c r="G607" s="1222"/>
      <c r="H607" s="1222"/>
      <c r="I607" s="1222"/>
    </row>
    <row r="608" spans="1:9" s="23" customFormat="1" x14ac:dyDescent="0.4">
      <c r="A608" s="23">
        <v>584</v>
      </c>
      <c r="B608" s="21"/>
      <c r="C608" s="21"/>
      <c r="E608" s="22"/>
      <c r="F608" s="22"/>
      <c r="G608" s="1222"/>
      <c r="H608" s="1222"/>
      <c r="I608" s="1222"/>
    </row>
    <row r="609" spans="1:9" s="23" customFormat="1" x14ac:dyDescent="0.4">
      <c r="A609" s="23">
        <v>585</v>
      </c>
      <c r="B609" s="21"/>
      <c r="C609" s="21"/>
      <c r="E609" s="22"/>
      <c r="F609" s="22"/>
      <c r="G609" s="1222"/>
      <c r="H609" s="1222"/>
      <c r="I609" s="1222"/>
    </row>
    <row r="610" spans="1:9" s="23" customFormat="1" x14ac:dyDescent="0.4">
      <c r="A610" s="23">
        <v>586</v>
      </c>
      <c r="B610" s="21"/>
      <c r="C610" s="21"/>
      <c r="E610" s="22"/>
      <c r="F610" s="22"/>
      <c r="G610" s="1222"/>
      <c r="H610" s="1222"/>
      <c r="I610" s="1222"/>
    </row>
    <row r="611" spans="1:9" s="23" customFormat="1" x14ac:dyDescent="0.4">
      <c r="A611" s="23">
        <v>587</v>
      </c>
      <c r="B611" s="21"/>
      <c r="C611" s="21"/>
      <c r="E611" s="22"/>
      <c r="F611" s="22"/>
      <c r="G611" s="1222"/>
      <c r="H611" s="1222"/>
      <c r="I611" s="1222"/>
    </row>
    <row r="612" spans="1:9" s="23" customFormat="1" x14ac:dyDescent="0.4">
      <c r="A612" s="23">
        <v>588</v>
      </c>
      <c r="B612" s="21"/>
      <c r="C612" s="21"/>
      <c r="E612" s="22"/>
      <c r="F612" s="22"/>
      <c r="G612" s="1222"/>
      <c r="H612" s="1222"/>
      <c r="I612" s="1222"/>
    </row>
    <row r="613" spans="1:9" s="23" customFormat="1" x14ac:dyDescent="0.4">
      <c r="A613" s="23">
        <v>589</v>
      </c>
      <c r="B613" s="21"/>
      <c r="C613" s="21"/>
      <c r="E613" s="22"/>
      <c r="F613" s="22"/>
      <c r="G613" s="1222"/>
      <c r="H613" s="1222"/>
      <c r="I613" s="1222"/>
    </row>
    <row r="614" spans="1:9" s="23" customFormat="1" x14ac:dyDescent="0.4">
      <c r="A614" s="23">
        <v>590</v>
      </c>
      <c r="B614" s="21"/>
      <c r="C614" s="21"/>
      <c r="E614" s="22"/>
      <c r="F614" s="22"/>
      <c r="G614" s="1222"/>
      <c r="H614" s="1222"/>
      <c r="I614" s="1222"/>
    </row>
    <row r="615" spans="1:9" s="23" customFormat="1" x14ac:dyDescent="0.4">
      <c r="A615" s="23">
        <v>591</v>
      </c>
      <c r="B615" s="21"/>
      <c r="C615" s="21"/>
      <c r="E615" s="22"/>
      <c r="F615" s="22"/>
      <c r="G615" s="1222"/>
      <c r="H615" s="1222"/>
      <c r="I615" s="1222"/>
    </row>
    <row r="616" spans="1:9" s="23" customFormat="1" x14ac:dyDescent="0.4">
      <c r="A616" s="23">
        <v>592</v>
      </c>
      <c r="B616" s="21"/>
      <c r="C616" s="21"/>
      <c r="E616" s="22"/>
      <c r="F616" s="22"/>
      <c r="G616" s="1222"/>
      <c r="H616" s="1222"/>
      <c r="I616" s="1222"/>
    </row>
    <row r="617" spans="1:9" s="23" customFormat="1" x14ac:dyDescent="0.4">
      <c r="A617" s="23">
        <v>593</v>
      </c>
      <c r="B617" s="21"/>
      <c r="C617" s="21"/>
      <c r="E617" s="22"/>
      <c r="F617" s="22"/>
      <c r="G617" s="1222"/>
      <c r="H617" s="1222"/>
      <c r="I617" s="1222"/>
    </row>
    <row r="618" spans="1:9" s="23" customFormat="1" x14ac:dyDescent="0.4">
      <c r="A618" s="23">
        <v>594</v>
      </c>
      <c r="B618" s="21"/>
      <c r="C618" s="21"/>
      <c r="E618" s="22"/>
      <c r="F618" s="22"/>
      <c r="G618" s="1222"/>
      <c r="H618" s="1222"/>
      <c r="I618" s="1222"/>
    </row>
    <row r="619" spans="1:9" s="23" customFormat="1" x14ac:dyDescent="0.4">
      <c r="A619" s="23">
        <v>595</v>
      </c>
      <c r="B619" s="21"/>
      <c r="C619" s="21"/>
      <c r="E619" s="22"/>
      <c r="F619" s="22"/>
      <c r="G619" s="1222"/>
      <c r="H619" s="1222"/>
      <c r="I619" s="1222"/>
    </row>
    <row r="620" spans="1:9" s="23" customFormat="1" x14ac:dyDescent="0.4">
      <c r="A620" s="23">
        <v>596</v>
      </c>
      <c r="B620" s="21"/>
      <c r="C620" s="21"/>
      <c r="E620" s="22"/>
      <c r="F620" s="22"/>
      <c r="G620" s="1222"/>
      <c r="H620" s="1222"/>
      <c r="I620" s="1222"/>
    </row>
    <row r="621" spans="1:9" s="23" customFormat="1" x14ac:dyDescent="0.4">
      <c r="A621" s="23">
        <v>597</v>
      </c>
      <c r="B621" s="21"/>
      <c r="C621" s="21"/>
      <c r="E621" s="22"/>
      <c r="F621" s="22"/>
      <c r="G621" s="1222"/>
      <c r="H621" s="1222"/>
      <c r="I621" s="1222"/>
    </row>
    <row r="622" spans="1:9" s="23" customFormat="1" x14ac:dyDescent="0.4">
      <c r="A622" s="23">
        <v>598</v>
      </c>
      <c r="B622" s="21"/>
      <c r="C622" s="21"/>
      <c r="E622" s="22"/>
      <c r="F622" s="22"/>
      <c r="G622" s="1222"/>
      <c r="H622" s="1222"/>
      <c r="I622" s="1222"/>
    </row>
    <row r="623" spans="1:9" s="23" customFormat="1" x14ac:dyDescent="0.4">
      <c r="A623" s="23">
        <v>599</v>
      </c>
      <c r="B623" s="21"/>
      <c r="C623" s="21"/>
      <c r="E623" s="22"/>
      <c r="F623" s="22"/>
      <c r="G623" s="1222"/>
      <c r="H623" s="1222"/>
      <c r="I623" s="1222"/>
    </row>
    <row r="624" spans="1:9" s="23" customFormat="1" x14ac:dyDescent="0.4">
      <c r="A624" s="23">
        <v>600</v>
      </c>
      <c r="B624" s="21"/>
      <c r="C624" s="21"/>
      <c r="E624" s="22"/>
      <c r="F624" s="22"/>
      <c r="G624" s="1222"/>
      <c r="H624" s="1222"/>
      <c r="I624" s="1222"/>
    </row>
    <row r="625" spans="1:9" s="23" customFormat="1" x14ac:dyDescent="0.4">
      <c r="A625" s="23">
        <v>601</v>
      </c>
      <c r="B625" s="21"/>
      <c r="C625" s="21"/>
      <c r="E625" s="22"/>
      <c r="F625" s="22"/>
      <c r="G625" s="1222"/>
      <c r="H625" s="1222"/>
      <c r="I625" s="1222"/>
    </row>
    <row r="626" spans="1:9" s="23" customFormat="1" x14ac:dyDescent="0.4">
      <c r="A626" s="23">
        <v>602</v>
      </c>
      <c r="B626" s="21"/>
      <c r="C626" s="21"/>
      <c r="E626" s="22"/>
      <c r="F626" s="22"/>
      <c r="G626" s="1222"/>
      <c r="H626" s="1222"/>
      <c r="I626" s="1222"/>
    </row>
    <row r="627" spans="1:9" s="23" customFormat="1" x14ac:dyDescent="0.4">
      <c r="A627" s="23">
        <v>603</v>
      </c>
      <c r="B627" s="21"/>
      <c r="C627" s="21"/>
      <c r="E627" s="22"/>
      <c r="F627" s="22"/>
      <c r="G627" s="1222"/>
      <c r="H627" s="1222"/>
      <c r="I627" s="1222"/>
    </row>
    <row r="628" spans="1:9" s="23" customFormat="1" x14ac:dyDescent="0.4">
      <c r="A628" s="23">
        <v>604</v>
      </c>
      <c r="B628" s="21"/>
      <c r="C628" s="21"/>
      <c r="E628" s="22"/>
      <c r="F628" s="22"/>
      <c r="G628" s="1222"/>
      <c r="H628" s="1222"/>
      <c r="I628" s="1222"/>
    </row>
    <row r="629" spans="1:9" s="23" customFormat="1" x14ac:dyDescent="0.4">
      <c r="A629" s="23">
        <v>605</v>
      </c>
      <c r="B629" s="21"/>
      <c r="C629" s="21"/>
      <c r="E629" s="22"/>
      <c r="F629" s="22"/>
      <c r="G629" s="1222"/>
      <c r="H629" s="1222"/>
      <c r="I629" s="1222"/>
    </row>
    <row r="630" spans="1:9" s="23" customFormat="1" x14ac:dyDescent="0.4">
      <c r="A630" s="23">
        <v>606</v>
      </c>
      <c r="B630" s="21"/>
      <c r="C630" s="21"/>
      <c r="E630" s="22"/>
      <c r="F630" s="22"/>
      <c r="G630" s="1222"/>
      <c r="H630" s="1222"/>
      <c r="I630" s="1222"/>
    </row>
    <row r="631" spans="1:9" s="23" customFormat="1" x14ac:dyDescent="0.4">
      <c r="A631" s="23">
        <v>607</v>
      </c>
      <c r="B631" s="21"/>
      <c r="C631" s="21"/>
      <c r="E631" s="22"/>
      <c r="F631" s="22"/>
      <c r="G631" s="1222"/>
      <c r="H631" s="1222"/>
      <c r="I631" s="1222"/>
    </row>
    <row r="632" spans="1:9" s="23" customFormat="1" x14ac:dyDescent="0.4">
      <c r="A632" s="23">
        <v>608</v>
      </c>
      <c r="B632" s="21"/>
      <c r="C632" s="21"/>
      <c r="E632" s="22"/>
      <c r="F632" s="22"/>
      <c r="G632" s="1222"/>
      <c r="H632" s="1222"/>
      <c r="I632" s="1222"/>
    </row>
    <row r="633" spans="1:9" s="23" customFormat="1" x14ac:dyDescent="0.4">
      <c r="A633" s="23">
        <v>609</v>
      </c>
      <c r="B633" s="21"/>
      <c r="C633" s="21"/>
      <c r="E633" s="22"/>
      <c r="F633" s="22"/>
      <c r="G633" s="1222"/>
      <c r="H633" s="1222"/>
      <c r="I633" s="1222"/>
    </row>
    <row r="634" spans="1:9" s="23" customFormat="1" x14ac:dyDescent="0.4">
      <c r="A634" s="23">
        <v>610</v>
      </c>
      <c r="B634" s="21"/>
      <c r="C634" s="21"/>
      <c r="E634" s="22"/>
      <c r="F634" s="22"/>
      <c r="G634" s="1222"/>
      <c r="H634" s="1222"/>
      <c r="I634" s="1222"/>
    </row>
    <row r="635" spans="1:9" s="23" customFormat="1" x14ac:dyDescent="0.4">
      <c r="A635" s="23">
        <v>611</v>
      </c>
      <c r="B635" s="21"/>
      <c r="C635" s="21"/>
      <c r="E635" s="22"/>
      <c r="F635" s="22"/>
      <c r="G635" s="1222"/>
      <c r="H635" s="1222"/>
      <c r="I635" s="1222"/>
    </row>
    <row r="636" spans="1:9" s="23" customFormat="1" x14ac:dyDescent="0.4">
      <c r="A636" s="23">
        <v>612</v>
      </c>
      <c r="B636" s="21"/>
      <c r="C636" s="21"/>
      <c r="E636" s="22"/>
      <c r="F636" s="22"/>
      <c r="G636" s="1222"/>
      <c r="H636" s="1222"/>
      <c r="I636" s="1222"/>
    </row>
    <row r="637" spans="1:9" s="23" customFormat="1" x14ac:dyDescent="0.4">
      <c r="A637" s="23">
        <v>613</v>
      </c>
      <c r="B637" s="21"/>
      <c r="C637" s="21"/>
      <c r="E637" s="22"/>
      <c r="F637" s="22"/>
      <c r="G637" s="1222"/>
      <c r="H637" s="1222"/>
      <c r="I637" s="1222"/>
    </row>
    <row r="638" spans="1:9" s="23" customFormat="1" x14ac:dyDescent="0.4">
      <c r="A638" s="23">
        <v>614</v>
      </c>
      <c r="B638" s="21"/>
      <c r="C638" s="21"/>
      <c r="E638" s="22"/>
      <c r="F638" s="22"/>
      <c r="G638" s="1222"/>
      <c r="H638" s="1222"/>
      <c r="I638" s="1222"/>
    </row>
    <row r="639" spans="1:9" s="23" customFormat="1" x14ac:dyDescent="0.4">
      <c r="A639" s="23">
        <v>615</v>
      </c>
      <c r="B639" s="21"/>
      <c r="C639" s="21"/>
      <c r="E639" s="22"/>
      <c r="F639" s="22"/>
      <c r="G639" s="1222"/>
      <c r="H639" s="1222"/>
      <c r="I639" s="1222"/>
    </row>
    <row r="640" spans="1:9" s="23" customFormat="1" x14ac:dyDescent="0.4">
      <c r="A640" s="23">
        <v>616</v>
      </c>
      <c r="B640" s="21"/>
      <c r="C640" s="21"/>
      <c r="E640" s="22"/>
      <c r="F640" s="22"/>
      <c r="G640" s="1222"/>
      <c r="H640" s="1222"/>
      <c r="I640" s="1222"/>
    </row>
    <row r="641" spans="1:9" s="23" customFormat="1" x14ac:dyDescent="0.4">
      <c r="A641" s="23">
        <v>617</v>
      </c>
      <c r="B641" s="21"/>
      <c r="C641" s="21"/>
      <c r="E641" s="22"/>
      <c r="F641" s="22"/>
      <c r="G641" s="1222"/>
      <c r="H641" s="1222"/>
      <c r="I641" s="1222"/>
    </row>
    <row r="642" spans="1:9" s="23" customFormat="1" x14ac:dyDescent="0.4">
      <c r="A642" s="23">
        <v>618</v>
      </c>
      <c r="B642" s="21"/>
      <c r="C642" s="21"/>
      <c r="E642" s="22"/>
      <c r="F642" s="22"/>
      <c r="G642" s="1222"/>
      <c r="H642" s="1222"/>
      <c r="I642" s="1222"/>
    </row>
    <row r="643" spans="1:9" s="23" customFormat="1" x14ac:dyDescent="0.4">
      <c r="A643" s="23">
        <v>619</v>
      </c>
      <c r="B643" s="21"/>
      <c r="C643" s="21"/>
      <c r="E643" s="22"/>
      <c r="F643" s="22"/>
      <c r="G643" s="1222"/>
      <c r="H643" s="1222"/>
      <c r="I643" s="1222"/>
    </row>
    <row r="644" spans="1:9" s="23" customFormat="1" x14ac:dyDescent="0.4">
      <c r="A644" s="23">
        <v>620</v>
      </c>
      <c r="B644" s="21"/>
      <c r="C644" s="21"/>
      <c r="E644" s="22"/>
      <c r="F644" s="22"/>
      <c r="G644" s="1222"/>
      <c r="H644" s="1222"/>
      <c r="I644" s="1222"/>
    </row>
    <row r="645" spans="1:9" s="23" customFormat="1" x14ac:dyDescent="0.4">
      <c r="A645" s="23">
        <v>621</v>
      </c>
      <c r="B645" s="21"/>
      <c r="C645" s="21"/>
      <c r="E645" s="22"/>
      <c r="F645" s="22"/>
      <c r="G645" s="1222"/>
      <c r="H645" s="1222"/>
      <c r="I645" s="1222"/>
    </row>
    <row r="646" spans="1:9" s="23" customFormat="1" x14ac:dyDescent="0.4">
      <c r="A646" s="23">
        <v>622</v>
      </c>
      <c r="B646" s="21"/>
      <c r="C646" s="21"/>
      <c r="E646" s="22"/>
      <c r="F646" s="22"/>
      <c r="G646" s="1222"/>
      <c r="H646" s="1222"/>
      <c r="I646" s="1222"/>
    </row>
    <row r="647" spans="1:9" s="23" customFormat="1" x14ac:dyDescent="0.4">
      <c r="A647" s="23">
        <v>623</v>
      </c>
      <c r="B647" s="21"/>
      <c r="C647" s="21"/>
      <c r="E647" s="22"/>
      <c r="F647" s="22"/>
      <c r="G647" s="1222"/>
      <c r="H647" s="1222"/>
      <c r="I647" s="1222"/>
    </row>
    <row r="648" spans="1:9" s="23" customFormat="1" x14ac:dyDescent="0.4">
      <c r="A648" s="23">
        <v>624</v>
      </c>
      <c r="B648" s="21"/>
      <c r="C648" s="21"/>
      <c r="E648" s="22"/>
      <c r="F648" s="22"/>
      <c r="G648" s="1222"/>
      <c r="H648" s="1222"/>
      <c r="I648" s="1222"/>
    </row>
    <row r="649" spans="1:9" s="23" customFormat="1" x14ac:dyDescent="0.4">
      <c r="A649" s="23">
        <v>625</v>
      </c>
      <c r="B649" s="21"/>
      <c r="C649" s="21"/>
      <c r="E649" s="22"/>
      <c r="F649" s="22"/>
      <c r="G649" s="1222"/>
      <c r="H649" s="1222"/>
      <c r="I649" s="1222"/>
    </row>
    <row r="650" spans="1:9" s="23" customFormat="1" x14ac:dyDescent="0.4">
      <c r="A650" s="23">
        <v>626</v>
      </c>
      <c r="B650" s="21"/>
      <c r="C650" s="21"/>
      <c r="E650" s="22"/>
      <c r="F650" s="22"/>
      <c r="G650" s="1222"/>
      <c r="H650" s="1222"/>
      <c r="I650" s="1222"/>
    </row>
    <row r="651" spans="1:9" s="23" customFormat="1" x14ac:dyDescent="0.4">
      <c r="A651" s="23">
        <v>627</v>
      </c>
      <c r="B651" s="21"/>
      <c r="C651" s="21"/>
      <c r="E651" s="22"/>
      <c r="F651" s="22"/>
      <c r="G651" s="1222"/>
      <c r="H651" s="1222"/>
      <c r="I651" s="1222"/>
    </row>
    <row r="652" spans="1:9" s="23" customFormat="1" x14ac:dyDescent="0.4">
      <c r="A652" s="23">
        <v>628</v>
      </c>
      <c r="B652" s="21"/>
      <c r="C652" s="21"/>
      <c r="E652" s="22"/>
      <c r="F652" s="22"/>
      <c r="G652" s="1222"/>
      <c r="H652" s="1222"/>
      <c r="I652" s="1222"/>
    </row>
    <row r="653" spans="1:9" s="23" customFormat="1" x14ac:dyDescent="0.4">
      <c r="A653" s="23">
        <v>629</v>
      </c>
      <c r="B653" s="21"/>
      <c r="C653" s="21"/>
      <c r="E653" s="22"/>
      <c r="F653" s="22"/>
      <c r="G653" s="1222"/>
      <c r="H653" s="1222"/>
      <c r="I653" s="1222"/>
    </row>
    <row r="654" spans="1:9" s="23" customFormat="1" x14ac:dyDescent="0.4">
      <c r="A654" s="23">
        <v>630</v>
      </c>
      <c r="B654" s="21"/>
      <c r="C654" s="21"/>
      <c r="E654" s="22"/>
      <c r="F654" s="22"/>
      <c r="G654" s="1222"/>
      <c r="H654" s="1222"/>
      <c r="I654" s="1222"/>
    </row>
    <row r="655" spans="1:9" s="23" customFormat="1" x14ac:dyDescent="0.4">
      <c r="A655" s="23">
        <v>631</v>
      </c>
      <c r="B655" s="21"/>
      <c r="C655" s="21"/>
      <c r="E655" s="22"/>
      <c r="F655" s="22"/>
      <c r="G655" s="1222"/>
      <c r="H655" s="1222"/>
      <c r="I655" s="1222"/>
    </row>
    <row r="656" spans="1:9" s="23" customFormat="1" x14ac:dyDescent="0.4">
      <c r="A656" s="23">
        <v>632</v>
      </c>
      <c r="B656" s="21"/>
      <c r="C656" s="21"/>
      <c r="E656" s="22"/>
      <c r="F656" s="22"/>
      <c r="G656" s="1222"/>
      <c r="H656" s="1222"/>
      <c r="I656" s="1222"/>
    </row>
    <row r="657" spans="1:9" s="23" customFormat="1" x14ac:dyDescent="0.4">
      <c r="A657" s="23">
        <v>633</v>
      </c>
      <c r="B657" s="21"/>
      <c r="C657" s="21"/>
      <c r="E657" s="22"/>
      <c r="F657" s="22"/>
      <c r="G657" s="1222"/>
      <c r="H657" s="1222"/>
      <c r="I657" s="1222"/>
    </row>
    <row r="658" spans="1:9" s="23" customFormat="1" x14ac:dyDescent="0.4">
      <c r="A658" s="23">
        <v>634</v>
      </c>
      <c r="B658" s="21"/>
      <c r="C658" s="21"/>
      <c r="E658" s="22"/>
      <c r="F658" s="22"/>
      <c r="G658" s="1222"/>
      <c r="H658" s="1222"/>
      <c r="I658" s="1222"/>
    </row>
    <row r="659" spans="1:9" s="23" customFormat="1" x14ac:dyDescent="0.4">
      <c r="A659" s="23">
        <v>635</v>
      </c>
      <c r="B659" s="21"/>
      <c r="C659" s="21"/>
      <c r="E659" s="22"/>
      <c r="F659" s="22"/>
      <c r="G659" s="1222"/>
      <c r="H659" s="1222"/>
      <c r="I659" s="1222"/>
    </row>
    <row r="660" spans="1:9" s="23" customFormat="1" x14ac:dyDescent="0.4">
      <c r="A660" s="23">
        <v>636</v>
      </c>
      <c r="B660" s="21"/>
      <c r="C660" s="21"/>
      <c r="E660" s="22"/>
      <c r="F660" s="22"/>
      <c r="G660" s="1222"/>
      <c r="H660" s="1222"/>
      <c r="I660" s="1222"/>
    </row>
    <row r="661" spans="1:9" s="23" customFormat="1" x14ac:dyDescent="0.4">
      <c r="A661" s="23">
        <v>637</v>
      </c>
      <c r="B661" s="21"/>
      <c r="C661" s="21"/>
      <c r="E661" s="22"/>
      <c r="F661" s="22"/>
      <c r="G661" s="1222"/>
      <c r="H661" s="1222"/>
      <c r="I661" s="1222"/>
    </row>
    <row r="662" spans="1:9" s="23" customFormat="1" x14ac:dyDescent="0.4">
      <c r="A662" s="23">
        <v>638</v>
      </c>
      <c r="B662" s="21"/>
      <c r="C662" s="21"/>
      <c r="E662" s="22"/>
      <c r="F662" s="22"/>
      <c r="G662" s="1222"/>
      <c r="H662" s="1222"/>
      <c r="I662" s="1222"/>
    </row>
    <row r="663" spans="1:9" s="23" customFormat="1" x14ac:dyDescent="0.4">
      <c r="A663" s="23">
        <v>639</v>
      </c>
      <c r="B663" s="21"/>
      <c r="C663" s="21"/>
      <c r="E663" s="22"/>
      <c r="F663" s="22"/>
      <c r="G663" s="1222"/>
      <c r="H663" s="1222"/>
      <c r="I663" s="1222"/>
    </row>
    <row r="664" spans="1:9" s="23" customFormat="1" x14ac:dyDescent="0.4">
      <c r="A664" s="23">
        <v>640</v>
      </c>
      <c r="B664" s="21"/>
      <c r="C664" s="21"/>
      <c r="E664" s="22"/>
      <c r="F664" s="22"/>
      <c r="G664" s="1222"/>
      <c r="H664" s="1222"/>
      <c r="I664" s="1222"/>
    </row>
    <row r="665" spans="1:9" s="23" customFormat="1" x14ac:dyDescent="0.4">
      <c r="A665" s="23">
        <v>641</v>
      </c>
      <c r="B665" s="21"/>
      <c r="C665" s="21"/>
      <c r="E665" s="22"/>
      <c r="F665" s="22"/>
      <c r="G665" s="1222"/>
      <c r="H665" s="1222"/>
      <c r="I665" s="1222"/>
    </row>
    <row r="666" spans="1:9" s="23" customFormat="1" x14ac:dyDescent="0.4">
      <c r="A666" s="23">
        <v>642</v>
      </c>
      <c r="B666" s="21"/>
      <c r="C666" s="21"/>
      <c r="E666" s="22"/>
      <c r="F666" s="22"/>
      <c r="G666" s="1222"/>
      <c r="H666" s="1222"/>
      <c r="I666" s="1222"/>
    </row>
    <row r="667" spans="1:9" s="23" customFormat="1" x14ac:dyDescent="0.4">
      <c r="A667" s="23">
        <v>643</v>
      </c>
      <c r="B667" s="21"/>
      <c r="C667" s="21"/>
      <c r="E667" s="22"/>
      <c r="F667" s="22"/>
      <c r="G667" s="1222"/>
      <c r="H667" s="1222"/>
      <c r="I667" s="1222"/>
    </row>
    <row r="668" spans="1:9" s="23" customFormat="1" x14ac:dyDescent="0.4">
      <c r="A668" s="23">
        <v>644</v>
      </c>
      <c r="B668" s="21"/>
      <c r="C668" s="21"/>
      <c r="E668" s="22"/>
      <c r="F668" s="22"/>
      <c r="G668" s="1222"/>
      <c r="H668" s="1222"/>
      <c r="I668" s="1222"/>
    </row>
    <row r="669" spans="1:9" s="23" customFormat="1" x14ac:dyDescent="0.4">
      <c r="A669" s="23">
        <v>645</v>
      </c>
      <c r="B669" s="21"/>
      <c r="C669" s="21"/>
      <c r="E669" s="22"/>
      <c r="F669" s="22"/>
      <c r="G669" s="1222"/>
      <c r="H669" s="1222"/>
      <c r="I669" s="1222"/>
    </row>
    <row r="670" spans="1:9" s="23" customFormat="1" x14ac:dyDescent="0.4">
      <c r="A670" s="23">
        <v>646</v>
      </c>
      <c r="B670" s="21"/>
      <c r="C670" s="21"/>
      <c r="E670" s="22"/>
      <c r="F670" s="22"/>
      <c r="G670" s="1222"/>
      <c r="H670" s="1222"/>
      <c r="I670" s="1222"/>
    </row>
    <row r="671" spans="1:9" s="23" customFormat="1" x14ac:dyDescent="0.4">
      <c r="A671" s="23">
        <v>647</v>
      </c>
      <c r="B671" s="21"/>
      <c r="C671" s="21"/>
      <c r="E671" s="22"/>
      <c r="F671" s="22"/>
      <c r="G671" s="1222"/>
      <c r="H671" s="1222"/>
      <c r="I671" s="1222"/>
    </row>
    <row r="672" spans="1:9" s="23" customFormat="1" x14ac:dyDescent="0.4">
      <c r="A672" s="23">
        <v>648</v>
      </c>
      <c r="B672" s="21"/>
      <c r="C672" s="21"/>
      <c r="E672" s="22"/>
      <c r="F672" s="22"/>
      <c r="G672" s="1222"/>
      <c r="H672" s="1222"/>
      <c r="I672" s="1222"/>
    </row>
    <row r="673" spans="1:9" s="23" customFormat="1" x14ac:dyDescent="0.4">
      <c r="A673" s="23">
        <v>649</v>
      </c>
      <c r="B673" s="21"/>
      <c r="C673" s="21"/>
      <c r="E673" s="22"/>
      <c r="F673" s="22"/>
      <c r="G673" s="1222"/>
      <c r="H673" s="1222"/>
      <c r="I673" s="1222"/>
    </row>
    <row r="674" spans="1:9" s="23" customFormat="1" x14ac:dyDescent="0.4">
      <c r="A674" s="23">
        <v>650</v>
      </c>
      <c r="B674" s="21"/>
      <c r="C674" s="21"/>
      <c r="E674" s="22"/>
      <c r="F674" s="22"/>
      <c r="G674" s="1222"/>
      <c r="H674" s="1222"/>
      <c r="I674" s="1222"/>
    </row>
    <row r="675" spans="1:9" s="23" customFormat="1" x14ac:dyDescent="0.4">
      <c r="A675" s="23">
        <v>651</v>
      </c>
      <c r="B675" s="21"/>
      <c r="C675" s="21"/>
      <c r="E675" s="22"/>
      <c r="F675" s="22"/>
      <c r="G675" s="1222"/>
      <c r="H675" s="1222"/>
      <c r="I675" s="1222"/>
    </row>
    <row r="676" spans="1:9" s="23" customFormat="1" x14ac:dyDescent="0.4">
      <c r="A676" s="23">
        <v>652</v>
      </c>
      <c r="B676" s="21"/>
      <c r="C676" s="21"/>
      <c r="E676" s="22"/>
      <c r="F676" s="22"/>
      <c r="G676" s="1222"/>
      <c r="H676" s="1222"/>
      <c r="I676" s="1222"/>
    </row>
    <row r="677" spans="1:9" s="23" customFormat="1" x14ac:dyDescent="0.4">
      <c r="A677" s="23">
        <v>653</v>
      </c>
      <c r="B677" s="21"/>
      <c r="C677" s="21"/>
      <c r="E677" s="22"/>
      <c r="F677" s="22"/>
      <c r="G677" s="1222"/>
      <c r="H677" s="1222"/>
      <c r="I677" s="1222"/>
    </row>
    <row r="678" spans="1:9" s="23" customFormat="1" x14ac:dyDescent="0.4">
      <c r="A678" s="23">
        <v>654</v>
      </c>
      <c r="B678" s="21"/>
      <c r="C678" s="21"/>
      <c r="E678" s="22"/>
      <c r="F678" s="22"/>
      <c r="G678" s="1222"/>
      <c r="H678" s="1222"/>
      <c r="I678" s="1222"/>
    </row>
    <row r="679" spans="1:9" s="23" customFormat="1" x14ac:dyDescent="0.4">
      <c r="A679" s="23">
        <v>655</v>
      </c>
      <c r="B679" s="21"/>
      <c r="C679" s="21"/>
      <c r="E679" s="22"/>
      <c r="F679" s="22"/>
      <c r="G679" s="1222"/>
      <c r="H679" s="1222"/>
      <c r="I679" s="1222"/>
    </row>
    <row r="680" spans="1:9" s="23" customFormat="1" x14ac:dyDescent="0.4">
      <c r="A680" s="23">
        <v>656</v>
      </c>
      <c r="B680" s="21"/>
      <c r="C680" s="21"/>
      <c r="E680" s="22"/>
      <c r="F680" s="22"/>
      <c r="G680" s="1222"/>
      <c r="H680" s="1222"/>
      <c r="I680" s="1222"/>
    </row>
    <row r="681" spans="1:9" s="23" customFormat="1" x14ac:dyDescent="0.4">
      <c r="A681" s="23">
        <v>657</v>
      </c>
      <c r="B681" s="21"/>
      <c r="C681" s="21"/>
      <c r="E681" s="22"/>
      <c r="F681" s="22"/>
      <c r="G681" s="1222"/>
      <c r="H681" s="1222"/>
      <c r="I681" s="1222"/>
    </row>
    <row r="682" spans="1:9" s="23" customFormat="1" x14ac:dyDescent="0.4">
      <c r="A682" s="23">
        <v>658</v>
      </c>
      <c r="B682" s="21"/>
      <c r="C682" s="21"/>
      <c r="E682" s="22"/>
      <c r="F682" s="22"/>
      <c r="G682" s="1222"/>
      <c r="H682" s="1222"/>
      <c r="I682" s="1222"/>
    </row>
    <row r="683" spans="1:9" s="23" customFormat="1" x14ac:dyDescent="0.4">
      <c r="A683" s="23">
        <v>659</v>
      </c>
      <c r="B683" s="21"/>
      <c r="C683" s="21"/>
      <c r="E683" s="22"/>
      <c r="F683" s="22"/>
      <c r="G683" s="1222"/>
      <c r="H683" s="1222"/>
      <c r="I683" s="1222"/>
    </row>
    <row r="684" spans="1:9" s="23" customFormat="1" x14ac:dyDescent="0.4">
      <c r="A684" s="23">
        <v>660</v>
      </c>
      <c r="B684" s="21"/>
      <c r="C684" s="21"/>
      <c r="E684" s="22"/>
      <c r="F684" s="22"/>
      <c r="G684" s="1222"/>
      <c r="H684" s="1222"/>
      <c r="I684" s="1222"/>
    </row>
    <row r="685" spans="1:9" s="23" customFormat="1" x14ac:dyDescent="0.4">
      <c r="A685" s="23">
        <v>661</v>
      </c>
      <c r="B685" s="21"/>
      <c r="C685" s="21"/>
      <c r="E685" s="22"/>
      <c r="F685" s="22"/>
      <c r="G685" s="1222"/>
      <c r="H685" s="1222"/>
      <c r="I685" s="1222"/>
    </row>
    <row r="686" spans="1:9" s="23" customFormat="1" x14ac:dyDescent="0.4">
      <c r="A686" s="23">
        <v>662</v>
      </c>
      <c r="B686" s="21"/>
      <c r="C686" s="21"/>
      <c r="E686" s="22"/>
      <c r="F686" s="22"/>
      <c r="G686" s="1222"/>
      <c r="H686" s="1222"/>
      <c r="I686" s="1222"/>
    </row>
    <row r="687" spans="1:9" s="23" customFormat="1" x14ac:dyDescent="0.4">
      <c r="A687" s="23">
        <v>663</v>
      </c>
      <c r="B687" s="21"/>
      <c r="C687" s="21"/>
      <c r="E687" s="22"/>
      <c r="F687" s="22"/>
      <c r="G687" s="1222"/>
      <c r="H687" s="1222"/>
      <c r="I687" s="1222"/>
    </row>
    <row r="688" spans="1:9" s="23" customFormat="1" x14ac:dyDescent="0.4">
      <c r="A688" s="23">
        <v>664</v>
      </c>
      <c r="B688" s="21"/>
      <c r="C688" s="21"/>
      <c r="E688" s="22"/>
      <c r="F688" s="22"/>
      <c r="G688" s="1222"/>
      <c r="H688" s="1222"/>
      <c r="I688" s="1222"/>
    </row>
    <row r="689" spans="1:9" s="23" customFormat="1" x14ac:dyDescent="0.4">
      <c r="A689" s="23">
        <v>665</v>
      </c>
      <c r="B689" s="21"/>
      <c r="C689" s="21"/>
      <c r="E689" s="22"/>
      <c r="F689" s="22"/>
      <c r="G689" s="1222"/>
      <c r="H689" s="1222"/>
      <c r="I689" s="1222"/>
    </row>
    <row r="690" spans="1:9" s="23" customFormat="1" x14ac:dyDescent="0.4">
      <c r="A690" s="23">
        <v>666</v>
      </c>
      <c r="B690" s="21"/>
      <c r="C690" s="21"/>
      <c r="E690" s="22"/>
      <c r="F690" s="22"/>
      <c r="G690" s="1222"/>
      <c r="H690" s="1222"/>
      <c r="I690" s="1222"/>
    </row>
    <row r="691" spans="1:9" s="23" customFormat="1" x14ac:dyDescent="0.4">
      <c r="A691" s="23">
        <v>667</v>
      </c>
      <c r="B691" s="21"/>
      <c r="C691" s="21"/>
      <c r="E691" s="22"/>
      <c r="F691" s="22"/>
      <c r="G691" s="1222"/>
      <c r="H691" s="1222"/>
      <c r="I691" s="1222"/>
    </row>
    <row r="692" spans="1:9" s="23" customFormat="1" x14ac:dyDescent="0.4">
      <c r="A692" s="23">
        <v>668</v>
      </c>
      <c r="B692" s="21"/>
      <c r="C692" s="21"/>
      <c r="E692" s="22"/>
      <c r="F692" s="22"/>
      <c r="G692" s="1222"/>
      <c r="H692" s="1222"/>
      <c r="I692" s="1222"/>
    </row>
    <row r="693" spans="1:9" s="23" customFormat="1" x14ac:dyDescent="0.4">
      <c r="A693" s="23">
        <v>669</v>
      </c>
      <c r="B693" s="21"/>
      <c r="C693" s="21"/>
      <c r="E693" s="22"/>
      <c r="F693" s="22"/>
      <c r="G693" s="1222"/>
      <c r="H693" s="1222"/>
      <c r="I693" s="1222"/>
    </row>
    <row r="694" spans="1:9" s="23" customFormat="1" x14ac:dyDescent="0.4">
      <c r="A694" s="23">
        <v>670</v>
      </c>
      <c r="B694" s="21"/>
      <c r="C694" s="21"/>
      <c r="E694" s="22"/>
      <c r="F694" s="22"/>
      <c r="G694" s="1222"/>
      <c r="H694" s="1222"/>
      <c r="I694" s="1222"/>
    </row>
    <row r="695" spans="1:9" s="23" customFormat="1" x14ac:dyDescent="0.4">
      <c r="A695" s="23">
        <v>671</v>
      </c>
      <c r="B695" s="21"/>
      <c r="C695" s="21"/>
      <c r="E695" s="22"/>
      <c r="F695" s="22"/>
      <c r="G695" s="1222"/>
      <c r="H695" s="1222"/>
      <c r="I695" s="1222"/>
    </row>
    <row r="696" spans="1:9" s="23" customFormat="1" x14ac:dyDescent="0.4">
      <c r="A696" s="23">
        <v>672</v>
      </c>
      <c r="B696" s="21"/>
      <c r="C696" s="21"/>
      <c r="E696" s="22"/>
      <c r="F696" s="22"/>
      <c r="G696" s="1222"/>
      <c r="H696" s="1222"/>
      <c r="I696" s="1222"/>
    </row>
    <row r="697" spans="1:9" s="23" customFormat="1" x14ac:dyDescent="0.4">
      <c r="A697" s="23">
        <v>673</v>
      </c>
      <c r="B697" s="21"/>
      <c r="C697" s="21"/>
      <c r="E697" s="22"/>
      <c r="F697" s="22"/>
      <c r="G697" s="1222"/>
      <c r="H697" s="1222"/>
      <c r="I697" s="1222"/>
    </row>
    <row r="698" spans="1:9" s="23" customFormat="1" x14ac:dyDescent="0.4">
      <c r="A698" s="23">
        <v>674</v>
      </c>
      <c r="B698" s="21"/>
      <c r="C698" s="21"/>
      <c r="E698" s="22"/>
      <c r="F698" s="22"/>
      <c r="G698" s="1222"/>
      <c r="H698" s="1222"/>
      <c r="I698" s="1222"/>
    </row>
    <row r="699" spans="1:9" s="23" customFormat="1" x14ac:dyDescent="0.4">
      <c r="A699" s="23">
        <v>675</v>
      </c>
      <c r="B699" s="21"/>
      <c r="C699" s="21"/>
      <c r="E699" s="22"/>
      <c r="F699" s="22"/>
      <c r="G699" s="1222"/>
      <c r="H699" s="1222"/>
      <c r="I699" s="1222"/>
    </row>
    <row r="700" spans="1:9" s="23" customFormat="1" x14ac:dyDescent="0.4">
      <c r="A700" s="23">
        <v>676</v>
      </c>
      <c r="B700" s="21"/>
      <c r="C700" s="21"/>
      <c r="E700" s="22"/>
      <c r="F700" s="22"/>
      <c r="G700" s="1222"/>
      <c r="H700" s="1222"/>
      <c r="I700" s="1222"/>
    </row>
    <row r="701" spans="1:9" s="23" customFormat="1" x14ac:dyDescent="0.4">
      <c r="A701" s="23">
        <v>677</v>
      </c>
      <c r="B701" s="21"/>
      <c r="C701" s="21"/>
      <c r="E701" s="22"/>
      <c r="F701" s="22"/>
      <c r="G701" s="1222"/>
      <c r="H701" s="1222"/>
      <c r="I701" s="1222"/>
    </row>
    <row r="702" spans="1:9" s="23" customFormat="1" x14ac:dyDescent="0.4">
      <c r="A702" s="23">
        <v>678</v>
      </c>
      <c r="B702" s="21"/>
      <c r="C702" s="21"/>
      <c r="E702" s="22"/>
      <c r="F702" s="22"/>
      <c r="G702" s="1222"/>
      <c r="H702" s="1222"/>
      <c r="I702" s="1222"/>
    </row>
    <row r="703" spans="1:9" s="23" customFormat="1" x14ac:dyDescent="0.4">
      <c r="A703" s="23">
        <v>679</v>
      </c>
      <c r="B703" s="21"/>
      <c r="C703" s="21"/>
      <c r="E703" s="22"/>
      <c r="F703" s="22"/>
      <c r="G703" s="1222"/>
      <c r="H703" s="1222"/>
      <c r="I703" s="1222"/>
    </row>
    <row r="704" spans="1:9" s="23" customFormat="1" x14ac:dyDescent="0.4">
      <c r="A704" s="23">
        <v>680</v>
      </c>
      <c r="B704" s="21"/>
      <c r="C704" s="21"/>
      <c r="E704" s="22"/>
      <c r="F704" s="22"/>
      <c r="G704" s="1222"/>
      <c r="H704" s="1222"/>
      <c r="I704" s="1222"/>
    </row>
    <row r="705" spans="1:9" s="23" customFormat="1" x14ac:dyDescent="0.4">
      <c r="A705" s="23">
        <v>681</v>
      </c>
      <c r="B705" s="21"/>
      <c r="C705" s="21"/>
      <c r="E705" s="22"/>
      <c r="F705" s="22"/>
      <c r="G705" s="1222"/>
      <c r="H705" s="1222"/>
      <c r="I705" s="1222"/>
    </row>
    <row r="706" spans="1:9" s="23" customFormat="1" x14ac:dyDescent="0.4">
      <c r="A706" s="23">
        <v>682</v>
      </c>
      <c r="B706" s="21"/>
      <c r="C706" s="21"/>
      <c r="E706" s="22"/>
      <c r="F706" s="22"/>
      <c r="G706" s="1222"/>
      <c r="H706" s="1222"/>
      <c r="I706" s="1222"/>
    </row>
    <row r="707" spans="1:9" s="23" customFormat="1" x14ac:dyDescent="0.4">
      <c r="A707" s="23">
        <v>683</v>
      </c>
      <c r="B707" s="21"/>
      <c r="C707" s="21"/>
      <c r="E707" s="22"/>
      <c r="F707" s="22"/>
      <c r="G707" s="1222"/>
      <c r="H707" s="1222"/>
      <c r="I707" s="1222"/>
    </row>
    <row r="708" spans="1:9" s="23" customFormat="1" x14ac:dyDescent="0.4">
      <c r="A708" s="23">
        <v>684</v>
      </c>
      <c r="B708" s="21"/>
      <c r="C708" s="21"/>
      <c r="E708" s="22"/>
      <c r="F708" s="22"/>
      <c r="G708" s="1222"/>
      <c r="H708" s="1222"/>
      <c r="I708" s="1222"/>
    </row>
    <row r="709" spans="1:9" s="23" customFormat="1" x14ac:dyDescent="0.4">
      <c r="A709" s="23">
        <v>685</v>
      </c>
      <c r="B709" s="21"/>
      <c r="C709" s="21"/>
      <c r="E709" s="22"/>
      <c r="F709" s="22"/>
      <c r="G709" s="1222"/>
      <c r="H709" s="1222"/>
      <c r="I709" s="1222"/>
    </row>
    <row r="710" spans="1:9" s="23" customFormat="1" x14ac:dyDescent="0.4">
      <c r="A710" s="23">
        <v>686</v>
      </c>
      <c r="B710" s="21"/>
      <c r="C710" s="21"/>
      <c r="E710" s="22"/>
      <c r="F710" s="22"/>
      <c r="G710" s="1222"/>
      <c r="H710" s="1222"/>
      <c r="I710" s="1222"/>
    </row>
    <row r="711" spans="1:9" s="23" customFormat="1" x14ac:dyDescent="0.4">
      <c r="A711" s="23">
        <v>687</v>
      </c>
      <c r="B711" s="21"/>
      <c r="C711" s="21"/>
      <c r="E711" s="22"/>
      <c r="F711" s="22"/>
      <c r="G711" s="1222"/>
      <c r="H711" s="1222"/>
      <c r="I711" s="1222"/>
    </row>
    <row r="712" spans="1:9" s="23" customFormat="1" x14ac:dyDescent="0.4">
      <c r="A712" s="23">
        <v>688</v>
      </c>
      <c r="B712" s="21"/>
      <c r="C712" s="21"/>
      <c r="E712" s="22"/>
      <c r="F712" s="22"/>
      <c r="G712" s="1222"/>
      <c r="H712" s="1222"/>
      <c r="I712" s="1222"/>
    </row>
    <row r="713" spans="1:9" s="23" customFormat="1" x14ac:dyDescent="0.4">
      <c r="A713" s="23">
        <v>689</v>
      </c>
      <c r="B713" s="21"/>
      <c r="C713" s="21"/>
      <c r="E713" s="22"/>
      <c r="F713" s="22"/>
      <c r="G713" s="1222"/>
      <c r="H713" s="1222"/>
      <c r="I713" s="1222"/>
    </row>
    <row r="714" spans="1:9" s="23" customFormat="1" x14ac:dyDescent="0.4">
      <c r="A714" s="23">
        <v>690</v>
      </c>
      <c r="B714" s="21"/>
      <c r="C714" s="21"/>
      <c r="E714" s="22"/>
      <c r="F714" s="22"/>
      <c r="G714" s="1222"/>
      <c r="H714" s="1222"/>
      <c r="I714" s="1222"/>
    </row>
    <row r="715" spans="1:9" s="23" customFormat="1" x14ac:dyDescent="0.4">
      <c r="A715" s="23">
        <v>691</v>
      </c>
      <c r="B715" s="21"/>
      <c r="C715" s="21"/>
      <c r="E715" s="22"/>
      <c r="F715" s="22"/>
      <c r="G715" s="1222"/>
      <c r="H715" s="1222"/>
      <c r="I715" s="1222"/>
    </row>
    <row r="716" spans="1:9" s="23" customFormat="1" x14ac:dyDescent="0.4">
      <c r="A716" s="23">
        <v>692</v>
      </c>
      <c r="B716" s="21"/>
      <c r="C716" s="21"/>
      <c r="E716" s="22"/>
      <c r="F716" s="22"/>
      <c r="G716" s="1222"/>
      <c r="H716" s="1222"/>
      <c r="I716" s="1222"/>
    </row>
    <row r="717" spans="1:9" s="23" customFormat="1" x14ac:dyDescent="0.4">
      <c r="A717" s="23">
        <v>693</v>
      </c>
      <c r="B717" s="21"/>
      <c r="C717" s="21"/>
      <c r="E717" s="22"/>
      <c r="F717" s="22"/>
      <c r="G717" s="1222"/>
      <c r="H717" s="1222"/>
      <c r="I717" s="1222"/>
    </row>
    <row r="718" spans="1:9" s="23" customFormat="1" x14ac:dyDescent="0.4">
      <c r="A718" s="23">
        <v>694</v>
      </c>
      <c r="B718" s="21"/>
      <c r="C718" s="21"/>
      <c r="E718" s="22"/>
      <c r="F718" s="22"/>
      <c r="G718" s="1222"/>
      <c r="H718" s="1222"/>
      <c r="I718" s="1222"/>
    </row>
    <row r="719" spans="1:9" s="23" customFormat="1" x14ac:dyDescent="0.4">
      <c r="A719" s="23">
        <v>695</v>
      </c>
      <c r="B719" s="21"/>
      <c r="C719" s="21"/>
      <c r="E719" s="22"/>
      <c r="F719" s="22"/>
      <c r="G719" s="1222"/>
      <c r="H719" s="1222"/>
      <c r="I719" s="1222"/>
    </row>
    <row r="720" spans="1:9" s="23" customFormat="1" x14ac:dyDescent="0.4">
      <c r="A720" s="23">
        <v>696</v>
      </c>
      <c r="B720" s="21"/>
      <c r="C720" s="21"/>
      <c r="E720" s="22"/>
      <c r="F720" s="22"/>
      <c r="G720" s="1222"/>
      <c r="H720" s="1222"/>
      <c r="I720" s="1222"/>
    </row>
    <row r="721" spans="1:9" s="23" customFormat="1" x14ac:dyDescent="0.4">
      <c r="A721" s="23">
        <v>697</v>
      </c>
      <c r="B721" s="21"/>
      <c r="C721" s="21"/>
      <c r="E721" s="22"/>
      <c r="F721" s="22"/>
      <c r="G721" s="1222"/>
      <c r="H721" s="1222"/>
      <c r="I721" s="1222"/>
    </row>
    <row r="722" spans="1:9" s="23" customFormat="1" x14ac:dyDescent="0.4">
      <c r="A722" s="23">
        <v>698</v>
      </c>
      <c r="B722" s="21"/>
      <c r="C722" s="21"/>
      <c r="E722" s="22"/>
      <c r="F722" s="22"/>
      <c r="G722" s="1222"/>
      <c r="H722" s="1222"/>
      <c r="I722" s="1222"/>
    </row>
    <row r="723" spans="1:9" s="23" customFormat="1" x14ac:dyDescent="0.4">
      <c r="A723" s="23">
        <v>699</v>
      </c>
      <c r="B723" s="21"/>
      <c r="C723" s="21"/>
      <c r="E723" s="22"/>
      <c r="F723" s="22"/>
      <c r="G723" s="1222"/>
      <c r="H723" s="1222"/>
      <c r="I723" s="1222"/>
    </row>
    <row r="724" spans="1:9" s="23" customFormat="1" x14ac:dyDescent="0.4">
      <c r="A724" s="23">
        <v>700</v>
      </c>
      <c r="B724" s="21"/>
      <c r="C724" s="21"/>
      <c r="E724" s="22"/>
      <c r="F724" s="22"/>
      <c r="G724" s="1222"/>
      <c r="H724" s="1222"/>
      <c r="I724" s="1222"/>
    </row>
    <row r="725" spans="1:9" s="23" customFormat="1" x14ac:dyDescent="0.4">
      <c r="A725" s="23">
        <v>701</v>
      </c>
      <c r="B725" s="21"/>
      <c r="C725" s="21"/>
      <c r="E725" s="22"/>
      <c r="F725" s="22"/>
      <c r="G725" s="1222"/>
      <c r="H725" s="1222"/>
      <c r="I725" s="1222"/>
    </row>
    <row r="726" spans="1:9" s="23" customFormat="1" x14ac:dyDescent="0.4">
      <c r="A726" s="23">
        <v>702</v>
      </c>
      <c r="B726" s="21"/>
      <c r="C726" s="21"/>
      <c r="E726" s="22"/>
      <c r="F726" s="22"/>
      <c r="G726" s="1222"/>
      <c r="H726" s="1222"/>
      <c r="I726" s="1222"/>
    </row>
    <row r="727" spans="1:9" s="23" customFormat="1" x14ac:dyDescent="0.4">
      <c r="A727" s="23">
        <v>703</v>
      </c>
      <c r="B727" s="21"/>
      <c r="C727" s="21"/>
      <c r="E727" s="22"/>
      <c r="F727" s="22"/>
      <c r="G727" s="1222"/>
      <c r="H727" s="1222"/>
      <c r="I727" s="1222"/>
    </row>
    <row r="728" spans="1:9" s="23" customFormat="1" x14ac:dyDescent="0.4">
      <c r="A728" s="23">
        <v>704</v>
      </c>
      <c r="B728" s="21"/>
      <c r="C728" s="21"/>
      <c r="E728" s="22"/>
      <c r="F728" s="22"/>
      <c r="G728" s="1222"/>
      <c r="H728" s="1222"/>
      <c r="I728" s="1222"/>
    </row>
    <row r="729" spans="1:9" s="23" customFormat="1" x14ac:dyDescent="0.4">
      <c r="A729" s="23">
        <v>705</v>
      </c>
      <c r="B729" s="21"/>
      <c r="C729" s="21"/>
      <c r="E729" s="22"/>
      <c r="F729" s="22"/>
      <c r="G729" s="1222"/>
      <c r="H729" s="1222"/>
      <c r="I729" s="1222"/>
    </row>
    <row r="730" spans="1:9" s="23" customFormat="1" x14ac:dyDescent="0.4">
      <c r="A730" s="23">
        <v>706</v>
      </c>
      <c r="B730" s="21"/>
      <c r="C730" s="21"/>
      <c r="E730" s="22"/>
      <c r="F730" s="22"/>
      <c r="G730" s="1222"/>
      <c r="H730" s="1222"/>
      <c r="I730" s="1222"/>
    </row>
    <row r="731" spans="1:9" s="23" customFormat="1" x14ac:dyDescent="0.4">
      <c r="A731" s="23">
        <v>707</v>
      </c>
      <c r="B731" s="21"/>
      <c r="C731" s="21"/>
      <c r="E731" s="22"/>
      <c r="F731" s="22"/>
      <c r="G731" s="1222"/>
      <c r="H731" s="1222"/>
      <c r="I731" s="1222"/>
    </row>
    <row r="732" spans="1:9" s="23" customFormat="1" x14ac:dyDescent="0.4">
      <c r="A732" s="23">
        <v>708</v>
      </c>
      <c r="B732" s="21"/>
      <c r="C732" s="21"/>
      <c r="E732" s="22"/>
      <c r="F732" s="22"/>
      <c r="G732" s="1222"/>
      <c r="H732" s="1222"/>
      <c r="I732" s="1222"/>
    </row>
    <row r="733" spans="1:9" s="23" customFormat="1" x14ac:dyDescent="0.4">
      <c r="A733" s="23">
        <v>709</v>
      </c>
      <c r="B733" s="21"/>
      <c r="C733" s="21"/>
      <c r="E733" s="22"/>
      <c r="F733" s="22"/>
      <c r="G733" s="1222"/>
      <c r="H733" s="1222"/>
      <c r="I733" s="1222"/>
    </row>
    <row r="734" spans="1:9" s="23" customFormat="1" x14ac:dyDescent="0.4">
      <c r="A734" s="23">
        <v>710</v>
      </c>
      <c r="B734" s="21"/>
      <c r="C734" s="21"/>
      <c r="E734" s="22"/>
      <c r="F734" s="22"/>
      <c r="G734" s="1222"/>
      <c r="H734" s="1222"/>
      <c r="I734" s="1222"/>
    </row>
    <row r="735" spans="1:9" s="23" customFormat="1" x14ac:dyDescent="0.4">
      <c r="A735" s="23">
        <v>711</v>
      </c>
      <c r="B735" s="21"/>
      <c r="C735" s="21"/>
      <c r="E735" s="22"/>
      <c r="F735" s="22"/>
      <c r="G735" s="1222"/>
      <c r="H735" s="1222"/>
      <c r="I735" s="1222"/>
    </row>
    <row r="736" spans="1:9" s="23" customFormat="1" x14ac:dyDescent="0.4">
      <c r="A736" s="23">
        <v>712</v>
      </c>
      <c r="B736" s="21"/>
      <c r="C736" s="21"/>
      <c r="E736" s="22"/>
      <c r="F736" s="22"/>
      <c r="G736" s="1222"/>
      <c r="H736" s="1222"/>
      <c r="I736" s="1222"/>
    </row>
    <row r="737" spans="1:9" s="23" customFormat="1" x14ac:dyDescent="0.4">
      <c r="A737" s="23">
        <v>713</v>
      </c>
      <c r="B737" s="21"/>
      <c r="C737" s="21"/>
      <c r="E737" s="22"/>
      <c r="F737" s="22"/>
      <c r="G737" s="1222"/>
      <c r="H737" s="1222"/>
      <c r="I737" s="1222"/>
    </row>
    <row r="738" spans="1:9" s="23" customFormat="1" x14ac:dyDescent="0.4">
      <c r="A738" s="23">
        <v>714</v>
      </c>
      <c r="B738" s="21"/>
      <c r="C738" s="21"/>
      <c r="E738" s="22"/>
      <c r="F738" s="22"/>
      <c r="G738" s="1222"/>
      <c r="H738" s="1222"/>
      <c r="I738" s="1222"/>
    </row>
    <row r="739" spans="1:9" s="23" customFormat="1" x14ac:dyDescent="0.4">
      <c r="A739" s="23">
        <v>715</v>
      </c>
      <c r="B739" s="21"/>
      <c r="C739" s="21"/>
      <c r="E739" s="22"/>
      <c r="F739" s="22"/>
      <c r="G739" s="1222"/>
      <c r="H739" s="1222"/>
      <c r="I739" s="1222"/>
    </row>
    <row r="740" spans="1:9" s="23" customFormat="1" x14ac:dyDescent="0.4">
      <c r="A740" s="23">
        <v>716</v>
      </c>
      <c r="B740" s="21"/>
      <c r="C740" s="21"/>
      <c r="E740" s="22"/>
      <c r="F740" s="22"/>
      <c r="G740" s="1222"/>
      <c r="H740" s="1222"/>
      <c r="I740" s="1222"/>
    </row>
    <row r="741" spans="1:9" s="23" customFormat="1" x14ac:dyDescent="0.4">
      <c r="A741" s="23">
        <v>717</v>
      </c>
      <c r="B741" s="21"/>
      <c r="C741" s="21"/>
      <c r="E741" s="22"/>
      <c r="F741" s="22"/>
      <c r="G741" s="1222"/>
      <c r="H741" s="1222"/>
      <c r="I741" s="1222"/>
    </row>
    <row r="742" spans="1:9" s="23" customFormat="1" x14ac:dyDescent="0.4">
      <c r="A742" s="23">
        <v>718</v>
      </c>
      <c r="B742" s="21"/>
      <c r="C742" s="21"/>
      <c r="E742" s="22"/>
      <c r="F742" s="22"/>
      <c r="G742" s="1222"/>
      <c r="H742" s="1222"/>
      <c r="I742" s="1222"/>
    </row>
    <row r="743" spans="1:9" s="23" customFormat="1" x14ac:dyDescent="0.4">
      <c r="A743" s="23">
        <v>719</v>
      </c>
      <c r="B743" s="21"/>
      <c r="C743" s="21"/>
      <c r="E743" s="22"/>
      <c r="F743" s="22"/>
      <c r="G743" s="1222"/>
      <c r="H743" s="1222"/>
      <c r="I743" s="1222"/>
    </row>
    <row r="744" spans="1:9" s="23" customFormat="1" x14ac:dyDescent="0.4">
      <c r="A744" s="23">
        <v>720</v>
      </c>
      <c r="B744" s="21"/>
      <c r="C744" s="21"/>
      <c r="E744" s="22"/>
      <c r="F744" s="22"/>
      <c r="G744" s="1222"/>
      <c r="H744" s="1222"/>
      <c r="I744" s="1222"/>
    </row>
    <row r="745" spans="1:9" s="23" customFormat="1" x14ac:dyDescent="0.4">
      <c r="A745" s="23">
        <v>721</v>
      </c>
      <c r="B745" s="21"/>
      <c r="C745" s="21"/>
      <c r="E745" s="22"/>
      <c r="F745" s="22"/>
      <c r="G745" s="1222"/>
      <c r="H745" s="1222"/>
      <c r="I745" s="1222"/>
    </row>
    <row r="746" spans="1:9" s="23" customFormat="1" x14ac:dyDescent="0.4">
      <c r="A746" s="23">
        <v>722</v>
      </c>
      <c r="B746" s="21"/>
      <c r="C746" s="21"/>
      <c r="E746" s="22"/>
      <c r="F746" s="22"/>
      <c r="G746" s="1222"/>
      <c r="H746" s="1222"/>
      <c r="I746" s="1222"/>
    </row>
    <row r="747" spans="1:9" s="23" customFormat="1" x14ac:dyDescent="0.4">
      <c r="A747" s="23">
        <v>723</v>
      </c>
      <c r="B747" s="21"/>
      <c r="C747" s="21"/>
      <c r="E747" s="22"/>
      <c r="F747" s="22"/>
      <c r="G747" s="1222"/>
      <c r="H747" s="1222"/>
      <c r="I747" s="1222"/>
    </row>
    <row r="748" spans="1:9" s="23" customFormat="1" x14ac:dyDescent="0.4">
      <c r="A748" s="23">
        <v>724</v>
      </c>
      <c r="B748" s="21"/>
      <c r="C748" s="21"/>
      <c r="E748" s="22"/>
      <c r="F748" s="22"/>
      <c r="G748" s="1222"/>
      <c r="H748" s="1222"/>
      <c r="I748" s="1222"/>
    </row>
    <row r="749" spans="1:9" s="23" customFormat="1" x14ac:dyDescent="0.4">
      <c r="A749" s="23">
        <v>725</v>
      </c>
      <c r="B749" s="21"/>
      <c r="C749" s="21"/>
      <c r="E749" s="22"/>
      <c r="F749" s="22"/>
      <c r="G749" s="1222"/>
      <c r="H749" s="1222"/>
      <c r="I749" s="1222"/>
    </row>
    <row r="750" spans="1:9" s="23" customFormat="1" x14ac:dyDescent="0.4">
      <c r="A750" s="23">
        <v>726</v>
      </c>
      <c r="B750" s="21"/>
      <c r="C750" s="21"/>
      <c r="E750" s="22"/>
      <c r="F750" s="22"/>
      <c r="G750" s="1222"/>
      <c r="H750" s="1222"/>
      <c r="I750" s="1222"/>
    </row>
    <row r="751" spans="1:9" s="23" customFormat="1" x14ac:dyDescent="0.4">
      <c r="A751" s="23">
        <v>727</v>
      </c>
      <c r="B751" s="21"/>
      <c r="C751" s="21"/>
      <c r="E751" s="22"/>
      <c r="F751" s="22"/>
      <c r="G751" s="1222"/>
      <c r="H751" s="1222"/>
      <c r="I751" s="1222"/>
    </row>
    <row r="752" spans="1:9" s="23" customFormat="1" x14ac:dyDescent="0.4">
      <c r="A752" s="23">
        <v>728</v>
      </c>
      <c r="B752" s="21"/>
      <c r="C752" s="21"/>
      <c r="E752" s="22"/>
      <c r="F752" s="22"/>
      <c r="G752" s="1222"/>
      <c r="H752" s="1222"/>
      <c r="I752" s="1222"/>
    </row>
    <row r="753" spans="1:9" s="23" customFormat="1" x14ac:dyDescent="0.4">
      <c r="A753" s="23">
        <v>729</v>
      </c>
      <c r="B753" s="21"/>
      <c r="C753" s="21"/>
      <c r="E753" s="22"/>
      <c r="F753" s="22"/>
      <c r="G753" s="1222"/>
      <c r="H753" s="1222"/>
      <c r="I753" s="1222"/>
    </row>
    <row r="754" spans="1:9" s="23" customFormat="1" x14ac:dyDescent="0.4">
      <c r="A754" s="23">
        <v>730</v>
      </c>
      <c r="B754" s="21"/>
      <c r="C754" s="21"/>
      <c r="E754" s="22"/>
      <c r="F754" s="22"/>
      <c r="G754" s="1222"/>
      <c r="H754" s="1222"/>
      <c r="I754" s="1222"/>
    </row>
    <row r="755" spans="1:9" s="23" customFormat="1" x14ac:dyDescent="0.4">
      <c r="A755" s="23">
        <v>731</v>
      </c>
      <c r="B755" s="21"/>
      <c r="C755" s="21"/>
      <c r="E755" s="22"/>
      <c r="F755" s="22"/>
      <c r="G755" s="1222"/>
      <c r="H755" s="1222"/>
      <c r="I755" s="1222"/>
    </row>
    <row r="756" spans="1:9" s="23" customFormat="1" x14ac:dyDescent="0.4">
      <c r="A756" s="23">
        <v>732</v>
      </c>
      <c r="B756" s="21"/>
      <c r="C756" s="21"/>
      <c r="E756" s="22"/>
      <c r="F756" s="22"/>
      <c r="G756" s="1222"/>
      <c r="H756" s="1222"/>
      <c r="I756" s="1222"/>
    </row>
    <row r="757" spans="1:9" s="23" customFormat="1" x14ac:dyDescent="0.4">
      <c r="A757" s="23">
        <v>733</v>
      </c>
      <c r="B757" s="21"/>
      <c r="C757" s="21"/>
      <c r="E757" s="22"/>
      <c r="F757" s="22"/>
      <c r="G757" s="1222"/>
      <c r="H757" s="1222"/>
      <c r="I757" s="1222"/>
    </row>
    <row r="758" spans="1:9" s="23" customFormat="1" x14ac:dyDescent="0.4">
      <c r="A758" s="23">
        <v>734</v>
      </c>
      <c r="B758" s="21"/>
      <c r="C758" s="21"/>
      <c r="E758" s="22"/>
      <c r="F758" s="22"/>
      <c r="G758" s="1222"/>
      <c r="H758" s="1222"/>
      <c r="I758" s="1222"/>
    </row>
    <row r="759" spans="1:9" s="23" customFormat="1" x14ac:dyDescent="0.4">
      <c r="A759" s="23">
        <v>735</v>
      </c>
      <c r="B759" s="21"/>
      <c r="C759" s="21"/>
      <c r="E759" s="22"/>
      <c r="F759" s="22"/>
      <c r="G759" s="1222"/>
      <c r="H759" s="1222"/>
      <c r="I759" s="1222"/>
    </row>
    <row r="760" spans="1:9" s="23" customFormat="1" x14ac:dyDescent="0.4">
      <c r="A760" s="23">
        <v>736</v>
      </c>
      <c r="B760" s="21"/>
      <c r="C760" s="21"/>
      <c r="E760" s="22"/>
      <c r="F760" s="22"/>
      <c r="G760" s="1222"/>
      <c r="H760" s="1222"/>
      <c r="I760" s="1222"/>
    </row>
    <row r="761" spans="1:9" s="23" customFormat="1" x14ac:dyDescent="0.4">
      <c r="A761" s="23">
        <v>737</v>
      </c>
      <c r="B761" s="21"/>
      <c r="C761" s="21"/>
      <c r="E761" s="22"/>
      <c r="F761" s="22"/>
      <c r="G761" s="1222"/>
      <c r="H761" s="1222"/>
      <c r="I761" s="1222"/>
    </row>
    <row r="762" spans="1:9" s="23" customFormat="1" x14ac:dyDescent="0.4">
      <c r="A762" s="23">
        <v>738</v>
      </c>
      <c r="B762" s="21"/>
      <c r="C762" s="21"/>
      <c r="E762" s="22"/>
      <c r="F762" s="22"/>
      <c r="G762" s="1222"/>
      <c r="H762" s="1222"/>
      <c r="I762" s="1222"/>
    </row>
    <row r="763" spans="1:9" s="23" customFormat="1" x14ac:dyDescent="0.4">
      <c r="A763" s="23">
        <v>739</v>
      </c>
      <c r="B763" s="21"/>
      <c r="C763" s="21"/>
      <c r="E763" s="22"/>
      <c r="F763" s="22"/>
      <c r="G763" s="1222"/>
      <c r="H763" s="1222"/>
      <c r="I763" s="1222"/>
    </row>
    <row r="764" spans="1:9" s="23" customFormat="1" x14ac:dyDescent="0.4">
      <c r="A764" s="23">
        <v>740</v>
      </c>
      <c r="B764" s="21"/>
      <c r="C764" s="21"/>
      <c r="E764" s="22"/>
      <c r="F764" s="22"/>
      <c r="G764" s="1222"/>
      <c r="H764" s="1222"/>
      <c r="I764" s="1222"/>
    </row>
    <row r="765" spans="1:9" s="23" customFormat="1" x14ac:dyDescent="0.4">
      <c r="A765" s="23">
        <v>741</v>
      </c>
      <c r="B765" s="21"/>
      <c r="C765" s="21"/>
      <c r="E765" s="22"/>
      <c r="F765" s="22"/>
      <c r="G765" s="1222"/>
      <c r="H765" s="1222"/>
      <c r="I765" s="1222"/>
    </row>
    <row r="766" spans="1:9" s="23" customFormat="1" x14ac:dyDescent="0.4">
      <c r="A766" s="23">
        <v>742</v>
      </c>
      <c r="B766" s="21"/>
      <c r="C766" s="21"/>
      <c r="E766" s="22"/>
      <c r="F766" s="22"/>
      <c r="G766" s="1222"/>
      <c r="H766" s="1222"/>
      <c r="I766" s="1222"/>
    </row>
    <row r="767" spans="1:9" s="23" customFormat="1" x14ac:dyDescent="0.4">
      <c r="A767" s="23">
        <v>743</v>
      </c>
      <c r="B767" s="21"/>
      <c r="C767" s="21"/>
      <c r="E767" s="22"/>
      <c r="F767" s="22"/>
      <c r="G767" s="1222"/>
      <c r="H767" s="1222"/>
      <c r="I767" s="1222"/>
    </row>
    <row r="768" spans="1:9" s="23" customFormat="1" x14ac:dyDescent="0.4">
      <c r="A768" s="23">
        <v>744</v>
      </c>
      <c r="B768" s="21"/>
      <c r="C768" s="21"/>
      <c r="E768" s="22"/>
      <c r="F768" s="22"/>
      <c r="G768" s="1222"/>
      <c r="H768" s="1222"/>
      <c r="I768" s="1222"/>
    </row>
    <row r="769" spans="1:9" s="23" customFormat="1" x14ac:dyDescent="0.4">
      <c r="A769" s="23">
        <v>745</v>
      </c>
      <c r="B769" s="21"/>
      <c r="C769" s="21"/>
      <c r="E769" s="22"/>
      <c r="F769" s="22"/>
      <c r="G769" s="1222"/>
      <c r="H769" s="1222"/>
      <c r="I769" s="1222"/>
    </row>
    <row r="770" spans="1:9" s="23" customFormat="1" x14ac:dyDescent="0.4">
      <c r="A770" s="23">
        <v>746</v>
      </c>
      <c r="B770" s="21"/>
      <c r="C770" s="21"/>
      <c r="E770" s="22"/>
      <c r="F770" s="22"/>
      <c r="G770" s="1222"/>
      <c r="H770" s="1222"/>
      <c r="I770" s="1222"/>
    </row>
    <row r="771" spans="1:9" s="23" customFormat="1" x14ac:dyDescent="0.4">
      <c r="A771" s="23">
        <v>747</v>
      </c>
      <c r="B771" s="21"/>
      <c r="C771" s="21"/>
      <c r="E771" s="22"/>
      <c r="F771" s="22"/>
      <c r="G771" s="1222"/>
      <c r="H771" s="1222"/>
      <c r="I771" s="1222"/>
    </row>
    <row r="772" spans="1:9" s="23" customFormat="1" x14ac:dyDescent="0.4">
      <c r="A772" s="23">
        <v>748</v>
      </c>
      <c r="B772" s="21"/>
      <c r="C772" s="21"/>
      <c r="E772" s="22"/>
      <c r="F772" s="22"/>
      <c r="G772" s="1222"/>
      <c r="H772" s="1222"/>
      <c r="I772" s="1222"/>
    </row>
    <row r="773" spans="1:9" s="23" customFormat="1" x14ac:dyDescent="0.4">
      <c r="A773" s="23">
        <v>749</v>
      </c>
      <c r="B773" s="21"/>
      <c r="C773" s="21"/>
      <c r="E773" s="22"/>
      <c r="F773" s="22"/>
      <c r="G773" s="1222"/>
      <c r="H773" s="1222"/>
      <c r="I773" s="1222"/>
    </row>
    <row r="774" spans="1:9" s="23" customFormat="1" x14ac:dyDescent="0.4">
      <c r="A774" s="23">
        <v>750</v>
      </c>
      <c r="B774" s="21"/>
      <c r="C774" s="21"/>
      <c r="E774" s="22"/>
      <c r="F774" s="22"/>
      <c r="G774" s="1222"/>
      <c r="H774" s="1222"/>
      <c r="I774" s="1222"/>
    </row>
    <row r="775" spans="1:9" s="23" customFormat="1" x14ac:dyDescent="0.4">
      <c r="A775" s="23">
        <v>751</v>
      </c>
      <c r="B775" s="21"/>
      <c r="C775" s="21"/>
      <c r="E775" s="22"/>
      <c r="F775" s="22"/>
      <c r="G775" s="1222"/>
      <c r="H775" s="1222"/>
      <c r="I775" s="1222"/>
    </row>
    <row r="776" spans="1:9" s="23" customFormat="1" x14ac:dyDescent="0.4">
      <c r="A776" s="23">
        <v>752</v>
      </c>
      <c r="B776" s="21"/>
      <c r="C776" s="21"/>
      <c r="E776" s="22"/>
      <c r="F776" s="22"/>
      <c r="G776" s="1222"/>
      <c r="H776" s="1222"/>
      <c r="I776" s="1222"/>
    </row>
    <row r="777" spans="1:9" s="23" customFormat="1" x14ac:dyDescent="0.4">
      <c r="A777" s="23">
        <v>753</v>
      </c>
      <c r="B777" s="21"/>
      <c r="C777" s="21"/>
      <c r="E777" s="22"/>
      <c r="F777" s="22"/>
      <c r="G777" s="1222"/>
      <c r="H777" s="1222"/>
      <c r="I777" s="1222"/>
    </row>
    <row r="778" spans="1:9" s="23" customFormat="1" x14ac:dyDescent="0.4">
      <c r="A778" s="23">
        <v>754</v>
      </c>
      <c r="B778" s="21"/>
      <c r="C778" s="21"/>
      <c r="E778" s="22"/>
      <c r="F778" s="22"/>
      <c r="G778" s="1222"/>
      <c r="H778" s="1222"/>
      <c r="I778" s="1222"/>
    </row>
    <row r="779" spans="1:9" s="23" customFormat="1" x14ac:dyDescent="0.4">
      <c r="A779" s="23">
        <v>755</v>
      </c>
      <c r="B779" s="21"/>
      <c r="C779" s="21"/>
      <c r="E779" s="22"/>
      <c r="F779" s="22"/>
      <c r="G779" s="1222"/>
      <c r="H779" s="1222"/>
      <c r="I779" s="1222"/>
    </row>
    <row r="780" spans="1:9" s="23" customFormat="1" x14ac:dyDescent="0.4">
      <c r="A780" s="23">
        <v>756</v>
      </c>
      <c r="B780" s="21"/>
      <c r="C780" s="21"/>
      <c r="E780" s="22"/>
      <c r="F780" s="22"/>
      <c r="G780" s="1222"/>
      <c r="H780" s="1222"/>
      <c r="I780" s="1222"/>
    </row>
    <row r="781" spans="1:9" s="23" customFormat="1" x14ac:dyDescent="0.4">
      <c r="A781" s="23">
        <v>757</v>
      </c>
      <c r="B781" s="21"/>
      <c r="C781" s="21"/>
      <c r="E781" s="22"/>
      <c r="F781" s="22"/>
      <c r="G781" s="1222"/>
      <c r="H781" s="1222"/>
      <c r="I781" s="1222"/>
    </row>
    <row r="782" spans="1:9" s="23" customFormat="1" x14ac:dyDescent="0.4">
      <c r="A782" s="23">
        <v>758</v>
      </c>
      <c r="B782" s="21"/>
      <c r="C782" s="21"/>
      <c r="E782" s="22"/>
      <c r="F782" s="22"/>
      <c r="G782" s="1222"/>
      <c r="H782" s="1222"/>
      <c r="I782" s="1222"/>
    </row>
    <row r="783" spans="1:9" s="23" customFormat="1" x14ac:dyDescent="0.4">
      <c r="A783" s="23">
        <v>759</v>
      </c>
      <c r="B783" s="21"/>
      <c r="C783" s="21"/>
      <c r="E783" s="22"/>
      <c r="F783" s="22"/>
      <c r="G783" s="1222"/>
      <c r="H783" s="1222"/>
      <c r="I783" s="1222"/>
    </row>
    <row r="784" spans="1:9" s="23" customFormat="1" x14ac:dyDescent="0.4">
      <c r="A784" s="23">
        <v>760</v>
      </c>
      <c r="B784" s="21"/>
      <c r="C784" s="21"/>
      <c r="E784" s="22"/>
      <c r="F784" s="22"/>
      <c r="G784" s="1222"/>
      <c r="H784" s="1222"/>
      <c r="I784" s="1222"/>
    </row>
    <row r="785" spans="1:9" s="23" customFormat="1" x14ac:dyDescent="0.4">
      <c r="A785" s="23">
        <v>761</v>
      </c>
      <c r="B785" s="21"/>
      <c r="C785" s="21"/>
      <c r="E785" s="22"/>
      <c r="F785" s="22"/>
      <c r="G785" s="1222"/>
      <c r="H785" s="1222"/>
      <c r="I785" s="1222"/>
    </row>
    <row r="786" spans="1:9" s="23" customFormat="1" x14ac:dyDescent="0.4">
      <c r="A786" s="23">
        <v>762</v>
      </c>
      <c r="B786" s="21"/>
      <c r="C786" s="21"/>
      <c r="E786" s="22"/>
      <c r="F786" s="22"/>
      <c r="G786" s="1222"/>
      <c r="H786" s="1222"/>
      <c r="I786" s="1222"/>
    </row>
    <row r="787" spans="1:9" s="23" customFormat="1" x14ac:dyDescent="0.4">
      <c r="A787" s="23">
        <v>763</v>
      </c>
      <c r="B787" s="21"/>
      <c r="C787" s="21"/>
      <c r="E787" s="22"/>
      <c r="F787" s="22"/>
      <c r="G787" s="1222"/>
      <c r="H787" s="1222"/>
      <c r="I787" s="1222"/>
    </row>
    <row r="788" spans="1:9" s="23" customFormat="1" x14ac:dyDescent="0.4">
      <c r="A788" s="23">
        <v>764</v>
      </c>
      <c r="B788" s="21"/>
      <c r="C788" s="21"/>
      <c r="E788" s="22"/>
      <c r="F788" s="22"/>
      <c r="G788" s="1222"/>
      <c r="H788" s="1222"/>
      <c r="I788" s="1222"/>
    </row>
    <row r="789" spans="1:9" s="23" customFormat="1" x14ac:dyDescent="0.4">
      <c r="A789" s="23">
        <v>765</v>
      </c>
      <c r="B789" s="21"/>
      <c r="C789" s="21"/>
      <c r="E789" s="22"/>
      <c r="F789" s="22"/>
      <c r="G789" s="1222"/>
      <c r="H789" s="1222"/>
      <c r="I789" s="1222"/>
    </row>
    <row r="790" spans="1:9" s="23" customFormat="1" x14ac:dyDescent="0.4">
      <c r="A790" s="23">
        <v>766</v>
      </c>
      <c r="B790" s="21"/>
      <c r="C790" s="21"/>
      <c r="E790" s="22"/>
      <c r="F790" s="22"/>
      <c r="G790" s="1222"/>
      <c r="H790" s="1222"/>
      <c r="I790" s="1222"/>
    </row>
    <row r="791" spans="1:9" s="23" customFormat="1" x14ac:dyDescent="0.4">
      <c r="A791" s="23">
        <v>767</v>
      </c>
      <c r="B791" s="21"/>
      <c r="C791" s="21"/>
      <c r="E791" s="22"/>
      <c r="F791" s="22"/>
      <c r="G791" s="1222"/>
      <c r="H791" s="1222"/>
      <c r="I791" s="1222"/>
    </row>
    <row r="792" spans="1:9" s="23" customFormat="1" x14ac:dyDescent="0.4">
      <c r="A792" s="23">
        <v>768</v>
      </c>
      <c r="B792" s="21"/>
      <c r="C792" s="21"/>
      <c r="E792" s="22"/>
      <c r="F792" s="22"/>
      <c r="G792" s="1222"/>
      <c r="H792" s="1222"/>
      <c r="I792" s="1222"/>
    </row>
    <row r="793" spans="1:9" s="23" customFormat="1" x14ac:dyDescent="0.4">
      <c r="A793" s="23">
        <v>769</v>
      </c>
      <c r="B793" s="21"/>
      <c r="C793" s="21"/>
      <c r="E793" s="22"/>
      <c r="F793" s="22"/>
      <c r="G793" s="1222"/>
      <c r="H793" s="1222"/>
      <c r="I793" s="1222"/>
    </row>
    <row r="794" spans="1:9" s="23" customFormat="1" x14ac:dyDescent="0.4">
      <c r="A794" s="23">
        <v>770</v>
      </c>
      <c r="B794" s="21"/>
      <c r="C794" s="21"/>
      <c r="E794" s="22"/>
      <c r="F794" s="22"/>
      <c r="G794" s="1222"/>
      <c r="H794" s="1222"/>
      <c r="I794" s="1222"/>
    </row>
    <row r="795" spans="1:9" s="23" customFormat="1" x14ac:dyDescent="0.4">
      <c r="A795" s="23">
        <v>771</v>
      </c>
      <c r="B795" s="21"/>
      <c r="C795" s="21"/>
      <c r="E795" s="22"/>
      <c r="F795" s="22"/>
      <c r="G795" s="1222"/>
      <c r="H795" s="1222"/>
      <c r="I795" s="1222"/>
    </row>
    <row r="796" spans="1:9" s="23" customFormat="1" x14ac:dyDescent="0.4">
      <c r="A796" s="23">
        <v>772</v>
      </c>
      <c r="B796" s="21"/>
      <c r="C796" s="21"/>
      <c r="E796" s="22"/>
      <c r="F796" s="22"/>
      <c r="G796" s="1222"/>
      <c r="H796" s="1222"/>
      <c r="I796" s="1222"/>
    </row>
    <row r="797" spans="1:9" s="23" customFormat="1" x14ac:dyDescent="0.4">
      <c r="A797" s="23">
        <v>773</v>
      </c>
      <c r="B797" s="21"/>
      <c r="C797" s="21"/>
      <c r="E797" s="22"/>
      <c r="F797" s="22"/>
      <c r="G797" s="1222"/>
      <c r="H797" s="1222"/>
      <c r="I797" s="1222"/>
    </row>
    <row r="798" spans="1:9" s="23" customFormat="1" x14ac:dyDescent="0.4">
      <c r="A798" s="23">
        <v>774</v>
      </c>
      <c r="B798" s="21"/>
      <c r="C798" s="21"/>
      <c r="E798" s="22"/>
      <c r="F798" s="22"/>
      <c r="G798" s="1222"/>
      <c r="H798" s="1222"/>
      <c r="I798" s="1222"/>
    </row>
    <row r="799" spans="1:9" s="23" customFormat="1" x14ac:dyDescent="0.4">
      <c r="A799" s="23">
        <v>775</v>
      </c>
      <c r="B799" s="21"/>
      <c r="C799" s="21"/>
      <c r="E799" s="22"/>
      <c r="F799" s="22"/>
      <c r="G799" s="1222"/>
      <c r="H799" s="1222"/>
      <c r="I799" s="1222"/>
    </row>
    <row r="800" spans="1:9" s="23" customFormat="1" x14ac:dyDescent="0.4">
      <c r="A800" s="23">
        <v>776</v>
      </c>
      <c r="B800" s="21"/>
      <c r="C800" s="21"/>
      <c r="E800" s="22"/>
      <c r="F800" s="22"/>
      <c r="G800" s="1222"/>
      <c r="H800" s="1222"/>
      <c r="I800" s="1222"/>
    </row>
    <row r="801" spans="1:9" s="23" customFormat="1" x14ac:dyDescent="0.4">
      <c r="A801" s="23">
        <v>777</v>
      </c>
      <c r="B801" s="21"/>
      <c r="C801" s="21"/>
      <c r="E801" s="22"/>
      <c r="F801" s="22"/>
      <c r="G801" s="1222"/>
      <c r="H801" s="1222"/>
      <c r="I801" s="1222"/>
    </row>
    <row r="802" spans="1:9" s="23" customFormat="1" x14ac:dyDescent="0.4">
      <c r="A802" s="23">
        <v>778</v>
      </c>
      <c r="B802" s="21"/>
      <c r="C802" s="21"/>
      <c r="E802" s="22"/>
      <c r="F802" s="22"/>
      <c r="G802" s="1222"/>
      <c r="H802" s="1222"/>
      <c r="I802" s="1222"/>
    </row>
    <row r="803" spans="1:9" s="23" customFormat="1" x14ac:dyDescent="0.4">
      <c r="A803" s="23">
        <v>779</v>
      </c>
      <c r="B803" s="21"/>
      <c r="C803" s="21"/>
      <c r="E803" s="22"/>
      <c r="F803" s="22"/>
      <c r="G803" s="1222"/>
      <c r="H803" s="1222"/>
      <c r="I803" s="1222"/>
    </row>
    <row r="804" spans="1:9" s="23" customFormat="1" x14ac:dyDescent="0.4">
      <c r="A804" s="23">
        <v>780</v>
      </c>
      <c r="B804" s="21"/>
      <c r="C804" s="21"/>
      <c r="E804" s="22"/>
      <c r="F804" s="22"/>
      <c r="G804" s="1222"/>
      <c r="H804" s="1222"/>
      <c r="I804" s="1222"/>
    </row>
    <row r="805" spans="1:9" s="23" customFormat="1" x14ac:dyDescent="0.4">
      <c r="A805" s="23">
        <v>781</v>
      </c>
      <c r="B805" s="21"/>
      <c r="C805" s="21"/>
      <c r="E805" s="22"/>
      <c r="F805" s="22"/>
      <c r="G805" s="1222"/>
      <c r="H805" s="1222"/>
      <c r="I805" s="1222"/>
    </row>
    <row r="806" spans="1:9" s="23" customFormat="1" x14ac:dyDescent="0.4">
      <c r="A806" s="23">
        <v>782</v>
      </c>
      <c r="B806" s="21"/>
      <c r="C806" s="21"/>
      <c r="E806" s="22"/>
      <c r="F806" s="22"/>
      <c r="G806" s="1222"/>
      <c r="H806" s="1222"/>
      <c r="I806" s="1222"/>
    </row>
    <row r="807" spans="1:9" s="23" customFormat="1" x14ac:dyDescent="0.4">
      <c r="A807" s="23">
        <v>783</v>
      </c>
      <c r="B807" s="21"/>
      <c r="C807" s="21"/>
      <c r="E807" s="22"/>
      <c r="F807" s="22"/>
      <c r="G807" s="1222"/>
      <c r="H807" s="1222"/>
      <c r="I807" s="1222"/>
    </row>
    <row r="808" spans="1:9" s="23" customFormat="1" x14ac:dyDescent="0.4">
      <c r="A808" s="23">
        <v>784</v>
      </c>
      <c r="B808" s="21"/>
      <c r="C808" s="21"/>
      <c r="E808" s="22"/>
      <c r="F808" s="22"/>
      <c r="G808" s="1222"/>
      <c r="H808" s="1222"/>
      <c r="I808" s="1222"/>
    </row>
    <row r="809" spans="1:9" s="23" customFormat="1" x14ac:dyDescent="0.4">
      <c r="A809" s="23">
        <v>785</v>
      </c>
      <c r="B809" s="21"/>
      <c r="C809" s="21"/>
      <c r="E809" s="22"/>
      <c r="F809" s="22"/>
      <c r="G809" s="1222"/>
      <c r="H809" s="1222"/>
      <c r="I809" s="1222"/>
    </row>
    <row r="810" spans="1:9" s="23" customFormat="1" x14ac:dyDescent="0.4">
      <c r="A810" s="23">
        <v>786</v>
      </c>
      <c r="B810" s="21"/>
      <c r="C810" s="21"/>
      <c r="E810" s="22"/>
      <c r="F810" s="22"/>
      <c r="G810" s="1222"/>
      <c r="H810" s="1222"/>
      <c r="I810" s="1222"/>
    </row>
    <row r="811" spans="1:9" s="23" customFormat="1" x14ac:dyDescent="0.4">
      <c r="A811" s="23">
        <v>787</v>
      </c>
      <c r="B811" s="21"/>
      <c r="C811" s="21"/>
      <c r="E811" s="22"/>
      <c r="F811" s="22"/>
      <c r="G811" s="1222"/>
      <c r="H811" s="1222"/>
      <c r="I811" s="1222"/>
    </row>
    <row r="812" spans="1:9" s="23" customFormat="1" x14ac:dyDescent="0.4">
      <c r="A812" s="23">
        <v>788</v>
      </c>
      <c r="B812" s="21"/>
      <c r="C812" s="21"/>
      <c r="E812" s="22"/>
      <c r="F812" s="22"/>
      <c r="G812" s="1222"/>
      <c r="H812" s="1222"/>
      <c r="I812" s="1222"/>
    </row>
    <row r="813" spans="1:9" s="23" customFormat="1" x14ac:dyDescent="0.4">
      <c r="A813" s="23">
        <v>789</v>
      </c>
      <c r="B813" s="21"/>
      <c r="C813" s="21"/>
      <c r="E813" s="22"/>
      <c r="F813" s="22"/>
      <c r="G813" s="1222"/>
      <c r="H813" s="1222"/>
      <c r="I813" s="1222"/>
    </row>
    <row r="814" spans="1:9" s="23" customFormat="1" x14ac:dyDescent="0.4">
      <c r="A814" s="23">
        <v>790</v>
      </c>
      <c r="B814" s="21"/>
      <c r="C814" s="21"/>
      <c r="E814" s="22"/>
      <c r="F814" s="22"/>
      <c r="G814" s="1222"/>
      <c r="H814" s="1222"/>
      <c r="I814" s="1222"/>
    </row>
    <row r="815" spans="1:9" s="23" customFormat="1" x14ac:dyDescent="0.4">
      <c r="A815" s="23">
        <v>791</v>
      </c>
      <c r="B815" s="21"/>
      <c r="C815" s="21"/>
      <c r="E815" s="22"/>
      <c r="F815" s="22"/>
      <c r="G815" s="1222"/>
      <c r="H815" s="1222"/>
      <c r="I815" s="1222"/>
    </row>
    <row r="816" spans="1:9" s="23" customFormat="1" x14ac:dyDescent="0.4">
      <c r="A816" s="23">
        <v>792</v>
      </c>
      <c r="B816" s="21"/>
      <c r="C816" s="21"/>
      <c r="E816" s="22"/>
      <c r="F816" s="22"/>
      <c r="G816" s="1222"/>
      <c r="H816" s="1222"/>
      <c r="I816" s="1222"/>
    </row>
    <row r="817" spans="1:9" s="23" customFormat="1" x14ac:dyDescent="0.4">
      <c r="A817" s="23">
        <v>793</v>
      </c>
      <c r="B817" s="21"/>
      <c r="C817" s="21"/>
      <c r="E817" s="22"/>
      <c r="F817" s="22"/>
      <c r="G817" s="1222"/>
      <c r="H817" s="1222"/>
      <c r="I817" s="1222"/>
    </row>
    <row r="818" spans="1:9" s="23" customFormat="1" x14ac:dyDescent="0.4">
      <c r="A818" s="23">
        <v>794</v>
      </c>
      <c r="B818" s="21"/>
      <c r="C818" s="21"/>
      <c r="E818" s="22"/>
      <c r="F818" s="22"/>
      <c r="G818" s="1222"/>
      <c r="H818" s="1222"/>
      <c r="I818" s="1222"/>
    </row>
    <row r="819" spans="1:9" s="23" customFormat="1" x14ac:dyDescent="0.4">
      <c r="A819" s="23">
        <v>795</v>
      </c>
      <c r="B819" s="21"/>
      <c r="C819" s="21"/>
      <c r="E819" s="22"/>
      <c r="F819" s="22"/>
      <c r="G819" s="1222"/>
      <c r="H819" s="1222"/>
      <c r="I819" s="1222"/>
    </row>
    <row r="820" spans="1:9" s="23" customFormat="1" x14ac:dyDescent="0.4">
      <c r="A820" s="23">
        <v>796</v>
      </c>
      <c r="B820" s="21"/>
      <c r="C820" s="21"/>
      <c r="E820" s="22"/>
      <c r="F820" s="22"/>
      <c r="G820" s="1222"/>
      <c r="H820" s="1222"/>
      <c r="I820" s="1222"/>
    </row>
    <row r="821" spans="1:9" s="23" customFormat="1" x14ac:dyDescent="0.4">
      <c r="A821" s="23">
        <v>797</v>
      </c>
      <c r="B821" s="21"/>
      <c r="C821" s="21"/>
      <c r="E821" s="22"/>
      <c r="F821" s="22"/>
      <c r="G821" s="1222"/>
      <c r="H821" s="1222"/>
      <c r="I821" s="1222"/>
    </row>
    <row r="822" spans="1:9" s="23" customFormat="1" x14ac:dyDescent="0.4">
      <c r="A822" s="23">
        <v>798</v>
      </c>
      <c r="B822" s="21"/>
      <c r="C822" s="21"/>
      <c r="E822" s="22"/>
      <c r="F822" s="22"/>
      <c r="G822" s="1222"/>
      <c r="H822" s="1222"/>
      <c r="I822" s="1222"/>
    </row>
    <row r="823" spans="1:9" s="23" customFormat="1" x14ac:dyDescent="0.4">
      <c r="A823" s="23">
        <v>799</v>
      </c>
      <c r="B823" s="21"/>
      <c r="C823" s="21"/>
      <c r="E823" s="22"/>
      <c r="F823" s="22"/>
      <c r="G823" s="1222"/>
      <c r="H823" s="1222"/>
      <c r="I823" s="1222"/>
    </row>
    <row r="824" spans="1:9" s="23" customFormat="1" x14ac:dyDescent="0.4">
      <c r="A824" s="23">
        <v>800</v>
      </c>
      <c r="B824" s="21"/>
      <c r="C824" s="21"/>
      <c r="E824" s="22"/>
      <c r="F824" s="22"/>
      <c r="G824" s="1222"/>
      <c r="H824" s="1222"/>
      <c r="I824" s="1222"/>
    </row>
    <row r="825" spans="1:9" s="23" customFormat="1" x14ac:dyDescent="0.4">
      <c r="A825" s="23">
        <v>801</v>
      </c>
      <c r="B825" s="21"/>
      <c r="C825" s="21"/>
      <c r="E825" s="22"/>
      <c r="F825" s="22"/>
      <c r="G825" s="1222"/>
      <c r="H825" s="1222"/>
      <c r="I825" s="1222"/>
    </row>
    <row r="826" spans="1:9" s="23" customFormat="1" x14ac:dyDescent="0.4">
      <c r="A826" s="23">
        <v>802</v>
      </c>
      <c r="B826" s="21"/>
      <c r="C826" s="21"/>
      <c r="E826" s="22"/>
      <c r="F826" s="22"/>
      <c r="G826" s="1222"/>
      <c r="H826" s="1222"/>
      <c r="I826" s="1222"/>
    </row>
    <row r="827" spans="1:9" s="23" customFormat="1" x14ac:dyDescent="0.4">
      <c r="A827" s="23">
        <v>803</v>
      </c>
      <c r="B827" s="21"/>
      <c r="C827" s="21"/>
      <c r="E827" s="22"/>
      <c r="F827" s="22"/>
      <c r="G827" s="1222"/>
      <c r="H827" s="1222"/>
      <c r="I827" s="1222"/>
    </row>
    <row r="828" spans="1:9" s="23" customFormat="1" x14ac:dyDescent="0.4">
      <c r="A828" s="23">
        <v>804</v>
      </c>
      <c r="B828" s="21"/>
      <c r="C828" s="21"/>
      <c r="E828" s="22"/>
      <c r="F828" s="22"/>
      <c r="G828" s="1222"/>
      <c r="H828" s="1222"/>
      <c r="I828" s="1222"/>
    </row>
    <row r="829" spans="1:9" s="23" customFormat="1" x14ac:dyDescent="0.4">
      <c r="A829" s="23">
        <v>805</v>
      </c>
      <c r="B829" s="21"/>
      <c r="C829" s="21"/>
      <c r="E829" s="22"/>
      <c r="F829" s="22"/>
      <c r="G829" s="1222"/>
      <c r="H829" s="1222"/>
      <c r="I829" s="1222"/>
    </row>
    <row r="830" spans="1:9" s="23" customFormat="1" x14ac:dyDescent="0.4">
      <c r="A830" s="23">
        <v>806</v>
      </c>
      <c r="B830" s="21"/>
      <c r="C830" s="21"/>
      <c r="E830" s="22"/>
      <c r="F830" s="22"/>
      <c r="G830" s="1222"/>
      <c r="H830" s="1222"/>
      <c r="I830" s="1222"/>
    </row>
    <row r="831" spans="1:9" s="23" customFormat="1" x14ac:dyDescent="0.4">
      <c r="A831" s="23">
        <v>807</v>
      </c>
      <c r="B831" s="21"/>
      <c r="C831" s="21"/>
      <c r="E831" s="22"/>
      <c r="F831" s="22"/>
      <c r="G831" s="1222"/>
      <c r="H831" s="1222"/>
      <c r="I831" s="1222"/>
    </row>
    <row r="832" spans="1:9" s="23" customFormat="1" x14ac:dyDescent="0.4">
      <c r="A832" s="23">
        <v>808</v>
      </c>
      <c r="B832" s="21"/>
      <c r="C832" s="21"/>
      <c r="E832" s="22"/>
      <c r="F832" s="22"/>
      <c r="G832" s="1222"/>
      <c r="H832" s="1222"/>
      <c r="I832" s="1222"/>
    </row>
    <row r="833" spans="1:9" s="23" customFormat="1" x14ac:dyDescent="0.4">
      <c r="A833" s="23">
        <v>809</v>
      </c>
      <c r="B833" s="21"/>
      <c r="C833" s="21"/>
      <c r="E833" s="22"/>
      <c r="F833" s="22"/>
      <c r="G833" s="1222"/>
      <c r="H833" s="1222"/>
      <c r="I833" s="1222"/>
    </row>
    <row r="834" spans="1:9" s="23" customFormat="1" x14ac:dyDescent="0.4">
      <c r="A834" s="23">
        <v>810</v>
      </c>
      <c r="B834" s="21"/>
      <c r="C834" s="21"/>
      <c r="E834" s="22"/>
      <c r="F834" s="22"/>
      <c r="G834" s="1222"/>
      <c r="H834" s="1222"/>
      <c r="I834" s="1222"/>
    </row>
    <row r="835" spans="1:9" s="23" customFormat="1" x14ac:dyDescent="0.4">
      <c r="A835" s="23">
        <v>811</v>
      </c>
      <c r="B835" s="21"/>
      <c r="C835" s="21"/>
      <c r="E835" s="22"/>
      <c r="F835" s="22"/>
      <c r="G835" s="1222"/>
      <c r="H835" s="1222"/>
      <c r="I835" s="1222"/>
    </row>
    <row r="836" spans="1:9" s="23" customFormat="1" x14ac:dyDescent="0.4">
      <c r="A836" s="23">
        <v>812</v>
      </c>
      <c r="B836" s="21"/>
      <c r="C836" s="21"/>
      <c r="E836" s="22"/>
      <c r="F836" s="22"/>
      <c r="G836" s="1222"/>
      <c r="H836" s="1222"/>
      <c r="I836" s="1222"/>
    </row>
    <row r="837" spans="1:9" s="23" customFormat="1" x14ac:dyDescent="0.4">
      <c r="A837" s="23">
        <v>813</v>
      </c>
      <c r="B837" s="21"/>
      <c r="C837" s="21"/>
      <c r="E837" s="22"/>
      <c r="F837" s="22"/>
      <c r="G837" s="1222"/>
      <c r="H837" s="1222"/>
      <c r="I837" s="1222"/>
    </row>
    <row r="838" spans="1:9" s="23" customFormat="1" x14ac:dyDescent="0.4">
      <c r="A838" s="23">
        <v>814</v>
      </c>
      <c r="B838" s="21"/>
      <c r="C838" s="21"/>
      <c r="E838" s="22"/>
      <c r="F838" s="22"/>
      <c r="G838" s="1222"/>
      <c r="H838" s="1222"/>
      <c r="I838" s="1222"/>
    </row>
    <row r="839" spans="1:9" s="23" customFormat="1" x14ac:dyDescent="0.4">
      <c r="A839" s="23">
        <v>815</v>
      </c>
      <c r="B839" s="21"/>
      <c r="C839" s="21"/>
      <c r="E839" s="22"/>
      <c r="F839" s="22"/>
      <c r="G839" s="1222"/>
      <c r="H839" s="1222"/>
      <c r="I839" s="1222"/>
    </row>
    <row r="840" spans="1:9" s="23" customFormat="1" x14ac:dyDescent="0.4">
      <c r="A840" s="23">
        <v>816</v>
      </c>
      <c r="B840" s="21"/>
      <c r="C840" s="21"/>
      <c r="E840" s="22"/>
      <c r="F840" s="22"/>
      <c r="G840" s="1222"/>
      <c r="H840" s="1222"/>
      <c r="I840" s="1222"/>
    </row>
    <row r="841" spans="1:9" s="23" customFormat="1" x14ac:dyDescent="0.4">
      <c r="A841" s="23">
        <v>817</v>
      </c>
      <c r="B841" s="21"/>
      <c r="C841" s="21"/>
      <c r="E841" s="22"/>
      <c r="F841" s="22"/>
      <c r="G841" s="1222"/>
      <c r="H841" s="1222"/>
      <c r="I841" s="1222"/>
    </row>
    <row r="842" spans="1:9" s="23" customFormat="1" x14ac:dyDescent="0.4">
      <c r="A842" s="23">
        <v>818</v>
      </c>
      <c r="B842" s="21"/>
      <c r="C842" s="21"/>
      <c r="E842" s="22"/>
      <c r="F842" s="22"/>
      <c r="G842" s="1222"/>
      <c r="H842" s="1222"/>
      <c r="I842" s="1222"/>
    </row>
    <row r="843" spans="1:9" s="23" customFormat="1" x14ac:dyDescent="0.4">
      <c r="A843" s="23">
        <v>819</v>
      </c>
      <c r="B843" s="21"/>
      <c r="C843" s="21"/>
      <c r="E843" s="22"/>
      <c r="F843" s="22"/>
      <c r="G843" s="1222"/>
      <c r="H843" s="1222"/>
      <c r="I843" s="1222"/>
    </row>
    <row r="844" spans="1:9" s="23" customFormat="1" x14ac:dyDescent="0.4">
      <c r="A844" s="23">
        <v>820</v>
      </c>
      <c r="B844" s="21"/>
      <c r="C844" s="21"/>
      <c r="E844" s="22"/>
      <c r="F844" s="22"/>
      <c r="G844" s="1222"/>
      <c r="H844" s="1222"/>
      <c r="I844" s="1222"/>
    </row>
    <row r="845" spans="1:9" s="23" customFormat="1" x14ac:dyDescent="0.4">
      <c r="A845" s="23">
        <v>821</v>
      </c>
      <c r="B845" s="21"/>
      <c r="C845" s="21"/>
      <c r="E845" s="22"/>
      <c r="F845" s="22"/>
      <c r="G845" s="1222"/>
      <c r="H845" s="1222"/>
      <c r="I845" s="1222"/>
    </row>
    <row r="846" spans="1:9" s="23" customFormat="1" x14ac:dyDescent="0.4">
      <c r="A846" s="23">
        <v>822</v>
      </c>
      <c r="B846" s="21"/>
      <c r="C846" s="21"/>
      <c r="E846" s="22"/>
      <c r="F846" s="22"/>
      <c r="G846" s="1222"/>
      <c r="H846" s="1222"/>
      <c r="I846" s="1222"/>
    </row>
    <row r="847" spans="1:9" s="23" customFormat="1" x14ac:dyDescent="0.4">
      <c r="A847" s="23">
        <v>823</v>
      </c>
      <c r="B847" s="21"/>
      <c r="C847" s="21"/>
      <c r="E847" s="22"/>
      <c r="F847" s="22"/>
      <c r="G847" s="1222"/>
      <c r="H847" s="1222"/>
      <c r="I847" s="1222"/>
    </row>
    <row r="848" spans="1:9" s="23" customFormat="1" x14ac:dyDescent="0.4">
      <c r="A848" s="23">
        <v>824</v>
      </c>
      <c r="B848" s="21"/>
      <c r="C848" s="21"/>
      <c r="E848" s="22"/>
      <c r="F848" s="22"/>
      <c r="G848" s="1222"/>
      <c r="H848" s="1222"/>
      <c r="I848" s="1222"/>
    </row>
    <row r="849" spans="1:9" s="23" customFormat="1" x14ac:dyDescent="0.4">
      <c r="A849" s="23">
        <v>825</v>
      </c>
      <c r="B849" s="21"/>
      <c r="C849" s="21"/>
      <c r="E849" s="22"/>
      <c r="F849" s="22"/>
      <c r="G849" s="1222"/>
      <c r="H849" s="1222"/>
      <c r="I849" s="1222"/>
    </row>
    <row r="850" spans="1:9" s="23" customFormat="1" x14ac:dyDescent="0.4">
      <c r="A850" s="23">
        <v>826</v>
      </c>
      <c r="B850" s="21"/>
      <c r="C850" s="21"/>
      <c r="E850" s="22"/>
      <c r="F850" s="22"/>
      <c r="G850" s="1222"/>
      <c r="H850" s="1222"/>
      <c r="I850" s="1222"/>
    </row>
    <row r="851" spans="1:9" s="23" customFormat="1" x14ac:dyDescent="0.4">
      <c r="A851" s="23">
        <v>827</v>
      </c>
      <c r="B851" s="21"/>
      <c r="C851" s="21"/>
      <c r="E851" s="22"/>
      <c r="F851" s="22"/>
      <c r="G851" s="1222"/>
      <c r="H851" s="1222"/>
      <c r="I851" s="1222"/>
    </row>
    <row r="852" spans="1:9" s="23" customFormat="1" x14ac:dyDescent="0.4">
      <c r="A852" s="23">
        <v>828</v>
      </c>
      <c r="B852" s="21"/>
      <c r="C852" s="21"/>
      <c r="E852" s="22"/>
      <c r="F852" s="22"/>
      <c r="G852" s="1222"/>
      <c r="H852" s="1222"/>
      <c r="I852" s="1222"/>
    </row>
    <row r="853" spans="1:9" s="23" customFormat="1" x14ac:dyDescent="0.4">
      <c r="A853" s="23">
        <v>829</v>
      </c>
      <c r="B853" s="21"/>
      <c r="C853" s="21"/>
      <c r="E853" s="22"/>
      <c r="F853" s="22"/>
      <c r="G853" s="1222"/>
      <c r="H853" s="1222"/>
      <c r="I853" s="1222"/>
    </row>
    <row r="854" spans="1:9" s="23" customFormat="1" x14ac:dyDescent="0.4">
      <c r="A854" s="23">
        <v>830</v>
      </c>
      <c r="B854" s="21"/>
      <c r="C854" s="21"/>
      <c r="E854" s="22"/>
      <c r="F854" s="22"/>
      <c r="G854" s="1222"/>
      <c r="H854" s="1222"/>
      <c r="I854" s="1222"/>
    </row>
    <row r="855" spans="1:9" s="23" customFormat="1" x14ac:dyDescent="0.4">
      <c r="A855" s="23">
        <v>831</v>
      </c>
      <c r="B855" s="21"/>
      <c r="C855" s="21"/>
      <c r="E855" s="22"/>
      <c r="F855" s="22"/>
      <c r="G855" s="1222"/>
      <c r="H855" s="1222"/>
      <c r="I855" s="1222"/>
    </row>
    <row r="856" spans="1:9" s="23" customFormat="1" x14ac:dyDescent="0.4">
      <c r="A856" s="23">
        <v>832</v>
      </c>
      <c r="B856" s="21"/>
      <c r="C856" s="21"/>
      <c r="E856" s="22"/>
      <c r="F856" s="22"/>
      <c r="G856" s="1222"/>
      <c r="H856" s="1222"/>
      <c r="I856" s="1222"/>
    </row>
    <row r="857" spans="1:9" s="23" customFormat="1" x14ac:dyDescent="0.4">
      <c r="A857" s="23">
        <v>833</v>
      </c>
      <c r="B857" s="21"/>
      <c r="C857" s="21"/>
      <c r="E857" s="22"/>
      <c r="F857" s="22"/>
      <c r="G857" s="1222"/>
      <c r="H857" s="1222"/>
      <c r="I857" s="1222"/>
    </row>
    <row r="858" spans="1:9" s="23" customFormat="1" x14ac:dyDescent="0.4">
      <c r="A858" s="23">
        <v>834</v>
      </c>
      <c r="B858" s="21"/>
      <c r="C858" s="21"/>
      <c r="E858" s="22"/>
      <c r="F858" s="22"/>
      <c r="G858" s="1222"/>
      <c r="H858" s="1222"/>
      <c r="I858" s="1222"/>
    </row>
    <row r="859" spans="1:9" s="23" customFormat="1" x14ac:dyDescent="0.4">
      <c r="A859" s="23">
        <v>835</v>
      </c>
      <c r="B859" s="21"/>
      <c r="C859" s="21"/>
      <c r="E859" s="22"/>
      <c r="F859" s="22"/>
      <c r="G859" s="1222"/>
      <c r="H859" s="1222"/>
      <c r="I859" s="1222"/>
    </row>
    <row r="860" spans="1:9" s="23" customFormat="1" x14ac:dyDescent="0.4">
      <c r="A860" s="23">
        <v>836</v>
      </c>
      <c r="B860" s="21"/>
      <c r="C860" s="21"/>
      <c r="E860" s="22"/>
      <c r="F860" s="22"/>
      <c r="G860" s="1222"/>
      <c r="H860" s="1222"/>
      <c r="I860" s="1222"/>
    </row>
    <row r="861" spans="1:9" s="23" customFormat="1" x14ac:dyDescent="0.4">
      <c r="A861" s="23">
        <v>837</v>
      </c>
      <c r="B861" s="21"/>
      <c r="C861" s="21"/>
      <c r="E861" s="22"/>
      <c r="F861" s="22"/>
      <c r="G861" s="1222"/>
      <c r="H861" s="1222"/>
      <c r="I861" s="1222"/>
    </row>
    <row r="862" spans="1:9" s="23" customFormat="1" x14ac:dyDescent="0.4">
      <c r="A862" s="23">
        <v>838</v>
      </c>
      <c r="B862" s="21"/>
      <c r="C862" s="21"/>
      <c r="E862" s="22"/>
      <c r="F862" s="22"/>
      <c r="G862" s="1222"/>
      <c r="H862" s="1222"/>
      <c r="I862" s="1222"/>
    </row>
    <row r="863" spans="1:9" s="23" customFormat="1" x14ac:dyDescent="0.4">
      <c r="A863" s="23">
        <v>839</v>
      </c>
      <c r="B863" s="21"/>
      <c r="C863" s="21"/>
      <c r="E863" s="22"/>
      <c r="F863" s="22"/>
      <c r="G863" s="1222"/>
      <c r="H863" s="1222"/>
      <c r="I863" s="1222"/>
    </row>
    <row r="864" spans="1:9" s="23" customFormat="1" x14ac:dyDescent="0.4">
      <c r="A864" s="23">
        <v>840</v>
      </c>
      <c r="B864" s="21"/>
      <c r="C864" s="21"/>
      <c r="E864" s="22"/>
      <c r="F864" s="22"/>
      <c r="G864" s="1222"/>
      <c r="H864" s="1222"/>
      <c r="I864" s="1222"/>
    </row>
    <row r="865" spans="1:9" s="23" customFormat="1" x14ac:dyDescent="0.4">
      <c r="A865" s="23">
        <v>841</v>
      </c>
      <c r="B865" s="21"/>
      <c r="C865" s="21"/>
      <c r="E865" s="22"/>
      <c r="F865" s="22"/>
      <c r="G865" s="1222"/>
      <c r="H865" s="1222"/>
      <c r="I865" s="1222"/>
    </row>
    <row r="866" spans="1:9" s="23" customFormat="1" x14ac:dyDescent="0.4">
      <c r="A866" s="23">
        <v>842</v>
      </c>
      <c r="B866" s="21"/>
      <c r="C866" s="21"/>
      <c r="E866" s="22"/>
      <c r="F866" s="22"/>
      <c r="G866" s="1222"/>
      <c r="H866" s="1222"/>
      <c r="I866" s="1222"/>
    </row>
    <row r="867" spans="1:9" s="23" customFormat="1" x14ac:dyDescent="0.4">
      <c r="A867" s="23">
        <v>843</v>
      </c>
      <c r="B867" s="21"/>
      <c r="C867" s="21"/>
      <c r="E867" s="22"/>
      <c r="F867" s="22"/>
      <c r="G867" s="1222"/>
      <c r="H867" s="1222"/>
      <c r="I867" s="1222"/>
    </row>
    <row r="868" spans="1:9" s="23" customFormat="1" x14ac:dyDescent="0.4">
      <c r="A868" s="23">
        <v>844</v>
      </c>
      <c r="B868" s="21"/>
      <c r="C868" s="21"/>
      <c r="E868" s="22"/>
      <c r="F868" s="22"/>
      <c r="G868" s="1222"/>
      <c r="H868" s="1222"/>
      <c r="I868" s="1222"/>
    </row>
    <row r="869" spans="1:9" s="23" customFormat="1" x14ac:dyDescent="0.4">
      <c r="A869" s="23">
        <v>845</v>
      </c>
      <c r="B869" s="21"/>
      <c r="C869" s="21"/>
      <c r="E869" s="22"/>
      <c r="F869" s="22"/>
      <c r="G869" s="1222"/>
      <c r="H869" s="1222"/>
      <c r="I869" s="1222"/>
    </row>
    <row r="870" spans="1:9" s="23" customFormat="1" x14ac:dyDescent="0.4">
      <c r="A870" s="23">
        <v>846</v>
      </c>
      <c r="B870" s="21"/>
      <c r="C870" s="21"/>
      <c r="E870" s="22"/>
      <c r="F870" s="22"/>
      <c r="G870" s="1222"/>
      <c r="H870" s="1222"/>
      <c r="I870" s="1222"/>
    </row>
    <row r="871" spans="1:9" s="23" customFormat="1" x14ac:dyDescent="0.4">
      <c r="A871" s="23">
        <v>847</v>
      </c>
      <c r="B871" s="21"/>
      <c r="C871" s="21"/>
      <c r="E871" s="22"/>
      <c r="F871" s="22"/>
      <c r="G871" s="1222"/>
      <c r="H871" s="1222"/>
      <c r="I871" s="1222"/>
    </row>
    <row r="872" spans="1:9" s="23" customFormat="1" x14ac:dyDescent="0.4">
      <c r="A872" s="23">
        <v>848</v>
      </c>
      <c r="B872" s="21"/>
      <c r="C872" s="21"/>
      <c r="E872" s="22"/>
      <c r="F872" s="22"/>
      <c r="G872" s="1222"/>
      <c r="H872" s="1222"/>
      <c r="I872" s="1222"/>
    </row>
    <row r="873" spans="1:9" s="23" customFormat="1" x14ac:dyDescent="0.4">
      <c r="A873" s="23">
        <v>849</v>
      </c>
      <c r="B873" s="21"/>
      <c r="C873" s="21"/>
      <c r="E873" s="22"/>
      <c r="F873" s="22"/>
      <c r="G873" s="1222"/>
      <c r="H873" s="1222"/>
      <c r="I873" s="1222"/>
    </row>
    <row r="874" spans="1:9" s="23" customFormat="1" x14ac:dyDescent="0.4">
      <c r="A874" s="23">
        <v>850</v>
      </c>
      <c r="B874" s="21"/>
      <c r="C874" s="21"/>
      <c r="E874" s="22"/>
      <c r="F874" s="22"/>
      <c r="G874" s="1222"/>
      <c r="H874" s="1222"/>
      <c r="I874" s="1222"/>
    </row>
    <row r="875" spans="1:9" s="23" customFormat="1" x14ac:dyDescent="0.4">
      <c r="A875" s="23">
        <v>851</v>
      </c>
      <c r="B875" s="21"/>
      <c r="C875" s="21"/>
      <c r="E875" s="22"/>
      <c r="F875" s="22"/>
      <c r="G875" s="1222"/>
      <c r="H875" s="1222"/>
      <c r="I875" s="1222"/>
    </row>
    <row r="876" spans="1:9" s="23" customFormat="1" x14ac:dyDescent="0.4">
      <c r="A876" s="23">
        <v>852</v>
      </c>
      <c r="B876" s="21"/>
      <c r="C876" s="21"/>
      <c r="E876" s="22"/>
      <c r="F876" s="22"/>
      <c r="G876" s="1222"/>
      <c r="H876" s="1222"/>
      <c r="I876" s="1222"/>
    </row>
    <row r="877" spans="1:9" s="23" customFormat="1" x14ac:dyDescent="0.4">
      <c r="A877" s="23">
        <v>853</v>
      </c>
      <c r="B877" s="21"/>
      <c r="C877" s="21"/>
      <c r="E877" s="22"/>
      <c r="F877" s="22"/>
      <c r="G877" s="1222"/>
      <c r="H877" s="1222"/>
      <c r="I877" s="1222"/>
    </row>
    <row r="878" spans="1:9" s="23" customFormat="1" x14ac:dyDescent="0.4">
      <c r="A878" s="23">
        <v>854</v>
      </c>
      <c r="B878" s="21"/>
      <c r="C878" s="21"/>
      <c r="E878" s="22"/>
      <c r="F878" s="22"/>
      <c r="G878" s="1222"/>
      <c r="H878" s="1222"/>
      <c r="I878" s="1222"/>
    </row>
    <row r="879" spans="1:9" s="23" customFormat="1" x14ac:dyDescent="0.4">
      <c r="A879" s="23">
        <v>855</v>
      </c>
      <c r="B879" s="21"/>
      <c r="C879" s="21"/>
      <c r="E879" s="22"/>
      <c r="F879" s="22"/>
      <c r="G879" s="1222"/>
      <c r="H879" s="1222"/>
      <c r="I879" s="1222"/>
    </row>
    <row r="880" spans="1:9" s="23" customFormat="1" x14ac:dyDescent="0.4">
      <c r="A880" s="23">
        <v>856</v>
      </c>
      <c r="B880" s="21"/>
      <c r="C880" s="21"/>
      <c r="E880" s="22"/>
      <c r="F880" s="22"/>
      <c r="G880" s="1222"/>
      <c r="H880" s="1222"/>
      <c r="I880" s="1222"/>
    </row>
    <row r="881" spans="1:9" s="23" customFormat="1" x14ac:dyDescent="0.4">
      <c r="A881" s="23">
        <v>857</v>
      </c>
      <c r="B881" s="21"/>
      <c r="C881" s="21"/>
      <c r="E881" s="22"/>
      <c r="F881" s="22"/>
      <c r="G881" s="1222"/>
      <c r="H881" s="1222"/>
      <c r="I881" s="1222"/>
    </row>
    <row r="882" spans="1:9" s="23" customFormat="1" x14ac:dyDescent="0.4">
      <c r="A882" s="23">
        <v>858</v>
      </c>
      <c r="B882" s="21"/>
      <c r="C882" s="21"/>
      <c r="E882" s="22"/>
      <c r="F882" s="22"/>
      <c r="G882" s="1222"/>
      <c r="H882" s="1222"/>
      <c r="I882" s="1222"/>
    </row>
    <row r="883" spans="1:9" s="23" customFormat="1" x14ac:dyDescent="0.4">
      <c r="A883" s="23">
        <v>859</v>
      </c>
      <c r="B883" s="21"/>
      <c r="C883" s="21"/>
      <c r="E883" s="22"/>
      <c r="F883" s="22"/>
      <c r="G883" s="1222"/>
      <c r="H883" s="1222"/>
      <c r="I883" s="1222"/>
    </row>
    <row r="884" spans="1:9" s="23" customFormat="1" x14ac:dyDescent="0.4">
      <c r="A884" s="23">
        <v>860</v>
      </c>
      <c r="B884" s="21"/>
      <c r="C884" s="21"/>
      <c r="E884" s="22"/>
      <c r="F884" s="22"/>
      <c r="G884" s="1222"/>
      <c r="H884" s="1222"/>
      <c r="I884" s="1222"/>
    </row>
    <row r="885" spans="1:9" s="23" customFormat="1" x14ac:dyDescent="0.4">
      <c r="A885" s="23">
        <v>861</v>
      </c>
      <c r="B885" s="21"/>
      <c r="C885" s="21"/>
      <c r="E885" s="22"/>
      <c r="F885" s="22"/>
      <c r="G885" s="1222"/>
      <c r="H885" s="1222"/>
      <c r="I885" s="1222"/>
    </row>
    <row r="886" spans="1:9" s="23" customFormat="1" x14ac:dyDescent="0.4">
      <c r="A886" s="23">
        <v>862</v>
      </c>
      <c r="B886" s="21"/>
      <c r="C886" s="21"/>
      <c r="E886" s="22"/>
      <c r="F886" s="22"/>
      <c r="G886" s="1222"/>
      <c r="H886" s="1222"/>
      <c r="I886" s="1222"/>
    </row>
    <row r="887" spans="1:9" s="23" customFormat="1" x14ac:dyDescent="0.4">
      <c r="A887" s="23">
        <v>863</v>
      </c>
      <c r="B887" s="21"/>
      <c r="C887" s="21"/>
      <c r="E887" s="22"/>
      <c r="F887" s="22"/>
      <c r="G887" s="1222"/>
      <c r="H887" s="1222"/>
      <c r="I887" s="1222"/>
    </row>
    <row r="888" spans="1:9" s="23" customFormat="1" x14ac:dyDescent="0.4">
      <c r="A888" s="23">
        <v>864</v>
      </c>
      <c r="B888" s="21"/>
      <c r="C888" s="21"/>
      <c r="E888" s="22"/>
      <c r="F888" s="22"/>
      <c r="G888" s="1222"/>
      <c r="H888" s="1222"/>
      <c r="I888" s="1222"/>
    </row>
    <row r="889" spans="1:9" s="23" customFormat="1" x14ac:dyDescent="0.4">
      <c r="A889" s="23">
        <v>865</v>
      </c>
      <c r="B889" s="21"/>
      <c r="C889" s="21"/>
      <c r="E889" s="22"/>
      <c r="F889" s="22"/>
      <c r="G889" s="1222"/>
      <c r="H889" s="1222"/>
      <c r="I889" s="1222"/>
    </row>
    <row r="890" spans="1:9" s="23" customFormat="1" x14ac:dyDescent="0.4">
      <c r="A890" s="23">
        <v>866</v>
      </c>
      <c r="B890" s="21"/>
      <c r="C890" s="21"/>
      <c r="E890" s="22"/>
      <c r="F890" s="22"/>
      <c r="G890" s="1222"/>
      <c r="H890" s="1222"/>
      <c r="I890" s="1222"/>
    </row>
    <row r="891" spans="1:9" s="23" customFormat="1" x14ac:dyDescent="0.4">
      <c r="A891" s="23">
        <v>867</v>
      </c>
      <c r="B891" s="21"/>
      <c r="C891" s="21"/>
      <c r="E891" s="22"/>
      <c r="F891" s="22"/>
      <c r="G891" s="1222"/>
      <c r="H891" s="1222"/>
      <c r="I891" s="1222"/>
    </row>
    <row r="892" spans="1:9" s="23" customFormat="1" x14ac:dyDescent="0.4">
      <c r="A892" s="23">
        <v>868</v>
      </c>
      <c r="B892" s="21"/>
      <c r="C892" s="21"/>
      <c r="E892" s="22"/>
      <c r="F892" s="22"/>
      <c r="G892" s="1222"/>
      <c r="H892" s="1222"/>
      <c r="I892" s="1222"/>
    </row>
    <row r="893" spans="1:9" s="23" customFormat="1" x14ac:dyDescent="0.4">
      <c r="A893" s="23">
        <v>869</v>
      </c>
      <c r="B893" s="21"/>
      <c r="C893" s="21"/>
      <c r="E893" s="22"/>
      <c r="F893" s="22"/>
      <c r="G893" s="1222"/>
      <c r="H893" s="1222"/>
      <c r="I893" s="1222"/>
    </row>
    <row r="894" spans="1:9" s="23" customFormat="1" x14ac:dyDescent="0.4">
      <c r="A894" s="23">
        <v>870</v>
      </c>
      <c r="B894" s="21"/>
      <c r="C894" s="21"/>
      <c r="E894" s="22"/>
      <c r="F894" s="22"/>
      <c r="G894" s="1222"/>
      <c r="H894" s="1222"/>
      <c r="I894" s="1222"/>
    </row>
    <row r="895" spans="1:9" s="23" customFormat="1" x14ac:dyDescent="0.4">
      <c r="A895" s="23">
        <v>871</v>
      </c>
      <c r="B895" s="21"/>
      <c r="C895" s="21"/>
      <c r="E895" s="22"/>
      <c r="F895" s="22"/>
      <c r="G895" s="1222"/>
      <c r="H895" s="1222"/>
      <c r="I895" s="1222"/>
    </row>
    <row r="896" spans="1:9" s="23" customFormat="1" x14ac:dyDescent="0.4">
      <c r="A896" s="23">
        <v>872</v>
      </c>
      <c r="B896" s="21"/>
      <c r="C896" s="21"/>
      <c r="E896" s="22"/>
      <c r="F896" s="22"/>
      <c r="G896" s="1222"/>
      <c r="H896" s="1222"/>
      <c r="I896" s="1222"/>
    </row>
    <row r="897" spans="1:9" s="23" customFormat="1" x14ac:dyDescent="0.4">
      <c r="A897" s="23">
        <v>873</v>
      </c>
      <c r="B897" s="21"/>
      <c r="C897" s="21"/>
      <c r="E897" s="22"/>
      <c r="F897" s="22"/>
      <c r="G897" s="1222"/>
      <c r="H897" s="1222"/>
      <c r="I897" s="1222"/>
    </row>
    <row r="898" spans="1:9" s="23" customFormat="1" x14ac:dyDescent="0.4">
      <c r="A898" s="23">
        <v>874</v>
      </c>
      <c r="B898" s="21"/>
      <c r="C898" s="21"/>
      <c r="E898" s="22"/>
      <c r="F898" s="22"/>
      <c r="G898" s="1222"/>
      <c r="H898" s="1222"/>
      <c r="I898" s="1222"/>
    </row>
    <row r="899" spans="1:9" s="23" customFormat="1" x14ac:dyDescent="0.4">
      <c r="A899" s="23">
        <v>875</v>
      </c>
      <c r="B899" s="21"/>
      <c r="C899" s="21"/>
      <c r="E899" s="22"/>
      <c r="F899" s="22"/>
      <c r="G899" s="1222"/>
      <c r="H899" s="1222"/>
      <c r="I899" s="1222"/>
    </row>
    <row r="900" spans="1:9" s="23" customFormat="1" x14ac:dyDescent="0.4">
      <c r="A900" s="23">
        <v>876</v>
      </c>
      <c r="B900" s="21"/>
      <c r="C900" s="21"/>
      <c r="E900" s="22"/>
      <c r="F900" s="22"/>
      <c r="G900" s="1222"/>
      <c r="H900" s="1222"/>
      <c r="I900" s="1222"/>
    </row>
    <row r="901" spans="1:9" s="23" customFormat="1" x14ac:dyDescent="0.4">
      <c r="A901" s="23">
        <v>877</v>
      </c>
      <c r="B901" s="21"/>
      <c r="C901" s="21"/>
      <c r="E901" s="22"/>
      <c r="F901" s="22"/>
      <c r="G901" s="1222"/>
      <c r="H901" s="1222"/>
      <c r="I901" s="1222"/>
    </row>
    <row r="902" spans="1:9" s="23" customFormat="1" x14ac:dyDescent="0.4">
      <c r="A902" s="23">
        <v>878</v>
      </c>
      <c r="B902" s="21"/>
      <c r="C902" s="21"/>
      <c r="E902" s="22"/>
      <c r="F902" s="22"/>
      <c r="G902" s="1222"/>
      <c r="H902" s="1222"/>
      <c r="I902" s="1222"/>
    </row>
    <row r="903" spans="1:9" s="23" customFormat="1" x14ac:dyDescent="0.4">
      <c r="A903" s="23">
        <v>879</v>
      </c>
      <c r="B903" s="21"/>
      <c r="C903" s="21"/>
      <c r="E903" s="22"/>
      <c r="F903" s="22"/>
      <c r="G903" s="1222"/>
      <c r="H903" s="1222"/>
      <c r="I903" s="1222"/>
    </row>
    <row r="904" spans="1:9" s="23" customFormat="1" x14ac:dyDescent="0.4">
      <c r="A904" s="23">
        <v>880</v>
      </c>
      <c r="B904" s="21"/>
      <c r="C904" s="21"/>
      <c r="E904" s="22"/>
      <c r="F904" s="22"/>
      <c r="G904" s="1222"/>
      <c r="H904" s="1222"/>
      <c r="I904" s="1222"/>
    </row>
    <row r="905" spans="1:9" s="23" customFormat="1" x14ac:dyDescent="0.4">
      <c r="A905" s="23">
        <v>881</v>
      </c>
      <c r="B905" s="21"/>
      <c r="C905" s="21"/>
      <c r="E905" s="22"/>
      <c r="F905" s="22"/>
      <c r="G905" s="1222"/>
      <c r="H905" s="1222"/>
      <c r="I905" s="1222"/>
    </row>
    <row r="906" spans="1:9" s="23" customFormat="1" x14ac:dyDescent="0.4">
      <c r="A906" s="23">
        <v>882</v>
      </c>
      <c r="B906" s="21"/>
      <c r="C906" s="21"/>
      <c r="E906" s="22"/>
      <c r="F906" s="22"/>
      <c r="G906" s="1222"/>
      <c r="H906" s="1222"/>
      <c r="I906" s="1222"/>
    </row>
    <row r="907" spans="1:9" s="23" customFormat="1" x14ac:dyDescent="0.4">
      <c r="A907" s="23">
        <v>883</v>
      </c>
      <c r="B907" s="21"/>
      <c r="C907" s="21"/>
      <c r="E907" s="22"/>
      <c r="F907" s="22"/>
      <c r="G907" s="1222"/>
      <c r="H907" s="1222"/>
      <c r="I907" s="1222"/>
    </row>
    <row r="908" spans="1:9" s="23" customFormat="1" x14ac:dyDescent="0.4">
      <c r="A908" s="23">
        <v>884</v>
      </c>
      <c r="B908" s="21"/>
      <c r="C908" s="21"/>
      <c r="E908" s="22"/>
      <c r="F908" s="22"/>
      <c r="G908" s="1222"/>
      <c r="H908" s="1222"/>
      <c r="I908" s="1222"/>
    </row>
    <row r="909" spans="1:9" s="23" customFormat="1" x14ac:dyDescent="0.4">
      <c r="A909" s="23">
        <v>885</v>
      </c>
      <c r="B909" s="21"/>
      <c r="C909" s="21"/>
      <c r="E909" s="22"/>
      <c r="F909" s="22"/>
      <c r="G909" s="1222"/>
      <c r="H909" s="1222"/>
      <c r="I909" s="1222"/>
    </row>
    <row r="910" spans="1:9" s="23" customFormat="1" x14ac:dyDescent="0.4">
      <c r="A910" s="23">
        <v>886</v>
      </c>
      <c r="B910" s="21"/>
      <c r="C910" s="21"/>
      <c r="E910" s="22"/>
      <c r="F910" s="22"/>
      <c r="G910" s="1222"/>
      <c r="H910" s="1222"/>
      <c r="I910" s="1222"/>
    </row>
    <row r="911" spans="1:9" s="23" customFormat="1" x14ac:dyDescent="0.4">
      <c r="A911" s="23">
        <v>887</v>
      </c>
      <c r="B911" s="21"/>
      <c r="C911" s="21"/>
      <c r="E911" s="22"/>
      <c r="F911" s="22"/>
      <c r="G911" s="1222"/>
      <c r="H911" s="1222"/>
      <c r="I911" s="1222"/>
    </row>
    <row r="912" spans="1:9" s="23" customFormat="1" x14ac:dyDescent="0.4">
      <c r="A912" s="23">
        <v>888</v>
      </c>
      <c r="B912" s="21"/>
      <c r="C912" s="21"/>
      <c r="E912" s="22"/>
      <c r="F912" s="22"/>
      <c r="G912" s="1222"/>
      <c r="H912" s="1222"/>
      <c r="I912" s="1222"/>
    </row>
    <row r="913" spans="1:9" s="23" customFormat="1" x14ac:dyDescent="0.4">
      <c r="A913" s="23">
        <v>889</v>
      </c>
      <c r="B913" s="21"/>
      <c r="C913" s="21"/>
      <c r="E913" s="22"/>
      <c r="F913" s="22"/>
      <c r="G913" s="1222"/>
      <c r="H913" s="1222"/>
      <c r="I913" s="1222"/>
    </row>
    <row r="914" spans="1:9" s="23" customFormat="1" x14ac:dyDescent="0.4">
      <c r="A914" s="23">
        <v>890</v>
      </c>
      <c r="B914" s="21"/>
      <c r="C914" s="21"/>
      <c r="E914" s="22"/>
      <c r="F914" s="22"/>
      <c r="G914" s="1222"/>
      <c r="H914" s="1222"/>
      <c r="I914" s="1222"/>
    </row>
    <row r="915" spans="1:9" s="23" customFormat="1" x14ac:dyDescent="0.4">
      <c r="A915" s="23">
        <v>891</v>
      </c>
      <c r="B915" s="21"/>
      <c r="C915" s="21"/>
      <c r="E915" s="22"/>
      <c r="F915" s="22"/>
      <c r="G915" s="1222"/>
      <c r="H915" s="1222"/>
      <c r="I915" s="1222"/>
    </row>
    <row r="916" spans="1:9" s="23" customFormat="1" x14ac:dyDescent="0.4">
      <c r="A916" s="23">
        <v>892</v>
      </c>
      <c r="B916" s="21"/>
      <c r="C916" s="21"/>
      <c r="E916" s="22"/>
      <c r="F916" s="22"/>
      <c r="G916" s="1222"/>
      <c r="H916" s="1222"/>
      <c r="I916" s="1222"/>
    </row>
    <row r="917" spans="1:9" s="23" customFormat="1" x14ac:dyDescent="0.4">
      <c r="A917" s="23">
        <v>893</v>
      </c>
      <c r="B917" s="21"/>
      <c r="C917" s="21"/>
      <c r="E917" s="22"/>
      <c r="F917" s="22"/>
      <c r="G917" s="1222"/>
      <c r="H917" s="1222"/>
      <c r="I917" s="1222"/>
    </row>
    <row r="918" spans="1:9" s="23" customFormat="1" x14ac:dyDescent="0.4">
      <c r="A918" s="23">
        <v>894</v>
      </c>
      <c r="B918" s="21"/>
      <c r="C918" s="21"/>
      <c r="E918" s="22"/>
      <c r="F918" s="22"/>
      <c r="G918" s="1222"/>
      <c r="H918" s="1222"/>
      <c r="I918" s="1222"/>
    </row>
    <row r="919" spans="1:9" s="23" customFormat="1" x14ac:dyDescent="0.4">
      <c r="A919" s="23">
        <v>895</v>
      </c>
      <c r="B919" s="21"/>
      <c r="C919" s="21"/>
      <c r="E919" s="22"/>
      <c r="F919" s="22"/>
      <c r="G919" s="1222"/>
      <c r="H919" s="1222"/>
      <c r="I919" s="1222"/>
    </row>
    <row r="920" spans="1:9" s="23" customFormat="1" x14ac:dyDescent="0.4">
      <c r="A920" s="23">
        <v>896</v>
      </c>
      <c r="B920" s="21"/>
      <c r="C920" s="21"/>
      <c r="E920" s="22"/>
      <c r="F920" s="22"/>
      <c r="G920" s="1222"/>
      <c r="H920" s="1222"/>
      <c r="I920" s="1222"/>
    </row>
    <row r="921" spans="1:9" s="23" customFormat="1" x14ac:dyDescent="0.4">
      <c r="A921" s="23">
        <v>897</v>
      </c>
      <c r="B921" s="21"/>
      <c r="C921" s="21"/>
      <c r="E921" s="22"/>
      <c r="F921" s="22"/>
      <c r="G921" s="1222"/>
      <c r="H921" s="1222"/>
      <c r="I921" s="1222"/>
    </row>
    <row r="922" spans="1:9" s="23" customFormat="1" x14ac:dyDescent="0.4">
      <c r="A922" s="23">
        <v>898</v>
      </c>
      <c r="B922" s="21"/>
      <c r="C922" s="21"/>
      <c r="E922" s="22"/>
      <c r="F922" s="22"/>
      <c r="G922" s="1222"/>
      <c r="H922" s="1222"/>
      <c r="I922" s="1222"/>
    </row>
    <row r="923" spans="1:9" s="23" customFormat="1" x14ac:dyDescent="0.4">
      <c r="A923" s="23">
        <v>899</v>
      </c>
      <c r="B923" s="21"/>
      <c r="C923" s="21"/>
      <c r="E923" s="22"/>
      <c r="F923" s="22"/>
      <c r="G923" s="1222"/>
      <c r="H923" s="1222"/>
      <c r="I923" s="1222"/>
    </row>
    <row r="924" spans="1:9" s="23" customFormat="1" x14ac:dyDescent="0.4">
      <c r="A924" s="23">
        <v>900</v>
      </c>
      <c r="B924" s="21"/>
      <c r="C924" s="21"/>
      <c r="E924" s="22"/>
      <c r="F924" s="22"/>
      <c r="G924" s="1222"/>
      <c r="H924" s="1222"/>
      <c r="I924" s="1222"/>
    </row>
    <row r="925" spans="1:9" s="23" customFormat="1" x14ac:dyDescent="0.4">
      <c r="A925" s="23">
        <v>901</v>
      </c>
      <c r="B925" s="21"/>
      <c r="C925" s="21"/>
      <c r="E925" s="22"/>
      <c r="F925" s="22"/>
      <c r="G925" s="1222"/>
      <c r="H925" s="1222"/>
      <c r="I925" s="1222"/>
    </row>
    <row r="926" spans="1:9" s="23" customFormat="1" x14ac:dyDescent="0.4">
      <c r="A926" s="23">
        <v>902</v>
      </c>
      <c r="B926" s="21"/>
      <c r="C926" s="21"/>
      <c r="E926" s="22"/>
      <c r="F926" s="22"/>
      <c r="G926" s="1222"/>
      <c r="H926" s="1222"/>
      <c r="I926" s="1222"/>
    </row>
    <row r="927" spans="1:9" s="23" customFormat="1" x14ac:dyDescent="0.4">
      <c r="A927" s="23">
        <v>903</v>
      </c>
      <c r="B927" s="21"/>
      <c r="C927" s="21"/>
      <c r="E927" s="22"/>
      <c r="F927" s="22"/>
      <c r="G927" s="1222"/>
      <c r="H927" s="1222"/>
      <c r="I927" s="1222"/>
    </row>
    <row r="928" spans="1:9" s="23" customFormat="1" x14ac:dyDescent="0.4">
      <c r="A928" s="23">
        <v>904</v>
      </c>
      <c r="B928" s="21"/>
      <c r="C928" s="21"/>
      <c r="E928" s="22"/>
      <c r="F928" s="22"/>
      <c r="G928" s="1222"/>
      <c r="H928" s="1222"/>
      <c r="I928" s="1222"/>
    </row>
    <row r="929" spans="1:9" s="23" customFormat="1" x14ac:dyDescent="0.4">
      <c r="A929" s="23">
        <v>905</v>
      </c>
      <c r="B929" s="21"/>
      <c r="C929" s="21"/>
      <c r="E929" s="22"/>
      <c r="F929" s="22"/>
      <c r="G929" s="1222"/>
      <c r="H929" s="1222"/>
      <c r="I929" s="1222"/>
    </row>
    <row r="930" spans="1:9" s="23" customFormat="1" x14ac:dyDescent="0.4">
      <c r="A930" s="23">
        <v>906</v>
      </c>
      <c r="B930" s="21"/>
      <c r="C930" s="21"/>
      <c r="E930" s="22"/>
      <c r="F930" s="22"/>
      <c r="G930" s="1222"/>
      <c r="H930" s="1222"/>
      <c r="I930" s="1222"/>
    </row>
    <row r="931" spans="1:9" s="23" customFormat="1" x14ac:dyDescent="0.4">
      <c r="A931" s="23">
        <v>907</v>
      </c>
      <c r="B931" s="21"/>
      <c r="C931" s="21"/>
      <c r="E931" s="22"/>
      <c r="F931" s="22"/>
      <c r="G931" s="1222"/>
      <c r="H931" s="1222"/>
      <c r="I931" s="1222"/>
    </row>
    <row r="932" spans="1:9" s="23" customFormat="1" x14ac:dyDescent="0.4">
      <c r="A932" s="23">
        <v>908</v>
      </c>
      <c r="B932" s="21"/>
      <c r="C932" s="21"/>
      <c r="E932" s="22"/>
      <c r="F932" s="22"/>
      <c r="G932" s="1222"/>
      <c r="H932" s="1222"/>
      <c r="I932" s="1222"/>
    </row>
    <row r="933" spans="1:9" s="23" customFormat="1" x14ac:dyDescent="0.4">
      <c r="A933" s="23">
        <v>909</v>
      </c>
      <c r="B933" s="21"/>
      <c r="C933" s="21"/>
      <c r="E933" s="22"/>
      <c r="F933" s="22"/>
      <c r="G933" s="1222"/>
      <c r="H933" s="1222"/>
      <c r="I933" s="1222"/>
    </row>
    <row r="934" spans="1:9" s="23" customFormat="1" x14ac:dyDescent="0.4">
      <c r="A934" s="23">
        <v>910</v>
      </c>
      <c r="B934" s="21"/>
      <c r="C934" s="21"/>
      <c r="E934" s="22"/>
      <c r="F934" s="22"/>
      <c r="G934" s="1222"/>
      <c r="H934" s="1222"/>
      <c r="I934" s="1222"/>
    </row>
    <row r="935" spans="1:9" s="23" customFormat="1" x14ac:dyDescent="0.4">
      <c r="A935" s="23">
        <v>911</v>
      </c>
      <c r="B935" s="21"/>
      <c r="C935" s="21"/>
      <c r="E935" s="22"/>
      <c r="F935" s="22"/>
      <c r="G935" s="1222"/>
      <c r="H935" s="1222"/>
      <c r="I935" s="1222"/>
    </row>
    <row r="936" spans="1:9" s="23" customFormat="1" x14ac:dyDescent="0.4">
      <c r="A936" s="23">
        <v>912</v>
      </c>
      <c r="B936" s="21"/>
      <c r="C936" s="21"/>
      <c r="E936" s="22"/>
      <c r="F936" s="22"/>
      <c r="G936" s="1222"/>
      <c r="H936" s="1222"/>
      <c r="I936" s="1222"/>
    </row>
    <row r="937" spans="1:9" s="23" customFormat="1" x14ac:dyDescent="0.4">
      <c r="A937" s="23">
        <v>913</v>
      </c>
      <c r="B937" s="21"/>
      <c r="C937" s="21"/>
      <c r="E937" s="22"/>
      <c r="F937" s="22"/>
      <c r="G937" s="1222"/>
      <c r="H937" s="1222"/>
      <c r="I937" s="1222"/>
    </row>
    <row r="938" spans="1:9" s="23" customFormat="1" x14ac:dyDescent="0.4">
      <c r="A938" s="23">
        <v>914</v>
      </c>
      <c r="B938" s="21"/>
      <c r="C938" s="21"/>
      <c r="E938" s="22"/>
      <c r="F938" s="22"/>
      <c r="G938" s="1222"/>
      <c r="H938" s="1222"/>
      <c r="I938" s="1222"/>
    </row>
    <row r="939" spans="1:9" s="23" customFormat="1" x14ac:dyDescent="0.4">
      <c r="A939" s="23">
        <v>915</v>
      </c>
      <c r="B939" s="21"/>
      <c r="C939" s="21"/>
      <c r="E939" s="22"/>
      <c r="F939" s="22"/>
      <c r="G939" s="1222"/>
      <c r="H939" s="1222"/>
      <c r="I939" s="1222"/>
    </row>
    <row r="940" spans="1:9" s="23" customFormat="1" x14ac:dyDescent="0.4">
      <c r="A940" s="23">
        <v>916</v>
      </c>
      <c r="B940" s="21"/>
      <c r="C940" s="21"/>
      <c r="E940" s="22"/>
      <c r="F940" s="22"/>
      <c r="G940" s="1222"/>
      <c r="H940" s="1222"/>
      <c r="I940" s="1222"/>
    </row>
    <row r="941" spans="1:9" s="23" customFormat="1" x14ac:dyDescent="0.4">
      <c r="A941" s="23">
        <v>917</v>
      </c>
      <c r="B941" s="21"/>
      <c r="C941" s="21"/>
      <c r="E941" s="22"/>
      <c r="F941" s="22"/>
      <c r="G941" s="1222"/>
      <c r="H941" s="1222"/>
      <c r="I941" s="1222"/>
    </row>
    <row r="942" spans="1:9" s="23" customFormat="1" x14ac:dyDescent="0.4">
      <c r="A942" s="23">
        <v>918</v>
      </c>
      <c r="B942" s="21"/>
      <c r="C942" s="21"/>
      <c r="E942" s="22"/>
      <c r="F942" s="22"/>
      <c r="G942" s="1222"/>
      <c r="H942" s="1222"/>
      <c r="I942" s="1222"/>
    </row>
    <row r="943" spans="1:9" s="23" customFormat="1" x14ac:dyDescent="0.4">
      <c r="A943" s="23">
        <v>919</v>
      </c>
      <c r="B943" s="21"/>
      <c r="C943" s="21"/>
      <c r="E943" s="22"/>
      <c r="F943" s="22"/>
      <c r="G943" s="1222"/>
      <c r="H943" s="1222"/>
      <c r="I943" s="1222"/>
    </row>
    <row r="944" spans="1:9" s="23" customFormat="1" x14ac:dyDescent="0.4">
      <c r="A944" s="23">
        <v>920</v>
      </c>
      <c r="B944" s="21"/>
      <c r="C944" s="21"/>
      <c r="E944" s="22"/>
      <c r="F944" s="22"/>
      <c r="G944" s="1222"/>
      <c r="H944" s="1222"/>
      <c r="I944" s="1222"/>
    </row>
    <row r="945" spans="1:9" s="23" customFormat="1" x14ac:dyDescent="0.4">
      <c r="A945" s="23">
        <v>921</v>
      </c>
      <c r="B945" s="21"/>
      <c r="C945" s="21"/>
      <c r="E945" s="22"/>
      <c r="F945" s="22"/>
      <c r="G945" s="1222"/>
      <c r="H945" s="1222"/>
      <c r="I945" s="1222"/>
    </row>
    <row r="946" spans="1:9" s="23" customFormat="1" x14ac:dyDescent="0.4">
      <c r="A946" s="23">
        <v>922</v>
      </c>
      <c r="B946" s="21"/>
      <c r="C946" s="21"/>
      <c r="E946" s="22"/>
      <c r="F946" s="22"/>
      <c r="G946" s="1222"/>
      <c r="H946" s="1222"/>
      <c r="I946" s="1222"/>
    </row>
    <row r="947" spans="1:9" s="23" customFormat="1" x14ac:dyDescent="0.4">
      <c r="A947" s="23">
        <v>923</v>
      </c>
      <c r="B947" s="21"/>
      <c r="C947" s="21"/>
      <c r="E947" s="22"/>
      <c r="F947" s="22"/>
      <c r="G947" s="1222"/>
      <c r="H947" s="1222"/>
      <c r="I947" s="1222"/>
    </row>
    <row r="948" spans="1:9" s="23" customFormat="1" x14ac:dyDescent="0.4">
      <c r="A948" s="23">
        <v>924</v>
      </c>
      <c r="B948" s="21"/>
      <c r="C948" s="21"/>
      <c r="E948" s="22"/>
      <c r="F948" s="22"/>
      <c r="G948" s="1222"/>
      <c r="H948" s="1222"/>
      <c r="I948" s="1222"/>
    </row>
    <row r="949" spans="1:9" s="23" customFormat="1" x14ac:dyDescent="0.4">
      <c r="A949" s="23">
        <v>925</v>
      </c>
      <c r="B949" s="21"/>
      <c r="C949" s="21"/>
      <c r="E949" s="22"/>
      <c r="F949" s="22"/>
      <c r="G949" s="1222"/>
      <c r="H949" s="1222"/>
      <c r="I949" s="1222"/>
    </row>
    <row r="950" spans="1:9" s="23" customFormat="1" x14ac:dyDescent="0.4">
      <c r="A950" s="23">
        <v>926</v>
      </c>
      <c r="B950" s="21"/>
      <c r="C950" s="21"/>
      <c r="E950" s="22"/>
      <c r="F950" s="22"/>
      <c r="G950" s="1222"/>
      <c r="H950" s="1222"/>
      <c r="I950" s="1222"/>
    </row>
    <row r="951" spans="1:9" s="23" customFormat="1" x14ac:dyDescent="0.4">
      <c r="A951" s="23">
        <v>927</v>
      </c>
      <c r="B951" s="21"/>
      <c r="C951" s="21"/>
      <c r="E951" s="22"/>
      <c r="F951" s="22"/>
      <c r="G951" s="1222"/>
      <c r="H951" s="1222"/>
      <c r="I951" s="1222"/>
    </row>
    <row r="952" spans="1:9" s="23" customFormat="1" x14ac:dyDescent="0.4">
      <c r="A952" s="23">
        <v>928</v>
      </c>
      <c r="B952" s="21"/>
      <c r="C952" s="21"/>
      <c r="E952" s="22"/>
      <c r="F952" s="22"/>
      <c r="G952" s="1222"/>
      <c r="H952" s="1222"/>
      <c r="I952" s="1222"/>
    </row>
    <row r="953" spans="1:9" s="23" customFormat="1" x14ac:dyDescent="0.4">
      <c r="A953" s="23">
        <v>929</v>
      </c>
      <c r="B953" s="21"/>
      <c r="C953" s="21"/>
      <c r="E953" s="22"/>
      <c r="F953" s="22"/>
      <c r="G953" s="1222"/>
      <c r="H953" s="1222"/>
      <c r="I953" s="1222"/>
    </row>
    <row r="954" spans="1:9" s="23" customFormat="1" x14ac:dyDescent="0.4">
      <c r="A954" s="23">
        <v>930</v>
      </c>
      <c r="B954" s="21"/>
      <c r="C954" s="21"/>
      <c r="E954" s="22"/>
      <c r="F954" s="22"/>
      <c r="G954" s="1222"/>
      <c r="H954" s="1222"/>
      <c r="I954" s="1222"/>
    </row>
    <row r="955" spans="1:9" s="23" customFormat="1" x14ac:dyDescent="0.4">
      <c r="A955" s="23">
        <v>931</v>
      </c>
      <c r="B955" s="21"/>
      <c r="C955" s="21"/>
      <c r="E955" s="22"/>
      <c r="F955" s="22"/>
      <c r="G955" s="1222"/>
      <c r="H955" s="1222"/>
      <c r="I955" s="1222"/>
    </row>
    <row r="956" spans="1:9" s="23" customFormat="1" x14ac:dyDescent="0.4">
      <c r="A956" s="23">
        <v>932</v>
      </c>
      <c r="B956" s="21"/>
      <c r="C956" s="21"/>
      <c r="E956" s="22"/>
      <c r="F956" s="22"/>
      <c r="G956" s="1222"/>
      <c r="H956" s="1222"/>
      <c r="I956" s="1222"/>
    </row>
    <row r="957" spans="1:9" s="23" customFormat="1" x14ac:dyDescent="0.4">
      <c r="A957" s="23">
        <v>933</v>
      </c>
      <c r="B957" s="21"/>
      <c r="C957" s="21"/>
      <c r="E957" s="22"/>
      <c r="F957" s="22"/>
      <c r="G957" s="1222"/>
      <c r="H957" s="1222"/>
      <c r="I957" s="1222"/>
    </row>
    <row r="958" spans="1:9" s="23" customFormat="1" x14ac:dyDescent="0.4">
      <c r="A958" s="23">
        <v>934</v>
      </c>
      <c r="B958" s="21"/>
      <c r="C958" s="21"/>
      <c r="E958" s="22"/>
      <c r="F958" s="22"/>
      <c r="G958" s="1222"/>
      <c r="H958" s="1222"/>
      <c r="I958" s="1222"/>
    </row>
    <row r="959" spans="1:9" s="23" customFormat="1" x14ac:dyDescent="0.4">
      <c r="A959" s="23">
        <v>935</v>
      </c>
      <c r="B959" s="21"/>
      <c r="C959" s="21"/>
      <c r="E959" s="22"/>
      <c r="F959" s="22"/>
      <c r="G959" s="1222"/>
      <c r="H959" s="1222"/>
      <c r="I959" s="1222"/>
    </row>
    <row r="960" spans="1:9" s="23" customFormat="1" x14ac:dyDescent="0.4">
      <c r="A960" s="23">
        <v>936</v>
      </c>
      <c r="B960" s="21"/>
      <c r="C960" s="21"/>
      <c r="E960" s="22"/>
      <c r="F960" s="22"/>
      <c r="G960" s="1222"/>
      <c r="H960" s="1222"/>
      <c r="I960" s="1222"/>
    </row>
    <row r="961" spans="1:9" s="23" customFormat="1" x14ac:dyDescent="0.4">
      <c r="A961" s="23">
        <v>937</v>
      </c>
      <c r="B961" s="21"/>
      <c r="C961" s="21"/>
      <c r="E961" s="22"/>
      <c r="F961" s="22"/>
      <c r="G961" s="1222"/>
      <c r="H961" s="1222"/>
      <c r="I961" s="1222"/>
    </row>
    <row r="962" spans="1:9" s="23" customFormat="1" x14ac:dyDescent="0.4">
      <c r="A962" s="23">
        <v>938</v>
      </c>
      <c r="B962" s="21"/>
      <c r="C962" s="21"/>
      <c r="E962" s="22"/>
      <c r="F962" s="22"/>
      <c r="G962" s="1222"/>
      <c r="H962" s="1222"/>
      <c r="I962" s="1222"/>
    </row>
    <row r="963" spans="1:9" s="23" customFormat="1" x14ac:dyDescent="0.4">
      <c r="A963" s="23">
        <v>939</v>
      </c>
      <c r="B963" s="21"/>
      <c r="C963" s="21"/>
      <c r="E963" s="22"/>
      <c r="F963" s="22"/>
      <c r="G963" s="1222"/>
      <c r="H963" s="1222"/>
      <c r="I963" s="1222"/>
    </row>
    <row r="964" spans="1:9" s="23" customFormat="1" x14ac:dyDescent="0.4">
      <c r="A964" s="23">
        <v>940</v>
      </c>
      <c r="B964" s="21"/>
      <c r="C964" s="21"/>
      <c r="E964" s="22"/>
      <c r="F964" s="22"/>
      <c r="G964" s="1222"/>
      <c r="H964" s="1222"/>
      <c r="I964" s="1222"/>
    </row>
    <row r="965" spans="1:9" s="23" customFormat="1" x14ac:dyDescent="0.4">
      <c r="A965" s="23">
        <v>941</v>
      </c>
      <c r="B965" s="21"/>
      <c r="C965" s="21"/>
      <c r="E965" s="22"/>
      <c r="F965" s="22"/>
      <c r="G965" s="1222"/>
      <c r="H965" s="1222"/>
      <c r="I965" s="1222"/>
    </row>
    <row r="966" spans="1:9" s="23" customFormat="1" x14ac:dyDescent="0.4">
      <c r="A966" s="23">
        <v>942</v>
      </c>
      <c r="B966" s="21"/>
      <c r="C966" s="21"/>
      <c r="E966" s="22"/>
      <c r="F966" s="22"/>
      <c r="G966" s="1222"/>
      <c r="H966" s="1222"/>
      <c r="I966" s="1222"/>
    </row>
    <row r="967" spans="1:9" s="23" customFormat="1" x14ac:dyDescent="0.4">
      <c r="A967" s="23">
        <v>943</v>
      </c>
      <c r="B967" s="21"/>
      <c r="C967" s="21"/>
      <c r="E967" s="22"/>
      <c r="F967" s="22"/>
      <c r="G967" s="1222"/>
      <c r="H967" s="1222"/>
      <c r="I967" s="1222"/>
    </row>
    <row r="968" spans="1:9" s="23" customFormat="1" x14ac:dyDescent="0.4">
      <c r="A968" s="23">
        <v>944</v>
      </c>
      <c r="B968" s="21"/>
      <c r="C968" s="21"/>
      <c r="E968" s="22"/>
      <c r="F968" s="22"/>
      <c r="G968" s="1222"/>
      <c r="H968" s="1222"/>
      <c r="I968" s="1222"/>
    </row>
    <row r="969" spans="1:9" s="23" customFormat="1" x14ac:dyDescent="0.4">
      <c r="A969" s="23">
        <v>945</v>
      </c>
      <c r="B969" s="21"/>
      <c r="C969" s="21"/>
      <c r="E969" s="22"/>
      <c r="F969" s="22"/>
      <c r="G969" s="1222"/>
      <c r="H969" s="1222"/>
      <c r="I969" s="1222"/>
    </row>
    <row r="970" spans="1:9" s="23" customFormat="1" x14ac:dyDescent="0.4">
      <c r="A970" s="23">
        <v>946</v>
      </c>
      <c r="B970" s="21"/>
      <c r="C970" s="21"/>
      <c r="E970" s="22"/>
      <c r="F970" s="22"/>
      <c r="G970" s="1222"/>
      <c r="H970" s="1222"/>
      <c r="I970" s="1222"/>
    </row>
    <row r="971" spans="1:9" s="23" customFormat="1" x14ac:dyDescent="0.4">
      <c r="A971" s="23">
        <v>947</v>
      </c>
      <c r="B971" s="21"/>
      <c r="C971" s="21"/>
      <c r="E971" s="22"/>
      <c r="F971" s="22"/>
      <c r="G971" s="1222"/>
      <c r="H971" s="1222"/>
      <c r="I971" s="1222"/>
    </row>
    <row r="972" spans="1:9" s="23" customFormat="1" x14ac:dyDescent="0.4">
      <c r="A972" s="23">
        <v>948</v>
      </c>
      <c r="B972" s="21"/>
      <c r="C972" s="21"/>
      <c r="E972" s="22"/>
      <c r="F972" s="22"/>
      <c r="G972" s="1222"/>
      <c r="H972" s="1222"/>
      <c r="I972" s="1222"/>
    </row>
    <row r="973" spans="1:9" s="23" customFormat="1" x14ac:dyDescent="0.4">
      <c r="A973" s="23">
        <v>949</v>
      </c>
      <c r="B973" s="21"/>
      <c r="C973" s="21"/>
      <c r="E973" s="22"/>
      <c r="F973" s="22"/>
      <c r="G973" s="1222"/>
      <c r="H973" s="1222"/>
      <c r="I973" s="1222"/>
    </row>
    <row r="974" spans="1:9" s="23" customFormat="1" x14ac:dyDescent="0.4">
      <c r="A974" s="23">
        <v>950</v>
      </c>
      <c r="B974" s="21"/>
      <c r="C974" s="21"/>
      <c r="E974" s="22"/>
      <c r="F974" s="22"/>
      <c r="G974" s="1222"/>
      <c r="H974" s="1222"/>
      <c r="I974" s="1222"/>
    </row>
    <row r="975" spans="1:9" s="23" customFormat="1" x14ac:dyDescent="0.4">
      <c r="A975" s="23">
        <v>951</v>
      </c>
      <c r="B975" s="21"/>
      <c r="C975" s="21"/>
      <c r="E975" s="22"/>
      <c r="F975" s="22"/>
      <c r="G975" s="1222"/>
      <c r="H975" s="1222"/>
      <c r="I975" s="1222"/>
    </row>
    <row r="976" spans="1:9" s="23" customFormat="1" x14ac:dyDescent="0.4">
      <c r="A976" s="23">
        <v>952</v>
      </c>
      <c r="B976" s="21"/>
      <c r="C976" s="21"/>
      <c r="E976" s="22"/>
      <c r="F976" s="22"/>
      <c r="G976" s="1222"/>
      <c r="H976" s="1222"/>
      <c r="I976" s="1222"/>
    </row>
    <row r="977" spans="1:9" s="23" customFormat="1" x14ac:dyDescent="0.4">
      <c r="A977" s="23">
        <v>953</v>
      </c>
      <c r="B977" s="21"/>
      <c r="C977" s="21"/>
      <c r="E977" s="22"/>
      <c r="F977" s="22"/>
      <c r="G977" s="1222"/>
      <c r="H977" s="1222"/>
      <c r="I977" s="1222"/>
    </row>
    <row r="978" spans="1:9" s="23" customFormat="1" x14ac:dyDescent="0.4">
      <c r="A978" s="23">
        <v>954</v>
      </c>
      <c r="B978" s="21"/>
      <c r="C978" s="21"/>
      <c r="E978" s="22"/>
      <c r="F978" s="22"/>
      <c r="G978" s="1222"/>
      <c r="H978" s="1222"/>
      <c r="I978" s="1222"/>
    </row>
    <row r="979" spans="1:9" s="23" customFormat="1" x14ac:dyDescent="0.4">
      <c r="A979" s="23">
        <v>955</v>
      </c>
      <c r="B979" s="21"/>
      <c r="C979" s="21"/>
      <c r="E979" s="22"/>
      <c r="F979" s="22"/>
      <c r="G979" s="1222"/>
      <c r="H979" s="1222"/>
      <c r="I979" s="1222"/>
    </row>
    <row r="980" spans="1:9" s="23" customFormat="1" x14ac:dyDescent="0.4">
      <c r="A980" s="23">
        <v>956</v>
      </c>
      <c r="B980" s="21"/>
      <c r="C980" s="21"/>
      <c r="E980" s="22"/>
      <c r="F980" s="22"/>
      <c r="G980" s="1222"/>
      <c r="H980" s="1222"/>
      <c r="I980" s="1222"/>
    </row>
    <row r="981" spans="1:9" s="23" customFormat="1" x14ac:dyDescent="0.4">
      <c r="A981" s="23">
        <v>957</v>
      </c>
      <c r="B981" s="21"/>
      <c r="C981" s="21"/>
      <c r="E981" s="22"/>
      <c r="F981" s="22"/>
      <c r="G981" s="1222"/>
      <c r="H981" s="1222"/>
      <c r="I981" s="1222"/>
    </row>
    <row r="982" spans="1:9" s="23" customFormat="1" x14ac:dyDescent="0.4">
      <c r="A982" s="23">
        <v>958</v>
      </c>
      <c r="B982" s="21"/>
      <c r="C982" s="21"/>
      <c r="E982" s="22"/>
      <c r="F982" s="22"/>
      <c r="G982" s="1222"/>
      <c r="H982" s="1222"/>
      <c r="I982" s="1222"/>
    </row>
    <row r="983" spans="1:9" s="23" customFormat="1" x14ac:dyDescent="0.4">
      <c r="A983" s="23">
        <v>959</v>
      </c>
      <c r="B983" s="21"/>
      <c r="C983" s="21"/>
      <c r="E983" s="22"/>
      <c r="F983" s="22"/>
      <c r="G983" s="1222"/>
      <c r="H983" s="1222"/>
      <c r="I983" s="1222"/>
    </row>
    <row r="984" spans="1:9" s="23" customFormat="1" x14ac:dyDescent="0.4">
      <c r="A984" s="23">
        <v>960</v>
      </c>
      <c r="B984" s="21"/>
      <c r="C984" s="21"/>
      <c r="E984" s="22"/>
      <c r="F984" s="22"/>
      <c r="G984" s="1222"/>
      <c r="H984" s="1222"/>
      <c r="I984" s="1222"/>
    </row>
    <row r="985" spans="1:9" s="23" customFormat="1" x14ac:dyDescent="0.4">
      <c r="A985" s="23">
        <v>961</v>
      </c>
      <c r="B985" s="21"/>
      <c r="C985" s="21"/>
      <c r="E985" s="22"/>
      <c r="F985" s="22"/>
      <c r="G985" s="1222"/>
      <c r="H985" s="1222"/>
      <c r="I985" s="1222"/>
    </row>
    <row r="986" spans="1:9" s="23" customFormat="1" x14ac:dyDescent="0.4">
      <c r="A986" s="23">
        <v>962</v>
      </c>
      <c r="B986" s="21"/>
      <c r="C986" s="21"/>
      <c r="E986" s="22"/>
      <c r="F986" s="22"/>
      <c r="G986" s="1222"/>
      <c r="H986" s="1222"/>
      <c r="I986" s="1222"/>
    </row>
    <row r="987" spans="1:9" s="23" customFormat="1" x14ac:dyDescent="0.4">
      <c r="A987" s="23">
        <v>963</v>
      </c>
      <c r="B987" s="21"/>
      <c r="C987" s="21"/>
      <c r="E987" s="22"/>
      <c r="F987" s="22"/>
      <c r="G987" s="1222"/>
      <c r="H987" s="1222"/>
      <c r="I987" s="1222"/>
    </row>
    <row r="988" spans="1:9" s="23" customFormat="1" x14ac:dyDescent="0.4">
      <c r="A988" s="23">
        <v>964</v>
      </c>
      <c r="B988" s="21"/>
      <c r="C988" s="21"/>
      <c r="E988" s="22"/>
      <c r="F988" s="22"/>
      <c r="G988" s="1222"/>
      <c r="H988" s="1222"/>
      <c r="I988" s="1222"/>
    </row>
    <row r="989" spans="1:9" s="23" customFormat="1" x14ac:dyDescent="0.4">
      <c r="A989" s="23">
        <v>965</v>
      </c>
      <c r="B989" s="21"/>
      <c r="C989" s="21"/>
      <c r="E989" s="22"/>
      <c r="F989" s="22"/>
      <c r="G989" s="1222"/>
      <c r="H989" s="1222"/>
      <c r="I989" s="1222"/>
    </row>
    <row r="990" spans="1:9" s="23" customFormat="1" x14ac:dyDescent="0.4">
      <c r="A990" s="23">
        <v>966</v>
      </c>
      <c r="B990" s="21"/>
      <c r="C990" s="21"/>
      <c r="E990" s="22"/>
      <c r="F990" s="22"/>
      <c r="G990" s="1222"/>
      <c r="H990" s="1222"/>
      <c r="I990" s="1222"/>
    </row>
    <row r="991" spans="1:9" s="23" customFormat="1" x14ac:dyDescent="0.4">
      <c r="A991" s="23">
        <v>967</v>
      </c>
      <c r="B991" s="21"/>
      <c r="C991" s="21"/>
      <c r="E991" s="22"/>
      <c r="F991" s="22"/>
      <c r="G991" s="1222"/>
      <c r="H991" s="1222"/>
      <c r="I991" s="1222"/>
    </row>
    <row r="992" spans="1:9" s="23" customFormat="1" x14ac:dyDescent="0.4">
      <c r="A992" s="23">
        <v>968</v>
      </c>
      <c r="B992" s="21"/>
      <c r="C992" s="21"/>
      <c r="E992" s="22"/>
      <c r="F992" s="22"/>
      <c r="G992" s="1222"/>
      <c r="H992" s="1222"/>
      <c r="I992" s="1222"/>
    </row>
    <row r="993" spans="1:9" s="23" customFormat="1" x14ac:dyDescent="0.4">
      <c r="A993" s="23">
        <v>969</v>
      </c>
      <c r="B993" s="21"/>
      <c r="C993" s="21"/>
      <c r="E993" s="22"/>
      <c r="F993" s="22"/>
      <c r="G993" s="1222"/>
      <c r="H993" s="1222"/>
      <c r="I993" s="1222"/>
    </row>
    <row r="994" spans="1:9" s="23" customFormat="1" x14ac:dyDescent="0.4">
      <c r="A994" s="23">
        <v>970</v>
      </c>
      <c r="B994" s="21"/>
      <c r="C994" s="21"/>
      <c r="E994" s="22"/>
      <c r="F994" s="22"/>
      <c r="G994" s="1222"/>
      <c r="H994" s="1222"/>
      <c r="I994" s="1222"/>
    </row>
    <row r="995" spans="1:9" s="23" customFormat="1" x14ac:dyDescent="0.4">
      <c r="A995" s="23">
        <v>971</v>
      </c>
      <c r="B995" s="21"/>
      <c r="C995" s="21"/>
      <c r="E995" s="22"/>
      <c r="F995" s="22"/>
      <c r="G995" s="1222"/>
      <c r="H995" s="1222"/>
      <c r="I995" s="1222"/>
    </row>
    <row r="996" spans="1:9" s="23" customFormat="1" x14ac:dyDescent="0.4">
      <c r="A996" s="23">
        <v>972</v>
      </c>
      <c r="B996" s="21"/>
      <c r="C996" s="21"/>
      <c r="E996" s="22"/>
      <c r="F996" s="22"/>
      <c r="G996" s="1222"/>
      <c r="H996" s="1222"/>
      <c r="I996" s="1222"/>
    </row>
    <row r="997" spans="1:9" s="23" customFormat="1" x14ac:dyDescent="0.4">
      <c r="A997" s="23">
        <v>973</v>
      </c>
      <c r="B997" s="21"/>
      <c r="C997" s="21"/>
      <c r="E997" s="22"/>
      <c r="F997" s="22"/>
      <c r="G997" s="1222"/>
      <c r="H997" s="1222"/>
      <c r="I997" s="1222"/>
    </row>
    <row r="998" spans="1:9" s="23" customFormat="1" x14ac:dyDescent="0.4">
      <c r="A998" s="23">
        <v>974</v>
      </c>
      <c r="B998" s="21"/>
      <c r="C998" s="21"/>
      <c r="E998" s="22"/>
      <c r="F998" s="22"/>
      <c r="G998" s="1222"/>
      <c r="H998" s="1222"/>
      <c r="I998" s="1222"/>
    </row>
    <row r="999" spans="1:9" s="23" customFormat="1" x14ac:dyDescent="0.4">
      <c r="A999" s="23">
        <v>975</v>
      </c>
      <c r="B999" s="21"/>
      <c r="C999" s="21"/>
      <c r="E999" s="22"/>
      <c r="F999" s="22"/>
      <c r="G999" s="1222"/>
      <c r="H999" s="1222"/>
      <c r="I999" s="1222"/>
    </row>
    <row r="1000" spans="1:9" s="23" customFormat="1" x14ac:dyDescent="0.4">
      <c r="A1000" s="23">
        <v>976</v>
      </c>
      <c r="B1000" s="21"/>
      <c r="C1000" s="21"/>
      <c r="E1000" s="22"/>
      <c r="F1000" s="22"/>
      <c r="G1000" s="1222"/>
      <c r="H1000" s="1222"/>
      <c r="I1000" s="1222"/>
    </row>
    <row r="1001" spans="1:9" s="23" customFormat="1" x14ac:dyDescent="0.4">
      <c r="A1001" s="23">
        <v>977</v>
      </c>
      <c r="B1001" s="21"/>
      <c r="C1001" s="21"/>
      <c r="E1001" s="22"/>
      <c r="F1001" s="22"/>
      <c r="G1001" s="1222"/>
      <c r="H1001" s="1222"/>
      <c r="I1001" s="1222"/>
    </row>
    <row r="1002" spans="1:9" s="23" customFormat="1" x14ac:dyDescent="0.4">
      <c r="A1002" s="23">
        <v>978</v>
      </c>
      <c r="B1002" s="21"/>
      <c r="C1002" s="21"/>
      <c r="E1002" s="22"/>
      <c r="F1002" s="22"/>
      <c r="G1002" s="1222"/>
      <c r="H1002" s="1222"/>
      <c r="I1002" s="1222"/>
    </row>
    <row r="1003" spans="1:9" s="23" customFormat="1" x14ac:dyDescent="0.4">
      <c r="A1003" s="23">
        <v>979</v>
      </c>
      <c r="B1003" s="21"/>
      <c r="C1003" s="21"/>
      <c r="E1003" s="22"/>
      <c r="F1003" s="22"/>
      <c r="G1003" s="1222"/>
      <c r="H1003" s="1222"/>
      <c r="I1003" s="1222"/>
    </row>
    <row r="1004" spans="1:9" s="23" customFormat="1" x14ac:dyDescent="0.4">
      <c r="A1004" s="23">
        <v>980</v>
      </c>
      <c r="B1004" s="21"/>
      <c r="C1004" s="21"/>
      <c r="E1004" s="22"/>
      <c r="F1004" s="22"/>
      <c r="G1004" s="1222"/>
      <c r="H1004" s="1222"/>
      <c r="I1004" s="1222"/>
    </row>
    <row r="1005" spans="1:9" s="23" customFormat="1" x14ac:dyDescent="0.4">
      <c r="A1005" s="23">
        <v>981</v>
      </c>
      <c r="B1005" s="21"/>
      <c r="C1005" s="21"/>
      <c r="E1005" s="22"/>
      <c r="F1005" s="22"/>
      <c r="G1005" s="1222"/>
      <c r="H1005" s="1222"/>
      <c r="I1005" s="1222"/>
    </row>
    <row r="1006" spans="1:9" s="23" customFormat="1" x14ac:dyDescent="0.4">
      <c r="A1006" s="23">
        <v>982</v>
      </c>
      <c r="B1006" s="21"/>
      <c r="C1006" s="21"/>
      <c r="E1006" s="22"/>
      <c r="F1006" s="22"/>
      <c r="G1006" s="1222"/>
      <c r="H1006" s="1222"/>
      <c r="I1006" s="1222"/>
    </row>
    <row r="1007" spans="1:9" s="23" customFormat="1" x14ac:dyDescent="0.4">
      <c r="A1007" s="23">
        <v>983</v>
      </c>
      <c r="B1007" s="21"/>
      <c r="C1007" s="21"/>
      <c r="E1007" s="22"/>
      <c r="F1007" s="22"/>
      <c r="G1007" s="1222"/>
      <c r="H1007" s="1222"/>
      <c r="I1007" s="1222"/>
    </row>
    <row r="1008" spans="1:9" s="23" customFormat="1" x14ac:dyDescent="0.4">
      <c r="A1008" s="23">
        <v>984</v>
      </c>
      <c r="B1008" s="21"/>
      <c r="C1008" s="21"/>
      <c r="E1008" s="22"/>
      <c r="F1008" s="22"/>
      <c r="G1008" s="1222"/>
      <c r="H1008" s="1222"/>
      <c r="I1008" s="1222"/>
    </row>
    <row r="1009" spans="1:9" s="23" customFormat="1" x14ac:dyDescent="0.4">
      <c r="A1009" s="23">
        <v>985</v>
      </c>
      <c r="B1009" s="21"/>
      <c r="C1009" s="21"/>
      <c r="E1009" s="22"/>
      <c r="F1009" s="22"/>
      <c r="G1009" s="1222"/>
      <c r="H1009" s="1222"/>
      <c r="I1009" s="1222"/>
    </row>
    <row r="1010" spans="1:9" s="23" customFormat="1" x14ac:dyDescent="0.4">
      <c r="A1010" s="23">
        <v>986</v>
      </c>
      <c r="B1010" s="21"/>
      <c r="C1010" s="21"/>
      <c r="E1010" s="22"/>
      <c r="F1010" s="22"/>
      <c r="G1010" s="1222"/>
      <c r="H1010" s="1222"/>
      <c r="I1010" s="1222"/>
    </row>
    <row r="1011" spans="1:9" s="23" customFormat="1" x14ac:dyDescent="0.4">
      <c r="A1011" s="23">
        <v>987</v>
      </c>
      <c r="B1011" s="21"/>
      <c r="C1011" s="21"/>
      <c r="E1011" s="22"/>
      <c r="F1011" s="22"/>
      <c r="G1011" s="1222"/>
      <c r="H1011" s="1222"/>
      <c r="I1011" s="1222"/>
    </row>
    <row r="1012" spans="1:9" s="23" customFormat="1" x14ac:dyDescent="0.4">
      <c r="A1012" s="23">
        <v>988</v>
      </c>
      <c r="B1012" s="21"/>
      <c r="C1012" s="21"/>
      <c r="E1012" s="22"/>
      <c r="F1012" s="22"/>
      <c r="G1012" s="1222"/>
      <c r="H1012" s="1222"/>
      <c r="I1012" s="1222"/>
    </row>
    <row r="1013" spans="1:9" s="23" customFormat="1" x14ac:dyDescent="0.4">
      <c r="A1013" s="23">
        <v>989</v>
      </c>
      <c r="B1013" s="21"/>
      <c r="C1013" s="21"/>
      <c r="E1013" s="22"/>
      <c r="F1013" s="22"/>
      <c r="G1013" s="1222"/>
      <c r="H1013" s="1222"/>
      <c r="I1013" s="1222"/>
    </row>
    <row r="1014" spans="1:9" s="23" customFormat="1" x14ac:dyDescent="0.4">
      <c r="A1014" s="23">
        <v>990</v>
      </c>
      <c r="B1014" s="21"/>
      <c r="C1014" s="21"/>
      <c r="E1014" s="22"/>
      <c r="F1014" s="22"/>
      <c r="G1014" s="1222"/>
      <c r="H1014" s="1222"/>
      <c r="I1014" s="1222"/>
    </row>
    <row r="1015" spans="1:9" s="23" customFormat="1" x14ac:dyDescent="0.4">
      <c r="A1015" s="23">
        <v>991</v>
      </c>
      <c r="B1015" s="21"/>
      <c r="C1015" s="21"/>
      <c r="E1015" s="22"/>
      <c r="F1015" s="22"/>
      <c r="G1015" s="1222"/>
      <c r="H1015" s="1222"/>
      <c r="I1015" s="1222"/>
    </row>
    <row r="1016" spans="1:9" s="23" customFormat="1" x14ac:dyDescent="0.4">
      <c r="A1016" s="23">
        <v>992</v>
      </c>
      <c r="B1016" s="21"/>
      <c r="C1016" s="21"/>
      <c r="E1016" s="22"/>
      <c r="F1016" s="22"/>
      <c r="G1016" s="1222"/>
      <c r="H1016" s="1222"/>
      <c r="I1016" s="1222"/>
    </row>
    <row r="1017" spans="1:9" s="23" customFormat="1" x14ac:dyDescent="0.4">
      <c r="A1017" s="23">
        <v>993</v>
      </c>
      <c r="B1017" s="21"/>
      <c r="C1017" s="21"/>
      <c r="E1017" s="22"/>
      <c r="F1017" s="22"/>
      <c r="G1017" s="1222"/>
      <c r="H1017" s="1222"/>
      <c r="I1017" s="1222"/>
    </row>
    <row r="1018" spans="1:9" s="23" customFormat="1" x14ac:dyDescent="0.4">
      <c r="A1018" s="23">
        <v>994</v>
      </c>
      <c r="B1018" s="21"/>
      <c r="C1018" s="21"/>
      <c r="E1018" s="22"/>
      <c r="F1018" s="22"/>
      <c r="G1018" s="1222"/>
      <c r="H1018" s="1222"/>
      <c r="I1018" s="1222"/>
    </row>
    <row r="1019" spans="1:9" s="23" customFormat="1" x14ac:dyDescent="0.4">
      <c r="A1019" s="23">
        <v>995</v>
      </c>
      <c r="B1019" s="21"/>
      <c r="C1019" s="21"/>
      <c r="E1019" s="22"/>
      <c r="F1019" s="22"/>
      <c r="G1019" s="1222"/>
      <c r="H1019" s="1222"/>
      <c r="I1019" s="1222"/>
    </row>
    <row r="1020" spans="1:9" s="23" customFormat="1" x14ac:dyDescent="0.4">
      <c r="A1020" s="23">
        <v>996</v>
      </c>
      <c r="B1020" s="21"/>
      <c r="C1020" s="21"/>
      <c r="E1020" s="22"/>
      <c r="F1020" s="22"/>
      <c r="G1020" s="1222"/>
      <c r="H1020" s="1222"/>
      <c r="I1020" s="1222"/>
    </row>
    <row r="1021" spans="1:9" s="23" customFormat="1" x14ac:dyDescent="0.4">
      <c r="A1021" s="23">
        <v>997</v>
      </c>
      <c r="B1021" s="21"/>
      <c r="C1021" s="21"/>
      <c r="E1021" s="22"/>
      <c r="F1021" s="22"/>
      <c r="G1021" s="1222"/>
      <c r="H1021" s="1222"/>
      <c r="I1021" s="1222"/>
    </row>
    <row r="1022" spans="1:9" s="23" customFormat="1" x14ac:dyDescent="0.4">
      <c r="A1022" s="23">
        <v>998</v>
      </c>
      <c r="B1022" s="21"/>
      <c r="C1022" s="21"/>
      <c r="E1022" s="22"/>
      <c r="F1022" s="22"/>
      <c r="G1022" s="1222"/>
      <c r="H1022" s="1222"/>
      <c r="I1022" s="1222"/>
    </row>
    <row r="1023" spans="1:9" s="23" customFormat="1" x14ac:dyDescent="0.4">
      <c r="A1023" s="23">
        <v>999</v>
      </c>
      <c r="B1023" s="21"/>
      <c r="C1023" s="21"/>
      <c r="E1023" s="22"/>
      <c r="F1023" s="22"/>
      <c r="G1023" s="1222"/>
      <c r="H1023" s="1222"/>
      <c r="I1023" s="1222"/>
    </row>
    <row r="1024" spans="1:9" s="21" customFormat="1" x14ac:dyDescent="0.4">
      <c r="A1024" s="21">
        <v>1000</v>
      </c>
      <c r="G1024" s="1223"/>
      <c r="H1024" s="1223"/>
      <c r="I1024" s="1223"/>
    </row>
    <row r="1026" spans="1:24" x14ac:dyDescent="0.4">
      <c r="A1026" s="26"/>
      <c r="B1026" s="24"/>
      <c r="C1026" s="24"/>
      <c r="D1026" s="25"/>
      <c r="E1026" s="26"/>
      <c r="F1026" s="26"/>
      <c r="G1026" s="30"/>
      <c r="H1026" s="30"/>
      <c r="I1026" s="30"/>
      <c r="J1026" s="26"/>
      <c r="K1026" s="26"/>
      <c r="L1026" s="26"/>
      <c r="M1026" s="26"/>
      <c r="N1026" s="26"/>
      <c r="O1026" s="26"/>
      <c r="P1026" s="26"/>
      <c r="Q1026" s="26"/>
      <c r="R1026" s="26"/>
      <c r="S1026" s="26"/>
      <c r="T1026" s="26"/>
      <c r="U1026" s="26"/>
      <c r="V1026" s="26"/>
      <c r="W1026" s="26"/>
      <c r="X1026" s="26"/>
    </row>
  </sheetData>
  <sheetProtection algorithmName="SHA-512" hashValue="vbf+BjAocFQ7aUg2ZQUvWPpOQz9/o8oqcRl1w1jyZDTrTPGht7dQMrD1Y7daBzzuNFT737HDuMUfvjJ9zcwprg==" saltValue="8Jj2xz1R4QXajRsvtcN4FQ==" spinCount="100000" sheet="1" formatRows="0" autoFilter="0"/>
  <autoFilter ref="A24:DH1024">
    <filterColumn colId="1" showButton="0"/>
  </autoFilter>
  <mergeCells count="21">
    <mergeCell ref="B1:C1"/>
    <mergeCell ref="A22:A24"/>
    <mergeCell ref="B22:C24"/>
    <mergeCell ref="D22:D24"/>
    <mergeCell ref="E22:I22"/>
    <mergeCell ref="E23:E24"/>
    <mergeCell ref="F23:F24"/>
    <mergeCell ref="G23:G24"/>
    <mergeCell ref="H23:H24"/>
    <mergeCell ref="I23:I24"/>
    <mergeCell ref="J22:J24"/>
    <mergeCell ref="V23:V24"/>
    <mergeCell ref="W23:W24"/>
    <mergeCell ref="X23:X24"/>
    <mergeCell ref="R23:R24"/>
    <mergeCell ref="S23:S24"/>
    <mergeCell ref="T23:T24"/>
    <mergeCell ref="U23:U24"/>
    <mergeCell ref="K22:K24"/>
    <mergeCell ref="L22:X22"/>
    <mergeCell ref="L23:P23"/>
  </mergeCells>
  <phoneticPr fontId="2"/>
  <conditionalFormatting sqref="A25:AL1024">
    <cfRule type="expression" dxfId="114" priority="23">
      <formula>MOD(ROW(),2)=0</formula>
    </cfRule>
  </conditionalFormatting>
  <conditionalFormatting sqref="D25:D1024">
    <cfRule type="expression" dxfId="113" priority="17">
      <formula>AND(COUNTA($E25:$X25)&gt;=1,ISBLANK($D25))</formula>
    </cfRule>
  </conditionalFormatting>
  <conditionalFormatting sqref="E25:F1024">
    <cfRule type="expression" dxfId="112" priority="16">
      <formula>AND(COUNTA($D25,$G25:$X25),COUNTA($E25)=0)</formula>
    </cfRule>
  </conditionalFormatting>
  <conditionalFormatting sqref="F25:F1024">
    <cfRule type="expression" dxfId="111" priority="9">
      <formula>AND(NOT(OR($F25="統合失調症等",$F25="気分障害",$F25="神経症性障害等",$F25="摂食障害・睡眠障害等",$F25="他の精神障害")),$E25="精神障害")</formula>
    </cfRule>
    <cfRule type="expression" dxfId="110" priority="10">
      <formula>AND(NOT(OR($F25="SLD",$F25="ADHD",$F25="ASD",$F25="発達障害の重複")),$E25="発達障害")</formula>
    </cfRule>
    <cfRule type="expression" dxfId="109" priority="11">
      <formula>AND(OR($E25="重複",$E25="その他の障害"))</formula>
    </cfRule>
    <cfRule type="expression" dxfId="108" priority="12">
      <formula>AND(NOT(OR($F25="内部障害等",$F25="他の慢性疾患")),$E25="病弱・虚弱")</formula>
    </cfRule>
    <cfRule type="expression" dxfId="107" priority="13">
      <formula>AND(NOT(OR($F25="上肢機能障害",$F25="下肢機能障害",$F25="上下肢機能障害",$F25="他の機能障害")),$E25="肢体不自由")</formula>
    </cfRule>
    <cfRule type="expression" dxfId="106" priority="14">
      <formula>AND(NOT(OR($F25="聾",$F25="難聴",$F25="言語障害のみ")),$E25="聴覚・言語障害")</formula>
    </cfRule>
    <cfRule type="expression" dxfId="105" priority="15">
      <formula>AND(NOT(OR($F25="盲",$F25="弱視")),$E25="視覚障害")</formula>
    </cfRule>
  </conditionalFormatting>
  <conditionalFormatting sqref="H25:H1024">
    <cfRule type="expression" dxfId="104" priority="5">
      <formula>AND($E25="発達障害",COUNTA($H25))</formula>
    </cfRule>
  </conditionalFormatting>
  <conditionalFormatting sqref="I25:I1024">
    <cfRule type="expression" dxfId="103" priority="4">
      <formula>AND($E25="精神障害",COUNTA($I25))</formula>
    </cfRule>
  </conditionalFormatting>
  <conditionalFormatting sqref="J25:J1024">
    <cfRule type="expression" dxfId="102" priority="8">
      <formula>AND(SUM($L25:$X25)=1,$J25&lt;&gt;1)</formula>
    </cfRule>
  </conditionalFormatting>
  <conditionalFormatting sqref="K25:K1024">
    <cfRule type="expression" dxfId="101" priority="3">
      <formula>AND($K25&lt;&gt;1,$R25=1)</formula>
    </cfRule>
  </conditionalFormatting>
  <conditionalFormatting sqref="K25:X1024">
    <cfRule type="expression" dxfId="100" priority="18">
      <formula>$J25&lt;&gt;1</formula>
    </cfRule>
  </conditionalFormatting>
  <conditionalFormatting sqref="L25:P1024 R25:X1024">
    <cfRule type="expression" dxfId="99" priority="6">
      <formula>AND($J25=1,SUM($L25:$P25,$R25:$X25)&lt;&gt;1)</formula>
    </cfRule>
  </conditionalFormatting>
  <conditionalFormatting sqref="L25:P1024">
    <cfRule type="expression" dxfId="98" priority="7">
      <formula>AND($Q25=1,SUM($L25:$P25)&lt;&gt;1)</formula>
    </cfRule>
  </conditionalFormatting>
  <conditionalFormatting sqref="AM25:XFD1024">
    <cfRule type="expression" dxfId="97" priority="1">
      <formula>MOD(ROW(),2)=0</formula>
    </cfRule>
  </conditionalFormatting>
  <dataValidations count="9">
    <dataValidation type="whole" imeMode="halfAlpha" operator="equal" allowBlank="1" showInputMessage="1" showErrorMessage="1" error="半角数字の1を入力してください。" sqref="K25:X1024">
      <formula1>1</formula1>
    </dataValidation>
    <dataValidation type="whole" imeMode="halfAlpha" operator="equal" allowBlank="1" showInputMessage="1" showErrorMessage="1" error="半角数字の1を入れてください" sqref="CE25:CW1024 AP25:AS1023 AY25:BZ1024 DB25:DB1024 AU25:AW1023 Y25:AK1023 J25:J1023">
      <formula1>1</formula1>
    </dataValidation>
    <dataValidation type="list" allowBlank="1" showInputMessage="1" showErrorMessage="1" error="プルダウンリストから選択してください。" sqref="D25:D1024">
      <formula1>"人文,社会,教養,工業,農業,保健,家政,教育,芸術,その他"</formula1>
    </dataValidation>
    <dataValidation type="list" allowBlank="1" showInputMessage="1" showErrorMessage="1" error="プルダウンリストから選択してください。" sqref="I25:I1024">
      <formula1>$F$17:$F$21</formula1>
    </dataValidation>
    <dataValidation type="list" allowBlank="1" showInputMessage="1" showErrorMessage="1" error="プルダウンリストから選択してください。" sqref="H25:H1024">
      <formula1>$F$13:$F$16</formula1>
    </dataValidation>
    <dataValidation type="list" showInputMessage="1" showErrorMessage="1" error="プルダウンリストから選択してください。" sqref="E25:E1023">
      <formula1>$E$2:$E$9</formula1>
    </dataValidation>
    <dataValidation type="list" imeMode="halfAlpha" operator="equal" allowBlank="1" showInputMessage="1" showErrorMessage="1" error="半角数字の1を入れてください" sqref="AT25:AT1024">
      <formula1>$O$2:$O$5</formula1>
    </dataValidation>
    <dataValidation type="list" allowBlank="1" showInputMessage="1" showErrorMessage="1" error="プルダウンリストから選択してください。" sqref="E1024">
      <formula1>$E$2:$E$9</formula1>
    </dataValidation>
    <dataValidation type="list" showInputMessage="1" showErrorMessage="1" error="プルダウンリストから選択してください。" sqref="F25:F1024">
      <formula1>INDIRECT(E25)</formula1>
    </dataValidation>
  </dataValidations>
  <pageMargins left="0.7" right="0.7" top="0.75" bottom="0.75" header="0.3" footer="0.3"/>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CZ1024"/>
  <sheetViews>
    <sheetView workbookViewId="0">
      <pane xSplit="7" ySplit="24" topLeftCell="H31" activePane="bottomRight" state="frozen"/>
      <selection pane="topRight" activeCell="H1" sqref="H1"/>
      <selection pane="bottomLeft" activeCell="A25" sqref="A25"/>
      <selection pane="bottomRight" activeCell="S25" sqref="S25"/>
    </sheetView>
  </sheetViews>
  <sheetFormatPr defaultColWidth="3.625" defaultRowHeight="18.75" x14ac:dyDescent="0.4"/>
  <cols>
    <col min="1" max="1" width="5.625" style="5" customWidth="1"/>
    <col min="2" max="2" width="9.25" style="33" customWidth="1"/>
    <col min="3" max="3" width="13.875" style="33" customWidth="1"/>
    <col min="4" max="4" width="12" style="4" customWidth="1"/>
    <col min="5" max="5" width="9.125" style="5" customWidth="1"/>
    <col min="6" max="6" width="8.875" style="5" customWidth="1"/>
    <col min="7" max="7" width="10.125" style="5" customWidth="1"/>
    <col min="8" max="9" width="3.625" style="5" customWidth="1"/>
    <col min="10" max="13" width="4.375" style="5" customWidth="1"/>
    <col min="14" max="14" width="11.625" style="5" customWidth="1"/>
    <col min="15" max="18" width="4.375" style="5" customWidth="1"/>
    <col min="19" max="19" width="11.625" style="5" customWidth="1"/>
    <col min="20" max="42" width="3.625" style="5" customWidth="1"/>
    <col min="43" max="43" width="21.25" style="5" customWidth="1"/>
    <col min="44" max="45" width="4.5" style="5" hidden="1" customWidth="1"/>
    <col min="46" max="70" width="5.625" style="5" customWidth="1"/>
    <col min="71" max="71" width="22.375" style="5" customWidth="1"/>
    <col min="72" max="89" width="5.625" style="5" customWidth="1"/>
    <col min="90" max="90" width="22.875" style="5" customWidth="1"/>
    <col min="105" max="105" width="3.625" style="5" customWidth="1"/>
    <col min="106" max="16384" width="3.625" style="5"/>
  </cols>
  <sheetData>
    <row r="1" spans="1:90" s="1249" customFormat="1" ht="59.25" customHeight="1" x14ac:dyDescent="0.4">
      <c r="A1" s="1" t="s">
        <v>34</v>
      </c>
      <c r="B1" s="1278" t="s">
        <v>623</v>
      </c>
      <c r="C1" s="1278"/>
      <c r="D1" s="1" t="s">
        <v>501</v>
      </c>
      <c r="E1" s="1" t="s">
        <v>501</v>
      </c>
      <c r="F1" s="1" t="s">
        <v>501</v>
      </c>
      <c r="G1" s="1" t="s">
        <v>501</v>
      </c>
      <c r="H1" s="1" t="s">
        <v>502</v>
      </c>
      <c r="I1" s="1" t="s">
        <v>625</v>
      </c>
      <c r="J1" s="1" t="s">
        <v>625</v>
      </c>
      <c r="K1" s="1" t="s">
        <v>624</v>
      </c>
      <c r="L1" s="1" t="s">
        <v>624</v>
      </c>
      <c r="M1" s="1" t="s">
        <v>624</v>
      </c>
      <c r="N1" s="1" t="s">
        <v>501</v>
      </c>
      <c r="O1" s="1" t="s">
        <v>624</v>
      </c>
      <c r="P1" s="1" t="s">
        <v>624</v>
      </c>
      <c r="Q1" s="1" t="s">
        <v>624</v>
      </c>
      <c r="R1" s="1" t="s">
        <v>624</v>
      </c>
      <c r="S1" s="1" t="s">
        <v>501</v>
      </c>
      <c r="T1" s="1" t="s">
        <v>502</v>
      </c>
      <c r="U1" s="1" t="s">
        <v>502</v>
      </c>
      <c r="V1" s="1" t="s">
        <v>502</v>
      </c>
      <c r="W1" s="1" t="s">
        <v>502</v>
      </c>
      <c r="X1" s="1" t="s">
        <v>502</v>
      </c>
      <c r="Y1" s="1" t="s">
        <v>502</v>
      </c>
      <c r="Z1" s="1" t="s">
        <v>502</v>
      </c>
      <c r="AA1" s="1" t="s">
        <v>502</v>
      </c>
      <c r="AB1" s="1" t="s">
        <v>502</v>
      </c>
      <c r="AC1" s="1" t="s">
        <v>502</v>
      </c>
      <c r="AD1" s="1" t="s">
        <v>502</v>
      </c>
      <c r="AE1" s="1" t="s">
        <v>502</v>
      </c>
      <c r="AF1" s="1" t="s">
        <v>502</v>
      </c>
      <c r="AG1" s="1" t="s">
        <v>502</v>
      </c>
      <c r="AH1" s="1" t="s">
        <v>502</v>
      </c>
      <c r="AI1" s="1" t="s">
        <v>502</v>
      </c>
      <c r="AJ1" s="1" t="s">
        <v>502</v>
      </c>
      <c r="AK1" s="1" t="s">
        <v>502</v>
      </c>
      <c r="AL1" s="1" t="s">
        <v>502</v>
      </c>
      <c r="AM1" s="1" t="s">
        <v>502</v>
      </c>
      <c r="AN1" s="1" t="s">
        <v>502</v>
      </c>
      <c r="AO1" s="1" t="s">
        <v>502</v>
      </c>
      <c r="AP1" s="1" t="s">
        <v>502</v>
      </c>
      <c r="AQ1" s="1" t="s">
        <v>503</v>
      </c>
      <c r="AR1" s="1220" t="s">
        <v>502</v>
      </c>
      <c r="AS1" s="1220" t="s">
        <v>502</v>
      </c>
      <c r="AT1" s="1" t="s">
        <v>502</v>
      </c>
      <c r="AU1" s="1" t="s">
        <v>502</v>
      </c>
      <c r="AV1" s="1" t="s">
        <v>502</v>
      </c>
      <c r="AW1" s="1" t="s">
        <v>502</v>
      </c>
      <c r="AX1" s="1" t="s">
        <v>502</v>
      </c>
      <c r="AY1" s="1" t="s">
        <v>502</v>
      </c>
      <c r="AZ1" s="1" t="s">
        <v>502</v>
      </c>
      <c r="BA1" s="1" t="s">
        <v>502</v>
      </c>
      <c r="BB1" s="1" t="s">
        <v>502</v>
      </c>
      <c r="BC1" s="1" t="s">
        <v>502</v>
      </c>
      <c r="BD1" s="1" t="s">
        <v>502</v>
      </c>
      <c r="BE1" s="1" t="s">
        <v>502</v>
      </c>
      <c r="BF1" s="1" t="s">
        <v>502</v>
      </c>
      <c r="BG1" s="1" t="s">
        <v>502</v>
      </c>
      <c r="BH1" s="1" t="s">
        <v>502</v>
      </c>
      <c r="BI1" s="1" t="s">
        <v>502</v>
      </c>
      <c r="BJ1" s="1" t="s">
        <v>502</v>
      </c>
      <c r="BK1" s="1" t="s">
        <v>502</v>
      </c>
      <c r="BL1" s="1" t="s">
        <v>502</v>
      </c>
      <c r="BM1" s="1" t="s">
        <v>502</v>
      </c>
      <c r="BN1" s="1" t="s">
        <v>502</v>
      </c>
      <c r="BO1" s="1" t="s">
        <v>502</v>
      </c>
      <c r="BP1" s="1" t="s">
        <v>502</v>
      </c>
      <c r="BQ1" s="1" t="s">
        <v>502</v>
      </c>
      <c r="BR1" s="1" t="s">
        <v>502</v>
      </c>
      <c r="BS1" s="1" t="s">
        <v>503</v>
      </c>
      <c r="BT1" s="1" t="s">
        <v>502</v>
      </c>
      <c r="BU1" s="1" t="s">
        <v>502</v>
      </c>
      <c r="BV1" s="1" t="s">
        <v>502</v>
      </c>
      <c r="BW1" s="1" t="s">
        <v>502</v>
      </c>
      <c r="BX1" s="1" t="s">
        <v>502</v>
      </c>
      <c r="BY1" s="1" t="s">
        <v>502</v>
      </c>
      <c r="BZ1" s="1" t="s">
        <v>502</v>
      </c>
      <c r="CA1" s="1" t="s">
        <v>502</v>
      </c>
      <c r="CB1" s="1" t="s">
        <v>502</v>
      </c>
      <c r="CC1" s="1" t="s">
        <v>502</v>
      </c>
      <c r="CD1" s="1" t="s">
        <v>502</v>
      </c>
      <c r="CE1" s="1" t="s">
        <v>502</v>
      </c>
      <c r="CF1" s="1" t="s">
        <v>502</v>
      </c>
      <c r="CG1" s="1" t="s">
        <v>502</v>
      </c>
      <c r="CH1" s="1" t="s">
        <v>502</v>
      </c>
      <c r="CI1" s="1" t="s">
        <v>502</v>
      </c>
      <c r="CJ1" s="1" t="s">
        <v>502</v>
      </c>
      <c r="CK1" s="1" t="s">
        <v>502</v>
      </c>
      <c r="CL1" s="1" t="s">
        <v>37</v>
      </c>
    </row>
    <row r="2" spans="1:90" ht="24" hidden="1" customHeight="1" x14ac:dyDescent="0.4">
      <c r="A2" s="5" t="s">
        <v>663</v>
      </c>
      <c r="B2" s="5"/>
      <c r="C2" s="5"/>
      <c r="E2" s="5" t="s">
        <v>40</v>
      </c>
      <c r="G2" s="5" t="s">
        <v>504</v>
      </c>
      <c r="N2" s="5" t="s">
        <v>41</v>
      </c>
      <c r="S2" s="5" t="s">
        <v>41</v>
      </c>
      <c r="AR2" s="1215"/>
      <c r="AS2" s="1215"/>
    </row>
    <row r="3" spans="1:90" ht="24" hidden="1" customHeight="1" x14ac:dyDescent="0.4">
      <c r="A3" s="5" t="s">
        <v>664</v>
      </c>
      <c r="B3" s="5"/>
      <c r="C3" s="5"/>
      <c r="E3" s="5" t="s">
        <v>2839</v>
      </c>
      <c r="G3" s="5" t="s">
        <v>505</v>
      </c>
      <c r="N3" s="5" t="s">
        <v>44</v>
      </c>
      <c r="S3" s="5" t="s">
        <v>44</v>
      </c>
      <c r="AR3" s="1215"/>
      <c r="AS3" s="1215"/>
    </row>
    <row r="4" spans="1:90" ht="24" hidden="1" customHeight="1" x14ac:dyDescent="0.4">
      <c r="A4" s="5" t="s">
        <v>665</v>
      </c>
      <c r="B4" s="5"/>
      <c r="C4" s="5"/>
      <c r="E4" s="5" t="s">
        <v>46</v>
      </c>
      <c r="G4" s="5" t="s">
        <v>506</v>
      </c>
      <c r="N4" s="5" t="s">
        <v>2838</v>
      </c>
      <c r="S4" s="5" t="s">
        <v>2838</v>
      </c>
      <c r="AR4" s="1215"/>
      <c r="AS4" s="1215"/>
    </row>
    <row r="5" spans="1:90" ht="24" hidden="1" customHeight="1" x14ac:dyDescent="0.4">
      <c r="A5" s="5" t="s">
        <v>666</v>
      </c>
      <c r="B5" s="5"/>
      <c r="C5" s="5"/>
      <c r="E5" s="5" t="s">
        <v>2840</v>
      </c>
      <c r="G5" s="5" t="s">
        <v>285</v>
      </c>
      <c r="N5" s="5" t="s">
        <v>51</v>
      </c>
      <c r="S5" s="5" t="s">
        <v>51</v>
      </c>
      <c r="AR5" s="1215"/>
      <c r="AS5" s="1215"/>
    </row>
    <row r="6" spans="1:90" ht="12" hidden="1" customHeight="1" x14ac:dyDescent="0.4">
      <c r="A6" s="5" t="s">
        <v>667</v>
      </c>
      <c r="B6" s="5"/>
      <c r="C6" s="5"/>
      <c r="E6" s="5" t="s">
        <v>53</v>
      </c>
      <c r="AR6" s="1215"/>
      <c r="AS6" s="1215"/>
    </row>
    <row r="7" spans="1:90" ht="12" hidden="1" customHeight="1" x14ac:dyDescent="0.4">
      <c r="B7" s="5"/>
      <c r="C7" s="5"/>
      <c r="AR7" s="1215"/>
      <c r="AS7" s="1215"/>
    </row>
    <row r="8" spans="1:90" ht="12" hidden="1" customHeight="1" x14ac:dyDescent="0.4">
      <c r="A8" s="5" t="s">
        <v>657</v>
      </c>
      <c r="B8" s="5"/>
      <c r="C8" s="5"/>
      <c r="AR8" s="1215"/>
      <c r="AS8" s="1215"/>
    </row>
    <row r="9" spans="1:90" ht="12" hidden="1" customHeight="1" x14ac:dyDescent="0.4">
      <c r="A9" s="5" t="s">
        <v>57</v>
      </c>
      <c r="B9" s="5"/>
      <c r="C9" s="5"/>
      <c r="AR9" s="1215"/>
      <c r="AS9" s="1215"/>
    </row>
    <row r="10" spans="1:90" ht="12" hidden="1" customHeight="1" x14ac:dyDescent="0.4">
      <c r="A10" s="5" t="s">
        <v>58</v>
      </c>
      <c r="B10" s="5"/>
      <c r="C10" s="5"/>
      <c r="AR10" s="1215"/>
      <c r="AS10" s="1215"/>
    </row>
    <row r="11" spans="1:90" ht="12" hidden="1" customHeight="1" x14ac:dyDescent="0.4">
      <c r="A11" s="5" t="s">
        <v>60</v>
      </c>
      <c r="B11" s="5"/>
      <c r="C11" s="5"/>
      <c r="AR11" s="1215"/>
      <c r="AS11" s="1215"/>
    </row>
    <row r="12" spans="1:90" ht="12" hidden="1" customHeight="1" x14ac:dyDescent="0.4">
      <c r="A12" s="5" t="s">
        <v>62</v>
      </c>
      <c r="B12" s="5"/>
      <c r="C12" s="5"/>
      <c r="AR12" s="1215"/>
      <c r="AS12" s="1215"/>
    </row>
    <row r="13" spans="1:90" ht="12" hidden="1" customHeight="1" x14ac:dyDescent="0.4">
      <c r="A13" s="5" t="s">
        <v>64</v>
      </c>
      <c r="B13" s="5"/>
      <c r="C13" s="5"/>
      <c r="AR13" s="1215"/>
      <c r="AS13" s="1215"/>
    </row>
    <row r="14" spans="1:90" ht="12" hidden="1" customHeight="1" x14ac:dyDescent="0.4">
      <c r="B14" s="5"/>
      <c r="C14" s="5"/>
      <c r="AR14" s="1215"/>
      <c r="AS14" s="1215"/>
    </row>
    <row r="15" spans="1:90" ht="12" hidden="1" customHeight="1" x14ac:dyDescent="0.4">
      <c r="B15" s="5"/>
      <c r="C15" s="5"/>
      <c r="AR15" s="1215"/>
      <c r="AS15" s="1215"/>
    </row>
    <row r="16" spans="1:90" ht="12" hidden="1" customHeight="1" x14ac:dyDescent="0.4">
      <c r="B16" s="5"/>
      <c r="C16" s="5"/>
      <c r="AR16" s="1215"/>
      <c r="AS16" s="1215"/>
    </row>
    <row r="17" spans="1:104" ht="12" hidden="1" customHeight="1" x14ac:dyDescent="0.4">
      <c r="B17" s="5"/>
      <c r="C17" s="5"/>
      <c r="AR17" s="1215"/>
      <c r="AS17" s="1215"/>
    </row>
    <row r="18" spans="1:104" ht="12" hidden="1" customHeight="1" x14ac:dyDescent="0.4">
      <c r="B18" s="5"/>
      <c r="C18" s="5"/>
      <c r="AR18" s="1215"/>
      <c r="AS18" s="1215"/>
    </row>
    <row r="19" spans="1:104" ht="12" hidden="1" customHeight="1" x14ac:dyDescent="0.4">
      <c r="B19" s="5"/>
      <c r="C19" s="5"/>
      <c r="AR19" s="1215"/>
      <c r="AS19" s="1215"/>
    </row>
    <row r="20" spans="1:104" ht="12" hidden="1" customHeight="1" x14ac:dyDescent="0.4">
      <c r="B20" s="5"/>
      <c r="C20" s="5"/>
      <c r="AR20" s="1215"/>
      <c r="AS20" s="1215"/>
    </row>
    <row r="21" spans="1:104" ht="12" hidden="1" customHeight="1" x14ac:dyDescent="0.4">
      <c r="B21" s="5"/>
      <c r="C21" s="5"/>
      <c r="AR21" s="1215"/>
      <c r="AS21" s="1215"/>
    </row>
    <row r="22" spans="1:104" s="10" customFormat="1" ht="21.75" customHeight="1" x14ac:dyDescent="0.4">
      <c r="A22" s="1275" t="s">
        <v>201</v>
      </c>
      <c r="B22" s="1284" t="s">
        <v>626</v>
      </c>
      <c r="C22" s="1285"/>
      <c r="D22" s="1286" t="s">
        <v>71</v>
      </c>
      <c r="E22" s="1280" t="s">
        <v>409</v>
      </c>
      <c r="F22" s="1280" t="s">
        <v>507</v>
      </c>
      <c r="G22" s="1279" t="s">
        <v>508</v>
      </c>
      <c r="H22" s="1275" t="s">
        <v>75</v>
      </c>
      <c r="I22" s="1275" t="s">
        <v>76</v>
      </c>
      <c r="J22" s="1277" t="s">
        <v>77</v>
      </c>
      <c r="K22" s="1277"/>
      <c r="L22" s="1277"/>
      <c r="M22" s="1277"/>
      <c r="N22" s="1277"/>
      <c r="O22" s="1277" t="s">
        <v>78</v>
      </c>
      <c r="P22" s="1277"/>
      <c r="Q22" s="1277"/>
      <c r="R22" s="1277"/>
      <c r="S22" s="1277"/>
      <c r="T22" s="1277" t="s">
        <v>79</v>
      </c>
      <c r="U22" s="1277"/>
      <c r="V22" s="1277"/>
      <c r="W22" s="1277"/>
      <c r="X22" s="1277"/>
      <c r="Y22" s="1277"/>
      <c r="Z22" s="1277"/>
      <c r="AA22" s="1277"/>
      <c r="AB22" s="1277"/>
      <c r="AC22" s="1277"/>
      <c r="AD22" s="1277"/>
      <c r="AE22" s="1277"/>
      <c r="AF22" s="1277"/>
      <c r="AG22" s="1277"/>
      <c r="AH22" s="1277"/>
      <c r="AI22" s="1277"/>
      <c r="AJ22" s="1277"/>
      <c r="AK22" s="1277"/>
      <c r="AL22" s="1277"/>
      <c r="AM22" s="1277"/>
      <c r="AN22" s="1277"/>
      <c r="AO22" s="1277"/>
      <c r="AP22" s="1277"/>
      <c r="AQ22" s="1277"/>
      <c r="AR22" s="1283" t="s">
        <v>509</v>
      </c>
      <c r="AS22" s="1283"/>
      <c r="AT22" s="1276" t="s">
        <v>82</v>
      </c>
      <c r="AU22" s="1276"/>
      <c r="AV22" s="1276"/>
      <c r="AW22" s="1276"/>
      <c r="AX22" s="1276"/>
      <c r="AY22" s="1276"/>
      <c r="AZ22" s="1276"/>
      <c r="BA22" s="1276"/>
      <c r="BB22" s="1276"/>
      <c r="BC22" s="1276"/>
      <c r="BD22" s="1276"/>
      <c r="BE22" s="1276"/>
      <c r="BF22" s="1276"/>
      <c r="BG22" s="1276"/>
      <c r="BH22" s="1276"/>
      <c r="BI22" s="1276"/>
      <c r="BJ22" s="1276"/>
      <c r="BK22" s="1276"/>
      <c r="BL22" s="1276"/>
      <c r="BM22" s="1276"/>
      <c r="BN22" s="1276"/>
      <c r="BO22" s="1276"/>
      <c r="BP22" s="1276"/>
      <c r="BQ22" s="1276"/>
      <c r="BR22" s="1276"/>
      <c r="BS22" s="1276"/>
      <c r="BT22" s="1277" t="s">
        <v>83</v>
      </c>
      <c r="BU22" s="1277"/>
      <c r="BV22" s="1277"/>
      <c r="BW22" s="1277"/>
      <c r="BX22" s="1277"/>
      <c r="BY22" s="1277"/>
      <c r="BZ22" s="1277"/>
      <c r="CA22" s="1277"/>
      <c r="CB22" s="1277"/>
      <c r="CC22" s="1277"/>
      <c r="CD22" s="1277"/>
      <c r="CE22" s="1277"/>
      <c r="CF22" s="1277"/>
      <c r="CG22" s="1277"/>
      <c r="CH22" s="1277"/>
      <c r="CI22" s="1277"/>
      <c r="CJ22" s="1277"/>
      <c r="CK22" s="1277"/>
      <c r="CL22" s="1277"/>
    </row>
    <row r="23" spans="1:104" s="10" customFormat="1" ht="15" customHeight="1" x14ac:dyDescent="0.4">
      <c r="A23" s="1275"/>
      <c r="B23" s="1284"/>
      <c r="C23" s="1285"/>
      <c r="D23" s="1286"/>
      <c r="E23" s="1280"/>
      <c r="F23" s="1280"/>
      <c r="G23" s="1279"/>
      <c r="H23" s="1275"/>
      <c r="I23" s="1275"/>
      <c r="J23" s="1280" t="s">
        <v>96</v>
      </c>
      <c r="K23" s="1280"/>
      <c r="L23" s="1280"/>
      <c r="M23" s="1280"/>
      <c r="N23" s="1282" t="s">
        <v>2841</v>
      </c>
      <c r="O23" s="1280" t="s">
        <v>96</v>
      </c>
      <c r="P23" s="1280"/>
      <c r="Q23" s="1280"/>
      <c r="R23" s="1280"/>
      <c r="S23" s="1282" t="s">
        <v>2841</v>
      </c>
      <c r="T23" s="11" t="s">
        <v>510</v>
      </c>
      <c r="U23" s="12" t="s">
        <v>511</v>
      </c>
      <c r="V23" s="12" t="s">
        <v>512</v>
      </c>
      <c r="W23" s="12" t="s">
        <v>513</v>
      </c>
      <c r="X23" s="12" t="s">
        <v>514</v>
      </c>
      <c r="Y23" s="12" t="s">
        <v>102</v>
      </c>
      <c r="Z23" s="12" t="s">
        <v>515</v>
      </c>
      <c r="AA23" s="12" t="s">
        <v>516</v>
      </c>
      <c r="AB23" s="12" t="s">
        <v>517</v>
      </c>
      <c r="AC23" s="12" t="s">
        <v>518</v>
      </c>
      <c r="AD23" s="12" t="s">
        <v>519</v>
      </c>
      <c r="AE23" s="12" t="s">
        <v>520</v>
      </c>
      <c r="AF23" s="12" t="s">
        <v>521</v>
      </c>
      <c r="AG23" s="12" t="s">
        <v>522</v>
      </c>
      <c r="AH23" s="12" t="s">
        <v>523</v>
      </c>
      <c r="AI23" s="12" t="s">
        <v>524</v>
      </c>
      <c r="AJ23" s="12" t="s">
        <v>525</v>
      </c>
      <c r="AK23" s="12" t="s">
        <v>526</v>
      </c>
      <c r="AL23" s="12" t="s">
        <v>527</v>
      </c>
      <c r="AM23" s="12" t="s">
        <v>528</v>
      </c>
      <c r="AN23" s="12" t="s">
        <v>529</v>
      </c>
      <c r="AO23" s="12" t="s">
        <v>530</v>
      </c>
      <c r="AP23" s="1275" t="s">
        <v>531</v>
      </c>
      <c r="AQ23" s="1275"/>
      <c r="AR23" s="1283"/>
      <c r="AS23" s="1283"/>
      <c r="AT23" s="13">
        <v>2</v>
      </c>
      <c r="AU23" s="13">
        <v>3</v>
      </c>
      <c r="AV23" s="13">
        <v>4</v>
      </c>
      <c r="AW23" s="13">
        <v>5</v>
      </c>
      <c r="AX23" s="13">
        <v>7</v>
      </c>
      <c r="AY23" s="13">
        <v>8</v>
      </c>
      <c r="AZ23" s="13">
        <v>9</v>
      </c>
      <c r="BA23" s="13">
        <v>10</v>
      </c>
      <c r="BB23" s="13">
        <v>11</v>
      </c>
      <c r="BC23" s="13">
        <v>12</v>
      </c>
      <c r="BD23" s="13">
        <v>13</v>
      </c>
      <c r="BE23" s="13">
        <v>14</v>
      </c>
      <c r="BF23" s="13">
        <v>15</v>
      </c>
      <c r="BG23" s="13">
        <v>16</v>
      </c>
      <c r="BH23" s="13">
        <v>17</v>
      </c>
      <c r="BI23" s="13">
        <v>19</v>
      </c>
      <c r="BJ23" s="13">
        <v>20</v>
      </c>
      <c r="BK23" s="13">
        <v>21</v>
      </c>
      <c r="BL23" s="13">
        <v>22</v>
      </c>
      <c r="BM23" s="13">
        <v>23</v>
      </c>
      <c r="BN23" s="13">
        <v>24</v>
      </c>
      <c r="BO23" s="13">
        <v>25</v>
      </c>
      <c r="BP23" s="13">
        <v>26</v>
      </c>
      <c r="BQ23" s="13">
        <v>27</v>
      </c>
      <c r="BR23" s="1276">
        <v>28</v>
      </c>
      <c r="BS23" s="1276"/>
      <c r="BT23" s="6">
        <v>1</v>
      </c>
      <c r="BU23" s="6">
        <v>2</v>
      </c>
      <c r="BV23" s="6">
        <v>3</v>
      </c>
      <c r="BW23" s="6">
        <v>4</v>
      </c>
      <c r="BX23" s="6">
        <v>5</v>
      </c>
      <c r="BY23" s="6">
        <v>6</v>
      </c>
      <c r="BZ23" s="6">
        <v>7</v>
      </c>
      <c r="CA23" s="6">
        <v>8</v>
      </c>
      <c r="CB23" s="6">
        <v>9</v>
      </c>
      <c r="CC23" s="6">
        <v>10</v>
      </c>
      <c r="CD23" s="6">
        <v>11</v>
      </c>
      <c r="CE23" s="6">
        <v>13</v>
      </c>
      <c r="CF23" s="6">
        <v>14</v>
      </c>
      <c r="CG23" s="6">
        <v>15</v>
      </c>
      <c r="CH23" s="6">
        <v>16</v>
      </c>
      <c r="CI23" s="6">
        <v>17</v>
      </c>
      <c r="CJ23" s="6">
        <v>18</v>
      </c>
      <c r="CK23" s="6">
        <v>19</v>
      </c>
      <c r="CL23" s="6"/>
    </row>
    <row r="24" spans="1:104" s="10" customFormat="1" ht="117.75" customHeight="1" x14ac:dyDescent="0.4">
      <c r="A24" s="1275"/>
      <c r="B24" s="1285"/>
      <c r="C24" s="1285"/>
      <c r="D24" s="1286"/>
      <c r="E24" s="1280"/>
      <c r="F24" s="1280"/>
      <c r="G24" s="1279"/>
      <c r="H24" s="1275"/>
      <c r="I24" s="1275"/>
      <c r="J24" s="12" t="s">
        <v>635</v>
      </c>
      <c r="K24" s="12" t="s">
        <v>636</v>
      </c>
      <c r="L24" s="12" t="s">
        <v>637</v>
      </c>
      <c r="M24" s="12" t="s">
        <v>639</v>
      </c>
      <c r="N24" s="1282"/>
      <c r="O24" s="12" t="s">
        <v>635</v>
      </c>
      <c r="P24" s="12" t="s">
        <v>636</v>
      </c>
      <c r="Q24" s="12" t="s">
        <v>637</v>
      </c>
      <c r="R24" s="12" t="s">
        <v>639</v>
      </c>
      <c r="S24" s="1282"/>
      <c r="T24" s="12" t="s">
        <v>125</v>
      </c>
      <c r="U24" s="12" t="s">
        <v>126</v>
      </c>
      <c r="V24" s="12" t="s">
        <v>127</v>
      </c>
      <c r="W24" s="12" t="s">
        <v>128</v>
      </c>
      <c r="X24" s="12" t="s">
        <v>129</v>
      </c>
      <c r="Y24" s="12" t="s">
        <v>130</v>
      </c>
      <c r="Z24" s="12" t="s">
        <v>131</v>
      </c>
      <c r="AA24" s="12" t="s">
        <v>132</v>
      </c>
      <c r="AB24" s="12" t="s">
        <v>133</v>
      </c>
      <c r="AC24" s="12" t="s">
        <v>134</v>
      </c>
      <c r="AD24" s="12" t="s">
        <v>135</v>
      </c>
      <c r="AE24" s="12" t="s">
        <v>136</v>
      </c>
      <c r="AF24" s="12" t="s">
        <v>137</v>
      </c>
      <c r="AG24" s="12" t="s">
        <v>138</v>
      </c>
      <c r="AH24" s="12" t="s">
        <v>139</v>
      </c>
      <c r="AI24" s="12" t="s">
        <v>140</v>
      </c>
      <c r="AJ24" s="12" t="s">
        <v>141</v>
      </c>
      <c r="AK24" s="12" t="s">
        <v>142</v>
      </c>
      <c r="AL24" s="12" t="s">
        <v>143</v>
      </c>
      <c r="AM24" s="12" t="s">
        <v>144</v>
      </c>
      <c r="AN24" s="12" t="s">
        <v>145</v>
      </c>
      <c r="AO24" s="12" t="s">
        <v>146</v>
      </c>
      <c r="AP24" s="12" t="s">
        <v>64</v>
      </c>
      <c r="AQ24" s="6" t="s">
        <v>147</v>
      </c>
      <c r="AR24" s="1230" t="s">
        <v>120</v>
      </c>
      <c r="AS24" s="1230" t="s">
        <v>121</v>
      </c>
      <c r="AT24" s="10" t="s">
        <v>149</v>
      </c>
      <c r="AU24" s="10" t="s">
        <v>150</v>
      </c>
      <c r="AV24" s="10" t="s">
        <v>151</v>
      </c>
      <c r="AW24" s="10" t="s">
        <v>152</v>
      </c>
      <c r="AX24" s="10" t="s">
        <v>154</v>
      </c>
      <c r="AY24" s="10" t="s">
        <v>155</v>
      </c>
      <c r="AZ24" s="10" t="s">
        <v>156</v>
      </c>
      <c r="BA24" s="10" t="s">
        <v>157</v>
      </c>
      <c r="BB24" s="10" t="s">
        <v>158</v>
      </c>
      <c r="BC24" s="10" t="s">
        <v>159</v>
      </c>
      <c r="BD24" s="10" t="s">
        <v>160</v>
      </c>
      <c r="BE24" s="10" t="s">
        <v>161</v>
      </c>
      <c r="BF24" s="10" t="s">
        <v>162</v>
      </c>
      <c r="BG24" s="10" t="s">
        <v>163</v>
      </c>
      <c r="BH24" s="10" t="s">
        <v>164</v>
      </c>
      <c r="BI24" s="10" t="s">
        <v>166</v>
      </c>
      <c r="BJ24" s="10" t="s">
        <v>167</v>
      </c>
      <c r="BK24" s="10" t="s">
        <v>168</v>
      </c>
      <c r="BL24" s="10" t="s">
        <v>169</v>
      </c>
      <c r="BM24" s="10" t="s">
        <v>170</v>
      </c>
      <c r="BN24" s="10" t="s">
        <v>171</v>
      </c>
      <c r="BO24" s="10" t="s">
        <v>172</v>
      </c>
      <c r="BP24" s="10" t="s">
        <v>173</v>
      </c>
      <c r="BQ24" s="10" t="s">
        <v>174</v>
      </c>
      <c r="BR24" s="10" t="s">
        <v>175</v>
      </c>
      <c r="BS24" s="6" t="s">
        <v>176</v>
      </c>
      <c r="BT24" s="10" t="s">
        <v>177</v>
      </c>
      <c r="BU24" s="10" t="s">
        <v>178</v>
      </c>
      <c r="BV24" s="10" t="s">
        <v>179</v>
      </c>
      <c r="BW24" s="10" t="s">
        <v>180</v>
      </c>
      <c r="BX24" s="10" t="s">
        <v>181</v>
      </c>
      <c r="BY24" s="10" t="s">
        <v>182</v>
      </c>
      <c r="BZ24" s="10" t="s">
        <v>183</v>
      </c>
      <c r="CA24" s="10" t="s">
        <v>184</v>
      </c>
      <c r="CB24" s="10" t="s">
        <v>185</v>
      </c>
      <c r="CC24" s="10" t="s">
        <v>186</v>
      </c>
      <c r="CD24" s="10" t="s">
        <v>187</v>
      </c>
      <c r="CE24" s="10" t="s">
        <v>189</v>
      </c>
      <c r="CF24" s="10" t="s">
        <v>190</v>
      </c>
      <c r="CG24" s="10" t="s">
        <v>191</v>
      </c>
      <c r="CH24" s="10" t="s">
        <v>192</v>
      </c>
      <c r="CI24" s="10" t="s">
        <v>2820</v>
      </c>
      <c r="CJ24" s="10" t="s">
        <v>194</v>
      </c>
      <c r="CK24" s="10" t="s">
        <v>195</v>
      </c>
      <c r="CL24" s="10" t="s">
        <v>176</v>
      </c>
    </row>
    <row r="25" spans="1:104" s="23" customFormat="1" x14ac:dyDescent="0.4">
      <c r="A25" s="23">
        <v>1</v>
      </c>
      <c r="B25" s="21"/>
      <c r="C25" s="21"/>
      <c r="D25" s="20"/>
      <c r="E25" s="21"/>
      <c r="F25" s="21"/>
      <c r="G25" s="1263"/>
      <c r="H25" s="32"/>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1231"/>
      <c r="AS25" s="123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1250"/>
      <c r="CN25" s="1250"/>
      <c r="CO25" s="1250"/>
      <c r="CP25" s="1250"/>
      <c r="CQ25" s="1250"/>
      <c r="CR25" s="1250"/>
      <c r="CS25" s="1250"/>
      <c r="CT25" s="1250"/>
      <c r="CU25" s="1250"/>
      <c r="CV25" s="1250"/>
      <c r="CW25" s="1250"/>
      <c r="CX25" s="1250"/>
      <c r="CY25" s="1250"/>
      <c r="CZ25" s="1250"/>
    </row>
    <row r="26" spans="1:104" s="23" customFormat="1" x14ac:dyDescent="0.4">
      <c r="A26" s="23">
        <v>2</v>
      </c>
      <c r="B26" s="21"/>
      <c r="C26" s="21"/>
      <c r="D26" s="20"/>
      <c r="E26" s="21"/>
      <c r="F26" s="21"/>
      <c r="G26" s="1263"/>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1232"/>
      <c r="AS26" s="1232"/>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1250"/>
      <c r="CN26" s="1250"/>
      <c r="CO26" s="1250"/>
      <c r="CP26" s="1250"/>
      <c r="CQ26" s="1250"/>
      <c r="CR26" s="1250"/>
      <c r="CS26" s="1250"/>
      <c r="CT26" s="1250"/>
      <c r="CU26" s="1250"/>
      <c r="CV26" s="1250"/>
      <c r="CW26" s="1250"/>
      <c r="CX26" s="1250"/>
      <c r="CY26" s="1250"/>
      <c r="CZ26" s="1250"/>
    </row>
    <row r="27" spans="1:104" s="23" customFormat="1" x14ac:dyDescent="0.4">
      <c r="A27" s="23">
        <v>3</v>
      </c>
      <c r="B27" s="21"/>
      <c r="C27" s="21"/>
      <c r="D27" s="20"/>
      <c r="E27" s="21"/>
      <c r="F27" s="21"/>
      <c r="G27" s="1263"/>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1232"/>
      <c r="AS27" s="1232"/>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1250"/>
      <c r="CN27" s="1250"/>
      <c r="CO27" s="1250"/>
      <c r="CP27" s="1250"/>
      <c r="CQ27" s="1250"/>
      <c r="CR27" s="1250"/>
      <c r="CS27" s="1250"/>
      <c r="CT27" s="1250"/>
      <c r="CU27" s="1250"/>
      <c r="CV27" s="1250"/>
      <c r="CW27" s="1250"/>
      <c r="CX27" s="1250"/>
      <c r="CY27" s="1250"/>
      <c r="CZ27" s="1250"/>
    </row>
    <row r="28" spans="1:104" s="23" customFormat="1" x14ac:dyDescent="0.4">
      <c r="A28" s="23">
        <v>4</v>
      </c>
      <c r="B28" s="21"/>
      <c r="C28" s="21"/>
      <c r="D28" s="20"/>
      <c r="E28" s="21"/>
      <c r="F28" s="21"/>
      <c r="G28" s="1263"/>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1232"/>
      <c r="AS28" s="1232"/>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1250"/>
      <c r="CN28" s="1250"/>
      <c r="CO28" s="1250"/>
      <c r="CP28" s="1250"/>
      <c r="CQ28" s="1250"/>
      <c r="CR28" s="1250"/>
      <c r="CS28" s="1250"/>
      <c r="CT28" s="1250"/>
      <c r="CU28" s="1250"/>
      <c r="CV28" s="1250"/>
      <c r="CW28" s="1250"/>
      <c r="CX28" s="1250"/>
      <c r="CY28" s="1250"/>
      <c r="CZ28" s="1250"/>
    </row>
    <row r="29" spans="1:104" s="23" customFormat="1" x14ac:dyDescent="0.4">
      <c r="A29" s="23">
        <v>5</v>
      </c>
      <c r="B29" s="21"/>
      <c r="C29" s="21"/>
      <c r="D29" s="20"/>
      <c r="E29" s="21"/>
      <c r="F29" s="21"/>
      <c r="G29" s="1263"/>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1232"/>
      <c r="AS29" s="1232"/>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1250"/>
      <c r="CN29" s="1250"/>
      <c r="CO29" s="1250"/>
      <c r="CP29" s="1250"/>
      <c r="CQ29" s="1250"/>
      <c r="CR29" s="1250"/>
      <c r="CS29" s="1250"/>
      <c r="CT29" s="1250"/>
      <c r="CU29" s="1250"/>
      <c r="CV29" s="1250"/>
      <c r="CW29" s="1250"/>
      <c r="CX29" s="1250"/>
      <c r="CY29" s="1250"/>
      <c r="CZ29" s="1250"/>
    </row>
    <row r="30" spans="1:104" s="23" customFormat="1" x14ac:dyDescent="0.4">
      <c r="A30" s="23">
        <v>6</v>
      </c>
      <c r="B30" s="21"/>
      <c r="C30" s="21"/>
      <c r="D30" s="20"/>
      <c r="E30" s="21"/>
      <c r="F30" s="21"/>
      <c r="G30" s="1263"/>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1232"/>
      <c r="AS30" s="1232"/>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1250"/>
      <c r="CN30" s="1250"/>
      <c r="CO30" s="1250"/>
      <c r="CP30" s="1250"/>
      <c r="CQ30" s="1250"/>
      <c r="CR30" s="1250"/>
      <c r="CS30" s="1250"/>
      <c r="CT30" s="1250"/>
      <c r="CU30" s="1250"/>
      <c r="CV30" s="1250"/>
      <c r="CW30" s="1250"/>
      <c r="CX30" s="1250"/>
      <c r="CY30" s="1250"/>
      <c r="CZ30" s="1250"/>
    </row>
    <row r="31" spans="1:104" s="23" customFormat="1" x14ac:dyDescent="0.4">
      <c r="A31" s="23">
        <v>7</v>
      </c>
      <c r="B31" s="21"/>
      <c r="C31" s="21"/>
      <c r="D31" s="20"/>
      <c r="E31" s="21"/>
      <c r="F31" s="21"/>
      <c r="G31" s="1263"/>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1232"/>
      <c r="AS31" s="1232"/>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1250"/>
      <c r="CN31" s="1250"/>
      <c r="CO31" s="1250"/>
      <c r="CP31" s="1250"/>
      <c r="CQ31" s="1250"/>
      <c r="CR31" s="1250"/>
      <c r="CS31" s="1250"/>
      <c r="CT31" s="1250"/>
      <c r="CU31" s="1250"/>
      <c r="CV31" s="1250"/>
      <c r="CW31" s="1250"/>
      <c r="CX31" s="1250"/>
      <c r="CY31" s="1250"/>
      <c r="CZ31" s="1250"/>
    </row>
    <row r="32" spans="1:104" s="23" customFormat="1" x14ac:dyDescent="0.4">
      <c r="A32" s="23">
        <v>8</v>
      </c>
      <c r="B32" s="21"/>
      <c r="C32" s="21"/>
      <c r="D32" s="20"/>
      <c r="E32" s="21"/>
      <c r="F32" s="21"/>
      <c r="G32" s="1263"/>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1232"/>
      <c r="AS32" s="1232"/>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1250"/>
      <c r="CN32" s="1250"/>
      <c r="CO32" s="1250"/>
      <c r="CP32" s="1250"/>
      <c r="CQ32" s="1250"/>
      <c r="CR32" s="1250"/>
      <c r="CS32" s="1250"/>
      <c r="CT32" s="1250"/>
      <c r="CU32" s="1250"/>
      <c r="CV32" s="1250"/>
      <c r="CW32" s="1250"/>
      <c r="CX32" s="1250"/>
      <c r="CY32" s="1250"/>
      <c r="CZ32" s="1250"/>
    </row>
    <row r="33" spans="1:104" s="23" customFormat="1" x14ac:dyDescent="0.4">
      <c r="A33" s="23">
        <v>9</v>
      </c>
      <c r="B33" s="21"/>
      <c r="C33" s="21"/>
      <c r="D33" s="20"/>
      <c r="E33" s="21"/>
      <c r="F33" s="21"/>
      <c r="G33" s="1263"/>
      <c r="H33" s="32"/>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1231"/>
      <c r="AS33" s="123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1250"/>
      <c r="CN33" s="1250"/>
      <c r="CO33" s="1250"/>
      <c r="CP33" s="1250"/>
      <c r="CQ33" s="1250"/>
      <c r="CR33" s="1250"/>
      <c r="CS33" s="1250"/>
      <c r="CT33" s="1250"/>
      <c r="CU33" s="1250"/>
      <c r="CV33" s="1250"/>
      <c r="CW33" s="1250"/>
      <c r="CX33" s="1250"/>
      <c r="CY33" s="1250"/>
      <c r="CZ33" s="1250"/>
    </row>
    <row r="34" spans="1:104" s="23" customFormat="1" x14ac:dyDescent="0.4">
      <c r="A34" s="23">
        <v>10</v>
      </c>
      <c r="B34" s="21"/>
      <c r="C34" s="21"/>
      <c r="D34" s="20"/>
      <c r="E34" s="21"/>
      <c r="F34" s="21"/>
      <c r="G34" s="1263"/>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1232"/>
      <c r="AS34" s="1232"/>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1250"/>
      <c r="CN34" s="1250"/>
      <c r="CO34" s="1250"/>
      <c r="CP34" s="1250"/>
      <c r="CQ34" s="1250"/>
      <c r="CR34" s="1250"/>
      <c r="CS34" s="1250"/>
      <c r="CT34" s="1250"/>
      <c r="CU34" s="1250"/>
      <c r="CV34" s="1250"/>
      <c r="CW34" s="1250"/>
      <c r="CX34" s="1250"/>
      <c r="CY34" s="1250"/>
      <c r="CZ34" s="1250"/>
    </row>
    <row r="35" spans="1:104" s="23" customFormat="1" x14ac:dyDescent="0.4">
      <c r="A35" s="23">
        <v>11</v>
      </c>
      <c r="B35" s="21"/>
      <c r="C35" s="21"/>
      <c r="D35" s="20"/>
      <c r="E35" s="21"/>
      <c r="F35" s="21"/>
      <c r="G35" s="1263"/>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1232"/>
      <c r="AS35" s="1232"/>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1250"/>
      <c r="CN35" s="1250"/>
      <c r="CO35" s="1250"/>
      <c r="CP35" s="1250"/>
      <c r="CQ35" s="1250"/>
      <c r="CR35" s="1250"/>
      <c r="CS35" s="1250"/>
      <c r="CT35" s="1250"/>
      <c r="CU35" s="1250"/>
      <c r="CV35" s="1250"/>
      <c r="CW35" s="1250"/>
      <c r="CX35" s="1250"/>
      <c r="CY35" s="1250"/>
      <c r="CZ35" s="1250"/>
    </row>
    <row r="36" spans="1:104" s="23" customFormat="1" x14ac:dyDescent="0.4">
      <c r="A36" s="23">
        <v>12</v>
      </c>
      <c r="B36" s="21"/>
      <c r="C36" s="21"/>
      <c r="D36" s="20"/>
      <c r="E36" s="21"/>
      <c r="F36" s="21"/>
      <c r="G36" s="1263"/>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1232"/>
      <c r="AS36" s="1232"/>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1250"/>
      <c r="CN36" s="1250"/>
      <c r="CO36" s="1250"/>
      <c r="CP36" s="1250"/>
      <c r="CQ36" s="1250"/>
      <c r="CR36" s="1250"/>
      <c r="CS36" s="1250"/>
      <c r="CT36" s="1250"/>
      <c r="CU36" s="1250"/>
      <c r="CV36" s="1250"/>
      <c r="CW36" s="1250"/>
      <c r="CX36" s="1250"/>
      <c r="CY36" s="1250"/>
      <c r="CZ36" s="1250"/>
    </row>
    <row r="37" spans="1:104" s="23" customFormat="1" x14ac:dyDescent="0.4">
      <c r="A37" s="23">
        <v>13</v>
      </c>
      <c r="B37" s="21"/>
      <c r="C37" s="21"/>
      <c r="D37" s="20"/>
      <c r="E37" s="21"/>
      <c r="F37" s="21"/>
      <c r="G37" s="1263"/>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1232"/>
      <c r="AS37" s="1232"/>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1250"/>
      <c r="CN37" s="1250"/>
      <c r="CO37" s="1250"/>
      <c r="CP37" s="1250"/>
      <c r="CQ37" s="1250"/>
      <c r="CR37" s="1250"/>
      <c r="CS37" s="1250"/>
      <c r="CT37" s="1250"/>
      <c r="CU37" s="1250"/>
      <c r="CV37" s="1250"/>
      <c r="CW37" s="1250"/>
      <c r="CX37" s="1250"/>
      <c r="CY37" s="1250"/>
      <c r="CZ37" s="1250"/>
    </row>
    <row r="38" spans="1:104" s="23" customFormat="1" x14ac:dyDescent="0.4">
      <c r="A38" s="23">
        <v>14</v>
      </c>
      <c r="B38" s="21"/>
      <c r="C38" s="21"/>
      <c r="D38" s="20"/>
      <c r="E38" s="21"/>
      <c r="F38" s="21"/>
      <c r="G38" s="1263"/>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1232"/>
      <c r="AS38" s="1232"/>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1250"/>
      <c r="CN38" s="1250"/>
      <c r="CO38" s="1250"/>
      <c r="CP38" s="1250"/>
      <c r="CQ38" s="1250"/>
      <c r="CR38" s="1250"/>
      <c r="CS38" s="1250"/>
      <c r="CT38" s="1250"/>
      <c r="CU38" s="1250"/>
      <c r="CV38" s="1250"/>
      <c r="CW38" s="1250"/>
      <c r="CX38" s="1250"/>
      <c r="CY38" s="1250"/>
      <c r="CZ38" s="1250"/>
    </row>
    <row r="39" spans="1:104" s="23" customFormat="1" x14ac:dyDescent="0.4">
      <c r="A39" s="23">
        <v>15</v>
      </c>
      <c r="B39" s="21"/>
      <c r="C39" s="21"/>
      <c r="D39" s="20"/>
      <c r="E39" s="21"/>
      <c r="F39" s="21"/>
      <c r="G39" s="1263"/>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1232"/>
      <c r="AS39" s="1232"/>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1250"/>
      <c r="CN39" s="1250"/>
      <c r="CO39" s="1250"/>
      <c r="CP39" s="1250"/>
      <c r="CQ39" s="1250"/>
      <c r="CR39" s="1250"/>
      <c r="CS39" s="1250"/>
      <c r="CT39" s="1250"/>
      <c r="CU39" s="1250"/>
      <c r="CV39" s="1250"/>
      <c r="CW39" s="1250"/>
      <c r="CX39" s="1250"/>
      <c r="CY39" s="1250"/>
      <c r="CZ39" s="1250"/>
    </row>
    <row r="40" spans="1:104" s="23" customFormat="1" x14ac:dyDescent="0.4">
      <c r="A40" s="23">
        <v>16</v>
      </c>
      <c r="B40" s="21"/>
      <c r="C40" s="21"/>
      <c r="D40" s="20"/>
      <c r="E40" s="21"/>
      <c r="F40" s="21"/>
      <c r="G40" s="1263"/>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1232"/>
      <c r="AS40" s="1232"/>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1250"/>
      <c r="CN40" s="1250"/>
      <c r="CO40" s="1250"/>
      <c r="CP40" s="1250"/>
      <c r="CQ40" s="1250"/>
      <c r="CR40" s="1250"/>
      <c r="CS40" s="1250"/>
      <c r="CT40" s="1250"/>
      <c r="CU40" s="1250"/>
      <c r="CV40" s="1250"/>
      <c r="CW40" s="1250"/>
      <c r="CX40" s="1250"/>
      <c r="CY40" s="1250"/>
      <c r="CZ40" s="1250"/>
    </row>
    <row r="41" spans="1:104" s="23" customFormat="1" x14ac:dyDescent="0.4">
      <c r="A41" s="23">
        <v>17</v>
      </c>
      <c r="B41" s="21"/>
      <c r="C41" s="21"/>
      <c r="D41" s="20"/>
      <c r="E41" s="21"/>
      <c r="F41" s="21"/>
      <c r="G41" s="1263"/>
      <c r="H41" s="32"/>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1231"/>
      <c r="AS41" s="123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1250"/>
      <c r="CN41" s="1250"/>
      <c r="CO41" s="1250"/>
      <c r="CP41" s="1250"/>
      <c r="CQ41" s="1250"/>
      <c r="CR41" s="1250"/>
      <c r="CS41" s="1250"/>
      <c r="CT41" s="1250"/>
      <c r="CU41" s="1250"/>
      <c r="CV41" s="1250"/>
      <c r="CW41" s="1250"/>
      <c r="CX41" s="1250"/>
      <c r="CY41" s="1250"/>
      <c r="CZ41" s="1250"/>
    </row>
    <row r="42" spans="1:104" s="23" customFormat="1" x14ac:dyDescent="0.4">
      <c r="A42" s="23">
        <v>18</v>
      </c>
      <c r="B42" s="21"/>
      <c r="C42" s="21"/>
      <c r="D42" s="20"/>
      <c r="E42" s="21"/>
      <c r="F42" s="21"/>
      <c r="G42" s="1263"/>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1232"/>
      <c r="AS42" s="1232"/>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1250"/>
      <c r="CN42" s="1250"/>
      <c r="CO42" s="1250"/>
      <c r="CP42" s="1250"/>
      <c r="CQ42" s="1250"/>
      <c r="CR42" s="1250"/>
      <c r="CS42" s="1250"/>
      <c r="CT42" s="1250"/>
      <c r="CU42" s="1250"/>
      <c r="CV42" s="1250"/>
      <c r="CW42" s="1250"/>
      <c r="CX42" s="1250"/>
      <c r="CY42" s="1250"/>
      <c r="CZ42" s="1250"/>
    </row>
    <row r="43" spans="1:104" s="23" customFormat="1" x14ac:dyDescent="0.4">
      <c r="A43" s="23">
        <v>19</v>
      </c>
      <c r="B43" s="21"/>
      <c r="C43" s="21"/>
      <c r="D43" s="20"/>
      <c r="E43" s="21"/>
      <c r="F43" s="21"/>
      <c r="G43" s="1263"/>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1232"/>
      <c r="AS43" s="1232"/>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1250"/>
      <c r="CN43" s="1250"/>
      <c r="CO43" s="1250"/>
      <c r="CP43" s="1250"/>
      <c r="CQ43" s="1250"/>
      <c r="CR43" s="1250"/>
      <c r="CS43" s="1250"/>
      <c r="CT43" s="1250"/>
      <c r="CU43" s="1250"/>
      <c r="CV43" s="1250"/>
      <c r="CW43" s="1250"/>
      <c r="CX43" s="1250"/>
      <c r="CY43" s="1250"/>
      <c r="CZ43" s="1250"/>
    </row>
    <row r="44" spans="1:104" s="23" customFormat="1" x14ac:dyDescent="0.4">
      <c r="A44" s="23">
        <v>20</v>
      </c>
      <c r="B44" s="21"/>
      <c r="C44" s="21"/>
      <c r="D44" s="20"/>
      <c r="E44" s="21"/>
      <c r="F44" s="21"/>
      <c r="G44" s="1263"/>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1232"/>
      <c r="AS44" s="1232"/>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1250"/>
      <c r="CN44" s="1250"/>
      <c r="CO44" s="1250"/>
      <c r="CP44" s="1250"/>
      <c r="CQ44" s="1250"/>
      <c r="CR44" s="1250"/>
      <c r="CS44" s="1250"/>
      <c r="CT44" s="1250"/>
      <c r="CU44" s="1250"/>
      <c r="CV44" s="1250"/>
      <c r="CW44" s="1250"/>
      <c r="CX44" s="1250"/>
      <c r="CY44" s="1250"/>
      <c r="CZ44" s="1250"/>
    </row>
    <row r="45" spans="1:104" s="23" customFormat="1" x14ac:dyDescent="0.4">
      <c r="A45" s="23">
        <v>21</v>
      </c>
      <c r="B45" s="21"/>
      <c r="C45" s="21"/>
      <c r="D45" s="20"/>
      <c r="E45" s="21"/>
      <c r="F45" s="21"/>
      <c r="G45" s="1263"/>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1232"/>
      <c r="AS45" s="1232"/>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1250"/>
      <c r="CN45" s="1250"/>
      <c r="CO45" s="1250"/>
      <c r="CP45" s="1250"/>
      <c r="CQ45" s="1250"/>
      <c r="CR45" s="1250"/>
      <c r="CS45" s="1250"/>
      <c r="CT45" s="1250"/>
      <c r="CU45" s="1250"/>
      <c r="CV45" s="1250"/>
      <c r="CW45" s="1250"/>
      <c r="CX45" s="1250"/>
      <c r="CY45" s="1250"/>
      <c r="CZ45" s="1250"/>
    </row>
    <row r="46" spans="1:104" s="23" customFormat="1" x14ac:dyDescent="0.4">
      <c r="A46" s="23">
        <v>22</v>
      </c>
      <c r="B46" s="21"/>
      <c r="C46" s="21"/>
      <c r="D46" s="20"/>
      <c r="E46" s="21"/>
      <c r="F46" s="21"/>
      <c r="G46" s="1263"/>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1232"/>
      <c r="AS46" s="1232"/>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1250"/>
      <c r="CN46" s="1250"/>
      <c r="CO46" s="1250"/>
      <c r="CP46" s="1250"/>
      <c r="CQ46" s="1250"/>
      <c r="CR46" s="1250"/>
      <c r="CS46" s="1250"/>
      <c r="CT46" s="1250"/>
      <c r="CU46" s="1250"/>
      <c r="CV46" s="1250"/>
      <c r="CW46" s="1250"/>
      <c r="CX46" s="1250"/>
      <c r="CY46" s="1250"/>
      <c r="CZ46" s="1250"/>
    </row>
    <row r="47" spans="1:104" s="23" customFormat="1" x14ac:dyDescent="0.4">
      <c r="A47" s="23">
        <v>23</v>
      </c>
      <c r="B47" s="21"/>
      <c r="C47" s="21"/>
      <c r="D47" s="20"/>
      <c r="E47" s="21"/>
      <c r="F47" s="21"/>
      <c r="G47" s="1263"/>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1232"/>
      <c r="AS47" s="1232"/>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1250"/>
      <c r="CN47" s="1250"/>
      <c r="CO47" s="1250"/>
      <c r="CP47" s="1250"/>
      <c r="CQ47" s="1250"/>
      <c r="CR47" s="1250"/>
      <c r="CS47" s="1250"/>
      <c r="CT47" s="1250"/>
      <c r="CU47" s="1250"/>
      <c r="CV47" s="1250"/>
      <c r="CW47" s="1250"/>
      <c r="CX47" s="1250"/>
      <c r="CY47" s="1250"/>
      <c r="CZ47" s="1250"/>
    </row>
    <row r="48" spans="1:104" s="23" customFormat="1" x14ac:dyDescent="0.4">
      <c r="A48" s="23">
        <v>24</v>
      </c>
      <c r="B48" s="21"/>
      <c r="C48" s="21"/>
      <c r="D48" s="20"/>
      <c r="E48" s="21"/>
      <c r="F48" s="21"/>
      <c r="G48" s="1263"/>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1232"/>
      <c r="AS48" s="1232"/>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1250"/>
      <c r="CN48" s="1250"/>
      <c r="CO48" s="1250"/>
      <c r="CP48" s="1250"/>
      <c r="CQ48" s="1250"/>
      <c r="CR48" s="1250"/>
      <c r="CS48" s="1250"/>
      <c r="CT48" s="1250"/>
      <c r="CU48" s="1250"/>
      <c r="CV48" s="1250"/>
      <c r="CW48" s="1250"/>
      <c r="CX48" s="1250"/>
      <c r="CY48" s="1250"/>
      <c r="CZ48" s="1250"/>
    </row>
    <row r="49" spans="1:104" s="23" customFormat="1" x14ac:dyDescent="0.4">
      <c r="A49" s="23">
        <v>25</v>
      </c>
      <c r="B49" s="21"/>
      <c r="C49" s="21"/>
      <c r="D49" s="20"/>
      <c r="E49" s="21"/>
      <c r="F49" s="21"/>
      <c r="G49" s="3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1223"/>
      <c r="AS49" s="1223"/>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1250"/>
      <c r="CN49" s="1250"/>
      <c r="CO49" s="1250"/>
      <c r="CP49" s="1250"/>
      <c r="CQ49" s="1250"/>
      <c r="CR49" s="1250"/>
      <c r="CS49" s="1250"/>
      <c r="CT49" s="1250"/>
      <c r="CU49" s="1250"/>
      <c r="CV49" s="1250"/>
      <c r="CW49" s="1250"/>
      <c r="CX49" s="1250"/>
      <c r="CY49" s="1250"/>
      <c r="CZ49" s="1250"/>
    </row>
    <row r="50" spans="1:104" s="23" customFormat="1" x14ac:dyDescent="0.4">
      <c r="A50" s="23">
        <v>26</v>
      </c>
      <c r="B50" s="21"/>
      <c r="C50" s="21"/>
      <c r="D50" s="20"/>
      <c r="E50" s="21"/>
      <c r="F50" s="21"/>
      <c r="G50" s="3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1223"/>
      <c r="AS50" s="1223"/>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1250"/>
      <c r="CN50" s="1250"/>
      <c r="CO50" s="1250"/>
      <c r="CP50" s="1250"/>
      <c r="CQ50" s="1250"/>
      <c r="CR50" s="1250"/>
      <c r="CS50" s="1250"/>
      <c r="CT50" s="1250"/>
      <c r="CU50" s="1250"/>
      <c r="CV50" s="1250"/>
      <c r="CW50" s="1250"/>
      <c r="CX50" s="1250"/>
      <c r="CY50" s="1250"/>
      <c r="CZ50" s="1250"/>
    </row>
    <row r="51" spans="1:104" s="23" customFormat="1" x14ac:dyDescent="0.4">
      <c r="A51" s="23">
        <v>27</v>
      </c>
      <c r="B51" s="21"/>
      <c r="C51" s="21"/>
      <c r="D51" s="20"/>
      <c r="E51" s="21"/>
      <c r="F51" s="21"/>
      <c r="G51" s="3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1223"/>
      <c r="AS51" s="1223"/>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1250"/>
      <c r="CN51" s="1250"/>
      <c r="CO51" s="1250"/>
      <c r="CP51" s="1250"/>
      <c r="CQ51" s="1250"/>
      <c r="CR51" s="1250"/>
      <c r="CS51" s="1250"/>
      <c r="CT51" s="1250"/>
      <c r="CU51" s="1250"/>
      <c r="CV51" s="1250"/>
      <c r="CW51" s="1250"/>
      <c r="CX51" s="1250"/>
      <c r="CY51" s="1250"/>
      <c r="CZ51" s="1250"/>
    </row>
    <row r="52" spans="1:104" s="23" customFormat="1" x14ac:dyDescent="0.4">
      <c r="A52" s="23">
        <v>28</v>
      </c>
      <c r="B52" s="21"/>
      <c r="C52" s="21"/>
      <c r="D52" s="20"/>
      <c r="E52" s="21"/>
      <c r="F52" s="21"/>
      <c r="G52" s="3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1223"/>
      <c r="AS52" s="1223"/>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1250"/>
      <c r="CN52" s="1250"/>
      <c r="CO52" s="1250"/>
      <c r="CP52" s="1250"/>
      <c r="CQ52" s="1250"/>
      <c r="CR52" s="1250"/>
      <c r="CS52" s="1250"/>
      <c r="CT52" s="1250"/>
      <c r="CU52" s="1250"/>
      <c r="CV52" s="1250"/>
      <c r="CW52" s="1250"/>
      <c r="CX52" s="1250"/>
      <c r="CY52" s="1250"/>
      <c r="CZ52" s="1250"/>
    </row>
    <row r="53" spans="1:104" s="23" customFormat="1" x14ac:dyDescent="0.4">
      <c r="A53" s="23">
        <v>29</v>
      </c>
      <c r="B53" s="21"/>
      <c r="C53" s="21"/>
      <c r="D53" s="20"/>
      <c r="E53" s="21"/>
      <c r="F53" s="21"/>
      <c r="G53" s="3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1223"/>
      <c r="AS53" s="1223"/>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1250"/>
      <c r="CN53" s="1250"/>
      <c r="CO53" s="1250"/>
      <c r="CP53" s="1250"/>
      <c r="CQ53" s="1250"/>
      <c r="CR53" s="1250"/>
      <c r="CS53" s="1250"/>
      <c r="CT53" s="1250"/>
      <c r="CU53" s="1250"/>
      <c r="CV53" s="1250"/>
      <c r="CW53" s="1250"/>
      <c r="CX53" s="1250"/>
      <c r="CY53" s="1250"/>
      <c r="CZ53" s="1250"/>
    </row>
    <row r="54" spans="1:104" s="23" customFormat="1" x14ac:dyDescent="0.4">
      <c r="A54" s="23">
        <v>30</v>
      </c>
      <c r="B54" s="21"/>
      <c r="C54" s="21"/>
      <c r="D54" s="20"/>
      <c r="E54" s="21"/>
      <c r="F54" s="21"/>
      <c r="G54" s="3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1223"/>
      <c r="AS54" s="1223"/>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1250"/>
      <c r="CN54" s="1250"/>
      <c r="CO54" s="1250"/>
      <c r="CP54" s="1250"/>
      <c r="CQ54" s="1250"/>
      <c r="CR54" s="1250"/>
      <c r="CS54" s="1250"/>
      <c r="CT54" s="1250"/>
      <c r="CU54" s="1250"/>
      <c r="CV54" s="1250"/>
      <c r="CW54" s="1250"/>
      <c r="CX54" s="1250"/>
      <c r="CY54" s="1250"/>
      <c r="CZ54" s="1250"/>
    </row>
    <row r="55" spans="1:104" s="23" customFormat="1" x14ac:dyDescent="0.4">
      <c r="A55" s="23">
        <v>31</v>
      </c>
      <c r="B55" s="21"/>
      <c r="C55" s="21"/>
      <c r="D55" s="20"/>
      <c r="E55" s="21"/>
      <c r="F55" s="21"/>
      <c r="G55" s="3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1223"/>
      <c r="AS55" s="1223"/>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1250"/>
      <c r="CN55" s="1250"/>
      <c r="CO55" s="1250"/>
      <c r="CP55" s="1250"/>
      <c r="CQ55" s="1250"/>
      <c r="CR55" s="1250"/>
      <c r="CS55" s="1250"/>
      <c r="CT55" s="1250"/>
      <c r="CU55" s="1250"/>
      <c r="CV55" s="1250"/>
      <c r="CW55" s="1250"/>
      <c r="CX55" s="1250"/>
      <c r="CY55" s="1250"/>
      <c r="CZ55" s="1250"/>
    </row>
    <row r="56" spans="1:104" s="23" customFormat="1" x14ac:dyDescent="0.4">
      <c r="A56" s="23">
        <v>32</v>
      </c>
      <c r="B56" s="21"/>
      <c r="C56" s="21"/>
      <c r="D56" s="20"/>
      <c r="E56" s="21"/>
      <c r="F56" s="21"/>
      <c r="G56" s="3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1223"/>
      <c r="AS56" s="1223"/>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1250"/>
      <c r="CN56" s="1250"/>
      <c r="CO56" s="1250"/>
      <c r="CP56" s="1250"/>
      <c r="CQ56" s="1250"/>
      <c r="CR56" s="1250"/>
      <c r="CS56" s="1250"/>
      <c r="CT56" s="1250"/>
      <c r="CU56" s="1250"/>
      <c r="CV56" s="1250"/>
      <c r="CW56" s="1250"/>
      <c r="CX56" s="1250"/>
      <c r="CY56" s="1250"/>
      <c r="CZ56" s="1250"/>
    </row>
    <row r="57" spans="1:104" s="23" customFormat="1" x14ac:dyDescent="0.4">
      <c r="A57" s="23">
        <v>33</v>
      </c>
      <c r="B57" s="21"/>
      <c r="C57" s="21"/>
      <c r="D57" s="20"/>
      <c r="E57" s="21"/>
      <c r="F57" s="21"/>
      <c r="G57" s="3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1223"/>
      <c r="AS57" s="1223"/>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1250"/>
      <c r="CN57" s="1250"/>
      <c r="CO57" s="1250"/>
      <c r="CP57" s="1250"/>
      <c r="CQ57" s="1250"/>
      <c r="CR57" s="1250"/>
      <c r="CS57" s="1250"/>
      <c r="CT57" s="1250"/>
      <c r="CU57" s="1250"/>
      <c r="CV57" s="1250"/>
      <c r="CW57" s="1250"/>
      <c r="CX57" s="1250"/>
      <c r="CY57" s="1250"/>
      <c r="CZ57" s="1250"/>
    </row>
    <row r="58" spans="1:104" s="23" customFormat="1" x14ac:dyDescent="0.4">
      <c r="A58" s="23">
        <v>34</v>
      </c>
      <c r="B58" s="21"/>
      <c r="C58" s="21"/>
      <c r="D58" s="20"/>
      <c r="E58" s="21"/>
      <c r="F58" s="21"/>
      <c r="G58" s="3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1223"/>
      <c r="AS58" s="1223"/>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1250"/>
      <c r="CN58" s="1250"/>
      <c r="CO58" s="1250"/>
      <c r="CP58" s="1250"/>
      <c r="CQ58" s="1250"/>
      <c r="CR58" s="1250"/>
      <c r="CS58" s="1250"/>
      <c r="CT58" s="1250"/>
      <c r="CU58" s="1250"/>
      <c r="CV58" s="1250"/>
      <c r="CW58" s="1250"/>
      <c r="CX58" s="1250"/>
      <c r="CY58" s="1250"/>
      <c r="CZ58" s="1250"/>
    </row>
    <row r="59" spans="1:104" s="23" customFormat="1" x14ac:dyDescent="0.4">
      <c r="A59" s="23">
        <v>35</v>
      </c>
      <c r="B59" s="21"/>
      <c r="C59" s="21"/>
      <c r="D59" s="20"/>
      <c r="E59" s="21"/>
      <c r="F59" s="21"/>
      <c r="G59" s="3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1223"/>
      <c r="AS59" s="1223"/>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1250"/>
      <c r="CN59" s="1250"/>
      <c r="CO59" s="1250"/>
      <c r="CP59" s="1250"/>
      <c r="CQ59" s="1250"/>
      <c r="CR59" s="1250"/>
      <c r="CS59" s="1250"/>
      <c r="CT59" s="1250"/>
      <c r="CU59" s="1250"/>
      <c r="CV59" s="1250"/>
      <c r="CW59" s="1250"/>
      <c r="CX59" s="1250"/>
      <c r="CY59" s="1250"/>
      <c r="CZ59" s="1250"/>
    </row>
    <row r="60" spans="1:104" s="23" customFormat="1" x14ac:dyDescent="0.4">
      <c r="A60" s="23">
        <v>36</v>
      </c>
      <c r="B60" s="21"/>
      <c r="C60" s="21"/>
      <c r="D60" s="20"/>
      <c r="E60" s="21"/>
      <c r="F60" s="21"/>
      <c r="G60" s="3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1223"/>
      <c r="AS60" s="1223"/>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1250"/>
      <c r="CN60" s="1250"/>
      <c r="CO60" s="1250"/>
      <c r="CP60" s="1250"/>
      <c r="CQ60" s="1250"/>
      <c r="CR60" s="1250"/>
      <c r="CS60" s="1250"/>
      <c r="CT60" s="1250"/>
      <c r="CU60" s="1250"/>
      <c r="CV60" s="1250"/>
      <c r="CW60" s="1250"/>
      <c r="CX60" s="1250"/>
      <c r="CY60" s="1250"/>
      <c r="CZ60" s="1250"/>
    </row>
    <row r="61" spans="1:104" s="23" customFormat="1" x14ac:dyDescent="0.4">
      <c r="A61" s="23">
        <v>37</v>
      </c>
      <c r="B61" s="21"/>
      <c r="C61" s="21"/>
      <c r="D61" s="20"/>
      <c r="E61" s="21"/>
      <c r="F61" s="21"/>
      <c r="G61" s="3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1223"/>
      <c r="AS61" s="1223"/>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1250"/>
      <c r="CN61" s="1250"/>
      <c r="CO61" s="1250"/>
      <c r="CP61" s="1250"/>
      <c r="CQ61" s="1250"/>
      <c r="CR61" s="1250"/>
      <c r="CS61" s="1250"/>
      <c r="CT61" s="1250"/>
      <c r="CU61" s="1250"/>
      <c r="CV61" s="1250"/>
      <c r="CW61" s="1250"/>
      <c r="CX61" s="1250"/>
      <c r="CY61" s="1250"/>
      <c r="CZ61" s="1250"/>
    </row>
    <row r="62" spans="1:104" s="23" customFormat="1" x14ac:dyDescent="0.4">
      <c r="A62" s="23">
        <v>38</v>
      </c>
      <c r="B62" s="21"/>
      <c r="C62" s="21"/>
      <c r="D62" s="20"/>
      <c r="E62" s="21"/>
      <c r="F62" s="21"/>
      <c r="G62" s="3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1223"/>
      <c r="AS62" s="1223"/>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1250"/>
      <c r="CN62" s="1250"/>
      <c r="CO62" s="1250"/>
      <c r="CP62" s="1250"/>
      <c r="CQ62" s="1250"/>
      <c r="CR62" s="1250"/>
      <c r="CS62" s="1250"/>
      <c r="CT62" s="1250"/>
      <c r="CU62" s="1250"/>
      <c r="CV62" s="1250"/>
      <c r="CW62" s="1250"/>
      <c r="CX62" s="1250"/>
      <c r="CY62" s="1250"/>
      <c r="CZ62" s="1250"/>
    </row>
    <row r="63" spans="1:104" s="23" customFormat="1" x14ac:dyDescent="0.4">
      <c r="A63" s="23">
        <v>39</v>
      </c>
      <c r="B63" s="21"/>
      <c r="C63" s="21"/>
      <c r="D63" s="20"/>
      <c r="E63" s="21"/>
      <c r="F63" s="21"/>
      <c r="G63" s="3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1223"/>
      <c r="AS63" s="1223"/>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1250"/>
      <c r="CN63" s="1250"/>
      <c r="CO63" s="1250"/>
      <c r="CP63" s="1250"/>
      <c r="CQ63" s="1250"/>
      <c r="CR63" s="1250"/>
      <c r="CS63" s="1250"/>
      <c r="CT63" s="1250"/>
      <c r="CU63" s="1250"/>
      <c r="CV63" s="1250"/>
      <c r="CW63" s="1250"/>
      <c r="CX63" s="1250"/>
      <c r="CY63" s="1250"/>
      <c r="CZ63" s="1250"/>
    </row>
    <row r="64" spans="1:104" s="23" customFormat="1" x14ac:dyDescent="0.4">
      <c r="A64" s="23">
        <v>40</v>
      </c>
      <c r="B64" s="21"/>
      <c r="C64" s="21"/>
      <c r="D64" s="20"/>
      <c r="E64" s="21"/>
      <c r="F64" s="21"/>
      <c r="G64" s="3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1223"/>
      <c r="AS64" s="1223"/>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1250"/>
      <c r="CN64" s="1250"/>
      <c r="CO64" s="1250"/>
      <c r="CP64" s="1250"/>
      <c r="CQ64" s="1250"/>
      <c r="CR64" s="1250"/>
      <c r="CS64" s="1250"/>
      <c r="CT64" s="1250"/>
      <c r="CU64" s="1250"/>
      <c r="CV64" s="1250"/>
      <c r="CW64" s="1250"/>
      <c r="CX64" s="1250"/>
      <c r="CY64" s="1250"/>
      <c r="CZ64" s="1250"/>
    </row>
    <row r="65" spans="1:104" s="23" customFormat="1" x14ac:dyDescent="0.4">
      <c r="A65" s="23">
        <v>41</v>
      </c>
      <c r="B65" s="21"/>
      <c r="C65" s="21"/>
      <c r="D65" s="20"/>
      <c r="E65" s="21"/>
      <c r="F65" s="21"/>
      <c r="G65" s="3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1223"/>
      <c r="AS65" s="1223"/>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1250"/>
      <c r="CN65" s="1250"/>
      <c r="CO65" s="1250"/>
      <c r="CP65" s="1250"/>
      <c r="CQ65" s="1250"/>
      <c r="CR65" s="1250"/>
      <c r="CS65" s="1250"/>
      <c r="CT65" s="1250"/>
      <c r="CU65" s="1250"/>
      <c r="CV65" s="1250"/>
      <c r="CW65" s="1250"/>
      <c r="CX65" s="1250"/>
      <c r="CY65" s="1250"/>
      <c r="CZ65" s="1250"/>
    </row>
    <row r="66" spans="1:104" s="23" customFormat="1" x14ac:dyDescent="0.4">
      <c r="A66" s="23">
        <v>42</v>
      </c>
      <c r="B66" s="21"/>
      <c r="C66" s="21"/>
      <c r="D66" s="20"/>
      <c r="E66" s="21"/>
      <c r="F66" s="21"/>
      <c r="G66" s="3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1223"/>
      <c r="AS66" s="1223"/>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1250"/>
      <c r="CN66" s="1250"/>
      <c r="CO66" s="1250"/>
      <c r="CP66" s="1250"/>
      <c r="CQ66" s="1250"/>
      <c r="CR66" s="1250"/>
      <c r="CS66" s="1250"/>
      <c r="CT66" s="1250"/>
      <c r="CU66" s="1250"/>
      <c r="CV66" s="1250"/>
      <c r="CW66" s="1250"/>
      <c r="CX66" s="1250"/>
      <c r="CY66" s="1250"/>
      <c r="CZ66" s="1250"/>
    </row>
    <row r="67" spans="1:104" s="23" customFormat="1" x14ac:dyDescent="0.4">
      <c r="A67" s="23">
        <v>43</v>
      </c>
      <c r="B67" s="21"/>
      <c r="C67" s="21"/>
      <c r="D67" s="20"/>
      <c r="E67" s="21"/>
      <c r="F67" s="21"/>
      <c r="G67" s="3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1223"/>
      <c r="AS67" s="1223"/>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1250"/>
      <c r="CN67" s="1250"/>
      <c r="CO67" s="1250"/>
      <c r="CP67" s="1250"/>
      <c r="CQ67" s="1250"/>
      <c r="CR67" s="1250"/>
      <c r="CS67" s="1250"/>
      <c r="CT67" s="1250"/>
      <c r="CU67" s="1250"/>
      <c r="CV67" s="1250"/>
      <c r="CW67" s="1250"/>
      <c r="CX67" s="1250"/>
      <c r="CY67" s="1250"/>
      <c r="CZ67" s="1250"/>
    </row>
    <row r="68" spans="1:104" s="23" customFormat="1" x14ac:dyDescent="0.4">
      <c r="A68" s="23">
        <v>44</v>
      </c>
      <c r="B68" s="21"/>
      <c r="C68" s="21"/>
      <c r="D68" s="20"/>
      <c r="E68" s="21"/>
      <c r="F68" s="21"/>
      <c r="G68" s="3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1223"/>
      <c r="AS68" s="1223"/>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1250"/>
      <c r="CN68" s="1250"/>
      <c r="CO68" s="1250"/>
      <c r="CP68" s="1250"/>
      <c r="CQ68" s="1250"/>
      <c r="CR68" s="1250"/>
      <c r="CS68" s="1250"/>
      <c r="CT68" s="1250"/>
      <c r="CU68" s="1250"/>
      <c r="CV68" s="1250"/>
      <c r="CW68" s="1250"/>
      <c r="CX68" s="1250"/>
      <c r="CY68" s="1250"/>
      <c r="CZ68" s="1250"/>
    </row>
    <row r="69" spans="1:104" s="23" customFormat="1" x14ac:dyDescent="0.4">
      <c r="A69" s="23">
        <v>45</v>
      </c>
      <c r="B69" s="21"/>
      <c r="C69" s="21"/>
      <c r="D69" s="20"/>
      <c r="E69" s="21"/>
      <c r="F69" s="21"/>
      <c r="G69" s="3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1223"/>
      <c r="AS69" s="1223"/>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1250"/>
      <c r="CN69" s="1250"/>
      <c r="CO69" s="1250"/>
      <c r="CP69" s="1250"/>
      <c r="CQ69" s="1250"/>
      <c r="CR69" s="1250"/>
      <c r="CS69" s="1250"/>
      <c r="CT69" s="1250"/>
      <c r="CU69" s="1250"/>
      <c r="CV69" s="1250"/>
      <c r="CW69" s="1250"/>
      <c r="CX69" s="1250"/>
      <c r="CY69" s="1250"/>
      <c r="CZ69" s="1250"/>
    </row>
    <row r="70" spans="1:104" s="23" customFormat="1" x14ac:dyDescent="0.4">
      <c r="A70" s="23">
        <v>46</v>
      </c>
      <c r="B70" s="21"/>
      <c r="C70" s="21"/>
      <c r="D70" s="20"/>
      <c r="E70" s="21"/>
      <c r="F70" s="21"/>
      <c r="G70" s="3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1223"/>
      <c r="AS70" s="1223"/>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1250"/>
      <c r="CN70" s="1250"/>
      <c r="CO70" s="1250"/>
      <c r="CP70" s="1250"/>
      <c r="CQ70" s="1250"/>
      <c r="CR70" s="1250"/>
      <c r="CS70" s="1250"/>
      <c r="CT70" s="1250"/>
      <c r="CU70" s="1250"/>
      <c r="CV70" s="1250"/>
      <c r="CW70" s="1250"/>
      <c r="CX70" s="1250"/>
      <c r="CY70" s="1250"/>
      <c r="CZ70" s="1250"/>
    </row>
    <row r="71" spans="1:104" s="23" customFormat="1" x14ac:dyDescent="0.4">
      <c r="A71" s="23">
        <v>47</v>
      </c>
      <c r="B71" s="21"/>
      <c r="C71" s="21"/>
      <c r="D71" s="20"/>
      <c r="E71" s="21"/>
      <c r="F71" s="21"/>
      <c r="G71" s="3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1223"/>
      <c r="AS71" s="1223"/>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1250"/>
      <c r="CN71" s="1250"/>
      <c r="CO71" s="1250"/>
      <c r="CP71" s="1250"/>
      <c r="CQ71" s="1250"/>
      <c r="CR71" s="1250"/>
      <c r="CS71" s="1250"/>
      <c r="CT71" s="1250"/>
      <c r="CU71" s="1250"/>
      <c r="CV71" s="1250"/>
      <c r="CW71" s="1250"/>
      <c r="CX71" s="1250"/>
      <c r="CY71" s="1250"/>
      <c r="CZ71" s="1250"/>
    </row>
    <row r="72" spans="1:104" s="23" customFormat="1" x14ac:dyDescent="0.4">
      <c r="A72" s="23">
        <v>48</v>
      </c>
      <c r="B72" s="21"/>
      <c r="C72" s="21"/>
      <c r="D72" s="20"/>
      <c r="E72" s="21"/>
      <c r="F72" s="21"/>
      <c r="G72" s="3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1223"/>
      <c r="AS72" s="1223"/>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1250"/>
      <c r="CN72" s="1250"/>
      <c r="CO72" s="1250"/>
      <c r="CP72" s="1250"/>
      <c r="CQ72" s="1250"/>
      <c r="CR72" s="1250"/>
      <c r="CS72" s="1250"/>
      <c r="CT72" s="1250"/>
      <c r="CU72" s="1250"/>
      <c r="CV72" s="1250"/>
      <c r="CW72" s="1250"/>
      <c r="CX72" s="1250"/>
      <c r="CY72" s="1250"/>
      <c r="CZ72" s="1250"/>
    </row>
    <row r="73" spans="1:104" s="23" customFormat="1" x14ac:dyDescent="0.4">
      <c r="A73" s="23">
        <v>49</v>
      </c>
      <c r="B73" s="21"/>
      <c r="C73" s="21"/>
      <c r="D73" s="20"/>
      <c r="E73" s="21"/>
      <c r="F73" s="21"/>
      <c r="G73" s="3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1223"/>
      <c r="AS73" s="1223"/>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1250"/>
      <c r="CN73" s="1250"/>
      <c r="CO73" s="1250"/>
      <c r="CP73" s="1250"/>
      <c r="CQ73" s="1250"/>
      <c r="CR73" s="1250"/>
      <c r="CS73" s="1250"/>
      <c r="CT73" s="1250"/>
      <c r="CU73" s="1250"/>
      <c r="CV73" s="1250"/>
      <c r="CW73" s="1250"/>
      <c r="CX73" s="1250"/>
      <c r="CY73" s="1250"/>
      <c r="CZ73" s="1250"/>
    </row>
    <row r="74" spans="1:104" s="23" customFormat="1" x14ac:dyDescent="0.4">
      <c r="A74" s="23">
        <v>50</v>
      </c>
      <c r="B74" s="21"/>
      <c r="C74" s="21"/>
      <c r="D74" s="20"/>
      <c r="E74" s="21"/>
      <c r="F74" s="21"/>
      <c r="G74" s="3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1223"/>
      <c r="AS74" s="1223"/>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1250"/>
      <c r="CN74" s="1250"/>
      <c r="CO74" s="1250"/>
      <c r="CP74" s="1250"/>
      <c r="CQ74" s="1250"/>
      <c r="CR74" s="1250"/>
      <c r="CS74" s="1250"/>
      <c r="CT74" s="1250"/>
      <c r="CU74" s="1250"/>
      <c r="CV74" s="1250"/>
      <c r="CW74" s="1250"/>
      <c r="CX74" s="1250"/>
      <c r="CY74" s="1250"/>
      <c r="CZ74" s="1250"/>
    </row>
    <row r="75" spans="1:104" s="23" customFormat="1" x14ac:dyDescent="0.4">
      <c r="A75" s="23">
        <v>51</v>
      </c>
      <c r="B75" s="21"/>
      <c r="C75" s="21"/>
      <c r="D75" s="20"/>
      <c r="E75" s="21"/>
      <c r="F75" s="21"/>
      <c r="G75" s="3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1223"/>
      <c r="AS75" s="1223"/>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1250"/>
      <c r="CN75" s="1250"/>
      <c r="CO75" s="1250"/>
      <c r="CP75" s="1250"/>
      <c r="CQ75" s="1250"/>
      <c r="CR75" s="1250"/>
      <c r="CS75" s="1250"/>
      <c r="CT75" s="1250"/>
      <c r="CU75" s="1250"/>
      <c r="CV75" s="1250"/>
      <c r="CW75" s="1250"/>
      <c r="CX75" s="1250"/>
      <c r="CY75" s="1250"/>
      <c r="CZ75" s="1250"/>
    </row>
    <row r="76" spans="1:104" s="23" customFormat="1" x14ac:dyDescent="0.4">
      <c r="A76" s="23">
        <v>52</v>
      </c>
      <c r="B76" s="21"/>
      <c r="C76" s="21"/>
      <c r="D76" s="20"/>
      <c r="E76" s="21"/>
      <c r="F76" s="21"/>
      <c r="G76" s="3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1223"/>
      <c r="AS76" s="1223"/>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1250"/>
      <c r="CN76" s="1250"/>
      <c r="CO76" s="1250"/>
      <c r="CP76" s="1250"/>
      <c r="CQ76" s="1250"/>
      <c r="CR76" s="1250"/>
      <c r="CS76" s="1250"/>
      <c r="CT76" s="1250"/>
      <c r="CU76" s="1250"/>
      <c r="CV76" s="1250"/>
      <c r="CW76" s="1250"/>
      <c r="CX76" s="1250"/>
      <c r="CY76" s="1250"/>
      <c r="CZ76" s="1250"/>
    </row>
    <row r="77" spans="1:104" s="23" customFormat="1" x14ac:dyDescent="0.4">
      <c r="A77" s="23">
        <v>53</v>
      </c>
      <c r="B77" s="21"/>
      <c r="C77" s="21"/>
      <c r="D77" s="20"/>
      <c r="E77" s="21"/>
      <c r="F77" s="21"/>
      <c r="G77" s="3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1223"/>
      <c r="AS77" s="1223"/>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1250"/>
      <c r="CN77" s="1250"/>
      <c r="CO77" s="1250"/>
      <c r="CP77" s="1250"/>
      <c r="CQ77" s="1250"/>
      <c r="CR77" s="1250"/>
      <c r="CS77" s="1250"/>
      <c r="CT77" s="1250"/>
      <c r="CU77" s="1250"/>
      <c r="CV77" s="1250"/>
      <c r="CW77" s="1250"/>
      <c r="CX77" s="1250"/>
      <c r="CY77" s="1250"/>
      <c r="CZ77" s="1250"/>
    </row>
    <row r="78" spans="1:104" s="23" customFormat="1" x14ac:dyDescent="0.4">
      <c r="A78" s="23">
        <v>54</v>
      </c>
      <c r="B78" s="21"/>
      <c r="C78" s="21"/>
      <c r="D78" s="20"/>
      <c r="E78" s="21"/>
      <c r="F78" s="21"/>
      <c r="G78" s="3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1223"/>
      <c r="AS78" s="1223"/>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1250"/>
      <c r="CN78" s="1250"/>
      <c r="CO78" s="1250"/>
      <c r="CP78" s="1250"/>
      <c r="CQ78" s="1250"/>
      <c r="CR78" s="1250"/>
      <c r="CS78" s="1250"/>
      <c r="CT78" s="1250"/>
      <c r="CU78" s="1250"/>
      <c r="CV78" s="1250"/>
      <c r="CW78" s="1250"/>
      <c r="CX78" s="1250"/>
      <c r="CY78" s="1250"/>
      <c r="CZ78" s="1250"/>
    </row>
    <row r="79" spans="1:104" s="23" customFormat="1" x14ac:dyDescent="0.4">
      <c r="A79" s="23">
        <v>55</v>
      </c>
      <c r="B79" s="21"/>
      <c r="C79" s="21"/>
      <c r="D79" s="20"/>
      <c r="E79" s="21"/>
      <c r="F79" s="21"/>
      <c r="G79" s="3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1223"/>
      <c r="AS79" s="1223"/>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1250"/>
      <c r="CN79" s="1250"/>
      <c r="CO79" s="1250"/>
      <c r="CP79" s="1250"/>
      <c r="CQ79" s="1250"/>
      <c r="CR79" s="1250"/>
      <c r="CS79" s="1250"/>
      <c r="CT79" s="1250"/>
      <c r="CU79" s="1250"/>
      <c r="CV79" s="1250"/>
      <c r="CW79" s="1250"/>
      <c r="CX79" s="1250"/>
      <c r="CY79" s="1250"/>
      <c r="CZ79" s="1250"/>
    </row>
    <row r="80" spans="1:104" s="23" customFormat="1" x14ac:dyDescent="0.4">
      <c r="A80" s="23">
        <v>56</v>
      </c>
      <c r="B80" s="21"/>
      <c r="C80" s="21"/>
      <c r="D80" s="20"/>
      <c r="E80" s="21"/>
      <c r="F80" s="21"/>
      <c r="G80" s="3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1223"/>
      <c r="AS80" s="1223"/>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1250"/>
      <c r="CN80" s="1250"/>
      <c r="CO80" s="1250"/>
      <c r="CP80" s="1250"/>
      <c r="CQ80" s="1250"/>
      <c r="CR80" s="1250"/>
      <c r="CS80" s="1250"/>
      <c r="CT80" s="1250"/>
      <c r="CU80" s="1250"/>
      <c r="CV80" s="1250"/>
      <c r="CW80" s="1250"/>
      <c r="CX80" s="1250"/>
      <c r="CY80" s="1250"/>
      <c r="CZ80" s="1250"/>
    </row>
    <row r="81" spans="1:104" s="23" customFormat="1" x14ac:dyDescent="0.4">
      <c r="A81" s="23">
        <v>57</v>
      </c>
      <c r="B81" s="21"/>
      <c r="C81" s="21"/>
      <c r="D81" s="20"/>
      <c r="E81" s="21"/>
      <c r="F81" s="21"/>
      <c r="G81" s="3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1223"/>
      <c r="AS81" s="1223"/>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1250"/>
      <c r="CN81" s="1250"/>
      <c r="CO81" s="1250"/>
      <c r="CP81" s="1250"/>
      <c r="CQ81" s="1250"/>
      <c r="CR81" s="1250"/>
      <c r="CS81" s="1250"/>
      <c r="CT81" s="1250"/>
      <c r="CU81" s="1250"/>
      <c r="CV81" s="1250"/>
      <c r="CW81" s="1250"/>
      <c r="CX81" s="1250"/>
      <c r="CY81" s="1250"/>
      <c r="CZ81" s="1250"/>
    </row>
    <row r="82" spans="1:104" s="23" customFormat="1" x14ac:dyDescent="0.4">
      <c r="A82" s="23">
        <v>58</v>
      </c>
      <c r="B82" s="21"/>
      <c r="C82" s="21"/>
      <c r="D82" s="20"/>
      <c r="E82" s="21"/>
      <c r="F82" s="21"/>
      <c r="G82" s="3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1223"/>
      <c r="AS82" s="1223"/>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1250"/>
      <c r="CN82" s="1250"/>
      <c r="CO82" s="1250"/>
      <c r="CP82" s="1250"/>
      <c r="CQ82" s="1250"/>
      <c r="CR82" s="1250"/>
      <c r="CS82" s="1250"/>
      <c r="CT82" s="1250"/>
      <c r="CU82" s="1250"/>
      <c r="CV82" s="1250"/>
      <c r="CW82" s="1250"/>
      <c r="CX82" s="1250"/>
      <c r="CY82" s="1250"/>
      <c r="CZ82" s="1250"/>
    </row>
    <row r="83" spans="1:104" s="23" customFormat="1" x14ac:dyDescent="0.4">
      <c r="A83" s="23">
        <v>59</v>
      </c>
      <c r="B83" s="21"/>
      <c r="C83" s="21"/>
      <c r="D83" s="20"/>
      <c r="E83" s="21"/>
      <c r="F83" s="21"/>
      <c r="G83" s="3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1223"/>
      <c r="AS83" s="1223"/>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1250"/>
      <c r="CN83" s="1250"/>
      <c r="CO83" s="1250"/>
      <c r="CP83" s="1250"/>
      <c r="CQ83" s="1250"/>
      <c r="CR83" s="1250"/>
      <c r="CS83" s="1250"/>
      <c r="CT83" s="1250"/>
      <c r="CU83" s="1250"/>
      <c r="CV83" s="1250"/>
      <c r="CW83" s="1250"/>
      <c r="CX83" s="1250"/>
      <c r="CY83" s="1250"/>
      <c r="CZ83" s="1250"/>
    </row>
    <row r="84" spans="1:104" s="23" customFormat="1" x14ac:dyDescent="0.4">
      <c r="A84" s="23">
        <v>60</v>
      </c>
      <c r="B84" s="21"/>
      <c r="C84" s="21"/>
      <c r="D84" s="20"/>
      <c r="E84" s="21"/>
      <c r="F84" s="21"/>
      <c r="G84" s="3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1223"/>
      <c r="AS84" s="1223"/>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1250"/>
      <c r="CN84" s="1250"/>
      <c r="CO84" s="1250"/>
      <c r="CP84" s="1250"/>
      <c r="CQ84" s="1250"/>
      <c r="CR84" s="1250"/>
      <c r="CS84" s="1250"/>
      <c r="CT84" s="1250"/>
      <c r="CU84" s="1250"/>
      <c r="CV84" s="1250"/>
      <c r="CW84" s="1250"/>
      <c r="CX84" s="1250"/>
      <c r="CY84" s="1250"/>
      <c r="CZ84" s="1250"/>
    </row>
    <row r="85" spans="1:104" s="23" customFormat="1" x14ac:dyDescent="0.4">
      <c r="A85" s="23">
        <v>61</v>
      </c>
      <c r="B85" s="21"/>
      <c r="C85" s="21"/>
      <c r="D85" s="20"/>
      <c r="E85" s="21"/>
      <c r="F85" s="21"/>
      <c r="G85" s="3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1223"/>
      <c r="AS85" s="1223"/>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1250"/>
      <c r="CN85" s="1250"/>
      <c r="CO85" s="1250"/>
      <c r="CP85" s="1250"/>
      <c r="CQ85" s="1250"/>
      <c r="CR85" s="1250"/>
      <c r="CS85" s="1250"/>
      <c r="CT85" s="1250"/>
      <c r="CU85" s="1250"/>
      <c r="CV85" s="1250"/>
      <c r="CW85" s="1250"/>
      <c r="CX85" s="1250"/>
      <c r="CY85" s="1250"/>
      <c r="CZ85" s="1250"/>
    </row>
    <row r="86" spans="1:104" s="23" customFormat="1" x14ac:dyDescent="0.4">
      <c r="A86" s="23">
        <v>62</v>
      </c>
      <c r="B86" s="21"/>
      <c r="C86" s="21"/>
      <c r="D86" s="20"/>
      <c r="E86" s="21"/>
      <c r="F86" s="21"/>
      <c r="G86" s="3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1223"/>
      <c r="AS86" s="1223"/>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1250"/>
      <c r="CN86" s="1250"/>
      <c r="CO86" s="1250"/>
      <c r="CP86" s="1250"/>
      <c r="CQ86" s="1250"/>
      <c r="CR86" s="1250"/>
      <c r="CS86" s="1250"/>
      <c r="CT86" s="1250"/>
      <c r="CU86" s="1250"/>
      <c r="CV86" s="1250"/>
      <c r="CW86" s="1250"/>
      <c r="CX86" s="1250"/>
      <c r="CY86" s="1250"/>
      <c r="CZ86" s="1250"/>
    </row>
    <row r="87" spans="1:104" s="23" customFormat="1" x14ac:dyDescent="0.4">
      <c r="A87" s="23">
        <v>63</v>
      </c>
      <c r="B87" s="21"/>
      <c r="C87" s="21"/>
      <c r="D87" s="20"/>
      <c r="E87" s="21"/>
      <c r="F87" s="21"/>
      <c r="G87" s="3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1223"/>
      <c r="AS87" s="1223"/>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1250"/>
      <c r="CN87" s="1250"/>
      <c r="CO87" s="1250"/>
      <c r="CP87" s="1250"/>
      <c r="CQ87" s="1250"/>
      <c r="CR87" s="1250"/>
      <c r="CS87" s="1250"/>
      <c r="CT87" s="1250"/>
      <c r="CU87" s="1250"/>
      <c r="CV87" s="1250"/>
      <c r="CW87" s="1250"/>
      <c r="CX87" s="1250"/>
      <c r="CY87" s="1250"/>
      <c r="CZ87" s="1250"/>
    </row>
    <row r="88" spans="1:104" s="23" customFormat="1" x14ac:dyDescent="0.4">
      <c r="A88" s="23">
        <v>64</v>
      </c>
      <c r="B88" s="21"/>
      <c r="C88" s="21"/>
      <c r="D88" s="20"/>
      <c r="E88" s="21"/>
      <c r="F88" s="21"/>
      <c r="G88" s="3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1223"/>
      <c r="AS88" s="1223"/>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1250"/>
      <c r="CN88" s="1250"/>
      <c r="CO88" s="1250"/>
      <c r="CP88" s="1250"/>
      <c r="CQ88" s="1250"/>
      <c r="CR88" s="1250"/>
      <c r="CS88" s="1250"/>
      <c r="CT88" s="1250"/>
      <c r="CU88" s="1250"/>
      <c r="CV88" s="1250"/>
      <c r="CW88" s="1250"/>
      <c r="CX88" s="1250"/>
      <c r="CY88" s="1250"/>
      <c r="CZ88" s="1250"/>
    </row>
    <row r="89" spans="1:104" s="23" customFormat="1" x14ac:dyDescent="0.4">
      <c r="A89" s="23">
        <v>65</v>
      </c>
      <c r="B89" s="21"/>
      <c r="C89" s="21"/>
      <c r="D89" s="20"/>
      <c r="E89" s="21"/>
      <c r="F89" s="21"/>
      <c r="G89" s="3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1223"/>
      <c r="AS89" s="1223"/>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1250"/>
      <c r="CN89" s="1250"/>
      <c r="CO89" s="1250"/>
      <c r="CP89" s="1250"/>
      <c r="CQ89" s="1250"/>
      <c r="CR89" s="1250"/>
      <c r="CS89" s="1250"/>
      <c r="CT89" s="1250"/>
      <c r="CU89" s="1250"/>
      <c r="CV89" s="1250"/>
      <c r="CW89" s="1250"/>
      <c r="CX89" s="1250"/>
      <c r="CY89" s="1250"/>
      <c r="CZ89" s="1250"/>
    </row>
    <row r="90" spans="1:104" s="23" customFormat="1" x14ac:dyDescent="0.4">
      <c r="A90" s="23">
        <v>66</v>
      </c>
      <c r="B90" s="21"/>
      <c r="C90" s="21"/>
      <c r="D90" s="20"/>
      <c r="E90" s="21"/>
      <c r="F90" s="21"/>
      <c r="G90" s="3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1223"/>
      <c r="AS90" s="1223"/>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1250"/>
      <c r="CN90" s="1250"/>
      <c r="CO90" s="1250"/>
      <c r="CP90" s="1250"/>
      <c r="CQ90" s="1250"/>
      <c r="CR90" s="1250"/>
      <c r="CS90" s="1250"/>
      <c r="CT90" s="1250"/>
      <c r="CU90" s="1250"/>
      <c r="CV90" s="1250"/>
      <c r="CW90" s="1250"/>
      <c r="CX90" s="1250"/>
      <c r="CY90" s="1250"/>
      <c r="CZ90" s="1250"/>
    </row>
    <row r="91" spans="1:104" s="23" customFormat="1" x14ac:dyDescent="0.4">
      <c r="A91" s="23">
        <v>67</v>
      </c>
      <c r="B91" s="21"/>
      <c r="C91" s="21"/>
      <c r="D91" s="20"/>
      <c r="E91" s="21"/>
      <c r="F91" s="21"/>
      <c r="G91" s="3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1223"/>
      <c r="AS91" s="1223"/>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1250"/>
      <c r="CN91" s="1250"/>
      <c r="CO91" s="1250"/>
      <c r="CP91" s="1250"/>
      <c r="CQ91" s="1250"/>
      <c r="CR91" s="1250"/>
      <c r="CS91" s="1250"/>
      <c r="CT91" s="1250"/>
      <c r="CU91" s="1250"/>
      <c r="CV91" s="1250"/>
      <c r="CW91" s="1250"/>
      <c r="CX91" s="1250"/>
      <c r="CY91" s="1250"/>
      <c r="CZ91" s="1250"/>
    </row>
    <row r="92" spans="1:104" s="23" customFormat="1" x14ac:dyDescent="0.4">
      <c r="A92" s="23">
        <v>68</v>
      </c>
      <c r="B92" s="21"/>
      <c r="C92" s="21"/>
      <c r="D92" s="20"/>
      <c r="E92" s="21"/>
      <c r="F92" s="21"/>
      <c r="G92" s="3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1223"/>
      <c r="AS92" s="1223"/>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1250"/>
      <c r="CN92" s="1250"/>
      <c r="CO92" s="1250"/>
      <c r="CP92" s="1250"/>
      <c r="CQ92" s="1250"/>
      <c r="CR92" s="1250"/>
      <c r="CS92" s="1250"/>
      <c r="CT92" s="1250"/>
      <c r="CU92" s="1250"/>
      <c r="CV92" s="1250"/>
      <c r="CW92" s="1250"/>
      <c r="CX92" s="1250"/>
      <c r="CY92" s="1250"/>
      <c r="CZ92" s="1250"/>
    </row>
    <row r="93" spans="1:104" s="23" customFormat="1" x14ac:dyDescent="0.4">
      <c r="A93" s="23">
        <v>69</v>
      </c>
      <c r="B93" s="21"/>
      <c r="C93" s="21"/>
      <c r="D93" s="20"/>
      <c r="E93" s="21"/>
      <c r="F93" s="21"/>
      <c r="G93" s="3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1223"/>
      <c r="AS93" s="1223"/>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1250"/>
      <c r="CN93" s="1250"/>
      <c r="CO93" s="1250"/>
      <c r="CP93" s="1250"/>
      <c r="CQ93" s="1250"/>
      <c r="CR93" s="1250"/>
      <c r="CS93" s="1250"/>
      <c r="CT93" s="1250"/>
      <c r="CU93" s="1250"/>
      <c r="CV93" s="1250"/>
      <c r="CW93" s="1250"/>
      <c r="CX93" s="1250"/>
      <c r="CY93" s="1250"/>
      <c r="CZ93" s="1250"/>
    </row>
    <row r="94" spans="1:104" s="23" customFormat="1" x14ac:dyDescent="0.4">
      <c r="A94" s="23">
        <v>70</v>
      </c>
      <c r="B94" s="21"/>
      <c r="C94" s="21"/>
      <c r="D94" s="20"/>
      <c r="E94" s="21"/>
      <c r="F94" s="21"/>
      <c r="G94" s="3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1223"/>
      <c r="AS94" s="1223"/>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1250"/>
      <c r="CN94" s="1250"/>
      <c r="CO94" s="1250"/>
      <c r="CP94" s="1250"/>
      <c r="CQ94" s="1250"/>
      <c r="CR94" s="1250"/>
      <c r="CS94" s="1250"/>
      <c r="CT94" s="1250"/>
      <c r="CU94" s="1250"/>
      <c r="CV94" s="1250"/>
      <c r="CW94" s="1250"/>
      <c r="CX94" s="1250"/>
      <c r="CY94" s="1250"/>
      <c r="CZ94" s="1250"/>
    </row>
    <row r="95" spans="1:104" s="23" customFormat="1" x14ac:dyDescent="0.4">
      <c r="A95" s="23">
        <v>71</v>
      </c>
      <c r="B95" s="21"/>
      <c r="C95" s="21"/>
      <c r="D95" s="20"/>
      <c r="E95" s="21"/>
      <c r="F95" s="21"/>
      <c r="G95" s="3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1223"/>
      <c r="AS95" s="1223"/>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1250"/>
      <c r="CN95" s="1250"/>
      <c r="CO95" s="1250"/>
      <c r="CP95" s="1250"/>
      <c r="CQ95" s="1250"/>
      <c r="CR95" s="1250"/>
      <c r="CS95" s="1250"/>
      <c r="CT95" s="1250"/>
      <c r="CU95" s="1250"/>
      <c r="CV95" s="1250"/>
      <c r="CW95" s="1250"/>
      <c r="CX95" s="1250"/>
      <c r="CY95" s="1250"/>
      <c r="CZ95" s="1250"/>
    </row>
    <row r="96" spans="1:104" s="23" customFormat="1" x14ac:dyDescent="0.4">
      <c r="A96" s="23">
        <v>72</v>
      </c>
      <c r="B96" s="21"/>
      <c r="C96" s="21"/>
      <c r="D96" s="20"/>
      <c r="E96" s="21"/>
      <c r="F96" s="21"/>
      <c r="G96" s="3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1223"/>
      <c r="AS96" s="1223"/>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1250"/>
      <c r="CN96" s="1250"/>
      <c r="CO96" s="1250"/>
      <c r="CP96" s="1250"/>
      <c r="CQ96" s="1250"/>
      <c r="CR96" s="1250"/>
      <c r="CS96" s="1250"/>
      <c r="CT96" s="1250"/>
      <c r="CU96" s="1250"/>
      <c r="CV96" s="1250"/>
      <c r="CW96" s="1250"/>
      <c r="CX96" s="1250"/>
      <c r="CY96" s="1250"/>
      <c r="CZ96" s="1250"/>
    </row>
    <row r="97" spans="1:104" s="23" customFormat="1" x14ac:dyDescent="0.4">
      <c r="A97" s="23">
        <v>73</v>
      </c>
      <c r="B97" s="21"/>
      <c r="C97" s="21"/>
      <c r="D97" s="20"/>
      <c r="E97" s="21"/>
      <c r="F97" s="21"/>
      <c r="G97" s="3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1223"/>
      <c r="AS97" s="1223"/>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1250"/>
      <c r="CN97" s="1250"/>
      <c r="CO97" s="1250"/>
      <c r="CP97" s="1250"/>
      <c r="CQ97" s="1250"/>
      <c r="CR97" s="1250"/>
      <c r="CS97" s="1250"/>
      <c r="CT97" s="1250"/>
      <c r="CU97" s="1250"/>
      <c r="CV97" s="1250"/>
      <c r="CW97" s="1250"/>
      <c r="CX97" s="1250"/>
      <c r="CY97" s="1250"/>
      <c r="CZ97" s="1250"/>
    </row>
    <row r="98" spans="1:104" s="23" customFormat="1" x14ac:dyDescent="0.4">
      <c r="A98" s="23">
        <v>74</v>
      </c>
      <c r="B98" s="21"/>
      <c r="C98" s="21"/>
      <c r="D98" s="20"/>
      <c r="E98" s="21"/>
      <c r="F98" s="21"/>
      <c r="G98" s="3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1223"/>
      <c r="AS98" s="1223"/>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1250"/>
      <c r="CN98" s="1250"/>
      <c r="CO98" s="1250"/>
      <c r="CP98" s="1250"/>
      <c r="CQ98" s="1250"/>
      <c r="CR98" s="1250"/>
      <c r="CS98" s="1250"/>
      <c r="CT98" s="1250"/>
      <c r="CU98" s="1250"/>
      <c r="CV98" s="1250"/>
      <c r="CW98" s="1250"/>
      <c r="CX98" s="1250"/>
      <c r="CY98" s="1250"/>
      <c r="CZ98" s="1250"/>
    </row>
    <row r="99" spans="1:104" s="23" customFormat="1" x14ac:dyDescent="0.4">
      <c r="A99" s="23">
        <v>75</v>
      </c>
      <c r="B99" s="21"/>
      <c r="C99" s="21"/>
      <c r="D99" s="20"/>
      <c r="E99" s="21"/>
      <c r="F99" s="21"/>
      <c r="G99" s="3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1223"/>
      <c r="AS99" s="1223"/>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1250"/>
      <c r="CN99" s="1250"/>
      <c r="CO99" s="1250"/>
      <c r="CP99" s="1250"/>
      <c r="CQ99" s="1250"/>
      <c r="CR99" s="1250"/>
      <c r="CS99" s="1250"/>
      <c r="CT99" s="1250"/>
      <c r="CU99" s="1250"/>
      <c r="CV99" s="1250"/>
      <c r="CW99" s="1250"/>
      <c r="CX99" s="1250"/>
      <c r="CY99" s="1250"/>
      <c r="CZ99" s="1250"/>
    </row>
    <row r="100" spans="1:104" s="23" customFormat="1" x14ac:dyDescent="0.4">
      <c r="A100" s="23">
        <v>76</v>
      </c>
      <c r="B100" s="21"/>
      <c r="C100" s="21"/>
      <c r="D100" s="20"/>
      <c r="E100" s="21"/>
      <c r="F100" s="21"/>
      <c r="G100" s="3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1223"/>
      <c r="AS100" s="1223"/>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1250"/>
      <c r="CN100" s="1250"/>
      <c r="CO100" s="1250"/>
      <c r="CP100" s="1250"/>
      <c r="CQ100" s="1250"/>
      <c r="CR100" s="1250"/>
      <c r="CS100" s="1250"/>
      <c r="CT100" s="1250"/>
      <c r="CU100" s="1250"/>
      <c r="CV100" s="1250"/>
      <c r="CW100" s="1250"/>
      <c r="CX100" s="1250"/>
      <c r="CY100" s="1250"/>
      <c r="CZ100" s="1250"/>
    </row>
    <row r="101" spans="1:104" s="23" customFormat="1" x14ac:dyDescent="0.4">
      <c r="A101" s="23">
        <v>77</v>
      </c>
      <c r="B101" s="21"/>
      <c r="C101" s="21"/>
      <c r="D101" s="20"/>
      <c r="E101" s="21"/>
      <c r="F101" s="21"/>
      <c r="G101" s="3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1223"/>
      <c r="AS101" s="1223"/>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1250"/>
      <c r="CN101" s="1250"/>
      <c r="CO101" s="1250"/>
      <c r="CP101" s="1250"/>
      <c r="CQ101" s="1250"/>
      <c r="CR101" s="1250"/>
      <c r="CS101" s="1250"/>
      <c r="CT101" s="1250"/>
      <c r="CU101" s="1250"/>
      <c r="CV101" s="1250"/>
      <c r="CW101" s="1250"/>
      <c r="CX101" s="1250"/>
      <c r="CY101" s="1250"/>
      <c r="CZ101" s="1250"/>
    </row>
    <row r="102" spans="1:104" s="23" customFormat="1" x14ac:dyDescent="0.4">
      <c r="A102" s="23">
        <v>78</v>
      </c>
      <c r="B102" s="21"/>
      <c r="C102" s="21"/>
      <c r="D102" s="20"/>
      <c r="E102" s="21"/>
      <c r="F102" s="21"/>
      <c r="G102" s="3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1223"/>
      <c r="AS102" s="1223"/>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1250"/>
      <c r="CN102" s="1250"/>
      <c r="CO102" s="1250"/>
      <c r="CP102" s="1250"/>
      <c r="CQ102" s="1250"/>
      <c r="CR102" s="1250"/>
      <c r="CS102" s="1250"/>
      <c r="CT102" s="1250"/>
      <c r="CU102" s="1250"/>
      <c r="CV102" s="1250"/>
      <c r="CW102" s="1250"/>
      <c r="CX102" s="1250"/>
      <c r="CY102" s="1250"/>
      <c r="CZ102" s="1250"/>
    </row>
    <row r="103" spans="1:104" s="23" customFormat="1" x14ac:dyDescent="0.4">
      <c r="A103" s="23">
        <v>79</v>
      </c>
      <c r="B103" s="21"/>
      <c r="C103" s="21"/>
      <c r="D103" s="20"/>
      <c r="E103" s="21"/>
      <c r="F103" s="21"/>
      <c r="G103" s="3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1223"/>
      <c r="AS103" s="1223"/>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1250"/>
      <c r="CN103" s="1250"/>
      <c r="CO103" s="1250"/>
      <c r="CP103" s="1250"/>
      <c r="CQ103" s="1250"/>
      <c r="CR103" s="1250"/>
      <c r="CS103" s="1250"/>
      <c r="CT103" s="1250"/>
      <c r="CU103" s="1250"/>
      <c r="CV103" s="1250"/>
      <c r="CW103" s="1250"/>
      <c r="CX103" s="1250"/>
      <c r="CY103" s="1250"/>
      <c r="CZ103" s="1250"/>
    </row>
    <row r="104" spans="1:104" s="23" customFormat="1" x14ac:dyDescent="0.4">
      <c r="A104" s="23">
        <v>80</v>
      </c>
      <c r="B104" s="21"/>
      <c r="C104" s="21"/>
      <c r="D104" s="20"/>
      <c r="E104" s="21"/>
      <c r="F104" s="21"/>
      <c r="G104" s="3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1223"/>
      <c r="AS104" s="1223"/>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1250"/>
      <c r="CN104" s="1250"/>
      <c r="CO104" s="1250"/>
      <c r="CP104" s="1250"/>
      <c r="CQ104" s="1250"/>
      <c r="CR104" s="1250"/>
      <c r="CS104" s="1250"/>
      <c r="CT104" s="1250"/>
      <c r="CU104" s="1250"/>
      <c r="CV104" s="1250"/>
      <c r="CW104" s="1250"/>
      <c r="CX104" s="1250"/>
      <c r="CY104" s="1250"/>
      <c r="CZ104" s="1250"/>
    </row>
    <row r="105" spans="1:104" s="23" customFormat="1" x14ac:dyDescent="0.4">
      <c r="A105" s="23">
        <v>81</v>
      </c>
      <c r="B105" s="21"/>
      <c r="C105" s="21"/>
      <c r="D105" s="20"/>
      <c r="E105" s="21"/>
      <c r="F105" s="21"/>
      <c r="G105" s="3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1223"/>
      <c r="AS105" s="1223"/>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1250"/>
      <c r="CN105" s="1250"/>
      <c r="CO105" s="1250"/>
      <c r="CP105" s="1250"/>
      <c r="CQ105" s="1250"/>
      <c r="CR105" s="1250"/>
      <c r="CS105" s="1250"/>
      <c r="CT105" s="1250"/>
      <c r="CU105" s="1250"/>
      <c r="CV105" s="1250"/>
      <c r="CW105" s="1250"/>
      <c r="CX105" s="1250"/>
      <c r="CY105" s="1250"/>
      <c r="CZ105" s="1250"/>
    </row>
    <row r="106" spans="1:104" s="23" customFormat="1" x14ac:dyDescent="0.4">
      <c r="A106" s="23">
        <v>82</v>
      </c>
      <c r="B106" s="21"/>
      <c r="C106" s="21"/>
      <c r="D106" s="20"/>
      <c r="E106" s="21"/>
      <c r="F106" s="21"/>
      <c r="G106" s="3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1223"/>
      <c r="AS106" s="1223"/>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1250"/>
      <c r="CN106" s="1250"/>
      <c r="CO106" s="1250"/>
      <c r="CP106" s="1250"/>
      <c r="CQ106" s="1250"/>
      <c r="CR106" s="1250"/>
      <c r="CS106" s="1250"/>
      <c r="CT106" s="1250"/>
      <c r="CU106" s="1250"/>
      <c r="CV106" s="1250"/>
      <c r="CW106" s="1250"/>
      <c r="CX106" s="1250"/>
      <c r="CY106" s="1250"/>
      <c r="CZ106" s="1250"/>
    </row>
    <row r="107" spans="1:104" s="23" customFormat="1" x14ac:dyDescent="0.4">
      <c r="A107" s="23">
        <v>83</v>
      </c>
      <c r="B107" s="21"/>
      <c r="C107" s="21"/>
      <c r="D107" s="20"/>
      <c r="E107" s="21"/>
      <c r="F107" s="21"/>
      <c r="G107" s="3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1223"/>
      <c r="AS107" s="1223"/>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1250"/>
      <c r="CN107" s="1250"/>
      <c r="CO107" s="1250"/>
      <c r="CP107" s="1250"/>
      <c r="CQ107" s="1250"/>
      <c r="CR107" s="1250"/>
      <c r="CS107" s="1250"/>
      <c r="CT107" s="1250"/>
      <c r="CU107" s="1250"/>
      <c r="CV107" s="1250"/>
      <c r="CW107" s="1250"/>
      <c r="CX107" s="1250"/>
      <c r="CY107" s="1250"/>
      <c r="CZ107" s="1250"/>
    </row>
    <row r="108" spans="1:104" s="23" customFormat="1" x14ac:dyDescent="0.4">
      <c r="A108" s="23">
        <v>84</v>
      </c>
      <c r="B108" s="21"/>
      <c r="C108" s="21"/>
      <c r="D108" s="20"/>
      <c r="E108" s="21"/>
      <c r="F108" s="21"/>
      <c r="G108" s="3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1223"/>
      <c r="AS108" s="1223"/>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1250"/>
      <c r="CN108" s="1250"/>
      <c r="CO108" s="1250"/>
      <c r="CP108" s="1250"/>
      <c r="CQ108" s="1250"/>
      <c r="CR108" s="1250"/>
      <c r="CS108" s="1250"/>
      <c r="CT108" s="1250"/>
      <c r="CU108" s="1250"/>
      <c r="CV108" s="1250"/>
      <c r="CW108" s="1250"/>
      <c r="CX108" s="1250"/>
      <c r="CY108" s="1250"/>
      <c r="CZ108" s="1250"/>
    </row>
    <row r="109" spans="1:104" s="23" customFormat="1" x14ac:dyDescent="0.4">
      <c r="A109" s="23">
        <v>85</v>
      </c>
      <c r="B109" s="21"/>
      <c r="C109" s="21"/>
      <c r="D109" s="20"/>
      <c r="E109" s="21"/>
      <c r="F109" s="21"/>
      <c r="G109" s="3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1223"/>
      <c r="AS109" s="1223"/>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1250"/>
      <c r="CN109" s="1250"/>
      <c r="CO109" s="1250"/>
      <c r="CP109" s="1250"/>
      <c r="CQ109" s="1250"/>
      <c r="CR109" s="1250"/>
      <c r="CS109" s="1250"/>
      <c r="CT109" s="1250"/>
      <c r="CU109" s="1250"/>
      <c r="CV109" s="1250"/>
      <c r="CW109" s="1250"/>
      <c r="CX109" s="1250"/>
      <c r="CY109" s="1250"/>
      <c r="CZ109" s="1250"/>
    </row>
    <row r="110" spans="1:104" s="23" customFormat="1" x14ac:dyDescent="0.4">
      <c r="A110" s="23">
        <v>86</v>
      </c>
      <c r="B110" s="21"/>
      <c r="C110" s="21"/>
      <c r="D110" s="20"/>
      <c r="E110" s="21"/>
      <c r="F110" s="21"/>
      <c r="G110" s="3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1223"/>
      <c r="AS110" s="1223"/>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1250"/>
      <c r="CN110" s="1250"/>
      <c r="CO110" s="1250"/>
      <c r="CP110" s="1250"/>
      <c r="CQ110" s="1250"/>
      <c r="CR110" s="1250"/>
      <c r="CS110" s="1250"/>
      <c r="CT110" s="1250"/>
      <c r="CU110" s="1250"/>
      <c r="CV110" s="1250"/>
      <c r="CW110" s="1250"/>
      <c r="CX110" s="1250"/>
      <c r="CY110" s="1250"/>
      <c r="CZ110" s="1250"/>
    </row>
    <row r="111" spans="1:104" s="23" customFormat="1" x14ac:dyDescent="0.4">
      <c r="A111" s="23">
        <v>87</v>
      </c>
      <c r="B111" s="21"/>
      <c r="C111" s="21"/>
      <c r="D111" s="20"/>
      <c r="E111" s="21"/>
      <c r="F111" s="21"/>
      <c r="G111" s="3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1223"/>
      <c r="AS111" s="1223"/>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1250"/>
      <c r="CN111" s="1250"/>
      <c r="CO111" s="1250"/>
      <c r="CP111" s="1250"/>
      <c r="CQ111" s="1250"/>
      <c r="CR111" s="1250"/>
      <c r="CS111" s="1250"/>
      <c r="CT111" s="1250"/>
      <c r="CU111" s="1250"/>
      <c r="CV111" s="1250"/>
      <c r="CW111" s="1250"/>
      <c r="CX111" s="1250"/>
      <c r="CY111" s="1250"/>
      <c r="CZ111" s="1250"/>
    </row>
    <row r="112" spans="1:104" s="23" customFormat="1" x14ac:dyDescent="0.4">
      <c r="A112" s="23">
        <v>88</v>
      </c>
      <c r="B112" s="21"/>
      <c r="C112" s="21"/>
      <c r="D112" s="20"/>
      <c r="E112" s="21"/>
      <c r="F112" s="21"/>
      <c r="G112" s="3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1223"/>
      <c r="AS112" s="1223"/>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1250"/>
      <c r="CN112" s="1250"/>
      <c r="CO112" s="1250"/>
      <c r="CP112" s="1250"/>
      <c r="CQ112" s="1250"/>
      <c r="CR112" s="1250"/>
      <c r="CS112" s="1250"/>
      <c r="CT112" s="1250"/>
      <c r="CU112" s="1250"/>
      <c r="CV112" s="1250"/>
      <c r="CW112" s="1250"/>
      <c r="CX112" s="1250"/>
      <c r="CY112" s="1250"/>
      <c r="CZ112" s="1250"/>
    </row>
    <row r="113" spans="1:104" s="23" customFormat="1" x14ac:dyDescent="0.4">
      <c r="A113" s="23">
        <v>89</v>
      </c>
      <c r="B113" s="21"/>
      <c r="C113" s="21"/>
      <c r="D113" s="20"/>
      <c r="E113" s="21"/>
      <c r="F113" s="21"/>
      <c r="G113" s="3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1223"/>
      <c r="AS113" s="1223"/>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1250"/>
      <c r="CN113" s="1250"/>
      <c r="CO113" s="1250"/>
      <c r="CP113" s="1250"/>
      <c r="CQ113" s="1250"/>
      <c r="CR113" s="1250"/>
      <c r="CS113" s="1250"/>
      <c r="CT113" s="1250"/>
      <c r="CU113" s="1250"/>
      <c r="CV113" s="1250"/>
      <c r="CW113" s="1250"/>
      <c r="CX113" s="1250"/>
      <c r="CY113" s="1250"/>
      <c r="CZ113" s="1250"/>
    </row>
    <row r="114" spans="1:104" s="23" customFormat="1" x14ac:dyDescent="0.4">
      <c r="A114" s="23">
        <v>90</v>
      </c>
      <c r="B114" s="21"/>
      <c r="C114" s="21"/>
      <c r="D114" s="20"/>
      <c r="E114" s="21"/>
      <c r="F114" s="21"/>
      <c r="G114" s="3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1223"/>
      <c r="AS114" s="1223"/>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1250"/>
      <c r="CN114" s="1250"/>
      <c r="CO114" s="1250"/>
      <c r="CP114" s="1250"/>
      <c r="CQ114" s="1250"/>
      <c r="CR114" s="1250"/>
      <c r="CS114" s="1250"/>
      <c r="CT114" s="1250"/>
      <c r="CU114" s="1250"/>
      <c r="CV114" s="1250"/>
      <c r="CW114" s="1250"/>
      <c r="CX114" s="1250"/>
      <c r="CY114" s="1250"/>
      <c r="CZ114" s="1250"/>
    </row>
    <row r="115" spans="1:104" s="23" customFormat="1" x14ac:dyDescent="0.4">
      <c r="A115" s="23">
        <v>91</v>
      </c>
      <c r="B115" s="21"/>
      <c r="C115" s="21"/>
      <c r="D115" s="20"/>
      <c r="E115" s="21"/>
      <c r="F115" s="21"/>
      <c r="G115" s="3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1223"/>
      <c r="AS115" s="1223"/>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1250"/>
      <c r="CN115" s="1250"/>
      <c r="CO115" s="1250"/>
      <c r="CP115" s="1250"/>
      <c r="CQ115" s="1250"/>
      <c r="CR115" s="1250"/>
      <c r="CS115" s="1250"/>
      <c r="CT115" s="1250"/>
      <c r="CU115" s="1250"/>
      <c r="CV115" s="1250"/>
      <c r="CW115" s="1250"/>
      <c r="CX115" s="1250"/>
      <c r="CY115" s="1250"/>
      <c r="CZ115" s="1250"/>
    </row>
    <row r="116" spans="1:104" s="23" customFormat="1" x14ac:dyDescent="0.4">
      <c r="A116" s="23">
        <v>92</v>
      </c>
      <c r="B116" s="21"/>
      <c r="C116" s="21"/>
      <c r="D116" s="20"/>
      <c r="E116" s="21"/>
      <c r="F116" s="21"/>
      <c r="G116" s="3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1223"/>
      <c r="AS116" s="1223"/>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1250"/>
      <c r="CN116" s="1250"/>
      <c r="CO116" s="1250"/>
      <c r="CP116" s="1250"/>
      <c r="CQ116" s="1250"/>
      <c r="CR116" s="1250"/>
      <c r="CS116" s="1250"/>
      <c r="CT116" s="1250"/>
      <c r="CU116" s="1250"/>
      <c r="CV116" s="1250"/>
      <c r="CW116" s="1250"/>
      <c r="CX116" s="1250"/>
      <c r="CY116" s="1250"/>
      <c r="CZ116" s="1250"/>
    </row>
    <row r="117" spans="1:104" s="23" customFormat="1" x14ac:dyDescent="0.4">
      <c r="A117" s="23">
        <v>93</v>
      </c>
      <c r="B117" s="21"/>
      <c r="C117" s="21"/>
      <c r="D117" s="20"/>
      <c r="E117" s="21"/>
      <c r="F117" s="21"/>
      <c r="G117" s="3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1223"/>
      <c r="AS117" s="1223"/>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1250"/>
      <c r="CN117" s="1250"/>
      <c r="CO117" s="1250"/>
      <c r="CP117" s="1250"/>
      <c r="CQ117" s="1250"/>
      <c r="CR117" s="1250"/>
      <c r="CS117" s="1250"/>
      <c r="CT117" s="1250"/>
      <c r="CU117" s="1250"/>
      <c r="CV117" s="1250"/>
      <c r="CW117" s="1250"/>
      <c r="CX117" s="1250"/>
      <c r="CY117" s="1250"/>
      <c r="CZ117" s="1250"/>
    </row>
    <row r="118" spans="1:104" s="23" customFormat="1" x14ac:dyDescent="0.4">
      <c r="A118" s="23">
        <v>94</v>
      </c>
      <c r="B118" s="21"/>
      <c r="C118" s="21"/>
      <c r="D118" s="20"/>
      <c r="E118" s="21"/>
      <c r="F118" s="21"/>
      <c r="G118" s="3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1223"/>
      <c r="AS118" s="1223"/>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1250"/>
      <c r="CN118" s="1250"/>
      <c r="CO118" s="1250"/>
      <c r="CP118" s="1250"/>
      <c r="CQ118" s="1250"/>
      <c r="CR118" s="1250"/>
      <c r="CS118" s="1250"/>
      <c r="CT118" s="1250"/>
      <c r="CU118" s="1250"/>
      <c r="CV118" s="1250"/>
      <c r="CW118" s="1250"/>
      <c r="CX118" s="1250"/>
      <c r="CY118" s="1250"/>
      <c r="CZ118" s="1250"/>
    </row>
    <row r="119" spans="1:104" s="23" customFormat="1" x14ac:dyDescent="0.4">
      <c r="A119" s="23">
        <v>95</v>
      </c>
      <c r="B119" s="21"/>
      <c r="C119" s="21"/>
      <c r="D119" s="20"/>
      <c r="E119" s="21"/>
      <c r="F119" s="21"/>
      <c r="G119" s="3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1223"/>
      <c r="AS119" s="1223"/>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1250"/>
      <c r="CN119" s="1250"/>
      <c r="CO119" s="1250"/>
      <c r="CP119" s="1250"/>
      <c r="CQ119" s="1250"/>
      <c r="CR119" s="1250"/>
      <c r="CS119" s="1250"/>
      <c r="CT119" s="1250"/>
      <c r="CU119" s="1250"/>
      <c r="CV119" s="1250"/>
      <c r="CW119" s="1250"/>
      <c r="CX119" s="1250"/>
      <c r="CY119" s="1250"/>
      <c r="CZ119" s="1250"/>
    </row>
    <row r="120" spans="1:104" s="23" customFormat="1" x14ac:dyDescent="0.4">
      <c r="A120" s="23">
        <v>96</v>
      </c>
      <c r="B120" s="21"/>
      <c r="C120" s="21"/>
      <c r="D120" s="20"/>
      <c r="E120" s="21"/>
      <c r="F120" s="21"/>
      <c r="G120" s="3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1223"/>
      <c r="AS120" s="1223"/>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1250"/>
      <c r="CN120" s="1250"/>
      <c r="CO120" s="1250"/>
      <c r="CP120" s="1250"/>
      <c r="CQ120" s="1250"/>
      <c r="CR120" s="1250"/>
      <c r="CS120" s="1250"/>
      <c r="CT120" s="1250"/>
      <c r="CU120" s="1250"/>
      <c r="CV120" s="1250"/>
      <c r="CW120" s="1250"/>
      <c r="CX120" s="1250"/>
      <c r="CY120" s="1250"/>
      <c r="CZ120" s="1250"/>
    </row>
    <row r="121" spans="1:104" s="23" customFormat="1" x14ac:dyDescent="0.4">
      <c r="A121" s="23">
        <v>97</v>
      </c>
      <c r="B121" s="21"/>
      <c r="C121" s="21"/>
      <c r="D121" s="20"/>
      <c r="E121" s="21"/>
      <c r="F121" s="21"/>
      <c r="G121" s="3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1223"/>
      <c r="AS121" s="1223"/>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1250"/>
      <c r="CN121" s="1250"/>
      <c r="CO121" s="1250"/>
      <c r="CP121" s="1250"/>
      <c r="CQ121" s="1250"/>
      <c r="CR121" s="1250"/>
      <c r="CS121" s="1250"/>
      <c r="CT121" s="1250"/>
      <c r="CU121" s="1250"/>
      <c r="CV121" s="1250"/>
      <c r="CW121" s="1250"/>
      <c r="CX121" s="1250"/>
      <c r="CY121" s="1250"/>
      <c r="CZ121" s="1250"/>
    </row>
    <row r="122" spans="1:104" s="23" customFormat="1" x14ac:dyDescent="0.4">
      <c r="A122" s="23">
        <v>98</v>
      </c>
      <c r="B122" s="21"/>
      <c r="C122" s="21"/>
      <c r="D122" s="20"/>
      <c r="E122" s="21"/>
      <c r="F122" s="21"/>
      <c r="G122" s="3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1223"/>
      <c r="AS122" s="1223"/>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1250"/>
      <c r="CN122" s="1250"/>
      <c r="CO122" s="1250"/>
      <c r="CP122" s="1250"/>
      <c r="CQ122" s="1250"/>
      <c r="CR122" s="1250"/>
      <c r="CS122" s="1250"/>
      <c r="CT122" s="1250"/>
      <c r="CU122" s="1250"/>
      <c r="CV122" s="1250"/>
      <c r="CW122" s="1250"/>
      <c r="CX122" s="1250"/>
      <c r="CY122" s="1250"/>
      <c r="CZ122" s="1250"/>
    </row>
    <row r="123" spans="1:104" s="23" customFormat="1" x14ac:dyDescent="0.4">
      <c r="A123" s="23">
        <v>99</v>
      </c>
      <c r="B123" s="21"/>
      <c r="C123" s="21"/>
      <c r="D123" s="20"/>
      <c r="E123" s="21"/>
      <c r="F123" s="21"/>
      <c r="G123" s="3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1223"/>
      <c r="AS123" s="1223"/>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1250"/>
      <c r="CN123" s="1250"/>
      <c r="CO123" s="1250"/>
      <c r="CP123" s="1250"/>
      <c r="CQ123" s="1250"/>
      <c r="CR123" s="1250"/>
      <c r="CS123" s="1250"/>
      <c r="CT123" s="1250"/>
      <c r="CU123" s="1250"/>
      <c r="CV123" s="1250"/>
      <c r="CW123" s="1250"/>
      <c r="CX123" s="1250"/>
      <c r="CY123" s="1250"/>
      <c r="CZ123" s="1250"/>
    </row>
    <row r="124" spans="1:104" s="23" customFormat="1" x14ac:dyDescent="0.4">
      <c r="A124" s="23">
        <v>100</v>
      </c>
      <c r="B124" s="21"/>
      <c r="C124" s="21"/>
      <c r="D124" s="20"/>
      <c r="E124" s="21"/>
      <c r="F124" s="21"/>
      <c r="G124" s="3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1223"/>
      <c r="AS124" s="1223"/>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1250"/>
      <c r="CN124" s="1250"/>
      <c r="CO124" s="1250"/>
      <c r="CP124" s="1250"/>
      <c r="CQ124" s="1250"/>
      <c r="CR124" s="1250"/>
      <c r="CS124" s="1250"/>
      <c r="CT124" s="1250"/>
      <c r="CU124" s="1250"/>
      <c r="CV124" s="1250"/>
      <c r="CW124" s="1250"/>
      <c r="CX124" s="1250"/>
      <c r="CY124" s="1250"/>
      <c r="CZ124" s="1250"/>
    </row>
    <row r="125" spans="1:104" s="23" customFormat="1" x14ac:dyDescent="0.4">
      <c r="A125" s="23">
        <v>101</v>
      </c>
      <c r="B125" s="21"/>
      <c r="C125" s="21"/>
      <c r="D125" s="20"/>
      <c r="E125" s="21"/>
      <c r="F125" s="21"/>
      <c r="G125" s="3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1223"/>
      <c r="AS125" s="1223"/>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1250"/>
      <c r="CN125" s="1250"/>
      <c r="CO125" s="1250"/>
      <c r="CP125" s="1250"/>
      <c r="CQ125" s="1250"/>
      <c r="CR125" s="1250"/>
      <c r="CS125" s="1250"/>
      <c r="CT125" s="1250"/>
      <c r="CU125" s="1250"/>
      <c r="CV125" s="1250"/>
      <c r="CW125" s="1250"/>
      <c r="CX125" s="1250"/>
      <c r="CY125" s="1250"/>
      <c r="CZ125" s="1250"/>
    </row>
    <row r="126" spans="1:104" s="23" customFormat="1" x14ac:dyDescent="0.4">
      <c r="A126" s="23">
        <v>102</v>
      </c>
      <c r="B126" s="21"/>
      <c r="C126" s="21"/>
      <c r="D126" s="20"/>
      <c r="E126" s="21"/>
      <c r="F126" s="21"/>
      <c r="G126" s="3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1223"/>
      <c r="AS126" s="1223"/>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1250"/>
      <c r="CN126" s="1250"/>
      <c r="CO126" s="1250"/>
      <c r="CP126" s="1250"/>
      <c r="CQ126" s="1250"/>
      <c r="CR126" s="1250"/>
      <c r="CS126" s="1250"/>
      <c r="CT126" s="1250"/>
      <c r="CU126" s="1250"/>
      <c r="CV126" s="1250"/>
      <c r="CW126" s="1250"/>
      <c r="CX126" s="1250"/>
      <c r="CY126" s="1250"/>
      <c r="CZ126" s="1250"/>
    </row>
    <row r="127" spans="1:104" s="23" customFormat="1" x14ac:dyDescent="0.4">
      <c r="A127" s="23">
        <v>103</v>
      </c>
      <c r="B127" s="21"/>
      <c r="C127" s="21"/>
      <c r="D127" s="20"/>
      <c r="E127" s="21"/>
      <c r="F127" s="21"/>
      <c r="G127" s="3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1223"/>
      <c r="AS127" s="1223"/>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1250"/>
      <c r="CN127" s="1250"/>
      <c r="CO127" s="1250"/>
      <c r="CP127" s="1250"/>
      <c r="CQ127" s="1250"/>
      <c r="CR127" s="1250"/>
      <c r="CS127" s="1250"/>
      <c r="CT127" s="1250"/>
      <c r="CU127" s="1250"/>
      <c r="CV127" s="1250"/>
      <c r="CW127" s="1250"/>
      <c r="CX127" s="1250"/>
      <c r="CY127" s="1250"/>
      <c r="CZ127" s="1250"/>
    </row>
    <row r="128" spans="1:104" s="23" customFormat="1" x14ac:dyDescent="0.4">
      <c r="A128" s="23">
        <v>104</v>
      </c>
      <c r="B128" s="21"/>
      <c r="C128" s="21"/>
      <c r="D128" s="20"/>
      <c r="E128" s="21"/>
      <c r="F128" s="21"/>
      <c r="G128" s="3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1223"/>
      <c r="AS128" s="1223"/>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1250"/>
      <c r="CN128" s="1250"/>
      <c r="CO128" s="1250"/>
      <c r="CP128" s="1250"/>
      <c r="CQ128" s="1250"/>
      <c r="CR128" s="1250"/>
      <c r="CS128" s="1250"/>
      <c r="CT128" s="1250"/>
      <c r="CU128" s="1250"/>
      <c r="CV128" s="1250"/>
      <c r="CW128" s="1250"/>
      <c r="CX128" s="1250"/>
      <c r="CY128" s="1250"/>
      <c r="CZ128" s="1250"/>
    </row>
    <row r="129" spans="1:104" s="23" customFormat="1" x14ac:dyDescent="0.4">
      <c r="A129" s="23">
        <v>105</v>
      </c>
      <c r="B129" s="21"/>
      <c r="C129" s="21"/>
      <c r="D129" s="20"/>
      <c r="E129" s="21"/>
      <c r="F129" s="21"/>
      <c r="G129" s="3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1223"/>
      <c r="AS129" s="1223"/>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1250"/>
      <c r="CN129" s="1250"/>
      <c r="CO129" s="1250"/>
      <c r="CP129" s="1250"/>
      <c r="CQ129" s="1250"/>
      <c r="CR129" s="1250"/>
      <c r="CS129" s="1250"/>
      <c r="CT129" s="1250"/>
      <c r="CU129" s="1250"/>
      <c r="CV129" s="1250"/>
      <c r="CW129" s="1250"/>
      <c r="CX129" s="1250"/>
      <c r="CY129" s="1250"/>
      <c r="CZ129" s="1250"/>
    </row>
    <row r="130" spans="1:104" s="23" customFormat="1" x14ac:dyDescent="0.4">
      <c r="A130" s="23">
        <v>106</v>
      </c>
      <c r="B130" s="21"/>
      <c r="C130" s="21"/>
      <c r="D130" s="20"/>
      <c r="E130" s="21"/>
      <c r="F130" s="21"/>
      <c r="G130" s="3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1223"/>
      <c r="AS130" s="1223"/>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1250"/>
      <c r="CN130" s="1250"/>
      <c r="CO130" s="1250"/>
      <c r="CP130" s="1250"/>
      <c r="CQ130" s="1250"/>
      <c r="CR130" s="1250"/>
      <c r="CS130" s="1250"/>
      <c r="CT130" s="1250"/>
      <c r="CU130" s="1250"/>
      <c r="CV130" s="1250"/>
      <c r="CW130" s="1250"/>
      <c r="CX130" s="1250"/>
      <c r="CY130" s="1250"/>
      <c r="CZ130" s="1250"/>
    </row>
    <row r="131" spans="1:104" s="23" customFormat="1" x14ac:dyDescent="0.4">
      <c r="A131" s="23">
        <v>107</v>
      </c>
      <c r="B131" s="21"/>
      <c r="C131" s="21"/>
      <c r="D131" s="20"/>
      <c r="E131" s="21"/>
      <c r="F131" s="21"/>
      <c r="G131" s="3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1223"/>
      <c r="AS131" s="1223"/>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1250"/>
      <c r="CN131" s="1250"/>
      <c r="CO131" s="1250"/>
      <c r="CP131" s="1250"/>
      <c r="CQ131" s="1250"/>
      <c r="CR131" s="1250"/>
      <c r="CS131" s="1250"/>
      <c r="CT131" s="1250"/>
      <c r="CU131" s="1250"/>
      <c r="CV131" s="1250"/>
      <c r="CW131" s="1250"/>
      <c r="CX131" s="1250"/>
      <c r="CY131" s="1250"/>
      <c r="CZ131" s="1250"/>
    </row>
    <row r="132" spans="1:104" s="23" customFormat="1" x14ac:dyDescent="0.4">
      <c r="A132" s="23">
        <v>108</v>
      </c>
      <c r="B132" s="21"/>
      <c r="C132" s="21"/>
      <c r="D132" s="20"/>
      <c r="E132" s="21"/>
      <c r="F132" s="21"/>
      <c r="G132" s="3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1223"/>
      <c r="AS132" s="1223"/>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1250"/>
      <c r="CN132" s="1250"/>
      <c r="CO132" s="1250"/>
      <c r="CP132" s="1250"/>
      <c r="CQ132" s="1250"/>
      <c r="CR132" s="1250"/>
      <c r="CS132" s="1250"/>
      <c r="CT132" s="1250"/>
      <c r="CU132" s="1250"/>
      <c r="CV132" s="1250"/>
      <c r="CW132" s="1250"/>
      <c r="CX132" s="1250"/>
      <c r="CY132" s="1250"/>
      <c r="CZ132" s="1250"/>
    </row>
    <row r="133" spans="1:104" s="23" customFormat="1" x14ac:dyDescent="0.4">
      <c r="A133" s="23">
        <v>109</v>
      </c>
      <c r="B133" s="21"/>
      <c r="C133" s="21"/>
      <c r="D133" s="20"/>
      <c r="E133" s="21"/>
      <c r="F133" s="21"/>
      <c r="G133" s="3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1223"/>
      <c r="AS133" s="1223"/>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1250"/>
      <c r="CN133" s="1250"/>
      <c r="CO133" s="1250"/>
      <c r="CP133" s="1250"/>
      <c r="CQ133" s="1250"/>
      <c r="CR133" s="1250"/>
      <c r="CS133" s="1250"/>
      <c r="CT133" s="1250"/>
      <c r="CU133" s="1250"/>
      <c r="CV133" s="1250"/>
      <c r="CW133" s="1250"/>
      <c r="CX133" s="1250"/>
      <c r="CY133" s="1250"/>
      <c r="CZ133" s="1250"/>
    </row>
    <row r="134" spans="1:104" s="23" customFormat="1" x14ac:dyDescent="0.4">
      <c r="A134" s="23">
        <v>110</v>
      </c>
      <c r="B134" s="21"/>
      <c r="C134" s="21"/>
      <c r="D134" s="20"/>
      <c r="E134" s="21"/>
      <c r="F134" s="21"/>
      <c r="G134" s="3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1223"/>
      <c r="AS134" s="1223"/>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1250"/>
      <c r="CN134" s="1250"/>
      <c r="CO134" s="1250"/>
      <c r="CP134" s="1250"/>
      <c r="CQ134" s="1250"/>
      <c r="CR134" s="1250"/>
      <c r="CS134" s="1250"/>
      <c r="CT134" s="1250"/>
      <c r="CU134" s="1250"/>
      <c r="CV134" s="1250"/>
      <c r="CW134" s="1250"/>
      <c r="CX134" s="1250"/>
      <c r="CY134" s="1250"/>
      <c r="CZ134" s="1250"/>
    </row>
    <row r="135" spans="1:104" s="23" customFormat="1" x14ac:dyDescent="0.4">
      <c r="A135" s="23">
        <v>111</v>
      </c>
      <c r="B135" s="21"/>
      <c r="C135" s="21"/>
      <c r="D135" s="20"/>
      <c r="E135" s="21"/>
      <c r="F135" s="21"/>
      <c r="G135" s="3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1223"/>
      <c r="AS135" s="1223"/>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1250"/>
      <c r="CN135" s="1250"/>
      <c r="CO135" s="1250"/>
      <c r="CP135" s="1250"/>
      <c r="CQ135" s="1250"/>
      <c r="CR135" s="1250"/>
      <c r="CS135" s="1250"/>
      <c r="CT135" s="1250"/>
      <c r="CU135" s="1250"/>
      <c r="CV135" s="1250"/>
      <c r="CW135" s="1250"/>
      <c r="CX135" s="1250"/>
      <c r="CY135" s="1250"/>
      <c r="CZ135" s="1250"/>
    </row>
    <row r="136" spans="1:104" s="23" customFormat="1" x14ac:dyDescent="0.4">
      <c r="A136" s="23">
        <v>112</v>
      </c>
      <c r="B136" s="21"/>
      <c r="C136" s="21"/>
      <c r="D136" s="20"/>
      <c r="E136" s="21"/>
      <c r="F136" s="21"/>
      <c r="G136" s="3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1223"/>
      <c r="AS136" s="1223"/>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1250"/>
      <c r="CN136" s="1250"/>
      <c r="CO136" s="1250"/>
      <c r="CP136" s="1250"/>
      <c r="CQ136" s="1250"/>
      <c r="CR136" s="1250"/>
      <c r="CS136" s="1250"/>
      <c r="CT136" s="1250"/>
      <c r="CU136" s="1250"/>
      <c r="CV136" s="1250"/>
      <c r="CW136" s="1250"/>
      <c r="CX136" s="1250"/>
      <c r="CY136" s="1250"/>
      <c r="CZ136" s="1250"/>
    </row>
    <row r="137" spans="1:104" s="23" customFormat="1" x14ac:dyDescent="0.4">
      <c r="A137" s="23">
        <v>113</v>
      </c>
      <c r="B137" s="21"/>
      <c r="C137" s="21"/>
      <c r="D137" s="20"/>
      <c r="E137" s="21"/>
      <c r="F137" s="21"/>
      <c r="G137" s="3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1223"/>
      <c r="AS137" s="1223"/>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1250"/>
      <c r="CN137" s="1250"/>
      <c r="CO137" s="1250"/>
      <c r="CP137" s="1250"/>
      <c r="CQ137" s="1250"/>
      <c r="CR137" s="1250"/>
      <c r="CS137" s="1250"/>
      <c r="CT137" s="1250"/>
      <c r="CU137" s="1250"/>
      <c r="CV137" s="1250"/>
      <c r="CW137" s="1250"/>
      <c r="CX137" s="1250"/>
      <c r="CY137" s="1250"/>
      <c r="CZ137" s="1250"/>
    </row>
    <row r="138" spans="1:104" s="23" customFormat="1" x14ac:dyDescent="0.4">
      <c r="A138" s="23">
        <v>114</v>
      </c>
      <c r="B138" s="21"/>
      <c r="C138" s="21"/>
      <c r="D138" s="20"/>
      <c r="E138" s="21"/>
      <c r="F138" s="21"/>
      <c r="G138" s="3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1223"/>
      <c r="AS138" s="1223"/>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1250"/>
      <c r="CN138" s="1250"/>
      <c r="CO138" s="1250"/>
      <c r="CP138" s="1250"/>
      <c r="CQ138" s="1250"/>
      <c r="CR138" s="1250"/>
      <c r="CS138" s="1250"/>
      <c r="CT138" s="1250"/>
      <c r="CU138" s="1250"/>
      <c r="CV138" s="1250"/>
      <c r="CW138" s="1250"/>
      <c r="CX138" s="1250"/>
      <c r="CY138" s="1250"/>
      <c r="CZ138" s="1250"/>
    </row>
    <row r="139" spans="1:104" s="23" customFormat="1" x14ac:dyDescent="0.4">
      <c r="A139" s="23">
        <v>115</v>
      </c>
      <c r="B139" s="21"/>
      <c r="C139" s="21"/>
      <c r="D139" s="20"/>
      <c r="E139" s="21"/>
      <c r="F139" s="21"/>
      <c r="G139" s="3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1223"/>
      <c r="AS139" s="1223"/>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1250"/>
      <c r="CN139" s="1250"/>
      <c r="CO139" s="1250"/>
      <c r="CP139" s="1250"/>
      <c r="CQ139" s="1250"/>
      <c r="CR139" s="1250"/>
      <c r="CS139" s="1250"/>
      <c r="CT139" s="1250"/>
      <c r="CU139" s="1250"/>
      <c r="CV139" s="1250"/>
      <c r="CW139" s="1250"/>
      <c r="CX139" s="1250"/>
      <c r="CY139" s="1250"/>
      <c r="CZ139" s="1250"/>
    </row>
    <row r="140" spans="1:104" s="23" customFormat="1" x14ac:dyDescent="0.4">
      <c r="A140" s="23">
        <v>116</v>
      </c>
      <c r="B140" s="21"/>
      <c r="C140" s="21"/>
      <c r="D140" s="20"/>
      <c r="E140" s="21"/>
      <c r="F140" s="21"/>
      <c r="G140" s="3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1223"/>
      <c r="AS140" s="1223"/>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1250"/>
      <c r="CN140" s="1250"/>
      <c r="CO140" s="1250"/>
      <c r="CP140" s="1250"/>
      <c r="CQ140" s="1250"/>
      <c r="CR140" s="1250"/>
      <c r="CS140" s="1250"/>
      <c r="CT140" s="1250"/>
      <c r="CU140" s="1250"/>
      <c r="CV140" s="1250"/>
      <c r="CW140" s="1250"/>
      <c r="CX140" s="1250"/>
      <c r="CY140" s="1250"/>
      <c r="CZ140" s="1250"/>
    </row>
    <row r="141" spans="1:104" s="23" customFormat="1" x14ac:dyDescent="0.4">
      <c r="A141" s="23">
        <v>117</v>
      </c>
      <c r="B141" s="21"/>
      <c r="C141" s="21"/>
      <c r="D141" s="20"/>
      <c r="E141" s="21"/>
      <c r="F141" s="21"/>
      <c r="G141" s="3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1223"/>
      <c r="AS141" s="1223"/>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1250"/>
      <c r="CN141" s="1250"/>
      <c r="CO141" s="1250"/>
      <c r="CP141" s="1250"/>
      <c r="CQ141" s="1250"/>
      <c r="CR141" s="1250"/>
      <c r="CS141" s="1250"/>
      <c r="CT141" s="1250"/>
      <c r="CU141" s="1250"/>
      <c r="CV141" s="1250"/>
      <c r="CW141" s="1250"/>
      <c r="CX141" s="1250"/>
      <c r="CY141" s="1250"/>
      <c r="CZ141" s="1250"/>
    </row>
    <row r="142" spans="1:104" s="23" customFormat="1" x14ac:dyDescent="0.4">
      <c r="A142" s="23">
        <v>118</v>
      </c>
      <c r="B142" s="21"/>
      <c r="C142" s="21"/>
      <c r="D142" s="20"/>
      <c r="E142" s="21"/>
      <c r="F142" s="21"/>
      <c r="G142" s="3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1223"/>
      <c r="AS142" s="1223"/>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1250"/>
      <c r="CN142" s="1250"/>
      <c r="CO142" s="1250"/>
      <c r="CP142" s="1250"/>
      <c r="CQ142" s="1250"/>
      <c r="CR142" s="1250"/>
      <c r="CS142" s="1250"/>
      <c r="CT142" s="1250"/>
      <c r="CU142" s="1250"/>
      <c r="CV142" s="1250"/>
      <c r="CW142" s="1250"/>
      <c r="CX142" s="1250"/>
      <c r="CY142" s="1250"/>
      <c r="CZ142" s="1250"/>
    </row>
    <row r="143" spans="1:104" s="23" customFormat="1" x14ac:dyDescent="0.4">
      <c r="A143" s="23">
        <v>119</v>
      </c>
      <c r="B143" s="21"/>
      <c r="C143" s="21"/>
      <c r="D143" s="20"/>
      <c r="E143" s="21"/>
      <c r="F143" s="21"/>
      <c r="G143" s="3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1223"/>
      <c r="AS143" s="1223"/>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1250"/>
      <c r="CN143" s="1250"/>
      <c r="CO143" s="1250"/>
      <c r="CP143" s="1250"/>
      <c r="CQ143" s="1250"/>
      <c r="CR143" s="1250"/>
      <c r="CS143" s="1250"/>
      <c r="CT143" s="1250"/>
      <c r="CU143" s="1250"/>
      <c r="CV143" s="1250"/>
      <c r="CW143" s="1250"/>
      <c r="CX143" s="1250"/>
      <c r="CY143" s="1250"/>
      <c r="CZ143" s="1250"/>
    </row>
    <row r="144" spans="1:104" s="23" customFormat="1" x14ac:dyDescent="0.4">
      <c r="A144" s="23">
        <v>120</v>
      </c>
      <c r="B144" s="21"/>
      <c r="C144" s="21"/>
      <c r="D144" s="20"/>
      <c r="E144" s="21"/>
      <c r="F144" s="21"/>
      <c r="G144" s="3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1223"/>
      <c r="AS144" s="1223"/>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1250"/>
      <c r="CN144" s="1250"/>
      <c r="CO144" s="1250"/>
      <c r="CP144" s="1250"/>
      <c r="CQ144" s="1250"/>
      <c r="CR144" s="1250"/>
      <c r="CS144" s="1250"/>
      <c r="CT144" s="1250"/>
      <c r="CU144" s="1250"/>
      <c r="CV144" s="1250"/>
      <c r="CW144" s="1250"/>
      <c r="CX144" s="1250"/>
      <c r="CY144" s="1250"/>
      <c r="CZ144" s="1250"/>
    </row>
    <row r="145" spans="1:104" s="23" customFormat="1" x14ac:dyDescent="0.4">
      <c r="A145" s="23">
        <v>121</v>
      </c>
      <c r="B145" s="21"/>
      <c r="C145" s="21"/>
      <c r="D145" s="20"/>
      <c r="E145" s="21"/>
      <c r="F145" s="21"/>
      <c r="G145" s="3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1223"/>
      <c r="AS145" s="1223"/>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1250"/>
      <c r="CN145" s="1250"/>
      <c r="CO145" s="1250"/>
      <c r="CP145" s="1250"/>
      <c r="CQ145" s="1250"/>
      <c r="CR145" s="1250"/>
      <c r="CS145" s="1250"/>
      <c r="CT145" s="1250"/>
      <c r="CU145" s="1250"/>
      <c r="CV145" s="1250"/>
      <c r="CW145" s="1250"/>
      <c r="CX145" s="1250"/>
      <c r="CY145" s="1250"/>
      <c r="CZ145" s="1250"/>
    </row>
    <row r="146" spans="1:104" s="23" customFormat="1" x14ac:dyDescent="0.4">
      <c r="A146" s="23">
        <v>122</v>
      </c>
      <c r="B146" s="21"/>
      <c r="C146" s="21"/>
      <c r="D146" s="20"/>
      <c r="E146" s="21"/>
      <c r="F146" s="21"/>
      <c r="G146" s="3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1223"/>
      <c r="AS146" s="1223"/>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1250"/>
      <c r="CN146" s="1250"/>
      <c r="CO146" s="1250"/>
      <c r="CP146" s="1250"/>
      <c r="CQ146" s="1250"/>
      <c r="CR146" s="1250"/>
      <c r="CS146" s="1250"/>
      <c r="CT146" s="1250"/>
      <c r="CU146" s="1250"/>
      <c r="CV146" s="1250"/>
      <c r="CW146" s="1250"/>
      <c r="CX146" s="1250"/>
      <c r="CY146" s="1250"/>
      <c r="CZ146" s="1250"/>
    </row>
    <row r="147" spans="1:104" s="23" customFormat="1" x14ac:dyDescent="0.4">
      <c r="A147" s="23">
        <v>123</v>
      </c>
      <c r="B147" s="21"/>
      <c r="C147" s="21"/>
      <c r="D147" s="20"/>
      <c r="E147" s="21"/>
      <c r="F147" s="21"/>
      <c r="G147" s="3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1223"/>
      <c r="AS147" s="1223"/>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1250"/>
      <c r="CN147" s="1250"/>
      <c r="CO147" s="1250"/>
      <c r="CP147" s="1250"/>
      <c r="CQ147" s="1250"/>
      <c r="CR147" s="1250"/>
      <c r="CS147" s="1250"/>
      <c r="CT147" s="1250"/>
      <c r="CU147" s="1250"/>
      <c r="CV147" s="1250"/>
      <c r="CW147" s="1250"/>
      <c r="CX147" s="1250"/>
      <c r="CY147" s="1250"/>
      <c r="CZ147" s="1250"/>
    </row>
    <row r="148" spans="1:104" s="23" customFormat="1" x14ac:dyDescent="0.4">
      <c r="A148" s="23">
        <v>124</v>
      </c>
      <c r="B148" s="21"/>
      <c r="C148" s="21"/>
      <c r="D148" s="20"/>
      <c r="E148" s="21"/>
      <c r="F148" s="21"/>
      <c r="G148" s="3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1223"/>
      <c r="AS148" s="1223"/>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1250"/>
      <c r="CN148" s="1250"/>
      <c r="CO148" s="1250"/>
      <c r="CP148" s="1250"/>
      <c r="CQ148" s="1250"/>
      <c r="CR148" s="1250"/>
      <c r="CS148" s="1250"/>
      <c r="CT148" s="1250"/>
      <c r="CU148" s="1250"/>
      <c r="CV148" s="1250"/>
      <c r="CW148" s="1250"/>
      <c r="CX148" s="1250"/>
      <c r="CY148" s="1250"/>
      <c r="CZ148" s="1250"/>
    </row>
    <row r="149" spans="1:104" s="23" customFormat="1" x14ac:dyDescent="0.4">
      <c r="A149" s="23">
        <v>125</v>
      </c>
      <c r="B149" s="21"/>
      <c r="C149" s="21"/>
      <c r="D149" s="20"/>
      <c r="E149" s="21"/>
      <c r="F149" s="21"/>
      <c r="G149" s="3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1223"/>
      <c r="AS149" s="1223"/>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1250"/>
      <c r="CN149" s="1250"/>
      <c r="CO149" s="1250"/>
      <c r="CP149" s="1250"/>
      <c r="CQ149" s="1250"/>
      <c r="CR149" s="1250"/>
      <c r="CS149" s="1250"/>
      <c r="CT149" s="1250"/>
      <c r="CU149" s="1250"/>
      <c r="CV149" s="1250"/>
      <c r="CW149" s="1250"/>
      <c r="CX149" s="1250"/>
      <c r="CY149" s="1250"/>
      <c r="CZ149" s="1250"/>
    </row>
    <row r="150" spans="1:104" s="23" customFormat="1" x14ac:dyDescent="0.4">
      <c r="A150" s="23">
        <v>126</v>
      </c>
      <c r="B150" s="21"/>
      <c r="C150" s="21"/>
      <c r="D150" s="20"/>
      <c r="E150" s="21"/>
      <c r="F150" s="21"/>
      <c r="G150" s="3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1223"/>
      <c r="AS150" s="1223"/>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1250"/>
      <c r="CN150" s="1250"/>
      <c r="CO150" s="1250"/>
      <c r="CP150" s="1250"/>
      <c r="CQ150" s="1250"/>
      <c r="CR150" s="1250"/>
      <c r="CS150" s="1250"/>
      <c r="CT150" s="1250"/>
      <c r="CU150" s="1250"/>
      <c r="CV150" s="1250"/>
      <c r="CW150" s="1250"/>
      <c r="CX150" s="1250"/>
      <c r="CY150" s="1250"/>
      <c r="CZ150" s="1250"/>
    </row>
    <row r="151" spans="1:104" s="23" customFormat="1" x14ac:dyDescent="0.4">
      <c r="A151" s="23">
        <v>127</v>
      </c>
      <c r="B151" s="21"/>
      <c r="C151" s="21"/>
      <c r="D151" s="20"/>
      <c r="E151" s="21"/>
      <c r="F151" s="21"/>
      <c r="G151" s="3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1223"/>
      <c r="AS151" s="1223"/>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1250"/>
      <c r="CN151" s="1250"/>
      <c r="CO151" s="1250"/>
      <c r="CP151" s="1250"/>
      <c r="CQ151" s="1250"/>
      <c r="CR151" s="1250"/>
      <c r="CS151" s="1250"/>
      <c r="CT151" s="1250"/>
      <c r="CU151" s="1250"/>
      <c r="CV151" s="1250"/>
      <c r="CW151" s="1250"/>
      <c r="CX151" s="1250"/>
      <c r="CY151" s="1250"/>
      <c r="CZ151" s="1250"/>
    </row>
    <row r="152" spans="1:104" s="23" customFormat="1" x14ac:dyDescent="0.4">
      <c r="A152" s="23">
        <v>128</v>
      </c>
      <c r="B152" s="21"/>
      <c r="C152" s="21"/>
      <c r="D152" s="20"/>
      <c r="E152" s="21"/>
      <c r="F152" s="21"/>
      <c r="G152" s="3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1223"/>
      <c r="AS152" s="1223"/>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1250"/>
      <c r="CN152" s="1250"/>
      <c r="CO152" s="1250"/>
      <c r="CP152" s="1250"/>
      <c r="CQ152" s="1250"/>
      <c r="CR152" s="1250"/>
      <c r="CS152" s="1250"/>
      <c r="CT152" s="1250"/>
      <c r="CU152" s="1250"/>
      <c r="CV152" s="1250"/>
      <c r="CW152" s="1250"/>
      <c r="CX152" s="1250"/>
      <c r="CY152" s="1250"/>
      <c r="CZ152" s="1250"/>
    </row>
    <row r="153" spans="1:104" s="23" customFormat="1" x14ac:dyDescent="0.4">
      <c r="A153" s="23">
        <v>129</v>
      </c>
      <c r="B153" s="21"/>
      <c r="C153" s="21"/>
      <c r="D153" s="20"/>
      <c r="E153" s="21"/>
      <c r="F153" s="21"/>
      <c r="G153" s="3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1223"/>
      <c r="AS153" s="1223"/>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1250"/>
      <c r="CN153" s="1250"/>
      <c r="CO153" s="1250"/>
      <c r="CP153" s="1250"/>
      <c r="CQ153" s="1250"/>
      <c r="CR153" s="1250"/>
      <c r="CS153" s="1250"/>
      <c r="CT153" s="1250"/>
      <c r="CU153" s="1250"/>
      <c r="CV153" s="1250"/>
      <c r="CW153" s="1250"/>
      <c r="CX153" s="1250"/>
      <c r="CY153" s="1250"/>
      <c r="CZ153" s="1250"/>
    </row>
    <row r="154" spans="1:104" s="23" customFormat="1" x14ac:dyDescent="0.4">
      <c r="A154" s="23">
        <v>130</v>
      </c>
      <c r="B154" s="21"/>
      <c r="C154" s="21"/>
      <c r="D154" s="20"/>
      <c r="E154" s="21"/>
      <c r="F154" s="21"/>
      <c r="G154" s="3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1223"/>
      <c r="AS154" s="1223"/>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1250"/>
      <c r="CN154" s="1250"/>
      <c r="CO154" s="1250"/>
      <c r="CP154" s="1250"/>
      <c r="CQ154" s="1250"/>
      <c r="CR154" s="1250"/>
      <c r="CS154" s="1250"/>
      <c r="CT154" s="1250"/>
      <c r="CU154" s="1250"/>
      <c r="CV154" s="1250"/>
      <c r="CW154" s="1250"/>
      <c r="CX154" s="1250"/>
      <c r="CY154" s="1250"/>
      <c r="CZ154" s="1250"/>
    </row>
    <row r="155" spans="1:104" s="23" customFormat="1" x14ac:dyDescent="0.4">
      <c r="A155" s="23">
        <v>131</v>
      </c>
      <c r="B155" s="21"/>
      <c r="C155" s="21"/>
      <c r="D155" s="20"/>
      <c r="E155" s="21"/>
      <c r="F155" s="21"/>
      <c r="G155" s="3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1223"/>
      <c r="AS155" s="1223"/>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1250"/>
      <c r="CN155" s="1250"/>
      <c r="CO155" s="1250"/>
      <c r="CP155" s="1250"/>
      <c r="CQ155" s="1250"/>
      <c r="CR155" s="1250"/>
      <c r="CS155" s="1250"/>
      <c r="CT155" s="1250"/>
      <c r="CU155" s="1250"/>
      <c r="CV155" s="1250"/>
      <c r="CW155" s="1250"/>
      <c r="CX155" s="1250"/>
      <c r="CY155" s="1250"/>
      <c r="CZ155" s="1250"/>
    </row>
    <row r="156" spans="1:104" s="23" customFormat="1" x14ac:dyDescent="0.4">
      <c r="A156" s="23">
        <v>132</v>
      </c>
      <c r="B156" s="21"/>
      <c r="C156" s="21"/>
      <c r="D156" s="20"/>
      <c r="E156" s="21"/>
      <c r="F156" s="21"/>
      <c r="G156" s="3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1223"/>
      <c r="AS156" s="1223"/>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1250"/>
      <c r="CN156" s="1250"/>
      <c r="CO156" s="1250"/>
      <c r="CP156" s="1250"/>
      <c r="CQ156" s="1250"/>
      <c r="CR156" s="1250"/>
      <c r="CS156" s="1250"/>
      <c r="CT156" s="1250"/>
      <c r="CU156" s="1250"/>
      <c r="CV156" s="1250"/>
      <c r="CW156" s="1250"/>
      <c r="CX156" s="1250"/>
      <c r="CY156" s="1250"/>
      <c r="CZ156" s="1250"/>
    </row>
    <row r="157" spans="1:104" s="23" customFormat="1" x14ac:dyDescent="0.4">
      <c r="A157" s="23">
        <v>133</v>
      </c>
      <c r="B157" s="21"/>
      <c r="C157" s="21"/>
      <c r="D157" s="20"/>
      <c r="E157" s="21"/>
      <c r="F157" s="21"/>
      <c r="G157" s="3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1223"/>
      <c r="AS157" s="1223"/>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1250"/>
      <c r="CN157" s="1250"/>
      <c r="CO157" s="1250"/>
      <c r="CP157" s="1250"/>
      <c r="CQ157" s="1250"/>
      <c r="CR157" s="1250"/>
      <c r="CS157" s="1250"/>
      <c r="CT157" s="1250"/>
      <c r="CU157" s="1250"/>
      <c r="CV157" s="1250"/>
      <c r="CW157" s="1250"/>
      <c r="CX157" s="1250"/>
      <c r="CY157" s="1250"/>
      <c r="CZ157" s="1250"/>
    </row>
    <row r="158" spans="1:104" s="23" customFormat="1" x14ac:dyDescent="0.4">
      <c r="A158" s="23">
        <v>134</v>
      </c>
      <c r="B158" s="21"/>
      <c r="C158" s="21"/>
      <c r="D158" s="20"/>
      <c r="E158" s="21"/>
      <c r="F158" s="21"/>
      <c r="G158" s="3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1223"/>
      <c r="AS158" s="1223"/>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1250"/>
      <c r="CN158" s="1250"/>
      <c r="CO158" s="1250"/>
      <c r="CP158" s="1250"/>
      <c r="CQ158" s="1250"/>
      <c r="CR158" s="1250"/>
      <c r="CS158" s="1250"/>
      <c r="CT158" s="1250"/>
      <c r="CU158" s="1250"/>
      <c r="CV158" s="1250"/>
      <c r="CW158" s="1250"/>
      <c r="CX158" s="1250"/>
      <c r="CY158" s="1250"/>
      <c r="CZ158" s="1250"/>
    </row>
    <row r="159" spans="1:104" s="23" customFormat="1" x14ac:dyDescent="0.4">
      <c r="A159" s="23">
        <v>135</v>
      </c>
      <c r="B159" s="21"/>
      <c r="C159" s="21"/>
      <c r="D159" s="20"/>
      <c r="E159" s="21"/>
      <c r="F159" s="21"/>
      <c r="G159" s="3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1223"/>
      <c r="AS159" s="1223"/>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1250"/>
      <c r="CN159" s="1250"/>
      <c r="CO159" s="1250"/>
      <c r="CP159" s="1250"/>
      <c r="CQ159" s="1250"/>
      <c r="CR159" s="1250"/>
      <c r="CS159" s="1250"/>
      <c r="CT159" s="1250"/>
      <c r="CU159" s="1250"/>
      <c r="CV159" s="1250"/>
      <c r="CW159" s="1250"/>
      <c r="CX159" s="1250"/>
      <c r="CY159" s="1250"/>
      <c r="CZ159" s="1250"/>
    </row>
    <row r="160" spans="1:104" s="23" customFormat="1" x14ac:dyDescent="0.4">
      <c r="A160" s="23">
        <v>136</v>
      </c>
      <c r="B160" s="21"/>
      <c r="C160" s="21"/>
      <c r="D160" s="20"/>
      <c r="E160" s="21"/>
      <c r="F160" s="21"/>
      <c r="G160" s="3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1223"/>
      <c r="AS160" s="1223"/>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1250"/>
      <c r="CN160" s="1250"/>
      <c r="CO160" s="1250"/>
      <c r="CP160" s="1250"/>
      <c r="CQ160" s="1250"/>
      <c r="CR160" s="1250"/>
      <c r="CS160" s="1250"/>
      <c r="CT160" s="1250"/>
      <c r="CU160" s="1250"/>
      <c r="CV160" s="1250"/>
      <c r="CW160" s="1250"/>
      <c r="CX160" s="1250"/>
      <c r="CY160" s="1250"/>
      <c r="CZ160" s="1250"/>
    </row>
    <row r="161" spans="1:104" s="23" customFormat="1" x14ac:dyDescent="0.4">
      <c r="A161" s="23">
        <v>137</v>
      </c>
      <c r="B161" s="21"/>
      <c r="C161" s="21"/>
      <c r="D161" s="20"/>
      <c r="E161" s="21"/>
      <c r="F161" s="21"/>
      <c r="G161" s="3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1223"/>
      <c r="AS161" s="1223"/>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1250"/>
      <c r="CN161" s="1250"/>
      <c r="CO161" s="1250"/>
      <c r="CP161" s="1250"/>
      <c r="CQ161" s="1250"/>
      <c r="CR161" s="1250"/>
      <c r="CS161" s="1250"/>
      <c r="CT161" s="1250"/>
      <c r="CU161" s="1250"/>
      <c r="CV161" s="1250"/>
      <c r="CW161" s="1250"/>
      <c r="CX161" s="1250"/>
      <c r="CY161" s="1250"/>
      <c r="CZ161" s="1250"/>
    </row>
    <row r="162" spans="1:104" s="23" customFormat="1" x14ac:dyDescent="0.4">
      <c r="A162" s="23">
        <v>138</v>
      </c>
      <c r="B162" s="21"/>
      <c r="C162" s="21"/>
      <c r="D162" s="20"/>
      <c r="E162" s="21"/>
      <c r="F162" s="21"/>
      <c r="G162" s="3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1223"/>
      <c r="AS162" s="1223"/>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1250"/>
      <c r="CN162" s="1250"/>
      <c r="CO162" s="1250"/>
      <c r="CP162" s="1250"/>
      <c r="CQ162" s="1250"/>
      <c r="CR162" s="1250"/>
      <c r="CS162" s="1250"/>
      <c r="CT162" s="1250"/>
      <c r="CU162" s="1250"/>
      <c r="CV162" s="1250"/>
      <c r="CW162" s="1250"/>
      <c r="CX162" s="1250"/>
      <c r="CY162" s="1250"/>
      <c r="CZ162" s="1250"/>
    </row>
    <row r="163" spans="1:104" s="23" customFormat="1" x14ac:dyDescent="0.4">
      <c r="A163" s="23">
        <v>139</v>
      </c>
      <c r="B163" s="21"/>
      <c r="C163" s="21"/>
      <c r="D163" s="20"/>
      <c r="E163" s="21"/>
      <c r="F163" s="21"/>
      <c r="G163" s="3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1223"/>
      <c r="AS163" s="1223"/>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1250"/>
      <c r="CN163" s="1250"/>
      <c r="CO163" s="1250"/>
      <c r="CP163" s="1250"/>
      <c r="CQ163" s="1250"/>
      <c r="CR163" s="1250"/>
      <c r="CS163" s="1250"/>
      <c r="CT163" s="1250"/>
      <c r="CU163" s="1250"/>
      <c r="CV163" s="1250"/>
      <c r="CW163" s="1250"/>
      <c r="CX163" s="1250"/>
      <c r="CY163" s="1250"/>
      <c r="CZ163" s="1250"/>
    </row>
    <row r="164" spans="1:104" s="23" customFormat="1" x14ac:dyDescent="0.4">
      <c r="A164" s="23">
        <v>140</v>
      </c>
      <c r="B164" s="21"/>
      <c r="C164" s="21"/>
      <c r="D164" s="20"/>
      <c r="E164" s="21"/>
      <c r="F164" s="21"/>
      <c r="G164" s="3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1223"/>
      <c r="AS164" s="1223"/>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1250"/>
      <c r="CN164" s="1250"/>
      <c r="CO164" s="1250"/>
      <c r="CP164" s="1250"/>
      <c r="CQ164" s="1250"/>
      <c r="CR164" s="1250"/>
      <c r="CS164" s="1250"/>
      <c r="CT164" s="1250"/>
      <c r="CU164" s="1250"/>
      <c r="CV164" s="1250"/>
      <c r="CW164" s="1250"/>
      <c r="CX164" s="1250"/>
      <c r="CY164" s="1250"/>
      <c r="CZ164" s="1250"/>
    </row>
    <row r="165" spans="1:104" s="23" customFormat="1" x14ac:dyDescent="0.4">
      <c r="A165" s="23">
        <v>141</v>
      </c>
      <c r="B165" s="21"/>
      <c r="C165" s="21"/>
      <c r="D165" s="20"/>
      <c r="E165" s="21"/>
      <c r="F165" s="21"/>
      <c r="G165" s="3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1223"/>
      <c r="AS165" s="1223"/>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1250"/>
      <c r="CN165" s="1250"/>
      <c r="CO165" s="1250"/>
      <c r="CP165" s="1250"/>
      <c r="CQ165" s="1250"/>
      <c r="CR165" s="1250"/>
      <c r="CS165" s="1250"/>
      <c r="CT165" s="1250"/>
      <c r="CU165" s="1250"/>
      <c r="CV165" s="1250"/>
      <c r="CW165" s="1250"/>
      <c r="CX165" s="1250"/>
      <c r="CY165" s="1250"/>
      <c r="CZ165" s="1250"/>
    </row>
    <row r="166" spans="1:104" s="23" customFormat="1" x14ac:dyDescent="0.4">
      <c r="A166" s="23">
        <v>142</v>
      </c>
      <c r="B166" s="21"/>
      <c r="C166" s="21"/>
      <c r="D166" s="20"/>
      <c r="E166" s="21"/>
      <c r="F166" s="21"/>
      <c r="G166" s="3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1223"/>
      <c r="AS166" s="1223"/>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1250"/>
      <c r="CN166" s="1250"/>
      <c r="CO166" s="1250"/>
      <c r="CP166" s="1250"/>
      <c r="CQ166" s="1250"/>
      <c r="CR166" s="1250"/>
      <c r="CS166" s="1250"/>
      <c r="CT166" s="1250"/>
      <c r="CU166" s="1250"/>
      <c r="CV166" s="1250"/>
      <c r="CW166" s="1250"/>
      <c r="CX166" s="1250"/>
      <c r="CY166" s="1250"/>
      <c r="CZ166" s="1250"/>
    </row>
    <row r="167" spans="1:104" s="23" customFormat="1" x14ac:dyDescent="0.4">
      <c r="A167" s="23">
        <v>143</v>
      </c>
      <c r="B167" s="21"/>
      <c r="C167" s="21"/>
      <c r="D167" s="20"/>
      <c r="E167" s="21"/>
      <c r="F167" s="21"/>
      <c r="G167" s="3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1223"/>
      <c r="AS167" s="1223"/>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1250"/>
      <c r="CN167" s="1250"/>
      <c r="CO167" s="1250"/>
      <c r="CP167" s="1250"/>
      <c r="CQ167" s="1250"/>
      <c r="CR167" s="1250"/>
      <c r="CS167" s="1250"/>
      <c r="CT167" s="1250"/>
      <c r="CU167" s="1250"/>
      <c r="CV167" s="1250"/>
      <c r="CW167" s="1250"/>
      <c r="CX167" s="1250"/>
      <c r="CY167" s="1250"/>
      <c r="CZ167" s="1250"/>
    </row>
    <row r="168" spans="1:104" s="23" customFormat="1" x14ac:dyDescent="0.4">
      <c r="A168" s="23">
        <v>144</v>
      </c>
      <c r="B168" s="21"/>
      <c r="C168" s="21"/>
      <c r="D168" s="20"/>
      <c r="E168" s="21"/>
      <c r="F168" s="21"/>
      <c r="G168" s="3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1223"/>
      <c r="AS168" s="1223"/>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1250"/>
      <c r="CN168" s="1250"/>
      <c r="CO168" s="1250"/>
      <c r="CP168" s="1250"/>
      <c r="CQ168" s="1250"/>
      <c r="CR168" s="1250"/>
      <c r="CS168" s="1250"/>
      <c r="CT168" s="1250"/>
      <c r="CU168" s="1250"/>
      <c r="CV168" s="1250"/>
      <c r="CW168" s="1250"/>
      <c r="CX168" s="1250"/>
      <c r="CY168" s="1250"/>
      <c r="CZ168" s="1250"/>
    </row>
    <row r="169" spans="1:104" s="23" customFormat="1" x14ac:dyDescent="0.4">
      <c r="A169" s="23">
        <v>145</v>
      </c>
      <c r="B169" s="21"/>
      <c r="C169" s="21"/>
      <c r="D169" s="20"/>
      <c r="E169" s="21"/>
      <c r="F169" s="21"/>
      <c r="G169" s="3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1223"/>
      <c r="AS169" s="1223"/>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1250"/>
      <c r="CN169" s="1250"/>
      <c r="CO169" s="1250"/>
      <c r="CP169" s="1250"/>
      <c r="CQ169" s="1250"/>
      <c r="CR169" s="1250"/>
      <c r="CS169" s="1250"/>
      <c r="CT169" s="1250"/>
      <c r="CU169" s="1250"/>
      <c r="CV169" s="1250"/>
      <c r="CW169" s="1250"/>
      <c r="CX169" s="1250"/>
      <c r="CY169" s="1250"/>
      <c r="CZ169" s="1250"/>
    </row>
    <row r="170" spans="1:104" s="23" customFormat="1" x14ac:dyDescent="0.4">
      <c r="A170" s="23">
        <v>146</v>
      </c>
      <c r="B170" s="21"/>
      <c r="C170" s="21"/>
      <c r="D170" s="20"/>
      <c r="E170" s="21"/>
      <c r="F170" s="21"/>
      <c r="G170" s="3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1223"/>
      <c r="AS170" s="1223"/>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1250"/>
      <c r="CN170" s="1250"/>
      <c r="CO170" s="1250"/>
      <c r="CP170" s="1250"/>
      <c r="CQ170" s="1250"/>
      <c r="CR170" s="1250"/>
      <c r="CS170" s="1250"/>
      <c r="CT170" s="1250"/>
      <c r="CU170" s="1250"/>
      <c r="CV170" s="1250"/>
      <c r="CW170" s="1250"/>
      <c r="CX170" s="1250"/>
      <c r="CY170" s="1250"/>
      <c r="CZ170" s="1250"/>
    </row>
    <row r="171" spans="1:104" s="23" customFormat="1" x14ac:dyDescent="0.4">
      <c r="A171" s="23">
        <v>147</v>
      </c>
      <c r="B171" s="21"/>
      <c r="C171" s="21"/>
      <c r="D171" s="20"/>
      <c r="E171" s="21"/>
      <c r="F171" s="21"/>
      <c r="G171" s="3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1223"/>
      <c r="AS171" s="1223"/>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1250"/>
      <c r="CN171" s="1250"/>
      <c r="CO171" s="1250"/>
      <c r="CP171" s="1250"/>
      <c r="CQ171" s="1250"/>
      <c r="CR171" s="1250"/>
      <c r="CS171" s="1250"/>
      <c r="CT171" s="1250"/>
      <c r="CU171" s="1250"/>
      <c r="CV171" s="1250"/>
      <c r="CW171" s="1250"/>
      <c r="CX171" s="1250"/>
      <c r="CY171" s="1250"/>
      <c r="CZ171" s="1250"/>
    </row>
    <row r="172" spans="1:104" s="23" customFormat="1" x14ac:dyDescent="0.4">
      <c r="A172" s="23">
        <v>148</v>
      </c>
      <c r="B172" s="21"/>
      <c r="C172" s="21"/>
      <c r="D172" s="20"/>
      <c r="E172" s="21"/>
      <c r="F172" s="21"/>
      <c r="G172" s="3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1223"/>
      <c r="AS172" s="1223"/>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1250"/>
      <c r="CN172" s="1250"/>
      <c r="CO172" s="1250"/>
      <c r="CP172" s="1250"/>
      <c r="CQ172" s="1250"/>
      <c r="CR172" s="1250"/>
      <c r="CS172" s="1250"/>
      <c r="CT172" s="1250"/>
      <c r="CU172" s="1250"/>
      <c r="CV172" s="1250"/>
      <c r="CW172" s="1250"/>
      <c r="CX172" s="1250"/>
      <c r="CY172" s="1250"/>
      <c r="CZ172" s="1250"/>
    </row>
    <row r="173" spans="1:104" s="23" customFormat="1" x14ac:dyDescent="0.4">
      <c r="A173" s="23">
        <v>149</v>
      </c>
      <c r="B173" s="21"/>
      <c r="C173" s="21"/>
      <c r="D173" s="20"/>
      <c r="E173" s="21"/>
      <c r="F173" s="21"/>
      <c r="G173" s="3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1223"/>
      <c r="AS173" s="1223"/>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1250"/>
      <c r="CN173" s="1250"/>
      <c r="CO173" s="1250"/>
      <c r="CP173" s="1250"/>
      <c r="CQ173" s="1250"/>
      <c r="CR173" s="1250"/>
      <c r="CS173" s="1250"/>
      <c r="CT173" s="1250"/>
      <c r="CU173" s="1250"/>
      <c r="CV173" s="1250"/>
      <c r="CW173" s="1250"/>
      <c r="CX173" s="1250"/>
      <c r="CY173" s="1250"/>
      <c r="CZ173" s="1250"/>
    </row>
    <row r="174" spans="1:104" s="23" customFormat="1" x14ac:dyDescent="0.4">
      <c r="A174" s="23">
        <v>150</v>
      </c>
      <c r="B174" s="21"/>
      <c r="C174" s="21"/>
      <c r="D174" s="20"/>
      <c r="E174" s="21"/>
      <c r="F174" s="21"/>
      <c r="G174" s="3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1223"/>
      <c r="AS174" s="1223"/>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1250"/>
      <c r="CN174" s="1250"/>
      <c r="CO174" s="1250"/>
      <c r="CP174" s="1250"/>
      <c r="CQ174" s="1250"/>
      <c r="CR174" s="1250"/>
      <c r="CS174" s="1250"/>
      <c r="CT174" s="1250"/>
      <c r="CU174" s="1250"/>
      <c r="CV174" s="1250"/>
      <c r="CW174" s="1250"/>
      <c r="CX174" s="1250"/>
      <c r="CY174" s="1250"/>
      <c r="CZ174" s="1250"/>
    </row>
    <row r="175" spans="1:104" s="23" customFormat="1" x14ac:dyDescent="0.4">
      <c r="A175" s="23">
        <v>151</v>
      </c>
      <c r="B175" s="21"/>
      <c r="C175" s="21"/>
      <c r="D175" s="20"/>
      <c r="E175" s="21"/>
      <c r="F175" s="21"/>
      <c r="G175" s="3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1223"/>
      <c r="AS175" s="1223"/>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1250"/>
      <c r="CN175" s="1250"/>
      <c r="CO175" s="1250"/>
      <c r="CP175" s="1250"/>
      <c r="CQ175" s="1250"/>
      <c r="CR175" s="1250"/>
      <c r="CS175" s="1250"/>
      <c r="CT175" s="1250"/>
      <c r="CU175" s="1250"/>
      <c r="CV175" s="1250"/>
      <c r="CW175" s="1250"/>
      <c r="CX175" s="1250"/>
      <c r="CY175" s="1250"/>
      <c r="CZ175" s="1250"/>
    </row>
    <row r="176" spans="1:104" s="23" customFormat="1" x14ac:dyDescent="0.4">
      <c r="A176" s="23">
        <v>152</v>
      </c>
      <c r="B176" s="21"/>
      <c r="C176" s="21"/>
      <c r="D176" s="20"/>
      <c r="E176" s="21"/>
      <c r="F176" s="21"/>
      <c r="G176" s="3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1223"/>
      <c r="AS176" s="1223"/>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1250"/>
      <c r="CN176" s="1250"/>
      <c r="CO176" s="1250"/>
      <c r="CP176" s="1250"/>
      <c r="CQ176" s="1250"/>
      <c r="CR176" s="1250"/>
      <c r="CS176" s="1250"/>
      <c r="CT176" s="1250"/>
      <c r="CU176" s="1250"/>
      <c r="CV176" s="1250"/>
      <c r="CW176" s="1250"/>
      <c r="CX176" s="1250"/>
      <c r="CY176" s="1250"/>
      <c r="CZ176" s="1250"/>
    </row>
    <row r="177" spans="1:104" s="23" customFormat="1" x14ac:dyDescent="0.4">
      <c r="A177" s="23">
        <v>153</v>
      </c>
      <c r="B177" s="21"/>
      <c r="C177" s="21"/>
      <c r="D177" s="20"/>
      <c r="E177" s="21"/>
      <c r="F177" s="21"/>
      <c r="G177" s="3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1223"/>
      <c r="AS177" s="1223"/>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1250"/>
      <c r="CN177" s="1250"/>
      <c r="CO177" s="1250"/>
      <c r="CP177" s="1250"/>
      <c r="CQ177" s="1250"/>
      <c r="CR177" s="1250"/>
      <c r="CS177" s="1250"/>
      <c r="CT177" s="1250"/>
      <c r="CU177" s="1250"/>
      <c r="CV177" s="1250"/>
      <c r="CW177" s="1250"/>
      <c r="CX177" s="1250"/>
      <c r="CY177" s="1250"/>
      <c r="CZ177" s="1250"/>
    </row>
    <row r="178" spans="1:104" s="23" customFormat="1" x14ac:dyDescent="0.4">
      <c r="A178" s="23">
        <v>154</v>
      </c>
      <c r="B178" s="21"/>
      <c r="C178" s="21"/>
      <c r="D178" s="20"/>
      <c r="E178" s="21"/>
      <c r="F178" s="21"/>
      <c r="G178" s="3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1223"/>
      <c r="AS178" s="1223"/>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1250"/>
      <c r="CN178" s="1250"/>
      <c r="CO178" s="1250"/>
      <c r="CP178" s="1250"/>
      <c r="CQ178" s="1250"/>
      <c r="CR178" s="1250"/>
      <c r="CS178" s="1250"/>
      <c r="CT178" s="1250"/>
      <c r="CU178" s="1250"/>
      <c r="CV178" s="1250"/>
      <c r="CW178" s="1250"/>
      <c r="CX178" s="1250"/>
      <c r="CY178" s="1250"/>
      <c r="CZ178" s="1250"/>
    </row>
    <row r="179" spans="1:104" s="23" customFormat="1" x14ac:dyDescent="0.4">
      <c r="A179" s="23">
        <v>155</v>
      </c>
      <c r="B179" s="21"/>
      <c r="C179" s="21"/>
      <c r="D179" s="20"/>
      <c r="E179" s="21"/>
      <c r="F179" s="21"/>
      <c r="G179" s="3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1223"/>
      <c r="AS179" s="1223"/>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1250"/>
      <c r="CN179" s="1250"/>
      <c r="CO179" s="1250"/>
      <c r="CP179" s="1250"/>
      <c r="CQ179" s="1250"/>
      <c r="CR179" s="1250"/>
      <c r="CS179" s="1250"/>
      <c r="CT179" s="1250"/>
      <c r="CU179" s="1250"/>
      <c r="CV179" s="1250"/>
      <c r="CW179" s="1250"/>
      <c r="CX179" s="1250"/>
      <c r="CY179" s="1250"/>
      <c r="CZ179" s="1250"/>
    </row>
    <row r="180" spans="1:104" s="23" customFormat="1" x14ac:dyDescent="0.4">
      <c r="A180" s="23">
        <v>156</v>
      </c>
      <c r="B180" s="21"/>
      <c r="C180" s="21"/>
      <c r="D180" s="20"/>
      <c r="E180" s="21"/>
      <c r="F180" s="21"/>
      <c r="G180" s="3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1223"/>
      <c r="AS180" s="1223"/>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1250"/>
      <c r="CN180" s="1250"/>
      <c r="CO180" s="1250"/>
      <c r="CP180" s="1250"/>
      <c r="CQ180" s="1250"/>
      <c r="CR180" s="1250"/>
      <c r="CS180" s="1250"/>
      <c r="CT180" s="1250"/>
      <c r="CU180" s="1250"/>
      <c r="CV180" s="1250"/>
      <c r="CW180" s="1250"/>
      <c r="CX180" s="1250"/>
      <c r="CY180" s="1250"/>
      <c r="CZ180" s="1250"/>
    </row>
    <row r="181" spans="1:104" s="23" customFormat="1" x14ac:dyDescent="0.4">
      <c r="A181" s="23">
        <v>157</v>
      </c>
      <c r="B181" s="21"/>
      <c r="C181" s="21"/>
      <c r="D181" s="20"/>
      <c r="E181" s="21"/>
      <c r="F181" s="21"/>
      <c r="G181" s="3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1223"/>
      <c r="AS181" s="1223"/>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1250"/>
      <c r="CN181" s="1250"/>
      <c r="CO181" s="1250"/>
      <c r="CP181" s="1250"/>
      <c r="CQ181" s="1250"/>
      <c r="CR181" s="1250"/>
      <c r="CS181" s="1250"/>
      <c r="CT181" s="1250"/>
      <c r="CU181" s="1250"/>
      <c r="CV181" s="1250"/>
      <c r="CW181" s="1250"/>
      <c r="CX181" s="1250"/>
      <c r="CY181" s="1250"/>
      <c r="CZ181" s="1250"/>
    </row>
    <row r="182" spans="1:104" s="23" customFormat="1" x14ac:dyDescent="0.4">
      <c r="A182" s="23">
        <v>158</v>
      </c>
      <c r="B182" s="21"/>
      <c r="C182" s="21"/>
      <c r="D182" s="20"/>
      <c r="E182" s="21"/>
      <c r="F182" s="21"/>
      <c r="G182" s="3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1223"/>
      <c r="AS182" s="1223"/>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1250"/>
      <c r="CN182" s="1250"/>
      <c r="CO182" s="1250"/>
      <c r="CP182" s="1250"/>
      <c r="CQ182" s="1250"/>
      <c r="CR182" s="1250"/>
      <c r="CS182" s="1250"/>
      <c r="CT182" s="1250"/>
      <c r="CU182" s="1250"/>
      <c r="CV182" s="1250"/>
      <c r="CW182" s="1250"/>
      <c r="CX182" s="1250"/>
      <c r="CY182" s="1250"/>
      <c r="CZ182" s="1250"/>
    </row>
    <row r="183" spans="1:104" s="23" customFormat="1" x14ac:dyDescent="0.4">
      <c r="A183" s="23">
        <v>159</v>
      </c>
      <c r="B183" s="21"/>
      <c r="C183" s="21"/>
      <c r="D183" s="20"/>
      <c r="E183" s="21"/>
      <c r="F183" s="21"/>
      <c r="G183" s="3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1223"/>
      <c r="AS183" s="1223"/>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1250"/>
      <c r="CN183" s="1250"/>
      <c r="CO183" s="1250"/>
      <c r="CP183" s="1250"/>
      <c r="CQ183" s="1250"/>
      <c r="CR183" s="1250"/>
      <c r="CS183" s="1250"/>
      <c r="CT183" s="1250"/>
      <c r="CU183" s="1250"/>
      <c r="CV183" s="1250"/>
      <c r="CW183" s="1250"/>
      <c r="CX183" s="1250"/>
      <c r="CY183" s="1250"/>
      <c r="CZ183" s="1250"/>
    </row>
    <row r="184" spans="1:104" s="23" customFormat="1" x14ac:dyDescent="0.4">
      <c r="A184" s="23">
        <v>160</v>
      </c>
      <c r="B184" s="21"/>
      <c r="C184" s="21"/>
      <c r="D184" s="20"/>
      <c r="E184" s="21"/>
      <c r="F184" s="21"/>
      <c r="G184" s="3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1223"/>
      <c r="AS184" s="1223"/>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1250"/>
      <c r="CN184" s="1250"/>
      <c r="CO184" s="1250"/>
      <c r="CP184" s="1250"/>
      <c r="CQ184" s="1250"/>
      <c r="CR184" s="1250"/>
      <c r="CS184" s="1250"/>
      <c r="CT184" s="1250"/>
      <c r="CU184" s="1250"/>
      <c r="CV184" s="1250"/>
      <c r="CW184" s="1250"/>
      <c r="CX184" s="1250"/>
      <c r="CY184" s="1250"/>
      <c r="CZ184" s="1250"/>
    </row>
    <row r="185" spans="1:104" s="23" customFormat="1" x14ac:dyDescent="0.4">
      <c r="A185" s="23">
        <v>161</v>
      </c>
      <c r="B185" s="21"/>
      <c r="C185" s="21"/>
      <c r="D185" s="20"/>
      <c r="E185" s="21"/>
      <c r="F185" s="21"/>
      <c r="G185" s="3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1223"/>
      <c r="AS185" s="1223"/>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1250"/>
      <c r="CN185" s="1250"/>
      <c r="CO185" s="1250"/>
      <c r="CP185" s="1250"/>
      <c r="CQ185" s="1250"/>
      <c r="CR185" s="1250"/>
      <c r="CS185" s="1250"/>
      <c r="CT185" s="1250"/>
      <c r="CU185" s="1250"/>
      <c r="CV185" s="1250"/>
      <c r="CW185" s="1250"/>
      <c r="CX185" s="1250"/>
      <c r="CY185" s="1250"/>
      <c r="CZ185" s="1250"/>
    </row>
    <row r="186" spans="1:104" s="23" customFormat="1" x14ac:dyDescent="0.4">
      <c r="A186" s="23">
        <v>162</v>
      </c>
      <c r="B186" s="21"/>
      <c r="C186" s="21"/>
      <c r="D186" s="20"/>
      <c r="E186" s="21"/>
      <c r="F186" s="21"/>
      <c r="G186" s="3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1223"/>
      <c r="AS186" s="1223"/>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1250"/>
      <c r="CN186" s="1250"/>
      <c r="CO186" s="1250"/>
      <c r="CP186" s="1250"/>
      <c r="CQ186" s="1250"/>
      <c r="CR186" s="1250"/>
      <c r="CS186" s="1250"/>
      <c r="CT186" s="1250"/>
      <c r="CU186" s="1250"/>
      <c r="CV186" s="1250"/>
      <c r="CW186" s="1250"/>
      <c r="CX186" s="1250"/>
      <c r="CY186" s="1250"/>
      <c r="CZ186" s="1250"/>
    </row>
    <row r="187" spans="1:104" s="23" customFormat="1" x14ac:dyDescent="0.4">
      <c r="A187" s="23">
        <v>163</v>
      </c>
      <c r="B187" s="21"/>
      <c r="C187" s="21"/>
      <c r="D187" s="20"/>
      <c r="E187" s="21"/>
      <c r="F187" s="21"/>
      <c r="G187" s="3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1223"/>
      <c r="AS187" s="1223"/>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1250"/>
      <c r="CN187" s="1250"/>
      <c r="CO187" s="1250"/>
      <c r="CP187" s="1250"/>
      <c r="CQ187" s="1250"/>
      <c r="CR187" s="1250"/>
      <c r="CS187" s="1250"/>
      <c r="CT187" s="1250"/>
      <c r="CU187" s="1250"/>
      <c r="CV187" s="1250"/>
      <c r="CW187" s="1250"/>
      <c r="CX187" s="1250"/>
      <c r="CY187" s="1250"/>
      <c r="CZ187" s="1250"/>
    </row>
    <row r="188" spans="1:104" s="23" customFormat="1" x14ac:dyDescent="0.4">
      <c r="A188" s="23">
        <v>164</v>
      </c>
      <c r="B188" s="21"/>
      <c r="C188" s="21"/>
      <c r="D188" s="20"/>
      <c r="E188" s="21"/>
      <c r="F188" s="21"/>
      <c r="G188" s="3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1223"/>
      <c r="AS188" s="1223"/>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1250"/>
      <c r="CN188" s="1250"/>
      <c r="CO188" s="1250"/>
      <c r="CP188" s="1250"/>
      <c r="CQ188" s="1250"/>
      <c r="CR188" s="1250"/>
      <c r="CS188" s="1250"/>
      <c r="CT188" s="1250"/>
      <c r="CU188" s="1250"/>
      <c r="CV188" s="1250"/>
      <c r="CW188" s="1250"/>
      <c r="CX188" s="1250"/>
      <c r="CY188" s="1250"/>
      <c r="CZ188" s="1250"/>
    </row>
    <row r="189" spans="1:104" s="23" customFormat="1" x14ac:dyDescent="0.4">
      <c r="A189" s="23">
        <v>165</v>
      </c>
      <c r="B189" s="21"/>
      <c r="C189" s="21"/>
      <c r="D189" s="20"/>
      <c r="E189" s="21"/>
      <c r="F189" s="21"/>
      <c r="G189" s="3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1223"/>
      <c r="AS189" s="1223"/>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1250"/>
      <c r="CN189" s="1250"/>
      <c r="CO189" s="1250"/>
      <c r="CP189" s="1250"/>
      <c r="CQ189" s="1250"/>
      <c r="CR189" s="1250"/>
      <c r="CS189" s="1250"/>
      <c r="CT189" s="1250"/>
      <c r="CU189" s="1250"/>
      <c r="CV189" s="1250"/>
      <c r="CW189" s="1250"/>
      <c r="CX189" s="1250"/>
      <c r="CY189" s="1250"/>
      <c r="CZ189" s="1250"/>
    </row>
    <row r="190" spans="1:104" s="23" customFormat="1" x14ac:dyDescent="0.4">
      <c r="A190" s="23">
        <v>166</v>
      </c>
      <c r="B190" s="21"/>
      <c r="C190" s="21"/>
      <c r="D190" s="20"/>
      <c r="E190" s="21"/>
      <c r="F190" s="21"/>
      <c r="G190" s="3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1223"/>
      <c r="AS190" s="1223"/>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1250"/>
      <c r="CN190" s="1250"/>
      <c r="CO190" s="1250"/>
      <c r="CP190" s="1250"/>
      <c r="CQ190" s="1250"/>
      <c r="CR190" s="1250"/>
      <c r="CS190" s="1250"/>
      <c r="CT190" s="1250"/>
      <c r="CU190" s="1250"/>
      <c r="CV190" s="1250"/>
      <c r="CW190" s="1250"/>
      <c r="CX190" s="1250"/>
      <c r="CY190" s="1250"/>
      <c r="CZ190" s="1250"/>
    </row>
    <row r="191" spans="1:104" s="23" customFormat="1" x14ac:dyDescent="0.4">
      <c r="A191" s="23">
        <v>167</v>
      </c>
      <c r="B191" s="21"/>
      <c r="C191" s="21"/>
      <c r="D191" s="20"/>
      <c r="E191" s="21"/>
      <c r="F191" s="21"/>
      <c r="G191" s="3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1223"/>
      <c r="AS191" s="1223"/>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1250"/>
      <c r="CN191" s="1250"/>
      <c r="CO191" s="1250"/>
      <c r="CP191" s="1250"/>
      <c r="CQ191" s="1250"/>
      <c r="CR191" s="1250"/>
      <c r="CS191" s="1250"/>
      <c r="CT191" s="1250"/>
      <c r="CU191" s="1250"/>
      <c r="CV191" s="1250"/>
      <c r="CW191" s="1250"/>
      <c r="CX191" s="1250"/>
      <c r="CY191" s="1250"/>
      <c r="CZ191" s="1250"/>
    </row>
    <row r="192" spans="1:104" s="23" customFormat="1" x14ac:dyDescent="0.4">
      <c r="A192" s="23">
        <v>168</v>
      </c>
      <c r="B192" s="21"/>
      <c r="C192" s="21"/>
      <c r="D192" s="20"/>
      <c r="E192" s="21"/>
      <c r="F192" s="21"/>
      <c r="G192" s="3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1223"/>
      <c r="AS192" s="1223"/>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1250"/>
      <c r="CN192" s="1250"/>
      <c r="CO192" s="1250"/>
      <c r="CP192" s="1250"/>
      <c r="CQ192" s="1250"/>
      <c r="CR192" s="1250"/>
      <c r="CS192" s="1250"/>
      <c r="CT192" s="1250"/>
      <c r="CU192" s="1250"/>
      <c r="CV192" s="1250"/>
      <c r="CW192" s="1250"/>
      <c r="CX192" s="1250"/>
      <c r="CY192" s="1250"/>
      <c r="CZ192" s="1250"/>
    </row>
    <row r="193" spans="1:104" s="23" customFormat="1" x14ac:dyDescent="0.4">
      <c r="A193" s="23">
        <v>169</v>
      </c>
      <c r="B193" s="21"/>
      <c r="C193" s="21"/>
      <c r="D193" s="20"/>
      <c r="E193" s="21"/>
      <c r="F193" s="21"/>
      <c r="G193" s="3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1223"/>
      <c r="AS193" s="1223"/>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1250"/>
      <c r="CN193" s="1250"/>
      <c r="CO193" s="1250"/>
      <c r="CP193" s="1250"/>
      <c r="CQ193" s="1250"/>
      <c r="CR193" s="1250"/>
      <c r="CS193" s="1250"/>
      <c r="CT193" s="1250"/>
      <c r="CU193" s="1250"/>
      <c r="CV193" s="1250"/>
      <c r="CW193" s="1250"/>
      <c r="CX193" s="1250"/>
      <c r="CY193" s="1250"/>
      <c r="CZ193" s="1250"/>
    </row>
    <row r="194" spans="1:104" s="23" customFormat="1" x14ac:dyDescent="0.4">
      <c r="A194" s="23">
        <v>170</v>
      </c>
      <c r="B194" s="21"/>
      <c r="C194" s="21"/>
      <c r="D194" s="20"/>
      <c r="E194" s="21"/>
      <c r="F194" s="21"/>
      <c r="G194" s="3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1223"/>
      <c r="AS194" s="1223"/>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1250"/>
      <c r="CN194" s="1250"/>
      <c r="CO194" s="1250"/>
      <c r="CP194" s="1250"/>
      <c r="CQ194" s="1250"/>
      <c r="CR194" s="1250"/>
      <c r="CS194" s="1250"/>
      <c r="CT194" s="1250"/>
      <c r="CU194" s="1250"/>
      <c r="CV194" s="1250"/>
      <c r="CW194" s="1250"/>
      <c r="CX194" s="1250"/>
      <c r="CY194" s="1250"/>
      <c r="CZ194" s="1250"/>
    </row>
    <row r="195" spans="1:104" s="23" customFormat="1" x14ac:dyDescent="0.4">
      <c r="A195" s="23">
        <v>171</v>
      </c>
      <c r="B195" s="21"/>
      <c r="C195" s="21"/>
      <c r="D195" s="20"/>
      <c r="E195" s="21"/>
      <c r="F195" s="21"/>
      <c r="G195" s="3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1223"/>
      <c r="AS195" s="1223"/>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1250"/>
      <c r="CN195" s="1250"/>
      <c r="CO195" s="1250"/>
      <c r="CP195" s="1250"/>
      <c r="CQ195" s="1250"/>
      <c r="CR195" s="1250"/>
      <c r="CS195" s="1250"/>
      <c r="CT195" s="1250"/>
      <c r="CU195" s="1250"/>
      <c r="CV195" s="1250"/>
      <c r="CW195" s="1250"/>
      <c r="CX195" s="1250"/>
      <c r="CY195" s="1250"/>
      <c r="CZ195" s="1250"/>
    </row>
    <row r="196" spans="1:104" s="23" customFormat="1" x14ac:dyDescent="0.4">
      <c r="A196" s="23">
        <v>172</v>
      </c>
      <c r="B196" s="21"/>
      <c r="C196" s="21"/>
      <c r="D196" s="20"/>
      <c r="E196" s="21"/>
      <c r="F196" s="21"/>
      <c r="G196" s="3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1223"/>
      <c r="AS196" s="1223"/>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1250"/>
      <c r="CN196" s="1250"/>
      <c r="CO196" s="1250"/>
      <c r="CP196" s="1250"/>
      <c r="CQ196" s="1250"/>
      <c r="CR196" s="1250"/>
      <c r="CS196" s="1250"/>
      <c r="CT196" s="1250"/>
      <c r="CU196" s="1250"/>
      <c r="CV196" s="1250"/>
      <c r="CW196" s="1250"/>
      <c r="CX196" s="1250"/>
      <c r="CY196" s="1250"/>
      <c r="CZ196" s="1250"/>
    </row>
    <row r="197" spans="1:104" s="23" customFormat="1" x14ac:dyDescent="0.4">
      <c r="A197" s="23">
        <v>173</v>
      </c>
      <c r="B197" s="21"/>
      <c r="C197" s="21"/>
      <c r="D197" s="20"/>
      <c r="E197" s="21"/>
      <c r="F197" s="21"/>
      <c r="G197" s="3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1223"/>
      <c r="AS197" s="1223"/>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1250"/>
      <c r="CN197" s="1250"/>
      <c r="CO197" s="1250"/>
      <c r="CP197" s="1250"/>
      <c r="CQ197" s="1250"/>
      <c r="CR197" s="1250"/>
      <c r="CS197" s="1250"/>
      <c r="CT197" s="1250"/>
      <c r="CU197" s="1250"/>
      <c r="CV197" s="1250"/>
      <c r="CW197" s="1250"/>
      <c r="CX197" s="1250"/>
      <c r="CY197" s="1250"/>
      <c r="CZ197" s="1250"/>
    </row>
    <row r="198" spans="1:104" s="23" customFormat="1" x14ac:dyDescent="0.4">
      <c r="A198" s="23">
        <v>174</v>
      </c>
      <c r="B198" s="21"/>
      <c r="C198" s="21"/>
      <c r="D198" s="20"/>
      <c r="E198" s="21"/>
      <c r="F198" s="21"/>
      <c r="G198" s="3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1223"/>
      <c r="AS198" s="1223"/>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1250"/>
      <c r="CN198" s="1250"/>
      <c r="CO198" s="1250"/>
      <c r="CP198" s="1250"/>
      <c r="CQ198" s="1250"/>
      <c r="CR198" s="1250"/>
      <c r="CS198" s="1250"/>
      <c r="CT198" s="1250"/>
      <c r="CU198" s="1250"/>
      <c r="CV198" s="1250"/>
      <c r="CW198" s="1250"/>
      <c r="CX198" s="1250"/>
      <c r="CY198" s="1250"/>
      <c r="CZ198" s="1250"/>
    </row>
    <row r="199" spans="1:104" s="23" customFormat="1" x14ac:dyDescent="0.4">
      <c r="A199" s="23">
        <v>175</v>
      </c>
      <c r="B199" s="21"/>
      <c r="C199" s="21"/>
      <c r="D199" s="20"/>
      <c r="E199" s="21"/>
      <c r="F199" s="21"/>
      <c r="G199" s="3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1223"/>
      <c r="AS199" s="1223"/>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1250"/>
      <c r="CN199" s="1250"/>
      <c r="CO199" s="1250"/>
      <c r="CP199" s="1250"/>
      <c r="CQ199" s="1250"/>
      <c r="CR199" s="1250"/>
      <c r="CS199" s="1250"/>
      <c r="CT199" s="1250"/>
      <c r="CU199" s="1250"/>
      <c r="CV199" s="1250"/>
      <c r="CW199" s="1250"/>
      <c r="CX199" s="1250"/>
      <c r="CY199" s="1250"/>
      <c r="CZ199" s="1250"/>
    </row>
    <row r="200" spans="1:104" s="23" customFormat="1" x14ac:dyDescent="0.4">
      <c r="A200" s="23">
        <v>176</v>
      </c>
      <c r="B200" s="21"/>
      <c r="C200" s="21"/>
      <c r="D200" s="20"/>
      <c r="E200" s="21"/>
      <c r="F200" s="21"/>
      <c r="G200" s="3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1223"/>
      <c r="AS200" s="1223"/>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1250"/>
      <c r="CN200" s="1250"/>
      <c r="CO200" s="1250"/>
      <c r="CP200" s="1250"/>
      <c r="CQ200" s="1250"/>
      <c r="CR200" s="1250"/>
      <c r="CS200" s="1250"/>
      <c r="CT200" s="1250"/>
      <c r="CU200" s="1250"/>
      <c r="CV200" s="1250"/>
      <c r="CW200" s="1250"/>
      <c r="CX200" s="1250"/>
      <c r="CY200" s="1250"/>
      <c r="CZ200" s="1250"/>
    </row>
    <row r="201" spans="1:104" s="23" customFormat="1" x14ac:dyDescent="0.4">
      <c r="A201" s="23">
        <v>177</v>
      </c>
      <c r="B201" s="21"/>
      <c r="C201" s="21"/>
      <c r="D201" s="20"/>
      <c r="E201" s="21"/>
      <c r="F201" s="21"/>
      <c r="G201" s="3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1223"/>
      <c r="AS201" s="1223"/>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1250"/>
      <c r="CN201" s="1250"/>
      <c r="CO201" s="1250"/>
      <c r="CP201" s="1250"/>
      <c r="CQ201" s="1250"/>
      <c r="CR201" s="1250"/>
      <c r="CS201" s="1250"/>
      <c r="CT201" s="1250"/>
      <c r="CU201" s="1250"/>
      <c r="CV201" s="1250"/>
      <c r="CW201" s="1250"/>
      <c r="CX201" s="1250"/>
      <c r="CY201" s="1250"/>
      <c r="CZ201" s="1250"/>
    </row>
    <row r="202" spans="1:104" s="23" customFormat="1" x14ac:dyDescent="0.4">
      <c r="A202" s="23">
        <v>178</v>
      </c>
      <c r="B202" s="21"/>
      <c r="C202" s="21"/>
      <c r="D202" s="20"/>
      <c r="E202" s="21"/>
      <c r="F202" s="21"/>
      <c r="G202" s="3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1223"/>
      <c r="AS202" s="1223"/>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1250"/>
      <c r="CN202" s="1250"/>
      <c r="CO202" s="1250"/>
      <c r="CP202" s="1250"/>
      <c r="CQ202" s="1250"/>
      <c r="CR202" s="1250"/>
      <c r="CS202" s="1250"/>
      <c r="CT202" s="1250"/>
      <c r="CU202" s="1250"/>
      <c r="CV202" s="1250"/>
      <c r="CW202" s="1250"/>
      <c r="CX202" s="1250"/>
      <c r="CY202" s="1250"/>
      <c r="CZ202" s="1250"/>
    </row>
    <row r="203" spans="1:104" s="23" customFormat="1" x14ac:dyDescent="0.4">
      <c r="A203" s="23">
        <v>179</v>
      </c>
      <c r="B203" s="21"/>
      <c r="C203" s="21"/>
      <c r="D203" s="20"/>
      <c r="E203" s="21"/>
      <c r="F203" s="21"/>
      <c r="G203" s="3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1223"/>
      <c r="AS203" s="1223"/>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1250"/>
      <c r="CN203" s="1250"/>
      <c r="CO203" s="1250"/>
      <c r="CP203" s="1250"/>
      <c r="CQ203" s="1250"/>
      <c r="CR203" s="1250"/>
      <c r="CS203" s="1250"/>
      <c r="CT203" s="1250"/>
      <c r="CU203" s="1250"/>
      <c r="CV203" s="1250"/>
      <c r="CW203" s="1250"/>
      <c r="CX203" s="1250"/>
      <c r="CY203" s="1250"/>
      <c r="CZ203" s="1250"/>
    </row>
    <row r="204" spans="1:104" s="23" customFormat="1" x14ac:dyDescent="0.4">
      <c r="A204" s="23">
        <v>180</v>
      </c>
      <c r="B204" s="21"/>
      <c r="C204" s="21"/>
      <c r="D204" s="20"/>
      <c r="E204" s="21"/>
      <c r="F204" s="21"/>
      <c r="G204" s="3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1223"/>
      <c r="AS204" s="1223"/>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1250"/>
      <c r="CN204" s="1250"/>
      <c r="CO204" s="1250"/>
      <c r="CP204" s="1250"/>
      <c r="CQ204" s="1250"/>
      <c r="CR204" s="1250"/>
      <c r="CS204" s="1250"/>
      <c r="CT204" s="1250"/>
      <c r="CU204" s="1250"/>
      <c r="CV204" s="1250"/>
      <c r="CW204" s="1250"/>
      <c r="CX204" s="1250"/>
      <c r="CY204" s="1250"/>
      <c r="CZ204" s="1250"/>
    </row>
    <row r="205" spans="1:104" s="23" customFormat="1" x14ac:dyDescent="0.4">
      <c r="A205" s="23">
        <v>181</v>
      </c>
      <c r="B205" s="21"/>
      <c r="C205" s="21"/>
      <c r="D205" s="20"/>
      <c r="E205" s="21"/>
      <c r="F205" s="21"/>
      <c r="G205" s="3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1223"/>
      <c r="AS205" s="1223"/>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1250"/>
      <c r="CN205" s="1250"/>
      <c r="CO205" s="1250"/>
      <c r="CP205" s="1250"/>
      <c r="CQ205" s="1250"/>
      <c r="CR205" s="1250"/>
      <c r="CS205" s="1250"/>
      <c r="CT205" s="1250"/>
      <c r="CU205" s="1250"/>
      <c r="CV205" s="1250"/>
      <c r="CW205" s="1250"/>
      <c r="CX205" s="1250"/>
      <c r="CY205" s="1250"/>
      <c r="CZ205" s="1250"/>
    </row>
    <row r="206" spans="1:104" s="23" customFormat="1" x14ac:dyDescent="0.4">
      <c r="A206" s="23">
        <v>182</v>
      </c>
      <c r="B206" s="21"/>
      <c r="C206" s="21"/>
      <c r="D206" s="20"/>
      <c r="E206" s="21"/>
      <c r="F206" s="21"/>
      <c r="G206" s="3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1223"/>
      <c r="AS206" s="1223"/>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1250"/>
      <c r="CN206" s="1250"/>
      <c r="CO206" s="1250"/>
      <c r="CP206" s="1250"/>
      <c r="CQ206" s="1250"/>
      <c r="CR206" s="1250"/>
      <c r="CS206" s="1250"/>
      <c r="CT206" s="1250"/>
      <c r="CU206" s="1250"/>
      <c r="CV206" s="1250"/>
      <c r="CW206" s="1250"/>
      <c r="CX206" s="1250"/>
      <c r="CY206" s="1250"/>
      <c r="CZ206" s="1250"/>
    </row>
    <row r="207" spans="1:104" s="23" customFormat="1" x14ac:dyDescent="0.4">
      <c r="A207" s="23">
        <v>183</v>
      </c>
      <c r="B207" s="21"/>
      <c r="C207" s="21"/>
      <c r="D207" s="20"/>
      <c r="E207" s="21"/>
      <c r="F207" s="21"/>
      <c r="G207" s="3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1223"/>
      <c r="AS207" s="1223"/>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1250"/>
      <c r="CN207" s="1250"/>
      <c r="CO207" s="1250"/>
      <c r="CP207" s="1250"/>
      <c r="CQ207" s="1250"/>
      <c r="CR207" s="1250"/>
      <c r="CS207" s="1250"/>
      <c r="CT207" s="1250"/>
      <c r="CU207" s="1250"/>
      <c r="CV207" s="1250"/>
      <c r="CW207" s="1250"/>
      <c r="CX207" s="1250"/>
      <c r="CY207" s="1250"/>
      <c r="CZ207" s="1250"/>
    </row>
    <row r="208" spans="1:104" s="23" customFormat="1" x14ac:dyDescent="0.4">
      <c r="A208" s="23">
        <v>184</v>
      </c>
      <c r="B208" s="21"/>
      <c r="C208" s="21"/>
      <c r="D208" s="20"/>
      <c r="E208" s="21"/>
      <c r="F208" s="21"/>
      <c r="G208" s="3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1223"/>
      <c r="AS208" s="1223"/>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1250"/>
      <c r="CN208" s="1250"/>
      <c r="CO208" s="1250"/>
      <c r="CP208" s="1250"/>
      <c r="CQ208" s="1250"/>
      <c r="CR208" s="1250"/>
      <c r="CS208" s="1250"/>
      <c r="CT208" s="1250"/>
      <c r="CU208" s="1250"/>
      <c r="CV208" s="1250"/>
      <c r="CW208" s="1250"/>
      <c r="CX208" s="1250"/>
      <c r="CY208" s="1250"/>
      <c r="CZ208" s="1250"/>
    </row>
    <row r="209" spans="1:104" s="23" customFormat="1" x14ac:dyDescent="0.4">
      <c r="A209" s="23">
        <v>185</v>
      </c>
      <c r="B209" s="21"/>
      <c r="C209" s="21"/>
      <c r="D209" s="20"/>
      <c r="E209" s="21"/>
      <c r="F209" s="21"/>
      <c r="G209" s="3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1223"/>
      <c r="AS209" s="1223"/>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1250"/>
      <c r="CN209" s="1250"/>
      <c r="CO209" s="1250"/>
      <c r="CP209" s="1250"/>
      <c r="CQ209" s="1250"/>
      <c r="CR209" s="1250"/>
      <c r="CS209" s="1250"/>
      <c r="CT209" s="1250"/>
      <c r="CU209" s="1250"/>
      <c r="CV209" s="1250"/>
      <c r="CW209" s="1250"/>
      <c r="CX209" s="1250"/>
      <c r="CY209" s="1250"/>
      <c r="CZ209" s="1250"/>
    </row>
    <row r="210" spans="1:104" s="23" customFormat="1" x14ac:dyDescent="0.4">
      <c r="A210" s="23">
        <v>186</v>
      </c>
      <c r="B210" s="21"/>
      <c r="C210" s="21"/>
      <c r="D210" s="20"/>
      <c r="E210" s="21"/>
      <c r="F210" s="21"/>
      <c r="G210" s="3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1223"/>
      <c r="AS210" s="1223"/>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1250"/>
      <c r="CN210" s="1250"/>
      <c r="CO210" s="1250"/>
      <c r="CP210" s="1250"/>
      <c r="CQ210" s="1250"/>
      <c r="CR210" s="1250"/>
      <c r="CS210" s="1250"/>
      <c r="CT210" s="1250"/>
      <c r="CU210" s="1250"/>
      <c r="CV210" s="1250"/>
      <c r="CW210" s="1250"/>
      <c r="CX210" s="1250"/>
      <c r="CY210" s="1250"/>
      <c r="CZ210" s="1250"/>
    </row>
    <row r="211" spans="1:104" s="23" customFormat="1" x14ac:dyDescent="0.4">
      <c r="A211" s="23">
        <v>187</v>
      </c>
      <c r="B211" s="21"/>
      <c r="C211" s="21"/>
      <c r="D211" s="20"/>
      <c r="E211" s="21"/>
      <c r="F211" s="21"/>
      <c r="G211" s="3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1223"/>
      <c r="AS211" s="1223"/>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1250"/>
      <c r="CN211" s="1250"/>
      <c r="CO211" s="1250"/>
      <c r="CP211" s="1250"/>
      <c r="CQ211" s="1250"/>
      <c r="CR211" s="1250"/>
      <c r="CS211" s="1250"/>
      <c r="CT211" s="1250"/>
      <c r="CU211" s="1250"/>
      <c r="CV211" s="1250"/>
      <c r="CW211" s="1250"/>
      <c r="CX211" s="1250"/>
      <c r="CY211" s="1250"/>
      <c r="CZ211" s="1250"/>
    </row>
    <row r="212" spans="1:104" s="23" customFormat="1" x14ac:dyDescent="0.4">
      <c r="A212" s="23">
        <v>188</v>
      </c>
      <c r="B212" s="21"/>
      <c r="C212" s="21"/>
      <c r="D212" s="20"/>
      <c r="E212" s="21"/>
      <c r="F212" s="21"/>
      <c r="G212" s="3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1223"/>
      <c r="AS212" s="1223"/>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1250"/>
      <c r="CN212" s="1250"/>
      <c r="CO212" s="1250"/>
      <c r="CP212" s="1250"/>
      <c r="CQ212" s="1250"/>
      <c r="CR212" s="1250"/>
      <c r="CS212" s="1250"/>
      <c r="CT212" s="1250"/>
      <c r="CU212" s="1250"/>
      <c r="CV212" s="1250"/>
      <c r="CW212" s="1250"/>
      <c r="CX212" s="1250"/>
      <c r="CY212" s="1250"/>
      <c r="CZ212" s="1250"/>
    </row>
    <row r="213" spans="1:104" s="23" customFormat="1" x14ac:dyDescent="0.4">
      <c r="A213" s="23">
        <v>189</v>
      </c>
      <c r="B213" s="21"/>
      <c r="C213" s="21"/>
      <c r="D213" s="20"/>
      <c r="E213" s="21"/>
      <c r="F213" s="21"/>
      <c r="G213" s="3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1223"/>
      <c r="AS213" s="1223"/>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1250"/>
      <c r="CN213" s="1250"/>
      <c r="CO213" s="1250"/>
      <c r="CP213" s="1250"/>
      <c r="CQ213" s="1250"/>
      <c r="CR213" s="1250"/>
      <c r="CS213" s="1250"/>
      <c r="CT213" s="1250"/>
      <c r="CU213" s="1250"/>
      <c r="CV213" s="1250"/>
      <c r="CW213" s="1250"/>
      <c r="CX213" s="1250"/>
      <c r="CY213" s="1250"/>
      <c r="CZ213" s="1250"/>
    </row>
    <row r="214" spans="1:104" s="23" customFormat="1" x14ac:dyDescent="0.4">
      <c r="A214" s="23">
        <v>190</v>
      </c>
      <c r="B214" s="21"/>
      <c r="C214" s="21"/>
      <c r="D214" s="20"/>
      <c r="E214" s="21"/>
      <c r="F214" s="21"/>
      <c r="G214" s="3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1223"/>
      <c r="AS214" s="1223"/>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1250"/>
      <c r="CN214" s="1250"/>
      <c r="CO214" s="1250"/>
      <c r="CP214" s="1250"/>
      <c r="CQ214" s="1250"/>
      <c r="CR214" s="1250"/>
      <c r="CS214" s="1250"/>
      <c r="CT214" s="1250"/>
      <c r="CU214" s="1250"/>
      <c r="CV214" s="1250"/>
      <c r="CW214" s="1250"/>
      <c r="CX214" s="1250"/>
      <c r="CY214" s="1250"/>
      <c r="CZ214" s="1250"/>
    </row>
    <row r="215" spans="1:104" s="23" customFormat="1" x14ac:dyDescent="0.4">
      <c r="A215" s="23">
        <v>191</v>
      </c>
      <c r="B215" s="21"/>
      <c r="C215" s="21"/>
      <c r="D215" s="20"/>
      <c r="E215" s="21"/>
      <c r="F215" s="21"/>
      <c r="G215" s="3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1223"/>
      <c r="AS215" s="1223"/>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1250"/>
      <c r="CN215" s="1250"/>
      <c r="CO215" s="1250"/>
      <c r="CP215" s="1250"/>
      <c r="CQ215" s="1250"/>
      <c r="CR215" s="1250"/>
      <c r="CS215" s="1250"/>
      <c r="CT215" s="1250"/>
      <c r="CU215" s="1250"/>
      <c r="CV215" s="1250"/>
      <c r="CW215" s="1250"/>
      <c r="CX215" s="1250"/>
      <c r="CY215" s="1250"/>
      <c r="CZ215" s="1250"/>
    </row>
    <row r="216" spans="1:104" s="23" customFormat="1" x14ac:dyDescent="0.4">
      <c r="A216" s="23">
        <v>192</v>
      </c>
      <c r="B216" s="21"/>
      <c r="C216" s="21"/>
      <c r="D216" s="20"/>
      <c r="E216" s="21"/>
      <c r="F216" s="21"/>
      <c r="G216" s="3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1223"/>
      <c r="AS216" s="1223"/>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1250"/>
      <c r="CN216" s="1250"/>
      <c r="CO216" s="1250"/>
      <c r="CP216" s="1250"/>
      <c r="CQ216" s="1250"/>
      <c r="CR216" s="1250"/>
      <c r="CS216" s="1250"/>
      <c r="CT216" s="1250"/>
      <c r="CU216" s="1250"/>
      <c r="CV216" s="1250"/>
      <c r="CW216" s="1250"/>
      <c r="CX216" s="1250"/>
      <c r="CY216" s="1250"/>
      <c r="CZ216" s="1250"/>
    </row>
    <row r="217" spans="1:104" s="23" customFormat="1" x14ac:dyDescent="0.4">
      <c r="A217" s="23">
        <v>193</v>
      </c>
      <c r="B217" s="21"/>
      <c r="C217" s="21"/>
      <c r="D217" s="20"/>
      <c r="E217" s="21"/>
      <c r="F217" s="21"/>
      <c r="G217" s="3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1223"/>
      <c r="AS217" s="1223"/>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1250"/>
      <c r="CN217" s="1250"/>
      <c r="CO217" s="1250"/>
      <c r="CP217" s="1250"/>
      <c r="CQ217" s="1250"/>
      <c r="CR217" s="1250"/>
      <c r="CS217" s="1250"/>
      <c r="CT217" s="1250"/>
      <c r="CU217" s="1250"/>
      <c r="CV217" s="1250"/>
      <c r="CW217" s="1250"/>
      <c r="CX217" s="1250"/>
      <c r="CY217" s="1250"/>
      <c r="CZ217" s="1250"/>
    </row>
    <row r="218" spans="1:104" s="23" customFormat="1" x14ac:dyDescent="0.4">
      <c r="A218" s="23">
        <v>194</v>
      </c>
      <c r="B218" s="21"/>
      <c r="C218" s="21"/>
      <c r="D218" s="20"/>
      <c r="E218" s="21"/>
      <c r="F218" s="21"/>
      <c r="G218" s="3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1223"/>
      <c r="AS218" s="1223"/>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1250"/>
      <c r="CN218" s="1250"/>
      <c r="CO218" s="1250"/>
      <c r="CP218" s="1250"/>
      <c r="CQ218" s="1250"/>
      <c r="CR218" s="1250"/>
      <c r="CS218" s="1250"/>
      <c r="CT218" s="1250"/>
      <c r="CU218" s="1250"/>
      <c r="CV218" s="1250"/>
      <c r="CW218" s="1250"/>
      <c r="CX218" s="1250"/>
      <c r="CY218" s="1250"/>
      <c r="CZ218" s="1250"/>
    </row>
    <row r="219" spans="1:104" s="23" customFormat="1" x14ac:dyDescent="0.4">
      <c r="A219" s="23">
        <v>195</v>
      </c>
      <c r="B219" s="21"/>
      <c r="C219" s="21"/>
      <c r="D219" s="20"/>
      <c r="E219" s="21"/>
      <c r="F219" s="21"/>
      <c r="G219" s="3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1223"/>
      <c r="AS219" s="1223"/>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1250"/>
      <c r="CN219" s="1250"/>
      <c r="CO219" s="1250"/>
      <c r="CP219" s="1250"/>
      <c r="CQ219" s="1250"/>
      <c r="CR219" s="1250"/>
      <c r="CS219" s="1250"/>
      <c r="CT219" s="1250"/>
      <c r="CU219" s="1250"/>
      <c r="CV219" s="1250"/>
      <c r="CW219" s="1250"/>
      <c r="CX219" s="1250"/>
      <c r="CY219" s="1250"/>
      <c r="CZ219" s="1250"/>
    </row>
    <row r="220" spans="1:104" s="23" customFormat="1" x14ac:dyDescent="0.4">
      <c r="A220" s="23">
        <v>196</v>
      </c>
      <c r="B220" s="21"/>
      <c r="C220" s="21"/>
      <c r="D220" s="20"/>
      <c r="E220" s="21"/>
      <c r="F220" s="21"/>
      <c r="G220" s="3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1223"/>
      <c r="AS220" s="1223"/>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1250"/>
      <c r="CN220" s="1250"/>
      <c r="CO220" s="1250"/>
      <c r="CP220" s="1250"/>
      <c r="CQ220" s="1250"/>
      <c r="CR220" s="1250"/>
      <c r="CS220" s="1250"/>
      <c r="CT220" s="1250"/>
      <c r="CU220" s="1250"/>
      <c r="CV220" s="1250"/>
      <c r="CW220" s="1250"/>
      <c r="CX220" s="1250"/>
      <c r="CY220" s="1250"/>
      <c r="CZ220" s="1250"/>
    </row>
    <row r="221" spans="1:104" s="23" customFormat="1" x14ac:dyDescent="0.4">
      <c r="A221" s="23">
        <v>197</v>
      </c>
      <c r="B221" s="21"/>
      <c r="C221" s="21"/>
      <c r="D221" s="20"/>
      <c r="E221" s="21"/>
      <c r="F221" s="21"/>
      <c r="G221" s="3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1223"/>
      <c r="AS221" s="1223"/>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1250"/>
      <c r="CN221" s="1250"/>
      <c r="CO221" s="1250"/>
      <c r="CP221" s="1250"/>
      <c r="CQ221" s="1250"/>
      <c r="CR221" s="1250"/>
      <c r="CS221" s="1250"/>
      <c r="CT221" s="1250"/>
      <c r="CU221" s="1250"/>
      <c r="CV221" s="1250"/>
      <c r="CW221" s="1250"/>
      <c r="CX221" s="1250"/>
      <c r="CY221" s="1250"/>
      <c r="CZ221" s="1250"/>
    </row>
    <row r="222" spans="1:104" s="23" customFormat="1" x14ac:dyDescent="0.4">
      <c r="A222" s="23">
        <v>198</v>
      </c>
      <c r="B222" s="21"/>
      <c r="C222" s="21"/>
      <c r="D222" s="20"/>
      <c r="E222" s="21"/>
      <c r="F222" s="21"/>
      <c r="G222" s="3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1223"/>
      <c r="AS222" s="1223"/>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1250"/>
      <c r="CN222" s="1250"/>
      <c r="CO222" s="1250"/>
      <c r="CP222" s="1250"/>
      <c r="CQ222" s="1250"/>
      <c r="CR222" s="1250"/>
      <c r="CS222" s="1250"/>
      <c r="CT222" s="1250"/>
      <c r="CU222" s="1250"/>
      <c r="CV222" s="1250"/>
      <c r="CW222" s="1250"/>
      <c r="CX222" s="1250"/>
      <c r="CY222" s="1250"/>
      <c r="CZ222" s="1250"/>
    </row>
    <row r="223" spans="1:104" s="23" customFormat="1" x14ac:dyDescent="0.4">
      <c r="A223" s="23">
        <v>199</v>
      </c>
      <c r="B223" s="21"/>
      <c r="C223" s="21"/>
      <c r="D223" s="20"/>
      <c r="E223" s="21"/>
      <c r="F223" s="21"/>
      <c r="G223" s="3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1223"/>
      <c r="AS223" s="1223"/>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1250"/>
      <c r="CN223" s="1250"/>
      <c r="CO223" s="1250"/>
      <c r="CP223" s="1250"/>
      <c r="CQ223" s="1250"/>
      <c r="CR223" s="1250"/>
      <c r="CS223" s="1250"/>
      <c r="CT223" s="1250"/>
      <c r="CU223" s="1250"/>
      <c r="CV223" s="1250"/>
      <c r="CW223" s="1250"/>
      <c r="CX223" s="1250"/>
      <c r="CY223" s="1250"/>
      <c r="CZ223" s="1250"/>
    </row>
    <row r="224" spans="1:104" s="23" customFormat="1" x14ac:dyDescent="0.4">
      <c r="A224" s="23">
        <v>200</v>
      </c>
      <c r="B224" s="21"/>
      <c r="C224" s="21"/>
      <c r="D224" s="20"/>
      <c r="E224" s="21"/>
      <c r="F224" s="21"/>
      <c r="G224" s="3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1223"/>
      <c r="AS224" s="1223"/>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1250"/>
      <c r="CN224" s="1250"/>
      <c r="CO224" s="1250"/>
      <c r="CP224" s="1250"/>
      <c r="CQ224" s="1250"/>
      <c r="CR224" s="1250"/>
      <c r="CS224" s="1250"/>
      <c r="CT224" s="1250"/>
      <c r="CU224" s="1250"/>
      <c r="CV224" s="1250"/>
      <c r="CW224" s="1250"/>
      <c r="CX224" s="1250"/>
      <c r="CY224" s="1250"/>
      <c r="CZ224" s="1250"/>
    </row>
    <row r="225" spans="1:104" s="23" customFormat="1" x14ac:dyDescent="0.4">
      <c r="A225" s="23">
        <v>201</v>
      </c>
      <c r="B225" s="21"/>
      <c r="C225" s="21"/>
      <c r="D225" s="20"/>
      <c r="E225" s="21"/>
      <c r="F225" s="21"/>
      <c r="G225" s="3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1223"/>
      <c r="AS225" s="1223"/>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1250"/>
      <c r="CN225" s="1250"/>
      <c r="CO225" s="1250"/>
      <c r="CP225" s="1250"/>
      <c r="CQ225" s="1250"/>
      <c r="CR225" s="1250"/>
      <c r="CS225" s="1250"/>
      <c r="CT225" s="1250"/>
      <c r="CU225" s="1250"/>
      <c r="CV225" s="1250"/>
      <c r="CW225" s="1250"/>
      <c r="CX225" s="1250"/>
      <c r="CY225" s="1250"/>
      <c r="CZ225" s="1250"/>
    </row>
    <row r="226" spans="1:104" s="23" customFormat="1" x14ac:dyDescent="0.4">
      <c r="A226" s="23">
        <v>202</v>
      </c>
      <c r="B226" s="21"/>
      <c r="C226" s="21"/>
      <c r="D226" s="20"/>
      <c r="E226" s="21"/>
      <c r="F226" s="21"/>
      <c r="G226" s="3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1223"/>
      <c r="AS226" s="1223"/>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1250"/>
      <c r="CN226" s="1250"/>
      <c r="CO226" s="1250"/>
      <c r="CP226" s="1250"/>
      <c r="CQ226" s="1250"/>
      <c r="CR226" s="1250"/>
      <c r="CS226" s="1250"/>
      <c r="CT226" s="1250"/>
      <c r="CU226" s="1250"/>
      <c r="CV226" s="1250"/>
      <c r="CW226" s="1250"/>
      <c r="CX226" s="1250"/>
      <c r="CY226" s="1250"/>
      <c r="CZ226" s="1250"/>
    </row>
    <row r="227" spans="1:104" s="23" customFormat="1" x14ac:dyDescent="0.4">
      <c r="A227" s="23">
        <v>203</v>
      </c>
      <c r="B227" s="21"/>
      <c r="C227" s="21"/>
      <c r="D227" s="20"/>
      <c r="E227" s="21"/>
      <c r="F227" s="21"/>
      <c r="G227" s="3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1223"/>
      <c r="AS227" s="1223"/>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1250"/>
      <c r="CN227" s="1250"/>
      <c r="CO227" s="1250"/>
      <c r="CP227" s="1250"/>
      <c r="CQ227" s="1250"/>
      <c r="CR227" s="1250"/>
      <c r="CS227" s="1250"/>
      <c r="CT227" s="1250"/>
      <c r="CU227" s="1250"/>
      <c r="CV227" s="1250"/>
      <c r="CW227" s="1250"/>
      <c r="CX227" s="1250"/>
      <c r="CY227" s="1250"/>
      <c r="CZ227" s="1250"/>
    </row>
    <row r="228" spans="1:104" s="23" customFormat="1" x14ac:dyDescent="0.4">
      <c r="A228" s="23">
        <v>204</v>
      </c>
      <c r="B228" s="21"/>
      <c r="C228" s="21"/>
      <c r="D228" s="20"/>
      <c r="E228" s="21"/>
      <c r="F228" s="21"/>
      <c r="G228" s="3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1223"/>
      <c r="AS228" s="1223"/>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1250"/>
      <c r="CN228" s="1250"/>
      <c r="CO228" s="1250"/>
      <c r="CP228" s="1250"/>
      <c r="CQ228" s="1250"/>
      <c r="CR228" s="1250"/>
      <c r="CS228" s="1250"/>
      <c r="CT228" s="1250"/>
      <c r="CU228" s="1250"/>
      <c r="CV228" s="1250"/>
      <c r="CW228" s="1250"/>
      <c r="CX228" s="1250"/>
      <c r="CY228" s="1250"/>
      <c r="CZ228" s="1250"/>
    </row>
    <row r="229" spans="1:104" s="23" customFormat="1" x14ac:dyDescent="0.4">
      <c r="A229" s="23">
        <v>205</v>
      </c>
      <c r="B229" s="21"/>
      <c r="C229" s="21"/>
      <c r="D229" s="20"/>
      <c r="E229" s="21"/>
      <c r="F229" s="21"/>
      <c r="G229" s="3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1223"/>
      <c r="AS229" s="1223"/>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1250"/>
      <c r="CN229" s="1250"/>
      <c r="CO229" s="1250"/>
      <c r="CP229" s="1250"/>
      <c r="CQ229" s="1250"/>
      <c r="CR229" s="1250"/>
      <c r="CS229" s="1250"/>
      <c r="CT229" s="1250"/>
      <c r="CU229" s="1250"/>
      <c r="CV229" s="1250"/>
      <c r="CW229" s="1250"/>
      <c r="CX229" s="1250"/>
      <c r="CY229" s="1250"/>
      <c r="CZ229" s="1250"/>
    </row>
    <row r="230" spans="1:104" s="23" customFormat="1" x14ac:dyDescent="0.4">
      <c r="A230" s="23">
        <v>206</v>
      </c>
      <c r="B230" s="21"/>
      <c r="C230" s="21"/>
      <c r="D230" s="20"/>
      <c r="E230" s="21"/>
      <c r="F230" s="21"/>
      <c r="G230" s="3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1223"/>
      <c r="AS230" s="1223"/>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1250"/>
      <c r="CN230" s="1250"/>
      <c r="CO230" s="1250"/>
      <c r="CP230" s="1250"/>
      <c r="CQ230" s="1250"/>
      <c r="CR230" s="1250"/>
      <c r="CS230" s="1250"/>
      <c r="CT230" s="1250"/>
      <c r="CU230" s="1250"/>
      <c r="CV230" s="1250"/>
      <c r="CW230" s="1250"/>
      <c r="CX230" s="1250"/>
      <c r="CY230" s="1250"/>
      <c r="CZ230" s="1250"/>
    </row>
    <row r="231" spans="1:104" s="23" customFormat="1" x14ac:dyDescent="0.4">
      <c r="A231" s="23">
        <v>207</v>
      </c>
      <c r="B231" s="21"/>
      <c r="C231" s="21"/>
      <c r="D231" s="20"/>
      <c r="E231" s="21"/>
      <c r="F231" s="21"/>
      <c r="G231" s="3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1223"/>
      <c r="AS231" s="1223"/>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1250"/>
      <c r="CN231" s="1250"/>
      <c r="CO231" s="1250"/>
      <c r="CP231" s="1250"/>
      <c r="CQ231" s="1250"/>
      <c r="CR231" s="1250"/>
      <c r="CS231" s="1250"/>
      <c r="CT231" s="1250"/>
      <c r="CU231" s="1250"/>
      <c r="CV231" s="1250"/>
      <c r="CW231" s="1250"/>
      <c r="CX231" s="1250"/>
      <c r="CY231" s="1250"/>
      <c r="CZ231" s="1250"/>
    </row>
    <row r="232" spans="1:104" s="23" customFormat="1" x14ac:dyDescent="0.4">
      <c r="A232" s="23">
        <v>208</v>
      </c>
      <c r="B232" s="21"/>
      <c r="C232" s="21"/>
      <c r="D232" s="20"/>
      <c r="E232" s="21"/>
      <c r="F232" s="21"/>
      <c r="G232" s="3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1223"/>
      <c r="AS232" s="1223"/>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1250"/>
      <c r="CN232" s="1250"/>
      <c r="CO232" s="1250"/>
      <c r="CP232" s="1250"/>
      <c r="CQ232" s="1250"/>
      <c r="CR232" s="1250"/>
      <c r="CS232" s="1250"/>
      <c r="CT232" s="1250"/>
      <c r="CU232" s="1250"/>
      <c r="CV232" s="1250"/>
      <c r="CW232" s="1250"/>
      <c r="CX232" s="1250"/>
      <c r="CY232" s="1250"/>
      <c r="CZ232" s="1250"/>
    </row>
    <row r="233" spans="1:104" s="23" customFormat="1" x14ac:dyDescent="0.4">
      <c r="A233" s="23">
        <v>209</v>
      </c>
      <c r="B233" s="21"/>
      <c r="C233" s="21"/>
      <c r="D233" s="20"/>
      <c r="E233" s="21"/>
      <c r="F233" s="21"/>
      <c r="G233" s="3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1223"/>
      <c r="AS233" s="1223"/>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1250"/>
      <c r="CN233" s="1250"/>
      <c r="CO233" s="1250"/>
      <c r="CP233" s="1250"/>
      <c r="CQ233" s="1250"/>
      <c r="CR233" s="1250"/>
      <c r="CS233" s="1250"/>
      <c r="CT233" s="1250"/>
      <c r="CU233" s="1250"/>
      <c r="CV233" s="1250"/>
      <c r="CW233" s="1250"/>
      <c r="CX233" s="1250"/>
      <c r="CY233" s="1250"/>
      <c r="CZ233" s="1250"/>
    </row>
    <row r="234" spans="1:104" s="23" customFormat="1" x14ac:dyDescent="0.4">
      <c r="A234" s="23">
        <v>210</v>
      </c>
      <c r="B234" s="21"/>
      <c r="C234" s="21"/>
      <c r="D234" s="20"/>
      <c r="E234" s="21"/>
      <c r="F234" s="21"/>
      <c r="G234" s="3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1223"/>
      <c r="AS234" s="1223"/>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1250"/>
      <c r="CN234" s="1250"/>
      <c r="CO234" s="1250"/>
      <c r="CP234" s="1250"/>
      <c r="CQ234" s="1250"/>
      <c r="CR234" s="1250"/>
      <c r="CS234" s="1250"/>
      <c r="CT234" s="1250"/>
      <c r="CU234" s="1250"/>
      <c r="CV234" s="1250"/>
      <c r="CW234" s="1250"/>
      <c r="CX234" s="1250"/>
      <c r="CY234" s="1250"/>
      <c r="CZ234" s="1250"/>
    </row>
    <row r="235" spans="1:104" s="23" customFormat="1" x14ac:dyDescent="0.4">
      <c r="A235" s="23">
        <v>211</v>
      </c>
      <c r="B235" s="21"/>
      <c r="C235" s="21"/>
      <c r="D235" s="20"/>
      <c r="E235" s="21"/>
      <c r="F235" s="21"/>
      <c r="G235" s="3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1223"/>
      <c r="AS235" s="1223"/>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1250"/>
      <c r="CN235" s="1250"/>
      <c r="CO235" s="1250"/>
      <c r="CP235" s="1250"/>
      <c r="CQ235" s="1250"/>
      <c r="CR235" s="1250"/>
      <c r="CS235" s="1250"/>
      <c r="CT235" s="1250"/>
      <c r="CU235" s="1250"/>
      <c r="CV235" s="1250"/>
      <c r="CW235" s="1250"/>
      <c r="CX235" s="1250"/>
      <c r="CY235" s="1250"/>
      <c r="CZ235" s="1250"/>
    </row>
    <row r="236" spans="1:104" s="23" customFormat="1" x14ac:dyDescent="0.4">
      <c r="A236" s="23">
        <v>212</v>
      </c>
      <c r="B236" s="21"/>
      <c r="C236" s="21"/>
      <c r="D236" s="20"/>
      <c r="E236" s="21"/>
      <c r="F236" s="21"/>
      <c r="G236" s="3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1223"/>
      <c r="AS236" s="1223"/>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1250"/>
      <c r="CN236" s="1250"/>
      <c r="CO236" s="1250"/>
      <c r="CP236" s="1250"/>
      <c r="CQ236" s="1250"/>
      <c r="CR236" s="1250"/>
      <c r="CS236" s="1250"/>
      <c r="CT236" s="1250"/>
      <c r="CU236" s="1250"/>
      <c r="CV236" s="1250"/>
      <c r="CW236" s="1250"/>
      <c r="CX236" s="1250"/>
      <c r="CY236" s="1250"/>
      <c r="CZ236" s="1250"/>
    </row>
    <row r="237" spans="1:104" s="23" customFormat="1" x14ac:dyDescent="0.4">
      <c r="A237" s="23">
        <v>213</v>
      </c>
      <c r="B237" s="21"/>
      <c r="C237" s="21"/>
      <c r="D237" s="20"/>
      <c r="E237" s="21"/>
      <c r="F237" s="21"/>
      <c r="G237" s="3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1223"/>
      <c r="AS237" s="1223"/>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1250"/>
      <c r="CN237" s="1250"/>
      <c r="CO237" s="1250"/>
      <c r="CP237" s="1250"/>
      <c r="CQ237" s="1250"/>
      <c r="CR237" s="1250"/>
      <c r="CS237" s="1250"/>
      <c r="CT237" s="1250"/>
      <c r="CU237" s="1250"/>
      <c r="CV237" s="1250"/>
      <c r="CW237" s="1250"/>
      <c r="CX237" s="1250"/>
      <c r="CY237" s="1250"/>
      <c r="CZ237" s="1250"/>
    </row>
    <row r="238" spans="1:104" s="23" customFormat="1" x14ac:dyDescent="0.4">
      <c r="A238" s="23">
        <v>214</v>
      </c>
      <c r="B238" s="21"/>
      <c r="C238" s="21"/>
      <c r="D238" s="20"/>
      <c r="E238" s="21"/>
      <c r="F238" s="21"/>
      <c r="G238" s="3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1223"/>
      <c r="AS238" s="1223"/>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1250"/>
      <c r="CN238" s="1250"/>
      <c r="CO238" s="1250"/>
      <c r="CP238" s="1250"/>
      <c r="CQ238" s="1250"/>
      <c r="CR238" s="1250"/>
      <c r="CS238" s="1250"/>
      <c r="CT238" s="1250"/>
      <c r="CU238" s="1250"/>
      <c r="CV238" s="1250"/>
      <c r="CW238" s="1250"/>
      <c r="CX238" s="1250"/>
      <c r="CY238" s="1250"/>
      <c r="CZ238" s="1250"/>
    </row>
    <row r="239" spans="1:104" s="23" customFormat="1" x14ac:dyDescent="0.4">
      <c r="A239" s="23">
        <v>215</v>
      </c>
      <c r="B239" s="21"/>
      <c r="C239" s="21"/>
      <c r="D239" s="20"/>
      <c r="E239" s="21"/>
      <c r="F239" s="21"/>
      <c r="G239" s="3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1223"/>
      <c r="AS239" s="1223"/>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1250"/>
      <c r="CN239" s="1250"/>
      <c r="CO239" s="1250"/>
      <c r="CP239" s="1250"/>
      <c r="CQ239" s="1250"/>
      <c r="CR239" s="1250"/>
      <c r="CS239" s="1250"/>
      <c r="CT239" s="1250"/>
      <c r="CU239" s="1250"/>
      <c r="CV239" s="1250"/>
      <c r="CW239" s="1250"/>
      <c r="CX239" s="1250"/>
      <c r="CY239" s="1250"/>
      <c r="CZ239" s="1250"/>
    </row>
    <row r="240" spans="1:104" s="23" customFormat="1" x14ac:dyDescent="0.4">
      <c r="A240" s="23">
        <v>216</v>
      </c>
      <c r="B240" s="21"/>
      <c r="C240" s="21"/>
      <c r="D240" s="20"/>
      <c r="E240" s="21"/>
      <c r="F240" s="21"/>
      <c r="G240" s="3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1223"/>
      <c r="AS240" s="1223"/>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1250"/>
      <c r="CN240" s="1250"/>
      <c r="CO240" s="1250"/>
      <c r="CP240" s="1250"/>
      <c r="CQ240" s="1250"/>
      <c r="CR240" s="1250"/>
      <c r="CS240" s="1250"/>
      <c r="CT240" s="1250"/>
      <c r="CU240" s="1250"/>
      <c r="CV240" s="1250"/>
      <c r="CW240" s="1250"/>
      <c r="CX240" s="1250"/>
      <c r="CY240" s="1250"/>
      <c r="CZ240" s="1250"/>
    </row>
    <row r="241" spans="1:104" s="23" customFormat="1" x14ac:dyDescent="0.4">
      <c r="A241" s="23">
        <v>217</v>
      </c>
      <c r="B241" s="21"/>
      <c r="C241" s="21"/>
      <c r="D241" s="20"/>
      <c r="E241" s="21"/>
      <c r="F241" s="21"/>
      <c r="G241" s="3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1223"/>
      <c r="AS241" s="1223"/>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1250"/>
      <c r="CN241" s="1250"/>
      <c r="CO241" s="1250"/>
      <c r="CP241" s="1250"/>
      <c r="CQ241" s="1250"/>
      <c r="CR241" s="1250"/>
      <c r="CS241" s="1250"/>
      <c r="CT241" s="1250"/>
      <c r="CU241" s="1250"/>
      <c r="CV241" s="1250"/>
      <c r="CW241" s="1250"/>
      <c r="CX241" s="1250"/>
      <c r="CY241" s="1250"/>
      <c r="CZ241" s="1250"/>
    </row>
    <row r="242" spans="1:104" s="23" customFormat="1" x14ac:dyDescent="0.4">
      <c r="A242" s="23">
        <v>218</v>
      </c>
      <c r="B242" s="21"/>
      <c r="C242" s="21"/>
      <c r="D242" s="20"/>
      <c r="E242" s="21"/>
      <c r="F242" s="21"/>
      <c r="G242" s="3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1223"/>
      <c r="AS242" s="1223"/>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1250"/>
      <c r="CN242" s="1250"/>
      <c r="CO242" s="1250"/>
      <c r="CP242" s="1250"/>
      <c r="CQ242" s="1250"/>
      <c r="CR242" s="1250"/>
      <c r="CS242" s="1250"/>
      <c r="CT242" s="1250"/>
      <c r="CU242" s="1250"/>
      <c r="CV242" s="1250"/>
      <c r="CW242" s="1250"/>
      <c r="CX242" s="1250"/>
      <c r="CY242" s="1250"/>
      <c r="CZ242" s="1250"/>
    </row>
    <row r="243" spans="1:104" s="23" customFormat="1" x14ac:dyDescent="0.4">
      <c r="A243" s="23">
        <v>219</v>
      </c>
      <c r="B243" s="21"/>
      <c r="C243" s="21"/>
      <c r="D243" s="20"/>
      <c r="E243" s="21"/>
      <c r="F243" s="21"/>
      <c r="G243" s="3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1223"/>
      <c r="AS243" s="1223"/>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1250"/>
      <c r="CN243" s="1250"/>
      <c r="CO243" s="1250"/>
      <c r="CP243" s="1250"/>
      <c r="CQ243" s="1250"/>
      <c r="CR243" s="1250"/>
      <c r="CS243" s="1250"/>
      <c r="CT243" s="1250"/>
      <c r="CU243" s="1250"/>
      <c r="CV243" s="1250"/>
      <c r="CW243" s="1250"/>
      <c r="CX243" s="1250"/>
      <c r="CY243" s="1250"/>
      <c r="CZ243" s="1250"/>
    </row>
    <row r="244" spans="1:104" s="23" customFormat="1" x14ac:dyDescent="0.4">
      <c r="A244" s="23">
        <v>220</v>
      </c>
      <c r="B244" s="21"/>
      <c r="C244" s="21"/>
      <c r="D244" s="20"/>
      <c r="E244" s="21"/>
      <c r="F244" s="21"/>
      <c r="G244" s="3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1223"/>
      <c r="AS244" s="1223"/>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1250"/>
      <c r="CN244" s="1250"/>
      <c r="CO244" s="1250"/>
      <c r="CP244" s="1250"/>
      <c r="CQ244" s="1250"/>
      <c r="CR244" s="1250"/>
      <c r="CS244" s="1250"/>
      <c r="CT244" s="1250"/>
      <c r="CU244" s="1250"/>
      <c r="CV244" s="1250"/>
      <c r="CW244" s="1250"/>
      <c r="CX244" s="1250"/>
      <c r="CY244" s="1250"/>
      <c r="CZ244" s="1250"/>
    </row>
    <row r="245" spans="1:104" s="23" customFormat="1" x14ac:dyDescent="0.4">
      <c r="A245" s="23">
        <v>221</v>
      </c>
      <c r="B245" s="21"/>
      <c r="C245" s="21"/>
      <c r="D245" s="20"/>
      <c r="E245" s="21"/>
      <c r="F245" s="21"/>
      <c r="G245" s="3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1223"/>
      <c r="AS245" s="1223"/>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1250"/>
      <c r="CN245" s="1250"/>
      <c r="CO245" s="1250"/>
      <c r="CP245" s="1250"/>
      <c r="CQ245" s="1250"/>
      <c r="CR245" s="1250"/>
      <c r="CS245" s="1250"/>
      <c r="CT245" s="1250"/>
      <c r="CU245" s="1250"/>
      <c r="CV245" s="1250"/>
      <c r="CW245" s="1250"/>
      <c r="CX245" s="1250"/>
      <c r="CY245" s="1250"/>
      <c r="CZ245" s="1250"/>
    </row>
    <row r="246" spans="1:104" s="23" customFormat="1" x14ac:dyDescent="0.4">
      <c r="A246" s="23">
        <v>222</v>
      </c>
      <c r="B246" s="21"/>
      <c r="C246" s="21"/>
      <c r="D246" s="20"/>
      <c r="E246" s="21"/>
      <c r="F246" s="21"/>
      <c r="G246" s="3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1223"/>
      <c r="AS246" s="1223"/>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1250"/>
      <c r="CN246" s="1250"/>
      <c r="CO246" s="1250"/>
      <c r="CP246" s="1250"/>
      <c r="CQ246" s="1250"/>
      <c r="CR246" s="1250"/>
      <c r="CS246" s="1250"/>
      <c r="CT246" s="1250"/>
      <c r="CU246" s="1250"/>
      <c r="CV246" s="1250"/>
      <c r="CW246" s="1250"/>
      <c r="CX246" s="1250"/>
      <c r="CY246" s="1250"/>
      <c r="CZ246" s="1250"/>
    </row>
    <row r="247" spans="1:104" s="23" customFormat="1" x14ac:dyDescent="0.4">
      <c r="A247" s="23">
        <v>223</v>
      </c>
      <c r="B247" s="21"/>
      <c r="C247" s="21"/>
      <c r="D247" s="20"/>
      <c r="E247" s="21"/>
      <c r="F247" s="21"/>
      <c r="G247" s="3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1223"/>
      <c r="AS247" s="1223"/>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1250"/>
      <c r="CN247" s="1250"/>
      <c r="CO247" s="1250"/>
      <c r="CP247" s="1250"/>
      <c r="CQ247" s="1250"/>
      <c r="CR247" s="1250"/>
      <c r="CS247" s="1250"/>
      <c r="CT247" s="1250"/>
      <c r="CU247" s="1250"/>
      <c r="CV247" s="1250"/>
      <c r="CW247" s="1250"/>
      <c r="CX247" s="1250"/>
      <c r="CY247" s="1250"/>
      <c r="CZ247" s="1250"/>
    </row>
    <row r="248" spans="1:104" s="23" customFormat="1" x14ac:dyDescent="0.4">
      <c r="A248" s="23">
        <v>224</v>
      </c>
      <c r="B248" s="21"/>
      <c r="C248" s="21"/>
      <c r="D248" s="20"/>
      <c r="E248" s="21"/>
      <c r="F248" s="21"/>
      <c r="G248" s="3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1223"/>
      <c r="AS248" s="1223"/>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1250"/>
      <c r="CN248" s="1250"/>
      <c r="CO248" s="1250"/>
      <c r="CP248" s="1250"/>
      <c r="CQ248" s="1250"/>
      <c r="CR248" s="1250"/>
      <c r="CS248" s="1250"/>
      <c r="CT248" s="1250"/>
      <c r="CU248" s="1250"/>
      <c r="CV248" s="1250"/>
      <c r="CW248" s="1250"/>
      <c r="CX248" s="1250"/>
      <c r="CY248" s="1250"/>
      <c r="CZ248" s="1250"/>
    </row>
    <row r="249" spans="1:104" s="23" customFormat="1" x14ac:dyDescent="0.4">
      <c r="A249" s="23">
        <v>225</v>
      </c>
      <c r="B249" s="21"/>
      <c r="C249" s="21"/>
      <c r="D249" s="20"/>
      <c r="E249" s="21"/>
      <c r="F249" s="21"/>
      <c r="G249" s="3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1223"/>
      <c r="AS249" s="1223"/>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1250"/>
      <c r="CN249" s="1250"/>
      <c r="CO249" s="1250"/>
      <c r="CP249" s="1250"/>
      <c r="CQ249" s="1250"/>
      <c r="CR249" s="1250"/>
      <c r="CS249" s="1250"/>
      <c r="CT249" s="1250"/>
      <c r="CU249" s="1250"/>
      <c r="CV249" s="1250"/>
      <c r="CW249" s="1250"/>
      <c r="CX249" s="1250"/>
      <c r="CY249" s="1250"/>
      <c r="CZ249" s="1250"/>
    </row>
    <row r="250" spans="1:104" s="23" customFormat="1" x14ac:dyDescent="0.4">
      <c r="A250" s="23">
        <v>226</v>
      </c>
      <c r="B250" s="21"/>
      <c r="C250" s="21"/>
      <c r="D250" s="20"/>
      <c r="E250" s="21"/>
      <c r="F250" s="21"/>
      <c r="G250" s="3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1223"/>
      <c r="AS250" s="1223"/>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1250"/>
      <c r="CN250" s="1250"/>
      <c r="CO250" s="1250"/>
      <c r="CP250" s="1250"/>
      <c r="CQ250" s="1250"/>
      <c r="CR250" s="1250"/>
      <c r="CS250" s="1250"/>
      <c r="CT250" s="1250"/>
      <c r="CU250" s="1250"/>
      <c r="CV250" s="1250"/>
      <c r="CW250" s="1250"/>
      <c r="CX250" s="1250"/>
      <c r="CY250" s="1250"/>
      <c r="CZ250" s="1250"/>
    </row>
    <row r="251" spans="1:104" s="23" customFormat="1" x14ac:dyDescent="0.4">
      <c r="A251" s="23">
        <v>227</v>
      </c>
      <c r="B251" s="21"/>
      <c r="C251" s="21"/>
      <c r="D251" s="20"/>
      <c r="E251" s="21"/>
      <c r="F251" s="21"/>
      <c r="G251" s="3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1223"/>
      <c r="AS251" s="1223"/>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1250"/>
      <c r="CN251" s="1250"/>
      <c r="CO251" s="1250"/>
      <c r="CP251" s="1250"/>
      <c r="CQ251" s="1250"/>
      <c r="CR251" s="1250"/>
      <c r="CS251" s="1250"/>
      <c r="CT251" s="1250"/>
      <c r="CU251" s="1250"/>
      <c r="CV251" s="1250"/>
      <c r="CW251" s="1250"/>
      <c r="CX251" s="1250"/>
      <c r="CY251" s="1250"/>
      <c r="CZ251" s="1250"/>
    </row>
    <row r="252" spans="1:104" s="23" customFormat="1" x14ac:dyDescent="0.4">
      <c r="A252" s="23">
        <v>228</v>
      </c>
      <c r="B252" s="21"/>
      <c r="C252" s="21"/>
      <c r="D252" s="20"/>
      <c r="E252" s="21"/>
      <c r="F252" s="21"/>
      <c r="G252" s="3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1223"/>
      <c r="AS252" s="1223"/>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1250"/>
      <c r="CN252" s="1250"/>
      <c r="CO252" s="1250"/>
      <c r="CP252" s="1250"/>
      <c r="CQ252" s="1250"/>
      <c r="CR252" s="1250"/>
      <c r="CS252" s="1250"/>
      <c r="CT252" s="1250"/>
      <c r="CU252" s="1250"/>
      <c r="CV252" s="1250"/>
      <c r="CW252" s="1250"/>
      <c r="CX252" s="1250"/>
      <c r="CY252" s="1250"/>
      <c r="CZ252" s="1250"/>
    </row>
    <row r="253" spans="1:104" s="23" customFormat="1" x14ac:dyDescent="0.4">
      <c r="A253" s="23">
        <v>229</v>
      </c>
      <c r="B253" s="21"/>
      <c r="C253" s="21"/>
      <c r="D253" s="20"/>
      <c r="E253" s="21"/>
      <c r="F253" s="21"/>
      <c r="G253" s="3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1223"/>
      <c r="AS253" s="1223"/>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1250"/>
      <c r="CN253" s="1250"/>
      <c r="CO253" s="1250"/>
      <c r="CP253" s="1250"/>
      <c r="CQ253" s="1250"/>
      <c r="CR253" s="1250"/>
      <c r="CS253" s="1250"/>
      <c r="CT253" s="1250"/>
      <c r="CU253" s="1250"/>
      <c r="CV253" s="1250"/>
      <c r="CW253" s="1250"/>
      <c r="CX253" s="1250"/>
      <c r="CY253" s="1250"/>
      <c r="CZ253" s="1250"/>
    </row>
    <row r="254" spans="1:104" s="23" customFormat="1" x14ac:dyDescent="0.4">
      <c r="A254" s="23">
        <v>230</v>
      </c>
      <c r="B254" s="21"/>
      <c r="C254" s="21"/>
      <c r="D254" s="20"/>
      <c r="E254" s="21"/>
      <c r="F254" s="21"/>
      <c r="G254" s="3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1223"/>
      <c r="AS254" s="1223"/>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1250"/>
      <c r="CN254" s="1250"/>
      <c r="CO254" s="1250"/>
      <c r="CP254" s="1250"/>
      <c r="CQ254" s="1250"/>
      <c r="CR254" s="1250"/>
      <c r="CS254" s="1250"/>
      <c r="CT254" s="1250"/>
      <c r="CU254" s="1250"/>
      <c r="CV254" s="1250"/>
      <c r="CW254" s="1250"/>
      <c r="CX254" s="1250"/>
      <c r="CY254" s="1250"/>
      <c r="CZ254" s="1250"/>
    </row>
    <row r="255" spans="1:104" s="23" customFormat="1" x14ac:dyDescent="0.4">
      <c r="A255" s="23">
        <v>231</v>
      </c>
      <c r="B255" s="21"/>
      <c r="C255" s="21"/>
      <c r="D255" s="20"/>
      <c r="E255" s="21"/>
      <c r="F255" s="21"/>
      <c r="G255" s="3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1223"/>
      <c r="AS255" s="1223"/>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1250"/>
      <c r="CN255" s="1250"/>
      <c r="CO255" s="1250"/>
      <c r="CP255" s="1250"/>
      <c r="CQ255" s="1250"/>
      <c r="CR255" s="1250"/>
      <c r="CS255" s="1250"/>
      <c r="CT255" s="1250"/>
      <c r="CU255" s="1250"/>
      <c r="CV255" s="1250"/>
      <c r="CW255" s="1250"/>
      <c r="CX255" s="1250"/>
      <c r="CY255" s="1250"/>
      <c r="CZ255" s="1250"/>
    </row>
    <row r="256" spans="1:104" s="23" customFormat="1" x14ac:dyDescent="0.4">
      <c r="A256" s="23">
        <v>232</v>
      </c>
      <c r="B256" s="21"/>
      <c r="C256" s="21"/>
      <c r="D256" s="20"/>
      <c r="E256" s="21"/>
      <c r="F256" s="21"/>
      <c r="G256" s="3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1223"/>
      <c r="AS256" s="1223"/>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1250"/>
      <c r="CN256" s="1250"/>
      <c r="CO256" s="1250"/>
      <c r="CP256" s="1250"/>
      <c r="CQ256" s="1250"/>
      <c r="CR256" s="1250"/>
      <c r="CS256" s="1250"/>
      <c r="CT256" s="1250"/>
      <c r="CU256" s="1250"/>
      <c r="CV256" s="1250"/>
      <c r="CW256" s="1250"/>
      <c r="CX256" s="1250"/>
      <c r="CY256" s="1250"/>
      <c r="CZ256" s="1250"/>
    </row>
    <row r="257" spans="1:104" s="23" customFormat="1" x14ac:dyDescent="0.4">
      <c r="A257" s="23">
        <v>233</v>
      </c>
      <c r="B257" s="21"/>
      <c r="C257" s="21"/>
      <c r="D257" s="20"/>
      <c r="E257" s="21"/>
      <c r="F257" s="21"/>
      <c r="G257" s="3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1223"/>
      <c r="AS257" s="1223"/>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1250"/>
      <c r="CN257" s="1250"/>
      <c r="CO257" s="1250"/>
      <c r="CP257" s="1250"/>
      <c r="CQ257" s="1250"/>
      <c r="CR257" s="1250"/>
      <c r="CS257" s="1250"/>
      <c r="CT257" s="1250"/>
      <c r="CU257" s="1250"/>
      <c r="CV257" s="1250"/>
      <c r="CW257" s="1250"/>
      <c r="CX257" s="1250"/>
      <c r="CY257" s="1250"/>
      <c r="CZ257" s="1250"/>
    </row>
    <row r="258" spans="1:104" s="23" customFormat="1" x14ac:dyDescent="0.4">
      <c r="A258" s="23">
        <v>234</v>
      </c>
      <c r="B258" s="21"/>
      <c r="C258" s="21"/>
      <c r="D258" s="20"/>
      <c r="E258" s="21"/>
      <c r="F258" s="21"/>
      <c r="G258" s="3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1223"/>
      <c r="AS258" s="1223"/>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1250"/>
      <c r="CN258" s="1250"/>
      <c r="CO258" s="1250"/>
      <c r="CP258" s="1250"/>
      <c r="CQ258" s="1250"/>
      <c r="CR258" s="1250"/>
      <c r="CS258" s="1250"/>
      <c r="CT258" s="1250"/>
      <c r="CU258" s="1250"/>
      <c r="CV258" s="1250"/>
      <c r="CW258" s="1250"/>
      <c r="CX258" s="1250"/>
      <c r="CY258" s="1250"/>
      <c r="CZ258" s="1250"/>
    </row>
    <row r="259" spans="1:104" s="23" customFormat="1" x14ac:dyDescent="0.4">
      <c r="A259" s="23">
        <v>235</v>
      </c>
      <c r="B259" s="21"/>
      <c r="C259" s="21"/>
      <c r="D259" s="20"/>
      <c r="E259" s="21"/>
      <c r="F259" s="21"/>
      <c r="G259" s="3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1223"/>
      <c r="AS259" s="1223"/>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1250"/>
      <c r="CN259" s="1250"/>
      <c r="CO259" s="1250"/>
      <c r="CP259" s="1250"/>
      <c r="CQ259" s="1250"/>
      <c r="CR259" s="1250"/>
      <c r="CS259" s="1250"/>
      <c r="CT259" s="1250"/>
      <c r="CU259" s="1250"/>
      <c r="CV259" s="1250"/>
      <c r="CW259" s="1250"/>
      <c r="CX259" s="1250"/>
      <c r="CY259" s="1250"/>
      <c r="CZ259" s="1250"/>
    </row>
    <row r="260" spans="1:104" s="23" customFormat="1" x14ac:dyDescent="0.4">
      <c r="A260" s="23">
        <v>236</v>
      </c>
      <c r="B260" s="21"/>
      <c r="C260" s="21"/>
      <c r="D260" s="20"/>
      <c r="E260" s="21"/>
      <c r="F260" s="21"/>
      <c r="G260" s="3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1223"/>
      <c r="AS260" s="1223"/>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1250"/>
      <c r="CN260" s="1250"/>
      <c r="CO260" s="1250"/>
      <c r="CP260" s="1250"/>
      <c r="CQ260" s="1250"/>
      <c r="CR260" s="1250"/>
      <c r="CS260" s="1250"/>
      <c r="CT260" s="1250"/>
      <c r="CU260" s="1250"/>
      <c r="CV260" s="1250"/>
      <c r="CW260" s="1250"/>
      <c r="CX260" s="1250"/>
      <c r="CY260" s="1250"/>
      <c r="CZ260" s="1250"/>
    </row>
    <row r="261" spans="1:104" s="23" customFormat="1" x14ac:dyDescent="0.4">
      <c r="A261" s="23">
        <v>237</v>
      </c>
      <c r="B261" s="21"/>
      <c r="C261" s="21"/>
      <c r="D261" s="20"/>
      <c r="E261" s="21"/>
      <c r="F261" s="21"/>
      <c r="G261" s="3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1223"/>
      <c r="AS261" s="1223"/>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1250"/>
      <c r="CN261" s="1250"/>
      <c r="CO261" s="1250"/>
      <c r="CP261" s="1250"/>
      <c r="CQ261" s="1250"/>
      <c r="CR261" s="1250"/>
      <c r="CS261" s="1250"/>
      <c r="CT261" s="1250"/>
      <c r="CU261" s="1250"/>
      <c r="CV261" s="1250"/>
      <c r="CW261" s="1250"/>
      <c r="CX261" s="1250"/>
      <c r="CY261" s="1250"/>
      <c r="CZ261" s="1250"/>
    </row>
    <row r="262" spans="1:104" s="23" customFormat="1" x14ac:dyDescent="0.4">
      <c r="A262" s="23">
        <v>238</v>
      </c>
      <c r="B262" s="21"/>
      <c r="C262" s="21"/>
      <c r="D262" s="20"/>
      <c r="E262" s="21"/>
      <c r="F262" s="21"/>
      <c r="G262" s="3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1223"/>
      <c r="AS262" s="1223"/>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1250"/>
      <c r="CN262" s="1250"/>
      <c r="CO262" s="1250"/>
      <c r="CP262" s="1250"/>
      <c r="CQ262" s="1250"/>
      <c r="CR262" s="1250"/>
      <c r="CS262" s="1250"/>
      <c r="CT262" s="1250"/>
      <c r="CU262" s="1250"/>
      <c r="CV262" s="1250"/>
      <c r="CW262" s="1250"/>
      <c r="CX262" s="1250"/>
      <c r="CY262" s="1250"/>
      <c r="CZ262" s="1250"/>
    </row>
    <row r="263" spans="1:104" s="23" customFormat="1" x14ac:dyDescent="0.4">
      <c r="A263" s="23">
        <v>239</v>
      </c>
      <c r="B263" s="21"/>
      <c r="C263" s="21"/>
      <c r="D263" s="20"/>
      <c r="E263" s="21"/>
      <c r="F263" s="21"/>
      <c r="G263" s="3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1223"/>
      <c r="AS263" s="1223"/>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1250"/>
      <c r="CN263" s="1250"/>
      <c r="CO263" s="1250"/>
      <c r="CP263" s="1250"/>
      <c r="CQ263" s="1250"/>
      <c r="CR263" s="1250"/>
      <c r="CS263" s="1250"/>
      <c r="CT263" s="1250"/>
      <c r="CU263" s="1250"/>
      <c r="CV263" s="1250"/>
      <c r="CW263" s="1250"/>
      <c r="CX263" s="1250"/>
      <c r="CY263" s="1250"/>
      <c r="CZ263" s="1250"/>
    </row>
    <row r="264" spans="1:104" s="23" customFormat="1" x14ac:dyDescent="0.4">
      <c r="A264" s="23">
        <v>240</v>
      </c>
      <c r="B264" s="21"/>
      <c r="C264" s="21"/>
      <c r="D264" s="20"/>
      <c r="E264" s="21"/>
      <c r="F264" s="21"/>
      <c r="G264" s="3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1223"/>
      <c r="AS264" s="1223"/>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1250"/>
      <c r="CN264" s="1250"/>
      <c r="CO264" s="1250"/>
      <c r="CP264" s="1250"/>
      <c r="CQ264" s="1250"/>
      <c r="CR264" s="1250"/>
      <c r="CS264" s="1250"/>
      <c r="CT264" s="1250"/>
      <c r="CU264" s="1250"/>
      <c r="CV264" s="1250"/>
      <c r="CW264" s="1250"/>
      <c r="CX264" s="1250"/>
      <c r="CY264" s="1250"/>
      <c r="CZ264" s="1250"/>
    </row>
    <row r="265" spans="1:104" s="23" customFormat="1" x14ac:dyDescent="0.4">
      <c r="A265" s="23">
        <v>241</v>
      </c>
      <c r="B265" s="21"/>
      <c r="C265" s="21"/>
      <c r="D265" s="20"/>
      <c r="E265" s="21"/>
      <c r="F265" s="21"/>
      <c r="G265" s="3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1223"/>
      <c r="AS265" s="1223"/>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1250"/>
      <c r="CN265" s="1250"/>
      <c r="CO265" s="1250"/>
      <c r="CP265" s="1250"/>
      <c r="CQ265" s="1250"/>
      <c r="CR265" s="1250"/>
      <c r="CS265" s="1250"/>
      <c r="CT265" s="1250"/>
      <c r="CU265" s="1250"/>
      <c r="CV265" s="1250"/>
      <c r="CW265" s="1250"/>
      <c r="CX265" s="1250"/>
      <c r="CY265" s="1250"/>
      <c r="CZ265" s="1250"/>
    </row>
    <row r="266" spans="1:104" s="23" customFormat="1" x14ac:dyDescent="0.4">
      <c r="A266" s="23">
        <v>242</v>
      </c>
      <c r="B266" s="21"/>
      <c r="C266" s="21"/>
      <c r="D266" s="20"/>
      <c r="E266" s="21"/>
      <c r="F266" s="21"/>
      <c r="G266" s="3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1223"/>
      <c r="AS266" s="1223"/>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1250"/>
      <c r="CN266" s="1250"/>
      <c r="CO266" s="1250"/>
      <c r="CP266" s="1250"/>
      <c r="CQ266" s="1250"/>
      <c r="CR266" s="1250"/>
      <c r="CS266" s="1250"/>
      <c r="CT266" s="1250"/>
      <c r="CU266" s="1250"/>
      <c r="CV266" s="1250"/>
      <c r="CW266" s="1250"/>
      <c r="CX266" s="1250"/>
      <c r="CY266" s="1250"/>
      <c r="CZ266" s="1250"/>
    </row>
    <row r="267" spans="1:104" s="23" customFormat="1" x14ac:dyDescent="0.4">
      <c r="A267" s="23">
        <v>243</v>
      </c>
      <c r="B267" s="21"/>
      <c r="C267" s="21"/>
      <c r="D267" s="20"/>
      <c r="E267" s="21"/>
      <c r="F267" s="21"/>
      <c r="G267" s="3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1223"/>
      <c r="AS267" s="1223"/>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1250"/>
      <c r="CN267" s="1250"/>
      <c r="CO267" s="1250"/>
      <c r="CP267" s="1250"/>
      <c r="CQ267" s="1250"/>
      <c r="CR267" s="1250"/>
      <c r="CS267" s="1250"/>
      <c r="CT267" s="1250"/>
      <c r="CU267" s="1250"/>
      <c r="CV267" s="1250"/>
      <c r="CW267" s="1250"/>
      <c r="CX267" s="1250"/>
      <c r="CY267" s="1250"/>
      <c r="CZ267" s="1250"/>
    </row>
    <row r="268" spans="1:104" s="23" customFormat="1" x14ac:dyDescent="0.4">
      <c r="A268" s="23">
        <v>244</v>
      </c>
      <c r="B268" s="21"/>
      <c r="C268" s="21"/>
      <c r="D268" s="20"/>
      <c r="E268" s="21"/>
      <c r="F268" s="21"/>
      <c r="G268" s="3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1223"/>
      <c r="AS268" s="1223"/>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1250"/>
      <c r="CN268" s="1250"/>
      <c r="CO268" s="1250"/>
      <c r="CP268" s="1250"/>
      <c r="CQ268" s="1250"/>
      <c r="CR268" s="1250"/>
      <c r="CS268" s="1250"/>
      <c r="CT268" s="1250"/>
      <c r="CU268" s="1250"/>
      <c r="CV268" s="1250"/>
      <c r="CW268" s="1250"/>
      <c r="CX268" s="1250"/>
      <c r="CY268" s="1250"/>
      <c r="CZ268" s="1250"/>
    </row>
    <row r="269" spans="1:104" s="23" customFormat="1" x14ac:dyDescent="0.4">
      <c r="A269" s="23">
        <v>245</v>
      </c>
      <c r="B269" s="21"/>
      <c r="C269" s="21"/>
      <c r="D269" s="20"/>
      <c r="E269" s="21"/>
      <c r="F269" s="21"/>
      <c r="G269" s="3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1223"/>
      <c r="AS269" s="1223"/>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1250"/>
      <c r="CN269" s="1250"/>
      <c r="CO269" s="1250"/>
      <c r="CP269" s="1250"/>
      <c r="CQ269" s="1250"/>
      <c r="CR269" s="1250"/>
      <c r="CS269" s="1250"/>
      <c r="CT269" s="1250"/>
      <c r="CU269" s="1250"/>
      <c r="CV269" s="1250"/>
      <c r="CW269" s="1250"/>
      <c r="CX269" s="1250"/>
      <c r="CY269" s="1250"/>
      <c r="CZ269" s="1250"/>
    </row>
    <row r="270" spans="1:104" s="23" customFormat="1" x14ac:dyDescent="0.4">
      <c r="A270" s="23">
        <v>246</v>
      </c>
      <c r="B270" s="21"/>
      <c r="C270" s="21"/>
      <c r="D270" s="20"/>
      <c r="E270" s="21"/>
      <c r="F270" s="21"/>
      <c r="G270" s="3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1223"/>
      <c r="AS270" s="1223"/>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1250"/>
      <c r="CN270" s="1250"/>
      <c r="CO270" s="1250"/>
      <c r="CP270" s="1250"/>
      <c r="CQ270" s="1250"/>
      <c r="CR270" s="1250"/>
      <c r="CS270" s="1250"/>
      <c r="CT270" s="1250"/>
      <c r="CU270" s="1250"/>
      <c r="CV270" s="1250"/>
      <c r="CW270" s="1250"/>
      <c r="CX270" s="1250"/>
      <c r="CY270" s="1250"/>
      <c r="CZ270" s="1250"/>
    </row>
    <row r="271" spans="1:104" s="23" customFormat="1" x14ac:dyDescent="0.4">
      <c r="A271" s="23">
        <v>247</v>
      </c>
      <c r="B271" s="21"/>
      <c r="C271" s="21"/>
      <c r="D271" s="20"/>
      <c r="E271" s="21"/>
      <c r="F271" s="21"/>
      <c r="G271" s="3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1223"/>
      <c r="AS271" s="1223"/>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1250"/>
      <c r="CN271" s="1250"/>
      <c r="CO271" s="1250"/>
      <c r="CP271" s="1250"/>
      <c r="CQ271" s="1250"/>
      <c r="CR271" s="1250"/>
      <c r="CS271" s="1250"/>
      <c r="CT271" s="1250"/>
      <c r="CU271" s="1250"/>
      <c r="CV271" s="1250"/>
      <c r="CW271" s="1250"/>
      <c r="CX271" s="1250"/>
      <c r="CY271" s="1250"/>
      <c r="CZ271" s="1250"/>
    </row>
    <row r="272" spans="1:104" s="23" customFormat="1" x14ac:dyDescent="0.4">
      <c r="A272" s="23">
        <v>248</v>
      </c>
      <c r="B272" s="21"/>
      <c r="C272" s="21"/>
      <c r="D272" s="20"/>
      <c r="E272" s="21"/>
      <c r="F272" s="21"/>
      <c r="G272" s="3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1223"/>
      <c r="AS272" s="1223"/>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1250"/>
      <c r="CN272" s="1250"/>
      <c r="CO272" s="1250"/>
      <c r="CP272" s="1250"/>
      <c r="CQ272" s="1250"/>
      <c r="CR272" s="1250"/>
      <c r="CS272" s="1250"/>
      <c r="CT272" s="1250"/>
      <c r="CU272" s="1250"/>
      <c r="CV272" s="1250"/>
      <c r="CW272" s="1250"/>
      <c r="CX272" s="1250"/>
      <c r="CY272" s="1250"/>
      <c r="CZ272" s="1250"/>
    </row>
    <row r="273" spans="1:104" s="23" customFormat="1" x14ac:dyDescent="0.4">
      <c r="A273" s="23">
        <v>249</v>
      </c>
      <c r="B273" s="21"/>
      <c r="C273" s="21"/>
      <c r="D273" s="20"/>
      <c r="E273" s="21"/>
      <c r="F273" s="21"/>
      <c r="G273" s="3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1223"/>
      <c r="AS273" s="1223"/>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1250"/>
      <c r="CN273" s="1250"/>
      <c r="CO273" s="1250"/>
      <c r="CP273" s="1250"/>
      <c r="CQ273" s="1250"/>
      <c r="CR273" s="1250"/>
      <c r="CS273" s="1250"/>
      <c r="CT273" s="1250"/>
      <c r="CU273" s="1250"/>
      <c r="CV273" s="1250"/>
      <c r="CW273" s="1250"/>
      <c r="CX273" s="1250"/>
      <c r="CY273" s="1250"/>
      <c r="CZ273" s="1250"/>
    </row>
    <row r="274" spans="1:104" s="23" customFormat="1" x14ac:dyDescent="0.4">
      <c r="A274" s="23">
        <v>250</v>
      </c>
      <c r="B274" s="21"/>
      <c r="C274" s="21"/>
      <c r="D274" s="20"/>
      <c r="E274" s="21"/>
      <c r="F274" s="21"/>
      <c r="G274" s="3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1223"/>
      <c r="AS274" s="1223"/>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1250"/>
      <c r="CN274" s="1250"/>
      <c r="CO274" s="1250"/>
      <c r="CP274" s="1250"/>
      <c r="CQ274" s="1250"/>
      <c r="CR274" s="1250"/>
      <c r="CS274" s="1250"/>
      <c r="CT274" s="1250"/>
      <c r="CU274" s="1250"/>
      <c r="CV274" s="1250"/>
      <c r="CW274" s="1250"/>
      <c r="CX274" s="1250"/>
      <c r="CY274" s="1250"/>
      <c r="CZ274" s="1250"/>
    </row>
    <row r="275" spans="1:104" s="23" customFormat="1" x14ac:dyDescent="0.4">
      <c r="A275" s="23">
        <v>251</v>
      </c>
      <c r="B275" s="21"/>
      <c r="C275" s="21"/>
      <c r="D275" s="20"/>
      <c r="E275" s="21"/>
      <c r="F275" s="21"/>
      <c r="G275" s="3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1223"/>
      <c r="AS275" s="1223"/>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1250"/>
      <c r="CN275" s="1250"/>
      <c r="CO275" s="1250"/>
      <c r="CP275" s="1250"/>
      <c r="CQ275" s="1250"/>
      <c r="CR275" s="1250"/>
      <c r="CS275" s="1250"/>
      <c r="CT275" s="1250"/>
      <c r="CU275" s="1250"/>
      <c r="CV275" s="1250"/>
      <c r="CW275" s="1250"/>
      <c r="CX275" s="1250"/>
      <c r="CY275" s="1250"/>
      <c r="CZ275" s="1250"/>
    </row>
    <row r="276" spans="1:104" s="23" customFormat="1" x14ac:dyDescent="0.4">
      <c r="A276" s="23">
        <v>252</v>
      </c>
      <c r="B276" s="21"/>
      <c r="C276" s="21"/>
      <c r="D276" s="20"/>
      <c r="E276" s="21"/>
      <c r="F276" s="21"/>
      <c r="G276" s="3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1223"/>
      <c r="AS276" s="1223"/>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1250"/>
      <c r="CN276" s="1250"/>
      <c r="CO276" s="1250"/>
      <c r="CP276" s="1250"/>
      <c r="CQ276" s="1250"/>
      <c r="CR276" s="1250"/>
      <c r="CS276" s="1250"/>
      <c r="CT276" s="1250"/>
      <c r="CU276" s="1250"/>
      <c r="CV276" s="1250"/>
      <c r="CW276" s="1250"/>
      <c r="CX276" s="1250"/>
      <c r="CY276" s="1250"/>
      <c r="CZ276" s="1250"/>
    </row>
    <row r="277" spans="1:104" s="23" customFormat="1" x14ac:dyDescent="0.4">
      <c r="A277" s="23">
        <v>253</v>
      </c>
      <c r="B277" s="21"/>
      <c r="C277" s="21"/>
      <c r="D277" s="20"/>
      <c r="E277" s="21"/>
      <c r="F277" s="21"/>
      <c r="G277" s="3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1223"/>
      <c r="AS277" s="1223"/>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1250"/>
      <c r="CN277" s="1250"/>
      <c r="CO277" s="1250"/>
      <c r="CP277" s="1250"/>
      <c r="CQ277" s="1250"/>
      <c r="CR277" s="1250"/>
      <c r="CS277" s="1250"/>
      <c r="CT277" s="1250"/>
      <c r="CU277" s="1250"/>
      <c r="CV277" s="1250"/>
      <c r="CW277" s="1250"/>
      <c r="CX277" s="1250"/>
      <c r="CY277" s="1250"/>
      <c r="CZ277" s="1250"/>
    </row>
    <row r="278" spans="1:104" s="23" customFormat="1" x14ac:dyDescent="0.4">
      <c r="A278" s="23">
        <v>254</v>
      </c>
      <c r="B278" s="21"/>
      <c r="C278" s="21"/>
      <c r="D278" s="20"/>
      <c r="E278" s="21"/>
      <c r="F278" s="21"/>
      <c r="G278" s="3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1223"/>
      <c r="AS278" s="1223"/>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1250"/>
      <c r="CN278" s="1250"/>
      <c r="CO278" s="1250"/>
      <c r="CP278" s="1250"/>
      <c r="CQ278" s="1250"/>
      <c r="CR278" s="1250"/>
      <c r="CS278" s="1250"/>
      <c r="CT278" s="1250"/>
      <c r="CU278" s="1250"/>
      <c r="CV278" s="1250"/>
      <c r="CW278" s="1250"/>
      <c r="CX278" s="1250"/>
      <c r="CY278" s="1250"/>
      <c r="CZ278" s="1250"/>
    </row>
    <row r="279" spans="1:104" s="23" customFormat="1" x14ac:dyDescent="0.4">
      <c r="A279" s="23">
        <v>255</v>
      </c>
      <c r="B279" s="21"/>
      <c r="C279" s="21"/>
      <c r="D279" s="20"/>
      <c r="E279" s="21"/>
      <c r="F279" s="21"/>
      <c r="G279" s="3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1223"/>
      <c r="AS279" s="1223"/>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1250"/>
      <c r="CN279" s="1250"/>
      <c r="CO279" s="1250"/>
      <c r="CP279" s="1250"/>
      <c r="CQ279" s="1250"/>
      <c r="CR279" s="1250"/>
      <c r="CS279" s="1250"/>
      <c r="CT279" s="1250"/>
      <c r="CU279" s="1250"/>
      <c r="CV279" s="1250"/>
      <c r="CW279" s="1250"/>
      <c r="CX279" s="1250"/>
      <c r="CY279" s="1250"/>
      <c r="CZ279" s="1250"/>
    </row>
    <row r="280" spans="1:104" s="23" customFormat="1" x14ac:dyDescent="0.4">
      <c r="A280" s="23">
        <v>256</v>
      </c>
      <c r="B280" s="21"/>
      <c r="C280" s="21"/>
      <c r="D280" s="20"/>
      <c r="E280" s="21"/>
      <c r="F280" s="21"/>
      <c r="G280" s="3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1223"/>
      <c r="AS280" s="1223"/>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1250"/>
      <c r="CN280" s="1250"/>
      <c r="CO280" s="1250"/>
      <c r="CP280" s="1250"/>
      <c r="CQ280" s="1250"/>
      <c r="CR280" s="1250"/>
      <c r="CS280" s="1250"/>
      <c r="CT280" s="1250"/>
      <c r="CU280" s="1250"/>
      <c r="CV280" s="1250"/>
      <c r="CW280" s="1250"/>
      <c r="CX280" s="1250"/>
      <c r="CY280" s="1250"/>
      <c r="CZ280" s="1250"/>
    </row>
    <row r="281" spans="1:104" s="23" customFormat="1" x14ac:dyDescent="0.4">
      <c r="A281" s="23">
        <v>257</v>
      </c>
      <c r="B281" s="21"/>
      <c r="C281" s="21"/>
      <c r="D281" s="20"/>
      <c r="E281" s="21"/>
      <c r="F281" s="21"/>
      <c r="G281" s="3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1223"/>
      <c r="AS281" s="1223"/>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1250"/>
      <c r="CN281" s="1250"/>
      <c r="CO281" s="1250"/>
      <c r="CP281" s="1250"/>
      <c r="CQ281" s="1250"/>
      <c r="CR281" s="1250"/>
      <c r="CS281" s="1250"/>
      <c r="CT281" s="1250"/>
      <c r="CU281" s="1250"/>
      <c r="CV281" s="1250"/>
      <c r="CW281" s="1250"/>
      <c r="CX281" s="1250"/>
      <c r="CY281" s="1250"/>
      <c r="CZ281" s="1250"/>
    </row>
    <row r="282" spans="1:104" s="23" customFormat="1" x14ac:dyDescent="0.4">
      <c r="A282" s="23">
        <v>258</v>
      </c>
      <c r="B282" s="21"/>
      <c r="C282" s="21"/>
      <c r="D282" s="20"/>
      <c r="E282" s="21"/>
      <c r="F282" s="21"/>
      <c r="G282" s="3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1223"/>
      <c r="AS282" s="1223"/>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1250"/>
      <c r="CN282" s="1250"/>
      <c r="CO282" s="1250"/>
      <c r="CP282" s="1250"/>
      <c r="CQ282" s="1250"/>
      <c r="CR282" s="1250"/>
      <c r="CS282" s="1250"/>
      <c r="CT282" s="1250"/>
      <c r="CU282" s="1250"/>
      <c r="CV282" s="1250"/>
      <c r="CW282" s="1250"/>
      <c r="CX282" s="1250"/>
      <c r="CY282" s="1250"/>
      <c r="CZ282" s="1250"/>
    </row>
    <row r="283" spans="1:104" s="23" customFormat="1" x14ac:dyDescent="0.4">
      <c r="A283" s="23">
        <v>259</v>
      </c>
      <c r="B283" s="21"/>
      <c r="C283" s="21"/>
      <c r="D283" s="20"/>
      <c r="E283" s="21"/>
      <c r="F283" s="21"/>
      <c r="G283" s="3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1223"/>
      <c r="AS283" s="1223"/>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1250"/>
      <c r="CN283" s="1250"/>
      <c r="CO283" s="1250"/>
      <c r="CP283" s="1250"/>
      <c r="CQ283" s="1250"/>
      <c r="CR283" s="1250"/>
      <c r="CS283" s="1250"/>
      <c r="CT283" s="1250"/>
      <c r="CU283" s="1250"/>
      <c r="CV283" s="1250"/>
      <c r="CW283" s="1250"/>
      <c r="CX283" s="1250"/>
      <c r="CY283" s="1250"/>
      <c r="CZ283" s="1250"/>
    </row>
    <row r="284" spans="1:104" s="23" customFormat="1" x14ac:dyDescent="0.4">
      <c r="A284" s="23">
        <v>260</v>
      </c>
      <c r="B284" s="21"/>
      <c r="C284" s="21"/>
      <c r="D284" s="20"/>
      <c r="E284" s="21"/>
      <c r="F284" s="21"/>
      <c r="G284" s="3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1223"/>
      <c r="AS284" s="1223"/>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1250"/>
      <c r="CN284" s="1250"/>
      <c r="CO284" s="1250"/>
      <c r="CP284" s="1250"/>
      <c r="CQ284" s="1250"/>
      <c r="CR284" s="1250"/>
      <c r="CS284" s="1250"/>
      <c r="CT284" s="1250"/>
      <c r="CU284" s="1250"/>
      <c r="CV284" s="1250"/>
      <c r="CW284" s="1250"/>
      <c r="CX284" s="1250"/>
      <c r="CY284" s="1250"/>
      <c r="CZ284" s="1250"/>
    </row>
    <row r="285" spans="1:104" s="23" customFormat="1" x14ac:dyDescent="0.4">
      <c r="A285" s="23">
        <v>261</v>
      </c>
      <c r="B285" s="21"/>
      <c r="C285" s="21"/>
      <c r="D285" s="20"/>
      <c r="E285" s="21"/>
      <c r="F285" s="21"/>
      <c r="G285" s="3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1223"/>
      <c r="AS285" s="1223"/>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1250"/>
      <c r="CN285" s="1250"/>
      <c r="CO285" s="1250"/>
      <c r="CP285" s="1250"/>
      <c r="CQ285" s="1250"/>
      <c r="CR285" s="1250"/>
      <c r="CS285" s="1250"/>
      <c r="CT285" s="1250"/>
      <c r="CU285" s="1250"/>
      <c r="CV285" s="1250"/>
      <c r="CW285" s="1250"/>
      <c r="CX285" s="1250"/>
      <c r="CY285" s="1250"/>
      <c r="CZ285" s="1250"/>
    </row>
    <row r="286" spans="1:104" s="23" customFormat="1" x14ac:dyDescent="0.4">
      <c r="A286" s="23">
        <v>262</v>
      </c>
      <c r="B286" s="21"/>
      <c r="C286" s="21"/>
      <c r="D286" s="20"/>
      <c r="E286" s="21"/>
      <c r="F286" s="21"/>
      <c r="G286" s="3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1223"/>
      <c r="AS286" s="1223"/>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1250"/>
      <c r="CN286" s="1250"/>
      <c r="CO286" s="1250"/>
      <c r="CP286" s="1250"/>
      <c r="CQ286" s="1250"/>
      <c r="CR286" s="1250"/>
      <c r="CS286" s="1250"/>
      <c r="CT286" s="1250"/>
      <c r="CU286" s="1250"/>
      <c r="CV286" s="1250"/>
      <c r="CW286" s="1250"/>
      <c r="CX286" s="1250"/>
      <c r="CY286" s="1250"/>
      <c r="CZ286" s="1250"/>
    </row>
    <row r="287" spans="1:104" s="23" customFormat="1" x14ac:dyDescent="0.4">
      <c r="A287" s="23">
        <v>263</v>
      </c>
      <c r="B287" s="21"/>
      <c r="C287" s="21"/>
      <c r="D287" s="20"/>
      <c r="E287" s="21"/>
      <c r="F287" s="21"/>
      <c r="G287" s="3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1223"/>
      <c r="AS287" s="1223"/>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1250"/>
      <c r="CN287" s="1250"/>
      <c r="CO287" s="1250"/>
      <c r="CP287" s="1250"/>
      <c r="CQ287" s="1250"/>
      <c r="CR287" s="1250"/>
      <c r="CS287" s="1250"/>
      <c r="CT287" s="1250"/>
      <c r="CU287" s="1250"/>
      <c r="CV287" s="1250"/>
      <c r="CW287" s="1250"/>
      <c r="CX287" s="1250"/>
      <c r="CY287" s="1250"/>
      <c r="CZ287" s="1250"/>
    </row>
    <row r="288" spans="1:104" s="23" customFormat="1" x14ac:dyDescent="0.4">
      <c r="A288" s="23">
        <v>264</v>
      </c>
      <c r="B288" s="21"/>
      <c r="C288" s="21"/>
      <c r="D288" s="20"/>
      <c r="E288" s="21"/>
      <c r="F288" s="21"/>
      <c r="G288" s="3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1223"/>
      <c r="AS288" s="1223"/>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1250"/>
      <c r="CN288" s="1250"/>
      <c r="CO288" s="1250"/>
      <c r="CP288" s="1250"/>
      <c r="CQ288" s="1250"/>
      <c r="CR288" s="1250"/>
      <c r="CS288" s="1250"/>
      <c r="CT288" s="1250"/>
      <c r="CU288" s="1250"/>
      <c r="CV288" s="1250"/>
      <c r="CW288" s="1250"/>
      <c r="CX288" s="1250"/>
      <c r="CY288" s="1250"/>
      <c r="CZ288" s="1250"/>
    </row>
    <row r="289" spans="1:104" s="23" customFormat="1" x14ac:dyDescent="0.4">
      <c r="A289" s="23">
        <v>265</v>
      </c>
      <c r="B289" s="21"/>
      <c r="C289" s="21"/>
      <c r="D289" s="20"/>
      <c r="E289" s="21"/>
      <c r="F289" s="21"/>
      <c r="G289" s="3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1223"/>
      <c r="AS289" s="1223"/>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1250"/>
      <c r="CN289" s="1250"/>
      <c r="CO289" s="1250"/>
      <c r="CP289" s="1250"/>
      <c r="CQ289" s="1250"/>
      <c r="CR289" s="1250"/>
      <c r="CS289" s="1250"/>
      <c r="CT289" s="1250"/>
      <c r="CU289" s="1250"/>
      <c r="CV289" s="1250"/>
      <c r="CW289" s="1250"/>
      <c r="CX289" s="1250"/>
      <c r="CY289" s="1250"/>
      <c r="CZ289" s="1250"/>
    </row>
    <row r="290" spans="1:104" s="23" customFormat="1" x14ac:dyDescent="0.4">
      <c r="A290" s="23">
        <v>266</v>
      </c>
      <c r="B290" s="21"/>
      <c r="C290" s="21"/>
      <c r="D290" s="20"/>
      <c r="E290" s="21"/>
      <c r="F290" s="21"/>
      <c r="G290" s="3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1223"/>
      <c r="AS290" s="1223"/>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1250"/>
      <c r="CN290" s="1250"/>
      <c r="CO290" s="1250"/>
      <c r="CP290" s="1250"/>
      <c r="CQ290" s="1250"/>
      <c r="CR290" s="1250"/>
      <c r="CS290" s="1250"/>
      <c r="CT290" s="1250"/>
      <c r="CU290" s="1250"/>
      <c r="CV290" s="1250"/>
      <c r="CW290" s="1250"/>
      <c r="CX290" s="1250"/>
      <c r="CY290" s="1250"/>
      <c r="CZ290" s="1250"/>
    </row>
    <row r="291" spans="1:104" s="23" customFormat="1" x14ac:dyDescent="0.4">
      <c r="A291" s="23">
        <v>267</v>
      </c>
      <c r="B291" s="21"/>
      <c r="C291" s="21"/>
      <c r="D291" s="20"/>
      <c r="E291" s="21"/>
      <c r="F291" s="21"/>
      <c r="G291" s="3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1223"/>
      <c r="AS291" s="1223"/>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1250"/>
      <c r="CN291" s="1250"/>
      <c r="CO291" s="1250"/>
      <c r="CP291" s="1250"/>
      <c r="CQ291" s="1250"/>
      <c r="CR291" s="1250"/>
      <c r="CS291" s="1250"/>
      <c r="CT291" s="1250"/>
      <c r="CU291" s="1250"/>
      <c r="CV291" s="1250"/>
      <c r="CW291" s="1250"/>
      <c r="CX291" s="1250"/>
      <c r="CY291" s="1250"/>
      <c r="CZ291" s="1250"/>
    </row>
    <row r="292" spans="1:104" s="23" customFormat="1" x14ac:dyDescent="0.4">
      <c r="A292" s="23">
        <v>268</v>
      </c>
      <c r="B292" s="21"/>
      <c r="C292" s="21"/>
      <c r="D292" s="20"/>
      <c r="E292" s="21"/>
      <c r="F292" s="21"/>
      <c r="G292" s="3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1223"/>
      <c r="AS292" s="1223"/>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1250"/>
      <c r="CN292" s="1250"/>
      <c r="CO292" s="1250"/>
      <c r="CP292" s="1250"/>
      <c r="CQ292" s="1250"/>
      <c r="CR292" s="1250"/>
      <c r="CS292" s="1250"/>
      <c r="CT292" s="1250"/>
      <c r="CU292" s="1250"/>
      <c r="CV292" s="1250"/>
      <c r="CW292" s="1250"/>
      <c r="CX292" s="1250"/>
      <c r="CY292" s="1250"/>
      <c r="CZ292" s="1250"/>
    </row>
    <row r="293" spans="1:104" s="23" customFormat="1" x14ac:dyDescent="0.4">
      <c r="A293" s="23">
        <v>269</v>
      </c>
      <c r="B293" s="21"/>
      <c r="C293" s="21"/>
      <c r="D293" s="20"/>
      <c r="E293" s="21"/>
      <c r="F293" s="21"/>
      <c r="G293" s="3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1223"/>
      <c r="AS293" s="1223"/>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1250"/>
      <c r="CN293" s="1250"/>
      <c r="CO293" s="1250"/>
      <c r="CP293" s="1250"/>
      <c r="CQ293" s="1250"/>
      <c r="CR293" s="1250"/>
      <c r="CS293" s="1250"/>
      <c r="CT293" s="1250"/>
      <c r="CU293" s="1250"/>
      <c r="CV293" s="1250"/>
      <c r="CW293" s="1250"/>
      <c r="CX293" s="1250"/>
      <c r="CY293" s="1250"/>
      <c r="CZ293" s="1250"/>
    </row>
    <row r="294" spans="1:104" s="23" customFormat="1" x14ac:dyDescent="0.4">
      <c r="A294" s="23">
        <v>270</v>
      </c>
      <c r="B294" s="21"/>
      <c r="C294" s="21"/>
      <c r="D294" s="20"/>
      <c r="E294" s="21"/>
      <c r="F294" s="21"/>
      <c r="G294" s="3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1223"/>
      <c r="AS294" s="1223"/>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1250"/>
      <c r="CN294" s="1250"/>
      <c r="CO294" s="1250"/>
      <c r="CP294" s="1250"/>
      <c r="CQ294" s="1250"/>
      <c r="CR294" s="1250"/>
      <c r="CS294" s="1250"/>
      <c r="CT294" s="1250"/>
      <c r="CU294" s="1250"/>
      <c r="CV294" s="1250"/>
      <c r="CW294" s="1250"/>
      <c r="CX294" s="1250"/>
      <c r="CY294" s="1250"/>
      <c r="CZ294" s="1250"/>
    </row>
    <row r="295" spans="1:104" s="23" customFormat="1" x14ac:dyDescent="0.4">
      <c r="A295" s="23">
        <v>271</v>
      </c>
      <c r="B295" s="21"/>
      <c r="C295" s="21"/>
      <c r="D295" s="20"/>
      <c r="E295" s="21"/>
      <c r="F295" s="21"/>
      <c r="G295" s="3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1223"/>
      <c r="AS295" s="1223"/>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1250"/>
      <c r="CN295" s="1250"/>
      <c r="CO295" s="1250"/>
      <c r="CP295" s="1250"/>
      <c r="CQ295" s="1250"/>
      <c r="CR295" s="1250"/>
      <c r="CS295" s="1250"/>
      <c r="CT295" s="1250"/>
      <c r="CU295" s="1250"/>
      <c r="CV295" s="1250"/>
      <c r="CW295" s="1250"/>
      <c r="CX295" s="1250"/>
      <c r="CY295" s="1250"/>
      <c r="CZ295" s="1250"/>
    </row>
    <row r="296" spans="1:104" s="23" customFormat="1" x14ac:dyDescent="0.4">
      <c r="A296" s="23">
        <v>272</v>
      </c>
      <c r="B296" s="21"/>
      <c r="C296" s="21"/>
      <c r="D296" s="20"/>
      <c r="E296" s="21"/>
      <c r="F296" s="21"/>
      <c r="G296" s="3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1223"/>
      <c r="AS296" s="1223"/>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1250"/>
      <c r="CN296" s="1250"/>
      <c r="CO296" s="1250"/>
      <c r="CP296" s="1250"/>
      <c r="CQ296" s="1250"/>
      <c r="CR296" s="1250"/>
      <c r="CS296" s="1250"/>
      <c r="CT296" s="1250"/>
      <c r="CU296" s="1250"/>
      <c r="CV296" s="1250"/>
      <c r="CW296" s="1250"/>
      <c r="CX296" s="1250"/>
      <c r="CY296" s="1250"/>
      <c r="CZ296" s="1250"/>
    </row>
    <row r="297" spans="1:104" s="23" customFormat="1" x14ac:dyDescent="0.4">
      <c r="A297" s="23">
        <v>273</v>
      </c>
      <c r="B297" s="21"/>
      <c r="C297" s="21"/>
      <c r="D297" s="20"/>
      <c r="E297" s="21"/>
      <c r="F297" s="21"/>
      <c r="G297" s="3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1223"/>
      <c r="AS297" s="1223"/>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1250"/>
      <c r="CN297" s="1250"/>
      <c r="CO297" s="1250"/>
      <c r="CP297" s="1250"/>
      <c r="CQ297" s="1250"/>
      <c r="CR297" s="1250"/>
      <c r="CS297" s="1250"/>
      <c r="CT297" s="1250"/>
      <c r="CU297" s="1250"/>
      <c r="CV297" s="1250"/>
      <c r="CW297" s="1250"/>
      <c r="CX297" s="1250"/>
      <c r="CY297" s="1250"/>
      <c r="CZ297" s="1250"/>
    </row>
    <row r="298" spans="1:104" s="23" customFormat="1" x14ac:dyDescent="0.4">
      <c r="A298" s="23">
        <v>274</v>
      </c>
      <c r="B298" s="21"/>
      <c r="C298" s="21"/>
      <c r="D298" s="20"/>
      <c r="E298" s="21"/>
      <c r="F298" s="21"/>
      <c r="G298" s="3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1223"/>
      <c r="AS298" s="1223"/>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1250"/>
      <c r="CN298" s="1250"/>
      <c r="CO298" s="1250"/>
      <c r="CP298" s="1250"/>
      <c r="CQ298" s="1250"/>
      <c r="CR298" s="1250"/>
      <c r="CS298" s="1250"/>
      <c r="CT298" s="1250"/>
      <c r="CU298" s="1250"/>
      <c r="CV298" s="1250"/>
      <c r="CW298" s="1250"/>
      <c r="CX298" s="1250"/>
      <c r="CY298" s="1250"/>
      <c r="CZ298" s="1250"/>
    </row>
    <row r="299" spans="1:104" s="23" customFormat="1" x14ac:dyDescent="0.4">
      <c r="A299" s="23">
        <v>275</v>
      </c>
      <c r="B299" s="21"/>
      <c r="C299" s="21"/>
      <c r="D299" s="20"/>
      <c r="E299" s="21"/>
      <c r="F299" s="21"/>
      <c r="G299" s="3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1223"/>
      <c r="AS299" s="1223"/>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1250"/>
      <c r="CN299" s="1250"/>
      <c r="CO299" s="1250"/>
      <c r="CP299" s="1250"/>
      <c r="CQ299" s="1250"/>
      <c r="CR299" s="1250"/>
      <c r="CS299" s="1250"/>
      <c r="CT299" s="1250"/>
      <c r="CU299" s="1250"/>
      <c r="CV299" s="1250"/>
      <c r="CW299" s="1250"/>
      <c r="CX299" s="1250"/>
      <c r="CY299" s="1250"/>
      <c r="CZ299" s="1250"/>
    </row>
    <row r="300" spans="1:104" s="23" customFormat="1" x14ac:dyDescent="0.4">
      <c r="A300" s="23">
        <v>276</v>
      </c>
      <c r="B300" s="21"/>
      <c r="C300" s="21"/>
      <c r="D300" s="20"/>
      <c r="E300" s="21"/>
      <c r="F300" s="21"/>
      <c r="G300" s="3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1223"/>
      <c r="AS300" s="1223"/>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1250"/>
      <c r="CN300" s="1250"/>
      <c r="CO300" s="1250"/>
      <c r="CP300" s="1250"/>
      <c r="CQ300" s="1250"/>
      <c r="CR300" s="1250"/>
      <c r="CS300" s="1250"/>
      <c r="CT300" s="1250"/>
      <c r="CU300" s="1250"/>
      <c r="CV300" s="1250"/>
      <c r="CW300" s="1250"/>
      <c r="CX300" s="1250"/>
      <c r="CY300" s="1250"/>
      <c r="CZ300" s="1250"/>
    </row>
    <row r="301" spans="1:104" s="23" customFormat="1" x14ac:dyDescent="0.4">
      <c r="A301" s="23">
        <v>277</v>
      </c>
      <c r="B301" s="21"/>
      <c r="C301" s="21"/>
      <c r="D301" s="20"/>
      <c r="E301" s="21"/>
      <c r="F301" s="21"/>
      <c r="G301" s="3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1223"/>
      <c r="AS301" s="1223"/>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1250"/>
      <c r="CN301" s="1250"/>
      <c r="CO301" s="1250"/>
      <c r="CP301" s="1250"/>
      <c r="CQ301" s="1250"/>
      <c r="CR301" s="1250"/>
      <c r="CS301" s="1250"/>
      <c r="CT301" s="1250"/>
      <c r="CU301" s="1250"/>
      <c r="CV301" s="1250"/>
      <c r="CW301" s="1250"/>
      <c r="CX301" s="1250"/>
      <c r="CY301" s="1250"/>
      <c r="CZ301" s="1250"/>
    </row>
    <row r="302" spans="1:104" s="23" customFormat="1" x14ac:dyDescent="0.4">
      <c r="A302" s="23">
        <v>278</v>
      </c>
      <c r="B302" s="21"/>
      <c r="C302" s="21"/>
      <c r="D302" s="20"/>
      <c r="E302" s="21"/>
      <c r="F302" s="21"/>
      <c r="G302" s="3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1223"/>
      <c r="AS302" s="1223"/>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1250"/>
      <c r="CN302" s="1250"/>
      <c r="CO302" s="1250"/>
      <c r="CP302" s="1250"/>
      <c r="CQ302" s="1250"/>
      <c r="CR302" s="1250"/>
      <c r="CS302" s="1250"/>
      <c r="CT302" s="1250"/>
      <c r="CU302" s="1250"/>
      <c r="CV302" s="1250"/>
      <c r="CW302" s="1250"/>
      <c r="CX302" s="1250"/>
      <c r="CY302" s="1250"/>
      <c r="CZ302" s="1250"/>
    </row>
    <row r="303" spans="1:104" s="23" customFormat="1" x14ac:dyDescent="0.4">
      <c r="A303" s="23">
        <v>279</v>
      </c>
      <c r="B303" s="21"/>
      <c r="C303" s="21"/>
      <c r="D303" s="20"/>
      <c r="E303" s="21"/>
      <c r="F303" s="21"/>
      <c r="G303" s="3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1223"/>
      <c r="AS303" s="1223"/>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1250"/>
      <c r="CN303" s="1250"/>
      <c r="CO303" s="1250"/>
      <c r="CP303" s="1250"/>
      <c r="CQ303" s="1250"/>
      <c r="CR303" s="1250"/>
      <c r="CS303" s="1250"/>
      <c r="CT303" s="1250"/>
      <c r="CU303" s="1250"/>
      <c r="CV303" s="1250"/>
      <c r="CW303" s="1250"/>
      <c r="CX303" s="1250"/>
      <c r="CY303" s="1250"/>
      <c r="CZ303" s="1250"/>
    </row>
    <row r="304" spans="1:104" s="23" customFormat="1" x14ac:dyDescent="0.4">
      <c r="A304" s="23">
        <v>280</v>
      </c>
      <c r="B304" s="21"/>
      <c r="C304" s="21"/>
      <c r="D304" s="20"/>
      <c r="E304" s="21"/>
      <c r="F304" s="21"/>
      <c r="G304" s="3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1223"/>
      <c r="AS304" s="1223"/>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1250"/>
      <c r="CN304" s="1250"/>
      <c r="CO304" s="1250"/>
      <c r="CP304" s="1250"/>
      <c r="CQ304" s="1250"/>
      <c r="CR304" s="1250"/>
      <c r="CS304" s="1250"/>
      <c r="CT304" s="1250"/>
      <c r="CU304" s="1250"/>
      <c r="CV304" s="1250"/>
      <c r="CW304" s="1250"/>
      <c r="CX304" s="1250"/>
      <c r="CY304" s="1250"/>
      <c r="CZ304" s="1250"/>
    </row>
    <row r="305" spans="1:104" s="23" customFormat="1" x14ac:dyDescent="0.4">
      <c r="A305" s="23">
        <v>281</v>
      </c>
      <c r="B305" s="21"/>
      <c r="C305" s="21"/>
      <c r="D305" s="20"/>
      <c r="E305" s="21"/>
      <c r="F305" s="21"/>
      <c r="G305" s="3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1223"/>
      <c r="AS305" s="1223"/>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1250"/>
      <c r="CN305" s="1250"/>
      <c r="CO305" s="1250"/>
      <c r="CP305" s="1250"/>
      <c r="CQ305" s="1250"/>
      <c r="CR305" s="1250"/>
      <c r="CS305" s="1250"/>
      <c r="CT305" s="1250"/>
      <c r="CU305" s="1250"/>
      <c r="CV305" s="1250"/>
      <c r="CW305" s="1250"/>
      <c r="CX305" s="1250"/>
      <c r="CY305" s="1250"/>
      <c r="CZ305" s="1250"/>
    </row>
    <row r="306" spans="1:104" s="23" customFormat="1" x14ac:dyDescent="0.4">
      <c r="A306" s="23">
        <v>282</v>
      </c>
      <c r="B306" s="21"/>
      <c r="C306" s="21"/>
      <c r="D306" s="20"/>
      <c r="E306" s="21"/>
      <c r="F306" s="21"/>
      <c r="G306" s="3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1223"/>
      <c r="AS306" s="1223"/>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1250"/>
      <c r="CN306" s="1250"/>
      <c r="CO306" s="1250"/>
      <c r="CP306" s="1250"/>
      <c r="CQ306" s="1250"/>
      <c r="CR306" s="1250"/>
      <c r="CS306" s="1250"/>
      <c r="CT306" s="1250"/>
      <c r="CU306" s="1250"/>
      <c r="CV306" s="1250"/>
      <c r="CW306" s="1250"/>
      <c r="CX306" s="1250"/>
      <c r="CY306" s="1250"/>
      <c r="CZ306" s="1250"/>
    </row>
    <row r="307" spans="1:104" s="23" customFormat="1" x14ac:dyDescent="0.4">
      <c r="A307" s="23">
        <v>283</v>
      </c>
      <c r="B307" s="21"/>
      <c r="C307" s="21"/>
      <c r="D307" s="20"/>
      <c r="E307" s="21"/>
      <c r="F307" s="21"/>
      <c r="G307" s="3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1223"/>
      <c r="AS307" s="1223"/>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1250"/>
      <c r="CN307" s="1250"/>
      <c r="CO307" s="1250"/>
      <c r="CP307" s="1250"/>
      <c r="CQ307" s="1250"/>
      <c r="CR307" s="1250"/>
      <c r="CS307" s="1250"/>
      <c r="CT307" s="1250"/>
      <c r="CU307" s="1250"/>
      <c r="CV307" s="1250"/>
      <c r="CW307" s="1250"/>
      <c r="CX307" s="1250"/>
      <c r="CY307" s="1250"/>
      <c r="CZ307" s="1250"/>
    </row>
    <row r="308" spans="1:104" s="23" customFormat="1" x14ac:dyDescent="0.4">
      <c r="A308" s="23">
        <v>284</v>
      </c>
      <c r="B308" s="21"/>
      <c r="C308" s="21"/>
      <c r="D308" s="20"/>
      <c r="E308" s="21"/>
      <c r="F308" s="21"/>
      <c r="G308" s="3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1223"/>
      <c r="AS308" s="1223"/>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1250"/>
      <c r="CN308" s="1250"/>
      <c r="CO308" s="1250"/>
      <c r="CP308" s="1250"/>
      <c r="CQ308" s="1250"/>
      <c r="CR308" s="1250"/>
      <c r="CS308" s="1250"/>
      <c r="CT308" s="1250"/>
      <c r="CU308" s="1250"/>
      <c r="CV308" s="1250"/>
      <c r="CW308" s="1250"/>
      <c r="CX308" s="1250"/>
      <c r="CY308" s="1250"/>
      <c r="CZ308" s="1250"/>
    </row>
    <row r="309" spans="1:104" s="23" customFormat="1" x14ac:dyDescent="0.4">
      <c r="A309" s="23">
        <v>285</v>
      </c>
      <c r="B309" s="21"/>
      <c r="C309" s="21"/>
      <c r="D309" s="20"/>
      <c r="E309" s="21"/>
      <c r="F309" s="21"/>
      <c r="G309" s="3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1223"/>
      <c r="AS309" s="1223"/>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1250"/>
      <c r="CN309" s="1250"/>
      <c r="CO309" s="1250"/>
      <c r="CP309" s="1250"/>
      <c r="CQ309" s="1250"/>
      <c r="CR309" s="1250"/>
      <c r="CS309" s="1250"/>
      <c r="CT309" s="1250"/>
      <c r="CU309" s="1250"/>
      <c r="CV309" s="1250"/>
      <c r="CW309" s="1250"/>
      <c r="CX309" s="1250"/>
      <c r="CY309" s="1250"/>
      <c r="CZ309" s="1250"/>
    </row>
    <row r="310" spans="1:104" s="23" customFormat="1" x14ac:dyDescent="0.4">
      <c r="A310" s="23">
        <v>286</v>
      </c>
      <c r="B310" s="21"/>
      <c r="C310" s="21"/>
      <c r="D310" s="20"/>
      <c r="E310" s="21"/>
      <c r="F310" s="21"/>
      <c r="G310" s="3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1223"/>
      <c r="AS310" s="1223"/>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1250"/>
      <c r="CN310" s="1250"/>
      <c r="CO310" s="1250"/>
      <c r="CP310" s="1250"/>
      <c r="CQ310" s="1250"/>
      <c r="CR310" s="1250"/>
      <c r="CS310" s="1250"/>
      <c r="CT310" s="1250"/>
      <c r="CU310" s="1250"/>
      <c r="CV310" s="1250"/>
      <c r="CW310" s="1250"/>
      <c r="CX310" s="1250"/>
      <c r="CY310" s="1250"/>
      <c r="CZ310" s="1250"/>
    </row>
    <row r="311" spans="1:104" s="23" customFormat="1" x14ac:dyDescent="0.4">
      <c r="A311" s="23">
        <v>287</v>
      </c>
      <c r="B311" s="21"/>
      <c r="C311" s="21"/>
      <c r="D311" s="20"/>
      <c r="E311" s="21"/>
      <c r="F311" s="21"/>
      <c r="G311" s="3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1223"/>
      <c r="AS311" s="1223"/>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1250"/>
      <c r="CN311" s="1250"/>
      <c r="CO311" s="1250"/>
      <c r="CP311" s="1250"/>
      <c r="CQ311" s="1250"/>
      <c r="CR311" s="1250"/>
      <c r="CS311" s="1250"/>
      <c r="CT311" s="1250"/>
      <c r="CU311" s="1250"/>
      <c r="CV311" s="1250"/>
      <c r="CW311" s="1250"/>
      <c r="CX311" s="1250"/>
      <c r="CY311" s="1250"/>
      <c r="CZ311" s="1250"/>
    </row>
    <row r="312" spans="1:104" s="23" customFormat="1" x14ac:dyDescent="0.4">
      <c r="A312" s="23">
        <v>288</v>
      </c>
      <c r="B312" s="21"/>
      <c r="C312" s="21"/>
      <c r="D312" s="20"/>
      <c r="E312" s="21"/>
      <c r="F312" s="21"/>
      <c r="G312" s="3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1223"/>
      <c r="AS312" s="1223"/>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1250"/>
      <c r="CN312" s="1250"/>
      <c r="CO312" s="1250"/>
      <c r="CP312" s="1250"/>
      <c r="CQ312" s="1250"/>
      <c r="CR312" s="1250"/>
      <c r="CS312" s="1250"/>
      <c r="CT312" s="1250"/>
      <c r="CU312" s="1250"/>
      <c r="CV312" s="1250"/>
      <c r="CW312" s="1250"/>
      <c r="CX312" s="1250"/>
      <c r="CY312" s="1250"/>
      <c r="CZ312" s="1250"/>
    </row>
    <row r="313" spans="1:104" s="23" customFormat="1" x14ac:dyDescent="0.4">
      <c r="A313" s="23">
        <v>289</v>
      </c>
      <c r="B313" s="21"/>
      <c r="C313" s="21"/>
      <c r="D313" s="20"/>
      <c r="E313" s="21"/>
      <c r="F313" s="21"/>
      <c r="G313" s="3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1223"/>
      <c r="AS313" s="1223"/>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1250"/>
      <c r="CN313" s="1250"/>
      <c r="CO313" s="1250"/>
      <c r="CP313" s="1250"/>
      <c r="CQ313" s="1250"/>
      <c r="CR313" s="1250"/>
      <c r="CS313" s="1250"/>
      <c r="CT313" s="1250"/>
      <c r="CU313" s="1250"/>
      <c r="CV313" s="1250"/>
      <c r="CW313" s="1250"/>
      <c r="CX313" s="1250"/>
      <c r="CY313" s="1250"/>
      <c r="CZ313" s="1250"/>
    </row>
    <row r="314" spans="1:104" s="23" customFormat="1" x14ac:dyDescent="0.4">
      <c r="A314" s="23">
        <v>290</v>
      </c>
      <c r="B314" s="21"/>
      <c r="C314" s="21"/>
      <c r="D314" s="20"/>
      <c r="E314" s="21"/>
      <c r="F314" s="21"/>
      <c r="G314" s="3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1223"/>
      <c r="AS314" s="1223"/>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1250"/>
      <c r="CN314" s="1250"/>
      <c r="CO314" s="1250"/>
      <c r="CP314" s="1250"/>
      <c r="CQ314" s="1250"/>
      <c r="CR314" s="1250"/>
      <c r="CS314" s="1250"/>
      <c r="CT314" s="1250"/>
      <c r="CU314" s="1250"/>
      <c r="CV314" s="1250"/>
      <c r="CW314" s="1250"/>
      <c r="CX314" s="1250"/>
      <c r="CY314" s="1250"/>
      <c r="CZ314" s="1250"/>
    </row>
    <row r="315" spans="1:104" s="23" customFormat="1" x14ac:dyDescent="0.4">
      <c r="A315" s="23">
        <v>291</v>
      </c>
      <c r="B315" s="21"/>
      <c r="C315" s="21"/>
      <c r="D315" s="20"/>
      <c r="E315" s="21"/>
      <c r="F315" s="21"/>
      <c r="G315" s="3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1223"/>
      <c r="AS315" s="1223"/>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1250"/>
      <c r="CN315" s="1250"/>
      <c r="CO315" s="1250"/>
      <c r="CP315" s="1250"/>
      <c r="CQ315" s="1250"/>
      <c r="CR315" s="1250"/>
      <c r="CS315" s="1250"/>
      <c r="CT315" s="1250"/>
      <c r="CU315" s="1250"/>
      <c r="CV315" s="1250"/>
      <c r="CW315" s="1250"/>
      <c r="CX315" s="1250"/>
      <c r="CY315" s="1250"/>
      <c r="CZ315" s="1250"/>
    </row>
    <row r="316" spans="1:104" s="23" customFormat="1" x14ac:dyDescent="0.4">
      <c r="A316" s="23">
        <v>292</v>
      </c>
      <c r="B316" s="21"/>
      <c r="C316" s="21"/>
      <c r="D316" s="20"/>
      <c r="E316" s="21"/>
      <c r="F316" s="21"/>
      <c r="G316" s="3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1223"/>
      <c r="AS316" s="1223"/>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1250"/>
      <c r="CN316" s="1250"/>
      <c r="CO316" s="1250"/>
      <c r="CP316" s="1250"/>
      <c r="CQ316" s="1250"/>
      <c r="CR316" s="1250"/>
      <c r="CS316" s="1250"/>
      <c r="CT316" s="1250"/>
      <c r="CU316" s="1250"/>
      <c r="CV316" s="1250"/>
      <c r="CW316" s="1250"/>
      <c r="CX316" s="1250"/>
      <c r="CY316" s="1250"/>
      <c r="CZ316" s="1250"/>
    </row>
    <row r="317" spans="1:104" s="23" customFormat="1" x14ac:dyDescent="0.4">
      <c r="A317" s="23">
        <v>293</v>
      </c>
      <c r="B317" s="21"/>
      <c r="C317" s="21"/>
      <c r="D317" s="20"/>
      <c r="E317" s="21"/>
      <c r="F317" s="21"/>
      <c r="G317" s="3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1223"/>
      <c r="AS317" s="1223"/>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1250"/>
      <c r="CN317" s="1250"/>
      <c r="CO317" s="1250"/>
      <c r="CP317" s="1250"/>
      <c r="CQ317" s="1250"/>
      <c r="CR317" s="1250"/>
      <c r="CS317" s="1250"/>
      <c r="CT317" s="1250"/>
      <c r="CU317" s="1250"/>
      <c r="CV317" s="1250"/>
      <c r="CW317" s="1250"/>
      <c r="CX317" s="1250"/>
      <c r="CY317" s="1250"/>
      <c r="CZ317" s="1250"/>
    </row>
    <row r="318" spans="1:104" s="23" customFormat="1" x14ac:dyDescent="0.4">
      <c r="A318" s="23">
        <v>294</v>
      </c>
      <c r="B318" s="21"/>
      <c r="C318" s="21"/>
      <c r="D318" s="20"/>
      <c r="E318" s="21"/>
      <c r="F318" s="21"/>
      <c r="G318" s="3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1223"/>
      <c r="AS318" s="1223"/>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1250"/>
      <c r="CN318" s="1250"/>
      <c r="CO318" s="1250"/>
      <c r="CP318" s="1250"/>
      <c r="CQ318" s="1250"/>
      <c r="CR318" s="1250"/>
      <c r="CS318" s="1250"/>
      <c r="CT318" s="1250"/>
      <c r="CU318" s="1250"/>
      <c r="CV318" s="1250"/>
      <c r="CW318" s="1250"/>
      <c r="CX318" s="1250"/>
      <c r="CY318" s="1250"/>
      <c r="CZ318" s="1250"/>
    </row>
    <row r="319" spans="1:104" s="23" customFormat="1" x14ac:dyDescent="0.4">
      <c r="A319" s="23">
        <v>295</v>
      </c>
      <c r="B319" s="21"/>
      <c r="C319" s="21"/>
      <c r="D319" s="20"/>
      <c r="E319" s="21"/>
      <c r="F319" s="21"/>
      <c r="G319" s="3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1223"/>
      <c r="AS319" s="1223"/>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1250"/>
      <c r="CN319" s="1250"/>
      <c r="CO319" s="1250"/>
      <c r="CP319" s="1250"/>
      <c r="CQ319" s="1250"/>
      <c r="CR319" s="1250"/>
      <c r="CS319" s="1250"/>
      <c r="CT319" s="1250"/>
      <c r="CU319" s="1250"/>
      <c r="CV319" s="1250"/>
      <c r="CW319" s="1250"/>
      <c r="CX319" s="1250"/>
      <c r="CY319" s="1250"/>
      <c r="CZ319" s="1250"/>
    </row>
    <row r="320" spans="1:104" s="23" customFormat="1" x14ac:dyDescent="0.4">
      <c r="A320" s="23">
        <v>296</v>
      </c>
      <c r="B320" s="21"/>
      <c r="C320" s="21"/>
      <c r="D320" s="20"/>
      <c r="E320" s="21"/>
      <c r="F320" s="21"/>
      <c r="G320" s="3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1223"/>
      <c r="AS320" s="1223"/>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1250"/>
      <c r="CN320" s="1250"/>
      <c r="CO320" s="1250"/>
      <c r="CP320" s="1250"/>
      <c r="CQ320" s="1250"/>
      <c r="CR320" s="1250"/>
      <c r="CS320" s="1250"/>
      <c r="CT320" s="1250"/>
      <c r="CU320" s="1250"/>
      <c r="CV320" s="1250"/>
      <c r="CW320" s="1250"/>
      <c r="CX320" s="1250"/>
      <c r="CY320" s="1250"/>
      <c r="CZ320" s="1250"/>
    </row>
    <row r="321" spans="1:104" s="23" customFormat="1" x14ac:dyDescent="0.4">
      <c r="A321" s="23">
        <v>297</v>
      </c>
      <c r="B321" s="21"/>
      <c r="C321" s="21"/>
      <c r="D321" s="20"/>
      <c r="E321" s="21"/>
      <c r="F321" s="21"/>
      <c r="G321" s="3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1223"/>
      <c r="AS321" s="1223"/>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1250"/>
      <c r="CN321" s="1250"/>
      <c r="CO321" s="1250"/>
      <c r="CP321" s="1250"/>
      <c r="CQ321" s="1250"/>
      <c r="CR321" s="1250"/>
      <c r="CS321" s="1250"/>
      <c r="CT321" s="1250"/>
      <c r="CU321" s="1250"/>
      <c r="CV321" s="1250"/>
      <c r="CW321" s="1250"/>
      <c r="CX321" s="1250"/>
      <c r="CY321" s="1250"/>
      <c r="CZ321" s="1250"/>
    </row>
    <row r="322" spans="1:104" s="23" customFormat="1" x14ac:dyDescent="0.4">
      <c r="A322" s="23">
        <v>298</v>
      </c>
      <c r="B322" s="21"/>
      <c r="C322" s="21"/>
      <c r="D322" s="20"/>
      <c r="E322" s="21"/>
      <c r="F322" s="21"/>
      <c r="G322" s="3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1223"/>
      <c r="AS322" s="1223"/>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1250"/>
      <c r="CN322" s="1250"/>
      <c r="CO322" s="1250"/>
      <c r="CP322" s="1250"/>
      <c r="CQ322" s="1250"/>
      <c r="CR322" s="1250"/>
      <c r="CS322" s="1250"/>
      <c r="CT322" s="1250"/>
      <c r="CU322" s="1250"/>
      <c r="CV322" s="1250"/>
      <c r="CW322" s="1250"/>
      <c r="CX322" s="1250"/>
      <c r="CY322" s="1250"/>
      <c r="CZ322" s="1250"/>
    </row>
    <row r="323" spans="1:104" s="23" customFormat="1" x14ac:dyDescent="0.4">
      <c r="A323" s="23">
        <v>299</v>
      </c>
      <c r="B323" s="21"/>
      <c r="C323" s="21"/>
      <c r="D323" s="20"/>
      <c r="E323" s="21"/>
      <c r="F323" s="21"/>
      <c r="G323" s="3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1223"/>
      <c r="AS323" s="1223"/>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1250"/>
      <c r="CN323" s="1250"/>
      <c r="CO323" s="1250"/>
      <c r="CP323" s="1250"/>
      <c r="CQ323" s="1250"/>
      <c r="CR323" s="1250"/>
      <c r="CS323" s="1250"/>
      <c r="CT323" s="1250"/>
      <c r="CU323" s="1250"/>
      <c r="CV323" s="1250"/>
      <c r="CW323" s="1250"/>
      <c r="CX323" s="1250"/>
      <c r="CY323" s="1250"/>
      <c r="CZ323" s="1250"/>
    </row>
    <row r="324" spans="1:104" s="23" customFormat="1" x14ac:dyDescent="0.4">
      <c r="A324" s="23">
        <v>300</v>
      </c>
      <c r="B324" s="21"/>
      <c r="C324" s="21"/>
      <c r="D324" s="20"/>
      <c r="E324" s="21"/>
      <c r="F324" s="21"/>
      <c r="G324" s="3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1223"/>
      <c r="AS324" s="1223"/>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1250"/>
      <c r="CN324" s="1250"/>
      <c r="CO324" s="1250"/>
      <c r="CP324" s="1250"/>
      <c r="CQ324" s="1250"/>
      <c r="CR324" s="1250"/>
      <c r="CS324" s="1250"/>
      <c r="CT324" s="1250"/>
      <c r="CU324" s="1250"/>
      <c r="CV324" s="1250"/>
      <c r="CW324" s="1250"/>
      <c r="CX324" s="1250"/>
      <c r="CY324" s="1250"/>
      <c r="CZ324" s="1250"/>
    </row>
    <row r="325" spans="1:104" s="23" customFormat="1" x14ac:dyDescent="0.4">
      <c r="A325" s="23">
        <v>301</v>
      </c>
      <c r="B325" s="21"/>
      <c r="C325" s="21"/>
      <c r="D325" s="20"/>
      <c r="E325" s="21"/>
      <c r="F325" s="21"/>
      <c r="G325" s="3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1223"/>
      <c r="AS325" s="1223"/>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1250"/>
      <c r="CN325" s="1250"/>
      <c r="CO325" s="1250"/>
      <c r="CP325" s="1250"/>
      <c r="CQ325" s="1250"/>
      <c r="CR325" s="1250"/>
      <c r="CS325" s="1250"/>
      <c r="CT325" s="1250"/>
      <c r="CU325" s="1250"/>
      <c r="CV325" s="1250"/>
      <c r="CW325" s="1250"/>
      <c r="CX325" s="1250"/>
      <c r="CY325" s="1250"/>
      <c r="CZ325" s="1250"/>
    </row>
    <row r="326" spans="1:104" s="23" customFormat="1" x14ac:dyDescent="0.4">
      <c r="A326" s="23">
        <v>302</v>
      </c>
      <c r="B326" s="21"/>
      <c r="C326" s="21"/>
      <c r="D326" s="20"/>
      <c r="E326" s="21"/>
      <c r="F326" s="21"/>
      <c r="G326" s="3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1223"/>
      <c r="AS326" s="1223"/>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1250"/>
      <c r="CN326" s="1250"/>
      <c r="CO326" s="1250"/>
      <c r="CP326" s="1250"/>
      <c r="CQ326" s="1250"/>
      <c r="CR326" s="1250"/>
      <c r="CS326" s="1250"/>
      <c r="CT326" s="1250"/>
      <c r="CU326" s="1250"/>
      <c r="CV326" s="1250"/>
      <c r="CW326" s="1250"/>
      <c r="CX326" s="1250"/>
      <c r="CY326" s="1250"/>
      <c r="CZ326" s="1250"/>
    </row>
    <row r="327" spans="1:104" s="23" customFormat="1" x14ac:dyDescent="0.4">
      <c r="A327" s="23">
        <v>303</v>
      </c>
      <c r="B327" s="21"/>
      <c r="C327" s="21"/>
      <c r="D327" s="20"/>
      <c r="E327" s="21"/>
      <c r="F327" s="21"/>
      <c r="G327" s="3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1223"/>
      <c r="AS327" s="1223"/>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1250"/>
      <c r="CN327" s="1250"/>
      <c r="CO327" s="1250"/>
      <c r="CP327" s="1250"/>
      <c r="CQ327" s="1250"/>
      <c r="CR327" s="1250"/>
      <c r="CS327" s="1250"/>
      <c r="CT327" s="1250"/>
      <c r="CU327" s="1250"/>
      <c r="CV327" s="1250"/>
      <c r="CW327" s="1250"/>
      <c r="CX327" s="1250"/>
      <c r="CY327" s="1250"/>
      <c r="CZ327" s="1250"/>
    </row>
    <row r="328" spans="1:104" s="23" customFormat="1" x14ac:dyDescent="0.4">
      <c r="A328" s="23">
        <v>304</v>
      </c>
      <c r="B328" s="21"/>
      <c r="C328" s="21"/>
      <c r="D328" s="20"/>
      <c r="E328" s="21"/>
      <c r="F328" s="21"/>
      <c r="G328" s="3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1223"/>
      <c r="AS328" s="1223"/>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1250"/>
      <c r="CN328" s="1250"/>
      <c r="CO328" s="1250"/>
      <c r="CP328" s="1250"/>
      <c r="CQ328" s="1250"/>
      <c r="CR328" s="1250"/>
      <c r="CS328" s="1250"/>
      <c r="CT328" s="1250"/>
      <c r="CU328" s="1250"/>
      <c r="CV328" s="1250"/>
      <c r="CW328" s="1250"/>
      <c r="CX328" s="1250"/>
      <c r="CY328" s="1250"/>
      <c r="CZ328" s="1250"/>
    </row>
    <row r="329" spans="1:104" s="23" customFormat="1" x14ac:dyDescent="0.4">
      <c r="A329" s="23">
        <v>305</v>
      </c>
      <c r="B329" s="21"/>
      <c r="C329" s="21"/>
      <c r="D329" s="20"/>
      <c r="E329" s="21"/>
      <c r="F329" s="21"/>
      <c r="G329" s="3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1223"/>
      <c r="AS329" s="1223"/>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1250"/>
      <c r="CN329" s="1250"/>
      <c r="CO329" s="1250"/>
      <c r="CP329" s="1250"/>
      <c r="CQ329" s="1250"/>
      <c r="CR329" s="1250"/>
      <c r="CS329" s="1250"/>
      <c r="CT329" s="1250"/>
      <c r="CU329" s="1250"/>
      <c r="CV329" s="1250"/>
      <c r="CW329" s="1250"/>
      <c r="CX329" s="1250"/>
      <c r="CY329" s="1250"/>
      <c r="CZ329" s="1250"/>
    </row>
    <row r="330" spans="1:104" s="23" customFormat="1" x14ac:dyDescent="0.4">
      <c r="A330" s="23">
        <v>306</v>
      </c>
      <c r="B330" s="21"/>
      <c r="C330" s="21"/>
      <c r="D330" s="20"/>
      <c r="E330" s="21"/>
      <c r="F330" s="21"/>
      <c r="G330" s="3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1223"/>
      <c r="AS330" s="1223"/>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1250"/>
      <c r="CN330" s="1250"/>
      <c r="CO330" s="1250"/>
      <c r="CP330" s="1250"/>
      <c r="CQ330" s="1250"/>
      <c r="CR330" s="1250"/>
      <c r="CS330" s="1250"/>
      <c r="CT330" s="1250"/>
      <c r="CU330" s="1250"/>
      <c r="CV330" s="1250"/>
      <c r="CW330" s="1250"/>
      <c r="CX330" s="1250"/>
      <c r="CY330" s="1250"/>
      <c r="CZ330" s="1250"/>
    </row>
    <row r="331" spans="1:104" s="23" customFormat="1" x14ac:dyDescent="0.4">
      <c r="A331" s="23">
        <v>307</v>
      </c>
      <c r="B331" s="21"/>
      <c r="C331" s="21"/>
      <c r="D331" s="20"/>
      <c r="E331" s="21"/>
      <c r="F331" s="21"/>
      <c r="G331" s="3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1223"/>
      <c r="AS331" s="1223"/>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1250"/>
      <c r="CN331" s="1250"/>
      <c r="CO331" s="1250"/>
      <c r="CP331" s="1250"/>
      <c r="CQ331" s="1250"/>
      <c r="CR331" s="1250"/>
      <c r="CS331" s="1250"/>
      <c r="CT331" s="1250"/>
      <c r="CU331" s="1250"/>
      <c r="CV331" s="1250"/>
      <c r="CW331" s="1250"/>
      <c r="CX331" s="1250"/>
      <c r="CY331" s="1250"/>
      <c r="CZ331" s="1250"/>
    </row>
    <row r="332" spans="1:104" s="23" customFormat="1" x14ac:dyDescent="0.4">
      <c r="A332" s="23">
        <v>308</v>
      </c>
      <c r="B332" s="21"/>
      <c r="C332" s="21"/>
      <c r="D332" s="20"/>
      <c r="E332" s="21"/>
      <c r="F332" s="21"/>
      <c r="G332" s="3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1223"/>
      <c r="AS332" s="1223"/>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1250"/>
      <c r="CN332" s="1250"/>
      <c r="CO332" s="1250"/>
      <c r="CP332" s="1250"/>
      <c r="CQ332" s="1250"/>
      <c r="CR332" s="1250"/>
      <c r="CS332" s="1250"/>
      <c r="CT332" s="1250"/>
      <c r="CU332" s="1250"/>
      <c r="CV332" s="1250"/>
      <c r="CW332" s="1250"/>
      <c r="CX332" s="1250"/>
      <c r="CY332" s="1250"/>
      <c r="CZ332" s="1250"/>
    </row>
    <row r="333" spans="1:104" s="23" customFormat="1" x14ac:dyDescent="0.4">
      <c r="A333" s="23">
        <v>309</v>
      </c>
      <c r="B333" s="21"/>
      <c r="C333" s="21"/>
      <c r="D333" s="20"/>
      <c r="E333" s="21"/>
      <c r="F333" s="21"/>
      <c r="G333" s="3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1223"/>
      <c r="AS333" s="1223"/>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1250"/>
      <c r="CN333" s="1250"/>
      <c r="CO333" s="1250"/>
      <c r="CP333" s="1250"/>
      <c r="CQ333" s="1250"/>
      <c r="CR333" s="1250"/>
      <c r="CS333" s="1250"/>
      <c r="CT333" s="1250"/>
      <c r="CU333" s="1250"/>
      <c r="CV333" s="1250"/>
      <c r="CW333" s="1250"/>
      <c r="CX333" s="1250"/>
      <c r="CY333" s="1250"/>
      <c r="CZ333" s="1250"/>
    </row>
    <row r="334" spans="1:104" s="23" customFormat="1" x14ac:dyDescent="0.4">
      <c r="A334" s="23">
        <v>310</v>
      </c>
      <c r="B334" s="21"/>
      <c r="C334" s="21"/>
      <c r="D334" s="20"/>
      <c r="E334" s="21"/>
      <c r="F334" s="21"/>
      <c r="G334" s="3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1223"/>
      <c r="AS334" s="1223"/>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1250"/>
      <c r="CN334" s="1250"/>
      <c r="CO334" s="1250"/>
      <c r="CP334" s="1250"/>
      <c r="CQ334" s="1250"/>
      <c r="CR334" s="1250"/>
      <c r="CS334" s="1250"/>
      <c r="CT334" s="1250"/>
      <c r="CU334" s="1250"/>
      <c r="CV334" s="1250"/>
      <c r="CW334" s="1250"/>
      <c r="CX334" s="1250"/>
      <c r="CY334" s="1250"/>
      <c r="CZ334" s="1250"/>
    </row>
    <row r="335" spans="1:104" s="23" customFormat="1" x14ac:dyDescent="0.4">
      <c r="A335" s="23">
        <v>311</v>
      </c>
      <c r="B335" s="21"/>
      <c r="C335" s="21"/>
      <c r="D335" s="20"/>
      <c r="E335" s="21"/>
      <c r="F335" s="21"/>
      <c r="G335" s="3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1223"/>
      <c r="AS335" s="1223"/>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1250"/>
      <c r="CN335" s="1250"/>
      <c r="CO335" s="1250"/>
      <c r="CP335" s="1250"/>
      <c r="CQ335" s="1250"/>
      <c r="CR335" s="1250"/>
      <c r="CS335" s="1250"/>
      <c r="CT335" s="1250"/>
      <c r="CU335" s="1250"/>
      <c r="CV335" s="1250"/>
      <c r="CW335" s="1250"/>
      <c r="CX335" s="1250"/>
      <c r="CY335" s="1250"/>
      <c r="CZ335" s="1250"/>
    </row>
    <row r="336" spans="1:104" s="23" customFormat="1" x14ac:dyDescent="0.4">
      <c r="A336" s="23">
        <v>312</v>
      </c>
      <c r="B336" s="21"/>
      <c r="C336" s="21"/>
      <c r="D336" s="20"/>
      <c r="E336" s="21"/>
      <c r="F336" s="21"/>
      <c r="G336" s="3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1223"/>
      <c r="AS336" s="1223"/>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1250"/>
      <c r="CN336" s="1250"/>
      <c r="CO336" s="1250"/>
      <c r="CP336" s="1250"/>
      <c r="CQ336" s="1250"/>
      <c r="CR336" s="1250"/>
      <c r="CS336" s="1250"/>
      <c r="CT336" s="1250"/>
      <c r="CU336" s="1250"/>
      <c r="CV336" s="1250"/>
      <c r="CW336" s="1250"/>
      <c r="CX336" s="1250"/>
      <c r="CY336" s="1250"/>
      <c r="CZ336" s="1250"/>
    </row>
    <row r="337" spans="1:104" s="23" customFormat="1" x14ac:dyDescent="0.4">
      <c r="A337" s="23">
        <v>313</v>
      </c>
      <c r="B337" s="21"/>
      <c r="C337" s="21"/>
      <c r="D337" s="20"/>
      <c r="E337" s="21"/>
      <c r="F337" s="21"/>
      <c r="G337" s="3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1223"/>
      <c r="AS337" s="1223"/>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1250"/>
      <c r="CN337" s="1250"/>
      <c r="CO337" s="1250"/>
      <c r="CP337" s="1250"/>
      <c r="CQ337" s="1250"/>
      <c r="CR337" s="1250"/>
      <c r="CS337" s="1250"/>
      <c r="CT337" s="1250"/>
      <c r="CU337" s="1250"/>
      <c r="CV337" s="1250"/>
      <c r="CW337" s="1250"/>
      <c r="CX337" s="1250"/>
      <c r="CY337" s="1250"/>
      <c r="CZ337" s="1250"/>
    </row>
    <row r="338" spans="1:104" s="23" customFormat="1" x14ac:dyDescent="0.4">
      <c r="A338" s="23">
        <v>314</v>
      </c>
      <c r="B338" s="21"/>
      <c r="C338" s="21"/>
      <c r="D338" s="20"/>
      <c r="E338" s="21"/>
      <c r="F338" s="21"/>
      <c r="G338" s="3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1223"/>
      <c r="AS338" s="1223"/>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1250"/>
      <c r="CN338" s="1250"/>
      <c r="CO338" s="1250"/>
      <c r="CP338" s="1250"/>
      <c r="CQ338" s="1250"/>
      <c r="CR338" s="1250"/>
      <c r="CS338" s="1250"/>
      <c r="CT338" s="1250"/>
      <c r="CU338" s="1250"/>
      <c r="CV338" s="1250"/>
      <c r="CW338" s="1250"/>
      <c r="CX338" s="1250"/>
      <c r="CY338" s="1250"/>
      <c r="CZ338" s="1250"/>
    </row>
    <row r="339" spans="1:104" s="23" customFormat="1" x14ac:dyDescent="0.4">
      <c r="A339" s="23">
        <v>315</v>
      </c>
      <c r="B339" s="21"/>
      <c r="C339" s="21"/>
      <c r="D339" s="20"/>
      <c r="E339" s="21"/>
      <c r="F339" s="21"/>
      <c r="G339" s="3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1223"/>
      <c r="AS339" s="1223"/>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1250"/>
      <c r="CN339" s="1250"/>
      <c r="CO339" s="1250"/>
      <c r="CP339" s="1250"/>
      <c r="CQ339" s="1250"/>
      <c r="CR339" s="1250"/>
      <c r="CS339" s="1250"/>
      <c r="CT339" s="1250"/>
      <c r="CU339" s="1250"/>
      <c r="CV339" s="1250"/>
      <c r="CW339" s="1250"/>
      <c r="CX339" s="1250"/>
      <c r="CY339" s="1250"/>
      <c r="CZ339" s="1250"/>
    </row>
    <row r="340" spans="1:104" s="23" customFormat="1" x14ac:dyDescent="0.4">
      <c r="A340" s="23">
        <v>316</v>
      </c>
      <c r="B340" s="21"/>
      <c r="C340" s="21"/>
      <c r="D340" s="20"/>
      <c r="E340" s="21"/>
      <c r="F340" s="21"/>
      <c r="G340" s="3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1223"/>
      <c r="AS340" s="1223"/>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1250"/>
      <c r="CN340" s="1250"/>
      <c r="CO340" s="1250"/>
      <c r="CP340" s="1250"/>
      <c r="CQ340" s="1250"/>
      <c r="CR340" s="1250"/>
      <c r="CS340" s="1250"/>
      <c r="CT340" s="1250"/>
      <c r="CU340" s="1250"/>
      <c r="CV340" s="1250"/>
      <c r="CW340" s="1250"/>
      <c r="CX340" s="1250"/>
      <c r="CY340" s="1250"/>
      <c r="CZ340" s="1250"/>
    </row>
    <row r="341" spans="1:104" s="23" customFormat="1" x14ac:dyDescent="0.4">
      <c r="A341" s="23">
        <v>317</v>
      </c>
      <c r="B341" s="21"/>
      <c r="C341" s="21"/>
      <c r="D341" s="20"/>
      <c r="E341" s="21"/>
      <c r="F341" s="21"/>
      <c r="G341" s="3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1223"/>
      <c r="AS341" s="1223"/>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1250"/>
      <c r="CN341" s="1250"/>
      <c r="CO341" s="1250"/>
      <c r="CP341" s="1250"/>
      <c r="CQ341" s="1250"/>
      <c r="CR341" s="1250"/>
      <c r="CS341" s="1250"/>
      <c r="CT341" s="1250"/>
      <c r="CU341" s="1250"/>
      <c r="CV341" s="1250"/>
      <c r="CW341" s="1250"/>
      <c r="CX341" s="1250"/>
      <c r="CY341" s="1250"/>
      <c r="CZ341" s="1250"/>
    </row>
    <row r="342" spans="1:104" s="23" customFormat="1" x14ac:dyDescent="0.4">
      <c r="A342" s="23">
        <v>318</v>
      </c>
      <c r="B342" s="21"/>
      <c r="C342" s="21"/>
      <c r="D342" s="20"/>
      <c r="E342" s="21"/>
      <c r="F342" s="21"/>
      <c r="G342" s="3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1223"/>
      <c r="AS342" s="1223"/>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1250"/>
      <c r="CN342" s="1250"/>
      <c r="CO342" s="1250"/>
      <c r="CP342" s="1250"/>
      <c r="CQ342" s="1250"/>
      <c r="CR342" s="1250"/>
      <c r="CS342" s="1250"/>
      <c r="CT342" s="1250"/>
      <c r="CU342" s="1250"/>
      <c r="CV342" s="1250"/>
      <c r="CW342" s="1250"/>
      <c r="CX342" s="1250"/>
      <c r="CY342" s="1250"/>
      <c r="CZ342" s="1250"/>
    </row>
    <row r="343" spans="1:104" s="23" customFormat="1" x14ac:dyDescent="0.4">
      <c r="A343" s="23">
        <v>319</v>
      </c>
      <c r="B343" s="21"/>
      <c r="C343" s="21"/>
      <c r="D343" s="20"/>
      <c r="E343" s="21"/>
      <c r="F343" s="21"/>
      <c r="G343" s="3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1223"/>
      <c r="AS343" s="1223"/>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1250"/>
      <c r="CN343" s="1250"/>
      <c r="CO343" s="1250"/>
      <c r="CP343" s="1250"/>
      <c r="CQ343" s="1250"/>
      <c r="CR343" s="1250"/>
      <c r="CS343" s="1250"/>
      <c r="CT343" s="1250"/>
      <c r="CU343" s="1250"/>
      <c r="CV343" s="1250"/>
      <c r="CW343" s="1250"/>
      <c r="CX343" s="1250"/>
      <c r="CY343" s="1250"/>
      <c r="CZ343" s="1250"/>
    </row>
    <row r="344" spans="1:104" s="23" customFormat="1" x14ac:dyDescent="0.4">
      <c r="A344" s="23">
        <v>320</v>
      </c>
      <c r="B344" s="21"/>
      <c r="C344" s="21"/>
      <c r="D344" s="20"/>
      <c r="E344" s="21"/>
      <c r="F344" s="21"/>
      <c r="G344" s="3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1223"/>
      <c r="AS344" s="1223"/>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1250"/>
      <c r="CN344" s="1250"/>
      <c r="CO344" s="1250"/>
      <c r="CP344" s="1250"/>
      <c r="CQ344" s="1250"/>
      <c r="CR344" s="1250"/>
      <c r="CS344" s="1250"/>
      <c r="CT344" s="1250"/>
      <c r="CU344" s="1250"/>
      <c r="CV344" s="1250"/>
      <c r="CW344" s="1250"/>
      <c r="CX344" s="1250"/>
      <c r="CY344" s="1250"/>
      <c r="CZ344" s="1250"/>
    </row>
    <row r="345" spans="1:104" s="23" customFormat="1" x14ac:dyDescent="0.4">
      <c r="A345" s="23">
        <v>321</v>
      </c>
      <c r="B345" s="21"/>
      <c r="C345" s="21"/>
      <c r="D345" s="20"/>
      <c r="E345" s="21"/>
      <c r="F345" s="21"/>
      <c r="G345" s="3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1223"/>
      <c r="AS345" s="1223"/>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1250"/>
      <c r="CN345" s="1250"/>
      <c r="CO345" s="1250"/>
      <c r="CP345" s="1250"/>
      <c r="CQ345" s="1250"/>
      <c r="CR345" s="1250"/>
      <c r="CS345" s="1250"/>
      <c r="CT345" s="1250"/>
      <c r="CU345" s="1250"/>
      <c r="CV345" s="1250"/>
      <c r="CW345" s="1250"/>
      <c r="CX345" s="1250"/>
      <c r="CY345" s="1250"/>
      <c r="CZ345" s="1250"/>
    </row>
    <row r="346" spans="1:104" s="23" customFormat="1" x14ac:dyDescent="0.4">
      <c r="A346" s="23">
        <v>322</v>
      </c>
      <c r="B346" s="21"/>
      <c r="C346" s="21"/>
      <c r="D346" s="20"/>
      <c r="E346" s="21"/>
      <c r="F346" s="21"/>
      <c r="G346" s="3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1223"/>
      <c r="AS346" s="1223"/>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1250"/>
      <c r="CN346" s="1250"/>
      <c r="CO346" s="1250"/>
      <c r="CP346" s="1250"/>
      <c r="CQ346" s="1250"/>
      <c r="CR346" s="1250"/>
      <c r="CS346" s="1250"/>
      <c r="CT346" s="1250"/>
      <c r="CU346" s="1250"/>
      <c r="CV346" s="1250"/>
      <c r="CW346" s="1250"/>
      <c r="CX346" s="1250"/>
      <c r="CY346" s="1250"/>
      <c r="CZ346" s="1250"/>
    </row>
    <row r="347" spans="1:104" s="23" customFormat="1" x14ac:dyDescent="0.4">
      <c r="A347" s="23">
        <v>323</v>
      </c>
      <c r="B347" s="21"/>
      <c r="C347" s="21"/>
      <c r="D347" s="20"/>
      <c r="E347" s="21"/>
      <c r="F347" s="21"/>
      <c r="G347" s="3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1223"/>
      <c r="AS347" s="1223"/>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1250"/>
      <c r="CN347" s="1250"/>
      <c r="CO347" s="1250"/>
      <c r="CP347" s="1250"/>
      <c r="CQ347" s="1250"/>
      <c r="CR347" s="1250"/>
      <c r="CS347" s="1250"/>
      <c r="CT347" s="1250"/>
      <c r="CU347" s="1250"/>
      <c r="CV347" s="1250"/>
      <c r="CW347" s="1250"/>
      <c r="CX347" s="1250"/>
      <c r="CY347" s="1250"/>
      <c r="CZ347" s="1250"/>
    </row>
    <row r="348" spans="1:104" s="23" customFormat="1" x14ac:dyDescent="0.4">
      <c r="A348" s="23">
        <v>324</v>
      </c>
      <c r="B348" s="21"/>
      <c r="C348" s="21"/>
      <c r="D348" s="20"/>
      <c r="E348" s="21"/>
      <c r="F348" s="21"/>
      <c r="G348" s="3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1223"/>
      <c r="AS348" s="1223"/>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1250"/>
      <c r="CN348" s="1250"/>
      <c r="CO348" s="1250"/>
      <c r="CP348" s="1250"/>
      <c r="CQ348" s="1250"/>
      <c r="CR348" s="1250"/>
      <c r="CS348" s="1250"/>
      <c r="CT348" s="1250"/>
      <c r="CU348" s="1250"/>
      <c r="CV348" s="1250"/>
      <c r="CW348" s="1250"/>
      <c r="CX348" s="1250"/>
      <c r="CY348" s="1250"/>
      <c r="CZ348" s="1250"/>
    </row>
    <row r="349" spans="1:104" s="23" customFormat="1" x14ac:dyDescent="0.4">
      <c r="A349" s="23">
        <v>325</v>
      </c>
      <c r="B349" s="21"/>
      <c r="C349" s="21"/>
      <c r="D349" s="20"/>
      <c r="E349" s="21"/>
      <c r="F349" s="21"/>
      <c r="G349" s="3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1223"/>
      <c r="AS349" s="1223"/>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1250"/>
      <c r="CN349" s="1250"/>
      <c r="CO349" s="1250"/>
      <c r="CP349" s="1250"/>
      <c r="CQ349" s="1250"/>
      <c r="CR349" s="1250"/>
      <c r="CS349" s="1250"/>
      <c r="CT349" s="1250"/>
      <c r="CU349" s="1250"/>
      <c r="CV349" s="1250"/>
      <c r="CW349" s="1250"/>
      <c r="CX349" s="1250"/>
      <c r="CY349" s="1250"/>
      <c r="CZ349" s="1250"/>
    </row>
    <row r="350" spans="1:104" s="23" customFormat="1" x14ac:dyDescent="0.4">
      <c r="A350" s="23">
        <v>326</v>
      </c>
      <c r="B350" s="21"/>
      <c r="C350" s="21"/>
      <c r="D350" s="20"/>
      <c r="E350" s="21"/>
      <c r="F350" s="21"/>
      <c r="G350" s="3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1223"/>
      <c r="AS350" s="1223"/>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1250"/>
      <c r="CN350" s="1250"/>
      <c r="CO350" s="1250"/>
      <c r="CP350" s="1250"/>
      <c r="CQ350" s="1250"/>
      <c r="CR350" s="1250"/>
      <c r="CS350" s="1250"/>
      <c r="CT350" s="1250"/>
      <c r="CU350" s="1250"/>
      <c r="CV350" s="1250"/>
      <c r="CW350" s="1250"/>
      <c r="CX350" s="1250"/>
      <c r="CY350" s="1250"/>
      <c r="CZ350" s="1250"/>
    </row>
    <row r="351" spans="1:104" s="23" customFormat="1" x14ac:dyDescent="0.4">
      <c r="A351" s="23">
        <v>327</v>
      </c>
      <c r="B351" s="21"/>
      <c r="C351" s="21"/>
      <c r="D351" s="20"/>
      <c r="E351" s="21"/>
      <c r="F351" s="21"/>
      <c r="G351" s="3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1223"/>
      <c r="AS351" s="1223"/>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1250"/>
      <c r="CN351" s="1250"/>
      <c r="CO351" s="1250"/>
      <c r="CP351" s="1250"/>
      <c r="CQ351" s="1250"/>
      <c r="CR351" s="1250"/>
      <c r="CS351" s="1250"/>
      <c r="CT351" s="1250"/>
      <c r="CU351" s="1250"/>
      <c r="CV351" s="1250"/>
      <c r="CW351" s="1250"/>
      <c r="CX351" s="1250"/>
      <c r="CY351" s="1250"/>
      <c r="CZ351" s="1250"/>
    </row>
    <row r="352" spans="1:104" s="23" customFormat="1" x14ac:dyDescent="0.4">
      <c r="A352" s="23">
        <v>328</v>
      </c>
      <c r="B352" s="21"/>
      <c r="C352" s="21"/>
      <c r="D352" s="20"/>
      <c r="E352" s="21"/>
      <c r="F352" s="21"/>
      <c r="G352" s="3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1223"/>
      <c r="AS352" s="1223"/>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1250"/>
      <c r="CN352" s="1250"/>
      <c r="CO352" s="1250"/>
      <c r="CP352" s="1250"/>
      <c r="CQ352" s="1250"/>
      <c r="CR352" s="1250"/>
      <c r="CS352" s="1250"/>
      <c r="CT352" s="1250"/>
      <c r="CU352" s="1250"/>
      <c r="CV352" s="1250"/>
      <c r="CW352" s="1250"/>
      <c r="CX352" s="1250"/>
      <c r="CY352" s="1250"/>
      <c r="CZ352" s="1250"/>
    </row>
    <row r="353" spans="1:104" s="23" customFormat="1" x14ac:dyDescent="0.4">
      <c r="A353" s="23">
        <v>329</v>
      </c>
      <c r="B353" s="21"/>
      <c r="C353" s="21"/>
      <c r="D353" s="20"/>
      <c r="E353" s="21"/>
      <c r="F353" s="21"/>
      <c r="G353" s="3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1223"/>
      <c r="AS353" s="1223"/>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1250"/>
      <c r="CN353" s="1250"/>
      <c r="CO353" s="1250"/>
      <c r="CP353" s="1250"/>
      <c r="CQ353" s="1250"/>
      <c r="CR353" s="1250"/>
      <c r="CS353" s="1250"/>
      <c r="CT353" s="1250"/>
      <c r="CU353" s="1250"/>
      <c r="CV353" s="1250"/>
      <c r="CW353" s="1250"/>
      <c r="CX353" s="1250"/>
      <c r="CY353" s="1250"/>
      <c r="CZ353" s="1250"/>
    </row>
    <row r="354" spans="1:104" s="23" customFormat="1" x14ac:dyDescent="0.4">
      <c r="A354" s="23">
        <v>330</v>
      </c>
      <c r="B354" s="21"/>
      <c r="C354" s="21"/>
      <c r="D354" s="20"/>
      <c r="E354" s="21"/>
      <c r="F354" s="21"/>
      <c r="G354" s="3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1223"/>
      <c r="AS354" s="1223"/>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1250"/>
      <c r="CN354" s="1250"/>
      <c r="CO354" s="1250"/>
      <c r="CP354" s="1250"/>
      <c r="CQ354" s="1250"/>
      <c r="CR354" s="1250"/>
      <c r="CS354" s="1250"/>
      <c r="CT354" s="1250"/>
      <c r="CU354" s="1250"/>
      <c r="CV354" s="1250"/>
      <c r="CW354" s="1250"/>
      <c r="CX354" s="1250"/>
      <c r="CY354" s="1250"/>
      <c r="CZ354" s="1250"/>
    </row>
    <row r="355" spans="1:104" s="23" customFormat="1" x14ac:dyDescent="0.4">
      <c r="A355" s="23">
        <v>331</v>
      </c>
      <c r="B355" s="21"/>
      <c r="C355" s="21"/>
      <c r="D355" s="20"/>
      <c r="E355" s="21"/>
      <c r="F355" s="21"/>
      <c r="G355" s="3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1223"/>
      <c r="AS355" s="1223"/>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1250"/>
      <c r="CN355" s="1250"/>
      <c r="CO355" s="1250"/>
      <c r="CP355" s="1250"/>
      <c r="CQ355" s="1250"/>
      <c r="CR355" s="1250"/>
      <c r="CS355" s="1250"/>
      <c r="CT355" s="1250"/>
      <c r="CU355" s="1250"/>
      <c r="CV355" s="1250"/>
      <c r="CW355" s="1250"/>
      <c r="CX355" s="1250"/>
      <c r="CY355" s="1250"/>
      <c r="CZ355" s="1250"/>
    </row>
    <row r="356" spans="1:104" s="23" customFormat="1" x14ac:dyDescent="0.4">
      <c r="A356" s="23">
        <v>332</v>
      </c>
      <c r="B356" s="21"/>
      <c r="C356" s="21"/>
      <c r="D356" s="20"/>
      <c r="E356" s="21"/>
      <c r="F356" s="21"/>
      <c r="G356" s="3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1223"/>
      <c r="AS356" s="1223"/>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1250"/>
      <c r="CN356" s="1250"/>
      <c r="CO356" s="1250"/>
      <c r="CP356" s="1250"/>
      <c r="CQ356" s="1250"/>
      <c r="CR356" s="1250"/>
      <c r="CS356" s="1250"/>
      <c r="CT356" s="1250"/>
      <c r="CU356" s="1250"/>
      <c r="CV356" s="1250"/>
      <c r="CW356" s="1250"/>
      <c r="CX356" s="1250"/>
      <c r="CY356" s="1250"/>
      <c r="CZ356" s="1250"/>
    </row>
    <row r="357" spans="1:104" s="23" customFormat="1" x14ac:dyDescent="0.4">
      <c r="A357" s="23">
        <v>333</v>
      </c>
      <c r="B357" s="21"/>
      <c r="C357" s="21"/>
      <c r="D357" s="20"/>
      <c r="E357" s="21"/>
      <c r="F357" s="21"/>
      <c r="G357" s="3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1223"/>
      <c r="AS357" s="1223"/>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1250"/>
      <c r="CN357" s="1250"/>
      <c r="CO357" s="1250"/>
      <c r="CP357" s="1250"/>
      <c r="CQ357" s="1250"/>
      <c r="CR357" s="1250"/>
      <c r="CS357" s="1250"/>
      <c r="CT357" s="1250"/>
      <c r="CU357" s="1250"/>
      <c r="CV357" s="1250"/>
      <c r="CW357" s="1250"/>
      <c r="CX357" s="1250"/>
      <c r="CY357" s="1250"/>
      <c r="CZ357" s="1250"/>
    </row>
    <row r="358" spans="1:104" s="23" customFormat="1" x14ac:dyDescent="0.4">
      <c r="A358" s="23">
        <v>334</v>
      </c>
      <c r="B358" s="21"/>
      <c r="C358" s="21"/>
      <c r="D358" s="20"/>
      <c r="E358" s="21"/>
      <c r="F358" s="21"/>
      <c r="G358" s="3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1223"/>
      <c r="AS358" s="1223"/>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1250"/>
      <c r="CN358" s="1250"/>
      <c r="CO358" s="1250"/>
      <c r="CP358" s="1250"/>
      <c r="CQ358" s="1250"/>
      <c r="CR358" s="1250"/>
      <c r="CS358" s="1250"/>
      <c r="CT358" s="1250"/>
      <c r="CU358" s="1250"/>
      <c r="CV358" s="1250"/>
      <c r="CW358" s="1250"/>
      <c r="CX358" s="1250"/>
      <c r="CY358" s="1250"/>
      <c r="CZ358" s="1250"/>
    </row>
    <row r="359" spans="1:104" s="23" customFormat="1" x14ac:dyDescent="0.4">
      <c r="A359" s="23">
        <v>335</v>
      </c>
      <c r="B359" s="21"/>
      <c r="C359" s="21"/>
      <c r="D359" s="20"/>
      <c r="E359" s="21"/>
      <c r="F359" s="21"/>
      <c r="G359" s="3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1223"/>
      <c r="AS359" s="1223"/>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1250"/>
      <c r="CN359" s="1250"/>
      <c r="CO359" s="1250"/>
      <c r="CP359" s="1250"/>
      <c r="CQ359" s="1250"/>
      <c r="CR359" s="1250"/>
      <c r="CS359" s="1250"/>
      <c r="CT359" s="1250"/>
      <c r="CU359" s="1250"/>
      <c r="CV359" s="1250"/>
      <c r="CW359" s="1250"/>
      <c r="CX359" s="1250"/>
      <c r="CY359" s="1250"/>
      <c r="CZ359" s="1250"/>
    </row>
    <row r="360" spans="1:104" s="23" customFormat="1" x14ac:dyDescent="0.4">
      <c r="A360" s="23">
        <v>336</v>
      </c>
      <c r="B360" s="21"/>
      <c r="C360" s="21"/>
      <c r="D360" s="20"/>
      <c r="E360" s="21"/>
      <c r="F360" s="21"/>
      <c r="G360" s="3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1223"/>
      <c r="AS360" s="1223"/>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1250"/>
      <c r="CN360" s="1250"/>
      <c r="CO360" s="1250"/>
      <c r="CP360" s="1250"/>
      <c r="CQ360" s="1250"/>
      <c r="CR360" s="1250"/>
      <c r="CS360" s="1250"/>
      <c r="CT360" s="1250"/>
      <c r="CU360" s="1250"/>
      <c r="CV360" s="1250"/>
      <c r="CW360" s="1250"/>
      <c r="CX360" s="1250"/>
      <c r="CY360" s="1250"/>
      <c r="CZ360" s="1250"/>
    </row>
    <row r="361" spans="1:104" s="23" customFormat="1" x14ac:dyDescent="0.4">
      <c r="A361" s="23">
        <v>337</v>
      </c>
      <c r="B361" s="21"/>
      <c r="C361" s="21"/>
      <c r="D361" s="20"/>
      <c r="E361" s="21"/>
      <c r="F361" s="21"/>
      <c r="G361" s="3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1223"/>
      <c r="AS361" s="1223"/>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1250"/>
      <c r="CN361" s="1250"/>
      <c r="CO361" s="1250"/>
      <c r="CP361" s="1250"/>
      <c r="CQ361" s="1250"/>
      <c r="CR361" s="1250"/>
      <c r="CS361" s="1250"/>
      <c r="CT361" s="1250"/>
      <c r="CU361" s="1250"/>
      <c r="CV361" s="1250"/>
      <c r="CW361" s="1250"/>
      <c r="CX361" s="1250"/>
      <c r="CY361" s="1250"/>
      <c r="CZ361" s="1250"/>
    </row>
    <row r="362" spans="1:104" s="23" customFormat="1" x14ac:dyDescent="0.4">
      <c r="A362" s="23">
        <v>338</v>
      </c>
      <c r="B362" s="21"/>
      <c r="C362" s="21"/>
      <c r="D362" s="20"/>
      <c r="E362" s="21"/>
      <c r="F362" s="21"/>
      <c r="G362" s="3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1223"/>
      <c r="AS362" s="1223"/>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1250"/>
      <c r="CN362" s="1250"/>
      <c r="CO362" s="1250"/>
      <c r="CP362" s="1250"/>
      <c r="CQ362" s="1250"/>
      <c r="CR362" s="1250"/>
      <c r="CS362" s="1250"/>
      <c r="CT362" s="1250"/>
      <c r="CU362" s="1250"/>
      <c r="CV362" s="1250"/>
      <c r="CW362" s="1250"/>
      <c r="CX362" s="1250"/>
      <c r="CY362" s="1250"/>
      <c r="CZ362" s="1250"/>
    </row>
    <row r="363" spans="1:104" s="23" customFormat="1" x14ac:dyDescent="0.4">
      <c r="A363" s="23">
        <v>339</v>
      </c>
      <c r="B363" s="21"/>
      <c r="C363" s="21"/>
      <c r="D363" s="20"/>
      <c r="E363" s="21"/>
      <c r="F363" s="21"/>
      <c r="G363" s="3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1223"/>
      <c r="AS363" s="1223"/>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1250"/>
      <c r="CN363" s="1250"/>
      <c r="CO363" s="1250"/>
      <c r="CP363" s="1250"/>
      <c r="CQ363" s="1250"/>
      <c r="CR363" s="1250"/>
      <c r="CS363" s="1250"/>
      <c r="CT363" s="1250"/>
      <c r="CU363" s="1250"/>
      <c r="CV363" s="1250"/>
      <c r="CW363" s="1250"/>
      <c r="CX363" s="1250"/>
      <c r="CY363" s="1250"/>
      <c r="CZ363" s="1250"/>
    </row>
    <row r="364" spans="1:104" s="23" customFormat="1" x14ac:dyDescent="0.4">
      <c r="A364" s="23">
        <v>340</v>
      </c>
      <c r="B364" s="21"/>
      <c r="C364" s="21"/>
      <c r="D364" s="20"/>
      <c r="E364" s="21"/>
      <c r="F364" s="21"/>
      <c r="G364" s="3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1223"/>
      <c r="AS364" s="1223"/>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1250"/>
      <c r="CN364" s="1250"/>
      <c r="CO364" s="1250"/>
      <c r="CP364" s="1250"/>
      <c r="CQ364" s="1250"/>
      <c r="CR364" s="1250"/>
      <c r="CS364" s="1250"/>
      <c r="CT364" s="1250"/>
      <c r="CU364" s="1250"/>
      <c r="CV364" s="1250"/>
      <c r="CW364" s="1250"/>
      <c r="CX364" s="1250"/>
      <c r="CY364" s="1250"/>
      <c r="CZ364" s="1250"/>
    </row>
    <row r="365" spans="1:104" s="23" customFormat="1" x14ac:dyDescent="0.4">
      <c r="A365" s="23">
        <v>341</v>
      </c>
      <c r="B365" s="21"/>
      <c r="C365" s="21"/>
      <c r="D365" s="20"/>
      <c r="E365" s="21"/>
      <c r="F365" s="21"/>
      <c r="G365" s="3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1223"/>
      <c r="AS365" s="1223"/>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1250"/>
      <c r="CN365" s="1250"/>
      <c r="CO365" s="1250"/>
      <c r="CP365" s="1250"/>
      <c r="CQ365" s="1250"/>
      <c r="CR365" s="1250"/>
      <c r="CS365" s="1250"/>
      <c r="CT365" s="1250"/>
      <c r="CU365" s="1250"/>
      <c r="CV365" s="1250"/>
      <c r="CW365" s="1250"/>
      <c r="CX365" s="1250"/>
      <c r="CY365" s="1250"/>
      <c r="CZ365" s="1250"/>
    </row>
    <row r="366" spans="1:104" s="23" customFormat="1" x14ac:dyDescent="0.4">
      <c r="A366" s="23">
        <v>342</v>
      </c>
      <c r="B366" s="21"/>
      <c r="C366" s="21"/>
      <c r="D366" s="20"/>
      <c r="E366" s="21"/>
      <c r="F366" s="21"/>
      <c r="G366" s="3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1223"/>
      <c r="AS366" s="1223"/>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1250"/>
      <c r="CN366" s="1250"/>
      <c r="CO366" s="1250"/>
      <c r="CP366" s="1250"/>
      <c r="CQ366" s="1250"/>
      <c r="CR366" s="1250"/>
      <c r="CS366" s="1250"/>
      <c r="CT366" s="1250"/>
      <c r="CU366" s="1250"/>
      <c r="CV366" s="1250"/>
      <c r="CW366" s="1250"/>
      <c r="CX366" s="1250"/>
      <c r="CY366" s="1250"/>
      <c r="CZ366" s="1250"/>
    </row>
    <row r="367" spans="1:104" s="23" customFormat="1" x14ac:dyDescent="0.4">
      <c r="A367" s="23">
        <v>343</v>
      </c>
      <c r="B367" s="21"/>
      <c r="C367" s="21"/>
      <c r="D367" s="20"/>
      <c r="E367" s="21"/>
      <c r="F367" s="21"/>
      <c r="G367" s="3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1223"/>
      <c r="AS367" s="1223"/>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1250"/>
      <c r="CN367" s="1250"/>
      <c r="CO367" s="1250"/>
      <c r="CP367" s="1250"/>
      <c r="CQ367" s="1250"/>
      <c r="CR367" s="1250"/>
      <c r="CS367" s="1250"/>
      <c r="CT367" s="1250"/>
      <c r="CU367" s="1250"/>
      <c r="CV367" s="1250"/>
      <c r="CW367" s="1250"/>
      <c r="CX367" s="1250"/>
      <c r="CY367" s="1250"/>
      <c r="CZ367" s="1250"/>
    </row>
    <row r="368" spans="1:104" s="23" customFormat="1" x14ac:dyDescent="0.4">
      <c r="A368" s="23">
        <v>344</v>
      </c>
      <c r="B368" s="21"/>
      <c r="C368" s="21"/>
      <c r="D368" s="20"/>
      <c r="E368" s="21"/>
      <c r="F368" s="21"/>
      <c r="G368" s="3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1223"/>
      <c r="AS368" s="1223"/>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1250"/>
      <c r="CN368" s="1250"/>
      <c r="CO368" s="1250"/>
      <c r="CP368" s="1250"/>
      <c r="CQ368" s="1250"/>
      <c r="CR368" s="1250"/>
      <c r="CS368" s="1250"/>
      <c r="CT368" s="1250"/>
      <c r="CU368" s="1250"/>
      <c r="CV368" s="1250"/>
      <c r="CW368" s="1250"/>
      <c r="CX368" s="1250"/>
      <c r="CY368" s="1250"/>
      <c r="CZ368" s="1250"/>
    </row>
    <row r="369" spans="1:104" s="23" customFormat="1" x14ac:dyDescent="0.4">
      <c r="A369" s="23">
        <v>345</v>
      </c>
      <c r="B369" s="21"/>
      <c r="C369" s="21"/>
      <c r="D369" s="20"/>
      <c r="E369" s="21"/>
      <c r="F369" s="21"/>
      <c r="G369" s="3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1223"/>
      <c r="AS369" s="1223"/>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1250"/>
      <c r="CN369" s="1250"/>
      <c r="CO369" s="1250"/>
      <c r="CP369" s="1250"/>
      <c r="CQ369" s="1250"/>
      <c r="CR369" s="1250"/>
      <c r="CS369" s="1250"/>
      <c r="CT369" s="1250"/>
      <c r="CU369" s="1250"/>
      <c r="CV369" s="1250"/>
      <c r="CW369" s="1250"/>
      <c r="CX369" s="1250"/>
      <c r="CY369" s="1250"/>
      <c r="CZ369" s="1250"/>
    </row>
    <row r="370" spans="1:104" s="23" customFormat="1" x14ac:dyDescent="0.4">
      <c r="A370" s="23">
        <v>346</v>
      </c>
      <c r="B370" s="21"/>
      <c r="C370" s="21"/>
      <c r="D370" s="20"/>
      <c r="E370" s="21"/>
      <c r="F370" s="21"/>
      <c r="G370" s="3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1223"/>
      <c r="AS370" s="1223"/>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1250"/>
      <c r="CN370" s="1250"/>
      <c r="CO370" s="1250"/>
      <c r="CP370" s="1250"/>
      <c r="CQ370" s="1250"/>
      <c r="CR370" s="1250"/>
      <c r="CS370" s="1250"/>
      <c r="CT370" s="1250"/>
      <c r="CU370" s="1250"/>
      <c r="CV370" s="1250"/>
      <c r="CW370" s="1250"/>
      <c r="CX370" s="1250"/>
      <c r="CY370" s="1250"/>
      <c r="CZ370" s="1250"/>
    </row>
    <row r="371" spans="1:104" s="23" customFormat="1" x14ac:dyDescent="0.4">
      <c r="A371" s="23">
        <v>347</v>
      </c>
      <c r="B371" s="21"/>
      <c r="C371" s="21"/>
      <c r="D371" s="20"/>
      <c r="E371" s="21"/>
      <c r="F371" s="21"/>
      <c r="G371" s="3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1223"/>
      <c r="AS371" s="1223"/>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1250"/>
      <c r="CN371" s="1250"/>
      <c r="CO371" s="1250"/>
      <c r="CP371" s="1250"/>
      <c r="CQ371" s="1250"/>
      <c r="CR371" s="1250"/>
      <c r="CS371" s="1250"/>
      <c r="CT371" s="1250"/>
      <c r="CU371" s="1250"/>
      <c r="CV371" s="1250"/>
      <c r="CW371" s="1250"/>
      <c r="CX371" s="1250"/>
      <c r="CY371" s="1250"/>
      <c r="CZ371" s="1250"/>
    </row>
    <row r="372" spans="1:104" s="23" customFormat="1" x14ac:dyDescent="0.4">
      <c r="A372" s="23">
        <v>348</v>
      </c>
      <c r="B372" s="21"/>
      <c r="C372" s="21"/>
      <c r="D372" s="20"/>
      <c r="E372" s="21"/>
      <c r="F372" s="21"/>
      <c r="G372" s="3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1223"/>
      <c r="AS372" s="1223"/>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1250"/>
      <c r="CN372" s="1250"/>
      <c r="CO372" s="1250"/>
      <c r="CP372" s="1250"/>
      <c r="CQ372" s="1250"/>
      <c r="CR372" s="1250"/>
      <c r="CS372" s="1250"/>
      <c r="CT372" s="1250"/>
      <c r="CU372" s="1250"/>
      <c r="CV372" s="1250"/>
      <c r="CW372" s="1250"/>
      <c r="CX372" s="1250"/>
      <c r="CY372" s="1250"/>
      <c r="CZ372" s="1250"/>
    </row>
    <row r="373" spans="1:104" s="23" customFormat="1" x14ac:dyDescent="0.4">
      <c r="A373" s="23">
        <v>349</v>
      </c>
      <c r="B373" s="21"/>
      <c r="C373" s="21"/>
      <c r="D373" s="20"/>
      <c r="E373" s="21"/>
      <c r="F373" s="21"/>
      <c r="G373" s="3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1223"/>
      <c r="AS373" s="1223"/>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1250"/>
      <c r="CN373" s="1250"/>
      <c r="CO373" s="1250"/>
      <c r="CP373" s="1250"/>
      <c r="CQ373" s="1250"/>
      <c r="CR373" s="1250"/>
      <c r="CS373" s="1250"/>
      <c r="CT373" s="1250"/>
      <c r="CU373" s="1250"/>
      <c r="CV373" s="1250"/>
      <c r="CW373" s="1250"/>
      <c r="CX373" s="1250"/>
      <c r="CY373" s="1250"/>
      <c r="CZ373" s="1250"/>
    </row>
    <row r="374" spans="1:104" s="23" customFormat="1" x14ac:dyDescent="0.4">
      <c r="A374" s="23">
        <v>350</v>
      </c>
      <c r="B374" s="21"/>
      <c r="C374" s="21"/>
      <c r="D374" s="20"/>
      <c r="E374" s="21"/>
      <c r="F374" s="21"/>
      <c r="G374" s="3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1223"/>
      <c r="AS374" s="1223"/>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1250"/>
      <c r="CN374" s="1250"/>
      <c r="CO374" s="1250"/>
      <c r="CP374" s="1250"/>
      <c r="CQ374" s="1250"/>
      <c r="CR374" s="1250"/>
      <c r="CS374" s="1250"/>
      <c r="CT374" s="1250"/>
      <c r="CU374" s="1250"/>
      <c r="CV374" s="1250"/>
      <c r="CW374" s="1250"/>
      <c r="CX374" s="1250"/>
      <c r="CY374" s="1250"/>
      <c r="CZ374" s="1250"/>
    </row>
    <row r="375" spans="1:104" s="23" customFormat="1" x14ac:dyDescent="0.4">
      <c r="A375" s="23">
        <v>351</v>
      </c>
      <c r="B375" s="21"/>
      <c r="C375" s="21"/>
      <c r="D375" s="20"/>
      <c r="E375" s="21"/>
      <c r="F375" s="21"/>
      <c r="G375" s="3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1223"/>
      <c r="AS375" s="1223"/>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1250"/>
      <c r="CN375" s="1250"/>
      <c r="CO375" s="1250"/>
      <c r="CP375" s="1250"/>
      <c r="CQ375" s="1250"/>
      <c r="CR375" s="1250"/>
      <c r="CS375" s="1250"/>
      <c r="CT375" s="1250"/>
      <c r="CU375" s="1250"/>
      <c r="CV375" s="1250"/>
      <c r="CW375" s="1250"/>
      <c r="CX375" s="1250"/>
      <c r="CY375" s="1250"/>
      <c r="CZ375" s="1250"/>
    </row>
    <row r="376" spans="1:104" s="23" customFormat="1" x14ac:dyDescent="0.4">
      <c r="A376" s="23">
        <v>352</v>
      </c>
      <c r="B376" s="21"/>
      <c r="C376" s="21"/>
      <c r="D376" s="20"/>
      <c r="E376" s="21"/>
      <c r="F376" s="21"/>
      <c r="G376" s="3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1223"/>
      <c r="AS376" s="1223"/>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1250"/>
      <c r="CN376" s="1250"/>
      <c r="CO376" s="1250"/>
      <c r="CP376" s="1250"/>
      <c r="CQ376" s="1250"/>
      <c r="CR376" s="1250"/>
      <c r="CS376" s="1250"/>
      <c r="CT376" s="1250"/>
      <c r="CU376" s="1250"/>
      <c r="CV376" s="1250"/>
      <c r="CW376" s="1250"/>
      <c r="CX376" s="1250"/>
      <c r="CY376" s="1250"/>
      <c r="CZ376" s="1250"/>
    </row>
    <row r="377" spans="1:104" s="23" customFormat="1" x14ac:dyDescent="0.4">
      <c r="A377" s="23">
        <v>353</v>
      </c>
      <c r="B377" s="21"/>
      <c r="C377" s="21"/>
      <c r="D377" s="20"/>
      <c r="E377" s="21"/>
      <c r="F377" s="21"/>
      <c r="G377" s="3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1223"/>
      <c r="AS377" s="1223"/>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1250"/>
      <c r="CN377" s="1250"/>
      <c r="CO377" s="1250"/>
      <c r="CP377" s="1250"/>
      <c r="CQ377" s="1250"/>
      <c r="CR377" s="1250"/>
      <c r="CS377" s="1250"/>
      <c r="CT377" s="1250"/>
      <c r="CU377" s="1250"/>
      <c r="CV377" s="1250"/>
      <c r="CW377" s="1250"/>
      <c r="CX377" s="1250"/>
      <c r="CY377" s="1250"/>
      <c r="CZ377" s="1250"/>
    </row>
    <row r="378" spans="1:104" s="23" customFormat="1" x14ac:dyDescent="0.4">
      <c r="A378" s="23">
        <v>354</v>
      </c>
      <c r="B378" s="21"/>
      <c r="C378" s="21"/>
      <c r="D378" s="20"/>
      <c r="E378" s="21"/>
      <c r="F378" s="21"/>
      <c r="G378" s="3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1223"/>
      <c r="AS378" s="1223"/>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1250"/>
      <c r="CN378" s="1250"/>
      <c r="CO378" s="1250"/>
      <c r="CP378" s="1250"/>
      <c r="CQ378" s="1250"/>
      <c r="CR378" s="1250"/>
      <c r="CS378" s="1250"/>
      <c r="CT378" s="1250"/>
      <c r="CU378" s="1250"/>
      <c r="CV378" s="1250"/>
      <c r="CW378" s="1250"/>
      <c r="CX378" s="1250"/>
      <c r="CY378" s="1250"/>
      <c r="CZ378" s="1250"/>
    </row>
    <row r="379" spans="1:104" s="23" customFormat="1" x14ac:dyDescent="0.4">
      <c r="A379" s="23">
        <v>355</v>
      </c>
      <c r="B379" s="21"/>
      <c r="C379" s="21"/>
      <c r="D379" s="20"/>
      <c r="E379" s="21"/>
      <c r="F379" s="21"/>
      <c r="G379" s="3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1223"/>
      <c r="AS379" s="1223"/>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1250"/>
      <c r="CN379" s="1250"/>
      <c r="CO379" s="1250"/>
      <c r="CP379" s="1250"/>
      <c r="CQ379" s="1250"/>
      <c r="CR379" s="1250"/>
      <c r="CS379" s="1250"/>
      <c r="CT379" s="1250"/>
      <c r="CU379" s="1250"/>
      <c r="CV379" s="1250"/>
      <c r="CW379" s="1250"/>
      <c r="CX379" s="1250"/>
      <c r="CY379" s="1250"/>
      <c r="CZ379" s="1250"/>
    </row>
    <row r="380" spans="1:104" s="23" customFormat="1" x14ac:dyDescent="0.4">
      <c r="A380" s="23">
        <v>356</v>
      </c>
      <c r="B380" s="21"/>
      <c r="C380" s="21"/>
      <c r="D380" s="20"/>
      <c r="E380" s="21"/>
      <c r="F380" s="21"/>
      <c r="G380" s="3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1223"/>
      <c r="AS380" s="1223"/>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1250"/>
      <c r="CN380" s="1250"/>
      <c r="CO380" s="1250"/>
      <c r="CP380" s="1250"/>
      <c r="CQ380" s="1250"/>
      <c r="CR380" s="1250"/>
      <c r="CS380" s="1250"/>
      <c r="CT380" s="1250"/>
      <c r="CU380" s="1250"/>
      <c r="CV380" s="1250"/>
      <c r="CW380" s="1250"/>
      <c r="CX380" s="1250"/>
      <c r="CY380" s="1250"/>
      <c r="CZ380" s="1250"/>
    </row>
    <row r="381" spans="1:104" s="23" customFormat="1" x14ac:dyDescent="0.4">
      <c r="A381" s="23">
        <v>357</v>
      </c>
      <c r="B381" s="21"/>
      <c r="C381" s="21"/>
      <c r="D381" s="20"/>
      <c r="E381" s="21"/>
      <c r="F381" s="21"/>
      <c r="G381" s="3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1223"/>
      <c r="AS381" s="1223"/>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1250"/>
      <c r="CN381" s="1250"/>
      <c r="CO381" s="1250"/>
      <c r="CP381" s="1250"/>
      <c r="CQ381" s="1250"/>
      <c r="CR381" s="1250"/>
      <c r="CS381" s="1250"/>
      <c r="CT381" s="1250"/>
      <c r="CU381" s="1250"/>
      <c r="CV381" s="1250"/>
      <c r="CW381" s="1250"/>
      <c r="CX381" s="1250"/>
      <c r="CY381" s="1250"/>
      <c r="CZ381" s="1250"/>
    </row>
    <row r="382" spans="1:104" s="23" customFormat="1" x14ac:dyDescent="0.4">
      <c r="A382" s="23">
        <v>358</v>
      </c>
      <c r="B382" s="21"/>
      <c r="C382" s="21"/>
      <c r="D382" s="20"/>
      <c r="E382" s="21"/>
      <c r="F382" s="21"/>
      <c r="G382" s="3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1223"/>
      <c r="AS382" s="1223"/>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1250"/>
      <c r="CN382" s="1250"/>
      <c r="CO382" s="1250"/>
      <c r="CP382" s="1250"/>
      <c r="CQ382" s="1250"/>
      <c r="CR382" s="1250"/>
      <c r="CS382" s="1250"/>
      <c r="CT382" s="1250"/>
      <c r="CU382" s="1250"/>
      <c r="CV382" s="1250"/>
      <c r="CW382" s="1250"/>
      <c r="CX382" s="1250"/>
      <c r="CY382" s="1250"/>
      <c r="CZ382" s="1250"/>
    </row>
    <row r="383" spans="1:104" s="23" customFormat="1" x14ac:dyDescent="0.4">
      <c r="A383" s="23">
        <v>359</v>
      </c>
      <c r="B383" s="21"/>
      <c r="C383" s="21"/>
      <c r="D383" s="20"/>
      <c r="E383" s="21"/>
      <c r="F383" s="21"/>
      <c r="G383" s="3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1223"/>
      <c r="AS383" s="1223"/>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1250"/>
      <c r="CN383" s="1250"/>
      <c r="CO383" s="1250"/>
      <c r="CP383" s="1250"/>
      <c r="CQ383" s="1250"/>
      <c r="CR383" s="1250"/>
      <c r="CS383" s="1250"/>
      <c r="CT383" s="1250"/>
      <c r="CU383" s="1250"/>
      <c r="CV383" s="1250"/>
      <c r="CW383" s="1250"/>
      <c r="CX383" s="1250"/>
      <c r="CY383" s="1250"/>
      <c r="CZ383" s="1250"/>
    </row>
    <row r="384" spans="1:104" s="23" customFormat="1" x14ac:dyDescent="0.4">
      <c r="A384" s="23">
        <v>360</v>
      </c>
      <c r="B384" s="21"/>
      <c r="C384" s="21"/>
      <c r="D384" s="20"/>
      <c r="E384" s="21"/>
      <c r="F384" s="21"/>
      <c r="G384" s="3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1223"/>
      <c r="AS384" s="1223"/>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1250"/>
      <c r="CN384" s="1250"/>
      <c r="CO384" s="1250"/>
      <c r="CP384" s="1250"/>
      <c r="CQ384" s="1250"/>
      <c r="CR384" s="1250"/>
      <c r="CS384" s="1250"/>
      <c r="CT384" s="1250"/>
      <c r="CU384" s="1250"/>
      <c r="CV384" s="1250"/>
      <c r="CW384" s="1250"/>
      <c r="CX384" s="1250"/>
      <c r="CY384" s="1250"/>
      <c r="CZ384" s="1250"/>
    </row>
    <row r="385" spans="1:104" s="23" customFormat="1" x14ac:dyDescent="0.4">
      <c r="A385" s="23">
        <v>361</v>
      </c>
      <c r="B385" s="21"/>
      <c r="C385" s="21"/>
      <c r="D385" s="20"/>
      <c r="E385" s="21"/>
      <c r="F385" s="21"/>
      <c r="G385" s="3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1223"/>
      <c r="AS385" s="1223"/>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1250"/>
      <c r="CN385" s="1250"/>
      <c r="CO385" s="1250"/>
      <c r="CP385" s="1250"/>
      <c r="CQ385" s="1250"/>
      <c r="CR385" s="1250"/>
      <c r="CS385" s="1250"/>
      <c r="CT385" s="1250"/>
      <c r="CU385" s="1250"/>
      <c r="CV385" s="1250"/>
      <c r="CW385" s="1250"/>
      <c r="CX385" s="1250"/>
      <c r="CY385" s="1250"/>
      <c r="CZ385" s="1250"/>
    </row>
    <row r="386" spans="1:104" s="23" customFormat="1" x14ac:dyDescent="0.4">
      <c r="A386" s="23">
        <v>362</v>
      </c>
      <c r="B386" s="21"/>
      <c r="C386" s="21"/>
      <c r="D386" s="20"/>
      <c r="E386" s="21"/>
      <c r="F386" s="21"/>
      <c r="G386" s="3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1223"/>
      <c r="AS386" s="1223"/>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1250"/>
      <c r="CN386" s="1250"/>
      <c r="CO386" s="1250"/>
      <c r="CP386" s="1250"/>
      <c r="CQ386" s="1250"/>
      <c r="CR386" s="1250"/>
      <c r="CS386" s="1250"/>
      <c r="CT386" s="1250"/>
      <c r="CU386" s="1250"/>
      <c r="CV386" s="1250"/>
      <c r="CW386" s="1250"/>
      <c r="CX386" s="1250"/>
      <c r="CY386" s="1250"/>
      <c r="CZ386" s="1250"/>
    </row>
    <row r="387" spans="1:104" s="23" customFormat="1" x14ac:dyDescent="0.4">
      <c r="A387" s="23">
        <v>363</v>
      </c>
      <c r="B387" s="21"/>
      <c r="C387" s="21"/>
      <c r="D387" s="20"/>
      <c r="E387" s="21"/>
      <c r="F387" s="21"/>
      <c r="G387" s="3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1223"/>
      <c r="AS387" s="1223"/>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1250"/>
      <c r="CN387" s="1250"/>
      <c r="CO387" s="1250"/>
      <c r="CP387" s="1250"/>
      <c r="CQ387" s="1250"/>
      <c r="CR387" s="1250"/>
      <c r="CS387" s="1250"/>
      <c r="CT387" s="1250"/>
      <c r="CU387" s="1250"/>
      <c r="CV387" s="1250"/>
      <c r="CW387" s="1250"/>
      <c r="CX387" s="1250"/>
      <c r="CY387" s="1250"/>
      <c r="CZ387" s="1250"/>
    </row>
    <row r="388" spans="1:104" s="23" customFormat="1" x14ac:dyDescent="0.4">
      <c r="A388" s="23">
        <v>364</v>
      </c>
      <c r="B388" s="21"/>
      <c r="C388" s="21"/>
      <c r="D388" s="20"/>
      <c r="E388" s="21"/>
      <c r="F388" s="21"/>
      <c r="G388" s="3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1223"/>
      <c r="AS388" s="1223"/>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1250"/>
      <c r="CN388" s="1250"/>
      <c r="CO388" s="1250"/>
      <c r="CP388" s="1250"/>
      <c r="CQ388" s="1250"/>
      <c r="CR388" s="1250"/>
      <c r="CS388" s="1250"/>
      <c r="CT388" s="1250"/>
      <c r="CU388" s="1250"/>
      <c r="CV388" s="1250"/>
      <c r="CW388" s="1250"/>
      <c r="CX388" s="1250"/>
      <c r="CY388" s="1250"/>
      <c r="CZ388" s="1250"/>
    </row>
    <row r="389" spans="1:104" s="23" customFormat="1" x14ac:dyDescent="0.4">
      <c r="A389" s="23">
        <v>365</v>
      </c>
      <c r="B389" s="21"/>
      <c r="C389" s="21"/>
      <c r="D389" s="20"/>
      <c r="E389" s="21"/>
      <c r="F389" s="21"/>
      <c r="G389" s="3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1223"/>
      <c r="AS389" s="1223"/>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1250"/>
      <c r="CN389" s="1250"/>
      <c r="CO389" s="1250"/>
      <c r="CP389" s="1250"/>
      <c r="CQ389" s="1250"/>
      <c r="CR389" s="1250"/>
      <c r="CS389" s="1250"/>
      <c r="CT389" s="1250"/>
      <c r="CU389" s="1250"/>
      <c r="CV389" s="1250"/>
      <c r="CW389" s="1250"/>
      <c r="CX389" s="1250"/>
      <c r="CY389" s="1250"/>
      <c r="CZ389" s="1250"/>
    </row>
    <row r="390" spans="1:104" s="23" customFormat="1" x14ac:dyDescent="0.4">
      <c r="A390" s="23">
        <v>366</v>
      </c>
      <c r="B390" s="21"/>
      <c r="C390" s="21"/>
      <c r="D390" s="20"/>
      <c r="E390" s="21"/>
      <c r="F390" s="21"/>
      <c r="G390" s="3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1223"/>
      <c r="AS390" s="1223"/>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1250"/>
      <c r="CN390" s="1250"/>
      <c r="CO390" s="1250"/>
      <c r="CP390" s="1250"/>
      <c r="CQ390" s="1250"/>
      <c r="CR390" s="1250"/>
      <c r="CS390" s="1250"/>
      <c r="CT390" s="1250"/>
      <c r="CU390" s="1250"/>
      <c r="CV390" s="1250"/>
      <c r="CW390" s="1250"/>
      <c r="CX390" s="1250"/>
      <c r="CY390" s="1250"/>
      <c r="CZ390" s="1250"/>
    </row>
    <row r="391" spans="1:104" s="23" customFormat="1" x14ac:dyDescent="0.4">
      <c r="A391" s="23">
        <v>367</v>
      </c>
      <c r="B391" s="21"/>
      <c r="C391" s="21"/>
      <c r="D391" s="20"/>
      <c r="E391" s="21"/>
      <c r="F391" s="21"/>
      <c r="G391" s="3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1223"/>
      <c r="AS391" s="1223"/>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1250"/>
      <c r="CN391" s="1250"/>
      <c r="CO391" s="1250"/>
      <c r="CP391" s="1250"/>
      <c r="CQ391" s="1250"/>
      <c r="CR391" s="1250"/>
      <c r="CS391" s="1250"/>
      <c r="CT391" s="1250"/>
      <c r="CU391" s="1250"/>
      <c r="CV391" s="1250"/>
      <c r="CW391" s="1250"/>
      <c r="CX391" s="1250"/>
      <c r="CY391" s="1250"/>
      <c r="CZ391" s="1250"/>
    </row>
    <row r="392" spans="1:104" s="23" customFormat="1" x14ac:dyDescent="0.4">
      <c r="A392" s="23">
        <v>368</v>
      </c>
      <c r="B392" s="21"/>
      <c r="C392" s="21"/>
      <c r="D392" s="20"/>
      <c r="E392" s="21"/>
      <c r="F392" s="21"/>
      <c r="G392" s="3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1223"/>
      <c r="AS392" s="1223"/>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1250"/>
      <c r="CN392" s="1250"/>
      <c r="CO392" s="1250"/>
      <c r="CP392" s="1250"/>
      <c r="CQ392" s="1250"/>
      <c r="CR392" s="1250"/>
      <c r="CS392" s="1250"/>
      <c r="CT392" s="1250"/>
      <c r="CU392" s="1250"/>
      <c r="CV392" s="1250"/>
      <c r="CW392" s="1250"/>
      <c r="CX392" s="1250"/>
      <c r="CY392" s="1250"/>
      <c r="CZ392" s="1250"/>
    </row>
    <row r="393" spans="1:104" s="23" customFormat="1" x14ac:dyDescent="0.4">
      <c r="A393" s="23">
        <v>369</v>
      </c>
      <c r="B393" s="21"/>
      <c r="C393" s="21"/>
      <c r="D393" s="20"/>
      <c r="E393" s="21"/>
      <c r="F393" s="21"/>
      <c r="G393" s="3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1223"/>
      <c r="AS393" s="1223"/>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1250"/>
      <c r="CN393" s="1250"/>
      <c r="CO393" s="1250"/>
      <c r="CP393" s="1250"/>
      <c r="CQ393" s="1250"/>
      <c r="CR393" s="1250"/>
      <c r="CS393" s="1250"/>
      <c r="CT393" s="1250"/>
      <c r="CU393" s="1250"/>
      <c r="CV393" s="1250"/>
      <c r="CW393" s="1250"/>
      <c r="CX393" s="1250"/>
      <c r="CY393" s="1250"/>
      <c r="CZ393" s="1250"/>
    </row>
    <row r="394" spans="1:104" s="23" customFormat="1" x14ac:dyDescent="0.4">
      <c r="A394" s="23">
        <v>370</v>
      </c>
      <c r="B394" s="21"/>
      <c r="C394" s="21"/>
      <c r="D394" s="20"/>
      <c r="E394" s="21"/>
      <c r="F394" s="21"/>
      <c r="G394" s="3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1223"/>
      <c r="AS394" s="1223"/>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1250"/>
      <c r="CN394" s="1250"/>
      <c r="CO394" s="1250"/>
      <c r="CP394" s="1250"/>
      <c r="CQ394" s="1250"/>
      <c r="CR394" s="1250"/>
      <c r="CS394" s="1250"/>
      <c r="CT394" s="1250"/>
      <c r="CU394" s="1250"/>
      <c r="CV394" s="1250"/>
      <c r="CW394" s="1250"/>
      <c r="CX394" s="1250"/>
      <c r="CY394" s="1250"/>
      <c r="CZ394" s="1250"/>
    </row>
    <row r="395" spans="1:104" s="23" customFormat="1" x14ac:dyDescent="0.4">
      <c r="A395" s="23">
        <v>371</v>
      </c>
      <c r="B395" s="21"/>
      <c r="C395" s="21"/>
      <c r="D395" s="20"/>
      <c r="E395" s="21"/>
      <c r="F395" s="21"/>
      <c r="G395" s="3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1223"/>
      <c r="AS395" s="1223"/>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1250"/>
      <c r="CN395" s="1250"/>
      <c r="CO395" s="1250"/>
      <c r="CP395" s="1250"/>
      <c r="CQ395" s="1250"/>
      <c r="CR395" s="1250"/>
      <c r="CS395" s="1250"/>
      <c r="CT395" s="1250"/>
      <c r="CU395" s="1250"/>
      <c r="CV395" s="1250"/>
      <c r="CW395" s="1250"/>
      <c r="CX395" s="1250"/>
      <c r="CY395" s="1250"/>
      <c r="CZ395" s="1250"/>
    </row>
    <row r="396" spans="1:104" s="23" customFormat="1" x14ac:dyDescent="0.4">
      <c r="A396" s="23">
        <v>372</v>
      </c>
      <c r="B396" s="21"/>
      <c r="C396" s="21"/>
      <c r="D396" s="20"/>
      <c r="E396" s="21"/>
      <c r="F396" s="21"/>
      <c r="G396" s="3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1223"/>
      <c r="AS396" s="1223"/>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1250"/>
      <c r="CN396" s="1250"/>
      <c r="CO396" s="1250"/>
      <c r="CP396" s="1250"/>
      <c r="CQ396" s="1250"/>
      <c r="CR396" s="1250"/>
      <c r="CS396" s="1250"/>
      <c r="CT396" s="1250"/>
      <c r="CU396" s="1250"/>
      <c r="CV396" s="1250"/>
      <c r="CW396" s="1250"/>
      <c r="CX396" s="1250"/>
      <c r="CY396" s="1250"/>
      <c r="CZ396" s="1250"/>
    </row>
    <row r="397" spans="1:104" s="23" customFormat="1" x14ac:dyDescent="0.4">
      <c r="A397" s="23">
        <v>373</v>
      </c>
      <c r="B397" s="21"/>
      <c r="C397" s="21"/>
      <c r="D397" s="20"/>
      <c r="E397" s="21"/>
      <c r="F397" s="21"/>
      <c r="G397" s="3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1223"/>
      <c r="AS397" s="1223"/>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1250"/>
      <c r="CN397" s="1250"/>
      <c r="CO397" s="1250"/>
      <c r="CP397" s="1250"/>
      <c r="CQ397" s="1250"/>
      <c r="CR397" s="1250"/>
      <c r="CS397" s="1250"/>
      <c r="CT397" s="1250"/>
      <c r="CU397" s="1250"/>
      <c r="CV397" s="1250"/>
      <c r="CW397" s="1250"/>
      <c r="CX397" s="1250"/>
      <c r="CY397" s="1250"/>
      <c r="CZ397" s="1250"/>
    </row>
    <row r="398" spans="1:104" s="23" customFormat="1" x14ac:dyDescent="0.4">
      <c r="A398" s="23">
        <v>374</v>
      </c>
      <c r="B398" s="21"/>
      <c r="C398" s="21"/>
      <c r="D398" s="20"/>
      <c r="E398" s="21"/>
      <c r="F398" s="21"/>
      <c r="G398" s="3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1223"/>
      <c r="AS398" s="1223"/>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1250"/>
      <c r="CN398" s="1250"/>
      <c r="CO398" s="1250"/>
      <c r="CP398" s="1250"/>
      <c r="CQ398" s="1250"/>
      <c r="CR398" s="1250"/>
      <c r="CS398" s="1250"/>
      <c r="CT398" s="1250"/>
      <c r="CU398" s="1250"/>
      <c r="CV398" s="1250"/>
      <c r="CW398" s="1250"/>
      <c r="CX398" s="1250"/>
      <c r="CY398" s="1250"/>
      <c r="CZ398" s="1250"/>
    </row>
    <row r="399" spans="1:104" s="23" customFormat="1" x14ac:dyDescent="0.4">
      <c r="A399" s="23">
        <v>375</v>
      </c>
      <c r="B399" s="21"/>
      <c r="C399" s="21"/>
      <c r="D399" s="20"/>
      <c r="E399" s="21"/>
      <c r="F399" s="21"/>
      <c r="G399" s="3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1223"/>
      <c r="AS399" s="1223"/>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1250"/>
      <c r="CN399" s="1250"/>
      <c r="CO399" s="1250"/>
      <c r="CP399" s="1250"/>
      <c r="CQ399" s="1250"/>
      <c r="CR399" s="1250"/>
      <c r="CS399" s="1250"/>
      <c r="CT399" s="1250"/>
      <c r="CU399" s="1250"/>
      <c r="CV399" s="1250"/>
      <c r="CW399" s="1250"/>
      <c r="CX399" s="1250"/>
      <c r="CY399" s="1250"/>
      <c r="CZ399" s="1250"/>
    </row>
    <row r="400" spans="1:104" s="23" customFormat="1" x14ac:dyDescent="0.4">
      <c r="A400" s="23">
        <v>376</v>
      </c>
      <c r="B400" s="21"/>
      <c r="C400" s="21"/>
      <c r="D400" s="20"/>
      <c r="E400" s="21"/>
      <c r="F400" s="21"/>
      <c r="G400" s="3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1223"/>
      <c r="AS400" s="1223"/>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1250"/>
      <c r="CN400" s="1250"/>
      <c r="CO400" s="1250"/>
      <c r="CP400" s="1250"/>
      <c r="CQ400" s="1250"/>
      <c r="CR400" s="1250"/>
      <c r="CS400" s="1250"/>
      <c r="CT400" s="1250"/>
      <c r="CU400" s="1250"/>
      <c r="CV400" s="1250"/>
      <c r="CW400" s="1250"/>
      <c r="CX400" s="1250"/>
      <c r="CY400" s="1250"/>
      <c r="CZ400" s="1250"/>
    </row>
    <row r="401" spans="1:104" s="23" customFormat="1" x14ac:dyDescent="0.4">
      <c r="A401" s="23">
        <v>377</v>
      </c>
      <c r="B401" s="21"/>
      <c r="C401" s="21"/>
      <c r="D401" s="20"/>
      <c r="E401" s="21"/>
      <c r="F401" s="21"/>
      <c r="G401" s="3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1223"/>
      <c r="AS401" s="1223"/>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1250"/>
      <c r="CN401" s="1250"/>
      <c r="CO401" s="1250"/>
      <c r="CP401" s="1250"/>
      <c r="CQ401" s="1250"/>
      <c r="CR401" s="1250"/>
      <c r="CS401" s="1250"/>
      <c r="CT401" s="1250"/>
      <c r="CU401" s="1250"/>
      <c r="CV401" s="1250"/>
      <c r="CW401" s="1250"/>
      <c r="CX401" s="1250"/>
      <c r="CY401" s="1250"/>
      <c r="CZ401" s="1250"/>
    </row>
    <row r="402" spans="1:104" s="23" customFormat="1" x14ac:dyDescent="0.4">
      <c r="A402" s="23">
        <v>378</v>
      </c>
      <c r="B402" s="21"/>
      <c r="C402" s="21"/>
      <c r="D402" s="20"/>
      <c r="E402" s="21"/>
      <c r="F402" s="21"/>
      <c r="G402" s="3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1223"/>
      <c r="AS402" s="1223"/>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1250"/>
      <c r="CN402" s="1250"/>
      <c r="CO402" s="1250"/>
      <c r="CP402" s="1250"/>
      <c r="CQ402" s="1250"/>
      <c r="CR402" s="1250"/>
      <c r="CS402" s="1250"/>
      <c r="CT402" s="1250"/>
      <c r="CU402" s="1250"/>
      <c r="CV402" s="1250"/>
      <c r="CW402" s="1250"/>
      <c r="CX402" s="1250"/>
      <c r="CY402" s="1250"/>
      <c r="CZ402" s="1250"/>
    </row>
    <row r="403" spans="1:104" s="23" customFormat="1" x14ac:dyDescent="0.4">
      <c r="A403" s="23">
        <v>379</v>
      </c>
      <c r="B403" s="21"/>
      <c r="C403" s="21"/>
      <c r="D403" s="20"/>
      <c r="E403" s="21"/>
      <c r="F403" s="21"/>
      <c r="G403" s="3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1223"/>
      <c r="AS403" s="1223"/>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1250"/>
      <c r="CN403" s="1250"/>
      <c r="CO403" s="1250"/>
      <c r="CP403" s="1250"/>
      <c r="CQ403" s="1250"/>
      <c r="CR403" s="1250"/>
      <c r="CS403" s="1250"/>
      <c r="CT403" s="1250"/>
      <c r="CU403" s="1250"/>
      <c r="CV403" s="1250"/>
      <c r="CW403" s="1250"/>
      <c r="CX403" s="1250"/>
      <c r="CY403" s="1250"/>
      <c r="CZ403" s="1250"/>
    </row>
    <row r="404" spans="1:104" s="23" customFormat="1" x14ac:dyDescent="0.4">
      <c r="A404" s="23">
        <v>380</v>
      </c>
      <c r="B404" s="21"/>
      <c r="C404" s="21"/>
      <c r="D404" s="20"/>
      <c r="E404" s="21"/>
      <c r="F404" s="21"/>
      <c r="G404" s="3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1223"/>
      <c r="AS404" s="1223"/>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1250"/>
      <c r="CN404" s="1250"/>
      <c r="CO404" s="1250"/>
      <c r="CP404" s="1250"/>
      <c r="CQ404" s="1250"/>
      <c r="CR404" s="1250"/>
      <c r="CS404" s="1250"/>
      <c r="CT404" s="1250"/>
      <c r="CU404" s="1250"/>
      <c r="CV404" s="1250"/>
      <c r="CW404" s="1250"/>
      <c r="CX404" s="1250"/>
      <c r="CY404" s="1250"/>
      <c r="CZ404" s="1250"/>
    </row>
    <row r="405" spans="1:104" s="23" customFormat="1" x14ac:dyDescent="0.4">
      <c r="A405" s="23">
        <v>381</v>
      </c>
      <c r="B405" s="21"/>
      <c r="C405" s="21"/>
      <c r="D405" s="20"/>
      <c r="E405" s="21"/>
      <c r="F405" s="21"/>
      <c r="G405" s="3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1223"/>
      <c r="AS405" s="1223"/>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1250"/>
      <c r="CN405" s="1250"/>
      <c r="CO405" s="1250"/>
      <c r="CP405" s="1250"/>
      <c r="CQ405" s="1250"/>
      <c r="CR405" s="1250"/>
      <c r="CS405" s="1250"/>
      <c r="CT405" s="1250"/>
      <c r="CU405" s="1250"/>
      <c r="CV405" s="1250"/>
      <c r="CW405" s="1250"/>
      <c r="CX405" s="1250"/>
      <c r="CY405" s="1250"/>
      <c r="CZ405" s="1250"/>
    </row>
    <row r="406" spans="1:104" s="23" customFormat="1" x14ac:dyDescent="0.4">
      <c r="A406" s="23">
        <v>382</v>
      </c>
      <c r="B406" s="21"/>
      <c r="C406" s="21"/>
      <c r="D406" s="20"/>
      <c r="E406" s="21"/>
      <c r="F406" s="21"/>
      <c r="G406" s="3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1223"/>
      <c r="AS406" s="1223"/>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1250"/>
      <c r="CN406" s="1250"/>
      <c r="CO406" s="1250"/>
      <c r="CP406" s="1250"/>
      <c r="CQ406" s="1250"/>
      <c r="CR406" s="1250"/>
      <c r="CS406" s="1250"/>
      <c r="CT406" s="1250"/>
      <c r="CU406" s="1250"/>
      <c r="CV406" s="1250"/>
      <c r="CW406" s="1250"/>
      <c r="CX406" s="1250"/>
      <c r="CY406" s="1250"/>
      <c r="CZ406" s="1250"/>
    </row>
    <row r="407" spans="1:104" s="23" customFormat="1" x14ac:dyDescent="0.4">
      <c r="A407" s="23">
        <v>383</v>
      </c>
      <c r="B407" s="21"/>
      <c r="C407" s="21"/>
      <c r="D407" s="20"/>
      <c r="E407" s="21"/>
      <c r="F407" s="21"/>
      <c r="G407" s="3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1223"/>
      <c r="AS407" s="1223"/>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1250"/>
      <c r="CN407" s="1250"/>
      <c r="CO407" s="1250"/>
      <c r="CP407" s="1250"/>
      <c r="CQ407" s="1250"/>
      <c r="CR407" s="1250"/>
      <c r="CS407" s="1250"/>
      <c r="CT407" s="1250"/>
      <c r="CU407" s="1250"/>
      <c r="CV407" s="1250"/>
      <c r="CW407" s="1250"/>
      <c r="CX407" s="1250"/>
      <c r="CY407" s="1250"/>
      <c r="CZ407" s="1250"/>
    </row>
    <row r="408" spans="1:104" s="23" customFormat="1" x14ac:dyDescent="0.4">
      <c r="A408" s="23">
        <v>384</v>
      </c>
      <c r="B408" s="21"/>
      <c r="C408" s="21"/>
      <c r="D408" s="20"/>
      <c r="E408" s="21"/>
      <c r="F408" s="21"/>
      <c r="G408" s="3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1223"/>
      <c r="AS408" s="1223"/>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1250"/>
      <c r="CN408" s="1250"/>
      <c r="CO408" s="1250"/>
      <c r="CP408" s="1250"/>
      <c r="CQ408" s="1250"/>
      <c r="CR408" s="1250"/>
      <c r="CS408" s="1250"/>
      <c r="CT408" s="1250"/>
      <c r="CU408" s="1250"/>
      <c r="CV408" s="1250"/>
      <c r="CW408" s="1250"/>
      <c r="CX408" s="1250"/>
      <c r="CY408" s="1250"/>
      <c r="CZ408" s="1250"/>
    </row>
    <row r="409" spans="1:104" s="23" customFormat="1" x14ac:dyDescent="0.4">
      <c r="A409" s="23">
        <v>385</v>
      </c>
      <c r="B409" s="21"/>
      <c r="C409" s="21"/>
      <c r="D409" s="20"/>
      <c r="E409" s="21"/>
      <c r="F409" s="21"/>
      <c r="G409" s="3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1223"/>
      <c r="AS409" s="1223"/>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1250"/>
      <c r="CN409" s="1250"/>
      <c r="CO409" s="1250"/>
      <c r="CP409" s="1250"/>
      <c r="CQ409" s="1250"/>
      <c r="CR409" s="1250"/>
      <c r="CS409" s="1250"/>
      <c r="CT409" s="1250"/>
      <c r="CU409" s="1250"/>
      <c r="CV409" s="1250"/>
      <c r="CW409" s="1250"/>
      <c r="CX409" s="1250"/>
      <c r="CY409" s="1250"/>
      <c r="CZ409" s="1250"/>
    </row>
    <row r="410" spans="1:104" s="23" customFormat="1" x14ac:dyDescent="0.4">
      <c r="A410" s="23">
        <v>386</v>
      </c>
      <c r="B410" s="21"/>
      <c r="C410" s="21"/>
      <c r="D410" s="20"/>
      <c r="E410" s="21"/>
      <c r="F410" s="21"/>
      <c r="G410" s="3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1223"/>
      <c r="AS410" s="1223"/>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1250"/>
      <c r="CN410" s="1250"/>
      <c r="CO410" s="1250"/>
      <c r="CP410" s="1250"/>
      <c r="CQ410" s="1250"/>
      <c r="CR410" s="1250"/>
      <c r="CS410" s="1250"/>
      <c r="CT410" s="1250"/>
      <c r="CU410" s="1250"/>
      <c r="CV410" s="1250"/>
      <c r="CW410" s="1250"/>
      <c r="CX410" s="1250"/>
      <c r="CY410" s="1250"/>
      <c r="CZ410" s="1250"/>
    </row>
    <row r="411" spans="1:104" s="23" customFormat="1" x14ac:dyDescent="0.4">
      <c r="A411" s="23">
        <v>387</v>
      </c>
      <c r="B411" s="21"/>
      <c r="C411" s="21"/>
      <c r="D411" s="20"/>
      <c r="E411" s="21"/>
      <c r="F411" s="21"/>
      <c r="G411" s="3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1223"/>
      <c r="AS411" s="1223"/>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1250"/>
      <c r="CN411" s="1250"/>
      <c r="CO411" s="1250"/>
      <c r="CP411" s="1250"/>
      <c r="CQ411" s="1250"/>
      <c r="CR411" s="1250"/>
      <c r="CS411" s="1250"/>
      <c r="CT411" s="1250"/>
      <c r="CU411" s="1250"/>
      <c r="CV411" s="1250"/>
      <c r="CW411" s="1250"/>
      <c r="CX411" s="1250"/>
      <c r="CY411" s="1250"/>
      <c r="CZ411" s="1250"/>
    </row>
    <row r="412" spans="1:104" s="23" customFormat="1" x14ac:dyDescent="0.4">
      <c r="A412" s="23">
        <v>388</v>
      </c>
      <c r="B412" s="21"/>
      <c r="C412" s="21"/>
      <c r="D412" s="20"/>
      <c r="E412" s="21"/>
      <c r="F412" s="21"/>
      <c r="G412" s="3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1223"/>
      <c r="AS412" s="1223"/>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1250"/>
      <c r="CN412" s="1250"/>
      <c r="CO412" s="1250"/>
      <c r="CP412" s="1250"/>
      <c r="CQ412" s="1250"/>
      <c r="CR412" s="1250"/>
      <c r="CS412" s="1250"/>
      <c r="CT412" s="1250"/>
      <c r="CU412" s="1250"/>
      <c r="CV412" s="1250"/>
      <c r="CW412" s="1250"/>
      <c r="CX412" s="1250"/>
      <c r="CY412" s="1250"/>
      <c r="CZ412" s="1250"/>
    </row>
    <row r="413" spans="1:104" s="23" customFormat="1" x14ac:dyDescent="0.4">
      <c r="A413" s="23">
        <v>389</v>
      </c>
      <c r="B413" s="21"/>
      <c r="C413" s="21"/>
      <c r="D413" s="20"/>
      <c r="E413" s="21"/>
      <c r="F413" s="21"/>
      <c r="G413" s="3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1223"/>
      <c r="AS413" s="1223"/>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1250"/>
      <c r="CN413" s="1250"/>
      <c r="CO413" s="1250"/>
      <c r="CP413" s="1250"/>
      <c r="CQ413" s="1250"/>
      <c r="CR413" s="1250"/>
      <c r="CS413" s="1250"/>
      <c r="CT413" s="1250"/>
      <c r="CU413" s="1250"/>
      <c r="CV413" s="1250"/>
      <c r="CW413" s="1250"/>
      <c r="CX413" s="1250"/>
      <c r="CY413" s="1250"/>
      <c r="CZ413" s="1250"/>
    </row>
    <row r="414" spans="1:104" s="23" customFormat="1" x14ac:dyDescent="0.4">
      <c r="A414" s="23">
        <v>390</v>
      </c>
      <c r="B414" s="21"/>
      <c r="C414" s="21"/>
      <c r="D414" s="20"/>
      <c r="E414" s="21"/>
      <c r="F414" s="21"/>
      <c r="G414" s="3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1223"/>
      <c r="AS414" s="1223"/>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1250"/>
      <c r="CN414" s="1250"/>
      <c r="CO414" s="1250"/>
      <c r="CP414" s="1250"/>
      <c r="CQ414" s="1250"/>
      <c r="CR414" s="1250"/>
      <c r="CS414" s="1250"/>
      <c r="CT414" s="1250"/>
      <c r="CU414" s="1250"/>
      <c r="CV414" s="1250"/>
      <c r="CW414" s="1250"/>
      <c r="CX414" s="1250"/>
      <c r="CY414" s="1250"/>
      <c r="CZ414" s="1250"/>
    </row>
    <row r="415" spans="1:104" s="23" customFormat="1" x14ac:dyDescent="0.4">
      <c r="A415" s="23">
        <v>391</v>
      </c>
      <c r="B415" s="21"/>
      <c r="C415" s="21"/>
      <c r="D415" s="20"/>
      <c r="E415" s="21"/>
      <c r="F415" s="21"/>
      <c r="G415" s="3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1223"/>
      <c r="AS415" s="1223"/>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1250"/>
      <c r="CN415" s="1250"/>
      <c r="CO415" s="1250"/>
      <c r="CP415" s="1250"/>
      <c r="CQ415" s="1250"/>
      <c r="CR415" s="1250"/>
      <c r="CS415" s="1250"/>
      <c r="CT415" s="1250"/>
      <c r="CU415" s="1250"/>
      <c r="CV415" s="1250"/>
      <c r="CW415" s="1250"/>
      <c r="CX415" s="1250"/>
      <c r="CY415" s="1250"/>
      <c r="CZ415" s="1250"/>
    </row>
    <row r="416" spans="1:104" s="23" customFormat="1" x14ac:dyDescent="0.4">
      <c r="A416" s="23">
        <v>392</v>
      </c>
      <c r="B416" s="21"/>
      <c r="C416" s="21"/>
      <c r="D416" s="20"/>
      <c r="E416" s="21"/>
      <c r="F416" s="21"/>
      <c r="G416" s="3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1223"/>
      <c r="AS416" s="1223"/>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1250"/>
      <c r="CN416" s="1250"/>
      <c r="CO416" s="1250"/>
      <c r="CP416" s="1250"/>
      <c r="CQ416" s="1250"/>
      <c r="CR416" s="1250"/>
      <c r="CS416" s="1250"/>
      <c r="CT416" s="1250"/>
      <c r="CU416" s="1250"/>
      <c r="CV416" s="1250"/>
      <c r="CW416" s="1250"/>
      <c r="CX416" s="1250"/>
      <c r="CY416" s="1250"/>
      <c r="CZ416" s="1250"/>
    </row>
    <row r="417" spans="1:104" s="23" customFormat="1" x14ac:dyDescent="0.4">
      <c r="A417" s="23">
        <v>393</v>
      </c>
      <c r="B417" s="21"/>
      <c r="C417" s="21"/>
      <c r="D417" s="20"/>
      <c r="E417" s="21"/>
      <c r="F417" s="21"/>
      <c r="G417" s="3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1223"/>
      <c r="AS417" s="1223"/>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1250"/>
      <c r="CN417" s="1250"/>
      <c r="CO417" s="1250"/>
      <c r="CP417" s="1250"/>
      <c r="CQ417" s="1250"/>
      <c r="CR417" s="1250"/>
      <c r="CS417" s="1250"/>
      <c r="CT417" s="1250"/>
      <c r="CU417" s="1250"/>
      <c r="CV417" s="1250"/>
      <c r="CW417" s="1250"/>
      <c r="CX417" s="1250"/>
      <c r="CY417" s="1250"/>
      <c r="CZ417" s="1250"/>
    </row>
    <row r="418" spans="1:104" s="23" customFormat="1" x14ac:dyDescent="0.4">
      <c r="A418" s="23">
        <v>394</v>
      </c>
      <c r="B418" s="21"/>
      <c r="C418" s="21"/>
      <c r="D418" s="20"/>
      <c r="E418" s="21"/>
      <c r="F418" s="21"/>
      <c r="G418" s="3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1223"/>
      <c r="AS418" s="1223"/>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1250"/>
      <c r="CN418" s="1250"/>
      <c r="CO418" s="1250"/>
      <c r="CP418" s="1250"/>
      <c r="CQ418" s="1250"/>
      <c r="CR418" s="1250"/>
      <c r="CS418" s="1250"/>
      <c r="CT418" s="1250"/>
      <c r="CU418" s="1250"/>
      <c r="CV418" s="1250"/>
      <c r="CW418" s="1250"/>
      <c r="CX418" s="1250"/>
      <c r="CY418" s="1250"/>
      <c r="CZ418" s="1250"/>
    </row>
    <row r="419" spans="1:104" s="23" customFormat="1" x14ac:dyDescent="0.4">
      <c r="A419" s="23">
        <v>395</v>
      </c>
      <c r="B419" s="21"/>
      <c r="C419" s="21"/>
      <c r="D419" s="20"/>
      <c r="E419" s="21"/>
      <c r="F419" s="21"/>
      <c r="G419" s="3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1223"/>
      <c r="AS419" s="1223"/>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1250"/>
      <c r="CN419" s="1250"/>
      <c r="CO419" s="1250"/>
      <c r="CP419" s="1250"/>
      <c r="CQ419" s="1250"/>
      <c r="CR419" s="1250"/>
      <c r="CS419" s="1250"/>
      <c r="CT419" s="1250"/>
      <c r="CU419" s="1250"/>
      <c r="CV419" s="1250"/>
      <c r="CW419" s="1250"/>
      <c r="CX419" s="1250"/>
      <c r="CY419" s="1250"/>
      <c r="CZ419" s="1250"/>
    </row>
    <row r="420" spans="1:104" s="23" customFormat="1" x14ac:dyDescent="0.4">
      <c r="A420" s="23">
        <v>396</v>
      </c>
      <c r="B420" s="21"/>
      <c r="C420" s="21"/>
      <c r="D420" s="20"/>
      <c r="E420" s="21"/>
      <c r="F420" s="21"/>
      <c r="G420" s="3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1223"/>
      <c r="AS420" s="1223"/>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1250"/>
      <c r="CN420" s="1250"/>
      <c r="CO420" s="1250"/>
      <c r="CP420" s="1250"/>
      <c r="CQ420" s="1250"/>
      <c r="CR420" s="1250"/>
      <c r="CS420" s="1250"/>
      <c r="CT420" s="1250"/>
      <c r="CU420" s="1250"/>
      <c r="CV420" s="1250"/>
      <c r="CW420" s="1250"/>
      <c r="CX420" s="1250"/>
      <c r="CY420" s="1250"/>
      <c r="CZ420" s="1250"/>
    </row>
    <row r="421" spans="1:104" s="23" customFormat="1" x14ac:dyDescent="0.4">
      <c r="A421" s="23">
        <v>397</v>
      </c>
      <c r="B421" s="21"/>
      <c r="C421" s="21"/>
      <c r="D421" s="20"/>
      <c r="E421" s="21"/>
      <c r="F421" s="21"/>
      <c r="G421" s="3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1223"/>
      <c r="AS421" s="1223"/>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1250"/>
      <c r="CN421" s="1250"/>
      <c r="CO421" s="1250"/>
      <c r="CP421" s="1250"/>
      <c r="CQ421" s="1250"/>
      <c r="CR421" s="1250"/>
      <c r="CS421" s="1250"/>
      <c r="CT421" s="1250"/>
      <c r="CU421" s="1250"/>
      <c r="CV421" s="1250"/>
      <c r="CW421" s="1250"/>
      <c r="CX421" s="1250"/>
      <c r="CY421" s="1250"/>
      <c r="CZ421" s="1250"/>
    </row>
    <row r="422" spans="1:104" s="23" customFormat="1" x14ac:dyDescent="0.4">
      <c r="A422" s="23">
        <v>398</v>
      </c>
      <c r="B422" s="21"/>
      <c r="C422" s="21"/>
      <c r="D422" s="20"/>
      <c r="E422" s="21"/>
      <c r="F422" s="21"/>
      <c r="G422" s="3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1223"/>
      <c r="AS422" s="1223"/>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1250"/>
      <c r="CN422" s="1250"/>
      <c r="CO422" s="1250"/>
      <c r="CP422" s="1250"/>
      <c r="CQ422" s="1250"/>
      <c r="CR422" s="1250"/>
      <c r="CS422" s="1250"/>
      <c r="CT422" s="1250"/>
      <c r="CU422" s="1250"/>
      <c r="CV422" s="1250"/>
      <c r="CW422" s="1250"/>
      <c r="CX422" s="1250"/>
      <c r="CY422" s="1250"/>
      <c r="CZ422" s="1250"/>
    </row>
    <row r="423" spans="1:104" s="23" customFormat="1" x14ac:dyDescent="0.4">
      <c r="A423" s="23">
        <v>399</v>
      </c>
      <c r="B423" s="21"/>
      <c r="C423" s="21"/>
      <c r="D423" s="20"/>
      <c r="E423" s="21"/>
      <c r="F423" s="21"/>
      <c r="G423" s="3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1223"/>
      <c r="AS423" s="1223"/>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1250"/>
      <c r="CN423" s="1250"/>
      <c r="CO423" s="1250"/>
      <c r="CP423" s="1250"/>
      <c r="CQ423" s="1250"/>
      <c r="CR423" s="1250"/>
      <c r="CS423" s="1250"/>
      <c r="CT423" s="1250"/>
      <c r="CU423" s="1250"/>
      <c r="CV423" s="1250"/>
      <c r="CW423" s="1250"/>
      <c r="CX423" s="1250"/>
      <c r="CY423" s="1250"/>
      <c r="CZ423" s="1250"/>
    </row>
    <row r="424" spans="1:104" s="23" customFormat="1" x14ac:dyDescent="0.4">
      <c r="A424" s="23">
        <v>400</v>
      </c>
      <c r="B424" s="21"/>
      <c r="C424" s="21"/>
      <c r="D424" s="20"/>
      <c r="E424" s="21"/>
      <c r="F424" s="21"/>
      <c r="G424" s="3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1223"/>
      <c r="AS424" s="1223"/>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1250"/>
      <c r="CN424" s="1250"/>
      <c r="CO424" s="1250"/>
      <c r="CP424" s="1250"/>
      <c r="CQ424" s="1250"/>
      <c r="CR424" s="1250"/>
      <c r="CS424" s="1250"/>
      <c r="CT424" s="1250"/>
      <c r="CU424" s="1250"/>
      <c r="CV424" s="1250"/>
      <c r="CW424" s="1250"/>
      <c r="CX424" s="1250"/>
      <c r="CY424" s="1250"/>
      <c r="CZ424" s="1250"/>
    </row>
    <row r="425" spans="1:104" s="23" customFormat="1" x14ac:dyDescent="0.4">
      <c r="A425" s="23">
        <v>401</v>
      </c>
      <c r="B425" s="21"/>
      <c r="C425" s="21"/>
      <c r="D425" s="20"/>
      <c r="E425" s="21"/>
      <c r="F425" s="21"/>
      <c r="G425" s="3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1223"/>
      <c r="AS425" s="1223"/>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1250"/>
      <c r="CN425" s="1250"/>
      <c r="CO425" s="1250"/>
      <c r="CP425" s="1250"/>
      <c r="CQ425" s="1250"/>
      <c r="CR425" s="1250"/>
      <c r="CS425" s="1250"/>
      <c r="CT425" s="1250"/>
      <c r="CU425" s="1250"/>
      <c r="CV425" s="1250"/>
      <c r="CW425" s="1250"/>
      <c r="CX425" s="1250"/>
      <c r="CY425" s="1250"/>
      <c r="CZ425" s="1250"/>
    </row>
    <row r="426" spans="1:104" s="23" customFormat="1" x14ac:dyDescent="0.4">
      <c r="A426" s="23">
        <v>402</v>
      </c>
      <c r="B426" s="21"/>
      <c r="C426" s="21"/>
      <c r="D426" s="20"/>
      <c r="E426" s="21"/>
      <c r="F426" s="21"/>
      <c r="G426" s="3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1223"/>
      <c r="AS426" s="1223"/>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1250"/>
      <c r="CN426" s="1250"/>
      <c r="CO426" s="1250"/>
      <c r="CP426" s="1250"/>
      <c r="CQ426" s="1250"/>
      <c r="CR426" s="1250"/>
      <c r="CS426" s="1250"/>
      <c r="CT426" s="1250"/>
      <c r="CU426" s="1250"/>
      <c r="CV426" s="1250"/>
      <c r="CW426" s="1250"/>
      <c r="CX426" s="1250"/>
      <c r="CY426" s="1250"/>
      <c r="CZ426" s="1250"/>
    </row>
    <row r="427" spans="1:104" s="23" customFormat="1" x14ac:dyDescent="0.4">
      <c r="A427" s="23">
        <v>403</v>
      </c>
      <c r="B427" s="21"/>
      <c r="C427" s="21"/>
      <c r="D427" s="20"/>
      <c r="E427" s="21"/>
      <c r="F427" s="21"/>
      <c r="G427" s="3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1223"/>
      <c r="AS427" s="1223"/>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1250"/>
      <c r="CN427" s="1250"/>
      <c r="CO427" s="1250"/>
      <c r="CP427" s="1250"/>
      <c r="CQ427" s="1250"/>
      <c r="CR427" s="1250"/>
      <c r="CS427" s="1250"/>
      <c r="CT427" s="1250"/>
      <c r="CU427" s="1250"/>
      <c r="CV427" s="1250"/>
      <c r="CW427" s="1250"/>
      <c r="CX427" s="1250"/>
      <c r="CY427" s="1250"/>
      <c r="CZ427" s="1250"/>
    </row>
    <row r="428" spans="1:104" s="23" customFormat="1" x14ac:dyDescent="0.4">
      <c r="A428" s="23">
        <v>404</v>
      </c>
      <c r="B428" s="21"/>
      <c r="C428" s="21"/>
      <c r="D428" s="20"/>
      <c r="E428" s="21"/>
      <c r="F428" s="21"/>
      <c r="G428" s="3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1223"/>
      <c r="AS428" s="1223"/>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1250"/>
      <c r="CN428" s="1250"/>
      <c r="CO428" s="1250"/>
      <c r="CP428" s="1250"/>
      <c r="CQ428" s="1250"/>
      <c r="CR428" s="1250"/>
      <c r="CS428" s="1250"/>
      <c r="CT428" s="1250"/>
      <c r="CU428" s="1250"/>
      <c r="CV428" s="1250"/>
      <c r="CW428" s="1250"/>
      <c r="CX428" s="1250"/>
      <c r="CY428" s="1250"/>
      <c r="CZ428" s="1250"/>
    </row>
    <row r="429" spans="1:104" s="23" customFormat="1" x14ac:dyDescent="0.4">
      <c r="A429" s="23">
        <v>405</v>
      </c>
      <c r="B429" s="21"/>
      <c r="C429" s="21"/>
      <c r="D429" s="20"/>
      <c r="E429" s="21"/>
      <c r="F429" s="21"/>
      <c r="G429" s="3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1223"/>
      <c r="AS429" s="1223"/>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1250"/>
      <c r="CN429" s="1250"/>
      <c r="CO429" s="1250"/>
      <c r="CP429" s="1250"/>
      <c r="CQ429" s="1250"/>
      <c r="CR429" s="1250"/>
      <c r="CS429" s="1250"/>
      <c r="CT429" s="1250"/>
      <c r="CU429" s="1250"/>
      <c r="CV429" s="1250"/>
      <c r="CW429" s="1250"/>
      <c r="CX429" s="1250"/>
      <c r="CY429" s="1250"/>
      <c r="CZ429" s="1250"/>
    </row>
    <row r="430" spans="1:104" s="23" customFormat="1" x14ac:dyDescent="0.4">
      <c r="A430" s="23">
        <v>406</v>
      </c>
      <c r="B430" s="21"/>
      <c r="C430" s="21"/>
      <c r="D430" s="20"/>
      <c r="E430" s="21"/>
      <c r="F430" s="21"/>
      <c r="G430" s="3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1223"/>
      <c r="AS430" s="1223"/>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1250"/>
      <c r="CN430" s="1250"/>
      <c r="CO430" s="1250"/>
      <c r="CP430" s="1250"/>
      <c r="CQ430" s="1250"/>
      <c r="CR430" s="1250"/>
      <c r="CS430" s="1250"/>
      <c r="CT430" s="1250"/>
      <c r="CU430" s="1250"/>
      <c r="CV430" s="1250"/>
      <c r="CW430" s="1250"/>
      <c r="CX430" s="1250"/>
      <c r="CY430" s="1250"/>
      <c r="CZ430" s="1250"/>
    </row>
    <row r="431" spans="1:104" s="23" customFormat="1" x14ac:dyDescent="0.4">
      <c r="A431" s="23">
        <v>407</v>
      </c>
      <c r="B431" s="21"/>
      <c r="C431" s="21"/>
      <c r="D431" s="20"/>
      <c r="E431" s="21"/>
      <c r="F431" s="21"/>
      <c r="G431" s="3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1223"/>
      <c r="AS431" s="1223"/>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1250"/>
      <c r="CN431" s="1250"/>
      <c r="CO431" s="1250"/>
      <c r="CP431" s="1250"/>
      <c r="CQ431" s="1250"/>
      <c r="CR431" s="1250"/>
      <c r="CS431" s="1250"/>
      <c r="CT431" s="1250"/>
      <c r="CU431" s="1250"/>
      <c r="CV431" s="1250"/>
      <c r="CW431" s="1250"/>
      <c r="CX431" s="1250"/>
      <c r="CY431" s="1250"/>
      <c r="CZ431" s="1250"/>
    </row>
    <row r="432" spans="1:104" s="23" customFormat="1" x14ac:dyDescent="0.4">
      <c r="A432" s="23">
        <v>408</v>
      </c>
      <c r="B432" s="21"/>
      <c r="C432" s="21"/>
      <c r="D432" s="20"/>
      <c r="E432" s="21"/>
      <c r="F432" s="21"/>
      <c r="G432" s="3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1223"/>
      <c r="AS432" s="1223"/>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1250"/>
      <c r="CN432" s="1250"/>
      <c r="CO432" s="1250"/>
      <c r="CP432" s="1250"/>
      <c r="CQ432" s="1250"/>
      <c r="CR432" s="1250"/>
      <c r="CS432" s="1250"/>
      <c r="CT432" s="1250"/>
      <c r="CU432" s="1250"/>
      <c r="CV432" s="1250"/>
      <c r="CW432" s="1250"/>
      <c r="CX432" s="1250"/>
      <c r="CY432" s="1250"/>
      <c r="CZ432" s="1250"/>
    </row>
    <row r="433" spans="1:104" s="23" customFormat="1" x14ac:dyDescent="0.4">
      <c r="A433" s="23">
        <v>409</v>
      </c>
      <c r="B433" s="21"/>
      <c r="C433" s="21"/>
      <c r="D433" s="20"/>
      <c r="E433" s="21"/>
      <c r="F433" s="21"/>
      <c r="G433" s="3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1223"/>
      <c r="AS433" s="1223"/>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1250"/>
      <c r="CN433" s="1250"/>
      <c r="CO433" s="1250"/>
      <c r="CP433" s="1250"/>
      <c r="CQ433" s="1250"/>
      <c r="CR433" s="1250"/>
      <c r="CS433" s="1250"/>
      <c r="CT433" s="1250"/>
      <c r="CU433" s="1250"/>
      <c r="CV433" s="1250"/>
      <c r="CW433" s="1250"/>
      <c r="CX433" s="1250"/>
      <c r="CY433" s="1250"/>
      <c r="CZ433" s="1250"/>
    </row>
    <row r="434" spans="1:104" s="23" customFormat="1" x14ac:dyDescent="0.4">
      <c r="A434" s="23">
        <v>410</v>
      </c>
      <c r="B434" s="21"/>
      <c r="C434" s="21"/>
      <c r="D434" s="20"/>
      <c r="E434" s="21"/>
      <c r="F434" s="21"/>
      <c r="G434" s="3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1223"/>
      <c r="AS434" s="1223"/>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1250"/>
      <c r="CN434" s="1250"/>
      <c r="CO434" s="1250"/>
      <c r="CP434" s="1250"/>
      <c r="CQ434" s="1250"/>
      <c r="CR434" s="1250"/>
      <c r="CS434" s="1250"/>
      <c r="CT434" s="1250"/>
      <c r="CU434" s="1250"/>
      <c r="CV434" s="1250"/>
      <c r="CW434" s="1250"/>
      <c r="CX434" s="1250"/>
      <c r="CY434" s="1250"/>
      <c r="CZ434" s="1250"/>
    </row>
    <row r="435" spans="1:104" s="23" customFormat="1" x14ac:dyDescent="0.4">
      <c r="A435" s="23">
        <v>411</v>
      </c>
      <c r="B435" s="21"/>
      <c r="C435" s="21"/>
      <c r="D435" s="20"/>
      <c r="E435" s="21"/>
      <c r="F435" s="21"/>
      <c r="G435" s="3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1223"/>
      <c r="AS435" s="1223"/>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1250"/>
      <c r="CN435" s="1250"/>
      <c r="CO435" s="1250"/>
      <c r="CP435" s="1250"/>
      <c r="CQ435" s="1250"/>
      <c r="CR435" s="1250"/>
      <c r="CS435" s="1250"/>
      <c r="CT435" s="1250"/>
      <c r="CU435" s="1250"/>
      <c r="CV435" s="1250"/>
      <c r="CW435" s="1250"/>
      <c r="CX435" s="1250"/>
      <c r="CY435" s="1250"/>
      <c r="CZ435" s="1250"/>
    </row>
    <row r="436" spans="1:104" s="23" customFormat="1" x14ac:dyDescent="0.4">
      <c r="A436" s="23">
        <v>412</v>
      </c>
      <c r="B436" s="21"/>
      <c r="C436" s="21"/>
      <c r="D436" s="20"/>
      <c r="E436" s="21"/>
      <c r="F436" s="21"/>
      <c r="G436" s="3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1223"/>
      <c r="AS436" s="1223"/>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1250"/>
      <c r="CN436" s="1250"/>
      <c r="CO436" s="1250"/>
      <c r="CP436" s="1250"/>
      <c r="CQ436" s="1250"/>
      <c r="CR436" s="1250"/>
      <c r="CS436" s="1250"/>
      <c r="CT436" s="1250"/>
      <c r="CU436" s="1250"/>
      <c r="CV436" s="1250"/>
      <c r="CW436" s="1250"/>
      <c r="CX436" s="1250"/>
      <c r="CY436" s="1250"/>
      <c r="CZ436" s="1250"/>
    </row>
    <row r="437" spans="1:104" s="23" customFormat="1" x14ac:dyDescent="0.4">
      <c r="A437" s="23">
        <v>413</v>
      </c>
      <c r="B437" s="21"/>
      <c r="C437" s="21"/>
      <c r="D437" s="20"/>
      <c r="E437" s="21"/>
      <c r="F437" s="21"/>
      <c r="G437" s="3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1223"/>
      <c r="AS437" s="1223"/>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1250"/>
      <c r="CN437" s="1250"/>
      <c r="CO437" s="1250"/>
      <c r="CP437" s="1250"/>
      <c r="CQ437" s="1250"/>
      <c r="CR437" s="1250"/>
      <c r="CS437" s="1250"/>
      <c r="CT437" s="1250"/>
      <c r="CU437" s="1250"/>
      <c r="CV437" s="1250"/>
      <c r="CW437" s="1250"/>
      <c r="CX437" s="1250"/>
      <c r="CY437" s="1250"/>
      <c r="CZ437" s="1250"/>
    </row>
    <row r="438" spans="1:104" s="23" customFormat="1" x14ac:dyDescent="0.4">
      <c r="A438" s="23">
        <v>414</v>
      </c>
      <c r="B438" s="21"/>
      <c r="C438" s="21"/>
      <c r="D438" s="20"/>
      <c r="E438" s="21"/>
      <c r="F438" s="21"/>
      <c r="G438" s="3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1223"/>
      <c r="AS438" s="1223"/>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1250"/>
      <c r="CN438" s="1250"/>
      <c r="CO438" s="1250"/>
      <c r="CP438" s="1250"/>
      <c r="CQ438" s="1250"/>
      <c r="CR438" s="1250"/>
      <c r="CS438" s="1250"/>
      <c r="CT438" s="1250"/>
      <c r="CU438" s="1250"/>
      <c r="CV438" s="1250"/>
      <c r="CW438" s="1250"/>
      <c r="CX438" s="1250"/>
      <c r="CY438" s="1250"/>
      <c r="CZ438" s="1250"/>
    </row>
    <row r="439" spans="1:104" s="23" customFormat="1" x14ac:dyDescent="0.4">
      <c r="A439" s="23">
        <v>415</v>
      </c>
      <c r="B439" s="21"/>
      <c r="C439" s="21"/>
      <c r="D439" s="20"/>
      <c r="E439" s="21"/>
      <c r="F439" s="21"/>
      <c r="G439" s="3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1223"/>
      <c r="AS439" s="1223"/>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1250"/>
      <c r="CN439" s="1250"/>
      <c r="CO439" s="1250"/>
      <c r="CP439" s="1250"/>
      <c r="CQ439" s="1250"/>
      <c r="CR439" s="1250"/>
      <c r="CS439" s="1250"/>
      <c r="CT439" s="1250"/>
      <c r="CU439" s="1250"/>
      <c r="CV439" s="1250"/>
      <c r="CW439" s="1250"/>
      <c r="CX439" s="1250"/>
      <c r="CY439" s="1250"/>
      <c r="CZ439" s="1250"/>
    </row>
    <row r="440" spans="1:104" s="23" customFormat="1" x14ac:dyDescent="0.4">
      <c r="A440" s="23">
        <v>416</v>
      </c>
      <c r="B440" s="21"/>
      <c r="C440" s="21"/>
      <c r="D440" s="20"/>
      <c r="E440" s="21"/>
      <c r="F440" s="21"/>
      <c r="G440" s="3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1223"/>
      <c r="AS440" s="1223"/>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1250"/>
      <c r="CN440" s="1250"/>
      <c r="CO440" s="1250"/>
      <c r="CP440" s="1250"/>
      <c r="CQ440" s="1250"/>
      <c r="CR440" s="1250"/>
      <c r="CS440" s="1250"/>
      <c r="CT440" s="1250"/>
      <c r="CU440" s="1250"/>
      <c r="CV440" s="1250"/>
      <c r="CW440" s="1250"/>
      <c r="CX440" s="1250"/>
      <c r="CY440" s="1250"/>
      <c r="CZ440" s="1250"/>
    </row>
    <row r="441" spans="1:104" s="23" customFormat="1" x14ac:dyDescent="0.4">
      <c r="A441" s="23">
        <v>417</v>
      </c>
      <c r="B441" s="21"/>
      <c r="C441" s="21"/>
      <c r="D441" s="20"/>
      <c r="E441" s="21"/>
      <c r="F441" s="21"/>
      <c r="G441" s="3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1223"/>
      <c r="AS441" s="1223"/>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1250"/>
      <c r="CN441" s="1250"/>
      <c r="CO441" s="1250"/>
      <c r="CP441" s="1250"/>
      <c r="CQ441" s="1250"/>
      <c r="CR441" s="1250"/>
      <c r="CS441" s="1250"/>
      <c r="CT441" s="1250"/>
      <c r="CU441" s="1250"/>
      <c r="CV441" s="1250"/>
      <c r="CW441" s="1250"/>
      <c r="CX441" s="1250"/>
      <c r="CY441" s="1250"/>
      <c r="CZ441" s="1250"/>
    </row>
    <row r="442" spans="1:104" s="23" customFormat="1" x14ac:dyDescent="0.4">
      <c r="A442" s="23">
        <v>418</v>
      </c>
      <c r="B442" s="21"/>
      <c r="C442" s="21"/>
      <c r="D442" s="20"/>
      <c r="E442" s="21"/>
      <c r="F442" s="21"/>
      <c r="G442" s="3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1223"/>
      <c r="AS442" s="1223"/>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1250"/>
      <c r="CN442" s="1250"/>
      <c r="CO442" s="1250"/>
      <c r="CP442" s="1250"/>
      <c r="CQ442" s="1250"/>
      <c r="CR442" s="1250"/>
      <c r="CS442" s="1250"/>
      <c r="CT442" s="1250"/>
      <c r="CU442" s="1250"/>
      <c r="CV442" s="1250"/>
      <c r="CW442" s="1250"/>
      <c r="CX442" s="1250"/>
      <c r="CY442" s="1250"/>
      <c r="CZ442" s="1250"/>
    </row>
    <row r="443" spans="1:104" s="23" customFormat="1" x14ac:dyDescent="0.4">
      <c r="A443" s="23">
        <v>419</v>
      </c>
      <c r="B443" s="21"/>
      <c r="C443" s="21"/>
      <c r="D443" s="20"/>
      <c r="E443" s="21"/>
      <c r="F443" s="21"/>
      <c r="G443" s="3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1223"/>
      <c r="AS443" s="1223"/>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1250"/>
      <c r="CN443" s="1250"/>
      <c r="CO443" s="1250"/>
      <c r="CP443" s="1250"/>
      <c r="CQ443" s="1250"/>
      <c r="CR443" s="1250"/>
      <c r="CS443" s="1250"/>
      <c r="CT443" s="1250"/>
      <c r="CU443" s="1250"/>
      <c r="CV443" s="1250"/>
      <c r="CW443" s="1250"/>
      <c r="CX443" s="1250"/>
      <c r="CY443" s="1250"/>
      <c r="CZ443" s="1250"/>
    </row>
    <row r="444" spans="1:104" s="23" customFormat="1" x14ac:dyDescent="0.4">
      <c r="A444" s="23">
        <v>420</v>
      </c>
      <c r="B444" s="21"/>
      <c r="C444" s="21"/>
      <c r="D444" s="20"/>
      <c r="E444" s="21"/>
      <c r="F444" s="21"/>
      <c r="G444" s="3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1223"/>
      <c r="AS444" s="1223"/>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1250"/>
      <c r="CN444" s="1250"/>
      <c r="CO444" s="1250"/>
      <c r="CP444" s="1250"/>
      <c r="CQ444" s="1250"/>
      <c r="CR444" s="1250"/>
      <c r="CS444" s="1250"/>
      <c r="CT444" s="1250"/>
      <c r="CU444" s="1250"/>
      <c r="CV444" s="1250"/>
      <c r="CW444" s="1250"/>
      <c r="CX444" s="1250"/>
      <c r="CY444" s="1250"/>
      <c r="CZ444" s="1250"/>
    </row>
    <row r="445" spans="1:104" s="23" customFormat="1" x14ac:dyDescent="0.4">
      <c r="A445" s="23">
        <v>421</v>
      </c>
      <c r="B445" s="21"/>
      <c r="C445" s="21"/>
      <c r="D445" s="20"/>
      <c r="E445" s="21"/>
      <c r="F445" s="21"/>
      <c r="G445" s="3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1223"/>
      <c r="AS445" s="1223"/>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1250"/>
      <c r="CN445" s="1250"/>
      <c r="CO445" s="1250"/>
      <c r="CP445" s="1250"/>
      <c r="CQ445" s="1250"/>
      <c r="CR445" s="1250"/>
      <c r="CS445" s="1250"/>
      <c r="CT445" s="1250"/>
      <c r="CU445" s="1250"/>
      <c r="CV445" s="1250"/>
      <c r="CW445" s="1250"/>
      <c r="CX445" s="1250"/>
      <c r="CY445" s="1250"/>
      <c r="CZ445" s="1250"/>
    </row>
    <row r="446" spans="1:104" s="23" customFormat="1" x14ac:dyDescent="0.4">
      <c r="A446" s="23">
        <v>422</v>
      </c>
      <c r="B446" s="21"/>
      <c r="C446" s="21"/>
      <c r="D446" s="20"/>
      <c r="E446" s="21"/>
      <c r="F446" s="21"/>
      <c r="G446" s="3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1223"/>
      <c r="AS446" s="1223"/>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1250"/>
      <c r="CN446" s="1250"/>
      <c r="CO446" s="1250"/>
      <c r="CP446" s="1250"/>
      <c r="CQ446" s="1250"/>
      <c r="CR446" s="1250"/>
      <c r="CS446" s="1250"/>
      <c r="CT446" s="1250"/>
      <c r="CU446" s="1250"/>
      <c r="CV446" s="1250"/>
      <c r="CW446" s="1250"/>
      <c r="CX446" s="1250"/>
      <c r="CY446" s="1250"/>
      <c r="CZ446" s="1250"/>
    </row>
    <row r="447" spans="1:104" s="23" customFormat="1" x14ac:dyDescent="0.4">
      <c r="A447" s="23">
        <v>423</v>
      </c>
      <c r="B447" s="21"/>
      <c r="C447" s="21"/>
      <c r="D447" s="20"/>
      <c r="E447" s="21"/>
      <c r="F447" s="21"/>
      <c r="G447" s="3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1223"/>
      <c r="AS447" s="1223"/>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1250"/>
      <c r="CN447" s="1250"/>
      <c r="CO447" s="1250"/>
      <c r="CP447" s="1250"/>
      <c r="CQ447" s="1250"/>
      <c r="CR447" s="1250"/>
      <c r="CS447" s="1250"/>
      <c r="CT447" s="1250"/>
      <c r="CU447" s="1250"/>
      <c r="CV447" s="1250"/>
      <c r="CW447" s="1250"/>
      <c r="CX447" s="1250"/>
      <c r="CY447" s="1250"/>
      <c r="CZ447" s="1250"/>
    </row>
    <row r="448" spans="1:104" s="23" customFormat="1" x14ac:dyDescent="0.4">
      <c r="A448" s="23">
        <v>424</v>
      </c>
      <c r="B448" s="21"/>
      <c r="C448" s="21"/>
      <c r="D448" s="20"/>
      <c r="E448" s="21"/>
      <c r="F448" s="21"/>
      <c r="G448" s="3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1223"/>
      <c r="AS448" s="1223"/>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1250"/>
      <c r="CN448" s="1250"/>
      <c r="CO448" s="1250"/>
      <c r="CP448" s="1250"/>
      <c r="CQ448" s="1250"/>
      <c r="CR448" s="1250"/>
      <c r="CS448" s="1250"/>
      <c r="CT448" s="1250"/>
      <c r="CU448" s="1250"/>
      <c r="CV448" s="1250"/>
      <c r="CW448" s="1250"/>
      <c r="CX448" s="1250"/>
      <c r="CY448" s="1250"/>
      <c r="CZ448" s="1250"/>
    </row>
    <row r="449" spans="1:104" s="23" customFormat="1" x14ac:dyDescent="0.4">
      <c r="A449" s="23">
        <v>425</v>
      </c>
      <c r="B449" s="21"/>
      <c r="C449" s="21"/>
      <c r="D449" s="20"/>
      <c r="E449" s="21"/>
      <c r="F449" s="21"/>
      <c r="G449" s="3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1223"/>
      <c r="AS449" s="1223"/>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1250"/>
      <c r="CN449" s="1250"/>
      <c r="CO449" s="1250"/>
      <c r="CP449" s="1250"/>
      <c r="CQ449" s="1250"/>
      <c r="CR449" s="1250"/>
      <c r="CS449" s="1250"/>
      <c r="CT449" s="1250"/>
      <c r="CU449" s="1250"/>
      <c r="CV449" s="1250"/>
      <c r="CW449" s="1250"/>
      <c r="CX449" s="1250"/>
      <c r="CY449" s="1250"/>
      <c r="CZ449" s="1250"/>
    </row>
    <row r="450" spans="1:104" s="23" customFormat="1" x14ac:dyDescent="0.4">
      <c r="A450" s="23">
        <v>426</v>
      </c>
      <c r="B450" s="21"/>
      <c r="C450" s="21"/>
      <c r="D450" s="20"/>
      <c r="E450" s="21"/>
      <c r="F450" s="21"/>
      <c r="G450" s="3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1223"/>
      <c r="AS450" s="1223"/>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1250"/>
      <c r="CN450" s="1250"/>
      <c r="CO450" s="1250"/>
      <c r="CP450" s="1250"/>
      <c r="CQ450" s="1250"/>
      <c r="CR450" s="1250"/>
      <c r="CS450" s="1250"/>
      <c r="CT450" s="1250"/>
      <c r="CU450" s="1250"/>
      <c r="CV450" s="1250"/>
      <c r="CW450" s="1250"/>
      <c r="CX450" s="1250"/>
      <c r="CY450" s="1250"/>
      <c r="CZ450" s="1250"/>
    </row>
    <row r="451" spans="1:104" s="23" customFormat="1" x14ac:dyDescent="0.4">
      <c r="A451" s="23">
        <v>427</v>
      </c>
      <c r="B451" s="21"/>
      <c r="C451" s="21"/>
      <c r="D451" s="20"/>
      <c r="E451" s="21"/>
      <c r="F451" s="21"/>
      <c r="G451" s="3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1223"/>
      <c r="AS451" s="1223"/>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1250"/>
      <c r="CN451" s="1250"/>
      <c r="CO451" s="1250"/>
      <c r="CP451" s="1250"/>
      <c r="CQ451" s="1250"/>
      <c r="CR451" s="1250"/>
      <c r="CS451" s="1250"/>
      <c r="CT451" s="1250"/>
      <c r="CU451" s="1250"/>
      <c r="CV451" s="1250"/>
      <c r="CW451" s="1250"/>
      <c r="CX451" s="1250"/>
      <c r="CY451" s="1250"/>
      <c r="CZ451" s="1250"/>
    </row>
    <row r="452" spans="1:104" s="23" customFormat="1" x14ac:dyDescent="0.4">
      <c r="A452" s="23">
        <v>428</v>
      </c>
      <c r="B452" s="21"/>
      <c r="C452" s="21"/>
      <c r="D452" s="20"/>
      <c r="E452" s="21"/>
      <c r="F452" s="21"/>
      <c r="G452" s="3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1223"/>
      <c r="AS452" s="1223"/>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1250"/>
      <c r="CN452" s="1250"/>
      <c r="CO452" s="1250"/>
      <c r="CP452" s="1250"/>
      <c r="CQ452" s="1250"/>
      <c r="CR452" s="1250"/>
      <c r="CS452" s="1250"/>
      <c r="CT452" s="1250"/>
      <c r="CU452" s="1250"/>
      <c r="CV452" s="1250"/>
      <c r="CW452" s="1250"/>
      <c r="CX452" s="1250"/>
      <c r="CY452" s="1250"/>
      <c r="CZ452" s="1250"/>
    </row>
    <row r="453" spans="1:104" s="23" customFormat="1" x14ac:dyDescent="0.4">
      <c r="A453" s="23">
        <v>429</v>
      </c>
      <c r="B453" s="21"/>
      <c r="C453" s="21"/>
      <c r="D453" s="20"/>
      <c r="E453" s="21"/>
      <c r="F453" s="21"/>
      <c r="G453" s="3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1223"/>
      <c r="AS453" s="1223"/>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1250"/>
      <c r="CN453" s="1250"/>
      <c r="CO453" s="1250"/>
      <c r="CP453" s="1250"/>
      <c r="CQ453" s="1250"/>
      <c r="CR453" s="1250"/>
      <c r="CS453" s="1250"/>
      <c r="CT453" s="1250"/>
      <c r="CU453" s="1250"/>
      <c r="CV453" s="1250"/>
      <c r="CW453" s="1250"/>
      <c r="CX453" s="1250"/>
      <c r="CY453" s="1250"/>
      <c r="CZ453" s="1250"/>
    </row>
    <row r="454" spans="1:104" s="23" customFormat="1" x14ac:dyDescent="0.4">
      <c r="A454" s="23">
        <v>430</v>
      </c>
      <c r="B454" s="21"/>
      <c r="C454" s="21"/>
      <c r="D454" s="20"/>
      <c r="E454" s="21"/>
      <c r="F454" s="21"/>
      <c r="G454" s="3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1223"/>
      <c r="AS454" s="1223"/>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1250"/>
      <c r="CN454" s="1250"/>
      <c r="CO454" s="1250"/>
      <c r="CP454" s="1250"/>
      <c r="CQ454" s="1250"/>
      <c r="CR454" s="1250"/>
      <c r="CS454" s="1250"/>
      <c r="CT454" s="1250"/>
      <c r="CU454" s="1250"/>
      <c r="CV454" s="1250"/>
      <c r="CW454" s="1250"/>
      <c r="CX454" s="1250"/>
      <c r="CY454" s="1250"/>
      <c r="CZ454" s="1250"/>
    </row>
    <row r="455" spans="1:104" s="23" customFormat="1" x14ac:dyDescent="0.4">
      <c r="A455" s="23">
        <v>431</v>
      </c>
      <c r="B455" s="21"/>
      <c r="C455" s="21"/>
      <c r="D455" s="20"/>
      <c r="E455" s="21"/>
      <c r="F455" s="21"/>
      <c r="G455" s="3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1223"/>
      <c r="AS455" s="1223"/>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1250"/>
      <c r="CN455" s="1250"/>
      <c r="CO455" s="1250"/>
      <c r="CP455" s="1250"/>
      <c r="CQ455" s="1250"/>
      <c r="CR455" s="1250"/>
      <c r="CS455" s="1250"/>
      <c r="CT455" s="1250"/>
      <c r="CU455" s="1250"/>
      <c r="CV455" s="1250"/>
      <c r="CW455" s="1250"/>
      <c r="CX455" s="1250"/>
      <c r="CY455" s="1250"/>
      <c r="CZ455" s="1250"/>
    </row>
    <row r="456" spans="1:104" s="23" customFormat="1" x14ac:dyDescent="0.4">
      <c r="A456" s="23">
        <v>432</v>
      </c>
      <c r="B456" s="21"/>
      <c r="C456" s="21"/>
      <c r="D456" s="20"/>
      <c r="E456" s="21"/>
      <c r="F456" s="21"/>
      <c r="G456" s="3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1223"/>
      <c r="AS456" s="1223"/>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1250"/>
      <c r="CN456" s="1250"/>
      <c r="CO456" s="1250"/>
      <c r="CP456" s="1250"/>
      <c r="CQ456" s="1250"/>
      <c r="CR456" s="1250"/>
      <c r="CS456" s="1250"/>
      <c r="CT456" s="1250"/>
      <c r="CU456" s="1250"/>
      <c r="CV456" s="1250"/>
      <c r="CW456" s="1250"/>
      <c r="CX456" s="1250"/>
      <c r="CY456" s="1250"/>
      <c r="CZ456" s="1250"/>
    </row>
    <row r="457" spans="1:104" s="23" customFormat="1" x14ac:dyDescent="0.4">
      <c r="A457" s="23">
        <v>433</v>
      </c>
      <c r="B457" s="21"/>
      <c r="C457" s="21"/>
      <c r="D457" s="20"/>
      <c r="E457" s="21"/>
      <c r="F457" s="21"/>
      <c r="G457" s="3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1223"/>
      <c r="AS457" s="1223"/>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1250"/>
      <c r="CN457" s="1250"/>
      <c r="CO457" s="1250"/>
      <c r="CP457" s="1250"/>
      <c r="CQ457" s="1250"/>
      <c r="CR457" s="1250"/>
      <c r="CS457" s="1250"/>
      <c r="CT457" s="1250"/>
      <c r="CU457" s="1250"/>
      <c r="CV457" s="1250"/>
      <c r="CW457" s="1250"/>
      <c r="CX457" s="1250"/>
      <c r="CY457" s="1250"/>
      <c r="CZ457" s="1250"/>
    </row>
    <row r="458" spans="1:104" s="23" customFormat="1" x14ac:dyDescent="0.4">
      <c r="A458" s="23">
        <v>434</v>
      </c>
      <c r="B458" s="21"/>
      <c r="C458" s="21"/>
      <c r="D458" s="20"/>
      <c r="E458" s="21"/>
      <c r="F458" s="21"/>
      <c r="G458" s="3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1223"/>
      <c r="AS458" s="1223"/>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1250"/>
      <c r="CN458" s="1250"/>
      <c r="CO458" s="1250"/>
      <c r="CP458" s="1250"/>
      <c r="CQ458" s="1250"/>
      <c r="CR458" s="1250"/>
      <c r="CS458" s="1250"/>
      <c r="CT458" s="1250"/>
      <c r="CU458" s="1250"/>
      <c r="CV458" s="1250"/>
      <c r="CW458" s="1250"/>
      <c r="CX458" s="1250"/>
      <c r="CY458" s="1250"/>
      <c r="CZ458" s="1250"/>
    </row>
    <row r="459" spans="1:104" s="23" customFormat="1" x14ac:dyDescent="0.4">
      <c r="A459" s="23">
        <v>435</v>
      </c>
      <c r="B459" s="21"/>
      <c r="C459" s="21"/>
      <c r="D459" s="20"/>
      <c r="E459" s="21"/>
      <c r="F459" s="21"/>
      <c r="G459" s="3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1223"/>
      <c r="AS459" s="1223"/>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1250"/>
      <c r="CN459" s="1250"/>
      <c r="CO459" s="1250"/>
      <c r="CP459" s="1250"/>
      <c r="CQ459" s="1250"/>
      <c r="CR459" s="1250"/>
      <c r="CS459" s="1250"/>
      <c r="CT459" s="1250"/>
      <c r="CU459" s="1250"/>
      <c r="CV459" s="1250"/>
      <c r="CW459" s="1250"/>
      <c r="CX459" s="1250"/>
      <c r="CY459" s="1250"/>
      <c r="CZ459" s="1250"/>
    </row>
    <row r="460" spans="1:104" s="23" customFormat="1" x14ac:dyDescent="0.4">
      <c r="A460" s="23">
        <v>436</v>
      </c>
      <c r="B460" s="21"/>
      <c r="C460" s="21"/>
      <c r="D460" s="20"/>
      <c r="E460" s="21"/>
      <c r="F460" s="21"/>
      <c r="G460" s="3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1223"/>
      <c r="AS460" s="1223"/>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1250"/>
      <c r="CN460" s="1250"/>
      <c r="CO460" s="1250"/>
      <c r="CP460" s="1250"/>
      <c r="CQ460" s="1250"/>
      <c r="CR460" s="1250"/>
      <c r="CS460" s="1250"/>
      <c r="CT460" s="1250"/>
      <c r="CU460" s="1250"/>
      <c r="CV460" s="1250"/>
      <c r="CW460" s="1250"/>
      <c r="CX460" s="1250"/>
      <c r="CY460" s="1250"/>
      <c r="CZ460" s="1250"/>
    </row>
    <row r="461" spans="1:104" s="23" customFormat="1" x14ac:dyDescent="0.4">
      <c r="A461" s="23">
        <v>437</v>
      </c>
      <c r="B461" s="21"/>
      <c r="C461" s="21"/>
      <c r="D461" s="20"/>
      <c r="E461" s="21"/>
      <c r="F461" s="21"/>
      <c r="G461" s="3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1223"/>
      <c r="AS461" s="1223"/>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1250"/>
      <c r="CN461" s="1250"/>
      <c r="CO461" s="1250"/>
      <c r="CP461" s="1250"/>
      <c r="CQ461" s="1250"/>
      <c r="CR461" s="1250"/>
      <c r="CS461" s="1250"/>
      <c r="CT461" s="1250"/>
      <c r="CU461" s="1250"/>
      <c r="CV461" s="1250"/>
      <c r="CW461" s="1250"/>
      <c r="CX461" s="1250"/>
      <c r="CY461" s="1250"/>
      <c r="CZ461" s="1250"/>
    </row>
    <row r="462" spans="1:104" s="23" customFormat="1" x14ac:dyDescent="0.4">
      <c r="A462" s="23">
        <v>438</v>
      </c>
      <c r="B462" s="21"/>
      <c r="C462" s="21"/>
      <c r="D462" s="20"/>
      <c r="E462" s="21"/>
      <c r="F462" s="21"/>
      <c r="G462" s="3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1223"/>
      <c r="AS462" s="1223"/>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1250"/>
      <c r="CN462" s="1250"/>
      <c r="CO462" s="1250"/>
      <c r="CP462" s="1250"/>
      <c r="CQ462" s="1250"/>
      <c r="CR462" s="1250"/>
      <c r="CS462" s="1250"/>
      <c r="CT462" s="1250"/>
      <c r="CU462" s="1250"/>
      <c r="CV462" s="1250"/>
      <c r="CW462" s="1250"/>
      <c r="CX462" s="1250"/>
      <c r="CY462" s="1250"/>
      <c r="CZ462" s="1250"/>
    </row>
    <row r="463" spans="1:104" s="23" customFormat="1" x14ac:dyDescent="0.4">
      <c r="A463" s="23">
        <v>439</v>
      </c>
      <c r="B463" s="21"/>
      <c r="C463" s="21"/>
      <c r="D463" s="20"/>
      <c r="E463" s="21"/>
      <c r="F463" s="21"/>
      <c r="G463" s="3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1223"/>
      <c r="AS463" s="1223"/>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1250"/>
      <c r="CN463" s="1250"/>
      <c r="CO463" s="1250"/>
      <c r="CP463" s="1250"/>
      <c r="CQ463" s="1250"/>
      <c r="CR463" s="1250"/>
      <c r="CS463" s="1250"/>
      <c r="CT463" s="1250"/>
      <c r="CU463" s="1250"/>
      <c r="CV463" s="1250"/>
      <c r="CW463" s="1250"/>
      <c r="CX463" s="1250"/>
      <c r="CY463" s="1250"/>
      <c r="CZ463" s="1250"/>
    </row>
    <row r="464" spans="1:104" s="23" customFormat="1" x14ac:dyDescent="0.4">
      <c r="A464" s="23">
        <v>440</v>
      </c>
      <c r="B464" s="21"/>
      <c r="C464" s="21"/>
      <c r="D464" s="20"/>
      <c r="E464" s="21"/>
      <c r="F464" s="21"/>
      <c r="G464" s="3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1223"/>
      <c r="AS464" s="1223"/>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1250"/>
      <c r="CN464" s="1250"/>
      <c r="CO464" s="1250"/>
      <c r="CP464" s="1250"/>
      <c r="CQ464" s="1250"/>
      <c r="CR464" s="1250"/>
      <c r="CS464" s="1250"/>
      <c r="CT464" s="1250"/>
      <c r="CU464" s="1250"/>
      <c r="CV464" s="1250"/>
      <c r="CW464" s="1250"/>
      <c r="CX464" s="1250"/>
      <c r="CY464" s="1250"/>
      <c r="CZ464" s="1250"/>
    </row>
    <row r="465" spans="1:104" s="23" customFormat="1" x14ac:dyDescent="0.4">
      <c r="A465" s="23">
        <v>441</v>
      </c>
      <c r="B465" s="21"/>
      <c r="C465" s="21"/>
      <c r="D465" s="20"/>
      <c r="E465" s="21"/>
      <c r="F465" s="21"/>
      <c r="G465" s="3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1223"/>
      <c r="AS465" s="1223"/>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1250"/>
      <c r="CN465" s="1250"/>
      <c r="CO465" s="1250"/>
      <c r="CP465" s="1250"/>
      <c r="CQ465" s="1250"/>
      <c r="CR465" s="1250"/>
      <c r="CS465" s="1250"/>
      <c r="CT465" s="1250"/>
      <c r="CU465" s="1250"/>
      <c r="CV465" s="1250"/>
      <c r="CW465" s="1250"/>
      <c r="CX465" s="1250"/>
      <c r="CY465" s="1250"/>
      <c r="CZ465" s="1250"/>
    </row>
    <row r="466" spans="1:104" s="23" customFormat="1" x14ac:dyDescent="0.4">
      <c r="A466" s="23">
        <v>442</v>
      </c>
      <c r="B466" s="21"/>
      <c r="C466" s="21"/>
      <c r="D466" s="20"/>
      <c r="E466" s="21"/>
      <c r="F466" s="21"/>
      <c r="G466" s="3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1223"/>
      <c r="AS466" s="1223"/>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1250"/>
      <c r="CN466" s="1250"/>
      <c r="CO466" s="1250"/>
      <c r="CP466" s="1250"/>
      <c r="CQ466" s="1250"/>
      <c r="CR466" s="1250"/>
      <c r="CS466" s="1250"/>
      <c r="CT466" s="1250"/>
      <c r="CU466" s="1250"/>
      <c r="CV466" s="1250"/>
      <c r="CW466" s="1250"/>
      <c r="CX466" s="1250"/>
      <c r="CY466" s="1250"/>
      <c r="CZ466" s="1250"/>
    </row>
    <row r="467" spans="1:104" s="23" customFormat="1" x14ac:dyDescent="0.4">
      <c r="A467" s="23">
        <v>443</v>
      </c>
      <c r="B467" s="21"/>
      <c r="C467" s="21"/>
      <c r="D467" s="20"/>
      <c r="E467" s="21"/>
      <c r="F467" s="21"/>
      <c r="G467" s="3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1223"/>
      <c r="AS467" s="1223"/>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1250"/>
      <c r="CN467" s="1250"/>
      <c r="CO467" s="1250"/>
      <c r="CP467" s="1250"/>
      <c r="CQ467" s="1250"/>
      <c r="CR467" s="1250"/>
      <c r="CS467" s="1250"/>
      <c r="CT467" s="1250"/>
      <c r="CU467" s="1250"/>
      <c r="CV467" s="1250"/>
      <c r="CW467" s="1250"/>
      <c r="CX467" s="1250"/>
      <c r="CY467" s="1250"/>
      <c r="CZ467" s="1250"/>
    </row>
    <row r="468" spans="1:104" s="23" customFormat="1" x14ac:dyDescent="0.4">
      <c r="A468" s="23">
        <v>444</v>
      </c>
      <c r="B468" s="21"/>
      <c r="C468" s="21"/>
      <c r="D468" s="20"/>
      <c r="E468" s="21"/>
      <c r="F468" s="21"/>
      <c r="G468" s="3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1223"/>
      <c r="AS468" s="1223"/>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1250"/>
      <c r="CN468" s="1250"/>
      <c r="CO468" s="1250"/>
      <c r="CP468" s="1250"/>
      <c r="CQ468" s="1250"/>
      <c r="CR468" s="1250"/>
      <c r="CS468" s="1250"/>
      <c r="CT468" s="1250"/>
      <c r="CU468" s="1250"/>
      <c r="CV468" s="1250"/>
      <c r="CW468" s="1250"/>
      <c r="CX468" s="1250"/>
      <c r="CY468" s="1250"/>
      <c r="CZ468" s="1250"/>
    </row>
    <row r="469" spans="1:104" s="23" customFormat="1" x14ac:dyDescent="0.4">
      <c r="A469" s="23">
        <v>445</v>
      </c>
      <c r="B469" s="21"/>
      <c r="C469" s="21"/>
      <c r="D469" s="20"/>
      <c r="E469" s="21"/>
      <c r="F469" s="21"/>
      <c r="G469" s="3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1223"/>
      <c r="AS469" s="1223"/>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1250"/>
      <c r="CN469" s="1250"/>
      <c r="CO469" s="1250"/>
      <c r="CP469" s="1250"/>
      <c r="CQ469" s="1250"/>
      <c r="CR469" s="1250"/>
      <c r="CS469" s="1250"/>
      <c r="CT469" s="1250"/>
      <c r="CU469" s="1250"/>
      <c r="CV469" s="1250"/>
      <c r="CW469" s="1250"/>
      <c r="CX469" s="1250"/>
      <c r="CY469" s="1250"/>
      <c r="CZ469" s="1250"/>
    </row>
    <row r="470" spans="1:104" s="23" customFormat="1" x14ac:dyDescent="0.4">
      <c r="A470" s="23">
        <v>446</v>
      </c>
      <c r="B470" s="21"/>
      <c r="C470" s="21"/>
      <c r="D470" s="20"/>
      <c r="E470" s="21"/>
      <c r="F470" s="21"/>
      <c r="G470" s="3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1223"/>
      <c r="AS470" s="1223"/>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1250"/>
      <c r="CN470" s="1250"/>
      <c r="CO470" s="1250"/>
      <c r="CP470" s="1250"/>
      <c r="CQ470" s="1250"/>
      <c r="CR470" s="1250"/>
      <c r="CS470" s="1250"/>
      <c r="CT470" s="1250"/>
      <c r="CU470" s="1250"/>
      <c r="CV470" s="1250"/>
      <c r="CW470" s="1250"/>
      <c r="CX470" s="1250"/>
      <c r="CY470" s="1250"/>
      <c r="CZ470" s="1250"/>
    </row>
    <row r="471" spans="1:104" s="23" customFormat="1" x14ac:dyDescent="0.4">
      <c r="A471" s="23">
        <v>447</v>
      </c>
      <c r="B471" s="21"/>
      <c r="C471" s="21"/>
      <c r="D471" s="20"/>
      <c r="E471" s="21"/>
      <c r="F471" s="21"/>
      <c r="G471" s="3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1223"/>
      <c r="AS471" s="1223"/>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1250"/>
      <c r="CN471" s="1250"/>
      <c r="CO471" s="1250"/>
      <c r="CP471" s="1250"/>
      <c r="CQ471" s="1250"/>
      <c r="CR471" s="1250"/>
      <c r="CS471" s="1250"/>
      <c r="CT471" s="1250"/>
      <c r="CU471" s="1250"/>
      <c r="CV471" s="1250"/>
      <c r="CW471" s="1250"/>
      <c r="CX471" s="1250"/>
      <c r="CY471" s="1250"/>
      <c r="CZ471" s="1250"/>
    </row>
    <row r="472" spans="1:104" s="23" customFormat="1" x14ac:dyDescent="0.4">
      <c r="A472" s="23">
        <v>448</v>
      </c>
      <c r="B472" s="21"/>
      <c r="C472" s="21"/>
      <c r="D472" s="20"/>
      <c r="E472" s="21"/>
      <c r="F472" s="21"/>
      <c r="G472" s="3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1223"/>
      <c r="AS472" s="1223"/>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1250"/>
      <c r="CN472" s="1250"/>
      <c r="CO472" s="1250"/>
      <c r="CP472" s="1250"/>
      <c r="CQ472" s="1250"/>
      <c r="CR472" s="1250"/>
      <c r="CS472" s="1250"/>
      <c r="CT472" s="1250"/>
      <c r="CU472" s="1250"/>
      <c r="CV472" s="1250"/>
      <c r="CW472" s="1250"/>
      <c r="CX472" s="1250"/>
      <c r="CY472" s="1250"/>
      <c r="CZ472" s="1250"/>
    </row>
    <row r="473" spans="1:104" s="23" customFormat="1" x14ac:dyDescent="0.4">
      <c r="A473" s="23">
        <v>449</v>
      </c>
      <c r="B473" s="21"/>
      <c r="C473" s="21"/>
      <c r="D473" s="20"/>
      <c r="E473" s="21"/>
      <c r="F473" s="21"/>
      <c r="G473" s="3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1223"/>
      <c r="AS473" s="1223"/>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1250"/>
      <c r="CN473" s="1250"/>
      <c r="CO473" s="1250"/>
      <c r="CP473" s="1250"/>
      <c r="CQ473" s="1250"/>
      <c r="CR473" s="1250"/>
      <c r="CS473" s="1250"/>
      <c r="CT473" s="1250"/>
      <c r="CU473" s="1250"/>
      <c r="CV473" s="1250"/>
      <c r="CW473" s="1250"/>
      <c r="CX473" s="1250"/>
      <c r="CY473" s="1250"/>
      <c r="CZ473" s="1250"/>
    </row>
    <row r="474" spans="1:104" s="23" customFormat="1" x14ac:dyDescent="0.4">
      <c r="A474" s="23">
        <v>450</v>
      </c>
      <c r="B474" s="21"/>
      <c r="C474" s="21"/>
      <c r="D474" s="20"/>
      <c r="E474" s="21"/>
      <c r="F474" s="21"/>
      <c r="G474" s="3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1223"/>
      <c r="AS474" s="1223"/>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1250"/>
      <c r="CN474" s="1250"/>
      <c r="CO474" s="1250"/>
      <c r="CP474" s="1250"/>
      <c r="CQ474" s="1250"/>
      <c r="CR474" s="1250"/>
      <c r="CS474" s="1250"/>
      <c r="CT474" s="1250"/>
      <c r="CU474" s="1250"/>
      <c r="CV474" s="1250"/>
      <c r="CW474" s="1250"/>
      <c r="CX474" s="1250"/>
      <c r="CY474" s="1250"/>
      <c r="CZ474" s="1250"/>
    </row>
    <row r="475" spans="1:104" s="23" customFormat="1" x14ac:dyDescent="0.4">
      <c r="A475" s="23">
        <v>451</v>
      </c>
      <c r="B475" s="21"/>
      <c r="C475" s="21"/>
      <c r="D475" s="20"/>
      <c r="E475" s="21"/>
      <c r="F475" s="21"/>
      <c r="G475" s="3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1223"/>
      <c r="AS475" s="1223"/>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1250"/>
      <c r="CN475" s="1250"/>
      <c r="CO475" s="1250"/>
      <c r="CP475" s="1250"/>
      <c r="CQ475" s="1250"/>
      <c r="CR475" s="1250"/>
      <c r="CS475" s="1250"/>
      <c r="CT475" s="1250"/>
      <c r="CU475" s="1250"/>
      <c r="CV475" s="1250"/>
      <c r="CW475" s="1250"/>
      <c r="CX475" s="1250"/>
      <c r="CY475" s="1250"/>
      <c r="CZ475" s="1250"/>
    </row>
    <row r="476" spans="1:104" s="23" customFormat="1" x14ac:dyDescent="0.4">
      <c r="A476" s="23">
        <v>452</v>
      </c>
      <c r="B476" s="21"/>
      <c r="C476" s="21"/>
      <c r="D476" s="20"/>
      <c r="E476" s="21"/>
      <c r="F476" s="21"/>
      <c r="G476" s="3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1223"/>
      <c r="AS476" s="1223"/>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1250"/>
      <c r="CN476" s="1250"/>
      <c r="CO476" s="1250"/>
      <c r="CP476" s="1250"/>
      <c r="CQ476" s="1250"/>
      <c r="CR476" s="1250"/>
      <c r="CS476" s="1250"/>
      <c r="CT476" s="1250"/>
      <c r="CU476" s="1250"/>
      <c r="CV476" s="1250"/>
      <c r="CW476" s="1250"/>
      <c r="CX476" s="1250"/>
      <c r="CY476" s="1250"/>
      <c r="CZ476" s="1250"/>
    </row>
    <row r="477" spans="1:104" s="23" customFormat="1" x14ac:dyDescent="0.4">
      <c r="A477" s="23">
        <v>453</v>
      </c>
      <c r="B477" s="21"/>
      <c r="C477" s="21"/>
      <c r="D477" s="20"/>
      <c r="E477" s="21"/>
      <c r="F477" s="21"/>
      <c r="G477" s="3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1223"/>
      <c r="AS477" s="1223"/>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1250"/>
      <c r="CN477" s="1250"/>
      <c r="CO477" s="1250"/>
      <c r="CP477" s="1250"/>
      <c r="CQ477" s="1250"/>
      <c r="CR477" s="1250"/>
      <c r="CS477" s="1250"/>
      <c r="CT477" s="1250"/>
      <c r="CU477" s="1250"/>
      <c r="CV477" s="1250"/>
      <c r="CW477" s="1250"/>
      <c r="CX477" s="1250"/>
      <c r="CY477" s="1250"/>
      <c r="CZ477" s="1250"/>
    </row>
    <row r="478" spans="1:104" s="23" customFormat="1" x14ac:dyDescent="0.4">
      <c r="A478" s="23">
        <v>454</v>
      </c>
      <c r="B478" s="21"/>
      <c r="C478" s="21"/>
      <c r="D478" s="20"/>
      <c r="E478" s="21"/>
      <c r="F478" s="21"/>
      <c r="G478" s="3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1223"/>
      <c r="AS478" s="1223"/>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1250"/>
      <c r="CN478" s="1250"/>
      <c r="CO478" s="1250"/>
      <c r="CP478" s="1250"/>
      <c r="CQ478" s="1250"/>
      <c r="CR478" s="1250"/>
      <c r="CS478" s="1250"/>
      <c r="CT478" s="1250"/>
      <c r="CU478" s="1250"/>
      <c r="CV478" s="1250"/>
      <c r="CW478" s="1250"/>
      <c r="CX478" s="1250"/>
      <c r="CY478" s="1250"/>
      <c r="CZ478" s="1250"/>
    </row>
    <row r="479" spans="1:104" s="23" customFormat="1" x14ac:dyDescent="0.4">
      <c r="A479" s="23">
        <v>455</v>
      </c>
      <c r="B479" s="21"/>
      <c r="C479" s="21"/>
      <c r="D479" s="20"/>
      <c r="E479" s="21"/>
      <c r="F479" s="21"/>
      <c r="G479" s="3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1223"/>
      <c r="AS479" s="1223"/>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1250"/>
      <c r="CN479" s="1250"/>
      <c r="CO479" s="1250"/>
      <c r="CP479" s="1250"/>
      <c r="CQ479" s="1250"/>
      <c r="CR479" s="1250"/>
      <c r="CS479" s="1250"/>
      <c r="CT479" s="1250"/>
      <c r="CU479" s="1250"/>
      <c r="CV479" s="1250"/>
      <c r="CW479" s="1250"/>
      <c r="CX479" s="1250"/>
      <c r="CY479" s="1250"/>
      <c r="CZ479" s="1250"/>
    </row>
    <row r="480" spans="1:104" s="23" customFormat="1" x14ac:dyDescent="0.4">
      <c r="A480" s="23">
        <v>456</v>
      </c>
      <c r="B480" s="21"/>
      <c r="C480" s="21"/>
      <c r="D480" s="20"/>
      <c r="E480" s="21"/>
      <c r="F480" s="21"/>
      <c r="G480" s="3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1223"/>
      <c r="AS480" s="1223"/>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1250"/>
      <c r="CN480" s="1250"/>
      <c r="CO480" s="1250"/>
      <c r="CP480" s="1250"/>
      <c r="CQ480" s="1250"/>
      <c r="CR480" s="1250"/>
      <c r="CS480" s="1250"/>
      <c r="CT480" s="1250"/>
      <c r="CU480" s="1250"/>
      <c r="CV480" s="1250"/>
      <c r="CW480" s="1250"/>
      <c r="CX480" s="1250"/>
      <c r="CY480" s="1250"/>
      <c r="CZ480" s="1250"/>
    </row>
    <row r="481" spans="1:104" s="23" customFormat="1" x14ac:dyDescent="0.4">
      <c r="A481" s="23">
        <v>457</v>
      </c>
      <c r="B481" s="21"/>
      <c r="C481" s="21"/>
      <c r="D481" s="20"/>
      <c r="E481" s="21"/>
      <c r="F481" s="21"/>
      <c r="G481" s="3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1223"/>
      <c r="AS481" s="1223"/>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1250"/>
      <c r="CN481" s="1250"/>
      <c r="CO481" s="1250"/>
      <c r="CP481" s="1250"/>
      <c r="CQ481" s="1250"/>
      <c r="CR481" s="1250"/>
      <c r="CS481" s="1250"/>
      <c r="CT481" s="1250"/>
      <c r="CU481" s="1250"/>
      <c r="CV481" s="1250"/>
      <c r="CW481" s="1250"/>
      <c r="CX481" s="1250"/>
      <c r="CY481" s="1250"/>
      <c r="CZ481" s="1250"/>
    </row>
    <row r="482" spans="1:104" s="23" customFormat="1" x14ac:dyDescent="0.4">
      <c r="A482" s="23">
        <v>458</v>
      </c>
      <c r="B482" s="21"/>
      <c r="C482" s="21"/>
      <c r="D482" s="20"/>
      <c r="E482" s="21"/>
      <c r="F482" s="21"/>
      <c r="G482" s="3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1223"/>
      <c r="AS482" s="1223"/>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1250"/>
      <c r="CN482" s="1250"/>
      <c r="CO482" s="1250"/>
      <c r="CP482" s="1250"/>
      <c r="CQ482" s="1250"/>
      <c r="CR482" s="1250"/>
      <c r="CS482" s="1250"/>
      <c r="CT482" s="1250"/>
      <c r="CU482" s="1250"/>
      <c r="CV482" s="1250"/>
      <c r="CW482" s="1250"/>
      <c r="CX482" s="1250"/>
      <c r="CY482" s="1250"/>
      <c r="CZ482" s="1250"/>
    </row>
    <row r="483" spans="1:104" s="23" customFormat="1" x14ac:dyDescent="0.4">
      <c r="A483" s="23">
        <v>459</v>
      </c>
      <c r="B483" s="21"/>
      <c r="C483" s="21"/>
      <c r="D483" s="20"/>
      <c r="E483" s="21"/>
      <c r="F483" s="21"/>
      <c r="G483" s="3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1223"/>
      <c r="AS483" s="1223"/>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1250"/>
      <c r="CN483" s="1250"/>
      <c r="CO483" s="1250"/>
      <c r="CP483" s="1250"/>
      <c r="CQ483" s="1250"/>
      <c r="CR483" s="1250"/>
      <c r="CS483" s="1250"/>
      <c r="CT483" s="1250"/>
      <c r="CU483" s="1250"/>
      <c r="CV483" s="1250"/>
      <c r="CW483" s="1250"/>
      <c r="CX483" s="1250"/>
      <c r="CY483" s="1250"/>
      <c r="CZ483" s="1250"/>
    </row>
    <row r="484" spans="1:104" s="23" customFormat="1" x14ac:dyDescent="0.4">
      <c r="A484" s="23">
        <v>460</v>
      </c>
      <c r="B484" s="21"/>
      <c r="C484" s="21"/>
      <c r="D484" s="20"/>
      <c r="E484" s="21"/>
      <c r="F484" s="21"/>
      <c r="G484" s="3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1223"/>
      <c r="AS484" s="1223"/>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1250"/>
      <c r="CN484" s="1250"/>
      <c r="CO484" s="1250"/>
      <c r="CP484" s="1250"/>
      <c r="CQ484" s="1250"/>
      <c r="CR484" s="1250"/>
      <c r="CS484" s="1250"/>
      <c r="CT484" s="1250"/>
      <c r="CU484" s="1250"/>
      <c r="CV484" s="1250"/>
      <c r="CW484" s="1250"/>
      <c r="CX484" s="1250"/>
      <c r="CY484" s="1250"/>
      <c r="CZ484" s="1250"/>
    </row>
    <row r="485" spans="1:104" s="23" customFormat="1" x14ac:dyDescent="0.4">
      <c r="A485" s="23">
        <v>461</v>
      </c>
      <c r="B485" s="21"/>
      <c r="C485" s="21"/>
      <c r="D485" s="20"/>
      <c r="E485" s="21"/>
      <c r="F485" s="21"/>
      <c r="G485" s="3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1223"/>
      <c r="AS485" s="1223"/>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1250"/>
      <c r="CN485" s="1250"/>
      <c r="CO485" s="1250"/>
      <c r="CP485" s="1250"/>
      <c r="CQ485" s="1250"/>
      <c r="CR485" s="1250"/>
      <c r="CS485" s="1250"/>
      <c r="CT485" s="1250"/>
      <c r="CU485" s="1250"/>
      <c r="CV485" s="1250"/>
      <c r="CW485" s="1250"/>
      <c r="CX485" s="1250"/>
      <c r="CY485" s="1250"/>
      <c r="CZ485" s="1250"/>
    </row>
    <row r="486" spans="1:104" s="23" customFormat="1" x14ac:dyDescent="0.4">
      <c r="A486" s="23">
        <v>462</v>
      </c>
      <c r="B486" s="21"/>
      <c r="C486" s="21"/>
      <c r="D486" s="20"/>
      <c r="E486" s="21"/>
      <c r="F486" s="21"/>
      <c r="G486" s="3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1223"/>
      <c r="AS486" s="1223"/>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1250"/>
      <c r="CN486" s="1250"/>
      <c r="CO486" s="1250"/>
      <c r="CP486" s="1250"/>
      <c r="CQ486" s="1250"/>
      <c r="CR486" s="1250"/>
      <c r="CS486" s="1250"/>
      <c r="CT486" s="1250"/>
      <c r="CU486" s="1250"/>
      <c r="CV486" s="1250"/>
      <c r="CW486" s="1250"/>
      <c r="CX486" s="1250"/>
      <c r="CY486" s="1250"/>
      <c r="CZ486" s="1250"/>
    </row>
    <row r="487" spans="1:104" s="23" customFormat="1" x14ac:dyDescent="0.4">
      <c r="A487" s="23">
        <v>463</v>
      </c>
      <c r="B487" s="21"/>
      <c r="C487" s="21"/>
      <c r="D487" s="20"/>
      <c r="E487" s="21"/>
      <c r="F487" s="21"/>
      <c r="G487" s="3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1223"/>
      <c r="AS487" s="1223"/>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1250"/>
      <c r="CN487" s="1250"/>
      <c r="CO487" s="1250"/>
      <c r="CP487" s="1250"/>
      <c r="CQ487" s="1250"/>
      <c r="CR487" s="1250"/>
      <c r="CS487" s="1250"/>
      <c r="CT487" s="1250"/>
      <c r="CU487" s="1250"/>
      <c r="CV487" s="1250"/>
      <c r="CW487" s="1250"/>
      <c r="CX487" s="1250"/>
      <c r="CY487" s="1250"/>
      <c r="CZ487" s="1250"/>
    </row>
    <row r="488" spans="1:104" s="23" customFormat="1" x14ac:dyDescent="0.4">
      <c r="A488" s="23">
        <v>464</v>
      </c>
      <c r="B488" s="21"/>
      <c r="C488" s="21"/>
      <c r="D488" s="20"/>
      <c r="E488" s="21"/>
      <c r="F488" s="21"/>
      <c r="G488" s="3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1223"/>
      <c r="AS488" s="1223"/>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1250"/>
      <c r="CN488" s="1250"/>
      <c r="CO488" s="1250"/>
      <c r="CP488" s="1250"/>
      <c r="CQ488" s="1250"/>
      <c r="CR488" s="1250"/>
      <c r="CS488" s="1250"/>
      <c r="CT488" s="1250"/>
      <c r="CU488" s="1250"/>
      <c r="CV488" s="1250"/>
      <c r="CW488" s="1250"/>
      <c r="CX488" s="1250"/>
      <c r="CY488" s="1250"/>
      <c r="CZ488" s="1250"/>
    </row>
    <row r="489" spans="1:104" s="23" customFormat="1" x14ac:dyDescent="0.4">
      <c r="A489" s="23">
        <v>465</v>
      </c>
      <c r="B489" s="21"/>
      <c r="C489" s="21"/>
      <c r="D489" s="20"/>
      <c r="E489" s="21"/>
      <c r="F489" s="21"/>
      <c r="G489" s="3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1223"/>
      <c r="AS489" s="1223"/>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1250"/>
      <c r="CN489" s="1250"/>
      <c r="CO489" s="1250"/>
      <c r="CP489" s="1250"/>
      <c r="CQ489" s="1250"/>
      <c r="CR489" s="1250"/>
      <c r="CS489" s="1250"/>
      <c r="CT489" s="1250"/>
      <c r="CU489" s="1250"/>
      <c r="CV489" s="1250"/>
      <c r="CW489" s="1250"/>
      <c r="CX489" s="1250"/>
      <c r="CY489" s="1250"/>
      <c r="CZ489" s="1250"/>
    </row>
    <row r="490" spans="1:104" s="23" customFormat="1" x14ac:dyDescent="0.4">
      <c r="A490" s="23">
        <v>466</v>
      </c>
      <c r="B490" s="21"/>
      <c r="C490" s="21"/>
      <c r="D490" s="20"/>
      <c r="E490" s="21"/>
      <c r="F490" s="21"/>
      <c r="G490" s="3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1223"/>
      <c r="AS490" s="1223"/>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1250"/>
      <c r="CN490" s="1250"/>
      <c r="CO490" s="1250"/>
      <c r="CP490" s="1250"/>
      <c r="CQ490" s="1250"/>
      <c r="CR490" s="1250"/>
      <c r="CS490" s="1250"/>
      <c r="CT490" s="1250"/>
      <c r="CU490" s="1250"/>
      <c r="CV490" s="1250"/>
      <c r="CW490" s="1250"/>
      <c r="CX490" s="1250"/>
      <c r="CY490" s="1250"/>
      <c r="CZ490" s="1250"/>
    </row>
    <row r="491" spans="1:104" s="23" customFormat="1" x14ac:dyDescent="0.4">
      <c r="A491" s="23">
        <v>467</v>
      </c>
      <c r="B491" s="21"/>
      <c r="C491" s="21"/>
      <c r="D491" s="20"/>
      <c r="E491" s="21"/>
      <c r="F491" s="21"/>
      <c r="G491" s="3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1223"/>
      <c r="AS491" s="1223"/>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1250"/>
      <c r="CN491" s="1250"/>
      <c r="CO491" s="1250"/>
      <c r="CP491" s="1250"/>
      <c r="CQ491" s="1250"/>
      <c r="CR491" s="1250"/>
      <c r="CS491" s="1250"/>
      <c r="CT491" s="1250"/>
      <c r="CU491" s="1250"/>
      <c r="CV491" s="1250"/>
      <c r="CW491" s="1250"/>
      <c r="CX491" s="1250"/>
      <c r="CY491" s="1250"/>
      <c r="CZ491" s="1250"/>
    </row>
    <row r="492" spans="1:104" s="23" customFormat="1" x14ac:dyDescent="0.4">
      <c r="A492" s="23">
        <v>468</v>
      </c>
      <c r="B492" s="21"/>
      <c r="C492" s="21"/>
      <c r="D492" s="20"/>
      <c r="E492" s="21"/>
      <c r="F492" s="21"/>
      <c r="G492" s="3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1223"/>
      <c r="AS492" s="1223"/>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1250"/>
      <c r="CN492" s="1250"/>
      <c r="CO492" s="1250"/>
      <c r="CP492" s="1250"/>
      <c r="CQ492" s="1250"/>
      <c r="CR492" s="1250"/>
      <c r="CS492" s="1250"/>
      <c r="CT492" s="1250"/>
      <c r="CU492" s="1250"/>
      <c r="CV492" s="1250"/>
      <c r="CW492" s="1250"/>
      <c r="CX492" s="1250"/>
      <c r="CY492" s="1250"/>
      <c r="CZ492" s="1250"/>
    </row>
    <row r="493" spans="1:104" s="23" customFormat="1" x14ac:dyDescent="0.4">
      <c r="A493" s="23">
        <v>469</v>
      </c>
      <c r="B493" s="21"/>
      <c r="C493" s="21"/>
      <c r="D493" s="20"/>
      <c r="E493" s="21"/>
      <c r="F493" s="21"/>
      <c r="G493" s="3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1223"/>
      <c r="AS493" s="1223"/>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1250"/>
      <c r="CN493" s="1250"/>
      <c r="CO493" s="1250"/>
      <c r="CP493" s="1250"/>
      <c r="CQ493" s="1250"/>
      <c r="CR493" s="1250"/>
      <c r="CS493" s="1250"/>
      <c r="CT493" s="1250"/>
      <c r="CU493" s="1250"/>
      <c r="CV493" s="1250"/>
      <c r="CW493" s="1250"/>
      <c r="CX493" s="1250"/>
      <c r="CY493" s="1250"/>
      <c r="CZ493" s="1250"/>
    </row>
    <row r="494" spans="1:104" s="23" customFormat="1" x14ac:dyDescent="0.4">
      <c r="A494" s="23">
        <v>470</v>
      </c>
      <c r="B494" s="21"/>
      <c r="C494" s="21"/>
      <c r="D494" s="20"/>
      <c r="E494" s="21"/>
      <c r="F494" s="21"/>
      <c r="G494" s="3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1223"/>
      <c r="AS494" s="1223"/>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1250"/>
      <c r="CN494" s="1250"/>
      <c r="CO494" s="1250"/>
      <c r="CP494" s="1250"/>
      <c r="CQ494" s="1250"/>
      <c r="CR494" s="1250"/>
      <c r="CS494" s="1250"/>
      <c r="CT494" s="1250"/>
      <c r="CU494" s="1250"/>
      <c r="CV494" s="1250"/>
      <c r="CW494" s="1250"/>
      <c r="CX494" s="1250"/>
      <c r="CY494" s="1250"/>
      <c r="CZ494" s="1250"/>
    </row>
    <row r="495" spans="1:104" s="23" customFormat="1" x14ac:dyDescent="0.4">
      <c r="A495" s="23">
        <v>471</v>
      </c>
      <c r="B495" s="21"/>
      <c r="C495" s="21"/>
      <c r="D495" s="20"/>
      <c r="E495" s="21"/>
      <c r="F495" s="21"/>
      <c r="G495" s="3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1223"/>
      <c r="AS495" s="1223"/>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1250"/>
      <c r="CN495" s="1250"/>
      <c r="CO495" s="1250"/>
      <c r="CP495" s="1250"/>
      <c r="CQ495" s="1250"/>
      <c r="CR495" s="1250"/>
      <c r="CS495" s="1250"/>
      <c r="CT495" s="1250"/>
      <c r="CU495" s="1250"/>
      <c r="CV495" s="1250"/>
      <c r="CW495" s="1250"/>
      <c r="CX495" s="1250"/>
      <c r="CY495" s="1250"/>
      <c r="CZ495" s="1250"/>
    </row>
    <row r="496" spans="1:104" s="23" customFormat="1" x14ac:dyDescent="0.4">
      <c r="A496" s="23">
        <v>472</v>
      </c>
      <c r="B496" s="21"/>
      <c r="C496" s="21"/>
      <c r="D496" s="20"/>
      <c r="E496" s="21"/>
      <c r="F496" s="21"/>
      <c r="G496" s="3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1223"/>
      <c r="AS496" s="1223"/>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1250"/>
      <c r="CN496" s="1250"/>
      <c r="CO496" s="1250"/>
      <c r="CP496" s="1250"/>
      <c r="CQ496" s="1250"/>
      <c r="CR496" s="1250"/>
      <c r="CS496" s="1250"/>
      <c r="CT496" s="1250"/>
      <c r="CU496" s="1250"/>
      <c r="CV496" s="1250"/>
      <c r="CW496" s="1250"/>
      <c r="CX496" s="1250"/>
      <c r="CY496" s="1250"/>
      <c r="CZ496" s="1250"/>
    </row>
    <row r="497" spans="1:104" s="23" customFormat="1" x14ac:dyDescent="0.4">
      <c r="A497" s="23">
        <v>473</v>
      </c>
      <c r="B497" s="21"/>
      <c r="C497" s="21"/>
      <c r="D497" s="20"/>
      <c r="E497" s="21"/>
      <c r="F497" s="21"/>
      <c r="G497" s="3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1223"/>
      <c r="AS497" s="1223"/>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1250"/>
      <c r="CN497" s="1250"/>
      <c r="CO497" s="1250"/>
      <c r="CP497" s="1250"/>
      <c r="CQ497" s="1250"/>
      <c r="CR497" s="1250"/>
      <c r="CS497" s="1250"/>
      <c r="CT497" s="1250"/>
      <c r="CU497" s="1250"/>
      <c r="CV497" s="1250"/>
      <c r="CW497" s="1250"/>
      <c r="CX497" s="1250"/>
      <c r="CY497" s="1250"/>
      <c r="CZ497" s="1250"/>
    </row>
    <row r="498" spans="1:104" s="23" customFormat="1" x14ac:dyDescent="0.4">
      <c r="A498" s="23">
        <v>474</v>
      </c>
      <c r="B498" s="21"/>
      <c r="C498" s="21"/>
      <c r="D498" s="20"/>
      <c r="E498" s="21"/>
      <c r="F498" s="21"/>
      <c r="G498" s="3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1223"/>
      <c r="AS498" s="1223"/>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1250"/>
      <c r="CN498" s="1250"/>
      <c r="CO498" s="1250"/>
      <c r="CP498" s="1250"/>
      <c r="CQ498" s="1250"/>
      <c r="CR498" s="1250"/>
      <c r="CS498" s="1250"/>
      <c r="CT498" s="1250"/>
      <c r="CU498" s="1250"/>
      <c r="CV498" s="1250"/>
      <c r="CW498" s="1250"/>
      <c r="CX498" s="1250"/>
      <c r="CY498" s="1250"/>
      <c r="CZ498" s="1250"/>
    </row>
    <row r="499" spans="1:104" s="23" customFormat="1" x14ac:dyDescent="0.4">
      <c r="A499" s="23">
        <v>475</v>
      </c>
      <c r="B499" s="21"/>
      <c r="C499" s="21"/>
      <c r="D499" s="20"/>
      <c r="E499" s="21"/>
      <c r="F499" s="21"/>
      <c r="G499" s="3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1223"/>
      <c r="AS499" s="1223"/>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1250"/>
      <c r="CN499" s="1250"/>
      <c r="CO499" s="1250"/>
      <c r="CP499" s="1250"/>
      <c r="CQ499" s="1250"/>
      <c r="CR499" s="1250"/>
      <c r="CS499" s="1250"/>
      <c r="CT499" s="1250"/>
      <c r="CU499" s="1250"/>
      <c r="CV499" s="1250"/>
      <c r="CW499" s="1250"/>
      <c r="CX499" s="1250"/>
      <c r="CY499" s="1250"/>
      <c r="CZ499" s="1250"/>
    </row>
    <row r="500" spans="1:104" s="23" customFormat="1" x14ac:dyDescent="0.4">
      <c r="A500" s="23">
        <v>476</v>
      </c>
      <c r="B500" s="21"/>
      <c r="C500" s="21"/>
      <c r="D500" s="20"/>
      <c r="E500" s="21"/>
      <c r="F500" s="21"/>
      <c r="G500" s="3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1223"/>
      <c r="AS500" s="1223"/>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1250"/>
      <c r="CN500" s="1250"/>
      <c r="CO500" s="1250"/>
      <c r="CP500" s="1250"/>
      <c r="CQ500" s="1250"/>
      <c r="CR500" s="1250"/>
      <c r="CS500" s="1250"/>
      <c r="CT500" s="1250"/>
      <c r="CU500" s="1250"/>
      <c r="CV500" s="1250"/>
      <c r="CW500" s="1250"/>
      <c r="CX500" s="1250"/>
      <c r="CY500" s="1250"/>
      <c r="CZ500" s="1250"/>
    </row>
    <row r="501" spans="1:104" s="23" customFormat="1" x14ac:dyDescent="0.4">
      <c r="A501" s="23">
        <v>477</v>
      </c>
      <c r="B501" s="21"/>
      <c r="C501" s="21"/>
      <c r="D501" s="20"/>
      <c r="E501" s="21"/>
      <c r="F501" s="21"/>
      <c r="G501" s="3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1223"/>
      <c r="AS501" s="1223"/>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1250"/>
      <c r="CN501" s="1250"/>
      <c r="CO501" s="1250"/>
      <c r="CP501" s="1250"/>
      <c r="CQ501" s="1250"/>
      <c r="CR501" s="1250"/>
      <c r="CS501" s="1250"/>
      <c r="CT501" s="1250"/>
      <c r="CU501" s="1250"/>
      <c r="CV501" s="1250"/>
      <c r="CW501" s="1250"/>
      <c r="CX501" s="1250"/>
      <c r="CY501" s="1250"/>
      <c r="CZ501" s="1250"/>
    </row>
    <row r="502" spans="1:104" s="23" customFormat="1" x14ac:dyDescent="0.4">
      <c r="A502" s="23">
        <v>478</v>
      </c>
      <c r="B502" s="21"/>
      <c r="C502" s="21"/>
      <c r="D502" s="20"/>
      <c r="E502" s="21"/>
      <c r="F502" s="21"/>
      <c r="G502" s="3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1223"/>
      <c r="AS502" s="1223"/>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1250"/>
      <c r="CN502" s="1250"/>
      <c r="CO502" s="1250"/>
      <c r="CP502" s="1250"/>
      <c r="CQ502" s="1250"/>
      <c r="CR502" s="1250"/>
      <c r="CS502" s="1250"/>
      <c r="CT502" s="1250"/>
      <c r="CU502" s="1250"/>
      <c r="CV502" s="1250"/>
      <c r="CW502" s="1250"/>
      <c r="CX502" s="1250"/>
      <c r="CY502" s="1250"/>
      <c r="CZ502" s="1250"/>
    </row>
    <row r="503" spans="1:104" s="23" customFormat="1" x14ac:dyDescent="0.4">
      <c r="A503" s="23">
        <v>479</v>
      </c>
      <c r="B503" s="21"/>
      <c r="C503" s="21"/>
      <c r="D503" s="20"/>
      <c r="E503" s="21"/>
      <c r="F503" s="21"/>
      <c r="G503" s="3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1223"/>
      <c r="AS503" s="1223"/>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1250"/>
      <c r="CN503" s="1250"/>
      <c r="CO503" s="1250"/>
      <c r="CP503" s="1250"/>
      <c r="CQ503" s="1250"/>
      <c r="CR503" s="1250"/>
      <c r="CS503" s="1250"/>
      <c r="CT503" s="1250"/>
      <c r="CU503" s="1250"/>
      <c r="CV503" s="1250"/>
      <c r="CW503" s="1250"/>
      <c r="CX503" s="1250"/>
      <c r="CY503" s="1250"/>
      <c r="CZ503" s="1250"/>
    </row>
    <row r="504" spans="1:104" s="23" customFormat="1" x14ac:dyDescent="0.4">
      <c r="A504" s="23">
        <v>480</v>
      </c>
      <c r="B504" s="21"/>
      <c r="C504" s="21"/>
      <c r="D504" s="20"/>
      <c r="E504" s="21"/>
      <c r="F504" s="21"/>
      <c r="G504" s="3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1223"/>
      <c r="AS504" s="1223"/>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1250"/>
      <c r="CN504" s="1250"/>
      <c r="CO504" s="1250"/>
      <c r="CP504" s="1250"/>
      <c r="CQ504" s="1250"/>
      <c r="CR504" s="1250"/>
      <c r="CS504" s="1250"/>
      <c r="CT504" s="1250"/>
      <c r="CU504" s="1250"/>
      <c r="CV504" s="1250"/>
      <c r="CW504" s="1250"/>
      <c r="CX504" s="1250"/>
      <c r="CY504" s="1250"/>
      <c r="CZ504" s="1250"/>
    </row>
    <row r="505" spans="1:104" s="23" customFormat="1" x14ac:dyDescent="0.4">
      <c r="A505" s="23">
        <v>481</v>
      </c>
      <c r="B505" s="21"/>
      <c r="C505" s="21"/>
      <c r="D505" s="20"/>
      <c r="E505" s="21"/>
      <c r="F505" s="21"/>
      <c r="G505" s="3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1223"/>
      <c r="AS505" s="1223"/>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1250"/>
      <c r="CN505" s="1250"/>
      <c r="CO505" s="1250"/>
      <c r="CP505" s="1250"/>
      <c r="CQ505" s="1250"/>
      <c r="CR505" s="1250"/>
      <c r="CS505" s="1250"/>
      <c r="CT505" s="1250"/>
      <c r="CU505" s="1250"/>
      <c r="CV505" s="1250"/>
      <c r="CW505" s="1250"/>
      <c r="CX505" s="1250"/>
      <c r="CY505" s="1250"/>
      <c r="CZ505" s="1250"/>
    </row>
    <row r="506" spans="1:104" s="23" customFormat="1" x14ac:dyDescent="0.4">
      <c r="A506" s="23">
        <v>482</v>
      </c>
      <c r="B506" s="21"/>
      <c r="C506" s="21"/>
      <c r="D506" s="20"/>
      <c r="E506" s="21"/>
      <c r="F506" s="21"/>
      <c r="G506" s="3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1223"/>
      <c r="AS506" s="1223"/>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1250"/>
      <c r="CN506" s="1250"/>
      <c r="CO506" s="1250"/>
      <c r="CP506" s="1250"/>
      <c r="CQ506" s="1250"/>
      <c r="CR506" s="1250"/>
      <c r="CS506" s="1250"/>
      <c r="CT506" s="1250"/>
      <c r="CU506" s="1250"/>
      <c r="CV506" s="1250"/>
      <c r="CW506" s="1250"/>
      <c r="CX506" s="1250"/>
      <c r="CY506" s="1250"/>
      <c r="CZ506" s="1250"/>
    </row>
    <row r="507" spans="1:104" s="23" customFormat="1" x14ac:dyDescent="0.4">
      <c r="A507" s="23">
        <v>483</v>
      </c>
      <c r="B507" s="21"/>
      <c r="C507" s="21"/>
      <c r="D507" s="20"/>
      <c r="E507" s="21"/>
      <c r="F507" s="21"/>
      <c r="G507" s="3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1223"/>
      <c r="AS507" s="1223"/>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1250"/>
      <c r="CN507" s="1250"/>
      <c r="CO507" s="1250"/>
      <c r="CP507" s="1250"/>
      <c r="CQ507" s="1250"/>
      <c r="CR507" s="1250"/>
      <c r="CS507" s="1250"/>
      <c r="CT507" s="1250"/>
      <c r="CU507" s="1250"/>
      <c r="CV507" s="1250"/>
      <c r="CW507" s="1250"/>
      <c r="CX507" s="1250"/>
      <c r="CY507" s="1250"/>
      <c r="CZ507" s="1250"/>
    </row>
    <row r="508" spans="1:104" s="23" customFormat="1" x14ac:dyDescent="0.4">
      <c r="A508" s="23">
        <v>484</v>
      </c>
      <c r="B508" s="21"/>
      <c r="C508" s="21"/>
      <c r="D508" s="20"/>
      <c r="E508" s="21"/>
      <c r="F508" s="21"/>
      <c r="G508" s="3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1223"/>
      <c r="AS508" s="1223"/>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1250"/>
      <c r="CN508" s="1250"/>
      <c r="CO508" s="1250"/>
      <c r="CP508" s="1250"/>
      <c r="CQ508" s="1250"/>
      <c r="CR508" s="1250"/>
      <c r="CS508" s="1250"/>
      <c r="CT508" s="1250"/>
      <c r="CU508" s="1250"/>
      <c r="CV508" s="1250"/>
      <c r="CW508" s="1250"/>
      <c r="CX508" s="1250"/>
      <c r="CY508" s="1250"/>
      <c r="CZ508" s="1250"/>
    </row>
    <row r="509" spans="1:104" s="23" customFormat="1" x14ac:dyDescent="0.4">
      <c r="A509" s="23">
        <v>485</v>
      </c>
      <c r="B509" s="21"/>
      <c r="C509" s="21"/>
      <c r="D509" s="20"/>
      <c r="E509" s="21"/>
      <c r="F509" s="21"/>
      <c r="G509" s="3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1223"/>
      <c r="AS509" s="1223"/>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1250"/>
      <c r="CN509" s="1250"/>
      <c r="CO509" s="1250"/>
      <c r="CP509" s="1250"/>
      <c r="CQ509" s="1250"/>
      <c r="CR509" s="1250"/>
      <c r="CS509" s="1250"/>
      <c r="CT509" s="1250"/>
      <c r="CU509" s="1250"/>
      <c r="CV509" s="1250"/>
      <c r="CW509" s="1250"/>
      <c r="CX509" s="1250"/>
      <c r="CY509" s="1250"/>
      <c r="CZ509" s="1250"/>
    </row>
    <row r="510" spans="1:104" s="23" customFormat="1" x14ac:dyDescent="0.4">
      <c r="A510" s="23">
        <v>486</v>
      </c>
      <c r="B510" s="21"/>
      <c r="C510" s="21"/>
      <c r="D510" s="20"/>
      <c r="E510" s="21"/>
      <c r="F510" s="21"/>
      <c r="G510" s="3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1223"/>
      <c r="AS510" s="1223"/>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1250"/>
      <c r="CN510" s="1250"/>
      <c r="CO510" s="1250"/>
      <c r="CP510" s="1250"/>
      <c r="CQ510" s="1250"/>
      <c r="CR510" s="1250"/>
      <c r="CS510" s="1250"/>
      <c r="CT510" s="1250"/>
      <c r="CU510" s="1250"/>
      <c r="CV510" s="1250"/>
      <c r="CW510" s="1250"/>
      <c r="CX510" s="1250"/>
      <c r="CY510" s="1250"/>
      <c r="CZ510" s="1250"/>
    </row>
    <row r="511" spans="1:104" s="23" customFormat="1" x14ac:dyDescent="0.4">
      <c r="A511" s="23">
        <v>487</v>
      </c>
      <c r="B511" s="21"/>
      <c r="C511" s="21"/>
      <c r="D511" s="20"/>
      <c r="E511" s="21"/>
      <c r="F511" s="21"/>
      <c r="G511" s="3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1223"/>
      <c r="AS511" s="1223"/>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1250"/>
      <c r="CN511" s="1250"/>
      <c r="CO511" s="1250"/>
      <c r="CP511" s="1250"/>
      <c r="CQ511" s="1250"/>
      <c r="CR511" s="1250"/>
      <c r="CS511" s="1250"/>
      <c r="CT511" s="1250"/>
      <c r="CU511" s="1250"/>
      <c r="CV511" s="1250"/>
      <c r="CW511" s="1250"/>
      <c r="CX511" s="1250"/>
      <c r="CY511" s="1250"/>
      <c r="CZ511" s="1250"/>
    </row>
    <row r="512" spans="1:104" s="23" customFormat="1" x14ac:dyDescent="0.4">
      <c r="A512" s="23">
        <v>488</v>
      </c>
      <c r="B512" s="21"/>
      <c r="C512" s="21"/>
      <c r="D512" s="20"/>
      <c r="E512" s="21"/>
      <c r="F512" s="21"/>
      <c r="G512" s="3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1223"/>
      <c r="AS512" s="1223"/>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1250"/>
      <c r="CN512" s="1250"/>
      <c r="CO512" s="1250"/>
      <c r="CP512" s="1250"/>
      <c r="CQ512" s="1250"/>
      <c r="CR512" s="1250"/>
      <c r="CS512" s="1250"/>
      <c r="CT512" s="1250"/>
      <c r="CU512" s="1250"/>
      <c r="CV512" s="1250"/>
      <c r="CW512" s="1250"/>
      <c r="CX512" s="1250"/>
      <c r="CY512" s="1250"/>
      <c r="CZ512" s="1250"/>
    </row>
    <row r="513" spans="1:104" s="23" customFormat="1" x14ac:dyDescent="0.4">
      <c r="A513" s="23">
        <v>489</v>
      </c>
      <c r="B513" s="21"/>
      <c r="C513" s="21"/>
      <c r="D513" s="20"/>
      <c r="E513" s="21"/>
      <c r="F513" s="21"/>
      <c r="G513" s="3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1223"/>
      <c r="AS513" s="1223"/>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1250"/>
      <c r="CN513" s="1250"/>
      <c r="CO513" s="1250"/>
      <c r="CP513" s="1250"/>
      <c r="CQ513" s="1250"/>
      <c r="CR513" s="1250"/>
      <c r="CS513" s="1250"/>
      <c r="CT513" s="1250"/>
      <c r="CU513" s="1250"/>
      <c r="CV513" s="1250"/>
      <c r="CW513" s="1250"/>
      <c r="CX513" s="1250"/>
      <c r="CY513" s="1250"/>
      <c r="CZ513" s="1250"/>
    </row>
    <row r="514" spans="1:104" s="23" customFormat="1" x14ac:dyDescent="0.4">
      <c r="A514" s="23">
        <v>490</v>
      </c>
      <c r="B514" s="21"/>
      <c r="C514" s="21"/>
      <c r="D514" s="20"/>
      <c r="E514" s="21"/>
      <c r="F514" s="21"/>
      <c r="G514" s="3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1223"/>
      <c r="AS514" s="1223"/>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1250"/>
      <c r="CN514" s="1250"/>
      <c r="CO514" s="1250"/>
      <c r="CP514" s="1250"/>
      <c r="CQ514" s="1250"/>
      <c r="CR514" s="1250"/>
      <c r="CS514" s="1250"/>
      <c r="CT514" s="1250"/>
      <c r="CU514" s="1250"/>
      <c r="CV514" s="1250"/>
      <c r="CW514" s="1250"/>
      <c r="CX514" s="1250"/>
      <c r="CY514" s="1250"/>
      <c r="CZ514" s="1250"/>
    </row>
    <row r="515" spans="1:104" s="23" customFormat="1" x14ac:dyDescent="0.4">
      <c r="A515" s="23">
        <v>491</v>
      </c>
      <c r="B515" s="21"/>
      <c r="C515" s="21"/>
      <c r="D515" s="20"/>
      <c r="E515" s="21"/>
      <c r="F515" s="21"/>
      <c r="G515" s="3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1223"/>
      <c r="AS515" s="1223"/>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1250"/>
      <c r="CN515" s="1250"/>
      <c r="CO515" s="1250"/>
      <c r="CP515" s="1250"/>
      <c r="CQ515" s="1250"/>
      <c r="CR515" s="1250"/>
      <c r="CS515" s="1250"/>
      <c r="CT515" s="1250"/>
      <c r="CU515" s="1250"/>
      <c r="CV515" s="1250"/>
      <c r="CW515" s="1250"/>
      <c r="CX515" s="1250"/>
      <c r="CY515" s="1250"/>
      <c r="CZ515" s="1250"/>
    </row>
    <row r="516" spans="1:104" s="23" customFormat="1" x14ac:dyDescent="0.4">
      <c r="A516" s="23">
        <v>492</v>
      </c>
      <c r="B516" s="21"/>
      <c r="C516" s="21"/>
      <c r="D516" s="20"/>
      <c r="E516" s="21"/>
      <c r="F516" s="21"/>
      <c r="G516" s="3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1223"/>
      <c r="AS516" s="1223"/>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1250"/>
      <c r="CN516" s="1250"/>
      <c r="CO516" s="1250"/>
      <c r="CP516" s="1250"/>
      <c r="CQ516" s="1250"/>
      <c r="CR516" s="1250"/>
      <c r="CS516" s="1250"/>
      <c r="CT516" s="1250"/>
      <c r="CU516" s="1250"/>
      <c r="CV516" s="1250"/>
      <c r="CW516" s="1250"/>
      <c r="CX516" s="1250"/>
      <c r="CY516" s="1250"/>
      <c r="CZ516" s="1250"/>
    </row>
    <row r="517" spans="1:104" s="23" customFormat="1" x14ac:dyDescent="0.4">
      <c r="A517" s="23">
        <v>493</v>
      </c>
      <c r="B517" s="21"/>
      <c r="C517" s="21"/>
      <c r="D517" s="20"/>
      <c r="E517" s="21"/>
      <c r="F517" s="21"/>
      <c r="G517" s="3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1223"/>
      <c r="AS517" s="1223"/>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1250"/>
      <c r="CN517" s="1250"/>
      <c r="CO517" s="1250"/>
      <c r="CP517" s="1250"/>
      <c r="CQ517" s="1250"/>
      <c r="CR517" s="1250"/>
      <c r="CS517" s="1250"/>
      <c r="CT517" s="1250"/>
      <c r="CU517" s="1250"/>
      <c r="CV517" s="1250"/>
      <c r="CW517" s="1250"/>
      <c r="CX517" s="1250"/>
      <c r="CY517" s="1250"/>
      <c r="CZ517" s="1250"/>
    </row>
    <row r="518" spans="1:104" s="23" customFormat="1" x14ac:dyDescent="0.4">
      <c r="A518" s="23">
        <v>494</v>
      </c>
      <c r="B518" s="21"/>
      <c r="C518" s="21"/>
      <c r="D518" s="20"/>
      <c r="E518" s="21"/>
      <c r="F518" s="21"/>
      <c r="G518" s="3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1223"/>
      <c r="AS518" s="1223"/>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1250"/>
      <c r="CN518" s="1250"/>
      <c r="CO518" s="1250"/>
      <c r="CP518" s="1250"/>
      <c r="CQ518" s="1250"/>
      <c r="CR518" s="1250"/>
      <c r="CS518" s="1250"/>
      <c r="CT518" s="1250"/>
      <c r="CU518" s="1250"/>
      <c r="CV518" s="1250"/>
      <c r="CW518" s="1250"/>
      <c r="CX518" s="1250"/>
      <c r="CY518" s="1250"/>
      <c r="CZ518" s="1250"/>
    </row>
    <row r="519" spans="1:104" s="23" customFormat="1" x14ac:dyDescent="0.4">
      <c r="A519" s="23">
        <v>495</v>
      </c>
      <c r="B519" s="21"/>
      <c r="C519" s="21"/>
      <c r="D519" s="20"/>
      <c r="E519" s="21"/>
      <c r="F519" s="21"/>
      <c r="G519" s="3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1223"/>
      <c r="AS519" s="1223"/>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1250"/>
      <c r="CN519" s="1250"/>
      <c r="CO519" s="1250"/>
      <c r="CP519" s="1250"/>
      <c r="CQ519" s="1250"/>
      <c r="CR519" s="1250"/>
      <c r="CS519" s="1250"/>
      <c r="CT519" s="1250"/>
      <c r="CU519" s="1250"/>
      <c r="CV519" s="1250"/>
      <c r="CW519" s="1250"/>
      <c r="CX519" s="1250"/>
      <c r="CY519" s="1250"/>
      <c r="CZ519" s="1250"/>
    </row>
    <row r="520" spans="1:104" s="23" customFormat="1" x14ac:dyDescent="0.4">
      <c r="A520" s="23">
        <v>496</v>
      </c>
      <c r="B520" s="21"/>
      <c r="C520" s="21"/>
      <c r="D520" s="20"/>
      <c r="E520" s="21"/>
      <c r="F520" s="21"/>
      <c r="G520" s="3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1223"/>
      <c r="AS520" s="1223"/>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1250"/>
      <c r="CN520" s="1250"/>
      <c r="CO520" s="1250"/>
      <c r="CP520" s="1250"/>
      <c r="CQ520" s="1250"/>
      <c r="CR520" s="1250"/>
      <c r="CS520" s="1250"/>
      <c r="CT520" s="1250"/>
      <c r="CU520" s="1250"/>
      <c r="CV520" s="1250"/>
      <c r="CW520" s="1250"/>
      <c r="CX520" s="1250"/>
      <c r="CY520" s="1250"/>
      <c r="CZ520" s="1250"/>
    </row>
    <row r="521" spans="1:104" s="23" customFormat="1" x14ac:dyDescent="0.4">
      <c r="A521" s="23">
        <v>497</v>
      </c>
      <c r="B521" s="21"/>
      <c r="C521" s="21"/>
      <c r="D521" s="20"/>
      <c r="E521" s="21"/>
      <c r="F521" s="21"/>
      <c r="G521" s="3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1223"/>
      <c r="AS521" s="1223"/>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1250"/>
      <c r="CN521" s="1250"/>
      <c r="CO521" s="1250"/>
      <c r="CP521" s="1250"/>
      <c r="CQ521" s="1250"/>
      <c r="CR521" s="1250"/>
      <c r="CS521" s="1250"/>
      <c r="CT521" s="1250"/>
      <c r="CU521" s="1250"/>
      <c r="CV521" s="1250"/>
      <c r="CW521" s="1250"/>
      <c r="CX521" s="1250"/>
      <c r="CY521" s="1250"/>
      <c r="CZ521" s="1250"/>
    </row>
    <row r="522" spans="1:104" s="23" customFormat="1" x14ac:dyDescent="0.4">
      <c r="A522" s="23">
        <v>498</v>
      </c>
      <c r="B522" s="21"/>
      <c r="C522" s="21"/>
      <c r="D522" s="20"/>
      <c r="E522" s="21"/>
      <c r="F522" s="21"/>
      <c r="G522" s="3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1223"/>
      <c r="AS522" s="1223"/>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1250"/>
      <c r="CN522" s="1250"/>
      <c r="CO522" s="1250"/>
      <c r="CP522" s="1250"/>
      <c r="CQ522" s="1250"/>
      <c r="CR522" s="1250"/>
      <c r="CS522" s="1250"/>
      <c r="CT522" s="1250"/>
      <c r="CU522" s="1250"/>
      <c r="CV522" s="1250"/>
      <c r="CW522" s="1250"/>
      <c r="CX522" s="1250"/>
      <c r="CY522" s="1250"/>
      <c r="CZ522" s="1250"/>
    </row>
    <row r="523" spans="1:104" s="23" customFormat="1" x14ac:dyDescent="0.4">
      <c r="A523" s="23">
        <v>499</v>
      </c>
      <c r="B523" s="21"/>
      <c r="C523" s="21"/>
      <c r="D523" s="20"/>
      <c r="E523" s="21"/>
      <c r="F523" s="21"/>
      <c r="G523" s="3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1223"/>
      <c r="AS523" s="1223"/>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1250"/>
      <c r="CN523" s="1250"/>
      <c r="CO523" s="1250"/>
      <c r="CP523" s="1250"/>
      <c r="CQ523" s="1250"/>
      <c r="CR523" s="1250"/>
      <c r="CS523" s="1250"/>
      <c r="CT523" s="1250"/>
      <c r="CU523" s="1250"/>
      <c r="CV523" s="1250"/>
      <c r="CW523" s="1250"/>
      <c r="CX523" s="1250"/>
      <c r="CY523" s="1250"/>
      <c r="CZ523" s="1250"/>
    </row>
    <row r="524" spans="1:104" s="23" customFormat="1" x14ac:dyDescent="0.4">
      <c r="A524" s="23">
        <v>500</v>
      </c>
      <c r="B524" s="21"/>
      <c r="C524" s="21"/>
      <c r="D524" s="20"/>
      <c r="E524" s="21"/>
      <c r="F524" s="21"/>
      <c r="G524" s="3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1223"/>
      <c r="AS524" s="1223"/>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1250"/>
      <c r="CN524" s="1250"/>
      <c r="CO524" s="1250"/>
      <c r="CP524" s="1250"/>
      <c r="CQ524" s="1250"/>
      <c r="CR524" s="1250"/>
      <c r="CS524" s="1250"/>
      <c r="CT524" s="1250"/>
      <c r="CU524" s="1250"/>
      <c r="CV524" s="1250"/>
      <c r="CW524" s="1250"/>
      <c r="CX524" s="1250"/>
      <c r="CY524" s="1250"/>
      <c r="CZ524" s="1250"/>
    </row>
    <row r="525" spans="1:104" s="23" customFormat="1" x14ac:dyDescent="0.4">
      <c r="A525" s="23">
        <v>501</v>
      </c>
      <c r="B525" s="21"/>
      <c r="C525" s="21"/>
      <c r="D525" s="20"/>
      <c r="E525" s="21"/>
      <c r="F525" s="21"/>
      <c r="G525" s="3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1223"/>
      <c r="AS525" s="1223"/>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1250"/>
      <c r="CN525" s="1250"/>
      <c r="CO525" s="1250"/>
      <c r="CP525" s="1250"/>
      <c r="CQ525" s="1250"/>
      <c r="CR525" s="1250"/>
      <c r="CS525" s="1250"/>
      <c r="CT525" s="1250"/>
      <c r="CU525" s="1250"/>
      <c r="CV525" s="1250"/>
      <c r="CW525" s="1250"/>
      <c r="CX525" s="1250"/>
      <c r="CY525" s="1250"/>
      <c r="CZ525" s="1250"/>
    </row>
    <row r="526" spans="1:104" s="23" customFormat="1" x14ac:dyDescent="0.4">
      <c r="A526" s="23">
        <v>502</v>
      </c>
      <c r="B526" s="21"/>
      <c r="C526" s="21"/>
      <c r="D526" s="20"/>
      <c r="E526" s="21"/>
      <c r="F526" s="21"/>
      <c r="G526" s="3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1223"/>
      <c r="AS526" s="1223"/>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1250"/>
      <c r="CN526" s="1250"/>
      <c r="CO526" s="1250"/>
      <c r="CP526" s="1250"/>
      <c r="CQ526" s="1250"/>
      <c r="CR526" s="1250"/>
      <c r="CS526" s="1250"/>
      <c r="CT526" s="1250"/>
      <c r="CU526" s="1250"/>
      <c r="CV526" s="1250"/>
      <c r="CW526" s="1250"/>
      <c r="CX526" s="1250"/>
      <c r="CY526" s="1250"/>
      <c r="CZ526" s="1250"/>
    </row>
    <row r="527" spans="1:104" s="23" customFormat="1" x14ac:dyDescent="0.4">
      <c r="A527" s="23">
        <v>503</v>
      </c>
      <c r="B527" s="21"/>
      <c r="C527" s="21"/>
      <c r="D527" s="20"/>
      <c r="E527" s="21"/>
      <c r="F527" s="21"/>
      <c r="G527" s="3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1223"/>
      <c r="AS527" s="1223"/>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1250"/>
      <c r="CN527" s="1250"/>
      <c r="CO527" s="1250"/>
      <c r="CP527" s="1250"/>
      <c r="CQ527" s="1250"/>
      <c r="CR527" s="1250"/>
      <c r="CS527" s="1250"/>
      <c r="CT527" s="1250"/>
      <c r="CU527" s="1250"/>
      <c r="CV527" s="1250"/>
      <c r="CW527" s="1250"/>
      <c r="CX527" s="1250"/>
      <c r="CY527" s="1250"/>
      <c r="CZ527" s="1250"/>
    </row>
    <row r="528" spans="1:104" s="23" customFormat="1" x14ac:dyDescent="0.4">
      <c r="A528" s="23">
        <v>504</v>
      </c>
      <c r="B528" s="21"/>
      <c r="C528" s="21"/>
      <c r="D528" s="20"/>
      <c r="E528" s="21"/>
      <c r="F528" s="21"/>
      <c r="G528" s="3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1223"/>
      <c r="AS528" s="1223"/>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1250"/>
      <c r="CN528" s="1250"/>
      <c r="CO528" s="1250"/>
      <c r="CP528" s="1250"/>
      <c r="CQ528" s="1250"/>
      <c r="CR528" s="1250"/>
      <c r="CS528" s="1250"/>
      <c r="CT528" s="1250"/>
      <c r="CU528" s="1250"/>
      <c r="CV528" s="1250"/>
      <c r="CW528" s="1250"/>
      <c r="CX528" s="1250"/>
      <c r="CY528" s="1250"/>
      <c r="CZ528" s="1250"/>
    </row>
    <row r="529" spans="1:104" s="23" customFormat="1" x14ac:dyDescent="0.4">
      <c r="A529" s="23">
        <v>505</v>
      </c>
      <c r="B529" s="21"/>
      <c r="C529" s="21"/>
      <c r="D529" s="20"/>
      <c r="E529" s="21"/>
      <c r="F529" s="21"/>
      <c r="G529" s="3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1223"/>
      <c r="AS529" s="1223"/>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1250"/>
      <c r="CN529" s="1250"/>
      <c r="CO529" s="1250"/>
      <c r="CP529" s="1250"/>
      <c r="CQ529" s="1250"/>
      <c r="CR529" s="1250"/>
      <c r="CS529" s="1250"/>
      <c r="CT529" s="1250"/>
      <c r="CU529" s="1250"/>
      <c r="CV529" s="1250"/>
      <c r="CW529" s="1250"/>
      <c r="CX529" s="1250"/>
      <c r="CY529" s="1250"/>
      <c r="CZ529" s="1250"/>
    </row>
    <row r="530" spans="1:104" s="23" customFormat="1" x14ac:dyDescent="0.4">
      <c r="A530" s="23">
        <v>506</v>
      </c>
      <c r="B530" s="21"/>
      <c r="C530" s="21"/>
      <c r="D530" s="20"/>
      <c r="E530" s="21"/>
      <c r="F530" s="21"/>
      <c r="G530" s="3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1223"/>
      <c r="AS530" s="1223"/>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1250"/>
      <c r="CN530" s="1250"/>
      <c r="CO530" s="1250"/>
      <c r="CP530" s="1250"/>
      <c r="CQ530" s="1250"/>
      <c r="CR530" s="1250"/>
      <c r="CS530" s="1250"/>
      <c r="CT530" s="1250"/>
      <c r="CU530" s="1250"/>
      <c r="CV530" s="1250"/>
      <c r="CW530" s="1250"/>
      <c r="CX530" s="1250"/>
      <c r="CY530" s="1250"/>
      <c r="CZ530" s="1250"/>
    </row>
    <row r="531" spans="1:104" s="23" customFormat="1" x14ac:dyDescent="0.4">
      <c r="A531" s="23">
        <v>507</v>
      </c>
      <c r="B531" s="21"/>
      <c r="C531" s="21"/>
      <c r="D531" s="20"/>
      <c r="E531" s="21"/>
      <c r="F531" s="21"/>
      <c r="G531" s="3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1223"/>
      <c r="AS531" s="1223"/>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1250"/>
      <c r="CN531" s="1250"/>
      <c r="CO531" s="1250"/>
      <c r="CP531" s="1250"/>
      <c r="CQ531" s="1250"/>
      <c r="CR531" s="1250"/>
      <c r="CS531" s="1250"/>
      <c r="CT531" s="1250"/>
      <c r="CU531" s="1250"/>
      <c r="CV531" s="1250"/>
      <c r="CW531" s="1250"/>
      <c r="CX531" s="1250"/>
      <c r="CY531" s="1250"/>
      <c r="CZ531" s="1250"/>
    </row>
    <row r="532" spans="1:104" s="23" customFormat="1" x14ac:dyDescent="0.4">
      <c r="A532" s="23">
        <v>508</v>
      </c>
      <c r="B532" s="21"/>
      <c r="C532" s="21"/>
      <c r="D532" s="20"/>
      <c r="E532" s="21"/>
      <c r="F532" s="21"/>
      <c r="G532" s="3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1223"/>
      <c r="AS532" s="1223"/>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1250"/>
      <c r="CN532" s="1250"/>
      <c r="CO532" s="1250"/>
      <c r="CP532" s="1250"/>
      <c r="CQ532" s="1250"/>
      <c r="CR532" s="1250"/>
      <c r="CS532" s="1250"/>
      <c r="CT532" s="1250"/>
      <c r="CU532" s="1250"/>
      <c r="CV532" s="1250"/>
      <c r="CW532" s="1250"/>
      <c r="CX532" s="1250"/>
      <c r="CY532" s="1250"/>
      <c r="CZ532" s="1250"/>
    </row>
    <row r="533" spans="1:104" s="23" customFormat="1" x14ac:dyDescent="0.4">
      <c r="A533" s="23">
        <v>509</v>
      </c>
      <c r="B533" s="21"/>
      <c r="C533" s="21"/>
      <c r="D533" s="20"/>
      <c r="E533" s="21"/>
      <c r="F533" s="21"/>
      <c r="G533" s="3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1223"/>
      <c r="AS533" s="1223"/>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1250"/>
      <c r="CN533" s="1250"/>
      <c r="CO533" s="1250"/>
      <c r="CP533" s="1250"/>
      <c r="CQ533" s="1250"/>
      <c r="CR533" s="1250"/>
      <c r="CS533" s="1250"/>
      <c r="CT533" s="1250"/>
      <c r="CU533" s="1250"/>
      <c r="CV533" s="1250"/>
      <c r="CW533" s="1250"/>
      <c r="CX533" s="1250"/>
      <c r="CY533" s="1250"/>
      <c r="CZ533" s="1250"/>
    </row>
    <row r="534" spans="1:104" s="23" customFormat="1" x14ac:dyDescent="0.4">
      <c r="A534" s="23">
        <v>510</v>
      </c>
      <c r="B534" s="21"/>
      <c r="C534" s="21"/>
      <c r="D534" s="20"/>
      <c r="E534" s="21"/>
      <c r="F534" s="21"/>
      <c r="G534" s="3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1223"/>
      <c r="AS534" s="1223"/>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1250"/>
      <c r="CN534" s="1250"/>
      <c r="CO534" s="1250"/>
      <c r="CP534" s="1250"/>
      <c r="CQ534" s="1250"/>
      <c r="CR534" s="1250"/>
      <c r="CS534" s="1250"/>
      <c r="CT534" s="1250"/>
      <c r="CU534" s="1250"/>
      <c r="CV534" s="1250"/>
      <c r="CW534" s="1250"/>
      <c r="CX534" s="1250"/>
      <c r="CY534" s="1250"/>
      <c r="CZ534" s="1250"/>
    </row>
    <row r="535" spans="1:104" s="23" customFormat="1" x14ac:dyDescent="0.4">
      <c r="A535" s="23">
        <v>511</v>
      </c>
      <c r="B535" s="21"/>
      <c r="C535" s="21"/>
      <c r="D535" s="20"/>
      <c r="E535" s="21"/>
      <c r="F535" s="21"/>
      <c r="G535" s="3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1223"/>
      <c r="AS535" s="1223"/>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1250"/>
      <c r="CN535" s="1250"/>
      <c r="CO535" s="1250"/>
      <c r="CP535" s="1250"/>
      <c r="CQ535" s="1250"/>
      <c r="CR535" s="1250"/>
      <c r="CS535" s="1250"/>
      <c r="CT535" s="1250"/>
      <c r="CU535" s="1250"/>
      <c r="CV535" s="1250"/>
      <c r="CW535" s="1250"/>
      <c r="CX535" s="1250"/>
      <c r="CY535" s="1250"/>
      <c r="CZ535" s="1250"/>
    </row>
    <row r="536" spans="1:104" s="23" customFormat="1" x14ac:dyDescent="0.4">
      <c r="A536" s="23">
        <v>512</v>
      </c>
      <c r="B536" s="21"/>
      <c r="C536" s="21"/>
      <c r="D536" s="20"/>
      <c r="E536" s="21"/>
      <c r="F536" s="21"/>
      <c r="G536" s="3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1223"/>
      <c r="AS536" s="1223"/>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1250"/>
      <c r="CN536" s="1250"/>
      <c r="CO536" s="1250"/>
      <c r="CP536" s="1250"/>
      <c r="CQ536" s="1250"/>
      <c r="CR536" s="1250"/>
      <c r="CS536" s="1250"/>
      <c r="CT536" s="1250"/>
      <c r="CU536" s="1250"/>
      <c r="CV536" s="1250"/>
      <c r="CW536" s="1250"/>
      <c r="CX536" s="1250"/>
      <c r="CY536" s="1250"/>
      <c r="CZ536" s="1250"/>
    </row>
    <row r="537" spans="1:104" s="23" customFormat="1" x14ac:dyDescent="0.4">
      <c r="A537" s="23">
        <v>513</v>
      </c>
      <c r="B537" s="21"/>
      <c r="C537" s="21"/>
      <c r="D537" s="20"/>
      <c r="E537" s="21"/>
      <c r="F537" s="21"/>
      <c r="G537" s="3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1223"/>
      <c r="AS537" s="1223"/>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1250"/>
      <c r="CN537" s="1250"/>
      <c r="CO537" s="1250"/>
      <c r="CP537" s="1250"/>
      <c r="CQ537" s="1250"/>
      <c r="CR537" s="1250"/>
      <c r="CS537" s="1250"/>
      <c r="CT537" s="1250"/>
      <c r="CU537" s="1250"/>
      <c r="CV537" s="1250"/>
      <c r="CW537" s="1250"/>
      <c r="CX537" s="1250"/>
      <c r="CY537" s="1250"/>
      <c r="CZ537" s="1250"/>
    </row>
    <row r="538" spans="1:104" s="23" customFormat="1" x14ac:dyDescent="0.4">
      <c r="A538" s="23">
        <v>514</v>
      </c>
      <c r="B538" s="21"/>
      <c r="C538" s="21"/>
      <c r="D538" s="20"/>
      <c r="E538" s="21"/>
      <c r="F538" s="21"/>
      <c r="G538" s="3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1223"/>
      <c r="AS538" s="1223"/>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1250"/>
      <c r="CN538" s="1250"/>
      <c r="CO538" s="1250"/>
      <c r="CP538" s="1250"/>
      <c r="CQ538" s="1250"/>
      <c r="CR538" s="1250"/>
      <c r="CS538" s="1250"/>
      <c r="CT538" s="1250"/>
      <c r="CU538" s="1250"/>
      <c r="CV538" s="1250"/>
      <c r="CW538" s="1250"/>
      <c r="CX538" s="1250"/>
      <c r="CY538" s="1250"/>
      <c r="CZ538" s="1250"/>
    </row>
    <row r="539" spans="1:104" s="23" customFormat="1" x14ac:dyDescent="0.4">
      <c r="A539" s="23">
        <v>515</v>
      </c>
      <c r="B539" s="21"/>
      <c r="C539" s="21"/>
      <c r="D539" s="20"/>
      <c r="E539" s="21"/>
      <c r="F539" s="21"/>
      <c r="G539" s="3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1223"/>
      <c r="AS539" s="1223"/>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1250"/>
      <c r="CN539" s="1250"/>
      <c r="CO539" s="1250"/>
      <c r="CP539" s="1250"/>
      <c r="CQ539" s="1250"/>
      <c r="CR539" s="1250"/>
      <c r="CS539" s="1250"/>
      <c r="CT539" s="1250"/>
      <c r="CU539" s="1250"/>
      <c r="CV539" s="1250"/>
      <c r="CW539" s="1250"/>
      <c r="CX539" s="1250"/>
      <c r="CY539" s="1250"/>
      <c r="CZ539" s="1250"/>
    </row>
    <row r="540" spans="1:104" s="23" customFormat="1" x14ac:dyDescent="0.4">
      <c r="A540" s="23">
        <v>516</v>
      </c>
      <c r="B540" s="21"/>
      <c r="C540" s="21"/>
      <c r="D540" s="20"/>
      <c r="E540" s="21"/>
      <c r="F540" s="21"/>
      <c r="G540" s="3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1223"/>
      <c r="AS540" s="1223"/>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1250"/>
      <c r="CN540" s="1250"/>
      <c r="CO540" s="1250"/>
      <c r="CP540" s="1250"/>
      <c r="CQ540" s="1250"/>
      <c r="CR540" s="1250"/>
      <c r="CS540" s="1250"/>
      <c r="CT540" s="1250"/>
      <c r="CU540" s="1250"/>
      <c r="CV540" s="1250"/>
      <c r="CW540" s="1250"/>
      <c r="CX540" s="1250"/>
      <c r="CY540" s="1250"/>
      <c r="CZ540" s="1250"/>
    </row>
    <row r="541" spans="1:104" s="23" customFormat="1" x14ac:dyDescent="0.4">
      <c r="A541" s="23">
        <v>517</v>
      </c>
      <c r="B541" s="21"/>
      <c r="C541" s="21"/>
      <c r="D541" s="20"/>
      <c r="E541" s="21"/>
      <c r="F541" s="21"/>
      <c r="G541" s="3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1223"/>
      <c r="AS541" s="1223"/>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1250"/>
      <c r="CN541" s="1250"/>
      <c r="CO541" s="1250"/>
      <c r="CP541" s="1250"/>
      <c r="CQ541" s="1250"/>
      <c r="CR541" s="1250"/>
      <c r="CS541" s="1250"/>
      <c r="CT541" s="1250"/>
      <c r="CU541" s="1250"/>
      <c r="CV541" s="1250"/>
      <c r="CW541" s="1250"/>
      <c r="CX541" s="1250"/>
      <c r="CY541" s="1250"/>
      <c r="CZ541" s="1250"/>
    </row>
    <row r="542" spans="1:104" s="23" customFormat="1" x14ac:dyDescent="0.4">
      <c r="A542" s="23">
        <v>518</v>
      </c>
      <c r="B542" s="21"/>
      <c r="C542" s="21"/>
      <c r="D542" s="20"/>
      <c r="E542" s="21"/>
      <c r="F542" s="21"/>
      <c r="G542" s="3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1223"/>
      <c r="AS542" s="1223"/>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1250"/>
      <c r="CN542" s="1250"/>
      <c r="CO542" s="1250"/>
      <c r="CP542" s="1250"/>
      <c r="CQ542" s="1250"/>
      <c r="CR542" s="1250"/>
      <c r="CS542" s="1250"/>
      <c r="CT542" s="1250"/>
      <c r="CU542" s="1250"/>
      <c r="CV542" s="1250"/>
      <c r="CW542" s="1250"/>
      <c r="CX542" s="1250"/>
      <c r="CY542" s="1250"/>
      <c r="CZ542" s="1250"/>
    </row>
    <row r="543" spans="1:104" s="23" customFormat="1" x14ac:dyDescent="0.4">
      <c r="A543" s="23">
        <v>519</v>
      </c>
      <c r="B543" s="21"/>
      <c r="C543" s="21"/>
      <c r="D543" s="20"/>
      <c r="E543" s="21"/>
      <c r="F543" s="21"/>
      <c r="G543" s="3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1223"/>
      <c r="AS543" s="1223"/>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1250"/>
      <c r="CN543" s="1250"/>
      <c r="CO543" s="1250"/>
      <c r="CP543" s="1250"/>
      <c r="CQ543" s="1250"/>
      <c r="CR543" s="1250"/>
      <c r="CS543" s="1250"/>
      <c r="CT543" s="1250"/>
      <c r="CU543" s="1250"/>
      <c r="CV543" s="1250"/>
      <c r="CW543" s="1250"/>
      <c r="CX543" s="1250"/>
      <c r="CY543" s="1250"/>
      <c r="CZ543" s="1250"/>
    </row>
    <row r="544" spans="1:104" s="23" customFormat="1" x14ac:dyDescent="0.4">
      <c r="A544" s="23">
        <v>520</v>
      </c>
      <c r="B544" s="21"/>
      <c r="C544" s="21"/>
      <c r="D544" s="20"/>
      <c r="E544" s="21"/>
      <c r="F544" s="21"/>
      <c r="G544" s="3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1223"/>
      <c r="AS544" s="1223"/>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1250"/>
      <c r="CN544" s="1250"/>
      <c r="CO544" s="1250"/>
      <c r="CP544" s="1250"/>
      <c r="CQ544" s="1250"/>
      <c r="CR544" s="1250"/>
      <c r="CS544" s="1250"/>
      <c r="CT544" s="1250"/>
      <c r="CU544" s="1250"/>
      <c r="CV544" s="1250"/>
      <c r="CW544" s="1250"/>
      <c r="CX544" s="1250"/>
      <c r="CY544" s="1250"/>
      <c r="CZ544" s="1250"/>
    </row>
    <row r="545" spans="1:104" s="23" customFormat="1" x14ac:dyDescent="0.4">
      <c r="A545" s="23">
        <v>521</v>
      </c>
      <c r="B545" s="21"/>
      <c r="C545" s="21"/>
      <c r="D545" s="20"/>
      <c r="E545" s="21"/>
      <c r="F545" s="21"/>
      <c r="G545" s="3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1223"/>
      <c r="AS545" s="1223"/>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1250"/>
      <c r="CN545" s="1250"/>
      <c r="CO545" s="1250"/>
      <c r="CP545" s="1250"/>
      <c r="CQ545" s="1250"/>
      <c r="CR545" s="1250"/>
      <c r="CS545" s="1250"/>
      <c r="CT545" s="1250"/>
      <c r="CU545" s="1250"/>
      <c r="CV545" s="1250"/>
      <c r="CW545" s="1250"/>
      <c r="CX545" s="1250"/>
      <c r="CY545" s="1250"/>
      <c r="CZ545" s="1250"/>
    </row>
    <row r="546" spans="1:104" s="23" customFormat="1" x14ac:dyDescent="0.4">
      <c r="A546" s="23">
        <v>522</v>
      </c>
      <c r="B546" s="21"/>
      <c r="C546" s="21"/>
      <c r="D546" s="20"/>
      <c r="E546" s="21"/>
      <c r="F546" s="21"/>
      <c r="G546" s="3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1223"/>
      <c r="AS546" s="1223"/>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1250"/>
      <c r="CN546" s="1250"/>
      <c r="CO546" s="1250"/>
      <c r="CP546" s="1250"/>
      <c r="CQ546" s="1250"/>
      <c r="CR546" s="1250"/>
      <c r="CS546" s="1250"/>
      <c r="CT546" s="1250"/>
      <c r="CU546" s="1250"/>
      <c r="CV546" s="1250"/>
      <c r="CW546" s="1250"/>
      <c r="CX546" s="1250"/>
      <c r="CY546" s="1250"/>
      <c r="CZ546" s="1250"/>
    </row>
    <row r="547" spans="1:104" s="23" customFormat="1" x14ac:dyDescent="0.4">
      <c r="A547" s="23">
        <v>523</v>
      </c>
      <c r="B547" s="21"/>
      <c r="C547" s="21"/>
      <c r="D547" s="20"/>
      <c r="E547" s="21"/>
      <c r="F547" s="21"/>
      <c r="G547" s="3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1223"/>
      <c r="AS547" s="1223"/>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1250"/>
      <c r="CN547" s="1250"/>
      <c r="CO547" s="1250"/>
      <c r="CP547" s="1250"/>
      <c r="CQ547" s="1250"/>
      <c r="CR547" s="1250"/>
      <c r="CS547" s="1250"/>
      <c r="CT547" s="1250"/>
      <c r="CU547" s="1250"/>
      <c r="CV547" s="1250"/>
      <c r="CW547" s="1250"/>
      <c r="CX547" s="1250"/>
      <c r="CY547" s="1250"/>
      <c r="CZ547" s="1250"/>
    </row>
    <row r="548" spans="1:104" s="23" customFormat="1" x14ac:dyDescent="0.4">
      <c r="A548" s="23">
        <v>524</v>
      </c>
      <c r="B548" s="21"/>
      <c r="C548" s="21"/>
      <c r="D548" s="20"/>
      <c r="E548" s="21"/>
      <c r="F548" s="21"/>
      <c r="G548" s="3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1223"/>
      <c r="AS548" s="1223"/>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1250"/>
      <c r="CN548" s="1250"/>
      <c r="CO548" s="1250"/>
      <c r="CP548" s="1250"/>
      <c r="CQ548" s="1250"/>
      <c r="CR548" s="1250"/>
      <c r="CS548" s="1250"/>
      <c r="CT548" s="1250"/>
      <c r="CU548" s="1250"/>
      <c r="CV548" s="1250"/>
      <c r="CW548" s="1250"/>
      <c r="CX548" s="1250"/>
      <c r="CY548" s="1250"/>
      <c r="CZ548" s="1250"/>
    </row>
    <row r="549" spans="1:104" s="23" customFormat="1" x14ac:dyDescent="0.4">
      <c r="A549" s="23">
        <v>525</v>
      </c>
      <c r="B549" s="21"/>
      <c r="C549" s="21"/>
      <c r="D549" s="20"/>
      <c r="E549" s="21"/>
      <c r="F549" s="21"/>
      <c r="G549" s="3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1223"/>
      <c r="AS549" s="1223"/>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1250"/>
      <c r="CN549" s="1250"/>
      <c r="CO549" s="1250"/>
      <c r="CP549" s="1250"/>
      <c r="CQ549" s="1250"/>
      <c r="CR549" s="1250"/>
      <c r="CS549" s="1250"/>
      <c r="CT549" s="1250"/>
      <c r="CU549" s="1250"/>
      <c r="CV549" s="1250"/>
      <c r="CW549" s="1250"/>
      <c r="CX549" s="1250"/>
      <c r="CY549" s="1250"/>
      <c r="CZ549" s="1250"/>
    </row>
    <row r="550" spans="1:104" s="23" customFormat="1" x14ac:dyDescent="0.4">
      <c r="A550" s="23">
        <v>526</v>
      </c>
      <c r="B550" s="21"/>
      <c r="C550" s="21"/>
      <c r="D550" s="20"/>
      <c r="E550" s="21"/>
      <c r="F550" s="21"/>
      <c r="G550" s="3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1223"/>
      <c r="AS550" s="1223"/>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1250"/>
      <c r="CN550" s="1250"/>
      <c r="CO550" s="1250"/>
      <c r="CP550" s="1250"/>
      <c r="CQ550" s="1250"/>
      <c r="CR550" s="1250"/>
      <c r="CS550" s="1250"/>
      <c r="CT550" s="1250"/>
      <c r="CU550" s="1250"/>
      <c r="CV550" s="1250"/>
      <c r="CW550" s="1250"/>
      <c r="CX550" s="1250"/>
      <c r="CY550" s="1250"/>
      <c r="CZ550" s="1250"/>
    </row>
    <row r="551" spans="1:104" s="23" customFormat="1" x14ac:dyDescent="0.4">
      <c r="A551" s="23">
        <v>527</v>
      </c>
      <c r="B551" s="21"/>
      <c r="C551" s="21"/>
      <c r="D551" s="20"/>
      <c r="E551" s="21"/>
      <c r="F551" s="21"/>
      <c r="G551" s="3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1223"/>
      <c r="AS551" s="1223"/>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1250"/>
      <c r="CN551" s="1250"/>
      <c r="CO551" s="1250"/>
      <c r="CP551" s="1250"/>
      <c r="CQ551" s="1250"/>
      <c r="CR551" s="1250"/>
      <c r="CS551" s="1250"/>
      <c r="CT551" s="1250"/>
      <c r="CU551" s="1250"/>
      <c r="CV551" s="1250"/>
      <c r="CW551" s="1250"/>
      <c r="CX551" s="1250"/>
      <c r="CY551" s="1250"/>
      <c r="CZ551" s="1250"/>
    </row>
    <row r="552" spans="1:104" s="23" customFormat="1" x14ac:dyDescent="0.4">
      <c r="A552" s="23">
        <v>528</v>
      </c>
      <c r="B552" s="21"/>
      <c r="C552" s="21"/>
      <c r="D552" s="20"/>
      <c r="E552" s="21"/>
      <c r="F552" s="21"/>
      <c r="G552" s="3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1223"/>
      <c r="AS552" s="1223"/>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1250"/>
      <c r="CN552" s="1250"/>
      <c r="CO552" s="1250"/>
      <c r="CP552" s="1250"/>
      <c r="CQ552" s="1250"/>
      <c r="CR552" s="1250"/>
      <c r="CS552" s="1250"/>
      <c r="CT552" s="1250"/>
      <c r="CU552" s="1250"/>
      <c r="CV552" s="1250"/>
      <c r="CW552" s="1250"/>
      <c r="CX552" s="1250"/>
      <c r="CY552" s="1250"/>
      <c r="CZ552" s="1250"/>
    </row>
    <row r="553" spans="1:104" s="23" customFormat="1" x14ac:dyDescent="0.4">
      <c r="A553" s="23">
        <v>529</v>
      </c>
      <c r="B553" s="21"/>
      <c r="C553" s="21"/>
      <c r="D553" s="20"/>
      <c r="E553" s="21"/>
      <c r="F553" s="21"/>
      <c r="G553" s="3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1223"/>
      <c r="AS553" s="1223"/>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1250"/>
      <c r="CN553" s="1250"/>
      <c r="CO553" s="1250"/>
      <c r="CP553" s="1250"/>
      <c r="CQ553" s="1250"/>
      <c r="CR553" s="1250"/>
      <c r="CS553" s="1250"/>
      <c r="CT553" s="1250"/>
      <c r="CU553" s="1250"/>
      <c r="CV553" s="1250"/>
      <c r="CW553" s="1250"/>
      <c r="CX553" s="1250"/>
      <c r="CY553" s="1250"/>
      <c r="CZ553" s="1250"/>
    </row>
    <row r="554" spans="1:104" s="23" customFormat="1" x14ac:dyDescent="0.4">
      <c r="A554" s="23">
        <v>530</v>
      </c>
      <c r="B554" s="21"/>
      <c r="C554" s="21"/>
      <c r="D554" s="20"/>
      <c r="E554" s="21"/>
      <c r="F554" s="21"/>
      <c r="G554" s="3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1223"/>
      <c r="AS554" s="1223"/>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1250"/>
      <c r="CN554" s="1250"/>
      <c r="CO554" s="1250"/>
      <c r="CP554" s="1250"/>
      <c r="CQ554" s="1250"/>
      <c r="CR554" s="1250"/>
      <c r="CS554" s="1250"/>
      <c r="CT554" s="1250"/>
      <c r="CU554" s="1250"/>
      <c r="CV554" s="1250"/>
      <c r="CW554" s="1250"/>
      <c r="CX554" s="1250"/>
      <c r="CY554" s="1250"/>
      <c r="CZ554" s="1250"/>
    </row>
    <row r="555" spans="1:104" s="23" customFormat="1" x14ac:dyDescent="0.4">
      <c r="A555" s="23">
        <v>531</v>
      </c>
      <c r="B555" s="21"/>
      <c r="C555" s="21"/>
      <c r="D555" s="20"/>
      <c r="E555" s="21"/>
      <c r="F555" s="21"/>
      <c r="G555" s="3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1223"/>
      <c r="AS555" s="1223"/>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1250"/>
      <c r="CN555" s="1250"/>
      <c r="CO555" s="1250"/>
      <c r="CP555" s="1250"/>
      <c r="CQ555" s="1250"/>
      <c r="CR555" s="1250"/>
      <c r="CS555" s="1250"/>
      <c r="CT555" s="1250"/>
      <c r="CU555" s="1250"/>
      <c r="CV555" s="1250"/>
      <c r="CW555" s="1250"/>
      <c r="CX555" s="1250"/>
      <c r="CY555" s="1250"/>
      <c r="CZ555" s="1250"/>
    </row>
    <row r="556" spans="1:104" s="23" customFormat="1" x14ac:dyDescent="0.4">
      <c r="A556" s="23">
        <v>532</v>
      </c>
      <c r="B556" s="21"/>
      <c r="C556" s="21"/>
      <c r="D556" s="20"/>
      <c r="E556" s="21"/>
      <c r="F556" s="21"/>
      <c r="G556" s="3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1223"/>
      <c r="AS556" s="1223"/>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1250"/>
      <c r="CN556" s="1250"/>
      <c r="CO556" s="1250"/>
      <c r="CP556" s="1250"/>
      <c r="CQ556" s="1250"/>
      <c r="CR556" s="1250"/>
      <c r="CS556" s="1250"/>
      <c r="CT556" s="1250"/>
      <c r="CU556" s="1250"/>
      <c r="CV556" s="1250"/>
      <c r="CW556" s="1250"/>
      <c r="CX556" s="1250"/>
      <c r="CY556" s="1250"/>
      <c r="CZ556" s="1250"/>
    </row>
    <row r="557" spans="1:104" s="23" customFormat="1" x14ac:dyDescent="0.4">
      <c r="A557" s="23">
        <v>533</v>
      </c>
      <c r="B557" s="21"/>
      <c r="C557" s="21"/>
      <c r="D557" s="20"/>
      <c r="E557" s="21"/>
      <c r="F557" s="21"/>
      <c r="G557" s="3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1223"/>
      <c r="AS557" s="1223"/>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1250"/>
      <c r="CN557" s="1250"/>
      <c r="CO557" s="1250"/>
      <c r="CP557" s="1250"/>
      <c r="CQ557" s="1250"/>
      <c r="CR557" s="1250"/>
      <c r="CS557" s="1250"/>
      <c r="CT557" s="1250"/>
      <c r="CU557" s="1250"/>
      <c r="CV557" s="1250"/>
      <c r="CW557" s="1250"/>
      <c r="CX557" s="1250"/>
      <c r="CY557" s="1250"/>
      <c r="CZ557" s="1250"/>
    </row>
    <row r="558" spans="1:104" s="23" customFormat="1" x14ac:dyDescent="0.4">
      <c r="A558" s="23">
        <v>534</v>
      </c>
      <c r="B558" s="21"/>
      <c r="C558" s="21"/>
      <c r="D558" s="20"/>
      <c r="E558" s="21"/>
      <c r="F558" s="21"/>
      <c r="G558" s="3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1223"/>
      <c r="AS558" s="1223"/>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1250"/>
      <c r="CN558" s="1250"/>
      <c r="CO558" s="1250"/>
      <c r="CP558" s="1250"/>
      <c r="CQ558" s="1250"/>
      <c r="CR558" s="1250"/>
      <c r="CS558" s="1250"/>
      <c r="CT558" s="1250"/>
      <c r="CU558" s="1250"/>
      <c r="CV558" s="1250"/>
      <c r="CW558" s="1250"/>
      <c r="CX558" s="1250"/>
      <c r="CY558" s="1250"/>
      <c r="CZ558" s="1250"/>
    </row>
    <row r="559" spans="1:104" s="23" customFormat="1" x14ac:dyDescent="0.4">
      <c r="A559" s="23">
        <v>535</v>
      </c>
      <c r="B559" s="21"/>
      <c r="C559" s="21"/>
      <c r="D559" s="20"/>
      <c r="E559" s="21"/>
      <c r="F559" s="21"/>
      <c r="G559" s="3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1223"/>
      <c r="AS559" s="1223"/>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1250"/>
      <c r="CN559" s="1250"/>
      <c r="CO559" s="1250"/>
      <c r="CP559" s="1250"/>
      <c r="CQ559" s="1250"/>
      <c r="CR559" s="1250"/>
      <c r="CS559" s="1250"/>
      <c r="CT559" s="1250"/>
      <c r="CU559" s="1250"/>
      <c r="CV559" s="1250"/>
      <c r="CW559" s="1250"/>
      <c r="CX559" s="1250"/>
      <c r="CY559" s="1250"/>
      <c r="CZ559" s="1250"/>
    </row>
    <row r="560" spans="1:104" s="23" customFormat="1" x14ac:dyDescent="0.4">
      <c r="A560" s="23">
        <v>536</v>
      </c>
      <c r="B560" s="21"/>
      <c r="C560" s="21"/>
      <c r="D560" s="20"/>
      <c r="E560" s="21"/>
      <c r="F560" s="21"/>
      <c r="G560" s="3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1223"/>
      <c r="AS560" s="1223"/>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1250"/>
      <c r="CN560" s="1250"/>
      <c r="CO560" s="1250"/>
      <c r="CP560" s="1250"/>
      <c r="CQ560" s="1250"/>
      <c r="CR560" s="1250"/>
      <c r="CS560" s="1250"/>
      <c r="CT560" s="1250"/>
      <c r="CU560" s="1250"/>
      <c r="CV560" s="1250"/>
      <c r="CW560" s="1250"/>
      <c r="CX560" s="1250"/>
      <c r="CY560" s="1250"/>
      <c r="CZ560" s="1250"/>
    </row>
    <row r="561" spans="1:104" s="23" customFormat="1" x14ac:dyDescent="0.4">
      <c r="A561" s="23">
        <v>537</v>
      </c>
      <c r="B561" s="21"/>
      <c r="C561" s="21"/>
      <c r="D561" s="20"/>
      <c r="E561" s="21"/>
      <c r="F561" s="21"/>
      <c r="G561" s="3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1223"/>
      <c r="AS561" s="1223"/>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1250"/>
      <c r="CN561" s="1250"/>
      <c r="CO561" s="1250"/>
      <c r="CP561" s="1250"/>
      <c r="CQ561" s="1250"/>
      <c r="CR561" s="1250"/>
      <c r="CS561" s="1250"/>
      <c r="CT561" s="1250"/>
      <c r="CU561" s="1250"/>
      <c r="CV561" s="1250"/>
      <c r="CW561" s="1250"/>
      <c r="CX561" s="1250"/>
      <c r="CY561" s="1250"/>
      <c r="CZ561" s="1250"/>
    </row>
    <row r="562" spans="1:104" s="23" customFormat="1" x14ac:dyDescent="0.4">
      <c r="A562" s="23">
        <v>538</v>
      </c>
      <c r="B562" s="21"/>
      <c r="C562" s="21"/>
      <c r="D562" s="20"/>
      <c r="E562" s="21"/>
      <c r="F562" s="21"/>
      <c r="G562" s="3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1223"/>
      <c r="AS562" s="1223"/>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1250"/>
      <c r="CN562" s="1250"/>
      <c r="CO562" s="1250"/>
      <c r="CP562" s="1250"/>
      <c r="CQ562" s="1250"/>
      <c r="CR562" s="1250"/>
      <c r="CS562" s="1250"/>
      <c r="CT562" s="1250"/>
      <c r="CU562" s="1250"/>
      <c r="CV562" s="1250"/>
      <c r="CW562" s="1250"/>
      <c r="CX562" s="1250"/>
      <c r="CY562" s="1250"/>
      <c r="CZ562" s="1250"/>
    </row>
    <row r="563" spans="1:104" s="23" customFormat="1" x14ac:dyDescent="0.4">
      <c r="A563" s="23">
        <v>539</v>
      </c>
      <c r="B563" s="21"/>
      <c r="C563" s="21"/>
      <c r="D563" s="20"/>
      <c r="E563" s="21"/>
      <c r="F563" s="21"/>
      <c r="G563" s="3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1223"/>
      <c r="AS563" s="1223"/>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1250"/>
      <c r="CN563" s="1250"/>
      <c r="CO563" s="1250"/>
      <c r="CP563" s="1250"/>
      <c r="CQ563" s="1250"/>
      <c r="CR563" s="1250"/>
      <c r="CS563" s="1250"/>
      <c r="CT563" s="1250"/>
      <c r="CU563" s="1250"/>
      <c r="CV563" s="1250"/>
      <c r="CW563" s="1250"/>
      <c r="CX563" s="1250"/>
      <c r="CY563" s="1250"/>
      <c r="CZ563" s="1250"/>
    </row>
    <row r="564" spans="1:104" s="23" customFormat="1" x14ac:dyDescent="0.4">
      <c r="A564" s="23">
        <v>540</v>
      </c>
      <c r="B564" s="21"/>
      <c r="C564" s="21"/>
      <c r="D564" s="20"/>
      <c r="E564" s="21"/>
      <c r="F564" s="21"/>
      <c r="G564" s="3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1223"/>
      <c r="AS564" s="1223"/>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1250"/>
      <c r="CN564" s="1250"/>
      <c r="CO564" s="1250"/>
      <c r="CP564" s="1250"/>
      <c r="CQ564" s="1250"/>
      <c r="CR564" s="1250"/>
      <c r="CS564" s="1250"/>
      <c r="CT564" s="1250"/>
      <c r="CU564" s="1250"/>
      <c r="CV564" s="1250"/>
      <c r="CW564" s="1250"/>
      <c r="CX564" s="1250"/>
      <c r="CY564" s="1250"/>
      <c r="CZ564" s="1250"/>
    </row>
    <row r="565" spans="1:104" s="23" customFormat="1" x14ac:dyDescent="0.4">
      <c r="A565" s="23">
        <v>541</v>
      </c>
      <c r="B565" s="21"/>
      <c r="C565" s="21"/>
      <c r="D565" s="20"/>
      <c r="E565" s="21"/>
      <c r="F565" s="21"/>
      <c r="G565" s="3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1223"/>
      <c r="AS565" s="1223"/>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1250"/>
      <c r="CN565" s="1250"/>
      <c r="CO565" s="1250"/>
      <c r="CP565" s="1250"/>
      <c r="CQ565" s="1250"/>
      <c r="CR565" s="1250"/>
      <c r="CS565" s="1250"/>
      <c r="CT565" s="1250"/>
      <c r="CU565" s="1250"/>
      <c r="CV565" s="1250"/>
      <c r="CW565" s="1250"/>
      <c r="CX565" s="1250"/>
      <c r="CY565" s="1250"/>
      <c r="CZ565" s="1250"/>
    </row>
    <row r="566" spans="1:104" s="23" customFormat="1" x14ac:dyDescent="0.4">
      <c r="A566" s="23">
        <v>542</v>
      </c>
      <c r="B566" s="21"/>
      <c r="C566" s="21"/>
      <c r="D566" s="20"/>
      <c r="E566" s="21"/>
      <c r="F566" s="21"/>
      <c r="G566" s="3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1223"/>
      <c r="AS566" s="1223"/>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1250"/>
      <c r="CN566" s="1250"/>
      <c r="CO566" s="1250"/>
      <c r="CP566" s="1250"/>
      <c r="CQ566" s="1250"/>
      <c r="CR566" s="1250"/>
      <c r="CS566" s="1250"/>
      <c r="CT566" s="1250"/>
      <c r="CU566" s="1250"/>
      <c r="CV566" s="1250"/>
      <c r="CW566" s="1250"/>
      <c r="CX566" s="1250"/>
      <c r="CY566" s="1250"/>
      <c r="CZ566" s="1250"/>
    </row>
    <row r="567" spans="1:104" s="23" customFormat="1" x14ac:dyDescent="0.4">
      <c r="A567" s="23">
        <v>543</v>
      </c>
      <c r="B567" s="21"/>
      <c r="C567" s="21"/>
      <c r="D567" s="20"/>
      <c r="E567" s="21"/>
      <c r="F567" s="21"/>
      <c r="G567" s="3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1223"/>
      <c r="AS567" s="1223"/>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1250"/>
      <c r="CN567" s="1250"/>
      <c r="CO567" s="1250"/>
      <c r="CP567" s="1250"/>
      <c r="CQ567" s="1250"/>
      <c r="CR567" s="1250"/>
      <c r="CS567" s="1250"/>
      <c r="CT567" s="1250"/>
      <c r="CU567" s="1250"/>
      <c r="CV567" s="1250"/>
      <c r="CW567" s="1250"/>
      <c r="CX567" s="1250"/>
      <c r="CY567" s="1250"/>
      <c r="CZ567" s="1250"/>
    </row>
    <row r="568" spans="1:104" s="23" customFormat="1" x14ac:dyDescent="0.4">
      <c r="A568" s="23">
        <v>544</v>
      </c>
      <c r="B568" s="21"/>
      <c r="C568" s="21"/>
      <c r="D568" s="20"/>
      <c r="E568" s="21"/>
      <c r="F568" s="21"/>
      <c r="G568" s="3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1223"/>
      <c r="AS568" s="1223"/>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1250"/>
      <c r="CN568" s="1250"/>
      <c r="CO568" s="1250"/>
      <c r="CP568" s="1250"/>
      <c r="CQ568" s="1250"/>
      <c r="CR568" s="1250"/>
      <c r="CS568" s="1250"/>
      <c r="CT568" s="1250"/>
      <c r="CU568" s="1250"/>
      <c r="CV568" s="1250"/>
      <c r="CW568" s="1250"/>
      <c r="CX568" s="1250"/>
      <c r="CY568" s="1250"/>
      <c r="CZ568" s="1250"/>
    </row>
    <row r="569" spans="1:104" s="23" customFormat="1" x14ac:dyDescent="0.4">
      <c r="A569" s="23">
        <v>545</v>
      </c>
      <c r="B569" s="21"/>
      <c r="C569" s="21"/>
      <c r="D569" s="20"/>
      <c r="E569" s="21"/>
      <c r="F569" s="21"/>
      <c r="G569" s="3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1223"/>
      <c r="AS569" s="1223"/>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1250"/>
      <c r="CN569" s="1250"/>
      <c r="CO569" s="1250"/>
      <c r="CP569" s="1250"/>
      <c r="CQ569" s="1250"/>
      <c r="CR569" s="1250"/>
      <c r="CS569" s="1250"/>
      <c r="CT569" s="1250"/>
      <c r="CU569" s="1250"/>
      <c r="CV569" s="1250"/>
      <c r="CW569" s="1250"/>
      <c r="CX569" s="1250"/>
      <c r="CY569" s="1250"/>
      <c r="CZ569" s="1250"/>
    </row>
    <row r="570" spans="1:104" s="23" customFormat="1" x14ac:dyDescent="0.4">
      <c r="A570" s="23">
        <v>546</v>
      </c>
      <c r="B570" s="21"/>
      <c r="C570" s="21"/>
      <c r="D570" s="20"/>
      <c r="E570" s="21"/>
      <c r="F570" s="21"/>
      <c r="G570" s="3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1223"/>
      <c r="AS570" s="1223"/>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1250"/>
      <c r="CN570" s="1250"/>
      <c r="CO570" s="1250"/>
      <c r="CP570" s="1250"/>
      <c r="CQ570" s="1250"/>
      <c r="CR570" s="1250"/>
      <c r="CS570" s="1250"/>
      <c r="CT570" s="1250"/>
      <c r="CU570" s="1250"/>
      <c r="CV570" s="1250"/>
      <c r="CW570" s="1250"/>
      <c r="CX570" s="1250"/>
      <c r="CY570" s="1250"/>
      <c r="CZ570" s="1250"/>
    </row>
    <row r="571" spans="1:104" s="23" customFormat="1" x14ac:dyDescent="0.4">
      <c r="A571" s="23">
        <v>547</v>
      </c>
      <c r="B571" s="21"/>
      <c r="C571" s="21"/>
      <c r="D571" s="20"/>
      <c r="E571" s="21"/>
      <c r="F571" s="21"/>
      <c r="G571" s="3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1223"/>
      <c r="AS571" s="1223"/>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1250"/>
      <c r="CN571" s="1250"/>
      <c r="CO571" s="1250"/>
      <c r="CP571" s="1250"/>
      <c r="CQ571" s="1250"/>
      <c r="CR571" s="1250"/>
      <c r="CS571" s="1250"/>
      <c r="CT571" s="1250"/>
      <c r="CU571" s="1250"/>
      <c r="CV571" s="1250"/>
      <c r="CW571" s="1250"/>
      <c r="CX571" s="1250"/>
      <c r="CY571" s="1250"/>
      <c r="CZ571" s="1250"/>
    </row>
    <row r="572" spans="1:104" s="23" customFormat="1" x14ac:dyDescent="0.4">
      <c r="A572" s="23">
        <v>548</v>
      </c>
      <c r="B572" s="21"/>
      <c r="C572" s="21"/>
      <c r="D572" s="20"/>
      <c r="E572" s="21"/>
      <c r="F572" s="21"/>
      <c r="G572" s="3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1223"/>
      <c r="AS572" s="1223"/>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1250"/>
      <c r="CN572" s="1250"/>
      <c r="CO572" s="1250"/>
      <c r="CP572" s="1250"/>
      <c r="CQ572" s="1250"/>
      <c r="CR572" s="1250"/>
      <c r="CS572" s="1250"/>
      <c r="CT572" s="1250"/>
      <c r="CU572" s="1250"/>
      <c r="CV572" s="1250"/>
      <c r="CW572" s="1250"/>
      <c r="CX572" s="1250"/>
      <c r="CY572" s="1250"/>
      <c r="CZ572" s="1250"/>
    </row>
    <row r="573" spans="1:104" s="23" customFormat="1" x14ac:dyDescent="0.4">
      <c r="A573" s="23">
        <v>549</v>
      </c>
      <c r="B573" s="21"/>
      <c r="C573" s="21"/>
      <c r="D573" s="20"/>
      <c r="E573" s="21"/>
      <c r="F573" s="21"/>
      <c r="G573" s="3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1223"/>
      <c r="AS573" s="1223"/>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1250"/>
      <c r="CN573" s="1250"/>
      <c r="CO573" s="1250"/>
      <c r="CP573" s="1250"/>
      <c r="CQ573" s="1250"/>
      <c r="CR573" s="1250"/>
      <c r="CS573" s="1250"/>
      <c r="CT573" s="1250"/>
      <c r="CU573" s="1250"/>
      <c r="CV573" s="1250"/>
      <c r="CW573" s="1250"/>
      <c r="CX573" s="1250"/>
      <c r="CY573" s="1250"/>
      <c r="CZ573" s="1250"/>
    </row>
    <row r="574" spans="1:104" s="23" customFormat="1" x14ac:dyDescent="0.4">
      <c r="A574" s="23">
        <v>550</v>
      </c>
      <c r="B574" s="21"/>
      <c r="C574" s="21"/>
      <c r="D574" s="20"/>
      <c r="E574" s="21"/>
      <c r="F574" s="21"/>
      <c r="G574" s="3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1223"/>
      <c r="AS574" s="1223"/>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1250"/>
      <c r="CN574" s="1250"/>
      <c r="CO574" s="1250"/>
      <c r="CP574" s="1250"/>
      <c r="CQ574" s="1250"/>
      <c r="CR574" s="1250"/>
      <c r="CS574" s="1250"/>
      <c r="CT574" s="1250"/>
      <c r="CU574" s="1250"/>
      <c r="CV574" s="1250"/>
      <c r="CW574" s="1250"/>
      <c r="CX574" s="1250"/>
      <c r="CY574" s="1250"/>
      <c r="CZ574" s="1250"/>
    </row>
    <row r="575" spans="1:104" s="23" customFormat="1" x14ac:dyDescent="0.4">
      <c r="A575" s="23">
        <v>551</v>
      </c>
      <c r="B575" s="21"/>
      <c r="C575" s="21"/>
      <c r="D575" s="20"/>
      <c r="E575" s="21"/>
      <c r="F575" s="21"/>
      <c r="G575" s="3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1223"/>
      <c r="AS575" s="1223"/>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1250"/>
      <c r="CN575" s="1250"/>
      <c r="CO575" s="1250"/>
      <c r="CP575" s="1250"/>
      <c r="CQ575" s="1250"/>
      <c r="CR575" s="1250"/>
      <c r="CS575" s="1250"/>
      <c r="CT575" s="1250"/>
      <c r="CU575" s="1250"/>
      <c r="CV575" s="1250"/>
      <c r="CW575" s="1250"/>
      <c r="CX575" s="1250"/>
      <c r="CY575" s="1250"/>
      <c r="CZ575" s="1250"/>
    </row>
    <row r="576" spans="1:104" s="23" customFormat="1" x14ac:dyDescent="0.4">
      <c r="A576" s="23">
        <v>552</v>
      </c>
      <c r="B576" s="21"/>
      <c r="C576" s="21"/>
      <c r="D576" s="20"/>
      <c r="E576" s="21"/>
      <c r="F576" s="21"/>
      <c r="G576" s="3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1223"/>
      <c r="AS576" s="1223"/>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1250"/>
      <c r="CN576" s="1250"/>
      <c r="CO576" s="1250"/>
      <c r="CP576" s="1250"/>
      <c r="CQ576" s="1250"/>
      <c r="CR576" s="1250"/>
      <c r="CS576" s="1250"/>
      <c r="CT576" s="1250"/>
      <c r="CU576" s="1250"/>
      <c r="CV576" s="1250"/>
      <c r="CW576" s="1250"/>
      <c r="CX576" s="1250"/>
      <c r="CY576" s="1250"/>
      <c r="CZ576" s="1250"/>
    </row>
    <row r="577" spans="1:104" s="23" customFormat="1" x14ac:dyDescent="0.4">
      <c r="A577" s="23">
        <v>553</v>
      </c>
      <c r="B577" s="21"/>
      <c r="C577" s="21"/>
      <c r="D577" s="20"/>
      <c r="E577" s="21"/>
      <c r="F577" s="21"/>
      <c r="G577" s="3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1223"/>
      <c r="AS577" s="1223"/>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1250"/>
      <c r="CN577" s="1250"/>
      <c r="CO577" s="1250"/>
      <c r="CP577" s="1250"/>
      <c r="CQ577" s="1250"/>
      <c r="CR577" s="1250"/>
      <c r="CS577" s="1250"/>
      <c r="CT577" s="1250"/>
      <c r="CU577" s="1250"/>
      <c r="CV577" s="1250"/>
      <c r="CW577" s="1250"/>
      <c r="CX577" s="1250"/>
      <c r="CY577" s="1250"/>
      <c r="CZ577" s="1250"/>
    </row>
    <row r="578" spans="1:104" s="23" customFormat="1" x14ac:dyDescent="0.4">
      <c r="A578" s="23">
        <v>554</v>
      </c>
      <c r="B578" s="21"/>
      <c r="C578" s="21"/>
      <c r="D578" s="20"/>
      <c r="E578" s="21"/>
      <c r="F578" s="21"/>
      <c r="G578" s="3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1223"/>
      <c r="AS578" s="1223"/>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1250"/>
      <c r="CN578" s="1250"/>
      <c r="CO578" s="1250"/>
      <c r="CP578" s="1250"/>
      <c r="CQ578" s="1250"/>
      <c r="CR578" s="1250"/>
      <c r="CS578" s="1250"/>
      <c r="CT578" s="1250"/>
      <c r="CU578" s="1250"/>
      <c r="CV578" s="1250"/>
      <c r="CW578" s="1250"/>
      <c r="CX578" s="1250"/>
      <c r="CY578" s="1250"/>
      <c r="CZ578" s="1250"/>
    </row>
    <row r="579" spans="1:104" s="23" customFormat="1" x14ac:dyDescent="0.4">
      <c r="A579" s="23">
        <v>555</v>
      </c>
      <c r="B579" s="21"/>
      <c r="C579" s="21"/>
      <c r="D579" s="20"/>
      <c r="E579" s="21"/>
      <c r="F579" s="21"/>
      <c r="G579" s="3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1223"/>
      <c r="AS579" s="1223"/>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1250"/>
      <c r="CN579" s="1250"/>
      <c r="CO579" s="1250"/>
      <c r="CP579" s="1250"/>
      <c r="CQ579" s="1250"/>
      <c r="CR579" s="1250"/>
      <c r="CS579" s="1250"/>
      <c r="CT579" s="1250"/>
      <c r="CU579" s="1250"/>
      <c r="CV579" s="1250"/>
      <c r="CW579" s="1250"/>
      <c r="CX579" s="1250"/>
      <c r="CY579" s="1250"/>
      <c r="CZ579" s="1250"/>
    </row>
    <row r="580" spans="1:104" s="23" customFormat="1" x14ac:dyDescent="0.4">
      <c r="A580" s="23">
        <v>556</v>
      </c>
      <c r="B580" s="21"/>
      <c r="C580" s="21"/>
      <c r="D580" s="20"/>
      <c r="E580" s="21"/>
      <c r="F580" s="21"/>
      <c r="G580" s="3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1223"/>
      <c r="AS580" s="1223"/>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1250"/>
      <c r="CN580" s="1250"/>
      <c r="CO580" s="1250"/>
      <c r="CP580" s="1250"/>
      <c r="CQ580" s="1250"/>
      <c r="CR580" s="1250"/>
      <c r="CS580" s="1250"/>
      <c r="CT580" s="1250"/>
      <c r="CU580" s="1250"/>
      <c r="CV580" s="1250"/>
      <c r="CW580" s="1250"/>
      <c r="CX580" s="1250"/>
      <c r="CY580" s="1250"/>
      <c r="CZ580" s="1250"/>
    </row>
    <row r="581" spans="1:104" s="23" customFormat="1" x14ac:dyDescent="0.4">
      <c r="A581" s="23">
        <v>557</v>
      </c>
      <c r="B581" s="21"/>
      <c r="C581" s="21"/>
      <c r="D581" s="20"/>
      <c r="E581" s="21"/>
      <c r="F581" s="21"/>
      <c r="G581" s="3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1223"/>
      <c r="AS581" s="1223"/>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1250"/>
      <c r="CN581" s="1250"/>
      <c r="CO581" s="1250"/>
      <c r="CP581" s="1250"/>
      <c r="CQ581" s="1250"/>
      <c r="CR581" s="1250"/>
      <c r="CS581" s="1250"/>
      <c r="CT581" s="1250"/>
      <c r="CU581" s="1250"/>
      <c r="CV581" s="1250"/>
      <c r="CW581" s="1250"/>
      <c r="CX581" s="1250"/>
      <c r="CY581" s="1250"/>
      <c r="CZ581" s="1250"/>
    </row>
    <row r="582" spans="1:104" s="23" customFormat="1" x14ac:dyDescent="0.4">
      <c r="A582" s="23">
        <v>558</v>
      </c>
      <c r="B582" s="21"/>
      <c r="C582" s="21"/>
      <c r="D582" s="20"/>
      <c r="E582" s="21"/>
      <c r="F582" s="21"/>
      <c r="G582" s="3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1223"/>
      <c r="AS582" s="1223"/>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1250"/>
      <c r="CN582" s="1250"/>
      <c r="CO582" s="1250"/>
      <c r="CP582" s="1250"/>
      <c r="CQ582" s="1250"/>
      <c r="CR582" s="1250"/>
      <c r="CS582" s="1250"/>
      <c r="CT582" s="1250"/>
      <c r="CU582" s="1250"/>
      <c r="CV582" s="1250"/>
      <c r="CW582" s="1250"/>
      <c r="CX582" s="1250"/>
      <c r="CY582" s="1250"/>
      <c r="CZ582" s="1250"/>
    </row>
    <row r="583" spans="1:104" s="23" customFormat="1" x14ac:dyDescent="0.4">
      <c r="A583" s="23">
        <v>559</v>
      </c>
      <c r="B583" s="21"/>
      <c r="C583" s="21"/>
      <c r="D583" s="20"/>
      <c r="E583" s="21"/>
      <c r="F583" s="21"/>
      <c r="G583" s="3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1223"/>
      <c r="AS583" s="1223"/>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1250"/>
      <c r="CN583" s="1250"/>
      <c r="CO583" s="1250"/>
      <c r="CP583" s="1250"/>
      <c r="CQ583" s="1250"/>
      <c r="CR583" s="1250"/>
      <c r="CS583" s="1250"/>
      <c r="CT583" s="1250"/>
      <c r="CU583" s="1250"/>
      <c r="CV583" s="1250"/>
      <c r="CW583" s="1250"/>
      <c r="CX583" s="1250"/>
      <c r="CY583" s="1250"/>
      <c r="CZ583" s="1250"/>
    </row>
    <row r="584" spans="1:104" s="23" customFormat="1" x14ac:dyDescent="0.4">
      <c r="A584" s="23">
        <v>560</v>
      </c>
      <c r="B584" s="21"/>
      <c r="C584" s="21"/>
      <c r="D584" s="20"/>
      <c r="E584" s="21"/>
      <c r="F584" s="21"/>
      <c r="G584" s="3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1223"/>
      <c r="AS584" s="1223"/>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1250"/>
      <c r="CN584" s="1250"/>
      <c r="CO584" s="1250"/>
      <c r="CP584" s="1250"/>
      <c r="CQ584" s="1250"/>
      <c r="CR584" s="1250"/>
      <c r="CS584" s="1250"/>
      <c r="CT584" s="1250"/>
      <c r="CU584" s="1250"/>
      <c r="CV584" s="1250"/>
      <c r="CW584" s="1250"/>
      <c r="CX584" s="1250"/>
      <c r="CY584" s="1250"/>
      <c r="CZ584" s="1250"/>
    </row>
    <row r="585" spans="1:104" s="23" customFormat="1" x14ac:dyDescent="0.4">
      <c r="A585" s="23">
        <v>561</v>
      </c>
      <c r="B585" s="21"/>
      <c r="C585" s="21"/>
      <c r="D585" s="20"/>
      <c r="E585" s="21"/>
      <c r="F585" s="21"/>
      <c r="G585" s="3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1223"/>
      <c r="AS585" s="1223"/>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1250"/>
      <c r="CN585" s="1250"/>
      <c r="CO585" s="1250"/>
      <c r="CP585" s="1250"/>
      <c r="CQ585" s="1250"/>
      <c r="CR585" s="1250"/>
      <c r="CS585" s="1250"/>
      <c r="CT585" s="1250"/>
      <c r="CU585" s="1250"/>
      <c r="CV585" s="1250"/>
      <c r="CW585" s="1250"/>
      <c r="CX585" s="1250"/>
      <c r="CY585" s="1250"/>
      <c r="CZ585" s="1250"/>
    </row>
    <row r="586" spans="1:104" s="23" customFormat="1" x14ac:dyDescent="0.4">
      <c r="A586" s="23">
        <v>562</v>
      </c>
      <c r="B586" s="21"/>
      <c r="C586" s="21"/>
      <c r="D586" s="20"/>
      <c r="E586" s="21"/>
      <c r="F586" s="21"/>
      <c r="G586" s="3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1223"/>
      <c r="AS586" s="1223"/>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1250"/>
      <c r="CN586" s="1250"/>
      <c r="CO586" s="1250"/>
      <c r="CP586" s="1250"/>
      <c r="CQ586" s="1250"/>
      <c r="CR586" s="1250"/>
      <c r="CS586" s="1250"/>
      <c r="CT586" s="1250"/>
      <c r="CU586" s="1250"/>
      <c r="CV586" s="1250"/>
      <c r="CW586" s="1250"/>
      <c r="CX586" s="1250"/>
      <c r="CY586" s="1250"/>
      <c r="CZ586" s="1250"/>
    </row>
    <row r="587" spans="1:104" s="23" customFormat="1" x14ac:dyDescent="0.4">
      <c r="A587" s="23">
        <v>563</v>
      </c>
      <c r="B587" s="21"/>
      <c r="C587" s="21"/>
      <c r="D587" s="20"/>
      <c r="E587" s="21"/>
      <c r="F587" s="21"/>
      <c r="G587" s="3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1223"/>
      <c r="AS587" s="1223"/>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1250"/>
      <c r="CN587" s="1250"/>
      <c r="CO587" s="1250"/>
      <c r="CP587" s="1250"/>
      <c r="CQ587" s="1250"/>
      <c r="CR587" s="1250"/>
      <c r="CS587" s="1250"/>
      <c r="CT587" s="1250"/>
      <c r="CU587" s="1250"/>
      <c r="CV587" s="1250"/>
      <c r="CW587" s="1250"/>
      <c r="CX587" s="1250"/>
      <c r="CY587" s="1250"/>
      <c r="CZ587" s="1250"/>
    </row>
    <row r="588" spans="1:104" s="23" customFormat="1" x14ac:dyDescent="0.4">
      <c r="A588" s="23">
        <v>564</v>
      </c>
      <c r="B588" s="21"/>
      <c r="C588" s="21"/>
      <c r="D588" s="20"/>
      <c r="E588" s="21"/>
      <c r="F588" s="21"/>
      <c r="G588" s="3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1223"/>
      <c r="AS588" s="1223"/>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1250"/>
      <c r="CN588" s="1250"/>
      <c r="CO588" s="1250"/>
      <c r="CP588" s="1250"/>
      <c r="CQ588" s="1250"/>
      <c r="CR588" s="1250"/>
      <c r="CS588" s="1250"/>
      <c r="CT588" s="1250"/>
      <c r="CU588" s="1250"/>
      <c r="CV588" s="1250"/>
      <c r="CW588" s="1250"/>
      <c r="CX588" s="1250"/>
      <c r="CY588" s="1250"/>
      <c r="CZ588" s="1250"/>
    </row>
    <row r="589" spans="1:104" s="23" customFormat="1" x14ac:dyDescent="0.4">
      <c r="A589" s="23">
        <v>565</v>
      </c>
      <c r="B589" s="21"/>
      <c r="C589" s="21"/>
      <c r="D589" s="20"/>
      <c r="E589" s="21"/>
      <c r="F589" s="21"/>
      <c r="G589" s="3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1223"/>
      <c r="AS589" s="1223"/>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1250"/>
      <c r="CN589" s="1250"/>
      <c r="CO589" s="1250"/>
      <c r="CP589" s="1250"/>
      <c r="CQ589" s="1250"/>
      <c r="CR589" s="1250"/>
      <c r="CS589" s="1250"/>
      <c r="CT589" s="1250"/>
      <c r="CU589" s="1250"/>
      <c r="CV589" s="1250"/>
      <c r="CW589" s="1250"/>
      <c r="CX589" s="1250"/>
      <c r="CY589" s="1250"/>
      <c r="CZ589" s="1250"/>
    </row>
    <row r="590" spans="1:104" s="23" customFormat="1" x14ac:dyDescent="0.4">
      <c r="A590" s="23">
        <v>566</v>
      </c>
      <c r="B590" s="21"/>
      <c r="C590" s="21"/>
      <c r="D590" s="20"/>
      <c r="E590" s="21"/>
      <c r="F590" s="21"/>
      <c r="G590" s="3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1223"/>
      <c r="AS590" s="1223"/>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1250"/>
      <c r="CN590" s="1250"/>
      <c r="CO590" s="1250"/>
      <c r="CP590" s="1250"/>
      <c r="CQ590" s="1250"/>
      <c r="CR590" s="1250"/>
      <c r="CS590" s="1250"/>
      <c r="CT590" s="1250"/>
      <c r="CU590" s="1250"/>
      <c r="CV590" s="1250"/>
      <c r="CW590" s="1250"/>
      <c r="CX590" s="1250"/>
      <c r="CY590" s="1250"/>
      <c r="CZ590" s="1250"/>
    </row>
    <row r="591" spans="1:104" s="23" customFormat="1" x14ac:dyDescent="0.4">
      <c r="A591" s="23">
        <v>567</v>
      </c>
      <c r="B591" s="21"/>
      <c r="C591" s="21"/>
      <c r="D591" s="20"/>
      <c r="E591" s="21"/>
      <c r="F591" s="21"/>
      <c r="G591" s="3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1223"/>
      <c r="AS591" s="1223"/>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1250"/>
      <c r="CN591" s="1250"/>
      <c r="CO591" s="1250"/>
      <c r="CP591" s="1250"/>
      <c r="CQ591" s="1250"/>
      <c r="CR591" s="1250"/>
      <c r="CS591" s="1250"/>
      <c r="CT591" s="1250"/>
      <c r="CU591" s="1250"/>
      <c r="CV591" s="1250"/>
      <c r="CW591" s="1250"/>
      <c r="CX591" s="1250"/>
      <c r="CY591" s="1250"/>
      <c r="CZ591" s="1250"/>
    </row>
    <row r="592" spans="1:104" s="23" customFormat="1" x14ac:dyDescent="0.4">
      <c r="A592" s="23">
        <v>568</v>
      </c>
      <c r="B592" s="21"/>
      <c r="C592" s="21"/>
      <c r="D592" s="20"/>
      <c r="E592" s="21"/>
      <c r="F592" s="21"/>
      <c r="G592" s="3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1223"/>
      <c r="AS592" s="1223"/>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1250"/>
      <c r="CN592" s="1250"/>
      <c r="CO592" s="1250"/>
      <c r="CP592" s="1250"/>
      <c r="CQ592" s="1250"/>
      <c r="CR592" s="1250"/>
      <c r="CS592" s="1250"/>
      <c r="CT592" s="1250"/>
      <c r="CU592" s="1250"/>
      <c r="CV592" s="1250"/>
      <c r="CW592" s="1250"/>
      <c r="CX592" s="1250"/>
      <c r="CY592" s="1250"/>
      <c r="CZ592" s="1250"/>
    </row>
    <row r="593" spans="1:104" s="23" customFormat="1" x14ac:dyDescent="0.4">
      <c r="A593" s="23">
        <v>569</v>
      </c>
      <c r="B593" s="21"/>
      <c r="C593" s="21"/>
      <c r="D593" s="20"/>
      <c r="E593" s="21"/>
      <c r="F593" s="21"/>
      <c r="G593" s="3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1223"/>
      <c r="AS593" s="1223"/>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1250"/>
      <c r="CN593" s="1250"/>
      <c r="CO593" s="1250"/>
      <c r="CP593" s="1250"/>
      <c r="CQ593" s="1250"/>
      <c r="CR593" s="1250"/>
      <c r="CS593" s="1250"/>
      <c r="CT593" s="1250"/>
      <c r="CU593" s="1250"/>
      <c r="CV593" s="1250"/>
      <c r="CW593" s="1250"/>
      <c r="CX593" s="1250"/>
      <c r="CY593" s="1250"/>
      <c r="CZ593" s="1250"/>
    </row>
    <row r="594" spans="1:104" s="23" customFormat="1" x14ac:dyDescent="0.4">
      <c r="A594" s="23">
        <v>570</v>
      </c>
      <c r="B594" s="21"/>
      <c r="C594" s="21"/>
      <c r="D594" s="20"/>
      <c r="E594" s="21"/>
      <c r="F594" s="21"/>
      <c r="G594" s="3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1223"/>
      <c r="AS594" s="1223"/>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1250"/>
      <c r="CN594" s="1250"/>
      <c r="CO594" s="1250"/>
      <c r="CP594" s="1250"/>
      <c r="CQ594" s="1250"/>
      <c r="CR594" s="1250"/>
      <c r="CS594" s="1250"/>
      <c r="CT594" s="1250"/>
      <c r="CU594" s="1250"/>
      <c r="CV594" s="1250"/>
      <c r="CW594" s="1250"/>
      <c r="CX594" s="1250"/>
      <c r="CY594" s="1250"/>
      <c r="CZ594" s="1250"/>
    </row>
    <row r="595" spans="1:104" s="23" customFormat="1" x14ac:dyDescent="0.4">
      <c r="A595" s="23">
        <v>571</v>
      </c>
      <c r="B595" s="21"/>
      <c r="C595" s="21"/>
      <c r="D595" s="20"/>
      <c r="E595" s="21"/>
      <c r="F595" s="21"/>
      <c r="G595" s="3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1223"/>
      <c r="AS595" s="1223"/>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1250"/>
      <c r="CN595" s="1250"/>
      <c r="CO595" s="1250"/>
      <c r="CP595" s="1250"/>
      <c r="CQ595" s="1250"/>
      <c r="CR595" s="1250"/>
      <c r="CS595" s="1250"/>
      <c r="CT595" s="1250"/>
      <c r="CU595" s="1250"/>
      <c r="CV595" s="1250"/>
      <c r="CW595" s="1250"/>
      <c r="CX595" s="1250"/>
      <c r="CY595" s="1250"/>
      <c r="CZ595" s="1250"/>
    </row>
    <row r="596" spans="1:104" s="23" customFormat="1" x14ac:dyDescent="0.4">
      <c r="A596" s="23">
        <v>572</v>
      </c>
      <c r="B596" s="21"/>
      <c r="C596" s="21"/>
      <c r="D596" s="20"/>
      <c r="E596" s="21"/>
      <c r="F596" s="21"/>
      <c r="G596" s="3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1223"/>
      <c r="AS596" s="1223"/>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1250"/>
      <c r="CN596" s="1250"/>
      <c r="CO596" s="1250"/>
      <c r="CP596" s="1250"/>
      <c r="CQ596" s="1250"/>
      <c r="CR596" s="1250"/>
      <c r="CS596" s="1250"/>
      <c r="CT596" s="1250"/>
      <c r="CU596" s="1250"/>
      <c r="CV596" s="1250"/>
      <c r="CW596" s="1250"/>
      <c r="CX596" s="1250"/>
      <c r="CY596" s="1250"/>
      <c r="CZ596" s="1250"/>
    </row>
    <row r="597" spans="1:104" s="23" customFormat="1" x14ac:dyDescent="0.4">
      <c r="A597" s="23">
        <v>573</v>
      </c>
      <c r="B597" s="21"/>
      <c r="C597" s="21"/>
      <c r="D597" s="20"/>
      <c r="E597" s="21"/>
      <c r="F597" s="21"/>
      <c r="G597" s="3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1223"/>
      <c r="AS597" s="1223"/>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1250"/>
      <c r="CN597" s="1250"/>
      <c r="CO597" s="1250"/>
      <c r="CP597" s="1250"/>
      <c r="CQ597" s="1250"/>
      <c r="CR597" s="1250"/>
      <c r="CS597" s="1250"/>
      <c r="CT597" s="1250"/>
      <c r="CU597" s="1250"/>
      <c r="CV597" s="1250"/>
      <c r="CW597" s="1250"/>
      <c r="CX597" s="1250"/>
      <c r="CY597" s="1250"/>
      <c r="CZ597" s="1250"/>
    </row>
    <row r="598" spans="1:104" s="23" customFormat="1" x14ac:dyDescent="0.4">
      <c r="A598" s="23">
        <v>574</v>
      </c>
      <c r="B598" s="21"/>
      <c r="C598" s="21"/>
      <c r="D598" s="20"/>
      <c r="E598" s="21"/>
      <c r="F598" s="21"/>
      <c r="G598" s="3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1223"/>
      <c r="AS598" s="1223"/>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1250"/>
      <c r="CN598" s="1250"/>
      <c r="CO598" s="1250"/>
      <c r="CP598" s="1250"/>
      <c r="CQ598" s="1250"/>
      <c r="CR598" s="1250"/>
      <c r="CS598" s="1250"/>
      <c r="CT598" s="1250"/>
      <c r="CU598" s="1250"/>
      <c r="CV598" s="1250"/>
      <c r="CW598" s="1250"/>
      <c r="CX598" s="1250"/>
      <c r="CY598" s="1250"/>
      <c r="CZ598" s="1250"/>
    </row>
    <row r="599" spans="1:104" s="23" customFormat="1" x14ac:dyDescent="0.4">
      <c r="A599" s="23">
        <v>575</v>
      </c>
      <c r="B599" s="21"/>
      <c r="C599" s="21"/>
      <c r="D599" s="20"/>
      <c r="E599" s="21"/>
      <c r="F599" s="21"/>
      <c r="G599" s="3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1223"/>
      <c r="AS599" s="1223"/>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1250"/>
      <c r="CN599" s="1250"/>
      <c r="CO599" s="1250"/>
      <c r="CP599" s="1250"/>
      <c r="CQ599" s="1250"/>
      <c r="CR599" s="1250"/>
      <c r="CS599" s="1250"/>
      <c r="CT599" s="1250"/>
      <c r="CU599" s="1250"/>
      <c r="CV599" s="1250"/>
      <c r="CW599" s="1250"/>
      <c r="CX599" s="1250"/>
      <c r="CY599" s="1250"/>
      <c r="CZ599" s="1250"/>
    </row>
    <row r="600" spans="1:104" s="23" customFormat="1" x14ac:dyDescent="0.4">
      <c r="A600" s="23">
        <v>576</v>
      </c>
      <c r="B600" s="21"/>
      <c r="C600" s="21"/>
      <c r="D600" s="20"/>
      <c r="E600" s="21"/>
      <c r="F600" s="21"/>
      <c r="G600" s="3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1223"/>
      <c r="AS600" s="1223"/>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1250"/>
      <c r="CN600" s="1250"/>
      <c r="CO600" s="1250"/>
      <c r="CP600" s="1250"/>
      <c r="CQ600" s="1250"/>
      <c r="CR600" s="1250"/>
      <c r="CS600" s="1250"/>
      <c r="CT600" s="1250"/>
      <c r="CU600" s="1250"/>
      <c r="CV600" s="1250"/>
      <c r="CW600" s="1250"/>
      <c r="CX600" s="1250"/>
      <c r="CY600" s="1250"/>
      <c r="CZ600" s="1250"/>
    </row>
    <row r="601" spans="1:104" s="23" customFormat="1" x14ac:dyDescent="0.4">
      <c r="A601" s="23">
        <v>577</v>
      </c>
      <c r="B601" s="21"/>
      <c r="C601" s="21"/>
      <c r="D601" s="20"/>
      <c r="E601" s="21"/>
      <c r="F601" s="21"/>
      <c r="G601" s="3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1223"/>
      <c r="AS601" s="1223"/>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1250"/>
      <c r="CN601" s="1250"/>
      <c r="CO601" s="1250"/>
      <c r="CP601" s="1250"/>
      <c r="CQ601" s="1250"/>
      <c r="CR601" s="1250"/>
      <c r="CS601" s="1250"/>
      <c r="CT601" s="1250"/>
      <c r="CU601" s="1250"/>
      <c r="CV601" s="1250"/>
      <c r="CW601" s="1250"/>
      <c r="CX601" s="1250"/>
      <c r="CY601" s="1250"/>
      <c r="CZ601" s="1250"/>
    </row>
    <row r="602" spans="1:104" s="23" customFormat="1" x14ac:dyDescent="0.4">
      <c r="A602" s="23">
        <v>578</v>
      </c>
      <c r="B602" s="21"/>
      <c r="C602" s="21"/>
      <c r="D602" s="20"/>
      <c r="E602" s="21"/>
      <c r="F602" s="21"/>
      <c r="G602" s="3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1223"/>
      <c r="AS602" s="1223"/>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1250"/>
      <c r="CN602" s="1250"/>
      <c r="CO602" s="1250"/>
      <c r="CP602" s="1250"/>
      <c r="CQ602" s="1250"/>
      <c r="CR602" s="1250"/>
      <c r="CS602" s="1250"/>
      <c r="CT602" s="1250"/>
      <c r="CU602" s="1250"/>
      <c r="CV602" s="1250"/>
      <c r="CW602" s="1250"/>
      <c r="CX602" s="1250"/>
      <c r="CY602" s="1250"/>
      <c r="CZ602" s="1250"/>
    </row>
    <row r="603" spans="1:104" s="23" customFormat="1" x14ac:dyDescent="0.4">
      <c r="A603" s="23">
        <v>579</v>
      </c>
      <c r="B603" s="21"/>
      <c r="C603" s="21"/>
      <c r="D603" s="20"/>
      <c r="E603" s="21"/>
      <c r="F603" s="21"/>
      <c r="G603" s="3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1223"/>
      <c r="AS603" s="1223"/>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1250"/>
      <c r="CN603" s="1250"/>
      <c r="CO603" s="1250"/>
      <c r="CP603" s="1250"/>
      <c r="CQ603" s="1250"/>
      <c r="CR603" s="1250"/>
      <c r="CS603" s="1250"/>
      <c r="CT603" s="1250"/>
      <c r="CU603" s="1250"/>
      <c r="CV603" s="1250"/>
      <c r="CW603" s="1250"/>
      <c r="CX603" s="1250"/>
      <c r="CY603" s="1250"/>
      <c r="CZ603" s="1250"/>
    </row>
    <row r="604" spans="1:104" s="23" customFormat="1" x14ac:dyDescent="0.4">
      <c r="A604" s="23">
        <v>580</v>
      </c>
      <c r="B604" s="21"/>
      <c r="C604" s="21"/>
      <c r="D604" s="20"/>
      <c r="E604" s="21"/>
      <c r="F604" s="21"/>
      <c r="G604" s="3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1223"/>
      <c r="AS604" s="1223"/>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1250"/>
      <c r="CN604" s="1250"/>
      <c r="CO604" s="1250"/>
      <c r="CP604" s="1250"/>
      <c r="CQ604" s="1250"/>
      <c r="CR604" s="1250"/>
      <c r="CS604" s="1250"/>
      <c r="CT604" s="1250"/>
      <c r="CU604" s="1250"/>
      <c r="CV604" s="1250"/>
      <c r="CW604" s="1250"/>
      <c r="CX604" s="1250"/>
      <c r="CY604" s="1250"/>
      <c r="CZ604" s="1250"/>
    </row>
    <row r="605" spans="1:104" s="23" customFormat="1" x14ac:dyDescent="0.4">
      <c r="A605" s="23">
        <v>581</v>
      </c>
      <c r="B605" s="21"/>
      <c r="C605" s="21"/>
      <c r="D605" s="20"/>
      <c r="E605" s="21"/>
      <c r="F605" s="21"/>
      <c r="G605" s="3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1223"/>
      <c r="AS605" s="1223"/>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1250"/>
      <c r="CN605" s="1250"/>
      <c r="CO605" s="1250"/>
      <c r="CP605" s="1250"/>
      <c r="CQ605" s="1250"/>
      <c r="CR605" s="1250"/>
      <c r="CS605" s="1250"/>
      <c r="CT605" s="1250"/>
      <c r="CU605" s="1250"/>
      <c r="CV605" s="1250"/>
      <c r="CW605" s="1250"/>
      <c r="CX605" s="1250"/>
      <c r="CY605" s="1250"/>
      <c r="CZ605" s="1250"/>
    </row>
    <row r="606" spans="1:104" s="23" customFormat="1" x14ac:dyDescent="0.4">
      <c r="A606" s="23">
        <v>582</v>
      </c>
      <c r="B606" s="21"/>
      <c r="C606" s="21"/>
      <c r="D606" s="20"/>
      <c r="E606" s="21"/>
      <c r="F606" s="21"/>
      <c r="G606" s="3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1223"/>
      <c r="AS606" s="1223"/>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1250"/>
      <c r="CN606" s="1250"/>
      <c r="CO606" s="1250"/>
      <c r="CP606" s="1250"/>
      <c r="CQ606" s="1250"/>
      <c r="CR606" s="1250"/>
      <c r="CS606" s="1250"/>
      <c r="CT606" s="1250"/>
      <c r="CU606" s="1250"/>
      <c r="CV606" s="1250"/>
      <c r="CW606" s="1250"/>
      <c r="CX606" s="1250"/>
      <c r="CY606" s="1250"/>
      <c r="CZ606" s="1250"/>
    </row>
    <row r="607" spans="1:104" s="23" customFormat="1" x14ac:dyDescent="0.4">
      <c r="A607" s="23">
        <v>583</v>
      </c>
      <c r="B607" s="21"/>
      <c r="C607" s="21"/>
      <c r="D607" s="20"/>
      <c r="E607" s="21"/>
      <c r="F607" s="21"/>
      <c r="G607" s="3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1223"/>
      <c r="AS607" s="1223"/>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1250"/>
      <c r="CN607" s="1250"/>
      <c r="CO607" s="1250"/>
      <c r="CP607" s="1250"/>
      <c r="CQ607" s="1250"/>
      <c r="CR607" s="1250"/>
      <c r="CS607" s="1250"/>
      <c r="CT607" s="1250"/>
      <c r="CU607" s="1250"/>
      <c r="CV607" s="1250"/>
      <c r="CW607" s="1250"/>
      <c r="CX607" s="1250"/>
      <c r="CY607" s="1250"/>
      <c r="CZ607" s="1250"/>
    </row>
    <row r="608" spans="1:104" s="23" customFormat="1" x14ac:dyDescent="0.4">
      <c r="A608" s="23">
        <v>584</v>
      </c>
      <c r="B608" s="21"/>
      <c r="C608" s="21"/>
      <c r="D608" s="20"/>
      <c r="E608" s="21"/>
      <c r="F608" s="21"/>
      <c r="G608" s="3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1223"/>
      <c r="AS608" s="1223"/>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1250"/>
      <c r="CN608" s="1250"/>
      <c r="CO608" s="1250"/>
      <c r="CP608" s="1250"/>
      <c r="CQ608" s="1250"/>
      <c r="CR608" s="1250"/>
      <c r="CS608" s="1250"/>
      <c r="CT608" s="1250"/>
      <c r="CU608" s="1250"/>
      <c r="CV608" s="1250"/>
      <c r="CW608" s="1250"/>
      <c r="CX608" s="1250"/>
      <c r="CY608" s="1250"/>
      <c r="CZ608" s="1250"/>
    </row>
    <row r="609" spans="1:104" s="23" customFormat="1" x14ac:dyDescent="0.4">
      <c r="A609" s="23">
        <v>585</v>
      </c>
      <c r="B609" s="21"/>
      <c r="C609" s="21"/>
      <c r="D609" s="20"/>
      <c r="E609" s="21"/>
      <c r="F609" s="21"/>
      <c r="G609" s="3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1223"/>
      <c r="AS609" s="1223"/>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1250"/>
      <c r="CN609" s="1250"/>
      <c r="CO609" s="1250"/>
      <c r="CP609" s="1250"/>
      <c r="CQ609" s="1250"/>
      <c r="CR609" s="1250"/>
      <c r="CS609" s="1250"/>
      <c r="CT609" s="1250"/>
      <c r="CU609" s="1250"/>
      <c r="CV609" s="1250"/>
      <c r="CW609" s="1250"/>
      <c r="CX609" s="1250"/>
      <c r="CY609" s="1250"/>
      <c r="CZ609" s="1250"/>
    </row>
    <row r="610" spans="1:104" s="23" customFormat="1" x14ac:dyDescent="0.4">
      <c r="A610" s="23">
        <v>586</v>
      </c>
      <c r="B610" s="21"/>
      <c r="C610" s="21"/>
      <c r="D610" s="20"/>
      <c r="E610" s="21"/>
      <c r="F610" s="21"/>
      <c r="G610" s="3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1223"/>
      <c r="AS610" s="1223"/>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1250"/>
      <c r="CN610" s="1250"/>
      <c r="CO610" s="1250"/>
      <c r="CP610" s="1250"/>
      <c r="CQ610" s="1250"/>
      <c r="CR610" s="1250"/>
      <c r="CS610" s="1250"/>
      <c r="CT610" s="1250"/>
      <c r="CU610" s="1250"/>
      <c r="CV610" s="1250"/>
      <c r="CW610" s="1250"/>
      <c r="CX610" s="1250"/>
      <c r="CY610" s="1250"/>
      <c r="CZ610" s="1250"/>
    </row>
    <row r="611" spans="1:104" s="23" customFormat="1" x14ac:dyDescent="0.4">
      <c r="A611" s="23">
        <v>587</v>
      </c>
      <c r="B611" s="21"/>
      <c r="C611" s="21"/>
      <c r="D611" s="20"/>
      <c r="E611" s="21"/>
      <c r="F611" s="21"/>
      <c r="G611" s="3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1223"/>
      <c r="AS611" s="1223"/>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1250"/>
      <c r="CN611" s="1250"/>
      <c r="CO611" s="1250"/>
      <c r="CP611" s="1250"/>
      <c r="CQ611" s="1250"/>
      <c r="CR611" s="1250"/>
      <c r="CS611" s="1250"/>
      <c r="CT611" s="1250"/>
      <c r="CU611" s="1250"/>
      <c r="CV611" s="1250"/>
      <c r="CW611" s="1250"/>
      <c r="CX611" s="1250"/>
      <c r="CY611" s="1250"/>
      <c r="CZ611" s="1250"/>
    </row>
    <row r="612" spans="1:104" s="23" customFormat="1" x14ac:dyDescent="0.4">
      <c r="A612" s="23">
        <v>588</v>
      </c>
      <c r="B612" s="21"/>
      <c r="C612" s="21"/>
      <c r="D612" s="20"/>
      <c r="E612" s="21"/>
      <c r="F612" s="21"/>
      <c r="G612" s="3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1223"/>
      <c r="AS612" s="1223"/>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1250"/>
      <c r="CN612" s="1250"/>
      <c r="CO612" s="1250"/>
      <c r="CP612" s="1250"/>
      <c r="CQ612" s="1250"/>
      <c r="CR612" s="1250"/>
      <c r="CS612" s="1250"/>
      <c r="CT612" s="1250"/>
      <c r="CU612" s="1250"/>
      <c r="CV612" s="1250"/>
      <c r="CW612" s="1250"/>
      <c r="CX612" s="1250"/>
      <c r="CY612" s="1250"/>
      <c r="CZ612" s="1250"/>
    </row>
    <row r="613" spans="1:104" s="23" customFormat="1" x14ac:dyDescent="0.4">
      <c r="A613" s="23">
        <v>589</v>
      </c>
      <c r="B613" s="21"/>
      <c r="C613" s="21"/>
      <c r="D613" s="20"/>
      <c r="E613" s="21"/>
      <c r="F613" s="21"/>
      <c r="G613" s="3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1223"/>
      <c r="AS613" s="1223"/>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1250"/>
      <c r="CN613" s="1250"/>
      <c r="CO613" s="1250"/>
      <c r="CP613" s="1250"/>
      <c r="CQ613" s="1250"/>
      <c r="CR613" s="1250"/>
      <c r="CS613" s="1250"/>
      <c r="CT613" s="1250"/>
      <c r="CU613" s="1250"/>
      <c r="CV613" s="1250"/>
      <c r="CW613" s="1250"/>
      <c r="CX613" s="1250"/>
      <c r="CY613" s="1250"/>
      <c r="CZ613" s="1250"/>
    </row>
    <row r="614" spans="1:104" s="23" customFormat="1" x14ac:dyDescent="0.4">
      <c r="A614" s="23">
        <v>590</v>
      </c>
      <c r="B614" s="21"/>
      <c r="C614" s="21"/>
      <c r="D614" s="20"/>
      <c r="E614" s="21"/>
      <c r="F614" s="21"/>
      <c r="G614" s="3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1223"/>
      <c r="AS614" s="1223"/>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1250"/>
      <c r="CN614" s="1250"/>
      <c r="CO614" s="1250"/>
      <c r="CP614" s="1250"/>
      <c r="CQ614" s="1250"/>
      <c r="CR614" s="1250"/>
      <c r="CS614" s="1250"/>
      <c r="CT614" s="1250"/>
      <c r="CU614" s="1250"/>
      <c r="CV614" s="1250"/>
      <c r="CW614" s="1250"/>
      <c r="CX614" s="1250"/>
      <c r="CY614" s="1250"/>
      <c r="CZ614" s="1250"/>
    </row>
    <row r="615" spans="1:104" s="23" customFormat="1" x14ac:dyDescent="0.4">
      <c r="A615" s="23">
        <v>591</v>
      </c>
      <c r="B615" s="21"/>
      <c r="C615" s="21"/>
      <c r="D615" s="20"/>
      <c r="E615" s="21"/>
      <c r="F615" s="21"/>
      <c r="G615" s="3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1223"/>
      <c r="AS615" s="1223"/>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1250"/>
      <c r="CN615" s="1250"/>
      <c r="CO615" s="1250"/>
      <c r="CP615" s="1250"/>
      <c r="CQ615" s="1250"/>
      <c r="CR615" s="1250"/>
      <c r="CS615" s="1250"/>
      <c r="CT615" s="1250"/>
      <c r="CU615" s="1250"/>
      <c r="CV615" s="1250"/>
      <c r="CW615" s="1250"/>
      <c r="CX615" s="1250"/>
      <c r="CY615" s="1250"/>
      <c r="CZ615" s="1250"/>
    </row>
    <row r="616" spans="1:104" s="23" customFormat="1" x14ac:dyDescent="0.4">
      <c r="A616" s="23">
        <v>592</v>
      </c>
      <c r="B616" s="21"/>
      <c r="C616" s="21"/>
      <c r="D616" s="20"/>
      <c r="E616" s="21"/>
      <c r="F616" s="21"/>
      <c r="G616" s="3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1223"/>
      <c r="AS616" s="1223"/>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1250"/>
      <c r="CN616" s="1250"/>
      <c r="CO616" s="1250"/>
      <c r="CP616" s="1250"/>
      <c r="CQ616" s="1250"/>
      <c r="CR616" s="1250"/>
      <c r="CS616" s="1250"/>
      <c r="CT616" s="1250"/>
      <c r="CU616" s="1250"/>
      <c r="CV616" s="1250"/>
      <c r="CW616" s="1250"/>
      <c r="CX616" s="1250"/>
      <c r="CY616" s="1250"/>
      <c r="CZ616" s="1250"/>
    </row>
    <row r="617" spans="1:104" s="23" customFormat="1" x14ac:dyDescent="0.4">
      <c r="A617" s="23">
        <v>593</v>
      </c>
      <c r="B617" s="21"/>
      <c r="C617" s="21"/>
      <c r="D617" s="20"/>
      <c r="E617" s="21"/>
      <c r="F617" s="21"/>
      <c r="G617" s="3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1223"/>
      <c r="AS617" s="1223"/>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1250"/>
      <c r="CN617" s="1250"/>
      <c r="CO617" s="1250"/>
      <c r="CP617" s="1250"/>
      <c r="CQ617" s="1250"/>
      <c r="CR617" s="1250"/>
      <c r="CS617" s="1250"/>
      <c r="CT617" s="1250"/>
      <c r="CU617" s="1250"/>
      <c r="CV617" s="1250"/>
      <c r="CW617" s="1250"/>
      <c r="CX617" s="1250"/>
      <c r="CY617" s="1250"/>
      <c r="CZ617" s="1250"/>
    </row>
    <row r="618" spans="1:104" s="23" customFormat="1" x14ac:dyDescent="0.4">
      <c r="A618" s="23">
        <v>594</v>
      </c>
      <c r="B618" s="21"/>
      <c r="C618" s="21"/>
      <c r="D618" s="20"/>
      <c r="E618" s="21"/>
      <c r="F618" s="21"/>
      <c r="G618" s="3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1223"/>
      <c r="AS618" s="1223"/>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1250"/>
      <c r="CN618" s="1250"/>
      <c r="CO618" s="1250"/>
      <c r="CP618" s="1250"/>
      <c r="CQ618" s="1250"/>
      <c r="CR618" s="1250"/>
      <c r="CS618" s="1250"/>
      <c r="CT618" s="1250"/>
      <c r="CU618" s="1250"/>
      <c r="CV618" s="1250"/>
      <c r="CW618" s="1250"/>
      <c r="CX618" s="1250"/>
      <c r="CY618" s="1250"/>
      <c r="CZ618" s="1250"/>
    </row>
    <row r="619" spans="1:104" s="23" customFormat="1" x14ac:dyDescent="0.4">
      <c r="A619" s="23">
        <v>595</v>
      </c>
      <c r="B619" s="21"/>
      <c r="C619" s="21"/>
      <c r="D619" s="20"/>
      <c r="E619" s="21"/>
      <c r="F619" s="21"/>
      <c r="G619" s="3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1223"/>
      <c r="AS619" s="1223"/>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1250"/>
      <c r="CN619" s="1250"/>
      <c r="CO619" s="1250"/>
      <c r="CP619" s="1250"/>
      <c r="CQ619" s="1250"/>
      <c r="CR619" s="1250"/>
      <c r="CS619" s="1250"/>
      <c r="CT619" s="1250"/>
      <c r="CU619" s="1250"/>
      <c r="CV619" s="1250"/>
      <c r="CW619" s="1250"/>
      <c r="CX619" s="1250"/>
      <c r="CY619" s="1250"/>
      <c r="CZ619" s="1250"/>
    </row>
    <row r="620" spans="1:104" s="23" customFormat="1" x14ac:dyDescent="0.4">
      <c r="A620" s="23">
        <v>596</v>
      </c>
      <c r="B620" s="21"/>
      <c r="C620" s="21"/>
      <c r="D620" s="20"/>
      <c r="E620" s="21"/>
      <c r="F620" s="21"/>
      <c r="G620" s="3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1223"/>
      <c r="AS620" s="1223"/>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1250"/>
      <c r="CN620" s="1250"/>
      <c r="CO620" s="1250"/>
      <c r="CP620" s="1250"/>
      <c r="CQ620" s="1250"/>
      <c r="CR620" s="1250"/>
      <c r="CS620" s="1250"/>
      <c r="CT620" s="1250"/>
      <c r="CU620" s="1250"/>
      <c r="CV620" s="1250"/>
      <c r="CW620" s="1250"/>
      <c r="CX620" s="1250"/>
      <c r="CY620" s="1250"/>
      <c r="CZ620" s="1250"/>
    </row>
    <row r="621" spans="1:104" s="23" customFormat="1" x14ac:dyDescent="0.4">
      <c r="A621" s="23">
        <v>597</v>
      </c>
      <c r="B621" s="21"/>
      <c r="C621" s="21"/>
      <c r="D621" s="20"/>
      <c r="E621" s="21"/>
      <c r="F621" s="21"/>
      <c r="G621" s="3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1223"/>
      <c r="AS621" s="1223"/>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1250"/>
      <c r="CN621" s="1250"/>
      <c r="CO621" s="1250"/>
      <c r="CP621" s="1250"/>
      <c r="CQ621" s="1250"/>
      <c r="CR621" s="1250"/>
      <c r="CS621" s="1250"/>
      <c r="CT621" s="1250"/>
      <c r="CU621" s="1250"/>
      <c r="CV621" s="1250"/>
      <c r="CW621" s="1250"/>
      <c r="CX621" s="1250"/>
      <c r="CY621" s="1250"/>
      <c r="CZ621" s="1250"/>
    </row>
    <row r="622" spans="1:104" s="23" customFormat="1" x14ac:dyDescent="0.4">
      <c r="A622" s="23">
        <v>598</v>
      </c>
      <c r="B622" s="21"/>
      <c r="C622" s="21"/>
      <c r="D622" s="20"/>
      <c r="E622" s="21"/>
      <c r="F622" s="21"/>
      <c r="G622" s="3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1223"/>
      <c r="AS622" s="1223"/>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1250"/>
      <c r="CN622" s="1250"/>
      <c r="CO622" s="1250"/>
      <c r="CP622" s="1250"/>
      <c r="CQ622" s="1250"/>
      <c r="CR622" s="1250"/>
      <c r="CS622" s="1250"/>
      <c r="CT622" s="1250"/>
      <c r="CU622" s="1250"/>
      <c r="CV622" s="1250"/>
      <c r="CW622" s="1250"/>
      <c r="CX622" s="1250"/>
      <c r="CY622" s="1250"/>
      <c r="CZ622" s="1250"/>
    </row>
    <row r="623" spans="1:104" s="23" customFormat="1" x14ac:dyDescent="0.4">
      <c r="A623" s="23">
        <v>599</v>
      </c>
      <c r="B623" s="21"/>
      <c r="C623" s="21"/>
      <c r="D623" s="20"/>
      <c r="E623" s="21"/>
      <c r="F623" s="21"/>
      <c r="G623" s="3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1223"/>
      <c r="AS623" s="1223"/>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1250"/>
      <c r="CN623" s="1250"/>
      <c r="CO623" s="1250"/>
      <c r="CP623" s="1250"/>
      <c r="CQ623" s="1250"/>
      <c r="CR623" s="1250"/>
      <c r="CS623" s="1250"/>
      <c r="CT623" s="1250"/>
      <c r="CU623" s="1250"/>
      <c r="CV623" s="1250"/>
      <c r="CW623" s="1250"/>
      <c r="CX623" s="1250"/>
      <c r="CY623" s="1250"/>
      <c r="CZ623" s="1250"/>
    </row>
    <row r="624" spans="1:104" s="23" customFormat="1" x14ac:dyDescent="0.4">
      <c r="A624" s="23">
        <v>600</v>
      </c>
      <c r="B624" s="21"/>
      <c r="C624" s="21"/>
      <c r="D624" s="20"/>
      <c r="E624" s="21"/>
      <c r="F624" s="21"/>
      <c r="G624" s="3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1223"/>
      <c r="AS624" s="1223"/>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1250"/>
      <c r="CN624" s="1250"/>
      <c r="CO624" s="1250"/>
      <c r="CP624" s="1250"/>
      <c r="CQ624" s="1250"/>
      <c r="CR624" s="1250"/>
      <c r="CS624" s="1250"/>
      <c r="CT624" s="1250"/>
      <c r="CU624" s="1250"/>
      <c r="CV624" s="1250"/>
      <c r="CW624" s="1250"/>
      <c r="CX624" s="1250"/>
      <c r="CY624" s="1250"/>
      <c r="CZ624" s="1250"/>
    </row>
    <row r="625" spans="1:104" s="23" customFormat="1" x14ac:dyDescent="0.4">
      <c r="A625" s="23">
        <v>601</v>
      </c>
      <c r="B625" s="21"/>
      <c r="C625" s="21"/>
      <c r="D625" s="20"/>
      <c r="E625" s="21"/>
      <c r="F625" s="21"/>
      <c r="G625" s="3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1223"/>
      <c r="AS625" s="1223"/>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1250"/>
      <c r="CN625" s="1250"/>
      <c r="CO625" s="1250"/>
      <c r="CP625" s="1250"/>
      <c r="CQ625" s="1250"/>
      <c r="CR625" s="1250"/>
      <c r="CS625" s="1250"/>
      <c r="CT625" s="1250"/>
      <c r="CU625" s="1250"/>
      <c r="CV625" s="1250"/>
      <c r="CW625" s="1250"/>
      <c r="CX625" s="1250"/>
      <c r="CY625" s="1250"/>
      <c r="CZ625" s="1250"/>
    </row>
    <row r="626" spans="1:104" s="23" customFormat="1" x14ac:dyDescent="0.4">
      <c r="A626" s="23">
        <v>602</v>
      </c>
      <c r="B626" s="21"/>
      <c r="C626" s="21"/>
      <c r="D626" s="20"/>
      <c r="E626" s="21"/>
      <c r="F626" s="21"/>
      <c r="G626" s="3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1223"/>
      <c r="AS626" s="1223"/>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1250"/>
      <c r="CN626" s="1250"/>
      <c r="CO626" s="1250"/>
      <c r="CP626" s="1250"/>
      <c r="CQ626" s="1250"/>
      <c r="CR626" s="1250"/>
      <c r="CS626" s="1250"/>
      <c r="CT626" s="1250"/>
      <c r="CU626" s="1250"/>
      <c r="CV626" s="1250"/>
      <c r="CW626" s="1250"/>
      <c r="CX626" s="1250"/>
      <c r="CY626" s="1250"/>
      <c r="CZ626" s="1250"/>
    </row>
    <row r="627" spans="1:104" s="23" customFormat="1" x14ac:dyDescent="0.4">
      <c r="A627" s="23">
        <v>603</v>
      </c>
      <c r="B627" s="21"/>
      <c r="C627" s="21"/>
      <c r="D627" s="20"/>
      <c r="E627" s="21"/>
      <c r="F627" s="21"/>
      <c r="G627" s="3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1223"/>
      <c r="AS627" s="1223"/>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1250"/>
      <c r="CN627" s="1250"/>
      <c r="CO627" s="1250"/>
      <c r="CP627" s="1250"/>
      <c r="CQ627" s="1250"/>
      <c r="CR627" s="1250"/>
      <c r="CS627" s="1250"/>
      <c r="CT627" s="1250"/>
      <c r="CU627" s="1250"/>
      <c r="CV627" s="1250"/>
      <c r="CW627" s="1250"/>
      <c r="CX627" s="1250"/>
      <c r="CY627" s="1250"/>
      <c r="CZ627" s="1250"/>
    </row>
    <row r="628" spans="1:104" s="23" customFormat="1" x14ac:dyDescent="0.4">
      <c r="A628" s="23">
        <v>604</v>
      </c>
      <c r="B628" s="21"/>
      <c r="C628" s="21"/>
      <c r="D628" s="20"/>
      <c r="E628" s="21"/>
      <c r="F628" s="21"/>
      <c r="G628" s="3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1223"/>
      <c r="AS628" s="1223"/>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1250"/>
      <c r="CN628" s="1250"/>
      <c r="CO628" s="1250"/>
      <c r="CP628" s="1250"/>
      <c r="CQ628" s="1250"/>
      <c r="CR628" s="1250"/>
      <c r="CS628" s="1250"/>
      <c r="CT628" s="1250"/>
      <c r="CU628" s="1250"/>
      <c r="CV628" s="1250"/>
      <c r="CW628" s="1250"/>
      <c r="CX628" s="1250"/>
      <c r="CY628" s="1250"/>
      <c r="CZ628" s="1250"/>
    </row>
    <row r="629" spans="1:104" s="23" customFormat="1" x14ac:dyDescent="0.4">
      <c r="A629" s="23">
        <v>605</v>
      </c>
      <c r="B629" s="21"/>
      <c r="C629" s="21"/>
      <c r="D629" s="20"/>
      <c r="E629" s="21"/>
      <c r="F629" s="21"/>
      <c r="G629" s="3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1223"/>
      <c r="AS629" s="1223"/>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1250"/>
      <c r="CN629" s="1250"/>
      <c r="CO629" s="1250"/>
      <c r="CP629" s="1250"/>
      <c r="CQ629" s="1250"/>
      <c r="CR629" s="1250"/>
      <c r="CS629" s="1250"/>
      <c r="CT629" s="1250"/>
      <c r="CU629" s="1250"/>
      <c r="CV629" s="1250"/>
      <c r="CW629" s="1250"/>
      <c r="CX629" s="1250"/>
      <c r="CY629" s="1250"/>
      <c r="CZ629" s="1250"/>
    </row>
    <row r="630" spans="1:104" s="23" customFormat="1" x14ac:dyDescent="0.4">
      <c r="A630" s="23">
        <v>606</v>
      </c>
      <c r="B630" s="21"/>
      <c r="C630" s="21"/>
      <c r="D630" s="20"/>
      <c r="E630" s="21"/>
      <c r="F630" s="21"/>
      <c r="G630" s="3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1223"/>
      <c r="AS630" s="1223"/>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1250"/>
      <c r="CN630" s="1250"/>
      <c r="CO630" s="1250"/>
      <c r="CP630" s="1250"/>
      <c r="CQ630" s="1250"/>
      <c r="CR630" s="1250"/>
      <c r="CS630" s="1250"/>
      <c r="CT630" s="1250"/>
      <c r="CU630" s="1250"/>
      <c r="CV630" s="1250"/>
      <c r="CW630" s="1250"/>
      <c r="CX630" s="1250"/>
      <c r="CY630" s="1250"/>
      <c r="CZ630" s="1250"/>
    </row>
    <row r="631" spans="1:104" s="23" customFormat="1" x14ac:dyDescent="0.4">
      <c r="A631" s="23">
        <v>607</v>
      </c>
      <c r="B631" s="21"/>
      <c r="C631" s="21"/>
      <c r="D631" s="20"/>
      <c r="E631" s="21"/>
      <c r="F631" s="21"/>
      <c r="G631" s="3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1223"/>
      <c r="AS631" s="1223"/>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1250"/>
      <c r="CN631" s="1250"/>
      <c r="CO631" s="1250"/>
      <c r="CP631" s="1250"/>
      <c r="CQ631" s="1250"/>
      <c r="CR631" s="1250"/>
      <c r="CS631" s="1250"/>
      <c r="CT631" s="1250"/>
      <c r="CU631" s="1250"/>
      <c r="CV631" s="1250"/>
      <c r="CW631" s="1250"/>
      <c r="CX631" s="1250"/>
      <c r="CY631" s="1250"/>
      <c r="CZ631" s="1250"/>
    </row>
    <row r="632" spans="1:104" s="23" customFormat="1" x14ac:dyDescent="0.4">
      <c r="A632" s="23">
        <v>608</v>
      </c>
      <c r="B632" s="21"/>
      <c r="C632" s="21"/>
      <c r="D632" s="20"/>
      <c r="E632" s="21"/>
      <c r="F632" s="21"/>
      <c r="G632" s="3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1223"/>
      <c r="AS632" s="1223"/>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1250"/>
      <c r="CN632" s="1250"/>
      <c r="CO632" s="1250"/>
      <c r="CP632" s="1250"/>
      <c r="CQ632" s="1250"/>
      <c r="CR632" s="1250"/>
      <c r="CS632" s="1250"/>
      <c r="CT632" s="1250"/>
      <c r="CU632" s="1250"/>
      <c r="CV632" s="1250"/>
      <c r="CW632" s="1250"/>
      <c r="CX632" s="1250"/>
      <c r="CY632" s="1250"/>
      <c r="CZ632" s="1250"/>
    </row>
    <row r="633" spans="1:104" s="23" customFormat="1" x14ac:dyDescent="0.4">
      <c r="A633" s="23">
        <v>609</v>
      </c>
      <c r="B633" s="21"/>
      <c r="C633" s="21"/>
      <c r="D633" s="20"/>
      <c r="E633" s="21"/>
      <c r="F633" s="21"/>
      <c r="G633" s="3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1223"/>
      <c r="AS633" s="1223"/>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1250"/>
      <c r="CN633" s="1250"/>
      <c r="CO633" s="1250"/>
      <c r="CP633" s="1250"/>
      <c r="CQ633" s="1250"/>
      <c r="CR633" s="1250"/>
      <c r="CS633" s="1250"/>
      <c r="CT633" s="1250"/>
      <c r="CU633" s="1250"/>
      <c r="CV633" s="1250"/>
      <c r="CW633" s="1250"/>
      <c r="CX633" s="1250"/>
      <c r="CY633" s="1250"/>
      <c r="CZ633" s="1250"/>
    </row>
    <row r="634" spans="1:104" s="23" customFormat="1" x14ac:dyDescent="0.4">
      <c r="A634" s="23">
        <v>610</v>
      </c>
      <c r="B634" s="21"/>
      <c r="C634" s="21"/>
      <c r="D634" s="20"/>
      <c r="E634" s="21"/>
      <c r="F634" s="21"/>
      <c r="G634" s="3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1223"/>
      <c r="AS634" s="1223"/>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1250"/>
      <c r="CN634" s="1250"/>
      <c r="CO634" s="1250"/>
      <c r="CP634" s="1250"/>
      <c r="CQ634" s="1250"/>
      <c r="CR634" s="1250"/>
      <c r="CS634" s="1250"/>
      <c r="CT634" s="1250"/>
      <c r="CU634" s="1250"/>
      <c r="CV634" s="1250"/>
      <c r="CW634" s="1250"/>
      <c r="CX634" s="1250"/>
      <c r="CY634" s="1250"/>
      <c r="CZ634" s="1250"/>
    </row>
    <row r="635" spans="1:104" s="23" customFormat="1" x14ac:dyDescent="0.4">
      <c r="A635" s="23">
        <v>611</v>
      </c>
      <c r="B635" s="21"/>
      <c r="C635" s="21"/>
      <c r="D635" s="20"/>
      <c r="E635" s="21"/>
      <c r="F635" s="21"/>
      <c r="G635" s="3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1223"/>
      <c r="AS635" s="1223"/>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1250"/>
      <c r="CN635" s="1250"/>
      <c r="CO635" s="1250"/>
      <c r="CP635" s="1250"/>
      <c r="CQ635" s="1250"/>
      <c r="CR635" s="1250"/>
      <c r="CS635" s="1250"/>
      <c r="CT635" s="1250"/>
      <c r="CU635" s="1250"/>
      <c r="CV635" s="1250"/>
      <c r="CW635" s="1250"/>
      <c r="CX635" s="1250"/>
      <c r="CY635" s="1250"/>
      <c r="CZ635" s="1250"/>
    </row>
    <row r="636" spans="1:104" s="23" customFormat="1" x14ac:dyDescent="0.4">
      <c r="A636" s="23">
        <v>612</v>
      </c>
      <c r="B636" s="21"/>
      <c r="C636" s="21"/>
      <c r="D636" s="20"/>
      <c r="E636" s="21"/>
      <c r="F636" s="21"/>
      <c r="G636" s="3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1223"/>
      <c r="AS636" s="1223"/>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1250"/>
      <c r="CN636" s="1250"/>
      <c r="CO636" s="1250"/>
      <c r="CP636" s="1250"/>
      <c r="CQ636" s="1250"/>
      <c r="CR636" s="1250"/>
      <c r="CS636" s="1250"/>
      <c r="CT636" s="1250"/>
      <c r="CU636" s="1250"/>
      <c r="CV636" s="1250"/>
      <c r="CW636" s="1250"/>
      <c r="CX636" s="1250"/>
      <c r="CY636" s="1250"/>
      <c r="CZ636" s="1250"/>
    </row>
    <row r="637" spans="1:104" s="23" customFormat="1" x14ac:dyDescent="0.4">
      <c r="A637" s="23">
        <v>613</v>
      </c>
      <c r="B637" s="21"/>
      <c r="C637" s="21"/>
      <c r="D637" s="20"/>
      <c r="E637" s="21"/>
      <c r="F637" s="21"/>
      <c r="G637" s="3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1223"/>
      <c r="AS637" s="1223"/>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1250"/>
      <c r="CN637" s="1250"/>
      <c r="CO637" s="1250"/>
      <c r="CP637" s="1250"/>
      <c r="CQ637" s="1250"/>
      <c r="CR637" s="1250"/>
      <c r="CS637" s="1250"/>
      <c r="CT637" s="1250"/>
      <c r="CU637" s="1250"/>
      <c r="CV637" s="1250"/>
      <c r="CW637" s="1250"/>
      <c r="CX637" s="1250"/>
      <c r="CY637" s="1250"/>
      <c r="CZ637" s="1250"/>
    </row>
    <row r="638" spans="1:104" s="23" customFormat="1" x14ac:dyDescent="0.4">
      <c r="A638" s="23">
        <v>614</v>
      </c>
      <c r="B638" s="21"/>
      <c r="C638" s="21"/>
      <c r="D638" s="20"/>
      <c r="E638" s="21"/>
      <c r="F638" s="21"/>
      <c r="G638" s="3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1223"/>
      <c r="AS638" s="1223"/>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1250"/>
      <c r="CN638" s="1250"/>
      <c r="CO638" s="1250"/>
      <c r="CP638" s="1250"/>
      <c r="CQ638" s="1250"/>
      <c r="CR638" s="1250"/>
      <c r="CS638" s="1250"/>
      <c r="CT638" s="1250"/>
      <c r="CU638" s="1250"/>
      <c r="CV638" s="1250"/>
      <c r="CW638" s="1250"/>
      <c r="CX638" s="1250"/>
      <c r="CY638" s="1250"/>
      <c r="CZ638" s="1250"/>
    </row>
    <row r="639" spans="1:104" s="23" customFormat="1" x14ac:dyDescent="0.4">
      <c r="A639" s="23">
        <v>615</v>
      </c>
      <c r="B639" s="21"/>
      <c r="C639" s="21"/>
      <c r="D639" s="20"/>
      <c r="E639" s="21"/>
      <c r="F639" s="21"/>
      <c r="G639" s="3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1223"/>
      <c r="AS639" s="1223"/>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1250"/>
      <c r="CN639" s="1250"/>
      <c r="CO639" s="1250"/>
      <c r="CP639" s="1250"/>
      <c r="CQ639" s="1250"/>
      <c r="CR639" s="1250"/>
      <c r="CS639" s="1250"/>
      <c r="CT639" s="1250"/>
      <c r="CU639" s="1250"/>
      <c r="CV639" s="1250"/>
      <c r="CW639" s="1250"/>
      <c r="CX639" s="1250"/>
      <c r="CY639" s="1250"/>
      <c r="CZ639" s="1250"/>
    </row>
    <row r="640" spans="1:104" s="23" customFormat="1" x14ac:dyDescent="0.4">
      <c r="A640" s="23">
        <v>616</v>
      </c>
      <c r="B640" s="21"/>
      <c r="C640" s="21"/>
      <c r="D640" s="20"/>
      <c r="E640" s="21"/>
      <c r="F640" s="21"/>
      <c r="G640" s="3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1223"/>
      <c r="AS640" s="1223"/>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1250"/>
      <c r="CN640" s="1250"/>
      <c r="CO640" s="1250"/>
      <c r="CP640" s="1250"/>
      <c r="CQ640" s="1250"/>
      <c r="CR640" s="1250"/>
      <c r="CS640" s="1250"/>
      <c r="CT640" s="1250"/>
      <c r="CU640" s="1250"/>
      <c r="CV640" s="1250"/>
      <c r="CW640" s="1250"/>
      <c r="CX640" s="1250"/>
      <c r="CY640" s="1250"/>
      <c r="CZ640" s="1250"/>
    </row>
    <row r="641" spans="1:104" s="23" customFormat="1" x14ac:dyDescent="0.4">
      <c r="A641" s="23">
        <v>617</v>
      </c>
      <c r="B641" s="21"/>
      <c r="C641" s="21"/>
      <c r="D641" s="20"/>
      <c r="E641" s="21"/>
      <c r="F641" s="21"/>
      <c r="G641" s="3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1223"/>
      <c r="AS641" s="1223"/>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1250"/>
      <c r="CN641" s="1250"/>
      <c r="CO641" s="1250"/>
      <c r="CP641" s="1250"/>
      <c r="CQ641" s="1250"/>
      <c r="CR641" s="1250"/>
      <c r="CS641" s="1250"/>
      <c r="CT641" s="1250"/>
      <c r="CU641" s="1250"/>
      <c r="CV641" s="1250"/>
      <c r="CW641" s="1250"/>
      <c r="CX641" s="1250"/>
      <c r="CY641" s="1250"/>
      <c r="CZ641" s="1250"/>
    </row>
    <row r="642" spans="1:104" s="23" customFormat="1" x14ac:dyDescent="0.4">
      <c r="A642" s="23">
        <v>618</v>
      </c>
      <c r="B642" s="21"/>
      <c r="C642" s="21"/>
      <c r="D642" s="20"/>
      <c r="E642" s="21"/>
      <c r="F642" s="21"/>
      <c r="G642" s="3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1223"/>
      <c r="AS642" s="1223"/>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1250"/>
      <c r="CN642" s="1250"/>
      <c r="CO642" s="1250"/>
      <c r="CP642" s="1250"/>
      <c r="CQ642" s="1250"/>
      <c r="CR642" s="1250"/>
      <c r="CS642" s="1250"/>
      <c r="CT642" s="1250"/>
      <c r="CU642" s="1250"/>
      <c r="CV642" s="1250"/>
      <c r="CW642" s="1250"/>
      <c r="CX642" s="1250"/>
      <c r="CY642" s="1250"/>
      <c r="CZ642" s="1250"/>
    </row>
    <row r="643" spans="1:104" s="23" customFormat="1" x14ac:dyDescent="0.4">
      <c r="A643" s="23">
        <v>619</v>
      </c>
      <c r="B643" s="21"/>
      <c r="C643" s="21"/>
      <c r="D643" s="20"/>
      <c r="E643" s="21"/>
      <c r="F643" s="21"/>
      <c r="G643" s="3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1223"/>
      <c r="AS643" s="1223"/>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1250"/>
      <c r="CN643" s="1250"/>
      <c r="CO643" s="1250"/>
      <c r="CP643" s="1250"/>
      <c r="CQ643" s="1250"/>
      <c r="CR643" s="1250"/>
      <c r="CS643" s="1250"/>
      <c r="CT643" s="1250"/>
      <c r="CU643" s="1250"/>
      <c r="CV643" s="1250"/>
      <c r="CW643" s="1250"/>
      <c r="CX643" s="1250"/>
      <c r="CY643" s="1250"/>
      <c r="CZ643" s="1250"/>
    </row>
    <row r="644" spans="1:104" s="23" customFormat="1" x14ac:dyDescent="0.4">
      <c r="A644" s="23">
        <v>620</v>
      </c>
      <c r="B644" s="21"/>
      <c r="C644" s="21"/>
      <c r="D644" s="20"/>
      <c r="E644" s="21"/>
      <c r="F644" s="21"/>
      <c r="G644" s="3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1223"/>
      <c r="AS644" s="1223"/>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1250"/>
      <c r="CN644" s="1250"/>
      <c r="CO644" s="1250"/>
      <c r="CP644" s="1250"/>
      <c r="CQ644" s="1250"/>
      <c r="CR644" s="1250"/>
      <c r="CS644" s="1250"/>
      <c r="CT644" s="1250"/>
      <c r="CU644" s="1250"/>
      <c r="CV644" s="1250"/>
      <c r="CW644" s="1250"/>
      <c r="CX644" s="1250"/>
      <c r="CY644" s="1250"/>
      <c r="CZ644" s="1250"/>
    </row>
    <row r="645" spans="1:104" s="23" customFormat="1" x14ac:dyDescent="0.4">
      <c r="A645" s="23">
        <v>621</v>
      </c>
      <c r="B645" s="21"/>
      <c r="C645" s="21"/>
      <c r="D645" s="20"/>
      <c r="E645" s="21"/>
      <c r="F645" s="21"/>
      <c r="G645" s="3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1223"/>
      <c r="AS645" s="1223"/>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1250"/>
      <c r="CN645" s="1250"/>
      <c r="CO645" s="1250"/>
      <c r="CP645" s="1250"/>
      <c r="CQ645" s="1250"/>
      <c r="CR645" s="1250"/>
      <c r="CS645" s="1250"/>
      <c r="CT645" s="1250"/>
      <c r="CU645" s="1250"/>
      <c r="CV645" s="1250"/>
      <c r="CW645" s="1250"/>
      <c r="CX645" s="1250"/>
      <c r="CY645" s="1250"/>
      <c r="CZ645" s="1250"/>
    </row>
    <row r="646" spans="1:104" s="23" customFormat="1" x14ac:dyDescent="0.4">
      <c r="A646" s="23">
        <v>622</v>
      </c>
      <c r="B646" s="21"/>
      <c r="C646" s="21"/>
      <c r="D646" s="20"/>
      <c r="E646" s="21"/>
      <c r="F646" s="21"/>
      <c r="G646" s="3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1223"/>
      <c r="AS646" s="1223"/>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1250"/>
      <c r="CN646" s="1250"/>
      <c r="CO646" s="1250"/>
      <c r="CP646" s="1250"/>
      <c r="CQ646" s="1250"/>
      <c r="CR646" s="1250"/>
      <c r="CS646" s="1250"/>
      <c r="CT646" s="1250"/>
      <c r="CU646" s="1250"/>
      <c r="CV646" s="1250"/>
      <c r="CW646" s="1250"/>
      <c r="CX646" s="1250"/>
      <c r="CY646" s="1250"/>
      <c r="CZ646" s="1250"/>
    </row>
    <row r="647" spans="1:104" s="23" customFormat="1" x14ac:dyDescent="0.4">
      <c r="A647" s="23">
        <v>623</v>
      </c>
      <c r="B647" s="21"/>
      <c r="C647" s="21"/>
      <c r="D647" s="20"/>
      <c r="E647" s="21"/>
      <c r="F647" s="21"/>
      <c r="G647" s="3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1223"/>
      <c r="AS647" s="1223"/>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1250"/>
      <c r="CN647" s="1250"/>
      <c r="CO647" s="1250"/>
      <c r="CP647" s="1250"/>
      <c r="CQ647" s="1250"/>
      <c r="CR647" s="1250"/>
      <c r="CS647" s="1250"/>
      <c r="CT647" s="1250"/>
      <c r="CU647" s="1250"/>
      <c r="CV647" s="1250"/>
      <c r="CW647" s="1250"/>
      <c r="CX647" s="1250"/>
      <c r="CY647" s="1250"/>
      <c r="CZ647" s="1250"/>
    </row>
    <row r="648" spans="1:104" s="23" customFormat="1" x14ac:dyDescent="0.4">
      <c r="A648" s="23">
        <v>624</v>
      </c>
      <c r="B648" s="21"/>
      <c r="C648" s="21"/>
      <c r="D648" s="20"/>
      <c r="E648" s="21"/>
      <c r="F648" s="21"/>
      <c r="G648" s="3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1223"/>
      <c r="AS648" s="1223"/>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1250"/>
      <c r="CN648" s="1250"/>
      <c r="CO648" s="1250"/>
      <c r="CP648" s="1250"/>
      <c r="CQ648" s="1250"/>
      <c r="CR648" s="1250"/>
      <c r="CS648" s="1250"/>
      <c r="CT648" s="1250"/>
      <c r="CU648" s="1250"/>
      <c r="CV648" s="1250"/>
      <c r="CW648" s="1250"/>
      <c r="CX648" s="1250"/>
      <c r="CY648" s="1250"/>
      <c r="CZ648" s="1250"/>
    </row>
    <row r="649" spans="1:104" s="23" customFormat="1" x14ac:dyDescent="0.4">
      <c r="A649" s="23">
        <v>625</v>
      </c>
      <c r="B649" s="21"/>
      <c r="C649" s="21"/>
      <c r="D649" s="20"/>
      <c r="E649" s="21"/>
      <c r="F649" s="21"/>
      <c r="G649" s="3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1223"/>
      <c r="AS649" s="1223"/>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1250"/>
      <c r="CN649" s="1250"/>
      <c r="CO649" s="1250"/>
      <c r="CP649" s="1250"/>
      <c r="CQ649" s="1250"/>
      <c r="CR649" s="1250"/>
      <c r="CS649" s="1250"/>
      <c r="CT649" s="1250"/>
      <c r="CU649" s="1250"/>
      <c r="CV649" s="1250"/>
      <c r="CW649" s="1250"/>
      <c r="CX649" s="1250"/>
      <c r="CY649" s="1250"/>
      <c r="CZ649" s="1250"/>
    </row>
    <row r="650" spans="1:104" s="23" customFormat="1" x14ac:dyDescent="0.4">
      <c r="A650" s="23">
        <v>626</v>
      </c>
      <c r="B650" s="21"/>
      <c r="C650" s="21"/>
      <c r="D650" s="20"/>
      <c r="E650" s="21"/>
      <c r="F650" s="21"/>
      <c r="G650" s="3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1223"/>
      <c r="AS650" s="1223"/>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1250"/>
      <c r="CN650" s="1250"/>
      <c r="CO650" s="1250"/>
      <c r="CP650" s="1250"/>
      <c r="CQ650" s="1250"/>
      <c r="CR650" s="1250"/>
      <c r="CS650" s="1250"/>
      <c r="CT650" s="1250"/>
      <c r="CU650" s="1250"/>
      <c r="CV650" s="1250"/>
      <c r="CW650" s="1250"/>
      <c r="CX650" s="1250"/>
      <c r="CY650" s="1250"/>
      <c r="CZ650" s="1250"/>
    </row>
    <row r="651" spans="1:104" s="23" customFormat="1" x14ac:dyDescent="0.4">
      <c r="A651" s="23">
        <v>627</v>
      </c>
      <c r="B651" s="21"/>
      <c r="C651" s="21"/>
      <c r="D651" s="20"/>
      <c r="E651" s="21"/>
      <c r="F651" s="21"/>
      <c r="G651" s="3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1223"/>
      <c r="AS651" s="1223"/>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1250"/>
      <c r="CN651" s="1250"/>
      <c r="CO651" s="1250"/>
      <c r="CP651" s="1250"/>
      <c r="CQ651" s="1250"/>
      <c r="CR651" s="1250"/>
      <c r="CS651" s="1250"/>
      <c r="CT651" s="1250"/>
      <c r="CU651" s="1250"/>
      <c r="CV651" s="1250"/>
      <c r="CW651" s="1250"/>
      <c r="CX651" s="1250"/>
      <c r="CY651" s="1250"/>
      <c r="CZ651" s="1250"/>
    </row>
    <row r="652" spans="1:104" s="23" customFormat="1" x14ac:dyDescent="0.4">
      <c r="A652" s="23">
        <v>628</v>
      </c>
      <c r="B652" s="21"/>
      <c r="C652" s="21"/>
      <c r="D652" s="20"/>
      <c r="E652" s="21"/>
      <c r="F652" s="21"/>
      <c r="G652" s="3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1223"/>
      <c r="AS652" s="1223"/>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1250"/>
      <c r="CN652" s="1250"/>
      <c r="CO652" s="1250"/>
      <c r="CP652" s="1250"/>
      <c r="CQ652" s="1250"/>
      <c r="CR652" s="1250"/>
      <c r="CS652" s="1250"/>
      <c r="CT652" s="1250"/>
      <c r="CU652" s="1250"/>
      <c r="CV652" s="1250"/>
      <c r="CW652" s="1250"/>
      <c r="CX652" s="1250"/>
      <c r="CY652" s="1250"/>
      <c r="CZ652" s="1250"/>
    </row>
    <row r="653" spans="1:104" s="23" customFormat="1" x14ac:dyDescent="0.4">
      <c r="A653" s="23">
        <v>629</v>
      </c>
      <c r="B653" s="21"/>
      <c r="C653" s="21"/>
      <c r="D653" s="20"/>
      <c r="E653" s="21"/>
      <c r="F653" s="21"/>
      <c r="G653" s="3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1223"/>
      <c r="AS653" s="1223"/>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1250"/>
      <c r="CN653" s="1250"/>
      <c r="CO653" s="1250"/>
      <c r="CP653" s="1250"/>
      <c r="CQ653" s="1250"/>
      <c r="CR653" s="1250"/>
      <c r="CS653" s="1250"/>
      <c r="CT653" s="1250"/>
      <c r="CU653" s="1250"/>
      <c r="CV653" s="1250"/>
      <c r="CW653" s="1250"/>
      <c r="CX653" s="1250"/>
      <c r="CY653" s="1250"/>
      <c r="CZ653" s="1250"/>
    </row>
    <row r="654" spans="1:104" s="23" customFormat="1" x14ac:dyDescent="0.4">
      <c r="A654" s="23">
        <v>630</v>
      </c>
      <c r="B654" s="21"/>
      <c r="C654" s="21"/>
      <c r="D654" s="20"/>
      <c r="E654" s="21"/>
      <c r="F654" s="21"/>
      <c r="G654" s="3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1223"/>
      <c r="AS654" s="1223"/>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1250"/>
      <c r="CN654" s="1250"/>
      <c r="CO654" s="1250"/>
      <c r="CP654" s="1250"/>
      <c r="CQ654" s="1250"/>
      <c r="CR654" s="1250"/>
      <c r="CS654" s="1250"/>
      <c r="CT654" s="1250"/>
      <c r="CU654" s="1250"/>
      <c r="CV654" s="1250"/>
      <c r="CW654" s="1250"/>
      <c r="CX654" s="1250"/>
      <c r="CY654" s="1250"/>
      <c r="CZ654" s="1250"/>
    </row>
    <row r="655" spans="1:104" s="23" customFormat="1" x14ac:dyDescent="0.4">
      <c r="A655" s="23">
        <v>631</v>
      </c>
      <c r="B655" s="21"/>
      <c r="C655" s="21"/>
      <c r="D655" s="20"/>
      <c r="E655" s="21"/>
      <c r="F655" s="21"/>
      <c r="G655" s="3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1223"/>
      <c r="AS655" s="1223"/>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1250"/>
      <c r="CN655" s="1250"/>
      <c r="CO655" s="1250"/>
      <c r="CP655" s="1250"/>
      <c r="CQ655" s="1250"/>
      <c r="CR655" s="1250"/>
      <c r="CS655" s="1250"/>
      <c r="CT655" s="1250"/>
      <c r="CU655" s="1250"/>
      <c r="CV655" s="1250"/>
      <c r="CW655" s="1250"/>
      <c r="CX655" s="1250"/>
      <c r="CY655" s="1250"/>
      <c r="CZ655" s="1250"/>
    </row>
    <row r="656" spans="1:104" s="23" customFormat="1" x14ac:dyDescent="0.4">
      <c r="A656" s="23">
        <v>632</v>
      </c>
      <c r="B656" s="21"/>
      <c r="C656" s="21"/>
      <c r="D656" s="20"/>
      <c r="E656" s="21"/>
      <c r="F656" s="21"/>
      <c r="G656" s="3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1223"/>
      <c r="AS656" s="1223"/>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1250"/>
      <c r="CN656" s="1250"/>
      <c r="CO656" s="1250"/>
      <c r="CP656" s="1250"/>
      <c r="CQ656" s="1250"/>
      <c r="CR656" s="1250"/>
      <c r="CS656" s="1250"/>
      <c r="CT656" s="1250"/>
      <c r="CU656" s="1250"/>
      <c r="CV656" s="1250"/>
      <c r="CW656" s="1250"/>
      <c r="CX656" s="1250"/>
      <c r="CY656" s="1250"/>
      <c r="CZ656" s="1250"/>
    </row>
    <row r="657" spans="1:104" s="23" customFormat="1" x14ac:dyDescent="0.4">
      <c r="A657" s="23">
        <v>633</v>
      </c>
      <c r="B657" s="21"/>
      <c r="C657" s="21"/>
      <c r="D657" s="20"/>
      <c r="E657" s="21"/>
      <c r="F657" s="21"/>
      <c r="G657" s="3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1223"/>
      <c r="AS657" s="1223"/>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1250"/>
      <c r="CN657" s="1250"/>
      <c r="CO657" s="1250"/>
      <c r="CP657" s="1250"/>
      <c r="CQ657" s="1250"/>
      <c r="CR657" s="1250"/>
      <c r="CS657" s="1250"/>
      <c r="CT657" s="1250"/>
      <c r="CU657" s="1250"/>
      <c r="CV657" s="1250"/>
      <c r="CW657" s="1250"/>
      <c r="CX657" s="1250"/>
      <c r="CY657" s="1250"/>
      <c r="CZ657" s="1250"/>
    </row>
    <row r="658" spans="1:104" s="23" customFormat="1" x14ac:dyDescent="0.4">
      <c r="A658" s="23">
        <v>634</v>
      </c>
      <c r="B658" s="21"/>
      <c r="C658" s="21"/>
      <c r="D658" s="20"/>
      <c r="E658" s="21"/>
      <c r="F658" s="21"/>
      <c r="G658" s="3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1223"/>
      <c r="AS658" s="1223"/>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1250"/>
      <c r="CN658" s="1250"/>
      <c r="CO658" s="1250"/>
      <c r="CP658" s="1250"/>
      <c r="CQ658" s="1250"/>
      <c r="CR658" s="1250"/>
      <c r="CS658" s="1250"/>
      <c r="CT658" s="1250"/>
      <c r="CU658" s="1250"/>
      <c r="CV658" s="1250"/>
      <c r="CW658" s="1250"/>
      <c r="CX658" s="1250"/>
      <c r="CY658" s="1250"/>
      <c r="CZ658" s="1250"/>
    </row>
    <row r="659" spans="1:104" s="23" customFormat="1" x14ac:dyDescent="0.4">
      <c r="A659" s="23">
        <v>635</v>
      </c>
      <c r="B659" s="21"/>
      <c r="C659" s="21"/>
      <c r="D659" s="20"/>
      <c r="E659" s="21"/>
      <c r="F659" s="21"/>
      <c r="G659" s="3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1223"/>
      <c r="AS659" s="1223"/>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1250"/>
      <c r="CN659" s="1250"/>
      <c r="CO659" s="1250"/>
      <c r="CP659" s="1250"/>
      <c r="CQ659" s="1250"/>
      <c r="CR659" s="1250"/>
      <c r="CS659" s="1250"/>
      <c r="CT659" s="1250"/>
      <c r="CU659" s="1250"/>
      <c r="CV659" s="1250"/>
      <c r="CW659" s="1250"/>
      <c r="CX659" s="1250"/>
      <c r="CY659" s="1250"/>
      <c r="CZ659" s="1250"/>
    </row>
    <row r="660" spans="1:104" s="23" customFormat="1" x14ac:dyDescent="0.4">
      <c r="A660" s="23">
        <v>636</v>
      </c>
      <c r="B660" s="21"/>
      <c r="C660" s="21"/>
      <c r="D660" s="20"/>
      <c r="E660" s="21"/>
      <c r="F660" s="21"/>
      <c r="G660" s="3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1223"/>
      <c r="AS660" s="1223"/>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1250"/>
      <c r="CN660" s="1250"/>
      <c r="CO660" s="1250"/>
      <c r="CP660" s="1250"/>
      <c r="CQ660" s="1250"/>
      <c r="CR660" s="1250"/>
      <c r="CS660" s="1250"/>
      <c r="CT660" s="1250"/>
      <c r="CU660" s="1250"/>
      <c r="CV660" s="1250"/>
      <c r="CW660" s="1250"/>
      <c r="CX660" s="1250"/>
      <c r="CY660" s="1250"/>
      <c r="CZ660" s="1250"/>
    </row>
    <row r="661" spans="1:104" s="23" customFormat="1" x14ac:dyDescent="0.4">
      <c r="A661" s="23">
        <v>637</v>
      </c>
      <c r="B661" s="21"/>
      <c r="C661" s="21"/>
      <c r="D661" s="20"/>
      <c r="E661" s="21"/>
      <c r="F661" s="21"/>
      <c r="G661" s="3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1223"/>
      <c r="AS661" s="1223"/>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1250"/>
      <c r="CN661" s="1250"/>
      <c r="CO661" s="1250"/>
      <c r="CP661" s="1250"/>
      <c r="CQ661" s="1250"/>
      <c r="CR661" s="1250"/>
      <c r="CS661" s="1250"/>
      <c r="CT661" s="1250"/>
      <c r="CU661" s="1250"/>
      <c r="CV661" s="1250"/>
      <c r="CW661" s="1250"/>
      <c r="CX661" s="1250"/>
      <c r="CY661" s="1250"/>
      <c r="CZ661" s="1250"/>
    </row>
    <row r="662" spans="1:104" s="23" customFormat="1" x14ac:dyDescent="0.4">
      <c r="A662" s="23">
        <v>638</v>
      </c>
      <c r="B662" s="21"/>
      <c r="C662" s="21"/>
      <c r="D662" s="20"/>
      <c r="E662" s="21"/>
      <c r="F662" s="21"/>
      <c r="G662" s="3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1223"/>
      <c r="AS662" s="1223"/>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1250"/>
      <c r="CN662" s="1250"/>
      <c r="CO662" s="1250"/>
      <c r="CP662" s="1250"/>
      <c r="CQ662" s="1250"/>
      <c r="CR662" s="1250"/>
      <c r="CS662" s="1250"/>
      <c r="CT662" s="1250"/>
      <c r="CU662" s="1250"/>
      <c r="CV662" s="1250"/>
      <c r="CW662" s="1250"/>
      <c r="CX662" s="1250"/>
      <c r="CY662" s="1250"/>
      <c r="CZ662" s="1250"/>
    </row>
    <row r="663" spans="1:104" s="23" customFormat="1" x14ac:dyDescent="0.4">
      <c r="A663" s="23">
        <v>639</v>
      </c>
      <c r="B663" s="21"/>
      <c r="C663" s="21"/>
      <c r="D663" s="20"/>
      <c r="E663" s="21"/>
      <c r="F663" s="21"/>
      <c r="G663" s="3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1223"/>
      <c r="AS663" s="1223"/>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1250"/>
      <c r="CN663" s="1250"/>
      <c r="CO663" s="1250"/>
      <c r="CP663" s="1250"/>
      <c r="CQ663" s="1250"/>
      <c r="CR663" s="1250"/>
      <c r="CS663" s="1250"/>
      <c r="CT663" s="1250"/>
      <c r="CU663" s="1250"/>
      <c r="CV663" s="1250"/>
      <c r="CW663" s="1250"/>
      <c r="CX663" s="1250"/>
      <c r="CY663" s="1250"/>
      <c r="CZ663" s="1250"/>
    </row>
    <row r="664" spans="1:104" s="23" customFormat="1" x14ac:dyDescent="0.4">
      <c r="A664" s="23">
        <v>640</v>
      </c>
      <c r="B664" s="21"/>
      <c r="C664" s="21"/>
      <c r="D664" s="20"/>
      <c r="E664" s="21"/>
      <c r="F664" s="21"/>
      <c r="G664" s="3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1223"/>
      <c r="AS664" s="1223"/>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1250"/>
      <c r="CN664" s="1250"/>
      <c r="CO664" s="1250"/>
      <c r="CP664" s="1250"/>
      <c r="CQ664" s="1250"/>
      <c r="CR664" s="1250"/>
      <c r="CS664" s="1250"/>
      <c r="CT664" s="1250"/>
      <c r="CU664" s="1250"/>
      <c r="CV664" s="1250"/>
      <c r="CW664" s="1250"/>
      <c r="CX664" s="1250"/>
      <c r="CY664" s="1250"/>
      <c r="CZ664" s="1250"/>
    </row>
    <row r="665" spans="1:104" s="23" customFormat="1" x14ac:dyDescent="0.4">
      <c r="A665" s="23">
        <v>641</v>
      </c>
      <c r="B665" s="21"/>
      <c r="C665" s="21"/>
      <c r="D665" s="20"/>
      <c r="E665" s="21"/>
      <c r="F665" s="21"/>
      <c r="G665" s="3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1223"/>
      <c r="AS665" s="1223"/>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1250"/>
      <c r="CN665" s="1250"/>
      <c r="CO665" s="1250"/>
      <c r="CP665" s="1250"/>
      <c r="CQ665" s="1250"/>
      <c r="CR665" s="1250"/>
      <c r="CS665" s="1250"/>
      <c r="CT665" s="1250"/>
      <c r="CU665" s="1250"/>
      <c r="CV665" s="1250"/>
      <c r="CW665" s="1250"/>
      <c r="CX665" s="1250"/>
      <c r="CY665" s="1250"/>
      <c r="CZ665" s="1250"/>
    </row>
    <row r="666" spans="1:104" s="23" customFormat="1" x14ac:dyDescent="0.4">
      <c r="A666" s="23">
        <v>642</v>
      </c>
      <c r="B666" s="21"/>
      <c r="C666" s="21"/>
      <c r="D666" s="20"/>
      <c r="E666" s="21"/>
      <c r="F666" s="21"/>
      <c r="G666" s="3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1223"/>
      <c r="AS666" s="1223"/>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1250"/>
      <c r="CN666" s="1250"/>
      <c r="CO666" s="1250"/>
      <c r="CP666" s="1250"/>
      <c r="CQ666" s="1250"/>
      <c r="CR666" s="1250"/>
      <c r="CS666" s="1250"/>
      <c r="CT666" s="1250"/>
      <c r="CU666" s="1250"/>
      <c r="CV666" s="1250"/>
      <c r="CW666" s="1250"/>
      <c r="CX666" s="1250"/>
      <c r="CY666" s="1250"/>
      <c r="CZ666" s="1250"/>
    </row>
    <row r="667" spans="1:104" s="23" customFormat="1" x14ac:dyDescent="0.4">
      <c r="A667" s="23">
        <v>643</v>
      </c>
      <c r="B667" s="21"/>
      <c r="C667" s="21"/>
      <c r="D667" s="20"/>
      <c r="E667" s="21"/>
      <c r="F667" s="21"/>
      <c r="G667" s="3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1223"/>
      <c r="AS667" s="1223"/>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1250"/>
      <c r="CN667" s="1250"/>
      <c r="CO667" s="1250"/>
      <c r="CP667" s="1250"/>
      <c r="CQ667" s="1250"/>
      <c r="CR667" s="1250"/>
      <c r="CS667" s="1250"/>
      <c r="CT667" s="1250"/>
      <c r="CU667" s="1250"/>
      <c r="CV667" s="1250"/>
      <c r="CW667" s="1250"/>
      <c r="CX667" s="1250"/>
      <c r="CY667" s="1250"/>
      <c r="CZ667" s="1250"/>
    </row>
    <row r="668" spans="1:104" s="23" customFormat="1" x14ac:dyDescent="0.4">
      <c r="A668" s="23">
        <v>644</v>
      </c>
      <c r="B668" s="21"/>
      <c r="C668" s="21"/>
      <c r="D668" s="20"/>
      <c r="E668" s="21"/>
      <c r="F668" s="21"/>
      <c r="G668" s="3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1223"/>
      <c r="AS668" s="1223"/>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1250"/>
      <c r="CN668" s="1250"/>
      <c r="CO668" s="1250"/>
      <c r="CP668" s="1250"/>
      <c r="CQ668" s="1250"/>
      <c r="CR668" s="1250"/>
      <c r="CS668" s="1250"/>
      <c r="CT668" s="1250"/>
      <c r="CU668" s="1250"/>
      <c r="CV668" s="1250"/>
      <c r="CW668" s="1250"/>
      <c r="CX668" s="1250"/>
      <c r="CY668" s="1250"/>
      <c r="CZ668" s="1250"/>
    </row>
    <row r="669" spans="1:104" s="23" customFormat="1" x14ac:dyDescent="0.4">
      <c r="A669" s="23">
        <v>645</v>
      </c>
      <c r="B669" s="21"/>
      <c r="C669" s="21"/>
      <c r="D669" s="20"/>
      <c r="E669" s="21"/>
      <c r="F669" s="21"/>
      <c r="G669" s="3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1223"/>
      <c r="AS669" s="1223"/>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1250"/>
      <c r="CN669" s="1250"/>
      <c r="CO669" s="1250"/>
      <c r="CP669" s="1250"/>
      <c r="CQ669" s="1250"/>
      <c r="CR669" s="1250"/>
      <c r="CS669" s="1250"/>
      <c r="CT669" s="1250"/>
      <c r="CU669" s="1250"/>
      <c r="CV669" s="1250"/>
      <c r="CW669" s="1250"/>
      <c r="CX669" s="1250"/>
      <c r="CY669" s="1250"/>
      <c r="CZ669" s="1250"/>
    </row>
    <row r="670" spans="1:104" s="23" customFormat="1" x14ac:dyDescent="0.4">
      <c r="A670" s="23">
        <v>646</v>
      </c>
      <c r="B670" s="21"/>
      <c r="C670" s="21"/>
      <c r="D670" s="20"/>
      <c r="E670" s="21"/>
      <c r="F670" s="21"/>
      <c r="G670" s="3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1223"/>
      <c r="AS670" s="1223"/>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1250"/>
      <c r="CN670" s="1250"/>
      <c r="CO670" s="1250"/>
      <c r="CP670" s="1250"/>
      <c r="CQ670" s="1250"/>
      <c r="CR670" s="1250"/>
      <c r="CS670" s="1250"/>
      <c r="CT670" s="1250"/>
      <c r="CU670" s="1250"/>
      <c r="CV670" s="1250"/>
      <c r="CW670" s="1250"/>
      <c r="CX670" s="1250"/>
      <c r="CY670" s="1250"/>
      <c r="CZ670" s="1250"/>
    </row>
    <row r="671" spans="1:104" s="23" customFormat="1" x14ac:dyDescent="0.4">
      <c r="A671" s="23">
        <v>647</v>
      </c>
      <c r="B671" s="21"/>
      <c r="C671" s="21"/>
      <c r="D671" s="20"/>
      <c r="E671" s="21"/>
      <c r="F671" s="21"/>
      <c r="G671" s="3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1223"/>
      <c r="AS671" s="1223"/>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1250"/>
      <c r="CN671" s="1250"/>
      <c r="CO671" s="1250"/>
      <c r="CP671" s="1250"/>
      <c r="CQ671" s="1250"/>
      <c r="CR671" s="1250"/>
      <c r="CS671" s="1250"/>
      <c r="CT671" s="1250"/>
      <c r="CU671" s="1250"/>
      <c r="CV671" s="1250"/>
      <c r="CW671" s="1250"/>
      <c r="CX671" s="1250"/>
      <c r="CY671" s="1250"/>
      <c r="CZ671" s="1250"/>
    </row>
    <row r="672" spans="1:104" s="23" customFormat="1" x14ac:dyDescent="0.4">
      <c r="A672" s="23">
        <v>648</v>
      </c>
      <c r="B672" s="21"/>
      <c r="C672" s="21"/>
      <c r="D672" s="20"/>
      <c r="E672" s="21"/>
      <c r="F672" s="21"/>
      <c r="G672" s="3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1223"/>
      <c r="AS672" s="1223"/>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1250"/>
      <c r="CN672" s="1250"/>
      <c r="CO672" s="1250"/>
      <c r="CP672" s="1250"/>
      <c r="CQ672" s="1250"/>
      <c r="CR672" s="1250"/>
      <c r="CS672" s="1250"/>
      <c r="CT672" s="1250"/>
      <c r="CU672" s="1250"/>
      <c r="CV672" s="1250"/>
      <c r="CW672" s="1250"/>
      <c r="CX672" s="1250"/>
      <c r="CY672" s="1250"/>
      <c r="CZ672" s="1250"/>
    </row>
    <row r="673" spans="1:104" s="23" customFormat="1" x14ac:dyDescent="0.4">
      <c r="A673" s="23">
        <v>649</v>
      </c>
      <c r="B673" s="21"/>
      <c r="C673" s="21"/>
      <c r="D673" s="20"/>
      <c r="E673" s="21"/>
      <c r="F673" s="21"/>
      <c r="G673" s="3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1223"/>
      <c r="AS673" s="1223"/>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1250"/>
      <c r="CN673" s="1250"/>
      <c r="CO673" s="1250"/>
      <c r="CP673" s="1250"/>
      <c r="CQ673" s="1250"/>
      <c r="CR673" s="1250"/>
      <c r="CS673" s="1250"/>
      <c r="CT673" s="1250"/>
      <c r="CU673" s="1250"/>
      <c r="CV673" s="1250"/>
      <c r="CW673" s="1250"/>
      <c r="CX673" s="1250"/>
      <c r="CY673" s="1250"/>
      <c r="CZ673" s="1250"/>
    </row>
    <row r="674" spans="1:104" s="23" customFormat="1" x14ac:dyDescent="0.4">
      <c r="A674" s="23">
        <v>650</v>
      </c>
      <c r="B674" s="21"/>
      <c r="C674" s="21"/>
      <c r="D674" s="20"/>
      <c r="E674" s="21"/>
      <c r="F674" s="21"/>
      <c r="G674" s="3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1223"/>
      <c r="AS674" s="1223"/>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1250"/>
      <c r="CN674" s="1250"/>
      <c r="CO674" s="1250"/>
      <c r="CP674" s="1250"/>
      <c r="CQ674" s="1250"/>
      <c r="CR674" s="1250"/>
      <c r="CS674" s="1250"/>
      <c r="CT674" s="1250"/>
      <c r="CU674" s="1250"/>
      <c r="CV674" s="1250"/>
      <c r="CW674" s="1250"/>
      <c r="CX674" s="1250"/>
      <c r="CY674" s="1250"/>
      <c r="CZ674" s="1250"/>
    </row>
    <row r="675" spans="1:104" s="23" customFormat="1" x14ac:dyDescent="0.4">
      <c r="A675" s="23">
        <v>651</v>
      </c>
      <c r="B675" s="21"/>
      <c r="C675" s="21"/>
      <c r="D675" s="20"/>
      <c r="E675" s="21"/>
      <c r="F675" s="21"/>
      <c r="G675" s="3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1223"/>
      <c r="AS675" s="1223"/>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1250"/>
      <c r="CN675" s="1250"/>
      <c r="CO675" s="1250"/>
      <c r="CP675" s="1250"/>
      <c r="CQ675" s="1250"/>
      <c r="CR675" s="1250"/>
      <c r="CS675" s="1250"/>
      <c r="CT675" s="1250"/>
      <c r="CU675" s="1250"/>
      <c r="CV675" s="1250"/>
      <c r="CW675" s="1250"/>
      <c r="CX675" s="1250"/>
      <c r="CY675" s="1250"/>
      <c r="CZ675" s="1250"/>
    </row>
    <row r="676" spans="1:104" s="23" customFormat="1" x14ac:dyDescent="0.4">
      <c r="A676" s="23">
        <v>652</v>
      </c>
      <c r="B676" s="21"/>
      <c r="C676" s="21"/>
      <c r="D676" s="20"/>
      <c r="E676" s="21"/>
      <c r="F676" s="21"/>
      <c r="G676" s="3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1223"/>
      <c r="AS676" s="1223"/>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1250"/>
      <c r="CN676" s="1250"/>
      <c r="CO676" s="1250"/>
      <c r="CP676" s="1250"/>
      <c r="CQ676" s="1250"/>
      <c r="CR676" s="1250"/>
      <c r="CS676" s="1250"/>
      <c r="CT676" s="1250"/>
      <c r="CU676" s="1250"/>
      <c r="CV676" s="1250"/>
      <c r="CW676" s="1250"/>
      <c r="CX676" s="1250"/>
      <c r="CY676" s="1250"/>
      <c r="CZ676" s="1250"/>
    </row>
    <row r="677" spans="1:104" s="23" customFormat="1" x14ac:dyDescent="0.4">
      <c r="A677" s="23">
        <v>653</v>
      </c>
      <c r="B677" s="21"/>
      <c r="C677" s="21"/>
      <c r="D677" s="20"/>
      <c r="E677" s="21"/>
      <c r="F677" s="21"/>
      <c r="G677" s="3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1223"/>
      <c r="AS677" s="1223"/>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1250"/>
      <c r="CN677" s="1250"/>
      <c r="CO677" s="1250"/>
      <c r="CP677" s="1250"/>
      <c r="CQ677" s="1250"/>
      <c r="CR677" s="1250"/>
      <c r="CS677" s="1250"/>
      <c r="CT677" s="1250"/>
      <c r="CU677" s="1250"/>
      <c r="CV677" s="1250"/>
      <c r="CW677" s="1250"/>
      <c r="CX677" s="1250"/>
      <c r="CY677" s="1250"/>
      <c r="CZ677" s="1250"/>
    </row>
    <row r="678" spans="1:104" s="23" customFormat="1" x14ac:dyDescent="0.4">
      <c r="A678" s="23">
        <v>654</v>
      </c>
      <c r="B678" s="21"/>
      <c r="C678" s="21"/>
      <c r="D678" s="20"/>
      <c r="E678" s="21"/>
      <c r="F678" s="21"/>
      <c r="G678" s="3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1223"/>
      <c r="AS678" s="1223"/>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1250"/>
      <c r="CN678" s="1250"/>
      <c r="CO678" s="1250"/>
      <c r="CP678" s="1250"/>
      <c r="CQ678" s="1250"/>
      <c r="CR678" s="1250"/>
      <c r="CS678" s="1250"/>
      <c r="CT678" s="1250"/>
      <c r="CU678" s="1250"/>
      <c r="CV678" s="1250"/>
      <c r="CW678" s="1250"/>
      <c r="CX678" s="1250"/>
      <c r="CY678" s="1250"/>
      <c r="CZ678" s="1250"/>
    </row>
    <row r="679" spans="1:104" s="23" customFormat="1" x14ac:dyDescent="0.4">
      <c r="A679" s="23">
        <v>655</v>
      </c>
      <c r="B679" s="21"/>
      <c r="C679" s="21"/>
      <c r="D679" s="20"/>
      <c r="E679" s="21"/>
      <c r="F679" s="21"/>
      <c r="G679" s="3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1223"/>
      <c r="AS679" s="1223"/>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1250"/>
      <c r="CN679" s="1250"/>
      <c r="CO679" s="1250"/>
      <c r="CP679" s="1250"/>
      <c r="CQ679" s="1250"/>
      <c r="CR679" s="1250"/>
      <c r="CS679" s="1250"/>
      <c r="CT679" s="1250"/>
      <c r="CU679" s="1250"/>
      <c r="CV679" s="1250"/>
      <c r="CW679" s="1250"/>
      <c r="CX679" s="1250"/>
      <c r="CY679" s="1250"/>
      <c r="CZ679" s="1250"/>
    </row>
    <row r="680" spans="1:104" s="23" customFormat="1" x14ac:dyDescent="0.4">
      <c r="A680" s="23">
        <v>656</v>
      </c>
      <c r="B680" s="21"/>
      <c r="C680" s="21"/>
      <c r="D680" s="20"/>
      <c r="E680" s="21"/>
      <c r="F680" s="21"/>
      <c r="G680" s="3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1223"/>
      <c r="AS680" s="1223"/>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1250"/>
      <c r="CN680" s="1250"/>
      <c r="CO680" s="1250"/>
      <c r="CP680" s="1250"/>
      <c r="CQ680" s="1250"/>
      <c r="CR680" s="1250"/>
      <c r="CS680" s="1250"/>
      <c r="CT680" s="1250"/>
      <c r="CU680" s="1250"/>
      <c r="CV680" s="1250"/>
      <c r="CW680" s="1250"/>
      <c r="CX680" s="1250"/>
      <c r="CY680" s="1250"/>
      <c r="CZ680" s="1250"/>
    </row>
    <row r="681" spans="1:104" s="23" customFormat="1" x14ac:dyDescent="0.4">
      <c r="A681" s="23">
        <v>657</v>
      </c>
      <c r="B681" s="21"/>
      <c r="C681" s="21"/>
      <c r="D681" s="20"/>
      <c r="E681" s="21"/>
      <c r="F681" s="21"/>
      <c r="G681" s="3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1223"/>
      <c r="AS681" s="1223"/>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1250"/>
      <c r="CN681" s="1250"/>
      <c r="CO681" s="1250"/>
      <c r="CP681" s="1250"/>
      <c r="CQ681" s="1250"/>
      <c r="CR681" s="1250"/>
      <c r="CS681" s="1250"/>
      <c r="CT681" s="1250"/>
      <c r="CU681" s="1250"/>
      <c r="CV681" s="1250"/>
      <c r="CW681" s="1250"/>
      <c r="CX681" s="1250"/>
      <c r="CY681" s="1250"/>
      <c r="CZ681" s="1250"/>
    </row>
    <row r="682" spans="1:104" s="23" customFormat="1" x14ac:dyDescent="0.4">
      <c r="A682" s="23">
        <v>658</v>
      </c>
      <c r="B682" s="21"/>
      <c r="C682" s="21"/>
      <c r="D682" s="20"/>
      <c r="E682" s="21"/>
      <c r="F682" s="21"/>
      <c r="G682" s="3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1223"/>
      <c r="AS682" s="1223"/>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1250"/>
      <c r="CN682" s="1250"/>
      <c r="CO682" s="1250"/>
      <c r="CP682" s="1250"/>
      <c r="CQ682" s="1250"/>
      <c r="CR682" s="1250"/>
      <c r="CS682" s="1250"/>
      <c r="CT682" s="1250"/>
      <c r="CU682" s="1250"/>
      <c r="CV682" s="1250"/>
      <c r="CW682" s="1250"/>
      <c r="CX682" s="1250"/>
      <c r="CY682" s="1250"/>
      <c r="CZ682" s="1250"/>
    </row>
    <row r="683" spans="1:104" s="23" customFormat="1" x14ac:dyDescent="0.4">
      <c r="A683" s="23">
        <v>659</v>
      </c>
      <c r="B683" s="21"/>
      <c r="C683" s="21"/>
      <c r="D683" s="20"/>
      <c r="E683" s="21"/>
      <c r="F683" s="21"/>
      <c r="G683" s="3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1223"/>
      <c r="AS683" s="1223"/>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1250"/>
      <c r="CN683" s="1250"/>
      <c r="CO683" s="1250"/>
      <c r="CP683" s="1250"/>
      <c r="CQ683" s="1250"/>
      <c r="CR683" s="1250"/>
      <c r="CS683" s="1250"/>
      <c r="CT683" s="1250"/>
      <c r="CU683" s="1250"/>
      <c r="CV683" s="1250"/>
      <c r="CW683" s="1250"/>
      <c r="CX683" s="1250"/>
      <c r="CY683" s="1250"/>
      <c r="CZ683" s="1250"/>
    </row>
    <row r="684" spans="1:104" s="23" customFormat="1" x14ac:dyDescent="0.4">
      <c r="A684" s="23">
        <v>660</v>
      </c>
      <c r="B684" s="21"/>
      <c r="C684" s="21"/>
      <c r="D684" s="20"/>
      <c r="E684" s="21"/>
      <c r="F684" s="21"/>
      <c r="G684" s="3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1223"/>
      <c r="AS684" s="1223"/>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1250"/>
      <c r="CN684" s="1250"/>
      <c r="CO684" s="1250"/>
      <c r="CP684" s="1250"/>
      <c r="CQ684" s="1250"/>
      <c r="CR684" s="1250"/>
      <c r="CS684" s="1250"/>
      <c r="CT684" s="1250"/>
      <c r="CU684" s="1250"/>
      <c r="CV684" s="1250"/>
      <c r="CW684" s="1250"/>
      <c r="CX684" s="1250"/>
      <c r="CY684" s="1250"/>
      <c r="CZ684" s="1250"/>
    </row>
    <row r="685" spans="1:104" s="23" customFormat="1" x14ac:dyDescent="0.4">
      <c r="A685" s="23">
        <v>661</v>
      </c>
      <c r="B685" s="21"/>
      <c r="C685" s="21"/>
      <c r="D685" s="20"/>
      <c r="E685" s="21"/>
      <c r="F685" s="21"/>
      <c r="G685" s="3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1223"/>
      <c r="AS685" s="1223"/>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1250"/>
      <c r="CN685" s="1250"/>
      <c r="CO685" s="1250"/>
      <c r="CP685" s="1250"/>
      <c r="CQ685" s="1250"/>
      <c r="CR685" s="1250"/>
      <c r="CS685" s="1250"/>
      <c r="CT685" s="1250"/>
      <c r="CU685" s="1250"/>
      <c r="CV685" s="1250"/>
      <c r="CW685" s="1250"/>
      <c r="CX685" s="1250"/>
      <c r="CY685" s="1250"/>
      <c r="CZ685" s="1250"/>
    </row>
    <row r="686" spans="1:104" s="23" customFormat="1" x14ac:dyDescent="0.4">
      <c r="A686" s="23">
        <v>662</v>
      </c>
      <c r="B686" s="21"/>
      <c r="C686" s="21"/>
      <c r="D686" s="20"/>
      <c r="E686" s="21"/>
      <c r="F686" s="21"/>
      <c r="G686" s="3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1223"/>
      <c r="AS686" s="1223"/>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1250"/>
      <c r="CN686" s="1250"/>
      <c r="CO686" s="1250"/>
      <c r="CP686" s="1250"/>
      <c r="CQ686" s="1250"/>
      <c r="CR686" s="1250"/>
      <c r="CS686" s="1250"/>
      <c r="CT686" s="1250"/>
      <c r="CU686" s="1250"/>
      <c r="CV686" s="1250"/>
      <c r="CW686" s="1250"/>
      <c r="CX686" s="1250"/>
      <c r="CY686" s="1250"/>
      <c r="CZ686" s="1250"/>
    </row>
    <row r="687" spans="1:104" s="23" customFormat="1" x14ac:dyDescent="0.4">
      <c r="A687" s="23">
        <v>663</v>
      </c>
      <c r="B687" s="21"/>
      <c r="C687" s="21"/>
      <c r="D687" s="20"/>
      <c r="E687" s="21"/>
      <c r="F687" s="21"/>
      <c r="G687" s="3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1223"/>
      <c r="AS687" s="1223"/>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1250"/>
      <c r="CN687" s="1250"/>
      <c r="CO687" s="1250"/>
      <c r="CP687" s="1250"/>
      <c r="CQ687" s="1250"/>
      <c r="CR687" s="1250"/>
      <c r="CS687" s="1250"/>
      <c r="CT687" s="1250"/>
      <c r="CU687" s="1250"/>
      <c r="CV687" s="1250"/>
      <c r="CW687" s="1250"/>
      <c r="CX687" s="1250"/>
      <c r="CY687" s="1250"/>
      <c r="CZ687" s="1250"/>
    </row>
    <row r="688" spans="1:104" s="23" customFormat="1" x14ac:dyDescent="0.4">
      <c r="A688" s="23">
        <v>664</v>
      </c>
      <c r="B688" s="21"/>
      <c r="C688" s="21"/>
      <c r="D688" s="20"/>
      <c r="E688" s="21"/>
      <c r="F688" s="21"/>
      <c r="G688" s="3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1223"/>
      <c r="AS688" s="1223"/>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1250"/>
      <c r="CN688" s="1250"/>
      <c r="CO688" s="1250"/>
      <c r="CP688" s="1250"/>
      <c r="CQ688" s="1250"/>
      <c r="CR688" s="1250"/>
      <c r="CS688" s="1250"/>
      <c r="CT688" s="1250"/>
      <c r="CU688" s="1250"/>
      <c r="CV688" s="1250"/>
      <c r="CW688" s="1250"/>
      <c r="CX688" s="1250"/>
      <c r="CY688" s="1250"/>
      <c r="CZ688" s="1250"/>
    </row>
    <row r="689" spans="1:104" s="23" customFormat="1" x14ac:dyDescent="0.4">
      <c r="A689" s="23">
        <v>665</v>
      </c>
      <c r="B689" s="21"/>
      <c r="C689" s="21"/>
      <c r="D689" s="20"/>
      <c r="E689" s="21"/>
      <c r="F689" s="21"/>
      <c r="G689" s="3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1223"/>
      <c r="AS689" s="1223"/>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1250"/>
      <c r="CN689" s="1250"/>
      <c r="CO689" s="1250"/>
      <c r="CP689" s="1250"/>
      <c r="CQ689" s="1250"/>
      <c r="CR689" s="1250"/>
      <c r="CS689" s="1250"/>
      <c r="CT689" s="1250"/>
      <c r="CU689" s="1250"/>
      <c r="CV689" s="1250"/>
      <c r="CW689" s="1250"/>
      <c r="CX689" s="1250"/>
      <c r="CY689" s="1250"/>
      <c r="CZ689" s="1250"/>
    </row>
    <row r="690" spans="1:104" s="23" customFormat="1" x14ac:dyDescent="0.4">
      <c r="A690" s="23">
        <v>666</v>
      </c>
      <c r="B690" s="21"/>
      <c r="C690" s="21"/>
      <c r="D690" s="20"/>
      <c r="E690" s="21"/>
      <c r="F690" s="21"/>
      <c r="G690" s="3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1223"/>
      <c r="AS690" s="1223"/>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1250"/>
      <c r="CN690" s="1250"/>
      <c r="CO690" s="1250"/>
      <c r="CP690" s="1250"/>
      <c r="CQ690" s="1250"/>
      <c r="CR690" s="1250"/>
      <c r="CS690" s="1250"/>
      <c r="CT690" s="1250"/>
      <c r="CU690" s="1250"/>
      <c r="CV690" s="1250"/>
      <c r="CW690" s="1250"/>
      <c r="CX690" s="1250"/>
      <c r="CY690" s="1250"/>
      <c r="CZ690" s="1250"/>
    </row>
    <row r="691" spans="1:104" s="23" customFormat="1" x14ac:dyDescent="0.4">
      <c r="A691" s="23">
        <v>667</v>
      </c>
      <c r="B691" s="21"/>
      <c r="C691" s="21"/>
      <c r="D691" s="20"/>
      <c r="E691" s="21"/>
      <c r="F691" s="21"/>
      <c r="G691" s="3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1223"/>
      <c r="AS691" s="1223"/>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1250"/>
      <c r="CN691" s="1250"/>
      <c r="CO691" s="1250"/>
      <c r="CP691" s="1250"/>
      <c r="CQ691" s="1250"/>
      <c r="CR691" s="1250"/>
      <c r="CS691" s="1250"/>
      <c r="CT691" s="1250"/>
      <c r="CU691" s="1250"/>
      <c r="CV691" s="1250"/>
      <c r="CW691" s="1250"/>
      <c r="CX691" s="1250"/>
      <c r="CY691" s="1250"/>
      <c r="CZ691" s="1250"/>
    </row>
    <row r="692" spans="1:104" s="23" customFormat="1" x14ac:dyDescent="0.4">
      <c r="A692" s="23">
        <v>668</v>
      </c>
      <c r="B692" s="21"/>
      <c r="C692" s="21"/>
      <c r="D692" s="20"/>
      <c r="E692" s="21"/>
      <c r="F692" s="21"/>
      <c r="G692" s="3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1223"/>
      <c r="AS692" s="1223"/>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1250"/>
      <c r="CN692" s="1250"/>
      <c r="CO692" s="1250"/>
      <c r="CP692" s="1250"/>
      <c r="CQ692" s="1250"/>
      <c r="CR692" s="1250"/>
      <c r="CS692" s="1250"/>
      <c r="CT692" s="1250"/>
      <c r="CU692" s="1250"/>
      <c r="CV692" s="1250"/>
      <c r="CW692" s="1250"/>
      <c r="CX692" s="1250"/>
      <c r="CY692" s="1250"/>
      <c r="CZ692" s="1250"/>
    </row>
    <row r="693" spans="1:104" s="23" customFormat="1" x14ac:dyDescent="0.4">
      <c r="A693" s="23">
        <v>669</v>
      </c>
      <c r="B693" s="21"/>
      <c r="C693" s="21"/>
      <c r="D693" s="20"/>
      <c r="E693" s="21"/>
      <c r="F693" s="21"/>
      <c r="G693" s="3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1223"/>
      <c r="AS693" s="1223"/>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1250"/>
      <c r="CN693" s="1250"/>
      <c r="CO693" s="1250"/>
      <c r="CP693" s="1250"/>
      <c r="CQ693" s="1250"/>
      <c r="CR693" s="1250"/>
      <c r="CS693" s="1250"/>
      <c r="CT693" s="1250"/>
      <c r="CU693" s="1250"/>
      <c r="CV693" s="1250"/>
      <c r="CW693" s="1250"/>
      <c r="CX693" s="1250"/>
      <c r="CY693" s="1250"/>
      <c r="CZ693" s="1250"/>
    </row>
    <row r="694" spans="1:104" s="23" customFormat="1" x14ac:dyDescent="0.4">
      <c r="A694" s="23">
        <v>670</v>
      </c>
      <c r="B694" s="21"/>
      <c r="C694" s="21"/>
      <c r="D694" s="20"/>
      <c r="E694" s="21"/>
      <c r="F694" s="21"/>
      <c r="G694" s="3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1223"/>
      <c r="AS694" s="1223"/>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1250"/>
      <c r="CN694" s="1250"/>
      <c r="CO694" s="1250"/>
      <c r="CP694" s="1250"/>
      <c r="CQ694" s="1250"/>
      <c r="CR694" s="1250"/>
      <c r="CS694" s="1250"/>
      <c r="CT694" s="1250"/>
      <c r="CU694" s="1250"/>
      <c r="CV694" s="1250"/>
      <c r="CW694" s="1250"/>
      <c r="CX694" s="1250"/>
      <c r="CY694" s="1250"/>
      <c r="CZ694" s="1250"/>
    </row>
    <row r="695" spans="1:104" s="23" customFormat="1" x14ac:dyDescent="0.4">
      <c r="A695" s="23">
        <v>671</v>
      </c>
      <c r="B695" s="21"/>
      <c r="C695" s="21"/>
      <c r="D695" s="20"/>
      <c r="E695" s="21"/>
      <c r="F695" s="21"/>
      <c r="G695" s="3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1223"/>
      <c r="AS695" s="1223"/>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1250"/>
      <c r="CN695" s="1250"/>
      <c r="CO695" s="1250"/>
      <c r="CP695" s="1250"/>
      <c r="CQ695" s="1250"/>
      <c r="CR695" s="1250"/>
      <c r="CS695" s="1250"/>
      <c r="CT695" s="1250"/>
      <c r="CU695" s="1250"/>
      <c r="CV695" s="1250"/>
      <c r="CW695" s="1250"/>
      <c r="CX695" s="1250"/>
      <c r="CY695" s="1250"/>
      <c r="CZ695" s="1250"/>
    </row>
    <row r="696" spans="1:104" s="23" customFormat="1" x14ac:dyDescent="0.4">
      <c r="A696" s="23">
        <v>672</v>
      </c>
      <c r="B696" s="21"/>
      <c r="C696" s="21"/>
      <c r="D696" s="20"/>
      <c r="E696" s="21"/>
      <c r="F696" s="21"/>
      <c r="G696" s="3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1223"/>
      <c r="AS696" s="1223"/>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1250"/>
      <c r="CN696" s="1250"/>
      <c r="CO696" s="1250"/>
      <c r="CP696" s="1250"/>
      <c r="CQ696" s="1250"/>
      <c r="CR696" s="1250"/>
      <c r="CS696" s="1250"/>
      <c r="CT696" s="1250"/>
      <c r="CU696" s="1250"/>
      <c r="CV696" s="1250"/>
      <c r="CW696" s="1250"/>
      <c r="CX696" s="1250"/>
      <c r="CY696" s="1250"/>
      <c r="CZ696" s="1250"/>
    </row>
    <row r="697" spans="1:104" s="23" customFormat="1" x14ac:dyDescent="0.4">
      <c r="A697" s="23">
        <v>673</v>
      </c>
      <c r="B697" s="21"/>
      <c r="C697" s="21"/>
      <c r="D697" s="20"/>
      <c r="E697" s="21"/>
      <c r="F697" s="21"/>
      <c r="G697" s="3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1223"/>
      <c r="AS697" s="1223"/>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1250"/>
      <c r="CN697" s="1250"/>
      <c r="CO697" s="1250"/>
      <c r="CP697" s="1250"/>
      <c r="CQ697" s="1250"/>
      <c r="CR697" s="1250"/>
      <c r="CS697" s="1250"/>
      <c r="CT697" s="1250"/>
      <c r="CU697" s="1250"/>
      <c r="CV697" s="1250"/>
      <c r="CW697" s="1250"/>
      <c r="CX697" s="1250"/>
      <c r="CY697" s="1250"/>
      <c r="CZ697" s="1250"/>
    </row>
    <row r="698" spans="1:104" s="23" customFormat="1" x14ac:dyDescent="0.4">
      <c r="A698" s="23">
        <v>674</v>
      </c>
      <c r="B698" s="21"/>
      <c r="C698" s="21"/>
      <c r="D698" s="20"/>
      <c r="E698" s="21"/>
      <c r="F698" s="21"/>
      <c r="G698" s="3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1223"/>
      <c r="AS698" s="1223"/>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1250"/>
      <c r="CN698" s="1250"/>
      <c r="CO698" s="1250"/>
      <c r="CP698" s="1250"/>
      <c r="CQ698" s="1250"/>
      <c r="CR698" s="1250"/>
      <c r="CS698" s="1250"/>
      <c r="CT698" s="1250"/>
      <c r="CU698" s="1250"/>
      <c r="CV698" s="1250"/>
      <c r="CW698" s="1250"/>
      <c r="CX698" s="1250"/>
      <c r="CY698" s="1250"/>
      <c r="CZ698" s="1250"/>
    </row>
    <row r="699" spans="1:104" s="23" customFormat="1" x14ac:dyDescent="0.4">
      <c r="A699" s="23">
        <v>675</v>
      </c>
      <c r="B699" s="21"/>
      <c r="C699" s="21"/>
      <c r="D699" s="20"/>
      <c r="E699" s="21"/>
      <c r="F699" s="21"/>
      <c r="G699" s="3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1223"/>
      <c r="AS699" s="1223"/>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1250"/>
      <c r="CN699" s="1250"/>
      <c r="CO699" s="1250"/>
      <c r="CP699" s="1250"/>
      <c r="CQ699" s="1250"/>
      <c r="CR699" s="1250"/>
      <c r="CS699" s="1250"/>
      <c r="CT699" s="1250"/>
      <c r="CU699" s="1250"/>
      <c r="CV699" s="1250"/>
      <c r="CW699" s="1250"/>
      <c r="CX699" s="1250"/>
      <c r="CY699" s="1250"/>
      <c r="CZ699" s="1250"/>
    </row>
    <row r="700" spans="1:104" s="23" customFormat="1" x14ac:dyDescent="0.4">
      <c r="A700" s="23">
        <v>676</v>
      </c>
      <c r="B700" s="21"/>
      <c r="C700" s="21"/>
      <c r="D700" s="20"/>
      <c r="E700" s="21"/>
      <c r="F700" s="21"/>
      <c r="G700" s="3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1223"/>
      <c r="AS700" s="1223"/>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1250"/>
      <c r="CN700" s="1250"/>
      <c r="CO700" s="1250"/>
      <c r="CP700" s="1250"/>
      <c r="CQ700" s="1250"/>
      <c r="CR700" s="1250"/>
      <c r="CS700" s="1250"/>
      <c r="CT700" s="1250"/>
      <c r="CU700" s="1250"/>
      <c r="CV700" s="1250"/>
      <c r="CW700" s="1250"/>
      <c r="CX700" s="1250"/>
      <c r="CY700" s="1250"/>
      <c r="CZ700" s="1250"/>
    </row>
    <row r="701" spans="1:104" s="23" customFormat="1" x14ac:dyDescent="0.4">
      <c r="A701" s="23">
        <v>677</v>
      </c>
      <c r="B701" s="21"/>
      <c r="C701" s="21"/>
      <c r="D701" s="20"/>
      <c r="E701" s="21"/>
      <c r="F701" s="21"/>
      <c r="G701" s="3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1223"/>
      <c r="AS701" s="1223"/>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1250"/>
      <c r="CN701" s="1250"/>
      <c r="CO701" s="1250"/>
      <c r="CP701" s="1250"/>
      <c r="CQ701" s="1250"/>
      <c r="CR701" s="1250"/>
      <c r="CS701" s="1250"/>
      <c r="CT701" s="1250"/>
      <c r="CU701" s="1250"/>
      <c r="CV701" s="1250"/>
      <c r="CW701" s="1250"/>
      <c r="CX701" s="1250"/>
      <c r="CY701" s="1250"/>
      <c r="CZ701" s="1250"/>
    </row>
    <row r="702" spans="1:104" s="23" customFormat="1" x14ac:dyDescent="0.4">
      <c r="A702" s="23">
        <v>678</v>
      </c>
      <c r="B702" s="21"/>
      <c r="C702" s="21"/>
      <c r="D702" s="20"/>
      <c r="E702" s="21"/>
      <c r="F702" s="21"/>
      <c r="G702" s="3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1223"/>
      <c r="AS702" s="1223"/>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1250"/>
      <c r="CN702" s="1250"/>
      <c r="CO702" s="1250"/>
      <c r="CP702" s="1250"/>
      <c r="CQ702" s="1250"/>
      <c r="CR702" s="1250"/>
      <c r="CS702" s="1250"/>
      <c r="CT702" s="1250"/>
      <c r="CU702" s="1250"/>
      <c r="CV702" s="1250"/>
      <c r="CW702" s="1250"/>
      <c r="CX702" s="1250"/>
      <c r="CY702" s="1250"/>
      <c r="CZ702" s="1250"/>
    </row>
    <row r="703" spans="1:104" s="23" customFormat="1" x14ac:dyDescent="0.4">
      <c r="A703" s="23">
        <v>679</v>
      </c>
      <c r="B703" s="21"/>
      <c r="C703" s="21"/>
      <c r="D703" s="20"/>
      <c r="E703" s="21"/>
      <c r="F703" s="21"/>
      <c r="G703" s="3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1223"/>
      <c r="AS703" s="1223"/>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1250"/>
      <c r="CN703" s="1250"/>
      <c r="CO703" s="1250"/>
      <c r="CP703" s="1250"/>
      <c r="CQ703" s="1250"/>
      <c r="CR703" s="1250"/>
      <c r="CS703" s="1250"/>
      <c r="CT703" s="1250"/>
      <c r="CU703" s="1250"/>
      <c r="CV703" s="1250"/>
      <c r="CW703" s="1250"/>
      <c r="CX703" s="1250"/>
      <c r="CY703" s="1250"/>
      <c r="CZ703" s="1250"/>
    </row>
    <row r="704" spans="1:104" s="23" customFormat="1" x14ac:dyDescent="0.4">
      <c r="A704" s="23">
        <v>680</v>
      </c>
      <c r="B704" s="21"/>
      <c r="C704" s="21"/>
      <c r="D704" s="20"/>
      <c r="E704" s="21"/>
      <c r="F704" s="21"/>
      <c r="G704" s="3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1223"/>
      <c r="AS704" s="1223"/>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1250"/>
      <c r="CN704" s="1250"/>
      <c r="CO704" s="1250"/>
      <c r="CP704" s="1250"/>
      <c r="CQ704" s="1250"/>
      <c r="CR704" s="1250"/>
      <c r="CS704" s="1250"/>
      <c r="CT704" s="1250"/>
      <c r="CU704" s="1250"/>
      <c r="CV704" s="1250"/>
      <c r="CW704" s="1250"/>
      <c r="CX704" s="1250"/>
      <c r="CY704" s="1250"/>
      <c r="CZ704" s="1250"/>
    </row>
    <row r="705" spans="1:104" s="23" customFormat="1" x14ac:dyDescent="0.4">
      <c r="A705" s="23">
        <v>681</v>
      </c>
      <c r="B705" s="21"/>
      <c r="C705" s="21"/>
      <c r="D705" s="20"/>
      <c r="E705" s="21"/>
      <c r="F705" s="21"/>
      <c r="G705" s="3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1223"/>
      <c r="AS705" s="1223"/>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1250"/>
      <c r="CN705" s="1250"/>
      <c r="CO705" s="1250"/>
      <c r="CP705" s="1250"/>
      <c r="CQ705" s="1250"/>
      <c r="CR705" s="1250"/>
      <c r="CS705" s="1250"/>
      <c r="CT705" s="1250"/>
      <c r="CU705" s="1250"/>
      <c r="CV705" s="1250"/>
      <c r="CW705" s="1250"/>
      <c r="CX705" s="1250"/>
      <c r="CY705" s="1250"/>
      <c r="CZ705" s="1250"/>
    </row>
    <row r="706" spans="1:104" s="23" customFormat="1" x14ac:dyDescent="0.4">
      <c r="A706" s="23">
        <v>682</v>
      </c>
      <c r="B706" s="21"/>
      <c r="C706" s="21"/>
      <c r="D706" s="20"/>
      <c r="E706" s="21"/>
      <c r="F706" s="21"/>
      <c r="G706" s="3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1223"/>
      <c r="AS706" s="1223"/>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1250"/>
      <c r="CN706" s="1250"/>
      <c r="CO706" s="1250"/>
      <c r="CP706" s="1250"/>
      <c r="CQ706" s="1250"/>
      <c r="CR706" s="1250"/>
      <c r="CS706" s="1250"/>
      <c r="CT706" s="1250"/>
      <c r="CU706" s="1250"/>
      <c r="CV706" s="1250"/>
      <c r="CW706" s="1250"/>
      <c r="CX706" s="1250"/>
      <c r="CY706" s="1250"/>
      <c r="CZ706" s="1250"/>
    </row>
    <row r="707" spans="1:104" s="23" customFormat="1" x14ac:dyDescent="0.4">
      <c r="A707" s="23">
        <v>683</v>
      </c>
      <c r="B707" s="21"/>
      <c r="C707" s="21"/>
      <c r="D707" s="20"/>
      <c r="E707" s="21"/>
      <c r="F707" s="21"/>
      <c r="G707" s="3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1223"/>
      <c r="AS707" s="1223"/>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1250"/>
      <c r="CN707" s="1250"/>
      <c r="CO707" s="1250"/>
      <c r="CP707" s="1250"/>
      <c r="CQ707" s="1250"/>
      <c r="CR707" s="1250"/>
      <c r="CS707" s="1250"/>
      <c r="CT707" s="1250"/>
      <c r="CU707" s="1250"/>
      <c r="CV707" s="1250"/>
      <c r="CW707" s="1250"/>
      <c r="CX707" s="1250"/>
      <c r="CY707" s="1250"/>
      <c r="CZ707" s="1250"/>
    </row>
    <row r="708" spans="1:104" s="23" customFormat="1" x14ac:dyDescent="0.4">
      <c r="A708" s="23">
        <v>684</v>
      </c>
      <c r="B708" s="21"/>
      <c r="C708" s="21"/>
      <c r="D708" s="20"/>
      <c r="E708" s="21"/>
      <c r="F708" s="21"/>
      <c r="G708" s="3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1223"/>
      <c r="AS708" s="1223"/>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1250"/>
      <c r="CN708" s="1250"/>
      <c r="CO708" s="1250"/>
      <c r="CP708" s="1250"/>
      <c r="CQ708" s="1250"/>
      <c r="CR708" s="1250"/>
      <c r="CS708" s="1250"/>
      <c r="CT708" s="1250"/>
      <c r="CU708" s="1250"/>
      <c r="CV708" s="1250"/>
      <c r="CW708" s="1250"/>
      <c r="CX708" s="1250"/>
      <c r="CY708" s="1250"/>
      <c r="CZ708" s="1250"/>
    </row>
    <row r="709" spans="1:104" s="23" customFormat="1" x14ac:dyDescent="0.4">
      <c r="A709" s="23">
        <v>685</v>
      </c>
      <c r="B709" s="21"/>
      <c r="C709" s="21"/>
      <c r="D709" s="20"/>
      <c r="E709" s="21"/>
      <c r="F709" s="21"/>
      <c r="G709" s="3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1223"/>
      <c r="AS709" s="1223"/>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1250"/>
      <c r="CN709" s="1250"/>
      <c r="CO709" s="1250"/>
      <c r="CP709" s="1250"/>
      <c r="CQ709" s="1250"/>
      <c r="CR709" s="1250"/>
      <c r="CS709" s="1250"/>
      <c r="CT709" s="1250"/>
      <c r="CU709" s="1250"/>
      <c r="CV709" s="1250"/>
      <c r="CW709" s="1250"/>
      <c r="CX709" s="1250"/>
      <c r="CY709" s="1250"/>
      <c r="CZ709" s="1250"/>
    </row>
    <row r="710" spans="1:104" s="23" customFormat="1" x14ac:dyDescent="0.4">
      <c r="A710" s="23">
        <v>686</v>
      </c>
      <c r="B710" s="21"/>
      <c r="C710" s="21"/>
      <c r="D710" s="20"/>
      <c r="E710" s="21"/>
      <c r="F710" s="21"/>
      <c r="G710" s="3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1223"/>
      <c r="AS710" s="1223"/>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1250"/>
      <c r="CN710" s="1250"/>
      <c r="CO710" s="1250"/>
      <c r="CP710" s="1250"/>
      <c r="CQ710" s="1250"/>
      <c r="CR710" s="1250"/>
      <c r="CS710" s="1250"/>
      <c r="CT710" s="1250"/>
      <c r="CU710" s="1250"/>
      <c r="CV710" s="1250"/>
      <c r="CW710" s="1250"/>
      <c r="CX710" s="1250"/>
      <c r="CY710" s="1250"/>
      <c r="CZ710" s="1250"/>
    </row>
    <row r="711" spans="1:104" s="23" customFormat="1" x14ac:dyDescent="0.4">
      <c r="A711" s="23">
        <v>687</v>
      </c>
      <c r="B711" s="21"/>
      <c r="C711" s="21"/>
      <c r="D711" s="20"/>
      <c r="E711" s="21"/>
      <c r="F711" s="21"/>
      <c r="G711" s="3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1223"/>
      <c r="AS711" s="1223"/>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1250"/>
      <c r="CN711" s="1250"/>
      <c r="CO711" s="1250"/>
      <c r="CP711" s="1250"/>
      <c r="CQ711" s="1250"/>
      <c r="CR711" s="1250"/>
      <c r="CS711" s="1250"/>
      <c r="CT711" s="1250"/>
      <c r="CU711" s="1250"/>
      <c r="CV711" s="1250"/>
      <c r="CW711" s="1250"/>
      <c r="CX711" s="1250"/>
      <c r="CY711" s="1250"/>
      <c r="CZ711" s="1250"/>
    </row>
    <row r="712" spans="1:104" s="23" customFormat="1" x14ac:dyDescent="0.4">
      <c r="A712" s="23">
        <v>688</v>
      </c>
      <c r="B712" s="21"/>
      <c r="C712" s="21"/>
      <c r="D712" s="20"/>
      <c r="E712" s="21"/>
      <c r="F712" s="21"/>
      <c r="G712" s="3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1223"/>
      <c r="AS712" s="1223"/>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1250"/>
      <c r="CN712" s="1250"/>
      <c r="CO712" s="1250"/>
      <c r="CP712" s="1250"/>
      <c r="CQ712" s="1250"/>
      <c r="CR712" s="1250"/>
      <c r="CS712" s="1250"/>
      <c r="CT712" s="1250"/>
      <c r="CU712" s="1250"/>
      <c r="CV712" s="1250"/>
      <c r="CW712" s="1250"/>
      <c r="CX712" s="1250"/>
      <c r="CY712" s="1250"/>
      <c r="CZ712" s="1250"/>
    </row>
    <row r="713" spans="1:104" s="23" customFormat="1" x14ac:dyDescent="0.4">
      <c r="A713" s="23">
        <v>689</v>
      </c>
      <c r="B713" s="21"/>
      <c r="C713" s="21"/>
      <c r="D713" s="20"/>
      <c r="E713" s="21"/>
      <c r="F713" s="21"/>
      <c r="G713" s="3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1223"/>
      <c r="AS713" s="1223"/>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1250"/>
      <c r="CN713" s="1250"/>
      <c r="CO713" s="1250"/>
      <c r="CP713" s="1250"/>
      <c r="CQ713" s="1250"/>
      <c r="CR713" s="1250"/>
      <c r="CS713" s="1250"/>
      <c r="CT713" s="1250"/>
      <c r="CU713" s="1250"/>
      <c r="CV713" s="1250"/>
      <c r="CW713" s="1250"/>
      <c r="CX713" s="1250"/>
      <c r="CY713" s="1250"/>
      <c r="CZ713" s="1250"/>
    </row>
    <row r="714" spans="1:104" s="23" customFormat="1" x14ac:dyDescent="0.4">
      <c r="A714" s="23">
        <v>690</v>
      </c>
      <c r="B714" s="21"/>
      <c r="C714" s="21"/>
      <c r="D714" s="20"/>
      <c r="E714" s="21"/>
      <c r="F714" s="21"/>
      <c r="G714" s="3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1223"/>
      <c r="AS714" s="1223"/>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1250"/>
      <c r="CN714" s="1250"/>
      <c r="CO714" s="1250"/>
      <c r="CP714" s="1250"/>
      <c r="CQ714" s="1250"/>
      <c r="CR714" s="1250"/>
      <c r="CS714" s="1250"/>
      <c r="CT714" s="1250"/>
      <c r="CU714" s="1250"/>
      <c r="CV714" s="1250"/>
      <c r="CW714" s="1250"/>
      <c r="CX714" s="1250"/>
      <c r="CY714" s="1250"/>
      <c r="CZ714" s="1250"/>
    </row>
    <row r="715" spans="1:104" s="23" customFormat="1" x14ac:dyDescent="0.4">
      <c r="A715" s="23">
        <v>691</v>
      </c>
      <c r="B715" s="21"/>
      <c r="C715" s="21"/>
      <c r="D715" s="20"/>
      <c r="E715" s="21"/>
      <c r="F715" s="21"/>
      <c r="G715" s="3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1223"/>
      <c r="AS715" s="1223"/>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1250"/>
      <c r="CN715" s="1250"/>
      <c r="CO715" s="1250"/>
      <c r="CP715" s="1250"/>
      <c r="CQ715" s="1250"/>
      <c r="CR715" s="1250"/>
      <c r="CS715" s="1250"/>
      <c r="CT715" s="1250"/>
      <c r="CU715" s="1250"/>
      <c r="CV715" s="1250"/>
      <c r="CW715" s="1250"/>
      <c r="CX715" s="1250"/>
      <c r="CY715" s="1250"/>
      <c r="CZ715" s="1250"/>
    </row>
    <row r="716" spans="1:104" s="23" customFormat="1" x14ac:dyDescent="0.4">
      <c r="A716" s="23">
        <v>692</v>
      </c>
      <c r="B716" s="21"/>
      <c r="C716" s="21"/>
      <c r="D716" s="20"/>
      <c r="E716" s="21"/>
      <c r="F716" s="21"/>
      <c r="G716" s="3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1223"/>
      <c r="AS716" s="1223"/>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1250"/>
      <c r="CN716" s="1250"/>
      <c r="CO716" s="1250"/>
      <c r="CP716" s="1250"/>
      <c r="CQ716" s="1250"/>
      <c r="CR716" s="1250"/>
      <c r="CS716" s="1250"/>
      <c r="CT716" s="1250"/>
      <c r="CU716" s="1250"/>
      <c r="CV716" s="1250"/>
      <c r="CW716" s="1250"/>
      <c r="CX716" s="1250"/>
      <c r="CY716" s="1250"/>
      <c r="CZ716" s="1250"/>
    </row>
    <row r="717" spans="1:104" s="23" customFormat="1" x14ac:dyDescent="0.4">
      <c r="A717" s="23">
        <v>693</v>
      </c>
      <c r="B717" s="21"/>
      <c r="C717" s="21"/>
      <c r="D717" s="20"/>
      <c r="E717" s="21"/>
      <c r="F717" s="21"/>
      <c r="G717" s="3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1223"/>
      <c r="AS717" s="1223"/>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1250"/>
      <c r="CN717" s="1250"/>
      <c r="CO717" s="1250"/>
      <c r="CP717" s="1250"/>
      <c r="CQ717" s="1250"/>
      <c r="CR717" s="1250"/>
      <c r="CS717" s="1250"/>
      <c r="CT717" s="1250"/>
      <c r="CU717" s="1250"/>
      <c r="CV717" s="1250"/>
      <c r="CW717" s="1250"/>
      <c r="CX717" s="1250"/>
      <c r="CY717" s="1250"/>
      <c r="CZ717" s="1250"/>
    </row>
    <row r="718" spans="1:104" s="23" customFormat="1" x14ac:dyDescent="0.4">
      <c r="A718" s="23">
        <v>694</v>
      </c>
      <c r="B718" s="21"/>
      <c r="C718" s="21"/>
      <c r="D718" s="20"/>
      <c r="E718" s="21"/>
      <c r="F718" s="21"/>
      <c r="G718" s="3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1223"/>
      <c r="AS718" s="1223"/>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1250"/>
      <c r="CN718" s="1250"/>
      <c r="CO718" s="1250"/>
      <c r="CP718" s="1250"/>
      <c r="CQ718" s="1250"/>
      <c r="CR718" s="1250"/>
      <c r="CS718" s="1250"/>
      <c r="CT718" s="1250"/>
      <c r="CU718" s="1250"/>
      <c r="CV718" s="1250"/>
      <c r="CW718" s="1250"/>
      <c r="CX718" s="1250"/>
      <c r="CY718" s="1250"/>
      <c r="CZ718" s="1250"/>
    </row>
    <row r="719" spans="1:104" s="23" customFormat="1" x14ac:dyDescent="0.4">
      <c r="A719" s="23">
        <v>695</v>
      </c>
      <c r="B719" s="21"/>
      <c r="C719" s="21"/>
      <c r="D719" s="20"/>
      <c r="E719" s="21"/>
      <c r="F719" s="21"/>
      <c r="G719" s="3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1223"/>
      <c r="AS719" s="1223"/>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1250"/>
      <c r="CN719" s="1250"/>
      <c r="CO719" s="1250"/>
      <c r="CP719" s="1250"/>
      <c r="CQ719" s="1250"/>
      <c r="CR719" s="1250"/>
      <c r="CS719" s="1250"/>
      <c r="CT719" s="1250"/>
      <c r="CU719" s="1250"/>
      <c r="CV719" s="1250"/>
      <c r="CW719" s="1250"/>
      <c r="CX719" s="1250"/>
      <c r="CY719" s="1250"/>
      <c r="CZ719" s="1250"/>
    </row>
    <row r="720" spans="1:104" s="23" customFormat="1" x14ac:dyDescent="0.4">
      <c r="A720" s="23">
        <v>696</v>
      </c>
      <c r="B720" s="21"/>
      <c r="C720" s="21"/>
      <c r="D720" s="20"/>
      <c r="E720" s="21"/>
      <c r="F720" s="21"/>
      <c r="G720" s="3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1223"/>
      <c r="AS720" s="1223"/>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1250"/>
      <c r="CN720" s="1250"/>
      <c r="CO720" s="1250"/>
      <c r="CP720" s="1250"/>
      <c r="CQ720" s="1250"/>
      <c r="CR720" s="1250"/>
      <c r="CS720" s="1250"/>
      <c r="CT720" s="1250"/>
      <c r="CU720" s="1250"/>
      <c r="CV720" s="1250"/>
      <c r="CW720" s="1250"/>
      <c r="CX720" s="1250"/>
      <c r="CY720" s="1250"/>
      <c r="CZ720" s="1250"/>
    </row>
    <row r="721" spans="1:104" s="23" customFormat="1" x14ac:dyDescent="0.4">
      <c r="A721" s="23">
        <v>697</v>
      </c>
      <c r="B721" s="21"/>
      <c r="C721" s="21"/>
      <c r="D721" s="20"/>
      <c r="E721" s="21"/>
      <c r="F721" s="21"/>
      <c r="G721" s="3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1223"/>
      <c r="AS721" s="1223"/>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1250"/>
      <c r="CN721" s="1250"/>
      <c r="CO721" s="1250"/>
      <c r="CP721" s="1250"/>
      <c r="CQ721" s="1250"/>
      <c r="CR721" s="1250"/>
      <c r="CS721" s="1250"/>
      <c r="CT721" s="1250"/>
      <c r="CU721" s="1250"/>
      <c r="CV721" s="1250"/>
      <c r="CW721" s="1250"/>
      <c r="CX721" s="1250"/>
      <c r="CY721" s="1250"/>
      <c r="CZ721" s="1250"/>
    </row>
    <row r="722" spans="1:104" s="23" customFormat="1" x14ac:dyDescent="0.4">
      <c r="A722" s="23">
        <v>698</v>
      </c>
      <c r="B722" s="21"/>
      <c r="C722" s="21"/>
      <c r="D722" s="20"/>
      <c r="E722" s="21"/>
      <c r="F722" s="21"/>
      <c r="G722" s="3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1223"/>
      <c r="AS722" s="1223"/>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1250"/>
      <c r="CN722" s="1250"/>
      <c r="CO722" s="1250"/>
      <c r="CP722" s="1250"/>
      <c r="CQ722" s="1250"/>
      <c r="CR722" s="1250"/>
      <c r="CS722" s="1250"/>
      <c r="CT722" s="1250"/>
      <c r="CU722" s="1250"/>
      <c r="CV722" s="1250"/>
      <c r="CW722" s="1250"/>
      <c r="CX722" s="1250"/>
      <c r="CY722" s="1250"/>
      <c r="CZ722" s="1250"/>
    </row>
    <row r="723" spans="1:104" s="23" customFormat="1" x14ac:dyDescent="0.4">
      <c r="A723" s="23">
        <v>699</v>
      </c>
      <c r="B723" s="21"/>
      <c r="C723" s="21"/>
      <c r="D723" s="20"/>
      <c r="E723" s="21"/>
      <c r="F723" s="21"/>
      <c r="G723" s="3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1223"/>
      <c r="AS723" s="1223"/>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1250"/>
      <c r="CN723" s="1250"/>
      <c r="CO723" s="1250"/>
      <c r="CP723" s="1250"/>
      <c r="CQ723" s="1250"/>
      <c r="CR723" s="1250"/>
      <c r="CS723" s="1250"/>
      <c r="CT723" s="1250"/>
      <c r="CU723" s="1250"/>
      <c r="CV723" s="1250"/>
      <c r="CW723" s="1250"/>
      <c r="CX723" s="1250"/>
      <c r="CY723" s="1250"/>
      <c r="CZ723" s="1250"/>
    </row>
    <row r="724" spans="1:104" s="23" customFormat="1" x14ac:dyDescent="0.4">
      <c r="A724" s="23">
        <v>700</v>
      </c>
      <c r="B724" s="21"/>
      <c r="C724" s="21"/>
      <c r="D724" s="20"/>
      <c r="E724" s="21"/>
      <c r="F724" s="21"/>
      <c r="G724" s="3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1223"/>
      <c r="AS724" s="1223"/>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1250"/>
      <c r="CN724" s="1250"/>
      <c r="CO724" s="1250"/>
      <c r="CP724" s="1250"/>
      <c r="CQ724" s="1250"/>
      <c r="CR724" s="1250"/>
      <c r="CS724" s="1250"/>
      <c r="CT724" s="1250"/>
      <c r="CU724" s="1250"/>
      <c r="CV724" s="1250"/>
      <c r="CW724" s="1250"/>
      <c r="CX724" s="1250"/>
      <c r="CY724" s="1250"/>
      <c r="CZ724" s="1250"/>
    </row>
    <row r="725" spans="1:104" s="23" customFormat="1" x14ac:dyDescent="0.4">
      <c r="A725" s="23">
        <v>701</v>
      </c>
      <c r="B725" s="21"/>
      <c r="C725" s="21"/>
      <c r="D725" s="20"/>
      <c r="E725" s="21"/>
      <c r="F725" s="21"/>
      <c r="G725" s="3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1223"/>
      <c r="AS725" s="1223"/>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1250"/>
      <c r="CN725" s="1250"/>
      <c r="CO725" s="1250"/>
      <c r="CP725" s="1250"/>
      <c r="CQ725" s="1250"/>
      <c r="CR725" s="1250"/>
      <c r="CS725" s="1250"/>
      <c r="CT725" s="1250"/>
      <c r="CU725" s="1250"/>
      <c r="CV725" s="1250"/>
      <c r="CW725" s="1250"/>
      <c r="CX725" s="1250"/>
      <c r="CY725" s="1250"/>
      <c r="CZ725" s="1250"/>
    </row>
    <row r="726" spans="1:104" s="23" customFormat="1" x14ac:dyDescent="0.4">
      <c r="A726" s="23">
        <v>702</v>
      </c>
      <c r="B726" s="21"/>
      <c r="C726" s="21"/>
      <c r="D726" s="20"/>
      <c r="E726" s="21"/>
      <c r="F726" s="21"/>
      <c r="G726" s="3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1223"/>
      <c r="AS726" s="1223"/>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1250"/>
      <c r="CN726" s="1250"/>
      <c r="CO726" s="1250"/>
      <c r="CP726" s="1250"/>
      <c r="CQ726" s="1250"/>
      <c r="CR726" s="1250"/>
      <c r="CS726" s="1250"/>
      <c r="CT726" s="1250"/>
      <c r="CU726" s="1250"/>
      <c r="CV726" s="1250"/>
      <c r="CW726" s="1250"/>
      <c r="CX726" s="1250"/>
      <c r="CY726" s="1250"/>
      <c r="CZ726" s="1250"/>
    </row>
    <row r="727" spans="1:104" s="23" customFormat="1" x14ac:dyDescent="0.4">
      <c r="A727" s="23">
        <v>703</v>
      </c>
      <c r="B727" s="21"/>
      <c r="C727" s="21"/>
      <c r="D727" s="20"/>
      <c r="E727" s="21"/>
      <c r="F727" s="21"/>
      <c r="G727" s="3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1223"/>
      <c r="AS727" s="1223"/>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1250"/>
      <c r="CN727" s="1250"/>
      <c r="CO727" s="1250"/>
      <c r="CP727" s="1250"/>
      <c r="CQ727" s="1250"/>
      <c r="CR727" s="1250"/>
      <c r="CS727" s="1250"/>
      <c r="CT727" s="1250"/>
      <c r="CU727" s="1250"/>
      <c r="CV727" s="1250"/>
      <c r="CW727" s="1250"/>
      <c r="CX727" s="1250"/>
      <c r="CY727" s="1250"/>
      <c r="CZ727" s="1250"/>
    </row>
    <row r="728" spans="1:104" s="23" customFormat="1" x14ac:dyDescent="0.4">
      <c r="A728" s="23">
        <v>704</v>
      </c>
      <c r="B728" s="21"/>
      <c r="C728" s="21"/>
      <c r="D728" s="20"/>
      <c r="E728" s="21"/>
      <c r="F728" s="21"/>
      <c r="G728" s="3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1223"/>
      <c r="AS728" s="1223"/>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1250"/>
      <c r="CN728" s="1250"/>
      <c r="CO728" s="1250"/>
      <c r="CP728" s="1250"/>
      <c r="CQ728" s="1250"/>
      <c r="CR728" s="1250"/>
      <c r="CS728" s="1250"/>
      <c r="CT728" s="1250"/>
      <c r="CU728" s="1250"/>
      <c r="CV728" s="1250"/>
      <c r="CW728" s="1250"/>
      <c r="CX728" s="1250"/>
      <c r="CY728" s="1250"/>
      <c r="CZ728" s="1250"/>
    </row>
    <row r="729" spans="1:104" s="23" customFormat="1" x14ac:dyDescent="0.4">
      <c r="A729" s="23">
        <v>705</v>
      </c>
      <c r="B729" s="21"/>
      <c r="C729" s="21"/>
      <c r="D729" s="20"/>
      <c r="E729" s="21"/>
      <c r="F729" s="21"/>
      <c r="G729" s="3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1223"/>
      <c r="AS729" s="1223"/>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1250"/>
      <c r="CN729" s="1250"/>
      <c r="CO729" s="1250"/>
      <c r="CP729" s="1250"/>
      <c r="CQ729" s="1250"/>
      <c r="CR729" s="1250"/>
      <c r="CS729" s="1250"/>
      <c r="CT729" s="1250"/>
      <c r="CU729" s="1250"/>
      <c r="CV729" s="1250"/>
      <c r="CW729" s="1250"/>
      <c r="CX729" s="1250"/>
      <c r="CY729" s="1250"/>
      <c r="CZ729" s="1250"/>
    </row>
    <row r="730" spans="1:104" s="23" customFormat="1" x14ac:dyDescent="0.4">
      <c r="A730" s="23">
        <v>706</v>
      </c>
      <c r="B730" s="21"/>
      <c r="C730" s="21"/>
      <c r="D730" s="20"/>
      <c r="E730" s="21"/>
      <c r="F730" s="21"/>
      <c r="G730" s="3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1223"/>
      <c r="AS730" s="1223"/>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1250"/>
      <c r="CN730" s="1250"/>
      <c r="CO730" s="1250"/>
      <c r="CP730" s="1250"/>
      <c r="CQ730" s="1250"/>
      <c r="CR730" s="1250"/>
      <c r="CS730" s="1250"/>
      <c r="CT730" s="1250"/>
      <c r="CU730" s="1250"/>
      <c r="CV730" s="1250"/>
      <c r="CW730" s="1250"/>
      <c r="CX730" s="1250"/>
      <c r="CY730" s="1250"/>
      <c r="CZ730" s="1250"/>
    </row>
    <row r="731" spans="1:104" s="23" customFormat="1" x14ac:dyDescent="0.4">
      <c r="A731" s="23">
        <v>707</v>
      </c>
      <c r="B731" s="21"/>
      <c r="C731" s="21"/>
      <c r="D731" s="20"/>
      <c r="E731" s="21"/>
      <c r="F731" s="21"/>
      <c r="G731" s="3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1223"/>
      <c r="AS731" s="1223"/>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1250"/>
      <c r="CN731" s="1250"/>
      <c r="CO731" s="1250"/>
      <c r="CP731" s="1250"/>
      <c r="CQ731" s="1250"/>
      <c r="CR731" s="1250"/>
      <c r="CS731" s="1250"/>
      <c r="CT731" s="1250"/>
      <c r="CU731" s="1250"/>
      <c r="CV731" s="1250"/>
      <c r="CW731" s="1250"/>
      <c r="CX731" s="1250"/>
      <c r="CY731" s="1250"/>
      <c r="CZ731" s="1250"/>
    </row>
    <row r="732" spans="1:104" s="23" customFormat="1" x14ac:dyDescent="0.4">
      <c r="A732" s="23">
        <v>708</v>
      </c>
      <c r="B732" s="21"/>
      <c r="C732" s="21"/>
      <c r="D732" s="20"/>
      <c r="E732" s="21"/>
      <c r="F732" s="21"/>
      <c r="G732" s="3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1223"/>
      <c r="AS732" s="1223"/>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1250"/>
      <c r="CN732" s="1250"/>
      <c r="CO732" s="1250"/>
      <c r="CP732" s="1250"/>
      <c r="CQ732" s="1250"/>
      <c r="CR732" s="1250"/>
      <c r="CS732" s="1250"/>
      <c r="CT732" s="1250"/>
      <c r="CU732" s="1250"/>
      <c r="CV732" s="1250"/>
      <c r="CW732" s="1250"/>
      <c r="CX732" s="1250"/>
      <c r="CY732" s="1250"/>
      <c r="CZ732" s="1250"/>
    </row>
    <row r="733" spans="1:104" s="23" customFormat="1" x14ac:dyDescent="0.4">
      <c r="A733" s="23">
        <v>709</v>
      </c>
      <c r="B733" s="21"/>
      <c r="C733" s="21"/>
      <c r="D733" s="20"/>
      <c r="E733" s="21"/>
      <c r="F733" s="21"/>
      <c r="G733" s="3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1223"/>
      <c r="AS733" s="1223"/>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1250"/>
      <c r="CN733" s="1250"/>
      <c r="CO733" s="1250"/>
      <c r="CP733" s="1250"/>
      <c r="CQ733" s="1250"/>
      <c r="CR733" s="1250"/>
      <c r="CS733" s="1250"/>
      <c r="CT733" s="1250"/>
      <c r="CU733" s="1250"/>
      <c r="CV733" s="1250"/>
      <c r="CW733" s="1250"/>
      <c r="CX733" s="1250"/>
      <c r="CY733" s="1250"/>
      <c r="CZ733" s="1250"/>
    </row>
    <row r="734" spans="1:104" s="23" customFormat="1" x14ac:dyDescent="0.4">
      <c r="A734" s="23">
        <v>710</v>
      </c>
      <c r="B734" s="21"/>
      <c r="C734" s="21"/>
      <c r="D734" s="20"/>
      <c r="E734" s="21"/>
      <c r="F734" s="21"/>
      <c r="G734" s="3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1223"/>
      <c r="AS734" s="1223"/>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1250"/>
      <c r="CN734" s="1250"/>
      <c r="CO734" s="1250"/>
      <c r="CP734" s="1250"/>
      <c r="CQ734" s="1250"/>
      <c r="CR734" s="1250"/>
      <c r="CS734" s="1250"/>
      <c r="CT734" s="1250"/>
      <c r="CU734" s="1250"/>
      <c r="CV734" s="1250"/>
      <c r="CW734" s="1250"/>
      <c r="CX734" s="1250"/>
      <c r="CY734" s="1250"/>
      <c r="CZ734" s="1250"/>
    </row>
    <row r="735" spans="1:104" s="23" customFormat="1" x14ac:dyDescent="0.4">
      <c r="A735" s="23">
        <v>711</v>
      </c>
      <c r="B735" s="21"/>
      <c r="C735" s="21"/>
      <c r="D735" s="20"/>
      <c r="E735" s="21"/>
      <c r="F735" s="21"/>
      <c r="G735" s="3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1223"/>
      <c r="AS735" s="1223"/>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1250"/>
      <c r="CN735" s="1250"/>
      <c r="CO735" s="1250"/>
      <c r="CP735" s="1250"/>
      <c r="CQ735" s="1250"/>
      <c r="CR735" s="1250"/>
      <c r="CS735" s="1250"/>
      <c r="CT735" s="1250"/>
      <c r="CU735" s="1250"/>
      <c r="CV735" s="1250"/>
      <c r="CW735" s="1250"/>
      <c r="CX735" s="1250"/>
      <c r="CY735" s="1250"/>
      <c r="CZ735" s="1250"/>
    </row>
    <row r="736" spans="1:104" s="23" customFormat="1" x14ac:dyDescent="0.4">
      <c r="A736" s="23">
        <v>712</v>
      </c>
      <c r="B736" s="21"/>
      <c r="C736" s="21"/>
      <c r="D736" s="20"/>
      <c r="E736" s="21"/>
      <c r="F736" s="21"/>
      <c r="G736" s="3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1223"/>
      <c r="AS736" s="1223"/>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1250"/>
      <c r="CN736" s="1250"/>
      <c r="CO736" s="1250"/>
      <c r="CP736" s="1250"/>
      <c r="CQ736" s="1250"/>
      <c r="CR736" s="1250"/>
      <c r="CS736" s="1250"/>
      <c r="CT736" s="1250"/>
      <c r="CU736" s="1250"/>
      <c r="CV736" s="1250"/>
      <c r="CW736" s="1250"/>
      <c r="CX736" s="1250"/>
      <c r="CY736" s="1250"/>
      <c r="CZ736" s="1250"/>
    </row>
    <row r="737" spans="1:104" s="23" customFormat="1" x14ac:dyDescent="0.4">
      <c r="A737" s="23">
        <v>713</v>
      </c>
      <c r="B737" s="21"/>
      <c r="C737" s="21"/>
      <c r="D737" s="20"/>
      <c r="E737" s="21"/>
      <c r="F737" s="21"/>
      <c r="G737" s="3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1223"/>
      <c r="AS737" s="1223"/>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1250"/>
      <c r="CN737" s="1250"/>
      <c r="CO737" s="1250"/>
      <c r="CP737" s="1250"/>
      <c r="CQ737" s="1250"/>
      <c r="CR737" s="1250"/>
      <c r="CS737" s="1250"/>
      <c r="CT737" s="1250"/>
      <c r="CU737" s="1250"/>
      <c r="CV737" s="1250"/>
      <c r="CW737" s="1250"/>
      <c r="CX737" s="1250"/>
      <c r="CY737" s="1250"/>
      <c r="CZ737" s="1250"/>
    </row>
    <row r="738" spans="1:104" s="23" customFormat="1" x14ac:dyDescent="0.4">
      <c r="A738" s="23">
        <v>714</v>
      </c>
      <c r="B738" s="21"/>
      <c r="C738" s="21"/>
      <c r="D738" s="20"/>
      <c r="E738" s="21"/>
      <c r="F738" s="21"/>
      <c r="G738" s="3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1223"/>
      <c r="AS738" s="1223"/>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1250"/>
      <c r="CN738" s="1250"/>
      <c r="CO738" s="1250"/>
      <c r="CP738" s="1250"/>
      <c r="CQ738" s="1250"/>
      <c r="CR738" s="1250"/>
      <c r="CS738" s="1250"/>
      <c r="CT738" s="1250"/>
      <c r="CU738" s="1250"/>
      <c r="CV738" s="1250"/>
      <c r="CW738" s="1250"/>
      <c r="CX738" s="1250"/>
      <c r="CY738" s="1250"/>
      <c r="CZ738" s="1250"/>
    </row>
    <row r="739" spans="1:104" s="23" customFormat="1" x14ac:dyDescent="0.4">
      <c r="A739" s="23">
        <v>715</v>
      </c>
      <c r="B739" s="21"/>
      <c r="C739" s="21"/>
      <c r="D739" s="20"/>
      <c r="E739" s="21"/>
      <c r="F739" s="21"/>
      <c r="G739" s="3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1223"/>
      <c r="AS739" s="1223"/>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1250"/>
      <c r="CN739" s="1250"/>
      <c r="CO739" s="1250"/>
      <c r="CP739" s="1250"/>
      <c r="CQ739" s="1250"/>
      <c r="CR739" s="1250"/>
      <c r="CS739" s="1250"/>
      <c r="CT739" s="1250"/>
      <c r="CU739" s="1250"/>
      <c r="CV739" s="1250"/>
      <c r="CW739" s="1250"/>
      <c r="CX739" s="1250"/>
      <c r="CY739" s="1250"/>
      <c r="CZ739" s="1250"/>
    </row>
    <row r="740" spans="1:104" s="23" customFormat="1" x14ac:dyDescent="0.4">
      <c r="A740" s="23">
        <v>716</v>
      </c>
      <c r="B740" s="21"/>
      <c r="C740" s="21"/>
      <c r="D740" s="20"/>
      <c r="E740" s="21"/>
      <c r="F740" s="21"/>
      <c r="G740" s="3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1223"/>
      <c r="AS740" s="1223"/>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1250"/>
      <c r="CN740" s="1250"/>
      <c r="CO740" s="1250"/>
      <c r="CP740" s="1250"/>
      <c r="CQ740" s="1250"/>
      <c r="CR740" s="1250"/>
      <c r="CS740" s="1250"/>
      <c r="CT740" s="1250"/>
      <c r="CU740" s="1250"/>
      <c r="CV740" s="1250"/>
      <c r="CW740" s="1250"/>
      <c r="CX740" s="1250"/>
      <c r="CY740" s="1250"/>
      <c r="CZ740" s="1250"/>
    </row>
    <row r="741" spans="1:104" s="23" customFormat="1" x14ac:dyDescent="0.4">
      <c r="A741" s="23">
        <v>717</v>
      </c>
      <c r="B741" s="21"/>
      <c r="C741" s="21"/>
      <c r="D741" s="20"/>
      <c r="E741" s="21"/>
      <c r="F741" s="21"/>
      <c r="G741" s="3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1223"/>
      <c r="AS741" s="1223"/>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1250"/>
      <c r="CN741" s="1250"/>
      <c r="CO741" s="1250"/>
      <c r="CP741" s="1250"/>
      <c r="CQ741" s="1250"/>
      <c r="CR741" s="1250"/>
      <c r="CS741" s="1250"/>
      <c r="CT741" s="1250"/>
      <c r="CU741" s="1250"/>
      <c r="CV741" s="1250"/>
      <c r="CW741" s="1250"/>
      <c r="CX741" s="1250"/>
      <c r="CY741" s="1250"/>
      <c r="CZ741" s="1250"/>
    </row>
    <row r="742" spans="1:104" s="23" customFormat="1" x14ac:dyDescent="0.4">
      <c r="A742" s="23">
        <v>718</v>
      </c>
      <c r="B742" s="21"/>
      <c r="C742" s="21"/>
      <c r="D742" s="20"/>
      <c r="E742" s="21"/>
      <c r="F742" s="21"/>
      <c r="G742" s="3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1223"/>
      <c r="AS742" s="1223"/>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1250"/>
      <c r="CN742" s="1250"/>
      <c r="CO742" s="1250"/>
      <c r="CP742" s="1250"/>
      <c r="CQ742" s="1250"/>
      <c r="CR742" s="1250"/>
      <c r="CS742" s="1250"/>
      <c r="CT742" s="1250"/>
      <c r="CU742" s="1250"/>
      <c r="CV742" s="1250"/>
      <c r="CW742" s="1250"/>
      <c r="CX742" s="1250"/>
      <c r="CY742" s="1250"/>
      <c r="CZ742" s="1250"/>
    </row>
    <row r="743" spans="1:104" s="23" customFormat="1" x14ac:dyDescent="0.4">
      <c r="A743" s="23">
        <v>719</v>
      </c>
      <c r="B743" s="21"/>
      <c r="C743" s="21"/>
      <c r="D743" s="20"/>
      <c r="E743" s="21"/>
      <c r="F743" s="21"/>
      <c r="G743" s="3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1223"/>
      <c r="AS743" s="1223"/>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1250"/>
      <c r="CN743" s="1250"/>
      <c r="CO743" s="1250"/>
      <c r="CP743" s="1250"/>
      <c r="CQ743" s="1250"/>
      <c r="CR743" s="1250"/>
      <c r="CS743" s="1250"/>
      <c r="CT743" s="1250"/>
      <c r="CU743" s="1250"/>
      <c r="CV743" s="1250"/>
      <c r="CW743" s="1250"/>
      <c r="CX743" s="1250"/>
      <c r="CY743" s="1250"/>
      <c r="CZ743" s="1250"/>
    </row>
    <row r="744" spans="1:104" s="23" customFormat="1" x14ac:dyDescent="0.4">
      <c r="A744" s="23">
        <v>720</v>
      </c>
      <c r="B744" s="21"/>
      <c r="C744" s="21"/>
      <c r="D744" s="20"/>
      <c r="E744" s="21"/>
      <c r="F744" s="21"/>
      <c r="G744" s="3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1223"/>
      <c r="AS744" s="1223"/>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1250"/>
      <c r="CN744" s="1250"/>
      <c r="CO744" s="1250"/>
      <c r="CP744" s="1250"/>
      <c r="CQ744" s="1250"/>
      <c r="CR744" s="1250"/>
      <c r="CS744" s="1250"/>
      <c r="CT744" s="1250"/>
      <c r="CU744" s="1250"/>
      <c r="CV744" s="1250"/>
      <c r="CW744" s="1250"/>
      <c r="CX744" s="1250"/>
      <c r="CY744" s="1250"/>
      <c r="CZ744" s="1250"/>
    </row>
    <row r="745" spans="1:104" s="23" customFormat="1" x14ac:dyDescent="0.4">
      <c r="A745" s="23">
        <v>721</v>
      </c>
      <c r="B745" s="21"/>
      <c r="C745" s="21"/>
      <c r="D745" s="20"/>
      <c r="E745" s="21"/>
      <c r="F745" s="21"/>
      <c r="G745" s="3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1223"/>
      <c r="AS745" s="1223"/>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1250"/>
      <c r="CN745" s="1250"/>
      <c r="CO745" s="1250"/>
      <c r="CP745" s="1250"/>
      <c r="CQ745" s="1250"/>
      <c r="CR745" s="1250"/>
      <c r="CS745" s="1250"/>
      <c r="CT745" s="1250"/>
      <c r="CU745" s="1250"/>
      <c r="CV745" s="1250"/>
      <c r="CW745" s="1250"/>
      <c r="CX745" s="1250"/>
      <c r="CY745" s="1250"/>
      <c r="CZ745" s="1250"/>
    </row>
    <row r="746" spans="1:104" s="23" customFormat="1" x14ac:dyDescent="0.4">
      <c r="A746" s="23">
        <v>722</v>
      </c>
      <c r="B746" s="21"/>
      <c r="C746" s="21"/>
      <c r="D746" s="20"/>
      <c r="E746" s="21"/>
      <c r="F746" s="21"/>
      <c r="G746" s="3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1223"/>
      <c r="AS746" s="1223"/>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1250"/>
      <c r="CN746" s="1250"/>
      <c r="CO746" s="1250"/>
      <c r="CP746" s="1250"/>
      <c r="CQ746" s="1250"/>
      <c r="CR746" s="1250"/>
      <c r="CS746" s="1250"/>
      <c r="CT746" s="1250"/>
      <c r="CU746" s="1250"/>
      <c r="CV746" s="1250"/>
      <c r="CW746" s="1250"/>
      <c r="CX746" s="1250"/>
      <c r="CY746" s="1250"/>
      <c r="CZ746" s="1250"/>
    </row>
    <row r="747" spans="1:104" s="23" customFormat="1" x14ac:dyDescent="0.4">
      <c r="A747" s="23">
        <v>723</v>
      </c>
      <c r="B747" s="21"/>
      <c r="C747" s="21"/>
      <c r="D747" s="20"/>
      <c r="E747" s="21"/>
      <c r="F747" s="21"/>
      <c r="G747" s="3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1223"/>
      <c r="AS747" s="1223"/>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1250"/>
      <c r="CN747" s="1250"/>
      <c r="CO747" s="1250"/>
      <c r="CP747" s="1250"/>
      <c r="CQ747" s="1250"/>
      <c r="CR747" s="1250"/>
      <c r="CS747" s="1250"/>
      <c r="CT747" s="1250"/>
      <c r="CU747" s="1250"/>
      <c r="CV747" s="1250"/>
      <c r="CW747" s="1250"/>
      <c r="CX747" s="1250"/>
      <c r="CY747" s="1250"/>
      <c r="CZ747" s="1250"/>
    </row>
    <row r="748" spans="1:104" s="23" customFormat="1" x14ac:dyDescent="0.4">
      <c r="A748" s="23">
        <v>724</v>
      </c>
      <c r="B748" s="21"/>
      <c r="C748" s="21"/>
      <c r="D748" s="20"/>
      <c r="E748" s="21"/>
      <c r="F748" s="21"/>
      <c r="G748" s="3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1223"/>
      <c r="AS748" s="1223"/>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1250"/>
      <c r="CN748" s="1250"/>
      <c r="CO748" s="1250"/>
      <c r="CP748" s="1250"/>
      <c r="CQ748" s="1250"/>
      <c r="CR748" s="1250"/>
      <c r="CS748" s="1250"/>
      <c r="CT748" s="1250"/>
      <c r="CU748" s="1250"/>
      <c r="CV748" s="1250"/>
      <c r="CW748" s="1250"/>
      <c r="CX748" s="1250"/>
      <c r="CY748" s="1250"/>
      <c r="CZ748" s="1250"/>
    </row>
    <row r="749" spans="1:104" s="23" customFormat="1" x14ac:dyDescent="0.4">
      <c r="A749" s="23">
        <v>725</v>
      </c>
      <c r="B749" s="21"/>
      <c r="C749" s="21"/>
      <c r="D749" s="20"/>
      <c r="E749" s="21"/>
      <c r="F749" s="21"/>
      <c r="G749" s="3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1223"/>
      <c r="AS749" s="1223"/>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1250"/>
      <c r="CN749" s="1250"/>
      <c r="CO749" s="1250"/>
      <c r="CP749" s="1250"/>
      <c r="CQ749" s="1250"/>
      <c r="CR749" s="1250"/>
      <c r="CS749" s="1250"/>
      <c r="CT749" s="1250"/>
      <c r="CU749" s="1250"/>
      <c r="CV749" s="1250"/>
      <c r="CW749" s="1250"/>
      <c r="CX749" s="1250"/>
      <c r="CY749" s="1250"/>
      <c r="CZ749" s="1250"/>
    </row>
    <row r="750" spans="1:104" s="23" customFormat="1" x14ac:dyDescent="0.4">
      <c r="A750" s="23">
        <v>726</v>
      </c>
      <c r="B750" s="21"/>
      <c r="C750" s="21"/>
      <c r="D750" s="20"/>
      <c r="E750" s="21"/>
      <c r="F750" s="21"/>
      <c r="G750" s="3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1223"/>
      <c r="AS750" s="1223"/>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1250"/>
      <c r="CN750" s="1250"/>
      <c r="CO750" s="1250"/>
      <c r="CP750" s="1250"/>
      <c r="CQ750" s="1250"/>
      <c r="CR750" s="1250"/>
      <c r="CS750" s="1250"/>
      <c r="CT750" s="1250"/>
      <c r="CU750" s="1250"/>
      <c r="CV750" s="1250"/>
      <c r="CW750" s="1250"/>
      <c r="CX750" s="1250"/>
      <c r="CY750" s="1250"/>
      <c r="CZ750" s="1250"/>
    </row>
    <row r="751" spans="1:104" s="23" customFormat="1" x14ac:dyDescent="0.4">
      <c r="A751" s="23">
        <v>727</v>
      </c>
      <c r="B751" s="21"/>
      <c r="C751" s="21"/>
      <c r="D751" s="20"/>
      <c r="E751" s="21"/>
      <c r="F751" s="21"/>
      <c r="G751" s="3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1223"/>
      <c r="AS751" s="1223"/>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1250"/>
      <c r="CN751" s="1250"/>
      <c r="CO751" s="1250"/>
      <c r="CP751" s="1250"/>
      <c r="CQ751" s="1250"/>
      <c r="CR751" s="1250"/>
      <c r="CS751" s="1250"/>
      <c r="CT751" s="1250"/>
      <c r="CU751" s="1250"/>
      <c r="CV751" s="1250"/>
      <c r="CW751" s="1250"/>
      <c r="CX751" s="1250"/>
      <c r="CY751" s="1250"/>
      <c r="CZ751" s="1250"/>
    </row>
    <row r="752" spans="1:104" s="23" customFormat="1" x14ac:dyDescent="0.4">
      <c r="A752" s="23">
        <v>728</v>
      </c>
      <c r="B752" s="21"/>
      <c r="C752" s="21"/>
      <c r="D752" s="20"/>
      <c r="E752" s="21"/>
      <c r="F752" s="21"/>
      <c r="G752" s="3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1223"/>
      <c r="AS752" s="1223"/>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1250"/>
      <c r="CN752" s="1250"/>
      <c r="CO752" s="1250"/>
      <c r="CP752" s="1250"/>
      <c r="CQ752" s="1250"/>
      <c r="CR752" s="1250"/>
      <c r="CS752" s="1250"/>
      <c r="CT752" s="1250"/>
      <c r="CU752" s="1250"/>
      <c r="CV752" s="1250"/>
      <c r="CW752" s="1250"/>
      <c r="CX752" s="1250"/>
      <c r="CY752" s="1250"/>
      <c r="CZ752" s="1250"/>
    </row>
    <row r="753" spans="1:104" s="23" customFormat="1" x14ac:dyDescent="0.4">
      <c r="A753" s="23">
        <v>729</v>
      </c>
      <c r="B753" s="21"/>
      <c r="C753" s="21"/>
      <c r="D753" s="20"/>
      <c r="E753" s="21"/>
      <c r="F753" s="21"/>
      <c r="G753" s="3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1223"/>
      <c r="AS753" s="1223"/>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1250"/>
      <c r="CN753" s="1250"/>
      <c r="CO753" s="1250"/>
      <c r="CP753" s="1250"/>
      <c r="CQ753" s="1250"/>
      <c r="CR753" s="1250"/>
      <c r="CS753" s="1250"/>
      <c r="CT753" s="1250"/>
      <c r="CU753" s="1250"/>
      <c r="CV753" s="1250"/>
      <c r="CW753" s="1250"/>
      <c r="CX753" s="1250"/>
      <c r="CY753" s="1250"/>
      <c r="CZ753" s="1250"/>
    </row>
    <row r="754" spans="1:104" s="23" customFormat="1" x14ac:dyDescent="0.4">
      <c r="A754" s="23">
        <v>730</v>
      </c>
      <c r="B754" s="21"/>
      <c r="C754" s="21"/>
      <c r="D754" s="20"/>
      <c r="E754" s="21"/>
      <c r="F754" s="21"/>
      <c r="G754" s="3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1223"/>
      <c r="AS754" s="1223"/>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1250"/>
      <c r="CN754" s="1250"/>
      <c r="CO754" s="1250"/>
      <c r="CP754" s="1250"/>
      <c r="CQ754" s="1250"/>
      <c r="CR754" s="1250"/>
      <c r="CS754" s="1250"/>
      <c r="CT754" s="1250"/>
      <c r="CU754" s="1250"/>
      <c r="CV754" s="1250"/>
      <c r="CW754" s="1250"/>
      <c r="CX754" s="1250"/>
      <c r="CY754" s="1250"/>
      <c r="CZ754" s="1250"/>
    </row>
    <row r="755" spans="1:104" s="23" customFormat="1" x14ac:dyDescent="0.4">
      <c r="A755" s="23">
        <v>731</v>
      </c>
      <c r="B755" s="21"/>
      <c r="C755" s="21"/>
      <c r="D755" s="20"/>
      <c r="E755" s="21"/>
      <c r="F755" s="21"/>
      <c r="G755" s="3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1223"/>
      <c r="AS755" s="1223"/>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1250"/>
      <c r="CN755" s="1250"/>
      <c r="CO755" s="1250"/>
      <c r="CP755" s="1250"/>
      <c r="CQ755" s="1250"/>
      <c r="CR755" s="1250"/>
      <c r="CS755" s="1250"/>
      <c r="CT755" s="1250"/>
      <c r="CU755" s="1250"/>
      <c r="CV755" s="1250"/>
      <c r="CW755" s="1250"/>
      <c r="CX755" s="1250"/>
      <c r="CY755" s="1250"/>
      <c r="CZ755" s="1250"/>
    </row>
    <row r="756" spans="1:104" s="23" customFormat="1" x14ac:dyDescent="0.4">
      <c r="A756" s="23">
        <v>732</v>
      </c>
      <c r="B756" s="21"/>
      <c r="C756" s="21"/>
      <c r="D756" s="20"/>
      <c r="E756" s="21"/>
      <c r="F756" s="21"/>
      <c r="G756" s="3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1223"/>
      <c r="AS756" s="1223"/>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1250"/>
      <c r="CN756" s="1250"/>
      <c r="CO756" s="1250"/>
      <c r="CP756" s="1250"/>
      <c r="CQ756" s="1250"/>
      <c r="CR756" s="1250"/>
      <c r="CS756" s="1250"/>
      <c r="CT756" s="1250"/>
      <c r="CU756" s="1250"/>
      <c r="CV756" s="1250"/>
      <c r="CW756" s="1250"/>
      <c r="CX756" s="1250"/>
      <c r="CY756" s="1250"/>
      <c r="CZ756" s="1250"/>
    </row>
    <row r="757" spans="1:104" s="23" customFormat="1" x14ac:dyDescent="0.4">
      <c r="A757" s="23">
        <v>733</v>
      </c>
      <c r="B757" s="21"/>
      <c r="C757" s="21"/>
      <c r="D757" s="20"/>
      <c r="E757" s="21"/>
      <c r="F757" s="21"/>
      <c r="G757" s="3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1223"/>
      <c r="AS757" s="1223"/>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1250"/>
      <c r="CN757" s="1250"/>
      <c r="CO757" s="1250"/>
      <c r="CP757" s="1250"/>
      <c r="CQ757" s="1250"/>
      <c r="CR757" s="1250"/>
      <c r="CS757" s="1250"/>
      <c r="CT757" s="1250"/>
      <c r="CU757" s="1250"/>
      <c r="CV757" s="1250"/>
      <c r="CW757" s="1250"/>
      <c r="CX757" s="1250"/>
      <c r="CY757" s="1250"/>
      <c r="CZ757" s="1250"/>
    </row>
    <row r="758" spans="1:104" s="23" customFormat="1" x14ac:dyDescent="0.4">
      <c r="A758" s="23">
        <v>734</v>
      </c>
      <c r="B758" s="21"/>
      <c r="C758" s="21"/>
      <c r="D758" s="20"/>
      <c r="E758" s="21"/>
      <c r="F758" s="21"/>
      <c r="G758" s="3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1223"/>
      <c r="AS758" s="1223"/>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1250"/>
      <c r="CN758" s="1250"/>
      <c r="CO758" s="1250"/>
      <c r="CP758" s="1250"/>
      <c r="CQ758" s="1250"/>
      <c r="CR758" s="1250"/>
      <c r="CS758" s="1250"/>
      <c r="CT758" s="1250"/>
      <c r="CU758" s="1250"/>
      <c r="CV758" s="1250"/>
      <c r="CW758" s="1250"/>
      <c r="CX758" s="1250"/>
      <c r="CY758" s="1250"/>
      <c r="CZ758" s="1250"/>
    </row>
    <row r="759" spans="1:104" s="23" customFormat="1" x14ac:dyDescent="0.4">
      <c r="A759" s="23">
        <v>735</v>
      </c>
      <c r="B759" s="21"/>
      <c r="C759" s="21"/>
      <c r="D759" s="20"/>
      <c r="E759" s="21"/>
      <c r="F759" s="21"/>
      <c r="G759" s="3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1223"/>
      <c r="AS759" s="1223"/>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1250"/>
      <c r="CN759" s="1250"/>
      <c r="CO759" s="1250"/>
      <c r="CP759" s="1250"/>
      <c r="CQ759" s="1250"/>
      <c r="CR759" s="1250"/>
      <c r="CS759" s="1250"/>
      <c r="CT759" s="1250"/>
      <c r="CU759" s="1250"/>
      <c r="CV759" s="1250"/>
      <c r="CW759" s="1250"/>
      <c r="CX759" s="1250"/>
      <c r="CY759" s="1250"/>
      <c r="CZ759" s="1250"/>
    </row>
    <row r="760" spans="1:104" s="23" customFormat="1" x14ac:dyDescent="0.4">
      <c r="A760" s="23">
        <v>736</v>
      </c>
      <c r="B760" s="21"/>
      <c r="C760" s="21"/>
      <c r="D760" s="20"/>
      <c r="E760" s="21"/>
      <c r="F760" s="21"/>
      <c r="G760" s="3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1223"/>
      <c r="AS760" s="1223"/>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1250"/>
      <c r="CN760" s="1250"/>
      <c r="CO760" s="1250"/>
      <c r="CP760" s="1250"/>
      <c r="CQ760" s="1250"/>
      <c r="CR760" s="1250"/>
      <c r="CS760" s="1250"/>
      <c r="CT760" s="1250"/>
      <c r="CU760" s="1250"/>
      <c r="CV760" s="1250"/>
      <c r="CW760" s="1250"/>
      <c r="CX760" s="1250"/>
      <c r="CY760" s="1250"/>
      <c r="CZ760" s="1250"/>
    </row>
    <row r="761" spans="1:104" s="23" customFormat="1" x14ac:dyDescent="0.4">
      <c r="A761" s="23">
        <v>737</v>
      </c>
      <c r="B761" s="21"/>
      <c r="C761" s="21"/>
      <c r="D761" s="20"/>
      <c r="E761" s="21"/>
      <c r="F761" s="21"/>
      <c r="G761" s="3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1223"/>
      <c r="AS761" s="1223"/>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1250"/>
      <c r="CN761" s="1250"/>
      <c r="CO761" s="1250"/>
      <c r="CP761" s="1250"/>
      <c r="CQ761" s="1250"/>
      <c r="CR761" s="1250"/>
      <c r="CS761" s="1250"/>
      <c r="CT761" s="1250"/>
      <c r="CU761" s="1250"/>
      <c r="CV761" s="1250"/>
      <c r="CW761" s="1250"/>
      <c r="CX761" s="1250"/>
      <c r="CY761" s="1250"/>
      <c r="CZ761" s="1250"/>
    </row>
    <row r="762" spans="1:104" s="23" customFormat="1" x14ac:dyDescent="0.4">
      <c r="A762" s="23">
        <v>738</v>
      </c>
      <c r="B762" s="21"/>
      <c r="C762" s="21"/>
      <c r="D762" s="20"/>
      <c r="E762" s="21"/>
      <c r="F762" s="21"/>
      <c r="G762" s="3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1223"/>
      <c r="AS762" s="1223"/>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1250"/>
      <c r="CN762" s="1250"/>
      <c r="CO762" s="1250"/>
      <c r="CP762" s="1250"/>
      <c r="CQ762" s="1250"/>
      <c r="CR762" s="1250"/>
      <c r="CS762" s="1250"/>
      <c r="CT762" s="1250"/>
      <c r="CU762" s="1250"/>
      <c r="CV762" s="1250"/>
      <c r="CW762" s="1250"/>
      <c r="CX762" s="1250"/>
      <c r="CY762" s="1250"/>
      <c r="CZ762" s="1250"/>
    </row>
    <row r="763" spans="1:104" s="23" customFormat="1" x14ac:dyDescent="0.4">
      <c r="A763" s="23">
        <v>739</v>
      </c>
      <c r="B763" s="21"/>
      <c r="C763" s="21"/>
      <c r="D763" s="20"/>
      <c r="E763" s="21"/>
      <c r="F763" s="21"/>
      <c r="G763" s="3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1223"/>
      <c r="AS763" s="1223"/>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1250"/>
      <c r="CN763" s="1250"/>
      <c r="CO763" s="1250"/>
      <c r="CP763" s="1250"/>
      <c r="CQ763" s="1250"/>
      <c r="CR763" s="1250"/>
      <c r="CS763" s="1250"/>
      <c r="CT763" s="1250"/>
      <c r="CU763" s="1250"/>
      <c r="CV763" s="1250"/>
      <c r="CW763" s="1250"/>
      <c r="CX763" s="1250"/>
      <c r="CY763" s="1250"/>
      <c r="CZ763" s="1250"/>
    </row>
    <row r="764" spans="1:104" s="23" customFormat="1" x14ac:dyDescent="0.4">
      <c r="A764" s="23">
        <v>740</v>
      </c>
      <c r="B764" s="21"/>
      <c r="C764" s="21"/>
      <c r="D764" s="20"/>
      <c r="E764" s="21"/>
      <c r="F764" s="21"/>
      <c r="G764" s="3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1223"/>
      <c r="AS764" s="1223"/>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1250"/>
      <c r="CN764" s="1250"/>
      <c r="CO764" s="1250"/>
      <c r="CP764" s="1250"/>
      <c r="CQ764" s="1250"/>
      <c r="CR764" s="1250"/>
      <c r="CS764" s="1250"/>
      <c r="CT764" s="1250"/>
      <c r="CU764" s="1250"/>
      <c r="CV764" s="1250"/>
      <c r="CW764" s="1250"/>
      <c r="CX764" s="1250"/>
      <c r="CY764" s="1250"/>
      <c r="CZ764" s="1250"/>
    </row>
    <row r="765" spans="1:104" s="23" customFormat="1" x14ac:dyDescent="0.4">
      <c r="A765" s="23">
        <v>741</v>
      </c>
      <c r="B765" s="21"/>
      <c r="C765" s="21"/>
      <c r="D765" s="20"/>
      <c r="E765" s="21"/>
      <c r="F765" s="21"/>
      <c r="G765" s="3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1223"/>
      <c r="AS765" s="1223"/>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1250"/>
      <c r="CN765" s="1250"/>
      <c r="CO765" s="1250"/>
      <c r="CP765" s="1250"/>
      <c r="CQ765" s="1250"/>
      <c r="CR765" s="1250"/>
      <c r="CS765" s="1250"/>
      <c r="CT765" s="1250"/>
      <c r="CU765" s="1250"/>
      <c r="CV765" s="1250"/>
      <c r="CW765" s="1250"/>
      <c r="CX765" s="1250"/>
      <c r="CY765" s="1250"/>
      <c r="CZ765" s="1250"/>
    </row>
    <row r="766" spans="1:104" s="23" customFormat="1" x14ac:dyDescent="0.4">
      <c r="A766" s="23">
        <v>742</v>
      </c>
      <c r="B766" s="21"/>
      <c r="C766" s="21"/>
      <c r="D766" s="20"/>
      <c r="E766" s="21"/>
      <c r="F766" s="21"/>
      <c r="G766" s="3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1223"/>
      <c r="AS766" s="1223"/>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1250"/>
      <c r="CN766" s="1250"/>
      <c r="CO766" s="1250"/>
      <c r="CP766" s="1250"/>
      <c r="CQ766" s="1250"/>
      <c r="CR766" s="1250"/>
      <c r="CS766" s="1250"/>
      <c r="CT766" s="1250"/>
      <c r="CU766" s="1250"/>
      <c r="CV766" s="1250"/>
      <c r="CW766" s="1250"/>
      <c r="CX766" s="1250"/>
      <c r="CY766" s="1250"/>
      <c r="CZ766" s="1250"/>
    </row>
    <row r="767" spans="1:104" s="23" customFormat="1" x14ac:dyDescent="0.4">
      <c r="A767" s="23">
        <v>743</v>
      </c>
      <c r="B767" s="21"/>
      <c r="C767" s="21"/>
      <c r="D767" s="20"/>
      <c r="E767" s="21"/>
      <c r="F767" s="21"/>
      <c r="G767" s="3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1223"/>
      <c r="AS767" s="1223"/>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1250"/>
      <c r="CN767" s="1250"/>
      <c r="CO767" s="1250"/>
      <c r="CP767" s="1250"/>
      <c r="CQ767" s="1250"/>
      <c r="CR767" s="1250"/>
      <c r="CS767" s="1250"/>
      <c r="CT767" s="1250"/>
      <c r="CU767" s="1250"/>
      <c r="CV767" s="1250"/>
      <c r="CW767" s="1250"/>
      <c r="CX767" s="1250"/>
      <c r="CY767" s="1250"/>
      <c r="CZ767" s="1250"/>
    </row>
    <row r="768" spans="1:104" s="23" customFormat="1" x14ac:dyDescent="0.4">
      <c r="A768" s="23">
        <v>744</v>
      </c>
      <c r="B768" s="21"/>
      <c r="C768" s="21"/>
      <c r="D768" s="20"/>
      <c r="E768" s="21"/>
      <c r="F768" s="21"/>
      <c r="G768" s="3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1223"/>
      <c r="AS768" s="1223"/>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1250"/>
      <c r="CN768" s="1250"/>
      <c r="CO768" s="1250"/>
      <c r="CP768" s="1250"/>
      <c r="CQ768" s="1250"/>
      <c r="CR768" s="1250"/>
      <c r="CS768" s="1250"/>
      <c r="CT768" s="1250"/>
      <c r="CU768" s="1250"/>
      <c r="CV768" s="1250"/>
      <c r="CW768" s="1250"/>
      <c r="CX768" s="1250"/>
      <c r="CY768" s="1250"/>
      <c r="CZ768" s="1250"/>
    </row>
    <row r="769" spans="1:104" s="23" customFormat="1" x14ac:dyDescent="0.4">
      <c r="A769" s="23">
        <v>745</v>
      </c>
      <c r="B769" s="21"/>
      <c r="C769" s="21"/>
      <c r="D769" s="20"/>
      <c r="E769" s="21"/>
      <c r="F769" s="21"/>
      <c r="G769" s="3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1223"/>
      <c r="AS769" s="1223"/>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1250"/>
      <c r="CN769" s="1250"/>
      <c r="CO769" s="1250"/>
      <c r="CP769" s="1250"/>
      <c r="CQ769" s="1250"/>
      <c r="CR769" s="1250"/>
      <c r="CS769" s="1250"/>
      <c r="CT769" s="1250"/>
      <c r="CU769" s="1250"/>
      <c r="CV769" s="1250"/>
      <c r="CW769" s="1250"/>
      <c r="CX769" s="1250"/>
      <c r="CY769" s="1250"/>
      <c r="CZ769" s="1250"/>
    </row>
    <row r="770" spans="1:104" s="23" customFormat="1" x14ac:dyDescent="0.4">
      <c r="A770" s="23">
        <v>746</v>
      </c>
      <c r="B770" s="21"/>
      <c r="C770" s="21"/>
      <c r="D770" s="20"/>
      <c r="E770" s="21"/>
      <c r="F770" s="21"/>
      <c r="G770" s="3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1223"/>
      <c r="AS770" s="1223"/>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1250"/>
      <c r="CN770" s="1250"/>
      <c r="CO770" s="1250"/>
      <c r="CP770" s="1250"/>
      <c r="CQ770" s="1250"/>
      <c r="CR770" s="1250"/>
      <c r="CS770" s="1250"/>
      <c r="CT770" s="1250"/>
      <c r="CU770" s="1250"/>
      <c r="CV770" s="1250"/>
      <c r="CW770" s="1250"/>
      <c r="CX770" s="1250"/>
      <c r="CY770" s="1250"/>
      <c r="CZ770" s="1250"/>
    </row>
    <row r="771" spans="1:104" s="23" customFormat="1" x14ac:dyDescent="0.4">
      <c r="A771" s="23">
        <v>747</v>
      </c>
      <c r="B771" s="21"/>
      <c r="C771" s="21"/>
      <c r="D771" s="20"/>
      <c r="E771" s="21"/>
      <c r="F771" s="21"/>
      <c r="G771" s="3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1223"/>
      <c r="AS771" s="1223"/>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1250"/>
      <c r="CN771" s="1250"/>
      <c r="CO771" s="1250"/>
      <c r="CP771" s="1250"/>
      <c r="CQ771" s="1250"/>
      <c r="CR771" s="1250"/>
      <c r="CS771" s="1250"/>
      <c r="CT771" s="1250"/>
      <c r="CU771" s="1250"/>
      <c r="CV771" s="1250"/>
      <c r="CW771" s="1250"/>
      <c r="CX771" s="1250"/>
      <c r="CY771" s="1250"/>
      <c r="CZ771" s="1250"/>
    </row>
    <row r="772" spans="1:104" s="23" customFormat="1" x14ac:dyDescent="0.4">
      <c r="A772" s="23">
        <v>748</v>
      </c>
      <c r="B772" s="21"/>
      <c r="C772" s="21"/>
      <c r="D772" s="20"/>
      <c r="E772" s="21"/>
      <c r="F772" s="21"/>
      <c r="G772" s="3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1223"/>
      <c r="AS772" s="1223"/>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1250"/>
      <c r="CN772" s="1250"/>
      <c r="CO772" s="1250"/>
      <c r="CP772" s="1250"/>
      <c r="CQ772" s="1250"/>
      <c r="CR772" s="1250"/>
      <c r="CS772" s="1250"/>
      <c r="CT772" s="1250"/>
      <c r="CU772" s="1250"/>
      <c r="CV772" s="1250"/>
      <c r="CW772" s="1250"/>
      <c r="CX772" s="1250"/>
      <c r="CY772" s="1250"/>
      <c r="CZ772" s="1250"/>
    </row>
    <row r="773" spans="1:104" s="23" customFormat="1" x14ac:dyDescent="0.4">
      <c r="A773" s="23">
        <v>749</v>
      </c>
      <c r="B773" s="21"/>
      <c r="C773" s="21"/>
      <c r="D773" s="20"/>
      <c r="E773" s="21"/>
      <c r="F773" s="21"/>
      <c r="G773" s="3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1223"/>
      <c r="AS773" s="1223"/>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1250"/>
      <c r="CN773" s="1250"/>
      <c r="CO773" s="1250"/>
      <c r="CP773" s="1250"/>
      <c r="CQ773" s="1250"/>
      <c r="CR773" s="1250"/>
      <c r="CS773" s="1250"/>
      <c r="CT773" s="1250"/>
      <c r="CU773" s="1250"/>
      <c r="CV773" s="1250"/>
      <c r="CW773" s="1250"/>
      <c r="CX773" s="1250"/>
      <c r="CY773" s="1250"/>
      <c r="CZ773" s="1250"/>
    </row>
    <row r="774" spans="1:104" s="23" customFormat="1" x14ac:dyDescent="0.4">
      <c r="A774" s="23">
        <v>750</v>
      </c>
      <c r="B774" s="21"/>
      <c r="C774" s="21"/>
      <c r="D774" s="20"/>
      <c r="E774" s="21"/>
      <c r="F774" s="21"/>
      <c r="G774" s="3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1223"/>
      <c r="AS774" s="1223"/>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1250"/>
      <c r="CN774" s="1250"/>
      <c r="CO774" s="1250"/>
      <c r="CP774" s="1250"/>
      <c r="CQ774" s="1250"/>
      <c r="CR774" s="1250"/>
      <c r="CS774" s="1250"/>
      <c r="CT774" s="1250"/>
      <c r="CU774" s="1250"/>
      <c r="CV774" s="1250"/>
      <c r="CW774" s="1250"/>
      <c r="CX774" s="1250"/>
      <c r="CY774" s="1250"/>
      <c r="CZ774" s="1250"/>
    </row>
    <row r="775" spans="1:104" s="23" customFormat="1" x14ac:dyDescent="0.4">
      <c r="A775" s="23">
        <v>751</v>
      </c>
      <c r="B775" s="21"/>
      <c r="C775" s="21"/>
      <c r="D775" s="20"/>
      <c r="E775" s="21"/>
      <c r="F775" s="21"/>
      <c r="G775" s="3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1223"/>
      <c r="AS775" s="1223"/>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1250"/>
      <c r="CN775" s="1250"/>
      <c r="CO775" s="1250"/>
      <c r="CP775" s="1250"/>
      <c r="CQ775" s="1250"/>
      <c r="CR775" s="1250"/>
      <c r="CS775" s="1250"/>
      <c r="CT775" s="1250"/>
      <c r="CU775" s="1250"/>
      <c r="CV775" s="1250"/>
      <c r="CW775" s="1250"/>
      <c r="CX775" s="1250"/>
      <c r="CY775" s="1250"/>
      <c r="CZ775" s="1250"/>
    </row>
    <row r="776" spans="1:104" s="23" customFormat="1" x14ac:dyDescent="0.4">
      <c r="A776" s="23">
        <v>752</v>
      </c>
      <c r="B776" s="21"/>
      <c r="C776" s="21"/>
      <c r="D776" s="20"/>
      <c r="E776" s="21"/>
      <c r="F776" s="21"/>
      <c r="G776" s="3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1223"/>
      <c r="AS776" s="1223"/>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1250"/>
      <c r="CN776" s="1250"/>
      <c r="CO776" s="1250"/>
      <c r="CP776" s="1250"/>
      <c r="CQ776" s="1250"/>
      <c r="CR776" s="1250"/>
      <c r="CS776" s="1250"/>
      <c r="CT776" s="1250"/>
      <c r="CU776" s="1250"/>
      <c r="CV776" s="1250"/>
      <c r="CW776" s="1250"/>
      <c r="CX776" s="1250"/>
      <c r="CY776" s="1250"/>
      <c r="CZ776" s="1250"/>
    </row>
    <row r="777" spans="1:104" s="23" customFormat="1" x14ac:dyDescent="0.4">
      <c r="A777" s="23">
        <v>753</v>
      </c>
      <c r="B777" s="21"/>
      <c r="C777" s="21"/>
      <c r="D777" s="20"/>
      <c r="E777" s="21"/>
      <c r="F777" s="21"/>
      <c r="G777" s="3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1223"/>
      <c r="AS777" s="1223"/>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1250"/>
      <c r="CN777" s="1250"/>
      <c r="CO777" s="1250"/>
      <c r="CP777" s="1250"/>
      <c r="CQ777" s="1250"/>
      <c r="CR777" s="1250"/>
      <c r="CS777" s="1250"/>
      <c r="CT777" s="1250"/>
      <c r="CU777" s="1250"/>
      <c r="CV777" s="1250"/>
      <c r="CW777" s="1250"/>
      <c r="CX777" s="1250"/>
      <c r="CY777" s="1250"/>
      <c r="CZ777" s="1250"/>
    </row>
    <row r="778" spans="1:104" s="23" customFormat="1" x14ac:dyDescent="0.4">
      <c r="A778" s="23">
        <v>754</v>
      </c>
      <c r="B778" s="21"/>
      <c r="C778" s="21"/>
      <c r="D778" s="20"/>
      <c r="E778" s="21"/>
      <c r="F778" s="21"/>
      <c r="G778" s="3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1223"/>
      <c r="AS778" s="1223"/>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1250"/>
      <c r="CN778" s="1250"/>
      <c r="CO778" s="1250"/>
      <c r="CP778" s="1250"/>
      <c r="CQ778" s="1250"/>
      <c r="CR778" s="1250"/>
      <c r="CS778" s="1250"/>
      <c r="CT778" s="1250"/>
      <c r="CU778" s="1250"/>
      <c r="CV778" s="1250"/>
      <c r="CW778" s="1250"/>
      <c r="CX778" s="1250"/>
      <c r="CY778" s="1250"/>
      <c r="CZ778" s="1250"/>
    </row>
    <row r="779" spans="1:104" s="23" customFormat="1" x14ac:dyDescent="0.4">
      <c r="A779" s="23">
        <v>755</v>
      </c>
      <c r="B779" s="21"/>
      <c r="C779" s="21"/>
      <c r="D779" s="20"/>
      <c r="E779" s="21"/>
      <c r="F779" s="21"/>
      <c r="G779" s="3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1223"/>
      <c r="AS779" s="1223"/>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1250"/>
      <c r="CN779" s="1250"/>
      <c r="CO779" s="1250"/>
      <c r="CP779" s="1250"/>
      <c r="CQ779" s="1250"/>
      <c r="CR779" s="1250"/>
      <c r="CS779" s="1250"/>
      <c r="CT779" s="1250"/>
      <c r="CU779" s="1250"/>
      <c r="CV779" s="1250"/>
      <c r="CW779" s="1250"/>
      <c r="CX779" s="1250"/>
      <c r="CY779" s="1250"/>
      <c r="CZ779" s="1250"/>
    </row>
    <row r="780" spans="1:104" s="23" customFormat="1" x14ac:dyDescent="0.4">
      <c r="A780" s="23">
        <v>756</v>
      </c>
      <c r="B780" s="21"/>
      <c r="C780" s="21"/>
      <c r="D780" s="20"/>
      <c r="E780" s="21"/>
      <c r="F780" s="21"/>
      <c r="G780" s="3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1223"/>
      <c r="AS780" s="1223"/>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1250"/>
      <c r="CN780" s="1250"/>
      <c r="CO780" s="1250"/>
      <c r="CP780" s="1250"/>
      <c r="CQ780" s="1250"/>
      <c r="CR780" s="1250"/>
      <c r="CS780" s="1250"/>
      <c r="CT780" s="1250"/>
      <c r="CU780" s="1250"/>
      <c r="CV780" s="1250"/>
      <c r="CW780" s="1250"/>
      <c r="CX780" s="1250"/>
      <c r="CY780" s="1250"/>
      <c r="CZ780" s="1250"/>
    </row>
    <row r="781" spans="1:104" s="23" customFormat="1" x14ac:dyDescent="0.4">
      <c r="A781" s="23">
        <v>757</v>
      </c>
      <c r="B781" s="21"/>
      <c r="C781" s="21"/>
      <c r="D781" s="20"/>
      <c r="E781" s="21"/>
      <c r="F781" s="21"/>
      <c r="G781" s="3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1223"/>
      <c r="AS781" s="1223"/>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1250"/>
      <c r="CN781" s="1250"/>
      <c r="CO781" s="1250"/>
      <c r="CP781" s="1250"/>
      <c r="CQ781" s="1250"/>
      <c r="CR781" s="1250"/>
      <c r="CS781" s="1250"/>
      <c r="CT781" s="1250"/>
      <c r="CU781" s="1250"/>
      <c r="CV781" s="1250"/>
      <c r="CW781" s="1250"/>
      <c r="CX781" s="1250"/>
      <c r="CY781" s="1250"/>
      <c r="CZ781" s="1250"/>
    </row>
    <row r="782" spans="1:104" s="23" customFormat="1" x14ac:dyDescent="0.4">
      <c r="A782" s="23">
        <v>758</v>
      </c>
      <c r="B782" s="21"/>
      <c r="C782" s="21"/>
      <c r="D782" s="20"/>
      <c r="E782" s="21"/>
      <c r="F782" s="21"/>
      <c r="G782" s="3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1223"/>
      <c r="AS782" s="1223"/>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1250"/>
      <c r="CN782" s="1250"/>
      <c r="CO782" s="1250"/>
      <c r="CP782" s="1250"/>
      <c r="CQ782" s="1250"/>
      <c r="CR782" s="1250"/>
      <c r="CS782" s="1250"/>
      <c r="CT782" s="1250"/>
      <c r="CU782" s="1250"/>
      <c r="CV782" s="1250"/>
      <c r="CW782" s="1250"/>
      <c r="CX782" s="1250"/>
      <c r="CY782" s="1250"/>
      <c r="CZ782" s="1250"/>
    </row>
    <row r="783" spans="1:104" s="23" customFormat="1" x14ac:dyDescent="0.4">
      <c r="A783" s="23">
        <v>759</v>
      </c>
      <c r="B783" s="21"/>
      <c r="C783" s="21"/>
      <c r="D783" s="20"/>
      <c r="E783" s="21"/>
      <c r="F783" s="21"/>
      <c r="G783" s="3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1223"/>
      <c r="AS783" s="1223"/>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1250"/>
      <c r="CN783" s="1250"/>
      <c r="CO783" s="1250"/>
      <c r="CP783" s="1250"/>
      <c r="CQ783" s="1250"/>
      <c r="CR783" s="1250"/>
      <c r="CS783" s="1250"/>
      <c r="CT783" s="1250"/>
      <c r="CU783" s="1250"/>
      <c r="CV783" s="1250"/>
      <c r="CW783" s="1250"/>
      <c r="CX783" s="1250"/>
      <c r="CY783" s="1250"/>
      <c r="CZ783" s="1250"/>
    </row>
    <row r="784" spans="1:104" s="23" customFormat="1" x14ac:dyDescent="0.4">
      <c r="A784" s="23">
        <v>760</v>
      </c>
      <c r="B784" s="21"/>
      <c r="C784" s="21"/>
      <c r="D784" s="20"/>
      <c r="E784" s="21"/>
      <c r="F784" s="21"/>
      <c r="G784" s="3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1223"/>
      <c r="AS784" s="1223"/>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1250"/>
      <c r="CN784" s="1250"/>
      <c r="CO784" s="1250"/>
      <c r="CP784" s="1250"/>
      <c r="CQ784" s="1250"/>
      <c r="CR784" s="1250"/>
      <c r="CS784" s="1250"/>
      <c r="CT784" s="1250"/>
      <c r="CU784" s="1250"/>
      <c r="CV784" s="1250"/>
      <c r="CW784" s="1250"/>
      <c r="CX784" s="1250"/>
      <c r="CY784" s="1250"/>
      <c r="CZ784" s="1250"/>
    </row>
    <row r="785" spans="1:104" s="23" customFormat="1" x14ac:dyDescent="0.4">
      <c r="A785" s="23">
        <v>761</v>
      </c>
      <c r="B785" s="21"/>
      <c r="C785" s="21"/>
      <c r="D785" s="20"/>
      <c r="E785" s="21"/>
      <c r="F785" s="21"/>
      <c r="G785" s="3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1223"/>
      <c r="AS785" s="1223"/>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1250"/>
      <c r="CN785" s="1250"/>
      <c r="CO785" s="1250"/>
      <c r="CP785" s="1250"/>
      <c r="CQ785" s="1250"/>
      <c r="CR785" s="1250"/>
      <c r="CS785" s="1250"/>
      <c r="CT785" s="1250"/>
      <c r="CU785" s="1250"/>
      <c r="CV785" s="1250"/>
      <c r="CW785" s="1250"/>
      <c r="CX785" s="1250"/>
      <c r="CY785" s="1250"/>
      <c r="CZ785" s="1250"/>
    </row>
    <row r="786" spans="1:104" s="23" customFormat="1" x14ac:dyDescent="0.4">
      <c r="A786" s="23">
        <v>762</v>
      </c>
      <c r="B786" s="21"/>
      <c r="C786" s="21"/>
      <c r="D786" s="20"/>
      <c r="E786" s="21"/>
      <c r="F786" s="21"/>
      <c r="G786" s="3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1223"/>
      <c r="AS786" s="1223"/>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1250"/>
      <c r="CN786" s="1250"/>
      <c r="CO786" s="1250"/>
      <c r="CP786" s="1250"/>
      <c r="CQ786" s="1250"/>
      <c r="CR786" s="1250"/>
      <c r="CS786" s="1250"/>
      <c r="CT786" s="1250"/>
      <c r="CU786" s="1250"/>
      <c r="CV786" s="1250"/>
      <c r="CW786" s="1250"/>
      <c r="CX786" s="1250"/>
      <c r="CY786" s="1250"/>
      <c r="CZ786" s="1250"/>
    </row>
    <row r="787" spans="1:104" s="23" customFormat="1" x14ac:dyDescent="0.4">
      <c r="A787" s="23">
        <v>763</v>
      </c>
      <c r="B787" s="21"/>
      <c r="C787" s="21"/>
      <c r="D787" s="20"/>
      <c r="E787" s="21"/>
      <c r="F787" s="21"/>
      <c r="G787" s="3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1223"/>
      <c r="AS787" s="1223"/>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1250"/>
      <c r="CN787" s="1250"/>
      <c r="CO787" s="1250"/>
      <c r="CP787" s="1250"/>
      <c r="CQ787" s="1250"/>
      <c r="CR787" s="1250"/>
      <c r="CS787" s="1250"/>
      <c r="CT787" s="1250"/>
      <c r="CU787" s="1250"/>
      <c r="CV787" s="1250"/>
      <c r="CW787" s="1250"/>
      <c r="CX787" s="1250"/>
      <c r="CY787" s="1250"/>
      <c r="CZ787" s="1250"/>
    </row>
    <row r="788" spans="1:104" s="23" customFormat="1" x14ac:dyDescent="0.4">
      <c r="A788" s="23">
        <v>764</v>
      </c>
      <c r="B788" s="21"/>
      <c r="C788" s="21"/>
      <c r="D788" s="20"/>
      <c r="E788" s="21"/>
      <c r="F788" s="21"/>
      <c r="G788" s="3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1223"/>
      <c r="AS788" s="1223"/>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1250"/>
      <c r="CN788" s="1250"/>
      <c r="CO788" s="1250"/>
      <c r="CP788" s="1250"/>
      <c r="CQ788" s="1250"/>
      <c r="CR788" s="1250"/>
      <c r="CS788" s="1250"/>
      <c r="CT788" s="1250"/>
      <c r="CU788" s="1250"/>
      <c r="CV788" s="1250"/>
      <c r="CW788" s="1250"/>
      <c r="CX788" s="1250"/>
      <c r="CY788" s="1250"/>
      <c r="CZ788" s="1250"/>
    </row>
    <row r="789" spans="1:104" s="23" customFormat="1" x14ac:dyDescent="0.4">
      <c r="A789" s="23">
        <v>765</v>
      </c>
      <c r="B789" s="21"/>
      <c r="C789" s="21"/>
      <c r="D789" s="20"/>
      <c r="E789" s="21"/>
      <c r="F789" s="21"/>
      <c r="G789" s="3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1223"/>
      <c r="AS789" s="1223"/>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1250"/>
      <c r="CN789" s="1250"/>
      <c r="CO789" s="1250"/>
      <c r="CP789" s="1250"/>
      <c r="CQ789" s="1250"/>
      <c r="CR789" s="1250"/>
      <c r="CS789" s="1250"/>
      <c r="CT789" s="1250"/>
      <c r="CU789" s="1250"/>
      <c r="CV789" s="1250"/>
      <c r="CW789" s="1250"/>
      <c r="CX789" s="1250"/>
      <c r="CY789" s="1250"/>
      <c r="CZ789" s="1250"/>
    </row>
    <row r="790" spans="1:104" s="23" customFormat="1" x14ac:dyDescent="0.4">
      <c r="A790" s="23">
        <v>766</v>
      </c>
      <c r="B790" s="21"/>
      <c r="C790" s="21"/>
      <c r="D790" s="20"/>
      <c r="E790" s="21"/>
      <c r="F790" s="21"/>
      <c r="G790" s="3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1223"/>
      <c r="AS790" s="1223"/>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1250"/>
      <c r="CN790" s="1250"/>
      <c r="CO790" s="1250"/>
      <c r="CP790" s="1250"/>
      <c r="CQ790" s="1250"/>
      <c r="CR790" s="1250"/>
      <c r="CS790" s="1250"/>
      <c r="CT790" s="1250"/>
      <c r="CU790" s="1250"/>
      <c r="CV790" s="1250"/>
      <c r="CW790" s="1250"/>
      <c r="CX790" s="1250"/>
      <c r="CY790" s="1250"/>
      <c r="CZ790" s="1250"/>
    </row>
    <row r="791" spans="1:104" s="23" customFormat="1" x14ac:dyDescent="0.4">
      <c r="A791" s="23">
        <v>767</v>
      </c>
      <c r="B791" s="21"/>
      <c r="C791" s="21"/>
      <c r="D791" s="20"/>
      <c r="E791" s="21"/>
      <c r="F791" s="21"/>
      <c r="G791" s="3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1223"/>
      <c r="AS791" s="1223"/>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1250"/>
      <c r="CN791" s="1250"/>
      <c r="CO791" s="1250"/>
      <c r="CP791" s="1250"/>
      <c r="CQ791" s="1250"/>
      <c r="CR791" s="1250"/>
      <c r="CS791" s="1250"/>
      <c r="CT791" s="1250"/>
      <c r="CU791" s="1250"/>
      <c r="CV791" s="1250"/>
      <c r="CW791" s="1250"/>
      <c r="CX791" s="1250"/>
      <c r="CY791" s="1250"/>
      <c r="CZ791" s="1250"/>
    </row>
    <row r="792" spans="1:104" s="23" customFormat="1" x14ac:dyDescent="0.4">
      <c r="A792" s="23">
        <v>768</v>
      </c>
      <c r="B792" s="21"/>
      <c r="C792" s="21"/>
      <c r="D792" s="20"/>
      <c r="E792" s="21"/>
      <c r="F792" s="21"/>
      <c r="G792" s="3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1223"/>
      <c r="AS792" s="1223"/>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1250"/>
      <c r="CN792" s="1250"/>
      <c r="CO792" s="1250"/>
      <c r="CP792" s="1250"/>
      <c r="CQ792" s="1250"/>
      <c r="CR792" s="1250"/>
      <c r="CS792" s="1250"/>
      <c r="CT792" s="1250"/>
      <c r="CU792" s="1250"/>
      <c r="CV792" s="1250"/>
      <c r="CW792" s="1250"/>
      <c r="CX792" s="1250"/>
      <c r="CY792" s="1250"/>
      <c r="CZ792" s="1250"/>
    </row>
    <row r="793" spans="1:104" s="23" customFormat="1" x14ac:dyDescent="0.4">
      <c r="A793" s="23">
        <v>769</v>
      </c>
      <c r="B793" s="21"/>
      <c r="C793" s="21"/>
      <c r="D793" s="20"/>
      <c r="E793" s="21"/>
      <c r="F793" s="21"/>
      <c r="G793" s="3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1223"/>
      <c r="AS793" s="1223"/>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1250"/>
      <c r="CN793" s="1250"/>
      <c r="CO793" s="1250"/>
      <c r="CP793" s="1250"/>
      <c r="CQ793" s="1250"/>
      <c r="CR793" s="1250"/>
      <c r="CS793" s="1250"/>
      <c r="CT793" s="1250"/>
      <c r="CU793" s="1250"/>
      <c r="CV793" s="1250"/>
      <c r="CW793" s="1250"/>
      <c r="CX793" s="1250"/>
      <c r="CY793" s="1250"/>
      <c r="CZ793" s="1250"/>
    </row>
    <row r="794" spans="1:104" s="23" customFormat="1" x14ac:dyDescent="0.4">
      <c r="A794" s="23">
        <v>770</v>
      </c>
      <c r="B794" s="21"/>
      <c r="C794" s="21"/>
      <c r="D794" s="20"/>
      <c r="E794" s="21"/>
      <c r="F794" s="21"/>
      <c r="G794" s="3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1223"/>
      <c r="AS794" s="1223"/>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1250"/>
      <c r="CN794" s="1250"/>
      <c r="CO794" s="1250"/>
      <c r="CP794" s="1250"/>
      <c r="CQ794" s="1250"/>
      <c r="CR794" s="1250"/>
      <c r="CS794" s="1250"/>
      <c r="CT794" s="1250"/>
      <c r="CU794" s="1250"/>
      <c r="CV794" s="1250"/>
      <c r="CW794" s="1250"/>
      <c r="CX794" s="1250"/>
      <c r="CY794" s="1250"/>
      <c r="CZ794" s="1250"/>
    </row>
    <row r="795" spans="1:104" s="23" customFormat="1" x14ac:dyDescent="0.4">
      <c r="A795" s="23">
        <v>771</v>
      </c>
      <c r="B795" s="21"/>
      <c r="C795" s="21"/>
      <c r="D795" s="20"/>
      <c r="E795" s="21"/>
      <c r="F795" s="21"/>
      <c r="G795" s="3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1223"/>
      <c r="AS795" s="1223"/>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1250"/>
      <c r="CN795" s="1250"/>
      <c r="CO795" s="1250"/>
      <c r="CP795" s="1250"/>
      <c r="CQ795" s="1250"/>
      <c r="CR795" s="1250"/>
      <c r="CS795" s="1250"/>
      <c r="CT795" s="1250"/>
      <c r="CU795" s="1250"/>
      <c r="CV795" s="1250"/>
      <c r="CW795" s="1250"/>
      <c r="CX795" s="1250"/>
      <c r="CY795" s="1250"/>
      <c r="CZ795" s="1250"/>
    </row>
    <row r="796" spans="1:104" s="23" customFormat="1" x14ac:dyDescent="0.4">
      <c r="A796" s="23">
        <v>772</v>
      </c>
      <c r="B796" s="21"/>
      <c r="C796" s="21"/>
      <c r="D796" s="20"/>
      <c r="E796" s="21"/>
      <c r="F796" s="21"/>
      <c r="G796" s="3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1223"/>
      <c r="AS796" s="1223"/>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1250"/>
      <c r="CN796" s="1250"/>
      <c r="CO796" s="1250"/>
      <c r="CP796" s="1250"/>
      <c r="CQ796" s="1250"/>
      <c r="CR796" s="1250"/>
      <c r="CS796" s="1250"/>
      <c r="CT796" s="1250"/>
      <c r="CU796" s="1250"/>
      <c r="CV796" s="1250"/>
      <c r="CW796" s="1250"/>
      <c r="CX796" s="1250"/>
      <c r="CY796" s="1250"/>
      <c r="CZ796" s="1250"/>
    </row>
    <row r="797" spans="1:104" s="23" customFormat="1" x14ac:dyDescent="0.4">
      <c r="A797" s="23">
        <v>773</v>
      </c>
      <c r="B797" s="21"/>
      <c r="C797" s="21"/>
      <c r="D797" s="20"/>
      <c r="E797" s="21"/>
      <c r="F797" s="21"/>
      <c r="G797" s="3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1223"/>
      <c r="AS797" s="1223"/>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1250"/>
      <c r="CN797" s="1250"/>
      <c r="CO797" s="1250"/>
      <c r="CP797" s="1250"/>
      <c r="CQ797" s="1250"/>
      <c r="CR797" s="1250"/>
      <c r="CS797" s="1250"/>
      <c r="CT797" s="1250"/>
      <c r="CU797" s="1250"/>
      <c r="CV797" s="1250"/>
      <c r="CW797" s="1250"/>
      <c r="CX797" s="1250"/>
      <c r="CY797" s="1250"/>
      <c r="CZ797" s="1250"/>
    </row>
    <row r="798" spans="1:104" s="23" customFormat="1" x14ac:dyDescent="0.4">
      <c r="A798" s="23">
        <v>774</v>
      </c>
      <c r="B798" s="21"/>
      <c r="C798" s="21"/>
      <c r="D798" s="20"/>
      <c r="E798" s="21"/>
      <c r="F798" s="21"/>
      <c r="G798" s="3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1223"/>
      <c r="AS798" s="1223"/>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1250"/>
      <c r="CN798" s="1250"/>
      <c r="CO798" s="1250"/>
      <c r="CP798" s="1250"/>
      <c r="CQ798" s="1250"/>
      <c r="CR798" s="1250"/>
      <c r="CS798" s="1250"/>
      <c r="CT798" s="1250"/>
      <c r="CU798" s="1250"/>
      <c r="CV798" s="1250"/>
      <c r="CW798" s="1250"/>
      <c r="CX798" s="1250"/>
      <c r="CY798" s="1250"/>
      <c r="CZ798" s="1250"/>
    </row>
    <row r="799" spans="1:104" s="23" customFormat="1" x14ac:dyDescent="0.4">
      <c r="A799" s="23">
        <v>775</v>
      </c>
      <c r="B799" s="21"/>
      <c r="C799" s="21"/>
      <c r="D799" s="20"/>
      <c r="E799" s="21"/>
      <c r="F799" s="21"/>
      <c r="G799" s="3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1223"/>
      <c r="AS799" s="1223"/>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1250"/>
      <c r="CN799" s="1250"/>
      <c r="CO799" s="1250"/>
      <c r="CP799" s="1250"/>
      <c r="CQ799" s="1250"/>
      <c r="CR799" s="1250"/>
      <c r="CS799" s="1250"/>
      <c r="CT799" s="1250"/>
      <c r="CU799" s="1250"/>
      <c r="CV799" s="1250"/>
      <c r="CW799" s="1250"/>
      <c r="CX799" s="1250"/>
      <c r="CY799" s="1250"/>
      <c r="CZ799" s="1250"/>
    </row>
    <row r="800" spans="1:104" s="23" customFormat="1" x14ac:dyDescent="0.4">
      <c r="A800" s="23">
        <v>776</v>
      </c>
      <c r="B800" s="21"/>
      <c r="C800" s="21"/>
      <c r="D800" s="20"/>
      <c r="E800" s="21"/>
      <c r="F800" s="21"/>
      <c r="G800" s="3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1223"/>
      <c r="AS800" s="1223"/>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1250"/>
      <c r="CN800" s="1250"/>
      <c r="CO800" s="1250"/>
      <c r="CP800" s="1250"/>
      <c r="CQ800" s="1250"/>
      <c r="CR800" s="1250"/>
      <c r="CS800" s="1250"/>
      <c r="CT800" s="1250"/>
      <c r="CU800" s="1250"/>
      <c r="CV800" s="1250"/>
      <c r="CW800" s="1250"/>
      <c r="CX800" s="1250"/>
      <c r="CY800" s="1250"/>
      <c r="CZ800" s="1250"/>
    </row>
    <row r="801" spans="1:104" s="23" customFormat="1" x14ac:dyDescent="0.4">
      <c r="A801" s="23">
        <v>777</v>
      </c>
      <c r="B801" s="21"/>
      <c r="C801" s="21"/>
      <c r="D801" s="20"/>
      <c r="E801" s="21"/>
      <c r="F801" s="21"/>
      <c r="G801" s="3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1223"/>
      <c r="AS801" s="1223"/>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1250"/>
      <c r="CN801" s="1250"/>
      <c r="CO801" s="1250"/>
      <c r="CP801" s="1250"/>
      <c r="CQ801" s="1250"/>
      <c r="CR801" s="1250"/>
      <c r="CS801" s="1250"/>
      <c r="CT801" s="1250"/>
      <c r="CU801" s="1250"/>
      <c r="CV801" s="1250"/>
      <c r="CW801" s="1250"/>
      <c r="CX801" s="1250"/>
      <c r="CY801" s="1250"/>
      <c r="CZ801" s="1250"/>
    </row>
    <row r="802" spans="1:104" s="23" customFormat="1" x14ac:dyDescent="0.4">
      <c r="A802" s="23">
        <v>778</v>
      </c>
      <c r="B802" s="21"/>
      <c r="C802" s="21"/>
      <c r="D802" s="20"/>
      <c r="E802" s="21"/>
      <c r="F802" s="21"/>
      <c r="G802" s="3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1223"/>
      <c r="AS802" s="1223"/>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1250"/>
      <c r="CN802" s="1250"/>
      <c r="CO802" s="1250"/>
      <c r="CP802" s="1250"/>
      <c r="CQ802" s="1250"/>
      <c r="CR802" s="1250"/>
      <c r="CS802" s="1250"/>
      <c r="CT802" s="1250"/>
      <c r="CU802" s="1250"/>
      <c r="CV802" s="1250"/>
      <c r="CW802" s="1250"/>
      <c r="CX802" s="1250"/>
      <c r="CY802" s="1250"/>
      <c r="CZ802" s="1250"/>
    </row>
    <row r="803" spans="1:104" s="23" customFormat="1" x14ac:dyDescent="0.4">
      <c r="A803" s="23">
        <v>779</v>
      </c>
      <c r="B803" s="21"/>
      <c r="C803" s="21"/>
      <c r="D803" s="20"/>
      <c r="E803" s="21"/>
      <c r="F803" s="21"/>
      <c r="G803" s="3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1223"/>
      <c r="AS803" s="1223"/>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1250"/>
      <c r="CN803" s="1250"/>
      <c r="CO803" s="1250"/>
      <c r="CP803" s="1250"/>
      <c r="CQ803" s="1250"/>
      <c r="CR803" s="1250"/>
      <c r="CS803" s="1250"/>
      <c r="CT803" s="1250"/>
      <c r="CU803" s="1250"/>
      <c r="CV803" s="1250"/>
      <c r="CW803" s="1250"/>
      <c r="CX803" s="1250"/>
      <c r="CY803" s="1250"/>
      <c r="CZ803" s="1250"/>
    </row>
    <row r="804" spans="1:104" s="23" customFormat="1" x14ac:dyDescent="0.4">
      <c r="A804" s="23">
        <v>780</v>
      </c>
      <c r="B804" s="21"/>
      <c r="C804" s="21"/>
      <c r="D804" s="20"/>
      <c r="E804" s="21"/>
      <c r="F804" s="21"/>
      <c r="G804" s="3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1223"/>
      <c r="AS804" s="1223"/>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1250"/>
      <c r="CN804" s="1250"/>
      <c r="CO804" s="1250"/>
      <c r="CP804" s="1250"/>
      <c r="CQ804" s="1250"/>
      <c r="CR804" s="1250"/>
      <c r="CS804" s="1250"/>
      <c r="CT804" s="1250"/>
      <c r="CU804" s="1250"/>
      <c r="CV804" s="1250"/>
      <c r="CW804" s="1250"/>
      <c r="CX804" s="1250"/>
      <c r="CY804" s="1250"/>
      <c r="CZ804" s="1250"/>
    </row>
    <row r="805" spans="1:104" s="23" customFormat="1" x14ac:dyDescent="0.4">
      <c r="A805" s="23">
        <v>781</v>
      </c>
      <c r="B805" s="21"/>
      <c r="C805" s="21"/>
      <c r="D805" s="20"/>
      <c r="E805" s="21"/>
      <c r="F805" s="21"/>
      <c r="G805" s="3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1223"/>
      <c r="AS805" s="1223"/>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1250"/>
      <c r="CN805" s="1250"/>
      <c r="CO805" s="1250"/>
      <c r="CP805" s="1250"/>
      <c r="CQ805" s="1250"/>
      <c r="CR805" s="1250"/>
      <c r="CS805" s="1250"/>
      <c r="CT805" s="1250"/>
      <c r="CU805" s="1250"/>
      <c r="CV805" s="1250"/>
      <c r="CW805" s="1250"/>
      <c r="CX805" s="1250"/>
      <c r="CY805" s="1250"/>
      <c r="CZ805" s="1250"/>
    </row>
    <row r="806" spans="1:104" s="23" customFormat="1" x14ac:dyDescent="0.4">
      <c r="A806" s="23">
        <v>782</v>
      </c>
      <c r="B806" s="21"/>
      <c r="C806" s="21"/>
      <c r="D806" s="20"/>
      <c r="E806" s="21"/>
      <c r="F806" s="21"/>
      <c r="G806" s="3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1223"/>
      <c r="AS806" s="1223"/>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1250"/>
      <c r="CN806" s="1250"/>
      <c r="CO806" s="1250"/>
      <c r="CP806" s="1250"/>
      <c r="CQ806" s="1250"/>
      <c r="CR806" s="1250"/>
      <c r="CS806" s="1250"/>
      <c r="CT806" s="1250"/>
      <c r="CU806" s="1250"/>
      <c r="CV806" s="1250"/>
      <c r="CW806" s="1250"/>
      <c r="CX806" s="1250"/>
      <c r="CY806" s="1250"/>
      <c r="CZ806" s="1250"/>
    </row>
    <row r="807" spans="1:104" s="23" customFormat="1" x14ac:dyDescent="0.4">
      <c r="A807" s="23">
        <v>783</v>
      </c>
      <c r="B807" s="21"/>
      <c r="C807" s="21"/>
      <c r="D807" s="20"/>
      <c r="E807" s="21"/>
      <c r="F807" s="21"/>
      <c r="G807" s="3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1223"/>
      <c r="AS807" s="1223"/>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1250"/>
      <c r="CN807" s="1250"/>
      <c r="CO807" s="1250"/>
      <c r="CP807" s="1250"/>
      <c r="CQ807" s="1250"/>
      <c r="CR807" s="1250"/>
      <c r="CS807" s="1250"/>
      <c r="CT807" s="1250"/>
      <c r="CU807" s="1250"/>
      <c r="CV807" s="1250"/>
      <c r="CW807" s="1250"/>
      <c r="CX807" s="1250"/>
      <c r="CY807" s="1250"/>
      <c r="CZ807" s="1250"/>
    </row>
    <row r="808" spans="1:104" s="23" customFormat="1" x14ac:dyDescent="0.4">
      <c r="A808" s="23">
        <v>784</v>
      </c>
      <c r="B808" s="21"/>
      <c r="C808" s="21"/>
      <c r="D808" s="20"/>
      <c r="E808" s="21"/>
      <c r="F808" s="21"/>
      <c r="G808" s="3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1223"/>
      <c r="AS808" s="1223"/>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1250"/>
      <c r="CN808" s="1250"/>
      <c r="CO808" s="1250"/>
      <c r="CP808" s="1250"/>
      <c r="CQ808" s="1250"/>
      <c r="CR808" s="1250"/>
      <c r="CS808" s="1250"/>
      <c r="CT808" s="1250"/>
      <c r="CU808" s="1250"/>
      <c r="CV808" s="1250"/>
      <c r="CW808" s="1250"/>
      <c r="CX808" s="1250"/>
      <c r="CY808" s="1250"/>
      <c r="CZ808" s="1250"/>
    </row>
    <row r="809" spans="1:104" s="23" customFormat="1" x14ac:dyDescent="0.4">
      <c r="A809" s="23">
        <v>785</v>
      </c>
      <c r="B809" s="21"/>
      <c r="C809" s="21"/>
      <c r="D809" s="20"/>
      <c r="E809" s="21"/>
      <c r="F809" s="21"/>
      <c r="G809" s="3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1223"/>
      <c r="AS809" s="1223"/>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1250"/>
      <c r="CN809" s="1250"/>
      <c r="CO809" s="1250"/>
      <c r="CP809" s="1250"/>
      <c r="CQ809" s="1250"/>
      <c r="CR809" s="1250"/>
      <c r="CS809" s="1250"/>
      <c r="CT809" s="1250"/>
      <c r="CU809" s="1250"/>
      <c r="CV809" s="1250"/>
      <c r="CW809" s="1250"/>
      <c r="CX809" s="1250"/>
      <c r="CY809" s="1250"/>
      <c r="CZ809" s="1250"/>
    </row>
    <row r="810" spans="1:104" s="23" customFormat="1" x14ac:dyDescent="0.4">
      <c r="A810" s="23">
        <v>786</v>
      </c>
      <c r="B810" s="21"/>
      <c r="C810" s="21"/>
      <c r="D810" s="20"/>
      <c r="E810" s="21"/>
      <c r="F810" s="21"/>
      <c r="G810" s="3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1223"/>
      <c r="AS810" s="1223"/>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1250"/>
      <c r="CN810" s="1250"/>
      <c r="CO810" s="1250"/>
      <c r="CP810" s="1250"/>
      <c r="CQ810" s="1250"/>
      <c r="CR810" s="1250"/>
      <c r="CS810" s="1250"/>
      <c r="CT810" s="1250"/>
      <c r="CU810" s="1250"/>
      <c r="CV810" s="1250"/>
      <c r="CW810" s="1250"/>
      <c r="CX810" s="1250"/>
      <c r="CY810" s="1250"/>
      <c r="CZ810" s="1250"/>
    </row>
    <row r="811" spans="1:104" s="23" customFormat="1" x14ac:dyDescent="0.4">
      <c r="A811" s="23">
        <v>787</v>
      </c>
      <c r="B811" s="21"/>
      <c r="C811" s="21"/>
      <c r="D811" s="20"/>
      <c r="E811" s="21"/>
      <c r="F811" s="21"/>
      <c r="G811" s="3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1223"/>
      <c r="AS811" s="1223"/>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1250"/>
      <c r="CN811" s="1250"/>
      <c r="CO811" s="1250"/>
      <c r="CP811" s="1250"/>
      <c r="CQ811" s="1250"/>
      <c r="CR811" s="1250"/>
      <c r="CS811" s="1250"/>
      <c r="CT811" s="1250"/>
      <c r="CU811" s="1250"/>
      <c r="CV811" s="1250"/>
      <c r="CW811" s="1250"/>
      <c r="CX811" s="1250"/>
      <c r="CY811" s="1250"/>
      <c r="CZ811" s="1250"/>
    </row>
    <row r="812" spans="1:104" s="23" customFormat="1" x14ac:dyDescent="0.4">
      <c r="A812" s="23">
        <v>788</v>
      </c>
      <c r="B812" s="21"/>
      <c r="C812" s="21"/>
      <c r="D812" s="20"/>
      <c r="E812" s="21"/>
      <c r="F812" s="21"/>
      <c r="G812" s="3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1223"/>
      <c r="AS812" s="1223"/>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1250"/>
      <c r="CN812" s="1250"/>
      <c r="CO812" s="1250"/>
      <c r="CP812" s="1250"/>
      <c r="CQ812" s="1250"/>
      <c r="CR812" s="1250"/>
      <c r="CS812" s="1250"/>
      <c r="CT812" s="1250"/>
      <c r="CU812" s="1250"/>
      <c r="CV812" s="1250"/>
      <c r="CW812" s="1250"/>
      <c r="CX812" s="1250"/>
      <c r="CY812" s="1250"/>
      <c r="CZ812" s="1250"/>
    </row>
    <row r="813" spans="1:104" s="23" customFormat="1" x14ac:dyDescent="0.4">
      <c r="A813" s="23">
        <v>789</v>
      </c>
      <c r="B813" s="21"/>
      <c r="C813" s="21"/>
      <c r="D813" s="20"/>
      <c r="E813" s="21"/>
      <c r="F813" s="21"/>
      <c r="G813" s="3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1223"/>
      <c r="AS813" s="1223"/>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1250"/>
      <c r="CN813" s="1250"/>
      <c r="CO813" s="1250"/>
      <c r="CP813" s="1250"/>
      <c r="CQ813" s="1250"/>
      <c r="CR813" s="1250"/>
      <c r="CS813" s="1250"/>
      <c r="CT813" s="1250"/>
      <c r="CU813" s="1250"/>
      <c r="CV813" s="1250"/>
      <c r="CW813" s="1250"/>
      <c r="CX813" s="1250"/>
      <c r="CY813" s="1250"/>
      <c r="CZ813" s="1250"/>
    </row>
    <row r="814" spans="1:104" s="23" customFormat="1" x14ac:dyDescent="0.4">
      <c r="A814" s="23">
        <v>790</v>
      </c>
      <c r="B814" s="21"/>
      <c r="C814" s="21"/>
      <c r="D814" s="20"/>
      <c r="E814" s="21"/>
      <c r="F814" s="21"/>
      <c r="G814" s="3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1223"/>
      <c r="AS814" s="1223"/>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1250"/>
      <c r="CN814" s="1250"/>
      <c r="CO814" s="1250"/>
      <c r="CP814" s="1250"/>
      <c r="CQ814" s="1250"/>
      <c r="CR814" s="1250"/>
      <c r="CS814" s="1250"/>
      <c r="CT814" s="1250"/>
      <c r="CU814" s="1250"/>
      <c r="CV814" s="1250"/>
      <c r="CW814" s="1250"/>
      <c r="CX814" s="1250"/>
      <c r="CY814" s="1250"/>
      <c r="CZ814" s="1250"/>
    </row>
    <row r="815" spans="1:104" s="23" customFormat="1" x14ac:dyDescent="0.4">
      <c r="A815" s="23">
        <v>791</v>
      </c>
      <c r="B815" s="21"/>
      <c r="C815" s="21"/>
      <c r="D815" s="20"/>
      <c r="E815" s="21"/>
      <c r="F815" s="21"/>
      <c r="G815" s="3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1223"/>
      <c r="AS815" s="1223"/>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1250"/>
      <c r="CN815" s="1250"/>
      <c r="CO815" s="1250"/>
      <c r="CP815" s="1250"/>
      <c r="CQ815" s="1250"/>
      <c r="CR815" s="1250"/>
      <c r="CS815" s="1250"/>
      <c r="CT815" s="1250"/>
      <c r="CU815" s="1250"/>
      <c r="CV815" s="1250"/>
      <c r="CW815" s="1250"/>
      <c r="CX815" s="1250"/>
      <c r="CY815" s="1250"/>
      <c r="CZ815" s="1250"/>
    </row>
    <row r="816" spans="1:104" s="23" customFormat="1" x14ac:dyDescent="0.4">
      <c r="A816" s="23">
        <v>792</v>
      </c>
      <c r="B816" s="21"/>
      <c r="C816" s="21"/>
      <c r="D816" s="20"/>
      <c r="E816" s="21"/>
      <c r="F816" s="21"/>
      <c r="G816" s="3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1223"/>
      <c r="AS816" s="1223"/>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1250"/>
      <c r="CN816" s="1250"/>
      <c r="CO816" s="1250"/>
      <c r="CP816" s="1250"/>
      <c r="CQ816" s="1250"/>
      <c r="CR816" s="1250"/>
      <c r="CS816" s="1250"/>
      <c r="CT816" s="1250"/>
      <c r="CU816" s="1250"/>
      <c r="CV816" s="1250"/>
      <c r="CW816" s="1250"/>
      <c r="CX816" s="1250"/>
      <c r="CY816" s="1250"/>
      <c r="CZ816" s="1250"/>
    </row>
    <row r="817" spans="1:104" s="23" customFormat="1" x14ac:dyDescent="0.4">
      <c r="A817" s="23">
        <v>793</v>
      </c>
      <c r="B817" s="21"/>
      <c r="C817" s="21"/>
      <c r="D817" s="20"/>
      <c r="E817" s="21"/>
      <c r="F817" s="21"/>
      <c r="G817" s="3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1223"/>
      <c r="AS817" s="1223"/>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1250"/>
      <c r="CN817" s="1250"/>
      <c r="CO817" s="1250"/>
      <c r="CP817" s="1250"/>
      <c r="CQ817" s="1250"/>
      <c r="CR817" s="1250"/>
      <c r="CS817" s="1250"/>
      <c r="CT817" s="1250"/>
      <c r="CU817" s="1250"/>
      <c r="CV817" s="1250"/>
      <c r="CW817" s="1250"/>
      <c r="CX817" s="1250"/>
      <c r="CY817" s="1250"/>
      <c r="CZ817" s="1250"/>
    </row>
    <row r="818" spans="1:104" s="23" customFormat="1" x14ac:dyDescent="0.4">
      <c r="A818" s="23">
        <v>794</v>
      </c>
      <c r="B818" s="21"/>
      <c r="C818" s="21"/>
      <c r="D818" s="20"/>
      <c r="E818" s="21"/>
      <c r="F818" s="21"/>
      <c r="G818" s="3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1223"/>
      <c r="AS818" s="1223"/>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1250"/>
      <c r="CN818" s="1250"/>
      <c r="CO818" s="1250"/>
      <c r="CP818" s="1250"/>
      <c r="CQ818" s="1250"/>
      <c r="CR818" s="1250"/>
      <c r="CS818" s="1250"/>
      <c r="CT818" s="1250"/>
      <c r="CU818" s="1250"/>
      <c r="CV818" s="1250"/>
      <c r="CW818" s="1250"/>
      <c r="CX818" s="1250"/>
      <c r="CY818" s="1250"/>
      <c r="CZ818" s="1250"/>
    </row>
    <row r="819" spans="1:104" s="23" customFormat="1" x14ac:dyDescent="0.4">
      <c r="A819" s="23">
        <v>795</v>
      </c>
      <c r="B819" s="21"/>
      <c r="C819" s="21"/>
      <c r="D819" s="20"/>
      <c r="E819" s="21"/>
      <c r="F819" s="21"/>
      <c r="G819" s="3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1223"/>
      <c r="AS819" s="1223"/>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1250"/>
      <c r="CN819" s="1250"/>
      <c r="CO819" s="1250"/>
      <c r="CP819" s="1250"/>
      <c r="CQ819" s="1250"/>
      <c r="CR819" s="1250"/>
      <c r="CS819" s="1250"/>
      <c r="CT819" s="1250"/>
      <c r="CU819" s="1250"/>
      <c r="CV819" s="1250"/>
      <c r="CW819" s="1250"/>
      <c r="CX819" s="1250"/>
      <c r="CY819" s="1250"/>
      <c r="CZ819" s="1250"/>
    </row>
    <row r="820" spans="1:104" s="23" customFormat="1" x14ac:dyDescent="0.4">
      <c r="A820" s="23">
        <v>796</v>
      </c>
      <c r="B820" s="21"/>
      <c r="C820" s="21"/>
      <c r="D820" s="20"/>
      <c r="E820" s="21"/>
      <c r="F820" s="21"/>
      <c r="G820" s="3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1223"/>
      <c r="AS820" s="1223"/>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1250"/>
      <c r="CN820" s="1250"/>
      <c r="CO820" s="1250"/>
      <c r="CP820" s="1250"/>
      <c r="CQ820" s="1250"/>
      <c r="CR820" s="1250"/>
      <c r="CS820" s="1250"/>
      <c r="CT820" s="1250"/>
      <c r="CU820" s="1250"/>
      <c r="CV820" s="1250"/>
      <c r="CW820" s="1250"/>
      <c r="CX820" s="1250"/>
      <c r="CY820" s="1250"/>
      <c r="CZ820" s="1250"/>
    </row>
    <row r="821" spans="1:104" s="23" customFormat="1" x14ac:dyDescent="0.4">
      <c r="A821" s="23">
        <v>797</v>
      </c>
      <c r="B821" s="21"/>
      <c r="C821" s="21"/>
      <c r="D821" s="20"/>
      <c r="E821" s="21"/>
      <c r="F821" s="21"/>
      <c r="G821" s="3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1223"/>
      <c r="AS821" s="1223"/>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1250"/>
      <c r="CN821" s="1250"/>
      <c r="CO821" s="1250"/>
      <c r="CP821" s="1250"/>
      <c r="CQ821" s="1250"/>
      <c r="CR821" s="1250"/>
      <c r="CS821" s="1250"/>
      <c r="CT821" s="1250"/>
      <c r="CU821" s="1250"/>
      <c r="CV821" s="1250"/>
      <c r="CW821" s="1250"/>
      <c r="CX821" s="1250"/>
      <c r="CY821" s="1250"/>
      <c r="CZ821" s="1250"/>
    </row>
    <row r="822" spans="1:104" s="23" customFormat="1" x14ac:dyDescent="0.4">
      <c r="A822" s="23">
        <v>798</v>
      </c>
      <c r="B822" s="21"/>
      <c r="C822" s="21"/>
      <c r="D822" s="20"/>
      <c r="E822" s="21"/>
      <c r="F822" s="21"/>
      <c r="G822" s="3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1223"/>
      <c r="AS822" s="1223"/>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1250"/>
      <c r="CN822" s="1250"/>
      <c r="CO822" s="1250"/>
      <c r="CP822" s="1250"/>
      <c r="CQ822" s="1250"/>
      <c r="CR822" s="1250"/>
      <c r="CS822" s="1250"/>
      <c r="CT822" s="1250"/>
      <c r="CU822" s="1250"/>
      <c r="CV822" s="1250"/>
      <c r="CW822" s="1250"/>
      <c r="CX822" s="1250"/>
      <c r="CY822" s="1250"/>
      <c r="CZ822" s="1250"/>
    </row>
    <row r="823" spans="1:104" s="23" customFormat="1" x14ac:dyDescent="0.4">
      <c r="A823" s="23">
        <v>799</v>
      </c>
      <c r="B823" s="21"/>
      <c r="C823" s="21"/>
      <c r="D823" s="20"/>
      <c r="E823" s="21"/>
      <c r="F823" s="21"/>
      <c r="G823" s="3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1223"/>
      <c r="AS823" s="1223"/>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1250"/>
      <c r="CN823" s="1250"/>
      <c r="CO823" s="1250"/>
      <c r="CP823" s="1250"/>
      <c r="CQ823" s="1250"/>
      <c r="CR823" s="1250"/>
      <c r="CS823" s="1250"/>
      <c r="CT823" s="1250"/>
      <c r="CU823" s="1250"/>
      <c r="CV823" s="1250"/>
      <c r="CW823" s="1250"/>
      <c r="CX823" s="1250"/>
      <c r="CY823" s="1250"/>
      <c r="CZ823" s="1250"/>
    </row>
    <row r="824" spans="1:104" s="23" customFormat="1" x14ac:dyDescent="0.4">
      <c r="A824" s="23">
        <v>800</v>
      </c>
      <c r="B824" s="21"/>
      <c r="C824" s="21"/>
      <c r="D824" s="20"/>
      <c r="E824" s="21"/>
      <c r="F824" s="21"/>
      <c r="G824" s="3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1223"/>
      <c r="AS824" s="1223"/>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1250"/>
      <c r="CN824" s="1250"/>
      <c r="CO824" s="1250"/>
      <c r="CP824" s="1250"/>
      <c r="CQ824" s="1250"/>
      <c r="CR824" s="1250"/>
      <c r="CS824" s="1250"/>
      <c r="CT824" s="1250"/>
      <c r="CU824" s="1250"/>
      <c r="CV824" s="1250"/>
      <c r="CW824" s="1250"/>
      <c r="CX824" s="1250"/>
      <c r="CY824" s="1250"/>
      <c r="CZ824" s="1250"/>
    </row>
    <row r="825" spans="1:104" s="23" customFormat="1" x14ac:dyDescent="0.4">
      <c r="A825" s="23">
        <v>801</v>
      </c>
      <c r="B825" s="21"/>
      <c r="C825" s="21"/>
      <c r="D825" s="20"/>
      <c r="E825" s="21"/>
      <c r="F825" s="21"/>
      <c r="G825" s="3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1223"/>
      <c r="AS825" s="1223"/>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1250"/>
      <c r="CN825" s="1250"/>
      <c r="CO825" s="1250"/>
      <c r="CP825" s="1250"/>
      <c r="CQ825" s="1250"/>
      <c r="CR825" s="1250"/>
      <c r="CS825" s="1250"/>
      <c r="CT825" s="1250"/>
      <c r="CU825" s="1250"/>
      <c r="CV825" s="1250"/>
      <c r="CW825" s="1250"/>
      <c r="CX825" s="1250"/>
      <c r="CY825" s="1250"/>
      <c r="CZ825" s="1250"/>
    </row>
    <row r="826" spans="1:104" s="23" customFormat="1" x14ac:dyDescent="0.4">
      <c r="A826" s="23">
        <v>802</v>
      </c>
      <c r="B826" s="21"/>
      <c r="C826" s="21"/>
      <c r="D826" s="20"/>
      <c r="E826" s="21"/>
      <c r="F826" s="21"/>
      <c r="G826" s="3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1223"/>
      <c r="AS826" s="1223"/>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1250"/>
      <c r="CN826" s="1250"/>
      <c r="CO826" s="1250"/>
      <c r="CP826" s="1250"/>
      <c r="CQ826" s="1250"/>
      <c r="CR826" s="1250"/>
      <c r="CS826" s="1250"/>
      <c r="CT826" s="1250"/>
      <c r="CU826" s="1250"/>
      <c r="CV826" s="1250"/>
      <c r="CW826" s="1250"/>
      <c r="CX826" s="1250"/>
      <c r="CY826" s="1250"/>
      <c r="CZ826" s="1250"/>
    </row>
    <row r="827" spans="1:104" s="23" customFormat="1" x14ac:dyDescent="0.4">
      <c r="A827" s="23">
        <v>803</v>
      </c>
      <c r="B827" s="21"/>
      <c r="C827" s="21"/>
      <c r="D827" s="20"/>
      <c r="E827" s="21"/>
      <c r="F827" s="21"/>
      <c r="G827" s="3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1223"/>
      <c r="AS827" s="1223"/>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1250"/>
      <c r="CN827" s="1250"/>
      <c r="CO827" s="1250"/>
      <c r="CP827" s="1250"/>
      <c r="CQ827" s="1250"/>
      <c r="CR827" s="1250"/>
      <c r="CS827" s="1250"/>
      <c r="CT827" s="1250"/>
      <c r="CU827" s="1250"/>
      <c r="CV827" s="1250"/>
      <c r="CW827" s="1250"/>
      <c r="CX827" s="1250"/>
      <c r="CY827" s="1250"/>
      <c r="CZ827" s="1250"/>
    </row>
    <row r="828" spans="1:104" s="23" customFormat="1" x14ac:dyDescent="0.4">
      <c r="A828" s="23">
        <v>804</v>
      </c>
      <c r="B828" s="21"/>
      <c r="C828" s="21"/>
      <c r="D828" s="20"/>
      <c r="E828" s="21"/>
      <c r="F828" s="21"/>
      <c r="G828" s="3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1223"/>
      <c r="AS828" s="1223"/>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1250"/>
      <c r="CN828" s="1250"/>
      <c r="CO828" s="1250"/>
      <c r="CP828" s="1250"/>
      <c r="CQ828" s="1250"/>
      <c r="CR828" s="1250"/>
      <c r="CS828" s="1250"/>
      <c r="CT828" s="1250"/>
      <c r="CU828" s="1250"/>
      <c r="CV828" s="1250"/>
      <c r="CW828" s="1250"/>
      <c r="CX828" s="1250"/>
      <c r="CY828" s="1250"/>
      <c r="CZ828" s="1250"/>
    </row>
    <row r="829" spans="1:104" s="23" customFormat="1" x14ac:dyDescent="0.4">
      <c r="A829" s="23">
        <v>805</v>
      </c>
      <c r="B829" s="21"/>
      <c r="C829" s="21"/>
      <c r="D829" s="20"/>
      <c r="E829" s="21"/>
      <c r="F829" s="21"/>
      <c r="G829" s="3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1223"/>
      <c r="AS829" s="1223"/>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1250"/>
      <c r="CN829" s="1250"/>
      <c r="CO829" s="1250"/>
      <c r="CP829" s="1250"/>
      <c r="CQ829" s="1250"/>
      <c r="CR829" s="1250"/>
      <c r="CS829" s="1250"/>
      <c r="CT829" s="1250"/>
      <c r="CU829" s="1250"/>
      <c r="CV829" s="1250"/>
      <c r="CW829" s="1250"/>
      <c r="CX829" s="1250"/>
      <c r="CY829" s="1250"/>
      <c r="CZ829" s="1250"/>
    </row>
    <row r="830" spans="1:104" s="23" customFormat="1" x14ac:dyDescent="0.4">
      <c r="A830" s="23">
        <v>806</v>
      </c>
      <c r="B830" s="21"/>
      <c r="C830" s="21"/>
      <c r="D830" s="20"/>
      <c r="E830" s="21"/>
      <c r="F830" s="21"/>
      <c r="G830" s="3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1223"/>
      <c r="AS830" s="1223"/>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1250"/>
      <c r="CN830" s="1250"/>
      <c r="CO830" s="1250"/>
      <c r="CP830" s="1250"/>
      <c r="CQ830" s="1250"/>
      <c r="CR830" s="1250"/>
      <c r="CS830" s="1250"/>
      <c r="CT830" s="1250"/>
      <c r="CU830" s="1250"/>
      <c r="CV830" s="1250"/>
      <c r="CW830" s="1250"/>
      <c r="CX830" s="1250"/>
      <c r="CY830" s="1250"/>
      <c r="CZ830" s="1250"/>
    </row>
    <row r="831" spans="1:104" s="23" customFormat="1" x14ac:dyDescent="0.4">
      <c r="A831" s="23">
        <v>807</v>
      </c>
      <c r="B831" s="21"/>
      <c r="C831" s="21"/>
      <c r="D831" s="20"/>
      <c r="E831" s="21"/>
      <c r="F831" s="21"/>
      <c r="G831" s="3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1223"/>
      <c r="AS831" s="1223"/>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1250"/>
      <c r="CN831" s="1250"/>
      <c r="CO831" s="1250"/>
      <c r="CP831" s="1250"/>
      <c r="CQ831" s="1250"/>
      <c r="CR831" s="1250"/>
      <c r="CS831" s="1250"/>
      <c r="CT831" s="1250"/>
      <c r="CU831" s="1250"/>
      <c r="CV831" s="1250"/>
      <c r="CW831" s="1250"/>
      <c r="CX831" s="1250"/>
      <c r="CY831" s="1250"/>
      <c r="CZ831" s="1250"/>
    </row>
    <row r="832" spans="1:104" s="23" customFormat="1" x14ac:dyDescent="0.4">
      <c r="A832" s="23">
        <v>808</v>
      </c>
      <c r="B832" s="21"/>
      <c r="C832" s="21"/>
      <c r="D832" s="20"/>
      <c r="E832" s="21"/>
      <c r="F832" s="21"/>
      <c r="G832" s="3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1223"/>
      <c r="AS832" s="1223"/>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1250"/>
      <c r="CN832" s="1250"/>
      <c r="CO832" s="1250"/>
      <c r="CP832" s="1250"/>
      <c r="CQ832" s="1250"/>
      <c r="CR832" s="1250"/>
      <c r="CS832" s="1250"/>
      <c r="CT832" s="1250"/>
      <c r="CU832" s="1250"/>
      <c r="CV832" s="1250"/>
      <c r="CW832" s="1250"/>
      <c r="CX832" s="1250"/>
      <c r="CY832" s="1250"/>
      <c r="CZ832" s="1250"/>
    </row>
    <row r="833" spans="1:104" s="23" customFormat="1" x14ac:dyDescent="0.4">
      <c r="A833" s="23">
        <v>809</v>
      </c>
      <c r="B833" s="21"/>
      <c r="C833" s="21"/>
      <c r="D833" s="20"/>
      <c r="E833" s="21"/>
      <c r="F833" s="21"/>
      <c r="G833" s="3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1223"/>
      <c r="AS833" s="1223"/>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1250"/>
      <c r="CN833" s="1250"/>
      <c r="CO833" s="1250"/>
      <c r="CP833" s="1250"/>
      <c r="CQ833" s="1250"/>
      <c r="CR833" s="1250"/>
      <c r="CS833" s="1250"/>
      <c r="CT833" s="1250"/>
      <c r="CU833" s="1250"/>
      <c r="CV833" s="1250"/>
      <c r="CW833" s="1250"/>
      <c r="CX833" s="1250"/>
      <c r="CY833" s="1250"/>
      <c r="CZ833" s="1250"/>
    </row>
    <row r="834" spans="1:104" s="23" customFormat="1" x14ac:dyDescent="0.4">
      <c r="A834" s="23">
        <v>810</v>
      </c>
      <c r="B834" s="21"/>
      <c r="C834" s="21"/>
      <c r="D834" s="20"/>
      <c r="E834" s="21"/>
      <c r="F834" s="21"/>
      <c r="G834" s="3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1223"/>
      <c r="AS834" s="1223"/>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1250"/>
      <c r="CN834" s="1250"/>
      <c r="CO834" s="1250"/>
      <c r="CP834" s="1250"/>
      <c r="CQ834" s="1250"/>
      <c r="CR834" s="1250"/>
      <c r="CS834" s="1250"/>
      <c r="CT834" s="1250"/>
      <c r="CU834" s="1250"/>
      <c r="CV834" s="1250"/>
      <c r="CW834" s="1250"/>
      <c r="CX834" s="1250"/>
      <c r="CY834" s="1250"/>
      <c r="CZ834" s="1250"/>
    </row>
    <row r="835" spans="1:104" s="23" customFormat="1" x14ac:dyDescent="0.4">
      <c r="A835" s="23">
        <v>811</v>
      </c>
      <c r="B835" s="21"/>
      <c r="C835" s="21"/>
      <c r="D835" s="20"/>
      <c r="E835" s="21"/>
      <c r="F835" s="21"/>
      <c r="G835" s="3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1223"/>
      <c r="AS835" s="1223"/>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1250"/>
      <c r="CN835" s="1250"/>
      <c r="CO835" s="1250"/>
      <c r="CP835" s="1250"/>
      <c r="CQ835" s="1250"/>
      <c r="CR835" s="1250"/>
      <c r="CS835" s="1250"/>
      <c r="CT835" s="1250"/>
      <c r="CU835" s="1250"/>
      <c r="CV835" s="1250"/>
      <c r="CW835" s="1250"/>
      <c r="CX835" s="1250"/>
      <c r="CY835" s="1250"/>
      <c r="CZ835" s="1250"/>
    </row>
    <row r="836" spans="1:104" s="23" customFormat="1" x14ac:dyDescent="0.4">
      <c r="A836" s="23">
        <v>812</v>
      </c>
      <c r="B836" s="21"/>
      <c r="C836" s="21"/>
      <c r="D836" s="20"/>
      <c r="E836" s="21"/>
      <c r="F836" s="21"/>
      <c r="G836" s="3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1223"/>
      <c r="AS836" s="1223"/>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1250"/>
      <c r="CN836" s="1250"/>
      <c r="CO836" s="1250"/>
      <c r="CP836" s="1250"/>
      <c r="CQ836" s="1250"/>
      <c r="CR836" s="1250"/>
      <c r="CS836" s="1250"/>
      <c r="CT836" s="1250"/>
      <c r="CU836" s="1250"/>
      <c r="CV836" s="1250"/>
      <c r="CW836" s="1250"/>
      <c r="CX836" s="1250"/>
      <c r="CY836" s="1250"/>
      <c r="CZ836" s="1250"/>
    </row>
    <row r="837" spans="1:104" s="23" customFormat="1" x14ac:dyDescent="0.4">
      <c r="A837" s="23">
        <v>813</v>
      </c>
      <c r="B837" s="21"/>
      <c r="C837" s="21"/>
      <c r="D837" s="20"/>
      <c r="E837" s="21"/>
      <c r="F837" s="21"/>
      <c r="G837" s="3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1223"/>
      <c r="AS837" s="1223"/>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1250"/>
      <c r="CN837" s="1250"/>
      <c r="CO837" s="1250"/>
      <c r="CP837" s="1250"/>
      <c r="CQ837" s="1250"/>
      <c r="CR837" s="1250"/>
      <c r="CS837" s="1250"/>
      <c r="CT837" s="1250"/>
      <c r="CU837" s="1250"/>
      <c r="CV837" s="1250"/>
      <c r="CW837" s="1250"/>
      <c r="CX837" s="1250"/>
      <c r="CY837" s="1250"/>
      <c r="CZ837" s="1250"/>
    </row>
    <row r="838" spans="1:104" s="23" customFormat="1" x14ac:dyDescent="0.4">
      <c r="A838" s="23">
        <v>814</v>
      </c>
      <c r="B838" s="21"/>
      <c r="C838" s="21"/>
      <c r="D838" s="20"/>
      <c r="E838" s="21"/>
      <c r="F838" s="21"/>
      <c r="G838" s="3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1223"/>
      <c r="AS838" s="1223"/>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1250"/>
      <c r="CN838" s="1250"/>
      <c r="CO838" s="1250"/>
      <c r="CP838" s="1250"/>
      <c r="CQ838" s="1250"/>
      <c r="CR838" s="1250"/>
      <c r="CS838" s="1250"/>
      <c r="CT838" s="1250"/>
      <c r="CU838" s="1250"/>
      <c r="CV838" s="1250"/>
      <c r="CW838" s="1250"/>
      <c r="CX838" s="1250"/>
      <c r="CY838" s="1250"/>
      <c r="CZ838" s="1250"/>
    </row>
    <row r="839" spans="1:104" s="23" customFormat="1" x14ac:dyDescent="0.4">
      <c r="A839" s="23">
        <v>815</v>
      </c>
      <c r="B839" s="21"/>
      <c r="C839" s="21"/>
      <c r="D839" s="20"/>
      <c r="E839" s="21"/>
      <c r="F839" s="21"/>
      <c r="G839" s="3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1223"/>
      <c r="AS839" s="1223"/>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1250"/>
      <c r="CN839" s="1250"/>
      <c r="CO839" s="1250"/>
      <c r="CP839" s="1250"/>
      <c r="CQ839" s="1250"/>
      <c r="CR839" s="1250"/>
      <c r="CS839" s="1250"/>
      <c r="CT839" s="1250"/>
      <c r="CU839" s="1250"/>
      <c r="CV839" s="1250"/>
      <c r="CW839" s="1250"/>
      <c r="CX839" s="1250"/>
      <c r="CY839" s="1250"/>
      <c r="CZ839" s="1250"/>
    </row>
    <row r="840" spans="1:104" s="23" customFormat="1" x14ac:dyDescent="0.4">
      <c r="A840" s="23">
        <v>816</v>
      </c>
      <c r="B840" s="21"/>
      <c r="C840" s="21"/>
      <c r="D840" s="20"/>
      <c r="E840" s="21"/>
      <c r="F840" s="21"/>
      <c r="G840" s="3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1223"/>
      <c r="AS840" s="1223"/>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1250"/>
      <c r="CN840" s="1250"/>
      <c r="CO840" s="1250"/>
      <c r="CP840" s="1250"/>
      <c r="CQ840" s="1250"/>
      <c r="CR840" s="1250"/>
      <c r="CS840" s="1250"/>
      <c r="CT840" s="1250"/>
      <c r="CU840" s="1250"/>
      <c r="CV840" s="1250"/>
      <c r="CW840" s="1250"/>
      <c r="CX840" s="1250"/>
      <c r="CY840" s="1250"/>
      <c r="CZ840" s="1250"/>
    </row>
    <row r="841" spans="1:104" s="23" customFormat="1" x14ac:dyDescent="0.4">
      <c r="A841" s="23">
        <v>817</v>
      </c>
      <c r="B841" s="21"/>
      <c r="C841" s="21"/>
      <c r="D841" s="20"/>
      <c r="E841" s="21"/>
      <c r="F841" s="21"/>
      <c r="G841" s="3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1223"/>
      <c r="AS841" s="1223"/>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1250"/>
      <c r="CN841" s="1250"/>
      <c r="CO841" s="1250"/>
      <c r="CP841" s="1250"/>
      <c r="CQ841" s="1250"/>
      <c r="CR841" s="1250"/>
      <c r="CS841" s="1250"/>
      <c r="CT841" s="1250"/>
      <c r="CU841" s="1250"/>
      <c r="CV841" s="1250"/>
      <c r="CW841" s="1250"/>
      <c r="CX841" s="1250"/>
      <c r="CY841" s="1250"/>
      <c r="CZ841" s="1250"/>
    </row>
    <row r="842" spans="1:104" s="23" customFormat="1" x14ac:dyDescent="0.4">
      <c r="A842" s="23">
        <v>818</v>
      </c>
      <c r="B842" s="21"/>
      <c r="C842" s="21"/>
      <c r="D842" s="20"/>
      <c r="E842" s="21"/>
      <c r="F842" s="21"/>
      <c r="G842" s="3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1223"/>
      <c r="AS842" s="1223"/>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1250"/>
      <c r="CN842" s="1250"/>
      <c r="CO842" s="1250"/>
      <c r="CP842" s="1250"/>
      <c r="CQ842" s="1250"/>
      <c r="CR842" s="1250"/>
      <c r="CS842" s="1250"/>
      <c r="CT842" s="1250"/>
      <c r="CU842" s="1250"/>
      <c r="CV842" s="1250"/>
      <c r="CW842" s="1250"/>
      <c r="CX842" s="1250"/>
      <c r="CY842" s="1250"/>
      <c r="CZ842" s="1250"/>
    </row>
    <row r="843" spans="1:104" s="23" customFormat="1" x14ac:dyDescent="0.4">
      <c r="A843" s="23">
        <v>819</v>
      </c>
      <c r="B843" s="21"/>
      <c r="C843" s="21"/>
      <c r="D843" s="20"/>
      <c r="E843" s="21"/>
      <c r="F843" s="21"/>
      <c r="G843" s="3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1223"/>
      <c r="AS843" s="1223"/>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1250"/>
      <c r="CN843" s="1250"/>
      <c r="CO843" s="1250"/>
      <c r="CP843" s="1250"/>
      <c r="CQ843" s="1250"/>
      <c r="CR843" s="1250"/>
      <c r="CS843" s="1250"/>
      <c r="CT843" s="1250"/>
      <c r="CU843" s="1250"/>
      <c r="CV843" s="1250"/>
      <c r="CW843" s="1250"/>
      <c r="CX843" s="1250"/>
      <c r="CY843" s="1250"/>
      <c r="CZ843" s="1250"/>
    </row>
    <row r="844" spans="1:104" s="23" customFormat="1" x14ac:dyDescent="0.4">
      <c r="A844" s="23">
        <v>820</v>
      </c>
      <c r="B844" s="21"/>
      <c r="C844" s="21"/>
      <c r="D844" s="20"/>
      <c r="E844" s="21"/>
      <c r="F844" s="21"/>
      <c r="G844" s="3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1223"/>
      <c r="AS844" s="1223"/>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1250"/>
      <c r="CN844" s="1250"/>
      <c r="CO844" s="1250"/>
      <c r="CP844" s="1250"/>
      <c r="CQ844" s="1250"/>
      <c r="CR844" s="1250"/>
      <c r="CS844" s="1250"/>
      <c r="CT844" s="1250"/>
      <c r="CU844" s="1250"/>
      <c r="CV844" s="1250"/>
      <c r="CW844" s="1250"/>
      <c r="CX844" s="1250"/>
      <c r="CY844" s="1250"/>
      <c r="CZ844" s="1250"/>
    </row>
    <row r="845" spans="1:104" s="23" customFormat="1" x14ac:dyDescent="0.4">
      <c r="A845" s="23">
        <v>821</v>
      </c>
      <c r="B845" s="21"/>
      <c r="C845" s="21"/>
      <c r="D845" s="20"/>
      <c r="E845" s="21"/>
      <c r="F845" s="21"/>
      <c r="G845" s="3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1223"/>
      <c r="AS845" s="1223"/>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1250"/>
      <c r="CN845" s="1250"/>
      <c r="CO845" s="1250"/>
      <c r="CP845" s="1250"/>
      <c r="CQ845" s="1250"/>
      <c r="CR845" s="1250"/>
      <c r="CS845" s="1250"/>
      <c r="CT845" s="1250"/>
      <c r="CU845" s="1250"/>
      <c r="CV845" s="1250"/>
      <c r="CW845" s="1250"/>
      <c r="CX845" s="1250"/>
      <c r="CY845" s="1250"/>
      <c r="CZ845" s="1250"/>
    </row>
    <row r="846" spans="1:104" s="23" customFormat="1" x14ac:dyDescent="0.4">
      <c r="A846" s="23">
        <v>822</v>
      </c>
      <c r="B846" s="21"/>
      <c r="C846" s="21"/>
      <c r="D846" s="20"/>
      <c r="E846" s="21"/>
      <c r="F846" s="21"/>
      <c r="G846" s="3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1223"/>
      <c r="AS846" s="1223"/>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1250"/>
      <c r="CN846" s="1250"/>
      <c r="CO846" s="1250"/>
      <c r="CP846" s="1250"/>
      <c r="CQ846" s="1250"/>
      <c r="CR846" s="1250"/>
      <c r="CS846" s="1250"/>
      <c r="CT846" s="1250"/>
      <c r="CU846" s="1250"/>
      <c r="CV846" s="1250"/>
      <c r="CW846" s="1250"/>
      <c r="CX846" s="1250"/>
      <c r="CY846" s="1250"/>
      <c r="CZ846" s="1250"/>
    </row>
    <row r="847" spans="1:104" s="23" customFormat="1" x14ac:dyDescent="0.4">
      <c r="A847" s="23">
        <v>823</v>
      </c>
      <c r="B847" s="21"/>
      <c r="C847" s="21"/>
      <c r="D847" s="20"/>
      <c r="E847" s="21"/>
      <c r="F847" s="21"/>
      <c r="G847" s="3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1223"/>
      <c r="AS847" s="1223"/>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1250"/>
      <c r="CN847" s="1250"/>
      <c r="CO847" s="1250"/>
      <c r="CP847" s="1250"/>
      <c r="CQ847" s="1250"/>
      <c r="CR847" s="1250"/>
      <c r="CS847" s="1250"/>
      <c r="CT847" s="1250"/>
      <c r="CU847" s="1250"/>
      <c r="CV847" s="1250"/>
      <c r="CW847" s="1250"/>
      <c r="CX847" s="1250"/>
      <c r="CY847" s="1250"/>
      <c r="CZ847" s="1250"/>
    </row>
    <row r="848" spans="1:104" s="23" customFormat="1" x14ac:dyDescent="0.4">
      <c r="A848" s="23">
        <v>824</v>
      </c>
      <c r="B848" s="21"/>
      <c r="C848" s="21"/>
      <c r="D848" s="20"/>
      <c r="E848" s="21"/>
      <c r="F848" s="21"/>
      <c r="G848" s="3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1223"/>
      <c r="AS848" s="1223"/>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1250"/>
      <c r="CN848" s="1250"/>
      <c r="CO848" s="1250"/>
      <c r="CP848" s="1250"/>
      <c r="CQ848" s="1250"/>
      <c r="CR848" s="1250"/>
      <c r="CS848" s="1250"/>
      <c r="CT848" s="1250"/>
      <c r="CU848" s="1250"/>
      <c r="CV848" s="1250"/>
      <c r="CW848" s="1250"/>
      <c r="CX848" s="1250"/>
      <c r="CY848" s="1250"/>
      <c r="CZ848" s="1250"/>
    </row>
    <row r="849" spans="1:104" s="23" customFormat="1" x14ac:dyDescent="0.4">
      <c r="A849" s="23">
        <v>825</v>
      </c>
      <c r="B849" s="21"/>
      <c r="C849" s="21"/>
      <c r="D849" s="20"/>
      <c r="E849" s="21"/>
      <c r="F849" s="21"/>
      <c r="G849" s="3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1223"/>
      <c r="AS849" s="1223"/>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1250"/>
      <c r="CN849" s="1250"/>
      <c r="CO849" s="1250"/>
      <c r="CP849" s="1250"/>
      <c r="CQ849" s="1250"/>
      <c r="CR849" s="1250"/>
      <c r="CS849" s="1250"/>
      <c r="CT849" s="1250"/>
      <c r="CU849" s="1250"/>
      <c r="CV849" s="1250"/>
      <c r="CW849" s="1250"/>
      <c r="CX849" s="1250"/>
      <c r="CY849" s="1250"/>
      <c r="CZ849" s="1250"/>
    </row>
    <row r="850" spans="1:104" s="23" customFormat="1" x14ac:dyDescent="0.4">
      <c r="A850" s="23">
        <v>826</v>
      </c>
      <c r="B850" s="21"/>
      <c r="C850" s="21"/>
      <c r="D850" s="20"/>
      <c r="E850" s="21"/>
      <c r="F850" s="21"/>
      <c r="G850" s="3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1223"/>
      <c r="AS850" s="1223"/>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1250"/>
      <c r="CN850" s="1250"/>
      <c r="CO850" s="1250"/>
      <c r="CP850" s="1250"/>
      <c r="CQ850" s="1250"/>
      <c r="CR850" s="1250"/>
      <c r="CS850" s="1250"/>
      <c r="CT850" s="1250"/>
      <c r="CU850" s="1250"/>
      <c r="CV850" s="1250"/>
      <c r="CW850" s="1250"/>
      <c r="CX850" s="1250"/>
      <c r="CY850" s="1250"/>
      <c r="CZ850" s="1250"/>
    </row>
    <row r="851" spans="1:104" s="23" customFormat="1" x14ac:dyDescent="0.4">
      <c r="A851" s="23">
        <v>827</v>
      </c>
      <c r="B851" s="21"/>
      <c r="C851" s="21"/>
      <c r="D851" s="20"/>
      <c r="E851" s="21"/>
      <c r="F851" s="21"/>
      <c r="G851" s="3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1223"/>
      <c r="AS851" s="1223"/>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1250"/>
      <c r="CN851" s="1250"/>
      <c r="CO851" s="1250"/>
      <c r="CP851" s="1250"/>
      <c r="CQ851" s="1250"/>
      <c r="CR851" s="1250"/>
      <c r="CS851" s="1250"/>
      <c r="CT851" s="1250"/>
      <c r="CU851" s="1250"/>
      <c r="CV851" s="1250"/>
      <c r="CW851" s="1250"/>
      <c r="CX851" s="1250"/>
      <c r="CY851" s="1250"/>
      <c r="CZ851" s="1250"/>
    </row>
    <row r="852" spans="1:104" s="23" customFormat="1" x14ac:dyDescent="0.4">
      <c r="A852" s="23">
        <v>828</v>
      </c>
      <c r="B852" s="21"/>
      <c r="C852" s="21"/>
      <c r="D852" s="20"/>
      <c r="E852" s="21"/>
      <c r="F852" s="21"/>
      <c r="G852" s="3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1223"/>
      <c r="AS852" s="1223"/>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1250"/>
      <c r="CN852" s="1250"/>
      <c r="CO852" s="1250"/>
      <c r="CP852" s="1250"/>
      <c r="CQ852" s="1250"/>
      <c r="CR852" s="1250"/>
      <c r="CS852" s="1250"/>
      <c r="CT852" s="1250"/>
      <c r="CU852" s="1250"/>
      <c r="CV852" s="1250"/>
      <c r="CW852" s="1250"/>
      <c r="CX852" s="1250"/>
      <c r="CY852" s="1250"/>
      <c r="CZ852" s="1250"/>
    </row>
    <row r="853" spans="1:104" s="23" customFormat="1" x14ac:dyDescent="0.4">
      <c r="A853" s="23">
        <v>829</v>
      </c>
      <c r="B853" s="21"/>
      <c r="C853" s="21"/>
      <c r="D853" s="20"/>
      <c r="E853" s="21"/>
      <c r="F853" s="21"/>
      <c r="G853" s="3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1223"/>
      <c r="AS853" s="1223"/>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1250"/>
      <c r="CN853" s="1250"/>
      <c r="CO853" s="1250"/>
      <c r="CP853" s="1250"/>
      <c r="CQ853" s="1250"/>
      <c r="CR853" s="1250"/>
      <c r="CS853" s="1250"/>
      <c r="CT853" s="1250"/>
      <c r="CU853" s="1250"/>
      <c r="CV853" s="1250"/>
      <c r="CW853" s="1250"/>
      <c r="CX853" s="1250"/>
      <c r="CY853" s="1250"/>
      <c r="CZ853" s="1250"/>
    </row>
    <row r="854" spans="1:104" s="23" customFormat="1" x14ac:dyDescent="0.4">
      <c r="A854" s="23">
        <v>830</v>
      </c>
      <c r="B854" s="21"/>
      <c r="C854" s="21"/>
      <c r="D854" s="20"/>
      <c r="E854" s="21"/>
      <c r="F854" s="21"/>
      <c r="G854" s="3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1223"/>
      <c r="AS854" s="1223"/>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1250"/>
      <c r="CN854" s="1250"/>
      <c r="CO854" s="1250"/>
      <c r="CP854" s="1250"/>
      <c r="CQ854" s="1250"/>
      <c r="CR854" s="1250"/>
      <c r="CS854" s="1250"/>
      <c r="CT854" s="1250"/>
      <c r="CU854" s="1250"/>
      <c r="CV854" s="1250"/>
      <c r="CW854" s="1250"/>
      <c r="CX854" s="1250"/>
      <c r="CY854" s="1250"/>
      <c r="CZ854" s="1250"/>
    </row>
    <row r="855" spans="1:104" s="23" customFormat="1" x14ac:dyDescent="0.4">
      <c r="A855" s="23">
        <v>831</v>
      </c>
      <c r="B855" s="21"/>
      <c r="C855" s="21"/>
      <c r="D855" s="20"/>
      <c r="E855" s="21"/>
      <c r="F855" s="21"/>
      <c r="G855" s="3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1223"/>
      <c r="AS855" s="1223"/>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1250"/>
      <c r="CN855" s="1250"/>
      <c r="CO855" s="1250"/>
      <c r="CP855" s="1250"/>
      <c r="CQ855" s="1250"/>
      <c r="CR855" s="1250"/>
      <c r="CS855" s="1250"/>
      <c r="CT855" s="1250"/>
      <c r="CU855" s="1250"/>
      <c r="CV855" s="1250"/>
      <c r="CW855" s="1250"/>
      <c r="CX855" s="1250"/>
      <c r="CY855" s="1250"/>
      <c r="CZ855" s="1250"/>
    </row>
    <row r="856" spans="1:104" s="23" customFormat="1" x14ac:dyDescent="0.4">
      <c r="A856" s="23">
        <v>832</v>
      </c>
      <c r="B856" s="21"/>
      <c r="C856" s="21"/>
      <c r="D856" s="20"/>
      <c r="E856" s="21"/>
      <c r="F856" s="21"/>
      <c r="G856" s="3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1223"/>
      <c r="AS856" s="1223"/>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1250"/>
      <c r="CN856" s="1250"/>
      <c r="CO856" s="1250"/>
      <c r="CP856" s="1250"/>
      <c r="CQ856" s="1250"/>
      <c r="CR856" s="1250"/>
      <c r="CS856" s="1250"/>
      <c r="CT856" s="1250"/>
      <c r="CU856" s="1250"/>
      <c r="CV856" s="1250"/>
      <c r="CW856" s="1250"/>
      <c r="CX856" s="1250"/>
      <c r="CY856" s="1250"/>
      <c r="CZ856" s="1250"/>
    </row>
    <row r="857" spans="1:104" s="23" customFormat="1" x14ac:dyDescent="0.4">
      <c r="A857" s="23">
        <v>833</v>
      </c>
      <c r="B857" s="21"/>
      <c r="C857" s="21"/>
      <c r="D857" s="20"/>
      <c r="E857" s="21"/>
      <c r="F857" s="21"/>
      <c r="G857" s="3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1223"/>
      <c r="AS857" s="1223"/>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1250"/>
      <c r="CN857" s="1250"/>
      <c r="CO857" s="1250"/>
      <c r="CP857" s="1250"/>
      <c r="CQ857" s="1250"/>
      <c r="CR857" s="1250"/>
      <c r="CS857" s="1250"/>
      <c r="CT857" s="1250"/>
      <c r="CU857" s="1250"/>
      <c r="CV857" s="1250"/>
      <c r="CW857" s="1250"/>
      <c r="CX857" s="1250"/>
      <c r="CY857" s="1250"/>
      <c r="CZ857" s="1250"/>
    </row>
    <row r="858" spans="1:104" s="23" customFormat="1" x14ac:dyDescent="0.4">
      <c r="A858" s="23">
        <v>834</v>
      </c>
      <c r="B858" s="21"/>
      <c r="C858" s="21"/>
      <c r="D858" s="20"/>
      <c r="E858" s="21"/>
      <c r="F858" s="21"/>
      <c r="G858" s="3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1223"/>
      <c r="AS858" s="1223"/>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1250"/>
      <c r="CN858" s="1250"/>
      <c r="CO858" s="1250"/>
      <c r="CP858" s="1250"/>
      <c r="CQ858" s="1250"/>
      <c r="CR858" s="1250"/>
      <c r="CS858" s="1250"/>
      <c r="CT858" s="1250"/>
      <c r="CU858" s="1250"/>
      <c r="CV858" s="1250"/>
      <c r="CW858" s="1250"/>
      <c r="CX858" s="1250"/>
      <c r="CY858" s="1250"/>
      <c r="CZ858" s="1250"/>
    </row>
    <row r="859" spans="1:104" s="23" customFormat="1" x14ac:dyDescent="0.4">
      <c r="A859" s="23">
        <v>835</v>
      </c>
      <c r="B859" s="21"/>
      <c r="C859" s="21"/>
      <c r="D859" s="20"/>
      <c r="E859" s="21"/>
      <c r="F859" s="21"/>
      <c r="G859" s="3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1223"/>
      <c r="AS859" s="1223"/>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1250"/>
      <c r="CN859" s="1250"/>
      <c r="CO859" s="1250"/>
      <c r="CP859" s="1250"/>
      <c r="CQ859" s="1250"/>
      <c r="CR859" s="1250"/>
      <c r="CS859" s="1250"/>
      <c r="CT859" s="1250"/>
      <c r="CU859" s="1250"/>
      <c r="CV859" s="1250"/>
      <c r="CW859" s="1250"/>
      <c r="CX859" s="1250"/>
      <c r="CY859" s="1250"/>
      <c r="CZ859" s="1250"/>
    </row>
    <row r="860" spans="1:104" s="23" customFormat="1" x14ac:dyDescent="0.4">
      <c r="A860" s="23">
        <v>836</v>
      </c>
      <c r="B860" s="21"/>
      <c r="C860" s="21"/>
      <c r="D860" s="20"/>
      <c r="E860" s="21"/>
      <c r="F860" s="21"/>
      <c r="G860" s="3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1223"/>
      <c r="AS860" s="1223"/>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1250"/>
      <c r="CN860" s="1250"/>
      <c r="CO860" s="1250"/>
      <c r="CP860" s="1250"/>
      <c r="CQ860" s="1250"/>
      <c r="CR860" s="1250"/>
      <c r="CS860" s="1250"/>
      <c r="CT860" s="1250"/>
      <c r="CU860" s="1250"/>
      <c r="CV860" s="1250"/>
      <c r="CW860" s="1250"/>
      <c r="CX860" s="1250"/>
      <c r="CY860" s="1250"/>
      <c r="CZ860" s="1250"/>
    </row>
    <row r="861" spans="1:104" s="23" customFormat="1" x14ac:dyDescent="0.4">
      <c r="A861" s="23">
        <v>837</v>
      </c>
      <c r="B861" s="21"/>
      <c r="C861" s="21"/>
      <c r="D861" s="20"/>
      <c r="E861" s="21"/>
      <c r="F861" s="21"/>
      <c r="G861" s="3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1223"/>
      <c r="AS861" s="1223"/>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1250"/>
      <c r="CN861" s="1250"/>
      <c r="CO861" s="1250"/>
      <c r="CP861" s="1250"/>
      <c r="CQ861" s="1250"/>
      <c r="CR861" s="1250"/>
      <c r="CS861" s="1250"/>
      <c r="CT861" s="1250"/>
      <c r="CU861" s="1250"/>
      <c r="CV861" s="1250"/>
      <c r="CW861" s="1250"/>
      <c r="CX861" s="1250"/>
      <c r="CY861" s="1250"/>
      <c r="CZ861" s="1250"/>
    </row>
    <row r="862" spans="1:104" s="23" customFormat="1" x14ac:dyDescent="0.4">
      <c r="A862" s="23">
        <v>838</v>
      </c>
      <c r="B862" s="21"/>
      <c r="C862" s="21"/>
      <c r="D862" s="20"/>
      <c r="E862" s="21"/>
      <c r="F862" s="21"/>
      <c r="G862" s="3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1223"/>
      <c r="AS862" s="1223"/>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1250"/>
      <c r="CN862" s="1250"/>
      <c r="CO862" s="1250"/>
      <c r="CP862" s="1250"/>
      <c r="CQ862" s="1250"/>
      <c r="CR862" s="1250"/>
      <c r="CS862" s="1250"/>
      <c r="CT862" s="1250"/>
      <c r="CU862" s="1250"/>
      <c r="CV862" s="1250"/>
      <c r="CW862" s="1250"/>
      <c r="CX862" s="1250"/>
      <c r="CY862" s="1250"/>
      <c r="CZ862" s="1250"/>
    </row>
    <row r="863" spans="1:104" s="23" customFormat="1" x14ac:dyDescent="0.4">
      <c r="A863" s="23">
        <v>839</v>
      </c>
      <c r="B863" s="21"/>
      <c r="C863" s="21"/>
      <c r="D863" s="20"/>
      <c r="E863" s="21"/>
      <c r="F863" s="21"/>
      <c r="G863" s="3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1223"/>
      <c r="AS863" s="1223"/>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1250"/>
      <c r="CN863" s="1250"/>
      <c r="CO863" s="1250"/>
      <c r="CP863" s="1250"/>
      <c r="CQ863" s="1250"/>
      <c r="CR863" s="1250"/>
      <c r="CS863" s="1250"/>
      <c r="CT863" s="1250"/>
      <c r="CU863" s="1250"/>
      <c r="CV863" s="1250"/>
      <c r="CW863" s="1250"/>
      <c r="CX863" s="1250"/>
      <c r="CY863" s="1250"/>
      <c r="CZ863" s="1250"/>
    </row>
    <row r="864" spans="1:104" s="23" customFormat="1" x14ac:dyDescent="0.4">
      <c r="A864" s="23">
        <v>840</v>
      </c>
      <c r="B864" s="21"/>
      <c r="C864" s="21"/>
      <c r="D864" s="20"/>
      <c r="E864" s="21"/>
      <c r="F864" s="21"/>
      <c r="G864" s="3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1223"/>
      <c r="AS864" s="1223"/>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1250"/>
      <c r="CN864" s="1250"/>
      <c r="CO864" s="1250"/>
      <c r="CP864" s="1250"/>
      <c r="CQ864" s="1250"/>
      <c r="CR864" s="1250"/>
      <c r="CS864" s="1250"/>
      <c r="CT864" s="1250"/>
      <c r="CU864" s="1250"/>
      <c r="CV864" s="1250"/>
      <c r="CW864" s="1250"/>
      <c r="CX864" s="1250"/>
      <c r="CY864" s="1250"/>
      <c r="CZ864" s="1250"/>
    </row>
    <row r="865" spans="1:104" s="23" customFormat="1" x14ac:dyDescent="0.4">
      <c r="A865" s="23">
        <v>841</v>
      </c>
      <c r="B865" s="21"/>
      <c r="C865" s="21"/>
      <c r="D865" s="20"/>
      <c r="E865" s="21"/>
      <c r="F865" s="21"/>
      <c r="G865" s="3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1223"/>
      <c r="AS865" s="1223"/>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1250"/>
      <c r="CN865" s="1250"/>
      <c r="CO865" s="1250"/>
      <c r="CP865" s="1250"/>
      <c r="CQ865" s="1250"/>
      <c r="CR865" s="1250"/>
      <c r="CS865" s="1250"/>
      <c r="CT865" s="1250"/>
      <c r="CU865" s="1250"/>
      <c r="CV865" s="1250"/>
      <c r="CW865" s="1250"/>
      <c r="CX865" s="1250"/>
      <c r="CY865" s="1250"/>
      <c r="CZ865" s="1250"/>
    </row>
    <row r="866" spans="1:104" s="23" customFormat="1" x14ac:dyDescent="0.4">
      <c r="A866" s="23">
        <v>842</v>
      </c>
      <c r="B866" s="21"/>
      <c r="C866" s="21"/>
      <c r="D866" s="20"/>
      <c r="E866" s="21"/>
      <c r="F866" s="21"/>
      <c r="G866" s="3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1223"/>
      <c r="AS866" s="1223"/>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1250"/>
      <c r="CN866" s="1250"/>
      <c r="CO866" s="1250"/>
      <c r="CP866" s="1250"/>
      <c r="CQ866" s="1250"/>
      <c r="CR866" s="1250"/>
      <c r="CS866" s="1250"/>
      <c r="CT866" s="1250"/>
      <c r="CU866" s="1250"/>
      <c r="CV866" s="1250"/>
      <c r="CW866" s="1250"/>
      <c r="CX866" s="1250"/>
      <c r="CY866" s="1250"/>
      <c r="CZ866" s="1250"/>
    </row>
    <row r="867" spans="1:104" s="23" customFormat="1" x14ac:dyDescent="0.4">
      <c r="A867" s="23">
        <v>843</v>
      </c>
      <c r="B867" s="21"/>
      <c r="C867" s="21"/>
      <c r="D867" s="20"/>
      <c r="E867" s="21"/>
      <c r="F867" s="21"/>
      <c r="G867" s="3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1223"/>
      <c r="AS867" s="1223"/>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1250"/>
      <c r="CN867" s="1250"/>
      <c r="CO867" s="1250"/>
      <c r="CP867" s="1250"/>
      <c r="CQ867" s="1250"/>
      <c r="CR867" s="1250"/>
      <c r="CS867" s="1250"/>
      <c r="CT867" s="1250"/>
      <c r="CU867" s="1250"/>
      <c r="CV867" s="1250"/>
      <c r="CW867" s="1250"/>
      <c r="CX867" s="1250"/>
      <c r="CY867" s="1250"/>
      <c r="CZ867" s="1250"/>
    </row>
    <row r="868" spans="1:104" s="23" customFormat="1" x14ac:dyDescent="0.4">
      <c r="A868" s="23">
        <v>844</v>
      </c>
      <c r="B868" s="21"/>
      <c r="C868" s="21"/>
      <c r="D868" s="20"/>
      <c r="E868" s="21"/>
      <c r="F868" s="21"/>
      <c r="G868" s="3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1223"/>
      <c r="AS868" s="1223"/>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1250"/>
      <c r="CN868" s="1250"/>
      <c r="CO868" s="1250"/>
      <c r="CP868" s="1250"/>
      <c r="CQ868" s="1250"/>
      <c r="CR868" s="1250"/>
      <c r="CS868" s="1250"/>
      <c r="CT868" s="1250"/>
      <c r="CU868" s="1250"/>
      <c r="CV868" s="1250"/>
      <c r="CW868" s="1250"/>
      <c r="CX868" s="1250"/>
      <c r="CY868" s="1250"/>
      <c r="CZ868" s="1250"/>
    </row>
    <row r="869" spans="1:104" s="23" customFormat="1" x14ac:dyDescent="0.4">
      <c r="A869" s="23">
        <v>845</v>
      </c>
      <c r="B869" s="21"/>
      <c r="C869" s="21"/>
      <c r="D869" s="20"/>
      <c r="E869" s="21"/>
      <c r="F869" s="21"/>
      <c r="G869" s="3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1223"/>
      <c r="AS869" s="1223"/>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1250"/>
      <c r="CN869" s="1250"/>
      <c r="CO869" s="1250"/>
      <c r="CP869" s="1250"/>
      <c r="CQ869" s="1250"/>
      <c r="CR869" s="1250"/>
      <c r="CS869" s="1250"/>
      <c r="CT869" s="1250"/>
      <c r="CU869" s="1250"/>
      <c r="CV869" s="1250"/>
      <c r="CW869" s="1250"/>
      <c r="CX869" s="1250"/>
      <c r="CY869" s="1250"/>
      <c r="CZ869" s="1250"/>
    </row>
    <row r="870" spans="1:104" s="23" customFormat="1" x14ac:dyDescent="0.4">
      <c r="A870" s="23">
        <v>846</v>
      </c>
      <c r="B870" s="21"/>
      <c r="C870" s="21"/>
      <c r="D870" s="20"/>
      <c r="E870" s="21"/>
      <c r="F870" s="21"/>
      <c r="G870" s="3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1223"/>
      <c r="AS870" s="1223"/>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1250"/>
      <c r="CN870" s="1250"/>
      <c r="CO870" s="1250"/>
      <c r="CP870" s="1250"/>
      <c r="CQ870" s="1250"/>
      <c r="CR870" s="1250"/>
      <c r="CS870" s="1250"/>
      <c r="CT870" s="1250"/>
      <c r="CU870" s="1250"/>
      <c r="CV870" s="1250"/>
      <c r="CW870" s="1250"/>
      <c r="CX870" s="1250"/>
      <c r="CY870" s="1250"/>
      <c r="CZ870" s="1250"/>
    </row>
    <row r="871" spans="1:104" s="23" customFormat="1" x14ac:dyDescent="0.4">
      <c r="A871" s="23">
        <v>847</v>
      </c>
      <c r="B871" s="21"/>
      <c r="C871" s="21"/>
      <c r="D871" s="20"/>
      <c r="E871" s="21"/>
      <c r="F871" s="21"/>
      <c r="G871" s="3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1223"/>
      <c r="AS871" s="1223"/>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1250"/>
      <c r="CN871" s="1250"/>
      <c r="CO871" s="1250"/>
      <c r="CP871" s="1250"/>
      <c r="CQ871" s="1250"/>
      <c r="CR871" s="1250"/>
      <c r="CS871" s="1250"/>
      <c r="CT871" s="1250"/>
      <c r="CU871" s="1250"/>
      <c r="CV871" s="1250"/>
      <c r="CW871" s="1250"/>
      <c r="CX871" s="1250"/>
      <c r="CY871" s="1250"/>
      <c r="CZ871" s="1250"/>
    </row>
    <row r="872" spans="1:104" s="23" customFormat="1" x14ac:dyDescent="0.4">
      <c r="A872" s="23">
        <v>848</v>
      </c>
      <c r="B872" s="21"/>
      <c r="C872" s="21"/>
      <c r="D872" s="20"/>
      <c r="E872" s="21"/>
      <c r="F872" s="21"/>
      <c r="G872" s="3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1223"/>
      <c r="AS872" s="1223"/>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1250"/>
      <c r="CN872" s="1250"/>
      <c r="CO872" s="1250"/>
      <c r="CP872" s="1250"/>
      <c r="CQ872" s="1250"/>
      <c r="CR872" s="1250"/>
      <c r="CS872" s="1250"/>
      <c r="CT872" s="1250"/>
      <c r="CU872" s="1250"/>
      <c r="CV872" s="1250"/>
      <c r="CW872" s="1250"/>
      <c r="CX872" s="1250"/>
      <c r="CY872" s="1250"/>
      <c r="CZ872" s="1250"/>
    </row>
    <row r="873" spans="1:104" s="23" customFormat="1" x14ac:dyDescent="0.4">
      <c r="A873" s="23">
        <v>849</v>
      </c>
      <c r="B873" s="21"/>
      <c r="C873" s="21"/>
      <c r="D873" s="20"/>
      <c r="E873" s="21"/>
      <c r="F873" s="21"/>
      <c r="G873" s="3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1223"/>
      <c r="AS873" s="1223"/>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1250"/>
      <c r="CN873" s="1250"/>
      <c r="CO873" s="1250"/>
      <c r="CP873" s="1250"/>
      <c r="CQ873" s="1250"/>
      <c r="CR873" s="1250"/>
      <c r="CS873" s="1250"/>
      <c r="CT873" s="1250"/>
      <c r="CU873" s="1250"/>
      <c r="CV873" s="1250"/>
      <c r="CW873" s="1250"/>
      <c r="CX873" s="1250"/>
      <c r="CY873" s="1250"/>
      <c r="CZ873" s="1250"/>
    </row>
    <row r="874" spans="1:104" s="23" customFormat="1" x14ac:dyDescent="0.4">
      <c r="A874" s="23">
        <v>850</v>
      </c>
      <c r="B874" s="21"/>
      <c r="C874" s="21"/>
      <c r="D874" s="20"/>
      <c r="E874" s="21"/>
      <c r="F874" s="21"/>
      <c r="G874" s="3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1223"/>
      <c r="AS874" s="1223"/>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1250"/>
      <c r="CN874" s="1250"/>
      <c r="CO874" s="1250"/>
      <c r="CP874" s="1250"/>
      <c r="CQ874" s="1250"/>
      <c r="CR874" s="1250"/>
      <c r="CS874" s="1250"/>
      <c r="CT874" s="1250"/>
      <c r="CU874" s="1250"/>
      <c r="CV874" s="1250"/>
      <c r="CW874" s="1250"/>
      <c r="CX874" s="1250"/>
      <c r="CY874" s="1250"/>
      <c r="CZ874" s="1250"/>
    </row>
    <row r="875" spans="1:104" s="23" customFormat="1" x14ac:dyDescent="0.4">
      <c r="A875" s="23">
        <v>851</v>
      </c>
      <c r="B875" s="21"/>
      <c r="C875" s="21"/>
      <c r="D875" s="20"/>
      <c r="E875" s="21"/>
      <c r="F875" s="21"/>
      <c r="G875" s="3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1223"/>
      <c r="AS875" s="1223"/>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1250"/>
      <c r="CN875" s="1250"/>
      <c r="CO875" s="1250"/>
      <c r="CP875" s="1250"/>
      <c r="CQ875" s="1250"/>
      <c r="CR875" s="1250"/>
      <c r="CS875" s="1250"/>
      <c r="CT875" s="1250"/>
      <c r="CU875" s="1250"/>
      <c r="CV875" s="1250"/>
      <c r="CW875" s="1250"/>
      <c r="CX875" s="1250"/>
      <c r="CY875" s="1250"/>
      <c r="CZ875" s="1250"/>
    </row>
    <row r="876" spans="1:104" s="23" customFormat="1" x14ac:dyDescent="0.4">
      <c r="A876" s="23">
        <v>852</v>
      </c>
      <c r="B876" s="21"/>
      <c r="C876" s="21"/>
      <c r="D876" s="20"/>
      <c r="E876" s="21"/>
      <c r="F876" s="21"/>
      <c r="G876" s="3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1223"/>
      <c r="AS876" s="1223"/>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1250"/>
      <c r="CN876" s="1250"/>
      <c r="CO876" s="1250"/>
      <c r="CP876" s="1250"/>
      <c r="CQ876" s="1250"/>
      <c r="CR876" s="1250"/>
      <c r="CS876" s="1250"/>
      <c r="CT876" s="1250"/>
      <c r="CU876" s="1250"/>
      <c r="CV876" s="1250"/>
      <c r="CW876" s="1250"/>
      <c r="CX876" s="1250"/>
      <c r="CY876" s="1250"/>
      <c r="CZ876" s="1250"/>
    </row>
    <row r="877" spans="1:104" s="23" customFormat="1" x14ac:dyDescent="0.4">
      <c r="A877" s="23">
        <v>853</v>
      </c>
      <c r="B877" s="21"/>
      <c r="C877" s="21"/>
      <c r="D877" s="20"/>
      <c r="E877" s="21"/>
      <c r="F877" s="21"/>
      <c r="G877" s="3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1223"/>
      <c r="AS877" s="1223"/>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1250"/>
      <c r="CN877" s="1250"/>
      <c r="CO877" s="1250"/>
      <c r="CP877" s="1250"/>
      <c r="CQ877" s="1250"/>
      <c r="CR877" s="1250"/>
      <c r="CS877" s="1250"/>
      <c r="CT877" s="1250"/>
      <c r="CU877" s="1250"/>
      <c r="CV877" s="1250"/>
      <c r="CW877" s="1250"/>
      <c r="CX877" s="1250"/>
      <c r="CY877" s="1250"/>
      <c r="CZ877" s="1250"/>
    </row>
    <row r="878" spans="1:104" s="23" customFormat="1" x14ac:dyDescent="0.4">
      <c r="A878" s="23">
        <v>854</v>
      </c>
      <c r="B878" s="21"/>
      <c r="C878" s="21"/>
      <c r="D878" s="20"/>
      <c r="E878" s="21"/>
      <c r="F878" s="21"/>
      <c r="G878" s="3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1223"/>
      <c r="AS878" s="1223"/>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1250"/>
      <c r="CN878" s="1250"/>
      <c r="CO878" s="1250"/>
      <c r="CP878" s="1250"/>
      <c r="CQ878" s="1250"/>
      <c r="CR878" s="1250"/>
      <c r="CS878" s="1250"/>
      <c r="CT878" s="1250"/>
      <c r="CU878" s="1250"/>
      <c r="CV878" s="1250"/>
      <c r="CW878" s="1250"/>
      <c r="CX878" s="1250"/>
      <c r="CY878" s="1250"/>
      <c r="CZ878" s="1250"/>
    </row>
    <row r="879" spans="1:104" s="23" customFormat="1" x14ac:dyDescent="0.4">
      <c r="A879" s="23">
        <v>855</v>
      </c>
      <c r="B879" s="21"/>
      <c r="C879" s="21"/>
      <c r="D879" s="20"/>
      <c r="E879" s="21"/>
      <c r="F879" s="21"/>
      <c r="G879" s="3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1223"/>
      <c r="AS879" s="1223"/>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1250"/>
      <c r="CN879" s="1250"/>
      <c r="CO879" s="1250"/>
      <c r="CP879" s="1250"/>
      <c r="CQ879" s="1250"/>
      <c r="CR879" s="1250"/>
      <c r="CS879" s="1250"/>
      <c r="CT879" s="1250"/>
      <c r="CU879" s="1250"/>
      <c r="CV879" s="1250"/>
      <c r="CW879" s="1250"/>
      <c r="CX879" s="1250"/>
      <c r="CY879" s="1250"/>
      <c r="CZ879" s="1250"/>
    </row>
    <row r="880" spans="1:104" s="23" customFormat="1" x14ac:dyDescent="0.4">
      <c r="A880" s="23">
        <v>856</v>
      </c>
      <c r="B880" s="21"/>
      <c r="C880" s="21"/>
      <c r="D880" s="20"/>
      <c r="E880" s="21"/>
      <c r="F880" s="21"/>
      <c r="G880" s="3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1223"/>
      <c r="AS880" s="1223"/>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1250"/>
      <c r="CN880" s="1250"/>
      <c r="CO880" s="1250"/>
      <c r="CP880" s="1250"/>
      <c r="CQ880" s="1250"/>
      <c r="CR880" s="1250"/>
      <c r="CS880" s="1250"/>
      <c r="CT880" s="1250"/>
      <c r="CU880" s="1250"/>
      <c r="CV880" s="1250"/>
      <c r="CW880" s="1250"/>
      <c r="CX880" s="1250"/>
      <c r="CY880" s="1250"/>
      <c r="CZ880" s="1250"/>
    </row>
    <row r="881" spans="1:104" s="23" customFormat="1" x14ac:dyDescent="0.4">
      <c r="A881" s="23">
        <v>857</v>
      </c>
      <c r="B881" s="21"/>
      <c r="C881" s="21"/>
      <c r="D881" s="20"/>
      <c r="E881" s="21"/>
      <c r="F881" s="21"/>
      <c r="G881" s="3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1223"/>
      <c r="AS881" s="1223"/>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1250"/>
      <c r="CN881" s="1250"/>
      <c r="CO881" s="1250"/>
      <c r="CP881" s="1250"/>
      <c r="CQ881" s="1250"/>
      <c r="CR881" s="1250"/>
      <c r="CS881" s="1250"/>
      <c r="CT881" s="1250"/>
      <c r="CU881" s="1250"/>
      <c r="CV881" s="1250"/>
      <c r="CW881" s="1250"/>
      <c r="CX881" s="1250"/>
      <c r="CY881" s="1250"/>
      <c r="CZ881" s="1250"/>
    </row>
    <row r="882" spans="1:104" s="23" customFormat="1" x14ac:dyDescent="0.4">
      <c r="A882" s="23">
        <v>858</v>
      </c>
      <c r="B882" s="21"/>
      <c r="C882" s="21"/>
      <c r="D882" s="20"/>
      <c r="E882" s="21"/>
      <c r="F882" s="21"/>
      <c r="G882" s="3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1223"/>
      <c r="AS882" s="1223"/>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1250"/>
      <c r="CN882" s="1250"/>
      <c r="CO882" s="1250"/>
      <c r="CP882" s="1250"/>
      <c r="CQ882" s="1250"/>
      <c r="CR882" s="1250"/>
      <c r="CS882" s="1250"/>
      <c r="CT882" s="1250"/>
      <c r="CU882" s="1250"/>
      <c r="CV882" s="1250"/>
      <c r="CW882" s="1250"/>
      <c r="CX882" s="1250"/>
      <c r="CY882" s="1250"/>
      <c r="CZ882" s="1250"/>
    </row>
    <row r="883" spans="1:104" s="23" customFormat="1" x14ac:dyDescent="0.4">
      <c r="A883" s="23">
        <v>859</v>
      </c>
      <c r="B883" s="21"/>
      <c r="C883" s="21"/>
      <c r="D883" s="20"/>
      <c r="E883" s="21"/>
      <c r="F883" s="21"/>
      <c r="G883" s="3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1223"/>
      <c r="AS883" s="1223"/>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1250"/>
      <c r="CN883" s="1250"/>
      <c r="CO883" s="1250"/>
      <c r="CP883" s="1250"/>
      <c r="CQ883" s="1250"/>
      <c r="CR883" s="1250"/>
      <c r="CS883" s="1250"/>
      <c r="CT883" s="1250"/>
      <c r="CU883" s="1250"/>
      <c r="CV883" s="1250"/>
      <c r="CW883" s="1250"/>
      <c r="CX883" s="1250"/>
      <c r="CY883" s="1250"/>
      <c r="CZ883" s="1250"/>
    </row>
    <row r="884" spans="1:104" s="23" customFormat="1" x14ac:dyDescent="0.4">
      <c r="A884" s="23">
        <v>860</v>
      </c>
      <c r="B884" s="21"/>
      <c r="C884" s="21"/>
      <c r="D884" s="20"/>
      <c r="E884" s="21"/>
      <c r="F884" s="21"/>
      <c r="G884" s="3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1223"/>
      <c r="AS884" s="1223"/>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1250"/>
      <c r="CN884" s="1250"/>
      <c r="CO884" s="1250"/>
      <c r="CP884" s="1250"/>
      <c r="CQ884" s="1250"/>
      <c r="CR884" s="1250"/>
      <c r="CS884" s="1250"/>
      <c r="CT884" s="1250"/>
      <c r="CU884" s="1250"/>
      <c r="CV884" s="1250"/>
      <c r="CW884" s="1250"/>
      <c r="CX884" s="1250"/>
      <c r="CY884" s="1250"/>
      <c r="CZ884" s="1250"/>
    </row>
    <row r="885" spans="1:104" s="23" customFormat="1" x14ac:dyDescent="0.4">
      <c r="A885" s="23">
        <v>861</v>
      </c>
      <c r="B885" s="21"/>
      <c r="C885" s="21"/>
      <c r="D885" s="20"/>
      <c r="E885" s="21"/>
      <c r="F885" s="21"/>
      <c r="G885" s="3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1223"/>
      <c r="AS885" s="1223"/>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1250"/>
      <c r="CN885" s="1250"/>
      <c r="CO885" s="1250"/>
      <c r="CP885" s="1250"/>
      <c r="CQ885" s="1250"/>
      <c r="CR885" s="1250"/>
      <c r="CS885" s="1250"/>
      <c r="CT885" s="1250"/>
      <c r="CU885" s="1250"/>
      <c r="CV885" s="1250"/>
      <c r="CW885" s="1250"/>
      <c r="CX885" s="1250"/>
      <c r="CY885" s="1250"/>
      <c r="CZ885" s="1250"/>
    </row>
    <row r="886" spans="1:104" s="23" customFormat="1" x14ac:dyDescent="0.4">
      <c r="A886" s="23">
        <v>862</v>
      </c>
      <c r="B886" s="21"/>
      <c r="C886" s="21"/>
      <c r="D886" s="20"/>
      <c r="E886" s="21"/>
      <c r="F886" s="21"/>
      <c r="G886" s="3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1223"/>
      <c r="AS886" s="1223"/>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1250"/>
      <c r="CN886" s="1250"/>
      <c r="CO886" s="1250"/>
      <c r="CP886" s="1250"/>
      <c r="CQ886" s="1250"/>
      <c r="CR886" s="1250"/>
      <c r="CS886" s="1250"/>
      <c r="CT886" s="1250"/>
      <c r="CU886" s="1250"/>
      <c r="CV886" s="1250"/>
      <c r="CW886" s="1250"/>
      <c r="CX886" s="1250"/>
      <c r="CY886" s="1250"/>
      <c r="CZ886" s="1250"/>
    </row>
    <row r="887" spans="1:104" s="23" customFormat="1" x14ac:dyDescent="0.4">
      <c r="A887" s="23">
        <v>863</v>
      </c>
      <c r="B887" s="21"/>
      <c r="C887" s="21"/>
      <c r="D887" s="20"/>
      <c r="E887" s="21"/>
      <c r="F887" s="21"/>
      <c r="G887" s="3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1223"/>
      <c r="AS887" s="1223"/>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1250"/>
      <c r="CN887" s="1250"/>
      <c r="CO887" s="1250"/>
      <c r="CP887" s="1250"/>
      <c r="CQ887" s="1250"/>
      <c r="CR887" s="1250"/>
      <c r="CS887" s="1250"/>
      <c r="CT887" s="1250"/>
      <c r="CU887" s="1250"/>
      <c r="CV887" s="1250"/>
      <c r="CW887" s="1250"/>
      <c r="CX887" s="1250"/>
      <c r="CY887" s="1250"/>
      <c r="CZ887" s="1250"/>
    </row>
    <row r="888" spans="1:104" s="23" customFormat="1" x14ac:dyDescent="0.4">
      <c r="A888" s="23">
        <v>864</v>
      </c>
      <c r="B888" s="21"/>
      <c r="C888" s="21"/>
      <c r="D888" s="20"/>
      <c r="E888" s="21"/>
      <c r="F888" s="21"/>
      <c r="G888" s="3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1223"/>
      <c r="AS888" s="1223"/>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1250"/>
      <c r="CN888" s="1250"/>
      <c r="CO888" s="1250"/>
      <c r="CP888" s="1250"/>
      <c r="CQ888" s="1250"/>
      <c r="CR888" s="1250"/>
      <c r="CS888" s="1250"/>
      <c r="CT888" s="1250"/>
      <c r="CU888" s="1250"/>
      <c r="CV888" s="1250"/>
      <c r="CW888" s="1250"/>
      <c r="CX888" s="1250"/>
      <c r="CY888" s="1250"/>
      <c r="CZ888" s="1250"/>
    </row>
    <row r="889" spans="1:104" s="23" customFormat="1" x14ac:dyDescent="0.4">
      <c r="A889" s="23">
        <v>865</v>
      </c>
      <c r="B889" s="21"/>
      <c r="C889" s="21"/>
      <c r="D889" s="20"/>
      <c r="E889" s="21"/>
      <c r="F889" s="21"/>
      <c r="G889" s="3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1223"/>
      <c r="AS889" s="1223"/>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1250"/>
      <c r="CN889" s="1250"/>
      <c r="CO889" s="1250"/>
      <c r="CP889" s="1250"/>
      <c r="CQ889" s="1250"/>
      <c r="CR889" s="1250"/>
      <c r="CS889" s="1250"/>
      <c r="CT889" s="1250"/>
      <c r="CU889" s="1250"/>
      <c r="CV889" s="1250"/>
      <c r="CW889" s="1250"/>
      <c r="CX889" s="1250"/>
      <c r="CY889" s="1250"/>
      <c r="CZ889" s="1250"/>
    </row>
    <row r="890" spans="1:104" s="23" customFormat="1" x14ac:dyDescent="0.4">
      <c r="A890" s="23">
        <v>866</v>
      </c>
      <c r="B890" s="21"/>
      <c r="C890" s="21"/>
      <c r="D890" s="20"/>
      <c r="E890" s="21"/>
      <c r="F890" s="21"/>
      <c r="G890" s="3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1223"/>
      <c r="AS890" s="1223"/>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1250"/>
      <c r="CN890" s="1250"/>
      <c r="CO890" s="1250"/>
      <c r="CP890" s="1250"/>
      <c r="CQ890" s="1250"/>
      <c r="CR890" s="1250"/>
      <c r="CS890" s="1250"/>
      <c r="CT890" s="1250"/>
      <c r="CU890" s="1250"/>
      <c r="CV890" s="1250"/>
      <c r="CW890" s="1250"/>
      <c r="CX890" s="1250"/>
      <c r="CY890" s="1250"/>
      <c r="CZ890" s="1250"/>
    </row>
    <row r="891" spans="1:104" s="23" customFormat="1" x14ac:dyDescent="0.4">
      <c r="A891" s="23">
        <v>867</v>
      </c>
      <c r="B891" s="21"/>
      <c r="C891" s="21"/>
      <c r="D891" s="20"/>
      <c r="E891" s="21"/>
      <c r="F891" s="21"/>
      <c r="G891" s="3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1223"/>
      <c r="AS891" s="1223"/>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1250"/>
      <c r="CN891" s="1250"/>
      <c r="CO891" s="1250"/>
      <c r="CP891" s="1250"/>
      <c r="CQ891" s="1250"/>
      <c r="CR891" s="1250"/>
      <c r="CS891" s="1250"/>
      <c r="CT891" s="1250"/>
      <c r="CU891" s="1250"/>
      <c r="CV891" s="1250"/>
      <c r="CW891" s="1250"/>
      <c r="CX891" s="1250"/>
      <c r="CY891" s="1250"/>
      <c r="CZ891" s="1250"/>
    </row>
    <row r="892" spans="1:104" s="23" customFormat="1" x14ac:dyDescent="0.4">
      <c r="A892" s="23">
        <v>868</v>
      </c>
      <c r="B892" s="21"/>
      <c r="C892" s="21"/>
      <c r="D892" s="20"/>
      <c r="E892" s="21"/>
      <c r="F892" s="21"/>
      <c r="G892" s="3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1223"/>
      <c r="AS892" s="1223"/>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1250"/>
      <c r="CN892" s="1250"/>
      <c r="CO892" s="1250"/>
      <c r="CP892" s="1250"/>
      <c r="CQ892" s="1250"/>
      <c r="CR892" s="1250"/>
      <c r="CS892" s="1250"/>
      <c r="CT892" s="1250"/>
      <c r="CU892" s="1250"/>
      <c r="CV892" s="1250"/>
      <c r="CW892" s="1250"/>
      <c r="CX892" s="1250"/>
      <c r="CY892" s="1250"/>
      <c r="CZ892" s="1250"/>
    </row>
    <row r="893" spans="1:104" s="23" customFormat="1" x14ac:dyDescent="0.4">
      <c r="A893" s="23">
        <v>869</v>
      </c>
      <c r="B893" s="21"/>
      <c r="C893" s="21"/>
      <c r="D893" s="20"/>
      <c r="E893" s="21"/>
      <c r="F893" s="21"/>
      <c r="G893" s="3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1223"/>
      <c r="AS893" s="1223"/>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1250"/>
      <c r="CN893" s="1250"/>
      <c r="CO893" s="1250"/>
      <c r="CP893" s="1250"/>
      <c r="CQ893" s="1250"/>
      <c r="CR893" s="1250"/>
      <c r="CS893" s="1250"/>
      <c r="CT893" s="1250"/>
      <c r="CU893" s="1250"/>
      <c r="CV893" s="1250"/>
      <c r="CW893" s="1250"/>
      <c r="CX893" s="1250"/>
      <c r="CY893" s="1250"/>
      <c r="CZ893" s="1250"/>
    </row>
    <row r="894" spans="1:104" s="23" customFormat="1" x14ac:dyDescent="0.4">
      <c r="A894" s="23">
        <v>870</v>
      </c>
      <c r="B894" s="21"/>
      <c r="C894" s="21"/>
      <c r="D894" s="20"/>
      <c r="E894" s="21"/>
      <c r="F894" s="21"/>
      <c r="G894" s="3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1223"/>
      <c r="AS894" s="1223"/>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1250"/>
      <c r="CN894" s="1250"/>
      <c r="CO894" s="1250"/>
      <c r="CP894" s="1250"/>
      <c r="CQ894" s="1250"/>
      <c r="CR894" s="1250"/>
      <c r="CS894" s="1250"/>
      <c r="CT894" s="1250"/>
      <c r="CU894" s="1250"/>
      <c r="CV894" s="1250"/>
      <c r="CW894" s="1250"/>
      <c r="CX894" s="1250"/>
      <c r="CY894" s="1250"/>
      <c r="CZ894" s="1250"/>
    </row>
    <row r="895" spans="1:104" s="23" customFormat="1" x14ac:dyDescent="0.4">
      <c r="A895" s="23">
        <v>871</v>
      </c>
      <c r="B895" s="21"/>
      <c r="C895" s="21"/>
      <c r="D895" s="20"/>
      <c r="E895" s="21"/>
      <c r="F895" s="21"/>
      <c r="G895" s="3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1223"/>
      <c r="AS895" s="1223"/>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1250"/>
      <c r="CN895" s="1250"/>
      <c r="CO895" s="1250"/>
      <c r="CP895" s="1250"/>
      <c r="CQ895" s="1250"/>
      <c r="CR895" s="1250"/>
      <c r="CS895" s="1250"/>
      <c r="CT895" s="1250"/>
      <c r="CU895" s="1250"/>
      <c r="CV895" s="1250"/>
      <c r="CW895" s="1250"/>
      <c r="CX895" s="1250"/>
      <c r="CY895" s="1250"/>
      <c r="CZ895" s="1250"/>
    </row>
    <row r="896" spans="1:104" s="23" customFormat="1" x14ac:dyDescent="0.4">
      <c r="A896" s="23">
        <v>872</v>
      </c>
      <c r="B896" s="21"/>
      <c r="C896" s="21"/>
      <c r="D896" s="20"/>
      <c r="E896" s="21"/>
      <c r="F896" s="21"/>
      <c r="G896" s="3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1223"/>
      <c r="AS896" s="1223"/>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1250"/>
      <c r="CN896" s="1250"/>
      <c r="CO896" s="1250"/>
      <c r="CP896" s="1250"/>
      <c r="CQ896" s="1250"/>
      <c r="CR896" s="1250"/>
      <c r="CS896" s="1250"/>
      <c r="CT896" s="1250"/>
      <c r="CU896" s="1250"/>
      <c r="CV896" s="1250"/>
      <c r="CW896" s="1250"/>
      <c r="CX896" s="1250"/>
      <c r="CY896" s="1250"/>
      <c r="CZ896" s="1250"/>
    </row>
    <row r="897" spans="1:104" s="23" customFormat="1" x14ac:dyDescent="0.4">
      <c r="A897" s="23">
        <v>873</v>
      </c>
      <c r="B897" s="21"/>
      <c r="C897" s="21"/>
      <c r="D897" s="20"/>
      <c r="E897" s="21"/>
      <c r="F897" s="21"/>
      <c r="G897" s="3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1223"/>
      <c r="AS897" s="1223"/>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1250"/>
      <c r="CN897" s="1250"/>
      <c r="CO897" s="1250"/>
      <c r="CP897" s="1250"/>
      <c r="CQ897" s="1250"/>
      <c r="CR897" s="1250"/>
      <c r="CS897" s="1250"/>
      <c r="CT897" s="1250"/>
      <c r="CU897" s="1250"/>
      <c r="CV897" s="1250"/>
      <c r="CW897" s="1250"/>
      <c r="CX897" s="1250"/>
      <c r="CY897" s="1250"/>
      <c r="CZ897" s="1250"/>
    </row>
    <row r="898" spans="1:104" s="23" customFormat="1" x14ac:dyDescent="0.4">
      <c r="A898" s="23">
        <v>874</v>
      </c>
      <c r="B898" s="21"/>
      <c r="C898" s="21"/>
      <c r="D898" s="20"/>
      <c r="E898" s="21"/>
      <c r="F898" s="21"/>
      <c r="G898" s="3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1223"/>
      <c r="AS898" s="1223"/>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1250"/>
      <c r="CN898" s="1250"/>
      <c r="CO898" s="1250"/>
      <c r="CP898" s="1250"/>
      <c r="CQ898" s="1250"/>
      <c r="CR898" s="1250"/>
      <c r="CS898" s="1250"/>
      <c r="CT898" s="1250"/>
      <c r="CU898" s="1250"/>
      <c r="CV898" s="1250"/>
      <c r="CW898" s="1250"/>
      <c r="CX898" s="1250"/>
      <c r="CY898" s="1250"/>
      <c r="CZ898" s="1250"/>
    </row>
    <row r="899" spans="1:104" s="23" customFormat="1" x14ac:dyDescent="0.4">
      <c r="A899" s="23">
        <v>875</v>
      </c>
      <c r="B899" s="21"/>
      <c r="C899" s="21"/>
      <c r="D899" s="20"/>
      <c r="E899" s="21"/>
      <c r="F899" s="21"/>
      <c r="G899" s="3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1223"/>
      <c r="AS899" s="1223"/>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1250"/>
      <c r="CN899" s="1250"/>
      <c r="CO899" s="1250"/>
      <c r="CP899" s="1250"/>
      <c r="CQ899" s="1250"/>
      <c r="CR899" s="1250"/>
      <c r="CS899" s="1250"/>
      <c r="CT899" s="1250"/>
      <c r="CU899" s="1250"/>
      <c r="CV899" s="1250"/>
      <c r="CW899" s="1250"/>
      <c r="CX899" s="1250"/>
      <c r="CY899" s="1250"/>
      <c r="CZ899" s="1250"/>
    </row>
    <row r="900" spans="1:104" s="23" customFormat="1" x14ac:dyDescent="0.4">
      <c r="A900" s="23">
        <v>876</v>
      </c>
      <c r="B900" s="21"/>
      <c r="C900" s="21"/>
      <c r="D900" s="20"/>
      <c r="E900" s="21"/>
      <c r="F900" s="21"/>
      <c r="G900" s="3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1223"/>
      <c r="AS900" s="1223"/>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1250"/>
      <c r="CN900" s="1250"/>
      <c r="CO900" s="1250"/>
      <c r="CP900" s="1250"/>
      <c r="CQ900" s="1250"/>
      <c r="CR900" s="1250"/>
      <c r="CS900" s="1250"/>
      <c r="CT900" s="1250"/>
      <c r="CU900" s="1250"/>
      <c r="CV900" s="1250"/>
      <c r="CW900" s="1250"/>
      <c r="CX900" s="1250"/>
      <c r="CY900" s="1250"/>
      <c r="CZ900" s="1250"/>
    </row>
    <row r="901" spans="1:104" s="23" customFormat="1" x14ac:dyDescent="0.4">
      <c r="A901" s="23">
        <v>877</v>
      </c>
      <c r="B901" s="21"/>
      <c r="C901" s="21"/>
      <c r="D901" s="20"/>
      <c r="E901" s="21"/>
      <c r="F901" s="21"/>
      <c r="G901" s="3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1223"/>
      <c r="AS901" s="1223"/>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1250"/>
      <c r="CN901" s="1250"/>
      <c r="CO901" s="1250"/>
      <c r="CP901" s="1250"/>
      <c r="CQ901" s="1250"/>
      <c r="CR901" s="1250"/>
      <c r="CS901" s="1250"/>
      <c r="CT901" s="1250"/>
      <c r="CU901" s="1250"/>
      <c r="CV901" s="1250"/>
      <c r="CW901" s="1250"/>
      <c r="CX901" s="1250"/>
      <c r="CY901" s="1250"/>
      <c r="CZ901" s="1250"/>
    </row>
    <row r="902" spans="1:104" s="23" customFormat="1" x14ac:dyDescent="0.4">
      <c r="A902" s="23">
        <v>878</v>
      </c>
      <c r="B902" s="21"/>
      <c r="C902" s="21"/>
      <c r="D902" s="20"/>
      <c r="E902" s="21"/>
      <c r="F902" s="21"/>
      <c r="G902" s="3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1223"/>
      <c r="AS902" s="1223"/>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1250"/>
      <c r="CN902" s="1250"/>
      <c r="CO902" s="1250"/>
      <c r="CP902" s="1250"/>
      <c r="CQ902" s="1250"/>
      <c r="CR902" s="1250"/>
      <c r="CS902" s="1250"/>
      <c r="CT902" s="1250"/>
      <c r="CU902" s="1250"/>
      <c r="CV902" s="1250"/>
      <c r="CW902" s="1250"/>
      <c r="CX902" s="1250"/>
      <c r="CY902" s="1250"/>
      <c r="CZ902" s="1250"/>
    </row>
    <row r="903" spans="1:104" s="23" customFormat="1" x14ac:dyDescent="0.4">
      <c r="A903" s="23">
        <v>879</v>
      </c>
      <c r="B903" s="21"/>
      <c r="C903" s="21"/>
      <c r="D903" s="20"/>
      <c r="E903" s="21"/>
      <c r="F903" s="21"/>
      <c r="G903" s="3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1223"/>
      <c r="AS903" s="1223"/>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1250"/>
      <c r="CN903" s="1250"/>
      <c r="CO903" s="1250"/>
      <c r="CP903" s="1250"/>
      <c r="CQ903" s="1250"/>
      <c r="CR903" s="1250"/>
      <c r="CS903" s="1250"/>
      <c r="CT903" s="1250"/>
      <c r="CU903" s="1250"/>
      <c r="CV903" s="1250"/>
      <c r="CW903" s="1250"/>
      <c r="CX903" s="1250"/>
      <c r="CY903" s="1250"/>
      <c r="CZ903" s="1250"/>
    </row>
    <row r="904" spans="1:104" s="23" customFormat="1" x14ac:dyDescent="0.4">
      <c r="A904" s="23">
        <v>880</v>
      </c>
      <c r="B904" s="21"/>
      <c r="C904" s="21"/>
      <c r="D904" s="20"/>
      <c r="E904" s="21"/>
      <c r="F904" s="21"/>
      <c r="G904" s="3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1223"/>
      <c r="AS904" s="1223"/>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1250"/>
      <c r="CN904" s="1250"/>
      <c r="CO904" s="1250"/>
      <c r="CP904" s="1250"/>
      <c r="CQ904" s="1250"/>
      <c r="CR904" s="1250"/>
      <c r="CS904" s="1250"/>
      <c r="CT904" s="1250"/>
      <c r="CU904" s="1250"/>
      <c r="CV904" s="1250"/>
      <c r="CW904" s="1250"/>
      <c r="CX904" s="1250"/>
      <c r="CY904" s="1250"/>
      <c r="CZ904" s="1250"/>
    </row>
    <row r="905" spans="1:104" s="23" customFormat="1" x14ac:dyDescent="0.4">
      <c r="A905" s="23">
        <v>881</v>
      </c>
      <c r="B905" s="21"/>
      <c r="C905" s="21"/>
      <c r="D905" s="20"/>
      <c r="E905" s="21"/>
      <c r="F905" s="21"/>
      <c r="G905" s="3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1223"/>
      <c r="AS905" s="1223"/>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1250"/>
      <c r="CN905" s="1250"/>
      <c r="CO905" s="1250"/>
      <c r="CP905" s="1250"/>
      <c r="CQ905" s="1250"/>
      <c r="CR905" s="1250"/>
      <c r="CS905" s="1250"/>
      <c r="CT905" s="1250"/>
      <c r="CU905" s="1250"/>
      <c r="CV905" s="1250"/>
      <c r="CW905" s="1250"/>
      <c r="CX905" s="1250"/>
      <c r="CY905" s="1250"/>
      <c r="CZ905" s="1250"/>
    </row>
    <row r="906" spans="1:104" s="23" customFormat="1" x14ac:dyDescent="0.4">
      <c r="A906" s="23">
        <v>882</v>
      </c>
      <c r="B906" s="21"/>
      <c r="C906" s="21"/>
      <c r="D906" s="20"/>
      <c r="E906" s="21"/>
      <c r="F906" s="21"/>
      <c r="G906" s="3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1223"/>
      <c r="AS906" s="1223"/>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1250"/>
      <c r="CN906" s="1250"/>
      <c r="CO906" s="1250"/>
      <c r="CP906" s="1250"/>
      <c r="CQ906" s="1250"/>
      <c r="CR906" s="1250"/>
      <c r="CS906" s="1250"/>
      <c r="CT906" s="1250"/>
      <c r="CU906" s="1250"/>
      <c r="CV906" s="1250"/>
      <c r="CW906" s="1250"/>
      <c r="CX906" s="1250"/>
      <c r="CY906" s="1250"/>
      <c r="CZ906" s="1250"/>
    </row>
    <row r="907" spans="1:104" s="23" customFormat="1" x14ac:dyDescent="0.4">
      <c r="A907" s="23">
        <v>883</v>
      </c>
      <c r="B907" s="21"/>
      <c r="C907" s="21"/>
      <c r="D907" s="20"/>
      <c r="E907" s="21"/>
      <c r="F907" s="21"/>
      <c r="G907" s="3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1223"/>
      <c r="AS907" s="1223"/>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1250"/>
      <c r="CN907" s="1250"/>
      <c r="CO907" s="1250"/>
      <c r="CP907" s="1250"/>
      <c r="CQ907" s="1250"/>
      <c r="CR907" s="1250"/>
      <c r="CS907" s="1250"/>
      <c r="CT907" s="1250"/>
      <c r="CU907" s="1250"/>
      <c r="CV907" s="1250"/>
      <c r="CW907" s="1250"/>
      <c r="CX907" s="1250"/>
      <c r="CY907" s="1250"/>
      <c r="CZ907" s="1250"/>
    </row>
    <row r="908" spans="1:104" s="23" customFormat="1" x14ac:dyDescent="0.4">
      <c r="A908" s="23">
        <v>884</v>
      </c>
      <c r="B908" s="21"/>
      <c r="C908" s="21"/>
      <c r="D908" s="20"/>
      <c r="E908" s="21"/>
      <c r="F908" s="21"/>
      <c r="G908" s="3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1223"/>
      <c r="AS908" s="1223"/>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1250"/>
      <c r="CN908" s="1250"/>
      <c r="CO908" s="1250"/>
      <c r="CP908" s="1250"/>
      <c r="CQ908" s="1250"/>
      <c r="CR908" s="1250"/>
      <c r="CS908" s="1250"/>
      <c r="CT908" s="1250"/>
      <c r="CU908" s="1250"/>
      <c r="CV908" s="1250"/>
      <c r="CW908" s="1250"/>
      <c r="CX908" s="1250"/>
      <c r="CY908" s="1250"/>
      <c r="CZ908" s="1250"/>
    </row>
    <row r="909" spans="1:104" s="23" customFormat="1" x14ac:dyDescent="0.4">
      <c r="A909" s="23">
        <v>885</v>
      </c>
      <c r="B909" s="21"/>
      <c r="C909" s="21"/>
      <c r="D909" s="20"/>
      <c r="E909" s="21"/>
      <c r="F909" s="21"/>
      <c r="G909" s="3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1223"/>
      <c r="AS909" s="1223"/>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1250"/>
      <c r="CN909" s="1250"/>
      <c r="CO909" s="1250"/>
      <c r="CP909" s="1250"/>
      <c r="CQ909" s="1250"/>
      <c r="CR909" s="1250"/>
      <c r="CS909" s="1250"/>
      <c r="CT909" s="1250"/>
      <c r="CU909" s="1250"/>
      <c r="CV909" s="1250"/>
      <c r="CW909" s="1250"/>
      <c r="CX909" s="1250"/>
      <c r="CY909" s="1250"/>
      <c r="CZ909" s="1250"/>
    </row>
    <row r="910" spans="1:104" s="23" customFormat="1" x14ac:dyDescent="0.4">
      <c r="A910" s="23">
        <v>886</v>
      </c>
      <c r="B910" s="21"/>
      <c r="C910" s="21"/>
      <c r="D910" s="20"/>
      <c r="E910" s="21"/>
      <c r="F910" s="21"/>
      <c r="G910" s="3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1223"/>
      <c r="AS910" s="1223"/>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1250"/>
      <c r="CN910" s="1250"/>
      <c r="CO910" s="1250"/>
      <c r="CP910" s="1250"/>
      <c r="CQ910" s="1250"/>
      <c r="CR910" s="1250"/>
      <c r="CS910" s="1250"/>
      <c r="CT910" s="1250"/>
      <c r="CU910" s="1250"/>
      <c r="CV910" s="1250"/>
      <c r="CW910" s="1250"/>
      <c r="CX910" s="1250"/>
      <c r="CY910" s="1250"/>
      <c r="CZ910" s="1250"/>
    </row>
    <row r="911" spans="1:104" s="23" customFormat="1" x14ac:dyDescent="0.4">
      <c r="A911" s="23">
        <v>887</v>
      </c>
      <c r="B911" s="21"/>
      <c r="C911" s="21"/>
      <c r="D911" s="20"/>
      <c r="E911" s="21"/>
      <c r="F911" s="21"/>
      <c r="G911" s="3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1223"/>
      <c r="AS911" s="1223"/>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1250"/>
      <c r="CN911" s="1250"/>
      <c r="CO911" s="1250"/>
      <c r="CP911" s="1250"/>
      <c r="CQ911" s="1250"/>
      <c r="CR911" s="1250"/>
      <c r="CS911" s="1250"/>
      <c r="CT911" s="1250"/>
      <c r="CU911" s="1250"/>
      <c r="CV911" s="1250"/>
      <c r="CW911" s="1250"/>
      <c r="CX911" s="1250"/>
      <c r="CY911" s="1250"/>
      <c r="CZ911" s="1250"/>
    </row>
    <row r="912" spans="1:104" s="23" customFormat="1" x14ac:dyDescent="0.4">
      <c r="A912" s="23">
        <v>888</v>
      </c>
      <c r="B912" s="21"/>
      <c r="C912" s="21"/>
      <c r="D912" s="20"/>
      <c r="E912" s="21"/>
      <c r="F912" s="21"/>
      <c r="G912" s="3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1223"/>
      <c r="AS912" s="1223"/>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1250"/>
      <c r="CN912" s="1250"/>
      <c r="CO912" s="1250"/>
      <c r="CP912" s="1250"/>
      <c r="CQ912" s="1250"/>
      <c r="CR912" s="1250"/>
      <c r="CS912" s="1250"/>
      <c r="CT912" s="1250"/>
      <c r="CU912" s="1250"/>
      <c r="CV912" s="1250"/>
      <c r="CW912" s="1250"/>
      <c r="CX912" s="1250"/>
      <c r="CY912" s="1250"/>
      <c r="CZ912" s="1250"/>
    </row>
    <row r="913" spans="1:104" s="23" customFormat="1" x14ac:dyDescent="0.4">
      <c r="A913" s="23">
        <v>889</v>
      </c>
      <c r="B913" s="21"/>
      <c r="C913" s="21"/>
      <c r="D913" s="20"/>
      <c r="E913" s="21"/>
      <c r="F913" s="21"/>
      <c r="G913" s="3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1223"/>
      <c r="AS913" s="1223"/>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1250"/>
      <c r="CN913" s="1250"/>
      <c r="CO913" s="1250"/>
      <c r="CP913" s="1250"/>
      <c r="CQ913" s="1250"/>
      <c r="CR913" s="1250"/>
      <c r="CS913" s="1250"/>
      <c r="CT913" s="1250"/>
      <c r="CU913" s="1250"/>
      <c r="CV913" s="1250"/>
      <c r="CW913" s="1250"/>
      <c r="CX913" s="1250"/>
      <c r="CY913" s="1250"/>
      <c r="CZ913" s="1250"/>
    </row>
    <row r="914" spans="1:104" s="23" customFormat="1" x14ac:dyDescent="0.4">
      <c r="A914" s="23">
        <v>890</v>
      </c>
      <c r="B914" s="21"/>
      <c r="C914" s="21"/>
      <c r="D914" s="20"/>
      <c r="E914" s="21"/>
      <c r="F914" s="21"/>
      <c r="G914" s="3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1223"/>
      <c r="AS914" s="1223"/>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1250"/>
      <c r="CN914" s="1250"/>
      <c r="CO914" s="1250"/>
      <c r="CP914" s="1250"/>
      <c r="CQ914" s="1250"/>
      <c r="CR914" s="1250"/>
      <c r="CS914" s="1250"/>
      <c r="CT914" s="1250"/>
      <c r="CU914" s="1250"/>
      <c r="CV914" s="1250"/>
      <c r="CW914" s="1250"/>
      <c r="CX914" s="1250"/>
      <c r="CY914" s="1250"/>
      <c r="CZ914" s="1250"/>
    </row>
    <row r="915" spans="1:104" s="23" customFormat="1" x14ac:dyDescent="0.4">
      <c r="A915" s="23">
        <v>891</v>
      </c>
      <c r="B915" s="21"/>
      <c r="C915" s="21"/>
      <c r="D915" s="20"/>
      <c r="E915" s="21"/>
      <c r="F915" s="21"/>
      <c r="G915" s="3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1223"/>
      <c r="AS915" s="1223"/>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1250"/>
      <c r="CN915" s="1250"/>
      <c r="CO915" s="1250"/>
      <c r="CP915" s="1250"/>
      <c r="CQ915" s="1250"/>
      <c r="CR915" s="1250"/>
      <c r="CS915" s="1250"/>
      <c r="CT915" s="1250"/>
      <c r="CU915" s="1250"/>
      <c r="CV915" s="1250"/>
      <c r="CW915" s="1250"/>
      <c r="CX915" s="1250"/>
      <c r="CY915" s="1250"/>
      <c r="CZ915" s="1250"/>
    </row>
    <row r="916" spans="1:104" s="23" customFormat="1" x14ac:dyDescent="0.4">
      <c r="A916" s="23">
        <v>892</v>
      </c>
      <c r="B916" s="21"/>
      <c r="C916" s="21"/>
      <c r="D916" s="20"/>
      <c r="E916" s="21"/>
      <c r="F916" s="21"/>
      <c r="G916" s="3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1223"/>
      <c r="AS916" s="1223"/>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1250"/>
      <c r="CN916" s="1250"/>
      <c r="CO916" s="1250"/>
      <c r="CP916" s="1250"/>
      <c r="CQ916" s="1250"/>
      <c r="CR916" s="1250"/>
      <c r="CS916" s="1250"/>
      <c r="CT916" s="1250"/>
      <c r="CU916" s="1250"/>
      <c r="CV916" s="1250"/>
      <c r="CW916" s="1250"/>
      <c r="CX916" s="1250"/>
      <c r="CY916" s="1250"/>
      <c r="CZ916" s="1250"/>
    </row>
    <row r="917" spans="1:104" s="23" customFormat="1" x14ac:dyDescent="0.4">
      <c r="A917" s="23">
        <v>893</v>
      </c>
      <c r="B917" s="21"/>
      <c r="C917" s="21"/>
      <c r="D917" s="20"/>
      <c r="E917" s="21"/>
      <c r="F917" s="21"/>
      <c r="G917" s="3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1223"/>
      <c r="AS917" s="1223"/>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1250"/>
      <c r="CN917" s="1250"/>
      <c r="CO917" s="1250"/>
      <c r="CP917" s="1250"/>
      <c r="CQ917" s="1250"/>
      <c r="CR917" s="1250"/>
      <c r="CS917" s="1250"/>
      <c r="CT917" s="1250"/>
      <c r="CU917" s="1250"/>
      <c r="CV917" s="1250"/>
      <c r="CW917" s="1250"/>
      <c r="CX917" s="1250"/>
      <c r="CY917" s="1250"/>
      <c r="CZ917" s="1250"/>
    </row>
    <row r="918" spans="1:104" s="23" customFormat="1" x14ac:dyDescent="0.4">
      <c r="A918" s="23">
        <v>894</v>
      </c>
      <c r="B918" s="21"/>
      <c r="C918" s="21"/>
      <c r="D918" s="20"/>
      <c r="E918" s="21"/>
      <c r="F918" s="21"/>
      <c r="G918" s="3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1223"/>
      <c r="AS918" s="1223"/>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1250"/>
      <c r="CN918" s="1250"/>
      <c r="CO918" s="1250"/>
      <c r="CP918" s="1250"/>
      <c r="CQ918" s="1250"/>
      <c r="CR918" s="1250"/>
      <c r="CS918" s="1250"/>
      <c r="CT918" s="1250"/>
      <c r="CU918" s="1250"/>
      <c r="CV918" s="1250"/>
      <c r="CW918" s="1250"/>
      <c r="CX918" s="1250"/>
      <c r="CY918" s="1250"/>
      <c r="CZ918" s="1250"/>
    </row>
    <row r="919" spans="1:104" s="23" customFormat="1" x14ac:dyDescent="0.4">
      <c r="A919" s="23">
        <v>895</v>
      </c>
      <c r="B919" s="21"/>
      <c r="C919" s="21"/>
      <c r="D919" s="20"/>
      <c r="E919" s="21"/>
      <c r="F919" s="21"/>
      <c r="G919" s="3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1223"/>
      <c r="AS919" s="1223"/>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1250"/>
      <c r="CN919" s="1250"/>
      <c r="CO919" s="1250"/>
      <c r="CP919" s="1250"/>
      <c r="CQ919" s="1250"/>
      <c r="CR919" s="1250"/>
      <c r="CS919" s="1250"/>
      <c r="CT919" s="1250"/>
      <c r="CU919" s="1250"/>
      <c r="CV919" s="1250"/>
      <c r="CW919" s="1250"/>
      <c r="CX919" s="1250"/>
      <c r="CY919" s="1250"/>
      <c r="CZ919" s="1250"/>
    </row>
    <row r="920" spans="1:104" s="23" customFormat="1" x14ac:dyDescent="0.4">
      <c r="A920" s="23">
        <v>896</v>
      </c>
      <c r="B920" s="21"/>
      <c r="C920" s="21"/>
      <c r="D920" s="20"/>
      <c r="E920" s="21"/>
      <c r="F920" s="21"/>
      <c r="G920" s="3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1223"/>
      <c r="AS920" s="1223"/>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1250"/>
      <c r="CN920" s="1250"/>
      <c r="CO920" s="1250"/>
      <c r="CP920" s="1250"/>
      <c r="CQ920" s="1250"/>
      <c r="CR920" s="1250"/>
      <c r="CS920" s="1250"/>
      <c r="CT920" s="1250"/>
      <c r="CU920" s="1250"/>
      <c r="CV920" s="1250"/>
      <c r="CW920" s="1250"/>
      <c r="CX920" s="1250"/>
      <c r="CY920" s="1250"/>
      <c r="CZ920" s="1250"/>
    </row>
    <row r="921" spans="1:104" s="23" customFormat="1" x14ac:dyDescent="0.4">
      <c r="A921" s="23">
        <v>897</v>
      </c>
      <c r="B921" s="21"/>
      <c r="C921" s="21"/>
      <c r="D921" s="20"/>
      <c r="E921" s="21"/>
      <c r="F921" s="21"/>
      <c r="G921" s="3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1223"/>
      <c r="AS921" s="1223"/>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1250"/>
      <c r="CN921" s="1250"/>
      <c r="CO921" s="1250"/>
      <c r="CP921" s="1250"/>
      <c r="CQ921" s="1250"/>
      <c r="CR921" s="1250"/>
      <c r="CS921" s="1250"/>
      <c r="CT921" s="1250"/>
      <c r="CU921" s="1250"/>
      <c r="CV921" s="1250"/>
      <c r="CW921" s="1250"/>
      <c r="CX921" s="1250"/>
      <c r="CY921" s="1250"/>
      <c r="CZ921" s="1250"/>
    </row>
    <row r="922" spans="1:104" s="23" customFormat="1" x14ac:dyDescent="0.4">
      <c r="A922" s="23">
        <v>898</v>
      </c>
      <c r="B922" s="21"/>
      <c r="C922" s="21"/>
      <c r="D922" s="20"/>
      <c r="E922" s="21"/>
      <c r="F922" s="21"/>
      <c r="G922" s="3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1223"/>
      <c r="AS922" s="1223"/>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1250"/>
      <c r="CN922" s="1250"/>
      <c r="CO922" s="1250"/>
      <c r="CP922" s="1250"/>
      <c r="CQ922" s="1250"/>
      <c r="CR922" s="1250"/>
      <c r="CS922" s="1250"/>
      <c r="CT922" s="1250"/>
      <c r="CU922" s="1250"/>
      <c r="CV922" s="1250"/>
      <c r="CW922" s="1250"/>
      <c r="CX922" s="1250"/>
      <c r="CY922" s="1250"/>
      <c r="CZ922" s="1250"/>
    </row>
    <row r="923" spans="1:104" s="23" customFormat="1" x14ac:dyDescent="0.4">
      <c r="A923" s="23">
        <v>899</v>
      </c>
      <c r="B923" s="21"/>
      <c r="C923" s="21"/>
      <c r="D923" s="20"/>
      <c r="E923" s="21"/>
      <c r="F923" s="21"/>
      <c r="G923" s="3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1223"/>
      <c r="AS923" s="1223"/>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1250"/>
      <c r="CN923" s="1250"/>
      <c r="CO923" s="1250"/>
      <c r="CP923" s="1250"/>
      <c r="CQ923" s="1250"/>
      <c r="CR923" s="1250"/>
      <c r="CS923" s="1250"/>
      <c r="CT923" s="1250"/>
      <c r="CU923" s="1250"/>
      <c r="CV923" s="1250"/>
      <c r="CW923" s="1250"/>
      <c r="CX923" s="1250"/>
      <c r="CY923" s="1250"/>
      <c r="CZ923" s="1250"/>
    </row>
    <row r="924" spans="1:104" s="23" customFormat="1" x14ac:dyDescent="0.4">
      <c r="A924" s="23">
        <v>900</v>
      </c>
      <c r="B924" s="21"/>
      <c r="C924" s="21"/>
      <c r="D924" s="20"/>
      <c r="E924" s="21"/>
      <c r="F924" s="21"/>
      <c r="G924" s="3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1223"/>
      <c r="AS924" s="1223"/>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1250"/>
      <c r="CN924" s="1250"/>
      <c r="CO924" s="1250"/>
      <c r="CP924" s="1250"/>
      <c r="CQ924" s="1250"/>
      <c r="CR924" s="1250"/>
      <c r="CS924" s="1250"/>
      <c r="CT924" s="1250"/>
      <c r="CU924" s="1250"/>
      <c r="CV924" s="1250"/>
      <c r="CW924" s="1250"/>
      <c r="CX924" s="1250"/>
      <c r="CY924" s="1250"/>
      <c r="CZ924" s="1250"/>
    </row>
    <row r="925" spans="1:104" s="23" customFormat="1" x14ac:dyDescent="0.4">
      <c r="A925" s="23">
        <v>901</v>
      </c>
      <c r="B925" s="21"/>
      <c r="C925" s="21"/>
      <c r="D925" s="20"/>
      <c r="E925" s="21"/>
      <c r="F925" s="21"/>
      <c r="G925" s="3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1223"/>
      <c r="AS925" s="1223"/>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1250"/>
      <c r="CN925" s="1250"/>
      <c r="CO925" s="1250"/>
      <c r="CP925" s="1250"/>
      <c r="CQ925" s="1250"/>
      <c r="CR925" s="1250"/>
      <c r="CS925" s="1250"/>
      <c r="CT925" s="1250"/>
      <c r="CU925" s="1250"/>
      <c r="CV925" s="1250"/>
      <c r="CW925" s="1250"/>
      <c r="CX925" s="1250"/>
      <c r="CY925" s="1250"/>
      <c r="CZ925" s="1250"/>
    </row>
    <row r="926" spans="1:104" s="23" customFormat="1" x14ac:dyDescent="0.4">
      <c r="A926" s="23">
        <v>902</v>
      </c>
      <c r="B926" s="21"/>
      <c r="C926" s="21"/>
      <c r="D926" s="20"/>
      <c r="E926" s="21"/>
      <c r="F926" s="21"/>
      <c r="G926" s="3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1223"/>
      <c r="AS926" s="1223"/>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1250"/>
      <c r="CN926" s="1250"/>
      <c r="CO926" s="1250"/>
      <c r="CP926" s="1250"/>
      <c r="CQ926" s="1250"/>
      <c r="CR926" s="1250"/>
      <c r="CS926" s="1250"/>
      <c r="CT926" s="1250"/>
      <c r="CU926" s="1250"/>
      <c r="CV926" s="1250"/>
      <c r="CW926" s="1250"/>
      <c r="CX926" s="1250"/>
      <c r="CY926" s="1250"/>
      <c r="CZ926" s="1250"/>
    </row>
    <row r="927" spans="1:104" s="23" customFormat="1" x14ac:dyDescent="0.4">
      <c r="A927" s="23">
        <v>903</v>
      </c>
      <c r="B927" s="21"/>
      <c r="C927" s="21"/>
      <c r="D927" s="20"/>
      <c r="E927" s="21"/>
      <c r="F927" s="21"/>
      <c r="G927" s="3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1223"/>
      <c r="AS927" s="1223"/>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1250"/>
      <c r="CN927" s="1250"/>
      <c r="CO927" s="1250"/>
      <c r="CP927" s="1250"/>
      <c r="CQ927" s="1250"/>
      <c r="CR927" s="1250"/>
      <c r="CS927" s="1250"/>
      <c r="CT927" s="1250"/>
      <c r="CU927" s="1250"/>
      <c r="CV927" s="1250"/>
      <c r="CW927" s="1250"/>
      <c r="CX927" s="1250"/>
      <c r="CY927" s="1250"/>
      <c r="CZ927" s="1250"/>
    </row>
    <row r="928" spans="1:104" s="23" customFormat="1" x14ac:dyDescent="0.4">
      <c r="A928" s="23">
        <v>904</v>
      </c>
      <c r="B928" s="21"/>
      <c r="C928" s="21"/>
      <c r="D928" s="20"/>
      <c r="E928" s="21"/>
      <c r="F928" s="21"/>
      <c r="G928" s="3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1223"/>
      <c r="AS928" s="1223"/>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1250"/>
      <c r="CN928" s="1250"/>
      <c r="CO928" s="1250"/>
      <c r="CP928" s="1250"/>
      <c r="CQ928" s="1250"/>
      <c r="CR928" s="1250"/>
      <c r="CS928" s="1250"/>
      <c r="CT928" s="1250"/>
      <c r="CU928" s="1250"/>
      <c r="CV928" s="1250"/>
      <c r="CW928" s="1250"/>
      <c r="CX928" s="1250"/>
      <c r="CY928" s="1250"/>
      <c r="CZ928" s="1250"/>
    </row>
    <row r="929" spans="1:104" s="23" customFormat="1" x14ac:dyDescent="0.4">
      <c r="A929" s="23">
        <v>905</v>
      </c>
      <c r="B929" s="21"/>
      <c r="C929" s="21"/>
      <c r="D929" s="20"/>
      <c r="E929" s="21"/>
      <c r="F929" s="21"/>
      <c r="G929" s="3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1223"/>
      <c r="AS929" s="1223"/>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1250"/>
      <c r="CN929" s="1250"/>
      <c r="CO929" s="1250"/>
      <c r="CP929" s="1250"/>
      <c r="CQ929" s="1250"/>
      <c r="CR929" s="1250"/>
      <c r="CS929" s="1250"/>
      <c r="CT929" s="1250"/>
      <c r="CU929" s="1250"/>
      <c r="CV929" s="1250"/>
      <c r="CW929" s="1250"/>
      <c r="CX929" s="1250"/>
      <c r="CY929" s="1250"/>
      <c r="CZ929" s="1250"/>
    </row>
    <row r="930" spans="1:104" s="23" customFormat="1" x14ac:dyDescent="0.4">
      <c r="A930" s="23">
        <v>906</v>
      </c>
      <c r="B930" s="21"/>
      <c r="C930" s="21"/>
      <c r="D930" s="20"/>
      <c r="E930" s="21"/>
      <c r="F930" s="21"/>
      <c r="G930" s="3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1223"/>
      <c r="AS930" s="1223"/>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1250"/>
      <c r="CN930" s="1250"/>
      <c r="CO930" s="1250"/>
      <c r="CP930" s="1250"/>
      <c r="CQ930" s="1250"/>
      <c r="CR930" s="1250"/>
      <c r="CS930" s="1250"/>
      <c r="CT930" s="1250"/>
      <c r="CU930" s="1250"/>
      <c r="CV930" s="1250"/>
      <c r="CW930" s="1250"/>
      <c r="CX930" s="1250"/>
      <c r="CY930" s="1250"/>
      <c r="CZ930" s="1250"/>
    </row>
    <row r="931" spans="1:104" s="23" customFormat="1" x14ac:dyDescent="0.4">
      <c r="A931" s="23">
        <v>907</v>
      </c>
      <c r="B931" s="21"/>
      <c r="C931" s="21"/>
      <c r="D931" s="20"/>
      <c r="E931" s="21"/>
      <c r="F931" s="21"/>
      <c r="G931" s="3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1223"/>
      <c r="AS931" s="1223"/>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1250"/>
      <c r="CN931" s="1250"/>
      <c r="CO931" s="1250"/>
      <c r="CP931" s="1250"/>
      <c r="CQ931" s="1250"/>
      <c r="CR931" s="1250"/>
      <c r="CS931" s="1250"/>
      <c r="CT931" s="1250"/>
      <c r="CU931" s="1250"/>
      <c r="CV931" s="1250"/>
      <c r="CW931" s="1250"/>
      <c r="CX931" s="1250"/>
      <c r="CY931" s="1250"/>
      <c r="CZ931" s="1250"/>
    </row>
    <row r="932" spans="1:104" s="23" customFormat="1" x14ac:dyDescent="0.4">
      <c r="A932" s="23">
        <v>908</v>
      </c>
      <c r="B932" s="21"/>
      <c r="C932" s="21"/>
      <c r="D932" s="20"/>
      <c r="E932" s="21"/>
      <c r="F932" s="21"/>
      <c r="G932" s="3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1223"/>
      <c r="AS932" s="1223"/>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1250"/>
      <c r="CN932" s="1250"/>
      <c r="CO932" s="1250"/>
      <c r="CP932" s="1250"/>
      <c r="CQ932" s="1250"/>
      <c r="CR932" s="1250"/>
      <c r="CS932" s="1250"/>
      <c r="CT932" s="1250"/>
      <c r="CU932" s="1250"/>
      <c r="CV932" s="1250"/>
      <c r="CW932" s="1250"/>
      <c r="CX932" s="1250"/>
      <c r="CY932" s="1250"/>
      <c r="CZ932" s="1250"/>
    </row>
    <row r="933" spans="1:104" s="23" customFormat="1" x14ac:dyDescent="0.4">
      <c r="A933" s="23">
        <v>909</v>
      </c>
      <c r="B933" s="21"/>
      <c r="C933" s="21"/>
      <c r="D933" s="20"/>
      <c r="E933" s="21"/>
      <c r="F933" s="21"/>
      <c r="G933" s="3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1223"/>
      <c r="AS933" s="1223"/>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1250"/>
      <c r="CN933" s="1250"/>
      <c r="CO933" s="1250"/>
      <c r="CP933" s="1250"/>
      <c r="CQ933" s="1250"/>
      <c r="CR933" s="1250"/>
      <c r="CS933" s="1250"/>
      <c r="CT933" s="1250"/>
      <c r="CU933" s="1250"/>
      <c r="CV933" s="1250"/>
      <c r="CW933" s="1250"/>
      <c r="CX933" s="1250"/>
      <c r="CY933" s="1250"/>
      <c r="CZ933" s="1250"/>
    </row>
    <row r="934" spans="1:104" s="23" customFormat="1" x14ac:dyDescent="0.4">
      <c r="A934" s="23">
        <v>910</v>
      </c>
      <c r="B934" s="21"/>
      <c r="C934" s="21"/>
      <c r="D934" s="20"/>
      <c r="E934" s="21"/>
      <c r="F934" s="21"/>
      <c r="G934" s="3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1223"/>
      <c r="AS934" s="1223"/>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1250"/>
      <c r="CN934" s="1250"/>
      <c r="CO934" s="1250"/>
      <c r="CP934" s="1250"/>
      <c r="CQ934" s="1250"/>
      <c r="CR934" s="1250"/>
      <c r="CS934" s="1250"/>
      <c r="CT934" s="1250"/>
      <c r="CU934" s="1250"/>
      <c r="CV934" s="1250"/>
      <c r="CW934" s="1250"/>
      <c r="CX934" s="1250"/>
      <c r="CY934" s="1250"/>
      <c r="CZ934" s="1250"/>
    </row>
    <row r="935" spans="1:104" s="23" customFormat="1" x14ac:dyDescent="0.4">
      <c r="A935" s="23">
        <v>911</v>
      </c>
      <c r="B935" s="21"/>
      <c r="C935" s="21"/>
      <c r="D935" s="20"/>
      <c r="E935" s="21"/>
      <c r="F935" s="21"/>
      <c r="G935" s="3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1223"/>
      <c r="AS935" s="1223"/>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1250"/>
      <c r="CN935" s="1250"/>
      <c r="CO935" s="1250"/>
      <c r="CP935" s="1250"/>
      <c r="CQ935" s="1250"/>
      <c r="CR935" s="1250"/>
      <c r="CS935" s="1250"/>
      <c r="CT935" s="1250"/>
      <c r="CU935" s="1250"/>
      <c r="CV935" s="1250"/>
      <c r="CW935" s="1250"/>
      <c r="CX935" s="1250"/>
      <c r="CY935" s="1250"/>
      <c r="CZ935" s="1250"/>
    </row>
    <row r="936" spans="1:104" s="23" customFormat="1" x14ac:dyDescent="0.4">
      <c r="A936" s="23">
        <v>912</v>
      </c>
      <c r="B936" s="21"/>
      <c r="C936" s="21"/>
      <c r="D936" s="20"/>
      <c r="E936" s="21"/>
      <c r="F936" s="21"/>
      <c r="G936" s="3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1223"/>
      <c r="AS936" s="1223"/>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1250"/>
      <c r="CN936" s="1250"/>
      <c r="CO936" s="1250"/>
      <c r="CP936" s="1250"/>
      <c r="CQ936" s="1250"/>
      <c r="CR936" s="1250"/>
      <c r="CS936" s="1250"/>
      <c r="CT936" s="1250"/>
      <c r="CU936" s="1250"/>
      <c r="CV936" s="1250"/>
      <c r="CW936" s="1250"/>
      <c r="CX936" s="1250"/>
      <c r="CY936" s="1250"/>
      <c r="CZ936" s="1250"/>
    </row>
    <row r="937" spans="1:104" s="23" customFormat="1" x14ac:dyDescent="0.4">
      <c r="A937" s="23">
        <v>913</v>
      </c>
      <c r="B937" s="21"/>
      <c r="C937" s="21"/>
      <c r="D937" s="20"/>
      <c r="E937" s="21"/>
      <c r="F937" s="21"/>
      <c r="G937" s="3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1223"/>
      <c r="AS937" s="1223"/>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1250"/>
      <c r="CN937" s="1250"/>
      <c r="CO937" s="1250"/>
      <c r="CP937" s="1250"/>
      <c r="CQ937" s="1250"/>
      <c r="CR937" s="1250"/>
      <c r="CS937" s="1250"/>
      <c r="CT937" s="1250"/>
      <c r="CU937" s="1250"/>
      <c r="CV937" s="1250"/>
      <c r="CW937" s="1250"/>
      <c r="CX937" s="1250"/>
      <c r="CY937" s="1250"/>
      <c r="CZ937" s="1250"/>
    </row>
    <row r="938" spans="1:104" s="23" customFormat="1" x14ac:dyDescent="0.4">
      <c r="A938" s="23">
        <v>914</v>
      </c>
      <c r="B938" s="21"/>
      <c r="C938" s="21"/>
      <c r="D938" s="20"/>
      <c r="E938" s="21"/>
      <c r="F938" s="21"/>
      <c r="G938" s="3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1223"/>
      <c r="AS938" s="1223"/>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1250"/>
      <c r="CN938" s="1250"/>
      <c r="CO938" s="1250"/>
      <c r="CP938" s="1250"/>
      <c r="CQ938" s="1250"/>
      <c r="CR938" s="1250"/>
      <c r="CS938" s="1250"/>
      <c r="CT938" s="1250"/>
      <c r="CU938" s="1250"/>
      <c r="CV938" s="1250"/>
      <c r="CW938" s="1250"/>
      <c r="CX938" s="1250"/>
      <c r="CY938" s="1250"/>
      <c r="CZ938" s="1250"/>
    </row>
    <row r="939" spans="1:104" s="23" customFormat="1" x14ac:dyDescent="0.4">
      <c r="A939" s="23">
        <v>915</v>
      </c>
      <c r="B939" s="21"/>
      <c r="C939" s="21"/>
      <c r="D939" s="20"/>
      <c r="E939" s="21"/>
      <c r="F939" s="21"/>
      <c r="G939" s="3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1223"/>
      <c r="AS939" s="1223"/>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1250"/>
      <c r="CN939" s="1250"/>
      <c r="CO939" s="1250"/>
      <c r="CP939" s="1250"/>
      <c r="CQ939" s="1250"/>
      <c r="CR939" s="1250"/>
      <c r="CS939" s="1250"/>
      <c r="CT939" s="1250"/>
      <c r="CU939" s="1250"/>
      <c r="CV939" s="1250"/>
      <c r="CW939" s="1250"/>
      <c r="CX939" s="1250"/>
      <c r="CY939" s="1250"/>
      <c r="CZ939" s="1250"/>
    </row>
    <row r="940" spans="1:104" s="23" customFormat="1" x14ac:dyDescent="0.4">
      <c r="A940" s="23">
        <v>916</v>
      </c>
      <c r="B940" s="21"/>
      <c r="C940" s="21"/>
      <c r="D940" s="20"/>
      <c r="E940" s="21"/>
      <c r="F940" s="21"/>
      <c r="G940" s="3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1223"/>
      <c r="AS940" s="1223"/>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1250"/>
      <c r="CN940" s="1250"/>
      <c r="CO940" s="1250"/>
      <c r="CP940" s="1250"/>
      <c r="CQ940" s="1250"/>
      <c r="CR940" s="1250"/>
      <c r="CS940" s="1250"/>
      <c r="CT940" s="1250"/>
      <c r="CU940" s="1250"/>
      <c r="CV940" s="1250"/>
      <c r="CW940" s="1250"/>
      <c r="CX940" s="1250"/>
      <c r="CY940" s="1250"/>
      <c r="CZ940" s="1250"/>
    </row>
    <row r="941" spans="1:104" s="23" customFormat="1" x14ac:dyDescent="0.4">
      <c r="A941" s="23">
        <v>917</v>
      </c>
      <c r="B941" s="21"/>
      <c r="C941" s="21"/>
      <c r="D941" s="20"/>
      <c r="E941" s="21"/>
      <c r="F941" s="21"/>
      <c r="G941" s="3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1223"/>
      <c r="AS941" s="1223"/>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1250"/>
      <c r="CN941" s="1250"/>
      <c r="CO941" s="1250"/>
      <c r="CP941" s="1250"/>
      <c r="CQ941" s="1250"/>
      <c r="CR941" s="1250"/>
      <c r="CS941" s="1250"/>
      <c r="CT941" s="1250"/>
      <c r="CU941" s="1250"/>
      <c r="CV941" s="1250"/>
      <c r="CW941" s="1250"/>
      <c r="CX941" s="1250"/>
      <c r="CY941" s="1250"/>
      <c r="CZ941" s="1250"/>
    </row>
    <row r="942" spans="1:104" s="23" customFormat="1" x14ac:dyDescent="0.4">
      <c r="A942" s="23">
        <v>918</v>
      </c>
      <c r="B942" s="21"/>
      <c r="C942" s="21"/>
      <c r="D942" s="20"/>
      <c r="E942" s="21"/>
      <c r="F942" s="21"/>
      <c r="G942" s="3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1223"/>
      <c r="AS942" s="1223"/>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1250"/>
      <c r="CN942" s="1250"/>
      <c r="CO942" s="1250"/>
      <c r="CP942" s="1250"/>
      <c r="CQ942" s="1250"/>
      <c r="CR942" s="1250"/>
      <c r="CS942" s="1250"/>
      <c r="CT942" s="1250"/>
      <c r="CU942" s="1250"/>
      <c r="CV942" s="1250"/>
      <c r="CW942" s="1250"/>
      <c r="CX942" s="1250"/>
      <c r="CY942" s="1250"/>
      <c r="CZ942" s="1250"/>
    </row>
    <row r="943" spans="1:104" s="23" customFormat="1" x14ac:dyDescent="0.4">
      <c r="A943" s="23">
        <v>919</v>
      </c>
      <c r="B943" s="21"/>
      <c r="C943" s="21"/>
      <c r="D943" s="20"/>
      <c r="E943" s="21"/>
      <c r="F943" s="21"/>
      <c r="G943" s="3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1223"/>
      <c r="AS943" s="1223"/>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1250"/>
      <c r="CN943" s="1250"/>
      <c r="CO943" s="1250"/>
      <c r="CP943" s="1250"/>
      <c r="CQ943" s="1250"/>
      <c r="CR943" s="1250"/>
      <c r="CS943" s="1250"/>
      <c r="CT943" s="1250"/>
      <c r="CU943" s="1250"/>
      <c r="CV943" s="1250"/>
      <c r="CW943" s="1250"/>
      <c r="CX943" s="1250"/>
      <c r="CY943" s="1250"/>
      <c r="CZ943" s="1250"/>
    </row>
    <row r="944" spans="1:104" s="23" customFormat="1" x14ac:dyDescent="0.4">
      <c r="A944" s="23">
        <v>920</v>
      </c>
      <c r="B944" s="21"/>
      <c r="C944" s="21"/>
      <c r="D944" s="20"/>
      <c r="E944" s="21"/>
      <c r="F944" s="21"/>
      <c r="G944" s="3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1223"/>
      <c r="AS944" s="1223"/>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1250"/>
      <c r="CN944" s="1250"/>
      <c r="CO944" s="1250"/>
      <c r="CP944" s="1250"/>
      <c r="CQ944" s="1250"/>
      <c r="CR944" s="1250"/>
      <c r="CS944" s="1250"/>
      <c r="CT944" s="1250"/>
      <c r="CU944" s="1250"/>
      <c r="CV944" s="1250"/>
      <c r="CW944" s="1250"/>
      <c r="CX944" s="1250"/>
      <c r="CY944" s="1250"/>
      <c r="CZ944" s="1250"/>
    </row>
    <row r="945" spans="1:104" s="23" customFormat="1" x14ac:dyDescent="0.4">
      <c r="A945" s="23">
        <v>921</v>
      </c>
      <c r="B945" s="21"/>
      <c r="C945" s="21"/>
      <c r="D945" s="20"/>
      <c r="E945" s="21"/>
      <c r="F945" s="21"/>
      <c r="G945" s="3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1223"/>
      <c r="AS945" s="1223"/>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1250"/>
      <c r="CN945" s="1250"/>
      <c r="CO945" s="1250"/>
      <c r="CP945" s="1250"/>
      <c r="CQ945" s="1250"/>
      <c r="CR945" s="1250"/>
      <c r="CS945" s="1250"/>
      <c r="CT945" s="1250"/>
      <c r="CU945" s="1250"/>
      <c r="CV945" s="1250"/>
      <c r="CW945" s="1250"/>
      <c r="CX945" s="1250"/>
      <c r="CY945" s="1250"/>
      <c r="CZ945" s="1250"/>
    </row>
    <row r="946" spans="1:104" s="23" customFormat="1" x14ac:dyDescent="0.4">
      <c r="A946" s="23">
        <v>922</v>
      </c>
      <c r="B946" s="21"/>
      <c r="C946" s="21"/>
      <c r="D946" s="20"/>
      <c r="E946" s="21"/>
      <c r="F946" s="21"/>
      <c r="G946" s="3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1223"/>
      <c r="AS946" s="1223"/>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1250"/>
      <c r="CN946" s="1250"/>
      <c r="CO946" s="1250"/>
      <c r="CP946" s="1250"/>
      <c r="CQ946" s="1250"/>
      <c r="CR946" s="1250"/>
      <c r="CS946" s="1250"/>
      <c r="CT946" s="1250"/>
      <c r="CU946" s="1250"/>
      <c r="CV946" s="1250"/>
      <c r="CW946" s="1250"/>
      <c r="CX946" s="1250"/>
      <c r="CY946" s="1250"/>
      <c r="CZ946" s="1250"/>
    </row>
    <row r="947" spans="1:104" s="23" customFormat="1" x14ac:dyDescent="0.4">
      <c r="A947" s="23">
        <v>923</v>
      </c>
      <c r="B947" s="21"/>
      <c r="C947" s="21"/>
      <c r="D947" s="20"/>
      <c r="E947" s="21"/>
      <c r="F947" s="21"/>
      <c r="G947" s="3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1223"/>
      <c r="AS947" s="1223"/>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1250"/>
      <c r="CN947" s="1250"/>
      <c r="CO947" s="1250"/>
      <c r="CP947" s="1250"/>
      <c r="CQ947" s="1250"/>
      <c r="CR947" s="1250"/>
      <c r="CS947" s="1250"/>
      <c r="CT947" s="1250"/>
      <c r="CU947" s="1250"/>
      <c r="CV947" s="1250"/>
      <c r="CW947" s="1250"/>
      <c r="CX947" s="1250"/>
      <c r="CY947" s="1250"/>
      <c r="CZ947" s="1250"/>
    </row>
    <row r="948" spans="1:104" s="23" customFormat="1" x14ac:dyDescent="0.4">
      <c r="A948" s="23">
        <v>924</v>
      </c>
      <c r="B948" s="21"/>
      <c r="C948" s="21"/>
      <c r="D948" s="20"/>
      <c r="E948" s="21"/>
      <c r="F948" s="21"/>
      <c r="G948" s="3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1223"/>
      <c r="AS948" s="1223"/>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1250"/>
      <c r="CN948" s="1250"/>
      <c r="CO948" s="1250"/>
      <c r="CP948" s="1250"/>
      <c r="CQ948" s="1250"/>
      <c r="CR948" s="1250"/>
      <c r="CS948" s="1250"/>
      <c r="CT948" s="1250"/>
      <c r="CU948" s="1250"/>
      <c r="CV948" s="1250"/>
      <c r="CW948" s="1250"/>
      <c r="CX948" s="1250"/>
      <c r="CY948" s="1250"/>
      <c r="CZ948" s="1250"/>
    </row>
    <row r="949" spans="1:104" s="23" customFormat="1" x14ac:dyDescent="0.4">
      <c r="A949" s="23">
        <v>925</v>
      </c>
      <c r="B949" s="21"/>
      <c r="C949" s="21"/>
      <c r="D949" s="20"/>
      <c r="E949" s="21"/>
      <c r="F949" s="21"/>
      <c r="G949" s="3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1223"/>
      <c r="AS949" s="1223"/>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1250"/>
      <c r="CN949" s="1250"/>
      <c r="CO949" s="1250"/>
      <c r="CP949" s="1250"/>
      <c r="CQ949" s="1250"/>
      <c r="CR949" s="1250"/>
      <c r="CS949" s="1250"/>
      <c r="CT949" s="1250"/>
      <c r="CU949" s="1250"/>
      <c r="CV949" s="1250"/>
      <c r="CW949" s="1250"/>
      <c r="CX949" s="1250"/>
      <c r="CY949" s="1250"/>
      <c r="CZ949" s="1250"/>
    </row>
    <row r="950" spans="1:104" s="23" customFormat="1" x14ac:dyDescent="0.4">
      <c r="A950" s="23">
        <v>926</v>
      </c>
      <c r="B950" s="21"/>
      <c r="C950" s="21"/>
      <c r="D950" s="20"/>
      <c r="E950" s="21"/>
      <c r="F950" s="21"/>
      <c r="G950" s="3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1223"/>
      <c r="AS950" s="1223"/>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1250"/>
      <c r="CN950" s="1250"/>
      <c r="CO950" s="1250"/>
      <c r="CP950" s="1250"/>
      <c r="CQ950" s="1250"/>
      <c r="CR950" s="1250"/>
      <c r="CS950" s="1250"/>
      <c r="CT950" s="1250"/>
      <c r="CU950" s="1250"/>
      <c r="CV950" s="1250"/>
      <c r="CW950" s="1250"/>
      <c r="CX950" s="1250"/>
      <c r="CY950" s="1250"/>
      <c r="CZ950" s="1250"/>
    </row>
    <row r="951" spans="1:104" s="23" customFormat="1" x14ac:dyDescent="0.4">
      <c r="A951" s="23">
        <v>927</v>
      </c>
      <c r="B951" s="21"/>
      <c r="C951" s="21"/>
      <c r="D951" s="20"/>
      <c r="E951" s="21"/>
      <c r="F951" s="21"/>
      <c r="G951" s="3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1223"/>
      <c r="AS951" s="1223"/>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1250"/>
      <c r="CN951" s="1250"/>
      <c r="CO951" s="1250"/>
      <c r="CP951" s="1250"/>
      <c r="CQ951" s="1250"/>
      <c r="CR951" s="1250"/>
      <c r="CS951" s="1250"/>
      <c r="CT951" s="1250"/>
      <c r="CU951" s="1250"/>
      <c r="CV951" s="1250"/>
      <c r="CW951" s="1250"/>
      <c r="CX951" s="1250"/>
      <c r="CY951" s="1250"/>
      <c r="CZ951" s="1250"/>
    </row>
    <row r="952" spans="1:104" s="23" customFormat="1" x14ac:dyDescent="0.4">
      <c r="A952" s="23">
        <v>928</v>
      </c>
      <c r="B952" s="21"/>
      <c r="C952" s="21"/>
      <c r="D952" s="20"/>
      <c r="E952" s="21"/>
      <c r="F952" s="21"/>
      <c r="G952" s="3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1223"/>
      <c r="AS952" s="1223"/>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1250"/>
      <c r="CN952" s="1250"/>
      <c r="CO952" s="1250"/>
      <c r="CP952" s="1250"/>
      <c r="CQ952" s="1250"/>
      <c r="CR952" s="1250"/>
      <c r="CS952" s="1250"/>
      <c r="CT952" s="1250"/>
      <c r="CU952" s="1250"/>
      <c r="CV952" s="1250"/>
      <c r="CW952" s="1250"/>
      <c r="CX952" s="1250"/>
      <c r="CY952" s="1250"/>
      <c r="CZ952" s="1250"/>
    </row>
    <row r="953" spans="1:104" s="23" customFormat="1" x14ac:dyDescent="0.4">
      <c r="A953" s="23">
        <v>929</v>
      </c>
      <c r="B953" s="21"/>
      <c r="C953" s="21"/>
      <c r="D953" s="20"/>
      <c r="E953" s="21"/>
      <c r="F953" s="21"/>
      <c r="G953" s="3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1223"/>
      <c r="AS953" s="1223"/>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1250"/>
      <c r="CN953" s="1250"/>
      <c r="CO953" s="1250"/>
      <c r="CP953" s="1250"/>
      <c r="CQ953" s="1250"/>
      <c r="CR953" s="1250"/>
      <c r="CS953" s="1250"/>
      <c r="CT953" s="1250"/>
      <c r="CU953" s="1250"/>
      <c r="CV953" s="1250"/>
      <c r="CW953" s="1250"/>
      <c r="CX953" s="1250"/>
      <c r="CY953" s="1250"/>
      <c r="CZ953" s="1250"/>
    </row>
    <row r="954" spans="1:104" s="23" customFormat="1" x14ac:dyDescent="0.4">
      <c r="A954" s="23">
        <v>930</v>
      </c>
      <c r="B954" s="21"/>
      <c r="C954" s="21"/>
      <c r="D954" s="20"/>
      <c r="E954" s="21"/>
      <c r="F954" s="21"/>
      <c r="G954" s="3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1223"/>
      <c r="AS954" s="1223"/>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1250"/>
      <c r="CN954" s="1250"/>
      <c r="CO954" s="1250"/>
      <c r="CP954" s="1250"/>
      <c r="CQ954" s="1250"/>
      <c r="CR954" s="1250"/>
      <c r="CS954" s="1250"/>
      <c r="CT954" s="1250"/>
      <c r="CU954" s="1250"/>
      <c r="CV954" s="1250"/>
      <c r="CW954" s="1250"/>
      <c r="CX954" s="1250"/>
      <c r="CY954" s="1250"/>
      <c r="CZ954" s="1250"/>
    </row>
    <row r="955" spans="1:104" s="23" customFormat="1" x14ac:dyDescent="0.4">
      <c r="A955" s="23">
        <v>931</v>
      </c>
      <c r="B955" s="21"/>
      <c r="C955" s="21"/>
      <c r="D955" s="20"/>
      <c r="E955" s="21"/>
      <c r="F955" s="21"/>
      <c r="G955" s="3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1223"/>
      <c r="AS955" s="1223"/>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1250"/>
      <c r="CN955" s="1250"/>
      <c r="CO955" s="1250"/>
      <c r="CP955" s="1250"/>
      <c r="CQ955" s="1250"/>
      <c r="CR955" s="1250"/>
      <c r="CS955" s="1250"/>
      <c r="CT955" s="1250"/>
      <c r="CU955" s="1250"/>
      <c r="CV955" s="1250"/>
      <c r="CW955" s="1250"/>
      <c r="CX955" s="1250"/>
      <c r="CY955" s="1250"/>
      <c r="CZ955" s="1250"/>
    </row>
    <row r="956" spans="1:104" s="23" customFormat="1" x14ac:dyDescent="0.4">
      <c r="A956" s="23">
        <v>932</v>
      </c>
      <c r="B956" s="21"/>
      <c r="C956" s="21"/>
      <c r="D956" s="20"/>
      <c r="E956" s="21"/>
      <c r="F956" s="21"/>
      <c r="G956" s="3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1223"/>
      <c r="AS956" s="1223"/>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1250"/>
      <c r="CN956" s="1250"/>
      <c r="CO956" s="1250"/>
      <c r="CP956" s="1250"/>
      <c r="CQ956" s="1250"/>
      <c r="CR956" s="1250"/>
      <c r="CS956" s="1250"/>
      <c r="CT956" s="1250"/>
      <c r="CU956" s="1250"/>
      <c r="CV956" s="1250"/>
      <c r="CW956" s="1250"/>
      <c r="CX956" s="1250"/>
      <c r="CY956" s="1250"/>
      <c r="CZ956" s="1250"/>
    </row>
    <row r="957" spans="1:104" s="23" customFormat="1" x14ac:dyDescent="0.4">
      <c r="A957" s="23">
        <v>933</v>
      </c>
      <c r="B957" s="21"/>
      <c r="C957" s="21"/>
      <c r="D957" s="20"/>
      <c r="E957" s="21"/>
      <c r="F957" s="21"/>
      <c r="G957" s="3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1223"/>
      <c r="AS957" s="1223"/>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1250"/>
      <c r="CN957" s="1250"/>
      <c r="CO957" s="1250"/>
      <c r="CP957" s="1250"/>
      <c r="CQ957" s="1250"/>
      <c r="CR957" s="1250"/>
      <c r="CS957" s="1250"/>
      <c r="CT957" s="1250"/>
      <c r="CU957" s="1250"/>
      <c r="CV957" s="1250"/>
      <c r="CW957" s="1250"/>
      <c r="CX957" s="1250"/>
      <c r="CY957" s="1250"/>
      <c r="CZ957" s="1250"/>
    </row>
    <row r="958" spans="1:104" s="23" customFormat="1" x14ac:dyDescent="0.4">
      <c r="A958" s="23">
        <v>934</v>
      </c>
      <c r="B958" s="21"/>
      <c r="C958" s="21"/>
      <c r="D958" s="20"/>
      <c r="E958" s="21"/>
      <c r="F958" s="21"/>
      <c r="G958" s="3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1223"/>
      <c r="AS958" s="1223"/>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1250"/>
      <c r="CN958" s="1250"/>
      <c r="CO958" s="1250"/>
      <c r="CP958" s="1250"/>
      <c r="CQ958" s="1250"/>
      <c r="CR958" s="1250"/>
      <c r="CS958" s="1250"/>
      <c r="CT958" s="1250"/>
      <c r="CU958" s="1250"/>
      <c r="CV958" s="1250"/>
      <c r="CW958" s="1250"/>
      <c r="CX958" s="1250"/>
      <c r="CY958" s="1250"/>
      <c r="CZ958" s="1250"/>
    </row>
    <row r="959" spans="1:104" s="23" customFormat="1" x14ac:dyDescent="0.4">
      <c r="A959" s="23">
        <v>935</v>
      </c>
      <c r="B959" s="21"/>
      <c r="C959" s="21"/>
      <c r="D959" s="20"/>
      <c r="E959" s="21"/>
      <c r="F959" s="21"/>
      <c r="G959" s="3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1223"/>
      <c r="AS959" s="1223"/>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1250"/>
      <c r="CN959" s="1250"/>
      <c r="CO959" s="1250"/>
      <c r="CP959" s="1250"/>
      <c r="CQ959" s="1250"/>
      <c r="CR959" s="1250"/>
      <c r="CS959" s="1250"/>
      <c r="CT959" s="1250"/>
      <c r="CU959" s="1250"/>
      <c r="CV959" s="1250"/>
      <c r="CW959" s="1250"/>
      <c r="CX959" s="1250"/>
      <c r="CY959" s="1250"/>
      <c r="CZ959" s="1250"/>
    </row>
    <row r="960" spans="1:104" s="23" customFormat="1" x14ac:dyDescent="0.4">
      <c r="A960" s="23">
        <v>936</v>
      </c>
      <c r="B960" s="21"/>
      <c r="C960" s="21"/>
      <c r="D960" s="20"/>
      <c r="E960" s="21"/>
      <c r="F960" s="21"/>
      <c r="G960" s="3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1223"/>
      <c r="AS960" s="1223"/>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1250"/>
      <c r="CN960" s="1250"/>
      <c r="CO960" s="1250"/>
      <c r="CP960" s="1250"/>
      <c r="CQ960" s="1250"/>
      <c r="CR960" s="1250"/>
      <c r="CS960" s="1250"/>
      <c r="CT960" s="1250"/>
      <c r="CU960" s="1250"/>
      <c r="CV960" s="1250"/>
      <c r="CW960" s="1250"/>
      <c r="CX960" s="1250"/>
      <c r="CY960" s="1250"/>
      <c r="CZ960" s="1250"/>
    </row>
    <row r="961" spans="1:104" s="23" customFormat="1" x14ac:dyDescent="0.4">
      <c r="A961" s="23">
        <v>937</v>
      </c>
      <c r="B961" s="21"/>
      <c r="C961" s="21"/>
      <c r="D961" s="20"/>
      <c r="E961" s="21"/>
      <c r="F961" s="21"/>
      <c r="G961" s="3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1223"/>
      <c r="AS961" s="1223"/>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1250"/>
      <c r="CN961" s="1250"/>
      <c r="CO961" s="1250"/>
      <c r="CP961" s="1250"/>
      <c r="CQ961" s="1250"/>
      <c r="CR961" s="1250"/>
      <c r="CS961" s="1250"/>
      <c r="CT961" s="1250"/>
      <c r="CU961" s="1250"/>
      <c r="CV961" s="1250"/>
      <c r="CW961" s="1250"/>
      <c r="CX961" s="1250"/>
      <c r="CY961" s="1250"/>
      <c r="CZ961" s="1250"/>
    </row>
    <row r="962" spans="1:104" s="23" customFormat="1" x14ac:dyDescent="0.4">
      <c r="A962" s="23">
        <v>938</v>
      </c>
      <c r="B962" s="21"/>
      <c r="C962" s="21"/>
      <c r="D962" s="20"/>
      <c r="E962" s="21"/>
      <c r="F962" s="21"/>
      <c r="G962" s="3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1223"/>
      <c r="AS962" s="1223"/>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1250"/>
      <c r="CN962" s="1250"/>
      <c r="CO962" s="1250"/>
      <c r="CP962" s="1250"/>
      <c r="CQ962" s="1250"/>
      <c r="CR962" s="1250"/>
      <c r="CS962" s="1250"/>
      <c r="CT962" s="1250"/>
      <c r="CU962" s="1250"/>
      <c r="CV962" s="1250"/>
      <c r="CW962" s="1250"/>
      <c r="CX962" s="1250"/>
      <c r="CY962" s="1250"/>
      <c r="CZ962" s="1250"/>
    </row>
    <row r="963" spans="1:104" s="23" customFormat="1" x14ac:dyDescent="0.4">
      <c r="A963" s="23">
        <v>939</v>
      </c>
      <c r="B963" s="21"/>
      <c r="C963" s="21"/>
      <c r="D963" s="20"/>
      <c r="E963" s="21"/>
      <c r="F963" s="21"/>
      <c r="G963" s="3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1223"/>
      <c r="AS963" s="1223"/>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1250"/>
      <c r="CN963" s="1250"/>
      <c r="CO963" s="1250"/>
      <c r="CP963" s="1250"/>
      <c r="CQ963" s="1250"/>
      <c r="CR963" s="1250"/>
      <c r="CS963" s="1250"/>
      <c r="CT963" s="1250"/>
      <c r="CU963" s="1250"/>
      <c r="CV963" s="1250"/>
      <c r="CW963" s="1250"/>
      <c r="CX963" s="1250"/>
      <c r="CY963" s="1250"/>
      <c r="CZ963" s="1250"/>
    </row>
    <row r="964" spans="1:104" s="23" customFormat="1" x14ac:dyDescent="0.4">
      <c r="A964" s="23">
        <v>940</v>
      </c>
      <c r="B964" s="21"/>
      <c r="C964" s="21"/>
      <c r="D964" s="20"/>
      <c r="E964" s="21"/>
      <c r="F964" s="21"/>
      <c r="G964" s="3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1223"/>
      <c r="AS964" s="1223"/>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1250"/>
      <c r="CN964" s="1250"/>
      <c r="CO964" s="1250"/>
      <c r="CP964" s="1250"/>
      <c r="CQ964" s="1250"/>
      <c r="CR964" s="1250"/>
      <c r="CS964" s="1250"/>
      <c r="CT964" s="1250"/>
      <c r="CU964" s="1250"/>
      <c r="CV964" s="1250"/>
      <c r="CW964" s="1250"/>
      <c r="CX964" s="1250"/>
      <c r="CY964" s="1250"/>
      <c r="CZ964" s="1250"/>
    </row>
    <row r="965" spans="1:104" s="23" customFormat="1" x14ac:dyDescent="0.4">
      <c r="A965" s="23">
        <v>941</v>
      </c>
      <c r="B965" s="21"/>
      <c r="C965" s="21"/>
      <c r="D965" s="20"/>
      <c r="E965" s="21"/>
      <c r="F965" s="21"/>
      <c r="G965" s="3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1223"/>
      <c r="AS965" s="1223"/>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1250"/>
      <c r="CN965" s="1250"/>
      <c r="CO965" s="1250"/>
      <c r="CP965" s="1250"/>
      <c r="CQ965" s="1250"/>
      <c r="CR965" s="1250"/>
      <c r="CS965" s="1250"/>
      <c r="CT965" s="1250"/>
      <c r="CU965" s="1250"/>
      <c r="CV965" s="1250"/>
      <c r="CW965" s="1250"/>
      <c r="CX965" s="1250"/>
      <c r="CY965" s="1250"/>
      <c r="CZ965" s="1250"/>
    </row>
    <row r="966" spans="1:104" s="23" customFormat="1" x14ac:dyDescent="0.4">
      <c r="A966" s="23">
        <v>942</v>
      </c>
      <c r="B966" s="21"/>
      <c r="C966" s="21"/>
      <c r="D966" s="20"/>
      <c r="E966" s="21"/>
      <c r="F966" s="21"/>
      <c r="G966" s="3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1223"/>
      <c r="AS966" s="1223"/>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1250"/>
      <c r="CN966" s="1250"/>
      <c r="CO966" s="1250"/>
      <c r="CP966" s="1250"/>
      <c r="CQ966" s="1250"/>
      <c r="CR966" s="1250"/>
      <c r="CS966" s="1250"/>
      <c r="CT966" s="1250"/>
      <c r="CU966" s="1250"/>
      <c r="CV966" s="1250"/>
      <c r="CW966" s="1250"/>
      <c r="CX966" s="1250"/>
      <c r="CY966" s="1250"/>
      <c r="CZ966" s="1250"/>
    </row>
    <row r="967" spans="1:104" s="23" customFormat="1" x14ac:dyDescent="0.4">
      <c r="A967" s="23">
        <v>943</v>
      </c>
      <c r="B967" s="21"/>
      <c r="C967" s="21"/>
      <c r="D967" s="20"/>
      <c r="E967" s="21"/>
      <c r="F967" s="21"/>
      <c r="G967" s="3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1223"/>
      <c r="AS967" s="1223"/>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1250"/>
      <c r="CN967" s="1250"/>
      <c r="CO967" s="1250"/>
      <c r="CP967" s="1250"/>
      <c r="CQ967" s="1250"/>
      <c r="CR967" s="1250"/>
      <c r="CS967" s="1250"/>
      <c r="CT967" s="1250"/>
      <c r="CU967" s="1250"/>
      <c r="CV967" s="1250"/>
      <c r="CW967" s="1250"/>
      <c r="CX967" s="1250"/>
      <c r="CY967" s="1250"/>
      <c r="CZ967" s="1250"/>
    </row>
    <row r="968" spans="1:104" s="23" customFormat="1" x14ac:dyDescent="0.4">
      <c r="A968" s="23">
        <v>944</v>
      </c>
      <c r="B968" s="21"/>
      <c r="C968" s="21"/>
      <c r="D968" s="20"/>
      <c r="E968" s="21"/>
      <c r="F968" s="21"/>
      <c r="G968" s="3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1223"/>
      <c r="AS968" s="1223"/>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1250"/>
      <c r="CN968" s="1250"/>
      <c r="CO968" s="1250"/>
      <c r="CP968" s="1250"/>
      <c r="CQ968" s="1250"/>
      <c r="CR968" s="1250"/>
      <c r="CS968" s="1250"/>
      <c r="CT968" s="1250"/>
      <c r="CU968" s="1250"/>
      <c r="CV968" s="1250"/>
      <c r="CW968" s="1250"/>
      <c r="CX968" s="1250"/>
      <c r="CY968" s="1250"/>
      <c r="CZ968" s="1250"/>
    </row>
    <row r="969" spans="1:104" s="23" customFormat="1" x14ac:dyDescent="0.4">
      <c r="A969" s="23">
        <v>945</v>
      </c>
      <c r="B969" s="21"/>
      <c r="C969" s="21"/>
      <c r="D969" s="20"/>
      <c r="E969" s="21"/>
      <c r="F969" s="21"/>
      <c r="G969" s="3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1223"/>
      <c r="AS969" s="1223"/>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1250"/>
      <c r="CN969" s="1250"/>
      <c r="CO969" s="1250"/>
      <c r="CP969" s="1250"/>
      <c r="CQ969" s="1250"/>
      <c r="CR969" s="1250"/>
      <c r="CS969" s="1250"/>
      <c r="CT969" s="1250"/>
      <c r="CU969" s="1250"/>
      <c r="CV969" s="1250"/>
      <c r="CW969" s="1250"/>
      <c r="CX969" s="1250"/>
      <c r="CY969" s="1250"/>
      <c r="CZ969" s="1250"/>
    </row>
    <row r="970" spans="1:104" s="23" customFormat="1" x14ac:dyDescent="0.4">
      <c r="A970" s="23">
        <v>946</v>
      </c>
      <c r="B970" s="21"/>
      <c r="C970" s="21"/>
      <c r="D970" s="20"/>
      <c r="E970" s="21"/>
      <c r="F970" s="21"/>
      <c r="G970" s="3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1223"/>
      <c r="AS970" s="1223"/>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1250"/>
      <c r="CN970" s="1250"/>
      <c r="CO970" s="1250"/>
      <c r="CP970" s="1250"/>
      <c r="CQ970" s="1250"/>
      <c r="CR970" s="1250"/>
      <c r="CS970" s="1250"/>
      <c r="CT970" s="1250"/>
      <c r="CU970" s="1250"/>
      <c r="CV970" s="1250"/>
      <c r="CW970" s="1250"/>
      <c r="CX970" s="1250"/>
      <c r="CY970" s="1250"/>
      <c r="CZ970" s="1250"/>
    </row>
    <row r="971" spans="1:104" s="23" customFormat="1" x14ac:dyDescent="0.4">
      <c r="A971" s="23">
        <v>947</v>
      </c>
      <c r="B971" s="21"/>
      <c r="C971" s="21"/>
      <c r="D971" s="20"/>
      <c r="E971" s="21"/>
      <c r="F971" s="21"/>
      <c r="G971" s="3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1223"/>
      <c r="AS971" s="1223"/>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1250"/>
      <c r="CN971" s="1250"/>
      <c r="CO971" s="1250"/>
      <c r="CP971" s="1250"/>
      <c r="CQ971" s="1250"/>
      <c r="CR971" s="1250"/>
      <c r="CS971" s="1250"/>
      <c r="CT971" s="1250"/>
      <c r="CU971" s="1250"/>
      <c r="CV971" s="1250"/>
      <c r="CW971" s="1250"/>
      <c r="CX971" s="1250"/>
      <c r="CY971" s="1250"/>
      <c r="CZ971" s="1250"/>
    </row>
    <row r="972" spans="1:104" s="23" customFormat="1" x14ac:dyDescent="0.4">
      <c r="A972" s="23">
        <v>948</v>
      </c>
      <c r="B972" s="21"/>
      <c r="C972" s="21"/>
      <c r="D972" s="20"/>
      <c r="E972" s="21"/>
      <c r="F972" s="21"/>
      <c r="G972" s="3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1223"/>
      <c r="AS972" s="1223"/>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1250"/>
      <c r="CN972" s="1250"/>
      <c r="CO972" s="1250"/>
      <c r="CP972" s="1250"/>
      <c r="CQ972" s="1250"/>
      <c r="CR972" s="1250"/>
      <c r="CS972" s="1250"/>
      <c r="CT972" s="1250"/>
      <c r="CU972" s="1250"/>
      <c r="CV972" s="1250"/>
      <c r="CW972" s="1250"/>
      <c r="CX972" s="1250"/>
      <c r="CY972" s="1250"/>
      <c r="CZ972" s="1250"/>
    </row>
    <row r="973" spans="1:104" s="23" customFormat="1" x14ac:dyDescent="0.4">
      <c r="A973" s="23">
        <v>949</v>
      </c>
      <c r="B973" s="21"/>
      <c r="C973" s="21"/>
      <c r="D973" s="20"/>
      <c r="E973" s="21"/>
      <c r="F973" s="21"/>
      <c r="G973" s="3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1223"/>
      <c r="AS973" s="1223"/>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1250"/>
      <c r="CN973" s="1250"/>
      <c r="CO973" s="1250"/>
      <c r="CP973" s="1250"/>
      <c r="CQ973" s="1250"/>
      <c r="CR973" s="1250"/>
      <c r="CS973" s="1250"/>
      <c r="CT973" s="1250"/>
      <c r="CU973" s="1250"/>
      <c r="CV973" s="1250"/>
      <c r="CW973" s="1250"/>
      <c r="CX973" s="1250"/>
      <c r="CY973" s="1250"/>
      <c r="CZ973" s="1250"/>
    </row>
    <row r="974" spans="1:104" s="23" customFormat="1" x14ac:dyDescent="0.4">
      <c r="A974" s="23">
        <v>950</v>
      </c>
      <c r="B974" s="21"/>
      <c r="C974" s="21"/>
      <c r="D974" s="20"/>
      <c r="E974" s="21"/>
      <c r="F974" s="21"/>
      <c r="G974" s="3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1223"/>
      <c r="AS974" s="1223"/>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1250"/>
      <c r="CN974" s="1250"/>
      <c r="CO974" s="1250"/>
      <c r="CP974" s="1250"/>
      <c r="CQ974" s="1250"/>
      <c r="CR974" s="1250"/>
      <c r="CS974" s="1250"/>
      <c r="CT974" s="1250"/>
      <c r="CU974" s="1250"/>
      <c r="CV974" s="1250"/>
      <c r="CW974" s="1250"/>
      <c r="CX974" s="1250"/>
      <c r="CY974" s="1250"/>
      <c r="CZ974" s="1250"/>
    </row>
    <row r="975" spans="1:104" s="23" customFormat="1" x14ac:dyDescent="0.4">
      <c r="A975" s="23">
        <v>951</v>
      </c>
      <c r="B975" s="21"/>
      <c r="C975" s="21"/>
      <c r="D975" s="20"/>
      <c r="E975" s="21"/>
      <c r="F975" s="21"/>
      <c r="G975" s="3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1223"/>
      <c r="AS975" s="1223"/>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1250"/>
      <c r="CN975" s="1250"/>
      <c r="CO975" s="1250"/>
      <c r="CP975" s="1250"/>
      <c r="CQ975" s="1250"/>
      <c r="CR975" s="1250"/>
      <c r="CS975" s="1250"/>
      <c r="CT975" s="1250"/>
      <c r="CU975" s="1250"/>
      <c r="CV975" s="1250"/>
      <c r="CW975" s="1250"/>
      <c r="CX975" s="1250"/>
      <c r="CY975" s="1250"/>
      <c r="CZ975" s="1250"/>
    </row>
    <row r="976" spans="1:104" s="23" customFormat="1" x14ac:dyDescent="0.4">
      <c r="A976" s="23">
        <v>952</v>
      </c>
      <c r="B976" s="21"/>
      <c r="C976" s="21"/>
      <c r="D976" s="20"/>
      <c r="E976" s="21"/>
      <c r="F976" s="21"/>
      <c r="G976" s="3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1223"/>
      <c r="AS976" s="1223"/>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1250"/>
      <c r="CN976" s="1250"/>
      <c r="CO976" s="1250"/>
      <c r="CP976" s="1250"/>
      <c r="CQ976" s="1250"/>
      <c r="CR976" s="1250"/>
      <c r="CS976" s="1250"/>
      <c r="CT976" s="1250"/>
      <c r="CU976" s="1250"/>
      <c r="CV976" s="1250"/>
      <c r="CW976" s="1250"/>
      <c r="CX976" s="1250"/>
      <c r="CY976" s="1250"/>
      <c r="CZ976" s="1250"/>
    </row>
    <row r="977" spans="1:104" s="23" customFormat="1" x14ac:dyDescent="0.4">
      <c r="A977" s="23">
        <v>953</v>
      </c>
      <c r="B977" s="21"/>
      <c r="C977" s="21"/>
      <c r="D977" s="20"/>
      <c r="E977" s="21"/>
      <c r="F977" s="21"/>
      <c r="G977" s="3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1223"/>
      <c r="AS977" s="1223"/>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1250"/>
      <c r="CN977" s="1250"/>
      <c r="CO977" s="1250"/>
      <c r="CP977" s="1250"/>
      <c r="CQ977" s="1250"/>
      <c r="CR977" s="1250"/>
      <c r="CS977" s="1250"/>
      <c r="CT977" s="1250"/>
      <c r="CU977" s="1250"/>
      <c r="CV977" s="1250"/>
      <c r="CW977" s="1250"/>
      <c r="CX977" s="1250"/>
      <c r="CY977" s="1250"/>
      <c r="CZ977" s="1250"/>
    </row>
    <row r="978" spans="1:104" s="23" customFormat="1" x14ac:dyDescent="0.4">
      <c r="A978" s="23">
        <v>954</v>
      </c>
      <c r="B978" s="21"/>
      <c r="C978" s="21"/>
      <c r="D978" s="20"/>
      <c r="E978" s="21"/>
      <c r="F978" s="21"/>
      <c r="G978" s="3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1223"/>
      <c r="AS978" s="1223"/>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1250"/>
      <c r="CN978" s="1250"/>
      <c r="CO978" s="1250"/>
      <c r="CP978" s="1250"/>
      <c r="CQ978" s="1250"/>
      <c r="CR978" s="1250"/>
      <c r="CS978" s="1250"/>
      <c r="CT978" s="1250"/>
      <c r="CU978" s="1250"/>
      <c r="CV978" s="1250"/>
      <c r="CW978" s="1250"/>
      <c r="CX978" s="1250"/>
      <c r="CY978" s="1250"/>
      <c r="CZ978" s="1250"/>
    </row>
    <row r="979" spans="1:104" s="23" customFormat="1" x14ac:dyDescent="0.4">
      <c r="A979" s="23">
        <v>955</v>
      </c>
      <c r="B979" s="21"/>
      <c r="C979" s="21"/>
      <c r="D979" s="20"/>
      <c r="E979" s="21"/>
      <c r="F979" s="21"/>
      <c r="G979" s="3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1223"/>
      <c r="AS979" s="1223"/>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1250"/>
      <c r="CN979" s="1250"/>
      <c r="CO979" s="1250"/>
      <c r="CP979" s="1250"/>
      <c r="CQ979" s="1250"/>
      <c r="CR979" s="1250"/>
      <c r="CS979" s="1250"/>
      <c r="CT979" s="1250"/>
      <c r="CU979" s="1250"/>
      <c r="CV979" s="1250"/>
      <c r="CW979" s="1250"/>
      <c r="CX979" s="1250"/>
      <c r="CY979" s="1250"/>
      <c r="CZ979" s="1250"/>
    </row>
    <row r="980" spans="1:104" s="23" customFormat="1" x14ac:dyDescent="0.4">
      <c r="A980" s="23">
        <v>956</v>
      </c>
      <c r="B980" s="21"/>
      <c r="C980" s="21"/>
      <c r="D980" s="20"/>
      <c r="E980" s="21"/>
      <c r="F980" s="21"/>
      <c r="G980" s="3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1223"/>
      <c r="AS980" s="1223"/>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1250"/>
      <c r="CN980" s="1250"/>
      <c r="CO980" s="1250"/>
      <c r="CP980" s="1250"/>
      <c r="CQ980" s="1250"/>
      <c r="CR980" s="1250"/>
      <c r="CS980" s="1250"/>
      <c r="CT980" s="1250"/>
      <c r="CU980" s="1250"/>
      <c r="CV980" s="1250"/>
      <c r="CW980" s="1250"/>
      <c r="CX980" s="1250"/>
      <c r="CY980" s="1250"/>
      <c r="CZ980" s="1250"/>
    </row>
    <row r="981" spans="1:104" s="23" customFormat="1" x14ac:dyDescent="0.4">
      <c r="A981" s="23">
        <v>957</v>
      </c>
      <c r="B981" s="21"/>
      <c r="C981" s="21"/>
      <c r="D981" s="20"/>
      <c r="E981" s="21"/>
      <c r="F981" s="21"/>
      <c r="G981" s="3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1223"/>
      <c r="AS981" s="1223"/>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1250"/>
      <c r="CN981" s="1250"/>
      <c r="CO981" s="1250"/>
      <c r="CP981" s="1250"/>
      <c r="CQ981" s="1250"/>
      <c r="CR981" s="1250"/>
      <c r="CS981" s="1250"/>
      <c r="CT981" s="1250"/>
      <c r="CU981" s="1250"/>
      <c r="CV981" s="1250"/>
      <c r="CW981" s="1250"/>
      <c r="CX981" s="1250"/>
      <c r="CY981" s="1250"/>
      <c r="CZ981" s="1250"/>
    </row>
    <row r="982" spans="1:104" s="23" customFormat="1" x14ac:dyDescent="0.4">
      <c r="A982" s="23">
        <v>958</v>
      </c>
      <c r="B982" s="21"/>
      <c r="C982" s="21"/>
      <c r="D982" s="20"/>
      <c r="E982" s="21"/>
      <c r="F982" s="21"/>
      <c r="G982" s="3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1223"/>
      <c r="AS982" s="1223"/>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1250"/>
      <c r="CN982" s="1250"/>
      <c r="CO982" s="1250"/>
      <c r="CP982" s="1250"/>
      <c r="CQ982" s="1250"/>
      <c r="CR982" s="1250"/>
      <c r="CS982" s="1250"/>
      <c r="CT982" s="1250"/>
      <c r="CU982" s="1250"/>
      <c r="CV982" s="1250"/>
      <c r="CW982" s="1250"/>
      <c r="CX982" s="1250"/>
      <c r="CY982" s="1250"/>
      <c r="CZ982" s="1250"/>
    </row>
    <row r="983" spans="1:104" s="23" customFormat="1" x14ac:dyDescent="0.4">
      <c r="A983" s="23">
        <v>959</v>
      </c>
      <c r="B983" s="21"/>
      <c r="C983" s="21"/>
      <c r="D983" s="20"/>
      <c r="E983" s="21"/>
      <c r="F983" s="21"/>
      <c r="G983" s="3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1223"/>
      <c r="AS983" s="1223"/>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1250"/>
      <c r="CN983" s="1250"/>
      <c r="CO983" s="1250"/>
      <c r="CP983" s="1250"/>
      <c r="CQ983" s="1250"/>
      <c r="CR983" s="1250"/>
      <c r="CS983" s="1250"/>
      <c r="CT983" s="1250"/>
      <c r="CU983" s="1250"/>
      <c r="CV983" s="1250"/>
      <c r="CW983" s="1250"/>
      <c r="CX983" s="1250"/>
      <c r="CY983" s="1250"/>
      <c r="CZ983" s="1250"/>
    </row>
    <row r="984" spans="1:104" s="23" customFormat="1" x14ac:dyDescent="0.4">
      <c r="A984" s="23">
        <v>960</v>
      </c>
      <c r="B984" s="21"/>
      <c r="C984" s="21"/>
      <c r="D984" s="20"/>
      <c r="E984" s="21"/>
      <c r="F984" s="21"/>
      <c r="G984" s="3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1223"/>
      <c r="AS984" s="1223"/>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1250"/>
      <c r="CN984" s="1250"/>
      <c r="CO984" s="1250"/>
      <c r="CP984" s="1250"/>
      <c r="CQ984" s="1250"/>
      <c r="CR984" s="1250"/>
      <c r="CS984" s="1250"/>
      <c r="CT984" s="1250"/>
      <c r="CU984" s="1250"/>
      <c r="CV984" s="1250"/>
      <c r="CW984" s="1250"/>
      <c r="CX984" s="1250"/>
      <c r="CY984" s="1250"/>
      <c r="CZ984" s="1250"/>
    </row>
    <row r="985" spans="1:104" s="23" customFormat="1" x14ac:dyDescent="0.4">
      <c r="A985" s="23">
        <v>961</v>
      </c>
      <c r="B985" s="21"/>
      <c r="C985" s="21"/>
      <c r="D985" s="20"/>
      <c r="E985" s="21"/>
      <c r="F985" s="21"/>
      <c r="G985" s="3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1223"/>
      <c r="AS985" s="1223"/>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1250"/>
      <c r="CN985" s="1250"/>
      <c r="CO985" s="1250"/>
      <c r="CP985" s="1250"/>
      <c r="CQ985" s="1250"/>
      <c r="CR985" s="1250"/>
      <c r="CS985" s="1250"/>
      <c r="CT985" s="1250"/>
      <c r="CU985" s="1250"/>
      <c r="CV985" s="1250"/>
      <c r="CW985" s="1250"/>
      <c r="CX985" s="1250"/>
      <c r="CY985" s="1250"/>
      <c r="CZ985" s="1250"/>
    </row>
    <row r="986" spans="1:104" s="23" customFormat="1" x14ac:dyDescent="0.4">
      <c r="A986" s="23">
        <v>962</v>
      </c>
      <c r="B986" s="21"/>
      <c r="C986" s="21"/>
      <c r="D986" s="20"/>
      <c r="E986" s="21"/>
      <c r="F986" s="21"/>
      <c r="G986" s="3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1223"/>
      <c r="AS986" s="1223"/>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1250"/>
      <c r="CN986" s="1250"/>
      <c r="CO986" s="1250"/>
      <c r="CP986" s="1250"/>
      <c r="CQ986" s="1250"/>
      <c r="CR986" s="1250"/>
      <c r="CS986" s="1250"/>
      <c r="CT986" s="1250"/>
      <c r="CU986" s="1250"/>
      <c r="CV986" s="1250"/>
      <c r="CW986" s="1250"/>
      <c r="CX986" s="1250"/>
      <c r="CY986" s="1250"/>
      <c r="CZ986" s="1250"/>
    </row>
    <row r="987" spans="1:104" s="23" customFormat="1" x14ac:dyDescent="0.4">
      <c r="A987" s="23">
        <v>963</v>
      </c>
      <c r="B987" s="21"/>
      <c r="C987" s="21"/>
      <c r="D987" s="20"/>
      <c r="E987" s="21"/>
      <c r="F987" s="21"/>
      <c r="G987" s="3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1223"/>
      <c r="AS987" s="1223"/>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1250"/>
      <c r="CN987" s="1250"/>
      <c r="CO987" s="1250"/>
      <c r="CP987" s="1250"/>
      <c r="CQ987" s="1250"/>
      <c r="CR987" s="1250"/>
      <c r="CS987" s="1250"/>
      <c r="CT987" s="1250"/>
      <c r="CU987" s="1250"/>
      <c r="CV987" s="1250"/>
      <c r="CW987" s="1250"/>
      <c r="CX987" s="1250"/>
      <c r="CY987" s="1250"/>
      <c r="CZ987" s="1250"/>
    </row>
    <row r="988" spans="1:104" s="23" customFormat="1" x14ac:dyDescent="0.4">
      <c r="A988" s="23">
        <v>964</v>
      </c>
      <c r="B988" s="21"/>
      <c r="C988" s="21"/>
      <c r="D988" s="20"/>
      <c r="E988" s="21"/>
      <c r="F988" s="21"/>
      <c r="G988" s="3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1223"/>
      <c r="AS988" s="1223"/>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1250"/>
      <c r="CN988" s="1250"/>
      <c r="CO988" s="1250"/>
      <c r="CP988" s="1250"/>
      <c r="CQ988" s="1250"/>
      <c r="CR988" s="1250"/>
      <c r="CS988" s="1250"/>
      <c r="CT988" s="1250"/>
      <c r="CU988" s="1250"/>
      <c r="CV988" s="1250"/>
      <c r="CW988" s="1250"/>
      <c r="CX988" s="1250"/>
      <c r="CY988" s="1250"/>
      <c r="CZ988" s="1250"/>
    </row>
    <row r="989" spans="1:104" s="23" customFormat="1" x14ac:dyDescent="0.4">
      <c r="A989" s="23">
        <v>965</v>
      </c>
      <c r="B989" s="21"/>
      <c r="C989" s="21"/>
      <c r="D989" s="20"/>
      <c r="E989" s="21"/>
      <c r="F989" s="21"/>
      <c r="G989" s="3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1223"/>
      <c r="AS989" s="1223"/>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1250"/>
      <c r="CN989" s="1250"/>
      <c r="CO989" s="1250"/>
      <c r="CP989" s="1250"/>
      <c r="CQ989" s="1250"/>
      <c r="CR989" s="1250"/>
      <c r="CS989" s="1250"/>
      <c r="CT989" s="1250"/>
      <c r="CU989" s="1250"/>
      <c r="CV989" s="1250"/>
      <c r="CW989" s="1250"/>
      <c r="CX989" s="1250"/>
      <c r="CY989" s="1250"/>
      <c r="CZ989" s="1250"/>
    </row>
    <row r="990" spans="1:104" s="23" customFormat="1" x14ac:dyDescent="0.4">
      <c r="A990" s="23">
        <v>966</v>
      </c>
      <c r="B990" s="21"/>
      <c r="C990" s="21"/>
      <c r="D990" s="20"/>
      <c r="E990" s="21"/>
      <c r="F990" s="21"/>
      <c r="G990" s="3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1223"/>
      <c r="AS990" s="1223"/>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1250"/>
      <c r="CN990" s="1250"/>
      <c r="CO990" s="1250"/>
      <c r="CP990" s="1250"/>
      <c r="CQ990" s="1250"/>
      <c r="CR990" s="1250"/>
      <c r="CS990" s="1250"/>
      <c r="CT990" s="1250"/>
      <c r="CU990" s="1250"/>
      <c r="CV990" s="1250"/>
      <c r="CW990" s="1250"/>
      <c r="CX990" s="1250"/>
      <c r="CY990" s="1250"/>
      <c r="CZ990" s="1250"/>
    </row>
    <row r="991" spans="1:104" s="23" customFormat="1" x14ac:dyDescent="0.4">
      <c r="A991" s="23">
        <v>967</v>
      </c>
      <c r="B991" s="21"/>
      <c r="C991" s="21"/>
      <c r="D991" s="20"/>
      <c r="E991" s="21"/>
      <c r="F991" s="21"/>
      <c r="G991" s="3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1223"/>
      <c r="AS991" s="1223"/>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1250"/>
      <c r="CN991" s="1250"/>
      <c r="CO991" s="1250"/>
      <c r="CP991" s="1250"/>
      <c r="CQ991" s="1250"/>
      <c r="CR991" s="1250"/>
      <c r="CS991" s="1250"/>
      <c r="CT991" s="1250"/>
      <c r="CU991" s="1250"/>
      <c r="CV991" s="1250"/>
      <c r="CW991" s="1250"/>
      <c r="CX991" s="1250"/>
      <c r="CY991" s="1250"/>
      <c r="CZ991" s="1250"/>
    </row>
    <row r="992" spans="1:104" s="23" customFormat="1" x14ac:dyDescent="0.4">
      <c r="A992" s="23">
        <v>968</v>
      </c>
      <c r="B992" s="21"/>
      <c r="C992" s="21"/>
      <c r="D992" s="20"/>
      <c r="E992" s="21"/>
      <c r="F992" s="21"/>
      <c r="G992" s="3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1223"/>
      <c r="AS992" s="1223"/>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1250"/>
      <c r="CN992" s="1250"/>
      <c r="CO992" s="1250"/>
      <c r="CP992" s="1250"/>
      <c r="CQ992" s="1250"/>
      <c r="CR992" s="1250"/>
      <c r="CS992" s="1250"/>
      <c r="CT992" s="1250"/>
      <c r="CU992" s="1250"/>
      <c r="CV992" s="1250"/>
      <c r="CW992" s="1250"/>
      <c r="CX992" s="1250"/>
      <c r="CY992" s="1250"/>
      <c r="CZ992" s="1250"/>
    </row>
    <row r="993" spans="1:104" s="23" customFormat="1" x14ac:dyDescent="0.4">
      <c r="A993" s="23">
        <v>969</v>
      </c>
      <c r="B993" s="21"/>
      <c r="C993" s="21"/>
      <c r="D993" s="20"/>
      <c r="E993" s="21"/>
      <c r="F993" s="21"/>
      <c r="G993" s="3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1223"/>
      <c r="AS993" s="1223"/>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1250"/>
      <c r="CN993" s="1250"/>
      <c r="CO993" s="1250"/>
      <c r="CP993" s="1250"/>
      <c r="CQ993" s="1250"/>
      <c r="CR993" s="1250"/>
      <c r="CS993" s="1250"/>
      <c r="CT993" s="1250"/>
      <c r="CU993" s="1250"/>
      <c r="CV993" s="1250"/>
      <c r="CW993" s="1250"/>
      <c r="CX993" s="1250"/>
      <c r="CY993" s="1250"/>
      <c r="CZ993" s="1250"/>
    </row>
    <row r="994" spans="1:104" s="23" customFormat="1" x14ac:dyDescent="0.4">
      <c r="A994" s="23">
        <v>970</v>
      </c>
      <c r="B994" s="21"/>
      <c r="C994" s="21"/>
      <c r="D994" s="20"/>
      <c r="E994" s="21"/>
      <c r="F994" s="21"/>
      <c r="G994" s="3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1223"/>
      <c r="AS994" s="1223"/>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1250"/>
      <c r="CN994" s="1250"/>
      <c r="CO994" s="1250"/>
      <c r="CP994" s="1250"/>
      <c r="CQ994" s="1250"/>
      <c r="CR994" s="1250"/>
      <c r="CS994" s="1250"/>
      <c r="CT994" s="1250"/>
      <c r="CU994" s="1250"/>
      <c r="CV994" s="1250"/>
      <c r="CW994" s="1250"/>
      <c r="CX994" s="1250"/>
      <c r="CY994" s="1250"/>
      <c r="CZ994" s="1250"/>
    </row>
    <row r="995" spans="1:104" s="23" customFormat="1" x14ac:dyDescent="0.4">
      <c r="A995" s="23">
        <v>971</v>
      </c>
      <c r="B995" s="21"/>
      <c r="C995" s="21"/>
      <c r="D995" s="20"/>
      <c r="E995" s="21"/>
      <c r="F995" s="21"/>
      <c r="G995" s="3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1223"/>
      <c r="AS995" s="1223"/>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1250"/>
      <c r="CN995" s="1250"/>
      <c r="CO995" s="1250"/>
      <c r="CP995" s="1250"/>
      <c r="CQ995" s="1250"/>
      <c r="CR995" s="1250"/>
      <c r="CS995" s="1250"/>
      <c r="CT995" s="1250"/>
      <c r="CU995" s="1250"/>
      <c r="CV995" s="1250"/>
      <c r="CW995" s="1250"/>
      <c r="CX995" s="1250"/>
      <c r="CY995" s="1250"/>
      <c r="CZ995" s="1250"/>
    </row>
    <row r="996" spans="1:104" s="23" customFormat="1" x14ac:dyDescent="0.4">
      <c r="A996" s="23">
        <v>972</v>
      </c>
      <c r="B996" s="21"/>
      <c r="C996" s="21"/>
      <c r="D996" s="20"/>
      <c r="E996" s="21"/>
      <c r="F996" s="21"/>
      <c r="G996" s="3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1223"/>
      <c r="AS996" s="1223"/>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1250"/>
      <c r="CN996" s="1250"/>
      <c r="CO996" s="1250"/>
      <c r="CP996" s="1250"/>
      <c r="CQ996" s="1250"/>
      <c r="CR996" s="1250"/>
      <c r="CS996" s="1250"/>
      <c r="CT996" s="1250"/>
      <c r="CU996" s="1250"/>
      <c r="CV996" s="1250"/>
      <c r="CW996" s="1250"/>
      <c r="CX996" s="1250"/>
      <c r="CY996" s="1250"/>
      <c r="CZ996" s="1250"/>
    </row>
    <row r="997" spans="1:104" s="23" customFormat="1" x14ac:dyDescent="0.4">
      <c r="A997" s="23">
        <v>973</v>
      </c>
      <c r="B997" s="21"/>
      <c r="C997" s="21"/>
      <c r="D997" s="20"/>
      <c r="E997" s="21"/>
      <c r="F997" s="21"/>
      <c r="G997" s="3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1223"/>
      <c r="AS997" s="1223"/>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1250"/>
      <c r="CN997" s="1250"/>
      <c r="CO997" s="1250"/>
      <c r="CP997" s="1250"/>
      <c r="CQ997" s="1250"/>
      <c r="CR997" s="1250"/>
      <c r="CS997" s="1250"/>
      <c r="CT997" s="1250"/>
      <c r="CU997" s="1250"/>
      <c r="CV997" s="1250"/>
      <c r="CW997" s="1250"/>
      <c r="CX997" s="1250"/>
      <c r="CY997" s="1250"/>
      <c r="CZ997" s="1250"/>
    </row>
    <row r="998" spans="1:104" s="23" customFormat="1" x14ac:dyDescent="0.4">
      <c r="A998" s="23">
        <v>974</v>
      </c>
      <c r="B998" s="21"/>
      <c r="C998" s="21"/>
      <c r="D998" s="20"/>
      <c r="E998" s="21"/>
      <c r="F998" s="21"/>
      <c r="G998" s="3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1223"/>
      <c r="AS998" s="1223"/>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1250"/>
      <c r="CN998" s="1250"/>
      <c r="CO998" s="1250"/>
      <c r="CP998" s="1250"/>
      <c r="CQ998" s="1250"/>
      <c r="CR998" s="1250"/>
      <c r="CS998" s="1250"/>
      <c r="CT998" s="1250"/>
      <c r="CU998" s="1250"/>
      <c r="CV998" s="1250"/>
      <c r="CW998" s="1250"/>
      <c r="CX998" s="1250"/>
      <c r="CY998" s="1250"/>
      <c r="CZ998" s="1250"/>
    </row>
    <row r="999" spans="1:104" s="23" customFormat="1" x14ac:dyDescent="0.4">
      <c r="A999" s="23">
        <v>975</v>
      </c>
      <c r="B999" s="21"/>
      <c r="C999" s="21"/>
      <c r="D999" s="20"/>
      <c r="E999" s="21"/>
      <c r="F999" s="21"/>
      <c r="G999" s="3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1223"/>
      <c r="AS999" s="1223"/>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1250"/>
      <c r="CN999" s="1250"/>
      <c r="CO999" s="1250"/>
      <c r="CP999" s="1250"/>
      <c r="CQ999" s="1250"/>
      <c r="CR999" s="1250"/>
      <c r="CS999" s="1250"/>
      <c r="CT999" s="1250"/>
      <c r="CU999" s="1250"/>
      <c r="CV999" s="1250"/>
      <c r="CW999" s="1250"/>
      <c r="CX999" s="1250"/>
      <c r="CY999" s="1250"/>
      <c r="CZ999" s="1250"/>
    </row>
    <row r="1000" spans="1:104" s="23" customFormat="1" x14ac:dyDescent="0.4">
      <c r="A1000" s="23">
        <v>976</v>
      </c>
      <c r="B1000" s="21"/>
      <c r="C1000" s="21"/>
      <c r="D1000" s="20"/>
      <c r="E1000" s="21"/>
      <c r="F1000" s="21"/>
      <c r="G1000" s="3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1223"/>
      <c r="AS1000" s="1223"/>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1250"/>
      <c r="CN1000" s="1250"/>
      <c r="CO1000" s="1250"/>
      <c r="CP1000" s="1250"/>
      <c r="CQ1000" s="1250"/>
      <c r="CR1000" s="1250"/>
      <c r="CS1000" s="1250"/>
      <c r="CT1000" s="1250"/>
      <c r="CU1000" s="1250"/>
      <c r="CV1000" s="1250"/>
      <c r="CW1000" s="1250"/>
      <c r="CX1000" s="1250"/>
      <c r="CY1000" s="1250"/>
      <c r="CZ1000" s="1250"/>
    </row>
    <row r="1001" spans="1:104" s="23" customFormat="1" x14ac:dyDescent="0.4">
      <c r="A1001" s="23">
        <v>977</v>
      </c>
      <c r="B1001" s="21"/>
      <c r="C1001" s="21"/>
      <c r="D1001" s="20"/>
      <c r="E1001" s="21"/>
      <c r="F1001" s="21"/>
      <c r="G1001" s="3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1223"/>
      <c r="AS1001" s="1223"/>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1250"/>
      <c r="CN1001" s="1250"/>
      <c r="CO1001" s="1250"/>
      <c r="CP1001" s="1250"/>
      <c r="CQ1001" s="1250"/>
      <c r="CR1001" s="1250"/>
      <c r="CS1001" s="1250"/>
      <c r="CT1001" s="1250"/>
      <c r="CU1001" s="1250"/>
      <c r="CV1001" s="1250"/>
      <c r="CW1001" s="1250"/>
      <c r="CX1001" s="1250"/>
      <c r="CY1001" s="1250"/>
      <c r="CZ1001" s="1250"/>
    </row>
    <row r="1002" spans="1:104" s="23" customFormat="1" x14ac:dyDescent="0.4">
      <c r="A1002" s="23">
        <v>978</v>
      </c>
      <c r="B1002" s="21"/>
      <c r="C1002" s="21"/>
      <c r="D1002" s="20"/>
      <c r="E1002" s="21"/>
      <c r="F1002" s="21"/>
      <c r="G1002" s="3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1223"/>
      <c r="AS1002" s="1223"/>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1250"/>
      <c r="CN1002" s="1250"/>
      <c r="CO1002" s="1250"/>
      <c r="CP1002" s="1250"/>
      <c r="CQ1002" s="1250"/>
      <c r="CR1002" s="1250"/>
      <c r="CS1002" s="1250"/>
      <c r="CT1002" s="1250"/>
      <c r="CU1002" s="1250"/>
      <c r="CV1002" s="1250"/>
      <c r="CW1002" s="1250"/>
      <c r="CX1002" s="1250"/>
      <c r="CY1002" s="1250"/>
      <c r="CZ1002" s="1250"/>
    </row>
    <row r="1003" spans="1:104" s="23" customFormat="1" x14ac:dyDescent="0.4">
      <c r="A1003" s="23">
        <v>979</v>
      </c>
      <c r="B1003" s="21"/>
      <c r="C1003" s="21"/>
      <c r="D1003" s="20"/>
      <c r="E1003" s="21"/>
      <c r="F1003" s="21"/>
      <c r="G1003" s="3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1223"/>
      <c r="AS1003" s="1223"/>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1250"/>
      <c r="CN1003" s="1250"/>
      <c r="CO1003" s="1250"/>
      <c r="CP1003" s="1250"/>
      <c r="CQ1003" s="1250"/>
      <c r="CR1003" s="1250"/>
      <c r="CS1003" s="1250"/>
      <c r="CT1003" s="1250"/>
      <c r="CU1003" s="1250"/>
      <c r="CV1003" s="1250"/>
      <c r="CW1003" s="1250"/>
      <c r="CX1003" s="1250"/>
      <c r="CY1003" s="1250"/>
      <c r="CZ1003" s="1250"/>
    </row>
    <row r="1004" spans="1:104" s="23" customFormat="1" x14ac:dyDescent="0.4">
      <c r="A1004" s="23">
        <v>980</v>
      </c>
      <c r="B1004" s="21"/>
      <c r="C1004" s="21"/>
      <c r="D1004" s="20"/>
      <c r="E1004" s="21"/>
      <c r="F1004" s="21"/>
      <c r="G1004" s="3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1223"/>
      <c r="AS1004" s="1223"/>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1250"/>
      <c r="CN1004" s="1250"/>
      <c r="CO1004" s="1250"/>
      <c r="CP1004" s="1250"/>
      <c r="CQ1004" s="1250"/>
      <c r="CR1004" s="1250"/>
      <c r="CS1004" s="1250"/>
      <c r="CT1004" s="1250"/>
      <c r="CU1004" s="1250"/>
      <c r="CV1004" s="1250"/>
      <c r="CW1004" s="1250"/>
      <c r="CX1004" s="1250"/>
      <c r="CY1004" s="1250"/>
      <c r="CZ1004" s="1250"/>
    </row>
    <row r="1005" spans="1:104" s="23" customFormat="1" x14ac:dyDescent="0.4">
      <c r="A1005" s="23">
        <v>981</v>
      </c>
      <c r="B1005" s="21"/>
      <c r="C1005" s="21"/>
      <c r="D1005" s="20"/>
      <c r="E1005" s="21"/>
      <c r="F1005" s="21"/>
      <c r="G1005" s="3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1223"/>
      <c r="AS1005" s="1223"/>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1250"/>
      <c r="CN1005" s="1250"/>
      <c r="CO1005" s="1250"/>
      <c r="CP1005" s="1250"/>
      <c r="CQ1005" s="1250"/>
      <c r="CR1005" s="1250"/>
      <c r="CS1005" s="1250"/>
      <c r="CT1005" s="1250"/>
      <c r="CU1005" s="1250"/>
      <c r="CV1005" s="1250"/>
      <c r="CW1005" s="1250"/>
      <c r="CX1005" s="1250"/>
      <c r="CY1005" s="1250"/>
      <c r="CZ1005" s="1250"/>
    </row>
    <row r="1006" spans="1:104" s="23" customFormat="1" x14ac:dyDescent="0.4">
      <c r="A1006" s="23">
        <v>982</v>
      </c>
      <c r="B1006" s="21"/>
      <c r="C1006" s="21"/>
      <c r="D1006" s="20"/>
      <c r="E1006" s="21"/>
      <c r="F1006" s="21"/>
      <c r="G1006" s="3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1223"/>
      <c r="AS1006" s="1223"/>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1250"/>
      <c r="CN1006" s="1250"/>
      <c r="CO1006" s="1250"/>
      <c r="CP1006" s="1250"/>
      <c r="CQ1006" s="1250"/>
      <c r="CR1006" s="1250"/>
      <c r="CS1006" s="1250"/>
      <c r="CT1006" s="1250"/>
      <c r="CU1006" s="1250"/>
      <c r="CV1006" s="1250"/>
      <c r="CW1006" s="1250"/>
      <c r="CX1006" s="1250"/>
      <c r="CY1006" s="1250"/>
      <c r="CZ1006" s="1250"/>
    </row>
    <row r="1007" spans="1:104" s="23" customFormat="1" x14ac:dyDescent="0.4">
      <c r="A1007" s="23">
        <v>983</v>
      </c>
      <c r="B1007" s="21"/>
      <c r="C1007" s="21"/>
      <c r="D1007" s="20"/>
      <c r="E1007" s="21"/>
      <c r="F1007" s="21"/>
      <c r="G1007" s="3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1223"/>
      <c r="AS1007" s="1223"/>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1250"/>
      <c r="CN1007" s="1250"/>
      <c r="CO1007" s="1250"/>
      <c r="CP1007" s="1250"/>
      <c r="CQ1007" s="1250"/>
      <c r="CR1007" s="1250"/>
      <c r="CS1007" s="1250"/>
      <c r="CT1007" s="1250"/>
      <c r="CU1007" s="1250"/>
      <c r="CV1007" s="1250"/>
      <c r="CW1007" s="1250"/>
      <c r="CX1007" s="1250"/>
      <c r="CY1007" s="1250"/>
      <c r="CZ1007" s="1250"/>
    </row>
    <row r="1008" spans="1:104" s="23" customFormat="1" x14ac:dyDescent="0.4">
      <c r="A1008" s="23">
        <v>984</v>
      </c>
      <c r="B1008" s="21"/>
      <c r="C1008" s="21"/>
      <c r="D1008" s="20"/>
      <c r="E1008" s="21"/>
      <c r="F1008" s="21"/>
      <c r="G1008" s="3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1223"/>
      <c r="AS1008" s="1223"/>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1250"/>
      <c r="CN1008" s="1250"/>
      <c r="CO1008" s="1250"/>
      <c r="CP1008" s="1250"/>
      <c r="CQ1008" s="1250"/>
      <c r="CR1008" s="1250"/>
      <c r="CS1008" s="1250"/>
      <c r="CT1008" s="1250"/>
      <c r="CU1008" s="1250"/>
      <c r="CV1008" s="1250"/>
      <c r="CW1008" s="1250"/>
      <c r="CX1008" s="1250"/>
      <c r="CY1008" s="1250"/>
      <c r="CZ1008" s="1250"/>
    </row>
    <row r="1009" spans="1:104" s="23" customFormat="1" x14ac:dyDescent="0.4">
      <c r="A1009" s="23">
        <v>985</v>
      </c>
      <c r="B1009" s="21"/>
      <c r="C1009" s="21"/>
      <c r="D1009" s="20"/>
      <c r="E1009" s="21"/>
      <c r="F1009" s="21"/>
      <c r="G1009" s="3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1223"/>
      <c r="AS1009" s="1223"/>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1250"/>
      <c r="CN1009" s="1250"/>
      <c r="CO1009" s="1250"/>
      <c r="CP1009" s="1250"/>
      <c r="CQ1009" s="1250"/>
      <c r="CR1009" s="1250"/>
      <c r="CS1009" s="1250"/>
      <c r="CT1009" s="1250"/>
      <c r="CU1009" s="1250"/>
      <c r="CV1009" s="1250"/>
      <c r="CW1009" s="1250"/>
      <c r="CX1009" s="1250"/>
      <c r="CY1009" s="1250"/>
      <c r="CZ1009" s="1250"/>
    </row>
    <row r="1010" spans="1:104" s="23" customFormat="1" x14ac:dyDescent="0.4">
      <c r="A1010" s="23">
        <v>986</v>
      </c>
      <c r="B1010" s="21"/>
      <c r="C1010" s="21"/>
      <c r="D1010" s="20"/>
      <c r="E1010" s="21"/>
      <c r="F1010" s="21"/>
      <c r="G1010" s="3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1223"/>
      <c r="AS1010" s="1223"/>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1250"/>
      <c r="CN1010" s="1250"/>
      <c r="CO1010" s="1250"/>
      <c r="CP1010" s="1250"/>
      <c r="CQ1010" s="1250"/>
      <c r="CR1010" s="1250"/>
      <c r="CS1010" s="1250"/>
      <c r="CT1010" s="1250"/>
      <c r="CU1010" s="1250"/>
      <c r="CV1010" s="1250"/>
      <c r="CW1010" s="1250"/>
      <c r="CX1010" s="1250"/>
      <c r="CY1010" s="1250"/>
      <c r="CZ1010" s="1250"/>
    </row>
    <row r="1011" spans="1:104" s="23" customFormat="1" x14ac:dyDescent="0.4">
      <c r="A1011" s="23">
        <v>987</v>
      </c>
      <c r="B1011" s="21"/>
      <c r="C1011" s="21"/>
      <c r="D1011" s="20"/>
      <c r="E1011" s="21"/>
      <c r="F1011" s="21"/>
      <c r="G1011" s="3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1223"/>
      <c r="AS1011" s="1223"/>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1250"/>
      <c r="CN1011" s="1250"/>
      <c r="CO1011" s="1250"/>
      <c r="CP1011" s="1250"/>
      <c r="CQ1011" s="1250"/>
      <c r="CR1011" s="1250"/>
      <c r="CS1011" s="1250"/>
      <c r="CT1011" s="1250"/>
      <c r="CU1011" s="1250"/>
      <c r="CV1011" s="1250"/>
      <c r="CW1011" s="1250"/>
      <c r="CX1011" s="1250"/>
      <c r="CY1011" s="1250"/>
      <c r="CZ1011" s="1250"/>
    </row>
    <row r="1012" spans="1:104" s="23" customFormat="1" x14ac:dyDescent="0.4">
      <c r="A1012" s="23">
        <v>988</v>
      </c>
      <c r="B1012" s="21"/>
      <c r="C1012" s="21"/>
      <c r="D1012" s="20"/>
      <c r="E1012" s="21"/>
      <c r="F1012" s="21"/>
      <c r="G1012" s="3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1223"/>
      <c r="AS1012" s="1223"/>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1250"/>
      <c r="CN1012" s="1250"/>
      <c r="CO1012" s="1250"/>
      <c r="CP1012" s="1250"/>
      <c r="CQ1012" s="1250"/>
      <c r="CR1012" s="1250"/>
      <c r="CS1012" s="1250"/>
      <c r="CT1012" s="1250"/>
      <c r="CU1012" s="1250"/>
      <c r="CV1012" s="1250"/>
      <c r="CW1012" s="1250"/>
      <c r="CX1012" s="1250"/>
      <c r="CY1012" s="1250"/>
      <c r="CZ1012" s="1250"/>
    </row>
    <row r="1013" spans="1:104" s="23" customFormat="1" x14ac:dyDescent="0.4">
      <c r="A1013" s="23">
        <v>989</v>
      </c>
      <c r="B1013" s="21"/>
      <c r="C1013" s="21"/>
      <c r="D1013" s="20"/>
      <c r="E1013" s="21"/>
      <c r="F1013" s="21"/>
      <c r="G1013" s="31"/>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1223"/>
      <c r="AS1013" s="1223"/>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1250"/>
      <c r="CN1013" s="1250"/>
      <c r="CO1013" s="1250"/>
      <c r="CP1013" s="1250"/>
      <c r="CQ1013" s="1250"/>
      <c r="CR1013" s="1250"/>
      <c r="CS1013" s="1250"/>
      <c r="CT1013" s="1250"/>
      <c r="CU1013" s="1250"/>
      <c r="CV1013" s="1250"/>
      <c r="CW1013" s="1250"/>
      <c r="CX1013" s="1250"/>
      <c r="CY1013" s="1250"/>
      <c r="CZ1013" s="1250"/>
    </row>
    <row r="1014" spans="1:104" s="23" customFormat="1" x14ac:dyDescent="0.4">
      <c r="A1014" s="23">
        <v>990</v>
      </c>
      <c r="B1014" s="21"/>
      <c r="C1014" s="21"/>
      <c r="D1014" s="20"/>
      <c r="E1014" s="21"/>
      <c r="F1014" s="21"/>
      <c r="G1014" s="3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1223"/>
      <c r="AS1014" s="1223"/>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1250"/>
      <c r="CN1014" s="1250"/>
      <c r="CO1014" s="1250"/>
      <c r="CP1014" s="1250"/>
      <c r="CQ1014" s="1250"/>
      <c r="CR1014" s="1250"/>
      <c r="CS1014" s="1250"/>
      <c r="CT1014" s="1250"/>
      <c r="CU1014" s="1250"/>
      <c r="CV1014" s="1250"/>
      <c r="CW1014" s="1250"/>
      <c r="CX1014" s="1250"/>
      <c r="CY1014" s="1250"/>
      <c r="CZ1014" s="1250"/>
    </row>
    <row r="1015" spans="1:104" s="23" customFormat="1" x14ac:dyDescent="0.4">
      <c r="A1015" s="23">
        <v>991</v>
      </c>
      <c r="B1015" s="21"/>
      <c r="C1015" s="21"/>
      <c r="D1015" s="20"/>
      <c r="E1015" s="21"/>
      <c r="F1015" s="21"/>
      <c r="G1015" s="3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1223"/>
      <c r="AS1015" s="1223"/>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1250"/>
      <c r="CN1015" s="1250"/>
      <c r="CO1015" s="1250"/>
      <c r="CP1015" s="1250"/>
      <c r="CQ1015" s="1250"/>
      <c r="CR1015" s="1250"/>
      <c r="CS1015" s="1250"/>
      <c r="CT1015" s="1250"/>
      <c r="CU1015" s="1250"/>
      <c r="CV1015" s="1250"/>
      <c r="CW1015" s="1250"/>
      <c r="CX1015" s="1250"/>
      <c r="CY1015" s="1250"/>
      <c r="CZ1015" s="1250"/>
    </row>
    <row r="1016" spans="1:104" s="23" customFormat="1" x14ac:dyDescent="0.4">
      <c r="A1016" s="23">
        <v>992</v>
      </c>
      <c r="B1016" s="21"/>
      <c r="C1016" s="21"/>
      <c r="D1016" s="20"/>
      <c r="E1016" s="21"/>
      <c r="F1016" s="21"/>
      <c r="G1016" s="3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1223"/>
      <c r="AS1016" s="1223"/>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1250"/>
      <c r="CN1016" s="1250"/>
      <c r="CO1016" s="1250"/>
      <c r="CP1016" s="1250"/>
      <c r="CQ1016" s="1250"/>
      <c r="CR1016" s="1250"/>
      <c r="CS1016" s="1250"/>
      <c r="CT1016" s="1250"/>
      <c r="CU1016" s="1250"/>
      <c r="CV1016" s="1250"/>
      <c r="CW1016" s="1250"/>
      <c r="CX1016" s="1250"/>
      <c r="CY1016" s="1250"/>
      <c r="CZ1016" s="1250"/>
    </row>
    <row r="1017" spans="1:104" s="23" customFormat="1" x14ac:dyDescent="0.4">
      <c r="A1017" s="23">
        <v>993</v>
      </c>
      <c r="B1017" s="21"/>
      <c r="C1017" s="21"/>
      <c r="D1017" s="20"/>
      <c r="E1017" s="21"/>
      <c r="F1017" s="21"/>
      <c r="G1017" s="3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1223"/>
      <c r="AS1017" s="1223"/>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1250"/>
      <c r="CN1017" s="1250"/>
      <c r="CO1017" s="1250"/>
      <c r="CP1017" s="1250"/>
      <c r="CQ1017" s="1250"/>
      <c r="CR1017" s="1250"/>
      <c r="CS1017" s="1250"/>
      <c r="CT1017" s="1250"/>
      <c r="CU1017" s="1250"/>
      <c r="CV1017" s="1250"/>
      <c r="CW1017" s="1250"/>
      <c r="CX1017" s="1250"/>
      <c r="CY1017" s="1250"/>
      <c r="CZ1017" s="1250"/>
    </row>
    <row r="1018" spans="1:104" s="23" customFormat="1" x14ac:dyDescent="0.4">
      <c r="A1018" s="23">
        <v>994</v>
      </c>
      <c r="B1018" s="21"/>
      <c r="C1018" s="21"/>
      <c r="D1018" s="20"/>
      <c r="E1018" s="21"/>
      <c r="F1018" s="21"/>
      <c r="G1018" s="3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1223"/>
      <c r="AS1018" s="1223"/>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1250"/>
      <c r="CN1018" s="1250"/>
      <c r="CO1018" s="1250"/>
      <c r="CP1018" s="1250"/>
      <c r="CQ1018" s="1250"/>
      <c r="CR1018" s="1250"/>
      <c r="CS1018" s="1250"/>
      <c r="CT1018" s="1250"/>
      <c r="CU1018" s="1250"/>
      <c r="CV1018" s="1250"/>
      <c r="CW1018" s="1250"/>
      <c r="CX1018" s="1250"/>
      <c r="CY1018" s="1250"/>
      <c r="CZ1018" s="1250"/>
    </row>
    <row r="1019" spans="1:104" s="23" customFormat="1" x14ac:dyDescent="0.4">
      <c r="A1019" s="23">
        <v>995</v>
      </c>
      <c r="B1019" s="21"/>
      <c r="C1019" s="21"/>
      <c r="D1019" s="20"/>
      <c r="E1019" s="21"/>
      <c r="F1019" s="21"/>
      <c r="G1019" s="31"/>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1223"/>
      <c r="AS1019" s="1223"/>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1250"/>
      <c r="CN1019" s="1250"/>
      <c r="CO1019" s="1250"/>
      <c r="CP1019" s="1250"/>
      <c r="CQ1019" s="1250"/>
      <c r="CR1019" s="1250"/>
      <c r="CS1019" s="1250"/>
      <c r="CT1019" s="1250"/>
      <c r="CU1019" s="1250"/>
      <c r="CV1019" s="1250"/>
      <c r="CW1019" s="1250"/>
      <c r="CX1019" s="1250"/>
      <c r="CY1019" s="1250"/>
      <c r="CZ1019" s="1250"/>
    </row>
    <row r="1020" spans="1:104" s="23" customFormat="1" x14ac:dyDescent="0.4">
      <c r="A1020" s="23">
        <v>996</v>
      </c>
      <c r="B1020" s="21"/>
      <c r="C1020" s="21"/>
      <c r="D1020" s="20"/>
      <c r="E1020" s="21"/>
      <c r="F1020" s="21"/>
      <c r="G1020" s="3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1223"/>
      <c r="AS1020" s="1223"/>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1250"/>
      <c r="CN1020" s="1250"/>
      <c r="CO1020" s="1250"/>
      <c r="CP1020" s="1250"/>
      <c r="CQ1020" s="1250"/>
      <c r="CR1020" s="1250"/>
      <c r="CS1020" s="1250"/>
      <c r="CT1020" s="1250"/>
      <c r="CU1020" s="1250"/>
      <c r="CV1020" s="1250"/>
      <c r="CW1020" s="1250"/>
      <c r="CX1020" s="1250"/>
      <c r="CY1020" s="1250"/>
      <c r="CZ1020" s="1250"/>
    </row>
    <row r="1021" spans="1:104" s="23" customFormat="1" x14ac:dyDescent="0.4">
      <c r="A1021" s="23">
        <v>997</v>
      </c>
      <c r="B1021" s="21"/>
      <c r="C1021" s="21"/>
      <c r="D1021" s="20"/>
      <c r="E1021" s="21"/>
      <c r="F1021" s="21"/>
      <c r="G1021" s="3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1223"/>
      <c r="AS1021" s="1223"/>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1250"/>
      <c r="CN1021" s="1250"/>
      <c r="CO1021" s="1250"/>
      <c r="CP1021" s="1250"/>
      <c r="CQ1021" s="1250"/>
      <c r="CR1021" s="1250"/>
      <c r="CS1021" s="1250"/>
      <c r="CT1021" s="1250"/>
      <c r="CU1021" s="1250"/>
      <c r="CV1021" s="1250"/>
      <c r="CW1021" s="1250"/>
      <c r="CX1021" s="1250"/>
      <c r="CY1021" s="1250"/>
      <c r="CZ1021" s="1250"/>
    </row>
    <row r="1022" spans="1:104" s="23" customFormat="1" x14ac:dyDescent="0.4">
      <c r="A1022" s="23">
        <v>998</v>
      </c>
      <c r="B1022" s="21"/>
      <c r="C1022" s="21"/>
      <c r="D1022" s="20"/>
      <c r="E1022" s="21"/>
      <c r="F1022" s="21"/>
      <c r="G1022" s="3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1223"/>
      <c r="AS1022" s="1223"/>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1250"/>
      <c r="CN1022" s="1250"/>
      <c r="CO1022" s="1250"/>
      <c r="CP1022" s="1250"/>
      <c r="CQ1022" s="1250"/>
      <c r="CR1022" s="1250"/>
      <c r="CS1022" s="1250"/>
      <c r="CT1022" s="1250"/>
      <c r="CU1022" s="1250"/>
      <c r="CV1022" s="1250"/>
      <c r="CW1022" s="1250"/>
      <c r="CX1022" s="1250"/>
      <c r="CY1022" s="1250"/>
      <c r="CZ1022" s="1250"/>
    </row>
    <row r="1023" spans="1:104" s="23" customFormat="1" x14ac:dyDescent="0.4">
      <c r="A1023" s="23">
        <v>999</v>
      </c>
      <c r="B1023" s="21"/>
      <c r="C1023" s="21"/>
      <c r="D1023" s="20"/>
      <c r="E1023" s="21"/>
      <c r="F1023" s="21"/>
      <c r="G1023" s="3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1223"/>
      <c r="AS1023" s="1223"/>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1250"/>
      <c r="CN1023" s="1250"/>
      <c r="CO1023" s="1250"/>
      <c r="CP1023" s="1250"/>
      <c r="CQ1023" s="1250"/>
      <c r="CR1023" s="1250"/>
      <c r="CS1023" s="1250"/>
      <c r="CT1023" s="1250"/>
      <c r="CU1023" s="1250"/>
      <c r="CV1023" s="1250"/>
      <c r="CW1023" s="1250"/>
      <c r="CX1023" s="1250"/>
      <c r="CY1023" s="1250"/>
      <c r="CZ1023" s="1250"/>
    </row>
    <row r="1024" spans="1:104" s="23" customFormat="1" x14ac:dyDescent="0.4">
      <c r="A1024" s="23">
        <v>1000</v>
      </c>
      <c r="B1024" s="21"/>
      <c r="C1024" s="21"/>
      <c r="D1024" s="34"/>
      <c r="E1024" s="21"/>
      <c r="F1024" s="21"/>
      <c r="G1024" s="3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1223"/>
      <c r="AS1024" s="1223"/>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1250"/>
      <c r="CN1024" s="1250"/>
      <c r="CO1024" s="1250"/>
      <c r="CP1024" s="1250"/>
      <c r="CQ1024" s="1250"/>
      <c r="CR1024" s="1250"/>
      <c r="CS1024" s="1250"/>
      <c r="CT1024" s="1250"/>
      <c r="CU1024" s="1250"/>
      <c r="CV1024" s="1250"/>
      <c r="CW1024" s="1250"/>
      <c r="CX1024" s="1250"/>
      <c r="CY1024" s="1250"/>
      <c r="CZ1024" s="1250"/>
    </row>
  </sheetData>
  <sheetProtection algorithmName="SHA-512" hashValue="VO46A2/OylBxyhOrltFu3bifvVYNoI6/LUhBWrY0r3NCvH88rk3IhdtIOczuuzcVvXqTu1T2aosf99EtxCCEyQ==" saltValue="6l6gjTpZfw+v6JPuqAXW8g==" spinCount="100000" sheet="1" formatRows="0" autoFilter="0"/>
  <autoFilter ref="A24:CL1024">
    <filterColumn colId="1" showButton="0"/>
  </autoFilter>
  <mergeCells count="21">
    <mergeCell ref="F22:F24"/>
    <mergeCell ref="B1:C1"/>
    <mergeCell ref="A22:A24"/>
    <mergeCell ref="B22:C24"/>
    <mergeCell ref="D22:D24"/>
    <mergeCell ref="E22:E24"/>
    <mergeCell ref="BT22:CL22"/>
    <mergeCell ref="G22:G24"/>
    <mergeCell ref="H22:H24"/>
    <mergeCell ref="I22:I24"/>
    <mergeCell ref="J22:N22"/>
    <mergeCell ref="O22:S22"/>
    <mergeCell ref="J23:M23"/>
    <mergeCell ref="N23:N24"/>
    <mergeCell ref="O23:R23"/>
    <mergeCell ref="S23:S24"/>
    <mergeCell ref="AP23:AQ23"/>
    <mergeCell ref="BR23:BS23"/>
    <mergeCell ref="T22:AQ22"/>
    <mergeCell ref="AR22:AS23"/>
    <mergeCell ref="AT22:BS22"/>
  </mergeCells>
  <phoneticPr fontId="2"/>
  <conditionalFormatting sqref="A49:XFD1024 G25:XFD32 A25:C48 CM33:XFD48">
    <cfRule type="expression" dxfId="96" priority="105">
      <formula>MOD(ROW(),2)=0</formula>
    </cfRule>
  </conditionalFormatting>
  <conditionalFormatting sqref="D49:D1024">
    <cfRule type="expression" dxfId="95" priority="77">
      <formula>AND(COUNTA($D49:$F49,$H49:$AQ49,$AR49:$BS49,$BT49:$CL49)&gt;=1,ISBLANK($G49))</formula>
    </cfRule>
    <cfRule type="expression" dxfId="94" priority="78">
      <formula>AND(COUNTA($E49:$F49)&gt;=1,ISBLANK($D49))</formula>
    </cfRule>
  </conditionalFormatting>
  <conditionalFormatting sqref="AR25:CL32 E49:F1024 AR49:CL1024">
    <cfRule type="expression" dxfId="93" priority="84">
      <formula>$D25="入学しなかった"</formula>
    </cfRule>
  </conditionalFormatting>
  <conditionalFormatting sqref="E49:F1024">
    <cfRule type="expression" dxfId="92" priority="67">
      <formula>AND(OR($D49="入学者(新1年生)",$D49="在籍者"),COUNTA($E49:$F49)&lt;2)</formula>
    </cfRule>
  </conditionalFormatting>
  <conditionalFormatting sqref="G25:G32 G49:G1024">
    <cfRule type="expression" dxfId="91" priority="65">
      <formula>AND(COUNTA($D25:$F25,$H25:$CL25)&gt;0,ISBLANK($G25))</formula>
    </cfRule>
  </conditionalFormatting>
  <conditionalFormatting sqref="H25:AQ32 H49:AQ1024">
    <cfRule type="expression" dxfId="90" priority="83">
      <formula>$D25="在籍者"</formula>
    </cfRule>
  </conditionalFormatting>
  <conditionalFormatting sqref="I25:I32 I49:I1024">
    <cfRule type="expression" dxfId="89" priority="66">
      <formula>AND(SUM($J25:$M25)+COUNTA($N25)&gt;=1,SUM($J25:$M25)+COUNTA($N25)&gt;$I25)</formula>
    </cfRule>
    <cfRule type="expression" dxfId="88" priority="75">
      <formula>AND(SUM($O25:$R25)+COUNTA($S25)&gt;0,SUM($O25:$R25)+COUNTA($S25)&gt;$I25)</formula>
    </cfRule>
  </conditionalFormatting>
  <conditionalFormatting sqref="J25:J32 J49:J1024">
    <cfRule type="expression" dxfId="87" priority="64">
      <formula>$J25&lt;$O25</formula>
    </cfRule>
  </conditionalFormatting>
  <conditionalFormatting sqref="J25:N32 J49:N1024">
    <cfRule type="expression" dxfId="86" priority="74">
      <formula>AND(SUM($T25:$AP25)&gt;=1,COUNTA($J25:$N25)=0)</formula>
    </cfRule>
  </conditionalFormatting>
  <conditionalFormatting sqref="K25:K32 K49:K1024">
    <cfRule type="expression" dxfId="85" priority="63">
      <formula>$K25&lt;$P25</formula>
    </cfRule>
  </conditionalFormatting>
  <conditionalFormatting sqref="L25:L32 L49:L1024">
    <cfRule type="expression" dxfId="84" priority="62">
      <formula>$L25&lt;$Q25</formula>
    </cfRule>
  </conditionalFormatting>
  <conditionalFormatting sqref="M25:M32 M49:M1024">
    <cfRule type="expression" dxfId="83" priority="61">
      <formula>$M25&lt;$R25</formula>
    </cfRule>
  </conditionalFormatting>
  <conditionalFormatting sqref="AP25:AP32 AP49:AP1024">
    <cfRule type="expression" dxfId="82" priority="73">
      <formula>AND(COUNTA($AQ25),$AP25&lt;&gt;1)</formula>
    </cfRule>
  </conditionalFormatting>
  <conditionalFormatting sqref="AQ25:AQ32 AQ49:AQ1024">
    <cfRule type="expression" dxfId="81" priority="72">
      <formula>AND($AP25=1,ISBLANK($AQ25))</formula>
    </cfRule>
  </conditionalFormatting>
  <conditionalFormatting sqref="AR25:AS32 AR49:AS1024">
    <cfRule type="expression" dxfId="80" priority="60">
      <formula>AND($AR25=1,$AS25=1)</formula>
    </cfRule>
  </conditionalFormatting>
  <conditionalFormatting sqref="BR25:BR32 BR49:BR1024">
    <cfRule type="expression" dxfId="79" priority="71">
      <formula>AND(COUNTA($BS25),$BR25&lt;&gt;1)</formula>
    </cfRule>
  </conditionalFormatting>
  <conditionalFormatting sqref="BS25:BS32 BS49:BS1024">
    <cfRule type="expression" dxfId="78" priority="70">
      <formula>AND($BR25=1,ISBLANK($BS25))</formula>
    </cfRule>
  </conditionalFormatting>
  <conditionalFormatting sqref="CK25:CK32 CK49:CK1024">
    <cfRule type="expression" dxfId="77" priority="69">
      <formula>AND(COUNTA($CL25),$CK25&lt;&gt;1)</formula>
    </cfRule>
  </conditionalFormatting>
  <conditionalFormatting sqref="CL25:CL32 CL49:CL1024">
    <cfRule type="expression" dxfId="76" priority="68">
      <formula>AND($CK25=1,ISBLANK($CL25))</formula>
    </cfRule>
  </conditionalFormatting>
  <conditionalFormatting sqref="D25:F32">
    <cfRule type="expression" dxfId="75" priority="59">
      <formula>MOD(ROW(),2)=0</formula>
    </cfRule>
  </conditionalFormatting>
  <conditionalFormatting sqref="D25:D32">
    <cfRule type="expression" dxfId="74" priority="57">
      <formula>AND(COUNTA($E25:$CU25)&gt;=1,ISBLANK($D25))</formula>
    </cfRule>
  </conditionalFormatting>
  <conditionalFormatting sqref="E25:E32">
    <cfRule type="expression" dxfId="73" priority="56">
      <formula>IF($D25="入学しなかった",FALSE,AND(COUNTA($F25:$CU25)&gt;=1,ISBLANK($D25)))</formula>
    </cfRule>
  </conditionalFormatting>
  <conditionalFormatting sqref="E25:F32">
    <cfRule type="expression" dxfId="72" priority="58">
      <formula>$D25="入学しなかった"</formula>
    </cfRule>
  </conditionalFormatting>
  <conditionalFormatting sqref="E25:F32">
    <cfRule type="expression" dxfId="71" priority="53">
      <formula>AND($D25="入学しなかった",COUNTA($E25:$F25)&gt;0)</formula>
    </cfRule>
    <cfRule type="expression" dxfId="70" priority="54">
      <formula>AND(OR($D25="入学者(新1年生)",$D25="在籍者"),COUNTA($E25:$F25)&lt;2)</formula>
    </cfRule>
  </conditionalFormatting>
  <conditionalFormatting sqref="F25:F32">
    <cfRule type="expression" dxfId="69" priority="55">
      <formula>IF($D25="入学しなかった",FALSE,AND(COUNTA($D25:$E25,$G25:$CU25)&gt;=1,ISBLANK($D25)))</formula>
    </cfRule>
  </conditionalFormatting>
  <conditionalFormatting sqref="G33:CL40">
    <cfRule type="expression" dxfId="68" priority="52">
      <formula>MOD(ROW(),2)=0</formula>
    </cfRule>
  </conditionalFormatting>
  <conditionalFormatting sqref="AR33:CL40">
    <cfRule type="expression" dxfId="67" priority="50">
      <formula>$D33="入学しなかった"</formula>
    </cfRule>
  </conditionalFormatting>
  <conditionalFormatting sqref="G33:G40">
    <cfRule type="expression" dxfId="66" priority="39">
      <formula>AND(COUNTA($D33:$F33,$H33:$CL33)&gt;0,ISBLANK($G33))</formula>
    </cfRule>
  </conditionalFormatting>
  <conditionalFormatting sqref="H33:AQ40">
    <cfRule type="expression" dxfId="65" priority="49">
      <formula>$D33="在籍者"</formula>
    </cfRule>
  </conditionalFormatting>
  <conditionalFormatting sqref="I33:I40">
    <cfRule type="expression" dxfId="64" priority="40">
      <formula>AND(SUM($J33:$M33)+COUNTA($N33)&gt;=1,SUM($J33:$M33)+COUNTA($N33)&gt;$I33)</formula>
    </cfRule>
    <cfRule type="expression" dxfId="63" priority="48">
      <formula>AND(SUM($O33:$R33)+COUNTA($S33)&gt;0,SUM($O33:$R33)+COUNTA($S33)&gt;$I33)</formula>
    </cfRule>
  </conditionalFormatting>
  <conditionalFormatting sqref="J33:J40">
    <cfRule type="expression" dxfId="62" priority="38">
      <formula>$J33&lt;$O33</formula>
    </cfRule>
  </conditionalFormatting>
  <conditionalFormatting sqref="J33:N40">
    <cfRule type="expression" dxfId="61" priority="47">
      <formula>AND(SUM($T33:$AP33)&gt;=1,COUNTA($J33:$N33)=0)</formula>
    </cfRule>
  </conditionalFormatting>
  <conditionalFormatting sqref="K33:K40">
    <cfRule type="expression" dxfId="60" priority="37">
      <formula>$K33&lt;$P33</formula>
    </cfRule>
  </conditionalFormatting>
  <conditionalFormatting sqref="L33:L40">
    <cfRule type="expression" dxfId="59" priority="36">
      <formula>$L33&lt;$Q33</formula>
    </cfRule>
  </conditionalFormatting>
  <conditionalFormatting sqref="M33:M40">
    <cfRule type="expression" dxfId="58" priority="35">
      <formula>$M33&lt;$R33</formula>
    </cfRule>
  </conditionalFormatting>
  <conditionalFormatting sqref="AP33:AP40">
    <cfRule type="expression" dxfId="57" priority="46">
      <formula>AND(COUNTA($AQ33),$AP33&lt;&gt;1)</formula>
    </cfRule>
  </conditionalFormatting>
  <conditionalFormatting sqref="AQ33:AQ40">
    <cfRule type="expression" dxfId="56" priority="45">
      <formula>AND($AP33=1,ISBLANK($AQ33))</formula>
    </cfRule>
  </conditionalFormatting>
  <conditionalFormatting sqref="AR33:AS40">
    <cfRule type="expression" dxfId="55" priority="34">
      <formula>AND($AR33=1,$AS33=1)</formula>
    </cfRule>
  </conditionalFormatting>
  <conditionalFormatting sqref="BR33:BR40">
    <cfRule type="expression" dxfId="54" priority="44">
      <formula>AND(COUNTA($BS33),$BR33&lt;&gt;1)</formula>
    </cfRule>
  </conditionalFormatting>
  <conditionalFormatting sqref="BS33:BS40">
    <cfRule type="expression" dxfId="53" priority="43">
      <formula>AND($BR33=1,ISBLANK($BS33))</formula>
    </cfRule>
  </conditionalFormatting>
  <conditionalFormatting sqref="CK33:CK40">
    <cfRule type="expression" dxfId="52" priority="42">
      <formula>AND(COUNTA($CL33),$CK33&lt;&gt;1)</formula>
    </cfRule>
  </conditionalFormatting>
  <conditionalFormatting sqref="CL33:CL40">
    <cfRule type="expression" dxfId="51" priority="41">
      <formula>AND($CK33=1,ISBLANK($CL33))</formula>
    </cfRule>
  </conditionalFormatting>
  <conditionalFormatting sqref="D33:F40">
    <cfRule type="expression" dxfId="50" priority="33">
      <formula>MOD(ROW(),2)=0</formula>
    </cfRule>
  </conditionalFormatting>
  <conditionalFormatting sqref="D33:D40">
    <cfRule type="expression" dxfId="49" priority="31">
      <formula>AND(COUNTA($E33:$CU33)&gt;=1,ISBLANK($D33))</formula>
    </cfRule>
  </conditionalFormatting>
  <conditionalFormatting sqref="E33:E40">
    <cfRule type="expression" dxfId="48" priority="30">
      <formula>IF($D33="入学しなかった",FALSE,AND(COUNTA($F33:$CU33)&gt;=1,ISBLANK($D33)))</formula>
    </cfRule>
  </conditionalFormatting>
  <conditionalFormatting sqref="E33:F40">
    <cfRule type="expression" dxfId="47" priority="32">
      <formula>$D33="入学しなかった"</formula>
    </cfRule>
  </conditionalFormatting>
  <conditionalFormatting sqref="E33:F40">
    <cfRule type="expression" dxfId="46" priority="27">
      <formula>AND($D33="入学しなかった",COUNTA($E33:$F33)&gt;0)</formula>
    </cfRule>
    <cfRule type="expression" dxfId="45" priority="28">
      <formula>AND(OR($D33="入学者(新1年生)",$D33="在籍者"),COUNTA($E33:$F33)&lt;2)</formula>
    </cfRule>
  </conditionalFormatting>
  <conditionalFormatting sqref="F33:F40">
    <cfRule type="expression" dxfId="44" priority="29">
      <formula>IF($D33="入学しなかった",FALSE,AND(COUNTA($D33:$E33,$G33:$CU33)&gt;=1,ISBLANK($D33)))</formula>
    </cfRule>
  </conditionalFormatting>
  <conditionalFormatting sqref="G41:CL48">
    <cfRule type="expression" dxfId="43" priority="26">
      <formula>MOD(ROW(),2)=0</formula>
    </cfRule>
  </conditionalFormatting>
  <conditionalFormatting sqref="AR41:CL48">
    <cfRule type="expression" dxfId="42" priority="24">
      <formula>$D41="入学しなかった"</formula>
    </cfRule>
  </conditionalFormatting>
  <conditionalFormatting sqref="G41:G48">
    <cfRule type="expression" dxfId="41" priority="13">
      <formula>AND(COUNTA($D41:$F41,$H41:$CL41)&gt;0,ISBLANK($G41))</formula>
    </cfRule>
  </conditionalFormatting>
  <conditionalFormatting sqref="H41:AQ48">
    <cfRule type="expression" dxfId="40" priority="23">
      <formula>$D41="在籍者"</formula>
    </cfRule>
  </conditionalFormatting>
  <conditionalFormatting sqref="I41:I48">
    <cfRule type="expression" dxfId="39" priority="14">
      <formula>AND(SUM($J41:$M41)+COUNTA($N41)&gt;=1,SUM($J41:$M41)+COUNTA($N41)&gt;$I41)</formula>
    </cfRule>
    <cfRule type="expression" dxfId="38" priority="22">
      <formula>AND(SUM($O41:$R41)+COUNTA($S41)&gt;0,SUM($O41:$R41)+COUNTA($S41)&gt;$I41)</formula>
    </cfRule>
  </conditionalFormatting>
  <conditionalFormatting sqref="J41:J48">
    <cfRule type="expression" dxfId="37" priority="12">
      <formula>$J41&lt;$O41</formula>
    </cfRule>
  </conditionalFormatting>
  <conditionalFormatting sqref="J41:N48">
    <cfRule type="expression" dxfId="36" priority="21">
      <formula>AND(SUM($T41:$AP41)&gt;=1,COUNTA($J41:$N41)=0)</formula>
    </cfRule>
  </conditionalFormatting>
  <conditionalFormatting sqref="K41:K48">
    <cfRule type="expression" dxfId="35" priority="11">
      <formula>$K41&lt;$P41</formula>
    </cfRule>
  </conditionalFormatting>
  <conditionalFormatting sqref="L41:L48">
    <cfRule type="expression" dxfId="34" priority="10">
      <formula>$L41&lt;$Q41</formula>
    </cfRule>
  </conditionalFormatting>
  <conditionalFormatting sqref="M41:M48">
    <cfRule type="expression" dxfId="33" priority="9">
      <formula>$M41&lt;$R41</formula>
    </cfRule>
  </conditionalFormatting>
  <conditionalFormatting sqref="AP41:AP48">
    <cfRule type="expression" dxfId="32" priority="20">
      <formula>AND(COUNTA($AQ41),$AP41&lt;&gt;1)</formula>
    </cfRule>
  </conditionalFormatting>
  <conditionalFormatting sqref="AQ41:AQ48">
    <cfRule type="expression" dxfId="31" priority="19">
      <formula>AND($AP41=1,ISBLANK($AQ41))</formula>
    </cfRule>
  </conditionalFormatting>
  <conditionalFormatting sqref="AR41:AS48">
    <cfRule type="expression" dxfId="30" priority="8">
      <formula>AND($AR41=1,$AS41=1)</formula>
    </cfRule>
  </conditionalFormatting>
  <conditionalFormatting sqref="BR41:BR48">
    <cfRule type="expression" dxfId="29" priority="18">
      <formula>AND(COUNTA($BS41),$BR41&lt;&gt;1)</formula>
    </cfRule>
  </conditionalFormatting>
  <conditionalFormatting sqref="BS41:BS48">
    <cfRule type="expression" dxfId="28" priority="17">
      <formula>AND($BR41=1,ISBLANK($BS41))</formula>
    </cfRule>
  </conditionalFormatting>
  <conditionalFormatting sqref="CK41:CK48">
    <cfRule type="expression" dxfId="27" priority="16">
      <formula>AND(COUNTA($CL41),$CK41&lt;&gt;1)</formula>
    </cfRule>
  </conditionalFormatting>
  <conditionalFormatting sqref="CL41:CL48">
    <cfRule type="expression" dxfId="26" priority="15">
      <formula>AND($CK41=1,ISBLANK($CL41))</formula>
    </cfRule>
  </conditionalFormatting>
  <conditionalFormatting sqref="D41:F48">
    <cfRule type="expression" dxfId="25" priority="7">
      <formula>MOD(ROW(),2)=0</formula>
    </cfRule>
  </conditionalFormatting>
  <conditionalFormatting sqref="D41:D48">
    <cfRule type="expression" dxfId="24" priority="5">
      <formula>AND(COUNTA($E41:$CU41)&gt;=1,ISBLANK($D41))</formula>
    </cfRule>
  </conditionalFormatting>
  <conditionalFormatting sqref="E41:E48">
    <cfRule type="expression" dxfId="23" priority="4">
      <formula>IF($D41="入学しなかった",FALSE,AND(COUNTA($F41:$CU41)&gt;=1,ISBLANK($D41)))</formula>
    </cfRule>
  </conditionalFormatting>
  <conditionalFormatting sqref="E41:F48">
    <cfRule type="expression" dxfId="22" priority="6">
      <formula>$D41="入学しなかった"</formula>
    </cfRule>
  </conditionalFormatting>
  <conditionalFormatting sqref="E41:F48">
    <cfRule type="expression" dxfId="21" priority="1">
      <formula>AND($D41="入学しなかった",COUNTA($E41:$F41)&gt;0)</formula>
    </cfRule>
    <cfRule type="expression" dxfId="20" priority="2">
      <formula>AND(OR($D41="入学者(新1年生)",$D41="在籍者"),COUNTA($E41:$F41)&lt;2)</formula>
    </cfRule>
  </conditionalFormatting>
  <conditionalFormatting sqref="F41:F48">
    <cfRule type="expression" dxfId="19" priority="3">
      <formula>IF($D41="入学しなかった",FALSE,AND(COUNTA($D41:$E41,$G41:$CU41)&gt;=1,ISBLANK($D41)))</formula>
    </cfRule>
  </conditionalFormatting>
  <dataValidations count="11">
    <dataValidation imeMode="on" operator="equal" allowBlank="1" showInputMessage="1" showErrorMessage="1" sqref="AQ25:AQ1024 BS25:BS1024 CL25:CL1024"/>
    <dataValidation type="list" operator="equal" allowBlank="1" showInputMessage="1" showErrorMessage="1" error="プルダウンリストから選択してください。" sqref="S25:S1024">
      <formula1>"学部（通信）,専攻科"</formula1>
    </dataValidation>
    <dataValidation type="whole" imeMode="halfAlpha" operator="equal" allowBlank="1" showInputMessage="1" showErrorMessage="1" error="半角数字の1を入力してください。" sqref="AR25:BR1024 H25:H1024 T25:AP1024 BT25:CK1024">
      <formula1>1</formula1>
    </dataValidation>
    <dataValidation type="list" allowBlank="1" showInputMessage="1" showErrorMessage="1" error="プルダウンリストから選択してください。" sqref="D25:D1024">
      <formula1>"入学しなかった,入学者(新1年生),在籍者"</formula1>
    </dataValidation>
    <dataValidation type="list" allowBlank="1" showInputMessage="1" showErrorMessage="1" error="プルダウンリストから選択してください。" sqref="F25:F1024">
      <formula1>"人文,社会,教養,工業,農業,保健,家政,教育,芸術,その他"</formula1>
    </dataValidation>
    <dataValidation type="list" allowBlank="1" showInputMessage="1" showErrorMessage="1" error="プルダウンリストから選択してください。" sqref="E26:E32 E49:E1024">
      <formula1>"学部（通学課程）,学部（通信教育課程）,専攻科"</formula1>
    </dataValidation>
    <dataValidation type="list" showInputMessage="1" showErrorMessage="1" error="プルダウンリストから選択してください。" sqref="G25:G1024">
      <formula1>$G$2:$G$5</formula1>
    </dataValidation>
    <dataValidation type="whole" imeMode="halfAlpha" operator="greaterThanOrEqual" allowBlank="1" showInputMessage="1" showErrorMessage="1" error="半角数字の1を入力してください。" sqref="I25:I1024">
      <formula1>1</formula1>
    </dataValidation>
    <dataValidation type="whole" imeMode="halfAlpha" operator="greaterThanOrEqual" allowBlank="1" showInputMessage="1" showErrorMessage="1" error="1以上の半角数字を入力してください。" sqref="J25:M1024 O25:R1024">
      <formula1>1</formula1>
    </dataValidation>
    <dataValidation type="list" allowBlank="1" showInputMessage="1" showErrorMessage="1" error="プルダウンリストから選択してください。" sqref="E25 E33:E48">
      <formula1>"学部（通学課程）,学部（通信教育課程）,専攻科"</formula1>
    </dataValidation>
    <dataValidation type="list" operator="equal" allowBlank="1" showInputMessage="1" showErrorMessage="1" error="プルダウンリストから選択してください。" sqref="N25:N1024">
      <formula1>"学部（通信）,専攻科"</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85" id="{E698A3A1-2550-4779-95D9-5ED7D841D809}">
            <xm:f>AND(COUNTA($D25:$G25)&gt;0,'※集計※発達障害（診断書無・配慮有）情報入力シート'!$K25=0,'※集計※発達障害（診断書無・配慮有）情報入力シート'!$N25=0)</xm:f>
            <x14:dxf>
              <fill>
                <patternFill>
                  <bgColor rgb="FFFFFF00"/>
                </patternFill>
              </fill>
            </x14:dxf>
          </x14:cfRule>
          <xm:sqref>D49:G1024 G25:G32</xm:sqref>
        </x14:conditionalFormatting>
        <x14:conditionalFormatting xmlns:xm="http://schemas.microsoft.com/office/excel/2006/main">
          <x14:cfRule type="expression" priority="51" id="{9497262F-D046-4889-9475-BCB6A8540696}">
            <xm:f>AND(COUNTA($D33:$G33)&gt;0,'※集計※発達障害（診断書無・配慮有）情報入力シート'!$K33=0,'※集計※発達障害（診断書無・配慮有）情報入力シート'!$N33=0)</xm:f>
            <x14:dxf>
              <fill>
                <patternFill>
                  <bgColor rgb="FFFFFF00"/>
                </patternFill>
              </fill>
            </x14:dxf>
          </x14:cfRule>
          <xm:sqref>G33:G40</xm:sqref>
        </x14:conditionalFormatting>
        <x14:conditionalFormatting xmlns:xm="http://schemas.microsoft.com/office/excel/2006/main">
          <x14:cfRule type="expression" priority="25" id="{CA7F9CB0-1979-4777-A341-59A0FB509F6B}">
            <xm:f>AND(COUNTA($D41:$G41)&gt;0,'※集計※発達障害（診断書無・配慮有）情報入力シート'!$K41=0,'※集計※発達障害（診断書無・配慮有）情報入力シート'!$N41=0)</xm:f>
            <x14:dxf>
              <fill>
                <patternFill>
                  <bgColor rgb="FFFFFF00"/>
                </patternFill>
              </fill>
            </x14:dxf>
          </x14:cfRule>
          <xm:sqref>G41:G48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O1024"/>
  <sheetViews>
    <sheetView workbookViewId="0">
      <pane xSplit="1" ySplit="24" topLeftCell="B25" activePane="bottomRight" state="frozen"/>
      <selection pane="topRight" activeCell="B1" sqref="B1"/>
      <selection pane="bottomLeft" activeCell="A25" sqref="A25"/>
      <selection pane="bottomRight" activeCell="B25" sqref="B25"/>
    </sheetView>
  </sheetViews>
  <sheetFormatPr defaultRowHeight="18.75" x14ac:dyDescent="0.4"/>
  <cols>
    <col min="1" max="1" width="5.625" style="8" customWidth="1"/>
    <col min="2" max="10" width="3.625" style="8" customWidth="1"/>
    <col min="11" max="11" width="4" style="8" customWidth="1"/>
    <col min="12" max="15" width="3.625" style="8" customWidth="1"/>
  </cols>
  <sheetData>
    <row r="1" spans="1:15" ht="31.5" x14ac:dyDescent="0.4">
      <c r="A1" s="1234" t="s">
        <v>684</v>
      </c>
      <c r="B1" s="1236"/>
      <c r="C1" s="1236"/>
      <c r="D1" s="1236"/>
      <c r="E1" s="1236"/>
      <c r="F1" s="1236"/>
      <c r="G1" s="1236"/>
      <c r="H1" s="1236"/>
      <c r="I1" s="1236"/>
      <c r="J1" s="1236"/>
      <c r="K1" s="1236"/>
      <c r="L1" s="1237"/>
      <c r="M1" s="1237"/>
      <c r="N1" s="1237"/>
      <c r="O1" s="1237"/>
    </row>
    <row r="2" spans="1:15" hidden="1" x14ac:dyDescent="0.4"/>
    <row r="3" spans="1:15" hidden="1" x14ac:dyDescent="0.4"/>
    <row r="4" spans="1:15" hidden="1" x14ac:dyDescent="0.4"/>
    <row r="5" spans="1:15" hidden="1" x14ac:dyDescent="0.4"/>
    <row r="6" spans="1:15" hidden="1" x14ac:dyDescent="0.4"/>
    <row r="7" spans="1:15" hidden="1" x14ac:dyDescent="0.4"/>
    <row r="8" spans="1:15" hidden="1" x14ac:dyDescent="0.4"/>
    <row r="9" spans="1:15" hidden="1" x14ac:dyDescent="0.4"/>
    <row r="10" spans="1:15" hidden="1" x14ac:dyDescent="0.4"/>
    <row r="11" spans="1:15" hidden="1" x14ac:dyDescent="0.4"/>
    <row r="12" spans="1:15" hidden="1" x14ac:dyDescent="0.4"/>
    <row r="13" spans="1:15" hidden="1" x14ac:dyDescent="0.4"/>
    <row r="14" spans="1:15" hidden="1" x14ac:dyDescent="0.4"/>
    <row r="15" spans="1:15" hidden="1" x14ac:dyDescent="0.4"/>
    <row r="16" spans="1:15" hidden="1" x14ac:dyDescent="0.4"/>
    <row r="17" spans="1:15" hidden="1" x14ac:dyDescent="0.4"/>
    <row r="18" spans="1:15" hidden="1" x14ac:dyDescent="0.4"/>
    <row r="19" spans="1:15" hidden="1" x14ac:dyDescent="0.4"/>
    <row r="20" spans="1:15" hidden="1" x14ac:dyDescent="0.4"/>
    <row r="21" spans="1:15" hidden="1" x14ac:dyDescent="0.4"/>
    <row r="22" spans="1:15" x14ac:dyDescent="0.4">
      <c r="A22" s="1290" t="s">
        <v>70</v>
      </c>
      <c r="B22" s="1289" t="s">
        <v>85</v>
      </c>
      <c r="C22" s="1289"/>
      <c r="D22" s="1289"/>
      <c r="E22" s="1295" t="s">
        <v>86</v>
      </c>
      <c r="F22" s="1295"/>
      <c r="G22" s="1295"/>
      <c r="H22" s="1289" t="s">
        <v>87</v>
      </c>
      <c r="I22" s="1289"/>
      <c r="J22" s="1289"/>
      <c r="K22" s="1290" t="s">
        <v>88</v>
      </c>
      <c r="L22" s="1290" t="s">
        <v>89</v>
      </c>
      <c r="M22" s="1290" t="s">
        <v>90</v>
      </c>
      <c r="N22" s="1290" t="s">
        <v>91</v>
      </c>
      <c r="O22" s="1290" t="s">
        <v>92</v>
      </c>
    </row>
    <row r="23" spans="1:15" x14ac:dyDescent="0.4">
      <c r="A23" s="1290"/>
      <c r="B23" s="15" t="s">
        <v>122</v>
      </c>
      <c r="C23" s="15" t="s">
        <v>123</v>
      </c>
      <c r="D23" s="15" t="s">
        <v>124</v>
      </c>
      <c r="E23" s="15" t="s">
        <v>122</v>
      </c>
      <c r="F23" s="15" t="s">
        <v>123</v>
      </c>
      <c r="G23" s="15" t="s">
        <v>124</v>
      </c>
      <c r="H23" s="15" t="s">
        <v>122</v>
      </c>
      <c r="I23" s="15" t="s">
        <v>123</v>
      </c>
      <c r="J23" s="15" t="s">
        <v>124</v>
      </c>
      <c r="K23" s="1290"/>
      <c r="L23" s="1290"/>
      <c r="M23" s="1290"/>
      <c r="N23" s="1290"/>
      <c r="O23" s="1290"/>
    </row>
    <row r="24" spans="1:15" x14ac:dyDescent="0.4">
      <c r="A24" s="1290"/>
      <c r="B24" s="17"/>
      <c r="C24" s="17"/>
      <c r="D24" s="17"/>
      <c r="E24" s="17"/>
      <c r="F24" s="1233"/>
      <c r="G24" s="17"/>
      <c r="H24" s="1233"/>
      <c r="I24" s="17"/>
      <c r="J24" s="17"/>
      <c r="K24" s="1290"/>
      <c r="L24" s="1290"/>
      <c r="M24" s="1290"/>
      <c r="N24" s="1290"/>
      <c r="O24" s="1290"/>
    </row>
    <row r="25" spans="1:15" x14ac:dyDescent="0.4">
      <c r="A25" s="1217">
        <v>1</v>
      </c>
      <c r="B25" s="1218">
        <f>IF('発達障害（診断書なし・配慮あり）情報入力シート'!AQ25="",0,IF(AND('発達障害（診断書なし・配慮あり）情報入力シート'!AP25=1,'発達障害（診断書なし・配慮あり）情報入力シート'!D25&lt;&gt;"",'発達障害（診断書なし・配慮あり）情報入力シート'!D25&lt;&gt;"在籍者(2年生以上)"),1,0))</f>
        <v>0</v>
      </c>
      <c r="C25" s="1218">
        <f t="shared" ref="C25:C88" si="0">C24+B25</f>
        <v>0</v>
      </c>
      <c r="D25" s="1218" t="str">
        <f>IFERROR(MATCH(ROW('発達障害（診断書なし・配慮あり）情報入力シート'!A1),C:C,0),"")</f>
        <v/>
      </c>
      <c r="E25" s="1218">
        <f>IF('発達障害（診断書なし・配慮あり）情報入力シート'!BS25="",0,IF(AND('発達障害（診断書なし・配慮あり）情報入力シート'!BR25=1,'発達障害（診断書なし・配慮あり）情報入力シート'!D25&lt;&gt;"",'発達障害（診断書なし・配慮あり）情報入力シート'!D25&lt;&gt;"入学しなかった"),1,0))</f>
        <v>0</v>
      </c>
      <c r="F25" s="1218">
        <f t="shared" ref="F25:F88" si="1">F24+E25</f>
        <v>0</v>
      </c>
      <c r="G25" s="1218" t="str">
        <f>IFERROR(MATCH(ROW('発達障害（診断書なし・配慮あり）情報入力シート'!AN1),F:F,0),"")</f>
        <v/>
      </c>
      <c r="H25" s="8">
        <f>IF('発達障害（診断書なし・配慮あり）情報入力シート'!CL25="",0,IF(AND('発達障害（診断書なし・配慮あり）情報入力シート'!CK25=1,'発達障害（診断書なし・配慮あり）情報入力シート'!D25&lt;&gt;"",'発達障害（診断書なし・配慮あり）情報入力シート'!D25&lt;&gt;"入学しなかった"),1,0))</f>
        <v>0</v>
      </c>
      <c r="I25" s="8">
        <f t="shared" ref="I25:I88" si="2">I24+H25</f>
        <v>0</v>
      </c>
      <c r="J25" s="8" t="str">
        <f>IFERROR(MATCH(ROW('発達障害（診断書なし・配慮あり）情報入力シート'!BD1),I:I,0),"")</f>
        <v/>
      </c>
      <c r="K25" s="8">
        <f>IF(OR(SUM('発達障害（診断書なし・配慮あり）情報入力シート'!AT25:BQ25,'発達障害（診断書なし・配慮あり）情報入力シート'!BT25:CJ25)&gt;0,COUNTA('発達障害（診断書なし・配慮あり）情報入力シート'!BR25:BS25)=2,COUNTA('発達障害（診断書なし・配慮あり）情報入力シート'!CK25:CL25)=2),1,0)</f>
        <v>0</v>
      </c>
      <c r="L25" s="8">
        <f>SUM('発達障害（診断書なし・配慮あり）情報入力シート'!J25:M25)+COUNTA('発達障害（診断書なし・配慮あり）情報入力シート'!N25)</f>
        <v>0</v>
      </c>
      <c r="M25" s="8">
        <f>SUM('発達障害（診断書なし・配慮あり）情報入力シート'!O25:R25)+COUNTA('発達障害（診断書なし・配慮あり）情報入力シート'!S25)</f>
        <v>0</v>
      </c>
      <c r="N25" s="8">
        <f>IF(SUM('発達障害（診断書なし・配慮あり）情報入力シート'!$T25:$AP25)&gt;0,1,0)</f>
        <v>0</v>
      </c>
      <c r="O25" s="8">
        <f>IF('発達障害（診断書なし・配慮あり）情報入力シート'!D25="入学者(新1年生)",1,0)</f>
        <v>0</v>
      </c>
    </row>
    <row r="26" spans="1:15" x14ac:dyDescent="0.4">
      <c r="A26" s="1217">
        <v>2</v>
      </c>
      <c r="B26" s="1218">
        <f>IF('発達障害（診断書なし・配慮あり）情報入力シート'!AQ26="",0,IF(AND('発達障害（診断書なし・配慮あり）情報入力シート'!AP26=1,'発達障害（診断書なし・配慮あり）情報入力シート'!D26&lt;&gt;"",'発達障害（診断書なし・配慮あり）情報入力シート'!D26&lt;&gt;"在籍者(2年生以上)"),1,0))</f>
        <v>0</v>
      </c>
      <c r="C26" s="1218">
        <f t="shared" si="0"/>
        <v>0</v>
      </c>
      <c r="D26" s="1218" t="str">
        <f>IFERROR(MATCH(ROW('発達障害（診断書なし・配慮あり）情報入力シート'!A2),C:C,0),"")</f>
        <v/>
      </c>
      <c r="E26" s="1218">
        <f>IF('発達障害（診断書なし・配慮あり）情報入力シート'!BS26="",0,IF(AND('発達障害（診断書なし・配慮あり）情報入力シート'!BR26=1,'発達障害（診断書なし・配慮あり）情報入力シート'!D26&lt;&gt;"",'発達障害（診断書なし・配慮あり）情報入力シート'!D26&lt;&gt;"入学しなかった"),1,0))</f>
        <v>0</v>
      </c>
      <c r="F26" s="1218">
        <f t="shared" si="1"/>
        <v>0</v>
      </c>
      <c r="G26" s="1218" t="str">
        <f>IFERROR(MATCH(ROW('発達障害（診断書なし・配慮あり）情報入力シート'!AN2),F:F,0),"")</f>
        <v/>
      </c>
      <c r="H26" s="8">
        <f>IF('発達障害（診断書なし・配慮あり）情報入力シート'!CL26="",0,IF(AND('発達障害（診断書なし・配慮あり）情報入力シート'!CK26=1,'発達障害（診断書なし・配慮あり）情報入力シート'!D26&lt;&gt;"",'発達障害（診断書なし・配慮あり）情報入力シート'!D26&lt;&gt;"入学しなかった"),1,0))</f>
        <v>0</v>
      </c>
      <c r="I26" s="8">
        <f t="shared" si="2"/>
        <v>0</v>
      </c>
      <c r="J26" s="8" t="str">
        <f>IFERROR(MATCH(ROW('発達障害（診断書なし・配慮あり）情報入力シート'!BD2),I:I,0),"")</f>
        <v/>
      </c>
      <c r="K26" s="8">
        <f>IF(OR(SUM('発達障害（診断書なし・配慮あり）情報入力シート'!AT26:BQ26,'発達障害（診断書なし・配慮あり）情報入力シート'!BT26:CJ26)&gt;0,COUNTA('発達障害（診断書なし・配慮あり）情報入力シート'!BR26:BS26)=2,COUNTA('発達障害（診断書なし・配慮あり）情報入力シート'!CK26:CL26)=2),1,0)</f>
        <v>0</v>
      </c>
      <c r="L26" s="8">
        <f>SUM('発達障害（診断書なし・配慮あり）情報入力シート'!J26:M26)+COUNTA('発達障害（診断書なし・配慮あり）情報入力シート'!N26)</f>
        <v>0</v>
      </c>
      <c r="M26" s="8">
        <f>SUM('発達障害（診断書なし・配慮あり）情報入力シート'!O26:R26)+COUNTA('発達障害（診断書なし・配慮あり）情報入力シート'!S26)</f>
        <v>0</v>
      </c>
      <c r="N26" s="8">
        <f>IF(SUM('発達障害（診断書なし・配慮あり）情報入力シート'!$T26:$AP26)&gt;0,1,0)</f>
        <v>0</v>
      </c>
      <c r="O26" s="8">
        <f>IF('発達障害（診断書なし・配慮あり）情報入力シート'!D26="入学者(新1年生)",1,0)</f>
        <v>0</v>
      </c>
    </row>
    <row r="27" spans="1:15" x14ac:dyDescent="0.4">
      <c r="A27" s="1217">
        <v>3</v>
      </c>
      <c r="B27" s="1218">
        <f>IF('発達障害（診断書なし・配慮あり）情報入力シート'!AQ27="",0,IF(AND('発達障害（診断書なし・配慮あり）情報入力シート'!AP27=1,'発達障害（診断書なし・配慮あり）情報入力シート'!D27&lt;&gt;"",'発達障害（診断書なし・配慮あり）情報入力シート'!D27&lt;&gt;"在籍者(2年生以上)"),1,0))</f>
        <v>0</v>
      </c>
      <c r="C27" s="1218">
        <f t="shared" si="0"/>
        <v>0</v>
      </c>
      <c r="D27" s="1218" t="str">
        <f>IFERROR(MATCH(ROW('発達障害（診断書なし・配慮あり）情報入力シート'!A3),C:C,0),"")</f>
        <v/>
      </c>
      <c r="E27" s="1218">
        <f>IF('発達障害（診断書なし・配慮あり）情報入力シート'!BS27="",0,IF(AND('発達障害（診断書なし・配慮あり）情報入力シート'!BR27=1,'発達障害（診断書なし・配慮あり）情報入力シート'!D27&lt;&gt;"",'発達障害（診断書なし・配慮あり）情報入力シート'!D27&lt;&gt;"入学しなかった"),1,0))</f>
        <v>0</v>
      </c>
      <c r="F27" s="1218">
        <f t="shared" si="1"/>
        <v>0</v>
      </c>
      <c r="G27" s="1218" t="str">
        <f>IFERROR(MATCH(ROW('発達障害（診断書なし・配慮あり）情報入力シート'!AN3),F:F,0),"")</f>
        <v/>
      </c>
      <c r="H27" s="8">
        <f>IF('発達障害（診断書なし・配慮あり）情報入力シート'!CL27="",0,IF(AND('発達障害（診断書なし・配慮あり）情報入力シート'!CK27=1,'発達障害（診断書なし・配慮あり）情報入力シート'!D27&lt;&gt;"",'発達障害（診断書なし・配慮あり）情報入力シート'!D27&lt;&gt;"入学しなかった"),1,0))</f>
        <v>0</v>
      </c>
      <c r="I27" s="8">
        <f t="shared" si="2"/>
        <v>0</v>
      </c>
      <c r="J27" s="8" t="str">
        <f>IFERROR(MATCH(ROW('発達障害（診断書なし・配慮あり）情報入力シート'!BD3),I:I,0),"")</f>
        <v/>
      </c>
      <c r="K27" s="8">
        <f>IF(OR(SUM('発達障害（診断書なし・配慮あり）情報入力シート'!AT27:BQ27,'発達障害（診断書なし・配慮あり）情報入力シート'!BT27:CJ27)&gt;0,COUNTA('発達障害（診断書なし・配慮あり）情報入力シート'!BR27:BS27)=2,COUNTA('発達障害（診断書なし・配慮あり）情報入力シート'!CK27:CL27)=2),1,0)</f>
        <v>0</v>
      </c>
      <c r="L27" s="8">
        <f>SUM('発達障害（診断書なし・配慮あり）情報入力シート'!J27:M27)+COUNTA('発達障害（診断書なし・配慮あり）情報入力シート'!N27)</f>
        <v>0</v>
      </c>
      <c r="M27" s="8">
        <f>SUM('発達障害（診断書なし・配慮あり）情報入力シート'!O27:R27)+COUNTA('発達障害（診断書なし・配慮あり）情報入力シート'!S27)</f>
        <v>0</v>
      </c>
      <c r="N27" s="8">
        <f>IF(SUM('発達障害（診断書なし・配慮あり）情報入力シート'!$T27:$AP27)&gt;0,1,0)</f>
        <v>0</v>
      </c>
      <c r="O27" s="8">
        <f>IF('発達障害（診断書なし・配慮あり）情報入力シート'!D27="入学者(新1年生)",1,0)</f>
        <v>0</v>
      </c>
    </row>
    <row r="28" spans="1:15" x14ac:dyDescent="0.4">
      <c r="A28" s="1217">
        <v>4</v>
      </c>
      <c r="B28" s="1218">
        <f>IF('発達障害（診断書なし・配慮あり）情報入力シート'!AQ28="",0,IF(AND('発達障害（診断書なし・配慮あり）情報入力シート'!AP28=1,'発達障害（診断書なし・配慮あり）情報入力シート'!D28&lt;&gt;"",'発達障害（診断書なし・配慮あり）情報入力シート'!D28&lt;&gt;"在籍者(2年生以上)"),1,0))</f>
        <v>0</v>
      </c>
      <c r="C28" s="1218">
        <f t="shared" si="0"/>
        <v>0</v>
      </c>
      <c r="D28" s="1218" t="str">
        <f>IFERROR(MATCH(ROW('発達障害（診断書なし・配慮あり）情報入力シート'!A4),C:C,0),"")</f>
        <v/>
      </c>
      <c r="E28" s="1218">
        <f>IF('発達障害（診断書なし・配慮あり）情報入力シート'!BS28="",0,IF(AND('発達障害（診断書なし・配慮あり）情報入力シート'!BR28=1,'発達障害（診断書なし・配慮あり）情報入力シート'!D28&lt;&gt;"",'発達障害（診断書なし・配慮あり）情報入力シート'!D28&lt;&gt;"入学しなかった"),1,0))</f>
        <v>0</v>
      </c>
      <c r="F28" s="1218">
        <f t="shared" si="1"/>
        <v>0</v>
      </c>
      <c r="G28" s="1218" t="str">
        <f>IFERROR(MATCH(ROW('発達障害（診断書なし・配慮あり）情報入力シート'!AN4),F:F,0),"")</f>
        <v/>
      </c>
      <c r="H28" s="8">
        <f>IF('発達障害（診断書なし・配慮あり）情報入力シート'!CL28="",0,IF(AND('発達障害（診断書なし・配慮あり）情報入力シート'!CK28=1,'発達障害（診断書なし・配慮あり）情報入力シート'!D28&lt;&gt;"",'発達障害（診断書なし・配慮あり）情報入力シート'!D28&lt;&gt;"入学しなかった"),1,0))</f>
        <v>0</v>
      </c>
      <c r="I28" s="8">
        <f t="shared" si="2"/>
        <v>0</v>
      </c>
      <c r="J28" s="8" t="str">
        <f>IFERROR(MATCH(ROW('発達障害（診断書なし・配慮あり）情報入力シート'!BD4),I:I,0),"")</f>
        <v/>
      </c>
      <c r="K28" s="8">
        <f>IF(OR(SUM('発達障害（診断書なし・配慮あり）情報入力シート'!AT28:BQ28,'発達障害（診断書なし・配慮あり）情報入力シート'!BT28:CJ28)&gt;0,COUNTA('発達障害（診断書なし・配慮あり）情報入力シート'!BR28:BS28)=2,COUNTA('発達障害（診断書なし・配慮あり）情報入力シート'!CK28:CL28)=2),1,0)</f>
        <v>0</v>
      </c>
      <c r="L28" s="8">
        <f>SUM('発達障害（診断書なし・配慮あり）情報入力シート'!J28:M28)+COUNTA('発達障害（診断書なし・配慮あり）情報入力シート'!N28)</f>
        <v>0</v>
      </c>
      <c r="M28" s="8">
        <f>SUM('発達障害（診断書なし・配慮あり）情報入力シート'!O28:R28)+COUNTA('発達障害（診断書なし・配慮あり）情報入力シート'!S28)</f>
        <v>0</v>
      </c>
      <c r="N28" s="8">
        <f>IF(SUM('発達障害（診断書なし・配慮あり）情報入力シート'!$T28:$AP28)&gt;0,1,0)</f>
        <v>0</v>
      </c>
      <c r="O28" s="8">
        <f>IF('発達障害（診断書なし・配慮あり）情報入力シート'!D28="入学者(新1年生)",1,0)</f>
        <v>0</v>
      </c>
    </row>
    <row r="29" spans="1:15" x14ac:dyDescent="0.4">
      <c r="A29" s="1217">
        <v>5</v>
      </c>
      <c r="B29" s="1218">
        <f>IF('発達障害（診断書なし・配慮あり）情報入力シート'!AQ29="",0,IF(AND('発達障害（診断書なし・配慮あり）情報入力シート'!AP29=1,'発達障害（診断書なし・配慮あり）情報入力シート'!D29&lt;&gt;"",'発達障害（診断書なし・配慮あり）情報入力シート'!D29&lt;&gt;"在籍者(2年生以上)"),1,0))</f>
        <v>0</v>
      </c>
      <c r="C29" s="1218">
        <f t="shared" si="0"/>
        <v>0</v>
      </c>
      <c r="D29" s="1218" t="str">
        <f>IFERROR(MATCH(ROW('発達障害（診断書なし・配慮あり）情報入力シート'!A5),C:C,0),"")</f>
        <v/>
      </c>
      <c r="E29" s="1218">
        <f>IF('発達障害（診断書なし・配慮あり）情報入力シート'!BS29="",0,IF(AND('発達障害（診断書なし・配慮あり）情報入力シート'!BR29=1,'発達障害（診断書なし・配慮あり）情報入力シート'!D29&lt;&gt;"",'発達障害（診断書なし・配慮あり）情報入力シート'!D29&lt;&gt;"入学しなかった"),1,0))</f>
        <v>0</v>
      </c>
      <c r="F29" s="1218">
        <f t="shared" si="1"/>
        <v>0</v>
      </c>
      <c r="G29" s="1218" t="str">
        <f>IFERROR(MATCH(ROW('発達障害（診断書なし・配慮あり）情報入力シート'!AN5),F:F,0),"")</f>
        <v/>
      </c>
      <c r="H29" s="8">
        <f>IF('発達障害（診断書なし・配慮あり）情報入力シート'!CL29="",0,IF(AND('発達障害（診断書なし・配慮あり）情報入力シート'!CK29=1,'発達障害（診断書なし・配慮あり）情報入力シート'!D29&lt;&gt;"",'発達障害（診断書なし・配慮あり）情報入力シート'!D29&lt;&gt;"入学しなかった"),1,0))</f>
        <v>0</v>
      </c>
      <c r="I29" s="8">
        <f t="shared" si="2"/>
        <v>0</v>
      </c>
      <c r="J29" s="8" t="str">
        <f>IFERROR(MATCH(ROW('発達障害（診断書なし・配慮あり）情報入力シート'!BD5),I:I,0),"")</f>
        <v/>
      </c>
      <c r="K29" s="8">
        <f>IF(OR(SUM('発達障害（診断書なし・配慮あり）情報入力シート'!AT29:BQ29,'発達障害（診断書なし・配慮あり）情報入力シート'!BT29:CJ29)&gt;0,COUNTA('発達障害（診断書なし・配慮あり）情報入力シート'!BR29:BS29)=2,COUNTA('発達障害（診断書なし・配慮あり）情報入力シート'!CK29:CL29)=2),1,0)</f>
        <v>0</v>
      </c>
      <c r="L29" s="8">
        <f>SUM('発達障害（診断書なし・配慮あり）情報入力シート'!J29:M29)+COUNTA('発達障害（診断書なし・配慮あり）情報入力シート'!N29)</f>
        <v>0</v>
      </c>
      <c r="M29" s="8">
        <f>SUM('発達障害（診断書なし・配慮あり）情報入力シート'!O29:R29)+COUNTA('発達障害（診断書なし・配慮あり）情報入力シート'!S29)</f>
        <v>0</v>
      </c>
      <c r="N29" s="8">
        <f>IF(SUM('発達障害（診断書なし・配慮あり）情報入力シート'!$T29:$AP29)&gt;0,1,0)</f>
        <v>0</v>
      </c>
      <c r="O29" s="8">
        <f>IF('発達障害（診断書なし・配慮あり）情報入力シート'!D29="入学者(新1年生)",1,0)</f>
        <v>0</v>
      </c>
    </row>
    <row r="30" spans="1:15" x14ac:dyDescent="0.4">
      <c r="A30" s="1217">
        <v>6</v>
      </c>
      <c r="B30" s="1218">
        <f>IF('発達障害（診断書なし・配慮あり）情報入力シート'!AQ30="",0,IF(AND('発達障害（診断書なし・配慮あり）情報入力シート'!AP30=1,'発達障害（診断書なし・配慮あり）情報入力シート'!D30&lt;&gt;"",'発達障害（診断書なし・配慮あり）情報入力シート'!D30&lt;&gt;"在籍者(2年生以上)"),1,0))</f>
        <v>0</v>
      </c>
      <c r="C30" s="1218">
        <f t="shared" si="0"/>
        <v>0</v>
      </c>
      <c r="D30" s="1218" t="str">
        <f>IFERROR(MATCH(ROW('発達障害（診断書なし・配慮あり）情報入力シート'!A6),C:C,0),"")</f>
        <v/>
      </c>
      <c r="E30" s="1218">
        <f>IF('発達障害（診断書なし・配慮あり）情報入力シート'!BS30="",0,IF(AND('発達障害（診断書なし・配慮あり）情報入力シート'!BR30=1,'発達障害（診断書なし・配慮あり）情報入力シート'!D30&lt;&gt;"",'発達障害（診断書なし・配慮あり）情報入力シート'!D30&lt;&gt;"入学しなかった"),1,0))</f>
        <v>0</v>
      </c>
      <c r="F30" s="1218">
        <f t="shared" si="1"/>
        <v>0</v>
      </c>
      <c r="G30" s="1218" t="str">
        <f>IFERROR(MATCH(ROW('発達障害（診断書なし・配慮あり）情報入力シート'!AN6),F:F,0),"")</f>
        <v/>
      </c>
      <c r="H30" s="8">
        <f>IF('発達障害（診断書なし・配慮あり）情報入力シート'!CL30="",0,IF(AND('発達障害（診断書なし・配慮あり）情報入力シート'!CK30=1,'発達障害（診断書なし・配慮あり）情報入力シート'!D30&lt;&gt;"",'発達障害（診断書なし・配慮あり）情報入力シート'!D30&lt;&gt;"入学しなかった"),1,0))</f>
        <v>0</v>
      </c>
      <c r="I30" s="8">
        <f t="shared" si="2"/>
        <v>0</v>
      </c>
      <c r="J30" s="8" t="str">
        <f>IFERROR(MATCH(ROW('発達障害（診断書なし・配慮あり）情報入力シート'!BD6),I:I,0),"")</f>
        <v/>
      </c>
      <c r="K30" s="8">
        <f>IF(OR(SUM('発達障害（診断書なし・配慮あり）情報入力シート'!AT30:BQ30,'発達障害（診断書なし・配慮あり）情報入力シート'!BT30:CJ30)&gt;0,COUNTA('発達障害（診断書なし・配慮あり）情報入力シート'!BR30:BS30)=2,COUNTA('発達障害（診断書なし・配慮あり）情報入力シート'!CK30:CL30)=2),1,0)</f>
        <v>0</v>
      </c>
      <c r="L30" s="8">
        <f>SUM('発達障害（診断書なし・配慮あり）情報入力シート'!J30:M30)+COUNTA('発達障害（診断書なし・配慮あり）情報入力シート'!N30)</f>
        <v>0</v>
      </c>
      <c r="M30" s="8">
        <f>SUM('発達障害（診断書なし・配慮あり）情報入力シート'!O30:R30)+COUNTA('発達障害（診断書なし・配慮あり）情報入力シート'!S30)</f>
        <v>0</v>
      </c>
      <c r="N30" s="8">
        <f>IF(SUM('発達障害（診断書なし・配慮あり）情報入力シート'!$T30:$AP30)&gt;0,1,0)</f>
        <v>0</v>
      </c>
      <c r="O30" s="8">
        <f>IF('発達障害（診断書なし・配慮あり）情報入力シート'!D30="入学者(新1年生)",1,0)</f>
        <v>0</v>
      </c>
    </row>
    <row r="31" spans="1:15" x14ac:dyDescent="0.4">
      <c r="A31" s="1217">
        <v>7</v>
      </c>
      <c r="B31" s="1218">
        <f>IF('発達障害（診断書なし・配慮あり）情報入力シート'!AQ31="",0,IF(AND('発達障害（診断書なし・配慮あり）情報入力シート'!AP31=1,'発達障害（診断書なし・配慮あり）情報入力シート'!D31&lt;&gt;"",'発達障害（診断書なし・配慮あり）情報入力シート'!D31&lt;&gt;"在籍者(2年生以上)"),1,0))</f>
        <v>0</v>
      </c>
      <c r="C31" s="1218">
        <f t="shared" si="0"/>
        <v>0</v>
      </c>
      <c r="D31" s="1218" t="str">
        <f>IFERROR(MATCH(ROW('発達障害（診断書なし・配慮あり）情報入力シート'!A7),C:C,0),"")</f>
        <v/>
      </c>
      <c r="E31" s="1218">
        <f>IF('発達障害（診断書なし・配慮あり）情報入力シート'!BS31="",0,IF(AND('発達障害（診断書なし・配慮あり）情報入力シート'!BR31=1,'発達障害（診断書なし・配慮あり）情報入力シート'!D31&lt;&gt;"",'発達障害（診断書なし・配慮あり）情報入力シート'!D31&lt;&gt;"入学しなかった"),1,0))</f>
        <v>0</v>
      </c>
      <c r="F31" s="1218">
        <f t="shared" si="1"/>
        <v>0</v>
      </c>
      <c r="G31" s="1218" t="str">
        <f>IFERROR(MATCH(ROW('発達障害（診断書なし・配慮あり）情報入力シート'!AN7),F:F,0),"")</f>
        <v/>
      </c>
      <c r="H31" s="8">
        <f>IF('発達障害（診断書なし・配慮あり）情報入力シート'!CL31="",0,IF(AND('発達障害（診断書なし・配慮あり）情報入力シート'!CK31=1,'発達障害（診断書なし・配慮あり）情報入力シート'!D31&lt;&gt;"",'発達障害（診断書なし・配慮あり）情報入力シート'!D31&lt;&gt;"入学しなかった"),1,0))</f>
        <v>0</v>
      </c>
      <c r="I31" s="8">
        <f t="shared" si="2"/>
        <v>0</v>
      </c>
      <c r="J31" s="8" t="str">
        <f>IFERROR(MATCH(ROW('発達障害（診断書なし・配慮あり）情報入力シート'!BD7),I:I,0),"")</f>
        <v/>
      </c>
      <c r="K31" s="8">
        <f>IF(OR(SUM('発達障害（診断書なし・配慮あり）情報入力シート'!AT31:BQ31,'発達障害（診断書なし・配慮あり）情報入力シート'!BT31:CJ31)&gt;0,COUNTA('発達障害（診断書なし・配慮あり）情報入力シート'!BR31:BS31)=2,COUNTA('発達障害（診断書なし・配慮あり）情報入力シート'!CK31:CL31)=2),1,0)</f>
        <v>0</v>
      </c>
      <c r="L31" s="8">
        <f>SUM('発達障害（診断書なし・配慮あり）情報入力シート'!J31:M31)+COUNTA('発達障害（診断書なし・配慮あり）情報入力シート'!N31)</f>
        <v>0</v>
      </c>
      <c r="M31" s="8">
        <f>SUM('発達障害（診断書なし・配慮あり）情報入力シート'!O31:R31)+COUNTA('発達障害（診断書なし・配慮あり）情報入力シート'!S31)</f>
        <v>0</v>
      </c>
      <c r="N31" s="8">
        <f>IF(SUM('発達障害（診断書なし・配慮あり）情報入力シート'!$T31:$AP31)&gt;0,1,0)</f>
        <v>0</v>
      </c>
      <c r="O31" s="8">
        <f>IF('発達障害（診断書なし・配慮あり）情報入力シート'!D31="入学者(新1年生)",1,0)</f>
        <v>0</v>
      </c>
    </row>
    <row r="32" spans="1:15" x14ac:dyDescent="0.4">
      <c r="A32" s="1217">
        <v>8</v>
      </c>
      <c r="B32" s="1218">
        <f>IF('発達障害（診断書なし・配慮あり）情報入力シート'!AQ32="",0,IF(AND('発達障害（診断書なし・配慮あり）情報入力シート'!AP32=1,'発達障害（診断書なし・配慮あり）情報入力シート'!D32&lt;&gt;"",'発達障害（診断書なし・配慮あり）情報入力シート'!D32&lt;&gt;"在籍者(2年生以上)"),1,0))</f>
        <v>0</v>
      </c>
      <c r="C32" s="1218">
        <f t="shared" si="0"/>
        <v>0</v>
      </c>
      <c r="D32" s="1218" t="str">
        <f>IFERROR(MATCH(ROW('発達障害（診断書なし・配慮あり）情報入力シート'!A8),C:C,0),"")</f>
        <v/>
      </c>
      <c r="E32" s="1218">
        <f>IF('発達障害（診断書なし・配慮あり）情報入力シート'!BS32="",0,IF(AND('発達障害（診断書なし・配慮あり）情報入力シート'!BR32=1,'発達障害（診断書なし・配慮あり）情報入力シート'!D32&lt;&gt;"",'発達障害（診断書なし・配慮あり）情報入力シート'!D32&lt;&gt;"入学しなかった"),1,0))</f>
        <v>0</v>
      </c>
      <c r="F32" s="1218">
        <f t="shared" si="1"/>
        <v>0</v>
      </c>
      <c r="G32" s="1218" t="str">
        <f>IFERROR(MATCH(ROW('発達障害（診断書なし・配慮あり）情報入力シート'!AN8),F:F,0),"")</f>
        <v/>
      </c>
      <c r="H32" s="8">
        <f>IF('発達障害（診断書なし・配慮あり）情報入力シート'!CL32="",0,IF(AND('発達障害（診断書なし・配慮あり）情報入力シート'!CK32=1,'発達障害（診断書なし・配慮あり）情報入力シート'!D32&lt;&gt;"",'発達障害（診断書なし・配慮あり）情報入力シート'!D32&lt;&gt;"入学しなかった"),1,0))</f>
        <v>0</v>
      </c>
      <c r="I32" s="8">
        <f t="shared" si="2"/>
        <v>0</v>
      </c>
      <c r="J32" s="8" t="str">
        <f>IFERROR(MATCH(ROW('発達障害（診断書なし・配慮あり）情報入力シート'!BD8),I:I,0),"")</f>
        <v/>
      </c>
      <c r="K32" s="8">
        <f>IF(OR(SUM('発達障害（診断書なし・配慮あり）情報入力シート'!AT32:BQ32,'発達障害（診断書なし・配慮あり）情報入力シート'!BT32:CJ32)&gt;0,COUNTA('発達障害（診断書なし・配慮あり）情報入力シート'!BR32:BS32)=2,COUNTA('発達障害（診断書なし・配慮あり）情報入力シート'!CK32:CL32)=2),1,0)</f>
        <v>0</v>
      </c>
      <c r="L32" s="8">
        <f>SUM('発達障害（診断書なし・配慮あり）情報入力シート'!J32:M32)+COUNTA('発達障害（診断書なし・配慮あり）情報入力シート'!N32)</f>
        <v>0</v>
      </c>
      <c r="M32" s="8">
        <f>SUM('発達障害（診断書なし・配慮あり）情報入力シート'!O32:R32)+COUNTA('発達障害（診断書なし・配慮あり）情報入力シート'!S32)</f>
        <v>0</v>
      </c>
      <c r="N32" s="8">
        <f>IF(SUM('発達障害（診断書なし・配慮あり）情報入力シート'!$T32:$AP32)&gt;0,1,0)</f>
        <v>0</v>
      </c>
      <c r="O32" s="8">
        <f>IF('発達障害（診断書なし・配慮あり）情報入力シート'!D32="入学者(新1年生)",1,0)</f>
        <v>0</v>
      </c>
    </row>
    <row r="33" spans="1:15" x14ac:dyDescent="0.4">
      <c r="A33" s="1217">
        <v>9</v>
      </c>
      <c r="B33" s="1218">
        <f>IF('発達障害（診断書なし・配慮あり）情報入力シート'!AQ33="",0,IF(AND('発達障害（診断書なし・配慮あり）情報入力シート'!AP33=1,'発達障害（診断書なし・配慮あり）情報入力シート'!D33&lt;&gt;"",'発達障害（診断書なし・配慮あり）情報入力シート'!D33&lt;&gt;"在籍者(2年生以上)"),1,0))</f>
        <v>0</v>
      </c>
      <c r="C33" s="1218">
        <f t="shared" si="0"/>
        <v>0</v>
      </c>
      <c r="D33" s="1218" t="str">
        <f>IFERROR(MATCH(ROW('発達障害（診断書なし・配慮あり）情報入力シート'!A9),C:C,0),"")</f>
        <v/>
      </c>
      <c r="E33" s="1218">
        <f>IF('発達障害（診断書なし・配慮あり）情報入力シート'!BS33="",0,IF(AND('発達障害（診断書なし・配慮あり）情報入力シート'!BR33=1,'発達障害（診断書なし・配慮あり）情報入力シート'!D33&lt;&gt;"",'発達障害（診断書なし・配慮あり）情報入力シート'!D33&lt;&gt;"入学しなかった"),1,0))</f>
        <v>0</v>
      </c>
      <c r="F33" s="1218">
        <f t="shared" si="1"/>
        <v>0</v>
      </c>
      <c r="G33" s="1218" t="str">
        <f>IFERROR(MATCH(ROW('発達障害（診断書なし・配慮あり）情報入力シート'!AN9),F:F,0),"")</f>
        <v/>
      </c>
      <c r="H33" s="8">
        <f>IF('発達障害（診断書なし・配慮あり）情報入力シート'!CL33="",0,IF(AND('発達障害（診断書なし・配慮あり）情報入力シート'!CK33=1,'発達障害（診断書なし・配慮あり）情報入力シート'!D33&lt;&gt;"",'発達障害（診断書なし・配慮あり）情報入力シート'!D33&lt;&gt;"入学しなかった"),1,0))</f>
        <v>0</v>
      </c>
      <c r="I33" s="8">
        <f t="shared" si="2"/>
        <v>0</v>
      </c>
      <c r="J33" s="8" t="str">
        <f>IFERROR(MATCH(ROW('発達障害（診断書なし・配慮あり）情報入力シート'!BD9),I:I,0),"")</f>
        <v/>
      </c>
      <c r="K33" s="8">
        <f>IF(OR(SUM('発達障害（診断書なし・配慮あり）情報入力シート'!AT33:BQ33,'発達障害（診断書なし・配慮あり）情報入力シート'!BT33:CJ33)&gt;0,COUNTA('発達障害（診断書なし・配慮あり）情報入力シート'!BR33:BS33)=2,COUNTA('発達障害（診断書なし・配慮あり）情報入力シート'!CK33:CL33)=2),1,0)</f>
        <v>0</v>
      </c>
      <c r="L33" s="8">
        <f>SUM('発達障害（診断書なし・配慮あり）情報入力シート'!J33:M33)+COUNTA('発達障害（診断書なし・配慮あり）情報入力シート'!N33)</f>
        <v>0</v>
      </c>
      <c r="M33" s="8">
        <f>SUM('発達障害（診断書なし・配慮あり）情報入力シート'!O33:R33)+COUNTA('発達障害（診断書なし・配慮あり）情報入力シート'!S33)</f>
        <v>0</v>
      </c>
      <c r="N33" s="8">
        <f>IF(SUM('発達障害（診断書なし・配慮あり）情報入力シート'!$T33:$AP33)&gt;0,1,0)</f>
        <v>0</v>
      </c>
      <c r="O33" s="8">
        <f>IF('発達障害（診断書なし・配慮あり）情報入力シート'!D33="入学者(新1年生)",1,0)</f>
        <v>0</v>
      </c>
    </row>
    <row r="34" spans="1:15" x14ac:dyDescent="0.4">
      <c r="A34" s="1217">
        <v>10</v>
      </c>
      <c r="B34" s="1218">
        <f>IF('発達障害（診断書なし・配慮あり）情報入力シート'!AQ34="",0,IF(AND('発達障害（診断書なし・配慮あり）情報入力シート'!AP34=1,'発達障害（診断書なし・配慮あり）情報入力シート'!D34&lt;&gt;"",'発達障害（診断書なし・配慮あり）情報入力シート'!D34&lt;&gt;"在籍者(2年生以上)"),1,0))</f>
        <v>0</v>
      </c>
      <c r="C34" s="1218">
        <f t="shared" si="0"/>
        <v>0</v>
      </c>
      <c r="D34" s="1218" t="str">
        <f>IFERROR(MATCH(ROW('発達障害（診断書なし・配慮あり）情報入力シート'!A10),C:C,0),"")</f>
        <v/>
      </c>
      <c r="E34" s="1218">
        <f>IF('発達障害（診断書なし・配慮あり）情報入力シート'!BS34="",0,IF(AND('発達障害（診断書なし・配慮あり）情報入力シート'!BR34=1,'発達障害（診断書なし・配慮あり）情報入力シート'!D34&lt;&gt;"",'発達障害（診断書なし・配慮あり）情報入力シート'!D34&lt;&gt;"入学しなかった"),1,0))</f>
        <v>0</v>
      </c>
      <c r="F34" s="1218">
        <f t="shared" si="1"/>
        <v>0</v>
      </c>
      <c r="G34" s="1218" t="str">
        <f>IFERROR(MATCH(ROW('発達障害（診断書なし・配慮あり）情報入力シート'!AN10),F:F,0),"")</f>
        <v/>
      </c>
      <c r="H34" s="8">
        <f>IF('発達障害（診断書なし・配慮あり）情報入力シート'!CL34="",0,IF(AND('発達障害（診断書なし・配慮あり）情報入力シート'!CK34=1,'発達障害（診断書なし・配慮あり）情報入力シート'!D34&lt;&gt;"",'発達障害（診断書なし・配慮あり）情報入力シート'!D34&lt;&gt;"入学しなかった"),1,0))</f>
        <v>0</v>
      </c>
      <c r="I34" s="8">
        <f t="shared" si="2"/>
        <v>0</v>
      </c>
      <c r="J34" s="8" t="str">
        <f>IFERROR(MATCH(ROW('発達障害（診断書なし・配慮あり）情報入力シート'!BD10),I:I,0),"")</f>
        <v/>
      </c>
      <c r="K34" s="8">
        <f>IF(OR(SUM('発達障害（診断書なし・配慮あり）情報入力シート'!AT34:BQ34,'発達障害（診断書なし・配慮あり）情報入力シート'!BT34:CJ34)&gt;0,COUNTA('発達障害（診断書なし・配慮あり）情報入力シート'!BR34:BS34)=2,COUNTA('発達障害（診断書なし・配慮あり）情報入力シート'!CK34:CL34)=2),1,0)</f>
        <v>0</v>
      </c>
      <c r="L34" s="8">
        <f>SUM('発達障害（診断書なし・配慮あり）情報入力シート'!J34:M34)+COUNTA('発達障害（診断書なし・配慮あり）情報入力シート'!N34)</f>
        <v>0</v>
      </c>
      <c r="M34" s="8">
        <f>SUM('発達障害（診断書なし・配慮あり）情報入力シート'!O34:R34)+COUNTA('発達障害（診断書なし・配慮あり）情報入力シート'!S34)</f>
        <v>0</v>
      </c>
      <c r="N34" s="8">
        <f>IF(SUM('発達障害（診断書なし・配慮あり）情報入力シート'!$T34:$AP34)&gt;0,1,0)</f>
        <v>0</v>
      </c>
      <c r="O34" s="8">
        <f>IF('発達障害（診断書なし・配慮あり）情報入力シート'!D34="入学者(新1年生)",1,0)</f>
        <v>0</v>
      </c>
    </row>
    <row r="35" spans="1:15" x14ac:dyDescent="0.4">
      <c r="A35" s="1217">
        <v>11</v>
      </c>
      <c r="B35" s="1218">
        <f>IF('発達障害（診断書なし・配慮あり）情報入力シート'!AQ35="",0,IF(AND('発達障害（診断書なし・配慮あり）情報入力シート'!AP35=1,'発達障害（診断書なし・配慮あり）情報入力シート'!D35&lt;&gt;"",'発達障害（診断書なし・配慮あり）情報入力シート'!D35&lt;&gt;"在籍者(2年生以上)"),1,0))</f>
        <v>0</v>
      </c>
      <c r="C35" s="1218">
        <f t="shared" si="0"/>
        <v>0</v>
      </c>
      <c r="D35" s="1218" t="str">
        <f>IFERROR(MATCH(ROW('発達障害（診断書なし・配慮あり）情報入力シート'!A11),C:C,0),"")</f>
        <v/>
      </c>
      <c r="E35" s="1218">
        <f>IF('発達障害（診断書なし・配慮あり）情報入力シート'!BS35="",0,IF(AND('発達障害（診断書なし・配慮あり）情報入力シート'!BR35=1,'発達障害（診断書なし・配慮あり）情報入力シート'!D35&lt;&gt;"",'発達障害（診断書なし・配慮あり）情報入力シート'!D35&lt;&gt;"入学しなかった"),1,0))</f>
        <v>0</v>
      </c>
      <c r="F35" s="1218">
        <f t="shared" si="1"/>
        <v>0</v>
      </c>
      <c r="G35" s="1218" t="str">
        <f>IFERROR(MATCH(ROW('発達障害（診断書なし・配慮あり）情報入力シート'!AN11),F:F,0),"")</f>
        <v/>
      </c>
      <c r="H35" s="8">
        <f>IF('発達障害（診断書なし・配慮あり）情報入力シート'!CL35="",0,IF(AND('発達障害（診断書なし・配慮あり）情報入力シート'!CK35=1,'発達障害（診断書なし・配慮あり）情報入力シート'!D35&lt;&gt;"",'発達障害（診断書なし・配慮あり）情報入力シート'!D35&lt;&gt;"入学しなかった"),1,0))</f>
        <v>0</v>
      </c>
      <c r="I35" s="8">
        <f t="shared" si="2"/>
        <v>0</v>
      </c>
      <c r="J35" s="8" t="str">
        <f>IFERROR(MATCH(ROW('発達障害（診断書なし・配慮あり）情報入力シート'!BD11),I:I,0),"")</f>
        <v/>
      </c>
      <c r="K35" s="8">
        <f>IF(OR(SUM('発達障害（診断書なし・配慮あり）情報入力シート'!AT35:BQ35,'発達障害（診断書なし・配慮あり）情報入力シート'!BT35:CJ35)&gt;0,COUNTA('発達障害（診断書なし・配慮あり）情報入力シート'!BR35:BS35)=2,COUNTA('発達障害（診断書なし・配慮あり）情報入力シート'!CK35:CL35)=2),1,0)</f>
        <v>0</v>
      </c>
      <c r="L35" s="8">
        <f>SUM('発達障害（診断書なし・配慮あり）情報入力シート'!J35:M35)+COUNTA('発達障害（診断書なし・配慮あり）情報入力シート'!N35)</f>
        <v>0</v>
      </c>
      <c r="M35" s="8">
        <f>SUM('発達障害（診断書なし・配慮あり）情報入力シート'!O35:R35)+COUNTA('発達障害（診断書なし・配慮あり）情報入力シート'!S35)</f>
        <v>0</v>
      </c>
      <c r="N35" s="8">
        <f>IF(SUM('発達障害（診断書なし・配慮あり）情報入力シート'!$T35:$AP35)&gt;0,1,0)</f>
        <v>0</v>
      </c>
      <c r="O35" s="8">
        <f>IF('発達障害（診断書なし・配慮あり）情報入力シート'!D35="入学者(新1年生)",1,0)</f>
        <v>0</v>
      </c>
    </row>
    <row r="36" spans="1:15" x14ac:dyDescent="0.4">
      <c r="A36" s="1217">
        <v>12</v>
      </c>
      <c r="B36" s="1218">
        <f>IF('発達障害（診断書なし・配慮あり）情報入力シート'!AQ36="",0,IF(AND('発達障害（診断書なし・配慮あり）情報入力シート'!AP36=1,'発達障害（診断書なし・配慮あり）情報入力シート'!D36&lt;&gt;"",'発達障害（診断書なし・配慮あり）情報入力シート'!D36&lt;&gt;"在籍者(2年生以上)"),1,0))</f>
        <v>0</v>
      </c>
      <c r="C36" s="1218">
        <f t="shared" si="0"/>
        <v>0</v>
      </c>
      <c r="D36" s="1218" t="str">
        <f>IFERROR(MATCH(ROW('発達障害（診断書なし・配慮あり）情報入力シート'!A12),C:C,0),"")</f>
        <v/>
      </c>
      <c r="E36" s="1218">
        <f>IF('発達障害（診断書なし・配慮あり）情報入力シート'!BS36="",0,IF(AND('発達障害（診断書なし・配慮あり）情報入力シート'!BR36=1,'発達障害（診断書なし・配慮あり）情報入力シート'!D36&lt;&gt;"",'発達障害（診断書なし・配慮あり）情報入力シート'!D36&lt;&gt;"入学しなかった"),1,0))</f>
        <v>0</v>
      </c>
      <c r="F36" s="1218">
        <f t="shared" si="1"/>
        <v>0</v>
      </c>
      <c r="G36" s="1218" t="str">
        <f>IFERROR(MATCH(ROW('発達障害（診断書なし・配慮あり）情報入力シート'!AN12),F:F,0),"")</f>
        <v/>
      </c>
      <c r="H36" s="8">
        <f>IF('発達障害（診断書なし・配慮あり）情報入力シート'!CL36="",0,IF(AND('発達障害（診断書なし・配慮あり）情報入力シート'!CK36=1,'発達障害（診断書なし・配慮あり）情報入力シート'!D36&lt;&gt;"",'発達障害（診断書なし・配慮あり）情報入力シート'!D36&lt;&gt;"入学しなかった"),1,0))</f>
        <v>0</v>
      </c>
      <c r="I36" s="8">
        <f t="shared" si="2"/>
        <v>0</v>
      </c>
      <c r="J36" s="8" t="str">
        <f>IFERROR(MATCH(ROW('発達障害（診断書なし・配慮あり）情報入力シート'!BD12),I:I,0),"")</f>
        <v/>
      </c>
      <c r="K36" s="8">
        <f>IF(OR(SUM('発達障害（診断書なし・配慮あり）情報入力シート'!AT36:BQ36,'発達障害（診断書なし・配慮あり）情報入力シート'!BT36:CJ36)&gt;0,COUNTA('発達障害（診断書なし・配慮あり）情報入力シート'!BR36:BS36)=2,COUNTA('発達障害（診断書なし・配慮あり）情報入力シート'!CK36:CL36)=2),1,0)</f>
        <v>0</v>
      </c>
      <c r="L36" s="8">
        <f>SUM('発達障害（診断書なし・配慮あり）情報入力シート'!J36:M36)+COUNTA('発達障害（診断書なし・配慮あり）情報入力シート'!N36)</f>
        <v>0</v>
      </c>
      <c r="M36" s="8">
        <f>SUM('発達障害（診断書なし・配慮あり）情報入力シート'!O36:R36)+COUNTA('発達障害（診断書なし・配慮あり）情報入力シート'!S36)</f>
        <v>0</v>
      </c>
      <c r="N36" s="8">
        <f>IF(SUM('発達障害（診断書なし・配慮あり）情報入力シート'!$T36:$AP36)&gt;0,1,0)</f>
        <v>0</v>
      </c>
      <c r="O36" s="8">
        <f>IF('発達障害（診断書なし・配慮あり）情報入力シート'!D36="入学者(新1年生)",1,0)</f>
        <v>0</v>
      </c>
    </row>
    <row r="37" spans="1:15" x14ac:dyDescent="0.4">
      <c r="A37" s="1217">
        <v>13</v>
      </c>
      <c r="B37" s="1218">
        <f>IF('発達障害（診断書なし・配慮あり）情報入力シート'!AQ37="",0,IF(AND('発達障害（診断書なし・配慮あり）情報入力シート'!AP37=1,'発達障害（診断書なし・配慮あり）情報入力シート'!D37&lt;&gt;"",'発達障害（診断書なし・配慮あり）情報入力シート'!D37&lt;&gt;"在籍者(2年生以上)"),1,0))</f>
        <v>0</v>
      </c>
      <c r="C37" s="1218">
        <f t="shared" si="0"/>
        <v>0</v>
      </c>
      <c r="D37" s="1218" t="str">
        <f>IFERROR(MATCH(ROW('発達障害（診断書なし・配慮あり）情報入力シート'!A13),C:C,0),"")</f>
        <v/>
      </c>
      <c r="E37" s="1218">
        <f>IF('発達障害（診断書なし・配慮あり）情報入力シート'!BS37="",0,IF(AND('発達障害（診断書なし・配慮あり）情報入力シート'!BR37=1,'発達障害（診断書なし・配慮あり）情報入力シート'!D37&lt;&gt;"",'発達障害（診断書なし・配慮あり）情報入力シート'!D37&lt;&gt;"入学しなかった"),1,0))</f>
        <v>0</v>
      </c>
      <c r="F37" s="1218">
        <f t="shared" si="1"/>
        <v>0</v>
      </c>
      <c r="G37" s="1218" t="str">
        <f>IFERROR(MATCH(ROW('発達障害（診断書なし・配慮あり）情報入力シート'!AN13),F:F,0),"")</f>
        <v/>
      </c>
      <c r="H37" s="8">
        <f>IF('発達障害（診断書なし・配慮あり）情報入力シート'!CL37="",0,IF(AND('発達障害（診断書なし・配慮あり）情報入力シート'!CK37=1,'発達障害（診断書なし・配慮あり）情報入力シート'!D37&lt;&gt;"",'発達障害（診断書なし・配慮あり）情報入力シート'!D37&lt;&gt;"入学しなかった"),1,0))</f>
        <v>0</v>
      </c>
      <c r="I37" s="8">
        <f t="shared" si="2"/>
        <v>0</v>
      </c>
      <c r="J37" s="8" t="str">
        <f>IFERROR(MATCH(ROW('発達障害（診断書なし・配慮あり）情報入力シート'!BD13),I:I,0),"")</f>
        <v/>
      </c>
      <c r="K37" s="8">
        <f>IF(OR(SUM('発達障害（診断書なし・配慮あり）情報入力シート'!AT37:BQ37,'発達障害（診断書なし・配慮あり）情報入力シート'!BT37:CJ37)&gt;0,COUNTA('発達障害（診断書なし・配慮あり）情報入力シート'!BR37:BS37)=2,COUNTA('発達障害（診断書なし・配慮あり）情報入力シート'!CK37:CL37)=2),1,0)</f>
        <v>0</v>
      </c>
      <c r="L37" s="8">
        <f>SUM('発達障害（診断書なし・配慮あり）情報入力シート'!J37:M37)+COUNTA('発達障害（診断書なし・配慮あり）情報入力シート'!N37)</f>
        <v>0</v>
      </c>
      <c r="M37" s="8">
        <f>SUM('発達障害（診断書なし・配慮あり）情報入力シート'!O37:R37)+COUNTA('発達障害（診断書なし・配慮あり）情報入力シート'!S37)</f>
        <v>0</v>
      </c>
      <c r="N37" s="8">
        <f>IF(SUM('発達障害（診断書なし・配慮あり）情報入力シート'!$T37:$AP37)&gt;0,1,0)</f>
        <v>0</v>
      </c>
      <c r="O37" s="8">
        <f>IF('発達障害（診断書なし・配慮あり）情報入力シート'!D37="入学者(新1年生)",1,0)</f>
        <v>0</v>
      </c>
    </row>
    <row r="38" spans="1:15" x14ac:dyDescent="0.4">
      <c r="A38" s="1217">
        <v>14</v>
      </c>
      <c r="B38" s="1218">
        <f>IF('発達障害（診断書なし・配慮あり）情報入力シート'!AQ38="",0,IF(AND('発達障害（診断書なし・配慮あり）情報入力シート'!AP38=1,'発達障害（診断書なし・配慮あり）情報入力シート'!D38&lt;&gt;"",'発達障害（診断書なし・配慮あり）情報入力シート'!D38&lt;&gt;"在籍者(2年生以上)"),1,0))</f>
        <v>0</v>
      </c>
      <c r="C38" s="1218">
        <f t="shared" si="0"/>
        <v>0</v>
      </c>
      <c r="D38" s="1218" t="str">
        <f>IFERROR(MATCH(ROW('発達障害（診断書なし・配慮あり）情報入力シート'!A14),C:C,0),"")</f>
        <v/>
      </c>
      <c r="E38" s="1218">
        <f>IF('発達障害（診断書なし・配慮あり）情報入力シート'!BS38="",0,IF(AND('発達障害（診断書なし・配慮あり）情報入力シート'!BR38=1,'発達障害（診断書なし・配慮あり）情報入力シート'!D38&lt;&gt;"",'発達障害（診断書なし・配慮あり）情報入力シート'!D38&lt;&gt;"入学しなかった"),1,0))</f>
        <v>0</v>
      </c>
      <c r="F38" s="1218">
        <f t="shared" si="1"/>
        <v>0</v>
      </c>
      <c r="G38" s="1218" t="str">
        <f>IFERROR(MATCH(ROW('発達障害（診断書なし・配慮あり）情報入力シート'!AN14),F:F,0),"")</f>
        <v/>
      </c>
      <c r="H38" s="8">
        <f>IF('発達障害（診断書なし・配慮あり）情報入力シート'!CL38="",0,IF(AND('発達障害（診断書なし・配慮あり）情報入力シート'!CK38=1,'発達障害（診断書なし・配慮あり）情報入力シート'!D38&lt;&gt;"",'発達障害（診断書なし・配慮あり）情報入力シート'!D38&lt;&gt;"入学しなかった"),1,0))</f>
        <v>0</v>
      </c>
      <c r="I38" s="8">
        <f t="shared" si="2"/>
        <v>0</v>
      </c>
      <c r="J38" s="8" t="str">
        <f>IFERROR(MATCH(ROW('発達障害（診断書なし・配慮あり）情報入力シート'!BD14),I:I,0),"")</f>
        <v/>
      </c>
      <c r="K38" s="8">
        <f>IF(OR(SUM('発達障害（診断書なし・配慮あり）情報入力シート'!AT38:BQ38,'発達障害（診断書なし・配慮あり）情報入力シート'!BT38:CJ38)&gt;0,COUNTA('発達障害（診断書なし・配慮あり）情報入力シート'!BR38:BS38)=2,COUNTA('発達障害（診断書なし・配慮あり）情報入力シート'!CK38:CL38)=2),1,0)</f>
        <v>0</v>
      </c>
      <c r="L38" s="8">
        <f>SUM('発達障害（診断書なし・配慮あり）情報入力シート'!J38:M38)+COUNTA('発達障害（診断書なし・配慮あり）情報入力シート'!N38)</f>
        <v>0</v>
      </c>
      <c r="M38" s="8">
        <f>SUM('発達障害（診断書なし・配慮あり）情報入力シート'!O38:R38)+COUNTA('発達障害（診断書なし・配慮あり）情報入力シート'!S38)</f>
        <v>0</v>
      </c>
      <c r="N38" s="8">
        <f>IF(SUM('発達障害（診断書なし・配慮あり）情報入力シート'!$T38:$AP38)&gt;0,1,0)</f>
        <v>0</v>
      </c>
      <c r="O38" s="8">
        <f>IF('発達障害（診断書なし・配慮あり）情報入力シート'!D38="入学者(新1年生)",1,0)</f>
        <v>0</v>
      </c>
    </row>
    <row r="39" spans="1:15" x14ac:dyDescent="0.4">
      <c r="A39" s="1217">
        <v>15</v>
      </c>
      <c r="B39" s="1218">
        <f>IF('発達障害（診断書なし・配慮あり）情報入力シート'!AQ39="",0,IF(AND('発達障害（診断書なし・配慮あり）情報入力シート'!AP39=1,'発達障害（診断書なし・配慮あり）情報入力シート'!D39&lt;&gt;"",'発達障害（診断書なし・配慮あり）情報入力シート'!D39&lt;&gt;"在籍者(2年生以上)"),1,0))</f>
        <v>0</v>
      </c>
      <c r="C39" s="1218">
        <f t="shared" si="0"/>
        <v>0</v>
      </c>
      <c r="D39" s="1218" t="str">
        <f>IFERROR(MATCH(ROW('発達障害（診断書なし・配慮あり）情報入力シート'!A15),C:C,0),"")</f>
        <v/>
      </c>
      <c r="E39" s="1218">
        <f>IF('発達障害（診断書なし・配慮あり）情報入力シート'!BS39="",0,IF(AND('発達障害（診断書なし・配慮あり）情報入力シート'!BR39=1,'発達障害（診断書なし・配慮あり）情報入力シート'!D39&lt;&gt;"",'発達障害（診断書なし・配慮あり）情報入力シート'!D39&lt;&gt;"入学しなかった"),1,0))</f>
        <v>0</v>
      </c>
      <c r="F39" s="1218">
        <f t="shared" si="1"/>
        <v>0</v>
      </c>
      <c r="G39" s="1218" t="str">
        <f>IFERROR(MATCH(ROW('発達障害（診断書なし・配慮あり）情報入力シート'!AN15),F:F,0),"")</f>
        <v/>
      </c>
      <c r="H39" s="8">
        <f>IF('発達障害（診断書なし・配慮あり）情報入力シート'!CL39="",0,IF(AND('発達障害（診断書なし・配慮あり）情報入力シート'!CK39=1,'発達障害（診断書なし・配慮あり）情報入力シート'!D39&lt;&gt;"",'発達障害（診断書なし・配慮あり）情報入力シート'!D39&lt;&gt;"入学しなかった"),1,0))</f>
        <v>0</v>
      </c>
      <c r="I39" s="8">
        <f t="shared" si="2"/>
        <v>0</v>
      </c>
      <c r="J39" s="8" t="str">
        <f>IFERROR(MATCH(ROW('発達障害（診断書なし・配慮あり）情報入力シート'!BD15),I:I,0),"")</f>
        <v/>
      </c>
      <c r="K39" s="8">
        <f>IF(OR(SUM('発達障害（診断書なし・配慮あり）情報入力シート'!AT39:BQ39,'発達障害（診断書なし・配慮あり）情報入力シート'!BT39:CJ39)&gt;0,COUNTA('発達障害（診断書なし・配慮あり）情報入力シート'!BR39:BS39)=2,COUNTA('発達障害（診断書なし・配慮あり）情報入力シート'!CK39:CL39)=2),1,0)</f>
        <v>0</v>
      </c>
      <c r="L39" s="8">
        <f>SUM('発達障害（診断書なし・配慮あり）情報入力シート'!J39:M39)+COUNTA('発達障害（診断書なし・配慮あり）情報入力シート'!N39)</f>
        <v>0</v>
      </c>
      <c r="M39" s="8">
        <f>SUM('発達障害（診断書なし・配慮あり）情報入力シート'!O39:R39)+COUNTA('発達障害（診断書なし・配慮あり）情報入力シート'!S39)</f>
        <v>0</v>
      </c>
      <c r="N39" s="8">
        <f>IF(SUM('発達障害（診断書なし・配慮あり）情報入力シート'!$T39:$AP39)&gt;0,1,0)</f>
        <v>0</v>
      </c>
      <c r="O39" s="8">
        <f>IF('発達障害（診断書なし・配慮あり）情報入力シート'!D39="入学者(新1年生)",1,0)</f>
        <v>0</v>
      </c>
    </row>
    <row r="40" spans="1:15" x14ac:dyDescent="0.4">
      <c r="A40" s="1217">
        <v>16</v>
      </c>
      <c r="B40" s="1218">
        <f>IF('発達障害（診断書なし・配慮あり）情報入力シート'!AQ40="",0,IF(AND('発達障害（診断書なし・配慮あり）情報入力シート'!AP40=1,'発達障害（診断書なし・配慮あり）情報入力シート'!D40&lt;&gt;"",'発達障害（診断書なし・配慮あり）情報入力シート'!D40&lt;&gt;"在籍者(2年生以上)"),1,0))</f>
        <v>0</v>
      </c>
      <c r="C40" s="1218">
        <f t="shared" si="0"/>
        <v>0</v>
      </c>
      <c r="D40" s="1218" t="str">
        <f>IFERROR(MATCH(ROW('発達障害（診断書なし・配慮あり）情報入力シート'!A16),C:C,0),"")</f>
        <v/>
      </c>
      <c r="E40" s="1218">
        <f>IF('発達障害（診断書なし・配慮あり）情報入力シート'!BS40="",0,IF(AND('発達障害（診断書なし・配慮あり）情報入力シート'!BR40=1,'発達障害（診断書なし・配慮あり）情報入力シート'!D40&lt;&gt;"",'発達障害（診断書なし・配慮あり）情報入力シート'!D40&lt;&gt;"入学しなかった"),1,0))</f>
        <v>0</v>
      </c>
      <c r="F40" s="1218">
        <f t="shared" si="1"/>
        <v>0</v>
      </c>
      <c r="G40" s="1218" t="str">
        <f>IFERROR(MATCH(ROW('発達障害（診断書なし・配慮あり）情報入力シート'!AN16),F:F,0),"")</f>
        <v/>
      </c>
      <c r="H40" s="8">
        <f>IF('発達障害（診断書なし・配慮あり）情報入力シート'!CL40="",0,IF(AND('発達障害（診断書なし・配慮あり）情報入力シート'!CK40=1,'発達障害（診断書なし・配慮あり）情報入力シート'!D40&lt;&gt;"",'発達障害（診断書なし・配慮あり）情報入力シート'!D40&lt;&gt;"入学しなかった"),1,0))</f>
        <v>0</v>
      </c>
      <c r="I40" s="8">
        <f t="shared" si="2"/>
        <v>0</v>
      </c>
      <c r="J40" s="8" t="str">
        <f>IFERROR(MATCH(ROW('発達障害（診断書なし・配慮あり）情報入力シート'!BD16),I:I,0),"")</f>
        <v/>
      </c>
      <c r="K40" s="8">
        <f>IF(OR(SUM('発達障害（診断書なし・配慮あり）情報入力シート'!AT40:BQ40,'発達障害（診断書なし・配慮あり）情報入力シート'!BT40:CJ40)&gt;0,COUNTA('発達障害（診断書なし・配慮あり）情報入力シート'!BR40:BS40)=2,COUNTA('発達障害（診断書なし・配慮あり）情報入力シート'!CK40:CL40)=2),1,0)</f>
        <v>0</v>
      </c>
      <c r="L40" s="8">
        <f>SUM('発達障害（診断書なし・配慮あり）情報入力シート'!J40:M40)+COUNTA('発達障害（診断書なし・配慮あり）情報入力シート'!N40)</f>
        <v>0</v>
      </c>
      <c r="M40" s="8">
        <f>SUM('発達障害（診断書なし・配慮あり）情報入力シート'!O40:R40)+COUNTA('発達障害（診断書なし・配慮あり）情報入力シート'!S40)</f>
        <v>0</v>
      </c>
      <c r="N40" s="8">
        <f>IF(SUM('発達障害（診断書なし・配慮あり）情報入力シート'!$T40:$AP40)&gt;0,1,0)</f>
        <v>0</v>
      </c>
      <c r="O40" s="8">
        <f>IF('発達障害（診断書なし・配慮あり）情報入力シート'!D40="入学者(新1年生)",1,0)</f>
        <v>0</v>
      </c>
    </row>
    <row r="41" spans="1:15" x14ac:dyDescent="0.4">
      <c r="A41" s="1217">
        <v>17</v>
      </c>
      <c r="B41" s="1218">
        <f>IF('発達障害（診断書なし・配慮あり）情報入力シート'!AQ41="",0,IF(AND('発達障害（診断書なし・配慮あり）情報入力シート'!AP41=1,'発達障害（診断書なし・配慮あり）情報入力シート'!D41&lt;&gt;"",'発達障害（診断書なし・配慮あり）情報入力シート'!D41&lt;&gt;"在籍者(2年生以上)"),1,0))</f>
        <v>0</v>
      </c>
      <c r="C41" s="1218">
        <f t="shared" si="0"/>
        <v>0</v>
      </c>
      <c r="D41" s="1218" t="str">
        <f>IFERROR(MATCH(ROW('発達障害（診断書なし・配慮あり）情報入力シート'!A17),C:C,0),"")</f>
        <v/>
      </c>
      <c r="E41" s="1218">
        <f>IF('発達障害（診断書なし・配慮あり）情報入力シート'!BS41="",0,IF(AND('発達障害（診断書なし・配慮あり）情報入力シート'!BR41=1,'発達障害（診断書なし・配慮あり）情報入力シート'!D41&lt;&gt;"",'発達障害（診断書なし・配慮あり）情報入力シート'!D41&lt;&gt;"入学しなかった"),1,0))</f>
        <v>0</v>
      </c>
      <c r="F41" s="1218">
        <f t="shared" si="1"/>
        <v>0</v>
      </c>
      <c r="G41" s="1218" t="str">
        <f>IFERROR(MATCH(ROW('発達障害（診断書なし・配慮あり）情報入力シート'!AN17),F:F,0),"")</f>
        <v/>
      </c>
      <c r="H41" s="8">
        <f>IF('発達障害（診断書なし・配慮あり）情報入力シート'!CL41="",0,IF(AND('発達障害（診断書なし・配慮あり）情報入力シート'!CK41=1,'発達障害（診断書なし・配慮あり）情報入力シート'!D41&lt;&gt;"",'発達障害（診断書なし・配慮あり）情報入力シート'!D41&lt;&gt;"入学しなかった"),1,0))</f>
        <v>0</v>
      </c>
      <c r="I41" s="8">
        <f t="shared" si="2"/>
        <v>0</v>
      </c>
      <c r="J41" s="8" t="str">
        <f>IFERROR(MATCH(ROW('発達障害（診断書なし・配慮あり）情報入力シート'!BD17),I:I,0),"")</f>
        <v/>
      </c>
      <c r="K41" s="8">
        <f>IF(OR(SUM('発達障害（診断書なし・配慮あり）情報入力シート'!AT41:BQ41,'発達障害（診断書なし・配慮あり）情報入力シート'!BT41:CJ41)&gt;0,COUNTA('発達障害（診断書なし・配慮あり）情報入力シート'!BR41:BS41)=2,COUNTA('発達障害（診断書なし・配慮あり）情報入力シート'!CK41:CL41)=2),1,0)</f>
        <v>0</v>
      </c>
      <c r="L41" s="8">
        <f>SUM('発達障害（診断書なし・配慮あり）情報入力シート'!J41:M41)+COUNTA('発達障害（診断書なし・配慮あり）情報入力シート'!N41)</f>
        <v>0</v>
      </c>
      <c r="M41" s="8">
        <f>SUM('発達障害（診断書なし・配慮あり）情報入力シート'!O41:R41)+COUNTA('発達障害（診断書なし・配慮あり）情報入力シート'!S41)</f>
        <v>0</v>
      </c>
      <c r="N41" s="8">
        <f>IF(SUM('発達障害（診断書なし・配慮あり）情報入力シート'!$T41:$AP41)&gt;0,1,0)</f>
        <v>0</v>
      </c>
      <c r="O41" s="8">
        <f>IF('発達障害（診断書なし・配慮あり）情報入力シート'!D41="入学者(新1年生)",1,0)</f>
        <v>0</v>
      </c>
    </row>
    <row r="42" spans="1:15" x14ac:dyDescent="0.4">
      <c r="A42" s="1217">
        <v>18</v>
      </c>
      <c r="B42" s="1218">
        <f>IF('発達障害（診断書なし・配慮あり）情報入力シート'!AQ42="",0,IF(AND('発達障害（診断書なし・配慮あり）情報入力シート'!AP42=1,'発達障害（診断書なし・配慮あり）情報入力シート'!D42&lt;&gt;"",'発達障害（診断書なし・配慮あり）情報入力シート'!D42&lt;&gt;"在籍者(2年生以上)"),1,0))</f>
        <v>0</v>
      </c>
      <c r="C42" s="1218">
        <f t="shared" si="0"/>
        <v>0</v>
      </c>
      <c r="D42" s="1218" t="str">
        <f>IFERROR(MATCH(ROW('発達障害（診断書なし・配慮あり）情報入力シート'!A18),C:C,0),"")</f>
        <v/>
      </c>
      <c r="E42" s="1218">
        <f>IF('発達障害（診断書なし・配慮あり）情報入力シート'!BS42="",0,IF(AND('発達障害（診断書なし・配慮あり）情報入力シート'!BR42=1,'発達障害（診断書なし・配慮あり）情報入力シート'!D42&lt;&gt;"",'発達障害（診断書なし・配慮あり）情報入力シート'!D42&lt;&gt;"入学しなかった"),1,0))</f>
        <v>0</v>
      </c>
      <c r="F42" s="1218">
        <f t="shared" si="1"/>
        <v>0</v>
      </c>
      <c r="G42" s="1218" t="str">
        <f>IFERROR(MATCH(ROW('発達障害（診断書なし・配慮あり）情報入力シート'!AN18),F:F,0),"")</f>
        <v/>
      </c>
      <c r="H42" s="8">
        <f>IF('発達障害（診断書なし・配慮あり）情報入力シート'!CL42="",0,IF(AND('発達障害（診断書なし・配慮あり）情報入力シート'!CK42=1,'発達障害（診断書なし・配慮あり）情報入力シート'!D42&lt;&gt;"",'発達障害（診断書なし・配慮あり）情報入力シート'!D42&lt;&gt;"入学しなかった"),1,0))</f>
        <v>0</v>
      </c>
      <c r="I42" s="8">
        <f t="shared" si="2"/>
        <v>0</v>
      </c>
      <c r="J42" s="8" t="str">
        <f>IFERROR(MATCH(ROW('発達障害（診断書なし・配慮あり）情報入力シート'!BD18),I:I,0),"")</f>
        <v/>
      </c>
      <c r="K42" s="8">
        <f>IF(OR(SUM('発達障害（診断書なし・配慮あり）情報入力シート'!AT42:BQ42,'発達障害（診断書なし・配慮あり）情報入力シート'!BT42:CJ42)&gt;0,COUNTA('発達障害（診断書なし・配慮あり）情報入力シート'!BR42:BS42)=2,COUNTA('発達障害（診断書なし・配慮あり）情報入力シート'!CK42:CL42)=2),1,0)</f>
        <v>0</v>
      </c>
      <c r="L42" s="8">
        <f>SUM('発達障害（診断書なし・配慮あり）情報入力シート'!J42:M42)+COUNTA('発達障害（診断書なし・配慮あり）情報入力シート'!N42)</f>
        <v>0</v>
      </c>
      <c r="M42" s="8">
        <f>SUM('発達障害（診断書なし・配慮あり）情報入力シート'!O42:R42)+COUNTA('発達障害（診断書なし・配慮あり）情報入力シート'!S42)</f>
        <v>0</v>
      </c>
      <c r="N42" s="8">
        <f>IF(SUM('発達障害（診断書なし・配慮あり）情報入力シート'!$T42:$AP42)&gt;0,1,0)</f>
        <v>0</v>
      </c>
      <c r="O42" s="8">
        <f>IF('発達障害（診断書なし・配慮あり）情報入力シート'!D42="入学者(新1年生)",1,0)</f>
        <v>0</v>
      </c>
    </row>
    <row r="43" spans="1:15" x14ac:dyDescent="0.4">
      <c r="A43" s="1217">
        <v>19</v>
      </c>
      <c r="B43" s="1218">
        <f>IF('発達障害（診断書なし・配慮あり）情報入力シート'!AQ43="",0,IF(AND('発達障害（診断書なし・配慮あり）情報入力シート'!AP43=1,'発達障害（診断書なし・配慮あり）情報入力シート'!D43&lt;&gt;"",'発達障害（診断書なし・配慮あり）情報入力シート'!D43&lt;&gt;"在籍者(2年生以上)"),1,0))</f>
        <v>0</v>
      </c>
      <c r="C43" s="1218">
        <f t="shared" si="0"/>
        <v>0</v>
      </c>
      <c r="D43" s="1218" t="str">
        <f>IFERROR(MATCH(ROW('発達障害（診断書なし・配慮あり）情報入力シート'!A19),C:C,0),"")</f>
        <v/>
      </c>
      <c r="E43" s="1218">
        <f>IF('発達障害（診断書なし・配慮あり）情報入力シート'!BS43="",0,IF(AND('発達障害（診断書なし・配慮あり）情報入力シート'!BR43=1,'発達障害（診断書なし・配慮あり）情報入力シート'!D43&lt;&gt;"",'発達障害（診断書なし・配慮あり）情報入力シート'!D43&lt;&gt;"入学しなかった"),1,0))</f>
        <v>0</v>
      </c>
      <c r="F43" s="1218">
        <f t="shared" si="1"/>
        <v>0</v>
      </c>
      <c r="G43" s="1218" t="str">
        <f>IFERROR(MATCH(ROW('発達障害（診断書なし・配慮あり）情報入力シート'!AN19),F:F,0),"")</f>
        <v/>
      </c>
      <c r="H43" s="8">
        <f>IF('発達障害（診断書なし・配慮あり）情報入力シート'!CL43="",0,IF(AND('発達障害（診断書なし・配慮あり）情報入力シート'!CK43=1,'発達障害（診断書なし・配慮あり）情報入力シート'!D43&lt;&gt;"",'発達障害（診断書なし・配慮あり）情報入力シート'!D43&lt;&gt;"入学しなかった"),1,0))</f>
        <v>0</v>
      </c>
      <c r="I43" s="8">
        <f t="shared" si="2"/>
        <v>0</v>
      </c>
      <c r="J43" s="8" t="str">
        <f>IFERROR(MATCH(ROW('発達障害（診断書なし・配慮あり）情報入力シート'!BD19),I:I,0),"")</f>
        <v/>
      </c>
      <c r="K43" s="8">
        <f>IF(OR(SUM('発達障害（診断書なし・配慮あり）情報入力シート'!AT43:BQ43,'発達障害（診断書なし・配慮あり）情報入力シート'!BT43:CJ43)&gt;0,COUNTA('発達障害（診断書なし・配慮あり）情報入力シート'!BR43:BS43)=2,COUNTA('発達障害（診断書なし・配慮あり）情報入力シート'!CK43:CL43)=2),1,0)</f>
        <v>0</v>
      </c>
      <c r="L43" s="8">
        <f>SUM('発達障害（診断書なし・配慮あり）情報入力シート'!J43:M43)+COUNTA('発達障害（診断書なし・配慮あり）情報入力シート'!N43)</f>
        <v>0</v>
      </c>
      <c r="M43" s="8">
        <f>SUM('発達障害（診断書なし・配慮あり）情報入力シート'!O43:R43)+COUNTA('発達障害（診断書なし・配慮あり）情報入力シート'!S43)</f>
        <v>0</v>
      </c>
      <c r="N43" s="8">
        <f>IF(SUM('発達障害（診断書なし・配慮あり）情報入力シート'!$T43:$AP43)&gt;0,1,0)</f>
        <v>0</v>
      </c>
      <c r="O43" s="8">
        <f>IF('発達障害（診断書なし・配慮あり）情報入力シート'!D43="入学者(新1年生)",1,0)</f>
        <v>0</v>
      </c>
    </row>
    <row r="44" spans="1:15" x14ac:dyDescent="0.4">
      <c r="A44" s="1217">
        <v>20</v>
      </c>
      <c r="B44" s="1218">
        <f>IF('発達障害（診断書なし・配慮あり）情報入力シート'!AQ44="",0,IF(AND('発達障害（診断書なし・配慮あり）情報入力シート'!AP44=1,'発達障害（診断書なし・配慮あり）情報入力シート'!D44&lt;&gt;"",'発達障害（診断書なし・配慮あり）情報入力シート'!D44&lt;&gt;"在籍者(2年生以上)"),1,0))</f>
        <v>0</v>
      </c>
      <c r="C44" s="1218">
        <f t="shared" si="0"/>
        <v>0</v>
      </c>
      <c r="D44" s="1218" t="str">
        <f>IFERROR(MATCH(ROW('発達障害（診断書なし・配慮あり）情報入力シート'!A20),C:C,0),"")</f>
        <v/>
      </c>
      <c r="E44" s="1218">
        <f>IF('発達障害（診断書なし・配慮あり）情報入力シート'!BS44="",0,IF(AND('発達障害（診断書なし・配慮あり）情報入力シート'!BR44=1,'発達障害（診断書なし・配慮あり）情報入力シート'!D44&lt;&gt;"",'発達障害（診断書なし・配慮あり）情報入力シート'!D44&lt;&gt;"入学しなかった"),1,0))</f>
        <v>0</v>
      </c>
      <c r="F44" s="1218">
        <f t="shared" si="1"/>
        <v>0</v>
      </c>
      <c r="G44" s="1218" t="str">
        <f>IFERROR(MATCH(ROW('発達障害（診断書なし・配慮あり）情報入力シート'!AN20),F:F,0),"")</f>
        <v/>
      </c>
      <c r="H44" s="8">
        <f>IF('発達障害（診断書なし・配慮あり）情報入力シート'!CL44="",0,IF(AND('発達障害（診断書なし・配慮あり）情報入力シート'!CK44=1,'発達障害（診断書なし・配慮あり）情報入力シート'!D44&lt;&gt;"",'発達障害（診断書なし・配慮あり）情報入力シート'!D44&lt;&gt;"入学しなかった"),1,0))</f>
        <v>0</v>
      </c>
      <c r="I44" s="8">
        <f t="shared" si="2"/>
        <v>0</v>
      </c>
      <c r="J44" s="8" t="str">
        <f>IFERROR(MATCH(ROW('発達障害（診断書なし・配慮あり）情報入力シート'!BD20),I:I,0),"")</f>
        <v/>
      </c>
      <c r="K44" s="8">
        <f>IF(OR(SUM('発達障害（診断書なし・配慮あり）情報入力シート'!AT44:BQ44,'発達障害（診断書なし・配慮あり）情報入力シート'!BT44:CJ44)&gt;0,COUNTA('発達障害（診断書なし・配慮あり）情報入力シート'!BR44:BS44)=2,COUNTA('発達障害（診断書なし・配慮あり）情報入力シート'!CK44:CL44)=2),1,0)</f>
        <v>0</v>
      </c>
      <c r="L44" s="8">
        <f>SUM('発達障害（診断書なし・配慮あり）情報入力シート'!J44:M44)+COUNTA('発達障害（診断書なし・配慮あり）情報入力シート'!N44)</f>
        <v>0</v>
      </c>
      <c r="M44" s="8">
        <f>SUM('発達障害（診断書なし・配慮あり）情報入力シート'!O44:R44)+COUNTA('発達障害（診断書なし・配慮あり）情報入力シート'!S44)</f>
        <v>0</v>
      </c>
      <c r="N44" s="8">
        <f>IF(SUM('発達障害（診断書なし・配慮あり）情報入力シート'!$T44:$AP44)&gt;0,1,0)</f>
        <v>0</v>
      </c>
      <c r="O44" s="8">
        <f>IF('発達障害（診断書なし・配慮あり）情報入力シート'!D44="入学者(新1年生)",1,0)</f>
        <v>0</v>
      </c>
    </row>
    <row r="45" spans="1:15" x14ac:dyDescent="0.4">
      <c r="A45" s="1217">
        <v>21</v>
      </c>
      <c r="B45" s="1218">
        <f>IF('発達障害（診断書なし・配慮あり）情報入力シート'!AQ45="",0,IF(AND('発達障害（診断書なし・配慮あり）情報入力シート'!AP45=1,'発達障害（診断書なし・配慮あり）情報入力シート'!D45&lt;&gt;"",'発達障害（診断書なし・配慮あり）情報入力シート'!D45&lt;&gt;"在籍者(2年生以上)"),1,0))</f>
        <v>0</v>
      </c>
      <c r="C45" s="1218">
        <f t="shared" si="0"/>
        <v>0</v>
      </c>
      <c r="D45" s="1218" t="str">
        <f>IFERROR(MATCH(ROW('発達障害（診断書なし・配慮あり）情報入力シート'!A21),C:C,0),"")</f>
        <v/>
      </c>
      <c r="E45" s="1218">
        <f>IF('発達障害（診断書なし・配慮あり）情報入力シート'!BS45="",0,IF(AND('発達障害（診断書なし・配慮あり）情報入力シート'!BR45=1,'発達障害（診断書なし・配慮あり）情報入力シート'!D45&lt;&gt;"",'発達障害（診断書なし・配慮あり）情報入力シート'!D45&lt;&gt;"入学しなかった"),1,0))</f>
        <v>0</v>
      </c>
      <c r="F45" s="1218">
        <f t="shared" si="1"/>
        <v>0</v>
      </c>
      <c r="G45" s="1218" t="str">
        <f>IFERROR(MATCH(ROW('発達障害（診断書なし・配慮あり）情報入力シート'!AN21),F:F,0),"")</f>
        <v/>
      </c>
      <c r="H45" s="8">
        <f>IF('発達障害（診断書なし・配慮あり）情報入力シート'!CL45="",0,IF(AND('発達障害（診断書なし・配慮あり）情報入力シート'!CK45=1,'発達障害（診断書なし・配慮あり）情報入力シート'!D45&lt;&gt;"",'発達障害（診断書なし・配慮あり）情報入力シート'!D45&lt;&gt;"入学しなかった"),1,0))</f>
        <v>0</v>
      </c>
      <c r="I45" s="8">
        <f t="shared" si="2"/>
        <v>0</v>
      </c>
      <c r="J45" s="8" t="str">
        <f>IFERROR(MATCH(ROW('発達障害（診断書なし・配慮あり）情報入力シート'!BD21),I:I,0),"")</f>
        <v/>
      </c>
      <c r="K45" s="8">
        <f>IF(OR(SUM('発達障害（診断書なし・配慮あり）情報入力シート'!AT45:BQ45,'発達障害（診断書なし・配慮あり）情報入力シート'!BT45:CJ45)&gt;0,COUNTA('発達障害（診断書なし・配慮あり）情報入力シート'!BR45:BS45)=2,COUNTA('発達障害（診断書なし・配慮あり）情報入力シート'!CK45:CL45)=2),1,0)</f>
        <v>0</v>
      </c>
      <c r="L45" s="8">
        <f>SUM('発達障害（診断書なし・配慮あり）情報入力シート'!J45:M45)+COUNTA('発達障害（診断書なし・配慮あり）情報入力シート'!N45)</f>
        <v>0</v>
      </c>
      <c r="M45" s="8">
        <f>SUM('発達障害（診断書なし・配慮あり）情報入力シート'!O45:R45)+COUNTA('発達障害（診断書なし・配慮あり）情報入力シート'!S45)</f>
        <v>0</v>
      </c>
      <c r="N45" s="8">
        <f>IF(SUM('発達障害（診断書なし・配慮あり）情報入力シート'!$T45:$AP45)&gt;0,1,0)</f>
        <v>0</v>
      </c>
      <c r="O45" s="8">
        <f>IF('発達障害（診断書なし・配慮あり）情報入力シート'!D45="入学者(新1年生)",1,0)</f>
        <v>0</v>
      </c>
    </row>
    <row r="46" spans="1:15" x14ac:dyDescent="0.4">
      <c r="A46" s="1217">
        <v>22</v>
      </c>
      <c r="B46" s="1218">
        <f>IF('発達障害（診断書なし・配慮あり）情報入力シート'!AQ46="",0,IF(AND('発達障害（診断書なし・配慮あり）情報入力シート'!AP46=1,'発達障害（診断書なし・配慮あり）情報入力シート'!D46&lt;&gt;"",'発達障害（診断書なし・配慮あり）情報入力シート'!D46&lt;&gt;"在籍者(2年生以上)"),1,0))</f>
        <v>0</v>
      </c>
      <c r="C46" s="1218">
        <f t="shared" si="0"/>
        <v>0</v>
      </c>
      <c r="D46" s="1218" t="str">
        <f>IFERROR(MATCH(ROW('発達障害（診断書なし・配慮あり）情報入力シート'!A22),C:C,0),"")</f>
        <v/>
      </c>
      <c r="E46" s="1218">
        <f>IF('発達障害（診断書なし・配慮あり）情報入力シート'!BS46="",0,IF(AND('発達障害（診断書なし・配慮あり）情報入力シート'!BR46=1,'発達障害（診断書なし・配慮あり）情報入力シート'!D46&lt;&gt;"",'発達障害（診断書なし・配慮あり）情報入力シート'!D46&lt;&gt;"入学しなかった"),1,0))</f>
        <v>0</v>
      </c>
      <c r="F46" s="1218">
        <f t="shared" si="1"/>
        <v>0</v>
      </c>
      <c r="G46" s="1218" t="str">
        <f>IFERROR(MATCH(ROW('発達障害（診断書なし・配慮あり）情報入力シート'!AN22),F:F,0),"")</f>
        <v/>
      </c>
      <c r="H46" s="8">
        <f>IF('発達障害（診断書なし・配慮あり）情報入力シート'!CL46="",0,IF(AND('発達障害（診断書なし・配慮あり）情報入力シート'!CK46=1,'発達障害（診断書なし・配慮あり）情報入力シート'!D46&lt;&gt;"",'発達障害（診断書なし・配慮あり）情報入力シート'!D46&lt;&gt;"入学しなかった"),1,0))</f>
        <v>0</v>
      </c>
      <c r="I46" s="8">
        <f t="shared" si="2"/>
        <v>0</v>
      </c>
      <c r="J46" s="8" t="str">
        <f>IFERROR(MATCH(ROW('発達障害（診断書なし・配慮あり）情報入力シート'!BD22),I:I,0),"")</f>
        <v/>
      </c>
      <c r="K46" s="8">
        <f>IF(OR(SUM('発達障害（診断書なし・配慮あり）情報入力シート'!AT46:BQ46,'発達障害（診断書なし・配慮あり）情報入力シート'!BT46:CJ46)&gt;0,COUNTA('発達障害（診断書なし・配慮あり）情報入力シート'!BR46:BS46)=2,COUNTA('発達障害（診断書なし・配慮あり）情報入力シート'!CK46:CL46)=2),1,0)</f>
        <v>0</v>
      </c>
      <c r="L46" s="8">
        <f>SUM('発達障害（診断書なし・配慮あり）情報入力シート'!J46:M46)+COUNTA('発達障害（診断書なし・配慮あり）情報入力シート'!N46)</f>
        <v>0</v>
      </c>
      <c r="M46" s="8">
        <f>SUM('発達障害（診断書なし・配慮あり）情報入力シート'!O46:R46)+COUNTA('発達障害（診断書なし・配慮あり）情報入力シート'!S46)</f>
        <v>0</v>
      </c>
      <c r="N46" s="8">
        <f>IF(SUM('発達障害（診断書なし・配慮あり）情報入力シート'!$T46:$AP46)&gt;0,1,0)</f>
        <v>0</v>
      </c>
      <c r="O46" s="8">
        <f>IF('発達障害（診断書なし・配慮あり）情報入力シート'!D46="入学者(新1年生)",1,0)</f>
        <v>0</v>
      </c>
    </row>
    <row r="47" spans="1:15" x14ac:dyDescent="0.4">
      <c r="A47" s="1217">
        <v>23</v>
      </c>
      <c r="B47" s="1218">
        <f>IF('発達障害（診断書なし・配慮あり）情報入力シート'!AQ47="",0,IF(AND('発達障害（診断書なし・配慮あり）情報入力シート'!AP47=1,'発達障害（診断書なし・配慮あり）情報入力シート'!D47&lt;&gt;"",'発達障害（診断書なし・配慮あり）情報入力シート'!D47&lt;&gt;"在籍者(2年生以上)"),1,0))</f>
        <v>0</v>
      </c>
      <c r="C47" s="1218">
        <f t="shared" si="0"/>
        <v>0</v>
      </c>
      <c r="D47" s="1218" t="str">
        <f>IFERROR(MATCH(ROW('発達障害（診断書なし・配慮あり）情報入力シート'!A23),C:C,0),"")</f>
        <v/>
      </c>
      <c r="E47" s="1218">
        <f>IF('発達障害（診断書なし・配慮あり）情報入力シート'!BS47="",0,IF(AND('発達障害（診断書なし・配慮あり）情報入力シート'!BR47=1,'発達障害（診断書なし・配慮あり）情報入力シート'!D47&lt;&gt;"",'発達障害（診断書なし・配慮あり）情報入力シート'!D47&lt;&gt;"入学しなかった"),1,0))</f>
        <v>0</v>
      </c>
      <c r="F47" s="1218">
        <f t="shared" si="1"/>
        <v>0</v>
      </c>
      <c r="G47" s="1218" t="str">
        <f>IFERROR(MATCH(ROW('発達障害（診断書なし・配慮あり）情報入力シート'!AN23),F:F,0),"")</f>
        <v/>
      </c>
      <c r="H47" s="8">
        <f>IF('発達障害（診断書なし・配慮あり）情報入力シート'!CL47="",0,IF(AND('発達障害（診断書なし・配慮あり）情報入力シート'!CK47=1,'発達障害（診断書なし・配慮あり）情報入力シート'!D47&lt;&gt;"",'発達障害（診断書なし・配慮あり）情報入力シート'!D47&lt;&gt;"入学しなかった"),1,0))</f>
        <v>0</v>
      </c>
      <c r="I47" s="8">
        <f t="shared" si="2"/>
        <v>0</v>
      </c>
      <c r="J47" s="8" t="str">
        <f>IFERROR(MATCH(ROW('発達障害（診断書なし・配慮あり）情報入力シート'!BD23),I:I,0),"")</f>
        <v/>
      </c>
      <c r="K47" s="8">
        <f>IF(OR(SUM('発達障害（診断書なし・配慮あり）情報入力シート'!AT47:BQ47,'発達障害（診断書なし・配慮あり）情報入力シート'!BT47:CJ47)&gt;0,COUNTA('発達障害（診断書なし・配慮あり）情報入力シート'!BR47:BS47)=2,COUNTA('発達障害（診断書なし・配慮あり）情報入力シート'!CK47:CL47)=2),1,0)</f>
        <v>0</v>
      </c>
      <c r="L47" s="8">
        <f>SUM('発達障害（診断書なし・配慮あり）情報入力シート'!J47:M47)+COUNTA('発達障害（診断書なし・配慮あり）情報入力シート'!N47)</f>
        <v>0</v>
      </c>
      <c r="M47" s="8">
        <f>SUM('発達障害（診断書なし・配慮あり）情報入力シート'!O47:R47)+COUNTA('発達障害（診断書なし・配慮あり）情報入力シート'!S47)</f>
        <v>0</v>
      </c>
      <c r="N47" s="8">
        <f>IF(SUM('発達障害（診断書なし・配慮あり）情報入力シート'!$T47:$AP47)&gt;0,1,0)</f>
        <v>0</v>
      </c>
      <c r="O47" s="8">
        <f>IF('発達障害（診断書なし・配慮あり）情報入力シート'!D47="入学者(新1年生)",1,0)</f>
        <v>0</v>
      </c>
    </row>
    <row r="48" spans="1:15" x14ac:dyDescent="0.4">
      <c r="A48" s="1217">
        <v>24</v>
      </c>
      <c r="B48" s="1218">
        <f>IF('発達障害（診断書なし・配慮あり）情報入力シート'!AQ48="",0,IF(AND('発達障害（診断書なし・配慮あり）情報入力シート'!AP48=1,'発達障害（診断書なし・配慮あり）情報入力シート'!D48&lt;&gt;"",'発達障害（診断書なし・配慮あり）情報入力シート'!D48&lt;&gt;"在籍者(2年生以上)"),1,0))</f>
        <v>0</v>
      </c>
      <c r="C48" s="1218">
        <f t="shared" si="0"/>
        <v>0</v>
      </c>
      <c r="D48" s="1218" t="str">
        <f>IFERROR(MATCH(ROW('発達障害（診断書なし・配慮あり）情報入力シート'!A24),C:C,0),"")</f>
        <v/>
      </c>
      <c r="E48" s="1218">
        <f>IF('発達障害（診断書なし・配慮あり）情報入力シート'!BS48="",0,IF(AND('発達障害（診断書なし・配慮あり）情報入力シート'!BR48=1,'発達障害（診断書なし・配慮あり）情報入力シート'!D48&lt;&gt;"",'発達障害（診断書なし・配慮あり）情報入力シート'!D48&lt;&gt;"入学しなかった"),1,0))</f>
        <v>0</v>
      </c>
      <c r="F48" s="1218">
        <f t="shared" si="1"/>
        <v>0</v>
      </c>
      <c r="G48" s="1218" t="str">
        <f>IFERROR(MATCH(ROW('発達障害（診断書なし・配慮あり）情報入力シート'!AN24),F:F,0),"")</f>
        <v/>
      </c>
      <c r="H48" s="8">
        <f>IF('発達障害（診断書なし・配慮あり）情報入力シート'!CL48="",0,IF(AND('発達障害（診断書なし・配慮あり）情報入力シート'!CK48=1,'発達障害（診断書なし・配慮あり）情報入力シート'!D48&lt;&gt;"",'発達障害（診断書なし・配慮あり）情報入力シート'!D48&lt;&gt;"入学しなかった"),1,0))</f>
        <v>0</v>
      </c>
      <c r="I48" s="8">
        <f t="shared" si="2"/>
        <v>0</v>
      </c>
      <c r="J48" s="8" t="str">
        <f>IFERROR(MATCH(ROW('発達障害（診断書なし・配慮あり）情報入力シート'!BD24),I:I,0),"")</f>
        <v/>
      </c>
      <c r="K48" s="8">
        <f>IF(OR(SUM('発達障害（診断書なし・配慮あり）情報入力シート'!AT48:BQ48,'発達障害（診断書なし・配慮あり）情報入力シート'!BT48:CJ48)&gt;0,COUNTA('発達障害（診断書なし・配慮あり）情報入力シート'!BR48:BS48)=2,COUNTA('発達障害（診断書なし・配慮あり）情報入力シート'!CK48:CL48)=2),1,0)</f>
        <v>0</v>
      </c>
      <c r="L48" s="8">
        <f>SUM('発達障害（診断書なし・配慮あり）情報入力シート'!J48:M48)+COUNTA('発達障害（診断書なし・配慮あり）情報入力シート'!N48)</f>
        <v>0</v>
      </c>
      <c r="M48" s="8">
        <f>SUM('発達障害（診断書なし・配慮あり）情報入力シート'!O48:R48)+COUNTA('発達障害（診断書なし・配慮あり）情報入力シート'!S48)</f>
        <v>0</v>
      </c>
      <c r="N48" s="8">
        <f>IF(SUM('発達障害（診断書なし・配慮あり）情報入力シート'!$T48:$AP48)&gt;0,1,0)</f>
        <v>0</v>
      </c>
      <c r="O48" s="8">
        <f>IF('発達障害（診断書なし・配慮あり）情報入力シート'!D48="入学者(新1年生)",1,0)</f>
        <v>0</v>
      </c>
    </row>
    <row r="49" spans="1:15" x14ac:dyDescent="0.4">
      <c r="A49" s="1217">
        <v>25</v>
      </c>
      <c r="B49" s="1218">
        <f>IF('発達障害（診断書なし・配慮あり）情報入力シート'!AQ49="",0,IF(AND('発達障害（診断書なし・配慮あり）情報入力シート'!AP49=1,'発達障害（診断書なし・配慮あり）情報入力シート'!D49&lt;&gt;"",'発達障害（診断書なし・配慮あり）情報入力シート'!D49&lt;&gt;"在籍者(2年生以上)"),1,0))</f>
        <v>0</v>
      </c>
      <c r="C49" s="1218">
        <f t="shared" si="0"/>
        <v>0</v>
      </c>
      <c r="D49" s="1218" t="str">
        <f>IFERROR(MATCH(ROW('発達障害（診断書なし・配慮あり）情報入力シート'!A25),C:C,0),"")</f>
        <v/>
      </c>
      <c r="E49" s="1218">
        <f>IF('発達障害（診断書なし・配慮あり）情報入力シート'!BS49="",0,IF(AND('発達障害（診断書なし・配慮あり）情報入力シート'!BR49=1,'発達障害（診断書なし・配慮あり）情報入力シート'!D49&lt;&gt;"",'発達障害（診断書なし・配慮あり）情報入力シート'!D49&lt;&gt;"入学しなかった"),1,0))</f>
        <v>0</v>
      </c>
      <c r="F49" s="1218">
        <f t="shared" si="1"/>
        <v>0</v>
      </c>
      <c r="G49" s="1218" t="str">
        <f>IFERROR(MATCH(ROW('発達障害（診断書なし・配慮あり）情報入力シート'!AN25),F:F,0),"")</f>
        <v/>
      </c>
      <c r="H49" s="8">
        <f>IF('発達障害（診断書なし・配慮あり）情報入力シート'!CL49="",0,IF(AND('発達障害（診断書なし・配慮あり）情報入力シート'!CK49=1,'発達障害（診断書なし・配慮あり）情報入力シート'!D49&lt;&gt;"",'発達障害（診断書なし・配慮あり）情報入力シート'!D49&lt;&gt;"入学しなかった"),1,0))</f>
        <v>0</v>
      </c>
      <c r="I49" s="8">
        <f t="shared" si="2"/>
        <v>0</v>
      </c>
      <c r="J49" s="8" t="str">
        <f>IFERROR(MATCH(ROW('発達障害（診断書なし・配慮あり）情報入力シート'!BD25),I:I,0),"")</f>
        <v/>
      </c>
      <c r="K49" s="8">
        <f>IF(OR(SUM('発達障害（診断書なし・配慮あり）情報入力シート'!AT49:BQ49,'発達障害（診断書なし・配慮あり）情報入力シート'!BT49:CJ49)&gt;0,COUNTA('発達障害（診断書なし・配慮あり）情報入力シート'!BR49:BS49)=2,COUNTA('発達障害（診断書なし・配慮あり）情報入力シート'!CK49:CL49)=2),1,0)</f>
        <v>0</v>
      </c>
      <c r="L49" s="8">
        <f>SUM('発達障害（診断書なし・配慮あり）情報入力シート'!J49:M49)+COUNTA('発達障害（診断書なし・配慮あり）情報入力シート'!N49)</f>
        <v>0</v>
      </c>
      <c r="M49" s="8">
        <f>SUM('発達障害（診断書なし・配慮あり）情報入力シート'!O49:R49)+COUNTA('発達障害（診断書なし・配慮あり）情報入力シート'!S49)</f>
        <v>0</v>
      </c>
      <c r="N49" s="8">
        <f>IF(SUM('発達障害（診断書なし・配慮あり）情報入力シート'!$T49:$AP49)&gt;0,1,0)</f>
        <v>0</v>
      </c>
      <c r="O49" s="8">
        <f>IF('発達障害（診断書なし・配慮あり）情報入力シート'!D49="入学者(新1年生)",1,0)</f>
        <v>0</v>
      </c>
    </row>
    <row r="50" spans="1:15" x14ac:dyDescent="0.4">
      <c r="A50" s="1217">
        <v>26</v>
      </c>
      <c r="B50" s="1218">
        <f>IF('発達障害（診断書なし・配慮あり）情報入力シート'!AQ50="",0,IF(AND('発達障害（診断書なし・配慮あり）情報入力シート'!AP50=1,'発達障害（診断書なし・配慮あり）情報入力シート'!D50&lt;&gt;"",'発達障害（診断書なし・配慮あり）情報入力シート'!D50&lt;&gt;"在籍者(2年生以上)"),1,0))</f>
        <v>0</v>
      </c>
      <c r="C50" s="1218">
        <f t="shared" si="0"/>
        <v>0</v>
      </c>
      <c r="D50" s="1218" t="str">
        <f>IFERROR(MATCH(ROW('発達障害（診断書なし・配慮あり）情報入力シート'!A26),C:C,0),"")</f>
        <v/>
      </c>
      <c r="E50" s="1218">
        <f>IF('発達障害（診断書なし・配慮あり）情報入力シート'!BS50="",0,IF(AND('発達障害（診断書なし・配慮あり）情報入力シート'!BR50=1,'発達障害（診断書なし・配慮あり）情報入力シート'!D50&lt;&gt;"",'発達障害（診断書なし・配慮あり）情報入力シート'!D50&lt;&gt;"入学しなかった"),1,0))</f>
        <v>0</v>
      </c>
      <c r="F50" s="1218">
        <f t="shared" si="1"/>
        <v>0</v>
      </c>
      <c r="G50" s="1218" t="str">
        <f>IFERROR(MATCH(ROW('発達障害（診断書なし・配慮あり）情報入力シート'!AN26),F:F,0),"")</f>
        <v/>
      </c>
      <c r="H50" s="8">
        <f>IF('発達障害（診断書なし・配慮あり）情報入力シート'!CL50="",0,IF(AND('発達障害（診断書なし・配慮あり）情報入力シート'!CK50=1,'発達障害（診断書なし・配慮あり）情報入力シート'!D50&lt;&gt;"",'発達障害（診断書なし・配慮あり）情報入力シート'!D50&lt;&gt;"入学しなかった"),1,0))</f>
        <v>0</v>
      </c>
      <c r="I50" s="8">
        <f t="shared" si="2"/>
        <v>0</v>
      </c>
      <c r="J50" s="8" t="str">
        <f>IFERROR(MATCH(ROW('発達障害（診断書なし・配慮あり）情報入力シート'!BD26),I:I,0),"")</f>
        <v/>
      </c>
      <c r="K50" s="8">
        <f>IF(OR(SUM('発達障害（診断書なし・配慮あり）情報入力シート'!AT50:BQ50,'発達障害（診断書なし・配慮あり）情報入力シート'!BT50:CJ50)&gt;0,COUNTA('発達障害（診断書なし・配慮あり）情報入力シート'!BR50:BS50)=2,COUNTA('発達障害（診断書なし・配慮あり）情報入力シート'!CK50:CL50)=2),1,0)</f>
        <v>0</v>
      </c>
      <c r="L50" s="8">
        <f>SUM('発達障害（診断書なし・配慮あり）情報入力シート'!J50:M50)+COUNTA('発達障害（診断書なし・配慮あり）情報入力シート'!N50)</f>
        <v>0</v>
      </c>
      <c r="M50" s="8">
        <f>SUM('発達障害（診断書なし・配慮あり）情報入力シート'!O50:R50)+COUNTA('発達障害（診断書なし・配慮あり）情報入力シート'!S50)</f>
        <v>0</v>
      </c>
      <c r="N50" s="8">
        <f>IF(SUM('発達障害（診断書なし・配慮あり）情報入力シート'!$T50:$AP50)&gt;0,1,0)</f>
        <v>0</v>
      </c>
      <c r="O50" s="8">
        <f>IF('発達障害（診断書なし・配慮あり）情報入力シート'!D50="入学者(新1年生)",1,0)</f>
        <v>0</v>
      </c>
    </row>
    <row r="51" spans="1:15" x14ac:dyDescent="0.4">
      <c r="A51" s="1217">
        <v>27</v>
      </c>
      <c r="B51" s="1218">
        <f>IF('発達障害（診断書なし・配慮あり）情報入力シート'!AQ51="",0,IF(AND('発達障害（診断書なし・配慮あり）情報入力シート'!AP51=1,'発達障害（診断書なし・配慮あり）情報入力シート'!D51&lt;&gt;"",'発達障害（診断書なし・配慮あり）情報入力シート'!D51&lt;&gt;"在籍者(2年生以上)"),1,0))</f>
        <v>0</v>
      </c>
      <c r="C51" s="1218">
        <f t="shared" si="0"/>
        <v>0</v>
      </c>
      <c r="D51" s="1218" t="str">
        <f>IFERROR(MATCH(ROW('発達障害（診断書なし・配慮あり）情報入力シート'!A27),C:C,0),"")</f>
        <v/>
      </c>
      <c r="E51" s="1218">
        <f>IF('発達障害（診断書なし・配慮あり）情報入力シート'!BS51="",0,IF(AND('発達障害（診断書なし・配慮あり）情報入力シート'!BR51=1,'発達障害（診断書なし・配慮あり）情報入力シート'!D51&lt;&gt;"",'発達障害（診断書なし・配慮あり）情報入力シート'!D51&lt;&gt;"入学しなかった"),1,0))</f>
        <v>0</v>
      </c>
      <c r="F51" s="1218">
        <f t="shared" si="1"/>
        <v>0</v>
      </c>
      <c r="G51" s="1218" t="str">
        <f>IFERROR(MATCH(ROW('発達障害（診断書なし・配慮あり）情報入力シート'!AN27),F:F,0),"")</f>
        <v/>
      </c>
      <c r="H51" s="8">
        <f>IF('発達障害（診断書なし・配慮あり）情報入力シート'!CL51="",0,IF(AND('発達障害（診断書なし・配慮あり）情報入力シート'!CK51=1,'発達障害（診断書なし・配慮あり）情報入力シート'!D51&lt;&gt;"",'発達障害（診断書なし・配慮あり）情報入力シート'!D51&lt;&gt;"入学しなかった"),1,0))</f>
        <v>0</v>
      </c>
      <c r="I51" s="8">
        <f t="shared" si="2"/>
        <v>0</v>
      </c>
      <c r="J51" s="8" t="str">
        <f>IFERROR(MATCH(ROW('発達障害（診断書なし・配慮あり）情報入力シート'!BD27),I:I,0),"")</f>
        <v/>
      </c>
      <c r="K51" s="8">
        <f>IF(OR(SUM('発達障害（診断書なし・配慮あり）情報入力シート'!AT51:BQ51,'発達障害（診断書なし・配慮あり）情報入力シート'!BT51:CJ51)&gt;0,COUNTA('発達障害（診断書なし・配慮あり）情報入力シート'!BR51:BS51)=2,COUNTA('発達障害（診断書なし・配慮あり）情報入力シート'!CK51:CL51)=2),1,0)</f>
        <v>0</v>
      </c>
      <c r="L51" s="8">
        <f>SUM('発達障害（診断書なし・配慮あり）情報入力シート'!J51:M51)+COUNTA('発達障害（診断書なし・配慮あり）情報入力シート'!N51)</f>
        <v>0</v>
      </c>
      <c r="M51" s="8">
        <f>SUM('発達障害（診断書なし・配慮あり）情報入力シート'!O51:R51)+COUNTA('発達障害（診断書なし・配慮あり）情報入力シート'!S51)</f>
        <v>0</v>
      </c>
      <c r="N51" s="8">
        <f>IF(SUM('発達障害（診断書なし・配慮あり）情報入力シート'!$T51:$AP51)&gt;0,1,0)</f>
        <v>0</v>
      </c>
      <c r="O51" s="8">
        <f>IF('発達障害（診断書なし・配慮あり）情報入力シート'!D51="入学者(新1年生)",1,0)</f>
        <v>0</v>
      </c>
    </row>
    <row r="52" spans="1:15" x14ac:dyDescent="0.4">
      <c r="A52" s="1217">
        <v>28</v>
      </c>
      <c r="B52" s="1218">
        <f>IF('発達障害（診断書なし・配慮あり）情報入力シート'!AQ52="",0,IF(AND('発達障害（診断書なし・配慮あり）情報入力シート'!AP52=1,'発達障害（診断書なし・配慮あり）情報入力シート'!D52&lt;&gt;"",'発達障害（診断書なし・配慮あり）情報入力シート'!D52&lt;&gt;"在籍者(2年生以上)"),1,0))</f>
        <v>0</v>
      </c>
      <c r="C52" s="1218">
        <f t="shared" si="0"/>
        <v>0</v>
      </c>
      <c r="D52" s="1218" t="str">
        <f>IFERROR(MATCH(ROW('発達障害（診断書なし・配慮あり）情報入力シート'!A28),C:C,0),"")</f>
        <v/>
      </c>
      <c r="E52" s="1218">
        <f>IF('発達障害（診断書なし・配慮あり）情報入力シート'!BS52="",0,IF(AND('発達障害（診断書なし・配慮あり）情報入力シート'!BR52=1,'発達障害（診断書なし・配慮あり）情報入力シート'!D52&lt;&gt;"",'発達障害（診断書なし・配慮あり）情報入力シート'!D52&lt;&gt;"入学しなかった"),1,0))</f>
        <v>0</v>
      </c>
      <c r="F52" s="1218">
        <f t="shared" si="1"/>
        <v>0</v>
      </c>
      <c r="G52" s="1218" t="str">
        <f>IFERROR(MATCH(ROW('発達障害（診断書なし・配慮あり）情報入力シート'!AN28),F:F,0),"")</f>
        <v/>
      </c>
      <c r="H52" s="8">
        <f>IF('発達障害（診断書なし・配慮あり）情報入力シート'!CL52="",0,IF(AND('発達障害（診断書なし・配慮あり）情報入力シート'!CK52=1,'発達障害（診断書なし・配慮あり）情報入力シート'!D52&lt;&gt;"",'発達障害（診断書なし・配慮あり）情報入力シート'!D52&lt;&gt;"入学しなかった"),1,0))</f>
        <v>0</v>
      </c>
      <c r="I52" s="8">
        <f t="shared" si="2"/>
        <v>0</v>
      </c>
      <c r="J52" s="8" t="str">
        <f>IFERROR(MATCH(ROW('発達障害（診断書なし・配慮あり）情報入力シート'!BD28),I:I,0),"")</f>
        <v/>
      </c>
      <c r="K52" s="8">
        <f>IF(OR(SUM('発達障害（診断書なし・配慮あり）情報入力シート'!AT52:BQ52,'発達障害（診断書なし・配慮あり）情報入力シート'!BT52:CJ52)&gt;0,COUNTA('発達障害（診断書なし・配慮あり）情報入力シート'!BR52:BS52)=2,COUNTA('発達障害（診断書なし・配慮あり）情報入力シート'!CK52:CL52)=2),1,0)</f>
        <v>0</v>
      </c>
      <c r="L52" s="8">
        <f>SUM('発達障害（診断書なし・配慮あり）情報入力シート'!J52:M52)+COUNTA('発達障害（診断書なし・配慮あり）情報入力シート'!N52)</f>
        <v>0</v>
      </c>
      <c r="M52" s="8">
        <f>SUM('発達障害（診断書なし・配慮あり）情報入力シート'!O52:R52)+COUNTA('発達障害（診断書なし・配慮あり）情報入力シート'!S52)</f>
        <v>0</v>
      </c>
      <c r="N52" s="8">
        <f>IF(SUM('発達障害（診断書なし・配慮あり）情報入力シート'!$T52:$AP52)&gt;0,1,0)</f>
        <v>0</v>
      </c>
      <c r="O52" s="8">
        <f>IF('発達障害（診断書なし・配慮あり）情報入力シート'!D52="入学者(新1年生)",1,0)</f>
        <v>0</v>
      </c>
    </row>
    <row r="53" spans="1:15" x14ac:dyDescent="0.4">
      <c r="A53" s="1217">
        <v>29</v>
      </c>
      <c r="B53" s="1218">
        <f>IF('発達障害（診断書なし・配慮あり）情報入力シート'!AQ53="",0,IF(AND('発達障害（診断書なし・配慮あり）情報入力シート'!AP53=1,'発達障害（診断書なし・配慮あり）情報入力シート'!D53&lt;&gt;"",'発達障害（診断書なし・配慮あり）情報入力シート'!D53&lt;&gt;"在籍者(2年生以上)"),1,0))</f>
        <v>0</v>
      </c>
      <c r="C53" s="1218">
        <f t="shared" si="0"/>
        <v>0</v>
      </c>
      <c r="D53" s="1218" t="str">
        <f>IFERROR(MATCH(ROW('発達障害（診断書なし・配慮あり）情報入力シート'!A29),C:C,0),"")</f>
        <v/>
      </c>
      <c r="E53" s="1218">
        <f>IF('発達障害（診断書なし・配慮あり）情報入力シート'!BS53="",0,IF(AND('発達障害（診断書なし・配慮あり）情報入力シート'!BR53=1,'発達障害（診断書なし・配慮あり）情報入力シート'!D53&lt;&gt;"",'発達障害（診断書なし・配慮あり）情報入力シート'!D53&lt;&gt;"入学しなかった"),1,0))</f>
        <v>0</v>
      </c>
      <c r="F53" s="1218">
        <f t="shared" si="1"/>
        <v>0</v>
      </c>
      <c r="G53" s="1218" t="str">
        <f>IFERROR(MATCH(ROW('発達障害（診断書なし・配慮あり）情報入力シート'!AN29),F:F,0),"")</f>
        <v/>
      </c>
      <c r="H53" s="8">
        <f>IF('発達障害（診断書なし・配慮あり）情報入力シート'!CL53="",0,IF(AND('発達障害（診断書なし・配慮あり）情報入力シート'!CK53=1,'発達障害（診断書なし・配慮あり）情報入力シート'!D53&lt;&gt;"",'発達障害（診断書なし・配慮あり）情報入力シート'!D53&lt;&gt;"入学しなかった"),1,0))</f>
        <v>0</v>
      </c>
      <c r="I53" s="8">
        <f t="shared" si="2"/>
        <v>0</v>
      </c>
      <c r="J53" s="8" t="str">
        <f>IFERROR(MATCH(ROW('発達障害（診断書なし・配慮あり）情報入力シート'!BD29),I:I,0),"")</f>
        <v/>
      </c>
      <c r="K53" s="8">
        <f>IF(OR(SUM('発達障害（診断書なし・配慮あり）情報入力シート'!AT53:BQ53,'発達障害（診断書なし・配慮あり）情報入力シート'!BT53:CJ53)&gt;0,COUNTA('発達障害（診断書なし・配慮あり）情報入力シート'!BR53:BS53)=2,COUNTA('発達障害（診断書なし・配慮あり）情報入力シート'!CK53:CL53)=2),1,0)</f>
        <v>0</v>
      </c>
      <c r="L53" s="8">
        <f>SUM('発達障害（診断書なし・配慮あり）情報入力シート'!J53:M53)+COUNTA('発達障害（診断書なし・配慮あり）情報入力シート'!N53)</f>
        <v>0</v>
      </c>
      <c r="M53" s="8">
        <f>SUM('発達障害（診断書なし・配慮あり）情報入力シート'!O53:R53)+COUNTA('発達障害（診断書なし・配慮あり）情報入力シート'!S53)</f>
        <v>0</v>
      </c>
      <c r="N53" s="8">
        <f>IF(SUM('発達障害（診断書なし・配慮あり）情報入力シート'!$T53:$AP53)&gt;0,1,0)</f>
        <v>0</v>
      </c>
      <c r="O53" s="8">
        <f>IF('発達障害（診断書なし・配慮あり）情報入力シート'!D53="入学者(新1年生)",1,0)</f>
        <v>0</v>
      </c>
    </row>
    <row r="54" spans="1:15" x14ac:dyDescent="0.4">
      <c r="A54" s="1217">
        <v>30</v>
      </c>
      <c r="B54" s="1218">
        <f>IF('発達障害（診断書なし・配慮あり）情報入力シート'!AQ54="",0,IF(AND('発達障害（診断書なし・配慮あり）情報入力シート'!AP54=1,'発達障害（診断書なし・配慮あり）情報入力シート'!D54&lt;&gt;"",'発達障害（診断書なし・配慮あり）情報入力シート'!D54&lt;&gt;"在籍者(2年生以上)"),1,0))</f>
        <v>0</v>
      </c>
      <c r="C54" s="1218">
        <f t="shared" si="0"/>
        <v>0</v>
      </c>
      <c r="D54" s="1218" t="str">
        <f>IFERROR(MATCH(ROW('発達障害（診断書なし・配慮あり）情報入力シート'!A30),C:C,0),"")</f>
        <v/>
      </c>
      <c r="E54" s="1218">
        <f>IF('発達障害（診断書なし・配慮あり）情報入力シート'!BS54="",0,IF(AND('発達障害（診断書なし・配慮あり）情報入力シート'!BR54=1,'発達障害（診断書なし・配慮あり）情報入力シート'!D54&lt;&gt;"",'発達障害（診断書なし・配慮あり）情報入力シート'!D54&lt;&gt;"入学しなかった"),1,0))</f>
        <v>0</v>
      </c>
      <c r="F54" s="1218">
        <f t="shared" si="1"/>
        <v>0</v>
      </c>
      <c r="G54" s="1218" t="str">
        <f>IFERROR(MATCH(ROW('発達障害（診断書なし・配慮あり）情報入力シート'!AN30),F:F,0),"")</f>
        <v/>
      </c>
      <c r="H54" s="8">
        <f>IF('発達障害（診断書なし・配慮あり）情報入力シート'!CL54="",0,IF(AND('発達障害（診断書なし・配慮あり）情報入力シート'!CK54=1,'発達障害（診断書なし・配慮あり）情報入力シート'!D54&lt;&gt;"",'発達障害（診断書なし・配慮あり）情報入力シート'!D54&lt;&gt;"入学しなかった"),1,0))</f>
        <v>0</v>
      </c>
      <c r="I54" s="8">
        <f t="shared" si="2"/>
        <v>0</v>
      </c>
      <c r="J54" s="8" t="str">
        <f>IFERROR(MATCH(ROW('発達障害（診断書なし・配慮あり）情報入力シート'!BD30),I:I,0),"")</f>
        <v/>
      </c>
      <c r="K54" s="8">
        <f>IF(OR(SUM('発達障害（診断書なし・配慮あり）情報入力シート'!AT54:BQ54,'発達障害（診断書なし・配慮あり）情報入力シート'!BT54:CJ54)&gt;0,COUNTA('発達障害（診断書なし・配慮あり）情報入力シート'!BR54:BS54)=2,COUNTA('発達障害（診断書なし・配慮あり）情報入力シート'!CK54:CL54)=2),1,0)</f>
        <v>0</v>
      </c>
      <c r="L54" s="8">
        <f>SUM('発達障害（診断書なし・配慮あり）情報入力シート'!J54:M54)+COUNTA('発達障害（診断書なし・配慮あり）情報入力シート'!N54)</f>
        <v>0</v>
      </c>
      <c r="M54" s="8">
        <f>SUM('発達障害（診断書なし・配慮あり）情報入力シート'!O54:R54)+COUNTA('発達障害（診断書なし・配慮あり）情報入力シート'!S54)</f>
        <v>0</v>
      </c>
      <c r="N54" s="8">
        <f>IF(SUM('発達障害（診断書なし・配慮あり）情報入力シート'!$T54:$AP54)&gt;0,1,0)</f>
        <v>0</v>
      </c>
      <c r="O54" s="8">
        <f>IF('発達障害（診断書なし・配慮あり）情報入力シート'!D54="入学者(新1年生)",1,0)</f>
        <v>0</v>
      </c>
    </row>
    <row r="55" spans="1:15" x14ac:dyDescent="0.4">
      <c r="A55" s="1217">
        <v>31</v>
      </c>
      <c r="B55" s="1218">
        <f>IF('発達障害（診断書なし・配慮あり）情報入力シート'!AQ55="",0,IF(AND('発達障害（診断書なし・配慮あり）情報入力シート'!AP55=1,'発達障害（診断書なし・配慮あり）情報入力シート'!D55&lt;&gt;"",'発達障害（診断書なし・配慮あり）情報入力シート'!D55&lt;&gt;"在籍者(2年生以上)"),1,0))</f>
        <v>0</v>
      </c>
      <c r="C55" s="1218">
        <f t="shared" si="0"/>
        <v>0</v>
      </c>
      <c r="D55" s="1218" t="str">
        <f>IFERROR(MATCH(ROW('発達障害（診断書なし・配慮あり）情報入力シート'!A31),C:C,0),"")</f>
        <v/>
      </c>
      <c r="E55" s="1218">
        <f>IF('発達障害（診断書なし・配慮あり）情報入力シート'!BS55="",0,IF(AND('発達障害（診断書なし・配慮あり）情報入力シート'!BR55=1,'発達障害（診断書なし・配慮あり）情報入力シート'!D55&lt;&gt;"",'発達障害（診断書なし・配慮あり）情報入力シート'!D55&lt;&gt;"入学しなかった"),1,0))</f>
        <v>0</v>
      </c>
      <c r="F55" s="1218">
        <f t="shared" si="1"/>
        <v>0</v>
      </c>
      <c r="G55" s="1218" t="str">
        <f>IFERROR(MATCH(ROW('発達障害（診断書なし・配慮あり）情報入力シート'!AN31),F:F,0),"")</f>
        <v/>
      </c>
      <c r="H55" s="8">
        <f>IF('発達障害（診断書なし・配慮あり）情報入力シート'!CL55="",0,IF(AND('発達障害（診断書なし・配慮あり）情報入力シート'!CK55=1,'発達障害（診断書なし・配慮あり）情報入力シート'!D55&lt;&gt;"",'発達障害（診断書なし・配慮あり）情報入力シート'!D55&lt;&gt;"入学しなかった"),1,0))</f>
        <v>0</v>
      </c>
      <c r="I55" s="8">
        <f t="shared" si="2"/>
        <v>0</v>
      </c>
      <c r="J55" s="8" t="str">
        <f>IFERROR(MATCH(ROW('発達障害（診断書なし・配慮あり）情報入力シート'!BD31),I:I,0),"")</f>
        <v/>
      </c>
      <c r="K55" s="8">
        <f>IF(OR(SUM('発達障害（診断書なし・配慮あり）情報入力シート'!AT55:BQ55,'発達障害（診断書なし・配慮あり）情報入力シート'!BT55:CJ55)&gt;0,COUNTA('発達障害（診断書なし・配慮あり）情報入力シート'!BR55:BS55)=2,COUNTA('発達障害（診断書なし・配慮あり）情報入力シート'!CK55:CL55)=2),1,0)</f>
        <v>0</v>
      </c>
      <c r="L55" s="8">
        <f>SUM('発達障害（診断書なし・配慮あり）情報入力シート'!J55:M55)+COUNTA('発達障害（診断書なし・配慮あり）情報入力シート'!N55)</f>
        <v>0</v>
      </c>
      <c r="M55" s="8">
        <f>SUM('発達障害（診断書なし・配慮あり）情報入力シート'!O55:R55)+COUNTA('発達障害（診断書なし・配慮あり）情報入力シート'!S55)</f>
        <v>0</v>
      </c>
      <c r="N55" s="8">
        <f>IF(SUM('発達障害（診断書なし・配慮あり）情報入力シート'!$T55:$AP55)&gt;0,1,0)</f>
        <v>0</v>
      </c>
      <c r="O55" s="8">
        <f>IF('発達障害（診断書なし・配慮あり）情報入力シート'!D55="入学者(新1年生)",1,0)</f>
        <v>0</v>
      </c>
    </row>
    <row r="56" spans="1:15" x14ac:dyDescent="0.4">
      <c r="A56" s="1217">
        <v>32</v>
      </c>
      <c r="B56" s="1218">
        <f>IF('発達障害（診断書なし・配慮あり）情報入力シート'!AQ56="",0,IF(AND('発達障害（診断書なし・配慮あり）情報入力シート'!AP56=1,'発達障害（診断書なし・配慮あり）情報入力シート'!D56&lt;&gt;"",'発達障害（診断書なし・配慮あり）情報入力シート'!D56&lt;&gt;"在籍者(2年生以上)"),1,0))</f>
        <v>0</v>
      </c>
      <c r="C56" s="1218">
        <f t="shared" si="0"/>
        <v>0</v>
      </c>
      <c r="D56" s="1218" t="str">
        <f>IFERROR(MATCH(ROW('発達障害（診断書なし・配慮あり）情報入力シート'!A32),C:C,0),"")</f>
        <v/>
      </c>
      <c r="E56" s="1218">
        <f>IF('発達障害（診断書なし・配慮あり）情報入力シート'!BS56="",0,IF(AND('発達障害（診断書なし・配慮あり）情報入力シート'!BR56=1,'発達障害（診断書なし・配慮あり）情報入力シート'!D56&lt;&gt;"",'発達障害（診断書なし・配慮あり）情報入力シート'!D56&lt;&gt;"入学しなかった"),1,0))</f>
        <v>0</v>
      </c>
      <c r="F56" s="1218">
        <f t="shared" si="1"/>
        <v>0</v>
      </c>
      <c r="G56" s="1218" t="str">
        <f>IFERROR(MATCH(ROW('発達障害（診断書なし・配慮あり）情報入力シート'!AN32),F:F,0),"")</f>
        <v/>
      </c>
      <c r="H56" s="8">
        <f>IF('発達障害（診断書なし・配慮あり）情報入力シート'!CL56="",0,IF(AND('発達障害（診断書なし・配慮あり）情報入力シート'!CK56=1,'発達障害（診断書なし・配慮あり）情報入力シート'!D56&lt;&gt;"",'発達障害（診断書なし・配慮あり）情報入力シート'!D56&lt;&gt;"入学しなかった"),1,0))</f>
        <v>0</v>
      </c>
      <c r="I56" s="8">
        <f t="shared" si="2"/>
        <v>0</v>
      </c>
      <c r="J56" s="8" t="str">
        <f>IFERROR(MATCH(ROW('発達障害（診断書なし・配慮あり）情報入力シート'!BD32),I:I,0),"")</f>
        <v/>
      </c>
      <c r="K56" s="8">
        <f>IF(OR(SUM('発達障害（診断書なし・配慮あり）情報入力シート'!AT56:BQ56,'発達障害（診断書なし・配慮あり）情報入力シート'!BT56:CJ56)&gt;0,COUNTA('発達障害（診断書なし・配慮あり）情報入力シート'!BR56:BS56)=2,COUNTA('発達障害（診断書なし・配慮あり）情報入力シート'!CK56:CL56)=2),1,0)</f>
        <v>0</v>
      </c>
      <c r="L56" s="8">
        <f>SUM('発達障害（診断書なし・配慮あり）情報入力シート'!J56:M56)+COUNTA('発達障害（診断書なし・配慮あり）情報入力シート'!N56)</f>
        <v>0</v>
      </c>
      <c r="M56" s="8">
        <f>SUM('発達障害（診断書なし・配慮あり）情報入力シート'!O56:R56)+COUNTA('発達障害（診断書なし・配慮あり）情報入力シート'!S56)</f>
        <v>0</v>
      </c>
      <c r="N56" s="8">
        <f>IF(SUM('発達障害（診断書なし・配慮あり）情報入力シート'!$T56:$AP56)&gt;0,1,0)</f>
        <v>0</v>
      </c>
      <c r="O56" s="8">
        <f>IF('発達障害（診断書なし・配慮あり）情報入力シート'!D56="入学者(新1年生)",1,0)</f>
        <v>0</v>
      </c>
    </row>
    <row r="57" spans="1:15" x14ac:dyDescent="0.4">
      <c r="A57" s="1217">
        <v>33</v>
      </c>
      <c r="B57" s="1218">
        <f>IF('発達障害（診断書なし・配慮あり）情報入力シート'!AQ57="",0,IF(AND('発達障害（診断書なし・配慮あり）情報入力シート'!AP57=1,'発達障害（診断書なし・配慮あり）情報入力シート'!D57&lt;&gt;"",'発達障害（診断書なし・配慮あり）情報入力シート'!D57&lt;&gt;"在籍者(2年生以上)"),1,0))</f>
        <v>0</v>
      </c>
      <c r="C57" s="1218">
        <f t="shared" si="0"/>
        <v>0</v>
      </c>
      <c r="D57" s="1218" t="str">
        <f>IFERROR(MATCH(ROW('発達障害（診断書なし・配慮あり）情報入力シート'!A33),C:C,0),"")</f>
        <v/>
      </c>
      <c r="E57" s="1218">
        <f>IF('発達障害（診断書なし・配慮あり）情報入力シート'!BS57="",0,IF(AND('発達障害（診断書なし・配慮あり）情報入力シート'!BR57=1,'発達障害（診断書なし・配慮あり）情報入力シート'!D57&lt;&gt;"",'発達障害（診断書なし・配慮あり）情報入力シート'!D57&lt;&gt;"入学しなかった"),1,0))</f>
        <v>0</v>
      </c>
      <c r="F57" s="1218">
        <f t="shared" si="1"/>
        <v>0</v>
      </c>
      <c r="G57" s="1218" t="str">
        <f>IFERROR(MATCH(ROW('発達障害（診断書なし・配慮あり）情報入力シート'!AN33),F:F,0),"")</f>
        <v/>
      </c>
      <c r="H57" s="8">
        <f>IF('発達障害（診断書なし・配慮あり）情報入力シート'!CL57="",0,IF(AND('発達障害（診断書なし・配慮あり）情報入力シート'!CK57=1,'発達障害（診断書なし・配慮あり）情報入力シート'!D57&lt;&gt;"",'発達障害（診断書なし・配慮あり）情報入力シート'!D57&lt;&gt;"入学しなかった"),1,0))</f>
        <v>0</v>
      </c>
      <c r="I57" s="8">
        <f t="shared" si="2"/>
        <v>0</v>
      </c>
      <c r="J57" s="8" t="str">
        <f>IFERROR(MATCH(ROW('発達障害（診断書なし・配慮あり）情報入力シート'!BD33),I:I,0),"")</f>
        <v/>
      </c>
      <c r="K57" s="8">
        <f>IF(OR(SUM('発達障害（診断書なし・配慮あり）情報入力シート'!AT57:BQ57,'発達障害（診断書なし・配慮あり）情報入力シート'!BT57:CJ57)&gt;0,COUNTA('発達障害（診断書なし・配慮あり）情報入力シート'!BR57:BS57)=2,COUNTA('発達障害（診断書なし・配慮あり）情報入力シート'!CK57:CL57)=2),1,0)</f>
        <v>0</v>
      </c>
      <c r="L57" s="8">
        <f>SUM('発達障害（診断書なし・配慮あり）情報入力シート'!J57:M57)+COUNTA('発達障害（診断書なし・配慮あり）情報入力シート'!N57)</f>
        <v>0</v>
      </c>
      <c r="M57" s="8">
        <f>SUM('発達障害（診断書なし・配慮あり）情報入力シート'!O57:R57)+COUNTA('発達障害（診断書なし・配慮あり）情報入力シート'!S57)</f>
        <v>0</v>
      </c>
      <c r="N57" s="8">
        <f>IF(SUM('発達障害（診断書なし・配慮あり）情報入力シート'!$T57:$AP57)&gt;0,1,0)</f>
        <v>0</v>
      </c>
      <c r="O57" s="8">
        <f>IF('発達障害（診断書なし・配慮あり）情報入力シート'!D57="入学者(新1年生)",1,0)</f>
        <v>0</v>
      </c>
    </row>
    <row r="58" spans="1:15" x14ac:dyDescent="0.4">
      <c r="A58" s="1217">
        <v>34</v>
      </c>
      <c r="B58" s="1218">
        <f>IF('発達障害（診断書なし・配慮あり）情報入力シート'!AQ58="",0,IF(AND('発達障害（診断書なし・配慮あり）情報入力シート'!AP58=1,'発達障害（診断書なし・配慮あり）情報入力シート'!D58&lt;&gt;"",'発達障害（診断書なし・配慮あり）情報入力シート'!D58&lt;&gt;"在籍者(2年生以上)"),1,0))</f>
        <v>0</v>
      </c>
      <c r="C58" s="1218">
        <f t="shared" si="0"/>
        <v>0</v>
      </c>
      <c r="D58" s="1218" t="str">
        <f>IFERROR(MATCH(ROW('発達障害（診断書なし・配慮あり）情報入力シート'!A34),C:C,0),"")</f>
        <v/>
      </c>
      <c r="E58" s="1218">
        <f>IF('発達障害（診断書なし・配慮あり）情報入力シート'!BS58="",0,IF(AND('発達障害（診断書なし・配慮あり）情報入力シート'!BR58=1,'発達障害（診断書なし・配慮あり）情報入力シート'!D58&lt;&gt;"",'発達障害（診断書なし・配慮あり）情報入力シート'!D58&lt;&gt;"入学しなかった"),1,0))</f>
        <v>0</v>
      </c>
      <c r="F58" s="1218">
        <f t="shared" si="1"/>
        <v>0</v>
      </c>
      <c r="G58" s="1218" t="str">
        <f>IFERROR(MATCH(ROW('発達障害（診断書なし・配慮あり）情報入力シート'!AN34),F:F,0),"")</f>
        <v/>
      </c>
      <c r="H58" s="8">
        <f>IF('発達障害（診断書なし・配慮あり）情報入力シート'!CL58="",0,IF(AND('発達障害（診断書なし・配慮あり）情報入力シート'!CK58=1,'発達障害（診断書なし・配慮あり）情報入力シート'!D58&lt;&gt;"",'発達障害（診断書なし・配慮あり）情報入力シート'!D58&lt;&gt;"入学しなかった"),1,0))</f>
        <v>0</v>
      </c>
      <c r="I58" s="8">
        <f t="shared" si="2"/>
        <v>0</v>
      </c>
      <c r="J58" s="8" t="str">
        <f>IFERROR(MATCH(ROW('発達障害（診断書なし・配慮あり）情報入力シート'!BD34),I:I,0),"")</f>
        <v/>
      </c>
      <c r="K58" s="8">
        <f>IF(OR(SUM('発達障害（診断書なし・配慮あり）情報入力シート'!AT58:BQ58,'発達障害（診断書なし・配慮あり）情報入力シート'!BT58:CJ58)&gt;0,COUNTA('発達障害（診断書なし・配慮あり）情報入力シート'!BR58:BS58)=2,COUNTA('発達障害（診断書なし・配慮あり）情報入力シート'!CK58:CL58)=2),1,0)</f>
        <v>0</v>
      </c>
      <c r="L58" s="8">
        <f>SUM('発達障害（診断書なし・配慮あり）情報入力シート'!J58:M58)+COUNTA('発達障害（診断書なし・配慮あり）情報入力シート'!N58)</f>
        <v>0</v>
      </c>
      <c r="M58" s="8">
        <f>SUM('発達障害（診断書なし・配慮あり）情報入力シート'!O58:R58)+COUNTA('発達障害（診断書なし・配慮あり）情報入力シート'!S58)</f>
        <v>0</v>
      </c>
      <c r="N58" s="8">
        <f>IF(SUM('発達障害（診断書なし・配慮あり）情報入力シート'!$T58:$AP58)&gt;0,1,0)</f>
        <v>0</v>
      </c>
      <c r="O58" s="8">
        <f>IF('発達障害（診断書なし・配慮あり）情報入力シート'!D58="入学者(新1年生)",1,0)</f>
        <v>0</v>
      </c>
    </row>
    <row r="59" spans="1:15" x14ac:dyDescent="0.4">
      <c r="A59" s="1217">
        <v>35</v>
      </c>
      <c r="B59" s="1218">
        <f>IF('発達障害（診断書なし・配慮あり）情報入力シート'!AQ59="",0,IF(AND('発達障害（診断書なし・配慮あり）情報入力シート'!AP59=1,'発達障害（診断書なし・配慮あり）情報入力シート'!D59&lt;&gt;"",'発達障害（診断書なし・配慮あり）情報入力シート'!D59&lt;&gt;"在籍者(2年生以上)"),1,0))</f>
        <v>0</v>
      </c>
      <c r="C59" s="1218">
        <f t="shared" si="0"/>
        <v>0</v>
      </c>
      <c r="D59" s="1218" t="str">
        <f>IFERROR(MATCH(ROW('発達障害（診断書なし・配慮あり）情報入力シート'!A35),C:C,0),"")</f>
        <v/>
      </c>
      <c r="E59" s="1218">
        <f>IF('発達障害（診断書なし・配慮あり）情報入力シート'!BS59="",0,IF(AND('発達障害（診断書なし・配慮あり）情報入力シート'!BR59=1,'発達障害（診断書なし・配慮あり）情報入力シート'!D59&lt;&gt;"",'発達障害（診断書なし・配慮あり）情報入力シート'!D59&lt;&gt;"入学しなかった"),1,0))</f>
        <v>0</v>
      </c>
      <c r="F59" s="1218">
        <f t="shared" si="1"/>
        <v>0</v>
      </c>
      <c r="G59" s="1218" t="str">
        <f>IFERROR(MATCH(ROW('発達障害（診断書なし・配慮あり）情報入力シート'!AN35),F:F,0),"")</f>
        <v/>
      </c>
      <c r="H59" s="8">
        <f>IF('発達障害（診断書なし・配慮あり）情報入力シート'!CL59="",0,IF(AND('発達障害（診断書なし・配慮あり）情報入力シート'!CK59=1,'発達障害（診断書なし・配慮あり）情報入力シート'!D59&lt;&gt;"",'発達障害（診断書なし・配慮あり）情報入力シート'!D59&lt;&gt;"入学しなかった"),1,0))</f>
        <v>0</v>
      </c>
      <c r="I59" s="8">
        <f t="shared" si="2"/>
        <v>0</v>
      </c>
      <c r="J59" s="8" t="str">
        <f>IFERROR(MATCH(ROW('発達障害（診断書なし・配慮あり）情報入力シート'!BD35),I:I,0),"")</f>
        <v/>
      </c>
      <c r="K59" s="8">
        <f>IF(OR(SUM('発達障害（診断書なし・配慮あり）情報入力シート'!AT59:BQ59,'発達障害（診断書なし・配慮あり）情報入力シート'!BT59:CJ59)&gt;0,COUNTA('発達障害（診断書なし・配慮あり）情報入力シート'!BR59:BS59)=2,COUNTA('発達障害（診断書なし・配慮あり）情報入力シート'!CK59:CL59)=2),1,0)</f>
        <v>0</v>
      </c>
      <c r="L59" s="8">
        <f>SUM('発達障害（診断書なし・配慮あり）情報入力シート'!J59:M59)+COUNTA('発達障害（診断書なし・配慮あり）情報入力シート'!N59)</f>
        <v>0</v>
      </c>
      <c r="M59" s="8">
        <f>SUM('発達障害（診断書なし・配慮あり）情報入力シート'!O59:R59)+COUNTA('発達障害（診断書なし・配慮あり）情報入力シート'!S59)</f>
        <v>0</v>
      </c>
      <c r="N59" s="8">
        <f>IF(SUM('発達障害（診断書なし・配慮あり）情報入力シート'!$T59:$AP59)&gt;0,1,0)</f>
        <v>0</v>
      </c>
      <c r="O59" s="8">
        <f>IF('発達障害（診断書なし・配慮あり）情報入力シート'!D59="入学者(新1年生)",1,0)</f>
        <v>0</v>
      </c>
    </row>
    <row r="60" spans="1:15" x14ac:dyDescent="0.4">
      <c r="A60" s="1217">
        <v>36</v>
      </c>
      <c r="B60" s="1218">
        <f>IF('発達障害（診断書なし・配慮あり）情報入力シート'!AQ60="",0,IF(AND('発達障害（診断書なし・配慮あり）情報入力シート'!AP60=1,'発達障害（診断書なし・配慮あり）情報入力シート'!D60&lt;&gt;"",'発達障害（診断書なし・配慮あり）情報入力シート'!D60&lt;&gt;"在籍者(2年生以上)"),1,0))</f>
        <v>0</v>
      </c>
      <c r="C60" s="1218">
        <f t="shared" si="0"/>
        <v>0</v>
      </c>
      <c r="D60" s="1218" t="str">
        <f>IFERROR(MATCH(ROW('発達障害（診断書なし・配慮あり）情報入力シート'!A36),C:C,0),"")</f>
        <v/>
      </c>
      <c r="E60" s="1218">
        <f>IF('発達障害（診断書なし・配慮あり）情報入力シート'!BS60="",0,IF(AND('発達障害（診断書なし・配慮あり）情報入力シート'!BR60=1,'発達障害（診断書なし・配慮あり）情報入力シート'!D60&lt;&gt;"",'発達障害（診断書なし・配慮あり）情報入力シート'!D60&lt;&gt;"入学しなかった"),1,0))</f>
        <v>0</v>
      </c>
      <c r="F60" s="1218">
        <f t="shared" si="1"/>
        <v>0</v>
      </c>
      <c r="G60" s="1218" t="str">
        <f>IFERROR(MATCH(ROW('発達障害（診断書なし・配慮あり）情報入力シート'!AN36),F:F,0),"")</f>
        <v/>
      </c>
      <c r="H60" s="8">
        <f>IF('発達障害（診断書なし・配慮あり）情報入力シート'!CL60="",0,IF(AND('発達障害（診断書なし・配慮あり）情報入力シート'!CK60=1,'発達障害（診断書なし・配慮あり）情報入力シート'!D60&lt;&gt;"",'発達障害（診断書なし・配慮あり）情報入力シート'!D60&lt;&gt;"入学しなかった"),1,0))</f>
        <v>0</v>
      </c>
      <c r="I60" s="8">
        <f t="shared" si="2"/>
        <v>0</v>
      </c>
      <c r="J60" s="8" t="str">
        <f>IFERROR(MATCH(ROW('発達障害（診断書なし・配慮あり）情報入力シート'!BD36),I:I,0),"")</f>
        <v/>
      </c>
      <c r="K60" s="8">
        <f>IF(OR(SUM('発達障害（診断書なし・配慮あり）情報入力シート'!AT60:BQ60,'発達障害（診断書なし・配慮あり）情報入力シート'!BT60:CJ60)&gt;0,COUNTA('発達障害（診断書なし・配慮あり）情報入力シート'!BR60:BS60)=2,COUNTA('発達障害（診断書なし・配慮あり）情報入力シート'!CK60:CL60)=2),1,0)</f>
        <v>0</v>
      </c>
      <c r="L60" s="8">
        <f>SUM('発達障害（診断書なし・配慮あり）情報入力シート'!J60:M60)+COUNTA('発達障害（診断書なし・配慮あり）情報入力シート'!N60)</f>
        <v>0</v>
      </c>
      <c r="M60" s="8">
        <f>SUM('発達障害（診断書なし・配慮あり）情報入力シート'!O60:R60)+COUNTA('発達障害（診断書なし・配慮あり）情報入力シート'!S60)</f>
        <v>0</v>
      </c>
      <c r="N60" s="8">
        <f>IF(SUM('発達障害（診断書なし・配慮あり）情報入力シート'!$T60:$AP60)&gt;0,1,0)</f>
        <v>0</v>
      </c>
      <c r="O60" s="8">
        <f>IF('発達障害（診断書なし・配慮あり）情報入力シート'!D60="入学者(新1年生)",1,0)</f>
        <v>0</v>
      </c>
    </row>
    <row r="61" spans="1:15" x14ac:dyDescent="0.4">
      <c r="A61" s="1217">
        <v>37</v>
      </c>
      <c r="B61" s="1218">
        <f>IF('発達障害（診断書なし・配慮あり）情報入力シート'!AQ61="",0,IF(AND('発達障害（診断書なし・配慮あり）情報入力シート'!AP61=1,'発達障害（診断書なし・配慮あり）情報入力シート'!D61&lt;&gt;"",'発達障害（診断書なし・配慮あり）情報入力シート'!D61&lt;&gt;"在籍者(2年生以上)"),1,0))</f>
        <v>0</v>
      </c>
      <c r="C61" s="1218">
        <f t="shared" si="0"/>
        <v>0</v>
      </c>
      <c r="D61" s="1218" t="str">
        <f>IFERROR(MATCH(ROW('発達障害（診断書なし・配慮あり）情報入力シート'!A37),C:C,0),"")</f>
        <v/>
      </c>
      <c r="E61" s="1218">
        <f>IF('発達障害（診断書なし・配慮あり）情報入力シート'!BS61="",0,IF(AND('発達障害（診断書なし・配慮あり）情報入力シート'!BR61=1,'発達障害（診断書なし・配慮あり）情報入力シート'!D61&lt;&gt;"",'発達障害（診断書なし・配慮あり）情報入力シート'!D61&lt;&gt;"入学しなかった"),1,0))</f>
        <v>0</v>
      </c>
      <c r="F61" s="1218">
        <f t="shared" si="1"/>
        <v>0</v>
      </c>
      <c r="G61" s="1218" t="str">
        <f>IFERROR(MATCH(ROW('発達障害（診断書なし・配慮あり）情報入力シート'!AN37),F:F,0),"")</f>
        <v/>
      </c>
      <c r="H61" s="8">
        <f>IF('発達障害（診断書なし・配慮あり）情報入力シート'!CL61="",0,IF(AND('発達障害（診断書なし・配慮あり）情報入力シート'!CK61=1,'発達障害（診断書なし・配慮あり）情報入力シート'!D61&lt;&gt;"",'発達障害（診断書なし・配慮あり）情報入力シート'!D61&lt;&gt;"入学しなかった"),1,0))</f>
        <v>0</v>
      </c>
      <c r="I61" s="8">
        <f t="shared" si="2"/>
        <v>0</v>
      </c>
      <c r="J61" s="8" t="str">
        <f>IFERROR(MATCH(ROW('発達障害（診断書なし・配慮あり）情報入力シート'!BD37),I:I,0),"")</f>
        <v/>
      </c>
      <c r="K61" s="8">
        <f>IF(OR(SUM('発達障害（診断書なし・配慮あり）情報入力シート'!AT61:BQ61,'発達障害（診断書なし・配慮あり）情報入力シート'!BT61:CJ61)&gt;0,COUNTA('発達障害（診断書なし・配慮あり）情報入力シート'!BR61:BS61)=2,COUNTA('発達障害（診断書なし・配慮あり）情報入力シート'!CK61:CL61)=2),1,0)</f>
        <v>0</v>
      </c>
      <c r="L61" s="8">
        <f>SUM('発達障害（診断書なし・配慮あり）情報入力シート'!J61:M61)+COUNTA('発達障害（診断書なし・配慮あり）情報入力シート'!N61)</f>
        <v>0</v>
      </c>
      <c r="M61" s="8">
        <f>SUM('発達障害（診断書なし・配慮あり）情報入力シート'!O61:R61)+COUNTA('発達障害（診断書なし・配慮あり）情報入力シート'!S61)</f>
        <v>0</v>
      </c>
      <c r="N61" s="8">
        <f>IF(SUM('発達障害（診断書なし・配慮あり）情報入力シート'!$T61:$AP61)&gt;0,1,0)</f>
        <v>0</v>
      </c>
      <c r="O61" s="8">
        <f>IF('発達障害（診断書なし・配慮あり）情報入力シート'!D61="入学者(新1年生)",1,0)</f>
        <v>0</v>
      </c>
    </row>
    <row r="62" spans="1:15" x14ac:dyDescent="0.4">
      <c r="A62" s="1217">
        <v>38</v>
      </c>
      <c r="B62" s="1218">
        <f>IF('発達障害（診断書なし・配慮あり）情報入力シート'!AQ62="",0,IF(AND('発達障害（診断書なし・配慮あり）情報入力シート'!AP62=1,'発達障害（診断書なし・配慮あり）情報入力シート'!D62&lt;&gt;"",'発達障害（診断書なし・配慮あり）情報入力シート'!D62&lt;&gt;"在籍者(2年生以上)"),1,0))</f>
        <v>0</v>
      </c>
      <c r="C62" s="1218">
        <f t="shared" si="0"/>
        <v>0</v>
      </c>
      <c r="D62" s="1218" t="str">
        <f>IFERROR(MATCH(ROW('発達障害（診断書なし・配慮あり）情報入力シート'!A38),C:C,0),"")</f>
        <v/>
      </c>
      <c r="E62" s="1218">
        <f>IF('発達障害（診断書なし・配慮あり）情報入力シート'!BS62="",0,IF(AND('発達障害（診断書なし・配慮あり）情報入力シート'!BR62=1,'発達障害（診断書なし・配慮あり）情報入力シート'!D62&lt;&gt;"",'発達障害（診断書なし・配慮あり）情報入力シート'!D62&lt;&gt;"入学しなかった"),1,0))</f>
        <v>0</v>
      </c>
      <c r="F62" s="1218">
        <f t="shared" si="1"/>
        <v>0</v>
      </c>
      <c r="G62" s="1218" t="str">
        <f>IFERROR(MATCH(ROW('発達障害（診断書なし・配慮あり）情報入力シート'!AN38),F:F,0),"")</f>
        <v/>
      </c>
      <c r="H62" s="8">
        <f>IF('発達障害（診断書なし・配慮あり）情報入力シート'!CL62="",0,IF(AND('発達障害（診断書なし・配慮あり）情報入力シート'!CK62=1,'発達障害（診断書なし・配慮あり）情報入力シート'!D62&lt;&gt;"",'発達障害（診断書なし・配慮あり）情報入力シート'!D62&lt;&gt;"入学しなかった"),1,0))</f>
        <v>0</v>
      </c>
      <c r="I62" s="8">
        <f t="shared" si="2"/>
        <v>0</v>
      </c>
      <c r="J62" s="8" t="str">
        <f>IFERROR(MATCH(ROW('発達障害（診断書なし・配慮あり）情報入力シート'!BD38),I:I,0),"")</f>
        <v/>
      </c>
      <c r="K62" s="8">
        <f>IF(OR(SUM('発達障害（診断書なし・配慮あり）情報入力シート'!AT62:BQ62,'発達障害（診断書なし・配慮あり）情報入力シート'!BT62:CJ62)&gt;0,COUNTA('発達障害（診断書なし・配慮あり）情報入力シート'!BR62:BS62)=2,COUNTA('発達障害（診断書なし・配慮あり）情報入力シート'!CK62:CL62)=2),1,0)</f>
        <v>0</v>
      </c>
      <c r="L62" s="8">
        <f>SUM('発達障害（診断書なし・配慮あり）情報入力シート'!J62:M62)+COUNTA('発達障害（診断書なし・配慮あり）情報入力シート'!N62)</f>
        <v>0</v>
      </c>
      <c r="M62" s="8">
        <f>SUM('発達障害（診断書なし・配慮あり）情報入力シート'!O62:R62)+COUNTA('発達障害（診断書なし・配慮あり）情報入力シート'!S62)</f>
        <v>0</v>
      </c>
      <c r="N62" s="8">
        <f>IF(SUM('発達障害（診断書なし・配慮あり）情報入力シート'!$T62:$AP62)&gt;0,1,0)</f>
        <v>0</v>
      </c>
      <c r="O62" s="8">
        <f>IF('発達障害（診断書なし・配慮あり）情報入力シート'!D62="入学者(新1年生)",1,0)</f>
        <v>0</v>
      </c>
    </row>
    <row r="63" spans="1:15" x14ac:dyDescent="0.4">
      <c r="A63" s="1217">
        <v>39</v>
      </c>
      <c r="B63" s="1218">
        <f>IF('発達障害（診断書なし・配慮あり）情報入力シート'!AQ63="",0,IF(AND('発達障害（診断書なし・配慮あり）情報入力シート'!AP63=1,'発達障害（診断書なし・配慮あり）情報入力シート'!D63&lt;&gt;"",'発達障害（診断書なし・配慮あり）情報入力シート'!D63&lt;&gt;"在籍者(2年生以上)"),1,0))</f>
        <v>0</v>
      </c>
      <c r="C63" s="1218">
        <f t="shared" si="0"/>
        <v>0</v>
      </c>
      <c r="D63" s="1218" t="str">
        <f>IFERROR(MATCH(ROW('発達障害（診断書なし・配慮あり）情報入力シート'!A39),C:C,0),"")</f>
        <v/>
      </c>
      <c r="E63" s="1218">
        <f>IF('発達障害（診断書なし・配慮あり）情報入力シート'!BS63="",0,IF(AND('発達障害（診断書なし・配慮あり）情報入力シート'!BR63=1,'発達障害（診断書なし・配慮あり）情報入力シート'!D63&lt;&gt;"",'発達障害（診断書なし・配慮あり）情報入力シート'!D63&lt;&gt;"入学しなかった"),1,0))</f>
        <v>0</v>
      </c>
      <c r="F63" s="1218">
        <f t="shared" si="1"/>
        <v>0</v>
      </c>
      <c r="G63" s="1218" t="str">
        <f>IFERROR(MATCH(ROW('発達障害（診断書なし・配慮あり）情報入力シート'!AN39),F:F,0),"")</f>
        <v/>
      </c>
      <c r="H63" s="8">
        <f>IF('発達障害（診断書なし・配慮あり）情報入力シート'!CL63="",0,IF(AND('発達障害（診断書なし・配慮あり）情報入力シート'!CK63=1,'発達障害（診断書なし・配慮あり）情報入力シート'!D63&lt;&gt;"",'発達障害（診断書なし・配慮あり）情報入力シート'!D63&lt;&gt;"入学しなかった"),1,0))</f>
        <v>0</v>
      </c>
      <c r="I63" s="8">
        <f t="shared" si="2"/>
        <v>0</v>
      </c>
      <c r="J63" s="8" t="str">
        <f>IFERROR(MATCH(ROW('発達障害（診断書なし・配慮あり）情報入力シート'!BD39),I:I,0),"")</f>
        <v/>
      </c>
      <c r="K63" s="8">
        <f>IF(OR(SUM('発達障害（診断書なし・配慮あり）情報入力シート'!AT63:BQ63,'発達障害（診断書なし・配慮あり）情報入力シート'!BT63:CJ63)&gt;0,COUNTA('発達障害（診断書なし・配慮あり）情報入力シート'!BR63:BS63)=2,COUNTA('発達障害（診断書なし・配慮あり）情報入力シート'!CK63:CL63)=2),1,0)</f>
        <v>0</v>
      </c>
      <c r="L63" s="8">
        <f>SUM('発達障害（診断書なし・配慮あり）情報入力シート'!J63:M63)+COUNTA('発達障害（診断書なし・配慮あり）情報入力シート'!N63)</f>
        <v>0</v>
      </c>
      <c r="M63" s="8">
        <f>SUM('発達障害（診断書なし・配慮あり）情報入力シート'!O63:R63)+COUNTA('発達障害（診断書なし・配慮あり）情報入力シート'!S63)</f>
        <v>0</v>
      </c>
      <c r="N63" s="8">
        <f>IF(SUM('発達障害（診断書なし・配慮あり）情報入力シート'!$T63:$AP63)&gt;0,1,0)</f>
        <v>0</v>
      </c>
      <c r="O63" s="8">
        <f>IF('発達障害（診断書なし・配慮あり）情報入力シート'!D63="入学者(新1年生)",1,0)</f>
        <v>0</v>
      </c>
    </row>
    <row r="64" spans="1:15" x14ac:dyDescent="0.4">
      <c r="A64" s="1217">
        <v>40</v>
      </c>
      <c r="B64" s="1218">
        <f>IF('発達障害（診断書なし・配慮あり）情報入力シート'!AQ64="",0,IF(AND('発達障害（診断書なし・配慮あり）情報入力シート'!AP64=1,'発達障害（診断書なし・配慮あり）情報入力シート'!D64&lt;&gt;"",'発達障害（診断書なし・配慮あり）情報入力シート'!D64&lt;&gt;"在籍者(2年生以上)"),1,0))</f>
        <v>0</v>
      </c>
      <c r="C64" s="1218">
        <f t="shared" si="0"/>
        <v>0</v>
      </c>
      <c r="D64" s="1218" t="str">
        <f>IFERROR(MATCH(ROW('発達障害（診断書なし・配慮あり）情報入力シート'!A40),C:C,0),"")</f>
        <v/>
      </c>
      <c r="E64" s="1218">
        <f>IF('発達障害（診断書なし・配慮あり）情報入力シート'!BS64="",0,IF(AND('発達障害（診断書なし・配慮あり）情報入力シート'!BR64=1,'発達障害（診断書なし・配慮あり）情報入力シート'!D64&lt;&gt;"",'発達障害（診断書なし・配慮あり）情報入力シート'!D64&lt;&gt;"入学しなかった"),1,0))</f>
        <v>0</v>
      </c>
      <c r="F64" s="1218">
        <f t="shared" si="1"/>
        <v>0</v>
      </c>
      <c r="G64" s="1218" t="str">
        <f>IFERROR(MATCH(ROW('発達障害（診断書なし・配慮あり）情報入力シート'!AN40),F:F,0),"")</f>
        <v/>
      </c>
      <c r="H64" s="8">
        <f>IF('発達障害（診断書なし・配慮あり）情報入力シート'!CL64="",0,IF(AND('発達障害（診断書なし・配慮あり）情報入力シート'!CK64=1,'発達障害（診断書なし・配慮あり）情報入力シート'!D64&lt;&gt;"",'発達障害（診断書なし・配慮あり）情報入力シート'!D64&lt;&gt;"入学しなかった"),1,0))</f>
        <v>0</v>
      </c>
      <c r="I64" s="8">
        <f t="shared" si="2"/>
        <v>0</v>
      </c>
      <c r="J64" s="8" t="str">
        <f>IFERROR(MATCH(ROW('発達障害（診断書なし・配慮あり）情報入力シート'!BD40),I:I,0),"")</f>
        <v/>
      </c>
      <c r="K64" s="8">
        <f>IF(OR(SUM('発達障害（診断書なし・配慮あり）情報入力シート'!AT64:BQ64,'発達障害（診断書なし・配慮あり）情報入力シート'!BT64:CJ64)&gt;0,COUNTA('発達障害（診断書なし・配慮あり）情報入力シート'!BR64:BS64)=2,COUNTA('発達障害（診断書なし・配慮あり）情報入力シート'!CK64:CL64)=2),1,0)</f>
        <v>0</v>
      </c>
      <c r="L64" s="8">
        <f>SUM('発達障害（診断書なし・配慮あり）情報入力シート'!J64:M64)+COUNTA('発達障害（診断書なし・配慮あり）情報入力シート'!N64)</f>
        <v>0</v>
      </c>
      <c r="M64" s="8">
        <f>SUM('発達障害（診断書なし・配慮あり）情報入力シート'!O64:R64)+COUNTA('発達障害（診断書なし・配慮あり）情報入力シート'!S64)</f>
        <v>0</v>
      </c>
      <c r="N64" s="8">
        <f>IF(SUM('発達障害（診断書なし・配慮あり）情報入力シート'!$T64:$AP64)&gt;0,1,0)</f>
        <v>0</v>
      </c>
      <c r="O64" s="8">
        <f>IF('発達障害（診断書なし・配慮あり）情報入力シート'!D64="入学者(新1年生)",1,0)</f>
        <v>0</v>
      </c>
    </row>
    <row r="65" spans="1:15" x14ac:dyDescent="0.4">
      <c r="A65" s="1217">
        <v>41</v>
      </c>
      <c r="B65" s="1218">
        <f>IF('発達障害（診断書なし・配慮あり）情報入力シート'!AQ65="",0,IF(AND('発達障害（診断書なし・配慮あり）情報入力シート'!AP65=1,'発達障害（診断書なし・配慮あり）情報入力シート'!D65&lt;&gt;"",'発達障害（診断書なし・配慮あり）情報入力シート'!D65&lt;&gt;"在籍者(2年生以上)"),1,0))</f>
        <v>0</v>
      </c>
      <c r="C65" s="1218">
        <f t="shared" si="0"/>
        <v>0</v>
      </c>
      <c r="D65" s="1218" t="str">
        <f>IFERROR(MATCH(ROW('発達障害（診断書なし・配慮あり）情報入力シート'!A41),C:C,0),"")</f>
        <v/>
      </c>
      <c r="E65" s="1218">
        <f>IF('発達障害（診断書なし・配慮あり）情報入力シート'!BS65="",0,IF(AND('発達障害（診断書なし・配慮あり）情報入力シート'!BR65=1,'発達障害（診断書なし・配慮あり）情報入力シート'!D65&lt;&gt;"",'発達障害（診断書なし・配慮あり）情報入力シート'!D65&lt;&gt;"入学しなかった"),1,0))</f>
        <v>0</v>
      </c>
      <c r="F65" s="1218">
        <f t="shared" si="1"/>
        <v>0</v>
      </c>
      <c r="G65" s="1218" t="str">
        <f>IFERROR(MATCH(ROW('発達障害（診断書なし・配慮あり）情報入力シート'!AN41),F:F,0),"")</f>
        <v/>
      </c>
      <c r="H65" s="8">
        <f>IF('発達障害（診断書なし・配慮あり）情報入力シート'!CL65="",0,IF(AND('発達障害（診断書なし・配慮あり）情報入力シート'!CK65=1,'発達障害（診断書なし・配慮あり）情報入力シート'!D65&lt;&gt;"",'発達障害（診断書なし・配慮あり）情報入力シート'!D65&lt;&gt;"入学しなかった"),1,0))</f>
        <v>0</v>
      </c>
      <c r="I65" s="8">
        <f t="shared" si="2"/>
        <v>0</v>
      </c>
      <c r="J65" s="8" t="str">
        <f>IFERROR(MATCH(ROW('発達障害（診断書なし・配慮あり）情報入力シート'!BD41),I:I,0),"")</f>
        <v/>
      </c>
      <c r="K65" s="8">
        <f>IF(OR(SUM('発達障害（診断書なし・配慮あり）情報入力シート'!AT65:BQ65,'発達障害（診断書なし・配慮あり）情報入力シート'!BT65:CJ65)&gt;0,COUNTA('発達障害（診断書なし・配慮あり）情報入力シート'!BR65:BS65)=2,COUNTA('発達障害（診断書なし・配慮あり）情報入力シート'!CK65:CL65)=2),1,0)</f>
        <v>0</v>
      </c>
      <c r="L65" s="8">
        <f>SUM('発達障害（診断書なし・配慮あり）情報入力シート'!J65:M65)+COUNTA('発達障害（診断書なし・配慮あり）情報入力シート'!N65)</f>
        <v>0</v>
      </c>
      <c r="M65" s="8">
        <f>SUM('発達障害（診断書なし・配慮あり）情報入力シート'!O65:R65)+COUNTA('発達障害（診断書なし・配慮あり）情報入力シート'!S65)</f>
        <v>0</v>
      </c>
      <c r="N65" s="8">
        <f>IF(SUM('発達障害（診断書なし・配慮あり）情報入力シート'!$T65:$AP65)&gt;0,1,0)</f>
        <v>0</v>
      </c>
      <c r="O65" s="8">
        <f>IF('発達障害（診断書なし・配慮あり）情報入力シート'!D65="入学者(新1年生)",1,0)</f>
        <v>0</v>
      </c>
    </row>
    <row r="66" spans="1:15" x14ac:dyDescent="0.4">
      <c r="A66" s="1217">
        <v>42</v>
      </c>
      <c r="B66" s="1218">
        <f>IF('発達障害（診断書なし・配慮あり）情報入力シート'!AQ66="",0,IF(AND('発達障害（診断書なし・配慮あり）情報入力シート'!AP66=1,'発達障害（診断書なし・配慮あり）情報入力シート'!D66&lt;&gt;"",'発達障害（診断書なし・配慮あり）情報入力シート'!D66&lt;&gt;"在籍者(2年生以上)"),1,0))</f>
        <v>0</v>
      </c>
      <c r="C66" s="1218">
        <f t="shared" si="0"/>
        <v>0</v>
      </c>
      <c r="D66" s="1218" t="str">
        <f>IFERROR(MATCH(ROW('発達障害（診断書なし・配慮あり）情報入力シート'!A42),C:C,0),"")</f>
        <v/>
      </c>
      <c r="E66" s="1218">
        <f>IF('発達障害（診断書なし・配慮あり）情報入力シート'!BS66="",0,IF(AND('発達障害（診断書なし・配慮あり）情報入力シート'!BR66=1,'発達障害（診断書なし・配慮あり）情報入力シート'!D66&lt;&gt;"",'発達障害（診断書なし・配慮あり）情報入力シート'!D66&lt;&gt;"入学しなかった"),1,0))</f>
        <v>0</v>
      </c>
      <c r="F66" s="1218">
        <f t="shared" si="1"/>
        <v>0</v>
      </c>
      <c r="G66" s="1218" t="str">
        <f>IFERROR(MATCH(ROW('発達障害（診断書なし・配慮あり）情報入力シート'!AN42),F:F,0),"")</f>
        <v/>
      </c>
      <c r="H66" s="8">
        <f>IF('発達障害（診断書なし・配慮あり）情報入力シート'!CL66="",0,IF(AND('発達障害（診断書なし・配慮あり）情報入力シート'!CK66=1,'発達障害（診断書なし・配慮あり）情報入力シート'!D66&lt;&gt;"",'発達障害（診断書なし・配慮あり）情報入力シート'!D66&lt;&gt;"入学しなかった"),1,0))</f>
        <v>0</v>
      </c>
      <c r="I66" s="8">
        <f t="shared" si="2"/>
        <v>0</v>
      </c>
      <c r="J66" s="8" t="str">
        <f>IFERROR(MATCH(ROW('発達障害（診断書なし・配慮あり）情報入力シート'!BD42),I:I,0),"")</f>
        <v/>
      </c>
      <c r="K66" s="8">
        <f>IF(OR(SUM('発達障害（診断書なし・配慮あり）情報入力シート'!AT66:BQ66,'発達障害（診断書なし・配慮あり）情報入力シート'!BT66:CJ66)&gt;0,COUNTA('発達障害（診断書なし・配慮あり）情報入力シート'!BR66:BS66)=2,COUNTA('発達障害（診断書なし・配慮あり）情報入力シート'!CK66:CL66)=2),1,0)</f>
        <v>0</v>
      </c>
      <c r="L66" s="8">
        <f>SUM('発達障害（診断書なし・配慮あり）情報入力シート'!J66:M66)+COUNTA('発達障害（診断書なし・配慮あり）情報入力シート'!N66)</f>
        <v>0</v>
      </c>
      <c r="M66" s="8">
        <f>SUM('発達障害（診断書なし・配慮あり）情報入力シート'!O66:R66)+COUNTA('発達障害（診断書なし・配慮あり）情報入力シート'!S66)</f>
        <v>0</v>
      </c>
      <c r="N66" s="8">
        <f>IF(SUM('発達障害（診断書なし・配慮あり）情報入力シート'!$T66:$AP66)&gt;0,1,0)</f>
        <v>0</v>
      </c>
      <c r="O66" s="8">
        <f>IF('発達障害（診断書なし・配慮あり）情報入力シート'!D66="入学者(新1年生)",1,0)</f>
        <v>0</v>
      </c>
    </row>
    <row r="67" spans="1:15" x14ac:dyDescent="0.4">
      <c r="A67" s="1217">
        <v>43</v>
      </c>
      <c r="B67" s="1218">
        <f>IF('発達障害（診断書なし・配慮あり）情報入力シート'!AQ67="",0,IF(AND('発達障害（診断書なし・配慮あり）情報入力シート'!AP67=1,'発達障害（診断書なし・配慮あり）情報入力シート'!D67&lt;&gt;"",'発達障害（診断書なし・配慮あり）情報入力シート'!D67&lt;&gt;"在籍者(2年生以上)"),1,0))</f>
        <v>0</v>
      </c>
      <c r="C67" s="1218">
        <f t="shared" si="0"/>
        <v>0</v>
      </c>
      <c r="D67" s="1218" t="str">
        <f>IFERROR(MATCH(ROW('発達障害（診断書なし・配慮あり）情報入力シート'!A43),C:C,0),"")</f>
        <v/>
      </c>
      <c r="E67" s="1218">
        <f>IF('発達障害（診断書なし・配慮あり）情報入力シート'!BS67="",0,IF(AND('発達障害（診断書なし・配慮あり）情報入力シート'!BR67=1,'発達障害（診断書なし・配慮あり）情報入力シート'!D67&lt;&gt;"",'発達障害（診断書なし・配慮あり）情報入力シート'!D67&lt;&gt;"入学しなかった"),1,0))</f>
        <v>0</v>
      </c>
      <c r="F67" s="1218">
        <f t="shared" si="1"/>
        <v>0</v>
      </c>
      <c r="G67" s="1218" t="str">
        <f>IFERROR(MATCH(ROW('発達障害（診断書なし・配慮あり）情報入力シート'!AN43),F:F,0),"")</f>
        <v/>
      </c>
      <c r="H67" s="8">
        <f>IF('発達障害（診断書なし・配慮あり）情報入力シート'!CL67="",0,IF(AND('発達障害（診断書なし・配慮あり）情報入力シート'!CK67=1,'発達障害（診断書なし・配慮あり）情報入力シート'!D67&lt;&gt;"",'発達障害（診断書なし・配慮あり）情報入力シート'!D67&lt;&gt;"入学しなかった"),1,0))</f>
        <v>0</v>
      </c>
      <c r="I67" s="8">
        <f t="shared" si="2"/>
        <v>0</v>
      </c>
      <c r="J67" s="8" t="str">
        <f>IFERROR(MATCH(ROW('発達障害（診断書なし・配慮あり）情報入力シート'!BD43),I:I,0),"")</f>
        <v/>
      </c>
      <c r="K67" s="8">
        <f>IF(OR(SUM('発達障害（診断書なし・配慮あり）情報入力シート'!AT67:BQ67,'発達障害（診断書なし・配慮あり）情報入力シート'!BT67:CJ67)&gt;0,COUNTA('発達障害（診断書なし・配慮あり）情報入力シート'!BR67:BS67)=2,COUNTA('発達障害（診断書なし・配慮あり）情報入力シート'!CK67:CL67)=2),1,0)</f>
        <v>0</v>
      </c>
      <c r="L67" s="8">
        <f>SUM('発達障害（診断書なし・配慮あり）情報入力シート'!J67:M67)+COUNTA('発達障害（診断書なし・配慮あり）情報入力シート'!N67)</f>
        <v>0</v>
      </c>
      <c r="M67" s="8">
        <f>SUM('発達障害（診断書なし・配慮あり）情報入力シート'!O67:R67)+COUNTA('発達障害（診断書なし・配慮あり）情報入力シート'!S67)</f>
        <v>0</v>
      </c>
      <c r="N67" s="8">
        <f>IF(SUM('発達障害（診断書なし・配慮あり）情報入力シート'!$T67:$AP67)&gt;0,1,0)</f>
        <v>0</v>
      </c>
      <c r="O67" s="8">
        <f>IF('発達障害（診断書なし・配慮あり）情報入力シート'!D67="入学者(新1年生)",1,0)</f>
        <v>0</v>
      </c>
    </row>
    <row r="68" spans="1:15" x14ac:dyDescent="0.4">
      <c r="A68" s="1217">
        <v>44</v>
      </c>
      <c r="B68" s="1218">
        <f>IF('発達障害（診断書なし・配慮あり）情報入力シート'!AQ68="",0,IF(AND('発達障害（診断書なし・配慮あり）情報入力シート'!AP68=1,'発達障害（診断書なし・配慮あり）情報入力シート'!D68&lt;&gt;"",'発達障害（診断書なし・配慮あり）情報入力シート'!D68&lt;&gt;"在籍者(2年生以上)"),1,0))</f>
        <v>0</v>
      </c>
      <c r="C68" s="1218">
        <f t="shared" si="0"/>
        <v>0</v>
      </c>
      <c r="D68" s="1218" t="str">
        <f>IFERROR(MATCH(ROW('発達障害（診断書なし・配慮あり）情報入力シート'!A44),C:C,0),"")</f>
        <v/>
      </c>
      <c r="E68" s="1218">
        <f>IF('発達障害（診断書なし・配慮あり）情報入力シート'!BS68="",0,IF(AND('発達障害（診断書なし・配慮あり）情報入力シート'!BR68=1,'発達障害（診断書なし・配慮あり）情報入力シート'!D68&lt;&gt;"",'発達障害（診断書なし・配慮あり）情報入力シート'!D68&lt;&gt;"入学しなかった"),1,0))</f>
        <v>0</v>
      </c>
      <c r="F68" s="1218">
        <f t="shared" si="1"/>
        <v>0</v>
      </c>
      <c r="G68" s="1218" t="str">
        <f>IFERROR(MATCH(ROW('発達障害（診断書なし・配慮あり）情報入力シート'!AN44),F:F,0),"")</f>
        <v/>
      </c>
      <c r="H68" s="8">
        <f>IF('発達障害（診断書なし・配慮あり）情報入力シート'!CL68="",0,IF(AND('発達障害（診断書なし・配慮あり）情報入力シート'!CK68=1,'発達障害（診断書なし・配慮あり）情報入力シート'!D68&lt;&gt;"",'発達障害（診断書なし・配慮あり）情報入力シート'!D68&lt;&gt;"入学しなかった"),1,0))</f>
        <v>0</v>
      </c>
      <c r="I68" s="8">
        <f t="shared" si="2"/>
        <v>0</v>
      </c>
      <c r="J68" s="8" t="str">
        <f>IFERROR(MATCH(ROW('発達障害（診断書なし・配慮あり）情報入力シート'!BD44),I:I,0),"")</f>
        <v/>
      </c>
      <c r="K68" s="8">
        <f>IF(OR(SUM('発達障害（診断書なし・配慮あり）情報入力シート'!AT68:BQ68,'発達障害（診断書なし・配慮あり）情報入力シート'!BT68:CJ68)&gt;0,COUNTA('発達障害（診断書なし・配慮あり）情報入力シート'!BR68:BS68)=2,COUNTA('発達障害（診断書なし・配慮あり）情報入力シート'!CK68:CL68)=2),1,0)</f>
        <v>0</v>
      </c>
      <c r="L68" s="8">
        <f>SUM('発達障害（診断書なし・配慮あり）情報入力シート'!J68:M68)+COUNTA('発達障害（診断書なし・配慮あり）情報入力シート'!N68)</f>
        <v>0</v>
      </c>
      <c r="M68" s="8">
        <f>SUM('発達障害（診断書なし・配慮あり）情報入力シート'!O68:R68)+COUNTA('発達障害（診断書なし・配慮あり）情報入力シート'!S68)</f>
        <v>0</v>
      </c>
      <c r="N68" s="8">
        <f>IF(SUM('発達障害（診断書なし・配慮あり）情報入力シート'!$T68:$AP68)&gt;0,1,0)</f>
        <v>0</v>
      </c>
      <c r="O68" s="8">
        <f>IF('発達障害（診断書なし・配慮あり）情報入力シート'!D68="入学者(新1年生)",1,0)</f>
        <v>0</v>
      </c>
    </row>
    <row r="69" spans="1:15" x14ac:dyDescent="0.4">
      <c r="A69" s="1217">
        <v>45</v>
      </c>
      <c r="B69" s="1218">
        <f>IF('発達障害（診断書なし・配慮あり）情報入力シート'!AQ69="",0,IF(AND('発達障害（診断書なし・配慮あり）情報入力シート'!AP69=1,'発達障害（診断書なし・配慮あり）情報入力シート'!D69&lt;&gt;"",'発達障害（診断書なし・配慮あり）情報入力シート'!D69&lt;&gt;"在籍者(2年生以上)"),1,0))</f>
        <v>0</v>
      </c>
      <c r="C69" s="1218">
        <f t="shared" si="0"/>
        <v>0</v>
      </c>
      <c r="D69" s="1218" t="str">
        <f>IFERROR(MATCH(ROW('発達障害（診断書なし・配慮あり）情報入力シート'!A45),C:C,0),"")</f>
        <v/>
      </c>
      <c r="E69" s="1218">
        <f>IF('発達障害（診断書なし・配慮あり）情報入力シート'!BS69="",0,IF(AND('発達障害（診断書なし・配慮あり）情報入力シート'!BR69=1,'発達障害（診断書なし・配慮あり）情報入力シート'!D69&lt;&gt;"",'発達障害（診断書なし・配慮あり）情報入力シート'!D69&lt;&gt;"入学しなかった"),1,0))</f>
        <v>0</v>
      </c>
      <c r="F69" s="1218">
        <f t="shared" si="1"/>
        <v>0</v>
      </c>
      <c r="G69" s="1218" t="str">
        <f>IFERROR(MATCH(ROW('発達障害（診断書なし・配慮あり）情報入力シート'!AN45),F:F,0),"")</f>
        <v/>
      </c>
      <c r="H69" s="8">
        <f>IF('発達障害（診断書なし・配慮あり）情報入力シート'!CL69="",0,IF(AND('発達障害（診断書なし・配慮あり）情報入力シート'!CK69=1,'発達障害（診断書なし・配慮あり）情報入力シート'!D69&lt;&gt;"",'発達障害（診断書なし・配慮あり）情報入力シート'!D69&lt;&gt;"入学しなかった"),1,0))</f>
        <v>0</v>
      </c>
      <c r="I69" s="8">
        <f t="shared" si="2"/>
        <v>0</v>
      </c>
      <c r="J69" s="8" t="str">
        <f>IFERROR(MATCH(ROW('発達障害（診断書なし・配慮あり）情報入力シート'!BD45),I:I,0),"")</f>
        <v/>
      </c>
      <c r="K69" s="8">
        <f>IF(OR(SUM('発達障害（診断書なし・配慮あり）情報入力シート'!AT69:BQ69,'発達障害（診断書なし・配慮あり）情報入力シート'!BT69:CJ69)&gt;0,COUNTA('発達障害（診断書なし・配慮あり）情報入力シート'!BR69:BS69)=2,COUNTA('発達障害（診断書なし・配慮あり）情報入力シート'!CK69:CL69)=2),1,0)</f>
        <v>0</v>
      </c>
      <c r="L69" s="8">
        <f>SUM('発達障害（診断書なし・配慮あり）情報入力シート'!J69:M69)+COUNTA('発達障害（診断書なし・配慮あり）情報入力シート'!N69)</f>
        <v>0</v>
      </c>
      <c r="M69" s="8">
        <f>SUM('発達障害（診断書なし・配慮あり）情報入力シート'!O69:R69)+COUNTA('発達障害（診断書なし・配慮あり）情報入力シート'!S69)</f>
        <v>0</v>
      </c>
      <c r="N69" s="8">
        <f>IF(SUM('発達障害（診断書なし・配慮あり）情報入力シート'!$T69:$AP69)&gt;0,1,0)</f>
        <v>0</v>
      </c>
      <c r="O69" s="8">
        <f>IF('発達障害（診断書なし・配慮あり）情報入力シート'!D69="入学者(新1年生)",1,0)</f>
        <v>0</v>
      </c>
    </row>
    <row r="70" spans="1:15" x14ac:dyDescent="0.4">
      <c r="A70" s="1217">
        <v>46</v>
      </c>
      <c r="B70" s="1218">
        <f>IF('発達障害（診断書なし・配慮あり）情報入力シート'!AQ70="",0,IF(AND('発達障害（診断書なし・配慮あり）情報入力シート'!AP70=1,'発達障害（診断書なし・配慮あり）情報入力シート'!D70&lt;&gt;"",'発達障害（診断書なし・配慮あり）情報入力シート'!D70&lt;&gt;"在籍者(2年生以上)"),1,0))</f>
        <v>0</v>
      </c>
      <c r="C70" s="1218">
        <f t="shared" si="0"/>
        <v>0</v>
      </c>
      <c r="D70" s="1218" t="str">
        <f>IFERROR(MATCH(ROW('発達障害（診断書なし・配慮あり）情報入力シート'!A46),C:C,0),"")</f>
        <v/>
      </c>
      <c r="E70" s="1218">
        <f>IF('発達障害（診断書なし・配慮あり）情報入力シート'!BS70="",0,IF(AND('発達障害（診断書なし・配慮あり）情報入力シート'!BR70=1,'発達障害（診断書なし・配慮あり）情報入力シート'!D70&lt;&gt;"",'発達障害（診断書なし・配慮あり）情報入力シート'!D70&lt;&gt;"入学しなかった"),1,0))</f>
        <v>0</v>
      </c>
      <c r="F70" s="1218">
        <f t="shared" si="1"/>
        <v>0</v>
      </c>
      <c r="G70" s="1218" t="str">
        <f>IFERROR(MATCH(ROW('発達障害（診断書なし・配慮あり）情報入力シート'!AN46),F:F,0),"")</f>
        <v/>
      </c>
      <c r="H70" s="8">
        <f>IF('発達障害（診断書なし・配慮あり）情報入力シート'!CL70="",0,IF(AND('発達障害（診断書なし・配慮あり）情報入力シート'!CK70=1,'発達障害（診断書なし・配慮あり）情報入力シート'!D70&lt;&gt;"",'発達障害（診断書なし・配慮あり）情報入力シート'!D70&lt;&gt;"入学しなかった"),1,0))</f>
        <v>0</v>
      </c>
      <c r="I70" s="8">
        <f t="shared" si="2"/>
        <v>0</v>
      </c>
      <c r="J70" s="8" t="str">
        <f>IFERROR(MATCH(ROW('発達障害（診断書なし・配慮あり）情報入力シート'!BD46),I:I,0),"")</f>
        <v/>
      </c>
      <c r="K70" s="8">
        <f>IF(OR(SUM('発達障害（診断書なし・配慮あり）情報入力シート'!AT70:BQ70,'発達障害（診断書なし・配慮あり）情報入力シート'!BT70:CJ70)&gt;0,COUNTA('発達障害（診断書なし・配慮あり）情報入力シート'!BR70:BS70)=2,COUNTA('発達障害（診断書なし・配慮あり）情報入力シート'!CK70:CL70)=2),1,0)</f>
        <v>0</v>
      </c>
      <c r="L70" s="8">
        <f>SUM('発達障害（診断書なし・配慮あり）情報入力シート'!J70:M70)+COUNTA('発達障害（診断書なし・配慮あり）情報入力シート'!N70)</f>
        <v>0</v>
      </c>
      <c r="M70" s="8">
        <f>SUM('発達障害（診断書なし・配慮あり）情報入力シート'!O70:R70)+COUNTA('発達障害（診断書なし・配慮あり）情報入力シート'!S70)</f>
        <v>0</v>
      </c>
      <c r="N70" s="8">
        <f>IF(SUM('発達障害（診断書なし・配慮あり）情報入力シート'!$T70:$AP70)&gt;0,1,0)</f>
        <v>0</v>
      </c>
      <c r="O70" s="8">
        <f>IF('発達障害（診断書なし・配慮あり）情報入力シート'!D70="入学者(新1年生)",1,0)</f>
        <v>0</v>
      </c>
    </row>
    <row r="71" spans="1:15" x14ac:dyDescent="0.4">
      <c r="A71" s="1217">
        <v>47</v>
      </c>
      <c r="B71" s="1218">
        <f>IF('発達障害（診断書なし・配慮あり）情報入力シート'!AQ71="",0,IF(AND('発達障害（診断書なし・配慮あり）情報入力シート'!AP71=1,'発達障害（診断書なし・配慮あり）情報入力シート'!D71&lt;&gt;"",'発達障害（診断書なし・配慮あり）情報入力シート'!D71&lt;&gt;"在籍者(2年生以上)"),1,0))</f>
        <v>0</v>
      </c>
      <c r="C71" s="1218">
        <f t="shared" si="0"/>
        <v>0</v>
      </c>
      <c r="D71" s="1218" t="str">
        <f>IFERROR(MATCH(ROW('発達障害（診断書なし・配慮あり）情報入力シート'!A47),C:C,0),"")</f>
        <v/>
      </c>
      <c r="E71" s="1218">
        <f>IF('発達障害（診断書なし・配慮あり）情報入力シート'!BS71="",0,IF(AND('発達障害（診断書なし・配慮あり）情報入力シート'!BR71=1,'発達障害（診断書なし・配慮あり）情報入力シート'!D71&lt;&gt;"",'発達障害（診断書なし・配慮あり）情報入力シート'!D71&lt;&gt;"入学しなかった"),1,0))</f>
        <v>0</v>
      </c>
      <c r="F71" s="1218">
        <f t="shared" si="1"/>
        <v>0</v>
      </c>
      <c r="G71" s="1218" t="str">
        <f>IFERROR(MATCH(ROW('発達障害（診断書なし・配慮あり）情報入力シート'!AN47),F:F,0),"")</f>
        <v/>
      </c>
      <c r="H71" s="8">
        <f>IF('発達障害（診断書なし・配慮あり）情報入力シート'!CL71="",0,IF(AND('発達障害（診断書なし・配慮あり）情報入力シート'!CK71=1,'発達障害（診断書なし・配慮あり）情報入力シート'!D71&lt;&gt;"",'発達障害（診断書なし・配慮あり）情報入力シート'!D71&lt;&gt;"入学しなかった"),1,0))</f>
        <v>0</v>
      </c>
      <c r="I71" s="8">
        <f t="shared" si="2"/>
        <v>0</v>
      </c>
      <c r="J71" s="8" t="str">
        <f>IFERROR(MATCH(ROW('発達障害（診断書なし・配慮あり）情報入力シート'!BD47),I:I,0),"")</f>
        <v/>
      </c>
      <c r="K71" s="8">
        <f>IF(OR(SUM('発達障害（診断書なし・配慮あり）情報入力シート'!AT71:BQ71,'発達障害（診断書なし・配慮あり）情報入力シート'!BT71:CJ71)&gt;0,COUNTA('発達障害（診断書なし・配慮あり）情報入力シート'!BR71:BS71)=2,COUNTA('発達障害（診断書なし・配慮あり）情報入力シート'!CK71:CL71)=2),1,0)</f>
        <v>0</v>
      </c>
      <c r="L71" s="8">
        <f>SUM('発達障害（診断書なし・配慮あり）情報入力シート'!J71:M71)+COUNTA('発達障害（診断書なし・配慮あり）情報入力シート'!N71)</f>
        <v>0</v>
      </c>
      <c r="M71" s="8">
        <f>SUM('発達障害（診断書なし・配慮あり）情報入力シート'!O71:R71)+COUNTA('発達障害（診断書なし・配慮あり）情報入力シート'!S71)</f>
        <v>0</v>
      </c>
      <c r="N71" s="8">
        <f>IF(SUM('発達障害（診断書なし・配慮あり）情報入力シート'!$T71:$AP71)&gt;0,1,0)</f>
        <v>0</v>
      </c>
      <c r="O71" s="8">
        <f>IF('発達障害（診断書なし・配慮あり）情報入力シート'!D71="入学者(新1年生)",1,0)</f>
        <v>0</v>
      </c>
    </row>
    <row r="72" spans="1:15" x14ac:dyDescent="0.4">
      <c r="A72" s="1217">
        <v>48</v>
      </c>
      <c r="B72" s="1218">
        <f>IF('発達障害（診断書なし・配慮あり）情報入力シート'!AQ72="",0,IF(AND('発達障害（診断書なし・配慮あり）情報入力シート'!AP72=1,'発達障害（診断書なし・配慮あり）情報入力シート'!D72&lt;&gt;"",'発達障害（診断書なし・配慮あり）情報入力シート'!D72&lt;&gt;"在籍者(2年生以上)"),1,0))</f>
        <v>0</v>
      </c>
      <c r="C72" s="1218">
        <f t="shared" si="0"/>
        <v>0</v>
      </c>
      <c r="D72" s="1218" t="str">
        <f>IFERROR(MATCH(ROW('発達障害（診断書なし・配慮あり）情報入力シート'!A48),C:C,0),"")</f>
        <v/>
      </c>
      <c r="E72" s="1218">
        <f>IF('発達障害（診断書なし・配慮あり）情報入力シート'!BS72="",0,IF(AND('発達障害（診断書なし・配慮あり）情報入力シート'!BR72=1,'発達障害（診断書なし・配慮あり）情報入力シート'!D72&lt;&gt;"",'発達障害（診断書なし・配慮あり）情報入力シート'!D72&lt;&gt;"入学しなかった"),1,0))</f>
        <v>0</v>
      </c>
      <c r="F72" s="1218">
        <f t="shared" si="1"/>
        <v>0</v>
      </c>
      <c r="G72" s="1218" t="str">
        <f>IFERROR(MATCH(ROW('発達障害（診断書なし・配慮あり）情報入力シート'!AN48),F:F,0),"")</f>
        <v/>
      </c>
      <c r="H72" s="8">
        <f>IF('発達障害（診断書なし・配慮あり）情報入力シート'!CL72="",0,IF(AND('発達障害（診断書なし・配慮あり）情報入力シート'!CK72=1,'発達障害（診断書なし・配慮あり）情報入力シート'!D72&lt;&gt;"",'発達障害（診断書なし・配慮あり）情報入力シート'!D72&lt;&gt;"入学しなかった"),1,0))</f>
        <v>0</v>
      </c>
      <c r="I72" s="8">
        <f t="shared" si="2"/>
        <v>0</v>
      </c>
      <c r="J72" s="8" t="str">
        <f>IFERROR(MATCH(ROW('発達障害（診断書なし・配慮あり）情報入力シート'!BD48),I:I,0),"")</f>
        <v/>
      </c>
      <c r="K72" s="8">
        <f>IF(OR(SUM('発達障害（診断書なし・配慮あり）情報入力シート'!AT72:BQ72,'発達障害（診断書なし・配慮あり）情報入力シート'!BT72:CJ72)&gt;0,COUNTA('発達障害（診断書なし・配慮あり）情報入力シート'!BR72:BS72)=2,COUNTA('発達障害（診断書なし・配慮あり）情報入力シート'!CK72:CL72)=2),1,0)</f>
        <v>0</v>
      </c>
      <c r="L72" s="8">
        <f>SUM('発達障害（診断書なし・配慮あり）情報入力シート'!J72:M72)+COUNTA('発達障害（診断書なし・配慮あり）情報入力シート'!N72)</f>
        <v>0</v>
      </c>
      <c r="M72" s="8">
        <f>SUM('発達障害（診断書なし・配慮あり）情報入力シート'!O72:R72)+COUNTA('発達障害（診断書なし・配慮あり）情報入力シート'!S72)</f>
        <v>0</v>
      </c>
      <c r="N72" s="8">
        <f>IF(SUM('発達障害（診断書なし・配慮あり）情報入力シート'!$T72:$AP72)&gt;0,1,0)</f>
        <v>0</v>
      </c>
      <c r="O72" s="8">
        <f>IF('発達障害（診断書なし・配慮あり）情報入力シート'!D72="入学者(新1年生)",1,0)</f>
        <v>0</v>
      </c>
    </row>
    <row r="73" spans="1:15" x14ac:dyDescent="0.4">
      <c r="A73" s="1217">
        <v>49</v>
      </c>
      <c r="B73" s="1218">
        <f>IF('発達障害（診断書なし・配慮あり）情報入力シート'!AQ73="",0,IF(AND('発達障害（診断書なし・配慮あり）情報入力シート'!AP73=1,'発達障害（診断書なし・配慮あり）情報入力シート'!D73&lt;&gt;"",'発達障害（診断書なし・配慮あり）情報入力シート'!D73&lt;&gt;"在籍者(2年生以上)"),1,0))</f>
        <v>0</v>
      </c>
      <c r="C73" s="1218">
        <f t="shared" si="0"/>
        <v>0</v>
      </c>
      <c r="D73" s="1218" t="str">
        <f>IFERROR(MATCH(ROW('発達障害（診断書なし・配慮あり）情報入力シート'!A49),C:C,0),"")</f>
        <v/>
      </c>
      <c r="E73" s="1218">
        <f>IF('発達障害（診断書なし・配慮あり）情報入力シート'!BS73="",0,IF(AND('発達障害（診断書なし・配慮あり）情報入力シート'!BR73=1,'発達障害（診断書なし・配慮あり）情報入力シート'!D73&lt;&gt;"",'発達障害（診断書なし・配慮あり）情報入力シート'!D73&lt;&gt;"入学しなかった"),1,0))</f>
        <v>0</v>
      </c>
      <c r="F73" s="1218">
        <f t="shared" si="1"/>
        <v>0</v>
      </c>
      <c r="G73" s="1218" t="str">
        <f>IFERROR(MATCH(ROW('発達障害（診断書なし・配慮あり）情報入力シート'!AN49),F:F,0),"")</f>
        <v/>
      </c>
      <c r="H73" s="8">
        <f>IF('発達障害（診断書なし・配慮あり）情報入力シート'!CL73="",0,IF(AND('発達障害（診断書なし・配慮あり）情報入力シート'!CK73=1,'発達障害（診断書なし・配慮あり）情報入力シート'!D73&lt;&gt;"",'発達障害（診断書なし・配慮あり）情報入力シート'!D73&lt;&gt;"入学しなかった"),1,0))</f>
        <v>0</v>
      </c>
      <c r="I73" s="8">
        <f t="shared" si="2"/>
        <v>0</v>
      </c>
      <c r="J73" s="8" t="str">
        <f>IFERROR(MATCH(ROW('発達障害（診断書なし・配慮あり）情報入力シート'!BD49),I:I,0),"")</f>
        <v/>
      </c>
      <c r="K73" s="8">
        <f>IF(OR(SUM('発達障害（診断書なし・配慮あり）情報入力シート'!AT73:BQ73,'発達障害（診断書なし・配慮あり）情報入力シート'!BT73:CJ73)&gt;0,COUNTA('発達障害（診断書なし・配慮あり）情報入力シート'!BR73:BS73)=2,COUNTA('発達障害（診断書なし・配慮あり）情報入力シート'!CK73:CL73)=2),1,0)</f>
        <v>0</v>
      </c>
      <c r="L73" s="8">
        <f>SUM('発達障害（診断書なし・配慮あり）情報入力シート'!J73:M73)+COUNTA('発達障害（診断書なし・配慮あり）情報入力シート'!N73)</f>
        <v>0</v>
      </c>
      <c r="M73" s="8">
        <f>SUM('発達障害（診断書なし・配慮あり）情報入力シート'!O73:R73)+COUNTA('発達障害（診断書なし・配慮あり）情報入力シート'!S73)</f>
        <v>0</v>
      </c>
      <c r="N73" s="8">
        <f>IF(SUM('発達障害（診断書なし・配慮あり）情報入力シート'!$T73:$AP73)&gt;0,1,0)</f>
        <v>0</v>
      </c>
      <c r="O73" s="8">
        <f>IF('発達障害（診断書なし・配慮あり）情報入力シート'!D73="入学者(新1年生)",1,0)</f>
        <v>0</v>
      </c>
    </row>
    <row r="74" spans="1:15" x14ac:dyDescent="0.4">
      <c r="A74" s="1217">
        <v>50</v>
      </c>
      <c r="B74" s="1218">
        <f>IF('発達障害（診断書なし・配慮あり）情報入力シート'!AQ74="",0,IF(AND('発達障害（診断書なし・配慮あり）情報入力シート'!AP74=1,'発達障害（診断書なし・配慮あり）情報入力シート'!D74&lt;&gt;"",'発達障害（診断書なし・配慮あり）情報入力シート'!D74&lt;&gt;"在籍者(2年生以上)"),1,0))</f>
        <v>0</v>
      </c>
      <c r="C74" s="1218">
        <f t="shared" si="0"/>
        <v>0</v>
      </c>
      <c r="D74" s="1218" t="str">
        <f>IFERROR(MATCH(ROW('発達障害（診断書なし・配慮あり）情報入力シート'!A50),C:C,0),"")</f>
        <v/>
      </c>
      <c r="E74" s="1218">
        <f>IF('発達障害（診断書なし・配慮あり）情報入力シート'!BS74="",0,IF(AND('発達障害（診断書なし・配慮あり）情報入力シート'!BR74=1,'発達障害（診断書なし・配慮あり）情報入力シート'!D74&lt;&gt;"",'発達障害（診断書なし・配慮あり）情報入力シート'!D74&lt;&gt;"入学しなかった"),1,0))</f>
        <v>0</v>
      </c>
      <c r="F74" s="1218">
        <f t="shared" si="1"/>
        <v>0</v>
      </c>
      <c r="G74" s="1218" t="str">
        <f>IFERROR(MATCH(ROW('発達障害（診断書なし・配慮あり）情報入力シート'!AN50),F:F,0),"")</f>
        <v/>
      </c>
      <c r="H74" s="8">
        <f>IF('発達障害（診断書なし・配慮あり）情報入力シート'!CL74="",0,IF(AND('発達障害（診断書なし・配慮あり）情報入力シート'!CK74=1,'発達障害（診断書なし・配慮あり）情報入力シート'!D74&lt;&gt;"",'発達障害（診断書なし・配慮あり）情報入力シート'!D74&lt;&gt;"入学しなかった"),1,0))</f>
        <v>0</v>
      </c>
      <c r="I74" s="8">
        <f t="shared" si="2"/>
        <v>0</v>
      </c>
      <c r="J74" s="8" t="str">
        <f>IFERROR(MATCH(ROW('発達障害（診断書なし・配慮あり）情報入力シート'!BD50),I:I,0),"")</f>
        <v/>
      </c>
      <c r="K74" s="8">
        <f>IF(OR(SUM('発達障害（診断書なし・配慮あり）情報入力シート'!AT74:BQ74,'発達障害（診断書なし・配慮あり）情報入力シート'!BT74:CJ74)&gt;0,COUNTA('発達障害（診断書なし・配慮あり）情報入力シート'!BR74:BS74)=2,COUNTA('発達障害（診断書なし・配慮あり）情報入力シート'!CK74:CL74)=2),1,0)</f>
        <v>0</v>
      </c>
      <c r="L74" s="8">
        <f>SUM('発達障害（診断書なし・配慮あり）情報入力シート'!J74:M74)+COUNTA('発達障害（診断書なし・配慮あり）情報入力シート'!N74)</f>
        <v>0</v>
      </c>
      <c r="M74" s="8">
        <f>SUM('発達障害（診断書なし・配慮あり）情報入力シート'!O74:R74)+COUNTA('発達障害（診断書なし・配慮あり）情報入力シート'!S74)</f>
        <v>0</v>
      </c>
      <c r="N74" s="8">
        <f>IF(SUM('発達障害（診断書なし・配慮あり）情報入力シート'!$T74:$AP74)&gt;0,1,0)</f>
        <v>0</v>
      </c>
      <c r="O74" s="8">
        <f>IF('発達障害（診断書なし・配慮あり）情報入力シート'!D74="入学者(新1年生)",1,0)</f>
        <v>0</v>
      </c>
    </row>
    <row r="75" spans="1:15" x14ac:dyDescent="0.4">
      <c r="A75" s="1217">
        <v>51</v>
      </c>
      <c r="B75" s="1218">
        <f>IF('発達障害（診断書なし・配慮あり）情報入力シート'!AQ75="",0,IF(AND('発達障害（診断書なし・配慮あり）情報入力シート'!AP75=1,'発達障害（診断書なし・配慮あり）情報入力シート'!D75&lt;&gt;"",'発達障害（診断書なし・配慮あり）情報入力シート'!D75&lt;&gt;"在籍者(2年生以上)"),1,0))</f>
        <v>0</v>
      </c>
      <c r="C75" s="1218">
        <f t="shared" si="0"/>
        <v>0</v>
      </c>
      <c r="D75" s="1218" t="str">
        <f>IFERROR(MATCH(ROW('発達障害（診断書なし・配慮あり）情報入力シート'!A51),C:C,0),"")</f>
        <v/>
      </c>
      <c r="E75" s="1218">
        <f>IF('発達障害（診断書なし・配慮あり）情報入力シート'!BS75="",0,IF(AND('発達障害（診断書なし・配慮あり）情報入力シート'!BR75=1,'発達障害（診断書なし・配慮あり）情報入力シート'!D75&lt;&gt;"",'発達障害（診断書なし・配慮あり）情報入力シート'!D75&lt;&gt;"入学しなかった"),1,0))</f>
        <v>0</v>
      </c>
      <c r="F75" s="1218">
        <f t="shared" si="1"/>
        <v>0</v>
      </c>
      <c r="G75" s="1218" t="str">
        <f>IFERROR(MATCH(ROW('発達障害（診断書なし・配慮あり）情報入力シート'!AN51),F:F,0),"")</f>
        <v/>
      </c>
      <c r="H75" s="8">
        <f>IF('発達障害（診断書なし・配慮あり）情報入力シート'!CL75="",0,IF(AND('発達障害（診断書なし・配慮あり）情報入力シート'!CK75=1,'発達障害（診断書なし・配慮あり）情報入力シート'!D75&lt;&gt;"",'発達障害（診断書なし・配慮あり）情報入力シート'!D75&lt;&gt;"入学しなかった"),1,0))</f>
        <v>0</v>
      </c>
      <c r="I75" s="8">
        <f t="shared" si="2"/>
        <v>0</v>
      </c>
      <c r="J75" s="8" t="str">
        <f>IFERROR(MATCH(ROW('発達障害（診断書なし・配慮あり）情報入力シート'!BD51),I:I,0),"")</f>
        <v/>
      </c>
      <c r="K75" s="8">
        <f>IF(OR(SUM('発達障害（診断書なし・配慮あり）情報入力シート'!AT75:BQ75,'発達障害（診断書なし・配慮あり）情報入力シート'!BT75:CJ75)&gt;0,COUNTA('発達障害（診断書なし・配慮あり）情報入力シート'!BR75:BS75)=2,COUNTA('発達障害（診断書なし・配慮あり）情報入力シート'!CK75:CL75)=2),1,0)</f>
        <v>0</v>
      </c>
      <c r="L75" s="8">
        <f>SUM('発達障害（診断書なし・配慮あり）情報入力シート'!J75:M75)+COUNTA('発達障害（診断書なし・配慮あり）情報入力シート'!N75)</f>
        <v>0</v>
      </c>
      <c r="M75" s="8">
        <f>SUM('発達障害（診断書なし・配慮あり）情報入力シート'!O75:R75)+COUNTA('発達障害（診断書なし・配慮あり）情報入力シート'!S75)</f>
        <v>0</v>
      </c>
      <c r="N75" s="8">
        <f>IF(SUM('発達障害（診断書なし・配慮あり）情報入力シート'!$T75:$AP75)&gt;0,1,0)</f>
        <v>0</v>
      </c>
      <c r="O75" s="8">
        <f>IF('発達障害（診断書なし・配慮あり）情報入力シート'!D75="入学者(新1年生)",1,0)</f>
        <v>0</v>
      </c>
    </row>
    <row r="76" spans="1:15" x14ac:dyDescent="0.4">
      <c r="A76" s="1217">
        <v>52</v>
      </c>
      <c r="B76" s="1218">
        <f>IF('発達障害（診断書なし・配慮あり）情報入力シート'!AQ76="",0,IF(AND('発達障害（診断書なし・配慮あり）情報入力シート'!AP76=1,'発達障害（診断書なし・配慮あり）情報入力シート'!D76&lt;&gt;"",'発達障害（診断書なし・配慮あり）情報入力シート'!D76&lt;&gt;"在籍者(2年生以上)"),1,0))</f>
        <v>0</v>
      </c>
      <c r="C76" s="1218">
        <f t="shared" si="0"/>
        <v>0</v>
      </c>
      <c r="D76" s="1218" t="str">
        <f>IFERROR(MATCH(ROW('発達障害（診断書なし・配慮あり）情報入力シート'!A52),C:C,0),"")</f>
        <v/>
      </c>
      <c r="E76" s="1218">
        <f>IF('発達障害（診断書なし・配慮あり）情報入力シート'!BS76="",0,IF(AND('発達障害（診断書なし・配慮あり）情報入力シート'!BR76=1,'発達障害（診断書なし・配慮あり）情報入力シート'!D76&lt;&gt;"",'発達障害（診断書なし・配慮あり）情報入力シート'!D76&lt;&gt;"入学しなかった"),1,0))</f>
        <v>0</v>
      </c>
      <c r="F76" s="1218">
        <f t="shared" si="1"/>
        <v>0</v>
      </c>
      <c r="G76" s="1218" t="str">
        <f>IFERROR(MATCH(ROW('発達障害（診断書なし・配慮あり）情報入力シート'!AN52),F:F,0),"")</f>
        <v/>
      </c>
      <c r="H76" s="8">
        <f>IF('発達障害（診断書なし・配慮あり）情報入力シート'!CL76="",0,IF(AND('発達障害（診断書なし・配慮あり）情報入力シート'!CK76=1,'発達障害（診断書なし・配慮あり）情報入力シート'!D76&lt;&gt;"",'発達障害（診断書なし・配慮あり）情報入力シート'!D76&lt;&gt;"入学しなかった"),1,0))</f>
        <v>0</v>
      </c>
      <c r="I76" s="8">
        <f t="shared" si="2"/>
        <v>0</v>
      </c>
      <c r="J76" s="8" t="str">
        <f>IFERROR(MATCH(ROW('発達障害（診断書なし・配慮あり）情報入力シート'!BD52),I:I,0),"")</f>
        <v/>
      </c>
      <c r="K76" s="8">
        <f>IF(OR(SUM('発達障害（診断書なし・配慮あり）情報入力シート'!AT76:BQ76,'発達障害（診断書なし・配慮あり）情報入力シート'!BT76:CJ76)&gt;0,COUNTA('発達障害（診断書なし・配慮あり）情報入力シート'!BR76:BS76)=2,COUNTA('発達障害（診断書なし・配慮あり）情報入力シート'!CK76:CL76)=2),1,0)</f>
        <v>0</v>
      </c>
      <c r="L76" s="8">
        <f>SUM('発達障害（診断書なし・配慮あり）情報入力シート'!J76:M76)+COUNTA('発達障害（診断書なし・配慮あり）情報入力シート'!N76)</f>
        <v>0</v>
      </c>
      <c r="M76" s="8">
        <f>SUM('発達障害（診断書なし・配慮あり）情報入力シート'!O76:R76)+COUNTA('発達障害（診断書なし・配慮あり）情報入力シート'!S76)</f>
        <v>0</v>
      </c>
      <c r="N76" s="8">
        <f>IF(SUM('発達障害（診断書なし・配慮あり）情報入力シート'!$T76:$AP76)&gt;0,1,0)</f>
        <v>0</v>
      </c>
      <c r="O76" s="8">
        <f>IF('発達障害（診断書なし・配慮あり）情報入力シート'!D76="入学者(新1年生)",1,0)</f>
        <v>0</v>
      </c>
    </row>
    <row r="77" spans="1:15" x14ac:dyDescent="0.4">
      <c r="A77" s="1217">
        <v>53</v>
      </c>
      <c r="B77" s="1218">
        <f>IF('発達障害（診断書なし・配慮あり）情報入力シート'!AQ77="",0,IF(AND('発達障害（診断書なし・配慮あり）情報入力シート'!AP77=1,'発達障害（診断書なし・配慮あり）情報入力シート'!D77&lt;&gt;"",'発達障害（診断書なし・配慮あり）情報入力シート'!D77&lt;&gt;"在籍者(2年生以上)"),1,0))</f>
        <v>0</v>
      </c>
      <c r="C77" s="1218">
        <f t="shared" si="0"/>
        <v>0</v>
      </c>
      <c r="D77" s="1218" t="str">
        <f>IFERROR(MATCH(ROW('発達障害（診断書なし・配慮あり）情報入力シート'!A53),C:C,0),"")</f>
        <v/>
      </c>
      <c r="E77" s="1218">
        <f>IF('発達障害（診断書なし・配慮あり）情報入力シート'!BS77="",0,IF(AND('発達障害（診断書なし・配慮あり）情報入力シート'!BR77=1,'発達障害（診断書なし・配慮あり）情報入力シート'!D77&lt;&gt;"",'発達障害（診断書なし・配慮あり）情報入力シート'!D77&lt;&gt;"入学しなかった"),1,0))</f>
        <v>0</v>
      </c>
      <c r="F77" s="1218">
        <f t="shared" si="1"/>
        <v>0</v>
      </c>
      <c r="G77" s="1218" t="str">
        <f>IFERROR(MATCH(ROW('発達障害（診断書なし・配慮あり）情報入力シート'!AN53),F:F,0),"")</f>
        <v/>
      </c>
      <c r="H77" s="8">
        <f>IF('発達障害（診断書なし・配慮あり）情報入力シート'!CL77="",0,IF(AND('発達障害（診断書なし・配慮あり）情報入力シート'!CK77=1,'発達障害（診断書なし・配慮あり）情報入力シート'!D77&lt;&gt;"",'発達障害（診断書なし・配慮あり）情報入力シート'!D77&lt;&gt;"入学しなかった"),1,0))</f>
        <v>0</v>
      </c>
      <c r="I77" s="8">
        <f t="shared" si="2"/>
        <v>0</v>
      </c>
      <c r="J77" s="8" t="str">
        <f>IFERROR(MATCH(ROW('発達障害（診断書なし・配慮あり）情報入力シート'!BD53),I:I,0),"")</f>
        <v/>
      </c>
      <c r="K77" s="8">
        <f>IF(OR(SUM('発達障害（診断書なし・配慮あり）情報入力シート'!AT77:BQ77,'発達障害（診断書なし・配慮あり）情報入力シート'!BT77:CJ77)&gt;0,COUNTA('発達障害（診断書なし・配慮あり）情報入力シート'!BR77:BS77)=2,COUNTA('発達障害（診断書なし・配慮あり）情報入力シート'!CK77:CL77)=2),1,0)</f>
        <v>0</v>
      </c>
      <c r="L77" s="8">
        <f>SUM('発達障害（診断書なし・配慮あり）情報入力シート'!J77:M77)+COUNTA('発達障害（診断書なし・配慮あり）情報入力シート'!N77)</f>
        <v>0</v>
      </c>
      <c r="M77" s="8">
        <f>SUM('発達障害（診断書なし・配慮あり）情報入力シート'!O77:R77)+COUNTA('発達障害（診断書なし・配慮あり）情報入力シート'!S77)</f>
        <v>0</v>
      </c>
      <c r="N77" s="8">
        <f>IF(SUM('発達障害（診断書なし・配慮あり）情報入力シート'!$T77:$AP77)&gt;0,1,0)</f>
        <v>0</v>
      </c>
      <c r="O77" s="8">
        <f>IF('発達障害（診断書なし・配慮あり）情報入力シート'!D77="入学者(新1年生)",1,0)</f>
        <v>0</v>
      </c>
    </row>
    <row r="78" spans="1:15" x14ac:dyDescent="0.4">
      <c r="A78" s="1217">
        <v>54</v>
      </c>
      <c r="B78" s="1218">
        <f>IF('発達障害（診断書なし・配慮あり）情報入力シート'!AQ78="",0,IF(AND('発達障害（診断書なし・配慮あり）情報入力シート'!AP78=1,'発達障害（診断書なし・配慮あり）情報入力シート'!D78&lt;&gt;"",'発達障害（診断書なし・配慮あり）情報入力シート'!D78&lt;&gt;"在籍者(2年生以上)"),1,0))</f>
        <v>0</v>
      </c>
      <c r="C78" s="1218">
        <f t="shared" si="0"/>
        <v>0</v>
      </c>
      <c r="D78" s="1218" t="str">
        <f>IFERROR(MATCH(ROW('発達障害（診断書なし・配慮あり）情報入力シート'!A54),C:C,0),"")</f>
        <v/>
      </c>
      <c r="E78" s="1218">
        <f>IF('発達障害（診断書なし・配慮あり）情報入力シート'!BS78="",0,IF(AND('発達障害（診断書なし・配慮あり）情報入力シート'!BR78=1,'発達障害（診断書なし・配慮あり）情報入力シート'!D78&lt;&gt;"",'発達障害（診断書なし・配慮あり）情報入力シート'!D78&lt;&gt;"入学しなかった"),1,0))</f>
        <v>0</v>
      </c>
      <c r="F78" s="1218">
        <f t="shared" si="1"/>
        <v>0</v>
      </c>
      <c r="G78" s="1218" t="str">
        <f>IFERROR(MATCH(ROW('発達障害（診断書なし・配慮あり）情報入力シート'!AN54),F:F,0),"")</f>
        <v/>
      </c>
      <c r="H78" s="8">
        <f>IF('発達障害（診断書なし・配慮あり）情報入力シート'!CL78="",0,IF(AND('発達障害（診断書なし・配慮あり）情報入力シート'!CK78=1,'発達障害（診断書なし・配慮あり）情報入力シート'!D78&lt;&gt;"",'発達障害（診断書なし・配慮あり）情報入力シート'!D78&lt;&gt;"入学しなかった"),1,0))</f>
        <v>0</v>
      </c>
      <c r="I78" s="8">
        <f t="shared" si="2"/>
        <v>0</v>
      </c>
      <c r="J78" s="8" t="str">
        <f>IFERROR(MATCH(ROW('発達障害（診断書なし・配慮あり）情報入力シート'!BD54),I:I,0),"")</f>
        <v/>
      </c>
      <c r="K78" s="8">
        <f>IF(OR(SUM('発達障害（診断書なし・配慮あり）情報入力シート'!AT78:BQ78,'発達障害（診断書なし・配慮あり）情報入力シート'!BT78:CJ78)&gt;0,COUNTA('発達障害（診断書なし・配慮あり）情報入力シート'!BR78:BS78)=2,COUNTA('発達障害（診断書なし・配慮あり）情報入力シート'!CK78:CL78)=2),1,0)</f>
        <v>0</v>
      </c>
      <c r="L78" s="8">
        <f>SUM('発達障害（診断書なし・配慮あり）情報入力シート'!J78:M78)+COUNTA('発達障害（診断書なし・配慮あり）情報入力シート'!N78)</f>
        <v>0</v>
      </c>
      <c r="M78" s="8">
        <f>SUM('発達障害（診断書なし・配慮あり）情報入力シート'!O78:R78)+COUNTA('発達障害（診断書なし・配慮あり）情報入力シート'!S78)</f>
        <v>0</v>
      </c>
      <c r="N78" s="8">
        <f>IF(SUM('発達障害（診断書なし・配慮あり）情報入力シート'!$T78:$AP78)&gt;0,1,0)</f>
        <v>0</v>
      </c>
      <c r="O78" s="8">
        <f>IF('発達障害（診断書なし・配慮あり）情報入力シート'!D78="入学者(新1年生)",1,0)</f>
        <v>0</v>
      </c>
    </row>
    <row r="79" spans="1:15" x14ac:dyDescent="0.4">
      <c r="A79" s="1217">
        <v>55</v>
      </c>
      <c r="B79" s="1218">
        <f>IF('発達障害（診断書なし・配慮あり）情報入力シート'!AQ79="",0,IF(AND('発達障害（診断書なし・配慮あり）情報入力シート'!AP79=1,'発達障害（診断書なし・配慮あり）情報入力シート'!D79&lt;&gt;"",'発達障害（診断書なし・配慮あり）情報入力シート'!D79&lt;&gt;"在籍者(2年生以上)"),1,0))</f>
        <v>0</v>
      </c>
      <c r="C79" s="1218">
        <f t="shared" si="0"/>
        <v>0</v>
      </c>
      <c r="D79" s="1218" t="str">
        <f>IFERROR(MATCH(ROW('発達障害（診断書なし・配慮あり）情報入力シート'!A55),C:C,0),"")</f>
        <v/>
      </c>
      <c r="E79" s="1218">
        <f>IF('発達障害（診断書なし・配慮あり）情報入力シート'!BS79="",0,IF(AND('発達障害（診断書なし・配慮あり）情報入力シート'!BR79=1,'発達障害（診断書なし・配慮あり）情報入力シート'!D79&lt;&gt;"",'発達障害（診断書なし・配慮あり）情報入力シート'!D79&lt;&gt;"入学しなかった"),1,0))</f>
        <v>0</v>
      </c>
      <c r="F79" s="1218">
        <f t="shared" si="1"/>
        <v>0</v>
      </c>
      <c r="G79" s="1218" t="str">
        <f>IFERROR(MATCH(ROW('発達障害（診断書なし・配慮あり）情報入力シート'!AN55),F:F,0),"")</f>
        <v/>
      </c>
      <c r="H79" s="8">
        <f>IF('発達障害（診断書なし・配慮あり）情報入力シート'!CL79="",0,IF(AND('発達障害（診断書なし・配慮あり）情報入力シート'!CK79=1,'発達障害（診断書なし・配慮あり）情報入力シート'!D79&lt;&gt;"",'発達障害（診断書なし・配慮あり）情報入力シート'!D79&lt;&gt;"入学しなかった"),1,0))</f>
        <v>0</v>
      </c>
      <c r="I79" s="8">
        <f t="shared" si="2"/>
        <v>0</v>
      </c>
      <c r="J79" s="8" t="str">
        <f>IFERROR(MATCH(ROW('発達障害（診断書なし・配慮あり）情報入力シート'!BD55),I:I,0),"")</f>
        <v/>
      </c>
      <c r="K79" s="8">
        <f>IF(OR(SUM('発達障害（診断書なし・配慮あり）情報入力シート'!AT79:BQ79,'発達障害（診断書なし・配慮あり）情報入力シート'!BT79:CJ79)&gt;0,COUNTA('発達障害（診断書なし・配慮あり）情報入力シート'!BR79:BS79)=2,COUNTA('発達障害（診断書なし・配慮あり）情報入力シート'!CK79:CL79)=2),1,0)</f>
        <v>0</v>
      </c>
      <c r="L79" s="8">
        <f>SUM('発達障害（診断書なし・配慮あり）情報入力シート'!J79:M79)+COUNTA('発達障害（診断書なし・配慮あり）情報入力シート'!N79)</f>
        <v>0</v>
      </c>
      <c r="M79" s="8">
        <f>SUM('発達障害（診断書なし・配慮あり）情報入力シート'!O79:R79)+COUNTA('発達障害（診断書なし・配慮あり）情報入力シート'!S79)</f>
        <v>0</v>
      </c>
      <c r="N79" s="8">
        <f>IF(SUM('発達障害（診断書なし・配慮あり）情報入力シート'!$T79:$AP79)&gt;0,1,0)</f>
        <v>0</v>
      </c>
      <c r="O79" s="8">
        <f>IF('発達障害（診断書なし・配慮あり）情報入力シート'!D79="入学者(新1年生)",1,0)</f>
        <v>0</v>
      </c>
    </row>
    <row r="80" spans="1:15" x14ac:dyDescent="0.4">
      <c r="A80" s="1217">
        <v>56</v>
      </c>
      <c r="B80" s="1218">
        <f>IF('発達障害（診断書なし・配慮あり）情報入力シート'!AQ80="",0,IF(AND('発達障害（診断書なし・配慮あり）情報入力シート'!AP80=1,'発達障害（診断書なし・配慮あり）情報入力シート'!D80&lt;&gt;"",'発達障害（診断書なし・配慮あり）情報入力シート'!D80&lt;&gt;"在籍者(2年生以上)"),1,0))</f>
        <v>0</v>
      </c>
      <c r="C80" s="1218">
        <f t="shared" si="0"/>
        <v>0</v>
      </c>
      <c r="D80" s="1218" t="str">
        <f>IFERROR(MATCH(ROW('発達障害（診断書なし・配慮あり）情報入力シート'!A56),C:C,0),"")</f>
        <v/>
      </c>
      <c r="E80" s="1218">
        <f>IF('発達障害（診断書なし・配慮あり）情報入力シート'!BS80="",0,IF(AND('発達障害（診断書なし・配慮あり）情報入力シート'!BR80=1,'発達障害（診断書なし・配慮あり）情報入力シート'!D80&lt;&gt;"",'発達障害（診断書なし・配慮あり）情報入力シート'!D80&lt;&gt;"入学しなかった"),1,0))</f>
        <v>0</v>
      </c>
      <c r="F80" s="1218">
        <f t="shared" si="1"/>
        <v>0</v>
      </c>
      <c r="G80" s="1218" t="str">
        <f>IFERROR(MATCH(ROW('発達障害（診断書なし・配慮あり）情報入力シート'!AN56),F:F,0),"")</f>
        <v/>
      </c>
      <c r="H80" s="8">
        <f>IF('発達障害（診断書なし・配慮あり）情報入力シート'!CL80="",0,IF(AND('発達障害（診断書なし・配慮あり）情報入力シート'!CK80=1,'発達障害（診断書なし・配慮あり）情報入力シート'!D80&lt;&gt;"",'発達障害（診断書なし・配慮あり）情報入力シート'!D80&lt;&gt;"入学しなかった"),1,0))</f>
        <v>0</v>
      </c>
      <c r="I80" s="8">
        <f t="shared" si="2"/>
        <v>0</v>
      </c>
      <c r="J80" s="8" t="str">
        <f>IFERROR(MATCH(ROW('発達障害（診断書なし・配慮あり）情報入力シート'!BD56),I:I,0),"")</f>
        <v/>
      </c>
      <c r="K80" s="8">
        <f>IF(OR(SUM('発達障害（診断書なし・配慮あり）情報入力シート'!AT80:BQ80,'発達障害（診断書なし・配慮あり）情報入力シート'!BT80:CJ80)&gt;0,COUNTA('発達障害（診断書なし・配慮あり）情報入力シート'!BR80:BS80)=2,COUNTA('発達障害（診断書なし・配慮あり）情報入力シート'!CK80:CL80)=2),1,0)</f>
        <v>0</v>
      </c>
      <c r="L80" s="8">
        <f>SUM('発達障害（診断書なし・配慮あり）情報入力シート'!J80:M80)+COUNTA('発達障害（診断書なし・配慮あり）情報入力シート'!N80)</f>
        <v>0</v>
      </c>
      <c r="M80" s="8">
        <f>SUM('発達障害（診断書なし・配慮あり）情報入力シート'!O80:R80)+COUNTA('発達障害（診断書なし・配慮あり）情報入力シート'!S80)</f>
        <v>0</v>
      </c>
      <c r="N80" s="8">
        <f>IF(SUM('発達障害（診断書なし・配慮あり）情報入力シート'!$T80:$AP80)&gt;0,1,0)</f>
        <v>0</v>
      </c>
      <c r="O80" s="8">
        <f>IF('発達障害（診断書なし・配慮あり）情報入力シート'!D80="入学者(新1年生)",1,0)</f>
        <v>0</v>
      </c>
    </row>
    <row r="81" spans="1:15" x14ac:dyDescent="0.4">
      <c r="A81" s="1217">
        <v>57</v>
      </c>
      <c r="B81" s="1218">
        <f>IF('発達障害（診断書なし・配慮あり）情報入力シート'!AQ81="",0,IF(AND('発達障害（診断書なし・配慮あり）情報入力シート'!AP81=1,'発達障害（診断書なし・配慮あり）情報入力シート'!D81&lt;&gt;"",'発達障害（診断書なし・配慮あり）情報入力シート'!D81&lt;&gt;"在籍者(2年生以上)"),1,0))</f>
        <v>0</v>
      </c>
      <c r="C81" s="1218">
        <f t="shared" si="0"/>
        <v>0</v>
      </c>
      <c r="D81" s="1218" t="str">
        <f>IFERROR(MATCH(ROW('発達障害（診断書なし・配慮あり）情報入力シート'!A57),C:C,0),"")</f>
        <v/>
      </c>
      <c r="E81" s="1218">
        <f>IF('発達障害（診断書なし・配慮あり）情報入力シート'!BS81="",0,IF(AND('発達障害（診断書なし・配慮あり）情報入力シート'!BR81=1,'発達障害（診断書なし・配慮あり）情報入力シート'!D81&lt;&gt;"",'発達障害（診断書なし・配慮あり）情報入力シート'!D81&lt;&gt;"入学しなかった"),1,0))</f>
        <v>0</v>
      </c>
      <c r="F81" s="1218">
        <f t="shared" si="1"/>
        <v>0</v>
      </c>
      <c r="G81" s="1218" t="str">
        <f>IFERROR(MATCH(ROW('発達障害（診断書なし・配慮あり）情報入力シート'!AN57),F:F,0),"")</f>
        <v/>
      </c>
      <c r="H81" s="8">
        <f>IF('発達障害（診断書なし・配慮あり）情報入力シート'!CL81="",0,IF(AND('発達障害（診断書なし・配慮あり）情報入力シート'!CK81=1,'発達障害（診断書なし・配慮あり）情報入力シート'!D81&lt;&gt;"",'発達障害（診断書なし・配慮あり）情報入力シート'!D81&lt;&gt;"入学しなかった"),1,0))</f>
        <v>0</v>
      </c>
      <c r="I81" s="8">
        <f t="shared" si="2"/>
        <v>0</v>
      </c>
      <c r="J81" s="8" t="str">
        <f>IFERROR(MATCH(ROW('発達障害（診断書なし・配慮あり）情報入力シート'!BD57),I:I,0),"")</f>
        <v/>
      </c>
      <c r="K81" s="8">
        <f>IF(OR(SUM('発達障害（診断書なし・配慮あり）情報入力シート'!AT81:BQ81,'発達障害（診断書なし・配慮あり）情報入力シート'!BT81:CJ81)&gt;0,COUNTA('発達障害（診断書なし・配慮あり）情報入力シート'!BR81:BS81)=2,COUNTA('発達障害（診断書なし・配慮あり）情報入力シート'!CK81:CL81)=2),1,0)</f>
        <v>0</v>
      </c>
      <c r="L81" s="8">
        <f>SUM('発達障害（診断書なし・配慮あり）情報入力シート'!J81:M81)+COUNTA('発達障害（診断書なし・配慮あり）情報入力シート'!N81)</f>
        <v>0</v>
      </c>
      <c r="M81" s="8">
        <f>SUM('発達障害（診断書なし・配慮あり）情報入力シート'!O81:R81)+COUNTA('発達障害（診断書なし・配慮あり）情報入力シート'!S81)</f>
        <v>0</v>
      </c>
      <c r="N81" s="8">
        <f>IF(SUM('発達障害（診断書なし・配慮あり）情報入力シート'!$T81:$AP81)&gt;0,1,0)</f>
        <v>0</v>
      </c>
      <c r="O81" s="8">
        <f>IF('発達障害（診断書なし・配慮あり）情報入力シート'!D81="入学者(新1年生)",1,0)</f>
        <v>0</v>
      </c>
    </row>
    <row r="82" spans="1:15" x14ac:dyDescent="0.4">
      <c r="A82" s="1217">
        <v>58</v>
      </c>
      <c r="B82" s="1218">
        <f>IF('発達障害（診断書なし・配慮あり）情報入力シート'!AQ82="",0,IF(AND('発達障害（診断書なし・配慮あり）情報入力シート'!AP82=1,'発達障害（診断書なし・配慮あり）情報入力シート'!D82&lt;&gt;"",'発達障害（診断書なし・配慮あり）情報入力シート'!D82&lt;&gt;"在籍者(2年生以上)"),1,0))</f>
        <v>0</v>
      </c>
      <c r="C82" s="1218">
        <f t="shared" si="0"/>
        <v>0</v>
      </c>
      <c r="D82" s="1218" t="str">
        <f>IFERROR(MATCH(ROW('発達障害（診断書なし・配慮あり）情報入力シート'!A58),C:C,0),"")</f>
        <v/>
      </c>
      <c r="E82" s="1218">
        <f>IF('発達障害（診断書なし・配慮あり）情報入力シート'!BS82="",0,IF(AND('発達障害（診断書なし・配慮あり）情報入力シート'!BR82=1,'発達障害（診断書なし・配慮あり）情報入力シート'!D82&lt;&gt;"",'発達障害（診断書なし・配慮あり）情報入力シート'!D82&lt;&gt;"入学しなかった"),1,0))</f>
        <v>0</v>
      </c>
      <c r="F82" s="1218">
        <f t="shared" si="1"/>
        <v>0</v>
      </c>
      <c r="G82" s="1218" t="str">
        <f>IFERROR(MATCH(ROW('発達障害（診断書なし・配慮あり）情報入力シート'!AN58),F:F,0),"")</f>
        <v/>
      </c>
      <c r="H82" s="8">
        <f>IF('発達障害（診断書なし・配慮あり）情報入力シート'!CL82="",0,IF(AND('発達障害（診断書なし・配慮あり）情報入力シート'!CK82=1,'発達障害（診断書なし・配慮あり）情報入力シート'!D82&lt;&gt;"",'発達障害（診断書なし・配慮あり）情報入力シート'!D82&lt;&gt;"入学しなかった"),1,0))</f>
        <v>0</v>
      </c>
      <c r="I82" s="8">
        <f t="shared" si="2"/>
        <v>0</v>
      </c>
      <c r="J82" s="8" t="str">
        <f>IFERROR(MATCH(ROW('発達障害（診断書なし・配慮あり）情報入力シート'!BD58),I:I,0),"")</f>
        <v/>
      </c>
      <c r="K82" s="8">
        <f>IF(OR(SUM('発達障害（診断書なし・配慮あり）情報入力シート'!AT82:BQ82,'発達障害（診断書なし・配慮あり）情報入力シート'!BT82:CJ82)&gt;0,COUNTA('発達障害（診断書なし・配慮あり）情報入力シート'!BR82:BS82)=2,COUNTA('発達障害（診断書なし・配慮あり）情報入力シート'!CK82:CL82)=2),1,0)</f>
        <v>0</v>
      </c>
      <c r="L82" s="8">
        <f>SUM('発達障害（診断書なし・配慮あり）情報入力シート'!J82:M82)+COUNTA('発達障害（診断書なし・配慮あり）情報入力シート'!N82)</f>
        <v>0</v>
      </c>
      <c r="M82" s="8">
        <f>SUM('発達障害（診断書なし・配慮あり）情報入力シート'!O82:R82)+COUNTA('発達障害（診断書なし・配慮あり）情報入力シート'!S82)</f>
        <v>0</v>
      </c>
      <c r="N82" s="8">
        <f>IF(SUM('発達障害（診断書なし・配慮あり）情報入力シート'!$T82:$AP82)&gt;0,1,0)</f>
        <v>0</v>
      </c>
      <c r="O82" s="8">
        <f>IF('発達障害（診断書なし・配慮あり）情報入力シート'!D82="入学者(新1年生)",1,0)</f>
        <v>0</v>
      </c>
    </row>
    <row r="83" spans="1:15" x14ac:dyDescent="0.4">
      <c r="A83" s="1217">
        <v>59</v>
      </c>
      <c r="B83" s="1218">
        <f>IF('発達障害（診断書なし・配慮あり）情報入力シート'!AQ83="",0,IF(AND('発達障害（診断書なし・配慮あり）情報入力シート'!AP83=1,'発達障害（診断書なし・配慮あり）情報入力シート'!D83&lt;&gt;"",'発達障害（診断書なし・配慮あり）情報入力シート'!D83&lt;&gt;"在籍者(2年生以上)"),1,0))</f>
        <v>0</v>
      </c>
      <c r="C83" s="1218">
        <f t="shared" si="0"/>
        <v>0</v>
      </c>
      <c r="D83" s="1218" t="str">
        <f>IFERROR(MATCH(ROW('発達障害（診断書なし・配慮あり）情報入力シート'!A59),C:C,0),"")</f>
        <v/>
      </c>
      <c r="E83" s="1218">
        <f>IF('発達障害（診断書なし・配慮あり）情報入力シート'!BS83="",0,IF(AND('発達障害（診断書なし・配慮あり）情報入力シート'!BR83=1,'発達障害（診断書なし・配慮あり）情報入力シート'!D83&lt;&gt;"",'発達障害（診断書なし・配慮あり）情報入力シート'!D83&lt;&gt;"入学しなかった"),1,0))</f>
        <v>0</v>
      </c>
      <c r="F83" s="1218">
        <f t="shared" si="1"/>
        <v>0</v>
      </c>
      <c r="G83" s="1218" t="str">
        <f>IFERROR(MATCH(ROW('発達障害（診断書なし・配慮あり）情報入力シート'!AN59),F:F,0),"")</f>
        <v/>
      </c>
      <c r="H83" s="8">
        <f>IF('発達障害（診断書なし・配慮あり）情報入力シート'!CL83="",0,IF(AND('発達障害（診断書なし・配慮あり）情報入力シート'!CK83=1,'発達障害（診断書なし・配慮あり）情報入力シート'!D83&lt;&gt;"",'発達障害（診断書なし・配慮あり）情報入力シート'!D83&lt;&gt;"入学しなかった"),1,0))</f>
        <v>0</v>
      </c>
      <c r="I83" s="8">
        <f t="shared" si="2"/>
        <v>0</v>
      </c>
      <c r="J83" s="8" t="str">
        <f>IFERROR(MATCH(ROW('発達障害（診断書なし・配慮あり）情報入力シート'!BD59),I:I,0),"")</f>
        <v/>
      </c>
      <c r="K83" s="8">
        <f>IF(OR(SUM('発達障害（診断書なし・配慮あり）情報入力シート'!AT83:BQ83,'発達障害（診断書なし・配慮あり）情報入力シート'!BT83:CJ83)&gt;0,COUNTA('発達障害（診断書なし・配慮あり）情報入力シート'!BR83:BS83)=2,COUNTA('発達障害（診断書なし・配慮あり）情報入力シート'!CK83:CL83)=2),1,0)</f>
        <v>0</v>
      </c>
      <c r="L83" s="8">
        <f>SUM('発達障害（診断書なし・配慮あり）情報入力シート'!J83:M83)+COUNTA('発達障害（診断書なし・配慮あり）情報入力シート'!N83)</f>
        <v>0</v>
      </c>
      <c r="M83" s="8">
        <f>SUM('発達障害（診断書なし・配慮あり）情報入力シート'!O83:R83)+COUNTA('発達障害（診断書なし・配慮あり）情報入力シート'!S83)</f>
        <v>0</v>
      </c>
      <c r="N83" s="8">
        <f>IF(SUM('発達障害（診断書なし・配慮あり）情報入力シート'!$T83:$AP83)&gt;0,1,0)</f>
        <v>0</v>
      </c>
      <c r="O83" s="8">
        <f>IF('発達障害（診断書なし・配慮あり）情報入力シート'!D83="入学者(新1年生)",1,0)</f>
        <v>0</v>
      </c>
    </row>
    <row r="84" spans="1:15" x14ac:dyDescent="0.4">
      <c r="A84" s="1217">
        <v>60</v>
      </c>
      <c r="B84" s="1218">
        <f>IF('発達障害（診断書なし・配慮あり）情報入力シート'!AQ84="",0,IF(AND('発達障害（診断書なし・配慮あり）情報入力シート'!AP84=1,'発達障害（診断書なし・配慮あり）情報入力シート'!D84&lt;&gt;"",'発達障害（診断書なし・配慮あり）情報入力シート'!D84&lt;&gt;"在籍者(2年生以上)"),1,0))</f>
        <v>0</v>
      </c>
      <c r="C84" s="1218">
        <f t="shared" si="0"/>
        <v>0</v>
      </c>
      <c r="D84" s="1218" t="str">
        <f>IFERROR(MATCH(ROW('発達障害（診断書なし・配慮あり）情報入力シート'!A60),C:C,0),"")</f>
        <v/>
      </c>
      <c r="E84" s="1218">
        <f>IF('発達障害（診断書なし・配慮あり）情報入力シート'!BS84="",0,IF(AND('発達障害（診断書なし・配慮あり）情報入力シート'!BR84=1,'発達障害（診断書なし・配慮あり）情報入力シート'!D84&lt;&gt;"",'発達障害（診断書なし・配慮あり）情報入力シート'!D84&lt;&gt;"入学しなかった"),1,0))</f>
        <v>0</v>
      </c>
      <c r="F84" s="1218">
        <f t="shared" si="1"/>
        <v>0</v>
      </c>
      <c r="G84" s="1218" t="str">
        <f>IFERROR(MATCH(ROW('発達障害（診断書なし・配慮あり）情報入力シート'!AN60),F:F,0),"")</f>
        <v/>
      </c>
      <c r="H84" s="8">
        <f>IF('発達障害（診断書なし・配慮あり）情報入力シート'!CL84="",0,IF(AND('発達障害（診断書なし・配慮あり）情報入力シート'!CK84=1,'発達障害（診断書なし・配慮あり）情報入力シート'!D84&lt;&gt;"",'発達障害（診断書なし・配慮あり）情報入力シート'!D84&lt;&gt;"入学しなかった"),1,0))</f>
        <v>0</v>
      </c>
      <c r="I84" s="8">
        <f t="shared" si="2"/>
        <v>0</v>
      </c>
      <c r="J84" s="8" t="str">
        <f>IFERROR(MATCH(ROW('発達障害（診断書なし・配慮あり）情報入力シート'!BD60),I:I,0),"")</f>
        <v/>
      </c>
      <c r="K84" s="8">
        <f>IF(OR(SUM('発達障害（診断書なし・配慮あり）情報入力シート'!AT84:BQ84,'発達障害（診断書なし・配慮あり）情報入力シート'!BT84:CJ84)&gt;0,COUNTA('発達障害（診断書なし・配慮あり）情報入力シート'!BR84:BS84)=2,COUNTA('発達障害（診断書なし・配慮あり）情報入力シート'!CK84:CL84)=2),1,0)</f>
        <v>0</v>
      </c>
      <c r="L84" s="8">
        <f>SUM('発達障害（診断書なし・配慮あり）情報入力シート'!J84:M84)+COUNTA('発達障害（診断書なし・配慮あり）情報入力シート'!N84)</f>
        <v>0</v>
      </c>
      <c r="M84" s="8">
        <f>SUM('発達障害（診断書なし・配慮あり）情報入力シート'!O84:R84)+COUNTA('発達障害（診断書なし・配慮あり）情報入力シート'!S84)</f>
        <v>0</v>
      </c>
      <c r="N84" s="8">
        <f>IF(SUM('発達障害（診断書なし・配慮あり）情報入力シート'!$T84:$AP84)&gt;0,1,0)</f>
        <v>0</v>
      </c>
      <c r="O84" s="8">
        <f>IF('発達障害（診断書なし・配慮あり）情報入力シート'!D84="入学者(新1年生)",1,0)</f>
        <v>0</v>
      </c>
    </row>
    <row r="85" spans="1:15" x14ac:dyDescent="0.4">
      <c r="A85" s="1217">
        <v>61</v>
      </c>
      <c r="B85" s="1218">
        <f>IF('発達障害（診断書なし・配慮あり）情報入力シート'!AQ85="",0,IF(AND('発達障害（診断書なし・配慮あり）情報入力シート'!AP85=1,'発達障害（診断書なし・配慮あり）情報入力シート'!D85&lt;&gt;"",'発達障害（診断書なし・配慮あり）情報入力シート'!D85&lt;&gt;"在籍者(2年生以上)"),1,0))</f>
        <v>0</v>
      </c>
      <c r="C85" s="1218">
        <f t="shared" si="0"/>
        <v>0</v>
      </c>
      <c r="D85" s="1218" t="str">
        <f>IFERROR(MATCH(ROW('発達障害（診断書なし・配慮あり）情報入力シート'!A61),C:C,0),"")</f>
        <v/>
      </c>
      <c r="E85" s="1218">
        <f>IF('発達障害（診断書なし・配慮あり）情報入力シート'!BS85="",0,IF(AND('発達障害（診断書なし・配慮あり）情報入力シート'!BR85=1,'発達障害（診断書なし・配慮あり）情報入力シート'!D85&lt;&gt;"",'発達障害（診断書なし・配慮あり）情報入力シート'!D85&lt;&gt;"入学しなかった"),1,0))</f>
        <v>0</v>
      </c>
      <c r="F85" s="1218">
        <f t="shared" si="1"/>
        <v>0</v>
      </c>
      <c r="G85" s="1218" t="str">
        <f>IFERROR(MATCH(ROW('発達障害（診断書なし・配慮あり）情報入力シート'!AN61),F:F,0),"")</f>
        <v/>
      </c>
      <c r="H85" s="8">
        <f>IF('発達障害（診断書なし・配慮あり）情報入力シート'!CL85="",0,IF(AND('発達障害（診断書なし・配慮あり）情報入力シート'!CK85=1,'発達障害（診断書なし・配慮あり）情報入力シート'!D85&lt;&gt;"",'発達障害（診断書なし・配慮あり）情報入力シート'!D85&lt;&gt;"入学しなかった"),1,0))</f>
        <v>0</v>
      </c>
      <c r="I85" s="8">
        <f t="shared" si="2"/>
        <v>0</v>
      </c>
      <c r="J85" s="8" t="str">
        <f>IFERROR(MATCH(ROW('発達障害（診断書なし・配慮あり）情報入力シート'!BD61),I:I,0),"")</f>
        <v/>
      </c>
      <c r="K85" s="8">
        <f>IF(OR(SUM('発達障害（診断書なし・配慮あり）情報入力シート'!AT85:BQ85,'発達障害（診断書なし・配慮あり）情報入力シート'!BT85:CJ85)&gt;0,COUNTA('発達障害（診断書なし・配慮あり）情報入力シート'!BR85:BS85)=2,COUNTA('発達障害（診断書なし・配慮あり）情報入力シート'!CK85:CL85)=2),1,0)</f>
        <v>0</v>
      </c>
      <c r="L85" s="8">
        <f>SUM('発達障害（診断書なし・配慮あり）情報入力シート'!J85:M85)+COUNTA('発達障害（診断書なし・配慮あり）情報入力シート'!N85)</f>
        <v>0</v>
      </c>
      <c r="M85" s="8">
        <f>SUM('発達障害（診断書なし・配慮あり）情報入力シート'!O85:R85)+COUNTA('発達障害（診断書なし・配慮あり）情報入力シート'!S85)</f>
        <v>0</v>
      </c>
      <c r="N85" s="8">
        <f>IF(SUM('発達障害（診断書なし・配慮あり）情報入力シート'!$T85:$AP85)&gt;0,1,0)</f>
        <v>0</v>
      </c>
      <c r="O85" s="8">
        <f>IF('発達障害（診断書なし・配慮あり）情報入力シート'!D85="入学者(新1年生)",1,0)</f>
        <v>0</v>
      </c>
    </row>
    <row r="86" spans="1:15" x14ac:dyDescent="0.4">
      <c r="A86" s="1217">
        <v>62</v>
      </c>
      <c r="B86" s="1218">
        <f>IF('発達障害（診断書なし・配慮あり）情報入力シート'!AQ86="",0,IF(AND('発達障害（診断書なし・配慮あり）情報入力シート'!AP86=1,'発達障害（診断書なし・配慮あり）情報入力シート'!D86&lt;&gt;"",'発達障害（診断書なし・配慮あり）情報入力シート'!D86&lt;&gt;"在籍者(2年生以上)"),1,0))</f>
        <v>0</v>
      </c>
      <c r="C86" s="1218">
        <f t="shared" si="0"/>
        <v>0</v>
      </c>
      <c r="D86" s="1218" t="str">
        <f>IFERROR(MATCH(ROW('発達障害（診断書なし・配慮あり）情報入力シート'!A62),C:C,0),"")</f>
        <v/>
      </c>
      <c r="E86" s="1218">
        <f>IF('発達障害（診断書なし・配慮あり）情報入力シート'!BS86="",0,IF(AND('発達障害（診断書なし・配慮あり）情報入力シート'!BR86=1,'発達障害（診断書なし・配慮あり）情報入力シート'!D86&lt;&gt;"",'発達障害（診断書なし・配慮あり）情報入力シート'!D86&lt;&gt;"入学しなかった"),1,0))</f>
        <v>0</v>
      </c>
      <c r="F86" s="1218">
        <f t="shared" si="1"/>
        <v>0</v>
      </c>
      <c r="G86" s="1218" t="str">
        <f>IFERROR(MATCH(ROW('発達障害（診断書なし・配慮あり）情報入力シート'!AN62),F:F,0),"")</f>
        <v/>
      </c>
      <c r="H86" s="8">
        <f>IF('発達障害（診断書なし・配慮あり）情報入力シート'!CL86="",0,IF(AND('発達障害（診断書なし・配慮あり）情報入力シート'!CK86=1,'発達障害（診断書なし・配慮あり）情報入力シート'!D86&lt;&gt;"",'発達障害（診断書なし・配慮あり）情報入力シート'!D86&lt;&gt;"入学しなかった"),1,0))</f>
        <v>0</v>
      </c>
      <c r="I86" s="8">
        <f t="shared" si="2"/>
        <v>0</v>
      </c>
      <c r="J86" s="8" t="str">
        <f>IFERROR(MATCH(ROW('発達障害（診断書なし・配慮あり）情報入力シート'!BD62),I:I,0),"")</f>
        <v/>
      </c>
      <c r="K86" s="8">
        <f>IF(OR(SUM('発達障害（診断書なし・配慮あり）情報入力シート'!AT86:BQ86,'発達障害（診断書なし・配慮あり）情報入力シート'!BT86:CJ86)&gt;0,COUNTA('発達障害（診断書なし・配慮あり）情報入力シート'!BR86:BS86)=2,COUNTA('発達障害（診断書なし・配慮あり）情報入力シート'!CK86:CL86)=2),1,0)</f>
        <v>0</v>
      </c>
      <c r="L86" s="8">
        <f>SUM('発達障害（診断書なし・配慮あり）情報入力シート'!J86:M86)+COUNTA('発達障害（診断書なし・配慮あり）情報入力シート'!N86)</f>
        <v>0</v>
      </c>
      <c r="M86" s="8">
        <f>SUM('発達障害（診断書なし・配慮あり）情報入力シート'!O86:R86)+COUNTA('発達障害（診断書なし・配慮あり）情報入力シート'!S86)</f>
        <v>0</v>
      </c>
      <c r="N86" s="8">
        <f>IF(SUM('発達障害（診断書なし・配慮あり）情報入力シート'!$T86:$AP86)&gt;0,1,0)</f>
        <v>0</v>
      </c>
      <c r="O86" s="8">
        <f>IF('発達障害（診断書なし・配慮あり）情報入力シート'!D86="入学者(新1年生)",1,0)</f>
        <v>0</v>
      </c>
    </row>
    <row r="87" spans="1:15" x14ac:dyDescent="0.4">
      <c r="A87" s="1217">
        <v>63</v>
      </c>
      <c r="B87" s="1218">
        <f>IF('発達障害（診断書なし・配慮あり）情報入力シート'!AQ87="",0,IF(AND('発達障害（診断書なし・配慮あり）情報入力シート'!AP87=1,'発達障害（診断書なし・配慮あり）情報入力シート'!D87&lt;&gt;"",'発達障害（診断書なし・配慮あり）情報入力シート'!D87&lt;&gt;"在籍者(2年生以上)"),1,0))</f>
        <v>0</v>
      </c>
      <c r="C87" s="1218">
        <f t="shared" si="0"/>
        <v>0</v>
      </c>
      <c r="D87" s="1218" t="str">
        <f>IFERROR(MATCH(ROW('発達障害（診断書なし・配慮あり）情報入力シート'!A63),C:C,0),"")</f>
        <v/>
      </c>
      <c r="E87" s="1218">
        <f>IF('発達障害（診断書なし・配慮あり）情報入力シート'!BS87="",0,IF(AND('発達障害（診断書なし・配慮あり）情報入力シート'!BR87=1,'発達障害（診断書なし・配慮あり）情報入力シート'!D87&lt;&gt;"",'発達障害（診断書なし・配慮あり）情報入力シート'!D87&lt;&gt;"入学しなかった"),1,0))</f>
        <v>0</v>
      </c>
      <c r="F87" s="1218">
        <f t="shared" si="1"/>
        <v>0</v>
      </c>
      <c r="G87" s="1218" t="str">
        <f>IFERROR(MATCH(ROW('発達障害（診断書なし・配慮あり）情報入力シート'!AN63),F:F,0),"")</f>
        <v/>
      </c>
      <c r="H87" s="8">
        <f>IF('発達障害（診断書なし・配慮あり）情報入力シート'!CL87="",0,IF(AND('発達障害（診断書なし・配慮あり）情報入力シート'!CK87=1,'発達障害（診断書なし・配慮あり）情報入力シート'!D87&lt;&gt;"",'発達障害（診断書なし・配慮あり）情報入力シート'!D87&lt;&gt;"入学しなかった"),1,0))</f>
        <v>0</v>
      </c>
      <c r="I87" s="8">
        <f t="shared" si="2"/>
        <v>0</v>
      </c>
      <c r="J87" s="8" t="str">
        <f>IFERROR(MATCH(ROW('発達障害（診断書なし・配慮あり）情報入力シート'!BD63),I:I,0),"")</f>
        <v/>
      </c>
      <c r="K87" s="8">
        <f>IF(OR(SUM('発達障害（診断書なし・配慮あり）情報入力シート'!AT87:BQ87,'発達障害（診断書なし・配慮あり）情報入力シート'!BT87:CJ87)&gt;0,COUNTA('発達障害（診断書なし・配慮あり）情報入力シート'!BR87:BS87)=2,COUNTA('発達障害（診断書なし・配慮あり）情報入力シート'!CK87:CL87)=2),1,0)</f>
        <v>0</v>
      </c>
      <c r="L87" s="8">
        <f>SUM('発達障害（診断書なし・配慮あり）情報入力シート'!J87:M87)+COUNTA('発達障害（診断書なし・配慮あり）情報入力シート'!N87)</f>
        <v>0</v>
      </c>
      <c r="M87" s="8">
        <f>SUM('発達障害（診断書なし・配慮あり）情報入力シート'!O87:R87)+COUNTA('発達障害（診断書なし・配慮あり）情報入力シート'!S87)</f>
        <v>0</v>
      </c>
      <c r="N87" s="8">
        <f>IF(SUM('発達障害（診断書なし・配慮あり）情報入力シート'!$T87:$AP87)&gt;0,1,0)</f>
        <v>0</v>
      </c>
      <c r="O87" s="8">
        <f>IF('発達障害（診断書なし・配慮あり）情報入力シート'!D87="入学者(新1年生)",1,0)</f>
        <v>0</v>
      </c>
    </row>
    <row r="88" spans="1:15" x14ac:dyDescent="0.4">
      <c r="A88" s="1217">
        <v>64</v>
      </c>
      <c r="B88" s="1218">
        <f>IF('発達障害（診断書なし・配慮あり）情報入力シート'!AQ88="",0,IF(AND('発達障害（診断書なし・配慮あり）情報入力シート'!AP88=1,'発達障害（診断書なし・配慮あり）情報入力シート'!D88&lt;&gt;"",'発達障害（診断書なし・配慮あり）情報入力シート'!D88&lt;&gt;"在籍者(2年生以上)"),1,0))</f>
        <v>0</v>
      </c>
      <c r="C88" s="1218">
        <f t="shared" si="0"/>
        <v>0</v>
      </c>
      <c r="D88" s="1218" t="str">
        <f>IFERROR(MATCH(ROW('発達障害（診断書なし・配慮あり）情報入力シート'!A64),C:C,0),"")</f>
        <v/>
      </c>
      <c r="E88" s="1218">
        <f>IF('発達障害（診断書なし・配慮あり）情報入力シート'!BS88="",0,IF(AND('発達障害（診断書なし・配慮あり）情報入力シート'!BR88=1,'発達障害（診断書なし・配慮あり）情報入力シート'!D88&lt;&gt;"",'発達障害（診断書なし・配慮あり）情報入力シート'!D88&lt;&gt;"入学しなかった"),1,0))</f>
        <v>0</v>
      </c>
      <c r="F88" s="1218">
        <f t="shared" si="1"/>
        <v>0</v>
      </c>
      <c r="G88" s="1218" t="str">
        <f>IFERROR(MATCH(ROW('発達障害（診断書なし・配慮あり）情報入力シート'!AN64),F:F,0),"")</f>
        <v/>
      </c>
      <c r="H88" s="8">
        <f>IF('発達障害（診断書なし・配慮あり）情報入力シート'!CL88="",0,IF(AND('発達障害（診断書なし・配慮あり）情報入力シート'!CK88=1,'発達障害（診断書なし・配慮あり）情報入力シート'!D88&lt;&gt;"",'発達障害（診断書なし・配慮あり）情報入力シート'!D88&lt;&gt;"入学しなかった"),1,0))</f>
        <v>0</v>
      </c>
      <c r="I88" s="8">
        <f t="shared" si="2"/>
        <v>0</v>
      </c>
      <c r="J88" s="8" t="str">
        <f>IFERROR(MATCH(ROW('発達障害（診断書なし・配慮あり）情報入力シート'!BD64),I:I,0),"")</f>
        <v/>
      </c>
      <c r="K88" s="8">
        <f>IF(OR(SUM('発達障害（診断書なし・配慮あり）情報入力シート'!AT88:BQ88,'発達障害（診断書なし・配慮あり）情報入力シート'!BT88:CJ88)&gt;0,COUNTA('発達障害（診断書なし・配慮あり）情報入力シート'!BR88:BS88)=2,COUNTA('発達障害（診断書なし・配慮あり）情報入力シート'!CK88:CL88)=2),1,0)</f>
        <v>0</v>
      </c>
      <c r="L88" s="8">
        <f>SUM('発達障害（診断書なし・配慮あり）情報入力シート'!J88:M88)+COUNTA('発達障害（診断書なし・配慮あり）情報入力シート'!N88)</f>
        <v>0</v>
      </c>
      <c r="M88" s="8">
        <f>SUM('発達障害（診断書なし・配慮あり）情報入力シート'!O88:R88)+COUNTA('発達障害（診断書なし・配慮あり）情報入力シート'!S88)</f>
        <v>0</v>
      </c>
      <c r="N88" s="8">
        <f>IF(SUM('発達障害（診断書なし・配慮あり）情報入力シート'!$T88:$AP88)&gt;0,1,0)</f>
        <v>0</v>
      </c>
      <c r="O88" s="8">
        <f>IF('発達障害（診断書なし・配慮あり）情報入力シート'!D88="入学者(新1年生)",1,0)</f>
        <v>0</v>
      </c>
    </row>
    <row r="89" spans="1:15" x14ac:dyDescent="0.4">
      <c r="A89" s="1217">
        <v>65</v>
      </c>
      <c r="B89" s="1218">
        <f>IF('発達障害（診断書なし・配慮あり）情報入力シート'!AQ89="",0,IF(AND('発達障害（診断書なし・配慮あり）情報入力シート'!AP89=1,'発達障害（診断書なし・配慮あり）情報入力シート'!D89&lt;&gt;"",'発達障害（診断書なし・配慮あり）情報入力シート'!D89&lt;&gt;"在籍者(2年生以上)"),1,0))</f>
        <v>0</v>
      </c>
      <c r="C89" s="1218">
        <f t="shared" ref="C89:C152" si="3">C88+B89</f>
        <v>0</v>
      </c>
      <c r="D89" s="1218" t="str">
        <f>IFERROR(MATCH(ROW('発達障害（診断書なし・配慮あり）情報入力シート'!A65),C:C,0),"")</f>
        <v/>
      </c>
      <c r="E89" s="1218">
        <f>IF('発達障害（診断書なし・配慮あり）情報入力シート'!BS89="",0,IF(AND('発達障害（診断書なし・配慮あり）情報入力シート'!BR89=1,'発達障害（診断書なし・配慮あり）情報入力シート'!D89&lt;&gt;"",'発達障害（診断書なし・配慮あり）情報入力シート'!D89&lt;&gt;"入学しなかった"),1,0))</f>
        <v>0</v>
      </c>
      <c r="F89" s="1218">
        <f t="shared" ref="F89:F152" si="4">F88+E89</f>
        <v>0</v>
      </c>
      <c r="G89" s="1218" t="str">
        <f>IFERROR(MATCH(ROW('発達障害（診断書なし・配慮あり）情報入力シート'!AN65),F:F,0),"")</f>
        <v/>
      </c>
      <c r="H89" s="8">
        <f>IF('発達障害（診断書なし・配慮あり）情報入力シート'!CL89="",0,IF(AND('発達障害（診断書なし・配慮あり）情報入力シート'!CK89=1,'発達障害（診断書なし・配慮あり）情報入力シート'!D89&lt;&gt;"",'発達障害（診断書なし・配慮あり）情報入力シート'!D89&lt;&gt;"入学しなかった"),1,0))</f>
        <v>0</v>
      </c>
      <c r="I89" s="8">
        <f t="shared" ref="I89:I152" si="5">I88+H89</f>
        <v>0</v>
      </c>
      <c r="J89" s="8" t="str">
        <f>IFERROR(MATCH(ROW('発達障害（診断書なし・配慮あり）情報入力シート'!BD65),I:I,0),"")</f>
        <v/>
      </c>
      <c r="K89" s="8">
        <f>IF(OR(SUM('発達障害（診断書なし・配慮あり）情報入力シート'!AT89:BQ89,'発達障害（診断書なし・配慮あり）情報入力シート'!BT89:CJ89)&gt;0,COUNTA('発達障害（診断書なし・配慮あり）情報入力シート'!BR89:BS89)=2,COUNTA('発達障害（診断書なし・配慮あり）情報入力シート'!CK89:CL89)=2),1,0)</f>
        <v>0</v>
      </c>
      <c r="L89" s="8">
        <f>SUM('発達障害（診断書なし・配慮あり）情報入力シート'!J89:M89)+COUNTA('発達障害（診断書なし・配慮あり）情報入力シート'!N89)</f>
        <v>0</v>
      </c>
      <c r="M89" s="8">
        <f>SUM('発達障害（診断書なし・配慮あり）情報入力シート'!O89:R89)+COUNTA('発達障害（診断書なし・配慮あり）情報入力シート'!S89)</f>
        <v>0</v>
      </c>
      <c r="N89" s="8">
        <f>IF(SUM('発達障害（診断書なし・配慮あり）情報入力シート'!$T89:$AP89)&gt;0,1,0)</f>
        <v>0</v>
      </c>
      <c r="O89" s="8">
        <f>IF('発達障害（診断書なし・配慮あり）情報入力シート'!D89="入学者(新1年生)",1,0)</f>
        <v>0</v>
      </c>
    </row>
    <row r="90" spans="1:15" x14ac:dyDescent="0.4">
      <c r="A90" s="1217">
        <v>66</v>
      </c>
      <c r="B90" s="1218">
        <f>IF('発達障害（診断書なし・配慮あり）情報入力シート'!AQ90="",0,IF(AND('発達障害（診断書なし・配慮あり）情報入力シート'!AP90=1,'発達障害（診断書なし・配慮あり）情報入力シート'!D90&lt;&gt;"",'発達障害（診断書なし・配慮あり）情報入力シート'!D90&lt;&gt;"在籍者(2年生以上)"),1,0))</f>
        <v>0</v>
      </c>
      <c r="C90" s="1218">
        <f t="shared" si="3"/>
        <v>0</v>
      </c>
      <c r="D90" s="1218" t="str">
        <f>IFERROR(MATCH(ROW('発達障害（診断書なし・配慮あり）情報入力シート'!A66),C:C,0),"")</f>
        <v/>
      </c>
      <c r="E90" s="1218">
        <f>IF('発達障害（診断書なし・配慮あり）情報入力シート'!BS90="",0,IF(AND('発達障害（診断書なし・配慮あり）情報入力シート'!BR90=1,'発達障害（診断書なし・配慮あり）情報入力シート'!D90&lt;&gt;"",'発達障害（診断書なし・配慮あり）情報入力シート'!D90&lt;&gt;"入学しなかった"),1,0))</f>
        <v>0</v>
      </c>
      <c r="F90" s="1218">
        <f t="shared" si="4"/>
        <v>0</v>
      </c>
      <c r="G90" s="1218" t="str">
        <f>IFERROR(MATCH(ROW('発達障害（診断書なし・配慮あり）情報入力シート'!AN66),F:F,0),"")</f>
        <v/>
      </c>
      <c r="H90" s="8">
        <f>IF('発達障害（診断書なし・配慮あり）情報入力シート'!CL90="",0,IF(AND('発達障害（診断書なし・配慮あり）情報入力シート'!CK90=1,'発達障害（診断書なし・配慮あり）情報入力シート'!D90&lt;&gt;"",'発達障害（診断書なし・配慮あり）情報入力シート'!D90&lt;&gt;"入学しなかった"),1,0))</f>
        <v>0</v>
      </c>
      <c r="I90" s="8">
        <f t="shared" si="5"/>
        <v>0</v>
      </c>
      <c r="J90" s="8" t="str">
        <f>IFERROR(MATCH(ROW('発達障害（診断書なし・配慮あり）情報入力シート'!BD66),I:I,0),"")</f>
        <v/>
      </c>
      <c r="K90" s="8">
        <f>IF(OR(SUM('発達障害（診断書なし・配慮あり）情報入力シート'!AT90:BQ90,'発達障害（診断書なし・配慮あり）情報入力シート'!BT90:CJ90)&gt;0,COUNTA('発達障害（診断書なし・配慮あり）情報入力シート'!BR90:BS90)=2,COUNTA('発達障害（診断書なし・配慮あり）情報入力シート'!CK90:CL90)=2),1,0)</f>
        <v>0</v>
      </c>
      <c r="L90" s="8">
        <f>SUM('発達障害（診断書なし・配慮あり）情報入力シート'!J90:M90)+COUNTA('発達障害（診断書なし・配慮あり）情報入力シート'!N90)</f>
        <v>0</v>
      </c>
      <c r="M90" s="8">
        <f>SUM('発達障害（診断書なし・配慮あり）情報入力シート'!O90:R90)+COUNTA('発達障害（診断書なし・配慮あり）情報入力シート'!S90)</f>
        <v>0</v>
      </c>
      <c r="N90" s="8">
        <f>IF(SUM('発達障害（診断書なし・配慮あり）情報入力シート'!$T90:$AP90)&gt;0,1,0)</f>
        <v>0</v>
      </c>
      <c r="O90" s="8">
        <f>IF('発達障害（診断書なし・配慮あり）情報入力シート'!D90="入学者(新1年生)",1,0)</f>
        <v>0</v>
      </c>
    </row>
    <row r="91" spans="1:15" x14ac:dyDescent="0.4">
      <c r="A91" s="1217">
        <v>67</v>
      </c>
      <c r="B91" s="1218">
        <f>IF('発達障害（診断書なし・配慮あり）情報入力シート'!AQ91="",0,IF(AND('発達障害（診断書なし・配慮あり）情報入力シート'!AP91=1,'発達障害（診断書なし・配慮あり）情報入力シート'!D91&lt;&gt;"",'発達障害（診断書なし・配慮あり）情報入力シート'!D91&lt;&gt;"在籍者(2年生以上)"),1,0))</f>
        <v>0</v>
      </c>
      <c r="C91" s="1218">
        <f t="shared" si="3"/>
        <v>0</v>
      </c>
      <c r="D91" s="1218" t="str">
        <f>IFERROR(MATCH(ROW('発達障害（診断書なし・配慮あり）情報入力シート'!A67),C:C,0),"")</f>
        <v/>
      </c>
      <c r="E91" s="1218">
        <f>IF('発達障害（診断書なし・配慮あり）情報入力シート'!BS91="",0,IF(AND('発達障害（診断書なし・配慮あり）情報入力シート'!BR91=1,'発達障害（診断書なし・配慮あり）情報入力シート'!D91&lt;&gt;"",'発達障害（診断書なし・配慮あり）情報入力シート'!D91&lt;&gt;"入学しなかった"),1,0))</f>
        <v>0</v>
      </c>
      <c r="F91" s="1218">
        <f t="shared" si="4"/>
        <v>0</v>
      </c>
      <c r="G91" s="1218" t="str">
        <f>IFERROR(MATCH(ROW('発達障害（診断書なし・配慮あり）情報入力シート'!AN67),F:F,0),"")</f>
        <v/>
      </c>
      <c r="H91" s="8">
        <f>IF('発達障害（診断書なし・配慮あり）情報入力シート'!CL91="",0,IF(AND('発達障害（診断書なし・配慮あり）情報入力シート'!CK91=1,'発達障害（診断書なし・配慮あり）情報入力シート'!D91&lt;&gt;"",'発達障害（診断書なし・配慮あり）情報入力シート'!D91&lt;&gt;"入学しなかった"),1,0))</f>
        <v>0</v>
      </c>
      <c r="I91" s="8">
        <f t="shared" si="5"/>
        <v>0</v>
      </c>
      <c r="J91" s="8" t="str">
        <f>IFERROR(MATCH(ROW('発達障害（診断書なし・配慮あり）情報入力シート'!BD67),I:I,0),"")</f>
        <v/>
      </c>
      <c r="K91" s="8">
        <f>IF(OR(SUM('発達障害（診断書なし・配慮あり）情報入力シート'!AT91:BQ91,'発達障害（診断書なし・配慮あり）情報入力シート'!BT91:CJ91)&gt;0,COUNTA('発達障害（診断書なし・配慮あり）情報入力シート'!BR91:BS91)=2,COUNTA('発達障害（診断書なし・配慮あり）情報入力シート'!CK91:CL91)=2),1,0)</f>
        <v>0</v>
      </c>
      <c r="L91" s="8">
        <f>SUM('発達障害（診断書なし・配慮あり）情報入力シート'!J91:M91)+COUNTA('発達障害（診断書なし・配慮あり）情報入力シート'!N91)</f>
        <v>0</v>
      </c>
      <c r="M91" s="8">
        <f>SUM('発達障害（診断書なし・配慮あり）情報入力シート'!O91:R91)+COUNTA('発達障害（診断書なし・配慮あり）情報入力シート'!S91)</f>
        <v>0</v>
      </c>
      <c r="N91" s="8">
        <f>IF(SUM('発達障害（診断書なし・配慮あり）情報入力シート'!$T91:$AP91)&gt;0,1,0)</f>
        <v>0</v>
      </c>
      <c r="O91" s="8">
        <f>IF('発達障害（診断書なし・配慮あり）情報入力シート'!D91="入学者(新1年生)",1,0)</f>
        <v>0</v>
      </c>
    </row>
    <row r="92" spans="1:15" x14ac:dyDescent="0.4">
      <c r="A92" s="1217">
        <v>68</v>
      </c>
      <c r="B92" s="1218">
        <f>IF('発達障害（診断書なし・配慮あり）情報入力シート'!AQ92="",0,IF(AND('発達障害（診断書なし・配慮あり）情報入力シート'!AP92=1,'発達障害（診断書なし・配慮あり）情報入力シート'!D92&lt;&gt;"",'発達障害（診断書なし・配慮あり）情報入力シート'!D92&lt;&gt;"在籍者(2年生以上)"),1,0))</f>
        <v>0</v>
      </c>
      <c r="C92" s="1218">
        <f t="shared" si="3"/>
        <v>0</v>
      </c>
      <c r="D92" s="1218" t="str">
        <f>IFERROR(MATCH(ROW('発達障害（診断書なし・配慮あり）情報入力シート'!A68),C:C,0),"")</f>
        <v/>
      </c>
      <c r="E92" s="1218">
        <f>IF('発達障害（診断書なし・配慮あり）情報入力シート'!BS92="",0,IF(AND('発達障害（診断書なし・配慮あり）情報入力シート'!BR92=1,'発達障害（診断書なし・配慮あり）情報入力シート'!D92&lt;&gt;"",'発達障害（診断書なし・配慮あり）情報入力シート'!D92&lt;&gt;"入学しなかった"),1,0))</f>
        <v>0</v>
      </c>
      <c r="F92" s="1218">
        <f t="shared" si="4"/>
        <v>0</v>
      </c>
      <c r="G92" s="1218" t="str">
        <f>IFERROR(MATCH(ROW('発達障害（診断書なし・配慮あり）情報入力シート'!AN68),F:F,0),"")</f>
        <v/>
      </c>
      <c r="H92" s="8">
        <f>IF('発達障害（診断書なし・配慮あり）情報入力シート'!CL92="",0,IF(AND('発達障害（診断書なし・配慮あり）情報入力シート'!CK92=1,'発達障害（診断書なし・配慮あり）情報入力シート'!D92&lt;&gt;"",'発達障害（診断書なし・配慮あり）情報入力シート'!D92&lt;&gt;"入学しなかった"),1,0))</f>
        <v>0</v>
      </c>
      <c r="I92" s="8">
        <f t="shared" si="5"/>
        <v>0</v>
      </c>
      <c r="J92" s="8" t="str">
        <f>IFERROR(MATCH(ROW('発達障害（診断書なし・配慮あり）情報入力シート'!BD68),I:I,0),"")</f>
        <v/>
      </c>
      <c r="K92" s="8">
        <f>IF(OR(SUM('発達障害（診断書なし・配慮あり）情報入力シート'!AT92:BQ92,'発達障害（診断書なし・配慮あり）情報入力シート'!BT92:CJ92)&gt;0,COUNTA('発達障害（診断書なし・配慮あり）情報入力シート'!BR92:BS92)=2,COUNTA('発達障害（診断書なし・配慮あり）情報入力シート'!CK92:CL92)=2),1,0)</f>
        <v>0</v>
      </c>
      <c r="L92" s="8">
        <f>SUM('発達障害（診断書なし・配慮あり）情報入力シート'!J92:M92)+COUNTA('発達障害（診断書なし・配慮あり）情報入力シート'!N92)</f>
        <v>0</v>
      </c>
      <c r="M92" s="8">
        <f>SUM('発達障害（診断書なし・配慮あり）情報入力シート'!O92:R92)+COUNTA('発達障害（診断書なし・配慮あり）情報入力シート'!S92)</f>
        <v>0</v>
      </c>
      <c r="N92" s="8">
        <f>IF(SUM('発達障害（診断書なし・配慮あり）情報入力シート'!$T92:$AP92)&gt;0,1,0)</f>
        <v>0</v>
      </c>
      <c r="O92" s="8">
        <f>IF('発達障害（診断書なし・配慮あり）情報入力シート'!D92="入学者(新1年生)",1,0)</f>
        <v>0</v>
      </c>
    </row>
    <row r="93" spans="1:15" x14ac:dyDescent="0.4">
      <c r="A93" s="1217">
        <v>69</v>
      </c>
      <c r="B93" s="1218">
        <f>IF('発達障害（診断書なし・配慮あり）情報入力シート'!AQ93="",0,IF(AND('発達障害（診断書なし・配慮あり）情報入力シート'!AP93=1,'発達障害（診断書なし・配慮あり）情報入力シート'!D93&lt;&gt;"",'発達障害（診断書なし・配慮あり）情報入力シート'!D93&lt;&gt;"在籍者(2年生以上)"),1,0))</f>
        <v>0</v>
      </c>
      <c r="C93" s="1218">
        <f t="shared" si="3"/>
        <v>0</v>
      </c>
      <c r="D93" s="1218" t="str">
        <f>IFERROR(MATCH(ROW('発達障害（診断書なし・配慮あり）情報入力シート'!A69),C:C,0),"")</f>
        <v/>
      </c>
      <c r="E93" s="1218">
        <f>IF('発達障害（診断書なし・配慮あり）情報入力シート'!BS93="",0,IF(AND('発達障害（診断書なし・配慮あり）情報入力シート'!BR93=1,'発達障害（診断書なし・配慮あり）情報入力シート'!D93&lt;&gt;"",'発達障害（診断書なし・配慮あり）情報入力シート'!D93&lt;&gt;"入学しなかった"),1,0))</f>
        <v>0</v>
      </c>
      <c r="F93" s="1218">
        <f t="shared" si="4"/>
        <v>0</v>
      </c>
      <c r="G93" s="1218" t="str">
        <f>IFERROR(MATCH(ROW('発達障害（診断書なし・配慮あり）情報入力シート'!AN69),F:F,0),"")</f>
        <v/>
      </c>
      <c r="H93" s="8">
        <f>IF('発達障害（診断書なし・配慮あり）情報入力シート'!CL93="",0,IF(AND('発達障害（診断書なし・配慮あり）情報入力シート'!CK93=1,'発達障害（診断書なし・配慮あり）情報入力シート'!D93&lt;&gt;"",'発達障害（診断書なし・配慮あり）情報入力シート'!D93&lt;&gt;"入学しなかった"),1,0))</f>
        <v>0</v>
      </c>
      <c r="I93" s="8">
        <f t="shared" si="5"/>
        <v>0</v>
      </c>
      <c r="J93" s="8" t="str">
        <f>IFERROR(MATCH(ROW('発達障害（診断書なし・配慮あり）情報入力シート'!BD69),I:I,0),"")</f>
        <v/>
      </c>
      <c r="K93" s="8">
        <f>IF(OR(SUM('発達障害（診断書なし・配慮あり）情報入力シート'!AT93:BQ93,'発達障害（診断書なし・配慮あり）情報入力シート'!BT93:CJ93)&gt;0,COUNTA('発達障害（診断書なし・配慮あり）情報入力シート'!BR93:BS93)=2,COUNTA('発達障害（診断書なし・配慮あり）情報入力シート'!CK93:CL93)=2),1,0)</f>
        <v>0</v>
      </c>
      <c r="L93" s="8">
        <f>SUM('発達障害（診断書なし・配慮あり）情報入力シート'!J93:M93)+COUNTA('発達障害（診断書なし・配慮あり）情報入力シート'!N93)</f>
        <v>0</v>
      </c>
      <c r="M93" s="8">
        <f>SUM('発達障害（診断書なし・配慮あり）情報入力シート'!O93:R93)+COUNTA('発達障害（診断書なし・配慮あり）情報入力シート'!S93)</f>
        <v>0</v>
      </c>
      <c r="N93" s="8">
        <f>IF(SUM('発達障害（診断書なし・配慮あり）情報入力シート'!$T93:$AP93)&gt;0,1,0)</f>
        <v>0</v>
      </c>
      <c r="O93" s="8">
        <f>IF('発達障害（診断書なし・配慮あり）情報入力シート'!D93="入学者(新1年生)",1,0)</f>
        <v>0</v>
      </c>
    </row>
    <row r="94" spans="1:15" x14ac:dyDescent="0.4">
      <c r="A94" s="1217">
        <v>70</v>
      </c>
      <c r="B94" s="1218">
        <f>IF('発達障害（診断書なし・配慮あり）情報入力シート'!AQ94="",0,IF(AND('発達障害（診断書なし・配慮あり）情報入力シート'!AP94=1,'発達障害（診断書なし・配慮あり）情報入力シート'!D94&lt;&gt;"",'発達障害（診断書なし・配慮あり）情報入力シート'!D94&lt;&gt;"在籍者(2年生以上)"),1,0))</f>
        <v>0</v>
      </c>
      <c r="C94" s="1218">
        <f t="shared" si="3"/>
        <v>0</v>
      </c>
      <c r="D94" s="1218" t="str">
        <f>IFERROR(MATCH(ROW('発達障害（診断書なし・配慮あり）情報入力シート'!A70),C:C,0),"")</f>
        <v/>
      </c>
      <c r="E94" s="1218">
        <f>IF('発達障害（診断書なし・配慮あり）情報入力シート'!BS94="",0,IF(AND('発達障害（診断書なし・配慮あり）情報入力シート'!BR94=1,'発達障害（診断書なし・配慮あり）情報入力シート'!D94&lt;&gt;"",'発達障害（診断書なし・配慮あり）情報入力シート'!D94&lt;&gt;"入学しなかった"),1,0))</f>
        <v>0</v>
      </c>
      <c r="F94" s="1218">
        <f t="shared" si="4"/>
        <v>0</v>
      </c>
      <c r="G94" s="1218" t="str">
        <f>IFERROR(MATCH(ROW('発達障害（診断書なし・配慮あり）情報入力シート'!AN70),F:F,0),"")</f>
        <v/>
      </c>
      <c r="H94" s="8">
        <f>IF('発達障害（診断書なし・配慮あり）情報入力シート'!CL94="",0,IF(AND('発達障害（診断書なし・配慮あり）情報入力シート'!CK94=1,'発達障害（診断書なし・配慮あり）情報入力シート'!D94&lt;&gt;"",'発達障害（診断書なし・配慮あり）情報入力シート'!D94&lt;&gt;"入学しなかった"),1,0))</f>
        <v>0</v>
      </c>
      <c r="I94" s="8">
        <f t="shared" si="5"/>
        <v>0</v>
      </c>
      <c r="J94" s="8" t="str">
        <f>IFERROR(MATCH(ROW('発達障害（診断書なし・配慮あり）情報入力シート'!BD70),I:I,0),"")</f>
        <v/>
      </c>
      <c r="K94" s="8">
        <f>IF(OR(SUM('発達障害（診断書なし・配慮あり）情報入力シート'!AT94:BQ94,'発達障害（診断書なし・配慮あり）情報入力シート'!BT94:CJ94)&gt;0,COUNTA('発達障害（診断書なし・配慮あり）情報入力シート'!BR94:BS94)=2,COUNTA('発達障害（診断書なし・配慮あり）情報入力シート'!CK94:CL94)=2),1,0)</f>
        <v>0</v>
      </c>
      <c r="L94" s="8">
        <f>SUM('発達障害（診断書なし・配慮あり）情報入力シート'!J94:M94)+COUNTA('発達障害（診断書なし・配慮あり）情報入力シート'!N94)</f>
        <v>0</v>
      </c>
      <c r="M94" s="8">
        <f>SUM('発達障害（診断書なし・配慮あり）情報入力シート'!O94:R94)+COUNTA('発達障害（診断書なし・配慮あり）情報入力シート'!S94)</f>
        <v>0</v>
      </c>
      <c r="N94" s="8">
        <f>IF(SUM('発達障害（診断書なし・配慮あり）情報入力シート'!$T94:$AP94)&gt;0,1,0)</f>
        <v>0</v>
      </c>
      <c r="O94" s="8">
        <f>IF('発達障害（診断書なし・配慮あり）情報入力シート'!D94="入学者(新1年生)",1,0)</f>
        <v>0</v>
      </c>
    </row>
    <row r="95" spans="1:15" x14ac:dyDescent="0.4">
      <c r="A95" s="1217">
        <v>71</v>
      </c>
      <c r="B95" s="1218">
        <f>IF('発達障害（診断書なし・配慮あり）情報入力シート'!AQ95="",0,IF(AND('発達障害（診断書なし・配慮あり）情報入力シート'!AP95=1,'発達障害（診断書なし・配慮あり）情報入力シート'!D95&lt;&gt;"",'発達障害（診断書なし・配慮あり）情報入力シート'!D95&lt;&gt;"在籍者(2年生以上)"),1,0))</f>
        <v>0</v>
      </c>
      <c r="C95" s="1218">
        <f t="shared" si="3"/>
        <v>0</v>
      </c>
      <c r="D95" s="1218" t="str">
        <f>IFERROR(MATCH(ROW('発達障害（診断書なし・配慮あり）情報入力シート'!A71),C:C,0),"")</f>
        <v/>
      </c>
      <c r="E95" s="1218">
        <f>IF('発達障害（診断書なし・配慮あり）情報入力シート'!BS95="",0,IF(AND('発達障害（診断書なし・配慮あり）情報入力シート'!BR95=1,'発達障害（診断書なし・配慮あり）情報入力シート'!D95&lt;&gt;"",'発達障害（診断書なし・配慮あり）情報入力シート'!D95&lt;&gt;"入学しなかった"),1,0))</f>
        <v>0</v>
      </c>
      <c r="F95" s="1218">
        <f t="shared" si="4"/>
        <v>0</v>
      </c>
      <c r="G95" s="1218" t="str">
        <f>IFERROR(MATCH(ROW('発達障害（診断書なし・配慮あり）情報入力シート'!AN71),F:F,0),"")</f>
        <v/>
      </c>
      <c r="H95" s="8">
        <f>IF('発達障害（診断書なし・配慮あり）情報入力シート'!CL95="",0,IF(AND('発達障害（診断書なし・配慮あり）情報入力シート'!CK95=1,'発達障害（診断書なし・配慮あり）情報入力シート'!D95&lt;&gt;"",'発達障害（診断書なし・配慮あり）情報入力シート'!D95&lt;&gt;"入学しなかった"),1,0))</f>
        <v>0</v>
      </c>
      <c r="I95" s="8">
        <f t="shared" si="5"/>
        <v>0</v>
      </c>
      <c r="J95" s="8" t="str">
        <f>IFERROR(MATCH(ROW('発達障害（診断書なし・配慮あり）情報入力シート'!BD71),I:I,0),"")</f>
        <v/>
      </c>
      <c r="K95" s="8">
        <f>IF(OR(SUM('発達障害（診断書なし・配慮あり）情報入力シート'!AT95:BQ95,'発達障害（診断書なし・配慮あり）情報入力シート'!BT95:CJ95)&gt;0,COUNTA('発達障害（診断書なし・配慮あり）情報入力シート'!BR95:BS95)=2,COUNTA('発達障害（診断書なし・配慮あり）情報入力シート'!CK95:CL95)=2),1,0)</f>
        <v>0</v>
      </c>
      <c r="L95" s="8">
        <f>SUM('発達障害（診断書なし・配慮あり）情報入力シート'!J95:M95)+COUNTA('発達障害（診断書なし・配慮あり）情報入力シート'!N95)</f>
        <v>0</v>
      </c>
      <c r="M95" s="8">
        <f>SUM('発達障害（診断書なし・配慮あり）情報入力シート'!O95:R95)+COUNTA('発達障害（診断書なし・配慮あり）情報入力シート'!S95)</f>
        <v>0</v>
      </c>
      <c r="N95" s="8">
        <f>IF(SUM('発達障害（診断書なし・配慮あり）情報入力シート'!$T95:$AP95)&gt;0,1,0)</f>
        <v>0</v>
      </c>
      <c r="O95" s="8">
        <f>IF('発達障害（診断書なし・配慮あり）情報入力シート'!D95="入学者(新1年生)",1,0)</f>
        <v>0</v>
      </c>
    </row>
    <row r="96" spans="1:15" x14ac:dyDescent="0.4">
      <c r="A96" s="1217">
        <v>72</v>
      </c>
      <c r="B96" s="1218">
        <f>IF('発達障害（診断書なし・配慮あり）情報入力シート'!AQ96="",0,IF(AND('発達障害（診断書なし・配慮あり）情報入力シート'!AP96=1,'発達障害（診断書なし・配慮あり）情報入力シート'!D96&lt;&gt;"",'発達障害（診断書なし・配慮あり）情報入力シート'!D96&lt;&gt;"在籍者(2年生以上)"),1,0))</f>
        <v>0</v>
      </c>
      <c r="C96" s="1218">
        <f t="shared" si="3"/>
        <v>0</v>
      </c>
      <c r="D96" s="1218" t="str">
        <f>IFERROR(MATCH(ROW('発達障害（診断書なし・配慮あり）情報入力シート'!A72),C:C,0),"")</f>
        <v/>
      </c>
      <c r="E96" s="1218">
        <f>IF('発達障害（診断書なし・配慮あり）情報入力シート'!BS96="",0,IF(AND('発達障害（診断書なし・配慮あり）情報入力シート'!BR96=1,'発達障害（診断書なし・配慮あり）情報入力シート'!D96&lt;&gt;"",'発達障害（診断書なし・配慮あり）情報入力シート'!D96&lt;&gt;"入学しなかった"),1,0))</f>
        <v>0</v>
      </c>
      <c r="F96" s="1218">
        <f t="shared" si="4"/>
        <v>0</v>
      </c>
      <c r="G96" s="1218" t="str">
        <f>IFERROR(MATCH(ROW('発達障害（診断書なし・配慮あり）情報入力シート'!AN72),F:F,0),"")</f>
        <v/>
      </c>
      <c r="H96" s="8">
        <f>IF('発達障害（診断書なし・配慮あり）情報入力シート'!CL96="",0,IF(AND('発達障害（診断書なし・配慮あり）情報入力シート'!CK96=1,'発達障害（診断書なし・配慮あり）情報入力シート'!D96&lt;&gt;"",'発達障害（診断書なし・配慮あり）情報入力シート'!D96&lt;&gt;"入学しなかった"),1,0))</f>
        <v>0</v>
      </c>
      <c r="I96" s="8">
        <f t="shared" si="5"/>
        <v>0</v>
      </c>
      <c r="J96" s="8" t="str">
        <f>IFERROR(MATCH(ROW('発達障害（診断書なし・配慮あり）情報入力シート'!BD72),I:I,0),"")</f>
        <v/>
      </c>
      <c r="K96" s="8">
        <f>IF(OR(SUM('発達障害（診断書なし・配慮あり）情報入力シート'!AT96:BQ96,'発達障害（診断書なし・配慮あり）情報入力シート'!BT96:CJ96)&gt;0,COUNTA('発達障害（診断書なし・配慮あり）情報入力シート'!BR96:BS96)=2,COUNTA('発達障害（診断書なし・配慮あり）情報入力シート'!CK96:CL96)=2),1,0)</f>
        <v>0</v>
      </c>
      <c r="L96" s="8">
        <f>SUM('発達障害（診断書なし・配慮あり）情報入力シート'!J96:M96)+COUNTA('発達障害（診断書なし・配慮あり）情報入力シート'!N96)</f>
        <v>0</v>
      </c>
      <c r="M96" s="8">
        <f>SUM('発達障害（診断書なし・配慮あり）情報入力シート'!O96:R96)+COUNTA('発達障害（診断書なし・配慮あり）情報入力シート'!S96)</f>
        <v>0</v>
      </c>
      <c r="N96" s="8">
        <f>IF(SUM('発達障害（診断書なし・配慮あり）情報入力シート'!$T96:$AP96)&gt;0,1,0)</f>
        <v>0</v>
      </c>
      <c r="O96" s="8">
        <f>IF('発達障害（診断書なし・配慮あり）情報入力シート'!D96="入学者(新1年生)",1,0)</f>
        <v>0</v>
      </c>
    </row>
    <row r="97" spans="1:15" x14ac:dyDescent="0.4">
      <c r="A97" s="1217">
        <v>73</v>
      </c>
      <c r="B97" s="1218">
        <f>IF('発達障害（診断書なし・配慮あり）情報入力シート'!AQ97="",0,IF(AND('発達障害（診断書なし・配慮あり）情報入力シート'!AP97=1,'発達障害（診断書なし・配慮あり）情報入力シート'!D97&lt;&gt;"",'発達障害（診断書なし・配慮あり）情報入力シート'!D97&lt;&gt;"在籍者(2年生以上)"),1,0))</f>
        <v>0</v>
      </c>
      <c r="C97" s="1218">
        <f t="shared" si="3"/>
        <v>0</v>
      </c>
      <c r="D97" s="1218" t="str">
        <f>IFERROR(MATCH(ROW('発達障害（診断書なし・配慮あり）情報入力シート'!A73),C:C,0),"")</f>
        <v/>
      </c>
      <c r="E97" s="1218">
        <f>IF('発達障害（診断書なし・配慮あり）情報入力シート'!BS97="",0,IF(AND('発達障害（診断書なし・配慮あり）情報入力シート'!BR97=1,'発達障害（診断書なし・配慮あり）情報入力シート'!D97&lt;&gt;"",'発達障害（診断書なし・配慮あり）情報入力シート'!D97&lt;&gt;"入学しなかった"),1,0))</f>
        <v>0</v>
      </c>
      <c r="F97" s="1218">
        <f t="shared" si="4"/>
        <v>0</v>
      </c>
      <c r="G97" s="1218" t="str">
        <f>IFERROR(MATCH(ROW('発達障害（診断書なし・配慮あり）情報入力シート'!AN73),F:F,0),"")</f>
        <v/>
      </c>
      <c r="H97" s="8">
        <f>IF('発達障害（診断書なし・配慮あり）情報入力シート'!CL97="",0,IF(AND('発達障害（診断書なし・配慮あり）情報入力シート'!CK97=1,'発達障害（診断書なし・配慮あり）情報入力シート'!D97&lt;&gt;"",'発達障害（診断書なし・配慮あり）情報入力シート'!D97&lt;&gt;"入学しなかった"),1,0))</f>
        <v>0</v>
      </c>
      <c r="I97" s="8">
        <f t="shared" si="5"/>
        <v>0</v>
      </c>
      <c r="J97" s="8" t="str">
        <f>IFERROR(MATCH(ROW('発達障害（診断書なし・配慮あり）情報入力シート'!BD73),I:I,0),"")</f>
        <v/>
      </c>
      <c r="K97" s="8">
        <f>IF(OR(SUM('発達障害（診断書なし・配慮あり）情報入力シート'!AT97:BQ97,'発達障害（診断書なし・配慮あり）情報入力シート'!BT97:CJ97)&gt;0,COUNTA('発達障害（診断書なし・配慮あり）情報入力シート'!BR97:BS97)=2,COUNTA('発達障害（診断書なし・配慮あり）情報入力シート'!CK97:CL97)=2),1,0)</f>
        <v>0</v>
      </c>
      <c r="L97" s="8">
        <f>SUM('発達障害（診断書なし・配慮あり）情報入力シート'!J97:M97)+COUNTA('発達障害（診断書なし・配慮あり）情報入力シート'!N97)</f>
        <v>0</v>
      </c>
      <c r="M97" s="8">
        <f>SUM('発達障害（診断書なし・配慮あり）情報入力シート'!O97:R97)+COUNTA('発達障害（診断書なし・配慮あり）情報入力シート'!S97)</f>
        <v>0</v>
      </c>
      <c r="N97" s="8">
        <f>IF(SUM('発達障害（診断書なし・配慮あり）情報入力シート'!$T97:$AP97)&gt;0,1,0)</f>
        <v>0</v>
      </c>
      <c r="O97" s="8">
        <f>IF('発達障害（診断書なし・配慮あり）情報入力シート'!D97="入学者(新1年生)",1,0)</f>
        <v>0</v>
      </c>
    </row>
    <row r="98" spans="1:15" x14ac:dyDescent="0.4">
      <c r="A98" s="1217">
        <v>74</v>
      </c>
      <c r="B98" s="1218">
        <f>IF('発達障害（診断書なし・配慮あり）情報入力シート'!AQ98="",0,IF(AND('発達障害（診断書なし・配慮あり）情報入力シート'!AP98=1,'発達障害（診断書なし・配慮あり）情報入力シート'!D98&lt;&gt;"",'発達障害（診断書なし・配慮あり）情報入力シート'!D98&lt;&gt;"在籍者(2年生以上)"),1,0))</f>
        <v>0</v>
      </c>
      <c r="C98" s="1218">
        <f t="shared" si="3"/>
        <v>0</v>
      </c>
      <c r="D98" s="1218" t="str">
        <f>IFERROR(MATCH(ROW('発達障害（診断書なし・配慮あり）情報入力シート'!A74),C:C,0),"")</f>
        <v/>
      </c>
      <c r="E98" s="1218">
        <f>IF('発達障害（診断書なし・配慮あり）情報入力シート'!BS98="",0,IF(AND('発達障害（診断書なし・配慮あり）情報入力シート'!BR98=1,'発達障害（診断書なし・配慮あり）情報入力シート'!D98&lt;&gt;"",'発達障害（診断書なし・配慮あり）情報入力シート'!D98&lt;&gt;"入学しなかった"),1,0))</f>
        <v>0</v>
      </c>
      <c r="F98" s="1218">
        <f t="shared" si="4"/>
        <v>0</v>
      </c>
      <c r="G98" s="1218" t="str">
        <f>IFERROR(MATCH(ROW('発達障害（診断書なし・配慮あり）情報入力シート'!AN74),F:F,0),"")</f>
        <v/>
      </c>
      <c r="H98" s="8">
        <f>IF('発達障害（診断書なし・配慮あり）情報入力シート'!CL98="",0,IF(AND('発達障害（診断書なし・配慮あり）情報入力シート'!CK98=1,'発達障害（診断書なし・配慮あり）情報入力シート'!D98&lt;&gt;"",'発達障害（診断書なし・配慮あり）情報入力シート'!D98&lt;&gt;"入学しなかった"),1,0))</f>
        <v>0</v>
      </c>
      <c r="I98" s="8">
        <f t="shared" si="5"/>
        <v>0</v>
      </c>
      <c r="J98" s="8" t="str">
        <f>IFERROR(MATCH(ROW('発達障害（診断書なし・配慮あり）情報入力シート'!BD74),I:I,0),"")</f>
        <v/>
      </c>
      <c r="K98" s="8">
        <f>IF(OR(SUM('発達障害（診断書なし・配慮あり）情報入力シート'!AT98:BQ98,'発達障害（診断書なし・配慮あり）情報入力シート'!BT98:CJ98)&gt;0,COUNTA('発達障害（診断書なし・配慮あり）情報入力シート'!BR98:BS98)=2,COUNTA('発達障害（診断書なし・配慮あり）情報入力シート'!CK98:CL98)=2),1,0)</f>
        <v>0</v>
      </c>
      <c r="L98" s="8">
        <f>SUM('発達障害（診断書なし・配慮あり）情報入力シート'!J98:M98)+COUNTA('発達障害（診断書なし・配慮あり）情報入力シート'!N98)</f>
        <v>0</v>
      </c>
      <c r="M98" s="8">
        <f>SUM('発達障害（診断書なし・配慮あり）情報入力シート'!O98:R98)+COUNTA('発達障害（診断書なし・配慮あり）情報入力シート'!S98)</f>
        <v>0</v>
      </c>
      <c r="N98" s="8">
        <f>IF(SUM('発達障害（診断書なし・配慮あり）情報入力シート'!$T98:$AP98)&gt;0,1,0)</f>
        <v>0</v>
      </c>
      <c r="O98" s="8">
        <f>IF('発達障害（診断書なし・配慮あり）情報入力シート'!D98="入学者(新1年生)",1,0)</f>
        <v>0</v>
      </c>
    </row>
    <row r="99" spans="1:15" x14ac:dyDescent="0.4">
      <c r="A99" s="1217">
        <v>75</v>
      </c>
      <c r="B99" s="1218">
        <f>IF('発達障害（診断書なし・配慮あり）情報入力シート'!AQ99="",0,IF(AND('発達障害（診断書なし・配慮あり）情報入力シート'!AP99=1,'発達障害（診断書なし・配慮あり）情報入力シート'!D99&lt;&gt;"",'発達障害（診断書なし・配慮あり）情報入力シート'!D99&lt;&gt;"在籍者(2年生以上)"),1,0))</f>
        <v>0</v>
      </c>
      <c r="C99" s="1218">
        <f t="shared" si="3"/>
        <v>0</v>
      </c>
      <c r="D99" s="1218" t="str">
        <f>IFERROR(MATCH(ROW('発達障害（診断書なし・配慮あり）情報入力シート'!A75),C:C,0),"")</f>
        <v/>
      </c>
      <c r="E99" s="1218">
        <f>IF('発達障害（診断書なし・配慮あり）情報入力シート'!BS99="",0,IF(AND('発達障害（診断書なし・配慮あり）情報入力シート'!BR99=1,'発達障害（診断書なし・配慮あり）情報入力シート'!D99&lt;&gt;"",'発達障害（診断書なし・配慮あり）情報入力シート'!D99&lt;&gt;"入学しなかった"),1,0))</f>
        <v>0</v>
      </c>
      <c r="F99" s="1218">
        <f t="shared" si="4"/>
        <v>0</v>
      </c>
      <c r="G99" s="1218" t="str">
        <f>IFERROR(MATCH(ROW('発達障害（診断書なし・配慮あり）情報入力シート'!AN75),F:F,0),"")</f>
        <v/>
      </c>
      <c r="H99" s="8">
        <f>IF('発達障害（診断書なし・配慮あり）情報入力シート'!CL99="",0,IF(AND('発達障害（診断書なし・配慮あり）情報入力シート'!CK99=1,'発達障害（診断書なし・配慮あり）情報入力シート'!D99&lt;&gt;"",'発達障害（診断書なし・配慮あり）情報入力シート'!D99&lt;&gt;"入学しなかった"),1,0))</f>
        <v>0</v>
      </c>
      <c r="I99" s="8">
        <f t="shared" si="5"/>
        <v>0</v>
      </c>
      <c r="J99" s="8" t="str">
        <f>IFERROR(MATCH(ROW('発達障害（診断書なし・配慮あり）情報入力シート'!BD75),I:I,0),"")</f>
        <v/>
      </c>
      <c r="K99" s="8">
        <f>IF(OR(SUM('発達障害（診断書なし・配慮あり）情報入力シート'!AT99:BQ99,'発達障害（診断書なし・配慮あり）情報入力シート'!BT99:CJ99)&gt;0,COUNTA('発達障害（診断書なし・配慮あり）情報入力シート'!BR99:BS99)=2,COUNTA('発達障害（診断書なし・配慮あり）情報入力シート'!CK99:CL99)=2),1,0)</f>
        <v>0</v>
      </c>
      <c r="L99" s="8">
        <f>SUM('発達障害（診断書なし・配慮あり）情報入力シート'!J99:M99)+COUNTA('発達障害（診断書なし・配慮あり）情報入力シート'!N99)</f>
        <v>0</v>
      </c>
      <c r="M99" s="8">
        <f>SUM('発達障害（診断書なし・配慮あり）情報入力シート'!O99:R99)+COUNTA('発達障害（診断書なし・配慮あり）情報入力シート'!S99)</f>
        <v>0</v>
      </c>
      <c r="N99" s="8">
        <f>IF(SUM('発達障害（診断書なし・配慮あり）情報入力シート'!$T99:$AP99)&gt;0,1,0)</f>
        <v>0</v>
      </c>
      <c r="O99" s="8">
        <f>IF('発達障害（診断書なし・配慮あり）情報入力シート'!D99="入学者(新1年生)",1,0)</f>
        <v>0</v>
      </c>
    </row>
    <row r="100" spans="1:15" x14ac:dyDescent="0.4">
      <c r="A100" s="1217">
        <v>76</v>
      </c>
      <c r="B100" s="1218">
        <f>IF('発達障害（診断書なし・配慮あり）情報入力シート'!AQ100="",0,IF(AND('発達障害（診断書なし・配慮あり）情報入力シート'!AP100=1,'発達障害（診断書なし・配慮あり）情報入力シート'!D100&lt;&gt;"",'発達障害（診断書なし・配慮あり）情報入力シート'!D100&lt;&gt;"在籍者(2年生以上)"),1,0))</f>
        <v>0</v>
      </c>
      <c r="C100" s="1218">
        <f t="shared" si="3"/>
        <v>0</v>
      </c>
      <c r="D100" s="1218" t="str">
        <f>IFERROR(MATCH(ROW('発達障害（診断書なし・配慮あり）情報入力シート'!A76),C:C,0),"")</f>
        <v/>
      </c>
      <c r="E100" s="1218">
        <f>IF('発達障害（診断書なし・配慮あり）情報入力シート'!BS100="",0,IF(AND('発達障害（診断書なし・配慮あり）情報入力シート'!BR100=1,'発達障害（診断書なし・配慮あり）情報入力シート'!D100&lt;&gt;"",'発達障害（診断書なし・配慮あり）情報入力シート'!D100&lt;&gt;"入学しなかった"),1,0))</f>
        <v>0</v>
      </c>
      <c r="F100" s="1218">
        <f t="shared" si="4"/>
        <v>0</v>
      </c>
      <c r="G100" s="1218" t="str">
        <f>IFERROR(MATCH(ROW('発達障害（診断書なし・配慮あり）情報入力シート'!AN76),F:F,0),"")</f>
        <v/>
      </c>
      <c r="H100" s="8">
        <f>IF('発達障害（診断書なし・配慮あり）情報入力シート'!CL100="",0,IF(AND('発達障害（診断書なし・配慮あり）情報入力シート'!CK100=1,'発達障害（診断書なし・配慮あり）情報入力シート'!D100&lt;&gt;"",'発達障害（診断書なし・配慮あり）情報入力シート'!D100&lt;&gt;"入学しなかった"),1,0))</f>
        <v>0</v>
      </c>
      <c r="I100" s="8">
        <f t="shared" si="5"/>
        <v>0</v>
      </c>
      <c r="J100" s="8" t="str">
        <f>IFERROR(MATCH(ROW('発達障害（診断書なし・配慮あり）情報入力シート'!BD76),I:I,0),"")</f>
        <v/>
      </c>
      <c r="K100" s="8">
        <f>IF(OR(SUM('発達障害（診断書なし・配慮あり）情報入力シート'!AT100:BQ100,'発達障害（診断書なし・配慮あり）情報入力シート'!BT100:CJ100)&gt;0,COUNTA('発達障害（診断書なし・配慮あり）情報入力シート'!BR100:BS100)=2,COUNTA('発達障害（診断書なし・配慮あり）情報入力シート'!CK100:CL100)=2),1,0)</f>
        <v>0</v>
      </c>
      <c r="L100" s="8">
        <f>SUM('発達障害（診断書なし・配慮あり）情報入力シート'!J100:M100)+COUNTA('発達障害（診断書なし・配慮あり）情報入力シート'!N100)</f>
        <v>0</v>
      </c>
      <c r="M100" s="8">
        <f>SUM('発達障害（診断書なし・配慮あり）情報入力シート'!O100:R100)+COUNTA('発達障害（診断書なし・配慮あり）情報入力シート'!S100)</f>
        <v>0</v>
      </c>
      <c r="N100" s="8">
        <f>IF(SUM('発達障害（診断書なし・配慮あり）情報入力シート'!$T100:$AP100)&gt;0,1,0)</f>
        <v>0</v>
      </c>
      <c r="O100" s="8">
        <f>IF('発達障害（診断書なし・配慮あり）情報入力シート'!D100="入学者(新1年生)",1,0)</f>
        <v>0</v>
      </c>
    </row>
    <row r="101" spans="1:15" x14ac:dyDescent="0.4">
      <c r="A101" s="1217">
        <v>77</v>
      </c>
      <c r="B101" s="1218">
        <f>IF('発達障害（診断書なし・配慮あり）情報入力シート'!AQ101="",0,IF(AND('発達障害（診断書なし・配慮あり）情報入力シート'!AP101=1,'発達障害（診断書なし・配慮あり）情報入力シート'!D101&lt;&gt;"",'発達障害（診断書なし・配慮あり）情報入力シート'!D101&lt;&gt;"在籍者(2年生以上)"),1,0))</f>
        <v>0</v>
      </c>
      <c r="C101" s="1218">
        <f t="shared" si="3"/>
        <v>0</v>
      </c>
      <c r="D101" s="1218" t="str">
        <f>IFERROR(MATCH(ROW('発達障害（診断書なし・配慮あり）情報入力シート'!A77),C:C,0),"")</f>
        <v/>
      </c>
      <c r="E101" s="1218">
        <f>IF('発達障害（診断書なし・配慮あり）情報入力シート'!BS101="",0,IF(AND('発達障害（診断書なし・配慮あり）情報入力シート'!BR101=1,'発達障害（診断書なし・配慮あり）情報入力シート'!D101&lt;&gt;"",'発達障害（診断書なし・配慮あり）情報入力シート'!D101&lt;&gt;"入学しなかった"),1,0))</f>
        <v>0</v>
      </c>
      <c r="F101" s="1218">
        <f t="shared" si="4"/>
        <v>0</v>
      </c>
      <c r="G101" s="1218" t="str">
        <f>IFERROR(MATCH(ROW('発達障害（診断書なし・配慮あり）情報入力シート'!AN77),F:F,0),"")</f>
        <v/>
      </c>
      <c r="H101" s="8">
        <f>IF('発達障害（診断書なし・配慮あり）情報入力シート'!CL101="",0,IF(AND('発達障害（診断書なし・配慮あり）情報入力シート'!CK101=1,'発達障害（診断書なし・配慮あり）情報入力シート'!D101&lt;&gt;"",'発達障害（診断書なし・配慮あり）情報入力シート'!D101&lt;&gt;"入学しなかった"),1,0))</f>
        <v>0</v>
      </c>
      <c r="I101" s="8">
        <f t="shared" si="5"/>
        <v>0</v>
      </c>
      <c r="J101" s="8" t="str">
        <f>IFERROR(MATCH(ROW('発達障害（診断書なし・配慮あり）情報入力シート'!BD77),I:I,0),"")</f>
        <v/>
      </c>
      <c r="K101" s="8">
        <f>IF(OR(SUM('発達障害（診断書なし・配慮あり）情報入力シート'!AT101:BQ101,'発達障害（診断書なし・配慮あり）情報入力シート'!BT101:CJ101)&gt;0,COUNTA('発達障害（診断書なし・配慮あり）情報入力シート'!BR101:BS101)=2,COUNTA('発達障害（診断書なし・配慮あり）情報入力シート'!CK101:CL101)=2),1,0)</f>
        <v>0</v>
      </c>
      <c r="L101" s="8">
        <f>SUM('発達障害（診断書なし・配慮あり）情報入力シート'!J101:M101)+COUNTA('発達障害（診断書なし・配慮あり）情報入力シート'!N101)</f>
        <v>0</v>
      </c>
      <c r="M101" s="8">
        <f>SUM('発達障害（診断書なし・配慮あり）情報入力シート'!O101:R101)+COUNTA('発達障害（診断書なし・配慮あり）情報入力シート'!S101)</f>
        <v>0</v>
      </c>
      <c r="N101" s="8">
        <f>IF(SUM('発達障害（診断書なし・配慮あり）情報入力シート'!$T101:$AP101)&gt;0,1,0)</f>
        <v>0</v>
      </c>
      <c r="O101" s="8">
        <f>IF('発達障害（診断書なし・配慮あり）情報入力シート'!D101="入学者(新1年生)",1,0)</f>
        <v>0</v>
      </c>
    </row>
    <row r="102" spans="1:15" x14ac:dyDescent="0.4">
      <c r="A102" s="1217">
        <v>78</v>
      </c>
      <c r="B102" s="1218">
        <f>IF('発達障害（診断書なし・配慮あり）情報入力シート'!AQ102="",0,IF(AND('発達障害（診断書なし・配慮あり）情報入力シート'!AP102=1,'発達障害（診断書なし・配慮あり）情報入力シート'!D102&lt;&gt;"",'発達障害（診断書なし・配慮あり）情報入力シート'!D102&lt;&gt;"在籍者(2年生以上)"),1,0))</f>
        <v>0</v>
      </c>
      <c r="C102" s="1218">
        <f t="shared" si="3"/>
        <v>0</v>
      </c>
      <c r="D102" s="1218" t="str">
        <f>IFERROR(MATCH(ROW('発達障害（診断書なし・配慮あり）情報入力シート'!A78),C:C,0),"")</f>
        <v/>
      </c>
      <c r="E102" s="1218">
        <f>IF('発達障害（診断書なし・配慮あり）情報入力シート'!BS102="",0,IF(AND('発達障害（診断書なし・配慮あり）情報入力シート'!BR102=1,'発達障害（診断書なし・配慮あり）情報入力シート'!D102&lt;&gt;"",'発達障害（診断書なし・配慮あり）情報入力シート'!D102&lt;&gt;"入学しなかった"),1,0))</f>
        <v>0</v>
      </c>
      <c r="F102" s="1218">
        <f t="shared" si="4"/>
        <v>0</v>
      </c>
      <c r="G102" s="1218" t="str">
        <f>IFERROR(MATCH(ROW('発達障害（診断書なし・配慮あり）情報入力シート'!AN78),F:F,0),"")</f>
        <v/>
      </c>
      <c r="H102" s="8">
        <f>IF('発達障害（診断書なし・配慮あり）情報入力シート'!CL102="",0,IF(AND('発達障害（診断書なし・配慮あり）情報入力シート'!CK102=1,'発達障害（診断書なし・配慮あり）情報入力シート'!D102&lt;&gt;"",'発達障害（診断書なし・配慮あり）情報入力シート'!D102&lt;&gt;"入学しなかった"),1,0))</f>
        <v>0</v>
      </c>
      <c r="I102" s="8">
        <f t="shared" si="5"/>
        <v>0</v>
      </c>
      <c r="J102" s="8" t="str">
        <f>IFERROR(MATCH(ROW('発達障害（診断書なし・配慮あり）情報入力シート'!BD78),I:I,0),"")</f>
        <v/>
      </c>
      <c r="K102" s="8">
        <f>IF(OR(SUM('発達障害（診断書なし・配慮あり）情報入力シート'!AT102:BQ102,'発達障害（診断書なし・配慮あり）情報入力シート'!BT102:CJ102)&gt;0,COUNTA('発達障害（診断書なし・配慮あり）情報入力シート'!BR102:BS102)=2,COUNTA('発達障害（診断書なし・配慮あり）情報入力シート'!CK102:CL102)=2),1,0)</f>
        <v>0</v>
      </c>
      <c r="L102" s="8">
        <f>SUM('発達障害（診断書なし・配慮あり）情報入力シート'!J102:M102)+COUNTA('発達障害（診断書なし・配慮あり）情報入力シート'!N102)</f>
        <v>0</v>
      </c>
      <c r="M102" s="8">
        <f>SUM('発達障害（診断書なし・配慮あり）情報入力シート'!O102:R102)+COUNTA('発達障害（診断書なし・配慮あり）情報入力シート'!S102)</f>
        <v>0</v>
      </c>
      <c r="N102" s="8">
        <f>IF(SUM('発達障害（診断書なし・配慮あり）情報入力シート'!$T102:$AP102)&gt;0,1,0)</f>
        <v>0</v>
      </c>
      <c r="O102" s="8">
        <f>IF('発達障害（診断書なし・配慮あり）情報入力シート'!D102="入学者(新1年生)",1,0)</f>
        <v>0</v>
      </c>
    </row>
    <row r="103" spans="1:15" x14ac:dyDescent="0.4">
      <c r="A103" s="1217">
        <v>79</v>
      </c>
      <c r="B103" s="1218">
        <f>IF('発達障害（診断書なし・配慮あり）情報入力シート'!AQ103="",0,IF(AND('発達障害（診断書なし・配慮あり）情報入力シート'!AP103=1,'発達障害（診断書なし・配慮あり）情報入力シート'!D103&lt;&gt;"",'発達障害（診断書なし・配慮あり）情報入力シート'!D103&lt;&gt;"在籍者(2年生以上)"),1,0))</f>
        <v>0</v>
      </c>
      <c r="C103" s="1218">
        <f t="shared" si="3"/>
        <v>0</v>
      </c>
      <c r="D103" s="1218" t="str">
        <f>IFERROR(MATCH(ROW('発達障害（診断書なし・配慮あり）情報入力シート'!A79),C:C,0),"")</f>
        <v/>
      </c>
      <c r="E103" s="1218">
        <f>IF('発達障害（診断書なし・配慮あり）情報入力シート'!BS103="",0,IF(AND('発達障害（診断書なし・配慮あり）情報入力シート'!BR103=1,'発達障害（診断書なし・配慮あり）情報入力シート'!D103&lt;&gt;"",'発達障害（診断書なし・配慮あり）情報入力シート'!D103&lt;&gt;"入学しなかった"),1,0))</f>
        <v>0</v>
      </c>
      <c r="F103" s="1218">
        <f t="shared" si="4"/>
        <v>0</v>
      </c>
      <c r="G103" s="1218" t="str">
        <f>IFERROR(MATCH(ROW('発達障害（診断書なし・配慮あり）情報入力シート'!AN79),F:F,0),"")</f>
        <v/>
      </c>
      <c r="H103" s="8">
        <f>IF('発達障害（診断書なし・配慮あり）情報入力シート'!CL103="",0,IF(AND('発達障害（診断書なし・配慮あり）情報入力シート'!CK103=1,'発達障害（診断書なし・配慮あり）情報入力シート'!D103&lt;&gt;"",'発達障害（診断書なし・配慮あり）情報入力シート'!D103&lt;&gt;"入学しなかった"),1,0))</f>
        <v>0</v>
      </c>
      <c r="I103" s="8">
        <f t="shared" si="5"/>
        <v>0</v>
      </c>
      <c r="J103" s="8" t="str">
        <f>IFERROR(MATCH(ROW('発達障害（診断書なし・配慮あり）情報入力シート'!BD79),I:I,0),"")</f>
        <v/>
      </c>
      <c r="K103" s="8">
        <f>IF(OR(SUM('発達障害（診断書なし・配慮あり）情報入力シート'!AT103:BQ103,'発達障害（診断書なし・配慮あり）情報入力シート'!BT103:CJ103)&gt;0,COUNTA('発達障害（診断書なし・配慮あり）情報入力シート'!BR103:BS103)=2,COUNTA('発達障害（診断書なし・配慮あり）情報入力シート'!CK103:CL103)=2),1,0)</f>
        <v>0</v>
      </c>
      <c r="L103" s="8">
        <f>SUM('発達障害（診断書なし・配慮あり）情報入力シート'!J103:M103)+COUNTA('発達障害（診断書なし・配慮あり）情報入力シート'!N103)</f>
        <v>0</v>
      </c>
      <c r="M103" s="8">
        <f>SUM('発達障害（診断書なし・配慮あり）情報入力シート'!O103:R103)+COUNTA('発達障害（診断書なし・配慮あり）情報入力シート'!S103)</f>
        <v>0</v>
      </c>
      <c r="N103" s="8">
        <f>IF(SUM('発達障害（診断書なし・配慮あり）情報入力シート'!$T103:$AP103)&gt;0,1,0)</f>
        <v>0</v>
      </c>
      <c r="O103" s="8">
        <f>IF('発達障害（診断書なし・配慮あり）情報入力シート'!D103="入学者(新1年生)",1,0)</f>
        <v>0</v>
      </c>
    </row>
    <row r="104" spans="1:15" x14ac:dyDescent="0.4">
      <c r="A104" s="1217">
        <v>80</v>
      </c>
      <c r="B104" s="1218">
        <f>IF('発達障害（診断書なし・配慮あり）情報入力シート'!AQ104="",0,IF(AND('発達障害（診断書なし・配慮あり）情報入力シート'!AP104=1,'発達障害（診断書なし・配慮あり）情報入力シート'!D104&lt;&gt;"",'発達障害（診断書なし・配慮あり）情報入力シート'!D104&lt;&gt;"在籍者(2年生以上)"),1,0))</f>
        <v>0</v>
      </c>
      <c r="C104" s="1218">
        <f t="shared" si="3"/>
        <v>0</v>
      </c>
      <c r="D104" s="1218" t="str">
        <f>IFERROR(MATCH(ROW('発達障害（診断書なし・配慮あり）情報入力シート'!A80),C:C,0),"")</f>
        <v/>
      </c>
      <c r="E104" s="1218">
        <f>IF('発達障害（診断書なし・配慮あり）情報入力シート'!BS104="",0,IF(AND('発達障害（診断書なし・配慮あり）情報入力シート'!BR104=1,'発達障害（診断書なし・配慮あり）情報入力シート'!D104&lt;&gt;"",'発達障害（診断書なし・配慮あり）情報入力シート'!D104&lt;&gt;"入学しなかった"),1,0))</f>
        <v>0</v>
      </c>
      <c r="F104" s="1218">
        <f t="shared" si="4"/>
        <v>0</v>
      </c>
      <c r="G104" s="1218" t="str">
        <f>IFERROR(MATCH(ROW('発達障害（診断書なし・配慮あり）情報入力シート'!AN80),F:F,0),"")</f>
        <v/>
      </c>
      <c r="H104" s="8">
        <f>IF('発達障害（診断書なし・配慮あり）情報入力シート'!CL104="",0,IF(AND('発達障害（診断書なし・配慮あり）情報入力シート'!CK104=1,'発達障害（診断書なし・配慮あり）情報入力シート'!D104&lt;&gt;"",'発達障害（診断書なし・配慮あり）情報入力シート'!D104&lt;&gt;"入学しなかった"),1,0))</f>
        <v>0</v>
      </c>
      <c r="I104" s="8">
        <f t="shared" si="5"/>
        <v>0</v>
      </c>
      <c r="J104" s="8" t="str">
        <f>IFERROR(MATCH(ROW('発達障害（診断書なし・配慮あり）情報入力シート'!BD80),I:I,0),"")</f>
        <v/>
      </c>
      <c r="K104" s="8">
        <f>IF(OR(SUM('発達障害（診断書なし・配慮あり）情報入力シート'!AT104:BQ104,'発達障害（診断書なし・配慮あり）情報入力シート'!BT104:CJ104)&gt;0,COUNTA('発達障害（診断書なし・配慮あり）情報入力シート'!BR104:BS104)=2,COUNTA('発達障害（診断書なし・配慮あり）情報入力シート'!CK104:CL104)=2),1,0)</f>
        <v>0</v>
      </c>
      <c r="L104" s="8">
        <f>SUM('発達障害（診断書なし・配慮あり）情報入力シート'!J104:M104)+COUNTA('発達障害（診断書なし・配慮あり）情報入力シート'!N104)</f>
        <v>0</v>
      </c>
      <c r="M104" s="8">
        <f>SUM('発達障害（診断書なし・配慮あり）情報入力シート'!O104:R104)+COUNTA('発達障害（診断書なし・配慮あり）情報入力シート'!S104)</f>
        <v>0</v>
      </c>
      <c r="N104" s="8">
        <f>IF(SUM('発達障害（診断書なし・配慮あり）情報入力シート'!$T104:$AP104)&gt;0,1,0)</f>
        <v>0</v>
      </c>
      <c r="O104" s="8">
        <f>IF('発達障害（診断書なし・配慮あり）情報入力シート'!D104="入学者(新1年生)",1,0)</f>
        <v>0</v>
      </c>
    </row>
    <row r="105" spans="1:15" x14ac:dyDescent="0.4">
      <c r="A105" s="1217">
        <v>81</v>
      </c>
      <c r="B105" s="1218">
        <f>IF('発達障害（診断書なし・配慮あり）情報入力シート'!AQ105="",0,IF(AND('発達障害（診断書なし・配慮あり）情報入力シート'!AP105=1,'発達障害（診断書なし・配慮あり）情報入力シート'!D105&lt;&gt;"",'発達障害（診断書なし・配慮あり）情報入力シート'!D105&lt;&gt;"在籍者(2年生以上)"),1,0))</f>
        <v>0</v>
      </c>
      <c r="C105" s="1218">
        <f t="shared" si="3"/>
        <v>0</v>
      </c>
      <c r="D105" s="1218" t="str">
        <f>IFERROR(MATCH(ROW('発達障害（診断書なし・配慮あり）情報入力シート'!A81),C:C,0),"")</f>
        <v/>
      </c>
      <c r="E105" s="1218">
        <f>IF('発達障害（診断書なし・配慮あり）情報入力シート'!BS105="",0,IF(AND('発達障害（診断書なし・配慮あり）情報入力シート'!BR105=1,'発達障害（診断書なし・配慮あり）情報入力シート'!D105&lt;&gt;"",'発達障害（診断書なし・配慮あり）情報入力シート'!D105&lt;&gt;"入学しなかった"),1,0))</f>
        <v>0</v>
      </c>
      <c r="F105" s="1218">
        <f t="shared" si="4"/>
        <v>0</v>
      </c>
      <c r="G105" s="1218" t="str">
        <f>IFERROR(MATCH(ROW('発達障害（診断書なし・配慮あり）情報入力シート'!AN81),F:F,0),"")</f>
        <v/>
      </c>
      <c r="H105" s="8">
        <f>IF('発達障害（診断書なし・配慮あり）情報入力シート'!CL105="",0,IF(AND('発達障害（診断書なし・配慮あり）情報入力シート'!CK105=1,'発達障害（診断書なし・配慮あり）情報入力シート'!D105&lt;&gt;"",'発達障害（診断書なし・配慮あり）情報入力シート'!D105&lt;&gt;"入学しなかった"),1,0))</f>
        <v>0</v>
      </c>
      <c r="I105" s="8">
        <f t="shared" si="5"/>
        <v>0</v>
      </c>
      <c r="J105" s="8" t="str">
        <f>IFERROR(MATCH(ROW('発達障害（診断書なし・配慮あり）情報入力シート'!BD81),I:I,0),"")</f>
        <v/>
      </c>
      <c r="K105" s="8">
        <f>IF(OR(SUM('発達障害（診断書なし・配慮あり）情報入力シート'!AT105:BQ105,'発達障害（診断書なし・配慮あり）情報入力シート'!BT105:CJ105)&gt;0,COUNTA('発達障害（診断書なし・配慮あり）情報入力シート'!BR105:BS105)=2,COUNTA('発達障害（診断書なし・配慮あり）情報入力シート'!CK105:CL105)=2),1,0)</f>
        <v>0</v>
      </c>
      <c r="L105" s="8">
        <f>SUM('発達障害（診断書なし・配慮あり）情報入力シート'!J105:M105)+COUNTA('発達障害（診断書なし・配慮あり）情報入力シート'!N105)</f>
        <v>0</v>
      </c>
      <c r="M105" s="8">
        <f>SUM('発達障害（診断書なし・配慮あり）情報入力シート'!O105:R105)+COUNTA('発達障害（診断書なし・配慮あり）情報入力シート'!S105)</f>
        <v>0</v>
      </c>
      <c r="N105" s="8">
        <f>IF(SUM('発達障害（診断書なし・配慮あり）情報入力シート'!$T105:$AP105)&gt;0,1,0)</f>
        <v>0</v>
      </c>
      <c r="O105" s="8">
        <f>IF('発達障害（診断書なし・配慮あり）情報入力シート'!D105="入学者(新1年生)",1,0)</f>
        <v>0</v>
      </c>
    </row>
    <row r="106" spans="1:15" x14ac:dyDescent="0.4">
      <c r="A106" s="1217">
        <v>82</v>
      </c>
      <c r="B106" s="1218">
        <f>IF('発達障害（診断書なし・配慮あり）情報入力シート'!AQ106="",0,IF(AND('発達障害（診断書なし・配慮あり）情報入力シート'!AP106=1,'発達障害（診断書なし・配慮あり）情報入力シート'!D106&lt;&gt;"",'発達障害（診断書なし・配慮あり）情報入力シート'!D106&lt;&gt;"在籍者(2年生以上)"),1,0))</f>
        <v>0</v>
      </c>
      <c r="C106" s="1218">
        <f t="shared" si="3"/>
        <v>0</v>
      </c>
      <c r="D106" s="1218" t="str">
        <f>IFERROR(MATCH(ROW('発達障害（診断書なし・配慮あり）情報入力シート'!A82),C:C,0),"")</f>
        <v/>
      </c>
      <c r="E106" s="1218">
        <f>IF('発達障害（診断書なし・配慮あり）情報入力シート'!BS106="",0,IF(AND('発達障害（診断書なし・配慮あり）情報入力シート'!BR106=1,'発達障害（診断書なし・配慮あり）情報入力シート'!D106&lt;&gt;"",'発達障害（診断書なし・配慮あり）情報入力シート'!D106&lt;&gt;"入学しなかった"),1,0))</f>
        <v>0</v>
      </c>
      <c r="F106" s="1218">
        <f t="shared" si="4"/>
        <v>0</v>
      </c>
      <c r="G106" s="1218" t="str">
        <f>IFERROR(MATCH(ROW('発達障害（診断書なし・配慮あり）情報入力シート'!AN82),F:F,0),"")</f>
        <v/>
      </c>
      <c r="H106" s="8">
        <f>IF('発達障害（診断書なし・配慮あり）情報入力シート'!CL106="",0,IF(AND('発達障害（診断書なし・配慮あり）情報入力シート'!CK106=1,'発達障害（診断書なし・配慮あり）情報入力シート'!D106&lt;&gt;"",'発達障害（診断書なし・配慮あり）情報入力シート'!D106&lt;&gt;"入学しなかった"),1,0))</f>
        <v>0</v>
      </c>
      <c r="I106" s="8">
        <f t="shared" si="5"/>
        <v>0</v>
      </c>
      <c r="J106" s="8" t="str">
        <f>IFERROR(MATCH(ROW('発達障害（診断書なし・配慮あり）情報入力シート'!BD82),I:I,0),"")</f>
        <v/>
      </c>
      <c r="K106" s="8">
        <f>IF(OR(SUM('発達障害（診断書なし・配慮あり）情報入力シート'!AT106:BQ106,'発達障害（診断書なし・配慮あり）情報入力シート'!BT106:CJ106)&gt;0,COUNTA('発達障害（診断書なし・配慮あり）情報入力シート'!BR106:BS106)=2,COUNTA('発達障害（診断書なし・配慮あり）情報入力シート'!CK106:CL106)=2),1,0)</f>
        <v>0</v>
      </c>
      <c r="L106" s="8">
        <f>SUM('発達障害（診断書なし・配慮あり）情報入力シート'!J106:M106)+COUNTA('発達障害（診断書なし・配慮あり）情報入力シート'!N106)</f>
        <v>0</v>
      </c>
      <c r="M106" s="8">
        <f>SUM('発達障害（診断書なし・配慮あり）情報入力シート'!O106:R106)+COUNTA('発達障害（診断書なし・配慮あり）情報入力シート'!S106)</f>
        <v>0</v>
      </c>
      <c r="N106" s="8">
        <f>IF(SUM('発達障害（診断書なし・配慮あり）情報入力シート'!$T106:$AP106)&gt;0,1,0)</f>
        <v>0</v>
      </c>
      <c r="O106" s="8">
        <f>IF('発達障害（診断書なし・配慮あり）情報入力シート'!D106="入学者(新1年生)",1,0)</f>
        <v>0</v>
      </c>
    </row>
    <row r="107" spans="1:15" x14ac:dyDescent="0.4">
      <c r="A107" s="1217">
        <v>83</v>
      </c>
      <c r="B107" s="1218">
        <f>IF('発達障害（診断書なし・配慮あり）情報入力シート'!AQ107="",0,IF(AND('発達障害（診断書なし・配慮あり）情報入力シート'!AP107=1,'発達障害（診断書なし・配慮あり）情報入力シート'!D107&lt;&gt;"",'発達障害（診断書なし・配慮あり）情報入力シート'!D107&lt;&gt;"在籍者(2年生以上)"),1,0))</f>
        <v>0</v>
      </c>
      <c r="C107" s="1218">
        <f t="shared" si="3"/>
        <v>0</v>
      </c>
      <c r="D107" s="1218" t="str">
        <f>IFERROR(MATCH(ROW('発達障害（診断書なし・配慮あり）情報入力シート'!A83),C:C,0),"")</f>
        <v/>
      </c>
      <c r="E107" s="1218">
        <f>IF('発達障害（診断書なし・配慮あり）情報入力シート'!BS107="",0,IF(AND('発達障害（診断書なし・配慮あり）情報入力シート'!BR107=1,'発達障害（診断書なし・配慮あり）情報入力シート'!D107&lt;&gt;"",'発達障害（診断書なし・配慮あり）情報入力シート'!D107&lt;&gt;"入学しなかった"),1,0))</f>
        <v>0</v>
      </c>
      <c r="F107" s="1218">
        <f t="shared" si="4"/>
        <v>0</v>
      </c>
      <c r="G107" s="1218" t="str">
        <f>IFERROR(MATCH(ROW('発達障害（診断書なし・配慮あり）情報入力シート'!AN83),F:F,0),"")</f>
        <v/>
      </c>
      <c r="H107" s="8">
        <f>IF('発達障害（診断書なし・配慮あり）情報入力シート'!CL107="",0,IF(AND('発達障害（診断書なし・配慮あり）情報入力シート'!CK107=1,'発達障害（診断書なし・配慮あり）情報入力シート'!D107&lt;&gt;"",'発達障害（診断書なし・配慮あり）情報入力シート'!D107&lt;&gt;"入学しなかった"),1,0))</f>
        <v>0</v>
      </c>
      <c r="I107" s="8">
        <f t="shared" si="5"/>
        <v>0</v>
      </c>
      <c r="J107" s="8" t="str">
        <f>IFERROR(MATCH(ROW('発達障害（診断書なし・配慮あり）情報入力シート'!BD83),I:I,0),"")</f>
        <v/>
      </c>
      <c r="K107" s="8">
        <f>IF(OR(SUM('発達障害（診断書なし・配慮あり）情報入力シート'!AT107:BQ107,'発達障害（診断書なし・配慮あり）情報入力シート'!BT107:CJ107)&gt;0,COUNTA('発達障害（診断書なし・配慮あり）情報入力シート'!BR107:BS107)=2,COUNTA('発達障害（診断書なし・配慮あり）情報入力シート'!CK107:CL107)=2),1,0)</f>
        <v>0</v>
      </c>
      <c r="L107" s="8">
        <f>SUM('発達障害（診断書なし・配慮あり）情報入力シート'!J107:M107)+COUNTA('発達障害（診断書なし・配慮あり）情報入力シート'!N107)</f>
        <v>0</v>
      </c>
      <c r="M107" s="8">
        <f>SUM('発達障害（診断書なし・配慮あり）情報入力シート'!O107:R107)+COUNTA('発達障害（診断書なし・配慮あり）情報入力シート'!S107)</f>
        <v>0</v>
      </c>
      <c r="N107" s="8">
        <f>IF(SUM('発達障害（診断書なし・配慮あり）情報入力シート'!$T107:$AP107)&gt;0,1,0)</f>
        <v>0</v>
      </c>
      <c r="O107" s="8">
        <f>IF('発達障害（診断書なし・配慮あり）情報入力シート'!D107="入学者(新1年生)",1,0)</f>
        <v>0</v>
      </c>
    </row>
    <row r="108" spans="1:15" x14ac:dyDescent="0.4">
      <c r="A108" s="1217">
        <v>84</v>
      </c>
      <c r="B108" s="1218">
        <f>IF('発達障害（診断書なし・配慮あり）情報入力シート'!AQ108="",0,IF(AND('発達障害（診断書なし・配慮あり）情報入力シート'!AP108=1,'発達障害（診断書なし・配慮あり）情報入力シート'!D108&lt;&gt;"",'発達障害（診断書なし・配慮あり）情報入力シート'!D108&lt;&gt;"在籍者(2年生以上)"),1,0))</f>
        <v>0</v>
      </c>
      <c r="C108" s="1218">
        <f t="shared" si="3"/>
        <v>0</v>
      </c>
      <c r="D108" s="1218" t="str">
        <f>IFERROR(MATCH(ROW('発達障害（診断書なし・配慮あり）情報入力シート'!A84),C:C,0),"")</f>
        <v/>
      </c>
      <c r="E108" s="1218">
        <f>IF('発達障害（診断書なし・配慮あり）情報入力シート'!BS108="",0,IF(AND('発達障害（診断書なし・配慮あり）情報入力シート'!BR108=1,'発達障害（診断書なし・配慮あり）情報入力シート'!D108&lt;&gt;"",'発達障害（診断書なし・配慮あり）情報入力シート'!D108&lt;&gt;"入学しなかった"),1,0))</f>
        <v>0</v>
      </c>
      <c r="F108" s="1218">
        <f t="shared" si="4"/>
        <v>0</v>
      </c>
      <c r="G108" s="1218" t="str">
        <f>IFERROR(MATCH(ROW('発達障害（診断書なし・配慮あり）情報入力シート'!AN84),F:F,0),"")</f>
        <v/>
      </c>
      <c r="H108" s="8">
        <f>IF('発達障害（診断書なし・配慮あり）情報入力シート'!CL108="",0,IF(AND('発達障害（診断書なし・配慮あり）情報入力シート'!CK108=1,'発達障害（診断書なし・配慮あり）情報入力シート'!D108&lt;&gt;"",'発達障害（診断書なし・配慮あり）情報入力シート'!D108&lt;&gt;"入学しなかった"),1,0))</f>
        <v>0</v>
      </c>
      <c r="I108" s="8">
        <f t="shared" si="5"/>
        <v>0</v>
      </c>
      <c r="J108" s="8" t="str">
        <f>IFERROR(MATCH(ROW('発達障害（診断書なし・配慮あり）情報入力シート'!BD84),I:I,0),"")</f>
        <v/>
      </c>
      <c r="K108" s="8">
        <f>IF(OR(SUM('発達障害（診断書なし・配慮あり）情報入力シート'!AT108:BQ108,'発達障害（診断書なし・配慮あり）情報入力シート'!BT108:CJ108)&gt;0,COUNTA('発達障害（診断書なし・配慮あり）情報入力シート'!BR108:BS108)=2,COUNTA('発達障害（診断書なし・配慮あり）情報入力シート'!CK108:CL108)=2),1,0)</f>
        <v>0</v>
      </c>
      <c r="L108" s="8">
        <f>SUM('発達障害（診断書なし・配慮あり）情報入力シート'!J108:M108)+COUNTA('発達障害（診断書なし・配慮あり）情報入力シート'!N108)</f>
        <v>0</v>
      </c>
      <c r="M108" s="8">
        <f>SUM('発達障害（診断書なし・配慮あり）情報入力シート'!O108:R108)+COUNTA('発達障害（診断書なし・配慮あり）情報入力シート'!S108)</f>
        <v>0</v>
      </c>
      <c r="N108" s="8">
        <f>IF(SUM('発達障害（診断書なし・配慮あり）情報入力シート'!$T108:$AP108)&gt;0,1,0)</f>
        <v>0</v>
      </c>
      <c r="O108" s="8">
        <f>IF('発達障害（診断書なし・配慮あり）情報入力シート'!D108="入学者(新1年生)",1,0)</f>
        <v>0</v>
      </c>
    </row>
    <row r="109" spans="1:15" x14ac:dyDescent="0.4">
      <c r="A109" s="1217">
        <v>85</v>
      </c>
      <c r="B109" s="1218">
        <f>IF('発達障害（診断書なし・配慮あり）情報入力シート'!AQ109="",0,IF(AND('発達障害（診断書なし・配慮あり）情報入力シート'!AP109=1,'発達障害（診断書なし・配慮あり）情報入力シート'!D109&lt;&gt;"",'発達障害（診断書なし・配慮あり）情報入力シート'!D109&lt;&gt;"在籍者(2年生以上)"),1,0))</f>
        <v>0</v>
      </c>
      <c r="C109" s="1218">
        <f t="shared" si="3"/>
        <v>0</v>
      </c>
      <c r="D109" s="1218" t="str">
        <f>IFERROR(MATCH(ROW('発達障害（診断書なし・配慮あり）情報入力シート'!A85),C:C,0),"")</f>
        <v/>
      </c>
      <c r="E109" s="1218">
        <f>IF('発達障害（診断書なし・配慮あり）情報入力シート'!BS109="",0,IF(AND('発達障害（診断書なし・配慮あり）情報入力シート'!BR109=1,'発達障害（診断書なし・配慮あり）情報入力シート'!D109&lt;&gt;"",'発達障害（診断書なし・配慮あり）情報入力シート'!D109&lt;&gt;"入学しなかった"),1,0))</f>
        <v>0</v>
      </c>
      <c r="F109" s="1218">
        <f t="shared" si="4"/>
        <v>0</v>
      </c>
      <c r="G109" s="1218" t="str">
        <f>IFERROR(MATCH(ROW('発達障害（診断書なし・配慮あり）情報入力シート'!AN85),F:F,0),"")</f>
        <v/>
      </c>
      <c r="H109" s="8">
        <f>IF('発達障害（診断書なし・配慮あり）情報入力シート'!CL109="",0,IF(AND('発達障害（診断書なし・配慮あり）情報入力シート'!CK109=1,'発達障害（診断書なし・配慮あり）情報入力シート'!D109&lt;&gt;"",'発達障害（診断書なし・配慮あり）情報入力シート'!D109&lt;&gt;"入学しなかった"),1,0))</f>
        <v>0</v>
      </c>
      <c r="I109" s="8">
        <f t="shared" si="5"/>
        <v>0</v>
      </c>
      <c r="J109" s="8" t="str">
        <f>IFERROR(MATCH(ROW('発達障害（診断書なし・配慮あり）情報入力シート'!BD85),I:I,0),"")</f>
        <v/>
      </c>
      <c r="K109" s="8">
        <f>IF(OR(SUM('発達障害（診断書なし・配慮あり）情報入力シート'!AT109:BQ109,'発達障害（診断書なし・配慮あり）情報入力シート'!BT109:CJ109)&gt;0,COUNTA('発達障害（診断書なし・配慮あり）情報入力シート'!BR109:BS109)=2,COUNTA('発達障害（診断書なし・配慮あり）情報入力シート'!CK109:CL109)=2),1,0)</f>
        <v>0</v>
      </c>
      <c r="L109" s="8">
        <f>SUM('発達障害（診断書なし・配慮あり）情報入力シート'!J109:M109)+COUNTA('発達障害（診断書なし・配慮あり）情報入力シート'!N109)</f>
        <v>0</v>
      </c>
      <c r="M109" s="8">
        <f>SUM('発達障害（診断書なし・配慮あり）情報入力シート'!O109:R109)+COUNTA('発達障害（診断書なし・配慮あり）情報入力シート'!S109)</f>
        <v>0</v>
      </c>
      <c r="N109" s="8">
        <f>IF(SUM('発達障害（診断書なし・配慮あり）情報入力シート'!$T109:$AP109)&gt;0,1,0)</f>
        <v>0</v>
      </c>
      <c r="O109" s="8">
        <f>IF('発達障害（診断書なし・配慮あり）情報入力シート'!D109="入学者(新1年生)",1,0)</f>
        <v>0</v>
      </c>
    </row>
    <row r="110" spans="1:15" x14ac:dyDescent="0.4">
      <c r="A110" s="1217">
        <v>86</v>
      </c>
      <c r="B110" s="1218">
        <f>IF('発達障害（診断書なし・配慮あり）情報入力シート'!AQ110="",0,IF(AND('発達障害（診断書なし・配慮あり）情報入力シート'!AP110=1,'発達障害（診断書なし・配慮あり）情報入力シート'!D110&lt;&gt;"",'発達障害（診断書なし・配慮あり）情報入力シート'!D110&lt;&gt;"在籍者(2年生以上)"),1,0))</f>
        <v>0</v>
      </c>
      <c r="C110" s="1218">
        <f t="shared" si="3"/>
        <v>0</v>
      </c>
      <c r="D110" s="1218" t="str">
        <f>IFERROR(MATCH(ROW('発達障害（診断書なし・配慮あり）情報入力シート'!A86),C:C,0),"")</f>
        <v/>
      </c>
      <c r="E110" s="1218">
        <f>IF('発達障害（診断書なし・配慮あり）情報入力シート'!BS110="",0,IF(AND('発達障害（診断書なし・配慮あり）情報入力シート'!BR110=1,'発達障害（診断書なし・配慮あり）情報入力シート'!D110&lt;&gt;"",'発達障害（診断書なし・配慮あり）情報入力シート'!D110&lt;&gt;"入学しなかった"),1,0))</f>
        <v>0</v>
      </c>
      <c r="F110" s="1218">
        <f t="shared" si="4"/>
        <v>0</v>
      </c>
      <c r="G110" s="1218" t="str">
        <f>IFERROR(MATCH(ROW('発達障害（診断書なし・配慮あり）情報入力シート'!AN86),F:F,0),"")</f>
        <v/>
      </c>
      <c r="H110" s="8">
        <f>IF('発達障害（診断書なし・配慮あり）情報入力シート'!CL110="",0,IF(AND('発達障害（診断書なし・配慮あり）情報入力シート'!CK110=1,'発達障害（診断書なし・配慮あり）情報入力シート'!D110&lt;&gt;"",'発達障害（診断書なし・配慮あり）情報入力シート'!D110&lt;&gt;"入学しなかった"),1,0))</f>
        <v>0</v>
      </c>
      <c r="I110" s="8">
        <f t="shared" si="5"/>
        <v>0</v>
      </c>
      <c r="J110" s="8" t="str">
        <f>IFERROR(MATCH(ROW('発達障害（診断書なし・配慮あり）情報入力シート'!BD86),I:I,0),"")</f>
        <v/>
      </c>
      <c r="K110" s="8">
        <f>IF(OR(SUM('発達障害（診断書なし・配慮あり）情報入力シート'!AT110:BQ110,'発達障害（診断書なし・配慮あり）情報入力シート'!BT110:CJ110)&gt;0,COUNTA('発達障害（診断書なし・配慮あり）情報入力シート'!BR110:BS110)=2,COUNTA('発達障害（診断書なし・配慮あり）情報入力シート'!CK110:CL110)=2),1,0)</f>
        <v>0</v>
      </c>
      <c r="L110" s="8">
        <f>SUM('発達障害（診断書なし・配慮あり）情報入力シート'!J110:M110)+COUNTA('発達障害（診断書なし・配慮あり）情報入力シート'!N110)</f>
        <v>0</v>
      </c>
      <c r="M110" s="8">
        <f>SUM('発達障害（診断書なし・配慮あり）情報入力シート'!O110:R110)+COUNTA('発達障害（診断書なし・配慮あり）情報入力シート'!S110)</f>
        <v>0</v>
      </c>
      <c r="N110" s="8">
        <f>IF(SUM('発達障害（診断書なし・配慮あり）情報入力シート'!$T110:$AP110)&gt;0,1,0)</f>
        <v>0</v>
      </c>
      <c r="O110" s="8">
        <f>IF('発達障害（診断書なし・配慮あり）情報入力シート'!D110="入学者(新1年生)",1,0)</f>
        <v>0</v>
      </c>
    </row>
    <row r="111" spans="1:15" x14ac:dyDescent="0.4">
      <c r="A111" s="1217">
        <v>87</v>
      </c>
      <c r="B111" s="1218">
        <f>IF('発達障害（診断書なし・配慮あり）情報入力シート'!AQ111="",0,IF(AND('発達障害（診断書なし・配慮あり）情報入力シート'!AP111=1,'発達障害（診断書なし・配慮あり）情報入力シート'!D111&lt;&gt;"",'発達障害（診断書なし・配慮あり）情報入力シート'!D111&lt;&gt;"在籍者(2年生以上)"),1,0))</f>
        <v>0</v>
      </c>
      <c r="C111" s="1218">
        <f t="shared" si="3"/>
        <v>0</v>
      </c>
      <c r="D111" s="1218" t="str">
        <f>IFERROR(MATCH(ROW('発達障害（診断書なし・配慮あり）情報入力シート'!A87),C:C,0),"")</f>
        <v/>
      </c>
      <c r="E111" s="1218">
        <f>IF('発達障害（診断書なし・配慮あり）情報入力シート'!BS111="",0,IF(AND('発達障害（診断書なし・配慮あり）情報入力シート'!BR111=1,'発達障害（診断書なし・配慮あり）情報入力シート'!D111&lt;&gt;"",'発達障害（診断書なし・配慮あり）情報入力シート'!D111&lt;&gt;"入学しなかった"),1,0))</f>
        <v>0</v>
      </c>
      <c r="F111" s="1218">
        <f t="shared" si="4"/>
        <v>0</v>
      </c>
      <c r="G111" s="1218" t="str">
        <f>IFERROR(MATCH(ROW('発達障害（診断書なし・配慮あり）情報入力シート'!AN87),F:F,0),"")</f>
        <v/>
      </c>
      <c r="H111" s="8">
        <f>IF('発達障害（診断書なし・配慮あり）情報入力シート'!CL111="",0,IF(AND('発達障害（診断書なし・配慮あり）情報入力シート'!CK111=1,'発達障害（診断書なし・配慮あり）情報入力シート'!D111&lt;&gt;"",'発達障害（診断書なし・配慮あり）情報入力シート'!D111&lt;&gt;"入学しなかった"),1,0))</f>
        <v>0</v>
      </c>
      <c r="I111" s="8">
        <f t="shared" si="5"/>
        <v>0</v>
      </c>
      <c r="J111" s="8" t="str">
        <f>IFERROR(MATCH(ROW('発達障害（診断書なし・配慮あり）情報入力シート'!BD87),I:I,0),"")</f>
        <v/>
      </c>
      <c r="K111" s="8">
        <f>IF(OR(SUM('発達障害（診断書なし・配慮あり）情報入力シート'!AT111:BQ111,'発達障害（診断書なし・配慮あり）情報入力シート'!BT111:CJ111)&gt;0,COUNTA('発達障害（診断書なし・配慮あり）情報入力シート'!BR111:BS111)=2,COUNTA('発達障害（診断書なし・配慮あり）情報入力シート'!CK111:CL111)=2),1,0)</f>
        <v>0</v>
      </c>
      <c r="L111" s="8">
        <f>SUM('発達障害（診断書なし・配慮あり）情報入力シート'!J111:M111)+COUNTA('発達障害（診断書なし・配慮あり）情報入力シート'!N111)</f>
        <v>0</v>
      </c>
      <c r="M111" s="8">
        <f>SUM('発達障害（診断書なし・配慮あり）情報入力シート'!O111:R111)+COUNTA('発達障害（診断書なし・配慮あり）情報入力シート'!S111)</f>
        <v>0</v>
      </c>
      <c r="N111" s="8">
        <f>IF(SUM('発達障害（診断書なし・配慮あり）情報入力シート'!$T111:$AP111)&gt;0,1,0)</f>
        <v>0</v>
      </c>
      <c r="O111" s="8">
        <f>IF('発達障害（診断書なし・配慮あり）情報入力シート'!D111="入学者(新1年生)",1,0)</f>
        <v>0</v>
      </c>
    </row>
    <row r="112" spans="1:15" x14ac:dyDescent="0.4">
      <c r="A112" s="1217">
        <v>88</v>
      </c>
      <c r="B112" s="1218">
        <f>IF('発達障害（診断書なし・配慮あり）情報入力シート'!AQ112="",0,IF(AND('発達障害（診断書なし・配慮あり）情報入力シート'!AP112=1,'発達障害（診断書なし・配慮あり）情報入力シート'!D112&lt;&gt;"",'発達障害（診断書なし・配慮あり）情報入力シート'!D112&lt;&gt;"在籍者(2年生以上)"),1,0))</f>
        <v>0</v>
      </c>
      <c r="C112" s="1218">
        <f t="shared" si="3"/>
        <v>0</v>
      </c>
      <c r="D112" s="1218" t="str">
        <f>IFERROR(MATCH(ROW('発達障害（診断書なし・配慮あり）情報入力シート'!A88),C:C,0),"")</f>
        <v/>
      </c>
      <c r="E112" s="1218">
        <f>IF('発達障害（診断書なし・配慮あり）情報入力シート'!BS112="",0,IF(AND('発達障害（診断書なし・配慮あり）情報入力シート'!BR112=1,'発達障害（診断書なし・配慮あり）情報入力シート'!D112&lt;&gt;"",'発達障害（診断書なし・配慮あり）情報入力シート'!D112&lt;&gt;"入学しなかった"),1,0))</f>
        <v>0</v>
      </c>
      <c r="F112" s="1218">
        <f t="shared" si="4"/>
        <v>0</v>
      </c>
      <c r="G112" s="1218" t="str">
        <f>IFERROR(MATCH(ROW('発達障害（診断書なし・配慮あり）情報入力シート'!AN88),F:F,0),"")</f>
        <v/>
      </c>
      <c r="H112" s="8">
        <f>IF('発達障害（診断書なし・配慮あり）情報入力シート'!CL112="",0,IF(AND('発達障害（診断書なし・配慮あり）情報入力シート'!CK112=1,'発達障害（診断書なし・配慮あり）情報入力シート'!D112&lt;&gt;"",'発達障害（診断書なし・配慮あり）情報入力シート'!D112&lt;&gt;"入学しなかった"),1,0))</f>
        <v>0</v>
      </c>
      <c r="I112" s="8">
        <f t="shared" si="5"/>
        <v>0</v>
      </c>
      <c r="J112" s="8" t="str">
        <f>IFERROR(MATCH(ROW('発達障害（診断書なし・配慮あり）情報入力シート'!BD88),I:I,0),"")</f>
        <v/>
      </c>
      <c r="K112" s="8">
        <f>IF(OR(SUM('発達障害（診断書なし・配慮あり）情報入力シート'!AT112:BQ112,'発達障害（診断書なし・配慮あり）情報入力シート'!BT112:CJ112)&gt;0,COUNTA('発達障害（診断書なし・配慮あり）情報入力シート'!BR112:BS112)=2,COUNTA('発達障害（診断書なし・配慮あり）情報入力シート'!CK112:CL112)=2),1,0)</f>
        <v>0</v>
      </c>
      <c r="L112" s="8">
        <f>SUM('発達障害（診断書なし・配慮あり）情報入力シート'!J112:M112)+COUNTA('発達障害（診断書なし・配慮あり）情報入力シート'!N112)</f>
        <v>0</v>
      </c>
      <c r="M112" s="8">
        <f>SUM('発達障害（診断書なし・配慮あり）情報入力シート'!O112:R112)+COUNTA('発達障害（診断書なし・配慮あり）情報入力シート'!S112)</f>
        <v>0</v>
      </c>
      <c r="N112" s="8">
        <f>IF(SUM('発達障害（診断書なし・配慮あり）情報入力シート'!$T112:$AP112)&gt;0,1,0)</f>
        <v>0</v>
      </c>
      <c r="O112" s="8">
        <f>IF('発達障害（診断書なし・配慮あり）情報入力シート'!D112="入学者(新1年生)",1,0)</f>
        <v>0</v>
      </c>
    </row>
    <row r="113" spans="1:15" x14ac:dyDescent="0.4">
      <c r="A113" s="1217">
        <v>89</v>
      </c>
      <c r="B113" s="1218">
        <f>IF('発達障害（診断書なし・配慮あり）情報入力シート'!AQ113="",0,IF(AND('発達障害（診断書なし・配慮あり）情報入力シート'!AP113=1,'発達障害（診断書なし・配慮あり）情報入力シート'!D113&lt;&gt;"",'発達障害（診断書なし・配慮あり）情報入力シート'!D113&lt;&gt;"在籍者(2年生以上)"),1,0))</f>
        <v>0</v>
      </c>
      <c r="C113" s="1218">
        <f t="shared" si="3"/>
        <v>0</v>
      </c>
      <c r="D113" s="1218" t="str">
        <f>IFERROR(MATCH(ROW('発達障害（診断書なし・配慮あり）情報入力シート'!A89),C:C,0),"")</f>
        <v/>
      </c>
      <c r="E113" s="1218">
        <f>IF('発達障害（診断書なし・配慮あり）情報入力シート'!BS113="",0,IF(AND('発達障害（診断書なし・配慮あり）情報入力シート'!BR113=1,'発達障害（診断書なし・配慮あり）情報入力シート'!D113&lt;&gt;"",'発達障害（診断書なし・配慮あり）情報入力シート'!D113&lt;&gt;"入学しなかった"),1,0))</f>
        <v>0</v>
      </c>
      <c r="F113" s="1218">
        <f t="shared" si="4"/>
        <v>0</v>
      </c>
      <c r="G113" s="1218" t="str">
        <f>IFERROR(MATCH(ROW('発達障害（診断書なし・配慮あり）情報入力シート'!AN89),F:F,0),"")</f>
        <v/>
      </c>
      <c r="H113" s="8">
        <f>IF('発達障害（診断書なし・配慮あり）情報入力シート'!CL113="",0,IF(AND('発達障害（診断書なし・配慮あり）情報入力シート'!CK113=1,'発達障害（診断書なし・配慮あり）情報入力シート'!D113&lt;&gt;"",'発達障害（診断書なし・配慮あり）情報入力シート'!D113&lt;&gt;"入学しなかった"),1,0))</f>
        <v>0</v>
      </c>
      <c r="I113" s="8">
        <f t="shared" si="5"/>
        <v>0</v>
      </c>
      <c r="J113" s="8" t="str">
        <f>IFERROR(MATCH(ROW('発達障害（診断書なし・配慮あり）情報入力シート'!BD89),I:I,0),"")</f>
        <v/>
      </c>
      <c r="K113" s="8">
        <f>IF(OR(SUM('発達障害（診断書なし・配慮あり）情報入力シート'!AT113:BQ113,'発達障害（診断書なし・配慮あり）情報入力シート'!BT113:CJ113)&gt;0,COUNTA('発達障害（診断書なし・配慮あり）情報入力シート'!BR113:BS113)=2,COUNTA('発達障害（診断書なし・配慮あり）情報入力シート'!CK113:CL113)=2),1,0)</f>
        <v>0</v>
      </c>
      <c r="L113" s="8">
        <f>SUM('発達障害（診断書なし・配慮あり）情報入力シート'!J113:M113)+COUNTA('発達障害（診断書なし・配慮あり）情報入力シート'!N113)</f>
        <v>0</v>
      </c>
      <c r="M113" s="8">
        <f>SUM('発達障害（診断書なし・配慮あり）情報入力シート'!O113:R113)+COUNTA('発達障害（診断書なし・配慮あり）情報入力シート'!S113)</f>
        <v>0</v>
      </c>
      <c r="N113" s="8">
        <f>IF(SUM('発達障害（診断書なし・配慮あり）情報入力シート'!$T113:$AP113)&gt;0,1,0)</f>
        <v>0</v>
      </c>
      <c r="O113" s="8">
        <f>IF('発達障害（診断書なし・配慮あり）情報入力シート'!D113="入学者(新1年生)",1,0)</f>
        <v>0</v>
      </c>
    </row>
    <row r="114" spans="1:15" x14ac:dyDescent="0.4">
      <c r="A114" s="1217">
        <v>90</v>
      </c>
      <c r="B114" s="1218">
        <f>IF('発達障害（診断書なし・配慮あり）情報入力シート'!AQ114="",0,IF(AND('発達障害（診断書なし・配慮あり）情報入力シート'!AP114=1,'発達障害（診断書なし・配慮あり）情報入力シート'!D114&lt;&gt;"",'発達障害（診断書なし・配慮あり）情報入力シート'!D114&lt;&gt;"在籍者(2年生以上)"),1,0))</f>
        <v>0</v>
      </c>
      <c r="C114" s="1218">
        <f t="shared" si="3"/>
        <v>0</v>
      </c>
      <c r="D114" s="1218" t="str">
        <f>IFERROR(MATCH(ROW('発達障害（診断書なし・配慮あり）情報入力シート'!A90),C:C,0),"")</f>
        <v/>
      </c>
      <c r="E114" s="1218">
        <f>IF('発達障害（診断書なし・配慮あり）情報入力シート'!BS114="",0,IF(AND('発達障害（診断書なし・配慮あり）情報入力シート'!BR114=1,'発達障害（診断書なし・配慮あり）情報入力シート'!D114&lt;&gt;"",'発達障害（診断書なし・配慮あり）情報入力シート'!D114&lt;&gt;"入学しなかった"),1,0))</f>
        <v>0</v>
      </c>
      <c r="F114" s="1218">
        <f t="shared" si="4"/>
        <v>0</v>
      </c>
      <c r="G114" s="1218" t="str">
        <f>IFERROR(MATCH(ROW('発達障害（診断書なし・配慮あり）情報入力シート'!AN90),F:F,0),"")</f>
        <v/>
      </c>
      <c r="H114" s="8">
        <f>IF('発達障害（診断書なし・配慮あり）情報入力シート'!CL114="",0,IF(AND('発達障害（診断書なし・配慮あり）情報入力シート'!CK114=1,'発達障害（診断書なし・配慮あり）情報入力シート'!D114&lt;&gt;"",'発達障害（診断書なし・配慮あり）情報入力シート'!D114&lt;&gt;"入学しなかった"),1,0))</f>
        <v>0</v>
      </c>
      <c r="I114" s="8">
        <f t="shared" si="5"/>
        <v>0</v>
      </c>
      <c r="J114" s="8" t="str">
        <f>IFERROR(MATCH(ROW('発達障害（診断書なし・配慮あり）情報入力シート'!BD90),I:I,0),"")</f>
        <v/>
      </c>
      <c r="K114" s="8">
        <f>IF(OR(SUM('発達障害（診断書なし・配慮あり）情報入力シート'!AT114:BQ114,'発達障害（診断書なし・配慮あり）情報入力シート'!BT114:CJ114)&gt;0,COUNTA('発達障害（診断書なし・配慮あり）情報入力シート'!BR114:BS114)=2,COUNTA('発達障害（診断書なし・配慮あり）情報入力シート'!CK114:CL114)=2),1,0)</f>
        <v>0</v>
      </c>
      <c r="L114" s="8">
        <f>SUM('発達障害（診断書なし・配慮あり）情報入力シート'!J114:M114)+COUNTA('発達障害（診断書なし・配慮あり）情報入力シート'!N114)</f>
        <v>0</v>
      </c>
      <c r="M114" s="8">
        <f>SUM('発達障害（診断書なし・配慮あり）情報入力シート'!O114:R114)+COUNTA('発達障害（診断書なし・配慮あり）情報入力シート'!S114)</f>
        <v>0</v>
      </c>
      <c r="N114" s="8">
        <f>IF(SUM('発達障害（診断書なし・配慮あり）情報入力シート'!$T114:$AP114)&gt;0,1,0)</f>
        <v>0</v>
      </c>
      <c r="O114" s="8">
        <f>IF('発達障害（診断書なし・配慮あり）情報入力シート'!D114="入学者(新1年生)",1,0)</f>
        <v>0</v>
      </c>
    </row>
    <row r="115" spans="1:15" x14ac:dyDescent="0.4">
      <c r="A115" s="1217">
        <v>91</v>
      </c>
      <c r="B115" s="1218">
        <f>IF('発達障害（診断書なし・配慮あり）情報入力シート'!AQ115="",0,IF(AND('発達障害（診断書なし・配慮あり）情報入力シート'!AP115=1,'発達障害（診断書なし・配慮あり）情報入力シート'!D115&lt;&gt;"",'発達障害（診断書なし・配慮あり）情報入力シート'!D115&lt;&gt;"在籍者(2年生以上)"),1,0))</f>
        <v>0</v>
      </c>
      <c r="C115" s="1218">
        <f t="shared" si="3"/>
        <v>0</v>
      </c>
      <c r="D115" s="1218" t="str">
        <f>IFERROR(MATCH(ROW('発達障害（診断書なし・配慮あり）情報入力シート'!A91),C:C,0),"")</f>
        <v/>
      </c>
      <c r="E115" s="1218">
        <f>IF('発達障害（診断書なし・配慮あり）情報入力シート'!BS115="",0,IF(AND('発達障害（診断書なし・配慮あり）情報入力シート'!BR115=1,'発達障害（診断書なし・配慮あり）情報入力シート'!D115&lt;&gt;"",'発達障害（診断書なし・配慮あり）情報入力シート'!D115&lt;&gt;"入学しなかった"),1,0))</f>
        <v>0</v>
      </c>
      <c r="F115" s="1218">
        <f t="shared" si="4"/>
        <v>0</v>
      </c>
      <c r="G115" s="1218" t="str">
        <f>IFERROR(MATCH(ROW('発達障害（診断書なし・配慮あり）情報入力シート'!AN91),F:F,0),"")</f>
        <v/>
      </c>
      <c r="H115" s="8">
        <f>IF('発達障害（診断書なし・配慮あり）情報入力シート'!CL115="",0,IF(AND('発達障害（診断書なし・配慮あり）情報入力シート'!CK115=1,'発達障害（診断書なし・配慮あり）情報入力シート'!D115&lt;&gt;"",'発達障害（診断書なし・配慮あり）情報入力シート'!D115&lt;&gt;"入学しなかった"),1,0))</f>
        <v>0</v>
      </c>
      <c r="I115" s="8">
        <f t="shared" si="5"/>
        <v>0</v>
      </c>
      <c r="J115" s="8" t="str">
        <f>IFERROR(MATCH(ROW('発達障害（診断書なし・配慮あり）情報入力シート'!BD91),I:I,0),"")</f>
        <v/>
      </c>
      <c r="K115" s="8">
        <f>IF(OR(SUM('発達障害（診断書なし・配慮あり）情報入力シート'!AT115:BQ115,'発達障害（診断書なし・配慮あり）情報入力シート'!BT115:CJ115)&gt;0,COUNTA('発達障害（診断書なし・配慮あり）情報入力シート'!BR115:BS115)=2,COUNTA('発達障害（診断書なし・配慮あり）情報入力シート'!CK115:CL115)=2),1,0)</f>
        <v>0</v>
      </c>
      <c r="L115" s="8">
        <f>SUM('発達障害（診断書なし・配慮あり）情報入力シート'!J115:M115)+COUNTA('発達障害（診断書なし・配慮あり）情報入力シート'!N115)</f>
        <v>0</v>
      </c>
      <c r="M115" s="8">
        <f>SUM('発達障害（診断書なし・配慮あり）情報入力シート'!O115:R115)+COUNTA('発達障害（診断書なし・配慮あり）情報入力シート'!S115)</f>
        <v>0</v>
      </c>
      <c r="N115" s="8">
        <f>IF(SUM('発達障害（診断書なし・配慮あり）情報入力シート'!$T115:$AP115)&gt;0,1,0)</f>
        <v>0</v>
      </c>
      <c r="O115" s="8">
        <f>IF('発達障害（診断書なし・配慮あり）情報入力シート'!D115="入学者(新1年生)",1,0)</f>
        <v>0</v>
      </c>
    </row>
    <row r="116" spans="1:15" x14ac:dyDescent="0.4">
      <c r="A116" s="1217">
        <v>92</v>
      </c>
      <c r="B116" s="1218">
        <f>IF('発達障害（診断書なし・配慮あり）情報入力シート'!AQ116="",0,IF(AND('発達障害（診断書なし・配慮あり）情報入力シート'!AP116=1,'発達障害（診断書なし・配慮あり）情報入力シート'!D116&lt;&gt;"",'発達障害（診断書なし・配慮あり）情報入力シート'!D116&lt;&gt;"在籍者(2年生以上)"),1,0))</f>
        <v>0</v>
      </c>
      <c r="C116" s="1218">
        <f t="shared" si="3"/>
        <v>0</v>
      </c>
      <c r="D116" s="1218" t="str">
        <f>IFERROR(MATCH(ROW('発達障害（診断書なし・配慮あり）情報入力シート'!A92),C:C,0),"")</f>
        <v/>
      </c>
      <c r="E116" s="1218">
        <f>IF('発達障害（診断書なし・配慮あり）情報入力シート'!BS116="",0,IF(AND('発達障害（診断書なし・配慮あり）情報入力シート'!BR116=1,'発達障害（診断書なし・配慮あり）情報入力シート'!D116&lt;&gt;"",'発達障害（診断書なし・配慮あり）情報入力シート'!D116&lt;&gt;"入学しなかった"),1,0))</f>
        <v>0</v>
      </c>
      <c r="F116" s="1218">
        <f t="shared" si="4"/>
        <v>0</v>
      </c>
      <c r="G116" s="1218" t="str">
        <f>IFERROR(MATCH(ROW('発達障害（診断書なし・配慮あり）情報入力シート'!AN92),F:F,0),"")</f>
        <v/>
      </c>
      <c r="H116" s="8">
        <f>IF('発達障害（診断書なし・配慮あり）情報入力シート'!CL116="",0,IF(AND('発達障害（診断書なし・配慮あり）情報入力シート'!CK116=1,'発達障害（診断書なし・配慮あり）情報入力シート'!D116&lt;&gt;"",'発達障害（診断書なし・配慮あり）情報入力シート'!D116&lt;&gt;"入学しなかった"),1,0))</f>
        <v>0</v>
      </c>
      <c r="I116" s="8">
        <f t="shared" si="5"/>
        <v>0</v>
      </c>
      <c r="J116" s="8" t="str">
        <f>IFERROR(MATCH(ROW('発達障害（診断書なし・配慮あり）情報入力シート'!BD92),I:I,0),"")</f>
        <v/>
      </c>
      <c r="K116" s="8">
        <f>IF(OR(SUM('発達障害（診断書なし・配慮あり）情報入力シート'!AT116:BQ116,'発達障害（診断書なし・配慮あり）情報入力シート'!BT116:CJ116)&gt;0,COUNTA('発達障害（診断書なし・配慮あり）情報入力シート'!BR116:BS116)=2,COUNTA('発達障害（診断書なし・配慮あり）情報入力シート'!CK116:CL116)=2),1,0)</f>
        <v>0</v>
      </c>
      <c r="L116" s="8">
        <f>SUM('発達障害（診断書なし・配慮あり）情報入力シート'!J116:M116)+COUNTA('発達障害（診断書なし・配慮あり）情報入力シート'!N116)</f>
        <v>0</v>
      </c>
      <c r="M116" s="8">
        <f>SUM('発達障害（診断書なし・配慮あり）情報入力シート'!O116:R116)+COUNTA('発達障害（診断書なし・配慮あり）情報入力シート'!S116)</f>
        <v>0</v>
      </c>
      <c r="N116" s="8">
        <f>IF(SUM('発達障害（診断書なし・配慮あり）情報入力シート'!$T116:$AP116)&gt;0,1,0)</f>
        <v>0</v>
      </c>
      <c r="O116" s="8">
        <f>IF('発達障害（診断書なし・配慮あり）情報入力シート'!D116="入学者(新1年生)",1,0)</f>
        <v>0</v>
      </c>
    </row>
    <row r="117" spans="1:15" x14ac:dyDescent="0.4">
      <c r="A117" s="1217">
        <v>93</v>
      </c>
      <c r="B117" s="1218">
        <f>IF('発達障害（診断書なし・配慮あり）情報入力シート'!AQ117="",0,IF(AND('発達障害（診断書なし・配慮あり）情報入力シート'!AP117=1,'発達障害（診断書なし・配慮あり）情報入力シート'!D117&lt;&gt;"",'発達障害（診断書なし・配慮あり）情報入力シート'!D117&lt;&gt;"在籍者(2年生以上)"),1,0))</f>
        <v>0</v>
      </c>
      <c r="C117" s="1218">
        <f t="shared" si="3"/>
        <v>0</v>
      </c>
      <c r="D117" s="1218" t="str">
        <f>IFERROR(MATCH(ROW('発達障害（診断書なし・配慮あり）情報入力シート'!A93),C:C,0),"")</f>
        <v/>
      </c>
      <c r="E117" s="1218">
        <f>IF('発達障害（診断書なし・配慮あり）情報入力シート'!BS117="",0,IF(AND('発達障害（診断書なし・配慮あり）情報入力シート'!BR117=1,'発達障害（診断書なし・配慮あり）情報入力シート'!D117&lt;&gt;"",'発達障害（診断書なし・配慮あり）情報入力シート'!D117&lt;&gt;"入学しなかった"),1,0))</f>
        <v>0</v>
      </c>
      <c r="F117" s="1218">
        <f t="shared" si="4"/>
        <v>0</v>
      </c>
      <c r="G117" s="1218" t="str">
        <f>IFERROR(MATCH(ROW('発達障害（診断書なし・配慮あり）情報入力シート'!AN93),F:F,0),"")</f>
        <v/>
      </c>
      <c r="H117" s="8">
        <f>IF('発達障害（診断書なし・配慮あり）情報入力シート'!CL117="",0,IF(AND('発達障害（診断書なし・配慮あり）情報入力シート'!CK117=1,'発達障害（診断書なし・配慮あり）情報入力シート'!D117&lt;&gt;"",'発達障害（診断書なし・配慮あり）情報入力シート'!D117&lt;&gt;"入学しなかった"),1,0))</f>
        <v>0</v>
      </c>
      <c r="I117" s="8">
        <f t="shared" si="5"/>
        <v>0</v>
      </c>
      <c r="J117" s="8" t="str">
        <f>IFERROR(MATCH(ROW('発達障害（診断書なし・配慮あり）情報入力シート'!BD93),I:I,0),"")</f>
        <v/>
      </c>
      <c r="K117" s="8">
        <f>IF(OR(SUM('発達障害（診断書なし・配慮あり）情報入力シート'!AT117:BQ117,'発達障害（診断書なし・配慮あり）情報入力シート'!BT117:CJ117)&gt;0,COUNTA('発達障害（診断書なし・配慮あり）情報入力シート'!BR117:BS117)=2,COUNTA('発達障害（診断書なし・配慮あり）情報入力シート'!CK117:CL117)=2),1,0)</f>
        <v>0</v>
      </c>
      <c r="L117" s="8">
        <f>SUM('発達障害（診断書なし・配慮あり）情報入力シート'!J117:M117)+COUNTA('発達障害（診断書なし・配慮あり）情報入力シート'!N117)</f>
        <v>0</v>
      </c>
      <c r="M117" s="8">
        <f>SUM('発達障害（診断書なし・配慮あり）情報入力シート'!O117:R117)+COUNTA('発達障害（診断書なし・配慮あり）情報入力シート'!S117)</f>
        <v>0</v>
      </c>
      <c r="N117" s="8">
        <f>IF(SUM('発達障害（診断書なし・配慮あり）情報入力シート'!$T117:$AP117)&gt;0,1,0)</f>
        <v>0</v>
      </c>
      <c r="O117" s="8">
        <f>IF('発達障害（診断書なし・配慮あり）情報入力シート'!D117="入学者(新1年生)",1,0)</f>
        <v>0</v>
      </c>
    </row>
    <row r="118" spans="1:15" x14ac:dyDescent="0.4">
      <c r="A118" s="1217">
        <v>94</v>
      </c>
      <c r="B118" s="1218">
        <f>IF('発達障害（診断書なし・配慮あり）情報入力シート'!AQ118="",0,IF(AND('発達障害（診断書なし・配慮あり）情報入力シート'!AP118=1,'発達障害（診断書なし・配慮あり）情報入力シート'!D118&lt;&gt;"",'発達障害（診断書なし・配慮あり）情報入力シート'!D118&lt;&gt;"在籍者(2年生以上)"),1,0))</f>
        <v>0</v>
      </c>
      <c r="C118" s="1218">
        <f t="shared" si="3"/>
        <v>0</v>
      </c>
      <c r="D118" s="1218" t="str">
        <f>IFERROR(MATCH(ROW('発達障害（診断書なし・配慮あり）情報入力シート'!A94),C:C,0),"")</f>
        <v/>
      </c>
      <c r="E118" s="1218">
        <f>IF('発達障害（診断書なし・配慮あり）情報入力シート'!BS118="",0,IF(AND('発達障害（診断書なし・配慮あり）情報入力シート'!BR118=1,'発達障害（診断書なし・配慮あり）情報入力シート'!D118&lt;&gt;"",'発達障害（診断書なし・配慮あり）情報入力シート'!D118&lt;&gt;"入学しなかった"),1,0))</f>
        <v>0</v>
      </c>
      <c r="F118" s="1218">
        <f t="shared" si="4"/>
        <v>0</v>
      </c>
      <c r="G118" s="1218" t="str">
        <f>IFERROR(MATCH(ROW('発達障害（診断書なし・配慮あり）情報入力シート'!AN94),F:F,0),"")</f>
        <v/>
      </c>
      <c r="H118" s="8">
        <f>IF('発達障害（診断書なし・配慮あり）情報入力シート'!CL118="",0,IF(AND('発達障害（診断書なし・配慮あり）情報入力シート'!CK118=1,'発達障害（診断書なし・配慮あり）情報入力シート'!D118&lt;&gt;"",'発達障害（診断書なし・配慮あり）情報入力シート'!D118&lt;&gt;"入学しなかった"),1,0))</f>
        <v>0</v>
      </c>
      <c r="I118" s="8">
        <f t="shared" si="5"/>
        <v>0</v>
      </c>
      <c r="J118" s="8" t="str">
        <f>IFERROR(MATCH(ROW('発達障害（診断書なし・配慮あり）情報入力シート'!BD94),I:I,0),"")</f>
        <v/>
      </c>
      <c r="K118" s="8">
        <f>IF(OR(SUM('発達障害（診断書なし・配慮あり）情報入力シート'!AT118:BQ118,'発達障害（診断書なし・配慮あり）情報入力シート'!BT118:CJ118)&gt;0,COUNTA('発達障害（診断書なし・配慮あり）情報入力シート'!BR118:BS118)=2,COUNTA('発達障害（診断書なし・配慮あり）情報入力シート'!CK118:CL118)=2),1,0)</f>
        <v>0</v>
      </c>
      <c r="L118" s="8">
        <f>SUM('発達障害（診断書なし・配慮あり）情報入力シート'!J118:M118)+COUNTA('発達障害（診断書なし・配慮あり）情報入力シート'!N118)</f>
        <v>0</v>
      </c>
      <c r="M118" s="8">
        <f>SUM('発達障害（診断書なし・配慮あり）情報入力シート'!O118:R118)+COUNTA('発達障害（診断書なし・配慮あり）情報入力シート'!S118)</f>
        <v>0</v>
      </c>
      <c r="N118" s="8">
        <f>IF(SUM('発達障害（診断書なし・配慮あり）情報入力シート'!$T118:$AP118)&gt;0,1,0)</f>
        <v>0</v>
      </c>
      <c r="O118" s="8">
        <f>IF('発達障害（診断書なし・配慮あり）情報入力シート'!D118="入学者(新1年生)",1,0)</f>
        <v>0</v>
      </c>
    </row>
    <row r="119" spans="1:15" x14ac:dyDescent="0.4">
      <c r="A119" s="1217">
        <v>95</v>
      </c>
      <c r="B119" s="1218">
        <f>IF('発達障害（診断書なし・配慮あり）情報入力シート'!AQ119="",0,IF(AND('発達障害（診断書なし・配慮あり）情報入力シート'!AP119=1,'発達障害（診断書なし・配慮あり）情報入力シート'!D119&lt;&gt;"",'発達障害（診断書なし・配慮あり）情報入力シート'!D119&lt;&gt;"在籍者(2年生以上)"),1,0))</f>
        <v>0</v>
      </c>
      <c r="C119" s="1218">
        <f t="shared" si="3"/>
        <v>0</v>
      </c>
      <c r="D119" s="1218" t="str">
        <f>IFERROR(MATCH(ROW('発達障害（診断書なし・配慮あり）情報入力シート'!A95),C:C,0),"")</f>
        <v/>
      </c>
      <c r="E119" s="1218">
        <f>IF('発達障害（診断書なし・配慮あり）情報入力シート'!BS119="",0,IF(AND('発達障害（診断書なし・配慮あり）情報入力シート'!BR119=1,'発達障害（診断書なし・配慮あり）情報入力シート'!D119&lt;&gt;"",'発達障害（診断書なし・配慮あり）情報入力シート'!D119&lt;&gt;"入学しなかった"),1,0))</f>
        <v>0</v>
      </c>
      <c r="F119" s="1218">
        <f t="shared" si="4"/>
        <v>0</v>
      </c>
      <c r="G119" s="1218" t="str">
        <f>IFERROR(MATCH(ROW('発達障害（診断書なし・配慮あり）情報入力シート'!AN95),F:F,0),"")</f>
        <v/>
      </c>
      <c r="H119" s="8">
        <f>IF('発達障害（診断書なし・配慮あり）情報入力シート'!CL119="",0,IF(AND('発達障害（診断書なし・配慮あり）情報入力シート'!CK119=1,'発達障害（診断書なし・配慮あり）情報入力シート'!D119&lt;&gt;"",'発達障害（診断書なし・配慮あり）情報入力シート'!D119&lt;&gt;"入学しなかった"),1,0))</f>
        <v>0</v>
      </c>
      <c r="I119" s="8">
        <f t="shared" si="5"/>
        <v>0</v>
      </c>
      <c r="J119" s="8" t="str">
        <f>IFERROR(MATCH(ROW('発達障害（診断書なし・配慮あり）情報入力シート'!BD95),I:I,0),"")</f>
        <v/>
      </c>
      <c r="K119" s="8">
        <f>IF(OR(SUM('発達障害（診断書なし・配慮あり）情報入力シート'!AT119:BQ119,'発達障害（診断書なし・配慮あり）情報入力シート'!BT119:CJ119)&gt;0,COUNTA('発達障害（診断書なし・配慮あり）情報入力シート'!BR119:BS119)=2,COUNTA('発達障害（診断書なし・配慮あり）情報入力シート'!CK119:CL119)=2),1,0)</f>
        <v>0</v>
      </c>
      <c r="L119" s="8">
        <f>SUM('発達障害（診断書なし・配慮あり）情報入力シート'!J119:M119)+COUNTA('発達障害（診断書なし・配慮あり）情報入力シート'!N119)</f>
        <v>0</v>
      </c>
      <c r="M119" s="8">
        <f>SUM('発達障害（診断書なし・配慮あり）情報入力シート'!O119:R119)+COUNTA('発達障害（診断書なし・配慮あり）情報入力シート'!S119)</f>
        <v>0</v>
      </c>
      <c r="N119" s="8">
        <f>IF(SUM('発達障害（診断書なし・配慮あり）情報入力シート'!$T119:$AP119)&gt;0,1,0)</f>
        <v>0</v>
      </c>
      <c r="O119" s="8">
        <f>IF('発達障害（診断書なし・配慮あり）情報入力シート'!D119="入学者(新1年生)",1,0)</f>
        <v>0</v>
      </c>
    </row>
    <row r="120" spans="1:15" x14ac:dyDescent="0.4">
      <c r="A120" s="1217">
        <v>96</v>
      </c>
      <c r="B120" s="1218">
        <f>IF('発達障害（診断書なし・配慮あり）情報入力シート'!AQ120="",0,IF(AND('発達障害（診断書なし・配慮あり）情報入力シート'!AP120=1,'発達障害（診断書なし・配慮あり）情報入力シート'!D120&lt;&gt;"",'発達障害（診断書なし・配慮あり）情報入力シート'!D120&lt;&gt;"在籍者(2年生以上)"),1,0))</f>
        <v>0</v>
      </c>
      <c r="C120" s="1218">
        <f t="shared" si="3"/>
        <v>0</v>
      </c>
      <c r="D120" s="1218" t="str">
        <f>IFERROR(MATCH(ROW('発達障害（診断書なし・配慮あり）情報入力シート'!A96),C:C,0),"")</f>
        <v/>
      </c>
      <c r="E120" s="1218">
        <f>IF('発達障害（診断書なし・配慮あり）情報入力シート'!BS120="",0,IF(AND('発達障害（診断書なし・配慮あり）情報入力シート'!BR120=1,'発達障害（診断書なし・配慮あり）情報入力シート'!D120&lt;&gt;"",'発達障害（診断書なし・配慮あり）情報入力シート'!D120&lt;&gt;"入学しなかった"),1,0))</f>
        <v>0</v>
      </c>
      <c r="F120" s="1218">
        <f t="shared" si="4"/>
        <v>0</v>
      </c>
      <c r="G120" s="1218" t="str">
        <f>IFERROR(MATCH(ROW('発達障害（診断書なし・配慮あり）情報入力シート'!AN96),F:F,0),"")</f>
        <v/>
      </c>
      <c r="H120" s="8">
        <f>IF('発達障害（診断書なし・配慮あり）情報入力シート'!CL120="",0,IF(AND('発達障害（診断書なし・配慮あり）情報入力シート'!CK120=1,'発達障害（診断書なし・配慮あり）情報入力シート'!D120&lt;&gt;"",'発達障害（診断書なし・配慮あり）情報入力シート'!D120&lt;&gt;"入学しなかった"),1,0))</f>
        <v>0</v>
      </c>
      <c r="I120" s="8">
        <f t="shared" si="5"/>
        <v>0</v>
      </c>
      <c r="J120" s="8" t="str">
        <f>IFERROR(MATCH(ROW('発達障害（診断書なし・配慮あり）情報入力シート'!BD96),I:I,0),"")</f>
        <v/>
      </c>
      <c r="K120" s="8">
        <f>IF(OR(SUM('発達障害（診断書なし・配慮あり）情報入力シート'!AT120:BQ120,'発達障害（診断書なし・配慮あり）情報入力シート'!BT120:CJ120)&gt;0,COUNTA('発達障害（診断書なし・配慮あり）情報入力シート'!BR120:BS120)=2,COUNTA('発達障害（診断書なし・配慮あり）情報入力シート'!CK120:CL120)=2),1,0)</f>
        <v>0</v>
      </c>
      <c r="L120" s="8">
        <f>SUM('発達障害（診断書なし・配慮あり）情報入力シート'!J120:M120)+COUNTA('発達障害（診断書なし・配慮あり）情報入力シート'!N120)</f>
        <v>0</v>
      </c>
      <c r="M120" s="8">
        <f>SUM('発達障害（診断書なし・配慮あり）情報入力シート'!O120:R120)+COUNTA('発達障害（診断書なし・配慮あり）情報入力シート'!S120)</f>
        <v>0</v>
      </c>
      <c r="N120" s="8">
        <f>IF(SUM('発達障害（診断書なし・配慮あり）情報入力シート'!$T120:$AP120)&gt;0,1,0)</f>
        <v>0</v>
      </c>
      <c r="O120" s="8">
        <f>IF('発達障害（診断書なし・配慮あり）情報入力シート'!D120="入学者(新1年生)",1,0)</f>
        <v>0</v>
      </c>
    </row>
    <row r="121" spans="1:15" x14ac:dyDescent="0.4">
      <c r="A121" s="1217">
        <v>97</v>
      </c>
      <c r="B121" s="1218">
        <f>IF('発達障害（診断書なし・配慮あり）情報入力シート'!AQ121="",0,IF(AND('発達障害（診断書なし・配慮あり）情報入力シート'!AP121=1,'発達障害（診断書なし・配慮あり）情報入力シート'!D121&lt;&gt;"",'発達障害（診断書なし・配慮あり）情報入力シート'!D121&lt;&gt;"在籍者(2年生以上)"),1,0))</f>
        <v>0</v>
      </c>
      <c r="C121" s="1218">
        <f t="shared" si="3"/>
        <v>0</v>
      </c>
      <c r="D121" s="1218" t="str">
        <f>IFERROR(MATCH(ROW('発達障害（診断書なし・配慮あり）情報入力シート'!A97),C:C,0),"")</f>
        <v/>
      </c>
      <c r="E121" s="1218">
        <f>IF('発達障害（診断書なし・配慮あり）情報入力シート'!BS121="",0,IF(AND('発達障害（診断書なし・配慮あり）情報入力シート'!BR121=1,'発達障害（診断書なし・配慮あり）情報入力シート'!D121&lt;&gt;"",'発達障害（診断書なし・配慮あり）情報入力シート'!D121&lt;&gt;"入学しなかった"),1,0))</f>
        <v>0</v>
      </c>
      <c r="F121" s="1218">
        <f t="shared" si="4"/>
        <v>0</v>
      </c>
      <c r="G121" s="1218" t="str">
        <f>IFERROR(MATCH(ROW('発達障害（診断書なし・配慮あり）情報入力シート'!AN97),F:F,0),"")</f>
        <v/>
      </c>
      <c r="H121" s="8">
        <f>IF('発達障害（診断書なし・配慮あり）情報入力シート'!CL121="",0,IF(AND('発達障害（診断書なし・配慮あり）情報入力シート'!CK121=1,'発達障害（診断書なし・配慮あり）情報入力シート'!D121&lt;&gt;"",'発達障害（診断書なし・配慮あり）情報入力シート'!D121&lt;&gt;"入学しなかった"),1,0))</f>
        <v>0</v>
      </c>
      <c r="I121" s="8">
        <f t="shared" si="5"/>
        <v>0</v>
      </c>
      <c r="J121" s="8" t="str">
        <f>IFERROR(MATCH(ROW('発達障害（診断書なし・配慮あり）情報入力シート'!BD97),I:I,0),"")</f>
        <v/>
      </c>
      <c r="K121" s="8">
        <f>IF(OR(SUM('発達障害（診断書なし・配慮あり）情報入力シート'!AT121:BQ121,'発達障害（診断書なし・配慮あり）情報入力シート'!BT121:CJ121)&gt;0,COUNTA('発達障害（診断書なし・配慮あり）情報入力シート'!BR121:BS121)=2,COUNTA('発達障害（診断書なし・配慮あり）情報入力シート'!CK121:CL121)=2),1,0)</f>
        <v>0</v>
      </c>
      <c r="L121" s="8">
        <f>SUM('発達障害（診断書なし・配慮あり）情報入力シート'!J121:M121)+COUNTA('発達障害（診断書なし・配慮あり）情報入力シート'!N121)</f>
        <v>0</v>
      </c>
      <c r="M121" s="8">
        <f>SUM('発達障害（診断書なし・配慮あり）情報入力シート'!O121:R121)+COUNTA('発達障害（診断書なし・配慮あり）情報入力シート'!S121)</f>
        <v>0</v>
      </c>
      <c r="N121" s="8">
        <f>IF(SUM('発達障害（診断書なし・配慮あり）情報入力シート'!$T121:$AP121)&gt;0,1,0)</f>
        <v>0</v>
      </c>
      <c r="O121" s="8">
        <f>IF('発達障害（診断書なし・配慮あり）情報入力シート'!D121="入学者(新1年生)",1,0)</f>
        <v>0</v>
      </c>
    </row>
    <row r="122" spans="1:15" x14ac:dyDescent="0.4">
      <c r="A122" s="1217">
        <v>98</v>
      </c>
      <c r="B122" s="1218">
        <f>IF('発達障害（診断書なし・配慮あり）情報入力シート'!AQ122="",0,IF(AND('発達障害（診断書なし・配慮あり）情報入力シート'!AP122=1,'発達障害（診断書なし・配慮あり）情報入力シート'!D122&lt;&gt;"",'発達障害（診断書なし・配慮あり）情報入力シート'!D122&lt;&gt;"在籍者(2年生以上)"),1,0))</f>
        <v>0</v>
      </c>
      <c r="C122" s="1218">
        <f t="shared" si="3"/>
        <v>0</v>
      </c>
      <c r="D122" s="1218" t="str">
        <f>IFERROR(MATCH(ROW('発達障害（診断書なし・配慮あり）情報入力シート'!A98),C:C,0),"")</f>
        <v/>
      </c>
      <c r="E122" s="1218">
        <f>IF('発達障害（診断書なし・配慮あり）情報入力シート'!BS122="",0,IF(AND('発達障害（診断書なし・配慮あり）情報入力シート'!BR122=1,'発達障害（診断書なし・配慮あり）情報入力シート'!D122&lt;&gt;"",'発達障害（診断書なし・配慮あり）情報入力シート'!D122&lt;&gt;"入学しなかった"),1,0))</f>
        <v>0</v>
      </c>
      <c r="F122" s="1218">
        <f t="shared" si="4"/>
        <v>0</v>
      </c>
      <c r="G122" s="1218" t="str">
        <f>IFERROR(MATCH(ROW('発達障害（診断書なし・配慮あり）情報入力シート'!AN98),F:F,0),"")</f>
        <v/>
      </c>
      <c r="H122" s="8">
        <f>IF('発達障害（診断書なし・配慮あり）情報入力シート'!CL122="",0,IF(AND('発達障害（診断書なし・配慮あり）情報入力シート'!CK122=1,'発達障害（診断書なし・配慮あり）情報入力シート'!D122&lt;&gt;"",'発達障害（診断書なし・配慮あり）情報入力シート'!D122&lt;&gt;"入学しなかった"),1,0))</f>
        <v>0</v>
      </c>
      <c r="I122" s="8">
        <f t="shared" si="5"/>
        <v>0</v>
      </c>
      <c r="J122" s="8" t="str">
        <f>IFERROR(MATCH(ROW('発達障害（診断書なし・配慮あり）情報入力シート'!BD98),I:I,0),"")</f>
        <v/>
      </c>
      <c r="K122" s="8">
        <f>IF(OR(SUM('発達障害（診断書なし・配慮あり）情報入力シート'!AT122:BQ122,'発達障害（診断書なし・配慮あり）情報入力シート'!BT122:CJ122)&gt;0,COUNTA('発達障害（診断書なし・配慮あり）情報入力シート'!BR122:BS122)=2,COUNTA('発達障害（診断書なし・配慮あり）情報入力シート'!CK122:CL122)=2),1,0)</f>
        <v>0</v>
      </c>
      <c r="L122" s="8">
        <f>SUM('発達障害（診断書なし・配慮あり）情報入力シート'!J122:M122)+COUNTA('発達障害（診断書なし・配慮あり）情報入力シート'!N122)</f>
        <v>0</v>
      </c>
      <c r="M122" s="8">
        <f>SUM('発達障害（診断書なし・配慮あり）情報入力シート'!O122:R122)+COUNTA('発達障害（診断書なし・配慮あり）情報入力シート'!S122)</f>
        <v>0</v>
      </c>
      <c r="N122" s="8">
        <f>IF(SUM('発達障害（診断書なし・配慮あり）情報入力シート'!$T122:$AP122)&gt;0,1,0)</f>
        <v>0</v>
      </c>
      <c r="O122" s="8">
        <f>IF('発達障害（診断書なし・配慮あり）情報入力シート'!D122="入学者(新1年生)",1,0)</f>
        <v>0</v>
      </c>
    </row>
    <row r="123" spans="1:15" x14ac:dyDescent="0.4">
      <c r="A123" s="1217">
        <v>99</v>
      </c>
      <c r="B123" s="1218">
        <f>IF('発達障害（診断書なし・配慮あり）情報入力シート'!AQ123="",0,IF(AND('発達障害（診断書なし・配慮あり）情報入力シート'!AP123=1,'発達障害（診断書なし・配慮あり）情報入力シート'!D123&lt;&gt;"",'発達障害（診断書なし・配慮あり）情報入力シート'!D123&lt;&gt;"在籍者(2年生以上)"),1,0))</f>
        <v>0</v>
      </c>
      <c r="C123" s="1218">
        <f t="shared" si="3"/>
        <v>0</v>
      </c>
      <c r="D123" s="1218" t="str">
        <f>IFERROR(MATCH(ROW('発達障害（診断書なし・配慮あり）情報入力シート'!A99),C:C,0),"")</f>
        <v/>
      </c>
      <c r="E123" s="1218">
        <f>IF('発達障害（診断書なし・配慮あり）情報入力シート'!BS123="",0,IF(AND('発達障害（診断書なし・配慮あり）情報入力シート'!BR123=1,'発達障害（診断書なし・配慮あり）情報入力シート'!D123&lt;&gt;"",'発達障害（診断書なし・配慮あり）情報入力シート'!D123&lt;&gt;"入学しなかった"),1,0))</f>
        <v>0</v>
      </c>
      <c r="F123" s="1218">
        <f t="shared" si="4"/>
        <v>0</v>
      </c>
      <c r="G123" s="1218" t="str">
        <f>IFERROR(MATCH(ROW('発達障害（診断書なし・配慮あり）情報入力シート'!AN99),F:F,0),"")</f>
        <v/>
      </c>
      <c r="H123" s="8">
        <f>IF('発達障害（診断書なし・配慮あり）情報入力シート'!CL123="",0,IF(AND('発達障害（診断書なし・配慮あり）情報入力シート'!CK123=1,'発達障害（診断書なし・配慮あり）情報入力シート'!D123&lt;&gt;"",'発達障害（診断書なし・配慮あり）情報入力シート'!D123&lt;&gt;"入学しなかった"),1,0))</f>
        <v>0</v>
      </c>
      <c r="I123" s="8">
        <f t="shared" si="5"/>
        <v>0</v>
      </c>
      <c r="J123" s="8" t="str">
        <f>IFERROR(MATCH(ROW('発達障害（診断書なし・配慮あり）情報入力シート'!BD99),I:I,0),"")</f>
        <v/>
      </c>
      <c r="K123" s="8">
        <f>IF(OR(SUM('発達障害（診断書なし・配慮あり）情報入力シート'!AT123:BQ123,'発達障害（診断書なし・配慮あり）情報入力シート'!BT123:CJ123)&gt;0,COUNTA('発達障害（診断書なし・配慮あり）情報入力シート'!BR123:BS123)=2,COUNTA('発達障害（診断書なし・配慮あり）情報入力シート'!CK123:CL123)=2),1,0)</f>
        <v>0</v>
      </c>
      <c r="L123" s="8">
        <f>SUM('発達障害（診断書なし・配慮あり）情報入力シート'!J123:M123)+COUNTA('発達障害（診断書なし・配慮あり）情報入力シート'!N123)</f>
        <v>0</v>
      </c>
      <c r="M123" s="8">
        <f>SUM('発達障害（診断書なし・配慮あり）情報入力シート'!O123:R123)+COUNTA('発達障害（診断書なし・配慮あり）情報入力シート'!S123)</f>
        <v>0</v>
      </c>
      <c r="N123" s="8">
        <f>IF(SUM('発達障害（診断書なし・配慮あり）情報入力シート'!$T123:$AP123)&gt;0,1,0)</f>
        <v>0</v>
      </c>
      <c r="O123" s="8">
        <f>IF('発達障害（診断書なし・配慮あり）情報入力シート'!D123="入学者(新1年生)",1,0)</f>
        <v>0</v>
      </c>
    </row>
    <row r="124" spans="1:15" x14ac:dyDescent="0.4">
      <c r="A124" s="1217">
        <v>100</v>
      </c>
      <c r="B124" s="1218">
        <f>IF('発達障害（診断書なし・配慮あり）情報入力シート'!AQ124="",0,IF(AND('発達障害（診断書なし・配慮あり）情報入力シート'!AP124=1,'発達障害（診断書なし・配慮あり）情報入力シート'!D124&lt;&gt;"",'発達障害（診断書なし・配慮あり）情報入力シート'!D124&lt;&gt;"在籍者(2年生以上)"),1,0))</f>
        <v>0</v>
      </c>
      <c r="C124" s="1218">
        <f t="shared" si="3"/>
        <v>0</v>
      </c>
      <c r="D124" s="1218" t="str">
        <f>IFERROR(MATCH(ROW('発達障害（診断書なし・配慮あり）情報入力シート'!A100),C:C,0),"")</f>
        <v/>
      </c>
      <c r="E124" s="1218">
        <f>IF('発達障害（診断書なし・配慮あり）情報入力シート'!BS124="",0,IF(AND('発達障害（診断書なし・配慮あり）情報入力シート'!BR124=1,'発達障害（診断書なし・配慮あり）情報入力シート'!D124&lt;&gt;"",'発達障害（診断書なし・配慮あり）情報入力シート'!D124&lt;&gt;"入学しなかった"),1,0))</f>
        <v>0</v>
      </c>
      <c r="F124" s="1218">
        <f t="shared" si="4"/>
        <v>0</v>
      </c>
      <c r="G124" s="1218" t="str">
        <f>IFERROR(MATCH(ROW('発達障害（診断書なし・配慮あり）情報入力シート'!AN100),F:F,0),"")</f>
        <v/>
      </c>
      <c r="H124" s="8">
        <f>IF('発達障害（診断書なし・配慮あり）情報入力シート'!CL124="",0,IF(AND('発達障害（診断書なし・配慮あり）情報入力シート'!CK124=1,'発達障害（診断書なし・配慮あり）情報入力シート'!D124&lt;&gt;"",'発達障害（診断書なし・配慮あり）情報入力シート'!D124&lt;&gt;"入学しなかった"),1,0))</f>
        <v>0</v>
      </c>
      <c r="I124" s="8">
        <f t="shared" si="5"/>
        <v>0</v>
      </c>
      <c r="J124" s="8" t="str">
        <f>IFERROR(MATCH(ROW('発達障害（診断書なし・配慮あり）情報入力シート'!BD100),I:I,0),"")</f>
        <v/>
      </c>
      <c r="K124" s="8">
        <f>IF(OR(SUM('発達障害（診断書なし・配慮あり）情報入力シート'!AT124:BQ124,'発達障害（診断書なし・配慮あり）情報入力シート'!BT124:CJ124)&gt;0,COUNTA('発達障害（診断書なし・配慮あり）情報入力シート'!BR124:BS124)=2,COUNTA('発達障害（診断書なし・配慮あり）情報入力シート'!CK124:CL124)=2),1,0)</f>
        <v>0</v>
      </c>
      <c r="L124" s="8">
        <f>SUM('発達障害（診断書なし・配慮あり）情報入力シート'!J124:M124)+COUNTA('発達障害（診断書なし・配慮あり）情報入力シート'!N124)</f>
        <v>0</v>
      </c>
      <c r="M124" s="8">
        <f>SUM('発達障害（診断書なし・配慮あり）情報入力シート'!O124:R124)+COUNTA('発達障害（診断書なし・配慮あり）情報入力シート'!S124)</f>
        <v>0</v>
      </c>
      <c r="N124" s="8">
        <f>IF(SUM('発達障害（診断書なし・配慮あり）情報入力シート'!$T124:$AP124)&gt;0,1,0)</f>
        <v>0</v>
      </c>
      <c r="O124" s="8">
        <f>IF('発達障害（診断書なし・配慮あり）情報入力シート'!D124="入学者(新1年生)",1,0)</f>
        <v>0</v>
      </c>
    </row>
    <row r="125" spans="1:15" x14ac:dyDescent="0.4">
      <c r="A125" s="1217">
        <v>101</v>
      </c>
      <c r="B125" s="1218">
        <f>IF('発達障害（診断書なし・配慮あり）情報入力シート'!AQ125="",0,IF(AND('発達障害（診断書なし・配慮あり）情報入力シート'!AP125=1,'発達障害（診断書なし・配慮あり）情報入力シート'!D125&lt;&gt;"",'発達障害（診断書なし・配慮あり）情報入力シート'!D125&lt;&gt;"在籍者(2年生以上)"),1,0))</f>
        <v>0</v>
      </c>
      <c r="C125" s="1218">
        <f t="shared" si="3"/>
        <v>0</v>
      </c>
      <c r="D125" s="1218" t="str">
        <f>IFERROR(MATCH(ROW('発達障害（診断書なし・配慮あり）情報入力シート'!A101),C:C,0),"")</f>
        <v/>
      </c>
      <c r="E125" s="1218">
        <f>IF('発達障害（診断書なし・配慮あり）情報入力シート'!BS125="",0,IF(AND('発達障害（診断書なし・配慮あり）情報入力シート'!BR125=1,'発達障害（診断書なし・配慮あり）情報入力シート'!D125&lt;&gt;"",'発達障害（診断書なし・配慮あり）情報入力シート'!D125&lt;&gt;"入学しなかった"),1,0))</f>
        <v>0</v>
      </c>
      <c r="F125" s="1218">
        <f t="shared" si="4"/>
        <v>0</v>
      </c>
      <c r="G125" s="1218" t="str">
        <f>IFERROR(MATCH(ROW('発達障害（診断書なし・配慮あり）情報入力シート'!AN101),F:F,0),"")</f>
        <v/>
      </c>
      <c r="H125" s="8">
        <f>IF('発達障害（診断書なし・配慮あり）情報入力シート'!CL125="",0,IF(AND('発達障害（診断書なし・配慮あり）情報入力シート'!CK125=1,'発達障害（診断書なし・配慮あり）情報入力シート'!D125&lt;&gt;"",'発達障害（診断書なし・配慮あり）情報入力シート'!D125&lt;&gt;"入学しなかった"),1,0))</f>
        <v>0</v>
      </c>
      <c r="I125" s="8">
        <f t="shared" si="5"/>
        <v>0</v>
      </c>
      <c r="J125" s="8" t="str">
        <f>IFERROR(MATCH(ROW('発達障害（診断書なし・配慮あり）情報入力シート'!BD101),I:I,0),"")</f>
        <v/>
      </c>
      <c r="K125" s="8">
        <f>IF(OR(SUM('発達障害（診断書なし・配慮あり）情報入力シート'!AT125:BQ125,'発達障害（診断書なし・配慮あり）情報入力シート'!BT125:CJ125)&gt;0,COUNTA('発達障害（診断書なし・配慮あり）情報入力シート'!BR125:BS125)=2,COUNTA('発達障害（診断書なし・配慮あり）情報入力シート'!CK125:CL125)=2),1,0)</f>
        <v>0</v>
      </c>
      <c r="L125" s="8">
        <f>SUM('発達障害（診断書なし・配慮あり）情報入力シート'!J125:M125)+COUNTA('発達障害（診断書なし・配慮あり）情報入力シート'!N125)</f>
        <v>0</v>
      </c>
      <c r="M125" s="8">
        <f>SUM('発達障害（診断書なし・配慮あり）情報入力シート'!O125:R125)+COUNTA('発達障害（診断書なし・配慮あり）情報入力シート'!S125)</f>
        <v>0</v>
      </c>
      <c r="N125" s="8">
        <f>IF(SUM('発達障害（診断書なし・配慮あり）情報入力シート'!$T125:$AP125)&gt;0,1,0)</f>
        <v>0</v>
      </c>
      <c r="O125" s="8">
        <f>IF('発達障害（診断書なし・配慮あり）情報入力シート'!D125="入学者(新1年生)",1,0)</f>
        <v>0</v>
      </c>
    </row>
    <row r="126" spans="1:15" x14ac:dyDescent="0.4">
      <c r="A126" s="1217">
        <v>102</v>
      </c>
      <c r="B126" s="1218">
        <f>IF('発達障害（診断書なし・配慮あり）情報入力シート'!AQ126="",0,IF(AND('発達障害（診断書なし・配慮あり）情報入力シート'!AP126=1,'発達障害（診断書なし・配慮あり）情報入力シート'!D126&lt;&gt;"",'発達障害（診断書なし・配慮あり）情報入力シート'!D126&lt;&gt;"在籍者(2年生以上)"),1,0))</f>
        <v>0</v>
      </c>
      <c r="C126" s="1218">
        <f t="shared" si="3"/>
        <v>0</v>
      </c>
      <c r="D126" s="1218" t="str">
        <f>IFERROR(MATCH(ROW('発達障害（診断書なし・配慮あり）情報入力シート'!A102),C:C,0),"")</f>
        <v/>
      </c>
      <c r="E126" s="1218">
        <f>IF('発達障害（診断書なし・配慮あり）情報入力シート'!BS126="",0,IF(AND('発達障害（診断書なし・配慮あり）情報入力シート'!BR126=1,'発達障害（診断書なし・配慮あり）情報入力シート'!D126&lt;&gt;"",'発達障害（診断書なし・配慮あり）情報入力シート'!D126&lt;&gt;"入学しなかった"),1,0))</f>
        <v>0</v>
      </c>
      <c r="F126" s="1218">
        <f t="shared" si="4"/>
        <v>0</v>
      </c>
      <c r="G126" s="1218" t="str">
        <f>IFERROR(MATCH(ROW('発達障害（診断書なし・配慮あり）情報入力シート'!AN102),F:F,0),"")</f>
        <v/>
      </c>
      <c r="H126" s="8">
        <f>IF('発達障害（診断書なし・配慮あり）情報入力シート'!CL126="",0,IF(AND('発達障害（診断書なし・配慮あり）情報入力シート'!CK126=1,'発達障害（診断書なし・配慮あり）情報入力シート'!D126&lt;&gt;"",'発達障害（診断書なし・配慮あり）情報入力シート'!D126&lt;&gt;"入学しなかった"),1,0))</f>
        <v>0</v>
      </c>
      <c r="I126" s="8">
        <f t="shared" si="5"/>
        <v>0</v>
      </c>
      <c r="J126" s="8" t="str">
        <f>IFERROR(MATCH(ROW('発達障害（診断書なし・配慮あり）情報入力シート'!BD102),I:I,0),"")</f>
        <v/>
      </c>
      <c r="K126" s="8">
        <f>IF(OR(SUM('発達障害（診断書なし・配慮あり）情報入力シート'!AT126:BQ126,'発達障害（診断書なし・配慮あり）情報入力シート'!BT126:CJ126)&gt;0,COUNTA('発達障害（診断書なし・配慮あり）情報入力シート'!BR126:BS126)=2,COUNTA('発達障害（診断書なし・配慮あり）情報入力シート'!CK126:CL126)=2),1,0)</f>
        <v>0</v>
      </c>
      <c r="L126" s="8">
        <f>SUM('発達障害（診断書なし・配慮あり）情報入力シート'!J126:M126)+COUNTA('発達障害（診断書なし・配慮あり）情報入力シート'!N126)</f>
        <v>0</v>
      </c>
      <c r="M126" s="8">
        <f>SUM('発達障害（診断書なし・配慮あり）情報入力シート'!O126:R126)+COUNTA('発達障害（診断書なし・配慮あり）情報入力シート'!S126)</f>
        <v>0</v>
      </c>
      <c r="N126" s="8">
        <f>IF(SUM('発達障害（診断書なし・配慮あり）情報入力シート'!$T126:$AP126)&gt;0,1,0)</f>
        <v>0</v>
      </c>
      <c r="O126" s="8">
        <f>IF('発達障害（診断書なし・配慮あり）情報入力シート'!D126="入学者(新1年生)",1,0)</f>
        <v>0</v>
      </c>
    </row>
    <row r="127" spans="1:15" x14ac:dyDescent="0.4">
      <c r="A127" s="1217">
        <v>103</v>
      </c>
      <c r="B127" s="1218">
        <f>IF('発達障害（診断書なし・配慮あり）情報入力シート'!AQ127="",0,IF(AND('発達障害（診断書なし・配慮あり）情報入力シート'!AP127=1,'発達障害（診断書なし・配慮あり）情報入力シート'!D127&lt;&gt;"",'発達障害（診断書なし・配慮あり）情報入力シート'!D127&lt;&gt;"在籍者(2年生以上)"),1,0))</f>
        <v>0</v>
      </c>
      <c r="C127" s="1218">
        <f t="shared" si="3"/>
        <v>0</v>
      </c>
      <c r="D127" s="1218" t="str">
        <f>IFERROR(MATCH(ROW('発達障害（診断書なし・配慮あり）情報入力シート'!A103),C:C,0),"")</f>
        <v/>
      </c>
      <c r="E127" s="1218">
        <f>IF('発達障害（診断書なし・配慮あり）情報入力シート'!BS127="",0,IF(AND('発達障害（診断書なし・配慮あり）情報入力シート'!BR127=1,'発達障害（診断書なし・配慮あり）情報入力シート'!D127&lt;&gt;"",'発達障害（診断書なし・配慮あり）情報入力シート'!D127&lt;&gt;"入学しなかった"),1,0))</f>
        <v>0</v>
      </c>
      <c r="F127" s="1218">
        <f t="shared" si="4"/>
        <v>0</v>
      </c>
      <c r="G127" s="1218" t="str">
        <f>IFERROR(MATCH(ROW('発達障害（診断書なし・配慮あり）情報入力シート'!AN103),F:F,0),"")</f>
        <v/>
      </c>
      <c r="H127" s="8">
        <f>IF('発達障害（診断書なし・配慮あり）情報入力シート'!CL127="",0,IF(AND('発達障害（診断書なし・配慮あり）情報入力シート'!CK127=1,'発達障害（診断書なし・配慮あり）情報入力シート'!D127&lt;&gt;"",'発達障害（診断書なし・配慮あり）情報入力シート'!D127&lt;&gt;"入学しなかった"),1,0))</f>
        <v>0</v>
      </c>
      <c r="I127" s="8">
        <f t="shared" si="5"/>
        <v>0</v>
      </c>
      <c r="J127" s="8" t="str">
        <f>IFERROR(MATCH(ROW('発達障害（診断書なし・配慮あり）情報入力シート'!BD103),I:I,0),"")</f>
        <v/>
      </c>
      <c r="K127" s="8">
        <f>IF(OR(SUM('発達障害（診断書なし・配慮あり）情報入力シート'!AT127:BQ127,'発達障害（診断書なし・配慮あり）情報入力シート'!BT127:CJ127)&gt;0,COUNTA('発達障害（診断書なし・配慮あり）情報入力シート'!BR127:BS127)=2,COUNTA('発達障害（診断書なし・配慮あり）情報入力シート'!CK127:CL127)=2),1,0)</f>
        <v>0</v>
      </c>
      <c r="L127" s="8">
        <f>SUM('発達障害（診断書なし・配慮あり）情報入力シート'!J127:M127)+COUNTA('発達障害（診断書なし・配慮あり）情報入力シート'!N127)</f>
        <v>0</v>
      </c>
      <c r="M127" s="8">
        <f>SUM('発達障害（診断書なし・配慮あり）情報入力シート'!O127:R127)+COUNTA('発達障害（診断書なし・配慮あり）情報入力シート'!S127)</f>
        <v>0</v>
      </c>
      <c r="N127" s="8">
        <f>IF(SUM('発達障害（診断書なし・配慮あり）情報入力シート'!$T127:$AP127)&gt;0,1,0)</f>
        <v>0</v>
      </c>
      <c r="O127" s="8">
        <f>IF('発達障害（診断書なし・配慮あり）情報入力シート'!D127="入学者(新1年生)",1,0)</f>
        <v>0</v>
      </c>
    </row>
    <row r="128" spans="1:15" x14ac:dyDescent="0.4">
      <c r="A128" s="1217">
        <v>104</v>
      </c>
      <c r="B128" s="1218">
        <f>IF('発達障害（診断書なし・配慮あり）情報入力シート'!AQ128="",0,IF(AND('発達障害（診断書なし・配慮あり）情報入力シート'!AP128=1,'発達障害（診断書なし・配慮あり）情報入力シート'!D128&lt;&gt;"",'発達障害（診断書なし・配慮あり）情報入力シート'!D128&lt;&gt;"在籍者(2年生以上)"),1,0))</f>
        <v>0</v>
      </c>
      <c r="C128" s="1218">
        <f t="shared" si="3"/>
        <v>0</v>
      </c>
      <c r="D128" s="1218" t="str">
        <f>IFERROR(MATCH(ROW('発達障害（診断書なし・配慮あり）情報入力シート'!A104),C:C,0),"")</f>
        <v/>
      </c>
      <c r="E128" s="1218">
        <f>IF('発達障害（診断書なし・配慮あり）情報入力シート'!BS128="",0,IF(AND('発達障害（診断書なし・配慮あり）情報入力シート'!BR128=1,'発達障害（診断書なし・配慮あり）情報入力シート'!D128&lt;&gt;"",'発達障害（診断書なし・配慮あり）情報入力シート'!D128&lt;&gt;"入学しなかった"),1,0))</f>
        <v>0</v>
      </c>
      <c r="F128" s="1218">
        <f t="shared" si="4"/>
        <v>0</v>
      </c>
      <c r="G128" s="1218" t="str">
        <f>IFERROR(MATCH(ROW('発達障害（診断書なし・配慮あり）情報入力シート'!AN104),F:F,0),"")</f>
        <v/>
      </c>
      <c r="H128" s="8">
        <f>IF('発達障害（診断書なし・配慮あり）情報入力シート'!CL128="",0,IF(AND('発達障害（診断書なし・配慮あり）情報入力シート'!CK128=1,'発達障害（診断書なし・配慮あり）情報入力シート'!D128&lt;&gt;"",'発達障害（診断書なし・配慮あり）情報入力シート'!D128&lt;&gt;"入学しなかった"),1,0))</f>
        <v>0</v>
      </c>
      <c r="I128" s="8">
        <f t="shared" si="5"/>
        <v>0</v>
      </c>
      <c r="J128" s="8" t="str">
        <f>IFERROR(MATCH(ROW('発達障害（診断書なし・配慮あり）情報入力シート'!BD104),I:I,0),"")</f>
        <v/>
      </c>
      <c r="K128" s="8">
        <f>IF(OR(SUM('発達障害（診断書なし・配慮あり）情報入力シート'!AT128:BQ128,'発達障害（診断書なし・配慮あり）情報入力シート'!BT128:CJ128)&gt;0,COUNTA('発達障害（診断書なし・配慮あり）情報入力シート'!BR128:BS128)=2,COUNTA('発達障害（診断書なし・配慮あり）情報入力シート'!CK128:CL128)=2),1,0)</f>
        <v>0</v>
      </c>
      <c r="L128" s="8">
        <f>SUM('発達障害（診断書なし・配慮あり）情報入力シート'!J128:M128)+COUNTA('発達障害（診断書なし・配慮あり）情報入力シート'!N128)</f>
        <v>0</v>
      </c>
      <c r="M128" s="8">
        <f>SUM('発達障害（診断書なし・配慮あり）情報入力シート'!O128:R128)+COUNTA('発達障害（診断書なし・配慮あり）情報入力シート'!S128)</f>
        <v>0</v>
      </c>
      <c r="N128" s="8">
        <f>IF(SUM('発達障害（診断書なし・配慮あり）情報入力シート'!$T128:$AP128)&gt;0,1,0)</f>
        <v>0</v>
      </c>
      <c r="O128" s="8">
        <f>IF('発達障害（診断書なし・配慮あり）情報入力シート'!D128="入学者(新1年生)",1,0)</f>
        <v>0</v>
      </c>
    </row>
    <row r="129" spans="1:15" x14ac:dyDescent="0.4">
      <c r="A129" s="1217">
        <v>105</v>
      </c>
      <c r="B129" s="1218">
        <f>IF('発達障害（診断書なし・配慮あり）情報入力シート'!AQ129="",0,IF(AND('発達障害（診断書なし・配慮あり）情報入力シート'!AP129=1,'発達障害（診断書なし・配慮あり）情報入力シート'!D129&lt;&gt;"",'発達障害（診断書なし・配慮あり）情報入力シート'!D129&lt;&gt;"在籍者(2年生以上)"),1,0))</f>
        <v>0</v>
      </c>
      <c r="C129" s="1218">
        <f t="shared" si="3"/>
        <v>0</v>
      </c>
      <c r="D129" s="1218" t="str">
        <f>IFERROR(MATCH(ROW('発達障害（診断書なし・配慮あり）情報入力シート'!A105),C:C,0),"")</f>
        <v/>
      </c>
      <c r="E129" s="1218">
        <f>IF('発達障害（診断書なし・配慮あり）情報入力シート'!BS129="",0,IF(AND('発達障害（診断書なし・配慮あり）情報入力シート'!BR129=1,'発達障害（診断書なし・配慮あり）情報入力シート'!D129&lt;&gt;"",'発達障害（診断書なし・配慮あり）情報入力シート'!D129&lt;&gt;"入学しなかった"),1,0))</f>
        <v>0</v>
      </c>
      <c r="F129" s="1218">
        <f t="shared" si="4"/>
        <v>0</v>
      </c>
      <c r="G129" s="1218" t="str">
        <f>IFERROR(MATCH(ROW('発達障害（診断書なし・配慮あり）情報入力シート'!AN105),F:F,0),"")</f>
        <v/>
      </c>
      <c r="H129" s="8">
        <f>IF('発達障害（診断書なし・配慮あり）情報入力シート'!CL129="",0,IF(AND('発達障害（診断書なし・配慮あり）情報入力シート'!CK129=1,'発達障害（診断書なし・配慮あり）情報入力シート'!D129&lt;&gt;"",'発達障害（診断書なし・配慮あり）情報入力シート'!D129&lt;&gt;"入学しなかった"),1,0))</f>
        <v>0</v>
      </c>
      <c r="I129" s="8">
        <f t="shared" si="5"/>
        <v>0</v>
      </c>
      <c r="J129" s="8" t="str">
        <f>IFERROR(MATCH(ROW('発達障害（診断書なし・配慮あり）情報入力シート'!BD105),I:I,0),"")</f>
        <v/>
      </c>
      <c r="K129" s="8">
        <f>IF(OR(SUM('発達障害（診断書なし・配慮あり）情報入力シート'!AT129:BQ129,'発達障害（診断書なし・配慮あり）情報入力シート'!BT129:CJ129)&gt;0,COUNTA('発達障害（診断書なし・配慮あり）情報入力シート'!BR129:BS129)=2,COUNTA('発達障害（診断書なし・配慮あり）情報入力シート'!CK129:CL129)=2),1,0)</f>
        <v>0</v>
      </c>
      <c r="L129" s="8">
        <f>SUM('発達障害（診断書なし・配慮あり）情報入力シート'!J129:M129)+COUNTA('発達障害（診断書なし・配慮あり）情報入力シート'!N129)</f>
        <v>0</v>
      </c>
      <c r="M129" s="8">
        <f>SUM('発達障害（診断書なし・配慮あり）情報入力シート'!O129:R129)+COUNTA('発達障害（診断書なし・配慮あり）情報入力シート'!S129)</f>
        <v>0</v>
      </c>
      <c r="N129" s="8">
        <f>IF(SUM('発達障害（診断書なし・配慮あり）情報入力シート'!$T129:$AP129)&gt;0,1,0)</f>
        <v>0</v>
      </c>
      <c r="O129" s="8">
        <f>IF('発達障害（診断書なし・配慮あり）情報入力シート'!D129="入学者(新1年生)",1,0)</f>
        <v>0</v>
      </c>
    </row>
    <row r="130" spans="1:15" x14ac:dyDescent="0.4">
      <c r="A130" s="1217">
        <v>106</v>
      </c>
      <c r="B130" s="1218">
        <f>IF('発達障害（診断書なし・配慮あり）情報入力シート'!AQ130="",0,IF(AND('発達障害（診断書なし・配慮あり）情報入力シート'!AP130=1,'発達障害（診断書なし・配慮あり）情報入力シート'!D130&lt;&gt;"",'発達障害（診断書なし・配慮あり）情報入力シート'!D130&lt;&gt;"在籍者(2年生以上)"),1,0))</f>
        <v>0</v>
      </c>
      <c r="C130" s="1218">
        <f t="shared" si="3"/>
        <v>0</v>
      </c>
      <c r="D130" s="1218" t="str">
        <f>IFERROR(MATCH(ROW('発達障害（診断書なし・配慮あり）情報入力シート'!A106),C:C,0),"")</f>
        <v/>
      </c>
      <c r="E130" s="1218">
        <f>IF('発達障害（診断書なし・配慮あり）情報入力シート'!BS130="",0,IF(AND('発達障害（診断書なし・配慮あり）情報入力シート'!BR130=1,'発達障害（診断書なし・配慮あり）情報入力シート'!D130&lt;&gt;"",'発達障害（診断書なし・配慮あり）情報入力シート'!D130&lt;&gt;"入学しなかった"),1,0))</f>
        <v>0</v>
      </c>
      <c r="F130" s="1218">
        <f t="shared" si="4"/>
        <v>0</v>
      </c>
      <c r="G130" s="1218" t="str">
        <f>IFERROR(MATCH(ROW('発達障害（診断書なし・配慮あり）情報入力シート'!AN106),F:F,0),"")</f>
        <v/>
      </c>
      <c r="H130" s="8">
        <f>IF('発達障害（診断書なし・配慮あり）情報入力シート'!CL130="",0,IF(AND('発達障害（診断書なし・配慮あり）情報入力シート'!CK130=1,'発達障害（診断書なし・配慮あり）情報入力シート'!D130&lt;&gt;"",'発達障害（診断書なし・配慮あり）情報入力シート'!D130&lt;&gt;"入学しなかった"),1,0))</f>
        <v>0</v>
      </c>
      <c r="I130" s="8">
        <f t="shared" si="5"/>
        <v>0</v>
      </c>
      <c r="J130" s="8" t="str">
        <f>IFERROR(MATCH(ROW('発達障害（診断書なし・配慮あり）情報入力シート'!BD106),I:I,0),"")</f>
        <v/>
      </c>
      <c r="K130" s="8">
        <f>IF(OR(SUM('発達障害（診断書なし・配慮あり）情報入力シート'!AT130:BQ130,'発達障害（診断書なし・配慮あり）情報入力シート'!BT130:CJ130)&gt;0,COUNTA('発達障害（診断書なし・配慮あり）情報入力シート'!BR130:BS130)=2,COUNTA('発達障害（診断書なし・配慮あり）情報入力シート'!CK130:CL130)=2),1,0)</f>
        <v>0</v>
      </c>
      <c r="L130" s="8">
        <f>SUM('発達障害（診断書なし・配慮あり）情報入力シート'!J130:M130)+COUNTA('発達障害（診断書なし・配慮あり）情報入力シート'!N130)</f>
        <v>0</v>
      </c>
      <c r="M130" s="8">
        <f>SUM('発達障害（診断書なし・配慮あり）情報入力シート'!O130:R130)+COUNTA('発達障害（診断書なし・配慮あり）情報入力シート'!S130)</f>
        <v>0</v>
      </c>
      <c r="N130" s="8">
        <f>IF(SUM('発達障害（診断書なし・配慮あり）情報入力シート'!$T130:$AP130)&gt;0,1,0)</f>
        <v>0</v>
      </c>
      <c r="O130" s="8">
        <f>IF('発達障害（診断書なし・配慮あり）情報入力シート'!D130="入学者(新1年生)",1,0)</f>
        <v>0</v>
      </c>
    </row>
    <row r="131" spans="1:15" x14ac:dyDescent="0.4">
      <c r="A131" s="1217">
        <v>107</v>
      </c>
      <c r="B131" s="1218">
        <f>IF('発達障害（診断書なし・配慮あり）情報入力シート'!AQ131="",0,IF(AND('発達障害（診断書なし・配慮あり）情報入力シート'!AP131=1,'発達障害（診断書なし・配慮あり）情報入力シート'!D131&lt;&gt;"",'発達障害（診断書なし・配慮あり）情報入力シート'!D131&lt;&gt;"在籍者(2年生以上)"),1,0))</f>
        <v>0</v>
      </c>
      <c r="C131" s="1218">
        <f t="shared" si="3"/>
        <v>0</v>
      </c>
      <c r="D131" s="1218" t="str">
        <f>IFERROR(MATCH(ROW('発達障害（診断書なし・配慮あり）情報入力シート'!A107),C:C,0),"")</f>
        <v/>
      </c>
      <c r="E131" s="1218">
        <f>IF('発達障害（診断書なし・配慮あり）情報入力シート'!BS131="",0,IF(AND('発達障害（診断書なし・配慮あり）情報入力シート'!BR131=1,'発達障害（診断書なし・配慮あり）情報入力シート'!D131&lt;&gt;"",'発達障害（診断書なし・配慮あり）情報入力シート'!D131&lt;&gt;"入学しなかった"),1,0))</f>
        <v>0</v>
      </c>
      <c r="F131" s="1218">
        <f t="shared" si="4"/>
        <v>0</v>
      </c>
      <c r="G131" s="1218" t="str">
        <f>IFERROR(MATCH(ROW('発達障害（診断書なし・配慮あり）情報入力シート'!AN107),F:F,0),"")</f>
        <v/>
      </c>
      <c r="H131" s="8">
        <f>IF('発達障害（診断書なし・配慮あり）情報入力シート'!CL131="",0,IF(AND('発達障害（診断書なし・配慮あり）情報入力シート'!CK131=1,'発達障害（診断書なし・配慮あり）情報入力シート'!D131&lt;&gt;"",'発達障害（診断書なし・配慮あり）情報入力シート'!D131&lt;&gt;"入学しなかった"),1,0))</f>
        <v>0</v>
      </c>
      <c r="I131" s="8">
        <f t="shared" si="5"/>
        <v>0</v>
      </c>
      <c r="J131" s="8" t="str">
        <f>IFERROR(MATCH(ROW('発達障害（診断書なし・配慮あり）情報入力シート'!BD107),I:I,0),"")</f>
        <v/>
      </c>
      <c r="K131" s="8">
        <f>IF(OR(SUM('発達障害（診断書なし・配慮あり）情報入力シート'!AT131:BQ131,'発達障害（診断書なし・配慮あり）情報入力シート'!BT131:CJ131)&gt;0,COUNTA('発達障害（診断書なし・配慮あり）情報入力シート'!BR131:BS131)=2,COUNTA('発達障害（診断書なし・配慮あり）情報入力シート'!CK131:CL131)=2),1,0)</f>
        <v>0</v>
      </c>
      <c r="L131" s="8">
        <f>SUM('発達障害（診断書なし・配慮あり）情報入力シート'!J131:M131)+COUNTA('発達障害（診断書なし・配慮あり）情報入力シート'!N131)</f>
        <v>0</v>
      </c>
      <c r="M131" s="8">
        <f>SUM('発達障害（診断書なし・配慮あり）情報入力シート'!O131:R131)+COUNTA('発達障害（診断書なし・配慮あり）情報入力シート'!S131)</f>
        <v>0</v>
      </c>
      <c r="N131" s="8">
        <f>IF(SUM('発達障害（診断書なし・配慮あり）情報入力シート'!$T131:$AP131)&gt;0,1,0)</f>
        <v>0</v>
      </c>
      <c r="O131" s="8">
        <f>IF('発達障害（診断書なし・配慮あり）情報入力シート'!D131="入学者(新1年生)",1,0)</f>
        <v>0</v>
      </c>
    </row>
    <row r="132" spans="1:15" x14ac:dyDescent="0.4">
      <c r="A132" s="1217">
        <v>108</v>
      </c>
      <c r="B132" s="1218">
        <f>IF('発達障害（診断書なし・配慮あり）情報入力シート'!AQ132="",0,IF(AND('発達障害（診断書なし・配慮あり）情報入力シート'!AP132=1,'発達障害（診断書なし・配慮あり）情報入力シート'!D132&lt;&gt;"",'発達障害（診断書なし・配慮あり）情報入力シート'!D132&lt;&gt;"在籍者(2年生以上)"),1,0))</f>
        <v>0</v>
      </c>
      <c r="C132" s="1218">
        <f t="shared" si="3"/>
        <v>0</v>
      </c>
      <c r="D132" s="1218" t="str">
        <f>IFERROR(MATCH(ROW('発達障害（診断書なし・配慮あり）情報入力シート'!A108),C:C,0),"")</f>
        <v/>
      </c>
      <c r="E132" s="1218">
        <f>IF('発達障害（診断書なし・配慮あり）情報入力シート'!BS132="",0,IF(AND('発達障害（診断書なし・配慮あり）情報入力シート'!BR132=1,'発達障害（診断書なし・配慮あり）情報入力シート'!D132&lt;&gt;"",'発達障害（診断書なし・配慮あり）情報入力シート'!D132&lt;&gt;"入学しなかった"),1,0))</f>
        <v>0</v>
      </c>
      <c r="F132" s="1218">
        <f t="shared" si="4"/>
        <v>0</v>
      </c>
      <c r="G132" s="1218" t="str">
        <f>IFERROR(MATCH(ROW('発達障害（診断書なし・配慮あり）情報入力シート'!AN108),F:F,0),"")</f>
        <v/>
      </c>
      <c r="H132" s="8">
        <f>IF('発達障害（診断書なし・配慮あり）情報入力シート'!CL132="",0,IF(AND('発達障害（診断書なし・配慮あり）情報入力シート'!CK132=1,'発達障害（診断書なし・配慮あり）情報入力シート'!D132&lt;&gt;"",'発達障害（診断書なし・配慮あり）情報入力シート'!D132&lt;&gt;"入学しなかった"),1,0))</f>
        <v>0</v>
      </c>
      <c r="I132" s="8">
        <f t="shared" si="5"/>
        <v>0</v>
      </c>
      <c r="J132" s="8" t="str">
        <f>IFERROR(MATCH(ROW('発達障害（診断書なし・配慮あり）情報入力シート'!BD108),I:I,0),"")</f>
        <v/>
      </c>
      <c r="K132" s="8">
        <f>IF(OR(SUM('発達障害（診断書なし・配慮あり）情報入力シート'!AT132:BQ132,'発達障害（診断書なし・配慮あり）情報入力シート'!BT132:CJ132)&gt;0,COUNTA('発達障害（診断書なし・配慮あり）情報入力シート'!BR132:BS132)=2,COUNTA('発達障害（診断書なし・配慮あり）情報入力シート'!CK132:CL132)=2),1,0)</f>
        <v>0</v>
      </c>
      <c r="L132" s="8">
        <f>SUM('発達障害（診断書なし・配慮あり）情報入力シート'!J132:M132)+COUNTA('発達障害（診断書なし・配慮あり）情報入力シート'!N132)</f>
        <v>0</v>
      </c>
      <c r="M132" s="8">
        <f>SUM('発達障害（診断書なし・配慮あり）情報入力シート'!O132:R132)+COUNTA('発達障害（診断書なし・配慮あり）情報入力シート'!S132)</f>
        <v>0</v>
      </c>
      <c r="N132" s="8">
        <f>IF(SUM('発達障害（診断書なし・配慮あり）情報入力シート'!$T132:$AP132)&gt;0,1,0)</f>
        <v>0</v>
      </c>
      <c r="O132" s="8">
        <f>IF('発達障害（診断書なし・配慮あり）情報入力シート'!D132="入学者(新1年生)",1,0)</f>
        <v>0</v>
      </c>
    </row>
    <row r="133" spans="1:15" x14ac:dyDescent="0.4">
      <c r="A133" s="1217">
        <v>109</v>
      </c>
      <c r="B133" s="1218">
        <f>IF('発達障害（診断書なし・配慮あり）情報入力シート'!AQ133="",0,IF(AND('発達障害（診断書なし・配慮あり）情報入力シート'!AP133=1,'発達障害（診断書なし・配慮あり）情報入力シート'!D133&lt;&gt;"",'発達障害（診断書なし・配慮あり）情報入力シート'!D133&lt;&gt;"在籍者(2年生以上)"),1,0))</f>
        <v>0</v>
      </c>
      <c r="C133" s="1218">
        <f t="shared" si="3"/>
        <v>0</v>
      </c>
      <c r="D133" s="1218" t="str">
        <f>IFERROR(MATCH(ROW('発達障害（診断書なし・配慮あり）情報入力シート'!A109),C:C,0),"")</f>
        <v/>
      </c>
      <c r="E133" s="1218">
        <f>IF('発達障害（診断書なし・配慮あり）情報入力シート'!BS133="",0,IF(AND('発達障害（診断書なし・配慮あり）情報入力シート'!BR133=1,'発達障害（診断書なし・配慮あり）情報入力シート'!D133&lt;&gt;"",'発達障害（診断書なし・配慮あり）情報入力シート'!D133&lt;&gt;"入学しなかった"),1,0))</f>
        <v>0</v>
      </c>
      <c r="F133" s="1218">
        <f t="shared" si="4"/>
        <v>0</v>
      </c>
      <c r="G133" s="1218" t="str">
        <f>IFERROR(MATCH(ROW('発達障害（診断書なし・配慮あり）情報入力シート'!AN109),F:F,0),"")</f>
        <v/>
      </c>
      <c r="H133" s="8">
        <f>IF('発達障害（診断書なし・配慮あり）情報入力シート'!CL133="",0,IF(AND('発達障害（診断書なし・配慮あり）情報入力シート'!CK133=1,'発達障害（診断書なし・配慮あり）情報入力シート'!D133&lt;&gt;"",'発達障害（診断書なし・配慮あり）情報入力シート'!D133&lt;&gt;"入学しなかった"),1,0))</f>
        <v>0</v>
      </c>
      <c r="I133" s="8">
        <f t="shared" si="5"/>
        <v>0</v>
      </c>
      <c r="J133" s="8" t="str">
        <f>IFERROR(MATCH(ROW('発達障害（診断書なし・配慮あり）情報入力シート'!BD109),I:I,0),"")</f>
        <v/>
      </c>
      <c r="K133" s="8">
        <f>IF(OR(SUM('発達障害（診断書なし・配慮あり）情報入力シート'!AT133:BQ133,'発達障害（診断書なし・配慮あり）情報入力シート'!BT133:CJ133)&gt;0,COUNTA('発達障害（診断書なし・配慮あり）情報入力シート'!BR133:BS133)=2,COUNTA('発達障害（診断書なし・配慮あり）情報入力シート'!CK133:CL133)=2),1,0)</f>
        <v>0</v>
      </c>
      <c r="L133" s="8">
        <f>SUM('発達障害（診断書なし・配慮あり）情報入力シート'!J133:M133)+COUNTA('発達障害（診断書なし・配慮あり）情報入力シート'!N133)</f>
        <v>0</v>
      </c>
      <c r="M133" s="8">
        <f>SUM('発達障害（診断書なし・配慮あり）情報入力シート'!O133:R133)+COUNTA('発達障害（診断書なし・配慮あり）情報入力シート'!S133)</f>
        <v>0</v>
      </c>
      <c r="N133" s="8">
        <f>IF(SUM('発達障害（診断書なし・配慮あり）情報入力シート'!$T133:$AP133)&gt;0,1,0)</f>
        <v>0</v>
      </c>
      <c r="O133" s="8">
        <f>IF('発達障害（診断書なし・配慮あり）情報入力シート'!D133="入学者(新1年生)",1,0)</f>
        <v>0</v>
      </c>
    </row>
    <row r="134" spans="1:15" x14ac:dyDescent="0.4">
      <c r="A134" s="1217">
        <v>110</v>
      </c>
      <c r="B134" s="1218">
        <f>IF('発達障害（診断書なし・配慮あり）情報入力シート'!AQ134="",0,IF(AND('発達障害（診断書なし・配慮あり）情報入力シート'!AP134=1,'発達障害（診断書なし・配慮あり）情報入力シート'!D134&lt;&gt;"",'発達障害（診断書なし・配慮あり）情報入力シート'!D134&lt;&gt;"在籍者(2年生以上)"),1,0))</f>
        <v>0</v>
      </c>
      <c r="C134" s="1218">
        <f t="shared" si="3"/>
        <v>0</v>
      </c>
      <c r="D134" s="1218" t="str">
        <f>IFERROR(MATCH(ROW('発達障害（診断書なし・配慮あり）情報入力シート'!A110),C:C,0),"")</f>
        <v/>
      </c>
      <c r="E134" s="1218">
        <f>IF('発達障害（診断書なし・配慮あり）情報入力シート'!BS134="",0,IF(AND('発達障害（診断書なし・配慮あり）情報入力シート'!BR134=1,'発達障害（診断書なし・配慮あり）情報入力シート'!D134&lt;&gt;"",'発達障害（診断書なし・配慮あり）情報入力シート'!D134&lt;&gt;"入学しなかった"),1,0))</f>
        <v>0</v>
      </c>
      <c r="F134" s="1218">
        <f t="shared" si="4"/>
        <v>0</v>
      </c>
      <c r="G134" s="1218" t="str">
        <f>IFERROR(MATCH(ROW('発達障害（診断書なし・配慮あり）情報入力シート'!AN110),F:F,0),"")</f>
        <v/>
      </c>
      <c r="H134" s="8">
        <f>IF('発達障害（診断書なし・配慮あり）情報入力シート'!CL134="",0,IF(AND('発達障害（診断書なし・配慮あり）情報入力シート'!CK134=1,'発達障害（診断書なし・配慮あり）情報入力シート'!D134&lt;&gt;"",'発達障害（診断書なし・配慮あり）情報入力シート'!D134&lt;&gt;"入学しなかった"),1,0))</f>
        <v>0</v>
      </c>
      <c r="I134" s="8">
        <f t="shared" si="5"/>
        <v>0</v>
      </c>
      <c r="J134" s="8" t="str">
        <f>IFERROR(MATCH(ROW('発達障害（診断書なし・配慮あり）情報入力シート'!BD110),I:I,0),"")</f>
        <v/>
      </c>
      <c r="K134" s="8">
        <f>IF(OR(SUM('発達障害（診断書なし・配慮あり）情報入力シート'!AT134:BQ134,'発達障害（診断書なし・配慮あり）情報入力シート'!BT134:CJ134)&gt;0,COUNTA('発達障害（診断書なし・配慮あり）情報入力シート'!BR134:BS134)=2,COUNTA('発達障害（診断書なし・配慮あり）情報入力シート'!CK134:CL134)=2),1,0)</f>
        <v>0</v>
      </c>
      <c r="L134" s="8">
        <f>SUM('発達障害（診断書なし・配慮あり）情報入力シート'!J134:M134)+COUNTA('発達障害（診断書なし・配慮あり）情報入力シート'!N134)</f>
        <v>0</v>
      </c>
      <c r="M134" s="8">
        <f>SUM('発達障害（診断書なし・配慮あり）情報入力シート'!O134:R134)+COUNTA('発達障害（診断書なし・配慮あり）情報入力シート'!S134)</f>
        <v>0</v>
      </c>
      <c r="N134" s="8">
        <f>IF(SUM('発達障害（診断書なし・配慮あり）情報入力シート'!$T134:$AP134)&gt;0,1,0)</f>
        <v>0</v>
      </c>
      <c r="O134" s="8">
        <f>IF('発達障害（診断書なし・配慮あり）情報入力シート'!D134="入学者(新1年生)",1,0)</f>
        <v>0</v>
      </c>
    </row>
    <row r="135" spans="1:15" x14ac:dyDescent="0.4">
      <c r="A135" s="1217">
        <v>111</v>
      </c>
      <c r="B135" s="1218">
        <f>IF('発達障害（診断書なし・配慮あり）情報入力シート'!AQ135="",0,IF(AND('発達障害（診断書なし・配慮あり）情報入力シート'!AP135=1,'発達障害（診断書なし・配慮あり）情報入力シート'!D135&lt;&gt;"",'発達障害（診断書なし・配慮あり）情報入力シート'!D135&lt;&gt;"在籍者(2年生以上)"),1,0))</f>
        <v>0</v>
      </c>
      <c r="C135" s="1218">
        <f t="shared" si="3"/>
        <v>0</v>
      </c>
      <c r="D135" s="1218" t="str">
        <f>IFERROR(MATCH(ROW('発達障害（診断書なし・配慮あり）情報入力シート'!A111),C:C,0),"")</f>
        <v/>
      </c>
      <c r="E135" s="1218">
        <f>IF('発達障害（診断書なし・配慮あり）情報入力シート'!BS135="",0,IF(AND('発達障害（診断書なし・配慮あり）情報入力シート'!BR135=1,'発達障害（診断書なし・配慮あり）情報入力シート'!D135&lt;&gt;"",'発達障害（診断書なし・配慮あり）情報入力シート'!D135&lt;&gt;"入学しなかった"),1,0))</f>
        <v>0</v>
      </c>
      <c r="F135" s="1218">
        <f t="shared" si="4"/>
        <v>0</v>
      </c>
      <c r="G135" s="1218" t="str">
        <f>IFERROR(MATCH(ROW('発達障害（診断書なし・配慮あり）情報入力シート'!AN111),F:F,0),"")</f>
        <v/>
      </c>
      <c r="H135" s="8">
        <f>IF('発達障害（診断書なし・配慮あり）情報入力シート'!CL135="",0,IF(AND('発達障害（診断書なし・配慮あり）情報入力シート'!CK135=1,'発達障害（診断書なし・配慮あり）情報入力シート'!D135&lt;&gt;"",'発達障害（診断書なし・配慮あり）情報入力シート'!D135&lt;&gt;"入学しなかった"),1,0))</f>
        <v>0</v>
      </c>
      <c r="I135" s="8">
        <f t="shared" si="5"/>
        <v>0</v>
      </c>
      <c r="J135" s="8" t="str">
        <f>IFERROR(MATCH(ROW('発達障害（診断書なし・配慮あり）情報入力シート'!BD111),I:I,0),"")</f>
        <v/>
      </c>
      <c r="K135" s="8">
        <f>IF(OR(SUM('発達障害（診断書なし・配慮あり）情報入力シート'!AT135:BQ135,'発達障害（診断書なし・配慮あり）情報入力シート'!BT135:CJ135)&gt;0,COUNTA('発達障害（診断書なし・配慮あり）情報入力シート'!BR135:BS135)=2,COUNTA('発達障害（診断書なし・配慮あり）情報入力シート'!CK135:CL135)=2),1,0)</f>
        <v>0</v>
      </c>
      <c r="L135" s="8">
        <f>SUM('発達障害（診断書なし・配慮あり）情報入力シート'!J135:M135)+COUNTA('発達障害（診断書なし・配慮あり）情報入力シート'!N135)</f>
        <v>0</v>
      </c>
      <c r="M135" s="8">
        <f>SUM('発達障害（診断書なし・配慮あり）情報入力シート'!O135:R135)+COUNTA('発達障害（診断書なし・配慮あり）情報入力シート'!S135)</f>
        <v>0</v>
      </c>
      <c r="N135" s="8">
        <f>IF(SUM('発達障害（診断書なし・配慮あり）情報入力シート'!$T135:$AP135)&gt;0,1,0)</f>
        <v>0</v>
      </c>
      <c r="O135" s="8">
        <f>IF('発達障害（診断書なし・配慮あり）情報入力シート'!D135="入学者(新1年生)",1,0)</f>
        <v>0</v>
      </c>
    </row>
    <row r="136" spans="1:15" x14ac:dyDescent="0.4">
      <c r="A136" s="1217">
        <v>112</v>
      </c>
      <c r="B136" s="1218">
        <f>IF('発達障害（診断書なし・配慮あり）情報入力シート'!AQ136="",0,IF(AND('発達障害（診断書なし・配慮あり）情報入力シート'!AP136=1,'発達障害（診断書なし・配慮あり）情報入力シート'!D136&lt;&gt;"",'発達障害（診断書なし・配慮あり）情報入力シート'!D136&lt;&gt;"在籍者(2年生以上)"),1,0))</f>
        <v>0</v>
      </c>
      <c r="C136" s="1218">
        <f t="shared" si="3"/>
        <v>0</v>
      </c>
      <c r="D136" s="1218" t="str">
        <f>IFERROR(MATCH(ROW('発達障害（診断書なし・配慮あり）情報入力シート'!A112),C:C,0),"")</f>
        <v/>
      </c>
      <c r="E136" s="1218">
        <f>IF('発達障害（診断書なし・配慮あり）情報入力シート'!BS136="",0,IF(AND('発達障害（診断書なし・配慮あり）情報入力シート'!BR136=1,'発達障害（診断書なし・配慮あり）情報入力シート'!D136&lt;&gt;"",'発達障害（診断書なし・配慮あり）情報入力シート'!D136&lt;&gt;"入学しなかった"),1,0))</f>
        <v>0</v>
      </c>
      <c r="F136" s="1218">
        <f t="shared" si="4"/>
        <v>0</v>
      </c>
      <c r="G136" s="1218" t="str">
        <f>IFERROR(MATCH(ROW('発達障害（診断書なし・配慮あり）情報入力シート'!AN112),F:F,0),"")</f>
        <v/>
      </c>
      <c r="H136" s="8">
        <f>IF('発達障害（診断書なし・配慮あり）情報入力シート'!CL136="",0,IF(AND('発達障害（診断書なし・配慮あり）情報入力シート'!CK136=1,'発達障害（診断書なし・配慮あり）情報入力シート'!D136&lt;&gt;"",'発達障害（診断書なし・配慮あり）情報入力シート'!D136&lt;&gt;"入学しなかった"),1,0))</f>
        <v>0</v>
      </c>
      <c r="I136" s="8">
        <f t="shared" si="5"/>
        <v>0</v>
      </c>
      <c r="J136" s="8" t="str">
        <f>IFERROR(MATCH(ROW('発達障害（診断書なし・配慮あり）情報入力シート'!BD112),I:I,0),"")</f>
        <v/>
      </c>
      <c r="K136" s="8">
        <f>IF(OR(SUM('発達障害（診断書なし・配慮あり）情報入力シート'!AT136:BQ136,'発達障害（診断書なし・配慮あり）情報入力シート'!BT136:CJ136)&gt;0,COUNTA('発達障害（診断書なし・配慮あり）情報入力シート'!BR136:BS136)=2,COUNTA('発達障害（診断書なし・配慮あり）情報入力シート'!CK136:CL136)=2),1,0)</f>
        <v>0</v>
      </c>
      <c r="L136" s="8">
        <f>SUM('発達障害（診断書なし・配慮あり）情報入力シート'!J136:M136)+COUNTA('発達障害（診断書なし・配慮あり）情報入力シート'!N136)</f>
        <v>0</v>
      </c>
      <c r="M136" s="8">
        <f>SUM('発達障害（診断書なし・配慮あり）情報入力シート'!O136:R136)+COUNTA('発達障害（診断書なし・配慮あり）情報入力シート'!S136)</f>
        <v>0</v>
      </c>
      <c r="N136" s="8">
        <f>IF(SUM('発達障害（診断書なし・配慮あり）情報入力シート'!$T136:$AP136)&gt;0,1,0)</f>
        <v>0</v>
      </c>
      <c r="O136" s="8">
        <f>IF('発達障害（診断書なし・配慮あり）情報入力シート'!D136="入学者(新1年生)",1,0)</f>
        <v>0</v>
      </c>
    </row>
    <row r="137" spans="1:15" x14ac:dyDescent="0.4">
      <c r="A137" s="1217">
        <v>113</v>
      </c>
      <c r="B137" s="1218">
        <f>IF('発達障害（診断書なし・配慮あり）情報入力シート'!AQ137="",0,IF(AND('発達障害（診断書なし・配慮あり）情報入力シート'!AP137=1,'発達障害（診断書なし・配慮あり）情報入力シート'!D137&lt;&gt;"",'発達障害（診断書なし・配慮あり）情報入力シート'!D137&lt;&gt;"在籍者(2年生以上)"),1,0))</f>
        <v>0</v>
      </c>
      <c r="C137" s="1218">
        <f t="shared" si="3"/>
        <v>0</v>
      </c>
      <c r="D137" s="1218" t="str">
        <f>IFERROR(MATCH(ROW('発達障害（診断書なし・配慮あり）情報入力シート'!A113),C:C,0),"")</f>
        <v/>
      </c>
      <c r="E137" s="1218">
        <f>IF('発達障害（診断書なし・配慮あり）情報入力シート'!BS137="",0,IF(AND('発達障害（診断書なし・配慮あり）情報入力シート'!BR137=1,'発達障害（診断書なし・配慮あり）情報入力シート'!D137&lt;&gt;"",'発達障害（診断書なし・配慮あり）情報入力シート'!D137&lt;&gt;"入学しなかった"),1,0))</f>
        <v>0</v>
      </c>
      <c r="F137" s="1218">
        <f t="shared" si="4"/>
        <v>0</v>
      </c>
      <c r="G137" s="1218" t="str">
        <f>IFERROR(MATCH(ROW('発達障害（診断書なし・配慮あり）情報入力シート'!AN113),F:F,0),"")</f>
        <v/>
      </c>
      <c r="H137" s="8">
        <f>IF('発達障害（診断書なし・配慮あり）情報入力シート'!CL137="",0,IF(AND('発達障害（診断書なし・配慮あり）情報入力シート'!CK137=1,'発達障害（診断書なし・配慮あり）情報入力シート'!D137&lt;&gt;"",'発達障害（診断書なし・配慮あり）情報入力シート'!D137&lt;&gt;"入学しなかった"),1,0))</f>
        <v>0</v>
      </c>
      <c r="I137" s="8">
        <f t="shared" si="5"/>
        <v>0</v>
      </c>
      <c r="J137" s="8" t="str">
        <f>IFERROR(MATCH(ROW('発達障害（診断書なし・配慮あり）情報入力シート'!BD113),I:I,0),"")</f>
        <v/>
      </c>
      <c r="K137" s="8">
        <f>IF(OR(SUM('発達障害（診断書なし・配慮あり）情報入力シート'!AT137:BQ137,'発達障害（診断書なし・配慮あり）情報入力シート'!BT137:CJ137)&gt;0,COUNTA('発達障害（診断書なし・配慮あり）情報入力シート'!BR137:BS137)=2,COUNTA('発達障害（診断書なし・配慮あり）情報入力シート'!CK137:CL137)=2),1,0)</f>
        <v>0</v>
      </c>
      <c r="L137" s="8">
        <f>SUM('発達障害（診断書なし・配慮あり）情報入力シート'!J137:M137)+COUNTA('発達障害（診断書なし・配慮あり）情報入力シート'!N137)</f>
        <v>0</v>
      </c>
      <c r="M137" s="8">
        <f>SUM('発達障害（診断書なし・配慮あり）情報入力シート'!O137:R137)+COUNTA('発達障害（診断書なし・配慮あり）情報入力シート'!S137)</f>
        <v>0</v>
      </c>
      <c r="N137" s="8">
        <f>IF(SUM('発達障害（診断書なし・配慮あり）情報入力シート'!$T137:$AP137)&gt;0,1,0)</f>
        <v>0</v>
      </c>
      <c r="O137" s="8">
        <f>IF('発達障害（診断書なし・配慮あり）情報入力シート'!D137="入学者(新1年生)",1,0)</f>
        <v>0</v>
      </c>
    </row>
    <row r="138" spans="1:15" x14ac:dyDescent="0.4">
      <c r="A138" s="1217">
        <v>114</v>
      </c>
      <c r="B138" s="1218">
        <f>IF('発達障害（診断書なし・配慮あり）情報入力シート'!AQ138="",0,IF(AND('発達障害（診断書なし・配慮あり）情報入力シート'!AP138=1,'発達障害（診断書なし・配慮あり）情報入力シート'!D138&lt;&gt;"",'発達障害（診断書なし・配慮あり）情報入力シート'!D138&lt;&gt;"在籍者(2年生以上)"),1,0))</f>
        <v>0</v>
      </c>
      <c r="C138" s="1218">
        <f t="shared" si="3"/>
        <v>0</v>
      </c>
      <c r="D138" s="1218" t="str">
        <f>IFERROR(MATCH(ROW('発達障害（診断書なし・配慮あり）情報入力シート'!A114),C:C,0),"")</f>
        <v/>
      </c>
      <c r="E138" s="1218">
        <f>IF('発達障害（診断書なし・配慮あり）情報入力シート'!BS138="",0,IF(AND('発達障害（診断書なし・配慮あり）情報入力シート'!BR138=1,'発達障害（診断書なし・配慮あり）情報入力シート'!D138&lt;&gt;"",'発達障害（診断書なし・配慮あり）情報入力シート'!D138&lt;&gt;"入学しなかった"),1,0))</f>
        <v>0</v>
      </c>
      <c r="F138" s="1218">
        <f t="shared" si="4"/>
        <v>0</v>
      </c>
      <c r="G138" s="1218" t="str">
        <f>IFERROR(MATCH(ROW('発達障害（診断書なし・配慮あり）情報入力シート'!AN114),F:F,0),"")</f>
        <v/>
      </c>
      <c r="H138" s="8">
        <f>IF('発達障害（診断書なし・配慮あり）情報入力シート'!CL138="",0,IF(AND('発達障害（診断書なし・配慮あり）情報入力シート'!CK138=1,'発達障害（診断書なし・配慮あり）情報入力シート'!D138&lt;&gt;"",'発達障害（診断書なし・配慮あり）情報入力シート'!D138&lt;&gt;"入学しなかった"),1,0))</f>
        <v>0</v>
      </c>
      <c r="I138" s="8">
        <f t="shared" si="5"/>
        <v>0</v>
      </c>
      <c r="J138" s="8" t="str">
        <f>IFERROR(MATCH(ROW('発達障害（診断書なし・配慮あり）情報入力シート'!BD114),I:I,0),"")</f>
        <v/>
      </c>
      <c r="K138" s="8">
        <f>IF(OR(SUM('発達障害（診断書なし・配慮あり）情報入力シート'!AT138:BQ138,'発達障害（診断書なし・配慮あり）情報入力シート'!BT138:CJ138)&gt;0,COUNTA('発達障害（診断書なし・配慮あり）情報入力シート'!BR138:BS138)=2,COUNTA('発達障害（診断書なし・配慮あり）情報入力シート'!CK138:CL138)=2),1,0)</f>
        <v>0</v>
      </c>
      <c r="L138" s="8">
        <f>SUM('発達障害（診断書なし・配慮あり）情報入力シート'!J138:M138)+COUNTA('発達障害（診断書なし・配慮あり）情報入力シート'!N138)</f>
        <v>0</v>
      </c>
      <c r="M138" s="8">
        <f>SUM('発達障害（診断書なし・配慮あり）情報入力シート'!O138:R138)+COUNTA('発達障害（診断書なし・配慮あり）情報入力シート'!S138)</f>
        <v>0</v>
      </c>
      <c r="N138" s="8">
        <f>IF(SUM('発達障害（診断書なし・配慮あり）情報入力シート'!$T138:$AP138)&gt;0,1,0)</f>
        <v>0</v>
      </c>
      <c r="O138" s="8">
        <f>IF('発達障害（診断書なし・配慮あり）情報入力シート'!D138="入学者(新1年生)",1,0)</f>
        <v>0</v>
      </c>
    </row>
    <row r="139" spans="1:15" x14ac:dyDescent="0.4">
      <c r="A139" s="1217">
        <v>115</v>
      </c>
      <c r="B139" s="1218">
        <f>IF('発達障害（診断書なし・配慮あり）情報入力シート'!AQ139="",0,IF(AND('発達障害（診断書なし・配慮あり）情報入力シート'!AP139=1,'発達障害（診断書なし・配慮あり）情報入力シート'!D139&lt;&gt;"",'発達障害（診断書なし・配慮あり）情報入力シート'!D139&lt;&gt;"在籍者(2年生以上)"),1,0))</f>
        <v>0</v>
      </c>
      <c r="C139" s="1218">
        <f t="shared" si="3"/>
        <v>0</v>
      </c>
      <c r="D139" s="1218" t="str">
        <f>IFERROR(MATCH(ROW('発達障害（診断書なし・配慮あり）情報入力シート'!A115),C:C,0),"")</f>
        <v/>
      </c>
      <c r="E139" s="1218">
        <f>IF('発達障害（診断書なし・配慮あり）情報入力シート'!BS139="",0,IF(AND('発達障害（診断書なし・配慮あり）情報入力シート'!BR139=1,'発達障害（診断書なし・配慮あり）情報入力シート'!D139&lt;&gt;"",'発達障害（診断書なし・配慮あり）情報入力シート'!D139&lt;&gt;"入学しなかった"),1,0))</f>
        <v>0</v>
      </c>
      <c r="F139" s="1218">
        <f t="shared" si="4"/>
        <v>0</v>
      </c>
      <c r="G139" s="1218" t="str">
        <f>IFERROR(MATCH(ROW('発達障害（診断書なし・配慮あり）情報入力シート'!AN115),F:F,0),"")</f>
        <v/>
      </c>
      <c r="H139" s="8">
        <f>IF('発達障害（診断書なし・配慮あり）情報入力シート'!CL139="",0,IF(AND('発達障害（診断書なし・配慮あり）情報入力シート'!CK139=1,'発達障害（診断書なし・配慮あり）情報入力シート'!D139&lt;&gt;"",'発達障害（診断書なし・配慮あり）情報入力シート'!D139&lt;&gt;"入学しなかった"),1,0))</f>
        <v>0</v>
      </c>
      <c r="I139" s="8">
        <f t="shared" si="5"/>
        <v>0</v>
      </c>
      <c r="J139" s="8" t="str">
        <f>IFERROR(MATCH(ROW('発達障害（診断書なし・配慮あり）情報入力シート'!BD115),I:I,0),"")</f>
        <v/>
      </c>
      <c r="K139" s="8">
        <f>IF(OR(SUM('発達障害（診断書なし・配慮あり）情報入力シート'!AT139:BQ139,'発達障害（診断書なし・配慮あり）情報入力シート'!BT139:CJ139)&gt;0,COUNTA('発達障害（診断書なし・配慮あり）情報入力シート'!BR139:BS139)=2,COUNTA('発達障害（診断書なし・配慮あり）情報入力シート'!CK139:CL139)=2),1,0)</f>
        <v>0</v>
      </c>
      <c r="L139" s="8">
        <f>SUM('発達障害（診断書なし・配慮あり）情報入力シート'!J139:M139)+COUNTA('発達障害（診断書なし・配慮あり）情報入力シート'!N139)</f>
        <v>0</v>
      </c>
      <c r="M139" s="8">
        <f>SUM('発達障害（診断書なし・配慮あり）情報入力シート'!O139:R139)+COUNTA('発達障害（診断書なし・配慮あり）情報入力シート'!S139)</f>
        <v>0</v>
      </c>
      <c r="N139" s="8">
        <f>IF(SUM('発達障害（診断書なし・配慮あり）情報入力シート'!$T139:$AP139)&gt;0,1,0)</f>
        <v>0</v>
      </c>
      <c r="O139" s="8">
        <f>IF('発達障害（診断書なし・配慮あり）情報入力シート'!D139="入学者(新1年生)",1,0)</f>
        <v>0</v>
      </c>
    </row>
    <row r="140" spans="1:15" x14ac:dyDescent="0.4">
      <c r="A140" s="1217">
        <v>116</v>
      </c>
      <c r="B140" s="1218">
        <f>IF('発達障害（診断書なし・配慮あり）情報入力シート'!AQ140="",0,IF(AND('発達障害（診断書なし・配慮あり）情報入力シート'!AP140=1,'発達障害（診断書なし・配慮あり）情報入力シート'!D140&lt;&gt;"",'発達障害（診断書なし・配慮あり）情報入力シート'!D140&lt;&gt;"在籍者(2年生以上)"),1,0))</f>
        <v>0</v>
      </c>
      <c r="C140" s="1218">
        <f t="shared" si="3"/>
        <v>0</v>
      </c>
      <c r="D140" s="1218" t="str">
        <f>IFERROR(MATCH(ROW('発達障害（診断書なし・配慮あり）情報入力シート'!A116),C:C,0),"")</f>
        <v/>
      </c>
      <c r="E140" s="1218">
        <f>IF('発達障害（診断書なし・配慮あり）情報入力シート'!BS140="",0,IF(AND('発達障害（診断書なし・配慮あり）情報入力シート'!BR140=1,'発達障害（診断書なし・配慮あり）情報入力シート'!D140&lt;&gt;"",'発達障害（診断書なし・配慮あり）情報入力シート'!D140&lt;&gt;"入学しなかった"),1,0))</f>
        <v>0</v>
      </c>
      <c r="F140" s="1218">
        <f t="shared" si="4"/>
        <v>0</v>
      </c>
      <c r="G140" s="1218" t="str">
        <f>IFERROR(MATCH(ROW('発達障害（診断書なし・配慮あり）情報入力シート'!AN116),F:F,0),"")</f>
        <v/>
      </c>
      <c r="H140" s="8">
        <f>IF('発達障害（診断書なし・配慮あり）情報入力シート'!CL140="",0,IF(AND('発達障害（診断書なし・配慮あり）情報入力シート'!CK140=1,'発達障害（診断書なし・配慮あり）情報入力シート'!D140&lt;&gt;"",'発達障害（診断書なし・配慮あり）情報入力シート'!D140&lt;&gt;"入学しなかった"),1,0))</f>
        <v>0</v>
      </c>
      <c r="I140" s="8">
        <f t="shared" si="5"/>
        <v>0</v>
      </c>
      <c r="J140" s="8" t="str">
        <f>IFERROR(MATCH(ROW('発達障害（診断書なし・配慮あり）情報入力シート'!BD116),I:I,0),"")</f>
        <v/>
      </c>
      <c r="K140" s="8">
        <f>IF(OR(SUM('発達障害（診断書なし・配慮あり）情報入力シート'!AT140:BQ140,'発達障害（診断書なし・配慮あり）情報入力シート'!BT140:CJ140)&gt;0,COUNTA('発達障害（診断書なし・配慮あり）情報入力シート'!BR140:BS140)=2,COUNTA('発達障害（診断書なし・配慮あり）情報入力シート'!CK140:CL140)=2),1,0)</f>
        <v>0</v>
      </c>
      <c r="L140" s="8">
        <f>SUM('発達障害（診断書なし・配慮あり）情報入力シート'!J140:M140)+COUNTA('発達障害（診断書なし・配慮あり）情報入力シート'!N140)</f>
        <v>0</v>
      </c>
      <c r="M140" s="8">
        <f>SUM('発達障害（診断書なし・配慮あり）情報入力シート'!O140:R140)+COUNTA('発達障害（診断書なし・配慮あり）情報入力シート'!S140)</f>
        <v>0</v>
      </c>
      <c r="N140" s="8">
        <f>IF(SUM('発達障害（診断書なし・配慮あり）情報入力シート'!$T140:$AP140)&gt;0,1,0)</f>
        <v>0</v>
      </c>
      <c r="O140" s="8">
        <f>IF('発達障害（診断書なし・配慮あり）情報入力シート'!D140="入学者(新1年生)",1,0)</f>
        <v>0</v>
      </c>
    </row>
    <row r="141" spans="1:15" x14ac:dyDescent="0.4">
      <c r="A141" s="1217">
        <v>117</v>
      </c>
      <c r="B141" s="1218">
        <f>IF('発達障害（診断書なし・配慮あり）情報入力シート'!AQ141="",0,IF(AND('発達障害（診断書なし・配慮あり）情報入力シート'!AP141=1,'発達障害（診断書なし・配慮あり）情報入力シート'!D141&lt;&gt;"",'発達障害（診断書なし・配慮あり）情報入力シート'!D141&lt;&gt;"在籍者(2年生以上)"),1,0))</f>
        <v>0</v>
      </c>
      <c r="C141" s="1218">
        <f t="shared" si="3"/>
        <v>0</v>
      </c>
      <c r="D141" s="1218" t="str">
        <f>IFERROR(MATCH(ROW('発達障害（診断書なし・配慮あり）情報入力シート'!A117),C:C,0),"")</f>
        <v/>
      </c>
      <c r="E141" s="1218">
        <f>IF('発達障害（診断書なし・配慮あり）情報入力シート'!BS141="",0,IF(AND('発達障害（診断書なし・配慮あり）情報入力シート'!BR141=1,'発達障害（診断書なし・配慮あり）情報入力シート'!D141&lt;&gt;"",'発達障害（診断書なし・配慮あり）情報入力シート'!D141&lt;&gt;"入学しなかった"),1,0))</f>
        <v>0</v>
      </c>
      <c r="F141" s="1218">
        <f t="shared" si="4"/>
        <v>0</v>
      </c>
      <c r="G141" s="1218" t="str">
        <f>IFERROR(MATCH(ROW('発達障害（診断書なし・配慮あり）情報入力シート'!AN117),F:F,0),"")</f>
        <v/>
      </c>
      <c r="H141" s="8">
        <f>IF('発達障害（診断書なし・配慮あり）情報入力シート'!CL141="",0,IF(AND('発達障害（診断書なし・配慮あり）情報入力シート'!CK141=1,'発達障害（診断書なし・配慮あり）情報入力シート'!D141&lt;&gt;"",'発達障害（診断書なし・配慮あり）情報入力シート'!D141&lt;&gt;"入学しなかった"),1,0))</f>
        <v>0</v>
      </c>
      <c r="I141" s="8">
        <f t="shared" si="5"/>
        <v>0</v>
      </c>
      <c r="J141" s="8" t="str">
        <f>IFERROR(MATCH(ROW('発達障害（診断書なし・配慮あり）情報入力シート'!BD117),I:I,0),"")</f>
        <v/>
      </c>
      <c r="K141" s="8">
        <f>IF(OR(SUM('発達障害（診断書なし・配慮あり）情報入力シート'!AT141:BQ141,'発達障害（診断書なし・配慮あり）情報入力シート'!BT141:CJ141)&gt;0,COUNTA('発達障害（診断書なし・配慮あり）情報入力シート'!BR141:BS141)=2,COUNTA('発達障害（診断書なし・配慮あり）情報入力シート'!CK141:CL141)=2),1,0)</f>
        <v>0</v>
      </c>
      <c r="L141" s="8">
        <f>SUM('発達障害（診断書なし・配慮あり）情報入力シート'!J141:M141)+COUNTA('発達障害（診断書なし・配慮あり）情報入力シート'!N141)</f>
        <v>0</v>
      </c>
      <c r="M141" s="8">
        <f>SUM('発達障害（診断書なし・配慮あり）情報入力シート'!O141:R141)+COUNTA('発達障害（診断書なし・配慮あり）情報入力シート'!S141)</f>
        <v>0</v>
      </c>
      <c r="N141" s="8">
        <f>IF(SUM('発達障害（診断書なし・配慮あり）情報入力シート'!$T141:$AP141)&gt;0,1,0)</f>
        <v>0</v>
      </c>
      <c r="O141" s="8">
        <f>IF('発達障害（診断書なし・配慮あり）情報入力シート'!D141="入学者(新1年生)",1,0)</f>
        <v>0</v>
      </c>
    </row>
    <row r="142" spans="1:15" x14ac:dyDescent="0.4">
      <c r="A142" s="1217">
        <v>118</v>
      </c>
      <c r="B142" s="1218">
        <f>IF('発達障害（診断書なし・配慮あり）情報入力シート'!AQ142="",0,IF(AND('発達障害（診断書なし・配慮あり）情報入力シート'!AP142=1,'発達障害（診断書なし・配慮あり）情報入力シート'!D142&lt;&gt;"",'発達障害（診断書なし・配慮あり）情報入力シート'!D142&lt;&gt;"在籍者(2年生以上)"),1,0))</f>
        <v>0</v>
      </c>
      <c r="C142" s="1218">
        <f t="shared" si="3"/>
        <v>0</v>
      </c>
      <c r="D142" s="1218" t="str">
        <f>IFERROR(MATCH(ROW('発達障害（診断書なし・配慮あり）情報入力シート'!A118),C:C,0),"")</f>
        <v/>
      </c>
      <c r="E142" s="1218">
        <f>IF('発達障害（診断書なし・配慮あり）情報入力シート'!BS142="",0,IF(AND('発達障害（診断書なし・配慮あり）情報入力シート'!BR142=1,'発達障害（診断書なし・配慮あり）情報入力シート'!D142&lt;&gt;"",'発達障害（診断書なし・配慮あり）情報入力シート'!D142&lt;&gt;"入学しなかった"),1,0))</f>
        <v>0</v>
      </c>
      <c r="F142" s="1218">
        <f t="shared" si="4"/>
        <v>0</v>
      </c>
      <c r="G142" s="1218" t="str">
        <f>IFERROR(MATCH(ROW('発達障害（診断書なし・配慮あり）情報入力シート'!AN118),F:F,0),"")</f>
        <v/>
      </c>
      <c r="H142" s="8">
        <f>IF('発達障害（診断書なし・配慮あり）情報入力シート'!CL142="",0,IF(AND('発達障害（診断書なし・配慮あり）情報入力シート'!CK142=1,'発達障害（診断書なし・配慮あり）情報入力シート'!D142&lt;&gt;"",'発達障害（診断書なし・配慮あり）情報入力シート'!D142&lt;&gt;"入学しなかった"),1,0))</f>
        <v>0</v>
      </c>
      <c r="I142" s="8">
        <f t="shared" si="5"/>
        <v>0</v>
      </c>
      <c r="J142" s="8" t="str">
        <f>IFERROR(MATCH(ROW('発達障害（診断書なし・配慮あり）情報入力シート'!BD118),I:I,0),"")</f>
        <v/>
      </c>
      <c r="K142" s="8">
        <f>IF(OR(SUM('発達障害（診断書なし・配慮あり）情報入力シート'!AT142:BQ142,'発達障害（診断書なし・配慮あり）情報入力シート'!BT142:CJ142)&gt;0,COUNTA('発達障害（診断書なし・配慮あり）情報入力シート'!BR142:BS142)=2,COUNTA('発達障害（診断書なし・配慮あり）情報入力シート'!CK142:CL142)=2),1,0)</f>
        <v>0</v>
      </c>
      <c r="L142" s="8">
        <f>SUM('発達障害（診断書なし・配慮あり）情報入力シート'!J142:M142)+COUNTA('発達障害（診断書なし・配慮あり）情報入力シート'!N142)</f>
        <v>0</v>
      </c>
      <c r="M142" s="8">
        <f>SUM('発達障害（診断書なし・配慮あり）情報入力シート'!O142:R142)+COUNTA('発達障害（診断書なし・配慮あり）情報入力シート'!S142)</f>
        <v>0</v>
      </c>
      <c r="N142" s="8">
        <f>IF(SUM('発達障害（診断書なし・配慮あり）情報入力シート'!$T142:$AP142)&gt;0,1,0)</f>
        <v>0</v>
      </c>
      <c r="O142" s="8">
        <f>IF('発達障害（診断書なし・配慮あり）情報入力シート'!D142="入学者(新1年生)",1,0)</f>
        <v>0</v>
      </c>
    </row>
    <row r="143" spans="1:15" x14ac:dyDescent="0.4">
      <c r="A143" s="1217">
        <v>119</v>
      </c>
      <c r="B143" s="1218">
        <f>IF('発達障害（診断書なし・配慮あり）情報入力シート'!AQ143="",0,IF(AND('発達障害（診断書なし・配慮あり）情報入力シート'!AP143=1,'発達障害（診断書なし・配慮あり）情報入力シート'!D143&lt;&gt;"",'発達障害（診断書なし・配慮あり）情報入力シート'!D143&lt;&gt;"在籍者(2年生以上)"),1,0))</f>
        <v>0</v>
      </c>
      <c r="C143" s="1218">
        <f t="shared" si="3"/>
        <v>0</v>
      </c>
      <c r="D143" s="1218" t="str">
        <f>IFERROR(MATCH(ROW('発達障害（診断書なし・配慮あり）情報入力シート'!A119),C:C,0),"")</f>
        <v/>
      </c>
      <c r="E143" s="1218">
        <f>IF('発達障害（診断書なし・配慮あり）情報入力シート'!BS143="",0,IF(AND('発達障害（診断書なし・配慮あり）情報入力シート'!BR143=1,'発達障害（診断書なし・配慮あり）情報入力シート'!D143&lt;&gt;"",'発達障害（診断書なし・配慮あり）情報入力シート'!D143&lt;&gt;"入学しなかった"),1,0))</f>
        <v>0</v>
      </c>
      <c r="F143" s="1218">
        <f t="shared" si="4"/>
        <v>0</v>
      </c>
      <c r="G143" s="1218" t="str">
        <f>IFERROR(MATCH(ROW('発達障害（診断書なし・配慮あり）情報入力シート'!AN119),F:F,0),"")</f>
        <v/>
      </c>
      <c r="H143" s="8">
        <f>IF('発達障害（診断書なし・配慮あり）情報入力シート'!CL143="",0,IF(AND('発達障害（診断書なし・配慮あり）情報入力シート'!CK143=1,'発達障害（診断書なし・配慮あり）情報入力シート'!D143&lt;&gt;"",'発達障害（診断書なし・配慮あり）情報入力シート'!D143&lt;&gt;"入学しなかった"),1,0))</f>
        <v>0</v>
      </c>
      <c r="I143" s="8">
        <f t="shared" si="5"/>
        <v>0</v>
      </c>
      <c r="J143" s="8" t="str">
        <f>IFERROR(MATCH(ROW('発達障害（診断書なし・配慮あり）情報入力シート'!BD119),I:I,0),"")</f>
        <v/>
      </c>
      <c r="K143" s="8">
        <f>IF(OR(SUM('発達障害（診断書なし・配慮あり）情報入力シート'!AT143:BQ143,'発達障害（診断書なし・配慮あり）情報入力シート'!BT143:CJ143)&gt;0,COUNTA('発達障害（診断書なし・配慮あり）情報入力シート'!BR143:BS143)=2,COUNTA('発達障害（診断書なし・配慮あり）情報入力シート'!CK143:CL143)=2),1,0)</f>
        <v>0</v>
      </c>
      <c r="L143" s="8">
        <f>SUM('発達障害（診断書なし・配慮あり）情報入力シート'!J143:M143)+COUNTA('発達障害（診断書なし・配慮あり）情報入力シート'!N143)</f>
        <v>0</v>
      </c>
      <c r="M143" s="8">
        <f>SUM('発達障害（診断書なし・配慮あり）情報入力シート'!O143:R143)+COUNTA('発達障害（診断書なし・配慮あり）情報入力シート'!S143)</f>
        <v>0</v>
      </c>
      <c r="N143" s="8">
        <f>IF(SUM('発達障害（診断書なし・配慮あり）情報入力シート'!$T143:$AP143)&gt;0,1,0)</f>
        <v>0</v>
      </c>
      <c r="O143" s="8">
        <f>IF('発達障害（診断書なし・配慮あり）情報入力シート'!D143="入学者(新1年生)",1,0)</f>
        <v>0</v>
      </c>
    </row>
    <row r="144" spans="1:15" x14ac:dyDescent="0.4">
      <c r="A144" s="1217">
        <v>120</v>
      </c>
      <c r="B144" s="1218">
        <f>IF('発達障害（診断書なし・配慮あり）情報入力シート'!AQ144="",0,IF(AND('発達障害（診断書なし・配慮あり）情報入力シート'!AP144=1,'発達障害（診断書なし・配慮あり）情報入力シート'!D144&lt;&gt;"",'発達障害（診断書なし・配慮あり）情報入力シート'!D144&lt;&gt;"在籍者(2年生以上)"),1,0))</f>
        <v>0</v>
      </c>
      <c r="C144" s="1218">
        <f t="shared" si="3"/>
        <v>0</v>
      </c>
      <c r="D144" s="1218" t="str">
        <f>IFERROR(MATCH(ROW('発達障害（診断書なし・配慮あり）情報入力シート'!A120),C:C,0),"")</f>
        <v/>
      </c>
      <c r="E144" s="1218">
        <f>IF('発達障害（診断書なし・配慮あり）情報入力シート'!BS144="",0,IF(AND('発達障害（診断書なし・配慮あり）情報入力シート'!BR144=1,'発達障害（診断書なし・配慮あり）情報入力シート'!D144&lt;&gt;"",'発達障害（診断書なし・配慮あり）情報入力シート'!D144&lt;&gt;"入学しなかった"),1,0))</f>
        <v>0</v>
      </c>
      <c r="F144" s="1218">
        <f t="shared" si="4"/>
        <v>0</v>
      </c>
      <c r="G144" s="1218" t="str">
        <f>IFERROR(MATCH(ROW('発達障害（診断書なし・配慮あり）情報入力シート'!AN120),F:F,0),"")</f>
        <v/>
      </c>
      <c r="H144" s="8">
        <f>IF('発達障害（診断書なし・配慮あり）情報入力シート'!CL144="",0,IF(AND('発達障害（診断書なし・配慮あり）情報入力シート'!CK144=1,'発達障害（診断書なし・配慮あり）情報入力シート'!D144&lt;&gt;"",'発達障害（診断書なし・配慮あり）情報入力シート'!D144&lt;&gt;"入学しなかった"),1,0))</f>
        <v>0</v>
      </c>
      <c r="I144" s="8">
        <f t="shared" si="5"/>
        <v>0</v>
      </c>
      <c r="J144" s="8" t="str">
        <f>IFERROR(MATCH(ROW('発達障害（診断書なし・配慮あり）情報入力シート'!BD120),I:I,0),"")</f>
        <v/>
      </c>
      <c r="K144" s="8">
        <f>IF(OR(SUM('発達障害（診断書なし・配慮あり）情報入力シート'!AT144:BQ144,'発達障害（診断書なし・配慮あり）情報入力シート'!BT144:CJ144)&gt;0,COUNTA('発達障害（診断書なし・配慮あり）情報入力シート'!BR144:BS144)=2,COUNTA('発達障害（診断書なし・配慮あり）情報入力シート'!CK144:CL144)=2),1,0)</f>
        <v>0</v>
      </c>
      <c r="L144" s="8">
        <f>SUM('発達障害（診断書なし・配慮あり）情報入力シート'!J144:M144)+COUNTA('発達障害（診断書なし・配慮あり）情報入力シート'!N144)</f>
        <v>0</v>
      </c>
      <c r="M144" s="8">
        <f>SUM('発達障害（診断書なし・配慮あり）情報入力シート'!O144:R144)+COUNTA('発達障害（診断書なし・配慮あり）情報入力シート'!S144)</f>
        <v>0</v>
      </c>
      <c r="N144" s="8">
        <f>IF(SUM('発達障害（診断書なし・配慮あり）情報入力シート'!$T144:$AP144)&gt;0,1,0)</f>
        <v>0</v>
      </c>
      <c r="O144" s="8">
        <f>IF('発達障害（診断書なし・配慮あり）情報入力シート'!D144="入学者(新1年生)",1,0)</f>
        <v>0</v>
      </c>
    </row>
    <row r="145" spans="1:15" x14ac:dyDescent="0.4">
      <c r="A145" s="1217">
        <v>121</v>
      </c>
      <c r="B145" s="1218">
        <f>IF('発達障害（診断書なし・配慮あり）情報入力シート'!AQ145="",0,IF(AND('発達障害（診断書なし・配慮あり）情報入力シート'!AP145=1,'発達障害（診断書なし・配慮あり）情報入力シート'!D145&lt;&gt;"",'発達障害（診断書なし・配慮あり）情報入力シート'!D145&lt;&gt;"在籍者(2年生以上)"),1,0))</f>
        <v>0</v>
      </c>
      <c r="C145" s="1218">
        <f t="shared" si="3"/>
        <v>0</v>
      </c>
      <c r="D145" s="1218" t="str">
        <f>IFERROR(MATCH(ROW('発達障害（診断書なし・配慮あり）情報入力シート'!A121),C:C,0),"")</f>
        <v/>
      </c>
      <c r="E145" s="1218">
        <f>IF('発達障害（診断書なし・配慮あり）情報入力シート'!BS145="",0,IF(AND('発達障害（診断書なし・配慮あり）情報入力シート'!BR145=1,'発達障害（診断書なし・配慮あり）情報入力シート'!D145&lt;&gt;"",'発達障害（診断書なし・配慮あり）情報入力シート'!D145&lt;&gt;"入学しなかった"),1,0))</f>
        <v>0</v>
      </c>
      <c r="F145" s="1218">
        <f t="shared" si="4"/>
        <v>0</v>
      </c>
      <c r="G145" s="1218" t="str">
        <f>IFERROR(MATCH(ROW('発達障害（診断書なし・配慮あり）情報入力シート'!AN121),F:F,0),"")</f>
        <v/>
      </c>
      <c r="H145" s="8">
        <f>IF('発達障害（診断書なし・配慮あり）情報入力シート'!CL145="",0,IF(AND('発達障害（診断書なし・配慮あり）情報入力シート'!CK145=1,'発達障害（診断書なし・配慮あり）情報入力シート'!D145&lt;&gt;"",'発達障害（診断書なし・配慮あり）情報入力シート'!D145&lt;&gt;"入学しなかった"),1,0))</f>
        <v>0</v>
      </c>
      <c r="I145" s="8">
        <f t="shared" si="5"/>
        <v>0</v>
      </c>
      <c r="J145" s="8" t="str">
        <f>IFERROR(MATCH(ROW('発達障害（診断書なし・配慮あり）情報入力シート'!BD121),I:I,0),"")</f>
        <v/>
      </c>
      <c r="K145" s="8">
        <f>IF(OR(SUM('発達障害（診断書なし・配慮あり）情報入力シート'!AT145:BQ145,'発達障害（診断書なし・配慮あり）情報入力シート'!BT145:CJ145)&gt;0,COUNTA('発達障害（診断書なし・配慮あり）情報入力シート'!BR145:BS145)=2,COUNTA('発達障害（診断書なし・配慮あり）情報入力シート'!CK145:CL145)=2),1,0)</f>
        <v>0</v>
      </c>
      <c r="L145" s="8">
        <f>SUM('発達障害（診断書なし・配慮あり）情報入力シート'!J145:M145)+COUNTA('発達障害（診断書なし・配慮あり）情報入力シート'!N145)</f>
        <v>0</v>
      </c>
      <c r="M145" s="8">
        <f>SUM('発達障害（診断書なし・配慮あり）情報入力シート'!O145:R145)+COUNTA('発達障害（診断書なし・配慮あり）情報入力シート'!S145)</f>
        <v>0</v>
      </c>
      <c r="N145" s="8">
        <f>IF(SUM('発達障害（診断書なし・配慮あり）情報入力シート'!$T145:$AP145)&gt;0,1,0)</f>
        <v>0</v>
      </c>
      <c r="O145" s="8">
        <f>IF('発達障害（診断書なし・配慮あり）情報入力シート'!D145="入学者(新1年生)",1,0)</f>
        <v>0</v>
      </c>
    </row>
    <row r="146" spans="1:15" x14ac:dyDescent="0.4">
      <c r="A146" s="1217">
        <v>122</v>
      </c>
      <c r="B146" s="1218">
        <f>IF('発達障害（診断書なし・配慮あり）情報入力シート'!AQ146="",0,IF(AND('発達障害（診断書なし・配慮あり）情報入力シート'!AP146=1,'発達障害（診断書なし・配慮あり）情報入力シート'!D146&lt;&gt;"",'発達障害（診断書なし・配慮あり）情報入力シート'!D146&lt;&gt;"在籍者(2年生以上)"),1,0))</f>
        <v>0</v>
      </c>
      <c r="C146" s="1218">
        <f t="shared" si="3"/>
        <v>0</v>
      </c>
      <c r="D146" s="1218" t="str">
        <f>IFERROR(MATCH(ROW('発達障害（診断書なし・配慮あり）情報入力シート'!A122),C:C,0),"")</f>
        <v/>
      </c>
      <c r="E146" s="1218">
        <f>IF('発達障害（診断書なし・配慮あり）情報入力シート'!BS146="",0,IF(AND('発達障害（診断書なし・配慮あり）情報入力シート'!BR146=1,'発達障害（診断書なし・配慮あり）情報入力シート'!D146&lt;&gt;"",'発達障害（診断書なし・配慮あり）情報入力シート'!D146&lt;&gt;"入学しなかった"),1,0))</f>
        <v>0</v>
      </c>
      <c r="F146" s="1218">
        <f t="shared" si="4"/>
        <v>0</v>
      </c>
      <c r="G146" s="1218" t="str">
        <f>IFERROR(MATCH(ROW('発達障害（診断書なし・配慮あり）情報入力シート'!AN122),F:F,0),"")</f>
        <v/>
      </c>
      <c r="H146" s="8">
        <f>IF('発達障害（診断書なし・配慮あり）情報入力シート'!CL146="",0,IF(AND('発達障害（診断書なし・配慮あり）情報入力シート'!CK146=1,'発達障害（診断書なし・配慮あり）情報入力シート'!D146&lt;&gt;"",'発達障害（診断書なし・配慮あり）情報入力シート'!D146&lt;&gt;"入学しなかった"),1,0))</f>
        <v>0</v>
      </c>
      <c r="I146" s="8">
        <f t="shared" si="5"/>
        <v>0</v>
      </c>
      <c r="J146" s="8" t="str">
        <f>IFERROR(MATCH(ROW('発達障害（診断書なし・配慮あり）情報入力シート'!BD122),I:I,0),"")</f>
        <v/>
      </c>
      <c r="K146" s="8">
        <f>IF(OR(SUM('発達障害（診断書なし・配慮あり）情報入力シート'!AT146:BQ146,'発達障害（診断書なし・配慮あり）情報入力シート'!BT146:CJ146)&gt;0,COUNTA('発達障害（診断書なし・配慮あり）情報入力シート'!BR146:BS146)=2,COUNTA('発達障害（診断書なし・配慮あり）情報入力シート'!CK146:CL146)=2),1,0)</f>
        <v>0</v>
      </c>
      <c r="L146" s="8">
        <f>SUM('発達障害（診断書なし・配慮あり）情報入力シート'!J146:M146)+COUNTA('発達障害（診断書なし・配慮あり）情報入力シート'!N146)</f>
        <v>0</v>
      </c>
      <c r="M146" s="8">
        <f>SUM('発達障害（診断書なし・配慮あり）情報入力シート'!O146:R146)+COUNTA('発達障害（診断書なし・配慮あり）情報入力シート'!S146)</f>
        <v>0</v>
      </c>
      <c r="N146" s="8">
        <f>IF(SUM('発達障害（診断書なし・配慮あり）情報入力シート'!$T146:$AP146)&gt;0,1,0)</f>
        <v>0</v>
      </c>
      <c r="O146" s="8">
        <f>IF('発達障害（診断書なし・配慮あり）情報入力シート'!D146="入学者(新1年生)",1,0)</f>
        <v>0</v>
      </c>
    </row>
    <row r="147" spans="1:15" x14ac:dyDescent="0.4">
      <c r="A147" s="1217">
        <v>123</v>
      </c>
      <c r="B147" s="1218">
        <f>IF('発達障害（診断書なし・配慮あり）情報入力シート'!AQ147="",0,IF(AND('発達障害（診断書なし・配慮あり）情報入力シート'!AP147=1,'発達障害（診断書なし・配慮あり）情報入力シート'!D147&lt;&gt;"",'発達障害（診断書なし・配慮あり）情報入力シート'!D147&lt;&gt;"在籍者(2年生以上)"),1,0))</f>
        <v>0</v>
      </c>
      <c r="C147" s="1218">
        <f t="shared" si="3"/>
        <v>0</v>
      </c>
      <c r="D147" s="1218" t="str">
        <f>IFERROR(MATCH(ROW('発達障害（診断書なし・配慮あり）情報入力シート'!A123),C:C,0),"")</f>
        <v/>
      </c>
      <c r="E147" s="1218">
        <f>IF('発達障害（診断書なし・配慮あり）情報入力シート'!BS147="",0,IF(AND('発達障害（診断書なし・配慮あり）情報入力シート'!BR147=1,'発達障害（診断書なし・配慮あり）情報入力シート'!D147&lt;&gt;"",'発達障害（診断書なし・配慮あり）情報入力シート'!D147&lt;&gt;"入学しなかった"),1,0))</f>
        <v>0</v>
      </c>
      <c r="F147" s="1218">
        <f t="shared" si="4"/>
        <v>0</v>
      </c>
      <c r="G147" s="1218" t="str">
        <f>IFERROR(MATCH(ROW('発達障害（診断書なし・配慮あり）情報入力シート'!AN123),F:F,0),"")</f>
        <v/>
      </c>
      <c r="H147" s="8">
        <f>IF('発達障害（診断書なし・配慮あり）情報入力シート'!CL147="",0,IF(AND('発達障害（診断書なし・配慮あり）情報入力シート'!CK147=1,'発達障害（診断書なし・配慮あり）情報入力シート'!D147&lt;&gt;"",'発達障害（診断書なし・配慮あり）情報入力シート'!D147&lt;&gt;"入学しなかった"),1,0))</f>
        <v>0</v>
      </c>
      <c r="I147" s="8">
        <f t="shared" si="5"/>
        <v>0</v>
      </c>
      <c r="J147" s="8" t="str">
        <f>IFERROR(MATCH(ROW('発達障害（診断書なし・配慮あり）情報入力シート'!BD123),I:I,0),"")</f>
        <v/>
      </c>
      <c r="K147" s="8">
        <f>IF(OR(SUM('発達障害（診断書なし・配慮あり）情報入力シート'!AT147:BQ147,'発達障害（診断書なし・配慮あり）情報入力シート'!BT147:CJ147)&gt;0,COUNTA('発達障害（診断書なし・配慮あり）情報入力シート'!BR147:BS147)=2,COUNTA('発達障害（診断書なし・配慮あり）情報入力シート'!CK147:CL147)=2),1,0)</f>
        <v>0</v>
      </c>
      <c r="L147" s="8">
        <f>SUM('発達障害（診断書なし・配慮あり）情報入力シート'!J147:M147)+COUNTA('発達障害（診断書なし・配慮あり）情報入力シート'!N147)</f>
        <v>0</v>
      </c>
      <c r="M147" s="8">
        <f>SUM('発達障害（診断書なし・配慮あり）情報入力シート'!O147:R147)+COUNTA('発達障害（診断書なし・配慮あり）情報入力シート'!S147)</f>
        <v>0</v>
      </c>
      <c r="N147" s="8">
        <f>IF(SUM('発達障害（診断書なし・配慮あり）情報入力シート'!$T147:$AP147)&gt;0,1,0)</f>
        <v>0</v>
      </c>
      <c r="O147" s="8">
        <f>IF('発達障害（診断書なし・配慮あり）情報入力シート'!D147="入学者(新1年生)",1,0)</f>
        <v>0</v>
      </c>
    </row>
    <row r="148" spans="1:15" x14ac:dyDescent="0.4">
      <c r="A148" s="1217">
        <v>124</v>
      </c>
      <c r="B148" s="1218">
        <f>IF('発達障害（診断書なし・配慮あり）情報入力シート'!AQ148="",0,IF(AND('発達障害（診断書なし・配慮あり）情報入力シート'!AP148=1,'発達障害（診断書なし・配慮あり）情報入力シート'!D148&lt;&gt;"",'発達障害（診断書なし・配慮あり）情報入力シート'!D148&lt;&gt;"在籍者(2年生以上)"),1,0))</f>
        <v>0</v>
      </c>
      <c r="C148" s="1218">
        <f t="shared" si="3"/>
        <v>0</v>
      </c>
      <c r="D148" s="1218" t="str">
        <f>IFERROR(MATCH(ROW('発達障害（診断書なし・配慮あり）情報入力シート'!A124),C:C,0),"")</f>
        <v/>
      </c>
      <c r="E148" s="1218">
        <f>IF('発達障害（診断書なし・配慮あり）情報入力シート'!BS148="",0,IF(AND('発達障害（診断書なし・配慮あり）情報入力シート'!BR148=1,'発達障害（診断書なし・配慮あり）情報入力シート'!D148&lt;&gt;"",'発達障害（診断書なし・配慮あり）情報入力シート'!D148&lt;&gt;"入学しなかった"),1,0))</f>
        <v>0</v>
      </c>
      <c r="F148" s="1218">
        <f t="shared" si="4"/>
        <v>0</v>
      </c>
      <c r="G148" s="1218" t="str">
        <f>IFERROR(MATCH(ROW('発達障害（診断書なし・配慮あり）情報入力シート'!AN124),F:F,0),"")</f>
        <v/>
      </c>
      <c r="H148" s="8">
        <f>IF('発達障害（診断書なし・配慮あり）情報入力シート'!CL148="",0,IF(AND('発達障害（診断書なし・配慮あり）情報入力シート'!CK148=1,'発達障害（診断書なし・配慮あり）情報入力シート'!D148&lt;&gt;"",'発達障害（診断書なし・配慮あり）情報入力シート'!D148&lt;&gt;"入学しなかった"),1,0))</f>
        <v>0</v>
      </c>
      <c r="I148" s="8">
        <f t="shared" si="5"/>
        <v>0</v>
      </c>
      <c r="J148" s="8" t="str">
        <f>IFERROR(MATCH(ROW('発達障害（診断書なし・配慮あり）情報入力シート'!BD124),I:I,0),"")</f>
        <v/>
      </c>
      <c r="K148" s="8">
        <f>IF(OR(SUM('発達障害（診断書なし・配慮あり）情報入力シート'!AT148:BQ148,'発達障害（診断書なし・配慮あり）情報入力シート'!BT148:CJ148)&gt;0,COUNTA('発達障害（診断書なし・配慮あり）情報入力シート'!BR148:BS148)=2,COUNTA('発達障害（診断書なし・配慮あり）情報入力シート'!CK148:CL148)=2),1,0)</f>
        <v>0</v>
      </c>
      <c r="L148" s="8">
        <f>SUM('発達障害（診断書なし・配慮あり）情報入力シート'!J148:M148)+COUNTA('発達障害（診断書なし・配慮あり）情報入力シート'!N148)</f>
        <v>0</v>
      </c>
      <c r="M148" s="8">
        <f>SUM('発達障害（診断書なし・配慮あり）情報入力シート'!O148:R148)+COUNTA('発達障害（診断書なし・配慮あり）情報入力シート'!S148)</f>
        <v>0</v>
      </c>
      <c r="N148" s="8">
        <f>IF(SUM('発達障害（診断書なし・配慮あり）情報入力シート'!$T148:$AP148)&gt;0,1,0)</f>
        <v>0</v>
      </c>
      <c r="O148" s="8">
        <f>IF('発達障害（診断書なし・配慮あり）情報入力シート'!D148="入学者(新1年生)",1,0)</f>
        <v>0</v>
      </c>
    </row>
    <row r="149" spans="1:15" x14ac:dyDescent="0.4">
      <c r="A149" s="1217">
        <v>125</v>
      </c>
      <c r="B149" s="1218">
        <f>IF('発達障害（診断書なし・配慮あり）情報入力シート'!AQ149="",0,IF(AND('発達障害（診断書なし・配慮あり）情報入力シート'!AP149=1,'発達障害（診断書なし・配慮あり）情報入力シート'!D149&lt;&gt;"",'発達障害（診断書なし・配慮あり）情報入力シート'!D149&lt;&gt;"在籍者(2年生以上)"),1,0))</f>
        <v>0</v>
      </c>
      <c r="C149" s="1218">
        <f t="shared" si="3"/>
        <v>0</v>
      </c>
      <c r="D149" s="1218" t="str">
        <f>IFERROR(MATCH(ROW('発達障害（診断書なし・配慮あり）情報入力シート'!A125),C:C,0),"")</f>
        <v/>
      </c>
      <c r="E149" s="1218">
        <f>IF('発達障害（診断書なし・配慮あり）情報入力シート'!BS149="",0,IF(AND('発達障害（診断書なし・配慮あり）情報入力シート'!BR149=1,'発達障害（診断書なし・配慮あり）情報入力シート'!D149&lt;&gt;"",'発達障害（診断書なし・配慮あり）情報入力シート'!D149&lt;&gt;"入学しなかった"),1,0))</f>
        <v>0</v>
      </c>
      <c r="F149" s="1218">
        <f t="shared" si="4"/>
        <v>0</v>
      </c>
      <c r="G149" s="1218" t="str">
        <f>IFERROR(MATCH(ROW('発達障害（診断書なし・配慮あり）情報入力シート'!AN125),F:F,0),"")</f>
        <v/>
      </c>
      <c r="H149" s="8">
        <f>IF('発達障害（診断書なし・配慮あり）情報入力シート'!CL149="",0,IF(AND('発達障害（診断書なし・配慮あり）情報入力シート'!CK149=1,'発達障害（診断書なし・配慮あり）情報入力シート'!D149&lt;&gt;"",'発達障害（診断書なし・配慮あり）情報入力シート'!D149&lt;&gt;"入学しなかった"),1,0))</f>
        <v>0</v>
      </c>
      <c r="I149" s="8">
        <f t="shared" si="5"/>
        <v>0</v>
      </c>
      <c r="J149" s="8" t="str">
        <f>IFERROR(MATCH(ROW('発達障害（診断書なし・配慮あり）情報入力シート'!BD125),I:I,0),"")</f>
        <v/>
      </c>
      <c r="K149" s="8">
        <f>IF(OR(SUM('発達障害（診断書なし・配慮あり）情報入力シート'!AT149:BQ149,'発達障害（診断書なし・配慮あり）情報入力シート'!BT149:CJ149)&gt;0,COUNTA('発達障害（診断書なし・配慮あり）情報入力シート'!BR149:BS149)=2,COUNTA('発達障害（診断書なし・配慮あり）情報入力シート'!CK149:CL149)=2),1,0)</f>
        <v>0</v>
      </c>
      <c r="L149" s="8">
        <f>SUM('発達障害（診断書なし・配慮あり）情報入力シート'!J149:M149)+COUNTA('発達障害（診断書なし・配慮あり）情報入力シート'!N149)</f>
        <v>0</v>
      </c>
      <c r="M149" s="8">
        <f>SUM('発達障害（診断書なし・配慮あり）情報入力シート'!O149:R149)+COUNTA('発達障害（診断書なし・配慮あり）情報入力シート'!S149)</f>
        <v>0</v>
      </c>
      <c r="N149" s="8">
        <f>IF(SUM('発達障害（診断書なし・配慮あり）情報入力シート'!$T149:$AP149)&gt;0,1,0)</f>
        <v>0</v>
      </c>
      <c r="O149" s="8">
        <f>IF('発達障害（診断書なし・配慮あり）情報入力シート'!D149="入学者(新1年生)",1,0)</f>
        <v>0</v>
      </c>
    </row>
    <row r="150" spans="1:15" x14ac:dyDescent="0.4">
      <c r="A150" s="1217">
        <v>126</v>
      </c>
      <c r="B150" s="1218">
        <f>IF('発達障害（診断書なし・配慮あり）情報入力シート'!AQ150="",0,IF(AND('発達障害（診断書なし・配慮あり）情報入力シート'!AP150=1,'発達障害（診断書なし・配慮あり）情報入力シート'!D150&lt;&gt;"",'発達障害（診断書なし・配慮あり）情報入力シート'!D150&lt;&gt;"在籍者(2年生以上)"),1,0))</f>
        <v>0</v>
      </c>
      <c r="C150" s="1218">
        <f t="shared" si="3"/>
        <v>0</v>
      </c>
      <c r="D150" s="1218" t="str">
        <f>IFERROR(MATCH(ROW('発達障害（診断書なし・配慮あり）情報入力シート'!A126),C:C,0),"")</f>
        <v/>
      </c>
      <c r="E150" s="1218">
        <f>IF('発達障害（診断書なし・配慮あり）情報入力シート'!BS150="",0,IF(AND('発達障害（診断書なし・配慮あり）情報入力シート'!BR150=1,'発達障害（診断書なし・配慮あり）情報入力シート'!D150&lt;&gt;"",'発達障害（診断書なし・配慮あり）情報入力シート'!D150&lt;&gt;"入学しなかった"),1,0))</f>
        <v>0</v>
      </c>
      <c r="F150" s="1218">
        <f t="shared" si="4"/>
        <v>0</v>
      </c>
      <c r="G150" s="1218" t="str">
        <f>IFERROR(MATCH(ROW('発達障害（診断書なし・配慮あり）情報入力シート'!AN126),F:F,0),"")</f>
        <v/>
      </c>
      <c r="H150" s="8">
        <f>IF('発達障害（診断書なし・配慮あり）情報入力シート'!CL150="",0,IF(AND('発達障害（診断書なし・配慮あり）情報入力シート'!CK150=1,'発達障害（診断書なし・配慮あり）情報入力シート'!D150&lt;&gt;"",'発達障害（診断書なし・配慮あり）情報入力シート'!D150&lt;&gt;"入学しなかった"),1,0))</f>
        <v>0</v>
      </c>
      <c r="I150" s="8">
        <f t="shared" si="5"/>
        <v>0</v>
      </c>
      <c r="J150" s="8" t="str">
        <f>IFERROR(MATCH(ROW('発達障害（診断書なし・配慮あり）情報入力シート'!BD126),I:I,0),"")</f>
        <v/>
      </c>
      <c r="K150" s="8">
        <f>IF(OR(SUM('発達障害（診断書なし・配慮あり）情報入力シート'!AT150:BQ150,'発達障害（診断書なし・配慮あり）情報入力シート'!BT150:CJ150)&gt;0,COUNTA('発達障害（診断書なし・配慮あり）情報入力シート'!BR150:BS150)=2,COUNTA('発達障害（診断書なし・配慮あり）情報入力シート'!CK150:CL150)=2),1,0)</f>
        <v>0</v>
      </c>
      <c r="L150" s="8">
        <f>SUM('発達障害（診断書なし・配慮あり）情報入力シート'!J150:M150)+COUNTA('発達障害（診断書なし・配慮あり）情報入力シート'!N150)</f>
        <v>0</v>
      </c>
      <c r="M150" s="8">
        <f>SUM('発達障害（診断書なし・配慮あり）情報入力シート'!O150:R150)+COUNTA('発達障害（診断書なし・配慮あり）情報入力シート'!S150)</f>
        <v>0</v>
      </c>
      <c r="N150" s="8">
        <f>IF(SUM('発達障害（診断書なし・配慮あり）情報入力シート'!$T150:$AP150)&gt;0,1,0)</f>
        <v>0</v>
      </c>
      <c r="O150" s="8">
        <f>IF('発達障害（診断書なし・配慮あり）情報入力シート'!D150="入学者(新1年生)",1,0)</f>
        <v>0</v>
      </c>
    </row>
    <row r="151" spans="1:15" x14ac:dyDescent="0.4">
      <c r="A151" s="1217">
        <v>127</v>
      </c>
      <c r="B151" s="1218">
        <f>IF('発達障害（診断書なし・配慮あり）情報入力シート'!AQ151="",0,IF(AND('発達障害（診断書なし・配慮あり）情報入力シート'!AP151=1,'発達障害（診断書なし・配慮あり）情報入力シート'!D151&lt;&gt;"",'発達障害（診断書なし・配慮あり）情報入力シート'!D151&lt;&gt;"在籍者(2年生以上)"),1,0))</f>
        <v>0</v>
      </c>
      <c r="C151" s="1218">
        <f t="shared" si="3"/>
        <v>0</v>
      </c>
      <c r="D151" s="1218" t="str">
        <f>IFERROR(MATCH(ROW('発達障害（診断書なし・配慮あり）情報入力シート'!A127),C:C,0),"")</f>
        <v/>
      </c>
      <c r="E151" s="1218">
        <f>IF('発達障害（診断書なし・配慮あり）情報入力シート'!BS151="",0,IF(AND('発達障害（診断書なし・配慮あり）情報入力シート'!BR151=1,'発達障害（診断書なし・配慮あり）情報入力シート'!D151&lt;&gt;"",'発達障害（診断書なし・配慮あり）情報入力シート'!D151&lt;&gt;"入学しなかった"),1,0))</f>
        <v>0</v>
      </c>
      <c r="F151" s="1218">
        <f t="shared" si="4"/>
        <v>0</v>
      </c>
      <c r="G151" s="1218" t="str">
        <f>IFERROR(MATCH(ROW('発達障害（診断書なし・配慮あり）情報入力シート'!AN127),F:F,0),"")</f>
        <v/>
      </c>
      <c r="H151" s="8">
        <f>IF('発達障害（診断書なし・配慮あり）情報入力シート'!CL151="",0,IF(AND('発達障害（診断書なし・配慮あり）情報入力シート'!CK151=1,'発達障害（診断書なし・配慮あり）情報入力シート'!D151&lt;&gt;"",'発達障害（診断書なし・配慮あり）情報入力シート'!D151&lt;&gt;"入学しなかった"),1,0))</f>
        <v>0</v>
      </c>
      <c r="I151" s="8">
        <f t="shared" si="5"/>
        <v>0</v>
      </c>
      <c r="J151" s="8" t="str">
        <f>IFERROR(MATCH(ROW('発達障害（診断書なし・配慮あり）情報入力シート'!BD127),I:I,0),"")</f>
        <v/>
      </c>
      <c r="K151" s="8">
        <f>IF(OR(SUM('発達障害（診断書なし・配慮あり）情報入力シート'!AT151:BQ151,'発達障害（診断書なし・配慮あり）情報入力シート'!BT151:CJ151)&gt;0,COUNTA('発達障害（診断書なし・配慮あり）情報入力シート'!BR151:BS151)=2,COUNTA('発達障害（診断書なし・配慮あり）情報入力シート'!CK151:CL151)=2),1,0)</f>
        <v>0</v>
      </c>
      <c r="L151" s="8">
        <f>SUM('発達障害（診断書なし・配慮あり）情報入力シート'!J151:M151)+COUNTA('発達障害（診断書なし・配慮あり）情報入力シート'!N151)</f>
        <v>0</v>
      </c>
      <c r="M151" s="8">
        <f>SUM('発達障害（診断書なし・配慮あり）情報入力シート'!O151:R151)+COUNTA('発達障害（診断書なし・配慮あり）情報入力シート'!S151)</f>
        <v>0</v>
      </c>
      <c r="N151" s="8">
        <f>IF(SUM('発達障害（診断書なし・配慮あり）情報入力シート'!$T151:$AP151)&gt;0,1,0)</f>
        <v>0</v>
      </c>
      <c r="O151" s="8">
        <f>IF('発達障害（診断書なし・配慮あり）情報入力シート'!D151="入学者(新1年生)",1,0)</f>
        <v>0</v>
      </c>
    </row>
    <row r="152" spans="1:15" x14ac:dyDescent="0.4">
      <c r="A152" s="1217">
        <v>128</v>
      </c>
      <c r="B152" s="1218">
        <f>IF('発達障害（診断書なし・配慮あり）情報入力シート'!AQ152="",0,IF(AND('発達障害（診断書なし・配慮あり）情報入力シート'!AP152=1,'発達障害（診断書なし・配慮あり）情報入力シート'!D152&lt;&gt;"",'発達障害（診断書なし・配慮あり）情報入力シート'!D152&lt;&gt;"在籍者(2年生以上)"),1,0))</f>
        <v>0</v>
      </c>
      <c r="C152" s="1218">
        <f t="shared" si="3"/>
        <v>0</v>
      </c>
      <c r="D152" s="1218" t="str">
        <f>IFERROR(MATCH(ROW('発達障害（診断書なし・配慮あり）情報入力シート'!A128),C:C,0),"")</f>
        <v/>
      </c>
      <c r="E152" s="1218">
        <f>IF('発達障害（診断書なし・配慮あり）情報入力シート'!BS152="",0,IF(AND('発達障害（診断書なし・配慮あり）情報入力シート'!BR152=1,'発達障害（診断書なし・配慮あり）情報入力シート'!D152&lt;&gt;"",'発達障害（診断書なし・配慮あり）情報入力シート'!D152&lt;&gt;"入学しなかった"),1,0))</f>
        <v>0</v>
      </c>
      <c r="F152" s="1218">
        <f t="shared" si="4"/>
        <v>0</v>
      </c>
      <c r="G152" s="1218" t="str">
        <f>IFERROR(MATCH(ROW('発達障害（診断書なし・配慮あり）情報入力シート'!AN128),F:F,0),"")</f>
        <v/>
      </c>
      <c r="H152" s="8">
        <f>IF('発達障害（診断書なし・配慮あり）情報入力シート'!CL152="",0,IF(AND('発達障害（診断書なし・配慮あり）情報入力シート'!CK152=1,'発達障害（診断書なし・配慮あり）情報入力シート'!D152&lt;&gt;"",'発達障害（診断書なし・配慮あり）情報入力シート'!D152&lt;&gt;"入学しなかった"),1,0))</f>
        <v>0</v>
      </c>
      <c r="I152" s="8">
        <f t="shared" si="5"/>
        <v>0</v>
      </c>
      <c r="J152" s="8" t="str">
        <f>IFERROR(MATCH(ROW('発達障害（診断書なし・配慮あり）情報入力シート'!BD128),I:I,0),"")</f>
        <v/>
      </c>
      <c r="K152" s="8">
        <f>IF(OR(SUM('発達障害（診断書なし・配慮あり）情報入力シート'!AT152:BQ152,'発達障害（診断書なし・配慮あり）情報入力シート'!BT152:CJ152)&gt;0,COUNTA('発達障害（診断書なし・配慮あり）情報入力シート'!BR152:BS152)=2,COUNTA('発達障害（診断書なし・配慮あり）情報入力シート'!CK152:CL152)=2),1,0)</f>
        <v>0</v>
      </c>
      <c r="L152" s="8">
        <f>SUM('発達障害（診断書なし・配慮あり）情報入力シート'!J152:M152)+COUNTA('発達障害（診断書なし・配慮あり）情報入力シート'!N152)</f>
        <v>0</v>
      </c>
      <c r="M152" s="8">
        <f>SUM('発達障害（診断書なし・配慮あり）情報入力シート'!O152:R152)+COUNTA('発達障害（診断書なし・配慮あり）情報入力シート'!S152)</f>
        <v>0</v>
      </c>
      <c r="N152" s="8">
        <f>IF(SUM('発達障害（診断書なし・配慮あり）情報入力シート'!$T152:$AP152)&gt;0,1,0)</f>
        <v>0</v>
      </c>
      <c r="O152" s="8">
        <f>IF('発達障害（診断書なし・配慮あり）情報入力シート'!D152="入学者(新1年生)",1,0)</f>
        <v>0</v>
      </c>
    </row>
    <row r="153" spans="1:15" x14ac:dyDescent="0.4">
      <c r="A153" s="1217">
        <v>129</v>
      </c>
      <c r="B153" s="1218">
        <f>IF('発達障害（診断書なし・配慮あり）情報入力シート'!AQ153="",0,IF(AND('発達障害（診断書なし・配慮あり）情報入力シート'!AP153=1,'発達障害（診断書なし・配慮あり）情報入力シート'!D153&lt;&gt;"",'発達障害（診断書なし・配慮あり）情報入力シート'!D153&lt;&gt;"在籍者(2年生以上)"),1,0))</f>
        <v>0</v>
      </c>
      <c r="C153" s="1218">
        <f t="shared" ref="C153:C216" si="6">C152+B153</f>
        <v>0</v>
      </c>
      <c r="D153" s="1218" t="str">
        <f>IFERROR(MATCH(ROW('発達障害（診断書なし・配慮あり）情報入力シート'!A129),C:C,0),"")</f>
        <v/>
      </c>
      <c r="E153" s="1218">
        <f>IF('発達障害（診断書なし・配慮あり）情報入力シート'!BS153="",0,IF(AND('発達障害（診断書なし・配慮あり）情報入力シート'!BR153=1,'発達障害（診断書なし・配慮あり）情報入力シート'!D153&lt;&gt;"",'発達障害（診断書なし・配慮あり）情報入力シート'!D153&lt;&gt;"入学しなかった"),1,0))</f>
        <v>0</v>
      </c>
      <c r="F153" s="1218">
        <f t="shared" ref="F153:F216" si="7">F152+E153</f>
        <v>0</v>
      </c>
      <c r="G153" s="1218" t="str">
        <f>IFERROR(MATCH(ROW('発達障害（診断書なし・配慮あり）情報入力シート'!AN129),F:F,0),"")</f>
        <v/>
      </c>
      <c r="H153" s="8">
        <f>IF('発達障害（診断書なし・配慮あり）情報入力シート'!CL153="",0,IF(AND('発達障害（診断書なし・配慮あり）情報入力シート'!CK153=1,'発達障害（診断書なし・配慮あり）情報入力シート'!D153&lt;&gt;"",'発達障害（診断書なし・配慮あり）情報入力シート'!D153&lt;&gt;"入学しなかった"),1,0))</f>
        <v>0</v>
      </c>
      <c r="I153" s="8">
        <f t="shared" ref="I153:I216" si="8">I152+H153</f>
        <v>0</v>
      </c>
      <c r="J153" s="8" t="str">
        <f>IFERROR(MATCH(ROW('発達障害（診断書なし・配慮あり）情報入力シート'!BD129),I:I,0),"")</f>
        <v/>
      </c>
      <c r="K153" s="8">
        <f>IF(OR(SUM('発達障害（診断書なし・配慮あり）情報入力シート'!AT153:BQ153,'発達障害（診断書なし・配慮あり）情報入力シート'!BT153:CJ153)&gt;0,COUNTA('発達障害（診断書なし・配慮あり）情報入力シート'!BR153:BS153)=2,COUNTA('発達障害（診断書なし・配慮あり）情報入力シート'!CK153:CL153)=2),1,0)</f>
        <v>0</v>
      </c>
      <c r="L153" s="8">
        <f>SUM('発達障害（診断書なし・配慮あり）情報入力シート'!J153:M153)+COUNTA('発達障害（診断書なし・配慮あり）情報入力シート'!N153)</f>
        <v>0</v>
      </c>
      <c r="M153" s="8">
        <f>SUM('発達障害（診断書なし・配慮あり）情報入力シート'!O153:R153)+COUNTA('発達障害（診断書なし・配慮あり）情報入力シート'!S153)</f>
        <v>0</v>
      </c>
      <c r="N153" s="8">
        <f>IF(SUM('発達障害（診断書なし・配慮あり）情報入力シート'!$T153:$AP153)&gt;0,1,0)</f>
        <v>0</v>
      </c>
      <c r="O153" s="8">
        <f>IF('発達障害（診断書なし・配慮あり）情報入力シート'!D153="入学者(新1年生)",1,0)</f>
        <v>0</v>
      </c>
    </row>
    <row r="154" spans="1:15" x14ac:dyDescent="0.4">
      <c r="A154" s="1217">
        <v>130</v>
      </c>
      <c r="B154" s="1218">
        <f>IF('発達障害（診断書なし・配慮あり）情報入力シート'!AQ154="",0,IF(AND('発達障害（診断書なし・配慮あり）情報入力シート'!AP154=1,'発達障害（診断書なし・配慮あり）情報入力シート'!D154&lt;&gt;"",'発達障害（診断書なし・配慮あり）情報入力シート'!D154&lt;&gt;"在籍者(2年生以上)"),1,0))</f>
        <v>0</v>
      </c>
      <c r="C154" s="1218">
        <f t="shared" si="6"/>
        <v>0</v>
      </c>
      <c r="D154" s="1218" t="str">
        <f>IFERROR(MATCH(ROW('発達障害（診断書なし・配慮あり）情報入力シート'!A130),C:C,0),"")</f>
        <v/>
      </c>
      <c r="E154" s="1218">
        <f>IF('発達障害（診断書なし・配慮あり）情報入力シート'!BS154="",0,IF(AND('発達障害（診断書なし・配慮あり）情報入力シート'!BR154=1,'発達障害（診断書なし・配慮あり）情報入力シート'!D154&lt;&gt;"",'発達障害（診断書なし・配慮あり）情報入力シート'!D154&lt;&gt;"入学しなかった"),1,0))</f>
        <v>0</v>
      </c>
      <c r="F154" s="1218">
        <f t="shared" si="7"/>
        <v>0</v>
      </c>
      <c r="G154" s="1218" t="str">
        <f>IFERROR(MATCH(ROW('発達障害（診断書なし・配慮あり）情報入力シート'!AN130),F:F,0),"")</f>
        <v/>
      </c>
      <c r="H154" s="8">
        <f>IF('発達障害（診断書なし・配慮あり）情報入力シート'!CL154="",0,IF(AND('発達障害（診断書なし・配慮あり）情報入力シート'!CK154=1,'発達障害（診断書なし・配慮あり）情報入力シート'!D154&lt;&gt;"",'発達障害（診断書なし・配慮あり）情報入力シート'!D154&lt;&gt;"入学しなかった"),1,0))</f>
        <v>0</v>
      </c>
      <c r="I154" s="8">
        <f t="shared" si="8"/>
        <v>0</v>
      </c>
      <c r="J154" s="8" t="str">
        <f>IFERROR(MATCH(ROW('発達障害（診断書なし・配慮あり）情報入力シート'!BD130),I:I,0),"")</f>
        <v/>
      </c>
      <c r="K154" s="8">
        <f>IF(OR(SUM('発達障害（診断書なし・配慮あり）情報入力シート'!AT154:BQ154,'発達障害（診断書なし・配慮あり）情報入力シート'!BT154:CJ154)&gt;0,COUNTA('発達障害（診断書なし・配慮あり）情報入力シート'!BR154:BS154)=2,COUNTA('発達障害（診断書なし・配慮あり）情報入力シート'!CK154:CL154)=2),1,0)</f>
        <v>0</v>
      </c>
      <c r="L154" s="8">
        <f>SUM('発達障害（診断書なし・配慮あり）情報入力シート'!J154:M154)+COUNTA('発達障害（診断書なし・配慮あり）情報入力シート'!N154)</f>
        <v>0</v>
      </c>
      <c r="M154" s="8">
        <f>SUM('発達障害（診断書なし・配慮あり）情報入力シート'!O154:R154)+COUNTA('発達障害（診断書なし・配慮あり）情報入力シート'!S154)</f>
        <v>0</v>
      </c>
      <c r="N154" s="8">
        <f>IF(SUM('発達障害（診断書なし・配慮あり）情報入力シート'!$T154:$AP154)&gt;0,1,0)</f>
        <v>0</v>
      </c>
      <c r="O154" s="8">
        <f>IF('発達障害（診断書なし・配慮あり）情報入力シート'!D154="入学者(新1年生)",1,0)</f>
        <v>0</v>
      </c>
    </row>
    <row r="155" spans="1:15" x14ac:dyDescent="0.4">
      <c r="A155" s="1217">
        <v>131</v>
      </c>
      <c r="B155" s="1218">
        <f>IF('発達障害（診断書なし・配慮あり）情報入力シート'!AQ155="",0,IF(AND('発達障害（診断書なし・配慮あり）情報入力シート'!AP155=1,'発達障害（診断書なし・配慮あり）情報入力シート'!D155&lt;&gt;"",'発達障害（診断書なし・配慮あり）情報入力シート'!D155&lt;&gt;"在籍者(2年生以上)"),1,0))</f>
        <v>0</v>
      </c>
      <c r="C155" s="1218">
        <f t="shared" si="6"/>
        <v>0</v>
      </c>
      <c r="D155" s="1218" t="str">
        <f>IFERROR(MATCH(ROW('発達障害（診断書なし・配慮あり）情報入力シート'!A131),C:C,0),"")</f>
        <v/>
      </c>
      <c r="E155" s="1218">
        <f>IF('発達障害（診断書なし・配慮あり）情報入力シート'!BS155="",0,IF(AND('発達障害（診断書なし・配慮あり）情報入力シート'!BR155=1,'発達障害（診断書なし・配慮あり）情報入力シート'!D155&lt;&gt;"",'発達障害（診断書なし・配慮あり）情報入力シート'!D155&lt;&gt;"入学しなかった"),1,0))</f>
        <v>0</v>
      </c>
      <c r="F155" s="1218">
        <f t="shared" si="7"/>
        <v>0</v>
      </c>
      <c r="G155" s="1218" t="str">
        <f>IFERROR(MATCH(ROW('発達障害（診断書なし・配慮あり）情報入力シート'!AN131),F:F,0),"")</f>
        <v/>
      </c>
      <c r="H155" s="8">
        <f>IF('発達障害（診断書なし・配慮あり）情報入力シート'!CL155="",0,IF(AND('発達障害（診断書なし・配慮あり）情報入力シート'!CK155=1,'発達障害（診断書なし・配慮あり）情報入力シート'!D155&lt;&gt;"",'発達障害（診断書なし・配慮あり）情報入力シート'!D155&lt;&gt;"入学しなかった"),1,0))</f>
        <v>0</v>
      </c>
      <c r="I155" s="8">
        <f t="shared" si="8"/>
        <v>0</v>
      </c>
      <c r="J155" s="8" t="str">
        <f>IFERROR(MATCH(ROW('発達障害（診断書なし・配慮あり）情報入力シート'!BD131),I:I,0),"")</f>
        <v/>
      </c>
      <c r="K155" s="8">
        <f>IF(OR(SUM('発達障害（診断書なし・配慮あり）情報入力シート'!AT155:BQ155,'発達障害（診断書なし・配慮あり）情報入力シート'!BT155:CJ155)&gt;0,COUNTA('発達障害（診断書なし・配慮あり）情報入力シート'!BR155:BS155)=2,COUNTA('発達障害（診断書なし・配慮あり）情報入力シート'!CK155:CL155)=2),1,0)</f>
        <v>0</v>
      </c>
      <c r="L155" s="8">
        <f>SUM('発達障害（診断書なし・配慮あり）情報入力シート'!J155:M155)+COUNTA('発達障害（診断書なし・配慮あり）情報入力シート'!N155)</f>
        <v>0</v>
      </c>
      <c r="M155" s="8">
        <f>SUM('発達障害（診断書なし・配慮あり）情報入力シート'!O155:R155)+COUNTA('発達障害（診断書なし・配慮あり）情報入力シート'!S155)</f>
        <v>0</v>
      </c>
      <c r="N155" s="8">
        <f>IF(SUM('発達障害（診断書なし・配慮あり）情報入力シート'!$T155:$AP155)&gt;0,1,0)</f>
        <v>0</v>
      </c>
      <c r="O155" s="8">
        <f>IF('発達障害（診断書なし・配慮あり）情報入力シート'!D155="入学者(新1年生)",1,0)</f>
        <v>0</v>
      </c>
    </row>
    <row r="156" spans="1:15" x14ac:dyDescent="0.4">
      <c r="A156" s="1217">
        <v>132</v>
      </c>
      <c r="B156" s="1218">
        <f>IF('発達障害（診断書なし・配慮あり）情報入力シート'!AQ156="",0,IF(AND('発達障害（診断書なし・配慮あり）情報入力シート'!AP156=1,'発達障害（診断書なし・配慮あり）情報入力シート'!D156&lt;&gt;"",'発達障害（診断書なし・配慮あり）情報入力シート'!D156&lt;&gt;"在籍者(2年生以上)"),1,0))</f>
        <v>0</v>
      </c>
      <c r="C156" s="1218">
        <f t="shared" si="6"/>
        <v>0</v>
      </c>
      <c r="D156" s="1218" t="str">
        <f>IFERROR(MATCH(ROW('発達障害（診断書なし・配慮あり）情報入力シート'!A132),C:C,0),"")</f>
        <v/>
      </c>
      <c r="E156" s="1218">
        <f>IF('発達障害（診断書なし・配慮あり）情報入力シート'!BS156="",0,IF(AND('発達障害（診断書なし・配慮あり）情報入力シート'!BR156=1,'発達障害（診断書なし・配慮あり）情報入力シート'!D156&lt;&gt;"",'発達障害（診断書なし・配慮あり）情報入力シート'!D156&lt;&gt;"入学しなかった"),1,0))</f>
        <v>0</v>
      </c>
      <c r="F156" s="1218">
        <f t="shared" si="7"/>
        <v>0</v>
      </c>
      <c r="G156" s="1218" t="str">
        <f>IFERROR(MATCH(ROW('発達障害（診断書なし・配慮あり）情報入力シート'!AN132),F:F,0),"")</f>
        <v/>
      </c>
      <c r="H156" s="8">
        <f>IF('発達障害（診断書なし・配慮あり）情報入力シート'!CL156="",0,IF(AND('発達障害（診断書なし・配慮あり）情報入力シート'!CK156=1,'発達障害（診断書なし・配慮あり）情報入力シート'!D156&lt;&gt;"",'発達障害（診断書なし・配慮あり）情報入力シート'!D156&lt;&gt;"入学しなかった"),1,0))</f>
        <v>0</v>
      </c>
      <c r="I156" s="8">
        <f t="shared" si="8"/>
        <v>0</v>
      </c>
      <c r="J156" s="8" t="str">
        <f>IFERROR(MATCH(ROW('発達障害（診断書なし・配慮あり）情報入力シート'!BD132),I:I,0),"")</f>
        <v/>
      </c>
      <c r="K156" s="8">
        <f>IF(OR(SUM('発達障害（診断書なし・配慮あり）情報入力シート'!AT156:BQ156,'発達障害（診断書なし・配慮あり）情報入力シート'!BT156:CJ156)&gt;0,COUNTA('発達障害（診断書なし・配慮あり）情報入力シート'!BR156:BS156)=2,COUNTA('発達障害（診断書なし・配慮あり）情報入力シート'!CK156:CL156)=2),1,0)</f>
        <v>0</v>
      </c>
      <c r="L156" s="8">
        <f>SUM('発達障害（診断書なし・配慮あり）情報入力シート'!J156:M156)+COUNTA('発達障害（診断書なし・配慮あり）情報入力シート'!N156)</f>
        <v>0</v>
      </c>
      <c r="M156" s="8">
        <f>SUM('発達障害（診断書なし・配慮あり）情報入力シート'!O156:R156)+COUNTA('発達障害（診断書なし・配慮あり）情報入力シート'!S156)</f>
        <v>0</v>
      </c>
      <c r="N156" s="8">
        <f>IF(SUM('発達障害（診断書なし・配慮あり）情報入力シート'!$T156:$AP156)&gt;0,1,0)</f>
        <v>0</v>
      </c>
      <c r="O156" s="8">
        <f>IF('発達障害（診断書なし・配慮あり）情報入力シート'!D156="入学者(新1年生)",1,0)</f>
        <v>0</v>
      </c>
    </row>
    <row r="157" spans="1:15" x14ac:dyDescent="0.4">
      <c r="A157" s="1217">
        <v>133</v>
      </c>
      <c r="B157" s="1218">
        <f>IF('発達障害（診断書なし・配慮あり）情報入力シート'!AQ157="",0,IF(AND('発達障害（診断書なし・配慮あり）情報入力シート'!AP157=1,'発達障害（診断書なし・配慮あり）情報入力シート'!D157&lt;&gt;"",'発達障害（診断書なし・配慮あり）情報入力シート'!D157&lt;&gt;"在籍者(2年生以上)"),1,0))</f>
        <v>0</v>
      </c>
      <c r="C157" s="1218">
        <f t="shared" si="6"/>
        <v>0</v>
      </c>
      <c r="D157" s="1218" t="str">
        <f>IFERROR(MATCH(ROW('発達障害（診断書なし・配慮あり）情報入力シート'!A133),C:C,0),"")</f>
        <v/>
      </c>
      <c r="E157" s="1218">
        <f>IF('発達障害（診断書なし・配慮あり）情報入力シート'!BS157="",0,IF(AND('発達障害（診断書なし・配慮あり）情報入力シート'!BR157=1,'発達障害（診断書なし・配慮あり）情報入力シート'!D157&lt;&gt;"",'発達障害（診断書なし・配慮あり）情報入力シート'!D157&lt;&gt;"入学しなかった"),1,0))</f>
        <v>0</v>
      </c>
      <c r="F157" s="1218">
        <f t="shared" si="7"/>
        <v>0</v>
      </c>
      <c r="G157" s="1218" t="str">
        <f>IFERROR(MATCH(ROW('発達障害（診断書なし・配慮あり）情報入力シート'!AN133),F:F,0),"")</f>
        <v/>
      </c>
      <c r="H157" s="8">
        <f>IF('発達障害（診断書なし・配慮あり）情報入力シート'!CL157="",0,IF(AND('発達障害（診断書なし・配慮あり）情報入力シート'!CK157=1,'発達障害（診断書なし・配慮あり）情報入力シート'!D157&lt;&gt;"",'発達障害（診断書なし・配慮あり）情報入力シート'!D157&lt;&gt;"入学しなかった"),1,0))</f>
        <v>0</v>
      </c>
      <c r="I157" s="8">
        <f t="shared" si="8"/>
        <v>0</v>
      </c>
      <c r="J157" s="8" t="str">
        <f>IFERROR(MATCH(ROW('発達障害（診断書なし・配慮あり）情報入力シート'!BD133),I:I,0),"")</f>
        <v/>
      </c>
      <c r="K157" s="8">
        <f>IF(OR(SUM('発達障害（診断書なし・配慮あり）情報入力シート'!AT157:BQ157,'発達障害（診断書なし・配慮あり）情報入力シート'!BT157:CJ157)&gt;0,COUNTA('発達障害（診断書なし・配慮あり）情報入力シート'!BR157:BS157)=2,COUNTA('発達障害（診断書なし・配慮あり）情報入力シート'!CK157:CL157)=2),1,0)</f>
        <v>0</v>
      </c>
      <c r="L157" s="8">
        <f>SUM('発達障害（診断書なし・配慮あり）情報入力シート'!J157:M157)+COUNTA('発達障害（診断書なし・配慮あり）情報入力シート'!N157)</f>
        <v>0</v>
      </c>
      <c r="M157" s="8">
        <f>SUM('発達障害（診断書なし・配慮あり）情報入力シート'!O157:R157)+COUNTA('発達障害（診断書なし・配慮あり）情報入力シート'!S157)</f>
        <v>0</v>
      </c>
      <c r="N157" s="8">
        <f>IF(SUM('発達障害（診断書なし・配慮あり）情報入力シート'!$T157:$AP157)&gt;0,1,0)</f>
        <v>0</v>
      </c>
      <c r="O157" s="8">
        <f>IF('発達障害（診断書なし・配慮あり）情報入力シート'!D157="入学者(新1年生)",1,0)</f>
        <v>0</v>
      </c>
    </row>
    <row r="158" spans="1:15" x14ac:dyDescent="0.4">
      <c r="A158" s="1217">
        <v>134</v>
      </c>
      <c r="B158" s="1218">
        <f>IF('発達障害（診断書なし・配慮あり）情報入力シート'!AQ158="",0,IF(AND('発達障害（診断書なし・配慮あり）情報入力シート'!AP158=1,'発達障害（診断書なし・配慮あり）情報入力シート'!D158&lt;&gt;"",'発達障害（診断書なし・配慮あり）情報入力シート'!D158&lt;&gt;"在籍者(2年生以上)"),1,0))</f>
        <v>0</v>
      </c>
      <c r="C158" s="1218">
        <f t="shared" si="6"/>
        <v>0</v>
      </c>
      <c r="D158" s="1218" t="str">
        <f>IFERROR(MATCH(ROW('発達障害（診断書なし・配慮あり）情報入力シート'!A134),C:C,0),"")</f>
        <v/>
      </c>
      <c r="E158" s="1218">
        <f>IF('発達障害（診断書なし・配慮あり）情報入力シート'!BS158="",0,IF(AND('発達障害（診断書なし・配慮あり）情報入力シート'!BR158=1,'発達障害（診断書なし・配慮あり）情報入力シート'!D158&lt;&gt;"",'発達障害（診断書なし・配慮あり）情報入力シート'!D158&lt;&gt;"入学しなかった"),1,0))</f>
        <v>0</v>
      </c>
      <c r="F158" s="1218">
        <f t="shared" si="7"/>
        <v>0</v>
      </c>
      <c r="G158" s="1218" t="str">
        <f>IFERROR(MATCH(ROW('発達障害（診断書なし・配慮あり）情報入力シート'!AN134),F:F,0),"")</f>
        <v/>
      </c>
      <c r="H158" s="8">
        <f>IF('発達障害（診断書なし・配慮あり）情報入力シート'!CL158="",0,IF(AND('発達障害（診断書なし・配慮あり）情報入力シート'!CK158=1,'発達障害（診断書なし・配慮あり）情報入力シート'!D158&lt;&gt;"",'発達障害（診断書なし・配慮あり）情報入力シート'!D158&lt;&gt;"入学しなかった"),1,0))</f>
        <v>0</v>
      </c>
      <c r="I158" s="8">
        <f t="shared" si="8"/>
        <v>0</v>
      </c>
      <c r="J158" s="8" t="str">
        <f>IFERROR(MATCH(ROW('発達障害（診断書なし・配慮あり）情報入力シート'!BD134),I:I,0),"")</f>
        <v/>
      </c>
      <c r="K158" s="8">
        <f>IF(OR(SUM('発達障害（診断書なし・配慮あり）情報入力シート'!AT158:BQ158,'発達障害（診断書なし・配慮あり）情報入力シート'!BT158:CJ158)&gt;0,COUNTA('発達障害（診断書なし・配慮あり）情報入力シート'!BR158:BS158)=2,COUNTA('発達障害（診断書なし・配慮あり）情報入力シート'!CK158:CL158)=2),1,0)</f>
        <v>0</v>
      </c>
      <c r="L158" s="8">
        <f>SUM('発達障害（診断書なし・配慮あり）情報入力シート'!J158:M158)+COUNTA('発達障害（診断書なし・配慮あり）情報入力シート'!N158)</f>
        <v>0</v>
      </c>
      <c r="M158" s="8">
        <f>SUM('発達障害（診断書なし・配慮あり）情報入力シート'!O158:R158)+COUNTA('発達障害（診断書なし・配慮あり）情報入力シート'!S158)</f>
        <v>0</v>
      </c>
      <c r="N158" s="8">
        <f>IF(SUM('発達障害（診断書なし・配慮あり）情報入力シート'!$T158:$AP158)&gt;0,1,0)</f>
        <v>0</v>
      </c>
      <c r="O158" s="8">
        <f>IF('発達障害（診断書なし・配慮あり）情報入力シート'!D158="入学者(新1年生)",1,0)</f>
        <v>0</v>
      </c>
    </row>
    <row r="159" spans="1:15" x14ac:dyDescent="0.4">
      <c r="A159" s="1217">
        <v>135</v>
      </c>
      <c r="B159" s="1218">
        <f>IF('発達障害（診断書なし・配慮あり）情報入力シート'!AQ159="",0,IF(AND('発達障害（診断書なし・配慮あり）情報入力シート'!AP159=1,'発達障害（診断書なし・配慮あり）情報入力シート'!D159&lt;&gt;"",'発達障害（診断書なし・配慮あり）情報入力シート'!D159&lt;&gt;"在籍者(2年生以上)"),1,0))</f>
        <v>0</v>
      </c>
      <c r="C159" s="1218">
        <f t="shared" si="6"/>
        <v>0</v>
      </c>
      <c r="D159" s="1218" t="str">
        <f>IFERROR(MATCH(ROW('発達障害（診断書なし・配慮あり）情報入力シート'!A135),C:C,0),"")</f>
        <v/>
      </c>
      <c r="E159" s="1218">
        <f>IF('発達障害（診断書なし・配慮あり）情報入力シート'!BS159="",0,IF(AND('発達障害（診断書なし・配慮あり）情報入力シート'!BR159=1,'発達障害（診断書なし・配慮あり）情報入力シート'!D159&lt;&gt;"",'発達障害（診断書なし・配慮あり）情報入力シート'!D159&lt;&gt;"入学しなかった"),1,0))</f>
        <v>0</v>
      </c>
      <c r="F159" s="1218">
        <f t="shared" si="7"/>
        <v>0</v>
      </c>
      <c r="G159" s="1218" t="str">
        <f>IFERROR(MATCH(ROW('発達障害（診断書なし・配慮あり）情報入力シート'!AN135),F:F,0),"")</f>
        <v/>
      </c>
      <c r="H159" s="8">
        <f>IF('発達障害（診断書なし・配慮あり）情報入力シート'!CL159="",0,IF(AND('発達障害（診断書なし・配慮あり）情報入力シート'!CK159=1,'発達障害（診断書なし・配慮あり）情報入力シート'!D159&lt;&gt;"",'発達障害（診断書なし・配慮あり）情報入力シート'!D159&lt;&gt;"入学しなかった"),1,0))</f>
        <v>0</v>
      </c>
      <c r="I159" s="8">
        <f t="shared" si="8"/>
        <v>0</v>
      </c>
      <c r="J159" s="8" t="str">
        <f>IFERROR(MATCH(ROW('発達障害（診断書なし・配慮あり）情報入力シート'!BD135),I:I,0),"")</f>
        <v/>
      </c>
      <c r="K159" s="8">
        <f>IF(OR(SUM('発達障害（診断書なし・配慮あり）情報入力シート'!AT159:BQ159,'発達障害（診断書なし・配慮あり）情報入力シート'!BT159:CJ159)&gt;0,COUNTA('発達障害（診断書なし・配慮あり）情報入力シート'!BR159:BS159)=2,COUNTA('発達障害（診断書なし・配慮あり）情報入力シート'!CK159:CL159)=2),1,0)</f>
        <v>0</v>
      </c>
      <c r="L159" s="8">
        <f>SUM('発達障害（診断書なし・配慮あり）情報入力シート'!J159:M159)+COUNTA('発達障害（診断書なし・配慮あり）情報入力シート'!N159)</f>
        <v>0</v>
      </c>
      <c r="M159" s="8">
        <f>SUM('発達障害（診断書なし・配慮あり）情報入力シート'!O159:R159)+COUNTA('発達障害（診断書なし・配慮あり）情報入力シート'!S159)</f>
        <v>0</v>
      </c>
      <c r="N159" s="8">
        <f>IF(SUM('発達障害（診断書なし・配慮あり）情報入力シート'!$T159:$AP159)&gt;0,1,0)</f>
        <v>0</v>
      </c>
      <c r="O159" s="8">
        <f>IF('発達障害（診断書なし・配慮あり）情報入力シート'!D159="入学者(新1年生)",1,0)</f>
        <v>0</v>
      </c>
    </row>
    <row r="160" spans="1:15" x14ac:dyDescent="0.4">
      <c r="A160" s="1217">
        <v>136</v>
      </c>
      <c r="B160" s="1218">
        <f>IF('発達障害（診断書なし・配慮あり）情報入力シート'!AQ160="",0,IF(AND('発達障害（診断書なし・配慮あり）情報入力シート'!AP160=1,'発達障害（診断書なし・配慮あり）情報入力シート'!D160&lt;&gt;"",'発達障害（診断書なし・配慮あり）情報入力シート'!D160&lt;&gt;"在籍者(2年生以上)"),1,0))</f>
        <v>0</v>
      </c>
      <c r="C160" s="1218">
        <f t="shared" si="6"/>
        <v>0</v>
      </c>
      <c r="D160" s="1218" t="str">
        <f>IFERROR(MATCH(ROW('発達障害（診断書なし・配慮あり）情報入力シート'!A136),C:C,0),"")</f>
        <v/>
      </c>
      <c r="E160" s="1218">
        <f>IF('発達障害（診断書なし・配慮あり）情報入力シート'!BS160="",0,IF(AND('発達障害（診断書なし・配慮あり）情報入力シート'!BR160=1,'発達障害（診断書なし・配慮あり）情報入力シート'!D160&lt;&gt;"",'発達障害（診断書なし・配慮あり）情報入力シート'!D160&lt;&gt;"入学しなかった"),1,0))</f>
        <v>0</v>
      </c>
      <c r="F160" s="1218">
        <f t="shared" si="7"/>
        <v>0</v>
      </c>
      <c r="G160" s="1218" t="str">
        <f>IFERROR(MATCH(ROW('発達障害（診断書なし・配慮あり）情報入力シート'!AN136),F:F,0),"")</f>
        <v/>
      </c>
      <c r="H160" s="8">
        <f>IF('発達障害（診断書なし・配慮あり）情報入力シート'!CL160="",0,IF(AND('発達障害（診断書なし・配慮あり）情報入力シート'!CK160=1,'発達障害（診断書なし・配慮あり）情報入力シート'!D160&lt;&gt;"",'発達障害（診断書なし・配慮あり）情報入力シート'!D160&lt;&gt;"入学しなかった"),1,0))</f>
        <v>0</v>
      </c>
      <c r="I160" s="8">
        <f t="shared" si="8"/>
        <v>0</v>
      </c>
      <c r="J160" s="8" t="str">
        <f>IFERROR(MATCH(ROW('発達障害（診断書なし・配慮あり）情報入力シート'!BD136),I:I,0),"")</f>
        <v/>
      </c>
      <c r="K160" s="8">
        <f>IF(OR(SUM('発達障害（診断書なし・配慮あり）情報入力シート'!AT160:BQ160,'発達障害（診断書なし・配慮あり）情報入力シート'!BT160:CJ160)&gt;0,COUNTA('発達障害（診断書なし・配慮あり）情報入力シート'!BR160:BS160)=2,COUNTA('発達障害（診断書なし・配慮あり）情報入力シート'!CK160:CL160)=2),1,0)</f>
        <v>0</v>
      </c>
      <c r="L160" s="8">
        <f>SUM('発達障害（診断書なし・配慮あり）情報入力シート'!J160:M160)+COUNTA('発達障害（診断書なし・配慮あり）情報入力シート'!N160)</f>
        <v>0</v>
      </c>
      <c r="M160" s="8">
        <f>SUM('発達障害（診断書なし・配慮あり）情報入力シート'!O160:R160)+COUNTA('発達障害（診断書なし・配慮あり）情報入力シート'!S160)</f>
        <v>0</v>
      </c>
      <c r="N160" s="8">
        <f>IF(SUM('発達障害（診断書なし・配慮あり）情報入力シート'!$T160:$AP160)&gt;0,1,0)</f>
        <v>0</v>
      </c>
      <c r="O160" s="8">
        <f>IF('発達障害（診断書なし・配慮あり）情報入力シート'!D160="入学者(新1年生)",1,0)</f>
        <v>0</v>
      </c>
    </row>
    <row r="161" spans="1:15" x14ac:dyDescent="0.4">
      <c r="A161" s="1217">
        <v>137</v>
      </c>
      <c r="B161" s="1218">
        <f>IF('発達障害（診断書なし・配慮あり）情報入力シート'!AQ161="",0,IF(AND('発達障害（診断書なし・配慮あり）情報入力シート'!AP161=1,'発達障害（診断書なし・配慮あり）情報入力シート'!D161&lt;&gt;"",'発達障害（診断書なし・配慮あり）情報入力シート'!D161&lt;&gt;"在籍者(2年生以上)"),1,0))</f>
        <v>0</v>
      </c>
      <c r="C161" s="1218">
        <f t="shared" si="6"/>
        <v>0</v>
      </c>
      <c r="D161" s="1218" t="str">
        <f>IFERROR(MATCH(ROW('発達障害（診断書なし・配慮あり）情報入力シート'!A137),C:C,0),"")</f>
        <v/>
      </c>
      <c r="E161" s="1218">
        <f>IF('発達障害（診断書なし・配慮あり）情報入力シート'!BS161="",0,IF(AND('発達障害（診断書なし・配慮あり）情報入力シート'!BR161=1,'発達障害（診断書なし・配慮あり）情報入力シート'!D161&lt;&gt;"",'発達障害（診断書なし・配慮あり）情報入力シート'!D161&lt;&gt;"入学しなかった"),1,0))</f>
        <v>0</v>
      </c>
      <c r="F161" s="1218">
        <f t="shared" si="7"/>
        <v>0</v>
      </c>
      <c r="G161" s="1218" t="str">
        <f>IFERROR(MATCH(ROW('発達障害（診断書なし・配慮あり）情報入力シート'!AN137),F:F,0),"")</f>
        <v/>
      </c>
      <c r="H161" s="8">
        <f>IF('発達障害（診断書なし・配慮あり）情報入力シート'!CL161="",0,IF(AND('発達障害（診断書なし・配慮あり）情報入力シート'!CK161=1,'発達障害（診断書なし・配慮あり）情報入力シート'!D161&lt;&gt;"",'発達障害（診断書なし・配慮あり）情報入力シート'!D161&lt;&gt;"入学しなかった"),1,0))</f>
        <v>0</v>
      </c>
      <c r="I161" s="8">
        <f t="shared" si="8"/>
        <v>0</v>
      </c>
      <c r="J161" s="8" t="str">
        <f>IFERROR(MATCH(ROW('発達障害（診断書なし・配慮あり）情報入力シート'!BD137),I:I,0),"")</f>
        <v/>
      </c>
      <c r="K161" s="8">
        <f>IF(OR(SUM('発達障害（診断書なし・配慮あり）情報入力シート'!AT161:BQ161,'発達障害（診断書なし・配慮あり）情報入力シート'!BT161:CJ161)&gt;0,COUNTA('発達障害（診断書なし・配慮あり）情報入力シート'!BR161:BS161)=2,COUNTA('発達障害（診断書なし・配慮あり）情報入力シート'!CK161:CL161)=2),1,0)</f>
        <v>0</v>
      </c>
      <c r="L161" s="8">
        <f>SUM('発達障害（診断書なし・配慮あり）情報入力シート'!J161:M161)+COUNTA('発達障害（診断書なし・配慮あり）情報入力シート'!N161)</f>
        <v>0</v>
      </c>
      <c r="M161" s="8">
        <f>SUM('発達障害（診断書なし・配慮あり）情報入力シート'!O161:R161)+COUNTA('発達障害（診断書なし・配慮あり）情報入力シート'!S161)</f>
        <v>0</v>
      </c>
      <c r="N161" s="8">
        <f>IF(SUM('発達障害（診断書なし・配慮あり）情報入力シート'!$T161:$AP161)&gt;0,1,0)</f>
        <v>0</v>
      </c>
      <c r="O161" s="8">
        <f>IF('発達障害（診断書なし・配慮あり）情報入力シート'!D161="入学者(新1年生)",1,0)</f>
        <v>0</v>
      </c>
    </row>
    <row r="162" spans="1:15" x14ac:dyDescent="0.4">
      <c r="A162" s="1217">
        <v>138</v>
      </c>
      <c r="B162" s="1218">
        <f>IF('発達障害（診断書なし・配慮あり）情報入力シート'!AQ162="",0,IF(AND('発達障害（診断書なし・配慮あり）情報入力シート'!AP162=1,'発達障害（診断書なし・配慮あり）情報入力シート'!D162&lt;&gt;"",'発達障害（診断書なし・配慮あり）情報入力シート'!D162&lt;&gt;"在籍者(2年生以上)"),1,0))</f>
        <v>0</v>
      </c>
      <c r="C162" s="1218">
        <f t="shared" si="6"/>
        <v>0</v>
      </c>
      <c r="D162" s="1218" t="str">
        <f>IFERROR(MATCH(ROW('発達障害（診断書なし・配慮あり）情報入力シート'!A138),C:C,0),"")</f>
        <v/>
      </c>
      <c r="E162" s="1218">
        <f>IF('発達障害（診断書なし・配慮あり）情報入力シート'!BS162="",0,IF(AND('発達障害（診断書なし・配慮あり）情報入力シート'!BR162=1,'発達障害（診断書なし・配慮あり）情報入力シート'!D162&lt;&gt;"",'発達障害（診断書なし・配慮あり）情報入力シート'!D162&lt;&gt;"入学しなかった"),1,0))</f>
        <v>0</v>
      </c>
      <c r="F162" s="1218">
        <f t="shared" si="7"/>
        <v>0</v>
      </c>
      <c r="G162" s="1218" t="str">
        <f>IFERROR(MATCH(ROW('発達障害（診断書なし・配慮あり）情報入力シート'!AN138),F:F,0),"")</f>
        <v/>
      </c>
      <c r="H162" s="8">
        <f>IF('発達障害（診断書なし・配慮あり）情報入力シート'!CL162="",0,IF(AND('発達障害（診断書なし・配慮あり）情報入力シート'!CK162=1,'発達障害（診断書なし・配慮あり）情報入力シート'!D162&lt;&gt;"",'発達障害（診断書なし・配慮あり）情報入力シート'!D162&lt;&gt;"入学しなかった"),1,0))</f>
        <v>0</v>
      </c>
      <c r="I162" s="8">
        <f t="shared" si="8"/>
        <v>0</v>
      </c>
      <c r="J162" s="8" t="str">
        <f>IFERROR(MATCH(ROW('発達障害（診断書なし・配慮あり）情報入力シート'!BD138),I:I,0),"")</f>
        <v/>
      </c>
      <c r="K162" s="8">
        <f>IF(OR(SUM('発達障害（診断書なし・配慮あり）情報入力シート'!AT162:BQ162,'発達障害（診断書なし・配慮あり）情報入力シート'!BT162:CJ162)&gt;0,COUNTA('発達障害（診断書なし・配慮あり）情報入力シート'!BR162:BS162)=2,COUNTA('発達障害（診断書なし・配慮あり）情報入力シート'!CK162:CL162)=2),1,0)</f>
        <v>0</v>
      </c>
      <c r="L162" s="8">
        <f>SUM('発達障害（診断書なし・配慮あり）情報入力シート'!J162:M162)+COUNTA('発達障害（診断書なし・配慮あり）情報入力シート'!N162)</f>
        <v>0</v>
      </c>
      <c r="M162" s="8">
        <f>SUM('発達障害（診断書なし・配慮あり）情報入力シート'!O162:R162)+COUNTA('発達障害（診断書なし・配慮あり）情報入力シート'!S162)</f>
        <v>0</v>
      </c>
      <c r="N162" s="8">
        <f>IF(SUM('発達障害（診断書なし・配慮あり）情報入力シート'!$T162:$AP162)&gt;0,1,0)</f>
        <v>0</v>
      </c>
      <c r="O162" s="8">
        <f>IF('発達障害（診断書なし・配慮あり）情報入力シート'!D162="入学者(新1年生)",1,0)</f>
        <v>0</v>
      </c>
    </row>
    <row r="163" spans="1:15" x14ac:dyDescent="0.4">
      <c r="A163" s="1217">
        <v>139</v>
      </c>
      <c r="B163" s="1218">
        <f>IF('発達障害（診断書なし・配慮あり）情報入力シート'!AQ163="",0,IF(AND('発達障害（診断書なし・配慮あり）情報入力シート'!AP163=1,'発達障害（診断書なし・配慮あり）情報入力シート'!D163&lt;&gt;"",'発達障害（診断書なし・配慮あり）情報入力シート'!D163&lt;&gt;"在籍者(2年生以上)"),1,0))</f>
        <v>0</v>
      </c>
      <c r="C163" s="1218">
        <f t="shared" si="6"/>
        <v>0</v>
      </c>
      <c r="D163" s="1218" t="str">
        <f>IFERROR(MATCH(ROW('発達障害（診断書なし・配慮あり）情報入力シート'!A139),C:C,0),"")</f>
        <v/>
      </c>
      <c r="E163" s="1218">
        <f>IF('発達障害（診断書なし・配慮あり）情報入力シート'!BS163="",0,IF(AND('発達障害（診断書なし・配慮あり）情報入力シート'!BR163=1,'発達障害（診断書なし・配慮あり）情報入力シート'!D163&lt;&gt;"",'発達障害（診断書なし・配慮あり）情報入力シート'!D163&lt;&gt;"入学しなかった"),1,0))</f>
        <v>0</v>
      </c>
      <c r="F163" s="1218">
        <f t="shared" si="7"/>
        <v>0</v>
      </c>
      <c r="G163" s="1218" t="str">
        <f>IFERROR(MATCH(ROW('発達障害（診断書なし・配慮あり）情報入力シート'!AN139),F:F,0),"")</f>
        <v/>
      </c>
      <c r="H163" s="8">
        <f>IF('発達障害（診断書なし・配慮あり）情報入力シート'!CL163="",0,IF(AND('発達障害（診断書なし・配慮あり）情報入力シート'!CK163=1,'発達障害（診断書なし・配慮あり）情報入力シート'!D163&lt;&gt;"",'発達障害（診断書なし・配慮あり）情報入力シート'!D163&lt;&gt;"入学しなかった"),1,0))</f>
        <v>0</v>
      </c>
      <c r="I163" s="8">
        <f t="shared" si="8"/>
        <v>0</v>
      </c>
      <c r="J163" s="8" t="str">
        <f>IFERROR(MATCH(ROW('発達障害（診断書なし・配慮あり）情報入力シート'!BD139),I:I,0),"")</f>
        <v/>
      </c>
      <c r="K163" s="8">
        <f>IF(OR(SUM('発達障害（診断書なし・配慮あり）情報入力シート'!AT163:BQ163,'発達障害（診断書なし・配慮あり）情報入力シート'!BT163:CJ163)&gt;0,COUNTA('発達障害（診断書なし・配慮あり）情報入力シート'!BR163:BS163)=2,COUNTA('発達障害（診断書なし・配慮あり）情報入力シート'!CK163:CL163)=2),1,0)</f>
        <v>0</v>
      </c>
      <c r="L163" s="8">
        <f>SUM('発達障害（診断書なし・配慮あり）情報入力シート'!J163:M163)+COUNTA('発達障害（診断書なし・配慮あり）情報入力シート'!N163)</f>
        <v>0</v>
      </c>
      <c r="M163" s="8">
        <f>SUM('発達障害（診断書なし・配慮あり）情報入力シート'!O163:R163)+COUNTA('発達障害（診断書なし・配慮あり）情報入力シート'!S163)</f>
        <v>0</v>
      </c>
      <c r="N163" s="8">
        <f>IF(SUM('発達障害（診断書なし・配慮あり）情報入力シート'!$T163:$AP163)&gt;0,1,0)</f>
        <v>0</v>
      </c>
      <c r="O163" s="8">
        <f>IF('発達障害（診断書なし・配慮あり）情報入力シート'!D163="入学者(新1年生)",1,0)</f>
        <v>0</v>
      </c>
    </row>
    <row r="164" spans="1:15" x14ac:dyDescent="0.4">
      <c r="A164" s="1217">
        <v>140</v>
      </c>
      <c r="B164" s="1218">
        <f>IF('発達障害（診断書なし・配慮あり）情報入力シート'!AQ164="",0,IF(AND('発達障害（診断書なし・配慮あり）情報入力シート'!AP164=1,'発達障害（診断書なし・配慮あり）情報入力シート'!D164&lt;&gt;"",'発達障害（診断書なし・配慮あり）情報入力シート'!D164&lt;&gt;"在籍者(2年生以上)"),1,0))</f>
        <v>0</v>
      </c>
      <c r="C164" s="1218">
        <f t="shared" si="6"/>
        <v>0</v>
      </c>
      <c r="D164" s="1218" t="str">
        <f>IFERROR(MATCH(ROW('発達障害（診断書なし・配慮あり）情報入力シート'!A140),C:C,0),"")</f>
        <v/>
      </c>
      <c r="E164" s="1218">
        <f>IF('発達障害（診断書なし・配慮あり）情報入力シート'!BS164="",0,IF(AND('発達障害（診断書なし・配慮あり）情報入力シート'!BR164=1,'発達障害（診断書なし・配慮あり）情報入力シート'!D164&lt;&gt;"",'発達障害（診断書なし・配慮あり）情報入力シート'!D164&lt;&gt;"入学しなかった"),1,0))</f>
        <v>0</v>
      </c>
      <c r="F164" s="1218">
        <f t="shared" si="7"/>
        <v>0</v>
      </c>
      <c r="G164" s="1218" t="str">
        <f>IFERROR(MATCH(ROW('発達障害（診断書なし・配慮あり）情報入力シート'!AN140),F:F,0),"")</f>
        <v/>
      </c>
      <c r="H164" s="8">
        <f>IF('発達障害（診断書なし・配慮あり）情報入力シート'!CL164="",0,IF(AND('発達障害（診断書なし・配慮あり）情報入力シート'!CK164=1,'発達障害（診断書なし・配慮あり）情報入力シート'!D164&lt;&gt;"",'発達障害（診断書なし・配慮あり）情報入力シート'!D164&lt;&gt;"入学しなかった"),1,0))</f>
        <v>0</v>
      </c>
      <c r="I164" s="8">
        <f t="shared" si="8"/>
        <v>0</v>
      </c>
      <c r="J164" s="8" t="str">
        <f>IFERROR(MATCH(ROW('発達障害（診断書なし・配慮あり）情報入力シート'!BD140),I:I,0),"")</f>
        <v/>
      </c>
      <c r="K164" s="8">
        <f>IF(OR(SUM('発達障害（診断書なし・配慮あり）情報入力シート'!AT164:BQ164,'発達障害（診断書なし・配慮あり）情報入力シート'!BT164:CJ164)&gt;0,COUNTA('発達障害（診断書なし・配慮あり）情報入力シート'!BR164:BS164)=2,COUNTA('発達障害（診断書なし・配慮あり）情報入力シート'!CK164:CL164)=2),1,0)</f>
        <v>0</v>
      </c>
      <c r="L164" s="8">
        <f>SUM('発達障害（診断書なし・配慮あり）情報入力シート'!J164:M164)+COUNTA('発達障害（診断書なし・配慮あり）情報入力シート'!N164)</f>
        <v>0</v>
      </c>
      <c r="M164" s="8">
        <f>SUM('発達障害（診断書なし・配慮あり）情報入力シート'!O164:R164)+COUNTA('発達障害（診断書なし・配慮あり）情報入力シート'!S164)</f>
        <v>0</v>
      </c>
      <c r="N164" s="8">
        <f>IF(SUM('発達障害（診断書なし・配慮あり）情報入力シート'!$T164:$AP164)&gt;0,1,0)</f>
        <v>0</v>
      </c>
      <c r="O164" s="8">
        <f>IF('発達障害（診断書なし・配慮あり）情報入力シート'!D164="入学者(新1年生)",1,0)</f>
        <v>0</v>
      </c>
    </row>
    <row r="165" spans="1:15" x14ac:dyDescent="0.4">
      <c r="A165" s="1217">
        <v>141</v>
      </c>
      <c r="B165" s="1218">
        <f>IF('発達障害（診断書なし・配慮あり）情報入力シート'!AQ165="",0,IF(AND('発達障害（診断書なし・配慮あり）情報入力シート'!AP165=1,'発達障害（診断書なし・配慮あり）情報入力シート'!D165&lt;&gt;"",'発達障害（診断書なし・配慮あり）情報入力シート'!D165&lt;&gt;"在籍者(2年生以上)"),1,0))</f>
        <v>0</v>
      </c>
      <c r="C165" s="1218">
        <f t="shared" si="6"/>
        <v>0</v>
      </c>
      <c r="D165" s="1218" t="str">
        <f>IFERROR(MATCH(ROW('発達障害（診断書なし・配慮あり）情報入力シート'!A141),C:C,0),"")</f>
        <v/>
      </c>
      <c r="E165" s="1218">
        <f>IF('発達障害（診断書なし・配慮あり）情報入力シート'!BS165="",0,IF(AND('発達障害（診断書なし・配慮あり）情報入力シート'!BR165=1,'発達障害（診断書なし・配慮あり）情報入力シート'!D165&lt;&gt;"",'発達障害（診断書なし・配慮あり）情報入力シート'!D165&lt;&gt;"入学しなかった"),1,0))</f>
        <v>0</v>
      </c>
      <c r="F165" s="1218">
        <f t="shared" si="7"/>
        <v>0</v>
      </c>
      <c r="G165" s="1218" t="str">
        <f>IFERROR(MATCH(ROW('発達障害（診断書なし・配慮あり）情報入力シート'!AN141),F:F,0),"")</f>
        <v/>
      </c>
      <c r="H165" s="8">
        <f>IF('発達障害（診断書なし・配慮あり）情報入力シート'!CL165="",0,IF(AND('発達障害（診断書なし・配慮あり）情報入力シート'!CK165=1,'発達障害（診断書なし・配慮あり）情報入力シート'!D165&lt;&gt;"",'発達障害（診断書なし・配慮あり）情報入力シート'!D165&lt;&gt;"入学しなかった"),1,0))</f>
        <v>0</v>
      </c>
      <c r="I165" s="8">
        <f t="shared" si="8"/>
        <v>0</v>
      </c>
      <c r="J165" s="8" t="str">
        <f>IFERROR(MATCH(ROW('発達障害（診断書なし・配慮あり）情報入力シート'!BD141),I:I,0),"")</f>
        <v/>
      </c>
      <c r="K165" s="8">
        <f>IF(OR(SUM('発達障害（診断書なし・配慮あり）情報入力シート'!AT165:BQ165,'発達障害（診断書なし・配慮あり）情報入力シート'!BT165:CJ165)&gt;0,COUNTA('発達障害（診断書なし・配慮あり）情報入力シート'!BR165:BS165)=2,COUNTA('発達障害（診断書なし・配慮あり）情報入力シート'!CK165:CL165)=2),1,0)</f>
        <v>0</v>
      </c>
      <c r="L165" s="8">
        <f>SUM('発達障害（診断書なし・配慮あり）情報入力シート'!J165:M165)+COUNTA('発達障害（診断書なし・配慮あり）情報入力シート'!N165)</f>
        <v>0</v>
      </c>
      <c r="M165" s="8">
        <f>SUM('発達障害（診断書なし・配慮あり）情報入力シート'!O165:R165)+COUNTA('発達障害（診断書なし・配慮あり）情報入力シート'!S165)</f>
        <v>0</v>
      </c>
      <c r="N165" s="8">
        <f>IF(SUM('発達障害（診断書なし・配慮あり）情報入力シート'!$T165:$AP165)&gt;0,1,0)</f>
        <v>0</v>
      </c>
      <c r="O165" s="8">
        <f>IF('発達障害（診断書なし・配慮あり）情報入力シート'!D165="入学者(新1年生)",1,0)</f>
        <v>0</v>
      </c>
    </row>
    <row r="166" spans="1:15" x14ac:dyDescent="0.4">
      <c r="A166" s="1217">
        <v>142</v>
      </c>
      <c r="B166" s="1218">
        <f>IF('発達障害（診断書なし・配慮あり）情報入力シート'!AQ166="",0,IF(AND('発達障害（診断書なし・配慮あり）情報入力シート'!AP166=1,'発達障害（診断書なし・配慮あり）情報入力シート'!D166&lt;&gt;"",'発達障害（診断書なし・配慮あり）情報入力シート'!D166&lt;&gt;"在籍者(2年生以上)"),1,0))</f>
        <v>0</v>
      </c>
      <c r="C166" s="1218">
        <f t="shared" si="6"/>
        <v>0</v>
      </c>
      <c r="D166" s="1218" t="str">
        <f>IFERROR(MATCH(ROW('発達障害（診断書なし・配慮あり）情報入力シート'!A142),C:C,0),"")</f>
        <v/>
      </c>
      <c r="E166" s="1218">
        <f>IF('発達障害（診断書なし・配慮あり）情報入力シート'!BS166="",0,IF(AND('発達障害（診断書なし・配慮あり）情報入力シート'!BR166=1,'発達障害（診断書なし・配慮あり）情報入力シート'!D166&lt;&gt;"",'発達障害（診断書なし・配慮あり）情報入力シート'!D166&lt;&gt;"入学しなかった"),1,0))</f>
        <v>0</v>
      </c>
      <c r="F166" s="1218">
        <f t="shared" si="7"/>
        <v>0</v>
      </c>
      <c r="G166" s="1218" t="str">
        <f>IFERROR(MATCH(ROW('発達障害（診断書なし・配慮あり）情報入力シート'!AN142),F:F,0),"")</f>
        <v/>
      </c>
      <c r="H166" s="8">
        <f>IF('発達障害（診断書なし・配慮あり）情報入力シート'!CL166="",0,IF(AND('発達障害（診断書なし・配慮あり）情報入力シート'!CK166=1,'発達障害（診断書なし・配慮あり）情報入力シート'!D166&lt;&gt;"",'発達障害（診断書なし・配慮あり）情報入力シート'!D166&lt;&gt;"入学しなかった"),1,0))</f>
        <v>0</v>
      </c>
      <c r="I166" s="8">
        <f t="shared" si="8"/>
        <v>0</v>
      </c>
      <c r="J166" s="8" t="str">
        <f>IFERROR(MATCH(ROW('発達障害（診断書なし・配慮あり）情報入力シート'!BD142),I:I,0),"")</f>
        <v/>
      </c>
      <c r="K166" s="8">
        <f>IF(OR(SUM('発達障害（診断書なし・配慮あり）情報入力シート'!AT166:BQ166,'発達障害（診断書なし・配慮あり）情報入力シート'!BT166:CJ166)&gt;0,COUNTA('発達障害（診断書なし・配慮あり）情報入力シート'!BR166:BS166)=2,COUNTA('発達障害（診断書なし・配慮あり）情報入力シート'!CK166:CL166)=2),1,0)</f>
        <v>0</v>
      </c>
      <c r="L166" s="8">
        <f>SUM('発達障害（診断書なし・配慮あり）情報入力シート'!J166:M166)+COUNTA('発達障害（診断書なし・配慮あり）情報入力シート'!N166)</f>
        <v>0</v>
      </c>
      <c r="M166" s="8">
        <f>SUM('発達障害（診断書なし・配慮あり）情報入力シート'!O166:R166)+COUNTA('発達障害（診断書なし・配慮あり）情報入力シート'!S166)</f>
        <v>0</v>
      </c>
      <c r="N166" s="8">
        <f>IF(SUM('発達障害（診断書なし・配慮あり）情報入力シート'!$T166:$AP166)&gt;0,1,0)</f>
        <v>0</v>
      </c>
      <c r="O166" s="8">
        <f>IF('発達障害（診断書なし・配慮あり）情報入力シート'!D166="入学者(新1年生)",1,0)</f>
        <v>0</v>
      </c>
    </row>
    <row r="167" spans="1:15" x14ac:dyDescent="0.4">
      <c r="A167" s="1217">
        <v>143</v>
      </c>
      <c r="B167" s="1218">
        <f>IF('発達障害（診断書なし・配慮あり）情報入力シート'!AQ167="",0,IF(AND('発達障害（診断書なし・配慮あり）情報入力シート'!AP167=1,'発達障害（診断書なし・配慮あり）情報入力シート'!D167&lt;&gt;"",'発達障害（診断書なし・配慮あり）情報入力シート'!D167&lt;&gt;"在籍者(2年生以上)"),1,0))</f>
        <v>0</v>
      </c>
      <c r="C167" s="1218">
        <f t="shared" si="6"/>
        <v>0</v>
      </c>
      <c r="D167" s="1218" t="str">
        <f>IFERROR(MATCH(ROW('発達障害（診断書なし・配慮あり）情報入力シート'!A143),C:C,0),"")</f>
        <v/>
      </c>
      <c r="E167" s="1218">
        <f>IF('発達障害（診断書なし・配慮あり）情報入力シート'!BS167="",0,IF(AND('発達障害（診断書なし・配慮あり）情報入力シート'!BR167=1,'発達障害（診断書なし・配慮あり）情報入力シート'!D167&lt;&gt;"",'発達障害（診断書なし・配慮あり）情報入力シート'!D167&lt;&gt;"入学しなかった"),1,0))</f>
        <v>0</v>
      </c>
      <c r="F167" s="1218">
        <f t="shared" si="7"/>
        <v>0</v>
      </c>
      <c r="G167" s="1218" t="str">
        <f>IFERROR(MATCH(ROW('発達障害（診断書なし・配慮あり）情報入力シート'!AN143),F:F,0),"")</f>
        <v/>
      </c>
      <c r="H167" s="8">
        <f>IF('発達障害（診断書なし・配慮あり）情報入力シート'!CL167="",0,IF(AND('発達障害（診断書なし・配慮あり）情報入力シート'!CK167=1,'発達障害（診断書なし・配慮あり）情報入力シート'!D167&lt;&gt;"",'発達障害（診断書なし・配慮あり）情報入力シート'!D167&lt;&gt;"入学しなかった"),1,0))</f>
        <v>0</v>
      </c>
      <c r="I167" s="8">
        <f t="shared" si="8"/>
        <v>0</v>
      </c>
      <c r="J167" s="8" t="str">
        <f>IFERROR(MATCH(ROW('発達障害（診断書なし・配慮あり）情報入力シート'!BD143),I:I,0),"")</f>
        <v/>
      </c>
      <c r="K167" s="8">
        <f>IF(OR(SUM('発達障害（診断書なし・配慮あり）情報入力シート'!AT167:BQ167,'発達障害（診断書なし・配慮あり）情報入力シート'!BT167:CJ167)&gt;0,COUNTA('発達障害（診断書なし・配慮あり）情報入力シート'!BR167:BS167)=2,COUNTA('発達障害（診断書なし・配慮あり）情報入力シート'!CK167:CL167)=2),1,0)</f>
        <v>0</v>
      </c>
      <c r="L167" s="8">
        <f>SUM('発達障害（診断書なし・配慮あり）情報入力シート'!J167:M167)+COUNTA('発達障害（診断書なし・配慮あり）情報入力シート'!N167)</f>
        <v>0</v>
      </c>
      <c r="M167" s="8">
        <f>SUM('発達障害（診断書なし・配慮あり）情報入力シート'!O167:R167)+COUNTA('発達障害（診断書なし・配慮あり）情報入力シート'!S167)</f>
        <v>0</v>
      </c>
      <c r="N167" s="8">
        <f>IF(SUM('発達障害（診断書なし・配慮あり）情報入力シート'!$T167:$AP167)&gt;0,1,0)</f>
        <v>0</v>
      </c>
      <c r="O167" s="8">
        <f>IF('発達障害（診断書なし・配慮あり）情報入力シート'!D167="入学者(新1年生)",1,0)</f>
        <v>0</v>
      </c>
    </row>
    <row r="168" spans="1:15" x14ac:dyDescent="0.4">
      <c r="A168" s="1217">
        <v>144</v>
      </c>
      <c r="B168" s="1218">
        <f>IF('発達障害（診断書なし・配慮あり）情報入力シート'!AQ168="",0,IF(AND('発達障害（診断書なし・配慮あり）情報入力シート'!AP168=1,'発達障害（診断書なし・配慮あり）情報入力シート'!D168&lt;&gt;"",'発達障害（診断書なし・配慮あり）情報入力シート'!D168&lt;&gt;"在籍者(2年生以上)"),1,0))</f>
        <v>0</v>
      </c>
      <c r="C168" s="1218">
        <f t="shared" si="6"/>
        <v>0</v>
      </c>
      <c r="D168" s="1218" t="str">
        <f>IFERROR(MATCH(ROW('発達障害（診断書なし・配慮あり）情報入力シート'!A144),C:C,0),"")</f>
        <v/>
      </c>
      <c r="E168" s="1218">
        <f>IF('発達障害（診断書なし・配慮あり）情報入力シート'!BS168="",0,IF(AND('発達障害（診断書なし・配慮あり）情報入力シート'!BR168=1,'発達障害（診断書なし・配慮あり）情報入力シート'!D168&lt;&gt;"",'発達障害（診断書なし・配慮あり）情報入力シート'!D168&lt;&gt;"入学しなかった"),1,0))</f>
        <v>0</v>
      </c>
      <c r="F168" s="1218">
        <f t="shared" si="7"/>
        <v>0</v>
      </c>
      <c r="G168" s="1218" t="str">
        <f>IFERROR(MATCH(ROW('発達障害（診断書なし・配慮あり）情報入力シート'!AN144),F:F,0),"")</f>
        <v/>
      </c>
      <c r="H168" s="8">
        <f>IF('発達障害（診断書なし・配慮あり）情報入力シート'!CL168="",0,IF(AND('発達障害（診断書なし・配慮あり）情報入力シート'!CK168=1,'発達障害（診断書なし・配慮あり）情報入力シート'!D168&lt;&gt;"",'発達障害（診断書なし・配慮あり）情報入力シート'!D168&lt;&gt;"入学しなかった"),1,0))</f>
        <v>0</v>
      </c>
      <c r="I168" s="8">
        <f t="shared" si="8"/>
        <v>0</v>
      </c>
      <c r="J168" s="8" t="str">
        <f>IFERROR(MATCH(ROW('発達障害（診断書なし・配慮あり）情報入力シート'!BD144),I:I,0),"")</f>
        <v/>
      </c>
      <c r="K168" s="8">
        <f>IF(OR(SUM('発達障害（診断書なし・配慮あり）情報入力シート'!AT168:BQ168,'発達障害（診断書なし・配慮あり）情報入力シート'!BT168:CJ168)&gt;0,COUNTA('発達障害（診断書なし・配慮あり）情報入力シート'!BR168:BS168)=2,COUNTA('発達障害（診断書なし・配慮あり）情報入力シート'!CK168:CL168)=2),1,0)</f>
        <v>0</v>
      </c>
      <c r="L168" s="8">
        <f>SUM('発達障害（診断書なし・配慮あり）情報入力シート'!J168:M168)+COUNTA('発達障害（診断書なし・配慮あり）情報入力シート'!N168)</f>
        <v>0</v>
      </c>
      <c r="M168" s="8">
        <f>SUM('発達障害（診断書なし・配慮あり）情報入力シート'!O168:R168)+COUNTA('発達障害（診断書なし・配慮あり）情報入力シート'!S168)</f>
        <v>0</v>
      </c>
      <c r="N168" s="8">
        <f>IF(SUM('発達障害（診断書なし・配慮あり）情報入力シート'!$T168:$AP168)&gt;0,1,0)</f>
        <v>0</v>
      </c>
      <c r="O168" s="8">
        <f>IF('発達障害（診断書なし・配慮あり）情報入力シート'!D168="入学者(新1年生)",1,0)</f>
        <v>0</v>
      </c>
    </row>
    <row r="169" spans="1:15" x14ac:dyDescent="0.4">
      <c r="A169" s="1217">
        <v>145</v>
      </c>
      <c r="B169" s="1218">
        <f>IF('発達障害（診断書なし・配慮あり）情報入力シート'!AQ169="",0,IF(AND('発達障害（診断書なし・配慮あり）情報入力シート'!AP169=1,'発達障害（診断書なし・配慮あり）情報入力シート'!D169&lt;&gt;"",'発達障害（診断書なし・配慮あり）情報入力シート'!D169&lt;&gt;"在籍者(2年生以上)"),1,0))</f>
        <v>0</v>
      </c>
      <c r="C169" s="1218">
        <f t="shared" si="6"/>
        <v>0</v>
      </c>
      <c r="D169" s="1218" t="str">
        <f>IFERROR(MATCH(ROW('発達障害（診断書なし・配慮あり）情報入力シート'!A145),C:C,0),"")</f>
        <v/>
      </c>
      <c r="E169" s="1218">
        <f>IF('発達障害（診断書なし・配慮あり）情報入力シート'!BS169="",0,IF(AND('発達障害（診断書なし・配慮あり）情報入力シート'!BR169=1,'発達障害（診断書なし・配慮あり）情報入力シート'!D169&lt;&gt;"",'発達障害（診断書なし・配慮あり）情報入力シート'!D169&lt;&gt;"入学しなかった"),1,0))</f>
        <v>0</v>
      </c>
      <c r="F169" s="1218">
        <f t="shared" si="7"/>
        <v>0</v>
      </c>
      <c r="G169" s="1218" t="str">
        <f>IFERROR(MATCH(ROW('発達障害（診断書なし・配慮あり）情報入力シート'!AN145),F:F,0),"")</f>
        <v/>
      </c>
      <c r="H169" s="8">
        <f>IF('発達障害（診断書なし・配慮あり）情報入力シート'!CL169="",0,IF(AND('発達障害（診断書なし・配慮あり）情報入力シート'!CK169=1,'発達障害（診断書なし・配慮あり）情報入力シート'!D169&lt;&gt;"",'発達障害（診断書なし・配慮あり）情報入力シート'!D169&lt;&gt;"入学しなかった"),1,0))</f>
        <v>0</v>
      </c>
      <c r="I169" s="8">
        <f t="shared" si="8"/>
        <v>0</v>
      </c>
      <c r="J169" s="8" t="str">
        <f>IFERROR(MATCH(ROW('発達障害（診断書なし・配慮あり）情報入力シート'!BD145),I:I,0),"")</f>
        <v/>
      </c>
      <c r="K169" s="8">
        <f>IF(OR(SUM('発達障害（診断書なし・配慮あり）情報入力シート'!AT169:BQ169,'発達障害（診断書なし・配慮あり）情報入力シート'!BT169:CJ169)&gt;0,COUNTA('発達障害（診断書なし・配慮あり）情報入力シート'!BR169:BS169)=2,COUNTA('発達障害（診断書なし・配慮あり）情報入力シート'!CK169:CL169)=2),1,0)</f>
        <v>0</v>
      </c>
      <c r="L169" s="8">
        <f>SUM('発達障害（診断書なし・配慮あり）情報入力シート'!J169:M169)+COUNTA('発達障害（診断書なし・配慮あり）情報入力シート'!N169)</f>
        <v>0</v>
      </c>
      <c r="M169" s="8">
        <f>SUM('発達障害（診断書なし・配慮あり）情報入力シート'!O169:R169)+COUNTA('発達障害（診断書なし・配慮あり）情報入力シート'!S169)</f>
        <v>0</v>
      </c>
      <c r="N169" s="8">
        <f>IF(SUM('発達障害（診断書なし・配慮あり）情報入力シート'!$T169:$AP169)&gt;0,1,0)</f>
        <v>0</v>
      </c>
      <c r="O169" s="8">
        <f>IF('発達障害（診断書なし・配慮あり）情報入力シート'!D169="入学者(新1年生)",1,0)</f>
        <v>0</v>
      </c>
    </row>
    <row r="170" spans="1:15" x14ac:dyDescent="0.4">
      <c r="A170" s="1217">
        <v>146</v>
      </c>
      <c r="B170" s="1218">
        <f>IF('発達障害（診断書なし・配慮あり）情報入力シート'!AQ170="",0,IF(AND('発達障害（診断書なし・配慮あり）情報入力シート'!AP170=1,'発達障害（診断書なし・配慮あり）情報入力シート'!D170&lt;&gt;"",'発達障害（診断書なし・配慮あり）情報入力シート'!D170&lt;&gt;"在籍者(2年生以上)"),1,0))</f>
        <v>0</v>
      </c>
      <c r="C170" s="1218">
        <f t="shared" si="6"/>
        <v>0</v>
      </c>
      <c r="D170" s="1218" t="str">
        <f>IFERROR(MATCH(ROW('発達障害（診断書なし・配慮あり）情報入力シート'!A146),C:C,0),"")</f>
        <v/>
      </c>
      <c r="E170" s="1218">
        <f>IF('発達障害（診断書なし・配慮あり）情報入力シート'!BS170="",0,IF(AND('発達障害（診断書なし・配慮あり）情報入力シート'!BR170=1,'発達障害（診断書なし・配慮あり）情報入力シート'!D170&lt;&gt;"",'発達障害（診断書なし・配慮あり）情報入力シート'!D170&lt;&gt;"入学しなかった"),1,0))</f>
        <v>0</v>
      </c>
      <c r="F170" s="1218">
        <f t="shared" si="7"/>
        <v>0</v>
      </c>
      <c r="G170" s="1218" t="str">
        <f>IFERROR(MATCH(ROW('発達障害（診断書なし・配慮あり）情報入力シート'!AN146),F:F,0),"")</f>
        <v/>
      </c>
      <c r="H170" s="8">
        <f>IF('発達障害（診断書なし・配慮あり）情報入力シート'!CL170="",0,IF(AND('発達障害（診断書なし・配慮あり）情報入力シート'!CK170=1,'発達障害（診断書なし・配慮あり）情報入力シート'!D170&lt;&gt;"",'発達障害（診断書なし・配慮あり）情報入力シート'!D170&lt;&gt;"入学しなかった"),1,0))</f>
        <v>0</v>
      </c>
      <c r="I170" s="8">
        <f t="shared" si="8"/>
        <v>0</v>
      </c>
      <c r="J170" s="8" t="str">
        <f>IFERROR(MATCH(ROW('発達障害（診断書なし・配慮あり）情報入力シート'!BD146),I:I,0),"")</f>
        <v/>
      </c>
      <c r="K170" s="8">
        <f>IF(OR(SUM('発達障害（診断書なし・配慮あり）情報入力シート'!AT170:BQ170,'発達障害（診断書なし・配慮あり）情報入力シート'!BT170:CJ170)&gt;0,COUNTA('発達障害（診断書なし・配慮あり）情報入力シート'!BR170:BS170)=2,COUNTA('発達障害（診断書なし・配慮あり）情報入力シート'!CK170:CL170)=2),1,0)</f>
        <v>0</v>
      </c>
      <c r="L170" s="8">
        <f>SUM('発達障害（診断書なし・配慮あり）情報入力シート'!J170:M170)+COUNTA('発達障害（診断書なし・配慮あり）情報入力シート'!N170)</f>
        <v>0</v>
      </c>
      <c r="M170" s="8">
        <f>SUM('発達障害（診断書なし・配慮あり）情報入力シート'!O170:R170)+COUNTA('発達障害（診断書なし・配慮あり）情報入力シート'!S170)</f>
        <v>0</v>
      </c>
      <c r="N170" s="8">
        <f>IF(SUM('発達障害（診断書なし・配慮あり）情報入力シート'!$T170:$AP170)&gt;0,1,0)</f>
        <v>0</v>
      </c>
      <c r="O170" s="8">
        <f>IF('発達障害（診断書なし・配慮あり）情報入力シート'!D170="入学者(新1年生)",1,0)</f>
        <v>0</v>
      </c>
    </row>
    <row r="171" spans="1:15" x14ac:dyDescent="0.4">
      <c r="A171" s="1217">
        <v>147</v>
      </c>
      <c r="B171" s="1218">
        <f>IF('発達障害（診断書なし・配慮あり）情報入力シート'!AQ171="",0,IF(AND('発達障害（診断書なし・配慮あり）情報入力シート'!AP171=1,'発達障害（診断書なし・配慮あり）情報入力シート'!D171&lt;&gt;"",'発達障害（診断書なし・配慮あり）情報入力シート'!D171&lt;&gt;"在籍者(2年生以上)"),1,0))</f>
        <v>0</v>
      </c>
      <c r="C171" s="1218">
        <f t="shared" si="6"/>
        <v>0</v>
      </c>
      <c r="D171" s="1218" t="str">
        <f>IFERROR(MATCH(ROW('発達障害（診断書なし・配慮あり）情報入力シート'!A147),C:C,0),"")</f>
        <v/>
      </c>
      <c r="E171" s="1218">
        <f>IF('発達障害（診断書なし・配慮あり）情報入力シート'!BS171="",0,IF(AND('発達障害（診断書なし・配慮あり）情報入力シート'!BR171=1,'発達障害（診断書なし・配慮あり）情報入力シート'!D171&lt;&gt;"",'発達障害（診断書なし・配慮あり）情報入力シート'!D171&lt;&gt;"入学しなかった"),1,0))</f>
        <v>0</v>
      </c>
      <c r="F171" s="1218">
        <f t="shared" si="7"/>
        <v>0</v>
      </c>
      <c r="G171" s="1218" t="str">
        <f>IFERROR(MATCH(ROW('発達障害（診断書なし・配慮あり）情報入力シート'!AN147),F:F,0),"")</f>
        <v/>
      </c>
      <c r="H171" s="8">
        <f>IF('発達障害（診断書なし・配慮あり）情報入力シート'!CL171="",0,IF(AND('発達障害（診断書なし・配慮あり）情報入力シート'!CK171=1,'発達障害（診断書なし・配慮あり）情報入力シート'!D171&lt;&gt;"",'発達障害（診断書なし・配慮あり）情報入力シート'!D171&lt;&gt;"入学しなかった"),1,0))</f>
        <v>0</v>
      </c>
      <c r="I171" s="8">
        <f t="shared" si="8"/>
        <v>0</v>
      </c>
      <c r="J171" s="8" t="str">
        <f>IFERROR(MATCH(ROW('発達障害（診断書なし・配慮あり）情報入力シート'!BD147),I:I,0),"")</f>
        <v/>
      </c>
      <c r="K171" s="8">
        <f>IF(OR(SUM('発達障害（診断書なし・配慮あり）情報入力シート'!AT171:BQ171,'発達障害（診断書なし・配慮あり）情報入力シート'!BT171:CJ171)&gt;0,COUNTA('発達障害（診断書なし・配慮あり）情報入力シート'!BR171:BS171)=2,COUNTA('発達障害（診断書なし・配慮あり）情報入力シート'!CK171:CL171)=2),1,0)</f>
        <v>0</v>
      </c>
      <c r="L171" s="8">
        <f>SUM('発達障害（診断書なし・配慮あり）情報入力シート'!J171:M171)+COUNTA('発達障害（診断書なし・配慮あり）情報入力シート'!N171)</f>
        <v>0</v>
      </c>
      <c r="M171" s="8">
        <f>SUM('発達障害（診断書なし・配慮あり）情報入力シート'!O171:R171)+COUNTA('発達障害（診断書なし・配慮あり）情報入力シート'!S171)</f>
        <v>0</v>
      </c>
      <c r="N171" s="8">
        <f>IF(SUM('発達障害（診断書なし・配慮あり）情報入力シート'!$T171:$AP171)&gt;0,1,0)</f>
        <v>0</v>
      </c>
      <c r="O171" s="8">
        <f>IF('発達障害（診断書なし・配慮あり）情報入力シート'!D171="入学者(新1年生)",1,0)</f>
        <v>0</v>
      </c>
    </row>
    <row r="172" spans="1:15" x14ac:dyDescent="0.4">
      <c r="A172" s="1217">
        <v>148</v>
      </c>
      <c r="B172" s="1218">
        <f>IF('発達障害（診断書なし・配慮あり）情報入力シート'!AQ172="",0,IF(AND('発達障害（診断書なし・配慮あり）情報入力シート'!AP172=1,'発達障害（診断書なし・配慮あり）情報入力シート'!D172&lt;&gt;"",'発達障害（診断書なし・配慮あり）情報入力シート'!D172&lt;&gt;"在籍者(2年生以上)"),1,0))</f>
        <v>0</v>
      </c>
      <c r="C172" s="1218">
        <f t="shared" si="6"/>
        <v>0</v>
      </c>
      <c r="D172" s="1218" t="str">
        <f>IFERROR(MATCH(ROW('発達障害（診断書なし・配慮あり）情報入力シート'!A148),C:C,0),"")</f>
        <v/>
      </c>
      <c r="E172" s="1218">
        <f>IF('発達障害（診断書なし・配慮あり）情報入力シート'!BS172="",0,IF(AND('発達障害（診断書なし・配慮あり）情報入力シート'!BR172=1,'発達障害（診断書なし・配慮あり）情報入力シート'!D172&lt;&gt;"",'発達障害（診断書なし・配慮あり）情報入力シート'!D172&lt;&gt;"入学しなかった"),1,0))</f>
        <v>0</v>
      </c>
      <c r="F172" s="1218">
        <f t="shared" si="7"/>
        <v>0</v>
      </c>
      <c r="G172" s="1218" t="str">
        <f>IFERROR(MATCH(ROW('発達障害（診断書なし・配慮あり）情報入力シート'!AN148),F:F,0),"")</f>
        <v/>
      </c>
      <c r="H172" s="8">
        <f>IF('発達障害（診断書なし・配慮あり）情報入力シート'!CL172="",0,IF(AND('発達障害（診断書なし・配慮あり）情報入力シート'!CK172=1,'発達障害（診断書なし・配慮あり）情報入力シート'!D172&lt;&gt;"",'発達障害（診断書なし・配慮あり）情報入力シート'!D172&lt;&gt;"入学しなかった"),1,0))</f>
        <v>0</v>
      </c>
      <c r="I172" s="8">
        <f t="shared" si="8"/>
        <v>0</v>
      </c>
      <c r="J172" s="8" t="str">
        <f>IFERROR(MATCH(ROW('発達障害（診断書なし・配慮あり）情報入力シート'!BD148),I:I,0),"")</f>
        <v/>
      </c>
      <c r="K172" s="8">
        <f>IF(OR(SUM('発達障害（診断書なし・配慮あり）情報入力シート'!AT172:BQ172,'発達障害（診断書なし・配慮あり）情報入力シート'!BT172:CJ172)&gt;0,COUNTA('発達障害（診断書なし・配慮あり）情報入力シート'!BR172:BS172)=2,COUNTA('発達障害（診断書なし・配慮あり）情報入力シート'!CK172:CL172)=2),1,0)</f>
        <v>0</v>
      </c>
      <c r="L172" s="8">
        <f>SUM('発達障害（診断書なし・配慮あり）情報入力シート'!J172:M172)+COUNTA('発達障害（診断書なし・配慮あり）情報入力シート'!N172)</f>
        <v>0</v>
      </c>
      <c r="M172" s="8">
        <f>SUM('発達障害（診断書なし・配慮あり）情報入力シート'!O172:R172)+COUNTA('発達障害（診断書なし・配慮あり）情報入力シート'!S172)</f>
        <v>0</v>
      </c>
      <c r="N172" s="8">
        <f>IF(SUM('発達障害（診断書なし・配慮あり）情報入力シート'!$T172:$AP172)&gt;0,1,0)</f>
        <v>0</v>
      </c>
      <c r="O172" s="8">
        <f>IF('発達障害（診断書なし・配慮あり）情報入力シート'!D172="入学者(新1年生)",1,0)</f>
        <v>0</v>
      </c>
    </row>
    <row r="173" spans="1:15" x14ac:dyDescent="0.4">
      <c r="A173" s="1217">
        <v>149</v>
      </c>
      <c r="B173" s="1218">
        <f>IF('発達障害（診断書なし・配慮あり）情報入力シート'!AQ173="",0,IF(AND('発達障害（診断書なし・配慮あり）情報入力シート'!AP173=1,'発達障害（診断書なし・配慮あり）情報入力シート'!D173&lt;&gt;"",'発達障害（診断書なし・配慮あり）情報入力シート'!D173&lt;&gt;"在籍者(2年生以上)"),1,0))</f>
        <v>0</v>
      </c>
      <c r="C173" s="1218">
        <f t="shared" si="6"/>
        <v>0</v>
      </c>
      <c r="D173" s="1218" t="str">
        <f>IFERROR(MATCH(ROW('発達障害（診断書なし・配慮あり）情報入力シート'!A149),C:C,0),"")</f>
        <v/>
      </c>
      <c r="E173" s="1218">
        <f>IF('発達障害（診断書なし・配慮あり）情報入力シート'!BS173="",0,IF(AND('発達障害（診断書なし・配慮あり）情報入力シート'!BR173=1,'発達障害（診断書なし・配慮あり）情報入力シート'!D173&lt;&gt;"",'発達障害（診断書なし・配慮あり）情報入力シート'!D173&lt;&gt;"入学しなかった"),1,0))</f>
        <v>0</v>
      </c>
      <c r="F173" s="1218">
        <f t="shared" si="7"/>
        <v>0</v>
      </c>
      <c r="G173" s="1218" t="str">
        <f>IFERROR(MATCH(ROW('発達障害（診断書なし・配慮あり）情報入力シート'!AN149),F:F,0),"")</f>
        <v/>
      </c>
      <c r="H173" s="8">
        <f>IF('発達障害（診断書なし・配慮あり）情報入力シート'!CL173="",0,IF(AND('発達障害（診断書なし・配慮あり）情報入力シート'!CK173=1,'発達障害（診断書なし・配慮あり）情報入力シート'!D173&lt;&gt;"",'発達障害（診断書なし・配慮あり）情報入力シート'!D173&lt;&gt;"入学しなかった"),1,0))</f>
        <v>0</v>
      </c>
      <c r="I173" s="8">
        <f t="shared" si="8"/>
        <v>0</v>
      </c>
      <c r="J173" s="8" t="str">
        <f>IFERROR(MATCH(ROW('発達障害（診断書なし・配慮あり）情報入力シート'!BD149),I:I,0),"")</f>
        <v/>
      </c>
      <c r="K173" s="8">
        <f>IF(OR(SUM('発達障害（診断書なし・配慮あり）情報入力シート'!AT173:BQ173,'発達障害（診断書なし・配慮あり）情報入力シート'!BT173:CJ173)&gt;0,COUNTA('発達障害（診断書なし・配慮あり）情報入力シート'!BR173:BS173)=2,COUNTA('発達障害（診断書なし・配慮あり）情報入力シート'!CK173:CL173)=2),1,0)</f>
        <v>0</v>
      </c>
      <c r="L173" s="8">
        <f>SUM('発達障害（診断書なし・配慮あり）情報入力シート'!J173:M173)+COUNTA('発達障害（診断書なし・配慮あり）情報入力シート'!N173)</f>
        <v>0</v>
      </c>
      <c r="M173" s="8">
        <f>SUM('発達障害（診断書なし・配慮あり）情報入力シート'!O173:R173)+COUNTA('発達障害（診断書なし・配慮あり）情報入力シート'!S173)</f>
        <v>0</v>
      </c>
      <c r="N173" s="8">
        <f>IF(SUM('発達障害（診断書なし・配慮あり）情報入力シート'!$T173:$AP173)&gt;0,1,0)</f>
        <v>0</v>
      </c>
      <c r="O173" s="8">
        <f>IF('発達障害（診断書なし・配慮あり）情報入力シート'!D173="入学者(新1年生)",1,0)</f>
        <v>0</v>
      </c>
    </row>
    <row r="174" spans="1:15" x14ac:dyDescent="0.4">
      <c r="A174" s="1217">
        <v>150</v>
      </c>
      <c r="B174" s="1218">
        <f>IF('発達障害（診断書なし・配慮あり）情報入力シート'!AQ174="",0,IF(AND('発達障害（診断書なし・配慮あり）情報入力シート'!AP174=1,'発達障害（診断書なし・配慮あり）情報入力シート'!D174&lt;&gt;"",'発達障害（診断書なし・配慮あり）情報入力シート'!D174&lt;&gt;"在籍者(2年生以上)"),1,0))</f>
        <v>0</v>
      </c>
      <c r="C174" s="1218">
        <f t="shared" si="6"/>
        <v>0</v>
      </c>
      <c r="D174" s="1218" t="str">
        <f>IFERROR(MATCH(ROW('発達障害（診断書なし・配慮あり）情報入力シート'!A150),C:C,0),"")</f>
        <v/>
      </c>
      <c r="E174" s="1218">
        <f>IF('発達障害（診断書なし・配慮あり）情報入力シート'!BS174="",0,IF(AND('発達障害（診断書なし・配慮あり）情報入力シート'!BR174=1,'発達障害（診断書なし・配慮あり）情報入力シート'!D174&lt;&gt;"",'発達障害（診断書なし・配慮あり）情報入力シート'!D174&lt;&gt;"入学しなかった"),1,0))</f>
        <v>0</v>
      </c>
      <c r="F174" s="1218">
        <f t="shared" si="7"/>
        <v>0</v>
      </c>
      <c r="G174" s="1218" t="str">
        <f>IFERROR(MATCH(ROW('発達障害（診断書なし・配慮あり）情報入力シート'!AN150),F:F,0),"")</f>
        <v/>
      </c>
      <c r="H174" s="8">
        <f>IF('発達障害（診断書なし・配慮あり）情報入力シート'!CL174="",0,IF(AND('発達障害（診断書なし・配慮あり）情報入力シート'!CK174=1,'発達障害（診断書なし・配慮あり）情報入力シート'!D174&lt;&gt;"",'発達障害（診断書なし・配慮あり）情報入力シート'!D174&lt;&gt;"入学しなかった"),1,0))</f>
        <v>0</v>
      </c>
      <c r="I174" s="8">
        <f t="shared" si="8"/>
        <v>0</v>
      </c>
      <c r="J174" s="8" t="str">
        <f>IFERROR(MATCH(ROW('発達障害（診断書なし・配慮あり）情報入力シート'!BD150),I:I,0),"")</f>
        <v/>
      </c>
      <c r="K174" s="8">
        <f>IF(OR(SUM('発達障害（診断書なし・配慮あり）情報入力シート'!AT174:BQ174,'発達障害（診断書なし・配慮あり）情報入力シート'!BT174:CJ174)&gt;0,COUNTA('発達障害（診断書なし・配慮あり）情報入力シート'!BR174:BS174)=2,COUNTA('発達障害（診断書なし・配慮あり）情報入力シート'!CK174:CL174)=2),1,0)</f>
        <v>0</v>
      </c>
      <c r="L174" s="8">
        <f>SUM('発達障害（診断書なし・配慮あり）情報入力シート'!J174:M174)+COUNTA('発達障害（診断書なし・配慮あり）情報入力シート'!N174)</f>
        <v>0</v>
      </c>
      <c r="M174" s="8">
        <f>SUM('発達障害（診断書なし・配慮あり）情報入力シート'!O174:R174)+COUNTA('発達障害（診断書なし・配慮あり）情報入力シート'!S174)</f>
        <v>0</v>
      </c>
      <c r="N174" s="8">
        <f>IF(SUM('発達障害（診断書なし・配慮あり）情報入力シート'!$T174:$AP174)&gt;0,1,0)</f>
        <v>0</v>
      </c>
      <c r="O174" s="8">
        <f>IF('発達障害（診断書なし・配慮あり）情報入力シート'!D174="入学者(新1年生)",1,0)</f>
        <v>0</v>
      </c>
    </row>
    <row r="175" spans="1:15" x14ac:dyDescent="0.4">
      <c r="A175" s="1217">
        <v>151</v>
      </c>
      <c r="B175" s="1218">
        <f>IF('発達障害（診断書なし・配慮あり）情報入力シート'!AQ175="",0,IF(AND('発達障害（診断書なし・配慮あり）情報入力シート'!AP175=1,'発達障害（診断書なし・配慮あり）情報入力シート'!D175&lt;&gt;"",'発達障害（診断書なし・配慮あり）情報入力シート'!D175&lt;&gt;"在籍者(2年生以上)"),1,0))</f>
        <v>0</v>
      </c>
      <c r="C175" s="1218">
        <f t="shared" si="6"/>
        <v>0</v>
      </c>
      <c r="D175" s="1218" t="str">
        <f>IFERROR(MATCH(ROW('発達障害（診断書なし・配慮あり）情報入力シート'!A151),C:C,0),"")</f>
        <v/>
      </c>
      <c r="E175" s="1218">
        <f>IF('発達障害（診断書なし・配慮あり）情報入力シート'!BS175="",0,IF(AND('発達障害（診断書なし・配慮あり）情報入力シート'!BR175=1,'発達障害（診断書なし・配慮あり）情報入力シート'!D175&lt;&gt;"",'発達障害（診断書なし・配慮あり）情報入力シート'!D175&lt;&gt;"入学しなかった"),1,0))</f>
        <v>0</v>
      </c>
      <c r="F175" s="1218">
        <f t="shared" si="7"/>
        <v>0</v>
      </c>
      <c r="G175" s="1218" t="str">
        <f>IFERROR(MATCH(ROW('発達障害（診断書なし・配慮あり）情報入力シート'!AN151),F:F,0),"")</f>
        <v/>
      </c>
      <c r="H175" s="8">
        <f>IF('発達障害（診断書なし・配慮あり）情報入力シート'!CL175="",0,IF(AND('発達障害（診断書なし・配慮あり）情報入力シート'!CK175=1,'発達障害（診断書なし・配慮あり）情報入力シート'!D175&lt;&gt;"",'発達障害（診断書なし・配慮あり）情報入力シート'!D175&lt;&gt;"入学しなかった"),1,0))</f>
        <v>0</v>
      </c>
      <c r="I175" s="8">
        <f t="shared" si="8"/>
        <v>0</v>
      </c>
      <c r="J175" s="8" t="str">
        <f>IFERROR(MATCH(ROW('発達障害（診断書なし・配慮あり）情報入力シート'!BD151),I:I,0),"")</f>
        <v/>
      </c>
      <c r="K175" s="8">
        <f>IF(OR(SUM('発達障害（診断書なし・配慮あり）情報入力シート'!AT175:BQ175,'発達障害（診断書なし・配慮あり）情報入力シート'!BT175:CJ175)&gt;0,COUNTA('発達障害（診断書なし・配慮あり）情報入力シート'!BR175:BS175)=2,COUNTA('発達障害（診断書なし・配慮あり）情報入力シート'!CK175:CL175)=2),1,0)</f>
        <v>0</v>
      </c>
      <c r="L175" s="8">
        <f>SUM('発達障害（診断書なし・配慮あり）情報入力シート'!J175:M175)+COUNTA('発達障害（診断書なし・配慮あり）情報入力シート'!N175)</f>
        <v>0</v>
      </c>
      <c r="M175" s="8">
        <f>SUM('発達障害（診断書なし・配慮あり）情報入力シート'!O175:R175)+COUNTA('発達障害（診断書なし・配慮あり）情報入力シート'!S175)</f>
        <v>0</v>
      </c>
      <c r="N175" s="8">
        <f>IF(SUM('発達障害（診断書なし・配慮あり）情報入力シート'!$T175:$AP175)&gt;0,1,0)</f>
        <v>0</v>
      </c>
      <c r="O175" s="8">
        <f>IF('発達障害（診断書なし・配慮あり）情報入力シート'!D175="入学者(新1年生)",1,0)</f>
        <v>0</v>
      </c>
    </row>
    <row r="176" spans="1:15" x14ac:dyDescent="0.4">
      <c r="A176" s="1217">
        <v>152</v>
      </c>
      <c r="B176" s="1218">
        <f>IF('発達障害（診断書なし・配慮あり）情報入力シート'!AQ176="",0,IF(AND('発達障害（診断書なし・配慮あり）情報入力シート'!AP176=1,'発達障害（診断書なし・配慮あり）情報入力シート'!D176&lt;&gt;"",'発達障害（診断書なし・配慮あり）情報入力シート'!D176&lt;&gt;"在籍者(2年生以上)"),1,0))</f>
        <v>0</v>
      </c>
      <c r="C176" s="1218">
        <f t="shared" si="6"/>
        <v>0</v>
      </c>
      <c r="D176" s="1218" t="str">
        <f>IFERROR(MATCH(ROW('発達障害（診断書なし・配慮あり）情報入力シート'!A152),C:C,0),"")</f>
        <v/>
      </c>
      <c r="E176" s="1218">
        <f>IF('発達障害（診断書なし・配慮あり）情報入力シート'!BS176="",0,IF(AND('発達障害（診断書なし・配慮あり）情報入力シート'!BR176=1,'発達障害（診断書なし・配慮あり）情報入力シート'!D176&lt;&gt;"",'発達障害（診断書なし・配慮あり）情報入力シート'!D176&lt;&gt;"入学しなかった"),1,0))</f>
        <v>0</v>
      </c>
      <c r="F176" s="1218">
        <f t="shared" si="7"/>
        <v>0</v>
      </c>
      <c r="G176" s="1218" t="str">
        <f>IFERROR(MATCH(ROW('発達障害（診断書なし・配慮あり）情報入力シート'!AN152),F:F,0),"")</f>
        <v/>
      </c>
      <c r="H176" s="8">
        <f>IF('発達障害（診断書なし・配慮あり）情報入力シート'!CL176="",0,IF(AND('発達障害（診断書なし・配慮あり）情報入力シート'!CK176=1,'発達障害（診断書なし・配慮あり）情報入力シート'!D176&lt;&gt;"",'発達障害（診断書なし・配慮あり）情報入力シート'!D176&lt;&gt;"入学しなかった"),1,0))</f>
        <v>0</v>
      </c>
      <c r="I176" s="8">
        <f t="shared" si="8"/>
        <v>0</v>
      </c>
      <c r="J176" s="8" t="str">
        <f>IFERROR(MATCH(ROW('発達障害（診断書なし・配慮あり）情報入力シート'!BD152),I:I,0),"")</f>
        <v/>
      </c>
      <c r="K176" s="8">
        <f>IF(OR(SUM('発達障害（診断書なし・配慮あり）情報入力シート'!AT176:BQ176,'発達障害（診断書なし・配慮あり）情報入力シート'!BT176:CJ176)&gt;0,COUNTA('発達障害（診断書なし・配慮あり）情報入力シート'!BR176:BS176)=2,COUNTA('発達障害（診断書なし・配慮あり）情報入力シート'!CK176:CL176)=2),1,0)</f>
        <v>0</v>
      </c>
      <c r="L176" s="8">
        <f>SUM('発達障害（診断書なし・配慮あり）情報入力シート'!J176:M176)+COUNTA('発達障害（診断書なし・配慮あり）情報入力シート'!N176)</f>
        <v>0</v>
      </c>
      <c r="M176" s="8">
        <f>SUM('発達障害（診断書なし・配慮あり）情報入力シート'!O176:R176)+COUNTA('発達障害（診断書なし・配慮あり）情報入力シート'!S176)</f>
        <v>0</v>
      </c>
      <c r="N176" s="8">
        <f>IF(SUM('発達障害（診断書なし・配慮あり）情報入力シート'!$T176:$AP176)&gt;0,1,0)</f>
        <v>0</v>
      </c>
      <c r="O176" s="8">
        <f>IF('発達障害（診断書なし・配慮あり）情報入力シート'!D176="入学者(新1年生)",1,0)</f>
        <v>0</v>
      </c>
    </row>
    <row r="177" spans="1:15" x14ac:dyDescent="0.4">
      <c r="A177" s="1217">
        <v>153</v>
      </c>
      <c r="B177" s="1218">
        <f>IF('発達障害（診断書なし・配慮あり）情報入力シート'!AQ177="",0,IF(AND('発達障害（診断書なし・配慮あり）情報入力シート'!AP177=1,'発達障害（診断書なし・配慮あり）情報入力シート'!D177&lt;&gt;"",'発達障害（診断書なし・配慮あり）情報入力シート'!D177&lt;&gt;"在籍者(2年生以上)"),1,0))</f>
        <v>0</v>
      </c>
      <c r="C177" s="1218">
        <f t="shared" si="6"/>
        <v>0</v>
      </c>
      <c r="D177" s="1218" t="str">
        <f>IFERROR(MATCH(ROW('発達障害（診断書なし・配慮あり）情報入力シート'!A153),C:C,0),"")</f>
        <v/>
      </c>
      <c r="E177" s="1218">
        <f>IF('発達障害（診断書なし・配慮あり）情報入力シート'!BS177="",0,IF(AND('発達障害（診断書なし・配慮あり）情報入力シート'!BR177=1,'発達障害（診断書なし・配慮あり）情報入力シート'!D177&lt;&gt;"",'発達障害（診断書なし・配慮あり）情報入力シート'!D177&lt;&gt;"入学しなかった"),1,0))</f>
        <v>0</v>
      </c>
      <c r="F177" s="1218">
        <f t="shared" si="7"/>
        <v>0</v>
      </c>
      <c r="G177" s="1218" t="str">
        <f>IFERROR(MATCH(ROW('発達障害（診断書なし・配慮あり）情報入力シート'!AN153),F:F,0),"")</f>
        <v/>
      </c>
      <c r="H177" s="8">
        <f>IF('発達障害（診断書なし・配慮あり）情報入力シート'!CL177="",0,IF(AND('発達障害（診断書なし・配慮あり）情報入力シート'!CK177=1,'発達障害（診断書なし・配慮あり）情報入力シート'!D177&lt;&gt;"",'発達障害（診断書なし・配慮あり）情報入力シート'!D177&lt;&gt;"入学しなかった"),1,0))</f>
        <v>0</v>
      </c>
      <c r="I177" s="8">
        <f t="shared" si="8"/>
        <v>0</v>
      </c>
      <c r="J177" s="8" t="str">
        <f>IFERROR(MATCH(ROW('発達障害（診断書なし・配慮あり）情報入力シート'!BD153),I:I,0),"")</f>
        <v/>
      </c>
      <c r="K177" s="8">
        <f>IF(OR(SUM('発達障害（診断書なし・配慮あり）情報入力シート'!AT177:BQ177,'発達障害（診断書なし・配慮あり）情報入力シート'!BT177:CJ177)&gt;0,COUNTA('発達障害（診断書なし・配慮あり）情報入力シート'!BR177:BS177)=2,COUNTA('発達障害（診断書なし・配慮あり）情報入力シート'!CK177:CL177)=2),1,0)</f>
        <v>0</v>
      </c>
      <c r="L177" s="8">
        <f>SUM('発達障害（診断書なし・配慮あり）情報入力シート'!J177:M177)+COUNTA('発達障害（診断書なし・配慮あり）情報入力シート'!N177)</f>
        <v>0</v>
      </c>
      <c r="M177" s="8">
        <f>SUM('発達障害（診断書なし・配慮あり）情報入力シート'!O177:R177)+COUNTA('発達障害（診断書なし・配慮あり）情報入力シート'!S177)</f>
        <v>0</v>
      </c>
      <c r="N177" s="8">
        <f>IF(SUM('発達障害（診断書なし・配慮あり）情報入力シート'!$T177:$AP177)&gt;0,1,0)</f>
        <v>0</v>
      </c>
      <c r="O177" s="8">
        <f>IF('発達障害（診断書なし・配慮あり）情報入力シート'!D177="入学者(新1年生)",1,0)</f>
        <v>0</v>
      </c>
    </row>
    <row r="178" spans="1:15" x14ac:dyDescent="0.4">
      <c r="A178" s="1217">
        <v>154</v>
      </c>
      <c r="B178" s="1218">
        <f>IF('発達障害（診断書なし・配慮あり）情報入力シート'!AQ178="",0,IF(AND('発達障害（診断書なし・配慮あり）情報入力シート'!AP178=1,'発達障害（診断書なし・配慮あり）情報入力シート'!D178&lt;&gt;"",'発達障害（診断書なし・配慮あり）情報入力シート'!D178&lt;&gt;"在籍者(2年生以上)"),1,0))</f>
        <v>0</v>
      </c>
      <c r="C178" s="1218">
        <f t="shared" si="6"/>
        <v>0</v>
      </c>
      <c r="D178" s="1218" t="str">
        <f>IFERROR(MATCH(ROW('発達障害（診断書なし・配慮あり）情報入力シート'!A154),C:C,0),"")</f>
        <v/>
      </c>
      <c r="E178" s="1218">
        <f>IF('発達障害（診断書なし・配慮あり）情報入力シート'!BS178="",0,IF(AND('発達障害（診断書なし・配慮あり）情報入力シート'!BR178=1,'発達障害（診断書なし・配慮あり）情報入力シート'!D178&lt;&gt;"",'発達障害（診断書なし・配慮あり）情報入力シート'!D178&lt;&gt;"入学しなかった"),1,0))</f>
        <v>0</v>
      </c>
      <c r="F178" s="1218">
        <f t="shared" si="7"/>
        <v>0</v>
      </c>
      <c r="G178" s="1218" t="str">
        <f>IFERROR(MATCH(ROW('発達障害（診断書なし・配慮あり）情報入力シート'!AN154),F:F,0),"")</f>
        <v/>
      </c>
      <c r="H178" s="8">
        <f>IF('発達障害（診断書なし・配慮あり）情報入力シート'!CL178="",0,IF(AND('発達障害（診断書なし・配慮あり）情報入力シート'!CK178=1,'発達障害（診断書なし・配慮あり）情報入力シート'!D178&lt;&gt;"",'発達障害（診断書なし・配慮あり）情報入力シート'!D178&lt;&gt;"入学しなかった"),1,0))</f>
        <v>0</v>
      </c>
      <c r="I178" s="8">
        <f t="shared" si="8"/>
        <v>0</v>
      </c>
      <c r="J178" s="8" t="str">
        <f>IFERROR(MATCH(ROW('発達障害（診断書なし・配慮あり）情報入力シート'!BD154),I:I,0),"")</f>
        <v/>
      </c>
      <c r="K178" s="8">
        <f>IF(OR(SUM('発達障害（診断書なし・配慮あり）情報入力シート'!AT178:BQ178,'発達障害（診断書なし・配慮あり）情報入力シート'!BT178:CJ178)&gt;0,COUNTA('発達障害（診断書なし・配慮あり）情報入力シート'!BR178:BS178)=2,COUNTA('発達障害（診断書なし・配慮あり）情報入力シート'!CK178:CL178)=2),1,0)</f>
        <v>0</v>
      </c>
      <c r="L178" s="8">
        <f>SUM('発達障害（診断書なし・配慮あり）情報入力シート'!J178:M178)+COUNTA('発達障害（診断書なし・配慮あり）情報入力シート'!N178)</f>
        <v>0</v>
      </c>
      <c r="M178" s="8">
        <f>SUM('発達障害（診断書なし・配慮あり）情報入力シート'!O178:R178)+COUNTA('発達障害（診断書なし・配慮あり）情報入力シート'!S178)</f>
        <v>0</v>
      </c>
      <c r="N178" s="8">
        <f>IF(SUM('発達障害（診断書なし・配慮あり）情報入力シート'!$T178:$AP178)&gt;0,1,0)</f>
        <v>0</v>
      </c>
      <c r="O178" s="8">
        <f>IF('発達障害（診断書なし・配慮あり）情報入力シート'!D178="入学者(新1年生)",1,0)</f>
        <v>0</v>
      </c>
    </row>
    <row r="179" spans="1:15" x14ac:dyDescent="0.4">
      <c r="A179" s="1217">
        <v>155</v>
      </c>
      <c r="B179" s="1218">
        <f>IF('発達障害（診断書なし・配慮あり）情報入力シート'!AQ179="",0,IF(AND('発達障害（診断書なし・配慮あり）情報入力シート'!AP179=1,'発達障害（診断書なし・配慮あり）情報入力シート'!D179&lt;&gt;"",'発達障害（診断書なし・配慮あり）情報入力シート'!D179&lt;&gt;"在籍者(2年生以上)"),1,0))</f>
        <v>0</v>
      </c>
      <c r="C179" s="1218">
        <f t="shared" si="6"/>
        <v>0</v>
      </c>
      <c r="D179" s="1218" t="str">
        <f>IFERROR(MATCH(ROW('発達障害（診断書なし・配慮あり）情報入力シート'!A155),C:C,0),"")</f>
        <v/>
      </c>
      <c r="E179" s="1218">
        <f>IF('発達障害（診断書なし・配慮あり）情報入力シート'!BS179="",0,IF(AND('発達障害（診断書なし・配慮あり）情報入力シート'!BR179=1,'発達障害（診断書なし・配慮あり）情報入力シート'!D179&lt;&gt;"",'発達障害（診断書なし・配慮あり）情報入力シート'!D179&lt;&gt;"入学しなかった"),1,0))</f>
        <v>0</v>
      </c>
      <c r="F179" s="1218">
        <f t="shared" si="7"/>
        <v>0</v>
      </c>
      <c r="G179" s="1218" t="str">
        <f>IFERROR(MATCH(ROW('発達障害（診断書なし・配慮あり）情報入力シート'!AN155),F:F,0),"")</f>
        <v/>
      </c>
      <c r="H179" s="8">
        <f>IF('発達障害（診断書なし・配慮あり）情報入力シート'!CL179="",0,IF(AND('発達障害（診断書なし・配慮あり）情報入力シート'!CK179=1,'発達障害（診断書なし・配慮あり）情報入力シート'!D179&lt;&gt;"",'発達障害（診断書なし・配慮あり）情報入力シート'!D179&lt;&gt;"入学しなかった"),1,0))</f>
        <v>0</v>
      </c>
      <c r="I179" s="8">
        <f t="shared" si="8"/>
        <v>0</v>
      </c>
      <c r="J179" s="8" t="str">
        <f>IFERROR(MATCH(ROW('発達障害（診断書なし・配慮あり）情報入力シート'!BD155),I:I,0),"")</f>
        <v/>
      </c>
      <c r="K179" s="8">
        <f>IF(OR(SUM('発達障害（診断書なし・配慮あり）情報入力シート'!AT179:BQ179,'発達障害（診断書なし・配慮あり）情報入力シート'!BT179:CJ179)&gt;0,COUNTA('発達障害（診断書なし・配慮あり）情報入力シート'!BR179:BS179)=2,COUNTA('発達障害（診断書なし・配慮あり）情報入力シート'!CK179:CL179)=2),1,0)</f>
        <v>0</v>
      </c>
      <c r="L179" s="8">
        <f>SUM('発達障害（診断書なし・配慮あり）情報入力シート'!J179:M179)+COUNTA('発達障害（診断書なし・配慮あり）情報入力シート'!N179)</f>
        <v>0</v>
      </c>
      <c r="M179" s="8">
        <f>SUM('発達障害（診断書なし・配慮あり）情報入力シート'!O179:R179)+COUNTA('発達障害（診断書なし・配慮あり）情報入力シート'!S179)</f>
        <v>0</v>
      </c>
      <c r="N179" s="8">
        <f>IF(SUM('発達障害（診断書なし・配慮あり）情報入力シート'!$T179:$AP179)&gt;0,1,0)</f>
        <v>0</v>
      </c>
      <c r="O179" s="8">
        <f>IF('発達障害（診断書なし・配慮あり）情報入力シート'!D179="入学者(新1年生)",1,0)</f>
        <v>0</v>
      </c>
    </row>
    <row r="180" spans="1:15" x14ac:dyDescent="0.4">
      <c r="A180" s="1217">
        <v>156</v>
      </c>
      <c r="B180" s="1218">
        <f>IF('発達障害（診断書なし・配慮あり）情報入力シート'!AQ180="",0,IF(AND('発達障害（診断書なし・配慮あり）情報入力シート'!AP180=1,'発達障害（診断書なし・配慮あり）情報入力シート'!D180&lt;&gt;"",'発達障害（診断書なし・配慮あり）情報入力シート'!D180&lt;&gt;"在籍者(2年生以上)"),1,0))</f>
        <v>0</v>
      </c>
      <c r="C180" s="1218">
        <f t="shared" si="6"/>
        <v>0</v>
      </c>
      <c r="D180" s="1218" t="str">
        <f>IFERROR(MATCH(ROW('発達障害（診断書なし・配慮あり）情報入力シート'!A156),C:C,0),"")</f>
        <v/>
      </c>
      <c r="E180" s="1218">
        <f>IF('発達障害（診断書なし・配慮あり）情報入力シート'!BS180="",0,IF(AND('発達障害（診断書なし・配慮あり）情報入力シート'!BR180=1,'発達障害（診断書なし・配慮あり）情報入力シート'!D180&lt;&gt;"",'発達障害（診断書なし・配慮あり）情報入力シート'!D180&lt;&gt;"入学しなかった"),1,0))</f>
        <v>0</v>
      </c>
      <c r="F180" s="1218">
        <f t="shared" si="7"/>
        <v>0</v>
      </c>
      <c r="G180" s="1218" t="str">
        <f>IFERROR(MATCH(ROW('発達障害（診断書なし・配慮あり）情報入力シート'!AN156),F:F,0),"")</f>
        <v/>
      </c>
      <c r="H180" s="8">
        <f>IF('発達障害（診断書なし・配慮あり）情報入力シート'!CL180="",0,IF(AND('発達障害（診断書なし・配慮あり）情報入力シート'!CK180=1,'発達障害（診断書なし・配慮あり）情報入力シート'!D180&lt;&gt;"",'発達障害（診断書なし・配慮あり）情報入力シート'!D180&lt;&gt;"入学しなかった"),1,0))</f>
        <v>0</v>
      </c>
      <c r="I180" s="8">
        <f t="shared" si="8"/>
        <v>0</v>
      </c>
      <c r="J180" s="8" t="str">
        <f>IFERROR(MATCH(ROW('発達障害（診断書なし・配慮あり）情報入力シート'!BD156),I:I,0),"")</f>
        <v/>
      </c>
      <c r="K180" s="8">
        <f>IF(OR(SUM('発達障害（診断書なし・配慮あり）情報入力シート'!AT180:BQ180,'発達障害（診断書なし・配慮あり）情報入力シート'!BT180:CJ180)&gt;0,COUNTA('発達障害（診断書なし・配慮あり）情報入力シート'!BR180:BS180)=2,COUNTA('発達障害（診断書なし・配慮あり）情報入力シート'!CK180:CL180)=2),1,0)</f>
        <v>0</v>
      </c>
      <c r="L180" s="8">
        <f>SUM('発達障害（診断書なし・配慮あり）情報入力シート'!J180:M180)+COUNTA('発達障害（診断書なし・配慮あり）情報入力シート'!N180)</f>
        <v>0</v>
      </c>
      <c r="M180" s="8">
        <f>SUM('発達障害（診断書なし・配慮あり）情報入力シート'!O180:R180)+COUNTA('発達障害（診断書なし・配慮あり）情報入力シート'!S180)</f>
        <v>0</v>
      </c>
      <c r="N180" s="8">
        <f>IF(SUM('発達障害（診断書なし・配慮あり）情報入力シート'!$T180:$AP180)&gt;0,1,0)</f>
        <v>0</v>
      </c>
      <c r="O180" s="8">
        <f>IF('発達障害（診断書なし・配慮あり）情報入力シート'!D180="入学者(新1年生)",1,0)</f>
        <v>0</v>
      </c>
    </row>
    <row r="181" spans="1:15" x14ac:dyDescent="0.4">
      <c r="A181" s="1217">
        <v>157</v>
      </c>
      <c r="B181" s="1218">
        <f>IF('発達障害（診断書なし・配慮あり）情報入力シート'!AQ181="",0,IF(AND('発達障害（診断書なし・配慮あり）情報入力シート'!AP181=1,'発達障害（診断書なし・配慮あり）情報入力シート'!D181&lt;&gt;"",'発達障害（診断書なし・配慮あり）情報入力シート'!D181&lt;&gt;"在籍者(2年生以上)"),1,0))</f>
        <v>0</v>
      </c>
      <c r="C181" s="1218">
        <f t="shared" si="6"/>
        <v>0</v>
      </c>
      <c r="D181" s="1218" t="str">
        <f>IFERROR(MATCH(ROW('発達障害（診断書なし・配慮あり）情報入力シート'!A157),C:C,0),"")</f>
        <v/>
      </c>
      <c r="E181" s="1218">
        <f>IF('発達障害（診断書なし・配慮あり）情報入力シート'!BS181="",0,IF(AND('発達障害（診断書なし・配慮あり）情報入力シート'!BR181=1,'発達障害（診断書なし・配慮あり）情報入力シート'!D181&lt;&gt;"",'発達障害（診断書なし・配慮あり）情報入力シート'!D181&lt;&gt;"入学しなかった"),1,0))</f>
        <v>0</v>
      </c>
      <c r="F181" s="1218">
        <f t="shared" si="7"/>
        <v>0</v>
      </c>
      <c r="G181" s="1218" t="str">
        <f>IFERROR(MATCH(ROW('発達障害（診断書なし・配慮あり）情報入力シート'!AN157),F:F,0),"")</f>
        <v/>
      </c>
      <c r="H181" s="8">
        <f>IF('発達障害（診断書なし・配慮あり）情報入力シート'!CL181="",0,IF(AND('発達障害（診断書なし・配慮あり）情報入力シート'!CK181=1,'発達障害（診断書なし・配慮あり）情報入力シート'!D181&lt;&gt;"",'発達障害（診断書なし・配慮あり）情報入力シート'!D181&lt;&gt;"入学しなかった"),1,0))</f>
        <v>0</v>
      </c>
      <c r="I181" s="8">
        <f t="shared" si="8"/>
        <v>0</v>
      </c>
      <c r="J181" s="8" t="str">
        <f>IFERROR(MATCH(ROW('発達障害（診断書なし・配慮あり）情報入力シート'!BD157),I:I,0),"")</f>
        <v/>
      </c>
      <c r="K181" s="8">
        <f>IF(OR(SUM('発達障害（診断書なし・配慮あり）情報入力シート'!AT181:BQ181,'発達障害（診断書なし・配慮あり）情報入力シート'!BT181:CJ181)&gt;0,COUNTA('発達障害（診断書なし・配慮あり）情報入力シート'!BR181:BS181)=2,COUNTA('発達障害（診断書なし・配慮あり）情報入力シート'!CK181:CL181)=2),1,0)</f>
        <v>0</v>
      </c>
      <c r="L181" s="8">
        <f>SUM('発達障害（診断書なし・配慮あり）情報入力シート'!J181:M181)+COUNTA('発達障害（診断書なし・配慮あり）情報入力シート'!N181)</f>
        <v>0</v>
      </c>
      <c r="M181" s="8">
        <f>SUM('発達障害（診断書なし・配慮あり）情報入力シート'!O181:R181)+COUNTA('発達障害（診断書なし・配慮あり）情報入力シート'!S181)</f>
        <v>0</v>
      </c>
      <c r="N181" s="8">
        <f>IF(SUM('発達障害（診断書なし・配慮あり）情報入力シート'!$T181:$AP181)&gt;0,1,0)</f>
        <v>0</v>
      </c>
      <c r="O181" s="8">
        <f>IF('発達障害（診断書なし・配慮あり）情報入力シート'!D181="入学者(新1年生)",1,0)</f>
        <v>0</v>
      </c>
    </row>
    <row r="182" spans="1:15" x14ac:dyDescent="0.4">
      <c r="A182" s="1217">
        <v>158</v>
      </c>
      <c r="B182" s="1218">
        <f>IF('発達障害（診断書なし・配慮あり）情報入力シート'!AQ182="",0,IF(AND('発達障害（診断書なし・配慮あり）情報入力シート'!AP182=1,'発達障害（診断書なし・配慮あり）情報入力シート'!D182&lt;&gt;"",'発達障害（診断書なし・配慮あり）情報入力シート'!D182&lt;&gt;"在籍者(2年生以上)"),1,0))</f>
        <v>0</v>
      </c>
      <c r="C182" s="1218">
        <f t="shared" si="6"/>
        <v>0</v>
      </c>
      <c r="D182" s="1218" t="str">
        <f>IFERROR(MATCH(ROW('発達障害（診断書なし・配慮あり）情報入力シート'!A158),C:C,0),"")</f>
        <v/>
      </c>
      <c r="E182" s="1218">
        <f>IF('発達障害（診断書なし・配慮あり）情報入力シート'!BS182="",0,IF(AND('発達障害（診断書なし・配慮あり）情報入力シート'!BR182=1,'発達障害（診断書なし・配慮あり）情報入力シート'!D182&lt;&gt;"",'発達障害（診断書なし・配慮あり）情報入力シート'!D182&lt;&gt;"入学しなかった"),1,0))</f>
        <v>0</v>
      </c>
      <c r="F182" s="1218">
        <f t="shared" si="7"/>
        <v>0</v>
      </c>
      <c r="G182" s="1218" t="str">
        <f>IFERROR(MATCH(ROW('発達障害（診断書なし・配慮あり）情報入力シート'!AN158),F:F,0),"")</f>
        <v/>
      </c>
      <c r="H182" s="8">
        <f>IF('発達障害（診断書なし・配慮あり）情報入力シート'!CL182="",0,IF(AND('発達障害（診断書なし・配慮あり）情報入力シート'!CK182=1,'発達障害（診断書なし・配慮あり）情報入力シート'!D182&lt;&gt;"",'発達障害（診断書なし・配慮あり）情報入力シート'!D182&lt;&gt;"入学しなかった"),1,0))</f>
        <v>0</v>
      </c>
      <c r="I182" s="8">
        <f t="shared" si="8"/>
        <v>0</v>
      </c>
      <c r="J182" s="8" t="str">
        <f>IFERROR(MATCH(ROW('発達障害（診断書なし・配慮あり）情報入力シート'!BD158),I:I,0),"")</f>
        <v/>
      </c>
      <c r="K182" s="8">
        <f>IF(OR(SUM('発達障害（診断書なし・配慮あり）情報入力シート'!AT182:BQ182,'発達障害（診断書なし・配慮あり）情報入力シート'!BT182:CJ182)&gt;0,COUNTA('発達障害（診断書なし・配慮あり）情報入力シート'!BR182:BS182)=2,COUNTA('発達障害（診断書なし・配慮あり）情報入力シート'!CK182:CL182)=2),1,0)</f>
        <v>0</v>
      </c>
      <c r="L182" s="8">
        <f>SUM('発達障害（診断書なし・配慮あり）情報入力シート'!J182:M182)+COUNTA('発達障害（診断書なし・配慮あり）情報入力シート'!N182)</f>
        <v>0</v>
      </c>
      <c r="M182" s="8">
        <f>SUM('発達障害（診断書なし・配慮あり）情報入力シート'!O182:R182)+COUNTA('発達障害（診断書なし・配慮あり）情報入力シート'!S182)</f>
        <v>0</v>
      </c>
      <c r="N182" s="8">
        <f>IF(SUM('発達障害（診断書なし・配慮あり）情報入力シート'!$T182:$AP182)&gt;0,1,0)</f>
        <v>0</v>
      </c>
      <c r="O182" s="8">
        <f>IF('発達障害（診断書なし・配慮あり）情報入力シート'!D182="入学者(新1年生)",1,0)</f>
        <v>0</v>
      </c>
    </row>
    <row r="183" spans="1:15" x14ac:dyDescent="0.4">
      <c r="A183" s="1217">
        <v>159</v>
      </c>
      <c r="B183" s="1218">
        <f>IF('発達障害（診断書なし・配慮あり）情報入力シート'!AQ183="",0,IF(AND('発達障害（診断書なし・配慮あり）情報入力シート'!AP183=1,'発達障害（診断書なし・配慮あり）情報入力シート'!D183&lt;&gt;"",'発達障害（診断書なし・配慮あり）情報入力シート'!D183&lt;&gt;"在籍者(2年生以上)"),1,0))</f>
        <v>0</v>
      </c>
      <c r="C183" s="1218">
        <f t="shared" si="6"/>
        <v>0</v>
      </c>
      <c r="D183" s="1218" t="str">
        <f>IFERROR(MATCH(ROW('発達障害（診断書なし・配慮あり）情報入力シート'!A159),C:C,0),"")</f>
        <v/>
      </c>
      <c r="E183" s="1218">
        <f>IF('発達障害（診断書なし・配慮あり）情報入力シート'!BS183="",0,IF(AND('発達障害（診断書なし・配慮あり）情報入力シート'!BR183=1,'発達障害（診断書なし・配慮あり）情報入力シート'!D183&lt;&gt;"",'発達障害（診断書なし・配慮あり）情報入力シート'!D183&lt;&gt;"入学しなかった"),1,0))</f>
        <v>0</v>
      </c>
      <c r="F183" s="1218">
        <f t="shared" si="7"/>
        <v>0</v>
      </c>
      <c r="G183" s="1218" t="str">
        <f>IFERROR(MATCH(ROW('発達障害（診断書なし・配慮あり）情報入力シート'!AN159),F:F,0),"")</f>
        <v/>
      </c>
      <c r="H183" s="8">
        <f>IF('発達障害（診断書なし・配慮あり）情報入力シート'!CL183="",0,IF(AND('発達障害（診断書なし・配慮あり）情報入力シート'!CK183=1,'発達障害（診断書なし・配慮あり）情報入力シート'!D183&lt;&gt;"",'発達障害（診断書なし・配慮あり）情報入力シート'!D183&lt;&gt;"入学しなかった"),1,0))</f>
        <v>0</v>
      </c>
      <c r="I183" s="8">
        <f t="shared" si="8"/>
        <v>0</v>
      </c>
      <c r="J183" s="8" t="str">
        <f>IFERROR(MATCH(ROW('発達障害（診断書なし・配慮あり）情報入力シート'!BD159),I:I,0),"")</f>
        <v/>
      </c>
      <c r="K183" s="8">
        <f>IF(OR(SUM('発達障害（診断書なし・配慮あり）情報入力シート'!AT183:BQ183,'発達障害（診断書なし・配慮あり）情報入力シート'!BT183:CJ183)&gt;0,COUNTA('発達障害（診断書なし・配慮あり）情報入力シート'!BR183:BS183)=2,COUNTA('発達障害（診断書なし・配慮あり）情報入力シート'!CK183:CL183)=2),1,0)</f>
        <v>0</v>
      </c>
      <c r="L183" s="8">
        <f>SUM('発達障害（診断書なし・配慮あり）情報入力シート'!J183:M183)+COUNTA('発達障害（診断書なし・配慮あり）情報入力シート'!N183)</f>
        <v>0</v>
      </c>
      <c r="M183" s="8">
        <f>SUM('発達障害（診断書なし・配慮あり）情報入力シート'!O183:R183)+COUNTA('発達障害（診断書なし・配慮あり）情報入力シート'!S183)</f>
        <v>0</v>
      </c>
      <c r="N183" s="8">
        <f>IF(SUM('発達障害（診断書なし・配慮あり）情報入力シート'!$T183:$AP183)&gt;0,1,0)</f>
        <v>0</v>
      </c>
      <c r="O183" s="8">
        <f>IF('発達障害（診断書なし・配慮あり）情報入力シート'!D183="入学者(新1年生)",1,0)</f>
        <v>0</v>
      </c>
    </row>
    <row r="184" spans="1:15" x14ac:dyDescent="0.4">
      <c r="A184" s="1217">
        <v>160</v>
      </c>
      <c r="B184" s="1218">
        <f>IF('発達障害（診断書なし・配慮あり）情報入力シート'!AQ184="",0,IF(AND('発達障害（診断書なし・配慮あり）情報入力シート'!AP184=1,'発達障害（診断書なし・配慮あり）情報入力シート'!D184&lt;&gt;"",'発達障害（診断書なし・配慮あり）情報入力シート'!D184&lt;&gt;"在籍者(2年生以上)"),1,0))</f>
        <v>0</v>
      </c>
      <c r="C184" s="1218">
        <f t="shared" si="6"/>
        <v>0</v>
      </c>
      <c r="D184" s="1218" t="str">
        <f>IFERROR(MATCH(ROW('発達障害（診断書なし・配慮あり）情報入力シート'!A160),C:C,0),"")</f>
        <v/>
      </c>
      <c r="E184" s="1218">
        <f>IF('発達障害（診断書なし・配慮あり）情報入力シート'!BS184="",0,IF(AND('発達障害（診断書なし・配慮あり）情報入力シート'!BR184=1,'発達障害（診断書なし・配慮あり）情報入力シート'!D184&lt;&gt;"",'発達障害（診断書なし・配慮あり）情報入力シート'!D184&lt;&gt;"入学しなかった"),1,0))</f>
        <v>0</v>
      </c>
      <c r="F184" s="1218">
        <f t="shared" si="7"/>
        <v>0</v>
      </c>
      <c r="G184" s="1218" t="str">
        <f>IFERROR(MATCH(ROW('発達障害（診断書なし・配慮あり）情報入力シート'!AN160),F:F,0),"")</f>
        <v/>
      </c>
      <c r="H184" s="8">
        <f>IF('発達障害（診断書なし・配慮あり）情報入力シート'!CL184="",0,IF(AND('発達障害（診断書なし・配慮あり）情報入力シート'!CK184=1,'発達障害（診断書なし・配慮あり）情報入力シート'!D184&lt;&gt;"",'発達障害（診断書なし・配慮あり）情報入力シート'!D184&lt;&gt;"入学しなかった"),1,0))</f>
        <v>0</v>
      </c>
      <c r="I184" s="8">
        <f t="shared" si="8"/>
        <v>0</v>
      </c>
      <c r="J184" s="8" t="str">
        <f>IFERROR(MATCH(ROW('発達障害（診断書なし・配慮あり）情報入力シート'!BD160),I:I,0),"")</f>
        <v/>
      </c>
      <c r="K184" s="8">
        <f>IF(OR(SUM('発達障害（診断書なし・配慮あり）情報入力シート'!AT184:BQ184,'発達障害（診断書なし・配慮あり）情報入力シート'!BT184:CJ184)&gt;0,COUNTA('発達障害（診断書なし・配慮あり）情報入力シート'!BR184:BS184)=2,COUNTA('発達障害（診断書なし・配慮あり）情報入力シート'!CK184:CL184)=2),1,0)</f>
        <v>0</v>
      </c>
      <c r="L184" s="8">
        <f>SUM('発達障害（診断書なし・配慮あり）情報入力シート'!J184:M184)+COUNTA('発達障害（診断書なし・配慮あり）情報入力シート'!N184)</f>
        <v>0</v>
      </c>
      <c r="M184" s="8">
        <f>SUM('発達障害（診断書なし・配慮あり）情報入力シート'!O184:R184)+COUNTA('発達障害（診断書なし・配慮あり）情報入力シート'!S184)</f>
        <v>0</v>
      </c>
      <c r="N184" s="8">
        <f>IF(SUM('発達障害（診断書なし・配慮あり）情報入力シート'!$T184:$AP184)&gt;0,1,0)</f>
        <v>0</v>
      </c>
      <c r="O184" s="8">
        <f>IF('発達障害（診断書なし・配慮あり）情報入力シート'!D184="入学者(新1年生)",1,0)</f>
        <v>0</v>
      </c>
    </row>
    <row r="185" spans="1:15" x14ac:dyDescent="0.4">
      <c r="A185" s="1217">
        <v>161</v>
      </c>
      <c r="B185" s="1218">
        <f>IF('発達障害（診断書なし・配慮あり）情報入力シート'!AQ185="",0,IF(AND('発達障害（診断書なし・配慮あり）情報入力シート'!AP185=1,'発達障害（診断書なし・配慮あり）情報入力シート'!D185&lt;&gt;"",'発達障害（診断書なし・配慮あり）情報入力シート'!D185&lt;&gt;"在籍者(2年生以上)"),1,0))</f>
        <v>0</v>
      </c>
      <c r="C185" s="1218">
        <f t="shared" si="6"/>
        <v>0</v>
      </c>
      <c r="D185" s="1218" t="str">
        <f>IFERROR(MATCH(ROW('発達障害（診断書なし・配慮あり）情報入力シート'!A161),C:C,0),"")</f>
        <v/>
      </c>
      <c r="E185" s="1218">
        <f>IF('発達障害（診断書なし・配慮あり）情報入力シート'!BS185="",0,IF(AND('発達障害（診断書なし・配慮あり）情報入力シート'!BR185=1,'発達障害（診断書なし・配慮あり）情報入力シート'!D185&lt;&gt;"",'発達障害（診断書なし・配慮あり）情報入力シート'!D185&lt;&gt;"入学しなかった"),1,0))</f>
        <v>0</v>
      </c>
      <c r="F185" s="1218">
        <f t="shared" si="7"/>
        <v>0</v>
      </c>
      <c r="G185" s="1218" t="str">
        <f>IFERROR(MATCH(ROW('発達障害（診断書なし・配慮あり）情報入力シート'!AN161),F:F,0),"")</f>
        <v/>
      </c>
      <c r="H185" s="8">
        <f>IF('発達障害（診断書なし・配慮あり）情報入力シート'!CL185="",0,IF(AND('発達障害（診断書なし・配慮あり）情報入力シート'!CK185=1,'発達障害（診断書なし・配慮あり）情報入力シート'!D185&lt;&gt;"",'発達障害（診断書なし・配慮あり）情報入力シート'!D185&lt;&gt;"入学しなかった"),1,0))</f>
        <v>0</v>
      </c>
      <c r="I185" s="8">
        <f t="shared" si="8"/>
        <v>0</v>
      </c>
      <c r="J185" s="8" t="str">
        <f>IFERROR(MATCH(ROW('発達障害（診断書なし・配慮あり）情報入力シート'!BD161),I:I,0),"")</f>
        <v/>
      </c>
      <c r="K185" s="8">
        <f>IF(OR(SUM('発達障害（診断書なし・配慮あり）情報入力シート'!AT185:BQ185,'発達障害（診断書なし・配慮あり）情報入力シート'!BT185:CJ185)&gt;0,COUNTA('発達障害（診断書なし・配慮あり）情報入力シート'!BR185:BS185)=2,COUNTA('発達障害（診断書なし・配慮あり）情報入力シート'!CK185:CL185)=2),1,0)</f>
        <v>0</v>
      </c>
      <c r="L185" s="8">
        <f>SUM('発達障害（診断書なし・配慮あり）情報入力シート'!J185:M185)+COUNTA('発達障害（診断書なし・配慮あり）情報入力シート'!N185)</f>
        <v>0</v>
      </c>
      <c r="M185" s="8">
        <f>SUM('発達障害（診断書なし・配慮あり）情報入力シート'!O185:R185)+COUNTA('発達障害（診断書なし・配慮あり）情報入力シート'!S185)</f>
        <v>0</v>
      </c>
      <c r="N185" s="8">
        <f>IF(SUM('発達障害（診断書なし・配慮あり）情報入力シート'!$T185:$AP185)&gt;0,1,0)</f>
        <v>0</v>
      </c>
      <c r="O185" s="8">
        <f>IF('発達障害（診断書なし・配慮あり）情報入力シート'!D185="入学者(新1年生)",1,0)</f>
        <v>0</v>
      </c>
    </row>
    <row r="186" spans="1:15" x14ac:dyDescent="0.4">
      <c r="A186" s="1217">
        <v>162</v>
      </c>
      <c r="B186" s="1218">
        <f>IF('発達障害（診断書なし・配慮あり）情報入力シート'!AQ186="",0,IF(AND('発達障害（診断書なし・配慮あり）情報入力シート'!AP186=1,'発達障害（診断書なし・配慮あり）情報入力シート'!D186&lt;&gt;"",'発達障害（診断書なし・配慮あり）情報入力シート'!D186&lt;&gt;"在籍者(2年生以上)"),1,0))</f>
        <v>0</v>
      </c>
      <c r="C186" s="1218">
        <f t="shared" si="6"/>
        <v>0</v>
      </c>
      <c r="D186" s="1218" t="str">
        <f>IFERROR(MATCH(ROW('発達障害（診断書なし・配慮あり）情報入力シート'!A162),C:C,0),"")</f>
        <v/>
      </c>
      <c r="E186" s="1218">
        <f>IF('発達障害（診断書なし・配慮あり）情報入力シート'!BS186="",0,IF(AND('発達障害（診断書なし・配慮あり）情報入力シート'!BR186=1,'発達障害（診断書なし・配慮あり）情報入力シート'!D186&lt;&gt;"",'発達障害（診断書なし・配慮あり）情報入力シート'!D186&lt;&gt;"入学しなかった"),1,0))</f>
        <v>0</v>
      </c>
      <c r="F186" s="1218">
        <f t="shared" si="7"/>
        <v>0</v>
      </c>
      <c r="G186" s="1218" t="str">
        <f>IFERROR(MATCH(ROW('発達障害（診断書なし・配慮あり）情報入力シート'!AN162),F:F,0),"")</f>
        <v/>
      </c>
      <c r="H186" s="8">
        <f>IF('発達障害（診断書なし・配慮あり）情報入力シート'!CL186="",0,IF(AND('発達障害（診断書なし・配慮あり）情報入力シート'!CK186=1,'発達障害（診断書なし・配慮あり）情報入力シート'!D186&lt;&gt;"",'発達障害（診断書なし・配慮あり）情報入力シート'!D186&lt;&gt;"入学しなかった"),1,0))</f>
        <v>0</v>
      </c>
      <c r="I186" s="8">
        <f t="shared" si="8"/>
        <v>0</v>
      </c>
      <c r="J186" s="8" t="str">
        <f>IFERROR(MATCH(ROW('発達障害（診断書なし・配慮あり）情報入力シート'!BD162),I:I,0),"")</f>
        <v/>
      </c>
      <c r="K186" s="8">
        <f>IF(OR(SUM('発達障害（診断書なし・配慮あり）情報入力シート'!AT186:BQ186,'発達障害（診断書なし・配慮あり）情報入力シート'!BT186:CJ186)&gt;0,COUNTA('発達障害（診断書なし・配慮あり）情報入力シート'!BR186:BS186)=2,COUNTA('発達障害（診断書なし・配慮あり）情報入力シート'!CK186:CL186)=2),1,0)</f>
        <v>0</v>
      </c>
      <c r="L186" s="8">
        <f>SUM('発達障害（診断書なし・配慮あり）情報入力シート'!J186:M186)+COUNTA('発達障害（診断書なし・配慮あり）情報入力シート'!N186)</f>
        <v>0</v>
      </c>
      <c r="M186" s="8">
        <f>SUM('発達障害（診断書なし・配慮あり）情報入力シート'!O186:R186)+COUNTA('発達障害（診断書なし・配慮あり）情報入力シート'!S186)</f>
        <v>0</v>
      </c>
      <c r="N186" s="8">
        <f>IF(SUM('発達障害（診断書なし・配慮あり）情報入力シート'!$T186:$AP186)&gt;0,1,0)</f>
        <v>0</v>
      </c>
      <c r="O186" s="8">
        <f>IF('発達障害（診断書なし・配慮あり）情報入力シート'!D186="入学者(新1年生)",1,0)</f>
        <v>0</v>
      </c>
    </row>
    <row r="187" spans="1:15" x14ac:dyDescent="0.4">
      <c r="A187" s="1217">
        <v>163</v>
      </c>
      <c r="B187" s="1218">
        <f>IF('発達障害（診断書なし・配慮あり）情報入力シート'!AQ187="",0,IF(AND('発達障害（診断書なし・配慮あり）情報入力シート'!AP187=1,'発達障害（診断書なし・配慮あり）情報入力シート'!D187&lt;&gt;"",'発達障害（診断書なし・配慮あり）情報入力シート'!D187&lt;&gt;"在籍者(2年生以上)"),1,0))</f>
        <v>0</v>
      </c>
      <c r="C187" s="1218">
        <f t="shared" si="6"/>
        <v>0</v>
      </c>
      <c r="D187" s="1218" t="str">
        <f>IFERROR(MATCH(ROW('発達障害（診断書なし・配慮あり）情報入力シート'!A163),C:C,0),"")</f>
        <v/>
      </c>
      <c r="E187" s="1218">
        <f>IF('発達障害（診断書なし・配慮あり）情報入力シート'!BS187="",0,IF(AND('発達障害（診断書なし・配慮あり）情報入力シート'!BR187=1,'発達障害（診断書なし・配慮あり）情報入力シート'!D187&lt;&gt;"",'発達障害（診断書なし・配慮あり）情報入力シート'!D187&lt;&gt;"入学しなかった"),1,0))</f>
        <v>0</v>
      </c>
      <c r="F187" s="1218">
        <f t="shared" si="7"/>
        <v>0</v>
      </c>
      <c r="G187" s="1218" t="str">
        <f>IFERROR(MATCH(ROW('発達障害（診断書なし・配慮あり）情報入力シート'!AN163),F:F,0),"")</f>
        <v/>
      </c>
      <c r="H187" s="8">
        <f>IF('発達障害（診断書なし・配慮あり）情報入力シート'!CL187="",0,IF(AND('発達障害（診断書なし・配慮あり）情報入力シート'!CK187=1,'発達障害（診断書なし・配慮あり）情報入力シート'!D187&lt;&gt;"",'発達障害（診断書なし・配慮あり）情報入力シート'!D187&lt;&gt;"入学しなかった"),1,0))</f>
        <v>0</v>
      </c>
      <c r="I187" s="8">
        <f t="shared" si="8"/>
        <v>0</v>
      </c>
      <c r="J187" s="8" t="str">
        <f>IFERROR(MATCH(ROW('発達障害（診断書なし・配慮あり）情報入力シート'!BD163),I:I,0),"")</f>
        <v/>
      </c>
      <c r="K187" s="8">
        <f>IF(OR(SUM('発達障害（診断書なし・配慮あり）情報入力シート'!AT187:BQ187,'発達障害（診断書なし・配慮あり）情報入力シート'!BT187:CJ187)&gt;0,COUNTA('発達障害（診断書なし・配慮あり）情報入力シート'!BR187:BS187)=2,COUNTA('発達障害（診断書なし・配慮あり）情報入力シート'!CK187:CL187)=2),1,0)</f>
        <v>0</v>
      </c>
      <c r="L187" s="8">
        <f>SUM('発達障害（診断書なし・配慮あり）情報入力シート'!J187:M187)+COUNTA('発達障害（診断書なし・配慮あり）情報入力シート'!N187)</f>
        <v>0</v>
      </c>
      <c r="M187" s="8">
        <f>SUM('発達障害（診断書なし・配慮あり）情報入力シート'!O187:R187)+COUNTA('発達障害（診断書なし・配慮あり）情報入力シート'!S187)</f>
        <v>0</v>
      </c>
      <c r="N187" s="8">
        <f>IF(SUM('発達障害（診断書なし・配慮あり）情報入力シート'!$T187:$AP187)&gt;0,1,0)</f>
        <v>0</v>
      </c>
      <c r="O187" s="8">
        <f>IF('発達障害（診断書なし・配慮あり）情報入力シート'!D187="入学者(新1年生)",1,0)</f>
        <v>0</v>
      </c>
    </row>
    <row r="188" spans="1:15" x14ac:dyDescent="0.4">
      <c r="A188" s="1217">
        <v>164</v>
      </c>
      <c r="B188" s="1218">
        <f>IF('発達障害（診断書なし・配慮あり）情報入力シート'!AQ188="",0,IF(AND('発達障害（診断書なし・配慮あり）情報入力シート'!AP188=1,'発達障害（診断書なし・配慮あり）情報入力シート'!D188&lt;&gt;"",'発達障害（診断書なし・配慮あり）情報入力シート'!D188&lt;&gt;"在籍者(2年生以上)"),1,0))</f>
        <v>0</v>
      </c>
      <c r="C188" s="1218">
        <f t="shared" si="6"/>
        <v>0</v>
      </c>
      <c r="D188" s="1218" t="str">
        <f>IFERROR(MATCH(ROW('発達障害（診断書なし・配慮あり）情報入力シート'!A164),C:C,0),"")</f>
        <v/>
      </c>
      <c r="E188" s="1218">
        <f>IF('発達障害（診断書なし・配慮あり）情報入力シート'!BS188="",0,IF(AND('発達障害（診断書なし・配慮あり）情報入力シート'!BR188=1,'発達障害（診断書なし・配慮あり）情報入力シート'!D188&lt;&gt;"",'発達障害（診断書なし・配慮あり）情報入力シート'!D188&lt;&gt;"入学しなかった"),1,0))</f>
        <v>0</v>
      </c>
      <c r="F188" s="1218">
        <f t="shared" si="7"/>
        <v>0</v>
      </c>
      <c r="G188" s="1218" t="str">
        <f>IFERROR(MATCH(ROW('発達障害（診断書なし・配慮あり）情報入力シート'!AN164),F:F,0),"")</f>
        <v/>
      </c>
      <c r="H188" s="8">
        <f>IF('発達障害（診断書なし・配慮あり）情報入力シート'!CL188="",0,IF(AND('発達障害（診断書なし・配慮あり）情報入力シート'!CK188=1,'発達障害（診断書なし・配慮あり）情報入力シート'!D188&lt;&gt;"",'発達障害（診断書なし・配慮あり）情報入力シート'!D188&lt;&gt;"入学しなかった"),1,0))</f>
        <v>0</v>
      </c>
      <c r="I188" s="8">
        <f t="shared" si="8"/>
        <v>0</v>
      </c>
      <c r="J188" s="8" t="str">
        <f>IFERROR(MATCH(ROW('発達障害（診断書なし・配慮あり）情報入力シート'!BD164),I:I,0),"")</f>
        <v/>
      </c>
      <c r="K188" s="8">
        <f>IF(OR(SUM('発達障害（診断書なし・配慮あり）情報入力シート'!AT188:BQ188,'発達障害（診断書なし・配慮あり）情報入力シート'!BT188:CJ188)&gt;0,COUNTA('発達障害（診断書なし・配慮あり）情報入力シート'!BR188:BS188)=2,COUNTA('発達障害（診断書なし・配慮あり）情報入力シート'!CK188:CL188)=2),1,0)</f>
        <v>0</v>
      </c>
      <c r="L188" s="8">
        <f>SUM('発達障害（診断書なし・配慮あり）情報入力シート'!J188:M188)+COUNTA('発達障害（診断書なし・配慮あり）情報入力シート'!N188)</f>
        <v>0</v>
      </c>
      <c r="M188" s="8">
        <f>SUM('発達障害（診断書なし・配慮あり）情報入力シート'!O188:R188)+COUNTA('発達障害（診断書なし・配慮あり）情報入力シート'!S188)</f>
        <v>0</v>
      </c>
      <c r="N188" s="8">
        <f>IF(SUM('発達障害（診断書なし・配慮あり）情報入力シート'!$T188:$AP188)&gt;0,1,0)</f>
        <v>0</v>
      </c>
      <c r="O188" s="8">
        <f>IF('発達障害（診断書なし・配慮あり）情報入力シート'!D188="入学者(新1年生)",1,0)</f>
        <v>0</v>
      </c>
    </row>
    <row r="189" spans="1:15" x14ac:dyDescent="0.4">
      <c r="A189" s="1217">
        <v>165</v>
      </c>
      <c r="B189" s="1218">
        <f>IF('発達障害（診断書なし・配慮あり）情報入力シート'!AQ189="",0,IF(AND('発達障害（診断書なし・配慮あり）情報入力シート'!AP189=1,'発達障害（診断書なし・配慮あり）情報入力シート'!D189&lt;&gt;"",'発達障害（診断書なし・配慮あり）情報入力シート'!D189&lt;&gt;"在籍者(2年生以上)"),1,0))</f>
        <v>0</v>
      </c>
      <c r="C189" s="1218">
        <f t="shared" si="6"/>
        <v>0</v>
      </c>
      <c r="D189" s="1218" t="str">
        <f>IFERROR(MATCH(ROW('発達障害（診断書なし・配慮あり）情報入力シート'!A165),C:C,0),"")</f>
        <v/>
      </c>
      <c r="E189" s="1218">
        <f>IF('発達障害（診断書なし・配慮あり）情報入力シート'!BS189="",0,IF(AND('発達障害（診断書なし・配慮あり）情報入力シート'!BR189=1,'発達障害（診断書なし・配慮あり）情報入力シート'!D189&lt;&gt;"",'発達障害（診断書なし・配慮あり）情報入力シート'!D189&lt;&gt;"入学しなかった"),1,0))</f>
        <v>0</v>
      </c>
      <c r="F189" s="1218">
        <f t="shared" si="7"/>
        <v>0</v>
      </c>
      <c r="G189" s="1218" t="str">
        <f>IFERROR(MATCH(ROW('発達障害（診断書なし・配慮あり）情報入力シート'!AN165),F:F,0),"")</f>
        <v/>
      </c>
      <c r="H189" s="8">
        <f>IF('発達障害（診断書なし・配慮あり）情報入力シート'!CL189="",0,IF(AND('発達障害（診断書なし・配慮あり）情報入力シート'!CK189=1,'発達障害（診断書なし・配慮あり）情報入力シート'!D189&lt;&gt;"",'発達障害（診断書なし・配慮あり）情報入力シート'!D189&lt;&gt;"入学しなかった"),1,0))</f>
        <v>0</v>
      </c>
      <c r="I189" s="8">
        <f t="shared" si="8"/>
        <v>0</v>
      </c>
      <c r="J189" s="8" t="str">
        <f>IFERROR(MATCH(ROW('発達障害（診断書なし・配慮あり）情報入力シート'!BD165),I:I,0),"")</f>
        <v/>
      </c>
      <c r="K189" s="8">
        <f>IF(OR(SUM('発達障害（診断書なし・配慮あり）情報入力シート'!AT189:BQ189,'発達障害（診断書なし・配慮あり）情報入力シート'!BT189:CJ189)&gt;0,COUNTA('発達障害（診断書なし・配慮あり）情報入力シート'!BR189:BS189)=2,COUNTA('発達障害（診断書なし・配慮あり）情報入力シート'!CK189:CL189)=2),1,0)</f>
        <v>0</v>
      </c>
      <c r="L189" s="8">
        <f>SUM('発達障害（診断書なし・配慮あり）情報入力シート'!J189:M189)+COUNTA('発達障害（診断書なし・配慮あり）情報入力シート'!N189)</f>
        <v>0</v>
      </c>
      <c r="M189" s="8">
        <f>SUM('発達障害（診断書なし・配慮あり）情報入力シート'!O189:R189)+COUNTA('発達障害（診断書なし・配慮あり）情報入力シート'!S189)</f>
        <v>0</v>
      </c>
      <c r="N189" s="8">
        <f>IF(SUM('発達障害（診断書なし・配慮あり）情報入力シート'!$T189:$AP189)&gt;0,1,0)</f>
        <v>0</v>
      </c>
      <c r="O189" s="8">
        <f>IF('発達障害（診断書なし・配慮あり）情報入力シート'!D189="入学者(新1年生)",1,0)</f>
        <v>0</v>
      </c>
    </row>
    <row r="190" spans="1:15" x14ac:dyDescent="0.4">
      <c r="A190" s="1217">
        <v>166</v>
      </c>
      <c r="B190" s="1218">
        <f>IF('発達障害（診断書なし・配慮あり）情報入力シート'!AQ190="",0,IF(AND('発達障害（診断書なし・配慮あり）情報入力シート'!AP190=1,'発達障害（診断書なし・配慮あり）情報入力シート'!D190&lt;&gt;"",'発達障害（診断書なし・配慮あり）情報入力シート'!D190&lt;&gt;"在籍者(2年生以上)"),1,0))</f>
        <v>0</v>
      </c>
      <c r="C190" s="1218">
        <f t="shared" si="6"/>
        <v>0</v>
      </c>
      <c r="D190" s="1218" t="str">
        <f>IFERROR(MATCH(ROW('発達障害（診断書なし・配慮あり）情報入力シート'!A166),C:C,0),"")</f>
        <v/>
      </c>
      <c r="E190" s="1218">
        <f>IF('発達障害（診断書なし・配慮あり）情報入力シート'!BS190="",0,IF(AND('発達障害（診断書なし・配慮あり）情報入力シート'!BR190=1,'発達障害（診断書なし・配慮あり）情報入力シート'!D190&lt;&gt;"",'発達障害（診断書なし・配慮あり）情報入力シート'!D190&lt;&gt;"入学しなかった"),1,0))</f>
        <v>0</v>
      </c>
      <c r="F190" s="1218">
        <f t="shared" si="7"/>
        <v>0</v>
      </c>
      <c r="G190" s="1218" t="str">
        <f>IFERROR(MATCH(ROW('発達障害（診断書なし・配慮あり）情報入力シート'!AN166),F:F,0),"")</f>
        <v/>
      </c>
      <c r="H190" s="8">
        <f>IF('発達障害（診断書なし・配慮あり）情報入力シート'!CL190="",0,IF(AND('発達障害（診断書なし・配慮あり）情報入力シート'!CK190=1,'発達障害（診断書なし・配慮あり）情報入力シート'!D190&lt;&gt;"",'発達障害（診断書なし・配慮あり）情報入力シート'!D190&lt;&gt;"入学しなかった"),1,0))</f>
        <v>0</v>
      </c>
      <c r="I190" s="8">
        <f t="shared" si="8"/>
        <v>0</v>
      </c>
      <c r="J190" s="8" t="str">
        <f>IFERROR(MATCH(ROW('発達障害（診断書なし・配慮あり）情報入力シート'!BD166),I:I,0),"")</f>
        <v/>
      </c>
      <c r="K190" s="8">
        <f>IF(OR(SUM('発達障害（診断書なし・配慮あり）情報入力シート'!AT190:BQ190,'発達障害（診断書なし・配慮あり）情報入力シート'!BT190:CJ190)&gt;0,COUNTA('発達障害（診断書なし・配慮あり）情報入力シート'!BR190:BS190)=2,COUNTA('発達障害（診断書なし・配慮あり）情報入力シート'!CK190:CL190)=2),1,0)</f>
        <v>0</v>
      </c>
      <c r="L190" s="8">
        <f>SUM('発達障害（診断書なし・配慮あり）情報入力シート'!J190:M190)+COUNTA('発達障害（診断書なし・配慮あり）情報入力シート'!N190)</f>
        <v>0</v>
      </c>
      <c r="M190" s="8">
        <f>SUM('発達障害（診断書なし・配慮あり）情報入力シート'!O190:R190)+COUNTA('発達障害（診断書なし・配慮あり）情報入力シート'!S190)</f>
        <v>0</v>
      </c>
      <c r="N190" s="8">
        <f>IF(SUM('発達障害（診断書なし・配慮あり）情報入力シート'!$T190:$AP190)&gt;0,1,0)</f>
        <v>0</v>
      </c>
      <c r="O190" s="8">
        <f>IF('発達障害（診断書なし・配慮あり）情報入力シート'!D190="入学者(新1年生)",1,0)</f>
        <v>0</v>
      </c>
    </row>
    <row r="191" spans="1:15" x14ac:dyDescent="0.4">
      <c r="A191" s="1217">
        <v>167</v>
      </c>
      <c r="B191" s="1218">
        <f>IF('発達障害（診断書なし・配慮あり）情報入力シート'!AQ191="",0,IF(AND('発達障害（診断書なし・配慮あり）情報入力シート'!AP191=1,'発達障害（診断書なし・配慮あり）情報入力シート'!D191&lt;&gt;"",'発達障害（診断書なし・配慮あり）情報入力シート'!D191&lt;&gt;"在籍者(2年生以上)"),1,0))</f>
        <v>0</v>
      </c>
      <c r="C191" s="1218">
        <f t="shared" si="6"/>
        <v>0</v>
      </c>
      <c r="D191" s="1218" t="str">
        <f>IFERROR(MATCH(ROW('発達障害（診断書なし・配慮あり）情報入力シート'!A167),C:C,0),"")</f>
        <v/>
      </c>
      <c r="E191" s="1218">
        <f>IF('発達障害（診断書なし・配慮あり）情報入力シート'!BS191="",0,IF(AND('発達障害（診断書なし・配慮あり）情報入力シート'!BR191=1,'発達障害（診断書なし・配慮あり）情報入力シート'!D191&lt;&gt;"",'発達障害（診断書なし・配慮あり）情報入力シート'!D191&lt;&gt;"入学しなかった"),1,0))</f>
        <v>0</v>
      </c>
      <c r="F191" s="1218">
        <f t="shared" si="7"/>
        <v>0</v>
      </c>
      <c r="G191" s="1218" t="str">
        <f>IFERROR(MATCH(ROW('発達障害（診断書なし・配慮あり）情報入力シート'!AN167),F:F,0),"")</f>
        <v/>
      </c>
      <c r="H191" s="8">
        <f>IF('発達障害（診断書なし・配慮あり）情報入力シート'!CL191="",0,IF(AND('発達障害（診断書なし・配慮あり）情報入力シート'!CK191=1,'発達障害（診断書なし・配慮あり）情報入力シート'!D191&lt;&gt;"",'発達障害（診断書なし・配慮あり）情報入力シート'!D191&lt;&gt;"入学しなかった"),1,0))</f>
        <v>0</v>
      </c>
      <c r="I191" s="8">
        <f t="shared" si="8"/>
        <v>0</v>
      </c>
      <c r="J191" s="8" t="str">
        <f>IFERROR(MATCH(ROW('発達障害（診断書なし・配慮あり）情報入力シート'!BD167),I:I,0),"")</f>
        <v/>
      </c>
      <c r="K191" s="8">
        <f>IF(OR(SUM('発達障害（診断書なし・配慮あり）情報入力シート'!AT191:BQ191,'発達障害（診断書なし・配慮あり）情報入力シート'!BT191:CJ191)&gt;0,COUNTA('発達障害（診断書なし・配慮あり）情報入力シート'!BR191:BS191)=2,COUNTA('発達障害（診断書なし・配慮あり）情報入力シート'!CK191:CL191)=2),1,0)</f>
        <v>0</v>
      </c>
      <c r="L191" s="8">
        <f>SUM('発達障害（診断書なし・配慮あり）情報入力シート'!J191:M191)+COUNTA('発達障害（診断書なし・配慮あり）情報入力シート'!N191)</f>
        <v>0</v>
      </c>
      <c r="M191" s="8">
        <f>SUM('発達障害（診断書なし・配慮あり）情報入力シート'!O191:R191)+COUNTA('発達障害（診断書なし・配慮あり）情報入力シート'!S191)</f>
        <v>0</v>
      </c>
      <c r="N191" s="8">
        <f>IF(SUM('発達障害（診断書なし・配慮あり）情報入力シート'!$T191:$AP191)&gt;0,1,0)</f>
        <v>0</v>
      </c>
      <c r="O191" s="8">
        <f>IF('発達障害（診断書なし・配慮あり）情報入力シート'!D191="入学者(新1年生)",1,0)</f>
        <v>0</v>
      </c>
    </row>
    <row r="192" spans="1:15" x14ac:dyDescent="0.4">
      <c r="A192" s="1217">
        <v>168</v>
      </c>
      <c r="B192" s="1218">
        <f>IF('発達障害（診断書なし・配慮あり）情報入力シート'!AQ192="",0,IF(AND('発達障害（診断書なし・配慮あり）情報入力シート'!AP192=1,'発達障害（診断書なし・配慮あり）情報入力シート'!D192&lt;&gt;"",'発達障害（診断書なし・配慮あり）情報入力シート'!D192&lt;&gt;"在籍者(2年生以上)"),1,0))</f>
        <v>0</v>
      </c>
      <c r="C192" s="1218">
        <f t="shared" si="6"/>
        <v>0</v>
      </c>
      <c r="D192" s="1218" t="str">
        <f>IFERROR(MATCH(ROW('発達障害（診断書なし・配慮あり）情報入力シート'!A168),C:C,0),"")</f>
        <v/>
      </c>
      <c r="E192" s="1218">
        <f>IF('発達障害（診断書なし・配慮あり）情報入力シート'!BS192="",0,IF(AND('発達障害（診断書なし・配慮あり）情報入力シート'!BR192=1,'発達障害（診断書なし・配慮あり）情報入力シート'!D192&lt;&gt;"",'発達障害（診断書なし・配慮あり）情報入力シート'!D192&lt;&gt;"入学しなかった"),1,0))</f>
        <v>0</v>
      </c>
      <c r="F192" s="1218">
        <f t="shared" si="7"/>
        <v>0</v>
      </c>
      <c r="G192" s="1218" t="str">
        <f>IFERROR(MATCH(ROW('発達障害（診断書なし・配慮あり）情報入力シート'!AN168),F:F,0),"")</f>
        <v/>
      </c>
      <c r="H192" s="8">
        <f>IF('発達障害（診断書なし・配慮あり）情報入力シート'!CL192="",0,IF(AND('発達障害（診断書なし・配慮あり）情報入力シート'!CK192=1,'発達障害（診断書なし・配慮あり）情報入力シート'!D192&lt;&gt;"",'発達障害（診断書なし・配慮あり）情報入力シート'!D192&lt;&gt;"入学しなかった"),1,0))</f>
        <v>0</v>
      </c>
      <c r="I192" s="8">
        <f t="shared" si="8"/>
        <v>0</v>
      </c>
      <c r="J192" s="8" t="str">
        <f>IFERROR(MATCH(ROW('発達障害（診断書なし・配慮あり）情報入力シート'!BD168),I:I,0),"")</f>
        <v/>
      </c>
      <c r="K192" s="8">
        <f>IF(OR(SUM('発達障害（診断書なし・配慮あり）情報入力シート'!AT192:BQ192,'発達障害（診断書なし・配慮あり）情報入力シート'!BT192:CJ192)&gt;0,COUNTA('発達障害（診断書なし・配慮あり）情報入力シート'!BR192:BS192)=2,COUNTA('発達障害（診断書なし・配慮あり）情報入力シート'!CK192:CL192)=2),1,0)</f>
        <v>0</v>
      </c>
      <c r="L192" s="8">
        <f>SUM('発達障害（診断書なし・配慮あり）情報入力シート'!J192:M192)+COUNTA('発達障害（診断書なし・配慮あり）情報入力シート'!N192)</f>
        <v>0</v>
      </c>
      <c r="M192" s="8">
        <f>SUM('発達障害（診断書なし・配慮あり）情報入力シート'!O192:R192)+COUNTA('発達障害（診断書なし・配慮あり）情報入力シート'!S192)</f>
        <v>0</v>
      </c>
      <c r="N192" s="8">
        <f>IF(SUM('発達障害（診断書なし・配慮あり）情報入力シート'!$T192:$AP192)&gt;0,1,0)</f>
        <v>0</v>
      </c>
      <c r="O192" s="8">
        <f>IF('発達障害（診断書なし・配慮あり）情報入力シート'!D192="入学者(新1年生)",1,0)</f>
        <v>0</v>
      </c>
    </row>
    <row r="193" spans="1:15" x14ac:dyDescent="0.4">
      <c r="A193" s="1217">
        <v>169</v>
      </c>
      <c r="B193" s="1218">
        <f>IF('発達障害（診断書なし・配慮あり）情報入力シート'!AQ193="",0,IF(AND('発達障害（診断書なし・配慮あり）情報入力シート'!AP193=1,'発達障害（診断書なし・配慮あり）情報入力シート'!D193&lt;&gt;"",'発達障害（診断書なし・配慮あり）情報入力シート'!D193&lt;&gt;"在籍者(2年生以上)"),1,0))</f>
        <v>0</v>
      </c>
      <c r="C193" s="1218">
        <f t="shared" si="6"/>
        <v>0</v>
      </c>
      <c r="D193" s="1218" t="str">
        <f>IFERROR(MATCH(ROW('発達障害（診断書なし・配慮あり）情報入力シート'!A169),C:C,0),"")</f>
        <v/>
      </c>
      <c r="E193" s="1218">
        <f>IF('発達障害（診断書なし・配慮あり）情報入力シート'!BS193="",0,IF(AND('発達障害（診断書なし・配慮あり）情報入力シート'!BR193=1,'発達障害（診断書なし・配慮あり）情報入力シート'!D193&lt;&gt;"",'発達障害（診断書なし・配慮あり）情報入力シート'!D193&lt;&gt;"入学しなかった"),1,0))</f>
        <v>0</v>
      </c>
      <c r="F193" s="1218">
        <f t="shared" si="7"/>
        <v>0</v>
      </c>
      <c r="G193" s="1218" t="str">
        <f>IFERROR(MATCH(ROW('発達障害（診断書なし・配慮あり）情報入力シート'!AN169),F:F,0),"")</f>
        <v/>
      </c>
      <c r="H193" s="8">
        <f>IF('発達障害（診断書なし・配慮あり）情報入力シート'!CL193="",0,IF(AND('発達障害（診断書なし・配慮あり）情報入力シート'!CK193=1,'発達障害（診断書なし・配慮あり）情報入力シート'!D193&lt;&gt;"",'発達障害（診断書なし・配慮あり）情報入力シート'!D193&lt;&gt;"入学しなかった"),1,0))</f>
        <v>0</v>
      </c>
      <c r="I193" s="8">
        <f t="shared" si="8"/>
        <v>0</v>
      </c>
      <c r="J193" s="8" t="str">
        <f>IFERROR(MATCH(ROW('発達障害（診断書なし・配慮あり）情報入力シート'!BD169),I:I,0),"")</f>
        <v/>
      </c>
      <c r="K193" s="8">
        <f>IF(OR(SUM('発達障害（診断書なし・配慮あり）情報入力シート'!AT193:BQ193,'発達障害（診断書なし・配慮あり）情報入力シート'!BT193:CJ193)&gt;0,COUNTA('発達障害（診断書なし・配慮あり）情報入力シート'!BR193:BS193)=2,COUNTA('発達障害（診断書なし・配慮あり）情報入力シート'!CK193:CL193)=2),1,0)</f>
        <v>0</v>
      </c>
      <c r="L193" s="8">
        <f>SUM('発達障害（診断書なし・配慮あり）情報入力シート'!J193:M193)+COUNTA('発達障害（診断書なし・配慮あり）情報入力シート'!N193)</f>
        <v>0</v>
      </c>
      <c r="M193" s="8">
        <f>SUM('発達障害（診断書なし・配慮あり）情報入力シート'!O193:R193)+COUNTA('発達障害（診断書なし・配慮あり）情報入力シート'!S193)</f>
        <v>0</v>
      </c>
      <c r="N193" s="8">
        <f>IF(SUM('発達障害（診断書なし・配慮あり）情報入力シート'!$T193:$AP193)&gt;0,1,0)</f>
        <v>0</v>
      </c>
      <c r="O193" s="8">
        <f>IF('発達障害（診断書なし・配慮あり）情報入力シート'!D193="入学者(新1年生)",1,0)</f>
        <v>0</v>
      </c>
    </row>
    <row r="194" spans="1:15" x14ac:dyDescent="0.4">
      <c r="A194" s="1217">
        <v>170</v>
      </c>
      <c r="B194" s="1218">
        <f>IF('発達障害（診断書なし・配慮あり）情報入力シート'!AQ194="",0,IF(AND('発達障害（診断書なし・配慮あり）情報入力シート'!AP194=1,'発達障害（診断書なし・配慮あり）情報入力シート'!D194&lt;&gt;"",'発達障害（診断書なし・配慮あり）情報入力シート'!D194&lt;&gt;"在籍者(2年生以上)"),1,0))</f>
        <v>0</v>
      </c>
      <c r="C194" s="1218">
        <f t="shared" si="6"/>
        <v>0</v>
      </c>
      <c r="D194" s="1218" t="str">
        <f>IFERROR(MATCH(ROW('発達障害（診断書なし・配慮あり）情報入力シート'!A170),C:C,0),"")</f>
        <v/>
      </c>
      <c r="E194" s="1218">
        <f>IF('発達障害（診断書なし・配慮あり）情報入力シート'!BS194="",0,IF(AND('発達障害（診断書なし・配慮あり）情報入力シート'!BR194=1,'発達障害（診断書なし・配慮あり）情報入力シート'!D194&lt;&gt;"",'発達障害（診断書なし・配慮あり）情報入力シート'!D194&lt;&gt;"入学しなかった"),1,0))</f>
        <v>0</v>
      </c>
      <c r="F194" s="1218">
        <f t="shared" si="7"/>
        <v>0</v>
      </c>
      <c r="G194" s="1218" t="str">
        <f>IFERROR(MATCH(ROW('発達障害（診断書なし・配慮あり）情報入力シート'!AN170),F:F,0),"")</f>
        <v/>
      </c>
      <c r="H194" s="8">
        <f>IF('発達障害（診断書なし・配慮あり）情報入力シート'!CL194="",0,IF(AND('発達障害（診断書なし・配慮あり）情報入力シート'!CK194=1,'発達障害（診断書なし・配慮あり）情報入力シート'!D194&lt;&gt;"",'発達障害（診断書なし・配慮あり）情報入力シート'!D194&lt;&gt;"入学しなかった"),1,0))</f>
        <v>0</v>
      </c>
      <c r="I194" s="8">
        <f t="shared" si="8"/>
        <v>0</v>
      </c>
      <c r="J194" s="8" t="str">
        <f>IFERROR(MATCH(ROW('発達障害（診断書なし・配慮あり）情報入力シート'!BD170),I:I,0),"")</f>
        <v/>
      </c>
      <c r="K194" s="8">
        <f>IF(OR(SUM('発達障害（診断書なし・配慮あり）情報入力シート'!AT194:BQ194,'発達障害（診断書なし・配慮あり）情報入力シート'!BT194:CJ194)&gt;0,COUNTA('発達障害（診断書なし・配慮あり）情報入力シート'!BR194:BS194)=2,COUNTA('発達障害（診断書なし・配慮あり）情報入力シート'!CK194:CL194)=2),1,0)</f>
        <v>0</v>
      </c>
      <c r="L194" s="8">
        <f>SUM('発達障害（診断書なし・配慮あり）情報入力シート'!J194:M194)+COUNTA('発達障害（診断書なし・配慮あり）情報入力シート'!N194)</f>
        <v>0</v>
      </c>
      <c r="M194" s="8">
        <f>SUM('発達障害（診断書なし・配慮あり）情報入力シート'!O194:R194)+COUNTA('発達障害（診断書なし・配慮あり）情報入力シート'!S194)</f>
        <v>0</v>
      </c>
      <c r="N194" s="8">
        <f>IF(SUM('発達障害（診断書なし・配慮あり）情報入力シート'!$T194:$AP194)&gt;0,1,0)</f>
        <v>0</v>
      </c>
      <c r="O194" s="8">
        <f>IF('発達障害（診断書なし・配慮あり）情報入力シート'!D194="入学者(新1年生)",1,0)</f>
        <v>0</v>
      </c>
    </row>
    <row r="195" spans="1:15" x14ac:dyDescent="0.4">
      <c r="A195" s="1217">
        <v>171</v>
      </c>
      <c r="B195" s="1218">
        <f>IF('発達障害（診断書なし・配慮あり）情報入力シート'!AQ195="",0,IF(AND('発達障害（診断書なし・配慮あり）情報入力シート'!AP195=1,'発達障害（診断書なし・配慮あり）情報入力シート'!D195&lt;&gt;"",'発達障害（診断書なし・配慮あり）情報入力シート'!D195&lt;&gt;"在籍者(2年生以上)"),1,0))</f>
        <v>0</v>
      </c>
      <c r="C195" s="1218">
        <f t="shared" si="6"/>
        <v>0</v>
      </c>
      <c r="D195" s="1218" t="str">
        <f>IFERROR(MATCH(ROW('発達障害（診断書なし・配慮あり）情報入力シート'!A171),C:C,0),"")</f>
        <v/>
      </c>
      <c r="E195" s="1218">
        <f>IF('発達障害（診断書なし・配慮あり）情報入力シート'!BS195="",0,IF(AND('発達障害（診断書なし・配慮あり）情報入力シート'!BR195=1,'発達障害（診断書なし・配慮あり）情報入力シート'!D195&lt;&gt;"",'発達障害（診断書なし・配慮あり）情報入力シート'!D195&lt;&gt;"入学しなかった"),1,0))</f>
        <v>0</v>
      </c>
      <c r="F195" s="1218">
        <f t="shared" si="7"/>
        <v>0</v>
      </c>
      <c r="G195" s="1218" t="str">
        <f>IFERROR(MATCH(ROW('発達障害（診断書なし・配慮あり）情報入力シート'!AN171),F:F,0),"")</f>
        <v/>
      </c>
      <c r="H195" s="8">
        <f>IF('発達障害（診断書なし・配慮あり）情報入力シート'!CL195="",0,IF(AND('発達障害（診断書なし・配慮あり）情報入力シート'!CK195=1,'発達障害（診断書なし・配慮あり）情報入力シート'!D195&lt;&gt;"",'発達障害（診断書なし・配慮あり）情報入力シート'!D195&lt;&gt;"入学しなかった"),1,0))</f>
        <v>0</v>
      </c>
      <c r="I195" s="8">
        <f t="shared" si="8"/>
        <v>0</v>
      </c>
      <c r="J195" s="8" t="str">
        <f>IFERROR(MATCH(ROW('発達障害（診断書なし・配慮あり）情報入力シート'!BD171),I:I,0),"")</f>
        <v/>
      </c>
      <c r="K195" s="8">
        <f>IF(OR(SUM('発達障害（診断書なし・配慮あり）情報入力シート'!AT195:BQ195,'発達障害（診断書なし・配慮あり）情報入力シート'!BT195:CJ195)&gt;0,COUNTA('発達障害（診断書なし・配慮あり）情報入力シート'!BR195:BS195)=2,COUNTA('発達障害（診断書なし・配慮あり）情報入力シート'!CK195:CL195)=2),1,0)</f>
        <v>0</v>
      </c>
      <c r="L195" s="8">
        <f>SUM('発達障害（診断書なし・配慮あり）情報入力シート'!J195:M195)+COUNTA('発達障害（診断書なし・配慮あり）情報入力シート'!N195)</f>
        <v>0</v>
      </c>
      <c r="M195" s="8">
        <f>SUM('発達障害（診断書なし・配慮あり）情報入力シート'!O195:R195)+COUNTA('発達障害（診断書なし・配慮あり）情報入力シート'!S195)</f>
        <v>0</v>
      </c>
      <c r="N195" s="8">
        <f>IF(SUM('発達障害（診断書なし・配慮あり）情報入力シート'!$T195:$AP195)&gt;0,1,0)</f>
        <v>0</v>
      </c>
      <c r="O195" s="8">
        <f>IF('発達障害（診断書なし・配慮あり）情報入力シート'!D195="入学者(新1年生)",1,0)</f>
        <v>0</v>
      </c>
    </row>
    <row r="196" spans="1:15" x14ac:dyDescent="0.4">
      <c r="A196" s="1217">
        <v>172</v>
      </c>
      <c r="B196" s="1218">
        <f>IF('発達障害（診断書なし・配慮あり）情報入力シート'!AQ196="",0,IF(AND('発達障害（診断書なし・配慮あり）情報入力シート'!AP196=1,'発達障害（診断書なし・配慮あり）情報入力シート'!D196&lt;&gt;"",'発達障害（診断書なし・配慮あり）情報入力シート'!D196&lt;&gt;"在籍者(2年生以上)"),1,0))</f>
        <v>0</v>
      </c>
      <c r="C196" s="1218">
        <f t="shared" si="6"/>
        <v>0</v>
      </c>
      <c r="D196" s="1218" t="str">
        <f>IFERROR(MATCH(ROW('発達障害（診断書なし・配慮あり）情報入力シート'!A172),C:C,0),"")</f>
        <v/>
      </c>
      <c r="E196" s="1218">
        <f>IF('発達障害（診断書なし・配慮あり）情報入力シート'!BS196="",0,IF(AND('発達障害（診断書なし・配慮あり）情報入力シート'!BR196=1,'発達障害（診断書なし・配慮あり）情報入力シート'!D196&lt;&gt;"",'発達障害（診断書なし・配慮あり）情報入力シート'!D196&lt;&gt;"入学しなかった"),1,0))</f>
        <v>0</v>
      </c>
      <c r="F196" s="1218">
        <f t="shared" si="7"/>
        <v>0</v>
      </c>
      <c r="G196" s="1218" t="str">
        <f>IFERROR(MATCH(ROW('発達障害（診断書なし・配慮あり）情報入力シート'!AN172),F:F,0),"")</f>
        <v/>
      </c>
      <c r="H196" s="8">
        <f>IF('発達障害（診断書なし・配慮あり）情報入力シート'!CL196="",0,IF(AND('発達障害（診断書なし・配慮あり）情報入力シート'!CK196=1,'発達障害（診断書なし・配慮あり）情報入力シート'!D196&lt;&gt;"",'発達障害（診断書なし・配慮あり）情報入力シート'!D196&lt;&gt;"入学しなかった"),1,0))</f>
        <v>0</v>
      </c>
      <c r="I196" s="8">
        <f t="shared" si="8"/>
        <v>0</v>
      </c>
      <c r="J196" s="8" t="str">
        <f>IFERROR(MATCH(ROW('発達障害（診断書なし・配慮あり）情報入力シート'!BD172),I:I,0),"")</f>
        <v/>
      </c>
      <c r="K196" s="8">
        <f>IF(OR(SUM('発達障害（診断書なし・配慮あり）情報入力シート'!AT196:BQ196,'発達障害（診断書なし・配慮あり）情報入力シート'!BT196:CJ196)&gt;0,COUNTA('発達障害（診断書なし・配慮あり）情報入力シート'!BR196:BS196)=2,COUNTA('発達障害（診断書なし・配慮あり）情報入力シート'!CK196:CL196)=2),1,0)</f>
        <v>0</v>
      </c>
      <c r="L196" s="8">
        <f>SUM('発達障害（診断書なし・配慮あり）情報入力シート'!J196:M196)+COUNTA('発達障害（診断書なし・配慮あり）情報入力シート'!N196)</f>
        <v>0</v>
      </c>
      <c r="M196" s="8">
        <f>SUM('発達障害（診断書なし・配慮あり）情報入力シート'!O196:R196)+COUNTA('発達障害（診断書なし・配慮あり）情報入力シート'!S196)</f>
        <v>0</v>
      </c>
      <c r="N196" s="8">
        <f>IF(SUM('発達障害（診断書なし・配慮あり）情報入力シート'!$T196:$AP196)&gt;0,1,0)</f>
        <v>0</v>
      </c>
      <c r="O196" s="8">
        <f>IF('発達障害（診断書なし・配慮あり）情報入力シート'!D196="入学者(新1年生)",1,0)</f>
        <v>0</v>
      </c>
    </row>
    <row r="197" spans="1:15" x14ac:dyDescent="0.4">
      <c r="A197" s="1217">
        <v>173</v>
      </c>
      <c r="B197" s="1218">
        <f>IF('発達障害（診断書なし・配慮あり）情報入力シート'!AQ197="",0,IF(AND('発達障害（診断書なし・配慮あり）情報入力シート'!AP197=1,'発達障害（診断書なし・配慮あり）情報入力シート'!D197&lt;&gt;"",'発達障害（診断書なし・配慮あり）情報入力シート'!D197&lt;&gt;"在籍者(2年生以上)"),1,0))</f>
        <v>0</v>
      </c>
      <c r="C197" s="1218">
        <f t="shared" si="6"/>
        <v>0</v>
      </c>
      <c r="D197" s="1218" t="str">
        <f>IFERROR(MATCH(ROW('発達障害（診断書なし・配慮あり）情報入力シート'!A173),C:C,0),"")</f>
        <v/>
      </c>
      <c r="E197" s="1218">
        <f>IF('発達障害（診断書なし・配慮あり）情報入力シート'!BS197="",0,IF(AND('発達障害（診断書なし・配慮あり）情報入力シート'!BR197=1,'発達障害（診断書なし・配慮あり）情報入力シート'!D197&lt;&gt;"",'発達障害（診断書なし・配慮あり）情報入力シート'!D197&lt;&gt;"入学しなかった"),1,0))</f>
        <v>0</v>
      </c>
      <c r="F197" s="1218">
        <f t="shared" si="7"/>
        <v>0</v>
      </c>
      <c r="G197" s="1218" t="str">
        <f>IFERROR(MATCH(ROW('発達障害（診断書なし・配慮あり）情報入力シート'!AN173),F:F,0),"")</f>
        <v/>
      </c>
      <c r="H197" s="8">
        <f>IF('発達障害（診断書なし・配慮あり）情報入力シート'!CL197="",0,IF(AND('発達障害（診断書なし・配慮あり）情報入力シート'!CK197=1,'発達障害（診断書なし・配慮あり）情報入力シート'!D197&lt;&gt;"",'発達障害（診断書なし・配慮あり）情報入力シート'!D197&lt;&gt;"入学しなかった"),1,0))</f>
        <v>0</v>
      </c>
      <c r="I197" s="8">
        <f t="shared" si="8"/>
        <v>0</v>
      </c>
      <c r="J197" s="8" t="str">
        <f>IFERROR(MATCH(ROW('発達障害（診断書なし・配慮あり）情報入力シート'!BD173),I:I,0),"")</f>
        <v/>
      </c>
      <c r="K197" s="8">
        <f>IF(OR(SUM('発達障害（診断書なし・配慮あり）情報入力シート'!AT197:BQ197,'発達障害（診断書なし・配慮あり）情報入力シート'!BT197:CJ197)&gt;0,COUNTA('発達障害（診断書なし・配慮あり）情報入力シート'!BR197:BS197)=2,COUNTA('発達障害（診断書なし・配慮あり）情報入力シート'!CK197:CL197)=2),1,0)</f>
        <v>0</v>
      </c>
      <c r="L197" s="8">
        <f>SUM('発達障害（診断書なし・配慮あり）情報入力シート'!J197:M197)+COUNTA('発達障害（診断書なし・配慮あり）情報入力シート'!N197)</f>
        <v>0</v>
      </c>
      <c r="M197" s="8">
        <f>SUM('発達障害（診断書なし・配慮あり）情報入力シート'!O197:R197)+COUNTA('発達障害（診断書なし・配慮あり）情報入力シート'!S197)</f>
        <v>0</v>
      </c>
      <c r="N197" s="8">
        <f>IF(SUM('発達障害（診断書なし・配慮あり）情報入力シート'!$T197:$AP197)&gt;0,1,0)</f>
        <v>0</v>
      </c>
      <c r="O197" s="8">
        <f>IF('発達障害（診断書なし・配慮あり）情報入力シート'!D197="入学者(新1年生)",1,0)</f>
        <v>0</v>
      </c>
    </row>
    <row r="198" spans="1:15" x14ac:dyDescent="0.4">
      <c r="A198" s="1217">
        <v>174</v>
      </c>
      <c r="B198" s="1218">
        <f>IF('発達障害（診断書なし・配慮あり）情報入力シート'!AQ198="",0,IF(AND('発達障害（診断書なし・配慮あり）情報入力シート'!AP198=1,'発達障害（診断書なし・配慮あり）情報入力シート'!D198&lt;&gt;"",'発達障害（診断書なし・配慮あり）情報入力シート'!D198&lt;&gt;"在籍者(2年生以上)"),1,0))</f>
        <v>0</v>
      </c>
      <c r="C198" s="1218">
        <f t="shared" si="6"/>
        <v>0</v>
      </c>
      <c r="D198" s="1218" t="str">
        <f>IFERROR(MATCH(ROW('発達障害（診断書なし・配慮あり）情報入力シート'!A174),C:C,0),"")</f>
        <v/>
      </c>
      <c r="E198" s="1218">
        <f>IF('発達障害（診断書なし・配慮あり）情報入力シート'!BS198="",0,IF(AND('発達障害（診断書なし・配慮あり）情報入力シート'!BR198=1,'発達障害（診断書なし・配慮あり）情報入力シート'!D198&lt;&gt;"",'発達障害（診断書なし・配慮あり）情報入力シート'!D198&lt;&gt;"入学しなかった"),1,0))</f>
        <v>0</v>
      </c>
      <c r="F198" s="1218">
        <f t="shared" si="7"/>
        <v>0</v>
      </c>
      <c r="G198" s="1218" t="str">
        <f>IFERROR(MATCH(ROW('発達障害（診断書なし・配慮あり）情報入力シート'!AN174),F:F,0),"")</f>
        <v/>
      </c>
      <c r="H198" s="8">
        <f>IF('発達障害（診断書なし・配慮あり）情報入力シート'!CL198="",0,IF(AND('発達障害（診断書なし・配慮あり）情報入力シート'!CK198=1,'発達障害（診断書なし・配慮あり）情報入力シート'!D198&lt;&gt;"",'発達障害（診断書なし・配慮あり）情報入力シート'!D198&lt;&gt;"入学しなかった"),1,0))</f>
        <v>0</v>
      </c>
      <c r="I198" s="8">
        <f t="shared" si="8"/>
        <v>0</v>
      </c>
      <c r="J198" s="8" t="str">
        <f>IFERROR(MATCH(ROW('発達障害（診断書なし・配慮あり）情報入力シート'!BD174),I:I,0),"")</f>
        <v/>
      </c>
      <c r="K198" s="8">
        <f>IF(OR(SUM('発達障害（診断書なし・配慮あり）情報入力シート'!AT198:BQ198,'発達障害（診断書なし・配慮あり）情報入力シート'!BT198:CJ198)&gt;0,COUNTA('発達障害（診断書なし・配慮あり）情報入力シート'!BR198:BS198)=2,COUNTA('発達障害（診断書なし・配慮あり）情報入力シート'!CK198:CL198)=2),1,0)</f>
        <v>0</v>
      </c>
      <c r="L198" s="8">
        <f>SUM('発達障害（診断書なし・配慮あり）情報入力シート'!J198:M198)+COUNTA('発達障害（診断書なし・配慮あり）情報入力シート'!N198)</f>
        <v>0</v>
      </c>
      <c r="M198" s="8">
        <f>SUM('発達障害（診断書なし・配慮あり）情報入力シート'!O198:R198)+COUNTA('発達障害（診断書なし・配慮あり）情報入力シート'!S198)</f>
        <v>0</v>
      </c>
      <c r="N198" s="8">
        <f>IF(SUM('発達障害（診断書なし・配慮あり）情報入力シート'!$T198:$AP198)&gt;0,1,0)</f>
        <v>0</v>
      </c>
      <c r="O198" s="8">
        <f>IF('発達障害（診断書なし・配慮あり）情報入力シート'!D198="入学者(新1年生)",1,0)</f>
        <v>0</v>
      </c>
    </row>
    <row r="199" spans="1:15" x14ac:dyDescent="0.4">
      <c r="A199" s="1217">
        <v>175</v>
      </c>
      <c r="B199" s="1218">
        <f>IF('発達障害（診断書なし・配慮あり）情報入力シート'!AQ199="",0,IF(AND('発達障害（診断書なし・配慮あり）情報入力シート'!AP199=1,'発達障害（診断書なし・配慮あり）情報入力シート'!D199&lt;&gt;"",'発達障害（診断書なし・配慮あり）情報入力シート'!D199&lt;&gt;"在籍者(2年生以上)"),1,0))</f>
        <v>0</v>
      </c>
      <c r="C199" s="1218">
        <f t="shared" si="6"/>
        <v>0</v>
      </c>
      <c r="D199" s="1218" t="str">
        <f>IFERROR(MATCH(ROW('発達障害（診断書なし・配慮あり）情報入力シート'!A175),C:C,0),"")</f>
        <v/>
      </c>
      <c r="E199" s="1218">
        <f>IF('発達障害（診断書なし・配慮あり）情報入力シート'!BS199="",0,IF(AND('発達障害（診断書なし・配慮あり）情報入力シート'!BR199=1,'発達障害（診断書なし・配慮あり）情報入力シート'!D199&lt;&gt;"",'発達障害（診断書なし・配慮あり）情報入力シート'!D199&lt;&gt;"入学しなかった"),1,0))</f>
        <v>0</v>
      </c>
      <c r="F199" s="1218">
        <f t="shared" si="7"/>
        <v>0</v>
      </c>
      <c r="G199" s="1218" t="str">
        <f>IFERROR(MATCH(ROW('発達障害（診断書なし・配慮あり）情報入力シート'!AN175),F:F,0),"")</f>
        <v/>
      </c>
      <c r="H199" s="8">
        <f>IF('発達障害（診断書なし・配慮あり）情報入力シート'!CL199="",0,IF(AND('発達障害（診断書なし・配慮あり）情報入力シート'!CK199=1,'発達障害（診断書なし・配慮あり）情報入力シート'!D199&lt;&gt;"",'発達障害（診断書なし・配慮あり）情報入力シート'!D199&lt;&gt;"入学しなかった"),1,0))</f>
        <v>0</v>
      </c>
      <c r="I199" s="8">
        <f t="shared" si="8"/>
        <v>0</v>
      </c>
      <c r="J199" s="8" t="str">
        <f>IFERROR(MATCH(ROW('発達障害（診断書なし・配慮あり）情報入力シート'!BD175),I:I,0),"")</f>
        <v/>
      </c>
      <c r="K199" s="8">
        <f>IF(OR(SUM('発達障害（診断書なし・配慮あり）情報入力シート'!AT199:BQ199,'発達障害（診断書なし・配慮あり）情報入力シート'!BT199:CJ199)&gt;0,COUNTA('発達障害（診断書なし・配慮あり）情報入力シート'!BR199:BS199)=2,COUNTA('発達障害（診断書なし・配慮あり）情報入力シート'!CK199:CL199)=2),1,0)</f>
        <v>0</v>
      </c>
      <c r="L199" s="8">
        <f>SUM('発達障害（診断書なし・配慮あり）情報入力シート'!J199:M199)+COUNTA('発達障害（診断書なし・配慮あり）情報入力シート'!N199)</f>
        <v>0</v>
      </c>
      <c r="M199" s="8">
        <f>SUM('発達障害（診断書なし・配慮あり）情報入力シート'!O199:R199)+COUNTA('発達障害（診断書なし・配慮あり）情報入力シート'!S199)</f>
        <v>0</v>
      </c>
      <c r="N199" s="8">
        <f>IF(SUM('発達障害（診断書なし・配慮あり）情報入力シート'!$T199:$AP199)&gt;0,1,0)</f>
        <v>0</v>
      </c>
      <c r="O199" s="8">
        <f>IF('発達障害（診断書なし・配慮あり）情報入力シート'!D199="入学者(新1年生)",1,0)</f>
        <v>0</v>
      </c>
    </row>
    <row r="200" spans="1:15" x14ac:dyDescent="0.4">
      <c r="A200" s="1217">
        <v>176</v>
      </c>
      <c r="B200" s="1218">
        <f>IF('発達障害（診断書なし・配慮あり）情報入力シート'!AQ200="",0,IF(AND('発達障害（診断書なし・配慮あり）情報入力シート'!AP200=1,'発達障害（診断書なし・配慮あり）情報入力シート'!D200&lt;&gt;"",'発達障害（診断書なし・配慮あり）情報入力シート'!D200&lt;&gt;"在籍者(2年生以上)"),1,0))</f>
        <v>0</v>
      </c>
      <c r="C200" s="1218">
        <f t="shared" si="6"/>
        <v>0</v>
      </c>
      <c r="D200" s="1218" t="str">
        <f>IFERROR(MATCH(ROW('発達障害（診断書なし・配慮あり）情報入力シート'!A176),C:C,0),"")</f>
        <v/>
      </c>
      <c r="E200" s="1218">
        <f>IF('発達障害（診断書なし・配慮あり）情報入力シート'!BS200="",0,IF(AND('発達障害（診断書なし・配慮あり）情報入力シート'!BR200=1,'発達障害（診断書なし・配慮あり）情報入力シート'!D200&lt;&gt;"",'発達障害（診断書なし・配慮あり）情報入力シート'!D200&lt;&gt;"入学しなかった"),1,0))</f>
        <v>0</v>
      </c>
      <c r="F200" s="1218">
        <f t="shared" si="7"/>
        <v>0</v>
      </c>
      <c r="G200" s="1218" t="str">
        <f>IFERROR(MATCH(ROW('発達障害（診断書なし・配慮あり）情報入力シート'!AN176),F:F,0),"")</f>
        <v/>
      </c>
      <c r="H200" s="8">
        <f>IF('発達障害（診断書なし・配慮あり）情報入力シート'!CL200="",0,IF(AND('発達障害（診断書なし・配慮あり）情報入力シート'!CK200=1,'発達障害（診断書なし・配慮あり）情報入力シート'!D200&lt;&gt;"",'発達障害（診断書なし・配慮あり）情報入力シート'!D200&lt;&gt;"入学しなかった"),1,0))</f>
        <v>0</v>
      </c>
      <c r="I200" s="8">
        <f t="shared" si="8"/>
        <v>0</v>
      </c>
      <c r="J200" s="8" t="str">
        <f>IFERROR(MATCH(ROW('発達障害（診断書なし・配慮あり）情報入力シート'!BD176),I:I,0),"")</f>
        <v/>
      </c>
      <c r="K200" s="8">
        <f>IF(OR(SUM('発達障害（診断書なし・配慮あり）情報入力シート'!AT200:BQ200,'発達障害（診断書なし・配慮あり）情報入力シート'!BT200:CJ200)&gt;0,COUNTA('発達障害（診断書なし・配慮あり）情報入力シート'!BR200:BS200)=2,COUNTA('発達障害（診断書なし・配慮あり）情報入力シート'!CK200:CL200)=2),1,0)</f>
        <v>0</v>
      </c>
      <c r="L200" s="8">
        <f>SUM('発達障害（診断書なし・配慮あり）情報入力シート'!J200:M200)+COUNTA('発達障害（診断書なし・配慮あり）情報入力シート'!N200)</f>
        <v>0</v>
      </c>
      <c r="M200" s="8">
        <f>SUM('発達障害（診断書なし・配慮あり）情報入力シート'!O200:R200)+COUNTA('発達障害（診断書なし・配慮あり）情報入力シート'!S200)</f>
        <v>0</v>
      </c>
      <c r="N200" s="8">
        <f>IF(SUM('発達障害（診断書なし・配慮あり）情報入力シート'!$T200:$AP200)&gt;0,1,0)</f>
        <v>0</v>
      </c>
      <c r="O200" s="8">
        <f>IF('発達障害（診断書なし・配慮あり）情報入力シート'!D200="入学者(新1年生)",1,0)</f>
        <v>0</v>
      </c>
    </row>
    <row r="201" spans="1:15" x14ac:dyDescent="0.4">
      <c r="A201" s="1217">
        <v>177</v>
      </c>
      <c r="B201" s="1218">
        <f>IF('発達障害（診断書なし・配慮あり）情報入力シート'!AQ201="",0,IF(AND('発達障害（診断書なし・配慮あり）情報入力シート'!AP201=1,'発達障害（診断書なし・配慮あり）情報入力シート'!D201&lt;&gt;"",'発達障害（診断書なし・配慮あり）情報入力シート'!D201&lt;&gt;"在籍者(2年生以上)"),1,0))</f>
        <v>0</v>
      </c>
      <c r="C201" s="1218">
        <f t="shared" si="6"/>
        <v>0</v>
      </c>
      <c r="D201" s="1218" t="str">
        <f>IFERROR(MATCH(ROW('発達障害（診断書なし・配慮あり）情報入力シート'!A177),C:C,0),"")</f>
        <v/>
      </c>
      <c r="E201" s="1218">
        <f>IF('発達障害（診断書なし・配慮あり）情報入力シート'!BS201="",0,IF(AND('発達障害（診断書なし・配慮あり）情報入力シート'!BR201=1,'発達障害（診断書なし・配慮あり）情報入力シート'!D201&lt;&gt;"",'発達障害（診断書なし・配慮あり）情報入力シート'!D201&lt;&gt;"入学しなかった"),1,0))</f>
        <v>0</v>
      </c>
      <c r="F201" s="1218">
        <f t="shared" si="7"/>
        <v>0</v>
      </c>
      <c r="G201" s="1218" t="str">
        <f>IFERROR(MATCH(ROW('発達障害（診断書なし・配慮あり）情報入力シート'!AN177),F:F,0),"")</f>
        <v/>
      </c>
      <c r="H201" s="8">
        <f>IF('発達障害（診断書なし・配慮あり）情報入力シート'!CL201="",0,IF(AND('発達障害（診断書なし・配慮あり）情報入力シート'!CK201=1,'発達障害（診断書なし・配慮あり）情報入力シート'!D201&lt;&gt;"",'発達障害（診断書なし・配慮あり）情報入力シート'!D201&lt;&gt;"入学しなかった"),1,0))</f>
        <v>0</v>
      </c>
      <c r="I201" s="8">
        <f t="shared" si="8"/>
        <v>0</v>
      </c>
      <c r="J201" s="8" t="str">
        <f>IFERROR(MATCH(ROW('発達障害（診断書なし・配慮あり）情報入力シート'!BD177),I:I,0),"")</f>
        <v/>
      </c>
      <c r="K201" s="8">
        <f>IF(OR(SUM('発達障害（診断書なし・配慮あり）情報入力シート'!AT201:BQ201,'発達障害（診断書なし・配慮あり）情報入力シート'!BT201:CJ201)&gt;0,COUNTA('発達障害（診断書なし・配慮あり）情報入力シート'!BR201:BS201)=2,COUNTA('発達障害（診断書なし・配慮あり）情報入力シート'!CK201:CL201)=2),1,0)</f>
        <v>0</v>
      </c>
      <c r="L201" s="8">
        <f>SUM('発達障害（診断書なし・配慮あり）情報入力シート'!J201:M201)+COUNTA('発達障害（診断書なし・配慮あり）情報入力シート'!N201)</f>
        <v>0</v>
      </c>
      <c r="M201" s="8">
        <f>SUM('発達障害（診断書なし・配慮あり）情報入力シート'!O201:R201)+COUNTA('発達障害（診断書なし・配慮あり）情報入力シート'!S201)</f>
        <v>0</v>
      </c>
      <c r="N201" s="8">
        <f>IF(SUM('発達障害（診断書なし・配慮あり）情報入力シート'!$T201:$AP201)&gt;0,1,0)</f>
        <v>0</v>
      </c>
      <c r="O201" s="8">
        <f>IF('発達障害（診断書なし・配慮あり）情報入力シート'!D201="入学者(新1年生)",1,0)</f>
        <v>0</v>
      </c>
    </row>
    <row r="202" spans="1:15" x14ac:dyDescent="0.4">
      <c r="A202" s="1217">
        <v>178</v>
      </c>
      <c r="B202" s="1218">
        <f>IF('発達障害（診断書なし・配慮あり）情報入力シート'!AQ202="",0,IF(AND('発達障害（診断書なし・配慮あり）情報入力シート'!AP202=1,'発達障害（診断書なし・配慮あり）情報入力シート'!D202&lt;&gt;"",'発達障害（診断書なし・配慮あり）情報入力シート'!D202&lt;&gt;"在籍者(2年生以上)"),1,0))</f>
        <v>0</v>
      </c>
      <c r="C202" s="1218">
        <f t="shared" si="6"/>
        <v>0</v>
      </c>
      <c r="D202" s="1218" t="str">
        <f>IFERROR(MATCH(ROW('発達障害（診断書なし・配慮あり）情報入力シート'!A178),C:C,0),"")</f>
        <v/>
      </c>
      <c r="E202" s="1218">
        <f>IF('発達障害（診断書なし・配慮あり）情報入力シート'!BS202="",0,IF(AND('発達障害（診断書なし・配慮あり）情報入力シート'!BR202=1,'発達障害（診断書なし・配慮あり）情報入力シート'!D202&lt;&gt;"",'発達障害（診断書なし・配慮あり）情報入力シート'!D202&lt;&gt;"入学しなかった"),1,0))</f>
        <v>0</v>
      </c>
      <c r="F202" s="1218">
        <f t="shared" si="7"/>
        <v>0</v>
      </c>
      <c r="G202" s="1218" t="str">
        <f>IFERROR(MATCH(ROW('発達障害（診断書なし・配慮あり）情報入力シート'!AN178),F:F,0),"")</f>
        <v/>
      </c>
      <c r="H202" s="8">
        <f>IF('発達障害（診断書なし・配慮あり）情報入力シート'!CL202="",0,IF(AND('発達障害（診断書なし・配慮あり）情報入力シート'!CK202=1,'発達障害（診断書なし・配慮あり）情報入力シート'!D202&lt;&gt;"",'発達障害（診断書なし・配慮あり）情報入力シート'!D202&lt;&gt;"入学しなかった"),1,0))</f>
        <v>0</v>
      </c>
      <c r="I202" s="8">
        <f t="shared" si="8"/>
        <v>0</v>
      </c>
      <c r="J202" s="8" t="str">
        <f>IFERROR(MATCH(ROW('発達障害（診断書なし・配慮あり）情報入力シート'!BD178),I:I,0),"")</f>
        <v/>
      </c>
      <c r="K202" s="8">
        <f>IF(OR(SUM('発達障害（診断書なし・配慮あり）情報入力シート'!AT202:BQ202,'発達障害（診断書なし・配慮あり）情報入力シート'!BT202:CJ202)&gt;0,COUNTA('発達障害（診断書なし・配慮あり）情報入力シート'!BR202:BS202)=2,COUNTA('発達障害（診断書なし・配慮あり）情報入力シート'!CK202:CL202)=2),1,0)</f>
        <v>0</v>
      </c>
      <c r="L202" s="8">
        <f>SUM('発達障害（診断書なし・配慮あり）情報入力シート'!J202:M202)+COUNTA('発達障害（診断書なし・配慮あり）情報入力シート'!N202)</f>
        <v>0</v>
      </c>
      <c r="M202" s="8">
        <f>SUM('発達障害（診断書なし・配慮あり）情報入力シート'!O202:R202)+COUNTA('発達障害（診断書なし・配慮あり）情報入力シート'!S202)</f>
        <v>0</v>
      </c>
      <c r="N202" s="8">
        <f>IF(SUM('発達障害（診断書なし・配慮あり）情報入力シート'!$T202:$AP202)&gt;0,1,0)</f>
        <v>0</v>
      </c>
      <c r="O202" s="8">
        <f>IF('発達障害（診断書なし・配慮あり）情報入力シート'!D202="入学者(新1年生)",1,0)</f>
        <v>0</v>
      </c>
    </row>
    <row r="203" spans="1:15" x14ac:dyDescent="0.4">
      <c r="A203" s="1217">
        <v>179</v>
      </c>
      <c r="B203" s="1218">
        <f>IF('発達障害（診断書なし・配慮あり）情報入力シート'!AQ203="",0,IF(AND('発達障害（診断書なし・配慮あり）情報入力シート'!AP203=1,'発達障害（診断書なし・配慮あり）情報入力シート'!D203&lt;&gt;"",'発達障害（診断書なし・配慮あり）情報入力シート'!D203&lt;&gt;"在籍者(2年生以上)"),1,0))</f>
        <v>0</v>
      </c>
      <c r="C203" s="1218">
        <f t="shared" si="6"/>
        <v>0</v>
      </c>
      <c r="D203" s="1218" t="str">
        <f>IFERROR(MATCH(ROW('発達障害（診断書なし・配慮あり）情報入力シート'!A179),C:C,0),"")</f>
        <v/>
      </c>
      <c r="E203" s="1218">
        <f>IF('発達障害（診断書なし・配慮あり）情報入力シート'!BS203="",0,IF(AND('発達障害（診断書なし・配慮あり）情報入力シート'!BR203=1,'発達障害（診断書なし・配慮あり）情報入力シート'!D203&lt;&gt;"",'発達障害（診断書なし・配慮あり）情報入力シート'!D203&lt;&gt;"入学しなかった"),1,0))</f>
        <v>0</v>
      </c>
      <c r="F203" s="1218">
        <f t="shared" si="7"/>
        <v>0</v>
      </c>
      <c r="G203" s="1218" t="str">
        <f>IFERROR(MATCH(ROW('発達障害（診断書なし・配慮あり）情報入力シート'!AN179),F:F,0),"")</f>
        <v/>
      </c>
      <c r="H203" s="8">
        <f>IF('発達障害（診断書なし・配慮あり）情報入力シート'!CL203="",0,IF(AND('発達障害（診断書なし・配慮あり）情報入力シート'!CK203=1,'発達障害（診断書なし・配慮あり）情報入力シート'!D203&lt;&gt;"",'発達障害（診断書なし・配慮あり）情報入力シート'!D203&lt;&gt;"入学しなかった"),1,0))</f>
        <v>0</v>
      </c>
      <c r="I203" s="8">
        <f t="shared" si="8"/>
        <v>0</v>
      </c>
      <c r="J203" s="8" t="str">
        <f>IFERROR(MATCH(ROW('発達障害（診断書なし・配慮あり）情報入力シート'!BD179),I:I,0),"")</f>
        <v/>
      </c>
      <c r="K203" s="8">
        <f>IF(OR(SUM('発達障害（診断書なし・配慮あり）情報入力シート'!AT203:BQ203,'発達障害（診断書なし・配慮あり）情報入力シート'!BT203:CJ203)&gt;0,COUNTA('発達障害（診断書なし・配慮あり）情報入力シート'!BR203:BS203)=2,COUNTA('発達障害（診断書なし・配慮あり）情報入力シート'!CK203:CL203)=2),1,0)</f>
        <v>0</v>
      </c>
      <c r="L203" s="8">
        <f>SUM('発達障害（診断書なし・配慮あり）情報入力シート'!J203:M203)+COUNTA('発達障害（診断書なし・配慮あり）情報入力シート'!N203)</f>
        <v>0</v>
      </c>
      <c r="M203" s="8">
        <f>SUM('発達障害（診断書なし・配慮あり）情報入力シート'!O203:R203)+COUNTA('発達障害（診断書なし・配慮あり）情報入力シート'!S203)</f>
        <v>0</v>
      </c>
      <c r="N203" s="8">
        <f>IF(SUM('発達障害（診断書なし・配慮あり）情報入力シート'!$T203:$AP203)&gt;0,1,0)</f>
        <v>0</v>
      </c>
      <c r="O203" s="8">
        <f>IF('発達障害（診断書なし・配慮あり）情報入力シート'!D203="入学者(新1年生)",1,0)</f>
        <v>0</v>
      </c>
    </row>
    <row r="204" spans="1:15" x14ac:dyDescent="0.4">
      <c r="A204" s="1217">
        <v>180</v>
      </c>
      <c r="B204" s="1218">
        <f>IF('発達障害（診断書なし・配慮あり）情報入力シート'!AQ204="",0,IF(AND('発達障害（診断書なし・配慮あり）情報入力シート'!AP204=1,'発達障害（診断書なし・配慮あり）情報入力シート'!D204&lt;&gt;"",'発達障害（診断書なし・配慮あり）情報入力シート'!D204&lt;&gt;"在籍者(2年生以上)"),1,0))</f>
        <v>0</v>
      </c>
      <c r="C204" s="1218">
        <f t="shared" si="6"/>
        <v>0</v>
      </c>
      <c r="D204" s="1218" t="str">
        <f>IFERROR(MATCH(ROW('発達障害（診断書なし・配慮あり）情報入力シート'!A180),C:C,0),"")</f>
        <v/>
      </c>
      <c r="E204" s="1218">
        <f>IF('発達障害（診断書なし・配慮あり）情報入力シート'!BS204="",0,IF(AND('発達障害（診断書なし・配慮あり）情報入力シート'!BR204=1,'発達障害（診断書なし・配慮あり）情報入力シート'!D204&lt;&gt;"",'発達障害（診断書なし・配慮あり）情報入力シート'!D204&lt;&gt;"入学しなかった"),1,0))</f>
        <v>0</v>
      </c>
      <c r="F204" s="1218">
        <f t="shared" si="7"/>
        <v>0</v>
      </c>
      <c r="G204" s="1218" t="str">
        <f>IFERROR(MATCH(ROW('発達障害（診断書なし・配慮あり）情報入力シート'!AN180),F:F,0),"")</f>
        <v/>
      </c>
      <c r="H204" s="8">
        <f>IF('発達障害（診断書なし・配慮あり）情報入力シート'!CL204="",0,IF(AND('発達障害（診断書なし・配慮あり）情報入力シート'!CK204=1,'発達障害（診断書なし・配慮あり）情報入力シート'!D204&lt;&gt;"",'発達障害（診断書なし・配慮あり）情報入力シート'!D204&lt;&gt;"入学しなかった"),1,0))</f>
        <v>0</v>
      </c>
      <c r="I204" s="8">
        <f t="shared" si="8"/>
        <v>0</v>
      </c>
      <c r="J204" s="8" t="str">
        <f>IFERROR(MATCH(ROW('発達障害（診断書なし・配慮あり）情報入力シート'!BD180),I:I,0),"")</f>
        <v/>
      </c>
      <c r="K204" s="8">
        <f>IF(OR(SUM('発達障害（診断書なし・配慮あり）情報入力シート'!AT204:BQ204,'発達障害（診断書なし・配慮あり）情報入力シート'!BT204:CJ204)&gt;0,COUNTA('発達障害（診断書なし・配慮あり）情報入力シート'!BR204:BS204)=2,COUNTA('発達障害（診断書なし・配慮あり）情報入力シート'!CK204:CL204)=2),1,0)</f>
        <v>0</v>
      </c>
      <c r="L204" s="8">
        <f>SUM('発達障害（診断書なし・配慮あり）情報入力シート'!J204:M204)+COUNTA('発達障害（診断書なし・配慮あり）情報入力シート'!N204)</f>
        <v>0</v>
      </c>
      <c r="M204" s="8">
        <f>SUM('発達障害（診断書なし・配慮あり）情報入力シート'!O204:R204)+COUNTA('発達障害（診断書なし・配慮あり）情報入力シート'!S204)</f>
        <v>0</v>
      </c>
      <c r="N204" s="8">
        <f>IF(SUM('発達障害（診断書なし・配慮あり）情報入力シート'!$T204:$AP204)&gt;0,1,0)</f>
        <v>0</v>
      </c>
      <c r="O204" s="8">
        <f>IF('発達障害（診断書なし・配慮あり）情報入力シート'!D204="入学者(新1年生)",1,0)</f>
        <v>0</v>
      </c>
    </row>
    <row r="205" spans="1:15" x14ac:dyDescent="0.4">
      <c r="A205" s="1217">
        <v>181</v>
      </c>
      <c r="B205" s="1218">
        <f>IF('発達障害（診断書なし・配慮あり）情報入力シート'!AQ205="",0,IF(AND('発達障害（診断書なし・配慮あり）情報入力シート'!AP205=1,'発達障害（診断書なし・配慮あり）情報入力シート'!D205&lt;&gt;"",'発達障害（診断書なし・配慮あり）情報入力シート'!D205&lt;&gt;"在籍者(2年生以上)"),1,0))</f>
        <v>0</v>
      </c>
      <c r="C205" s="1218">
        <f t="shared" si="6"/>
        <v>0</v>
      </c>
      <c r="D205" s="1218" t="str">
        <f>IFERROR(MATCH(ROW('発達障害（診断書なし・配慮あり）情報入力シート'!A181),C:C,0),"")</f>
        <v/>
      </c>
      <c r="E205" s="1218">
        <f>IF('発達障害（診断書なし・配慮あり）情報入力シート'!BS205="",0,IF(AND('発達障害（診断書なし・配慮あり）情報入力シート'!BR205=1,'発達障害（診断書なし・配慮あり）情報入力シート'!D205&lt;&gt;"",'発達障害（診断書なし・配慮あり）情報入力シート'!D205&lt;&gt;"入学しなかった"),1,0))</f>
        <v>0</v>
      </c>
      <c r="F205" s="1218">
        <f t="shared" si="7"/>
        <v>0</v>
      </c>
      <c r="G205" s="1218" t="str">
        <f>IFERROR(MATCH(ROW('発達障害（診断書なし・配慮あり）情報入力シート'!AN181),F:F,0),"")</f>
        <v/>
      </c>
      <c r="H205" s="8">
        <f>IF('発達障害（診断書なし・配慮あり）情報入力シート'!CL205="",0,IF(AND('発達障害（診断書なし・配慮あり）情報入力シート'!CK205=1,'発達障害（診断書なし・配慮あり）情報入力シート'!D205&lt;&gt;"",'発達障害（診断書なし・配慮あり）情報入力シート'!D205&lt;&gt;"入学しなかった"),1,0))</f>
        <v>0</v>
      </c>
      <c r="I205" s="8">
        <f t="shared" si="8"/>
        <v>0</v>
      </c>
      <c r="J205" s="8" t="str">
        <f>IFERROR(MATCH(ROW('発達障害（診断書なし・配慮あり）情報入力シート'!BD181),I:I,0),"")</f>
        <v/>
      </c>
      <c r="K205" s="8">
        <f>IF(OR(SUM('発達障害（診断書なし・配慮あり）情報入力シート'!AT205:BQ205,'発達障害（診断書なし・配慮あり）情報入力シート'!BT205:CJ205)&gt;0,COUNTA('発達障害（診断書なし・配慮あり）情報入力シート'!BR205:BS205)=2,COUNTA('発達障害（診断書なし・配慮あり）情報入力シート'!CK205:CL205)=2),1,0)</f>
        <v>0</v>
      </c>
      <c r="L205" s="8">
        <f>SUM('発達障害（診断書なし・配慮あり）情報入力シート'!J205:M205)+COUNTA('発達障害（診断書なし・配慮あり）情報入力シート'!N205)</f>
        <v>0</v>
      </c>
      <c r="M205" s="8">
        <f>SUM('発達障害（診断書なし・配慮あり）情報入力シート'!O205:R205)+COUNTA('発達障害（診断書なし・配慮あり）情報入力シート'!S205)</f>
        <v>0</v>
      </c>
      <c r="N205" s="8">
        <f>IF(SUM('発達障害（診断書なし・配慮あり）情報入力シート'!$T205:$AP205)&gt;0,1,0)</f>
        <v>0</v>
      </c>
      <c r="O205" s="8">
        <f>IF('発達障害（診断書なし・配慮あり）情報入力シート'!D205="入学者(新1年生)",1,0)</f>
        <v>0</v>
      </c>
    </row>
    <row r="206" spans="1:15" x14ac:dyDescent="0.4">
      <c r="A206" s="1217">
        <v>182</v>
      </c>
      <c r="B206" s="1218">
        <f>IF('発達障害（診断書なし・配慮あり）情報入力シート'!AQ206="",0,IF(AND('発達障害（診断書なし・配慮あり）情報入力シート'!AP206=1,'発達障害（診断書なし・配慮あり）情報入力シート'!D206&lt;&gt;"",'発達障害（診断書なし・配慮あり）情報入力シート'!D206&lt;&gt;"在籍者(2年生以上)"),1,0))</f>
        <v>0</v>
      </c>
      <c r="C206" s="1218">
        <f t="shared" si="6"/>
        <v>0</v>
      </c>
      <c r="D206" s="1218" t="str">
        <f>IFERROR(MATCH(ROW('発達障害（診断書なし・配慮あり）情報入力シート'!A182),C:C,0),"")</f>
        <v/>
      </c>
      <c r="E206" s="1218">
        <f>IF('発達障害（診断書なし・配慮あり）情報入力シート'!BS206="",0,IF(AND('発達障害（診断書なし・配慮あり）情報入力シート'!BR206=1,'発達障害（診断書なし・配慮あり）情報入力シート'!D206&lt;&gt;"",'発達障害（診断書なし・配慮あり）情報入力シート'!D206&lt;&gt;"入学しなかった"),1,0))</f>
        <v>0</v>
      </c>
      <c r="F206" s="1218">
        <f t="shared" si="7"/>
        <v>0</v>
      </c>
      <c r="G206" s="1218" t="str">
        <f>IFERROR(MATCH(ROW('発達障害（診断書なし・配慮あり）情報入力シート'!AN182),F:F,0),"")</f>
        <v/>
      </c>
      <c r="H206" s="8">
        <f>IF('発達障害（診断書なし・配慮あり）情報入力シート'!CL206="",0,IF(AND('発達障害（診断書なし・配慮あり）情報入力シート'!CK206=1,'発達障害（診断書なし・配慮あり）情報入力シート'!D206&lt;&gt;"",'発達障害（診断書なし・配慮あり）情報入力シート'!D206&lt;&gt;"入学しなかった"),1,0))</f>
        <v>0</v>
      </c>
      <c r="I206" s="8">
        <f t="shared" si="8"/>
        <v>0</v>
      </c>
      <c r="J206" s="8" t="str">
        <f>IFERROR(MATCH(ROW('発達障害（診断書なし・配慮あり）情報入力シート'!BD182),I:I,0),"")</f>
        <v/>
      </c>
      <c r="K206" s="8">
        <f>IF(OR(SUM('発達障害（診断書なし・配慮あり）情報入力シート'!AT206:BQ206,'発達障害（診断書なし・配慮あり）情報入力シート'!BT206:CJ206)&gt;0,COUNTA('発達障害（診断書なし・配慮あり）情報入力シート'!BR206:BS206)=2,COUNTA('発達障害（診断書なし・配慮あり）情報入力シート'!CK206:CL206)=2),1,0)</f>
        <v>0</v>
      </c>
      <c r="L206" s="8">
        <f>SUM('発達障害（診断書なし・配慮あり）情報入力シート'!J206:M206)+COUNTA('発達障害（診断書なし・配慮あり）情報入力シート'!N206)</f>
        <v>0</v>
      </c>
      <c r="M206" s="8">
        <f>SUM('発達障害（診断書なし・配慮あり）情報入力シート'!O206:R206)+COUNTA('発達障害（診断書なし・配慮あり）情報入力シート'!S206)</f>
        <v>0</v>
      </c>
      <c r="N206" s="8">
        <f>IF(SUM('発達障害（診断書なし・配慮あり）情報入力シート'!$T206:$AP206)&gt;0,1,0)</f>
        <v>0</v>
      </c>
      <c r="O206" s="8">
        <f>IF('発達障害（診断書なし・配慮あり）情報入力シート'!D206="入学者(新1年生)",1,0)</f>
        <v>0</v>
      </c>
    </row>
    <row r="207" spans="1:15" x14ac:dyDescent="0.4">
      <c r="A207" s="1217">
        <v>183</v>
      </c>
      <c r="B207" s="1218">
        <f>IF('発達障害（診断書なし・配慮あり）情報入力シート'!AQ207="",0,IF(AND('発達障害（診断書なし・配慮あり）情報入力シート'!AP207=1,'発達障害（診断書なし・配慮あり）情報入力シート'!D207&lt;&gt;"",'発達障害（診断書なし・配慮あり）情報入力シート'!D207&lt;&gt;"在籍者(2年生以上)"),1,0))</f>
        <v>0</v>
      </c>
      <c r="C207" s="1218">
        <f t="shared" si="6"/>
        <v>0</v>
      </c>
      <c r="D207" s="1218" t="str">
        <f>IFERROR(MATCH(ROW('発達障害（診断書なし・配慮あり）情報入力シート'!A183),C:C,0),"")</f>
        <v/>
      </c>
      <c r="E207" s="1218">
        <f>IF('発達障害（診断書なし・配慮あり）情報入力シート'!BS207="",0,IF(AND('発達障害（診断書なし・配慮あり）情報入力シート'!BR207=1,'発達障害（診断書なし・配慮あり）情報入力シート'!D207&lt;&gt;"",'発達障害（診断書なし・配慮あり）情報入力シート'!D207&lt;&gt;"入学しなかった"),1,0))</f>
        <v>0</v>
      </c>
      <c r="F207" s="1218">
        <f t="shared" si="7"/>
        <v>0</v>
      </c>
      <c r="G207" s="1218" t="str">
        <f>IFERROR(MATCH(ROW('発達障害（診断書なし・配慮あり）情報入力シート'!AN183),F:F,0),"")</f>
        <v/>
      </c>
      <c r="H207" s="8">
        <f>IF('発達障害（診断書なし・配慮あり）情報入力シート'!CL207="",0,IF(AND('発達障害（診断書なし・配慮あり）情報入力シート'!CK207=1,'発達障害（診断書なし・配慮あり）情報入力シート'!D207&lt;&gt;"",'発達障害（診断書なし・配慮あり）情報入力シート'!D207&lt;&gt;"入学しなかった"),1,0))</f>
        <v>0</v>
      </c>
      <c r="I207" s="8">
        <f t="shared" si="8"/>
        <v>0</v>
      </c>
      <c r="J207" s="8" t="str">
        <f>IFERROR(MATCH(ROW('発達障害（診断書なし・配慮あり）情報入力シート'!BD183),I:I,0),"")</f>
        <v/>
      </c>
      <c r="K207" s="8">
        <f>IF(OR(SUM('発達障害（診断書なし・配慮あり）情報入力シート'!AT207:BQ207,'発達障害（診断書なし・配慮あり）情報入力シート'!BT207:CJ207)&gt;0,COUNTA('発達障害（診断書なし・配慮あり）情報入力シート'!BR207:BS207)=2,COUNTA('発達障害（診断書なし・配慮あり）情報入力シート'!CK207:CL207)=2),1,0)</f>
        <v>0</v>
      </c>
      <c r="L207" s="8">
        <f>SUM('発達障害（診断書なし・配慮あり）情報入力シート'!J207:M207)+COUNTA('発達障害（診断書なし・配慮あり）情報入力シート'!N207)</f>
        <v>0</v>
      </c>
      <c r="M207" s="8">
        <f>SUM('発達障害（診断書なし・配慮あり）情報入力シート'!O207:R207)+COUNTA('発達障害（診断書なし・配慮あり）情報入力シート'!S207)</f>
        <v>0</v>
      </c>
      <c r="N207" s="8">
        <f>IF(SUM('発達障害（診断書なし・配慮あり）情報入力シート'!$T207:$AP207)&gt;0,1,0)</f>
        <v>0</v>
      </c>
      <c r="O207" s="8">
        <f>IF('発達障害（診断書なし・配慮あり）情報入力シート'!D207="入学者(新1年生)",1,0)</f>
        <v>0</v>
      </c>
    </row>
    <row r="208" spans="1:15" x14ac:dyDescent="0.4">
      <c r="A208" s="1217">
        <v>184</v>
      </c>
      <c r="B208" s="1218">
        <f>IF('発達障害（診断書なし・配慮あり）情報入力シート'!AQ208="",0,IF(AND('発達障害（診断書なし・配慮あり）情報入力シート'!AP208=1,'発達障害（診断書なし・配慮あり）情報入力シート'!D208&lt;&gt;"",'発達障害（診断書なし・配慮あり）情報入力シート'!D208&lt;&gt;"在籍者(2年生以上)"),1,0))</f>
        <v>0</v>
      </c>
      <c r="C208" s="1218">
        <f t="shared" si="6"/>
        <v>0</v>
      </c>
      <c r="D208" s="1218" t="str">
        <f>IFERROR(MATCH(ROW('発達障害（診断書なし・配慮あり）情報入力シート'!A184),C:C,0),"")</f>
        <v/>
      </c>
      <c r="E208" s="1218">
        <f>IF('発達障害（診断書なし・配慮あり）情報入力シート'!BS208="",0,IF(AND('発達障害（診断書なし・配慮あり）情報入力シート'!BR208=1,'発達障害（診断書なし・配慮あり）情報入力シート'!D208&lt;&gt;"",'発達障害（診断書なし・配慮あり）情報入力シート'!D208&lt;&gt;"入学しなかった"),1,0))</f>
        <v>0</v>
      </c>
      <c r="F208" s="1218">
        <f t="shared" si="7"/>
        <v>0</v>
      </c>
      <c r="G208" s="1218" t="str">
        <f>IFERROR(MATCH(ROW('発達障害（診断書なし・配慮あり）情報入力シート'!AN184),F:F,0),"")</f>
        <v/>
      </c>
      <c r="H208" s="8">
        <f>IF('発達障害（診断書なし・配慮あり）情報入力シート'!CL208="",0,IF(AND('発達障害（診断書なし・配慮あり）情報入力シート'!CK208=1,'発達障害（診断書なし・配慮あり）情報入力シート'!D208&lt;&gt;"",'発達障害（診断書なし・配慮あり）情報入力シート'!D208&lt;&gt;"入学しなかった"),1,0))</f>
        <v>0</v>
      </c>
      <c r="I208" s="8">
        <f t="shared" si="8"/>
        <v>0</v>
      </c>
      <c r="J208" s="8" t="str">
        <f>IFERROR(MATCH(ROW('発達障害（診断書なし・配慮あり）情報入力シート'!BD184),I:I,0),"")</f>
        <v/>
      </c>
      <c r="K208" s="8">
        <f>IF(OR(SUM('発達障害（診断書なし・配慮あり）情報入力シート'!AT208:BQ208,'発達障害（診断書なし・配慮あり）情報入力シート'!BT208:CJ208)&gt;0,COUNTA('発達障害（診断書なし・配慮あり）情報入力シート'!BR208:BS208)=2,COUNTA('発達障害（診断書なし・配慮あり）情報入力シート'!CK208:CL208)=2),1,0)</f>
        <v>0</v>
      </c>
      <c r="L208" s="8">
        <f>SUM('発達障害（診断書なし・配慮あり）情報入力シート'!J208:M208)+COUNTA('発達障害（診断書なし・配慮あり）情報入力シート'!N208)</f>
        <v>0</v>
      </c>
      <c r="M208" s="8">
        <f>SUM('発達障害（診断書なし・配慮あり）情報入力シート'!O208:R208)+COUNTA('発達障害（診断書なし・配慮あり）情報入力シート'!S208)</f>
        <v>0</v>
      </c>
      <c r="N208" s="8">
        <f>IF(SUM('発達障害（診断書なし・配慮あり）情報入力シート'!$T208:$AP208)&gt;0,1,0)</f>
        <v>0</v>
      </c>
      <c r="O208" s="8">
        <f>IF('発達障害（診断書なし・配慮あり）情報入力シート'!D208="入学者(新1年生)",1,0)</f>
        <v>0</v>
      </c>
    </row>
    <row r="209" spans="1:15" x14ac:dyDescent="0.4">
      <c r="A209" s="1217">
        <v>185</v>
      </c>
      <c r="B209" s="1218">
        <f>IF('発達障害（診断書なし・配慮あり）情報入力シート'!AQ209="",0,IF(AND('発達障害（診断書なし・配慮あり）情報入力シート'!AP209=1,'発達障害（診断書なし・配慮あり）情報入力シート'!D209&lt;&gt;"",'発達障害（診断書なし・配慮あり）情報入力シート'!D209&lt;&gt;"在籍者(2年生以上)"),1,0))</f>
        <v>0</v>
      </c>
      <c r="C209" s="1218">
        <f t="shared" si="6"/>
        <v>0</v>
      </c>
      <c r="D209" s="1218" t="str">
        <f>IFERROR(MATCH(ROW('発達障害（診断書なし・配慮あり）情報入力シート'!A185),C:C,0),"")</f>
        <v/>
      </c>
      <c r="E209" s="1218">
        <f>IF('発達障害（診断書なし・配慮あり）情報入力シート'!BS209="",0,IF(AND('発達障害（診断書なし・配慮あり）情報入力シート'!BR209=1,'発達障害（診断書なし・配慮あり）情報入力シート'!D209&lt;&gt;"",'発達障害（診断書なし・配慮あり）情報入力シート'!D209&lt;&gt;"入学しなかった"),1,0))</f>
        <v>0</v>
      </c>
      <c r="F209" s="1218">
        <f t="shared" si="7"/>
        <v>0</v>
      </c>
      <c r="G209" s="1218" t="str">
        <f>IFERROR(MATCH(ROW('発達障害（診断書なし・配慮あり）情報入力シート'!AN185),F:F,0),"")</f>
        <v/>
      </c>
      <c r="H209" s="8">
        <f>IF('発達障害（診断書なし・配慮あり）情報入力シート'!CL209="",0,IF(AND('発達障害（診断書なし・配慮あり）情報入力シート'!CK209=1,'発達障害（診断書なし・配慮あり）情報入力シート'!D209&lt;&gt;"",'発達障害（診断書なし・配慮あり）情報入力シート'!D209&lt;&gt;"入学しなかった"),1,0))</f>
        <v>0</v>
      </c>
      <c r="I209" s="8">
        <f t="shared" si="8"/>
        <v>0</v>
      </c>
      <c r="J209" s="8" t="str">
        <f>IFERROR(MATCH(ROW('発達障害（診断書なし・配慮あり）情報入力シート'!BD185),I:I,0),"")</f>
        <v/>
      </c>
      <c r="K209" s="8">
        <f>IF(OR(SUM('発達障害（診断書なし・配慮あり）情報入力シート'!AT209:BQ209,'発達障害（診断書なし・配慮あり）情報入力シート'!BT209:CJ209)&gt;0,COUNTA('発達障害（診断書なし・配慮あり）情報入力シート'!BR209:BS209)=2,COUNTA('発達障害（診断書なし・配慮あり）情報入力シート'!CK209:CL209)=2),1,0)</f>
        <v>0</v>
      </c>
      <c r="L209" s="8">
        <f>SUM('発達障害（診断書なし・配慮あり）情報入力シート'!J209:M209)+COUNTA('発達障害（診断書なし・配慮あり）情報入力シート'!N209)</f>
        <v>0</v>
      </c>
      <c r="M209" s="8">
        <f>SUM('発達障害（診断書なし・配慮あり）情報入力シート'!O209:R209)+COUNTA('発達障害（診断書なし・配慮あり）情報入力シート'!S209)</f>
        <v>0</v>
      </c>
      <c r="N209" s="8">
        <f>IF(SUM('発達障害（診断書なし・配慮あり）情報入力シート'!$T209:$AP209)&gt;0,1,0)</f>
        <v>0</v>
      </c>
      <c r="O209" s="8">
        <f>IF('発達障害（診断書なし・配慮あり）情報入力シート'!D209="入学者(新1年生)",1,0)</f>
        <v>0</v>
      </c>
    </row>
    <row r="210" spans="1:15" x14ac:dyDescent="0.4">
      <c r="A210" s="1217">
        <v>186</v>
      </c>
      <c r="B210" s="1218">
        <f>IF('発達障害（診断書なし・配慮あり）情報入力シート'!AQ210="",0,IF(AND('発達障害（診断書なし・配慮あり）情報入力シート'!AP210=1,'発達障害（診断書なし・配慮あり）情報入力シート'!D210&lt;&gt;"",'発達障害（診断書なし・配慮あり）情報入力シート'!D210&lt;&gt;"在籍者(2年生以上)"),1,0))</f>
        <v>0</v>
      </c>
      <c r="C210" s="1218">
        <f t="shared" si="6"/>
        <v>0</v>
      </c>
      <c r="D210" s="1218" t="str">
        <f>IFERROR(MATCH(ROW('発達障害（診断書なし・配慮あり）情報入力シート'!A186),C:C,0),"")</f>
        <v/>
      </c>
      <c r="E210" s="1218">
        <f>IF('発達障害（診断書なし・配慮あり）情報入力シート'!BS210="",0,IF(AND('発達障害（診断書なし・配慮あり）情報入力シート'!BR210=1,'発達障害（診断書なし・配慮あり）情報入力シート'!D210&lt;&gt;"",'発達障害（診断書なし・配慮あり）情報入力シート'!D210&lt;&gt;"入学しなかった"),1,0))</f>
        <v>0</v>
      </c>
      <c r="F210" s="1218">
        <f t="shared" si="7"/>
        <v>0</v>
      </c>
      <c r="G210" s="1218" t="str">
        <f>IFERROR(MATCH(ROW('発達障害（診断書なし・配慮あり）情報入力シート'!AN186),F:F,0),"")</f>
        <v/>
      </c>
      <c r="H210" s="8">
        <f>IF('発達障害（診断書なし・配慮あり）情報入力シート'!CL210="",0,IF(AND('発達障害（診断書なし・配慮あり）情報入力シート'!CK210=1,'発達障害（診断書なし・配慮あり）情報入力シート'!D210&lt;&gt;"",'発達障害（診断書なし・配慮あり）情報入力シート'!D210&lt;&gt;"入学しなかった"),1,0))</f>
        <v>0</v>
      </c>
      <c r="I210" s="8">
        <f t="shared" si="8"/>
        <v>0</v>
      </c>
      <c r="J210" s="8" t="str">
        <f>IFERROR(MATCH(ROW('発達障害（診断書なし・配慮あり）情報入力シート'!BD186),I:I,0),"")</f>
        <v/>
      </c>
      <c r="K210" s="8">
        <f>IF(OR(SUM('発達障害（診断書なし・配慮あり）情報入力シート'!AT210:BQ210,'発達障害（診断書なし・配慮あり）情報入力シート'!BT210:CJ210)&gt;0,COUNTA('発達障害（診断書なし・配慮あり）情報入力シート'!BR210:BS210)=2,COUNTA('発達障害（診断書なし・配慮あり）情報入力シート'!CK210:CL210)=2),1,0)</f>
        <v>0</v>
      </c>
      <c r="L210" s="8">
        <f>SUM('発達障害（診断書なし・配慮あり）情報入力シート'!J210:M210)+COUNTA('発達障害（診断書なし・配慮あり）情報入力シート'!N210)</f>
        <v>0</v>
      </c>
      <c r="M210" s="8">
        <f>SUM('発達障害（診断書なし・配慮あり）情報入力シート'!O210:R210)+COUNTA('発達障害（診断書なし・配慮あり）情報入力シート'!S210)</f>
        <v>0</v>
      </c>
      <c r="N210" s="8">
        <f>IF(SUM('発達障害（診断書なし・配慮あり）情報入力シート'!$T210:$AP210)&gt;0,1,0)</f>
        <v>0</v>
      </c>
      <c r="O210" s="8">
        <f>IF('発達障害（診断書なし・配慮あり）情報入力シート'!D210="入学者(新1年生)",1,0)</f>
        <v>0</v>
      </c>
    </row>
    <row r="211" spans="1:15" x14ac:dyDescent="0.4">
      <c r="A211" s="1217">
        <v>187</v>
      </c>
      <c r="B211" s="1218">
        <f>IF('発達障害（診断書なし・配慮あり）情報入力シート'!AQ211="",0,IF(AND('発達障害（診断書なし・配慮あり）情報入力シート'!AP211=1,'発達障害（診断書なし・配慮あり）情報入力シート'!D211&lt;&gt;"",'発達障害（診断書なし・配慮あり）情報入力シート'!D211&lt;&gt;"在籍者(2年生以上)"),1,0))</f>
        <v>0</v>
      </c>
      <c r="C211" s="1218">
        <f t="shared" si="6"/>
        <v>0</v>
      </c>
      <c r="D211" s="1218" t="str">
        <f>IFERROR(MATCH(ROW('発達障害（診断書なし・配慮あり）情報入力シート'!A187),C:C,0),"")</f>
        <v/>
      </c>
      <c r="E211" s="1218">
        <f>IF('発達障害（診断書なし・配慮あり）情報入力シート'!BS211="",0,IF(AND('発達障害（診断書なし・配慮あり）情報入力シート'!BR211=1,'発達障害（診断書なし・配慮あり）情報入力シート'!D211&lt;&gt;"",'発達障害（診断書なし・配慮あり）情報入力シート'!D211&lt;&gt;"入学しなかった"),1,0))</f>
        <v>0</v>
      </c>
      <c r="F211" s="1218">
        <f t="shared" si="7"/>
        <v>0</v>
      </c>
      <c r="G211" s="1218" t="str">
        <f>IFERROR(MATCH(ROW('発達障害（診断書なし・配慮あり）情報入力シート'!AN187),F:F,0),"")</f>
        <v/>
      </c>
      <c r="H211" s="8">
        <f>IF('発達障害（診断書なし・配慮あり）情報入力シート'!CL211="",0,IF(AND('発達障害（診断書なし・配慮あり）情報入力シート'!CK211=1,'発達障害（診断書なし・配慮あり）情報入力シート'!D211&lt;&gt;"",'発達障害（診断書なし・配慮あり）情報入力シート'!D211&lt;&gt;"入学しなかった"),1,0))</f>
        <v>0</v>
      </c>
      <c r="I211" s="8">
        <f t="shared" si="8"/>
        <v>0</v>
      </c>
      <c r="J211" s="8" t="str">
        <f>IFERROR(MATCH(ROW('発達障害（診断書なし・配慮あり）情報入力シート'!BD187),I:I,0),"")</f>
        <v/>
      </c>
      <c r="K211" s="8">
        <f>IF(OR(SUM('発達障害（診断書なし・配慮あり）情報入力シート'!AT211:BQ211,'発達障害（診断書なし・配慮あり）情報入力シート'!BT211:CJ211)&gt;0,COUNTA('発達障害（診断書なし・配慮あり）情報入力シート'!BR211:BS211)=2,COUNTA('発達障害（診断書なし・配慮あり）情報入力シート'!CK211:CL211)=2),1,0)</f>
        <v>0</v>
      </c>
      <c r="L211" s="8">
        <f>SUM('発達障害（診断書なし・配慮あり）情報入力シート'!J211:M211)+COUNTA('発達障害（診断書なし・配慮あり）情報入力シート'!N211)</f>
        <v>0</v>
      </c>
      <c r="M211" s="8">
        <f>SUM('発達障害（診断書なし・配慮あり）情報入力シート'!O211:R211)+COUNTA('発達障害（診断書なし・配慮あり）情報入力シート'!S211)</f>
        <v>0</v>
      </c>
      <c r="N211" s="8">
        <f>IF(SUM('発達障害（診断書なし・配慮あり）情報入力シート'!$T211:$AP211)&gt;0,1,0)</f>
        <v>0</v>
      </c>
      <c r="O211" s="8">
        <f>IF('発達障害（診断書なし・配慮あり）情報入力シート'!D211="入学者(新1年生)",1,0)</f>
        <v>0</v>
      </c>
    </row>
    <row r="212" spans="1:15" x14ac:dyDescent="0.4">
      <c r="A212" s="1217">
        <v>188</v>
      </c>
      <c r="B212" s="1218">
        <f>IF('発達障害（診断書なし・配慮あり）情報入力シート'!AQ212="",0,IF(AND('発達障害（診断書なし・配慮あり）情報入力シート'!AP212=1,'発達障害（診断書なし・配慮あり）情報入力シート'!D212&lt;&gt;"",'発達障害（診断書なし・配慮あり）情報入力シート'!D212&lt;&gt;"在籍者(2年生以上)"),1,0))</f>
        <v>0</v>
      </c>
      <c r="C212" s="1218">
        <f t="shared" si="6"/>
        <v>0</v>
      </c>
      <c r="D212" s="1218" t="str">
        <f>IFERROR(MATCH(ROW('発達障害（診断書なし・配慮あり）情報入力シート'!A188),C:C,0),"")</f>
        <v/>
      </c>
      <c r="E212" s="1218">
        <f>IF('発達障害（診断書なし・配慮あり）情報入力シート'!BS212="",0,IF(AND('発達障害（診断書なし・配慮あり）情報入力シート'!BR212=1,'発達障害（診断書なし・配慮あり）情報入力シート'!D212&lt;&gt;"",'発達障害（診断書なし・配慮あり）情報入力シート'!D212&lt;&gt;"入学しなかった"),1,0))</f>
        <v>0</v>
      </c>
      <c r="F212" s="1218">
        <f t="shared" si="7"/>
        <v>0</v>
      </c>
      <c r="G212" s="1218" t="str">
        <f>IFERROR(MATCH(ROW('発達障害（診断書なし・配慮あり）情報入力シート'!AN188),F:F,0),"")</f>
        <v/>
      </c>
      <c r="H212" s="8">
        <f>IF('発達障害（診断書なし・配慮あり）情報入力シート'!CL212="",0,IF(AND('発達障害（診断書なし・配慮あり）情報入力シート'!CK212=1,'発達障害（診断書なし・配慮あり）情報入力シート'!D212&lt;&gt;"",'発達障害（診断書なし・配慮あり）情報入力シート'!D212&lt;&gt;"入学しなかった"),1,0))</f>
        <v>0</v>
      </c>
      <c r="I212" s="8">
        <f t="shared" si="8"/>
        <v>0</v>
      </c>
      <c r="J212" s="8" t="str">
        <f>IFERROR(MATCH(ROW('発達障害（診断書なし・配慮あり）情報入力シート'!BD188),I:I,0),"")</f>
        <v/>
      </c>
      <c r="K212" s="8">
        <f>IF(OR(SUM('発達障害（診断書なし・配慮あり）情報入力シート'!AT212:BQ212,'発達障害（診断書なし・配慮あり）情報入力シート'!BT212:CJ212)&gt;0,COUNTA('発達障害（診断書なし・配慮あり）情報入力シート'!BR212:BS212)=2,COUNTA('発達障害（診断書なし・配慮あり）情報入力シート'!CK212:CL212)=2),1,0)</f>
        <v>0</v>
      </c>
      <c r="L212" s="8">
        <f>SUM('発達障害（診断書なし・配慮あり）情報入力シート'!J212:M212)+COUNTA('発達障害（診断書なし・配慮あり）情報入力シート'!N212)</f>
        <v>0</v>
      </c>
      <c r="M212" s="8">
        <f>SUM('発達障害（診断書なし・配慮あり）情報入力シート'!O212:R212)+COUNTA('発達障害（診断書なし・配慮あり）情報入力シート'!S212)</f>
        <v>0</v>
      </c>
      <c r="N212" s="8">
        <f>IF(SUM('発達障害（診断書なし・配慮あり）情報入力シート'!$T212:$AP212)&gt;0,1,0)</f>
        <v>0</v>
      </c>
      <c r="O212" s="8">
        <f>IF('発達障害（診断書なし・配慮あり）情報入力シート'!D212="入学者(新1年生)",1,0)</f>
        <v>0</v>
      </c>
    </row>
    <row r="213" spans="1:15" x14ac:dyDescent="0.4">
      <c r="A213" s="1217">
        <v>189</v>
      </c>
      <c r="B213" s="1218">
        <f>IF('発達障害（診断書なし・配慮あり）情報入力シート'!AQ213="",0,IF(AND('発達障害（診断書なし・配慮あり）情報入力シート'!AP213=1,'発達障害（診断書なし・配慮あり）情報入力シート'!D213&lt;&gt;"",'発達障害（診断書なし・配慮あり）情報入力シート'!D213&lt;&gt;"在籍者(2年生以上)"),1,0))</f>
        <v>0</v>
      </c>
      <c r="C213" s="1218">
        <f t="shared" si="6"/>
        <v>0</v>
      </c>
      <c r="D213" s="1218" t="str">
        <f>IFERROR(MATCH(ROW('発達障害（診断書なし・配慮あり）情報入力シート'!A189),C:C,0),"")</f>
        <v/>
      </c>
      <c r="E213" s="1218">
        <f>IF('発達障害（診断書なし・配慮あり）情報入力シート'!BS213="",0,IF(AND('発達障害（診断書なし・配慮あり）情報入力シート'!BR213=1,'発達障害（診断書なし・配慮あり）情報入力シート'!D213&lt;&gt;"",'発達障害（診断書なし・配慮あり）情報入力シート'!D213&lt;&gt;"入学しなかった"),1,0))</f>
        <v>0</v>
      </c>
      <c r="F213" s="1218">
        <f t="shared" si="7"/>
        <v>0</v>
      </c>
      <c r="G213" s="1218" t="str">
        <f>IFERROR(MATCH(ROW('発達障害（診断書なし・配慮あり）情報入力シート'!AN189),F:F,0),"")</f>
        <v/>
      </c>
      <c r="H213" s="8">
        <f>IF('発達障害（診断書なし・配慮あり）情報入力シート'!CL213="",0,IF(AND('発達障害（診断書なし・配慮あり）情報入力シート'!CK213=1,'発達障害（診断書なし・配慮あり）情報入力シート'!D213&lt;&gt;"",'発達障害（診断書なし・配慮あり）情報入力シート'!D213&lt;&gt;"入学しなかった"),1,0))</f>
        <v>0</v>
      </c>
      <c r="I213" s="8">
        <f t="shared" si="8"/>
        <v>0</v>
      </c>
      <c r="J213" s="8" t="str">
        <f>IFERROR(MATCH(ROW('発達障害（診断書なし・配慮あり）情報入力シート'!BD189),I:I,0),"")</f>
        <v/>
      </c>
      <c r="K213" s="8">
        <f>IF(OR(SUM('発達障害（診断書なし・配慮あり）情報入力シート'!AT213:BQ213,'発達障害（診断書なし・配慮あり）情報入力シート'!BT213:CJ213)&gt;0,COUNTA('発達障害（診断書なし・配慮あり）情報入力シート'!BR213:BS213)=2,COUNTA('発達障害（診断書なし・配慮あり）情報入力シート'!CK213:CL213)=2),1,0)</f>
        <v>0</v>
      </c>
      <c r="L213" s="8">
        <f>SUM('発達障害（診断書なし・配慮あり）情報入力シート'!J213:M213)+COUNTA('発達障害（診断書なし・配慮あり）情報入力シート'!N213)</f>
        <v>0</v>
      </c>
      <c r="M213" s="8">
        <f>SUM('発達障害（診断書なし・配慮あり）情報入力シート'!O213:R213)+COUNTA('発達障害（診断書なし・配慮あり）情報入力シート'!S213)</f>
        <v>0</v>
      </c>
      <c r="N213" s="8">
        <f>IF(SUM('発達障害（診断書なし・配慮あり）情報入力シート'!$T213:$AP213)&gt;0,1,0)</f>
        <v>0</v>
      </c>
      <c r="O213" s="8">
        <f>IF('発達障害（診断書なし・配慮あり）情報入力シート'!D213="入学者(新1年生)",1,0)</f>
        <v>0</v>
      </c>
    </row>
    <row r="214" spans="1:15" x14ac:dyDescent="0.4">
      <c r="A214" s="1217">
        <v>190</v>
      </c>
      <c r="B214" s="1218">
        <f>IF('発達障害（診断書なし・配慮あり）情報入力シート'!AQ214="",0,IF(AND('発達障害（診断書なし・配慮あり）情報入力シート'!AP214=1,'発達障害（診断書なし・配慮あり）情報入力シート'!D214&lt;&gt;"",'発達障害（診断書なし・配慮あり）情報入力シート'!D214&lt;&gt;"在籍者(2年生以上)"),1,0))</f>
        <v>0</v>
      </c>
      <c r="C214" s="1218">
        <f t="shared" si="6"/>
        <v>0</v>
      </c>
      <c r="D214" s="1218" t="str">
        <f>IFERROR(MATCH(ROW('発達障害（診断書なし・配慮あり）情報入力シート'!A190),C:C,0),"")</f>
        <v/>
      </c>
      <c r="E214" s="1218">
        <f>IF('発達障害（診断書なし・配慮あり）情報入力シート'!BS214="",0,IF(AND('発達障害（診断書なし・配慮あり）情報入力シート'!BR214=1,'発達障害（診断書なし・配慮あり）情報入力シート'!D214&lt;&gt;"",'発達障害（診断書なし・配慮あり）情報入力シート'!D214&lt;&gt;"入学しなかった"),1,0))</f>
        <v>0</v>
      </c>
      <c r="F214" s="1218">
        <f t="shared" si="7"/>
        <v>0</v>
      </c>
      <c r="G214" s="1218" t="str">
        <f>IFERROR(MATCH(ROW('発達障害（診断書なし・配慮あり）情報入力シート'!AN190),F:F,0),"")</f>
        <v/>
      </c>
      <c r="H214" s="8">
        <f>IF('発達障害（診断書なし・配慮あり）情報入力シート'!CL214="",0,IF(AND('発達障害（診断書なし・配慮あり）情報入力シート'!CK214=1,'発達障害（診断書なし・配慮あり）情報入力シート'!D214&lt;&gt;"",'発達障害（診断書なし・配慮あり）情報入力シート'!D214&lt;&gt;"入学しなかった"),1,0))</f>
        <v>0</v>
      </c>
      <c r="I214" s="8">
        <f t="shared" si="8"/>
        <v>0</v>
      </c>
      <c r="J214" s="8" t="str">
        <f>IFERROR(MATCH(ROW('発達障害（診断書なし・配慮あり）情報入力シート'!BD190),I:I,0),"")</f>
        <v/>
      </c>
      <c r="K214" s="8">
        <f>IF(OR(SUM('発達障害（診断書なし・配慮あり）情報入力シート'!AT214:BQ214,'発達障害（診断書なし・配慮あり）情報入力シート'!BT214:CJ214)&gt;0,COUNTA('発達障害（診断書なし・配慮あり）情報入力シート'!BR214:BS214)=2,COUNTA('発達障害（診断書なし・配慮あり）情報入力シート'!CK214:CL214)=2),1,0)</f>
        <v>0</v>
      </c>
      <c r="L214" s="8">
        <f>SUM('発達障害（診断書なし・配慮あり）情報入力シート'!J214:M214)+COUNTA('発達障害（診断書なし・配慮あり）情報入力シート'!N214)</f>
        <v>0</v>
      </c>
      <c r="M214" s="8">
        <f>SUM('発達障害（診断書なし・配慮あり）情報入力シート'!O214:R214)+COUNTA('発達障害（診断書なし・配慮あり）情報入力シート'!S214)</f>
        <v>0</v>
      </c>
      <c r="N214" s="8">
        <f>IF(SUM('発達障害（診断書なし・配慮あり）情報入力シート'!$T214:$AP214)&gt;0,1,0)</f>
        <v>0</v>
      </c>
      <c r="O214" s="8">
        <f>IF('発達障害（診断書なし・配慮あり）情報入力シート'!D214="入学者(新1年生)",1,0)</f>
        <v>0</v>
      </c>
    </row>
    <row r="215" spans="1:15" x14ac:dyDescent="0.4">
      <c r="A215" s="1217">
        <v>191</v>
      </c>
      <c r="B215" s="1218">
        <f>IF('発達障害（診断書なし・配慮あり）情報入力シート'!AQ215="",0,IF(AND('発達障害（診断書なし・配慮あり）情報入力シート'!AP215=1,'発達障害（診断書なし・配慮あり）情報入力シート'!D215&lt;&gt;"",'発達障害（診断書なし・配慮あり）情報入力シート'!D215&lt;&gt;"在籍者(2年生以上)"),1,0))</f>
        <v>0</v>
      </c>
      <c r="C215" s="1218">
        <f t="shared" si="6"/>
        <v>0</v>
      </c>
      <c r="D215" s="1218" t="str">
        <f>IFERROR(MATCH(ROW('発達障害（診断書なし・配慮あり）情報入力シート'!A191),C:C,0),"")</f>
        <v/>
      </c>
      <c r="E215" s="1218">
        <f>IF('発達障害（診断書なし・配慮あり）情報入力シート'!BS215="",0,IF(AND('発達障害（診断書なし・配慮あり）情報入力シート'!BR215=1,'発達障害（診断書なし・配慮あり）情報入力シート'!D215&lt;&gt;"",'発達障害（診断書なし・配慮あり）情報入力シート'!D215&lt;&gt;"入学しなかった"),1,0))</f>
        <v>0</v>
      </c>
      <c r="F215" s="1218">
        <f t="shared" si="7"/>
        <v>0</v>
      </c>
      <c r="G215" s="1218" t="str">
        <f>IFERROR(MATCH(ROW('発達障害（診断書なし・配慮あり）情報入力シート'!AN191),F:F,0),"")</f>
        <v/>
      </c>
      <c r="H215" s="8">
        <f>IF('発達障害（診断書なし・配慮あり）情報入力シート'!CL215="",0,IF(AND('発達障害（診断書なし・配慮あり）情報入力シート'!CK215=1,'発達障害（診断書なし・配慮あり）情報入力シート'!D215&lt;&gt;"",'発達障害（診断書なし・配慮あり）情報入力シート'!D215&lt;&gt;"入学しなかった"),1,0))</f>
        <v>0</v>
      </c>
      <c r="I215" s="8">
        <f t="shared" si="8"/>
        <v>0</v>
      </c>
      <c r="J215" s="8" t="str">
        <f>IFERROR(MATCH(ROW('発達障害（診断書なし・配慮あり）情報入力シート'!BD191),I:I,0),"")</f>
        <v/>
      </c>
      <c r="K215" s="8">
        <f>IF(OR(SUM('発達障害（診断書なし・配慮あり）情報入力シート'!AT215:BQ215,'発達障害（診断書なし・配慮あり）情報入力シート'!BT215:CJ215)&gt;0,COUNTA('発達障害（診断書なし・配慮あり）情報入力シート'!BR215:BS215)=2,COUNTA('発達障害（診断書なし・配慮あり）情報入力シート'!CK215:CL215)=2),1,0)</f>
        <v>0</v>
      </c>
      <c r="L215" s="8">
        <f>SUM('発達障害（診断書なし・配慮あり）情報入力シート'!J215:M215)+COUNTA('発達障害（診断書なし・配慮あり）情報入力シート'!N215)</f>
        <v>0</v>
      </c>
      <c r="M215" s="8">
        <f>SUM('発達障害（診断書なし・配慮あり）情報入力シート'!O215:R215)+COUNTA('発達障害（診断書なし・配慮あり）情報入力シート'!S215)</f>
        <v>0</v>
      </c>
      <c r="N215" s="8">
        <f>IF(SUM('発達障害（診断書なし・配慮あり）情報入力シート'!$T215:$AP215)&gt;0,1,0)</f>
        <v>0</v>
      </c>
      <c r="O215" s="8">
        <f>IF('発達障害（診断書なし・配慮あり）情報入力シート'!D215="入学者(新1年生)",1,0)</f>
        <v>0</v>
      </c>
    </row>
    <row r="216" spans="1:15" x14ac:dyDescent="0.4">
      <c r="A216" s="1217">
        <v>192</v>
      </c>
      <c r="B216" s="1218">
        <f>IF('発達障害（診断書なし・配慮あり）情報入力シート'!AQ216="",0,IF(AND('発達障害（診断書なし・配慮あり）情報入力シート'!AP216=1,'発達障害（診断書なし・配慮あり）情報入力シート'!D216&lt;&gt;"",'発達障害（診断書なし・配慮あり）情報入力シート'!D216&lt;&gt;"在籍者(2年生以上)"),1,0))</f>
        <v>0</v>
      </c>
      <c r="C216" s="1218">
        <f t="shared" si="6"/>
        <v>0</v>
      </c>
      <c r="D216" s="1218" t="str">
        <f>IFERROR(MATCH(ROW('発達障害（診断書なし・配慮あり）情報入力シート'!A192),C:C,0),"")</f>
        <v/>
      </c>
      <c r="E216" s="1218">
        <f>IF('発達障害（診断書なし・配慮あり）情報入力シート'!BS216="",0,IF(AND('発達障害（診断書なし・配慮あり）情報入力シート'!BR216=1,'発達障害（診断書なし・配慮あり）情報入力シート'!D216&lt;&gt;"",'発達障害（診断書なし・配慮あり）情報入力シート'!D216&lt;&gt;"入学しなかった"),1,0))</f>
        <v>0</v>
      </c>
      <c r="F216" s="1218">
        <f t="shared" si="7"/>
        <v>0</v>
      </c>
      <c r="G216" s="1218" t="str">
        <f>IFERROR(MATCH(ROW('発達障害（診断書なし・配慮あり）情報入力シート'!AN192),F:F,0),"")</f>
        <v/>
      </c>
      <c r="H216" s="8">
        <f>IF('発達障害（診断書なし・配慮あり）情報入力シート'!CL216="",0,IF(AND('発達障害（診断書なし・配慮あり）情報入力シート'!CK216=1,'発達障害（診断書なし・配慮あり）情報入力シート'!D216&lt;&gt;"",'発達障害（診断書なし・配慮あり）情報入力シート'!D216&lt;&gt;"入学しなかった"),1,0))</f>
        <v>0</v>
      </c>
      <c r="I216" s="8">
        <f t="shared" si="8"/>
        <v>0</v>
      </c>
      <c r="J216" s="8" t="str">
        <f>IFERROR(MATCH(ROW('発達障害（診断書なし・配慮あり）情報入力シート'!BD192),I:I,0),"")</f>
        <v/>
      </c>
      <c r="K216" s="8">
        <f>IF(OR(SUM('発達障害（診断書なし・配慮あり）情報入力シート'!AT216:BQ216,'発達障害（診断書なし・配慮あり）情報入力シート'!BT216:CJ216)&gt;0,COUNTA('発達障害（診断書なし・配慮あり）情報入力シート'!BR216:BS216)=2,COUNTA('発達障害（診断書なし・配慮あり）情報入力シート'!CK216:CL216)=2),1,0)</f>
        <v>0</v>
      </c>
      <c r="L216" s="8">
        <f>SUM('発達障害（診断書なし・配慮あり）情報入力シート'!J216:M216)+COUNTA('発達障害（診断書なし・配慮あり）情報入力シート'!N216)</f>
        <v>0</v>
      </c>
      <c r="M216" s="8">
        <f>SUM('発達障害（診断書なし・配慮あり）情報入力シート'!O216:R216)+COUNTA('発達障害（診断書なし・配慮あり）情報入力シート'!S216)</f>
        <v>0</v>
      </c>
      <c r="N216" s="8">
        <f>IF(SUM('発達障害（診断書なし・配慮あり）情報入力シート'!$T216:$AP216)&gt;0,1,0)</f>
        <v>0</v>
      </c>
      <c r="O216" s="8">
        <f>IF('発達障害（診断書なし・配慮あり）情報入力シート'!D216="入学者(新1年生)",1,0)</f>
        <v>0</v>
      </c>
    </row>
    <row r="217" spans="1:15" x14ac:dyDescent="0.4">
      <c r="A217" s="1217">
        <v>193</v>
      </c>
      <c r="B217" s="1218">
        <f>IF('発達障害（診断書なし・配慮あり）情報入力シート'!AQ217="",0,IF(AND('発達障害（診断書なし・配慮あり）情報入力シート'!AP217=1,'発達障害（診断書なし・配慮あり）情報入力シート'!D217&lt;&gt;"",'発達障害（診断書なし・配慮あり）情報入力シート'!D217&lt;&gt;"在籍者(2年生以上)"),1,0))</f>
        <v>0</v>
      </c>
      <c r="C217" s="1218">
        <f t="shared" ref="C217:C280" si="9">C216+B217</f>
        <v>0</v>
      </c>
      <c r="D217" s="1218" t="str">
        <f>IFERROR(MATCH(ROW('発達障害（診断書なし・配慮あり）情報入力シート'!A193),C:C,0),"")</f>
        <v/>
      </c>
      <c r="E217" s="1218">
        <f>IF('発達障害（診断書なし・配慮あり）情報入力シート'!BS217="",0,IF(AND('発達障害（診断書なし・配慮あり）情報入力シート'!BR217=1,'発達障害（診断書なし・配慮あり）情報入力シート'!D217&lt;&gt;"",'発達障害（診断書なし・配慮あり）情報入力シート'!D217&lt;&gt;"入学しなかった"),1,0))</f>
        <v>0</v>
      </c>
      <c r="F217" s="1218">
        <f t="shared" ref="F217:F280" si="10">F216+E217</f>
        <v>0</v>
      </c>
      <c r="G217" s="1218" t="str">
        <f>IFERROR(MATCH(ROW('発達障害（診断書なし・配慮あり）情報入力シート'!AN193),F:F,0),"")</f>
        <v/>
      </c>
      <c r="H217" s="8">
        <f>IF('発達障害（診断書なし・配慮あり）情報入力シート'!CL217="",0,IF(AND('発達障害（診断書なし・配慮あり）情報入力シート'!CK217=1,'発達障害（診断書なし・配慮あり）情報入力シート'!D217&lt;&gt;"",'発達障害（診断書なし・配慮あり）情報入力シート'!D217&lt;&gt;"入学しなかった"),1,0))</f>
        <v>0</v>
      </c>
      <c r="I217" s="8">
        <f t="shared" ref="I217:I280" si="11">I216+H217</f>
        <v>0</v>
      </c>
      <c r="J217" s="8" t="str">
        <f>IFERROR(MATCH(ROW('発達障害（診断書なし・配慮あり）情報入力シート'!BD193),I:I,0),"")</f>
        <v/>
      </c>
      <c r="K217" s="8">
        <f>IF(OR(SUM('発達障害（診断書なし・配慮あり）情報入力シート'!AT217:BQ217,'発達障害（診断書なし・配慮あり）情報入力シート'!BT217:CJ217)&gt;0,COUNTA('発達障害（診断書なし・配慮あり）情報入力シート'!BR217:BS217)=2,COUNTA('発達障害（診断書なし・配慮あり）情報入力シート'!CK217:CL217)=2),1,0)</f>
        <v>0</v>
      </c>
      <c r="L217" s="8">
        <f>SUM('発達障害（診断書なし・配慮あり）情報入力シート'!J217:M217)+COUNTA('発達障害（診断書なし・配慮あり）情報入力シート'!N217)</f>
        <v>0</v>
      </c>
      <c r="M217" s="8">
        <f>SUM('発達障害（診断書なし・配慮あり）情報入力シート'!O217:R217)+COUNTA('発達障害（診断書なし・配慮あり）情報入力シート'!S217)</f>
        <v>0</v>
      </c>
      <c r="N217" s="8">
        <f>IF(SUM('発達障害（診断書なし・配慮あり）情報入力シート'!$T217:$AP217)&gt;0,1,0)</f>
        <v>0</v>
      </c>
      <c r="O217" s="8">
        <f>IF('発達障害（診断書なし・配慮あり）情報入力シート'!D217="入学者(新1年生)",1,0)</f>
        <v>0</v>
      </c>
    </row>
    <row r="218" spans="1:15" x14ac:dyDescent="0.4">
      <c r="A218" s="1217">
        <v>194</v>
      </c>
      <c r="B218" s="1218">
        <f>IF('発達障害（診断書なし・配慮あり）情報入力シート'!AQ218="",0,IF(AND('発達障害（診断書なし・配慮あり）情報入力シート'!AP218=1,'発達障害（診断書なし・配慮あり）情報入力シート'!D218&lt;&gt;"",'発達障害（診断書なし・配慮あり）情報入力シート'!D218&lt;&gt;"在籍者(2年生以上)"),1,0))</f>
        <v>0</v>
      </c>
      <c r="C218" s="1218">
        <f t="shared" si="9"/>
        <v>0</v>
      </c>
      <c r="D218" s="1218" t="str">
        <f>IFERROR(MATCH(ROW('発達障害（診断書なし・配慮あり）情報入力シート'!A194),C:C,0),"")</f>
        <v/>
      </c>
      <c r="E218" s="1218">
        <f>IF('発達障害（診断書なし・配慮あり）情報入力シート'!BS218="",0,IF(AND('発達障害（診断書なし・配慮あり）情報入力シート'!BR218=1,'発達障害（診断書なし・配慮あり）情報入力シート'!D218&lt;&gt;"",'発達障害（診断書なし・配慮あり）情報入力シート'!D218&lt;&gt;"入学しなかった"),1,0))</f>
        <v>0</v>
      </c>
      <c r="F218" s="1218">
        <f t="shared" si="10"/>
        <v>0</v>
      </c>
      <c r="G218" s="1218" t="str">
        <f>IFERROR(MATCH(ROW('発達障害（診断書なし・配慮あり）情報入力シート'!AN194),F:F,0),"")</f>
        <v/>
      </c>
      <c r="H218" s="8">
        <f>IF('発達障害（診断書なし・配慮あり）情報入力シート'!CL218="",0,IF(AND('発達障害（診断書なし・配慮あり）情報入力シート'!CK218=1,'発達障害（診断書なし・配慮あり）情報入力シート'!D218&lt;&gt;"",'発達障害（診断書なし・配慮あり）情報入力シート'!D218&lt;&gt;"入学しなかった"),1,0))</f>
        <v>0</v>
      </c>
      <c r="I218" s="8">
        <f t="shared" si="11"/>
        <v>0</v>
      </c>
      <c r="J218" s="8" t="str">
        <f>IFERROR(MATCH(ROW('発達障害（診断書なし・配慮あり）情報入力シート'!BD194),I:I,0),"")</f>
        <v/>
      </c>
      <c r="K218" s="8">
        <f>IF(OR(SUM('発達障害（診断書なし・配慮あり）情報入力シート'!AT218:BQ218,'発達障害（診断書なし・配慮あり）情報入力シート'!BT218:CJ218)&gt;0,COUNTA('発達障害（診断書なし・配慮あり）情報入力シート'!BR218:BS218)=2,COUNTA('発達障害（診断書なし・配慮あり）情報入力シート'!CK218:CL218)=2),1,0)</f>
        <v>0</v>
      </c>
      <c r="L218" s="8">
        <f>SUM('発達障害（診断書なし・配慮あり）情報入力シート'!J218:M218)+COUNTA('発達障害（診断書なし・配慮あり）情報入力シート'!N218)</f>
        <v>0</v>
      </c>
      <c r="M218" s="8">
        <f>SUM('発達障害（診断書なし・配慮あり）情報入力シート'!O218:R218)+COUNTA('発達障害（診断書なし・配慮あり）情報入力シート'!S218)</f>
        <v>0</v>
      </c>
      <c r="N218" s="8">
        <f>IF(SUM('発達障害（診断書なし・配慮あり）情報入力シート'!$T218:$AP218)&gt;0,1,0)</f>
        <v>0</v>
      </c>
      <c r="O218" s="8">
        <f>IF('発達障害（診断書なし・配慮あり）情報入力シート'!D218="入学者(新1年生)",1,0)</f>
        <v>0</v>
      </c>
    </row>
    <row r="219" spans="1:15" x14ac:dyDescent="0.4">
      <c r="A219" s="1217">
        <v>195</v>
      </c>
      <c r="B219" s="1218">
        <f>IF('発達障害（診断書なし・配慮あり）情報入力シート'!AQ219="",0,IF(AND('発達障害（診断書なし・配慮あり）情報入力シート'!AP219=1,'発達障害（診断書なし・配慮あり）情報入力シート'!D219&lt;&gt;"",'発達障害（診断書なし・配慮あり）情報入力シート'!D219&lt;&gt;"在籍者(2年生以上)"),1,0))</f>
        <v>0</v>
      </c>
      <c r="C219" s="1218">
        <f t="shared" si="9"/>
        <v>0</v>
      </c>
      <c r="D219" s="1218" t="str">
        <f>IFERROR(MATCH(ROW('発達障害（診断書なし・配慮あり）情報入力シート'!A195),C:C,0),"")</f>
        <v/>
      </c>
      <c r="E219" s="1218">
        <f>IF('発達障害（診断書なし・配慮あり）情報入力シート'!BS219="",0,IF(AND('発達障害（診断書なし・配慮あり）情報入力シート'!BR219=1,'発達障害（診断書なし・配慮あり）情報入力シート'!D219&lt;&gt;"",'発達障害（診断書なし・配慮あり）情報入力シート'!D219&lt;&gt;"入学しなかった"),1,0))</f>
        <v>0</v>
      </c>
      <c r="F219" s="1218">
        <f t="shared" si="10"/>
        <v>0</v>
      </c>
      <c r="G219" s="1218" t="str">
        <f>IFERROR(MATCH(ROW('発達障害（診断書なし・配慮あり）情報入力シート'!AN195),F:F,0),"")</f>
        <v/>
      </c>
      <c r="H219" s="8">
        <f>IF('発達障害（診断書なし・配慮あり）情報入力シート'!CL219="",0,IF(AND('発達障害（診断書なし・配慮あり）情報入力シート'!CK219=1,'発達障害（診断書なし・配慮あり）情報入力シート'!D219&lt;&gt;"",'発達障害（診断書なし・配慮あり）情報入力シート'!D219&lt;&gt;"入学しなかった"),1,0))</f>
        <v>0</v>
      </c>
      <c r="I219" s="8">
        <f t="shared" si="11"/>
        <v>0</v>
      </c>
      <c r="J219" s="8" t="str">
        <f>IFERROR(MATCH(ROW('発達障害（診断書なし・配慮あり）情報入力シート'!BD195),I:I,0),"")</f>
        <v/>
      </c>
      <c r="K219" s="8">
        <f>IF(OR(SUM('発達障害（診断書なし・配慮あり）情報入力シート'!AT219:BQ219,'発達障害（診断書なし・配慮あり）情報入力シート'!BT219:CJ219)&gt;0,COUNTA('発達障害（診断書なし・配慮あり）情報入力シート'!BR219:BS219)=2,COUNTA('発達障害（診断書なし・配慮あり）情報入力シート'!CK219:CL219)=2),1,0)</f>
        <v>0</v>
      </c>
      <c r="L219" s="8">
        <f>SUM('発達障害（診断書なし・配慮あり）情報入力シート'!J219:M219)+COUNTA('発達障害（診断書なし・配慮あり）情報入力シート'!N219)</f>
        <v>0</v>
      </c>
      <c r="M219" s="8">
        <f>SUM('発達障害（診断書なし・配慮あり）情報入力シート'!O219:R219)+COUNTA('発達障害（診断書なし・配慮あり）情報入力シート'!S219)</f>
        <v>0</v>
      </c>
      <c r="N219" s="8">
        <f>IF(SUM('発達障害（診断書なし・配慮あり）情報入力シート'!$T219:$AP219)&gt;0,1,0)</f>
        <v>0</v>
      </c>
      <c r="O219" s="8">
        <f>IF('発達障害（診断書なし・配慮あり）情報入力シート'!D219="入学者(新1年生)",1,0)</f>
        <v>0</v>
      </c>
    </row>
    <row r="220" spans="1:15" x14ac:dyDescent="0.4">
      <c r="A220" s="1217">
        <v>196</v>
      </c>
      <c r="B220" s="1218">
        <f>IF('発達障害（診断書なし・配慮あり）情報入力シート'!AQ220="",0,IF(AND('発達障害（診断書なし・配慮あり）情報入力シート'!AP220=1,'発達障害（診断書なし・配慮あり）情報入力シート'!D220&lt;&gt;"",'発達障害（診断書なし・配慮あり）情報入力シート'!D220&lt;&gt;"在籍者(2年生以上)"),1,0))</f>
        <v>0</v>
      </c>
      <c r="C220" s="1218">
        <f t="shared" si="9"/>
        <v>0</v>
      </c>
      <c r="D220" s="1218" t="str">
        <f>IFERROR(MATCH(ROW('発達障害（診断書なし・配慮あり）情報入力シート'!A196),C:C,0),"")</f>
        <v/>
      </c>
      <c r="E220" s="1218">
        <f>IF('発達障害（診断書なし・配慮あり）情報入力シート'!BS220="",0,IF(AND('発達障害（診断書なし・配慮あり）情報入力シート'!BR220=1,'発達障害（診断書なし・配慮あり）情報入力シート'!D220&lt;&gt;"",'発達障害（診断書なし・配慮あり）情報入力シート'!D220&lt;&gt;"入学しなかった"),1,0))</f>
        <v>0</v>
      </c>
      <c r="F220" s="1218">
        <f t="shared" si="10"/>
        <v>0</v>
      </c>
      <c r="G220" s="1218" t="str">
        <f>IFERROR(MATCH(ROW('発達障害（診断書なし・配慮あり）情報入力シート'!AN196),F:F,0),"")</f>
        <v/>
      </c>
      <c r="H220" s="8">
        <f>IF('発達障害（診断書なし・配慮あり）情報入力シート'!CL220="",0,IF(AND('発達障害（診断書なし・配慮あり）情報入力シート'!CK220=1,'発達障害（診断書なし・配慮あり）情報入力シート'!D220&lt;&gt;"",'発達障害（診断書なし・配慮あり）情報入力シート'!D220&lt;&gt;"入学しなかった"),1,0))</f>
        <v>0</v>
      </c>
      <c r="I220" s="8">
        <f t="shared" si="11"/>
        <v>0</v>
      </c>
      <c r="J220" s="8" t="str">
        <f>IFERROR(MATCH(ROW('発達障害（診断書なし・配慮あり）情報入力シート'!BD196),I:I,0),"")</f>
        <v/>
      </c>
      <c r="K220" s="8">
        <f>IF(OR(SUM('発達障害（診断書なし・配慮あり）情報入力シート'!AT220:BQ220,'発達障害（診断書なし・配慮あり）情報入力シート'!BT220:CJ220)&gt;0,COUNTA('発達障害（診断書なし・配慮あり）情報入力シート'!BR220:BS220)=2,COUNTA('発達障害（診断書なし・配慮あり）情報入力シート'!CK220:CL220)=2),1,0)</f>
        <v>0</v>
      </c>
      <c r="L220" s="8">
        <f>SUM('発達障害（診断書なし・配慮あり）情報入力シート'!J220:M220)+COUNTA('発達障害（診断書なし・配慮あり）情報入力シート'!N220)</f>
        <v>0</v>
      </c>
      <c r="M220" s="8">
        <f>SUM('発達障害（診断書なし・配慮あり）情報入力シート'!O220:R220)+COUNTA('発達障害（診断書なし・配慮あり）情報入力シート'!S220)</f>
        <v>0</v>
      </c>
      <c r="N220" s="8">
        <f>IF(SUM('発達障害（診断書なし・配慮あり）情報入力シート'!$T220:$AP220)&gt;0,1,0)</f>
        <v>0</v>
      </c>
      <c r="O220" s="8">
        <f>IF('発達障害（診断書なし・配慮あり）情報入力シート'!D220="入学者(新1年生)",1,0)</f>
        <v>0</v>
      </c>
    </row>
    <row r="221" spans="1:15" x14ac:dyDescent="0.4">
      <c r="A221" s="1217">
        <v>197</v>
      </c>
      <c r="B221" s="1218">
        <f>IF('発達障害（診断書なし・配慮あり）情報入力シート'!AQ221="",0,IF(AND('発達障害（診断書なし・配慮あり）情報入力シート'!AP221=1,'発達障害（診断書なし・配慮あり）情報入力シート'!D221&lt;&gt;"",'発達障害（診断書なし・配慮あり）情報入力シート'!D221&lt;&gt;"在籍者(2年生以上)"),1,0))</f>
        <v>0</v>
      </c>
      <c r="C221" s="1218">
        <f t="shared" si="9"/>
        <v>0</v>
      </c>
      <c r="D221" s="1218" t="str">
        <f>IFERROR(MATCH(ROW('発達障害（診断書なし・配慮あり）情報入力シート'!A197),C:C,0),"")</f>
        <v/>
      </c>
      <c r="E221" s="1218">
        <f>IF('発達障害（診断書なし・配慮あり）情報入力シート'!BS221="",0,IF(AND('発達障害（診断書なし・配慮あり）情報入力シート'!BR221=1,'発達障害（診断書なし・配慮あり）情報入力シート'!D221&lt;&gt;"",'発達障害（診断書なし・配慮あり）情報入力シート'!D221&lt;&gt;"入学しなかった"),1,0))</f>
        <v>0</v>
      </c>
      <c r="F221" s="1218">
        <f t="shared" si="10"/>
        <v>0</v>
      </c>
      <c r="G221" s="1218" t="str">
        <f>IFERROR(MATCH(ROW('発達障害（診断書なし・配慮あり）情報入力シート'!AN197),F:F,0),"")</f>
        <v/>
      </c>
      <c r="H221" s="8">
        <f>IF('発達障害（診断書なし・配慮あり）情報入力シート'!CL221="",0,IF(AND('発達障害（診断書なし・配慮あり）情報入力シート'!CK221=1,'発達障害（診断書なし・配慮あり）情報入力シート'!D221&lt;&gt;"",'発達障害（診断書なし・配慮あり）情報入力シート'!D221&lt;&gt;"入学しなかった"),1,0))</f>
        <v>0</v>
      </c>
      <c r="I221" s="8">
        <f t="shared" si="11"/>
        <v>0</v>
      </c>
      <c r="J221" s="8" t="str">
        <f>IFERROR(MATCH(ROW('発達障害（診断書なし・配慮あり）情報入力シート'!BD197),I:I,0),"")</f>
        <v/>
      </c>
      <c r="K221" s="8">
        <f>IF(OR(SUM('発達障害（診断書なし・配慮あり）情報入力シート'!AT221:BQ221,'発達障害（診断書なし・配慮あり）情報入力シート'!BT221:CJ221)&gt;0,COUNTA('発達障害（診断書なし・配慮あり）情報入力シート'!BR221:BS221)=2,COUNTA('発達障害（診断書なし・配慮あり）情報入力シート'!CK221:CL221)=2),1,0)</f>
        <v>0</v>
      </c>
      <c r="L221" s="8">
        <f>SUM('発達障害（診断書なし・配慮あり）情報入力シート'!J221:M221)+COUNTA('発達障害（診断書なし・配慮あり）情報入力シート'!N221)</f>
        <v>0</v>
      </c>
      <c r="M221" s="8">
        <f>SUM('発達障害（診断書なし・配慮あり）情報入力シート'!O221:R221)+COUNTA('発達障害（診断書なし・配慮あり）情報入力シート'!S221)</f>
        <v>0</v>
      </c>
      <c r="N221" s="8">
        <f>IF(SUM('発達障害（診断書なし・配慮あり）情報入力シート'!$T221:$AP221)&gt;0,1,0)</f>
        <v>0</v>
      </c>
      <c r="O221" s="8">
        <f>IF('発達障害（診断書なし・配慮あり）情報入力シート'!D221="入学者(新1年生)",1,0)</f>
        <v>0</v>
      </c>
    </row>
    <row r="222" spans="1:15" x14ac:dyDescent="0.4">
      <c r="A222" s="1217">
        <v>198</v>
      </c>
      <c r="B222" s="1218">
        <f>IF('発達障害（診断書なし・配慮あり）情報入力シート'!AQ222="",0,IF(AND('発達障害（診断書なし・配慮あり）情報入力シート'!AP222=1,'発達障害（診断書なし・配慮あり）情報入力シート'!D222&lt;&gt;"",'発達障害（診断書なし・配慮あり）情報入力シート'!D222&lt;&gt;"在籍者(2年生以上)"),1,0))</f>
        <v>0</v>
      </c>
      <c r="C222" s="1218">
        <f t="shared" si="9"/>
        <v>0</v>
      </c>
      <c r="D222" s="1218" t="str">
        <f>IFERROR(MATCH(ROW('発達障害（診断書なし・配慮あり）情報入力シート'!A198),C:C,0),"")</f>
        <v/>
      </c>
      <c r="E222" s="1218">
        <f>IF('発達障害（診断書なし・配慮あり）情報入力シート'!BS222="",0,IF(AND('発達障害（診断書なし・配慮あり）情報入力シート'!BR222=1,'発達障害（診断書なし・配慮あり）情報入力シート'!D222&lt;&gt;"",'発達障害（診断書なし・配慮あり）情報入力シート'!D222&lt;&gt;"入学しなかった"),1,0))</f>
        <v>0</v>
      </c>
      <c r="F222" s="1218">
        <f t="shared" si="10"/>
        <v>0</v>
      </c>
      <c r="G222" s="1218" t="str">
        <f>IFERROR(MATCH(ROW('発達障害（診断書なし・配慮あり）情報入力シート'!AN198),F:F,0),"")</f>
        <v/>
      </c>
      <c r="H222" s="8">
        <f>IF('発達障害（診断書なし・配慮あり）情報入力シート'!CL222="",0,IF(AND('発達障害（診断書なし・配慮あり）情報入力シート'!CK222=1,'発達障害（診断書なし・配慮あり）情報入力シート'!D222&lt;&gt;"",'発達障害（診断書なし・配慮あり）情報入力シート'!D222&lt;&gt;"入学しなかった"),1,0))</f>
        <v>0</v>
      </c>
      <c r="I222" s="8">
        <f t="shared" si="11"/>
        <v>0</v>
      </c>
      <c r="J222" s="8" t="str">
        <f>IFERROR(MATCH(ROW('発達障害（診断書なし・配慮あり）情報入力シート'!BD198),I:I,0),"")</f>
        <v/>
      </c>
      <c r="K222" s="8">
        <f>IF(OR(SUM('発達障害（診断書なし・配慮あり）情報入力シート'!AT222:BQ222,'発達障害（診断書なし・配慮あり）情報入力シート'!BT222:CJ222)&gt;0,COUNTA('発達障害（診断書なし・配慮あり）情報入力シート'!BR222:BS222)=2,COUNTA('発達障害（診断書なし・配慮あり）情報入力シート'!CK222:CL222)=2),1,0)</f>
        <v>0</v>
      </c>
      <c r="L222" s="8">
        <f>SUM('発達障害（診断書なし・配慮あり）情報入力シート'!J222:M222)+COUNTA('発達障害（診断書なし・配慮あり）情報入力シート'!N222)</f>
        <v>0</v>
      </c>
      <c r="M222" s="8">
        <f>SUM('発達障害（診断書なし・配慮あり）情報入力シート'!O222:R222)+COUNTA('発達障害（診断書なし・配慮あり）情報入力シート'!S222)</f>
        <v>0</v>
      </c>
      <c r="N222" s="8">
        <f>IF(SUM('発達障害（診断書なし・配慮あり）情報入力シート'!$T222:$AP222)&gt;0,1,0)</f>
        <v>0</v>
      </c>
      <c r="O222" s="8">
        <f>IF('発達障害（診断書なし・配慮あり）情報入力シート'!D222="入学者(新1年生)",1,0)</f>
        <v>0</v>
      </c>
    </row>
    <row r="223" spans="1:15" x14ac:dyDescent="0.4">
      <c r="A223" s="1217">
        <v>199</v>
      </c>
      <c r="B223" s="1218">
        <f>IF('発達障害（診断書なし・配慮あり）情報入力シート'!AQ223="",0,IF(AND('発達障害（診断書なし・配慮あり）情報入力シート'!AP223=1,'発達障害（診断書なし・配慮あり）情報入力シート'!D223&lt;&gt;"",'発達障害（診断書なし・配慮あり）情報入力シート'!D223&lt;&gt;"在籍者(2年生以上)"),1,0))</f>
        <v>0</v>
      </c>
      <c r="C223" s="1218">
        <f t="shared" si="9"/>
        <v>0</v>
      </c>
      <c r="D223" s="1218" t="str">
        <f>IFERROR(MATCH(ROW('発達障害（診断書なし・配慮あり）情報入力シート'!A199),C:C,0),"")</f>
        <v/>
      </c>
      <c r="E223" s="1218">
        <f>IF('発達障害（診断書なし・配慮あり）情報入力シート'!BS223="",0,IF(AND('発達障害（診断書なし・配慮あり）情報入力シート'!BR223=1,'発達障害（診断書なし・配慮あり）情報入力シート'!D223&lt;&gt;"",'発達障害（診断書なし・配慮あり）情報入力シート'!D223&lt;&gt;"入学しなかった"),1,0))</f>
        <v>0</v>
      </c>
      <c r="F223" s="1218">
        <f t="shared" si="10"/>
        <v>0</v>
      </c>
      <c r="G223" s="1218" t="str">
        <f>IFERROR(MATCH(ROW('発達障害（診断書なし・配慮あり）情報入力シート'!AN199),F:F,0),"")</f>
        <v/>
      </c>
      <c r="H223" s="8">
        <f>IF('発達障害（診断書なし・配慮あり）情報入力シート'!CL223="",0,IF(AND('発達障害（診断書なし・配慮あり）情報入力シート'!CK223=1,'発達障害（診断書なし・配慮あり）情報入力シート'!D223&lt;&gt;"",'発達障害（診断書なし・配慮あり）情報入力シート'!D223&lt;&gt;"入学しなかった"),1,0))</f>
        <v>0</v>
      </c>
      <c r="I223" s="8">
        <f t="shared" si="11"/>
        <v>0</v>
      </c>
      <c r="J223" s="8" t="str">
        <f>IFERROR(MATCH(ROW('発達障害（診断書なし・配慮あり）情報入力シート'!BD199),I:I,0),"")</f>
        <v/>
      </c>
      <c r="K223" s="8">
        <f>IF(OR(SUM('発達障害（診断書なし・配慮あり）情報入力シート'!AT223:BQ223,'発達障害（診断書なし・配慮あり）情報入力シート'!BT223:CJ223)&gt;0,COUNTA('発達障害（診断書なし・配慮あり）情報入力シート'!BR223:BS223)=2,COUNTA('発達障害（診断書なし・配慮あり）情報入力シート'!CK223:CL223)=2),1,0)</f>
        <v>0</v>
      </c>
      <c r="L223" s="8">
        <f>SUM('発達障害（診断書なし・配慮あり）情報入力シート'!J223:M223)+COUNTA('発達障害（診断書なし・配慮あり）情報入力シート'!N223)</f>
        <v>0</v>
      </c>
      <c r="M223" s="8">
        <f>SUM('発達障害（診断書なし・配慮あり）情報入力シート'!O223:R223)+COUNTA('発達障害（診断書なし・配慮あり）情報入力シート'!S223)</f>
        <v>0</v>
      </c>
      <c r="N223" s="8">
        <f>IF(SUM('発達障害（診断書なし・配慮あり）情報入力シート'!$T223:$AP223)&gt;0,1,0)</f>
        <v>0</v>
      </c>
      <c r="O223" s="8">
        <f>IF('発達障害（診断書なし・配慮あり）情報入力シート'!D223="入学者(新1年生)",1,0)</f>
        <v>0</v>
      </c>
    </row>
    <row r="224" spans="1:15" x14ac:dyDescent="0.4">
      <c r="A224" s="1217">
        <v>200</v>
      </c>
      <c r="B224" s="1218">
        <f>IF('発達障害（診断書なし・配慮あり）情報入力シート'!AQ224="",0,IF(AND('発達障害（診断書なし・配慮あり）情報入力シート'!AP224=1,'発達障害（診断書なし・配慮あり）情報入力シート'!D224&lt;&gt;"",'発達障害（診断書なし・配慮あり）情報入力シート'!D224&lt;&gt;"在籍者(2年生以上)"),1,0))</f>
        <v>0</v>
      </c>
      <c r="C224" s="1218">
        <f t="shared" si="9"/>
        <v>0</v>
      </c>
      <c r="D224" s="1218" t="str">
        <f>IFERROR(MATCH(ROW('発達障害（診断書なし・配慮あり）情報入力シート'!A200),C:C,0),"")</f>
        <v/>
      </c>
      <c r="E224" s="1218">
        <f>IF('発達障害（診断書なし・配慮あり）情報入力シート'!BS224="",0,IF(AND('発達障害（診断書なし・配慮あり）情報入力シート'!BR224=1,'発達障害（診断書なし・配慮あり）情報入力シート'!D224&lt;&gt;"",'発達障害（診断書なし・配慮あり）情報入力シート'!D224&lt;&gt;"入学しなかった"),1,0))</f>
        <v>0</v>
      </c>
      <c r="F224" s="1218">
        <f t="shared" si="10"/>
        <v>0</v>
      </c>
      <c r="G224" s="1218" t="str">
        <f>IFERROR(MATCH(ROW('発達障害（診断書なし・配慮あり）情報入力シート'!AN200),F:F,0),"")</f>
        <v/>
      </c>
      <c r="H224" s="8">
        <f>IF('発達障害（診断書なし・配慮あり）情報入力シート'!CL224="",0,IF(AND('発達障害（診断書なし・配慮あり）情報入力シート'!CK224=1,'発達障害（診断書なし・配慮あり）情報入力シート'!D224&lt;&gt;"",'発達障害（診断書なし・配慮あり）情報入力シート'!D224&lt;&gt;"入学しなかった"),1,0))</f>
        <v>0</v>
      </c>
      <c r="I224" s="8">
        <f t="shared" si="11"/>
        <v>0</v>
      </c>
      <c r="J224" s="8" t="str">
        <f>IFERROR(MATCH(ROW('発達障害（診断書なし・配慮あり）情報入力シート'!BD200),I:I,0),"")</f>
        <v/>
      </c>
      <c r="K224" s="8">
        <f>IF(OR(SUM('発達障害（診断書なし・配慮あり）情報入力シート'!AT224:BQ224,'発達障害（診断書なし・配慮あり）情報入力シート'!BT224:CJ224)&gt;0,COUNTA('発達障害（診断書なし・配慮あり）情報入力シート'!BR224:BS224)=2,COUNTA('発達障害（診断書なし・配慮あり）情報入力シート'!CK224:CL224)=2),1,0)</f>
        <v>0</v>
      </c>
      <c r="L224" s="8">
        <f>SUM('発達障害（診断書なし・配慮あり）情報入力シート'!J224:M224)+COUNTA('発達障害（診断書なし・配慮あり）情報入力シート'!N224)</f>
        <v>0</v>
      </c>
      <c r="M224" s="8">
        <f>SUM('発達障害（診断書なし・配慮あり）情報入力シート'!O224:R224)+COUNTA('発達障害（診断書なし・配慮あり）情報入力シート'!S224)</f>
        <v>0</v>
      </c>
      <c r="N224" s="8">
        <f>IF(SUM('発達障害（診断書なし・配慮あり）情報入力シート'!$T224:$AP224)&gt;0,1,0)</f>
        <v>0</v>
      </c>
      <c r="O224" s="8">
        <f>IF('発達障害（診断書なし・配慮あり）情報入力シート'!D224="入学者(新1年生)",1,0)</f>
        <v>0</v>
      </c>
    </row>
    <row r="225" spans="1:15" x14ac:dyDescent="0.4">
      <c r="A225" s="1217">
        <v>201</v>
      </c>
      <c r="B225" s="1218">
        <f>IF('発達障害（診断書なし・配慮あり）情報入力シート'!AQ225="",0,IF(AND('発達障害（診断書なし・配慮あり）情報入力シート'!AP225=1,'発達障害（診断書なし・配慮あり）情報入力シート'!D225&lt;&gt;"",'発達障害（診断書なし・配慮あり）情報入力シート'!D225&lt;&gt;"在籍者(2年生以上)"),1,0))</f>
        <v>0</v>
      </c>
      <c r="C225" s="1218">
        <f t="shared" si="9"/>
        <v>0</v>
      </c>
      <c r="D225" s="1218" t="str">
        <f>IFERROR(MATCH(ROW('発達障害（診断書なし・配慮あり）情報入力シート'!A201),C:C,0),"")</f>
        <v/>
      </c>
      <c r="E225" s="1218">
        <f>IF('発達障害（診断書なし・配慮あり）情報入力シート'!BS225="",0,IF(AND('発達障害（診断書なし・配慮あり）情報入力シート'!BR225=1,'発達障害（診断書なし・配慮あり）情報入力シート'!D225&lt;&gt;"",'発達障害（診断書なし・配慮あり）情報入力シート'!D225&lt;&gt;"入学しなかった"),1,0))</f>
        <v>0</v>
      </c>
      <c r="F225" s="1218">
        <f t="shared" si="10"/>
        <v>0</v>
      </c>
      <c r="G225" s="1218" t="str">
        <f>IFERROR(MATCH(ROW('発達障害（診断書なし・配慮あり）情報入力シート'!AN201),F:F,0),"")</f>
        <v/>
      </c>
      <c r="H225" s="8">
        <f>IF('発達障害（診断書なし・配慮あり）情報入力シート'!CL225="",0,IF(AND('発達障害（診断書なし・配慮あり）情報入力シート'!CK225=1,'発達障害（診断書なし・配慮あり）情報入力シート'!D225&lt;&gt;"",'発達障害（診断書なし・配慮あり）情報入力シート'!D225&lt;&gt;"入学しなかった"),1,0))</f>
        <v>0</v>
      </c>
      <c r="I225" s="8">
        <f t="shared" si="11"/>
        <v>0</v>
      </c>
      <c r="J225" s="8" t="str">
        <f>IFERROR(MATCH(ROW('発達障害（診断書なし・配慮あり）情報入力シート'!BD201),I:I,0),"")</f>
        <v/>
      </c>
      <c r="K225" s="8">
        <f>IF(OR(SUM('発達障害（診断書なし・配慮あり）情報入力シート'!AT225:BQ225,'発達障害（診断書なし・配慮あり）情報入力シート'!BT225:CJ225)&gt;0,COUNTA('発達障害（診断書なし・配慮あり）情報入力シート'!BR225:BS225)=2,COUNTA('発達障害（診断書なし・配慮あり）情報入力シート'!CK225:CL225)=2),1,0)</f>
        <v>0</v>
      </c>
      <c r="L225" s="8">
        <f>SUM('発達障害（診断書なし・配慮あり）情報入力シート'!J225:M225)+COUNTA('発達障害（診断書なし・配慮あり）情報入力シート'!N225)</f>
        <v>0</v>
      </c>
      <c r="M225" s="8">
        <f>SUM('発達障害（診断書なし・配慮あり）情報入力シート'!O225:R225)+COUNTA('発達障害（診断書なし・配慮あり）情報入力シート'!S225)</f>
        <v>0</v>
      </c>
      <c r="N225" s="8">
        <f>IF(SUM('発達障害（診断書なし・配慮あり）情報入力シート'!$T225:$AP225)&gt;0,1,0)</f>
        <v>0</v>
      </c>
      <c r="O225" s="8">
        <f>IF('発達障害（診断書なし・配慮あり）情報入力シート'!D225="入学者(新1年生)",1,0)</f>
        <v>0</v>
      </c>
    </row>
    <row r="226" spans="1:15" x14ac:dyDescent="0.4">
      <c r="A226" s="1217">
        <v>202</v>
      </c>
      <c r="B226" s="1218">
        <f>IF('発達障害（診断書なし・配慮あり）情報入力シート'!AQ226="",0,IF(AND('発達障害（診断書なし・配慮あり）情報入力シート'!AP226=1,'発達障害（診断書なし・配慮あり）情報入力シート'!D226&lt;&gt;"",'発達障害（診断書なし・配慮あり）情報入力シート'!D226&lt;&gt;"在籍者(2年生以上)"),1,0))</f>
        <v>0</v>
      </c>
      <c r="C226" s="1218">
        <f t="shared" si="9"/>
        <v>0</v>
      </c>
      <c r="D226" s="1218" t="str">
        <f>IFERROR(MATCH(ROW('発達障害（診断書なし・配慮あり）情報入力シート'!A202),C:C,0),"")</f>
        <v/>
      </c>
      <c r="E226" s="1218">
        <f>IF('発達障害（診断書なし・配慮あり）情報入力シート'!BS226="",0,IF(AND('発達障害（診断書なし・配慮あり）情報入力シート'!BR226=1,'発達障害（診断書なし・配慮あり）情報入力シート'!D226&lt;&gt;"",'発達障害（診断書なし・配慮あり）情報入力シート'!D226&lt;&gt;"入学しなかった"),1,0))</f>
        <v>0</v>
      </c>
      <c r="F226" s="1218">
        <f t="shared" si="10"/>
        <v>0</v>
      </c>
      <c r="G226" s="1218" t="str">
        <f>IFERROR(MATCH(ROW('発達障害（診断書なし・配慮あり）情報入力シート'!AN202),F:F,0),"")</f>
        <v/>
      </c>
      <c r="H226" s="8">
        <f>IF('発達障害（診断書なし・配慮あり）情報入力シート'!CL226="",0,IF(AND('発達障害（診断書なし・配慮あり）情報入力シート'!CK226=1,'発達障害（診断書なし・配慮あり）情報入力シート'!D226&lt;&gt;"",'発達障害（診断書なし・配慮あり）情報入力シート'!D226&lt;&gt;"入学しなかった"),1,0))</f>
        <v>0</v>
      </c>
      <c r="I226" s="8">
        <f t="shared" si="11"/>
        <v>0</v>
      </c>
      <c r="J226" s="8" t="str">
        <f>IFERROR(MATCH(ROW('発達障害（診断書なし・配慮あり）情報入力シート'!BD202),I:I,0),"")</f>
        <v/>
      </c>
      <c r="K226" s="8">
        <f>IF(OR(SUM('発達障害（診断書なし・配慮あり）情報入力シート'!AT226:BQ226,'発達障害（診断書なし・配慮あり）情報入力シート'!BT226:CJ226)&gt;0,COUNTA('発達障害（診断書なし・配慮あり）情報入力シート'!BR226:BS226)=2,COUNTA('発達障害（診断書なし・配慮あり）情報入力シート'!CK226:CL226)=2),1,0)</f>
        <v>0</v>
      </c>
      <c r="L226" s="8">
        <f>SUM('発達障害（診断書なし・配慮あり）情報入力シート'!J226:M226)+COUNTA('発達障害（診断書なし・配慮あり）情報入力シート'!N226)</f>
        <v>0</v>
      </c>
      <c r="M226" s="8">
        <f>SUM('発達障害（診断書なし・配慮あり）情報入力シート'!O226:R226)+COUNTA('発達障害（診断書なし・配慮あり）情報入力シート'!S226)</f>
        <v>0</v>
      </c>
      <c r="N226" s="8">
        <f>IF(SUM('発達障害（診断書なし・配慮あり）情報入力シート'!$T226:$AP226)&gt;0,1,0)</f>
        <v>0</v>
      </c>
      <c r="O226" s="8">
        <f>IF('発達障害（診断書なし・配慮あり）情報入力シート'!D226="入学者(新1年生)",1,0)</f>
        <v>0</v>
      </c>
    </row>
    <row r="227" spans="1:15" x14ac:dyDescent="0.4">
      <c r="A227" s="1217">
        <v>203</v>
      </c>
      <c r="B227" s="1218">
        <f>IF('発達障害（診断書なし・配慮あり）情報入力シート'!AQ227="",0,IF(AND('発達障害（診断書なし・配慮あり）情報入力シート'!AP227=1,'発達障害（診断書なし・配慮あり）情報入力シート'!D227&lt;&gt;"",'発達障害（診断書なし・配慮あり）情報入力シート'!D227&lt;&gt;"在籍者(2年生以上)"),1,0))</f>
        <v>0</v>
      </c>
      <c r="C227" s="1218">
        <f t="shared" si="9"/>
        <v>0</v>
      </c>
      <c r="D227" s="1218" t="str">
        <f>IFERROR(MATCH(ROW('発達障害（診断書なし・配慮あり）情報入力シート'!A203),C:C,0),"")</f>
        <v/>
      </c>
      <c r="E227" s="1218">
        <f>IF('発達障害（診断書なし・配慮あり）情報入力シート'!BS227="",0,IF(AND('発達障害（診断書なし・配慮あり）情報入力シート'!BR227=1,'発達障害（診断書なし・配慮あり）情報入力シート'!D227&lt;&gt;"",'発達障害（診断書なし・配慮あり）情報入力シート'!D227&lt;&gt;"入学しなかった"),1,0))</f>
        <v>0</v>
      </c>
      <c r="F227" s="1218">
        <f t="shared" si="10"/>
        <v>0</v>
      </c>
      <c r="G227" s="1218" t="str">
        <f>IFERROR(MATCH(ROW('発達障害（診断書なし・配慮あり）情報入力シート'!AN203),F:F,0),"")</f>
        <v/>
      </c>
      <c r="H227" s="8">
        <f>IF('発達障害（診断書なし・配慮あり）情報入力シート'!CL227="",0,IF(AND('発達障害（診断書なし・配慮あり）情報入力シート'!CK227=1,'発達障害（診断書なし・配慮あり）情報入力シート'!D227&lt;&gt;"",'発達障害（診断書なし・配慮あり）情報入力シート'!D227&lt;&gt;"入学しなかった"),1,0))</f>
        <v>0</v>
      </c>
      <c r="I227" s="8">
        <f t="shared" si="11"/>
        <v>0</v>
      </c>
      <c r="J227" s="8" t="str">
        <f>IFERROR(MATCH(ROW('発達障害（診断書なし・配慮あり）情報入力シート'!BD203),I:I,0),"")</f>
        <v/>
      </c>
      <c r="K227" s="8">
        <f>IF(OR(SUM('発達障害（診断書なし・配慮あり）情報入力シート'!AT227:BQ227,'発達障害（診断書なし・配慮あり）情報入力シート'!BT227:CJ227)&gt;0,COUNTA('発達障害（診断書なし・配慮あり）情報入力シート'!BR227:BS227)=2,COUNTA('発達障害（診断書なし・配慮あり）情報入力シート'!CK227:CL227)=2),1,0)</f>
        <v>0</v>
      </c>
      <c r="L227" s="8">
        <f>SUM('発達障害（診断書なし・配慮あり）情報入力シート'!J227:M227)+COUNTA('発達障害（診断書なし・配慮あり）情報入力シート'!N227)</f>
        <v>0</v>
      </c>
      <c r="M227" s="8">
        <f>SUM('発達障害（診断書なし・配慮あり）情報入力シート'!O227:R227)+COUNTA('発達障害（診断書なし・配慮あり）情報入力シート'!S227)</f>
        <v>0</v>
      </c>
      <c r="N227" s="8">
        <f>IF(SUM('発達障害（診断書なし・配慮あり）情報入力シート'!$T227:$AP227)&gt;0,1,0)</f>
        <v>0</v>
      </c>
      <c r="O227" s="8">
        <f>IF('発達障害（診断書なし・配慮あり）情報入力シート'!D227="入学者(新1年生)",1,0)</f>
        <v>0</v>
      </c>
    </row>
    <row r="228" spans="1:15" x14ac:dyDescent="0.4">
      <c r="A228" s="1217">
        <v>204</v>
      </c>
      <c r="B228" s="1218">
        <f>IF('発達障害（診断書なし・配慮あり）情報入力シート'!AQ228="",0,IF(AND('発達障害（診断書なし・配慮あり）情報入力シート'!AP228=1,'発達障害（診断書なし・配慮あり）情報入力シート'!D228&lt;&gt;"",'発達障害（診断書なし・配慮あり）情報入力シート'!D228&lt;&gt;"在籍者(2年生以上)"),1,0))</f>
        <v>0</v>
      </c>
      <c r="C228" s="1218">
        <f t="shared" si="9"/>
        <v>0</v>
      </c>
      <c r="D228" s="1218" t="str">
        <f>IFERROR(MATCH(ROW('発達障害（診断書なし・配慮あり）情報入力シート'!A204),C:C,0),"")</f>
        <v/>
      </c>
      <c r="E228" s="1218">
        <f>IF('発達障害（診断書なし・配慮あり）情報入力シート'!BS228="",0,IF(AND('発達障害（診断書なし・配慮あり）情報入力シート'!BR228=1,'発達障害（診断書なし・配慮あり）情報入力シート'!D228&lt;&gt;"",'発達障害（診断書なし・配慮あり）情報入力シート'!D228&lt;&gt;"入学しなかった"),1,0))</f>
        <v>0</v>
      </c>
      <c r="F228" s="1218">
        <f t="shared" si="10"/>
        <v>0</v>
      </c>
      <c r="G228" s="1218" t="str">
        <f>IFERROR(MATCH(ROW('発達障害（診断書なし・配慮あり）情報入力シート'!AN204),F:F,0),"")</f>
        <v/>
      </c>
      <c r="H228" s="8">
        <f>IF('発達障害（診断書なし・配慮あり）情報入力シート'!CL228="",0,IF(AND('発達障害（診断書なし・配慮あり）情報入力シート'!CK228=1,'発達障害（診断書なし・配慮あり）情報入力シート'!D228&lt;&gt;"",'発達障害（診断書なし・配慮あり）情報入力シート'!D228&lt;&gt;"入学しなかった"),1,0))</f>
        <v>0</v>
      </c>
      <c r="I228" s="8">
        <f t="shared" si="11"/>
        <v>0</v>
      </c>
      <c r="J228" s="8" t="str">
        <f>IFERROR(MATCH(ROW('発達障害（診断書なし・配慮あり）情報入力シート'!BD204),I:I,0),"")</f>
        <v/>
      </c>
      <c r="K228" s="8">
        <f>IF(OR(SUM('発達障害（診断書なし・配慮あり）情報入力シート'!AT228:BQ228,'発達障害（診断書なし・配慮あり）情報入力シート'!BT228:CJ228)&gt;0,COUNTA('発達障害（診断書なし・配慮あり）情報入力シート'!BR228:BS228)=2,COUNTA('発達障害（診断書なし・配慮あり）情報入力シート'!CK228:CL228)=2),1,0)</f>
        <v>0</v>
      </c>
      <c r="L228" s="8">
        <f>SUM('発達障害（診断書なし・配慮あり）情報入力シート'!J228:M228)+COUNTA('発達障害（診断書なし・配慮あり）情報入力シート'!N228)</f>
        <v>0</v>
      </c>
      <c r="M228" s="8">
        <f>SUM('発達障害（診断書なし・配慮あり）情報入力シート'!O228:R228)+COUNTA('発達障害（診断書なし・配慮あり）情報入力シート'!S228)</f>
        <v>0</v>
      </c>
      <c r="N228" s="8">
        <f>IF(SUM('発達障害（診断書なし・配慮あり）情報入力シート'!$T228:$AP228)&gt;0,1,0)</f>
        <v>0</v>
      </c>
      <c r="O228" s="8">
        <f>IF('発達障害（診断書なし・配慮あり）情報入力シート'!D228="入学者(新1年生)",1,0)</f>
        <v>0</v>
      </c>
    </row>
    <row r="229" spans="1:15" x14ac:dyDescent="0.4">
      <c r="A229" s="1217">
        <v>205</v>
      </c>
      <c r="B229" s="1218">
        <f>IF('発達障害（診断書なし・配慮あり）情報入力シート'!AQ229="",0,IF(AND('発達障害（診断書なし・配慮あり）情報入力シート'!AP229=1,'発達障害（診断書なし・配慮あり）情報入力シート'!D229&lt;&gt;"",'発達障害（診断書なし・配慮あり）情報入力シート'!D229&lt;&gt;"在籍者(2年生以上)"),1,0))</f>
        <v>0</v>
      </c>
      <c r="C229" s="1218">
        <f t="shared" si="9"/>
        <v>0</v>
      </c>
      <c r="D229" s="1218" t="str">
        <f>IFERROR(MATCH(ROW('発達障害（診断書なし・配慮あり）情報入力シート'!A205),C:C,0),"")</f>
        <v/>
      </c>
      <c r="E229" s="1218">
        <f>IF('発達障害（診断書なし・配慮あり）情報入力シート'!BS229="",0,IF(AND('発達障害（診断書なし・配慮あり）情報入力シート'!BR229=1,'発達障害（診断書なし・配慮あり）情報入力シート'!D229&lt;&gt;"",'発達障害（診断書なし・配慮あり）情報入力シート'!D229&lt;&gt;"入学しなかった"),1,0))</f>
        <v>0</v>
      </c>
      <c r="F229" s="1218">
        <f t="shared" si="10"/>
        <v>0</v>
      </c>
      <c r="G229" s="1218" t="str">
        <f>IFERROR(MATCH(ROW('発達障害（診断書なし・配慮あり）情報入力シート'!AN205),F:F,0),"")</f>
        <v/>
      </c>
      <c r="H229" s="8">
        <f>IF('発達障害（診断書なし・配慮あり）情報入力シート'!CL229="",0,IF(AND('発達障害（診断書なし・配慮あり）情報入力シート'!CK229=1,'発達障害（診断書なし・配慮あり）情報入力シート'!D229&lt;&gt;"",'発達障害（診断書なし・配慮あり）情報入力シート'!D229&lt;&gt;"入学しなかった"),1,0))</f>
        <v>0</v>
      </c>
      <c r="I229" s="8">
        <f t="shared" si="11"/>
        <v>0</v>
      </c>
      <c r="J229" s="8" t="str">
        <f>IFERROR(MATCH(ROW('発達障害（診断書なし・配慮あり）情報入力シート'!BD205),I:I,0),"")</f>
        <v/>
      </c>
      <c r="K229" s="8">
        <f>IF(OR(SUM('発達障害（診断書なし・配慮あり）情報入力シート'!AT229:BQ229,'発達障害（診断書なし・配慮あり）情報入力シート'!BT229:CJ229)&gt;0,COUNTA('発達障害（診断書なし・配慮あり）情報入力シート'!BR229:BS229)=2,COUNTA('発達障害（診断書なし・配慮あり）情報入力シート'!CK229:CL229)=2),1,0)</f>
        <v>0</v>
      </c>
      <c r="L229" s="8">
        <f>SUM('発達障害（診断書なし・配慮あり）情報入力シート'!J229:M229)+COUNTA('発達障害（診断書なし・配慮あり）情報入力シート'!N229)</f>
        <v>0</v>
      </c>
      <c r="M229" s="8">
        <f>SUM('発達障害（診断書なし・配慮あり）情報入力シート'!O229:R229)+COUNTA('発達障害（診断書なし・配慮あり）情報入力シート'!S229)</f>
        <v>0</v>
      </c>
      <c r="N229" s="8">
        <f>IF(SUM('発達障害（診断書なし・配慮あり）情報入力シート'!$T229:$AP229)&gt;0,1,0)</f>
        <v>0</v>
      </c>
      <c r="O229" s="8">
        <f>IF('発達障害（診断書なし・配慮あり）情報入力シート'!D229="入学者(新1年生)",1,0)</f>
        <v>0</v>
      </c>
    </row>
    <row r="230" spans="1:15" x14ac:dyDescent="0.4">
      <c r="A230" s="1217">
        <v>206</v>
      </c>
      <c r="B230" s="1218">
        <f>IF('発達障害（診断書なし・配慮あり）情報入力シート'!AQ230="",0,IF(AND('発達障害（診断書なし・配慮あり）情報入力シート'!AP230=1,'発達障害（診断書なし・配慮あり）情報入力シート'!D230&lt;&gt;"",'発達障害（診断書なし・配慮あり）情報入力シート'!D230&lt;&gt;"在籍者(2年生以上)"),1,0))</f>
        <v>0</v>
      </c>
      <c r="C230" s="1218">
        <f t="shared" si="9"/>
        <v>0</v>
      </c>
      <c r="D230" s="1218" t="str">
        <f>IFERROR(MATCH(ROW('発達障害（診断書なし・配慮あり）情報入力シート'!A206),C:C,0),"")</f>
        <v/>
      </c>
      <c r="E230" s="1218">
        <f>IF('発達障害（診断書なし・配慮あり）情報入力シート'!BS230="",0,IF(AND('発達障害（診断書なし・配慮あり）情報入力シート'!BR230=1,'発達障害（診断書なし・配慮あり）情報入力シート'!D230&lt;&gt;"",'発達障害（診断書なし・配慮あり）情報入力シート'!D230&lt;&gt;"入学しなかった"),1,0))</f>
        <v>0</v>
      </c>
      <c r="F230" s="1218">
        <f t="shared" si="10"/>
        <v>0</v>
      </c>
      <c r="G230" s="1218" t="str">
        <f>IFERROR(MATCH(ROW('発達障害（診断書なし・配慮あり）情報入力シート'!AN206),F:F,0),"")</f>
        <v/>
      </c>
      <c r="H230" s="8">
        <f>IF('発達障害（診断書なし・配慮あり）情報入力シート'!CL230="",0,IF(AND('発達障害（診断書なし・配慮あり）情報入力シート'!CK230=1,'発達障害（診断書なし・配慮あり）情報入力シート'!D230&lt;&gt;"",'発達障害（診断書なし・配慮あり）情報入力シート'!D230&lt;&gt;"入学しなかった"),1,0))</f>
        <v>0</v>
      </c>
      <c r="I230" s="8">
        <f t="shared" si="11"/>
        <v>0</v>
      </c>
      <c r="J230" s="8" t="str">
        <f>IFERROR(MATCH(ROW('発達障害（診断書なし・配慮あり）情報入力シート'!BD206),I:I,0),"")</f>
        <v/>
      </c>
      <c r="K230" s="8">
        <f>IF(OR(SUM('発達障害（診断書なし・配慮あり）情報入力シート'!AT230:BQ230,'発達障害（診断書なし・配慮あり）情報入力シート'!BT230:CJ230)&gt;0,COUNTA('発達障害（診断書なし・配慮あり）情報入力シート'!BR230:BS230)=2,COUNTA('発達障害（診断書なし・配慮あり）情報入力シート'!CK230:CL230)=2),1,0)</f>
        <v>0</v>
      </c>
      <c r="L230" s="8">
        <f>SUM('発達障害（診断書なし・配慮あり）情報入力シート'!J230:M230)+COUNTA('発達障害（診断書なし・配慮あり）情報入力シート'!N230)</f>
        <v>0</v>
      </c>
      <c r="M230" s="8">
        <f>SUM('発達障害（診断書なし・配慮あり）情報入力シート'!O230:R230)+COUNTA('発達障害（診断書なし・配慮あり）情報入力シート'!S230)</f>
        <v>0</v>
      </c>
      <c r="N230" s="8">
        <f>IF(SUM('発達障害（診断書なし・配慮あり）情報入力シート'!$T230:$AP230)&gt;0,1,0)</f>
        <v>0</v>
      </c>
      <c r="O230" s="8">
        <f>IF('発達障害（診断書なし・配慮あり）情報入力シート'!D230="入学者(新1年生)",1,0)</f>
        <v>0</v>
      </c>
    </row>
    <row r="231" spans="1:15" x14ac:dyDescent="0.4">
      <c r="A231" s="1217">
        <v>207</v>
      </c>
      <c r="B231" s="1218">
        <f>IF('発達障害（診断書なし・配慮あり）情報入力シート'!AQ231="",0,IF(AND('発達障害（診断書なし・配慮あり）情報入力シート'!AP231=1,'発達障害（診断書なし・配慮あり）情報入力シート'!D231&lt;&gt;"",'発達障害（診断書なし・配慮あり）情報入力シート'!D231&lt;&gt;"在籍者(2年生以上)"),1,0))</f>
        <v>0</v>
      </c>
      <c r="C231" s="1218">
        <f t="shared" si="9"/>
        <v>0</v>
      </c>
      <c r="D231" s="1218" t="str">
        <f>IFERROR(MATCH(ROW('発達障害（診断書なし・配慮あり）情報入力シート'!A207),C:C,0),"")</f>
        <v/>
      </c>
      <c r="E231" s="1218">
        <f>IF('発達障害（診断書なし・配慮あり）情報入力シート'!BS231="",0,IF(AND('発達障害（診断書なし・配慮あり）情報入力シート'!BR231=1,'発達障害（診断書なし・配慮あり）情報入力シート'!D231&lt;&gt;"",'発達障害（診断書なし・配慮あり）情報入力シート'!D231&lt;&gt;"入学しなかった"),1,0))</f>
        <v>0</v>
      </c>
      <c r="F231" s="1218">
        <f t="shared" si="10"/>
        <v>0</v>
      </c>
      <c r="G231" s="1218" t="str">
        <f>IFERROR(MATCH(ROW('発達障害（診断書なし・配慮あり）情報入力シート'!AN207),F:F,0),"")</f>
        <v/>
      </c>
      <c r="H231" s="8">
        <f>IF('発達障害（診断書なし・配慮あり）情報入力シート'!CL231="",0,IF(AND('発達障害（診断書なし・配慮あり）情報入力シート'!CK231=1,'発達障害（診断書なし・配慮あり）情報入力シート'!D231&lt;&gt;"",'発達障害（診断書なし・配慮あり）情報入力シート'!D231&lt;&gt;"入学しなかった"),1,0))</f>
        <v>0</v>
      </c>
      <c r="I231" s="8">
        <f t="shared" si="11"/>
        <v>0</v>
      </c>
      <c r="J231" s="8" t="str">
        <f>IFERROR(MATCH(ROW('発達障害（診断書なし・配慮あり）情報入力シート'!BD207),I:I,0),"")</f>
        <v/>
      </c>
      <c r="K231" s="8">
        <f>IF(OR(SUM('発達障害（診断書なし・配慮あり）情報入力シート'!AT231:BQ231,'発達障害（診断書なし・配慮あり）情報入力シート'!BT231:CJ231)&gt;0,COUNTA('発達障害（診断書なし・配慮あり）情報入力シート'!BR231:BS231)=2,COUNTA('発達障害（診断書なし・配慮あり）情報入力シート'!CK231:CL231)=2),1,0)</f>
        <v>0</v>
      </c>
      <c r="L231" s="8">
        <f>SUM('発達障害（診断書なし・配慮あり）情報入力シート'!J231:M231)+COUNTA('発達障害（診断書なし・配慮あり）情報入力シート'!N231)</f>
        <v>0</v>
      </c>
      <c r="M231" s="8">
        <f>SUM('発達障害（診断書なし・配慮あり）情報入力シート'!O231:R231)+COUNTA('発達障害（診断書なし・配慮あり）情報入力シート'!S231)</f>
        <v>0</v>
      </c>
      <c r="N231" s="8">
        <f>IF(SUM('発達障害（診断書なし・配慮あり）情報入力シート'!$T231:$AP231)&gt;0,1,0)</f>
        <v>0</v>
      </c>
      <c r="O231" s="8">
        <f>IF('発達障害（診断書なし・配慮あり）情報入力シート'!D231="入学者(新1年生)",1,0)</f>
        <v>0</v>
      </c>
    </row>
    <row r="232" spans="1:15" x14ac:dyDescent="0.4">
      <c r="A232" s="1217">
        <v>208</v>
      </c>
      <c r="B232" s="1218">
        <f>IF('発達障害（診断書なし・配慮あり）情報入力シート'!AQ232="",0,IF(AND('発達障害（診断書なし・配慮あり）情報入力シート'!AP232=1,'発達障害（診断書なし・配慮あり）情報入力シート'!D232&lt;&gt;"",'発達障害（診断書なし・配慮あり）情報入力シート'!D232&lt;&gt;"在籍者(2年生以上)"),1,0))</f>
        <v>0</v>
      </c>
      <c r="C232" s="1218">
        <f t="shared" si="9"/>
        <v>0</v>
      </c>
      <c r="D232" s="1218" t="str">
        <f>IFERROR(MATCH(ROW('発達障害（診断書なし・配慮あり）情報入力シート'!A208),C:C,0),"")</f>
        <v/>
      </c>
      <c r="E232" s="1218">
        <f>IF('発達障害（診断書なし・配慮あり）情報入力シート'!BS232="",0,IF(AND('発達障害（診断書なし・配慮あり）情報入力シート'!BR232=1,'発達障害（診断書なし・配慮あり）情報入力シート'!D232&lt;&gt;"",'発達障害（診断書なし・配慮あり）情報入力シート'!D232&lt;&gt;"入学しなかった"),1,0))</f>
        <v>0</v>
      </c>
      <c r="F232" s="1218">
        <f t="shared" si="10"/>
        <v>0</v>
      </c>
      <c r="G232" s="1218" t="str">
        <f>IFERROR(MATCH(ROW('発達障害（診断書なし・配慮あり）情報入力シート'!AN208),F:F,0),"")</f>
        <v/>
      </c>
      <c r="H232" s="8">
        <f>IF('発達障害（診断書なし・配慮あり）情報入力シート'!CL232="",0,IF(AND('発達障害（診断書なし・配慮あり）情報入力シート'!CK232=1,'発達障害（診断書なし・配慮あり）情報入力シート'!D232&lt;&gt;"",'発達障害（診断書なし・配慮あり）情報入力シート'!D232&lt;&gt;"入学しなかった"),1,0))</f>
        <v>0</v>
      </c>
      <c r="I232" s="8">
        <f t="shared" si="11"/>
        <v>0</v>
      </c>
      <c r="J232" s="8" t="str">
        <f>IFERROR(MATCH(ROW('発達障害（診断書なし・配慮あり）情報入力シート'!BD208),I:I,0),"")</f>
        <v/>
      </c>
      <c r="K232" s="8">
        <f>IF(OR(SUM('発達障害（診断書なし・配慮あり）情報入力シート'!AT232:BQ232,'発達障害（診断書なし・配慮あり）情報入力シート'!BT232:CJ232)&gt;0,COUNTA('発達障害（診断書なし・配慮あり）情報入力シート'!BR232:BS232)=2,COUNTA('発達障害（診断書なし・配慮あり）情報入力シート'!CK232:CL232)=2),1,0)</f>
        <v>0</v>
      </c>
      <c r="L232" s="8">
        <f>SUM('発達障害（診断書なし・配慮あり）情報入力シート'!J232:M232)+COUNTA('発達障害（診断書なし・配慮あり）情報入力シート'!N232)</f>
        <v>0</v>
      </c>
      <c r="M232" s="8">
        <f>SUM('発達障害（診断書なし・配慮あり）情報入力シート'!O232:R232)+COUNTA('発達障害（診断書なし・配慮あり）情報入力シート'!S232)</f>
        <v>0</v>
      </c>
      <c r="N232" s="8">
        <f>IF(SUM('発達障害（診断書なし・配慮あり）情報入力シート'!$T232:$AP232)&gt;0,1,0)</f>
        <v>0</v>
      </c>
      <c r="O232" s="8">
        <f>IF('発達障害（診断書なし・配慮あり）情報入力シート'!D232="入学者(新1年生)",1,0)</f>
        <v>0</v>
      </c>
    </row>
    <row r="233" spans="1:15" x14ac:dyDescent="0.4">
      <c r="A233" s="1217">
        <v>209</v>
      </c>
      <c r="B233" s="1218">
        <f>IF('発達障害（診断書なし・配慮あり）情報入力シート'!AQ233="",0,IF(AND('発達障害（診断書なし・配慮あり）情報入力シート'!AP233=1,'発達障害（診断書なし・配慮あり）情報入力シート'!D233&lt;&gt;"",'発達障害（診断書なし・配慮あり）情報入力シート'!D233&lt;&gt;"在籍者(2年生以上)"),1,0))</f>
        <v>0</v>
      </c>
      <c r="C233" s="1218">
        <f t="shared" si="9"/>
        <v>0</v>
      </c>
      <c r="D233" s="1218" t="str">
        <f>IFERROR(MATCH(ROW('発達障害（診断書なし・配慮あり）情報入力シート'!A209),C:C,0),"")</f>
        <v/>
      </c>
      <c r="E233" s="1218">
        <f>IF('発達障害（診断書なし・配慮あり）情報入力シート'!BS233="",0,IF(AND('発達障害（診断書なし・配慮あり）情報入力シート'!BR233=1,'発達障害（診断書なし・配慮あり）情報入力シート'!D233&lt;&gt;"",'発達障害（診断書なし・配慮あり）情報入力シート'!D233&lt;&gt;"入学しなかった"),1,0))</f>
        <v>0</v>
      </c>
      <c r="F233" s="1218">
        <f t="shared" si="10"/>
        <v>0</v>
      </c>
      <c r="G233" s="1218" t="str">
        <f>IFERROR(MATCH(ROW('発達障害（診断書なし・配慮あり）情報入力シート'!AN209),F:F,0),"")</f>
        <v/>
      </c>
      <c r="H233" s="8">
        <f>IF('発達障害（診断書なし・配慮あり）情報入力シート'!CL233="",0,IF(AND('発達障害（診断書なし・配慮あり）情報入力シート'!CK233=1,'発達障害（診断書なし・配慮あり）情報入力シート'!D233&lt;&gt;"",'発達障害（診断書なし・配慮あり）情報入力シート'!D233&lt;&gt;"入学しなかった"),1,0))</f>
        <v>0</v>
      </c>
      <c r="I233" s="8">
        <f t="shared" si="11"/>
        <v>0</v>
      </c>
      <c r="J233" s="8" t="str">
        <f>IFERROR(MATCH(ROW('発達障害（診断書なし・配慮あり）情報入力シート'!BD209),I:I,0),"")</f>
        <v/>
      </c>
      <c r="K233" s="8">
        <f>IF(OR(SUM('発達障害（診断書なし・配慮あり）情報入力シート'!AT233:BQ233,'発達障害（診断書なし・配慮あり）情報入力シート'!BT233:CJ233)&gt;0,COUNTA('発達障害（診断書なし・配慮あり）情報入力シート'!BR233:BS233)=2,COUNTA('発達障害（診断書なし・配慮あり）情報入力シート'!CK233:CL233)=2),1,0)</f>
        <v>0</v>
      </c>
      <c r="L233" s="8">
        <f>SUM('発達障害（診断書なし・配慮あり）情報入力シート'!J233:M233)+COUNTA('発達障害（診断書なし・配慮あり）情報入力シート'!N233)</f>
        <v>0</v>
      </c>
      <c r="M233" s="8">
        <f>SUM('発達障害（診断書なし・配慮あり）情報入力シート'!O233:R233)+COUNTA('発達障害（診断書なし・配慮あり）情報入力シート'!S233)</f>
        <v>0</v>
      </c>
      <c r="N233" s="8">
        <f>IF(SUM('発達障害（診断書なし・配慮あり）情報入力シート'!$T233:$AP233)&gt;0,1,0)</f>
        <v>0</v>
      </c>
      <c r="O233" s="8">
        <f>IF('発達障害（診断書なし・配慮あり）情報入力シート'!D233="入学者(新1年生)",1,0)</f>
        <v>0</v>
      </c>
    </row>
    <row r="234" spans="1:15" x14ac:dyDescent="0.4">
      <c r="A234" s="1217">
        <v>210</v>
      </c>
      <c r="B234" s="1218">
        <f>IF('発達障害（診断書なし・配慮あり）情報入力シート'!AQ234="",0,IF(AND('発達障害（診断書なし・配慮あり）情報入力シート'!AP234=1,'発達障害（診断書なし・配慮あり）情報入力シート'!D234&lt;&gt;"",'発達障害（診断書なし・配慮あり）情報入力シート'!D234&lt;&gt;"在籍者(2年生以上)"),1,0))</f>
        <v>0</v>
      </c>
      <c r="C234" s="1218">
        <f t="shared" si="9"/>
        <v>0</v>
      </c>
      <c r="D234" s="1218" t="str">
        <f>IFERROR(MATCH(ROW('発達障害（診断書なし・配慮あり）情報入力シート'!A210),C:C,0),"")</f>
        <v/>
      </c>
      <c r="E234" s="1218">
        <f>IF('発達障害（診断書なし・配慮あり）情報入力シート'!BS234="",0,IF(AND('発達障害（診断書なし・配慮あり）情報入力シート'!BR234=1,'発達障害（診断書なし・配慮あり）情報入力シート'!D234&lt;&gt;"",'発達障害（診断書なし・配慮あり）情報入力シート'!D234&lt;&gt;"入学しなかった"),1,0))</f>
        <v>0</v>
      </c>
      <c r="F234" s="1218">
        <f t="shared" si="10"/>
        <v>0</v>
      </c>
      <c r="G234" s="1218" t="str">
        <f>IFERROR(MATCH(ROW('発達障害（診断書なし・配慮あり）情報入力シート'!AN210),F:F,0),"")</f>
        <v/>
      </c>
      <c r="H234" s="8">
        <f>IF('発達障害（診断書なし・配慮あり）情報入力シート'!CL234="",0,IF(AND('発達障害（診断書なし・配慮あり）情報入力シート'!CK234=1,'発達障害（診断書なし・配慮あり）情報入力シート'!D234&lt;&gt;"",'発達障害（診断書なし・配慮あり）情報入力シート'!D234&lt;&gt;"入学しなかった"),1,0))</f>
        <v>0</v>
      </c>
      <c r="I234" s="8">
        <f t="shared" si="11"/>
        <v>0</v>
      </c>
      <c r="J234" s="8" t="str">
        <f>IFERROR(MATCH(ROW('発達障害（診断書なし・配慮あり）情報入力シート'!BD210),I:I,0),"")</f>
        <v/>
      </c>
      <c r="K234" s="8">
        <f>IF(OR(SUM('発達障害（診断書なし・配慮あり）情報入力シート'!AT234:BQ234,'発達障害（診断書なし・配慮あり）情報入力シート'!BT234:CJ234)&gt;0,COUNTA('発達障害（診断書なし・配慮あり）情報入力シート'!BR234:BS234)=2,COUNTA('発達障害（診断書なし・配慮あり）情報入力シート'!CK234:CL234)=2),1,0)</f>
        <v>0</v>
      </c>
      <c r="L234" s="8">
        <f>SUM('発達障害（診断書なし・配慮あり）情報入力シート'!J234:M234)+COUNTA('発達障害（診断書なし・配慮あり）情報入力シート'!N234)</f>
        <v>0</v>
      </c>
      <c r="M234" s="8">
        <f>SUM('発達障害（診断書なし・配慮あり）情報入力シート'!O234:R234)+COUNTA('発達障害（診断書なし・配慮あり）情報入力シート'!S234)</f>
        <v>0</v>
      </c>
      <c r="N234" s="8">
        <f>IF(SUM('発達障害（診断書なし・配慮あり）情報入力シート'!$T234:$AP234)&gt;0,1,0)</f>
        <v>0</v>
      </c>
      <c r="O234" s="8">
        <f>IF('発達障害（診断書なし・配慮あり）情報入力シート'!D234="入学者(新1年生)",1,0)</f>
        <v>0</v>
      </c>
    </row>
    <row r="235" spans="1:15" x14ac:dyDescent="0.4">
      <c r="A235" s="1217">
        <v>211</v>
      </c>
      <c r="B235" s="1218">
        <f>IF('発達障害（診断書なし・配慮あり）情報入力シート'!AQ235="",0,IF(AND('発達障害（診断書なし・配慮あり）情報入力シート'!AP235=1,'発達障害（診断書なし・配慮あり）情報入力シート'!D235&lt;&gt;"",'発達障害（診断書なし・配慮あり）情報入力シート'!D235&lt;&gt;"在籍者(2年生以上)"),1,0))</f>
        <v>0</v>
      </c>
      <c r="C235" s="1218">
        <f t="shared" si="9"/>
        <v>0</v>
      </c>
      <c r="D235" s="1218" t="str">
        <f>IFERROR(MATCH(ROW('発達障害（診断書なし・配慮あり）情報入力シート'!A211),C:C,0),"")</f>
        <v/>
      </c>
      <c r="E235" s="1218">
        <f>IF('発達障害（診断書なし・配慮あり）情報入力シート'!BS235="",0,IF(AND('発達障害（診断書なし・配慮あり）情報入力シート'!BR235=1,'発達障害（診断書なし・配慮あり）情報入力シート'!D235&lt;&gt;"",'発達障害（診断書なし・配慮あり）情報入力シート'!D235&lt;&gt;"入学しなかった"),1,0))</f>
        <v>0</v>
      </c>
      <c r="F235" s="1218">
        <f t="shared" si="10"/>
        <v>0</v>
      </c>
      <c r="G235" s="1218" t="str">
        <f>IFERROR(MATCH(ROW('発達障害（診断書なし・配慮あり）情報入力シート'!AN211),F:F,0),"")</f>
        <v/>
      </c>
      <c r="H235" s="8">
        <f>IF('発達障害（診断書なし・配慮あり）情報入力シート'!CL235="",0,IF(AND('発達障害（診断書なし・配慮あり）情報入力シート'!CK235=1,'発達障害（診断書なし・配慮あり）情報入力シート'!D235&lt;&gt;"",'発達障害（診断書なし・配慮あり）情報入力シート'!D235&lt;&gt;"入学しなかった"),1,0))</f>
        <v>0</v>
      </c>
      <c r="I235" s="8">
        <f t="shared" si="11"/>
        <v>0</v>
      </c>
      <c r="J235" s="8" t="str">
        <f>IFERROR(MATCH(ROW('発達障害（診断書なし・配慮あり）情報入力シート'!BD211),I:I,0),"")</f>
        <v/>
      </c>
      <c r="K235" s="8">
        <f>IF(OR(SUM('発達障害（診断書なし・配慮あり）情報入力シート'!AT235:BQ235,'発達障害（診断書なし・配慮あり）情報入力シート'!BT235:CJ235)&gt;0,COUNTA('発達障害（診断書なし・配慮あり）情報入力シート'!BR235:BS235)=2,COUNTA('発達障害（診断書なし・配慮あり）情報入力シート'!CK235:CL235)=2),1,0)</f>
        <v>0</v>
      </c>
      <c r="L235" s="8">
        <f>SUM('発達障害（診断書なし・配慮あり）情報入力シート'!J235:M235)+COUNTA('発達障害（診断書なし・配慮あり）情報入力シート'!N235)</f>
        <v>0</v>
      </c>
      <c r="M235" s="8">
        <f>SUM('発達障害（診断書なし・配慮あり）情報入力シート'!O235:R235)+COUNTA('発達障害（診断書なし・配慮あり）情報入力シート'!S235)</f>
        <v>0</v>
      </c>
      <c r="N235" s="8">
        <f>IF(SUM('発達障害（診断書なし・配慮あり）情報入力シート'!$T235:$AP235)&gt;0,1,0)</f>
        <v>0</v>
      </c>
      <c r="O235" s="8">
        <f>IF('発達障害（診断書なし・配慮あり）情報入力シート'!D235="入学者(新1年生)",1,0)</f>
        <v>0</v>
      </c>
    </row>
    <row r="236" spans="1:15" x14ac:dyDescent="0.4">
      <c r="A236" s="1217">
        <v>212</v>
      </c>
      <c r="B236" s="1218">
        <f>IF('発達障害（診断書なし・配慮あり）情報入力シート'!AQ236="",0,IF(AND('発達障害（診断書なし・配慮あり）情報入力シート'!AP236=1,'発達障害（診断書なし・配慮あり）情報入力シート'!D236&lt;&gt;"",'発達障害（診断書なし・配慮あり）情報入力シート'!D236&lt;&gt;"在籍者(2年生以上)"),1,0))</f>
        <v>0</v>
      </c>
      <c r="C236" s="1218">
        <f t="shared" si="9"/>
        <v>0</v>
      </c>
      <c r="D236" s="1218" t="str">
        <f>IFERROR(MATCH(ROW('発達障害（診断書なし・配慮あり）情報入力シート'!A212),C:C,0),"")</f>
        <v/>
      </c>
      <c r="E236" s="1218">
        <f>IF('発達障害（診断書なし・配慮あり）情報入力シート'!BS236="",0,IF(AND('発達障害（診断書なし・配慮あり）情報入力シート'!BR236=1,'発達障害（診断書なし・配慮あり）情報入力シート'!D236&lt;&gt;"",'発達障害（診断書なし・配慮あり）情報入力シート'!D236&lt;&gt;"入学しなかった"),1,0))</f>
        <v>0</v>
      </c>
      <c r="F236" s="1218">
        <f t="shared" si="10"/>
        <v>0</v>
      </c>
      <c r="G236" s="1218" t="str">
        <f>IFERROR(MATCH(ROW('発達障害（診断書なし・配慮あり）情報入力シート'!AN212),F:F,0),"")</f>
        <v/>
      </c>
      <c r="H236" s="8">
        <f>IF('発達障害（診断書なし・配慮あり）情報入力シート'!CL236="",0,IF(AND('発達障害（診断書なし・配慮あり）情報入力シート'!CK236=1,'発達障害（診断書なし・配慮あり）情報入力シート'!D236&lt;&gt;"",'発達障害（診断書なし・配慮あり）情報入力シート'!D236&lt;&gt;"入学しなかった"),1,0))</f>
        <v>0</v>
      </c>
      <c r="I236" s="8">
        <f t="shared" si="11"/>
        <v>0</v>
      </c>
      <c r="J236" s="8" t="str">
        <f>IFERROR(MATCH(ROW('発達障害（診断書なし・配慮あり）情報入力シート'!BD212),I:I,0),"")</f>
        <v/>
      </c>
      <c r="K236" s="8">
        <f>IF(OR(SUM('発達障害（診断書なし・配慮あり）情報入力シート'!AT236:BQ236,'発達障害（診断書なし・配慮あり）情報入力シート'!BT236:CJ236)&gt;0,COUNTA('発達障害（診断書なし・配慮あり）情報入力シート'!BR236:BS236)=2,COUNTA('発達障害（診断書なし・配慮あり）情報入力シート'!CK236:CL236)=2),1,0)</f>
        <v>0</v>
      </c>
      <c r="L236" s="8">
        <f>SUM('発達障害（診断書なし・配慮あり）情報入力シート'!J236:M236)+COUNTA('発達障害（診断書なし・配慮あり）情報入力シート'!N236)</f>
        <v>0</v>
      </c>
      <c r="M236" s="8">
        <f>SUM('発達障害（診断書なし・配慮あり）情報入力シート'!O236:R236)+COUNTA('発達障害（診断書なし・配慮あり）情報入力シート'!S236)</f>
        <v>0</v>
      </c>
      <c r="N236" s="8">
        <f>IF(SUM('発達障害（診断書なし・配慮あり）情報入力シート'!$T236:$AP236)&gt;0,1,0)</f>
        <v>0</v>
      </c>
      <c r="O236" s="8">
        <f>IF('発達障害（診断書なし・配慮あり）情報入力シート'!D236="入学者(新1年生)",1,0)</f>
        <v>0</v>
      </c>
    </row>
    <row r="237" spans="1:15" x14ac:dyDescent="0.4">
      <c r="A237" s="1217">
        <v>213</v>
      </c>
      <c r="B237" s="1218">
        <f>IF('発達障害（診断書なし・配慮あり）情報入力シート'!AQ237="",0,IF(AND('発達障害（診断書なし・配慮あり）情報入力シート'!AP237=1,'発達障害（診断書なし・配慮あり）情報入力シート'!D237&lt;&gt;"",'発達障害（診断書なし・配慮あり）情報入力シート'!D237&lt;&gt;"在籍者(2年生以上)"),1,0))</f>
        <v>0</v>
      </c>
      <c r="C237" s="1218">
        <f t="shared" si="9"/>
        <v>0</v>
      </c>
      <c r="D237" s="1218" t="str">
        <f>IFERROR(MATCH(ROW('発達障害（診断書なし・配慮あり）情報入力シート'!A213),C:C,0),"")</f>
        <v/>
      </c>
      <c r="E237" s="1218">
        <f>IF('発達障害（診断書なし・配慮あり）情報入力シート'!BS237="",0,IF(AND('発達障害（診断書なし・配慮あり）情報入力シート'!BR237=1,'発達障害（診断書なし・配慮あり）情報入力シート'!D237&lt;&gt;"",'発達障害（診断書なし・配慮あり）情報入力シート'!D237&lt;&gt;"入学しなかった"),1,0))</f>
        <v>0</v>
      </c>
      <c r="F237" s="1218">
        <f t="shared" si="10"/>
        <v>0</v>
      </c>
      <c r="G237" s="1218" t="str">
        <f>IFERROR(MATCH(ROW('発達障害（診断書なし・配慮あり）情報入力シート'!AN213),F:F,0),"")</f>
        <v/>
      </c>
      <c r="H237" s="8">
        <f>IF('発達障害（診断書なし・配慮あり）情報入力シート'!CL237="",0,IF(AND('発達障害（診断書なし・配慮あり）情報入力シート'!CK237=1,'発達障害（診断書なし・配慮あり）情報入力シート'!D237&lt;&gt;"",'発達障害（診断書なし・配慮あり）情報入力シート'!D237&lt;&gt;"入学しなかった"),1,0))</f>
        <v>0</v>
      </c>
      <c r="I237" s="8">
        <f t="shared" si="11"/>
        <v>0</v>
      </c>
      <c r="J237" s="8" t="str">
        <f>IFERROR(MATCH(ROW('発達障害（診断書なし・配慮あり）情報入力シート'!BD213),I:I,0),"")</f>
        <v/>
      </c>
      <c r="K237" s="8">
        <f>IF(OR(SUM('発達障害（診断書なし・配慮あり）情報入力シート'!AT237:BQ237,'発達障害（診断書なし・配慮あり）情報入力シート'!BT237:CJ237)&gt;0,COUNTA('発達障害（診断書なし・配慮あり）情報入力シート'!BR237:BS237)=2,COUNTA('発達障害（診断書なし・配慮あり）情報入力シート'!CK237:CL237)=2),1,0)</f>
        <v>0</v>
      </c>
      <c r="L237" s="8">
        <f>SUM('発達障害（診断書なし・配慮あり）情報入力シート'!J237:M237)+COUNTA('発達障害（診断書なし・配慮あり）情報入力シート'!N237)</f>
        <v>0</v>
      </c>
      <c r="M237" s="8">
        <f>SUM('発達障害（診断書なし・配慮あり）情報入力シート'!O237:R237)+COUNTA('発達障害（診断書なし・配慮あり）情報入力シート'!S237)</f>
        <v>0</v>
      </c>
      <c r="N237" s="8">
        <f>IF(SUM('発達障害（診断書なし・配慮あり）情報入力シート'!$T237:$AP237)&gt;0,1,0)</f>
        <v>0</v>
      </c>
      <c r="O237" s="8">
        <f>IF('発達障害（診断書なし・配慮あり）情報入力シート'!D237="入学者(新1年生)",1,0)</f>
        <v>0</v>
      </c>
    </row>
    <row r="238" spans="1:15" x14ac:dyDescent="0.4">
      <c r="A238" s="1217">
        <v>214</v>
      </c>
      <c r="B238" s="1218">
        <f>IF('発達障害（診断書なし・配慮あり）情報入力シート'!AQ238="",0,IF(AND('発達障害（診断書なし・配慮あり）情報入力シート'!AP238=1,'発達障害（診断書なし・配慮あり）情報入力シート'!D238&lt;&gt;"",'発達障害（診断書なし・配慮あり）情報入力シート'!D238&lt;&gt;"在籍者(2年生以上)"),1,0))</f>
        <v>0</v>
      </c>
      <c r="C238" s="1218">
        <f t="shared" si="9"/>
        <v>0</v>
      </c>
      <c r="D238" s="1218" t="str">
        <f>IFERROR(MATCH(ROW('発達障害（診断書なし・配慮あり）情報入力シート'!A214),C:C,0),"")</f>
        <v/>
      </c>
      <c r="E238" s="1218">
        <f>IF('発達障害（診断書なし・配慮あり）情報入力シート'!BS238="",0,IF(AND('発達障害（診断書なし・配慮あり）情報入力シート'!BR238=1,'発達障害（診断書なし・配慮あり）情報入力シート'!D238&lt;&gt;"",'発達障害（診断書なし・配慮あり）情報入力シート'!D238&lt;&gt;"入学しなかった"),1,0))</f>
        <v>0</v>
      </c>
      <c r="F238" s="1218">
        <f t="shared" si="10"/>
        <v>0</v>
      </c>
      <c r="G238" s="1218" t="str">
        <f>IFERROR(MATCH(ROW('発達障害（診断書なし・配慮あり）情報入力シート'!AN214),F:F,0),"")</f>
        <v/>
      </c>
      <c r="H238" s="8">
        <f>IF('発達障害（診断書なし・配慮あり）情報入力シート'!CL238="",0,IF(AND('発達障害（診断書なし・配慮あり）情報入力シート'!CK238=1,'発達障害（診断書なし・配慮あり）情報入力シート'!D238&lt;&gt;"",'発達障害（診断書なし・配慮あり）情報入力シート'!D238&lt;&gt;"入学しなかった"),1,0))</f>
        <v>0</v>
      </c>
      <c r="I238" s="8">
        <f t="shared" si="11"/>
        <v>0</v>
      </c>
      <c r="J238" s="8" t="str">
        <f>IFERROR(MATCH(ROW('発達障害（診断書なし・配慮あり）情報入力シート'!BD214),I:I,0),"")</f>
        <v/>
      </c>
      <c r="K238" s="8">
        <f>IF(OR(SUM('発達障害（診断書なし・配慮あり）情報入力シート'!AT238:BQ238,'発達障害（診断書なし・配慮あり）情報入力シート'!BT238:CJ238)&gt;0,COUNTA('発達障害（診断書なし・配慮あり）情報入力シート'!BR238:BS238)=2,COUNTA('発達障害（診断書なし・配慮あり）情報入力シート'!CK238:CL238)=2),1,0)</f>
        <v>0</v>
      </c>
      <c r="L238" s="8">
        <f>SUM('発達障害（診断書なし・配慮あり）情報入力シート'!J238:M238)+COUNTA('発達障害（診断書なし・配慮あり）情報入力シート'!N238)</f>
        <v>0</v>
      </c>
      <c r="M238" s="8">
        <f>SUM('発達障害（診断書なし・配慮あり）情報入力シート'!O238:R238)+COUNTA('発達障害（診断書なし・配慮あり）情報入力シート'!S238)</f>
        <v>0</v>
      </c>
      <c r="N238" s="8">
        <f>IF(SUM('発達障害（診断書なし・配慮あり）情報入力シート'!$T238:$AP238)&gt;0,1,0)</f>
        <v>0</v>
      </c>
      <c r="O238" s="8">
        <f>IF('発達障害（診断書なし・配慮あり）情報入力シート'!D238="入学者(新1年生)",1,0)</f>
        <v>0</v>
      </c>
    </row>
    <row r="239" spans="1:15" x14ac:dyDescent="0.4">
      <c r="A239" s="1217">
        <v>215</v>
      </c>
      <c r="B239" s="1218">
        <f>IF('発達障害（診断書なし・配慮あり）情報入力シート'!AQ239="",0,IF(AND('発達障害（診断書なし・配慮あり）情報入力シート'!AP239=1,'発達障害（診断書なし・配慮あり）情報入力シート'!D239&lt;&gt;"",'発達障害（診断書なし・配慮あり）情報入力シート'!D239&lt;&gt;"在籍者(2年生以上)"),1,0))</f>
        <v>0</v>
      </c>
      <c r="C239" s="1218">
        <f t="shared" si="9"/>
        <v>0</v>
      </c>
      <c r="D239" s="1218" t="str">
        <f>IFERROR(MATCH(ROW('発達障害（診断書なし・配慮あり）情報入力シート'!A215),C:C,0),"")</f>
        <v/>
      </c>
      <c r="E239" s="1218">
        <f>IF('発達障害（診断書なし・配慮あり）情報入力シート'!BS239="",0,IF(AND('発達障害（診断書なし・配慮あり）情報入力シート'!BR239=1,'発達障害（診断書なし・配慮あり）情報入力シート'!D239&lt;&gt;"",'発達障害（診断書なし・配慮あり）情報入力シート'!D239&lt;&gt;"入学しなかった"),1,0))</f>
        <v>0</v>
      </c>
      <c r="F239" s="1218">
        <f t="shared" si="10"/>
        <v>0</v>
      </c>
      <c r="G239" s="1218" t="str">
        <f>IFERROR(MATCH(ROW('発達障害（診断書なし・配慮あり）情報入力シート'!AN215),F:F,0),"")</f>
        <v/>
      </c>
      <c r="H239" s="8">
        <f>IF('発達障害（診断書なし・配慮あり）情報入力シート'!CL239="",0,IF(AND('発達障害（診断書なし・配慮あり）情報入力シート'!CK239=1,'発達障害（診断書なし・配慮あり）情報入力シート'!D239&lt;&gt;"",'発達障害（診断書なし・配慮あり）情報入力シート'!D239&lt;&gt;"入学しなかった"),1,0))</f>
        <v>0</v>
      </c>
      <c r="I239" s="8">
        <f t="shared" si="11"/>
        <v>0</v>
      </c>
      <c r="J239" s="8" t="str">
        <f>IFERROR(MATCH(ROW('発達障害（診断書なし・配慮あり）情報入力シート'!BD215),I:I,0),"")</f>
        <v/>
      </c>
      <c r="K239" s="8">
        <f>IF(OR(SUM('発達障害（診断書なし・配慮あり）情報入力シート'!AT239:BQ239,'発達障害（診断書なし・配慮あり）情報入力シート'!BT239:CJ239)&gt;0,COUNTA('発達障害（診断書なし・配慮あり）情報入力シート'!BR239:BS239)=2,COUNTA('発達障害（診断書なし・配慮あり）情報入力シート'!CK239:CL239)=2),1,0)</f>
        <v>0</v>
      </c>
      <c r="L239" s="8">
        <f>SUM('発達障害（診断書なし・配慮あり）情報入力シート'!J239:M239)+COUNTA('発達障害（診断書なし・配慮あり）情報入力シート'!N239)</f>
        <v>0</v>
      </c>
      <c r="M239" s="8">
        <f>SUM('発達障害（診断書なし・配慮あり）情報入力シート'!O239:R239)+COUNTA('発達障害（診断書なし・配慮あり）情報入力シート'!S239)</f>
        <v>0</v>
      </c>
      <c r="N239" s="8">
        <f>IF(SUM('発達障害（診断書なし・配慮あり）情報入力シート'!$T239:$AP239)&gt;0,1,0)</f>
        <v>0</v>
      </c>
      <c r="O239" s="8">
        <f>IF('発達障害（診断書なし・配慮あり）情報入力シート'!D239="入学者(新1年生)",1,0)</f>
        <v>0</v>
      </c>
    </row>
    <row r="240" spans="1:15" x14ac:dyDescent="0.4">
      <c r="A240" s="1217">
        <v>216</v>
      </c>
      <c r="B240" s="1218">
        <f>IF('発達障害（診断書なし・配慮あり）情報入力シート'!AQ240="",0,IF(AND('発達障害（診断書なし・配慮あり）情報入力シート'!AP240=1,'発達障害（診断書なし・配慮あり）情報入力シート'!D240&lt;&gt;"",'発達障害（診断書なし・配慮あり）情報入力シート'!D240&lt;&gt;"在籍者(2年生以上)"),1,0))</f>
        <v>0</v>
      </c>
      <c r="C240" s="1218">
        <f t="shared" si="9"/>
        <v>0</v>
      </c>
      <c r="D240" s="1218" t="str">
        <f>IFERROR(MATCH(ROW('発達障害（診断書なし・配慮あり）情報入力シート'!A216),C:C,0),"")</f>
        <v/>
      </c>
      <c r="E240" s="1218">
        <f>IF('発達障害（診断書なし・配慮あり）情報入力シート'!BS240="",0,IF(AND('発達障害（診断書なし・配慮あり）情報入力シート'!BR240=1,'発達障害（診断書なし・配慮あり）情報入力シート'!D240&lt;&gt;"",'発達障害（診断書なし・配慮あり）情報入力シート'!D240&lt;&gt;"入学しなかった"),1,0))</f>
        <v>0</v>
      </c>
      <c r="F240" s="1218">
        <f t="shared" si="10"/>
        <v>0</v>
      </c>
      <c r="G240" s="1218" t="str">
        <f>IFERROR(MATCH(ROW('発達障害（診断書なし・配慮あり）情報入力シート'!AN216),F:F,0),"")</f>
        <v/>
      </c>
      <c r="H240" s="8">
        <f>IF('発達障害（診断書なし・配慮あり）情報入力シート'!CL240="",0,IF(AND('発達障害（診断書なし・配慮あり）情報入力シート'!CK240=1,'発達障害（診断書なし・配慮あり）情報入力シート'!D240&lt;&gt;"",'発達障害（診断書なし・配慮あり）情報入力シート'!D240&lt;&gt;"入学しなかった"),1,0))</f>
        <v>0</v>
      </c>
      <c r="I240" s="8">
        <f t="shared" si="11"/>
        <v>0</v>
      </c>
      <c r="J240" s="8" t="str">
        <f>IFERROR(MATCH(ROW('発達障害（診断書なし・配慮あり）情報入力シート'!BD216),I:I,0),"")</f>
        <v/>
      </c>
      <c r="K240" s="8">
        <f>IF(OR(SUM('発達障害（診断書なし・配慮あり）情報入力シート'!AT240:BQ240,'発達障害（診断書なし・配慮あり）情報入力シート'!BT240:CJ240)&gt;0,COUNTA('発達障害（診断書なし・配慮あり）情報入力シート'!BR240:BS240)=2,COUNTA('発達障害（診断書なし・配慮あり）情報入力シート'!CK240:CL240)=2),1,0)</f>
        <v>0</v>
      </c>
      <c r="L240" s="8">
        <f>SUM('発達障害（診断書なし・配慮あり）情報入力シート'!J240:M240)+COUNTA('発達障害（診断書なし・配慮あり）情報入力シート'!N240)</f>
        <v>0</v>
      </c>
      <c r="M240" s="8">
        <f>SUM('発達障害（診断書なし・配慮あり）情報入力シート'!O240:R240)+COUNTA('発達障害（診断書なし・配慮あり）情報入力シート'!S240)</f>
        <v>0</v>
      </c>
      <c r="N240" s="8">
        <f>IF(SUM('発達障害（診断書なし・配慮あり）情報入力シート'!$T240:$AP240)&gt;0,1,0)</f>
        <v>0</v>
      </c>
      <c r="O240" s="8">
        <f>IF('発達障害（診断書なし・配慮あり）情報入力シート'!D240="入学者(新1年生)",1,0)</f>
        <v>0</v>
      </c>
    </row>
    <row r="241" spans="1:15" x14ac:dyDescent="0.4">
      <c r="A241" s="1217">
        <v>217</v>
      </c>
      <c r="B241" s="1218">
        <f>IF('発達障害（診断書なし・配慮あり）情報入力シート'!AQ241="",0,IF(AND('発達障害（診断書なし・配慮あり）情報入力シート'!AP241=1,'発達障害（診断書なし・配慮あり）情報入力シート'!D241&lt;&gt;"",'発達障害（診断書なし・配慮あり）情報入力シート'!D241&lt;&gt;"在籍者(2年生以上)"),1,0))</f>
        <v>0</v>
      </c>
      <c r="C241" s="1218">
        <f t="shared" si="9"/>
        <v>0</v>
      </c>
      <c r="D241" s="1218" t="str">
        <f>IFERROR(MATCH(ROW('発達障害（診断書なし・配慮あり）情報入力シート'!A217),C:C,0),"")</f>
        <v/>
      </c>
      <c r="E241" s="1218">
        <f>IF('発達障害（診断書なし・配慮あり）情報入力シート'!BS241="",0,IF(AND('発達障害（診断書なし・配慮あり）情報入力シート'!BR241=1,'発達障害（診断書なし・配慮あり）情報入力シート'!D241&lt;&gt;"",'発達障害（診断書なし・配慮あり）情報入力シート'!D241&lt;&gt;"入学しなかった"),1,0))</f>
        <v>0</v>
      </c>
      <c r="F241" s="1218">
        <f t="shared" si="10"/>
        <v>0</v>
      </c>
      <c r="G241" s="1218" t="str">
        <f>IFERROR(MATCH(ROW('発達障害（診断書なし・配慮あり）情報入力シート'!AN217),F:F,0),"")</f>
        <v/>
      </c>
      <c r="H241" s="8">
        <f>IF('発達障害（診断書なし・配慮あり）情報入力シート'!CL241="",0,IF(AND('発達障害（診断書なし・配慮あり）情報入力シート'!CK241=1,'発達障害（診断書なし・配慮あり）情報入力シート'!D241&lt;&gt;"",'発達障害（診断書なし・配慮あり）情報入力シート'!D241&lt;&gt;"入学しなかった"),1,0))</f>
        <v>0</v>
      </c>
      <c r="I241" s="8">
        <f t="shared" si="11"/>
        <v>0</v>
      </c>
      <c r="J241" s="8" t="str">
        <f>IFERROR(MATCH(ROW('発達障害（診断書なし・配慮あり）情報入力シート'!BD217),I:I,0),"")</f>
        <v/>
      </c>
      <c r="K241" s="8">
        <f>IF(OR(SUM('発達障害（診断書なし・配慮あり）情報入力シート'!AT241:BQ241,'発達障害（診断書なし・配慮あり）情報入力シート'!BT241:CJ241)&gt;0,COUNTA('発達障害（診断書なし・配慮あり）情報入力シート'!BR241:BS241)=2,COUNTA('発達障害（診断書なし・配慮あり）情報入力シート'!CK241:CL241)=2),1,0)</f>
        <v>0</v>
      </c>
      <c r="L241" s="8">
        <f>SUM('発達障害（診断書なし・配慮あり）情報入力シート'!J241:M241)+COUNTA('発達障害（診断書なし・配慮あり）情報入力シート'!N241)</f>
        <v>0</v>
      </c>
      <c r="M241" s="8">
        <f>SUM('発達障害（診断書なし・配慮あり）情報入力シート'!O241:R241)+COUNTA('発達障害（診断書なし・配慮あり）情報入力シート'!S241)</f>
        <v>0</v>
      </c>
      <c r="N241" s="8">
        <f>IF(SUM('発達障害（診断書なし・配慮あり）情報入力シート'!$T241:$AP241)&gt;0,1,0)</f>
        <v>0</v>
      </c>
      <c r="O241" s="8">
        <f>IF('発達障害（診断書なし・配慮あり）情報入力シート'!D241="入学者(新1年生)",1,0)</f>
        <v>0</v>
      </c>
    </row>
    <row r="242" spans="1:15" x14ac:dyDescent="0.4">
      <c r="A242" s="1217">
        <v>218</v>
      </c>
      <c r="B242" s="1218">
        <f>IF('発達障害（診断書なし・配慮あり）情報入力シート'!AQ242="",0,IF(AND('発達障害（診断書なし・配慮あり）情報入力シート'!AP242=1,'発達障害（診断書なし・配慮あり）情報入力シート'!D242&lt;&gt;"",'発達障害（診断書なし・配慮あり）情報入力シート'!D242&lt;&gt;"在籍者(2年生以上)"),1,0))</f>
        <v>0</v>
      </c>
      <c r="C242" s="1218">
        <f t="shared" si="9"/>
        <v>0</v>
      </c>
      <c r="D242" s="1218" t="str">
        <f>IFERROR(MATCH(ROW('発達障害（診断書なし・配慮あり）情報入力シート'!A218),C:C,0),"")</f>
        <v/>
      </c>
      <c r="E242" s="1218">
        <f>IF('発達障害（診断書なし・配慮あり）情報入力シート'!BS242="",0,IF(AND('発達障害（診断書なし・配慮あり）情報入力シート'!BR242=1,'発達障害（診断書なし・配慮あり）情報入力シート'!D242&lt;&gt;"",'発達障害（診断書なし・配慮あり）情報入力シート'!D242&lt;&gt;"入学しなかった"),1,0))</f>
        <v>0</v>
      </c>
      <c r="F242" s="1218">
        <f t="shared" si="10"/>
        <v>0</v>
      </c>
      <c r="G242" s="1218" t="str">
        <f>IFERROR(MATCH(ROW('発達障害（診断書なし・配慮あり）情報入力シート'!AN218),F:F,0),"")</f>
        <v/>
      </c>
      <c r="H242" s="8">
        <f>IF('発達障害（診断書なし・配慮あり）情報入力シート'!CL242="",0,IF(AND('発達障害（診断書なし・配慮あり）情報入力シート'!CK242=1,'発達障害（診断書なし・配慮あり）情報入力シート'!D242&lt;&gt;"",'発達障害（診断書なし・配慮あり）情報入力シート'!D242&lt;&gt;"入学しなかった"),1,0))</f>
        <v>0</v>
      </c>
      <c r="I242" s="8">
        <f t="shared" si="11"/>
        <v>0</v>
      </c>
      <c r="J242" s="8" t="str">
        <f>IFERROR(MATCH(ROW('発達障害（診断書なし・配慮あり）情報入力シート'!BD218),I:I,0),"")</f>
        <v/>
      </c>
      <c r="K242" s="8">
        <f>IF(OR(SUM('発達障害（診断書なし・配慮あり）情報入力シート'!AT242:BQ242,'発達障害（診断書なし・配慮あり）情報入力シート'!BT242:CJ242)&gt;0,COUNTA('発達障害（診断書なし・配慮あり）情報入力シート'!BR242:BS242)=2,COUNTA('発達障害（診断書なし・配慮あり）情報入力シート'!CK242:CL242)=2),1,0)</f>
        <v>0</v>
      </c>
      <c r="L242" s="8">
        <f>SUM('発達障害（診断書なし・配慮あり）情報入力シート'!J242:M242)+COUNTA('発達障害（診断書なし・配慮あり）情報入力シート'!N242)</f>
        <v>0</v>
      </c>
      <c r="M242" s="8">
        <f>SUM('発達障害（診断書なし・配慮あり）情報入力シート'!O242:R242)+COUNTA('発達障害（診断書なし・配慮あり）情報入力シート'!S242)</f>
        <v>0</v>
      </c>
      <c r="N242" s="8">
        <f>IF(SUM('発達障害（診断書なし・配慮あり）情報入力シート'!$T242:$AP242)&gt;0,1,0)</f>
        <v>0</v>
      </c>
      <c r="O242" s="8">
        <f>IF('発達障害（診断書なし・配慮あり）情報入力シート'!D242="入学者(新1年生)",1,0)</f>
        <v>0</v>
      </c>
    </row>
    <row r="243" spans="1:15" x14ac:dyDescent="0.4">
      <c r="A243" s="1217">
        <v>219</v>
      </c>
      <c r="B243" s="1218">
        <f>IF('発達障害（診断書なし・配慮あり）情報入力シート'!AQ243="",0,IF(AND('発達障害（診断書なし・配慮あり）情報入力シート'!AP243=1,'発達障害（診断書なし・配慮あり）情報入力シート'!D243&lt;&gt;"",'発達障害（診断書なし・配慮あり）情報入力シート'!D243&lt;&gt;"在籍者(2年生以上)"),1,0))</f>
        <v>0</v>
      </c>
      <c r="C243" s="1218">
        <f t="shared" si="9"/>
        <v>0</v>
      </c>
      <c r="D243" s="1218" t="str">
        <f>IFERROR(MATCH(ROW('発達障害（診断書なし・配慮あり）情報入力シート'!A219),C:C,0),"")</f>
        <v/>
      </c>
      <c r="E243" s="1218">
        <f>IF('発達障害（診断書なし・配慮あり）情報入力シート'!BS243="",0,IF(AND('発達障害（診断書なし・配慮あり）情報入力シート'!BR243=1,'発達障害（診断書なし・配慮あり）情報入力シート'!D243&lt;&gt;"",'発達障害（診断書なし・配慮あり）情報入力シート'!D243&lt;&gt;"入学しなかった"),1,0))</f>
        <v>0</v>
      </c>
      <c r="F243" s="1218">
        <f t="shared" si="10"/>
        <v>0</v>
      </c>
      <c r="G243" s="1218" t="str">
        <f>IFERROR(MATCH(ROW('発達障害（診断書なし・配慮あり）情報入力シート'!AN219),F:F,0),"")</f>
        <v/>
      </c>
      <c r="H243" s="8">
        <f>IF('発達障害（診断書なし・配慮あり）情報入力シート'!CL243="",0,IF(AND('発達障害（診断書なし・配慮あり）情報入力シート'!CK243=1,'発達障害（診断書なし・配慮あり）情報入力シート'!D243&lt;&gt;"",'発達障害（診断書なし・配慮あり）情報入力シート'!D243&lt;&gt;"入学しなかった"),1,0))</f>
        <v>0</v>
      </c>
      <c r="I243" s="8">
        <f t="shared" si="11"/>
        <v>0</v>
      </c>
      <c r="J243" s="8" t="str">
        <f>IFERROR(MATCH(ROW('発達障害（診断書なし・配慮あり）情報入力シート'!BD219),I:I,0),"")</f>
        <v/>
      </c>
      <c r="K243" s="8">
        <f>IF(OR(SUM('発達障害（診断書なし・配慮あり）情報入力シート'!AT243:BQ243,'発達障害（診断書なし・配慮あり）情報入力シート'!BT243:CJ243)&gt;0,COUNTA('発達障害（診断書なし・配慮あり）情報入力シート'!BR243:BS243)=2,COUNTA('発達障害（診断書なし・配慮あり）情報入力シート'!CK243:CL243)=2),1,0)</f>
        <v>0</v>
      </c>
      <c r="L243" s="8">
        <f>SUM('発達障害（診断書なし・配慮あり）情報入力シート'!J243:M243)+COUNTA('発達障害（診断書なし・配慮あり）情報入力シート'!N243)</f>
        <v>0</v>
      </c>
      <c r="M243" s="8">
        <f>SUM('発達障害（診断書なし・配慮あり）情報入力シート'!O243:R243)+COUNTA('発達障害（診断書なし・配慮あり）情報入力シート'!S243)</f>
        <v>0</v>
      </c>
      <c r="N243" s="8">
        <f>IF(SUM('発達障害（診断書なし・配慮あり）情報入力シート'!$T243:$AP243)&gt;0,1,0)</f>
        <v>0</v>
      </c>
      <c r="O243" s="8">
        <f>IF('発達障害（診断書なし・配慮あり）情報入力シート'!D243="入学者(新1年生)",1,0)</f>
        <v>0</v>
      </c>
    </row>
    <row r="244" spans="1:15" x14ac:dyDescent="0.4">
      <c r="A244" s="1217">
        <v>220</v>
      </c>
      <c r="B244" s="1218">
        <f>IF('発達障害（診断書なし・配慮あり）情報入力シート'!AQ244="",0,IF(AND('発達障害（診断書なし・配慮あり）情報入力シート'!AP244=1,'発達障害（診断書なし・配慮あり）情報入力シート'!D244&lt;&gt;"",'発達障害（診断書なし・配慮あり）情報入力シート'!D244&lt;&gt;"在籍者(2年生以上)"),1,0))</f>
        <v>0</v>
      </c>
      <c r="C244" s="1218">
        <f t="shared" si="9"/>
        <v>0</v>
      </c>
      <c r="D244" s="1218" t="str">
        <f>IFERROR(MATCH(ROW('発達障害（診断書なし・配慮あり）情報入力シート'!A220),C:C,0),"")</f>
        <v/>
      </c>
      <c r="E244" s="1218">
        <f>IF('発達障害（診断書なし・配慮あり）情報入力シート'!BS244="",0,IF(AND('発達障害（診断書なし・配慮あり）情報入力シート'!BR244=1,'発達障害（診断書なし・配慮あり）情報入力シート'!D244&lt;&gt;"",'発達障害（診断書なし・配慮あり）情報入力シート'!D244&lt;&gt;"入学しなかった"),1,0))</f>
        <v>0</v>
      </c>
      <c r="F244" s="1218">
        <f t="shared" si="10"/>
        <v>0</v>
      </c>
      <c r="G244" s="1218" t="str">
        <f>IFERROR(MATCH(ROW('発達障害（診断書なし・配慮あり）情報入力シート'!AN220),F:F,0),"")</f>
        <v/>
      </c>
      <c r="H244" s="8">
        <f>IF('発達障害（診断書なし・配慮あり）情報入力シート'!CL244="",0,IF(AND('発達障害（診断書なし・配慮あり）情報入力シート'!CK244=1,'発達障害（診断書なし・配慮あり）情報入力シート'!D244&lt;&gt;"",'発達障害（診断書なし・配慮あり）情報入力シート'!D244&lt;&gt;"入学しなかった"),1,0))</f>
        <v>0</v>
      </c>
      <c r="I244" s="8">
        <f t="shared" si="11"/>
        <v>0</v>
      </c>
      <c r="J244" s="8" t="str">
        <f>IFERROR(MATCH(ROW('発達障害（診断書なし・配慮あり）情報入力シート'!BD220),I:I,0),"")</f>
        <v/>
      </c>
      <c r="K244" s="8">
        <f>IF(OR(SUM('発達障害（診断書なし・配慮あり）情報入力シート'!AT244:BQ244,'発達障害（診断書なし・配慮あり）情報入力シート'!BT244:CJ244)&gt;0,COUNTA('発達障害（診断書なし・配慮あり）情報入力シート'!BR244:BS244)=2,COUNTA('発達障害（診断書なし・配慮あり）情報入力シート'!CK244:CL244)=2),1,0)</f>
        <v>0</v>
      </c>
      <c r="L244" s="8">
        <f>SUM('発達障害（診断書なし・配慮あり）情報入力シート'!J244:M244)+COUNTA('発達障害（診断書なし・配慮あり）情報入力シート'!N244)</f>
        <v>0</v>
      </c>
      <c r="M244" s="8">
        <f>SUM('発達障害（診断書なし・配慮あり）情報入力シート'!O244:R244)+COUNTA('発達障害（診断書なし・配慮あり）情報入力シート'!S244)</f>
        <v>0</v>
      </c>
      <c r="N244" s="8">
        <f>IF(SUM('発達障害（診断書なし・配慮あり）情報入力シート'!$T244:$AP244)&gt;0,1,0)</f>
        <v>0</v>
      </c>
      <c r="O244" s="8">
        <f>IF('発達障害（診断書なし・配慮あり）情報入力シート'!D244="入学者(新1年生)",1,0)</f>
        <v>0</v>
      </c>
    </row>
    <row r="245" spans="1:15" x14ac:dyDescent="0.4">
      <c r="A245" s="1217">
        <v>221</v>
      </c>
      <c r="B245" s="1218">
        <f>IF('発達障害（診断書なし・配慮あり）情報入力シート'!AQ245="",0,IF(AND('発達障害（診断書なし・配慮あり）情報入力シート'!AP245=1,'発達障害（診断書なし・配慮あり）情報入力シート'!D245&lt;&gt;"",'発達障害（診断書なし・配慮あり）情報入力シート'!D245&lt;&gt;"在籍者(2年生以上)"),1,0))</f>
        <v>0</v>
      </c>
      <c r="C245" s="1218">
        <f t="shared" si="9"/>
        <v>0</v>
      </c>
      <c r="D245" s="1218" t="str">
        <f>IFERROR(MATCH(ROW('発達障害（診断書なし・配慮あり）情報入力シート'!A221),C:C,0),"")</f>
        <v/>
      </c>
      <c r="E245" s="1218">
        <f>IF('発達障害（診断書なし・配慮あり）情報入力シート'!BS245="",0,IF(AND('発達障害（診断書なし・配慮あり）情報入力シート'!BR245=1,'発達障害（診断書なし・配慮あり）情報入力シート'!D245&lt;&gt;"",'発達障害（診断書なし・配慮あり）情報入力シート'!D245&lt;&gt;"入学しなかった"),1,0))</f>
        <v>0</v>
      </c>
      <c r="F245" s="1218">
        <f t="shared" si="10"/>
        <v>0</v>
      </c>
      <c r="G245" s="1218" t="str">
        <f>IFERROR(MATCH(ROW('発達障害（診断書なし・配慮あり）情報入力シート'!AN221),F:F,0),"")</f>
        <v/>
      </c>
      <c r="H245" s="8">
        <f>IF('発達障害（診断書なし・配慮あり）情報入力シート'!CL245="",0,IF(AND('発達障害（診断書なし・配慮あり）情報入力シート'!CK245=1,'発達障害（診断書なし・配慮あり）情報入力シート'!D245&lt;&gt;"",'発達障害（診断書なし・配慮あり）情報入力シート'!D245&lt;&gt;"入学しなかった"),1,0))</f>
        <v>0</v>
      </c>
      <c r="I245" s="8">
        <f t="shared" si="11"/>
        <v>0</v>
      </c>
      <c r="J245" s="8" t="str">
        <f>IFERROR(MATCH(ROW('発達障害（診断書なし・配慮あり）情報入力シート'!BD221),I:I,0),"")</f>
        <v/>
      </c>
      <c r="K245" s="8">
        <f>IF(OR(SUM('発達障害（診断書なし・配慮あり）情報入力シート'!AT245:BQ245,'発達障害（診断書なし・配慮あり）情報入力シート'!BT245:CJ245)&gt;0,COUNTA('発達障害（診断書なし・配慮あり）情報入力シート'!BR245:BS245)=2,COUNTA('発達障害（診断書なし・配慮あり）情報入力シート'!CK245:CL245)=2),1,0)</f>
        <v>0</v>
      </c>
      <c r="L245" s="8">
        <f>SUM('発達障害（診断書なし・配慮あり）情報入力シート'!J245:M245)+COUNTA('発達障害（診断書なし・配慮あり）情報入力シート'!N245)</f>
        <v>0</v>
      </c>
      <c r="M245" s="8">
        <f>SUM('発達障害（診断書なし・配慮あり）情報入力シート'!O245:R245)+COUNTA('発達障害（診断書なし・配慮あり）情報入力シート'!S245)</f>
        <v>0</v>
      </c>
      <c r="N245" s="8">
        <f>IF(SUM('発達障害（診断書なし・配慮あり）情報入力シート'!$T245:$AP245)&gt;0,1,0)</f>
        <v>0</v>
      </c>
      <c r="O245" s="8">
        <f>IF('発達障害（診断書なし・配慮あり）情報入力シート'!D245="入学者(新1年生)",1,0)</f>
        <v>0</v>
      </c>
    </row>
    <row r="246" spans="1:15" x14ac:dyDescent="0.4">
      <c r="A246" s="1217">
        <v>222</v>
      </c>
      <c r="B246" s="1218">
        <f>IF('発達障害（診断書なし・配慮あり）情報入力シート'!AQ246="",0,IF(AND('発達障害（診断書なし・配慮あり）情報入力シート'!AP246=1,'発達障害（診断書なし・配慮あり）情報入力シート'!D246&lt;&gt;"",'発達障害（診断書なし・配慮あり）情報入力シート'!D246&lt;&gt;"在籍者(2年生以上)"),1,0))</f>
        <v>0</v>
      </c>
      <c r="C246" s="1218">
        <f t="shared" si="9"/>
        <v>0</v>
      </c>
      <c r="D246" s="1218" t="str">
        <f>IFERROR(MATCH(ROW('発達障害（診断書なし・配慮あり）情報入力シート'!A222),C:C,0),"")</f>
        <v/>
      </c>
      <c r="E246" s="1218">
        <f>IF('発達障害（診断書なし・配慮あり）情報入力シート'!BS246="",0,IF(AND('発達障害（診断書なし・配慮あり）情報入力シート'!BR246=1,'発達障害（診断書なし・配慮あり）情報入力シート'!D246&lt;&gt;"",'発達障害（診断書なし・配慮あり）情報入力シート'!D246&lt;&gt;"入学しなかった"),1,0))</f>
        <v>0</v>
      </c>
      <c r="F246" s="1218">
        <f t="shared" si="10"/>
        <v>0</v>
      </c>
      <c r="G246" s="1218" t="str">
        <f>IFERROR(MATCH(ROW('発達障害（診断書なし・配慮あり）情報入力シート'!AN222),F:F,0),"")</f>
        <v/>
      </c>
      <c r="H246" s="8">
        <f>IF('発達障害（診断書なし・配慮あり）情報入力シート'!CL246="",0,IF(AND('発達障害（診断書なし・配慮あり）情報入力シート'!CK246=1,'発達障害（診断書なし・配慮あり）情報入力シート'!D246&lt;&gt;"",'発達障害（診断書なし・配慮あり）情報入力シート'!D246&lt;&gt;"入学しなかった"),1,0))</f>
        <v>0</v>
      </c>
      <c r="I246" s="8">
        <f t="shared" si="11"/>
        <v>0</v>
      </c>
      <c r="J246" s="8" t="str">
        <f>IFERROR(MATCH(ROW('発達障害（診断書なし・配慮あり）情報入力シート'!BD222),I:I,0),"")</f>
        <v/>
      </c>
      <c r="K246" s="8">
        <f>IF(OR(SUM('発達障害（診断書なし・配慮あり）情報入力シート'!AT246:BQ246,'発達障害（診断書なし・配慮あり）情報入力シート'!BT246:CJ246)&gt;0,COUNTA('発達障害（診断書なし・配慮あり）情報入力シート'!BR246:BS246)=2,COUNTA('発達障害（診断書なし・配慮あり）情報入力シート'!CK246:CL246)=2),1,0)</f>
        <v>0</v>
      </c>
      <c r="L246" s="8">
        <f>SUM('発達障害（診断書なし・配慮あり）情報入力シート'!J246:M246)+COUNTA('発達障害（診断書なし・配慮あり）情報入力シート'!N246)</f>
        <v>0</v>
      </c>
      <c r="M246" s="8">
        <f>SUM('発達障害（診断書なし・配慮あり）情報入力シート'!O246:R246)+COUNTA('発達障害（診断書なし・配慮あり）情報入力シート'!S246)</f>
        <v>0</v>
      </c>
      <c r="N246" s="8">
        <f>IF(SUM('発達障害（診断書なし・配慮あり）情報入力シート'!$T246:$AP246)&gt;0,1,0)</f>
        <v>0</v>
      </c>
      <c r="O246" s="8">
        <f>IF('発達障害（診断書なし・配慮あり）情報入力シート'!D246="入学者(新1年生)",1,0)</f>
        <v>0</v>
      </c>
    </row>
    <row r="247" spans="1:15" x14ac:dyDescent="0.4">
      <c r="A247" s="1217">
        <v>223</v>
      </c>
      <c r="B247" s="1218">
        <f>IF('発達障害（診断書なし・配慮あり）情報入力シート'!AQ247="",0,IF(AND('発達障害（診断書なし・配慮あり）情報入力シート'!AP247=1,'発達障害（診断書なし・配慮あり）情報入力シート'!D247&lt;&gt;"",'発達障害（診断書なし・配慮あり）情報入力シート'!D247&lt;&gt;"在籍者(2年生以上)"),1,0))</f>
        <v>0</v>
      </c>
      <c r="C247" s="1218">
        <f t="shared" si="9"/>
        <v>0</v>
      </c>
      <c r="D247" s="1218" t="str">
        <f>IFERROR(MATCH(ROW('発達障害（診断書なし・配慮あり）情報入力シート'!A223),C:C,0),"")</f>
        <v/>
      </c>
      <c r="E247" s="1218">
        <f>IF('発達障害（診断書なし・配慮あり）情報入力シート'!BS247="",0,IF(AND('発達障害（診断書なし・配慮あり）情報入力シート'!BR247=1,'発達障害（診断書なし・配慮あり）情報入力シート'!D247&lt;&gt;"",'発達障害（診断書なし・配慮あり）情報入力シート'!D247&lt;&gt;"入学しなかった"),1,0))</f>
        <v>0</v>
      </c>
      <c r="F247" s="1218">
        <f t="shared" si="10"/>
        <v>0</v>
      </c>
      <c r="G247" s="1218" t="str">
        <f>IFERROR(MATCH(ROW('発達障害（診断書なし・配慮あり）情報入力シート'!AN223),F:F,0),"")</f>
        <v/>
      </c>
      <c r="H247" s="8">
        <f>IF('発達障害（診断書なし・配慮あり）情報入力シート'!CL247="",0,IF(AND('発達障害（診断書なし・配慮あり）情報入力シート'!CK247=1,'発達障害（診断書なし・配慮あり）情報入力シート'!D247&lt;&gt;"",'発達障害（診断書なし・配慮あり）情報入力シート'!D247&lt;&gt;"入学しなかった"),1,0))</f>
        <v>0</v>
      </c>
      <c r="I247" s="8">
        <f t="shared" si="11"/>
        <v>0</v>
      </c>
      <c r="J247" s="8" t="str">
        <f>IFERROR(MATCH(ROW('発達障害（診断書なし・配慮あり）情報入力シート'!BD223),I:I,0),"")</f>
        <v/>
      </c>
      <c r="K247" s="8">
        <f>IF(OR(SUM('発達障害（診断書なし・配慮あり）情報入力シート'!AT247:BQ247,'発達障害（診断書なし・配慮あり）情報入力シート'!BT247:CJ247)&gt;0,COUNTA('発達障害（診断書なし・配慮あり）情報入力シート'!BR247:BS247)=2,COUNTA('発達障害（診断書なし・配慮あり）情報入力シート'!CK247:CL247)=2),1,0)</f>
        <v>0</v>
      </c>
      <c r="L247" s="8">
        <f>SUM('発達障害（診断書なし・配慮あり）情報入力シート'!J247:M247)+COUNTA('発達障害（診断書なし・配慮あり）情報入力シート'!N247)</f>
        <v>0</v>
      </c>
      <c r="M247" s="8">
        <f>SUM('発達障害（診断書なし・配慮あり）情報入力シート'!O247:R247)+COUNTA('発達障害（診断書なし・配慮あり）情報入力シート'!S247)</f>
        <v>0</v>
      </c>
      <c r="N247" s="8">
        <f>IF(SUM('発達障害（診断書なし・配慮あり）情報入力シート'!$T247:$AP247)&gt;0,1,0)</f>
        <v>0</v>
      </c>
      <c r="O247" s="8">
        <f>IF('発達障害（診断書なし・配慮あり）情報入力シート'!D247="入学者(新1年生)",1,0)</f>
        <v>0</v>
      </c>
    </row>
    <row r="248" spans="1:15" x14ac:dyDescent="0.4">
      <c r="A248" s="1217">
        <v>224</v>
      </c>
      <c r="B248" s="1218">
        <f>IF('発達障害（診断書なし・配慮あり）情報入力シート'!AQ248="",0,IF(AND('発達障害（診断書なし・配慮あり）情報入力シート'!AP248=1,'発達障害（診断書なし・配慮あり）情報入力シート'!D248&lt;&gt;"",'発達障害（診断書なし・配慮あり）情報入力シート'!D248&lt;&gt;"在籍者(2年生以上)"),1,0))</f>
        <v>0</v>
      </c>
      <c r="C248" s="1218">
        <f t="shared" si="9"/>
        <v>0</v>
      </c>
      <c r="D248" s="1218" t="str">
        <f>IFERROR(MATCH(ROW('発達障害（診断書なし・配慮あり）情報入力シート'!A224),C:C,0),"")</f>
        <v/>
      </c>
      <c r="E248" s="1218">
        <f>IF('発達障害（診断書なし・配慮あり）情報入力シート'!BS248="",0,IF(AND('発達障害（診断書なし・配慮あり）情報入力シート'!BR248=1,'発達障害（診断書なし・配慮あり）情報入力シート'!D248&lt;&gt;"",'発達障害（診断書なし・配慮あり）情報入力シート'!D248&lt;&gt;"入学しなかった"),1,0))</f>
        <v>0</v>
      </c>
      <c r="F248" s="1218">
        <f t="shared" si="10"/>
        <v>0</v>
      </c>
      <c r="G248" s="1218" t="str">
        <f>IFERROR(MATCH(ROW('発達障害（診断書なし・配慮あり）情報入力シート'!AN224),F:F,0),"")</f>
        <v/>
      </c>
      <c r="H248" s="8">
        <f>IF('発達障害（診断書なし・配慮あり）情報入力シート'!CL248="",0,IF(AND('発達障害（診断書なし・配慮あり）情報入力シート'!CK248=1,'発達障害（診断書なし・配慮あり）情報入力シート'!D248&lt;&gt;"",'発達障害（診断書なし・配慮あり）情報入力シート'!D248&lt;&gt;"入学しなかった"),1,0))</f>
        <v>0</v>
      </c>
      <c r="I248" s="8">
        <f t="shared" si="11"/>
        <v>0</v>
      </c>
      <c r="J248" s="8" t="str">
        <f>IFERROR(MATCH(ROW('発達障害（診断書なし・配慮あり）情報入力シート'!BD224),I:I,0),"")</f>
        <v/>
      </c>
      <c r="K248" s="8">
        <f>IF(OR(SUM('発達障害（診断書なし・配慮あり）情報入力シート'!AT248:BQ248,'発達障害（診断書なし・配慮あり）情報入力シート'!BT248:CJ248)&gt;0,COUNTA('発達障害（診断書なし・配慮あり）情報入力シート'!BR248:BS248)=2,COUNTA('発達障害（診断書なし・配慮あり）情報入力シート'!CK248:CL248)=2),1,0)</f>
        <v>0</v>
      </c>
      <c r="L248" s="8">
        <f>SUM('発達障害（診断書なし・配慮あり）情報入力シート'!J248:M248)+COUNTA('発達障害（診断書なし・配慮あり）情報入力シート'!N248)</f>
        <v>0</v>
      </c>
      <c r="M248" s="8">
        <f>SUM('発達障害（診断書なし・配慮あり）情報入力シート'!O248:R248)+COUNTA('発達障害（診断書なし・配慮あり）情報入力シート'!S248)</f>
        <v>0</v>
      </c>
      <c r="N248" s="8">
        <f>IF(SUM('発達障害（診断書なし・配慮あり）情報入力シート'!$T248:$AP248)&gt;0,1,0)</f>
        <v>0</v>
      </c>
      <c r="O248" s="8">
        <f>IF('発達障害（診断書なし・配慮あり）情報入力シート'!D248="入学者(新1年生)",1,0)</f>
        <v>0</v>
      </c>
    </row>
    <row r="249" spans="1:15" x14ac:dyDescent="0.4">
      <c r="A249" s="1217">
        <v>225</v>
      </c>
      <c r="B249" s="1218">
        <f>IF('発達障害（診断書なし・配慮あり）情報入力シート'!AQ249="",0,IF(AND('発達障害（診断書なし・配慮あり）情報入力シート'!AP249=1,'発達障害（診断書なし・配慮あり）情報入力シート'!D249&lt;&gt;"",'発達障害（診断書なし・配慮あり）情報入力シート'!D249&lt;&gt;"在籍者(2年生以上)"),1,0))</f>
        <v>0</v>
      </c>
      <c r="C249" s="1218">
        <f t="shared" si="9"/>
        <v>0</v>
      </c>
      <c r="D249" s="1218" t="str">
        <f>IFERROR(MATCH(ROW('発達障害（診断書なし・配慮あり）情報入力シート'!A225),C:C,0),"")</f>
        <v/>
      </c>
      <c r="E249" s="1218">
        <f>IF('発達障害（診断書なし・配慮あり）情報入力シート'!BS249="",0,IF(AND('発達障害（診断書なし・配慮あり）情報入力シート'!BR249=1,'発達障害（診断書なし・配慮あり）情報入力シート'!D249&lt;&gt;"",'発達障害（診断書なし・配慮あり）情報入力シート'!D249&lt;&gt;"入学しなかった"),1,0))</f>
        <v>0</v>
      </c>
      <c r="F249" s="1218">
        <f t="shared" si="10"/>
        <v>0</v>
      </c>
      <c r="G249" s="1218" t="str">
        <f>IFERROR(MATCH(ROW('発達障害（診断書なし・配慮あり）情報入力シート'!AN225),F:F,0),"")</f>
        <v/>
      </c>
      <c r="H249" s="8">
        <f>IF('発達障害（診断書なし・配慮あり）情報入力シート'!CL249="",0,IF(AND('発達障害（診断書なし・配慮あり）情報入力シート'!CK249=1,'発達障害（診断書なし・配慮あり）情報入力シート'!D249&lt;&gt;"",'発達障害（診断書なし・配慮あり）情報入力シート'!D249&lt;&gt;"入学しなかった"),1,0))</f>
        <v>0</v>
      </c>
      <c r="I249" s="8">
        <f t="shared" si="11"/>
        <v>0</v>
      </c>
      <c r="J249" s="8" t="str">
        <f>IFERROR(MATCH(ROW('発達障害（診断書なし・配慮あり）情報入力シート'!BD225),I:I,0),"")</f>
        <v/>
      </c>
      <c r="K249" s="8">
        <f>IF(OR(SUM('発達障害（診断書なし・配慮あり）情報入力シート'!AT249:BQ249,'発達障害（診断書なし・配慮あり）情報入力シート'!BT249:CJ249)&gt;0,COUNTA('発達障害（診断書なし・配慮あり）情報入力シート'!BR249:BS249)=2,COUNTA('発達障害（診断書なし・配慮あり）情報入力シート'!CK249:CL249)=2),1,0)</f>
        <v>0</v>
      </c>
      <c r="L249" s="8">
        <f>SUM('発達障害（診断書なし・配慮あり）情報入力シート'!J249:M249)+COUNTA('発達障害（診断書なし・配慮あり）情報入力シート'!N249)</f>
        <v>0</v>
      </c>
      <c r="M249" s="8">
        <f>SUM('発達障害（診断書なし・配慮あり）情報入力シート'!O249:R249)+COUNTA('発達障害（診断書なし・配慮あり）情報入力シート'!S249)</f>
        <v>0</v>
      </c>
      <c r="N249" s="8">
        <f>IF(SUM('発達障害（診断書なし・配慮あり）情報入力シート'!$T249:$AP249)&gt;0,1,0)</f>
        <v>0</v>
      </c>
      <c r="O249" s="8">
        <f>IF('発達障害（診断書なし・配慮あり）情報入力シート'!D249="入学者(新1年生)",1,0)</f>
        <v>0</v>
      </c>
    </row>
    <row r="250" spans="1:15" x14ac:dyDescent="0.4">
      <c r="A250" s="1217">
        <v>226</v>
      </c>
      <c r="B250" s="1218">
        <f>IF('発達障害（診断書なし・配慮あり）情報入力シート'!AQ250="",0,IF(AND('発達障害（診断書なし・配慮あり）情報入力シート'!AP250=1,'発達障害（診断書なし・配慮あり）情報入力シート'!D250&lt;&gt;"",'発達障害（診断書なし・配慮あり）情報入力シート'!D250&lt;&gt;"在籍者(2年生以上)"),1,0))</f>
        <v>0</v>
      </c>
      <c r="C250" s="1218">
        <f t="shared" si="9"/>
        <v>0</v>
      </c>
      <c r="D250" s="1218" t="str">
        <f>IFERROR(MATCH(ROW('発達障害（診断書なし・配慮あり）情報入力シート'!A226),C:C,0),"")</f>
        <v/>
      </c>
      <c r="E250" s="1218">
        <f>IF('発達障害（診断書なし・配慮あり）情報入力シート'!BS250="",0,IF(AND('発達障害（診断書なし・配慮あり）情報入力シート'!BR250=1,'発達障害（診断書なし・配慮あり）情報入力シート'!D250&lt;&gt;"",'発達障害（診断書なし・配慮あり）情報入力シート'!D250&lt;&gt;"入学しなかった"),1,0))</f>
        <v>0</v>
      </c>
      <c r="F250" s="1218">
        <f t="shared" si="10"/>
        <v>0</v>
      </c>
      <c r="G250" s="1218" t="str">
        <f>IFERROR(MATCH(ROW('発達障害（診断書なし・配慮あり）情報入力シート'!AN226),F:F,0),"")</f>
        <v/>
      </c>
      <c r="H250" s="8">
        <f>IF('発達障害（診断書なし・配慮あり）情報入力シート'!CL250="",0,IF(AND('発達障害（診断書なし・配慮あり）情報入力シート'!CK250=1,'発達障害（診断書なし・配慮あり）情報入力シート'!D250&lt;&gt;"",'発達障害（診断書なし・配慮あり）情報入力シート'!D250&lt;&gt;"入学しなかった"),1,0))</f>
        <v>0</v>
      </c>
      <c r="I250" s="8">
        <f t="shared" si="11"/>
        <v>0</v>
      </c>
      <c r="J250" s="8" t="str">
        <f>IFERROR(MATCH(ROW('発達障害（診断書なし・配慮あり）情報入力シート'!BD226),I:I,0),"")</f>
        <v/>
      </c>
      <c r="K250" s="8">
        <f>IF(OR(SUM('発達障害（診断書なし・配慮あり）情報入力シート'!AT250:BQ250,'発達障害（診断書なし・配慮あり）情報入力シート'!BT250:CJ250)&gt;0,COUNTA('発達障害（診断書なし・配慮あり）情報入力シート'!BR250:BS250)=2,COUNTA('発達障害（診断書なし・配慮あり）情報入力シート'!CK250:CL250)=2),1,0)</f>
        <v>0</v>
      </c>
      <c r="L250" s="8">
        <f>SUM('発達障害（診断書なし・配慮あり）情報入力シート'!J250:M250)+COUNTA('発達障害（診断書なし・配慮あり）情報入力シート'!N250)</f>
        <v>0</v>
      </c>
      <c r="M250" s="8">
        <f>SUM('発達障害（診断書なし・配慮あり）情報入力シート'!O250:R250)+COUNTA('発達障害（診断書なし・配慮あり）情報入力シート'!S250)</f>
        <v>0</v>
      </c>
      <c r="N250" s="8">
        <f>IF(SUM('発達障害（診断書なし・配慮あり）情報入力シート'!$T250:$AP250)&gt;0,1,0)</f>
        <v>0</v>
      </c>
      <c r="O250" s="8">
        <f>IF('発達障害（診断書なし・配慮あり）情報入力シート'!D250="入学者(新1年生)",1,0)</f>
        <v>0</v>
      </c>
    </row>
    <row r="251" spans="1:15" x14ac:dyDescent="0.4">
      <c r="A251" s="1217">
        <v>227</v>
      </c>
      <c r="B251" s="1218">
        <f>IF('発達障害（診断書なし・配慮あり）情報入力シート'!AQ251="",0,IF(AND('発達障害（診断書なし・配慮あり）情報入力シート'!AP251=1,'発達障害（診断書なし・配慮あり）情報入力シート'!D251&lt;&gt;"",'発達障害（診断書なし・配慮あり）情報入力シート'!D251&lt;&gt;"在籍者(2年生以上)"),1,0))</f>
        <v>0</v>
      </c>
      <c r="C251" s="1218">
        <f t="shared" si="9"/>
        <v>0</v>
      </c>
      <c r="D251" s="1218" t="str">
        <f>IFERROR(MATCH(ROW('発達障害（診断書なし・配慮あり）情報入力シート'!A227),C:C,0),"")</f>
        <v/>
      </c>
      <c r="E251" s="1218">
        <f>IF('発達障害（診断書なし・配慮あり）情報入力シート'!BS251="",0,IF(AND('発達障害（診断書なし・配慮あり）情報入力シート'!BR251=1,'発達障害（診断書なし・配慮あり）情報入力シート'!D251&lt;&gt;"",'発達障害（診断書なし・配慮あり）情報入力シート'!D251&lt;&gt;"入学しなかった"),1,0))</f>
        <v>0</v>
      </c>
      <c r="F251" s="1218">
        <f t="shared" si="10"/>
        <v>0</v>
      </c>
      <c r="G251" s="1218" t="str">
        <f>IFERROR(MATCH(ROW('発達障害（診断書なし・配慮あり）情報入力シート'!AN227),F:F,0),"")</f>
        <v/>
      </c>
      <c r="H251" s="8">
        <f>IF('発達障害（診断書なし・配慮あり）情報入力シート'!CL251="",0,IF(AND('発達障害（診断書なし・配慮あり）情報入力シート'!CK251=1,'発達障害（診断書なし・配慮あり）情報入力シート'!D251&lt;&gt;"",'発達障害（診断書なし・配慮あり）情報入力シート'!D251&lt;&gt;"入学しなかった"),1,0))</f>
        <v>0</v>
      </c>
      <c r="I251" s="8">
        <f t="shared" si="11"/>
        <v>0</v>
      </c>
      <c r="J251" s="8" t="str">
        <f>IFERROR(MATCH(ROW('発達障害（診断書なし・配慮あり）情報入力シート'!BD227),I:I,0),"")</f>
        <v/>
      </c>
      <c r="K251" s="8">
        <f>IF(OR(SUM('発達障害（診断書なし・配慮あり）情報入力シート'!AT251:BQ251,'発達障害（診断書なし・配慮あり）情報入力シート'!BT251:CJ251)&gt;0,COUNTA('発達障害（診断書なし・配慮あり）情報入力シート'!BR251:BS251)=2,COUNTA('発達障害（診断書なし・配慮あり）情報入力シート'!CK251:CL251)=2),1,0)</f>
        <v>0</v>
      </c>
      <c r="L251" s="8">
        <f>SUM('発達障害（診断書なし・配慮あり）情報入力シート'!J251:M251)+COUNTA('発達障害（診断書なし・配慮あり）情報入力シート'!N251)</f>
        <v>0</v>
      </c>
      <c r="M251" s="8">
        <f>SUM('発達障害（診断書なし・配慮あり）情報入力シート'!O251:R251)+COUNTA('発達障害（診断書なし・配慮あり）情報入力シート'!S251)</f>
        <v>0</v>
      </c>
      <c r="N251" s="8">
        <f>IF(SUM('発達障害（診断書なし・配慮あり）情報入力シート'!$T251:$AP251)&gt;0,1,0)</f>
        <v>0</v>
      </c>
      <c r="O251" s="8">
        <f>IF('発達障害（診断書なし・配慮あり）情報入力シート'!D251="入学者(新1年生)",1,0)</f>
        <v>0</v>
      </c>
    </row>
    <row r="252" spans="1:15" x14ac:dyDescent="0.4">
      <c r="A252" s="1217">
        <v>228</v>
      </c>
      <c r="B252" s="1218">
        <f>IF('発達障害（診断書なし・配慮あり）情報入力シート'!AQ252="",0,IF(AND('発達障害（診断書なし・配慮あり）情報入力シート'!AP252=1,'発達障害（診断書なし・配慮あり）情報入力シート'!D252&lt;&gt;"",'発達障害（診断書なし・配慮あり）情報入力シート'!D252&lt;&gt;"在籍者(2年生以上)"),1,0))</f>
        <v>0</v>
      </c>
      <c r="C252" s="1218">
        <f t="shared" si="9"/>
        <v>0</v>
      </c>
      <c r="D252" s="1218" t="str">
        <f>IFERROR(MATCH(ROW('発達障害（診断書なし・配慮あり）情報入力シート'!A228),C:C,0),"")</f>
        <v/>
      </c>
      <c r="E252" s="1218">
        <f>IF('発達障害（診断書なし・配慮あり）情報入力シート'!BS252="",0,IF(AND('発達障害（診断書なし・配慮あり）情報入力シート'!BR252=1,'発達障害（診断書なし・配慮あり）情報入力シート'!D252&lt;&gt;"",'発達障害（診断書なし・配慮あり）情報入力シート'!D252&lt;&gt;"入学しなかった"),1,0))</f>
        <v>0</v>
      </c>
      <c r="F252" s="1218">
        <f t="shared" si="10"/>
        <v>0</v>
      </c>
      <c r="G252" s="1218" t="str">
        <f>IFERROR(MATCH(ROW('発達障害（診断書なし・配慮あり）情報入力シート'!AN228),F:F,0),"")</f>
        <v/>
      </c>
      <c r="H252" s="8">
        <f>IF('発達障害（診断書なし・配慮あり）情報入力シート'!CL252="",0,IF(AND('発達障害（診断書なし・配慮あり）情報入力シート'!CK252=1,'発達障害（診断書なし・配慮あり）情報入力シート'!D252&lt;&gt;"",'発達障害（診断書なし・配慮あり）情報入力シート'!D252&lt;&gt;"入学しなかった"),1,0))</f>
        <v>0</v>
      </c>
      <c r="I252" s="8">
        <f t="shared" si="11"/>
        <v>0</v>
      </c>
      <c r="J252" s="8" t="str">
        <f>IFERROR(MATCH(ROW('発達障害（診断書なし・配慮あり）情報入力シート'!BD228),I:I,0),"")</f>
        <v/>
      </c>
      <c r="K252" s="8">
        <f>IF(OR(SUM('発達障害（診断書なし・配慮あり）情報入力シート'!AT252:BQ252,'発達障害（診断書なし・配慮あり）情報入力シート'!BT252:CJ252)&gt;0,COUNTA('発達障害（診断書なし・配慮あり）情報入力シート'!BR252:BS252)=2,COUNTA('発達障害（診断書なし・配慮あり）情報入力シート'!CK252:CL252)=2),1,0)</f>
        <v>0</v>
      </c>
      <c r="L252" s="8">
        <f>SUM('発達障害（診断書なし・配慮あり）情報入力シート'!J252:M252)+COUNTA('発達障害（診断書なし・配慮あり）情報入力シート'!N252)</f>
        <v>0</v>
      </c>
      <c r="M252" s="8">
        <f>SUM('発達障害（診断書なし・配慮あり）情報入力シート'!O252:R252)+COUNTA('発達障害（診断書なし・配慮あり）情報入力シート'!S252)</f>
        <v>0</v>
      </c>
      <c r="N252" s="8">
        <f>IF(SUM('発達障害（診断書なし・配慮あり）情報入力シート'!$T252:$AP252)&gt;0,1,0)</f>
        <v>0</v>
      </c>
      <c r="O252" s="8">
        <f>IF('発達障害（診断書なし・配慮あり）情報入力シート'!D252="入学者(新1年生)",1,0)</f>
        <v>0</v>
      </c>
    </row>
    <row r="253" spans="1:15" x14ac:dyDescent="0.4">
      <c r="A253" s="1217">
        <v>229</v>
      </c>
      <c r="B253" s="1218">
        <f>IF('発達障害（診断書なし・配慮あり）情報入力シート'!AQ253="",0,IF(AND('発達障害（診断書なし・配慮あり）情報入力シート'!AP253=1,'発達障害（診断書なし・配慮あり）情報入力シート'!D253&lt;&gt;"",'発達障害（診断書なし・配慮あり）情報入力シート'!D253&lt;&gt;"在籍者(2年生以上)"),1,0))</f>
        <v>0</v>
      </c>
      <c r="C253" s="1218">
        <f t="shared" si="9"/>
        <v>0</v>
      </c>
      <c r="D253" s="1218" t="str">
        <f>IFERROR(MATCH(ROW('発達障害（診断書なし・配慮あり）情報入力シート'!A229),C:C,0),"")</f>
        <v/>
      </c>
      <c r="E253" s="1218">
        <f>IF('発達障害（診断書なし・配慮あり）情報入力シート'!BS253="",0,IF(AND('発達障害（診断書なし・配慮あり）情報入力シート'!BR253=1,'発達障害（診断書なし・配慮あり）情報入力シート'!D253&lt;&gt;"",'発達障害（診断書なし・配慮あり）情報入力シート'!D253&lt;&gt;"入学しなかった"),1,0))</f>
        <v>0</v>
      </c>
      <c r="F253" s="1218">
        <f t="shared" si="10"/>
        <v>0</v>
      </c>
      <c r="G253" s="1218" t="str">
        <f>IFERROR(MATCH(ROW('発達障害（診断書なし・配慮あり）情報入力シート'!AN229),F:F,0),"")</f>
        <v/>
      </c>
      <c r="H253" s="8">
        <f>IF('発達障害（診断書なし・配慮あり）情報入力シート'!CL253="",0,IF(AND('発達障害（診断書なし・配慮あり）情報入力シート'!CK253=1,'発達障害（診断書なし・配慮あり）情報入力シート'!D253&lt;&gt;"",'発達障害（診断書なし・配慮あり）情報入力シート'!D253&lt;&gt;"入学しなかった"),1,0))</f>
        <v>0</v>
      </c>
      <c r="I253" s="8">
        <f t="shared" si="11"/>
        <v>0</v>
      </c>
      <c r="J253" s="8" t="str">
        <f>IFERROR(MATCH(ROW('発達障害（診断書なし・配慮あり）情報入力シート'!BD229),I:I,0),"")</f>
        <v/>
      </c>
      <c r="K253" s="8">
        <f>IF(OR(SUM('発達障害（診断書なし・配慮あり）情報入力シート'!AT253:BQ253,'発達障害（診断書なし・配慮あり）情報入力シート'!BT253:CJ253)&gt;0,COUNTA('発達障害（診断書なし・配慮あり）情報入力シート'!BR253:BS253)=2,COUNTA('発達障害（診断書なし・配慮あり）情報入力シート'!CK253:CL253)=2),1,0)</f>
        <v>0</v>
      </c>
      <c r="L253" s="8">
        <f>SUM('発達障害（診断書なし・配慮あり）情報入力シート'!J253:M253)+COUNTA('発達障害（診断書なし・配慮あり）情報入力シート'!N253)</f>
        <v>0</v>
      </c>
      <c r="M253" s="8">
        <f>SUM('発達障害（診断書なし・配慮あり）情報入力シート'!O253:R253)+COUNTA('発達障害（診断書なし・配慮あり）情報入力シート'!S253)</f>
        <v>0</v>
      </c>
      <c r="N253" s="8">
        <f>IF(SUM('発達障害（診断書なし・配慮あり）情報入力シート'!$T253:$AP253)&gt;0,1,0)</f>
        <v>0</v>
      </c>
      <c r="O253" s="8">
        <f>IF('発達障害（診断書なし・配慮あり）情報入力シート'!D253="入学者(新1年生)",1,0)</f>
        <v>0</v>
      </c>
    </row>
    <row r="254" spans="1:15" x14ac:dyDescent="0.4">
      <c r="A254" s="1217">
        <v>230</v>
      </c>
      <c r="B254" s="1218">
        <f>IF('発達障害（診断書なし・配慮あり）情報入力シート'!AQ254="",0,IF(AND('発達障害（診断書なし・配慮あり）情報入力シート'!AP254=1,'発達障害（診断書なし・配慮あり）情報入力シート'!D254&lt;&gt;"",'発達障害（診断書なし・配慮あり）情報入力シート'!D254&lt;&gt;"在籍者(2年生以上)"),1,0))</f>
        <v>0</v>
      </c>
      <c r="C254" s="1218">
        <f t="shared" si="9"/>
        <v>0</v>
      </c>
      <c r="D254" s="1218" t="str">
        <f>IFERROR(MATCH(ROW('発達障害（診断書なし・配慮あり）情報入力シート'!A230),C:C,0),"")</f>
        <v/>
      </c>
      <c r="E254" s="1218">
        <f>IF('発達障害（診断書なし・配慮あり）情報入力シート'!BS254="",0,IF(AND('発達障害（診断書なし・配慮あり）情報入力シート'!BR254=1,'発達障害（診断書なし・配慮あり）情報入力シート'!D254&lt;&gt;"",'発達障害（診断書なし・配慮あり）情報入力シート'!D254&lt;&gt;"入学しなかった"),1,0))</f>
        <v>0</v>
      </c>
      <c r="F254" s="1218">
        <f t="shared" si="10"/>
        <v>0</v>
      </c>
      <c r="G254" s="1218" t="str">
        <f>IFERROR(MATCH(ROW('発達障害（診断書なし・配慮あり）情報入力シート'!AN230),F:F,0),"")</f>
        <v/>
      </c>
      <c r="H254" s="8">
        <f>IF('発達障害（診断書なし・配慮あり）情報入力シート'!CL254="",0,IF(AND('発達障害（診断書なし・配慮あり）情報入力シート'!CK254=1,'発達障害（診断書なし・配慮あり）情報入力シート'!D254&lt;&gt;"",'発達障害（診断書なし・配慮あり）情報入力シート'!D254&lt;&gt;"入学しなかった"),1,0))</f>
        <v>0</v>
      </c>
      <c r="I254" s="8">
        <f t="shared" si="11"/>
        <v>0</v>
      </c>
      <c r="J254" s="8" t="str">
        <f>IFERROR(MATCH(ROW('発達障害（診断書なし・配慮あり）情報入力シート'!BD230),I:I,0),"")</f>
        <v/>
      </c>
      <c r="K254" s="8">
        <f>IF(OR(SUM('発達障害（診断書なし・配慮あり）情報入力シート'!AT254:BQ254,'発達障害（診断書なし・配慮あり）情報入力シート'!BT254:CJ254)&gt;0,COUNTA('発達障害（診断書なし・配慮あり）情報入力シート'!BR254:BS254)=2,COUNTA('発達障害（診断書なし・配慮あり）情報入力シート'!CK254:CL254)=2),1,0)</f>
        <v>0</v>
      </c>
      <c r="L254" s="8">
        <f>SUM('発達障害（診断書なし・配慮あり）情報入力シート'!J254:M254)+COUNTA('発達障害（診断書なし・配慮あり）情報入力シート'!N254)</f>
        <v>0</v>
      </c>
      <c r="M254" s="8">
        <f>SUM('発達障害（診断書なし・配慮あり）情報入力シート'!O254:R254)+COUNTA('発達障害（診断書なし・配慮あり）情報入力シート'!S254)</f>
        <v>0</v>
      </c>
      <c r="N254" s="8">
        <f>IF(SUM('発達障害（診断書なし・配慮あり）情報入力シート'!$T254:$AP254)&gt;0,1,0)</f>
        <v>0</v>
      </c>
      <c r="O254" s="8">
        <f>IF('発達障害（診断書なし・配慮あり）情報入力シート'!D254="入学者(新1年生)",1,0)</f>
        <v>0</v>
      </c>
    </row>
    <row r="255" spans="1:15" x14ac:dyDescent="0.4">
      <c r="A255" s="1217">
        <v>231</v>
      </c>
      <c r="B255" s="1218">
        <f>IF('発達障害（診断書なし・配慮あり）情報入力シート'!AQ255="",0,IF(AND('発達障害（診断書なし・配慮あり）情報入力シート'!AP255=1,'発達障害（診断書なし・配慮あり）情報入力シート'!D255&lt;&gt;"",'発達障害（診断書なし・配慮あり）情報入力シート'!D255&lt;&gt;"在籍者(2年生以上)"),1,0))</f>
        <v>0</v>
      </c>
      <c r="C255" s="1218">
        <f t="shared" si="9"/>
        <v>0</v>
      </c>
      <c r="D255" s="1218" t="str">
        <f>IFERROR(MATCH(ROW('発達障害（診断書なし・配慮あり）情報入力シート'!A231),C:C,0),"")</f>
        <v/>
      </c>
      <c r="E255" s="1218">
        <f>IF('発達障害（診断書なし・配慮あり）情報入力シート'!BS255="",0,IF(AND('発達障害（診断書なし・配慮あり）情報入力シート'!BR255=1,'発達障害（診断書なし・配慮あり）情報入力シート'!D255&lt;&gt;"",'発達障害（診断書なし・配慮あり）情報入力シート'!D255&lt;&gt;"入学しなかった"),1,0))</f>
        <v>0</v>
      </c>
      <c r="F255" s="1218">
        <f t="shared" si="10"/>
        <v>0</v>
      </c>
      <c r="G255" s="1218" t="str">
        <f>IFERROR(MATCH(ROW('発達障害（診断書なし・配慮あり）情報入力シート'!AN231),F:F,0),"")</f>
        <v/>
      </c>
      <c r="H255" s="8">
        <f>IF('発達障害（診断書なし・配慮あり）情報入力シート'!CL255="",0,IF(AND('発達障害（診断書なし・配慮あり）情報入力シート'!CK255=1,'発達障害（診断書なし・配慮あり）情報入力シート'!D255&lt;&gt;"",'発達障害（診断書なし・配慮あり）情報入力シート'!D255&lt;&gt;"入学しなかった"),1,0))</f>
        <v>0</v>
      </c>
      <c r="I255" s="8">
        <f t="shared" si="11"/>
        <v>0</v>
      </c>
      <c r="J255" s="8" t="str">
        <f>IFERROR(MATCH(ROW('発達障害（診断書なし・配慮あり）情報入力シート'!BD231),I:I,0),"")</f>
        <v/>
      </c>
      <c r="K255" s="8">
        <f>IF(OR(SUM('発達障害（診断書なし・配慮あり）情報入力シート'!AT255:BQ255,'発達障害（診断書なし・配慮あり）情報入力シート'!BT255:CJ255)&gt;0,COUNTA('発達障害（診断書なし・配慮あり）情報入力シート'!BR255:BS255)=2,COUNTA('発達障害（診断書なし・配慮あり）情報入力シート'!CK255:CL255)=2),1,0)</f>
        <v>0</v>
      </c>
      <c r="L255" s="8">
        <f>SUM('発達障害（診断書なし・配慮あり）情報入力シート'!J255:M255)+COUNTA('発達障害（診断書なし・配慮あり）情報入力シート'!N255)</f>
        <v>0</v>
      </c>
      <c r="M255" s="8">
        <f>SUM('発達障害（診断書なし・配慮あり）情報入力シート'!O255:R255)+COUNTA('発達障害（診断書なし・配慮あり）情報入力シート'!S255)</f>
        <v>0</v>
      </c>
      <c r="N255" s="8">
        <f>IF(SUM('発達障害（診断書なし・配慮あり）情報入力シート'!$T255:$AP255)&gt;0,1,0)</f>
        <v>0</v>
      </c>
      <c r="O255" s="8">
        <f>IF('発達障害（診断書なし・配慮あり）情報入力シート'!D255="入学者(新1年生)",1,0)</f>
        <v>0</v>
      </c>
    </row>
    <row r="256" spans="1:15" x14ac:dyDescent="0.4">
      <c r="A256" s="1217">
        <v>232</v>
      </c>
      <c r="B256" s="1218">
        <f>IF('発達障害（診断書なし・配慮あり）情報入力シート'!AQ256="",0,IF(AND('発達障害（診断書なし・配慮あり）情報入力シート'!AP256=1,'発達障害（診断書なし・配慮あり）情報入力シート'!D256&lt;&gt;"",'発達障害（診断書なし・配慮あり）情報入力シート'!D256&lt;&gt;"在籍者(2年生以上)"),1,0))</f>
        <v>0</v>
      </c>
      <c r="C256" s="1218">
        <f t="shared" si="9"/>
        <v>0</v>
      </c>
      <c r="D256" s="1218" t="str">
        <f>IFERROR(MATCH(ROW('発達障害（診断書なし・配慮あり）情報入力シート'!A232),C:C,0),"")</f>
        <v/>
      </c>
      <c r="E256" s="1218">
        <f>IF('発達障害（診断書なし・配慮あり）情報入力シート'!BS256="",0,IF(AND('発達障害（診断書なし・配慮あり）情報入力シート'!BR256=1,'発達障害（診断書なし・配慮あり）情報入力シート'!D256&lt;&gt;"",'発達障害（診断書なし・配慮あり）情報入力シート'!D256&lt;&gt;"入学しなかった"),1,0))</f>
        <v>0</v>
      </c>
      <c r="F256" s="1218">
        <f t="shared" si="10"/>
        <v>0</v>
      </c>
      <c r="G256" s="1218" t="str">
        <f>IFERROR(MATCH(ROW('発達障害（診断書なし・配慮あり）情報入力シート'!AN232),F:F,0),"")</f>
        <v/>
      </c>
      <c r="H256" s="8">
        <f>IF('発達障害（診断書なし・配慮あり）情報入力シート'!CL256="",0,IF(AND('発達障害（診断書なし・配慮あり）情報入力シート'!CK256=1,'発達障害（診断書なし・配慮あり）情報入力シート'!D256&lt;&gt;"",'発達障害（診断書なし・配慮あり）情報入力シート'!D256&lt;&gt;"入学しなかった"),1,0))</f>
        <v>0</v>
      </c>
      <c r="I256" s="8">
        <f t="shared" si="11"/>
        <v>0</v>
      </c>
      <c r="J256" s="8" t="str">
        <f>IFERROR(MATCH(ROW('発達障害（診断書なし・配慮あり）情報入力シート'!BD232),I:I,0),"")</f>
        <v/>
      </c>
      <c r="K256" s="8">
        <f>IF(OR(SUM('発達障害（診断書なし・配慮あり）情報入力シート'!AT256:BQ256,'発達障害（診断書なし・配慮あり）情報入力シート'!BT256:CJ256)&gt;0,COUNTA('発達障害（診断書なし・配慮あり）情報入力シート'!BR256:BS256)=2,COUNTA('発達障害（診断書なし・配慮あり）情報入力シート'!CK256:CL256)=2),1,0)</f>
        <v>0</v>
      </c>
      <c r="L256" s="8">
        <f>SUM('発達障害（診断書なし・配慮あり）情報入力シート'!J256:M256)+COUNTA('発達障害（診断書なし・配慮あり）情報入力シート'!N256)</f>
        <v>0</v>
      </c>
      <c r="M256" s="8">
        <f>SUM('発達障害（診断書なし・配慮あり）情報入力シート'!O256:R256)+COUNTA('発達障害（診断書なし・配慮あり）情報入力シート'!S256)</f>
        <v>0</v>
      </c>
      <c r="N256" s="8">
        <f>IF(SUM('発達障害（診断書なし・配慮あり）情報入力シート'!$T256:$AP256)&gt;0,1,0)</f>
        <v>0</v>
      </c>
      <c r="O256" s="8">
        <f>IF('発達障害（診断書なし・配慮あり）情報入力シート'!D256="入学者(新1年生)",1,0)</f>
        <v>0</v>
      </c>
    </row>
    <row r="257" spans="1:15" x14ac:dyDescent="0.4">
      <c r="A257" s="1217">
        <v>233</v>
      </c>
      <c r="B257" s="1218">
        <f>IF('発達障害（診断書なし・配慮あり）情報入力シート'!AQ257="",0,IF(AND('発達障害（診断書なし・配慮あり）情報入力シート'!AP257=1,'発達障害（診断書なし・配慮あり）情報入力シート'!D257&lt;&gt;"",'発達障害（診断書なし・配慮あり）情報入力シート'!D257&lt;&gt;"在籍者(2年生以上)"),1,0))</f>
        <v>0</v>
      </c>
      <c r="C257" s="1218">
        <f t="shared" si="9"/>
        <v>0</v>
      </c>
      <c r="D257" s="1218" t="str">
        <f>IFERROR(MATCH(ROW('発達障害（診断書なし・配慮あり）情報入力シート'!A233),C:C,0),"")</f>
        <v/>
      </c>
      <c r="E257" s="1218">
        <f>IF('発達障害（診断書なし・配慮あり）情報入力シート'!BS257="",0,IF(AND('発達障害（診断書なし・配慮あり）情報入力シート'!BR257=1,'発達障害（診断書なし・配慮あり）情報入力シート'!D257&lt;&gt;"",'発達障害（診断書なし・配慮あり）情報入力シート'!D257&lt;&gt;"入学しなかった"),1,0))</f>
        <v>0</v>
      </c>
      <c r="F257" s="1218">
        <f t="shared" si="10"/>
        <v>0</v>
      </c>
      <c r="G257" s="1218" t="str">
        <f>IFERROR(MATCH(ROW('発達障害（診断書なし・配慮あり）情報入力シート'!AN233),F:F,0),"")</f>
        <v/>
      </c>
      <c r="H257" s="8">
        <f>IF('発達障害（診断書なし・配慮あり）情報入力シート'!CL257="",0,IF(AND('発達障害（診断書なし・配慮あり）情報入力シート'!CK257=1,'発達障害（診断書なし・配慮あり）情報入力シート'!D257&lt;&gt;"",'発達障害（診断書なし・配慮あり）情報入力シート'!D257&lt;&gt;"入学しなかった"),1,0))</f>
        <v>0</v>
      </c>
      <c r="I257" s="8">
        <f t="shared" si="11"/>
        <v>0</v>
      </c>
      <c r="J257" s="8" t="str">
        <f>IFERROR(MATCH(ROW('発達障害（診断書なし・配慮あり）情報入力シート'!BD233),I:I,0),"")</f>
        <v/>
      </c>
      <c r="K257" s="8">
        <f>IF(OR(SUM('発達障害（診断書なし・配慮あり）情報入力シート'!AT257:BQ257,'発達障害（診断書なし・配慮あり）情報入力シート'!BT257:CJ257)&gt;0,COUNTA('発達障害（診断書なし・配慮あり）情報入力シート'!BR257:BS257)=2,COUNTA('発達障害（診断書なし・配慮あり）情報入力シート'!CK257:CL257)=2),1,0)</f>
        <v>0</v>
      </c>
      <c r="L257" s="8">
        <f>SUM('発達障害（診断書なし・配慮あり）情報入力シート'!J257:M257)+COUNTA('発達障害（診断書なし・配慮あり）情報入力シート'!N257)</f>
        <v>0</v>
      </c>
      <c r="M257" s="8">
        <f>SUM('発達障害（診断書なし・配慮あり）情報入力シート'!O257:R257)+COUNTA('発達障害（診断書なし・配慮あり）情報入力シート'!S257)</f>
        <v>0</v>
      </c>
      <c r="N257" s="8">
        <f>IF(SUM('発達障害（診断書なし・配慮あり）情報入力シート'!$T257:$AP257)&gt;0,1,0)</f>
        <v>0</v>
      </c>
      <c r="O257" s="8">
        <f>IF('発達障害（診断書なし・配慮あり）情報入力シート'!D257="入学者(新1年生)",1,0)</f>
        <v>0</v>
      </c>
    </row>
    <row r="258" spans="1:15" x14ac:dyDescent="0.4">
      <c r="A258" s="1217">
        <v>234</v>
      </c>
      <c r="B258" s="1218">
        <f>IF('発達障害（診断書なし・配慮あり）情報入力シート'!AQ258="",0,IF(AND('発達障害（診断書なし・配慮あり）情報入力シート'!AP258=1,'発達障害（診断書なし・配慮あり）情報入力シート'!D258&lt;&gt;"",'発達障害（診断書なし・配慮あり）情報入力シート'!D258&lt;&gt;"在籍者(2年生以上)"),1,0))</f>
        <v>0</v>
      </c>
      <c r="C258" s="1218">
        <f t="shared" si="9"/>
        <v>0</v>
      </c>
      <c r="D258" s="1218" t="str">
        <f>IFERROR(MATCH(ROW('発達障害（診断書なし・配慮あり）情報入力シート'!A234),C:C,0),"")</f>
        <v/>
      </c>
      <c r="E258" s="1218">
        <f>IF('発達障害（診断書なし・配慮あり）情報入力シート'!BS258="",0,IF(AND('発達障害（診断書なし・配慮あり）情報入力シート'!BR258=1,'発達障害（診断書なし・配慮あり）情報入力シート'!D258&lt;&gt;"",'発達障害（診断書なし・配慮あり）情報入力シート'!D258&lt;&gt;"入学しなかった"),1,0))</f>
        <v>0</v>
      </c>
      <c r="F258" s="1218">
        <f t="shared" si="10"/>
        <v>0</v>
      </c>
      <c r="G258" s="1218" t="str">
        <f>IFERROR(MATCH(ROW('発達障害（診断書なし・配慮あり）情報入力シート'!AN234),F:F,0),"")</f>
        <v/>
      </c>
      <c r="H258" s="8">
        <f>IF('発達障害（診断書なし・配慮あり）情報入力シート'!CL258="",0,IF(AND('発達障害（診断書なし・配慮あり）情報入力シート'!CK258=1,'発達障害（診断書なし・配慮あり）情報入力シート'!D258&lt;&gt;"",'発達障害（診断書なし・配慮あり）情報入力シート'!D258&lt;&gt;"入学しなかった"),1,0))</f>
        <v>0</v>
      </c>
      <c r="I258" s="8">
        <f t="shared" si="11"/>
        <v>0</v>
      </c>
      <c r="J258" s="8" t="str">
        <f>IFERROR(MATCH(ROW('発達障害（診断書なし・配慮あり）情報入力シート'!BD234),I:I,0),"")</f>
        <v/>
      </c>
      <c r="K258" s="8">
        <f>IF(OR(SUM('発達障害（診断書なし・配慮あり）情報入力シート'!AT258:BQ258,'発達障害（診断書なし・配慮あり）情報入力シート'!BT258:CJ258)&gt;0,COUNTA('発達障害（診断書なし・配慮あり）情報入力シート'!BR258:BS258)=2,COUNTA('発達障害（診断書なし・配慮あり）情報入力シート'!CK258:CL258)=2),1,0)</f>
        <v>0</v>
      </c>
      <c r="L258" s="8">
        <f>SUM('発達障害（診断書なし・配慮あり）情報入力シート'!J258:M258)+COUNTA('発達障害（診断書なし・配慮あり）情報入力シート'!N258)</f>
        <v>0</v>
      </c>
      <c r="M258" s="8">
        <f>SUM('発達障害（診断書なし・配慮あり）情報入力シート'!O258:R258)+COUNTA('発達障害（診断書なし・配慮あり）情報入力シート'!S258)</f>
        <v>0</v>
      </c>
      <c r="N258" s="8">
        <f>IF(SUM('発達障害（診断書なし・配慮あり）情報入力シート'!$T258:$AP258)&gt;0,1,0)</f>
        <v>0</v>
      </c>
      <c r="O258" s="8">
        <f>IF('発達障害（診断書なし・配慮あり）情報入力シート'!D258="入学者(新1年生)",1,0)</f>
        <v>0</v>
      </c>
    </row>
    <row r="259" spans="1:15" x14ac:dyDescent="0.4">
      <c r="A259" s="1217">
        <v>235</v>
      </c>
      <c r="B259" s="1218">
        <f>IF('発達障害（診断書なし・配慮あり）情報入力シート'!AQ259="",0,IF(AND('発達障害（診断書なし・配慮あり）情報入力シート'!AP259=1,'発達障害（診断書なし・配慮あり）情報入力シート'!D259&lt;&gt;"",'発達障害（診断書なし・配慮あり）情報入力シート'!D259&lt;&gt;"在籍者(2年生以上)"),1,0))</f>
        <v>0</v>
      </c>
      <c r="C259" s="1218">
        <f t="shared" si="9"/>
        <v>0</v>
      </c>
      <c r="D259" s="1218" t="str">
        <f>IFERROR(MATCH(ROW('発達障害（診断書なし・配慮あり）情報入力シート'!A235),C:C,0),"")</f>
        <v/>
      </c>
      <c r="E259" s="1218">
        <f>IF('発達障害（診断書なし・配慮あり）情報入力シート'!BS259="",0,IF(AND('発達障害（診断書なし・配慮あり）情報入力シート'!BR259=1,'発達障害（診断書なし・配慮あり）情報入力シート'!D259&lt;&gt;"",'発達障害（診断書なし・配慮あり）情報入力シート'!D259&lt;&gt;"入学しなかった"),1,0))</f>
        <v>0</v>
      </c>
      <c r="F259" s="1218">
        <f t="shared" si="10"/>
        <v>0</v>
      </c>
      <c r="G259" s="1218" t="str">
        <f>IFERROR(MATCH(ROW('発達障害（診断書なし・配慮あり）情報入力シート'!AN235),F:F,0),"")</f>
        <v/>
      </c>
      <c r="H259" s="8">
        <f>IF('発達障害（診断書なし・配慮あり）情報入力シート'!CL259="",0,IF(AND('発達障害（診断書なし・配慮あり）情報入力シート'!CK259=1,'発達障害（診断書なし・配慮あり）情報入力シート'!D259&lt;&gt;"",'発達障害（診断書なし・配慮あり）情報入力シート'!D259&lt;&gt;"入学しなかった"),1,0))</f>
        <v>0</v>
      </c>
      <c r="I259" s="8">
        <f t="shared" si="11"/>
        <v>0</v>
      </c>
      <c r="J259" s="8" t="str">
        <f>IFERROR(MATCH(ROW('発達障害（診断書なし・配慮あり）情報入力シート'!BD235),I:I,0),"")</f>
        <v/>
      </c>
      <c r="K259" s="8">
        <f>IF(OR(SUM('発達障害（診断書なし・配慮あり）情報入力シート'!AT259:BQ259,'発達障害（診断書なし・配慮あり）情報入力シート'!BT259:CJ259)&gt;0,COUNTA('発達障害（診断書なし・配慮あり）情報入力シート'!BR259:BS259)=2,COUNTA('発達障害（診断書なし・配慮あり）情報入力シート'!CK259:CL259)=2),1,0)</f>
        <v>0</v>
      </c>
      <c r="L259" s="8">
        <f>SUM('発達障害（診断書なし・配慮あり）情報入力シート'!J259:M259)+COUNTA('発達障害（診断書なし・配慮あり）情報入力シート'!N259)</f>
        <v>0</v>
      </c>
      <c r="M259" s="8">
        <f>SUM('発達障害（診断書なし・配慮あり）情報入力シート'!O259:R259)+COUNTA('発達障害（診断書なし・配慮あり）情報入力シート'!S259)</f>
        <v>0</v>
      </c>
      <c r="N259" s="8">
        <f>IF(SUM('発達障害（診断書なし・配慮あり）情報入力シート'!$T259:$AP259)&gt;0,1,0)</f>
        <v>0</v>
      </c>
      <c r="O259" s="8">
        <f>IF('発達障害（診断書なし・配慮あり）情報入力シート'!D259="入学者(新1年生)",1,0)</f>
        <v>0</v>
      </c>
    </row>
    <row r="260" spans="1:15" x14ac:dyDescent="0.4">
      <c r="A260" s="1217">
        <v>236</v>
      </c>
      <c r="B260" s="1218">
        <f>IF('発達障害（診断書なし・配慮あり）情報入力シート'!AQ260="",0,IF(AND('発達障害（診断書なし・配慮あり）情報入力シート'!AP260=1,'発達障害（診断書なし・配慮あり）情報入力シート'!D260&lt;&gt;"",'発達障害（診断書なし・配慮あり）情報入力シート'!D260&lt;&gt;"在籍者(2年生以上)"),1,0))</f>
        <v>0</v>
      </c>
      <c r="C260" s="1218">
        <f t="shared" si="9"/>
        <v>0</v>
      </c>
      <c r="D260" s="1218" t="str">
        <f>IFERROR(MATCH(ROW('発達障害（診断書なし・配慮あり）情報入力シート'!A236),C:C,0),"")</f>
        <v/>
      </c>
      <c r="E260" s="1218">
        <f>IF('発達障害（診断書なし・配慮あり）情報入力シート'!BS260="",0,IF(AND('発達障害（診断書なし・配慮あり）情報入力シート'!BR260=1,'発達障害（診断書なし・配慮あり）情報入力シート'!D260&lt;&gt;"",'発達障害（診断書なし・配慮あり）情報入力シート'!D260&lt;&gt;"入学しなかった"),1,0))</f>
        <v>0</v>
      </c>
      <c r="F260" s="1218">
        <f t="shared" si="10"/>
        <v>0</v>
      </c>
      <c r="G260" s="1218" t="str">
        <f>IFERROR(MATCH(ROW('発達障害（診断書なし・配慮あり）情報入力シート'!AN236),F:F,0),"")</f>
        <v/>
      </c>
      <c r="H260" s="8">
        <f>IF('発達障害（診断書なし・配慮あり）情報入力シート'!CL260="",0,IF(AND('発達障害（診断書なし・配慮あり）情報入力シート'!CK260=1,'発達障害（診断書なし・配慮あり）情報入力シート'!D260&lt;&gt;"",'発達障害（診断書なし・配慮あり）情報入力シート'!D260&lt;&gt;"入学しなかった"),1,0))</f>
        <v>0</v>
      </c>
      <c r="I260" s="8">
        <f t="shared" si="11"/>
        <v>0</v>
      </c>
      <c r="J260" s="8" t="str">
        <f>IFERROR(MATCH(ROW('発達障害（診断書なし・配慮あり）情報入力シート'!BD236),I:I,0),"")</f>
        <v/>
      </c>
      <c r="K260" s="8">
        <f>IF(OR(SUM('発達障害（診断書なし・配慮あり）情報入力シート'!AT260:BQ260,'発達障害（診断書なし・配慮あり）情報入力シート'!BT260:CJ260)&gt;0,COUNTA('発達障害（診断書なし・配慮あり）情報入力シート'!BR260:BS260)=2,COUNTA('発達障害（診断書なし・配慮あり）情報入力シート'!CK260:CL260)=2),1,0)</f>
        <v>0</v>
      </c>
      <c r="L260" s="8">
        <f>SUM('発達障害（診断書なし・配慮あり）情報入力シート'!J260:M260)+COUNTA('発達障害（診断書なし・配慮あり）情報入力シート'!N260)</f>
        <v>0</v>
      </c>
      <c r="M260" s="8">
        <f>SUM('発達障害（診断書なし・配慮あり）情報入力シート'!O260:R260)+COUNTA('発達障害（診断書なし・配慮あり）情報入力シート'!S260)</f>
        <v>0</v>
      </c>
      <c r="N260" s="8">
        <f>IF(SUM('発達障害（診断書なし・配慮あり）情報入力シート'!$T260:$AP260)&gt;0,1,0)</f>
        <v>0</v>
      </c>
      <c r="O260" s="8">
        <f>IF('発達障害（診断書なし・配慮あり）情報入力シート'!D260="入学者(新1年生)",1,0)</f>
        <v>0</v>
      </c>
    </row>
    <row r="261" spans="1:15" x14ac:dyDescent="0.4">
      <c r="A261" s="1217">
        <v>237</v>
      </c>
      <c r="B261" s="1218">
        <f>IF('発達障害（診断書なし・配慮あり）情報入力シート'!AQ261="",0,IF(AND('発達障害（診断書なし・配慮あり）情報入力シート'!AP261=1,'発達障害（診断書なし・配慮あり）情報入力シート'!D261&lt;&gt;"",'発達障害（診断書なし・配慮あり）情報入力シート'!D261&lt;&gt;"在籍者(2年生以上)"),1,0))</f>
        <v>0</v>
      </c>
      <c r="C261" s="1218">
        <f t="shared" si="9"/>
        <v>0</v>
      </c>
      <c r="D261" s="1218" t="str">
        <f>IFERROR(MATCH(ROW('発達障害（診断書なし・配慮あり）情報入力シート'!A237),C:C,0),"")</f>
        <v/>
      </c>
      <c r="E261" s="1218">
        <f>IF('発達障害（診断書なし・配慮あり）情報入力シート'!BS261="",0,IF(AND('発達障害（診断書なし・配慮あり）情報入力シート'!BR261=1,'発達障害（診断書なし・配慮あり）情報入力シート'!D261&lt;&gt;"",'発達障害（診断書なし・配慮あり）情報入力シート'!D261&lt;&gt;"入学しなかった"),1,0))</f>
        <v>0</v>
      </c>
      <c r="F261" s="1218">
        <f t="shared" si="10"/>
        <v>0</v>
      </c>
      <c r="G261" s="1218" t="str">
        <f>IFERROR(MATCH(ROW('発達障害（診断書なし・配慮あり）情報入力シート'!AN237),F:F,0),"")</f>
        <v/>
      </c>
      <c r="H261" s="8">
        <f>IF('発達障害（診断書なし・配慮あり）情報入力シート'!CL261="",0,IF(AND('発達障害（診断書なし・配慮あり）情報入力シート'!CK261=1,'発達障害（診断書なし・配慮あり）情報入力シート'!D261&lt;&gt;"",'発達障害（診断書なし・配慮あり）情報入力シート'!D261&lt;&gt;"入学しなかった"),1,0))</f>
        <v>0</v>
      </c>
      <c r="I261" s="8">
        <f t="shared" si="11"/>
        <v>0</v>
      </c>
      <c r="J261" s="8" t="str">
        <f>IFERROR(MATCH(ROW('発達障害（診断書なし・配慮あり）情報入力シート'!BD237),I:I,0),"")</f>
        <v/>
      </c>
      <c r="K261" s="8">
        <f>IF(OR(SUM('発達障害（診断書なし・配慮あり）情報入力シート'!AT261:BQ261,'発達障害（診断書なし・配慮あり）情報入力シート'!BT261:CJ261)&gt;0,COUNTA('発達障害（診断書なし・配慮あり）情報入力シート'!BR261:BS261)=2,COUNTA('発達障害（診断書なし・配慮あり）情報入力シート'!CK261:CL261)=2),1,0)</f>
        <v>0</v>
      </c>
      <c r="L261" s="8">
        <f>SUM('発達障害（診断書なし・配慮あり）情報入力シート'!J261:M261)+COUNTA('発達障害（診断書なし・配慮あり）情報入力シート'!N261)</f>
        <v>0</v>
      </c>
      <c r="M261" s="8">
        <f>SUM('発達障害（診断書なし・配慮あり）情報入力シート'!O261:R261)+COUNTA('発達障害（診断書なし・配慮あり）情報入力シート'!S261)</f>
        <v>0</v>
      </c>
      <c r="N261" s="8">
        <f>IF(SUM('発達障害（診断書なし・配慮あり）情報入力シート'!$T261:$AP261)&gt;0,1,0)</f>
        <v>0</v>
      </c>
      <c r="O261" s="8">
        <f>IF('発達障害（診断書なし・配慮あり）情報入力シート'!D261="入学者(新1年生)",1,0)</f>
        <v>0</v>
      </c>
    </row>
    <row r="262" spans="1:15" x14ac:dyDescent="0.4">
      <c r="A262" s="1217">
        <v>238</v>
      </c>
      <c r="B262" s="1218">
        <f>IF('発達障害（診断書なし・配慮あり）情報入力シート'!AQ262="",0,IF(AND('発達障害（診断書なし・配慮あり）情報入力シート'!AP262=1,'発達障害（診断書なし・配慮あり）情報入力シート'!D262&lt;&gt;"",'発達障害（診断書なし・配慮あり）情報入力シート'!D262&lt;&gt;"在籍者(2年生以上)"),1,0))</f>
        <v>0</v>
      </c>
      <c r="C262" s="1218">
        <f t="shared" si="9"/>
        <v>0</v>
      </c>
      <c r="D262" s="1218" t="str">
        <f>IFERROR(MATCH(ROW('発達障害（診断書なし・配慮あり）情報入力シート'!A238),C:C,0),"")</f>
        <v/>
      </c>
      <c r="E262" s="1218">
        <f>IF('発達障害（診断書なし・配慮あり）情報入力シート'!BS262="",0,IF(AND('発達障害（診断書なし・配慮あり）情報入力シート'!BR262=1,'発達障害（診断書なし・配慮あり）情報入力シート'!D262&lt;&gt;"",'発達障害（診断書なし・配慮あり）情報入力シート'!D262&lt;&gt;"入学しなかった"),1,0))</f>
        <v>0</v>
      </c>
      <c r="F262" s="1218">
        <f t="shared" si="10"/>
        <v>0</v>
      </c>
      <c r="G262" s="1218" t="str">
        <f>IFERROR(MATCH(ROW('発達障害（診断書なし・配慮あり）情報入力シート'!AN238),F:F,0),"")</f>
        <v/>
      </c>
      <c r="H262" s="8">
        <f>IF('発達障害（診断書なし・配慮あり）情報入力シート'!CL262="",0,IF(AND('発達障害（診断書なし・配慮あり）情報入力シート'!CK262=1,'発達障害（診断書なし・配慮あり）情報入力シート'!D262&lt;&gt;"",'発達障害（診断書なし・配慮あり）情報入力シート'!D262&lt;&gt;"入学しなかった"),1,0))</f>
        <v>0</v>
      </c>
      <c r="I262" s="8">
        <f t="shared" si="11"/>
        <v>0</v>
      </c>
      <c r="J262" s="8" t="str">
        <f>IFERROR(MATCH(ROW('発達障害（診断書なし・配慮あり）情報入力シート'!BD238),I:I,0),"")</f>
        <v/>
      </c>
      <c r="K262" s="8">
        <f>IF(OR(SUM('発達障害（診断書なし・配慮あり）情報入力シート'!AT262:BQ262,'発達障害（診断書なし・配慮あり）情報入力シート'!BT262:CJ262)&gt;0,COUNTA('発達障害（診断書なし・配慮あり）情報入力シート'!BR262:BS262)=2,COUNTA('発達障害（診断書なし・配慮あり）情報入力シート'!CK262:CL262)=2),1,0)</f>
        <v>0</v>
      </c>
      <c r="L262" s="8">
        <f>SUM('発達障害（診断書なし・配慮あり）情報入力シート'!J262:M262)+COUNTA('発達障害（診断書なし・配慮あり）情報入力シート'!N262)</f>
        <v>0</v>
      </c>
      <c r="M262" s="8">
        <f>SUM('発達障害（診断書なし・配慮あり）情報入力シート'!O262:R262)+COUNTA('発達障害（診断書なし・配慮あり）情報入力シート'!S262)</f>
        <v>0</v>
      </c>
      <c r="N262" s="8">
        <f>IF(SUM('発達障害（診断書なし・配慮あり）情報入力シート'!$T262:$AP262)&gt;0,1,0)</f>
        <v>0</v>
      </c>
      <c r="O262" s="8">
        <f>IF('発達障害（診断書なし・配慮あり）情報入力シート'!D262="入学者(新1年生)",1,0)</f>
        <v>0</v>
      </c>
    </row>
    <row r="263" spans="1:15" x14ac:dyDescent="0.4">
      <c r="A263" s="1217">
        <v>239</v>
      </c>
      <c r="B263" s="1218">
        <f>IF('発達障害（診断書なし・配慮あり）情報入力シート'!AQ263="",0,IF(AND('発達障害（診断書なし・配慮あり）情報入力シート'!AP263=1,'発達障害（診断書なし・配慮あり）情報入力シート'!D263&lt;&gt;"",'発達障害（診断書なし・配慮あり）情報入力シート'!D263&lt;&gt;"在籍者(2年生以上)"),1,0))</f>
        <v>0</v>
      </c>
      <c r="C263" s="1218">
        <f t="shared" si="9"/>
        <v>0</v>
      </c>
      <c r="D263" s="1218" t="str">
        <f>IFERROR(MATCH(ROW('発達障害（診断書なし・配慮あり）情報入力シート'!A239),C:C,0),"")</f>
        <v/>
      </c>
      <c r="E263" s="1218">
        <f>IF('発達障害（診断書なし・配慮あり）情報入力シート'!BS263="",0,IF(AND('発達障害（診断書なし・配慮あり）情報入力シート'!BR263=1,'発達障害（診断書なし・配慮あり）情報入力シート'!D263&lt;&gt;"",'発達障害（診断書なし・配慮あり）情報入力シート'!D263&lt;&gt;"入学しなかった"),1,0))</f>
        <v>0</v>
      </c>
      <c r="F263" s="1218">
        <f t="shared" si="10"/>
        <v>0</v>
      </c>
      <c r="G263" s="1218" t="str">
        <f>IFERROR(MATCH(ROW('発達障害（診断書なし・配慮あり）情報入力シート'!AN239),F:F,0),"")</f>
        <v/>
      </c>
      <c r="H263" s="8">
        <f>IF('発達障害（診断書なし・配慮あり）情報入力シート'!CL263="",0,IF(AND('発達障害（診断書なし・配慮あり）情報入力シート'!CK263=1,'発達障害（診断書なし・配慮あり）情報入力シート'!D263&lt;&gt;"",'発達障害（診断書なし・配慮あり）情報入力シート'!D263&lt;&gt;"入学しなかった"),1,0))</f>
        <v>0</v>
      </c>
      <c r="I263" s="8">
        <f t="shared" si="11"/>
        <v>0</v>
      </c>
      <c r="J263" s="8" t="str">
        <f>IFERROR(MATCH(ROW('発達障害（診断書なし・配慮あり）情報入力シート'!BD239),I:I,0),"")</f>
        <v/>
      </c>
      <c r="K263" s="8">
        <f>IF(OR(SUM('発達障害（診断書なし・配慮あり）情報入力シート'!AT263:BQ263,'発達障害（診断書なし・配慮あり）情報入力シート'!BT263:CJ263)&gt;0,COUNTA('発達障害（診断書なし・配慮あり）情報入力シート'!BR263:BS263)=2,COUNTA('発達障害（診断書なし・配慮あり）情報入力シート'!CK263:CL263)=2),1,0)</f>
        <v>0</v>
      </c>
      <c r="L263" s="8">
        <f>SUM('発達障害（診断書なし・配慮あり）情報入力シート'!J263:M263)+COUNTA('発達障害（診断書なし・配慮あり）情報入力シート'!N263)</f>
        <v>0</v>
      </c>
      <c r="M263" s="8">
        <f>SUM('発達障害（診断書なし・配慮あり）情報入力シート'!O263:R263)+COUNTA('発達障害（診断書なし・配慮あり）情報入力シート'!S263)</f>
        <v>0</v>
      </c>
      <c r="N263" s="8">
        <f>IF(SUM('発達障害（診断書なし・配慮あり）情報入力シート'!$T263:$AP263)&gt;0,1,0)</f>
        <v>0</v>
      </c>
      <c r="O263" s="8">
        <f>IF('発達障害（診断書なし・配慮あり）情報入力シート'!D263="入学者(新1年生)",1,0)</f>
        <v>0</v>
      </c>
    </row>
    <row r="264" spans="1:15" x14ac:dyDescent="0.4">
      <c r="A264" s="1217">
        <v>240</v>
      </c>
      <c r="B264" s="1218">
        <f>IF('発達障害（診断書なし・配慮あり）情報入力シート'!AQ264="",0,IF(AND('発達障害（診断書なし・配慮あり）情報入力シート'!AP264=1,'発達障害（診断書なし・配慮あり）情報入力シート'!D264&lt;&gt;"",'発達障害（診断書なし・配慮あり）情報入力シート'!D264&lt;&gt;"在籍者(2年生以上)"),1,0))</f>
        <v>0</v>
      </c>
      <c r="C264" s="1218">
        <f t="shared" si="9"/>
        <v>0</v>
      </c>
      <c r="D264" s="1218" t="str">
        <f>IFERROR(MATCH(ROW('発達障害（診断書なし・配慮あり）情報入力シート'!A240),C:C,0),"")</f>
        <v/>
      </c>
      <c r="E264" s="1218">
        <f>IF('発達障害（診断書なし・配慮あり）情報入力シート'!BS264="",0,IF(AND('発達障害（診断書なし・配慮あり）情報入力シート'!BR264=1,'発達障害（診断書なし・配慮あり）情報入力シート'!D264&lt;&gt;"",'発達障害（診断書なし・配慮あり）情報入力シート'!D264&lt;&gt;"入学しなかった"),1,0))</f>
        <v>0</v>
      </c>
      <c r="F264" s="1218">
        <f t="shared" si="10"/>
        <v>0</v>
      </c>
      <c r="G264" s="1218" t="str">
        <f>IFERROR(MATCH(ROW('発達障害（診断書なし・配慮あり）情報入力シート'!AN240),F:F,0),"")</f>
        <v/>
      </c>
      <c r="H264" s="8">
        <f>IF('発達障害（診断書なし・配慮あり）情報入力シート'!CL264="",0,IF(AND('発達障害（診断書なし・配慮あり）情報入力シート'!CK264=1,'発達障害（診断書なし・配慮あり）情報入力シート'!D264&lt;&gt;"",'発達障害（診断書なし・配慮あり）情報入力シート'!D264&lt;&gt;"入学しなかった"),1,0))</f>
        <v>0</v>
      </c>
      <c r="I264" s="8">
        <f t="shared" si="11"/>
        <v>0</v>
      </c>
      <c r="J264" s="8" t="str">
        <f>IFERROR(MATCH(ROW('発達障害（診断書なし・配慮あり）情報入力シート'!BD240),I:I,0),"")</f>
        <v/>
      </c>
      <c r="K264" s="8">
        <f>IF(OR(SUM('発達障害（診断書なし・配慮あり）情報入力シート'!AT264:BQ264,'発達障害（診断書なし・配慮あり）情報入力シート'!BT264:CJ264)&gt;0,COUNTA('発達障害（診断書なし・配慮あり）情報入力シート'!BR264:BS264)=2,COUNTA('発達障害（診断書なし・配慮あり）情報入力シート'!CK264:CL264)=2),1,0)</f>
        <v>0</v>
      </c>
      <c r="L264" s="8">
        <f>SUM('発達障害（診断書なし・配慮あり）情報入力シート'!J264:M264)+COUNTA('発達障害（診断書なし・配慮あり）情報入力シート'!N264)</f>
        <v>0</v>
      </c>
      <c r="M264" s="8">
        <f>SUM('発達障害（診断書なし・配慮あり）情報入力シート'!O264:R264)+COUNTA('発達障害（診断書なし・配慮あり）情報入力シート'!S264)</f>
        <v>0</v>
      </c>
      <c r="N264" s="8">
        <f>IF(SUM('発達障害（診断書なし・配慮あり）情報入力シート'!$T264:$AP264)&gt;0,1,0)</f>
        <v>0</v>
      </c>
      <c r="O264" s="8">
        <f>IF('発達障害（診断書なし・配慮あり）情報入力シート'!D264="入学者(新1年生)",1,0)</f>
        <v>0</v>
      </c>
    </row>
    <row r="265" spans="1:15" x14ac:dyDescent="0.4">
      <c r="A265" s="1217">
        <v>241</v>
      </c>
      <c r="B265" s="1218">
        <f>IF('発達障害（診断書なし・配慮あり）情報入力シート'!AQ265="",0,IF(AND('発達障害（診断書なし・配慮あり）情報入力シート'!AP265=1,'発達障害（診断書なし・配慮あり）情報入力シート'!D265&lt;&gt;"",'発達障害（診断書なし・配慮あり）情報入力シート'!D265&lt;&gt;"在籍者(2年生以上)"),1,0))</f>
        <v>0</v>
      </c>
      <c r="C265" s="1218">
        <f t="shared" si="9"/>
        <v>0</v>
      </c>
      <c r="D265" s="1218" t="str">
        <f>IFERROR(MATCH(ROW('発達障害（診断書なし・配慮あり）情報入力シート'!A241),C:C,0),"")</f>
        <v/>
      </c>
      <c r="E265" s="1218">
        <f>IF('発達障害（診断書なし・配慮あり）情報入力シート'!BS265="",0,IF(AND('発達障害（診断書なし・配慮あり）情報入力シート'!BR265=1,'発達障害（診断書なし・配慮あり）情報入力シート'!D265&lt;&gt;"",'発達障害（診断書なし・配慮あり）情報入力シート'!D265&lt;&gt;"入学しなかった"),1,0))</f>
        <v>0</v>
      </c>
      <c r="F265" s="1218">
        <f t="shared" si="10"/>
        <v>0</v>
      </c>
      <c r="G265" s="1218" t="str">
        <f>IFERROR(MATCH(ROW('発達障害（診断書なし・配慮あり）情報入力シート'!AN241),F:F,0),"")</f>
        <v/>
      </c>
      <c r="H265" s="8">
        <f>IF('発達障害（診断書なし・配慮あり）情報入力シート'!CL265="",0,IF(AND('発達障害（診断書なし・配慮あり）情報入力シート'!CK265=1,'発達障害（診断書なし・配慮あり）情報入力シート'!D265&lt;&gt;"",'発達障害（診断書なし・配慮あり）情報入力シート'!D265&lt;&gt;"入学しなかった"),1,0))</f>
        <v>0</v>
      </c>
      <c r="I265" s="8">
        <f t="shared" si="11"/>
        <v>0</v>
      </c>
      <c r="J265" s="8" t="str">
        <f>IFERROR(MATCH(ROW('発達障害（診断書なし・配慮あり）情報入力シート'!BD241),I:I,0),"")</f>
        <v/>
      </c>
      <c r="K265" s="8">
        <f>IF(OR(SUM('発達障害（診断書なし・配慮あり）情報入力シート'!AT265:BQ265,'発達障害（診断書なし・配慮あり）情報入力シート'!BT265:CJ265)&gt;0,COUNTA('発達障害（診断書なし・配慮あり）情報入力シート'!BR265:BS265)=2,COUNTA('発達障害（診断書なし・配慮あり）情報入力シート'!CK265:CL265)=2),1,0)</f>
        <v>0</v>
      </c>
      <c r="L265" s="8">
        <f>SUM('発達障害（診断書なし・配慮あり）情報入力シート'!J265:M265)+COUNTA('発達障害（診断書なし・配慮あり）情報入力シート'!N265)</f>
        <v>0</v>
      </c>
      <c r="M265" s="8">
        <f>SUM('発達障害（診断書なし・配慮あり）情報入力シート'!O265:R265)+COUNTA('発達障害（診断書なし・配慮あり）情報入力シート'!S265)</f>
        <v>0</v>
      </c>
      <c r="N265" s="8">
        <f>IF(SUM('発達障害（診断書なし・配慮あり）情報入力シート'!$T265:$AP265)&gt;0,1,0)</f>
        <v>0</v>
      </c>
      <c r="O265" s="8">
        <f>IF('発達障害（診断書なし・配慮あり）情報入力シート'!D265="入学者(新1年生)",1,0)</f>
        <v>0</v>
      </c>
    </row>
    <row r="266" spans="1:15" x14ac:dyDescent="0.4">
      <c r="A266" s="1217">
        <v>242</v>
      </c>
      <c r="B266" s="1218">
        <f>IF('発達障害（診断書なし・配慮あり）情報入力シート'!AQ266="",0,IF(AND('発達障害（診断書なし・配慮あり）情報入力シート'!AP266=1,'発達障害（診断書なし・配慮あり）情報入力シート'!D266&lt;&gt;"",'発達障害（診断書なし・配慮あり）情報入力シート'!D266&lt;&gt;"在籍者(2年生以上)"),1,0))</f>
        <v>0</v>
      </c>
      <c r="C266" s="1218">
        <f t="shared" si="9"/>
        <v>0</v>
      </c>
      <c r="D266" s="1218" t="str">
        <f>IFERROR(MATCH(ROW('発達障害（診断書なし・配慮あり）情報入力シート'!A242),C:C,0),"")</f>
        <v/>
      </c>
      <c r="E266" s="1218">
        <f>IF('発達障害（診断書なし・配慮あり）情報入力シート'!BS266="",0,IF(AND('発達障害（診断書なし・配慮あり）情報入力シート'!BR266=1,'発達障害（診断書なし・配慮あり）情報入力シート'!D266&lt;&gt;"",'発達障害（診断書なし・配慮あり）情報入力シート'!D266&lt;&gt;"入学しなかった"),1,0))</f>
        <v>0</v>
      </c>
      <c r="F266" s="1218">
        <f t="shared" si="10"/>
        <v>0</v>
      </c>
      <c r="G266" s="1218" t="str">
        <f>IFERROR(MATCH(ROW('発達障害（診断書なし・配慮あり）情報入力シート'!AN242),F:F,0),"")</f>
        <v/>
      </c>
      <c r="H266" s="8">
        <f>IF('発達障害（診断書なし・配慮あり）情報入力シート'!CL266="",0,IF(AND('発達障害（診断書なし・配慮あり）情報入力シート'!CK266=1,'発達障害（診断書なし・配慮あり）情報入力シート'!D266&lt;&gt;"",'発達障害（診断書なし・配慮あり）情報入力シート'!D266&lt;&gt;"入学しなかった"),1,0))</f>
        <v>0</v>
      </c>
      <c r="I266" s="8">
        <f t="shared" si="11"/>
        <v>0</v>
      </c>
      <c r="J266" s="8" t="str">
        <f>IFERROR(MATCH(ROW('発達障害（診断書なし・配慮あり）情報入力シート'!BD242),I:I,0),"")</f>
        <v/>
      </c>
      <c r="K266" s="8">
        <f>IF(OR(SUM('発達障害（診断書なし・配慮あり）情報入力シート'!AT266:BQ266,'発達障害（診断書なし・配慮あり）情報入力シート'!BT266:CJ266)&gt;0,COUNTA('発達障害（診断書なし・配慮あり）情報入力シート'!BR266:BS266)=2,COUNTA('発達障害（診断書なし・配慮あり）情報入力シート'!CK266:CL266)=2),1,0)</f>
        <v>0</v>
      </c>
      <c r="L266" s="8">
        <f>SUM('発達障害（診断書なし・配慮あり）情報入力シート'!J266:M266)+COUNTA('発達障害（診断書なし・配慮あり）情報入力シート'!N266)</f>
        <v>0</v>
      </c>
      <c r="M266" s="8">
        <f>SUM('発達障害（診断書なし・配慮あり）情報入力シート'!O266:R266)+COUNTA('発達障害（診断書なし・配慮あり）情報入力シート'!S266)</f>
        <v>0</v>
      </c>
      <c r="N266" s="8">
        <f>IF(SUM('発達障害（診断書なし・配慮あり）情報入力シート'!$T266:$AP266)&gt;0,1,0)</f>
        <v>0</v>
      </c>
      <c r="O266" s="8">
        <f>IF('発達障害（診断書なし・配慮あり）情報入力シート'!D266="入学者(新1年生)",1,0)</f>
        <v>0</v>
      </c>
    </row>
    <row r="267" spans="1:15" x14ac:dyDescent="0.4">
      <c r="A267" s="1217">
        <v>243</v>
      </c>
      <c r="B267" s="1218">
        <f>IF('発達障害（診断書なし・配慮あり）情報入力シート'!AQ267="",0,IF(AND('発達障害（診断書なし・配慮あり）情報入力シート'!AP267=1,'発達障害（診断書なし・配慮あり）情報入力シート'!D267&lt;&gt;"",'発達障害（診断書なし・配慮あり）情報入力シート'!D267&lt;&gt;"在籍者(2年生以上)"),1,0))</f>
        <v>0</v>
      </c>
      <c r="C267" s="1218">
        <f t="shared" si="9"/>
        <v>0</v>
      </c>
      <c r="D267" s="1218" t="str">
        <f>IFERROR(MATCH(ROW('発達障害（診断書なし・配慮あり）情報入力シート'!A243),C:C,0),"")</f>
        <v/>
      </c>
      <c r="E267" s="1218">
        <f>IF('発達障害（診断書なし・配慮あり）情報入力シート'!BS267="",0,IF(AND('発達障害（診断書なし・配慮あり）情報入力シート'!BR267=1,'発達障害（診断書なし・配慮あり）情報入力シート'!D267&lt;&gt;"",'発達障害（診断書なし・配慮あり）情報入力シート'!D267&lt;&gt;"入学しなかった"),1,0))</f>
        <v>0</v>
      </c>
      <c r="F267" s="1218">
        <f t="shared" si="10"/>
        <v>0</v>
      </c>
      <c r="G267" s="1218" t="str">
        <f>IFERROR(MATCH(ROW('発達障害（診断書なし・配慮あり）情報入力シート'!AN243),F:F,0),"")</f>
        <v/>
      </c>
      <c r="H267" s="8">
        <f>IF('発達障害（診断書なし・配慮あり）情報入力シート'!CL267="",0,IF(AND('発達障害（診断書なし・配慮あり）情報入力シート'!CK267=1,'発達障害（診断書なし・配慮あり）情報入力シート'!D267&lt;&gt;"",'発達障害（診断書なし・配慮あり）情報入力シート'!D267&lt;&gt;"入学しなかった"),1,0))</f>
        <v>0</v>
      </c>
      <c r="I267" s="8">
        <f t="shared" si="11"/>
        <v>0</v>
      </c>
      <c r="J267" s="8" t="str">
        <f>IFERROR(MATCH(ROW('発達障害（診断書なし・配慮あり）情報入力シート'!BD243),I:I,0),"")</f>
        <v/>
      </c>
      <c r="K267" s="8">
        <f>IF(OR(SUM('発達障害（診断書なし・配慮あり）情報入力シート'!AT267:BQ267,'発達障害（診断書なし・配慮あり）情報入力シート'!BT267:CJ267)&gt;0,COUNTA('発達障害（診断書なし・配慮あり）情報入力シート'!BR267:BS267)=2,COUNTA('発達障害（診断書なし・配慮あり）情報入力シート'!CK267:CL267)=2),1,0)</f>
        <v>0</v>
      </c>
      <c r="L267" s="8">
        <f>SUM('発達障害（診断書なし・配慮あり）情報入力シート'!J267:M267)+COUNTA('発達障害（診断書なし・配慮あり）情報入力シート'!N267)</f>
        <v>0</v>
      </c>
      <c r="M267" s="8">
        <f>SUM('発達障害（診断書なし・配慮あり）情報入力シート'!O267:R267)+COUNTA('発達障害（診断書なし・配慮あり）情報入力シート'!S267)</f>
        <v>0</v>
      </c>
      <c r="N267" s="8">
        <f>IF(SUM('発達障害（診断書なし・配慮あり）情報入力シート'!$T267:$AP267)&gt;0,1,0)</f>
        <v>0</v>
      </c>
      <c r="O267" s="8">
        <f>IF('発達障害（診断書なし・配慮あり）情報入力シート'!D267="入学者(新1年生)",1,0)</f>
        <v>0</v>
      </c>
    </row>
    <row r="268" spans="1:15" x14ac:dyDescent="0.4">
      <c r="A268" s="1217">
        <v>244</v>
      </c>
      <c r="B268" s="1218">
        <f>IF('発達障害（診断書なし・配慮あり）情報入力シート'!AQ268="",0,IF(AND('発達障害（診断書なし・配慮あり）情報入力シート'!AP268=1,'発達障害（診断書なし・配慮あり）情報入力シート'!D268&lt;&gt;"",'発達障害（診断書なし・配慮あり）情報入力シート'!D268&lt;&gt;"在籍者(2年生以上)"),1,0))</f>
        <v>0</v>
      </c>
      <c r="C268" s="1218">
        <f t="shared" si="9"/>
        <v>0</v>
      </c>
      <c r="D268" s="1218" t="str">
        <f>IFERROR(MATCH(ROW('発達障害（診断書なし・配慮あり）情報入力シート'!A244),C:C,0),"")</f>
        <v/>
      </c>
      <c r="E268" s="1218">
        <f>IF('発達障害（診断書なし・配慮あり）情報入力シート'!BS268="",0,IF(AND('発達障害（診断書なし・配慮あり）情報入力シート'!BR268=1,'発達障害（診断書なし・配慮あり）情報入力シート'!D268&lt;&gt;"",'発達障害（診断書なし・配慮あり）情報入力シート'!D268&lt;&gt;"入学しなかった"),1,0))</f>
        <v>0</v>
      </c>
      <c r="F268" s="1218">
        <f t="shared" si="10"/>
        <v>0</v>
      </c>
      <c r="G268" s="1218" t="str">
        <f>IFERROR(MATCH(ROW('発達障害（診断書なし・配慮あり）情報入力シート'!AN244),F:F,0),"")</f>
        <v/>
      </c>
      <c r="H268" s="8">
        <f>IF('発達障害（診断書なし・配慮あり）情報入力シート'!CL268="",0,IF(AND('発達障害（診断書なし・配慮あり）情報入力シート'!CK268=1,'発達障害（診断書なし・配慮あり）情報入力シート'!D268&lt;&gt;"",'発達障害（診断書なし・配慮あり）情報入力シート'!D268&lt;&gt;"入学しなかった"),1,0))</f>
        <v>0</v>
      </c>
      <c r="I268" s="8">
        <f t="shared" si="11"/>
        <v>0</v>
      </c>
      <c r="J268" s="8" t="str">
        <f>IFERROR(MATCH(ROW('発達障害（診断書なし・配慮あり）情報入力シート'!BD244),I:I,0),"")</f>
        <v/>
      </c>
      <c r="K268" s="8">
        <f>IF(OR(SUM('発達障害（診断書なし・配慮あり）情報入力シート'!AT268:BQ268,'発達障害（診断書なし・配慮あり）情報入力シート'!BT268:CJ268)&gt;0,COUNTA('発達障害（診断書なし・配慮あり）情報入力シート'!BR268:BS268)=2,COUNTA('発達障害（診断書なし・配慮あり）情報入力シート'!CK268:CL268)=2),1,0)</f>
        <v>0</v>
      </c>
      <c r="L268" s="8">
        <f>SUM('発達障害（診断書なし・配慮あり）情報入力シート'!J268:M268)+COUNTA('発達障害（診断書なし・配慮あり）情報入力シート'!N268)</f>
        <v>0</v>
      </c>
      <c r="M268" s="8">
        <f>SUM('発達障害（診断書なし・配慮あり）情報入力シート'!O268:R268)+COUNTA('発達障害（診断書なし・配慮あり）情報入力シート'!S268)</f>
        <v>0</v>
      </c>
      <c r="N268" s="8">
        <f>IF(SUM('発達障害（診断書なし・配慮あり）情報入力シート'!$T268:$AP268)&gt;0,1,0)</f>
        <v>0</v>
      </c>
      <c r="O268" s="8">
        <f>IF('発達障害（診断書なし・配慮あり）情報入力シート'!D268="入学者(新1年生)",1,0)</f>
        <v>0</v>
      </c>
    </row>
    <row r="269" spans="1:15" x14ac:dyDescent="0.4">
      <c r="A269" s="1217">
        <v>245</v>
      </c>
      <c r="B269" s="1218">
        <f>IF('発達障害（診断書なし・配慮あり）情報入力シート'!AQ269="",0,IF(AND('発達障害（診断書なし・配慮あり）情報入力シート'!AP269=1,'発達障害（診断書なし・配慮あり）情報入力シート'!D269&lt;&gt;"",'発達障害（診断書なし・配慮あり）情報入力シート'!D269&lt;&gt;"在籍者(2年生以上)"),1,0))</f>
        <v>0</v>
      </c>
      <c r="C269" s="1218">
        <f t="shared" si="9"/>
        <v>0</v>
      </c>
      <c r="D269" s="1218" t="str">
        <f>IFERROR(MATCH(ROW('発達障害（診断書なし・配慮あり）情報入力シート'!A245),C:C,0),"")</f>
        <v/>
      </c>
      <c r="E269" s="1218">
        <f>IF('発達障害（診断書なし・配慮あり）情報入力シート'!BS269="",0,IF(AND('発達障害（診断書なし・配慮あり）情報入力シート'!BR269=1,'発達障害（診断書なし・配慮あり）情報入力シート'!D269&lt;&gt;"",'発達障害（診断書なし・配慮あり）情報入力シート'!D269&lt;&gt;"入学しなかった"),1,0))</f>
        <v>0</v>
      </c>
      <c r="F269" s="1218">
        <f t="shared" si="10"/>
        <v>0</v>
      </c>
      <c r="G269" s="1218" t="str">
        <f>IFERROR(MATCH(ROW('発達障害（診断書なし・配慮あり）情報入力シート'!AN245),F:F,0),"")</f>
        <v/>
      </c>
      <c r="H269" s="8">
        <f>IF('発達障害（診断書なし・配慮あり）情報入力シート'!CL269="",0,IF(AND('発達障害（診断書なし・配慮あり）情報入力シート'!CK269=1,'発達障害（診断書なし・配慮あり）情報入力シート'!D269&lt;&gt;"",'発達障害（診断書なし・配慮あり）情報入力シート'!D269&lt;&gt;"入学しなかった"),1,0))</f>
        <v>0</v>
      </c>
      <c r="I269" s="8">
        <f t="shared" si="11"/>
        <v>0</v>
      </c>
      <c r="J269" s="8" t="str">
        <f>IFERROR(MATCH(ROW('発達障害（診断書なし・配慮あり）情報入力シート'!BD245),I:I,0),"")</f>
        <v/>
      </c>
      <c r="K269" s="8">
        <f>IF(OR(SUM('発達障害（診断書なし・配慮あり）情報入力シート'!AT269:BQ269,'発達障害（診断書なし・配慮あり）情報入力シート'!BT269:CJ269)&gt;0,COUNTA('発達障害（診断書なし・配慮あり）情報入力シート'!BR269:BS269)=2,COUNTA('発達障害（診断書なし・配慮あり）情報入力シート'!CK269:CL269)=2),1,0)</f>
        <v>0</v>
      </c>
      <c r="L269" s="8">
        <f>SUM('発達障害（診断書なし・配慮あり）情報入力シート'!J269:M269)+COUNTA('発達障害（診断書なし・配慮あり）情報入力シート'!N269)</f>
        <v>0</v>
      </c>
      <c r="M269" s="8">
        <f>SUM('発達障害（診断書なし・配慮あり）情報入力シート'!O269:R269)+COUNTA('発達障害（診断書なし・配慮あり）情報入力シート'!S269)</f>
        <v>0</v>
      </c>
      <c r="N269" s="8">
        <f>IF(SUM('発達障害（診断書なし・配慮あり）情報入力シート'!$T269:$AP269)&gt;0,1,0)</f>
        <v>0</v>
      </c>
      <c r="O269" s="8">
        <f>IF('発達障害（診断書なし・配慮あり）情報入力シート'!D269="入学者(新1年生)",1,0)</f>
        <v>0</v>
      </c>
    </row>
    <row r="270" spans="1:15" x14ac:dyDescent="0.4">
      <c r="A270" s="1217">
        <v>246</v>
      </c>
      <c r="B270" s="1218">
        <f>IF('発達障害（診断書なし・配慮あり）情報入力シート'!AQ270="",0,IF(AND('発達障害（診断書なし・配慮あり）情報入力シート'!AP270=1,'発達障害（診断書なし・配慮あり）情報入力シート'!D270&lt;&gt;"",'発達障害（診断書なし・配慮あり）情報入力シート'!D270&lt;&gt;"在籍者(2年生以上)"),1,0))</f>
        <v>0</v>
      </c>
      <c r="C270" s="1218">
        <f t="shared" si="9"/>
        <v>0</v>
      </c>
      <c r="D270" s="1218" t="str">
        <f>IFERROR(MATCH(ROW('発達障害（診断書なし・配慮あり）情報入力シート'!A246),C:C,0),"")</f>
        <v/>
      </c>
      <c r="E270" s="1218">
        <f>IF('発達障害（診断書なし・配慮あり）情報入力シート'!BS270="",0,IF(AND('発達障害（診断書なし・配慮あり）情報入力シート'!BR270=1,'発達障害（診断書なし・配慮あり）情報入力シート'!D270&lt;&gt;"",'発達障害（診断書なし・配慮あり）情報入力シート'!D270&lt;&gt;"入学しなかった"),1,0))</f>
        <v>0</v>
      </c>
      <c r="F270" s="1218">
        <f t="shared" si="10"/>
        <v>0</v>
      </c>
      <c r="G270" s="1218" t="str">
        <f>IFERROR(MATCH(ROW('発達障害（診断書なし・配慮あり）情報入力シート'!AN246),F:F,0),"")</f>
        <v/>
      </c>
      <c r="H270" s="8">
        <f>IF('発達障害（診断書なし・配慮あり）情報入力シート'!CL270="",0,IF(AND('発達障害（診断書なし・配慮あり）情報入力シート'!CK270=1,'発達障害（診断書なし・配慮あり）情報入力シート'!D270&lt;&gt;"",'発達障害（診断書なし・配慮あり）情報入力シート'!D270&lt;&gt;"入学しなかった"),1,0))</f>
        <v>0</v>
      </c>
      <c r="I270" s="8">
        <f t="shared" si="11"/>
        <v>0</v>
      </c>
      <c r="J270" s="8" t="str">
        <f>IFERROR(MATCH(ROW('発達障害（診断書なし・配慮あり）情報入力シート'!BD246),I:I,0),"")</f>
        <v/>
      </c>
      <c r="K270" s="8">
        <f>IF(OR(SUM('発達障害（診断書なし・配慮あり）情報入力シート'!AT270:BQ270,'発達障害（診断書なし・配慮あり）情報入力シート'!BT270:CJ270)&gt;0,COUNTA('発達障害（診断書なし・配慮あり）情報入力シート'!BR270:BS270)=2,COUNTA('発達障害（診断書なし・配慮あり）情報入力シート'!CK270:CL270)=2),1,0)</f>
        <v>0</v>
      </c>
      <c r="L270" s="8">
        <f>SUM('発達障害（診断書なし・配慮あり）情報入力シート'!J270:M270)+COUNTA('発達障害（診断書なし・配慮あり）情報入力シート'!N270)</f>
        <v>0</v>
      </c>
      <c r="M270" s="8">
        <f>SUM('発達障害（診断書なし・配慮あり）情報入力シート'!O270:R270)+COUNTA('発達障害（診断書なし・配慮あり）情報入力シート'!S270)</f>
        <v>0</v>
      </c>
      <c r="N270" s="8">
        <f>IF(SUM('発達障害（診断書なし・配慮あり）情報入力シート'!$T270:$AP270)&gt;0,1,0)</f>
        <v>0</v>
      </c>
      <c r="O270" s="8">
        <f>IF('発達障害（診断書なし・配慮あり）情報入力シート'!D270="入学者(新1年生)",1,0)</f>
        <v>0</v>
      </c>
    </row>
    <row r="271" spans="1:15" x14ac:dyDescent="0.4">
      <c r="A271" s="1217">
        <v>247</v>
      </c>
      <c r="B271" s="1218">
        <f>IF('発達障害（診断書なし・配慮あり）情報入力シート'!AQ271="",0,IF(AND('発達障害（診断書なし・配慮あり）情報入力シート'!AP271=1,'発達障害（診断書なし・配慮あり）情報入力シート'!D271&lt;&gt;"",'発達障害（診断書なし・配慮あり）情報入力シート'!D271&lt;&gt;"在籍者(2年生以上)"),1,0))</f>
        <v>0</v>
      </c>
      <c r="C271" s="1218">
        <f t="shared" si="9"/>
        <v>0</v>
      </c>
      <c r="D271" s="1218" t="str">
        <f>IFERROR(MATCH(ROW('発達障害（診断書なし・配慮あり）情報入力シート'!A247),C:C,0),"")</f>
        <v/>
      </c>
      <c r="E271" s="1218">
        <f>IF('発達障害（診断書なし・配慮あり）情報入力シート'!BS271="",0,IF(AND('発達障害（診断書なし・配慮あり）情報入力シート'!BR271=1,'発達障害（診断書なし・配慮あり）情報入力シート'!D271&lt;&gt;"",'発達障害（診断書なし・配慮あり）情報入力シート'!D271&lt;&gt;"入学しなかった"),1,0))</f>
        <v>0</v>
      </c>
      <c r="F271" s="1218">
        <f t="shared" si="10"/>
        <v>0</v>
      </c>
      <c r="G271" s="1218" t="str">
        <f>IFERROR(MATCH(ROW('発達障害（診断書なし・配慮あり）情報入力シート'!AN247),F:F,0),"")</f>
        <v/>
      </c>
      <c r="H271" s="8">
        <f>IF('発達障害（診断書なし・配慮あり）情報入力シート'!CL271="",0,IF(AND('発達障害（診断書なし・配慮あり）情報入力シート'!CK271=1,'発達障害（診断書なし・配慮あり）情報入力シート'!D271&lt;&gt;"",'発達障害（診断書なし・配慮あり）情報入力シート'!D271&lt;&gt;"入学しなかった"),1,0))</f>
        <v>0</v>
      </c>
      <c r="I271" s="8">
        <f t="shared" si="11"/>
        <v>0</v>
      </c>
      <c r="J271" s="8" t="str">
        <f>IFERROR(MATCH(ROW('発達障害（診断書なし・配慮あり）情報入力シート'!BD247),I:I,0),"")</f>
        <v/>
      </c>
      <c r="K271" s="8">
        <f>IF(OR(SUM('発達障害（診断書なし・配慮あり）情報入力シート'!AT271:BQ271,'発達障害（診断書なし・配慮あり）情報入力シート'!BT271:CJ271)&gt;0,COUNTA('発達障害（診断書なし・配慮あり）情報入力シート'!BR271:BS271)=2,COUNTA('発達障害（診断書なし・配慮あり）情報入力シート'!CK271:CL271)=2),1,0)</f>
        <v>0</v>
      </c>
      <c r="L271" s="8">
        <f>SUM('発達障害（診断書なし・配慮あり）情報入力シート'!J271:M271)+COUNTA('発達障害（診断書なし・配慮あり）情報入力シート'!N271)</f>
        <v>0</v>
      </c>
      <c r="M271" s="8">
        <f>SUM('発達障害（診断書なし・配慮あり）情報入力シート'!O271:R271)+COUNTA('発達障害（診断書なし・配慮あり）情報入力シート'!S271)</f>
        <v>0</v>
      </c>
      <c r="N271" s="8">
        <f>IF(SUM('発達障害（診断書なし・配慮あり）情報入力シート'!$T271:$AP271)&gt;0,1,0)</f>
        <v>0</v>
      </c>
      <c r="O271" s="8">
        <f>IF('発達障害（診断書なし・配慮あり）情報入力シート'!D271="入学者(新1年生)",1,0)</f>
        <v>0</v>
      </c>
    </row>
    <row r="272" spans="1:15" x14ac:dyDescent="0.4">
      <c r="A272" s="1217">
        <v>248</v>
      </c>
      <c r="B272" s="1218">
        <f>IF('発達障害（診断書なし・配慮あり）情報入力シート'!AQ272="",0,IF(AND('発達障害（診断書なし・配慮あり）情報入力シート'!AP272=1,'発達障害（診断書なし・配慮あり）情報入力シート'!D272&lt;&gt;"",'発達障害（診断書なし・配慮あり）情報入力シート'!D272&lt;&gt;"在籍者(2年生以上)"),1,0))</f>
        <v>0</v>
      </c>
      <c r="C272" s="1218">
        <f t="shared" si="9"/>
        <v>0</v>
      </c>
      <c r="D272" s="1218" t="str">
        <f>IFERROR(MATCH(ROW('発達障害（診断書なし・配慮あり）情報入力シート'!A248),C:C,0),"")</f>
        <v/>
      </c>
      <c r="E272" s="1218">
        <f>IF('発達障害（診断書なし・配慮あり）情報入力シート'!BS272="",0,IF(AND('発達障害（診断書なし・配慮あり）情報入力シート'!BR272=1,'発達障害（診断書なし・配慮あり）情報入力シート'!D272&lt;&gt;"",'発達障害（診断書なし・配慮あり）情報入力シート'!D272&lt;&gt;"入学しなかった"),1,0))</f>
        <v>0</v>
      </c>
      <c r="F272" s="1218">
        <f t="shared" si="10"/>
        <v>0</v>
      </c>
      <c r="G272" s="1218" t="str">
        <f>IFERROR(MATCH(ROW('発達障害（診断書なし・配慮あり）情報入力シート'!AN248),F:F,0),"")</f>
        <v/>
      </c>
      <c r="H272" s="8">
        <f>IF('発達障害（診断書なし・配慮あり）情報入力シート'!CL272="",0,IF(AND('発達障害（診断書なし・配慮あり）情報入力シート'!CK272=1,'発達障害（診断書なし・配慮あり）情報入力シート'!D272&lt;&gt;"",'発達障害（診断書なし・配慮あり）情報入力シート'!D272&lt;&gt;"入学しなかった"),1,0))</f>
        <v>0</v>
      </c>
      <c r="I272" s="8">
        <f t="shared" si="11"/>
        <v>0</v>
      </c>
      <c r="J272" s="8" t="str">
        <f>IFERROR(MATCH(ROW('発達障害（診断書なし・配慮あり）情報入力シート'!BD248),I:I,0),"")</f>
        <v/>
      </c>
      <c r="K272" s="8">
        <f>IF(OR(SUM('発達障害（診断書なし・配慮あり）情報入力シート'!AT272:BQ272,'発達障害（診断書なし・配慮あり）情報入力シート'!BT272:CJ272)&gt;0,COUNTA('発達障害（診断書なし・配慮あり）情報入力シート'!BR272:BS272)=2,COUNTA('発達障害（診断書なし・配慮あり）情報入力シート'!CK272:CL272)=2),1,0)</f>
        <v>0</v>
      </c>
      <c r="L272" s="8">
        <f>SUM('発達障害（診断書なし・配慮あり）情報入力シート'!J272:M272)+COUNTA('発達障害（診断書なし・配慮あり）情報入力シート'!N272)</f>
        <v>0</v>
      </c>
      <c r="M272" s="8">
        <f>SUM('発達障害（診断書なし・配慮あり）情報入力シート'!O272:R272)+COUNTA('発達障害（診断書なし・配慮あり）情報入力シート'!S272)</f>
        <v>0</v>
      </c>
      <c r="N272" s="8">
        <f>IF(SUM('発達障害（診断書なし・配慮あり）情報入力シート'!$T272:$AP272)&gt;0,1,0)</f>
        <v>0</v>
      </c>
      <c r="O272" s="8">
        <f>IF('発達障害（診断書なし・配慮あり）情報入力シート'!D272="入学者(新1年生)",1,0)</f>
        <v>0</v>
      </c>
    </row>
    <row r="273" spans="1:15" x14ac:dyDescent="0.4">
      <c r="A273" s="1217">
        <v>249</v>
      </c>
      <c r="B273" s="1218">
        <f>IF('発達障害（診断書なし・配慮あり）情報入力シート'!AQ273="",0,IF(AND('発達障害（診断書なし・配慮あり）情報入力シート'!AP273=1,'発達障害（診断書なし・配慮あり）情報入力シート'!D273&lt;&gt;"",'発達障害（診断書なし・配慮あり）情報入力シート'!D273&lt;&gt;"在籍者(2年生以上)"),1,0))</f>
        <v>0</v>
      </c>
      <c r="C273" s="1218">
        <f t="shared" si="9"/>
        <v>0</v>
      </c>
      <c r="D273" s="1218" t="str">
        <f>IFERROR(MATCH(ROW('発達障害（診断書なし・配慮あり）情報入力シート'!A249),C:C,0),"")</f>
        <v/>
      </c>
      <c r="E273" s="1218">
        <f>IF('発達障害（診断書なし・配慮あり）情報入力シート'!BS273="",0,IF(AND('発達障害（診断書なし・配慮あり）情報入力シート'!BR273=1,'発達障害（診断書なし・配慮あり）情報入力シート'!D273&lt;&gt;"",'発達障害（診断書なし・配慮あり）情報入力シート'!D273&lt;&gt;"入学しなかった"),1,0))</f>
        <v>0</v>
      </c>
      <c r="F273" s="1218">
        <f t="shared" si="10"/>
        <v>0</v>
      </c>
      <c r="G273" s="1218" t="str">
        <f>IFERROR(MATCH(ROW('発達障害（診断書なし・配慮あり）情報入力シート'!AN249),F:F,0),"")</f>
        <v/>
      </c>
      <c r="H273" s="8">
        <f>IF('発達障害（診断書なし・配慮あり）情報入力シート'!CL273="",0,IF(AND('発達障害（診断書なし・配慮あり）情報入力シート'!CK273=1,'発達障害（診断書なし・配慮あり）情報入力シート'!D273&lt;&gt;"",'発達障害（診断書なし・配慮あり）情報入力シート'!D273&lt;&gt;"入学しなかった"),1,0))</f>
        <v>0</v>
      </c>
      <c r="I273" s="8">
        <f t="shared" si="11"/>
        <v>0</v>
      </c>
      <c r="J273" s="8" t="str">
        <f>IFERROR(MATCH(ROW('発達障害（診断書なし・配慮あり）情報入力シート'!BD249),I:I,0),"")</f>
        <v/>
      </c>
      <c r="K273" s="8">
        <f>IF(OR(SUM('発達障害（診断書なし・配慮あり）情報入力シート'!AT273:BQ273,'発達障害（診断書なし・配慮あり）情報入力シート'!BT273:CJ273)&gt;0,COUNTA('発達障害（診断書なし・配慮あり）情報入力シート'!BR273:BS273)=2,COUNTA('発達障害（診断書なし・配慮あり）情報入力シート'!CK273:CL273)=2),1,0)</f>
        <v>0</v>
      </c>
      <c r="L273" s="8">
        <f>SUM('発達障害（診断書なし・配慮あり）情報入力シート'!J273:M273)+COUNTA('発達障害（診断書なし・配慮あり）情報入力シート'!N273)</f>
        <v>0</v>
      </c>
      <c r="M273" s="8">
        <f>SUM('発達障害（診断書なし・配慮あり）情報入力シート'!O273:R273)+COUNTA('発達障害（診断書なし・配慮あり）情報入力シート'!S273)</f>
        <v>0</v>
      </c>
      <c r="N273" s="8">
        <f>IF(SUM('発達障害（診断書なし・配慮あり）情報入力シート'!$T273:$AP273)&gt;0,1,0)</f>
        <v>0</v>
      </c>
      <c r="O273" s="8">
        <f>IF('発達障害（診断書なし・配慮あり）情報入力シート'!D273="入学者(新1年生)",1,0)</f>
        <v>0</v>
      </c>
    </row>
    <row r="274" spans="1:15" x14ac:dyDescent="0.4">
      <c r="A274" s="1217">
        <v>250</v>
      </c>
      <c r="B274" s="1218">
        <f>IF('発達障害（診断書なし・配慮あり）情報入力シート'!AQ274="",0,IF(AND('発達障害（診断書なし・配慮あり）情報入力シート'!AP274=1,'発達障害（診断書なし・配慮あり）情報入力シート'!D274&lt;&gt;"",'発達障害（診断書なし・配慮あり）情報入力シート'!D274&lt;&gt;"在籍者(2年生以上)"),1,0))</f>
        <v>0</v>
      </c>
      <c r="C274" s="1218">
        <f t="shared" si="9"/>
        <v>0</v>
      </c>
      <c r="D274" s="1218" t="str">
        <f>IFERROR(MATCH(ROW('発達障害（診断書なし・配慮あり）情報入力シート'!A250),C:C,0),"")</f>
        <v/>
      </c>
      <c r="E274" s="1218">
        <f>IF('発達障害（診断書なし・配慮あり）情報入力シート'!BS274="",0,IF(AND('発達障害（診断書なし・配慮あり）情報入力シート'!BR274=1,'発達障害（診断書なし・配慮あり）情報入力シート'!D274&lt;&gt;"",'発達障害（診断書なし・配慮あり）情報入力シート'!D274&lt;&gt;"入学しなかった"),1,0))</f>
        <v>0</v>
      </c>
      <c r="F274" s="1218">
        <f t="shared" si="10"/>
        <v>0</v>
      </c>
      <c r="G274" s="1218" t="str">
        <f>IFERROR(MATCH(ROW('発達障害（診断書なし・配慮あり）情報入力シート'!AN250),F:F,0),"")</f>
        <v/>
      </c>
      <c r="H274" s="8">
        <f>IF('発達障害（診断書なし・配慮あり）情報入力シート'!CL274="",0,IF(AND('発達障害（診断書なし・配慮あり）情報入力シート'!CK274=1,'発達障害（診断書なし・配慮あり）情報入力シート'!D274&lt;&gt;"",'発達障害（診断書なし・配慮あり）情報入力シート'!D274&lt;&gt;"入学しなかった"),1,0))</f>
        <v>0</v>
      </c>
      <c r="I274" s="8">
        <f t="shared" si="11"/>
        <v>0</v>
      </c>
      <c r="J274" s="8" t="str">
        <f>IFERROR(MATCH(ROW('発達障害（診断書なし・配慮あり）情報入力シート'!BD250),I:I,0),"")</f>
        <v/>
      </c>
      <c r="K274" s="8">
        <f>IF(OR(SUM('発達障害（診断書なし・配慮あり）情報入力シート'!AT274:BQ274,'発達障害（診断書なし・配慮あり）情報入力シート'!BT274:CJ274)&gt;0,COUNTA('発達障害（診断書なし・配慮あり）情報入力シート'!BR274:BS274)=2,COUNTA('発達障害（診断書なし・配慮あり）情報入力シート'!CK274:CL274)=2),1,0)</f>
        <v>0</v>
      </c>
      <c r="L274" s="8">
        <f>SUM('発達障害（診断書なし・配慮あり）情報入力シート'!J274:M274)+COUNTA('発達障害（診断書なし・配慮あり）情報入力シート'!N274)</f>
        <v>0</v>
      </c>
      <c r="M274" s="8">
        <f>SUM('発達障害（診断書なし・配慮あり）情報入力シート'!O274:R274)+COUNTA('発達障害（診断書なし・配慮あり）情報入力シート'!S274)</f>
        <v>0</v>
      </c>
      <c r="N274" s="8">
        <f>IF(SUM('発達障害（診断書なし・配慮あり）情報入力シート'!$T274:$AP274)&gt;0,1,0)</f>
        <v>0</v>
      </c>
      <c r="O274" s="8">
        <f>IF('発達障害（診断書なし・配慮あり）情報入力シート'!D274="入学者(新1年生)",1,0)</f>
        <v>0</v>
      </c>
    </row>
    <row r="275" spans="1:15" x14ac:dyDescent="0.4">
      <c r="A275" s="1217">
        <v>251</v>
      </c>
      <c r="B275" s="1218">
        <f>IF('発達障害（診断書なし・配慮あり）情報入力シート'!AQ275="",0,IF(AND('発達障害（診断書なし・配慮あり）情報入力シート'!AP275=1,'発達障害（診断書なし・配慮あり）情報入力シート'!D275&lt;&gt;"",'発達障害（診断書なし・配慮あり）情報入力シート'!D275&lt;&gt;"在籍者(2年生以上)"),1,0))</f>
        <v>0</v>
      </c>
      <c r="C275" s="1218">
        <f t="shared" si="9"/>
        <v>0</v>
      </c>
      <c r="D275" s="1218" t="str">
        <f>IFERROR(MATCH(ROW('発達障害（診断書なし・配慮あり）情報入力シート'!A251),C:C,0),"")</f>
        <v/>
      </c>
      <c r="E275" s="1218">
        <f>IF('発達障害（診断書なし・配慮あり）情報入力シート'!BS275="",0,IF(AND('発達障害（診断書なし・配慮あり）情報入力シート'!BR275=1,'発達障害（診断書なし・配慮あり）情報入力シート'!D275&lt;&gt;"",'発達障害（診断書なし・配慮あり）情報入力シート'!D275&lt;&gt;"入学しなかった"),1,0))</f>
        <v>0</v>
      </c>
      <c r="F275" s="1218">
        <f t="shared" si="10"/>
        <v>0</v>
      </c>
      <c r="G275" s="1218" t="str">
        <f>IFERROR(MATCH(ROW('発達障害（診断書なし・配慮あり）情報入力シート'!AN251),F:F,0),"")</f>
        <v/>
      </c>
      <c r="H275" s="8">
        <f>IF('発達障害（診断書なし・配慮あり）情報入力シート'!CL275="",0,IF(AND('発達障害（診断書なし・配慮あり）情報入力シート'!CK275=1,'発達障害（診断書なし・配慮あり）情報入力シート'!D275&lt;&gt;"",'発達障害（診断書なし・配慮あり）情報入力シート'!D275&lt;&gt;"入学しなかった"),1,0))</f>
        <v>0</v>
      </c>
      <c r="I275" s="8">
        <f t="shared" si="11"/>
        <v>0</v>
      </c>
      <c r="J275" s="8" t="str">
        <f>IFERROR(MATCH(ROW('発達障害（診断書なし・配慮あり）情報入力シート'!BD251),I:I,0),"")</f>
        <v/>
      </c>
      <c r="K275" s="8">
        <f>IF(OR(SUM('発達障害（診断書なし・配慮あり）情報入力シート'!AT275:BQ275,'発達障害（診断書なし・配慮あり）情報入力シート'!BT275:CJ275)&gt;0,COUNTA('発達障害（診断書なし・配慮あり）情報入力シート'!BR275:BS275)=2,COUNTA('発達障害（診断書なし・配慮あり）情報入力シート'!CK275:CL275)=2),1,0)</f>
        <v>0</v>
      </c>
      <c r="L275" s="8">
        <f>SUM('発達障害（診断書なし・配慮あり）情報入力シート'!J275:M275)+COUNTA('発達障害（診断書なし・配慮あり）情報入力シート'!N275)</f>
        <v>0</v>
      </c>
      <c r="M275" s="8">
        <f>SUM('発達障害（診断書なし・配慮あり）情報入力シート'!O275:R275)+COUNTA('発達障害（診断書なし・配慮あり）情報入力シート'!S275)</f>
        <v>0</v>
      </c>
      <c r="N275" s="8">
        <f>IF(SUM('発達障害（診断書なし・配慮あり）情報入力シート'!$T275:$AP275)&gt;0,1,0)</f>
        <v>0</v>
      </c>
      <c r="O275" s="8">
        <f>IF('発達障害（診断書なし・配慮あり）情報入力シート'!D275="入学者(新1年生)",1,0)</f>
        <v>0</v>
      </c>
    </row>
    <row r="276" spans="1:15" x14ac:dyDescent="0.4">
      <c r="A276" s="1217">
        <v>252</v>
      </c>
      <c r="B276" s="1218">
        <f>IF('発達障害（診断書なし・配慮あり）情報入力シート'!AQ276="",0,IF(AND('発達障害（診断書なし・配慮あり）情報入力シート'!AP276=1,'発達障害（診断書なし・配慮あり）情報入力シート'!D276&lt;&gt;"",'発達障害（診断書なし・配慮あり）情報入力シート'!D276&lt;&gt;"在籍者(2年生以上)"),1,0))</f>
        <v>0</v>
      </c>
      <c r="C276" s="1218">
        <f t="shared" si="9"/>
        <v>0</v>
      </c>
      <c r="D276" s="1218" t="str">
        <f>IFERROR(MATCH(ROW('発達障害（診断書なし・配慮あり）情報入力シート'!A252),C:C,0),"")</f>
        <v/>
      </c>
      <c r="E276" s="1218">
        <f>IF('発達障害（診断書なし・配慮あり）情報入力シート'!BS276="",0,IF(AND('発達障害（診断書なし・配慮あり）情報入力シート'!BR276=1,'発達障害（診断書なし・配慮あり）情報入力シート'!D276&lt;&gt;"",'発達障害（診断書なし・配慮あり）情報入力シート'!D276&lt;&gt;"入学しなかった"),1,0))</f>
        <v>0</v>
      </c>
      <c r="F276" s="1218">
        <f t="shared" si="10"/>
        <v>0</v>
      </c>
      <c r="G276" s="1218" t="str">
        <f>IFERROR(MATCH(ROW('発達障害（診断書なし・配慮あり）情報入力シート'!AN252),F:F,0),"")</f>
        <v/>
      </c>
      <c r="H276" s="8">
        <f>IF('発達障害（診断書なし・配慮あり）情報入力シート'!CL276="",0,IF(AND('発達障害（診断書なし・配慮あり）情報入力シート'!CK276=1,'発達障害（診断書なし・配慮あり）情報入力シート'!D276&lt;&gt;"",'発達障害（診断書なし・配慮あり）情報入力シート'!D276&lt;&gt;"入学しなかった"),1,0))</f>
        <v>0</v>
      </c>
      <c r="I276" s="8">
        <f t="shared" si="11"/>
        <v>0</v>
      </c>
      <c r="J276" s="8" t="str">
        <f>IFERROR(MATCH(ROW('発達障害（診断書なし・配慮あり）情報入力シート'!BD252),I:I,0),"")</f>
        <v/>
      </c>
      <c r="K276" s="8">
        <f>IF(OR(SUM('発達障害（診断書なし・配慮あり）情報入力シート'!AT276:BQ276,'発達障害（診断書なし・配慮あり）情報入力シート'!BT276:CJ276)&gt;0,COUNTA('発達障害（診断書なし・配慮あり）情報入力シート'!BR276:BS276)=2,COUNTA('発達障害（診断書なし・配慮あり）情報入力シート'!CK276:CL276)=2),1,0)</f>
        <v>0</v>
      </c>
      <c r="L276" s="8">
        <f>SUM('発達障害（診断書なし・配慮あり）情報入力シート'!J276:M276)+COUNTA('発達障害（診断書なし・配慮あり）情報入力シート'!N276)</f>
        <v>0</v>
      </c>
      <c r="M276" s="8">
        <f>SUM('発達障害（診断書なし・配慮あり）情報入力シート'!O276:R276)+COUNTA('発達障害（診断書なし・配慮あり）情報入力シート'!S276)</f>
        <v>0</v>
      </c>
      <c r="N276" s="8">
        <f>IF(SUM('発達障害（診断書なし・配慮あり）情報入力シート'!$T276:$AP276)&gt;0,1,0)</f>
        <v>0</v>
      </c>
      <c r="O276" s="8">
        <f>IF('発達障害（診断書なし・配慮あり）情報入力シート'!D276="入学者(新1年生)",1,0)</f>
        <v>0</v>
      </c>
    </row>
    <row r="277" spans="1:15" x14ac:dyDescent="0.4">
      <c r="A277" s="1217">
        <v>253</v>
      </c>
      <c r="B277" s="1218">
        <f>IF('発達障害（診断書なし・配慮あり）情報入力シート'!AQ277="",0,IF(AND('発達障害（診断書なし・配慮あり）情報入力シート'!AP277=1,'発達障害（診断書なし・配慮あり）情報入力シート'!D277&lt;&gt;"",'発達障害（診断書なし・配慮あり）情報入力シート'!D277&lt;&gt;"在籍者(2年生以上)"),1,0))</f>
        <v>0</v>
      </c>
      <c r="C277" s="1218">
        <f t="shared" si="9"/>
        <v>0</v>
      </c>
      <c r="D277" s="1218" t="str">
        <f>IFERROR(MATCH(ROW('発達障害（診断書なし・配慮あり）情報入力シート'!A253),C:C,0),"")</f>
        <v/>
      </c>
      <c r="E277" s="1218">
        <f>IF('発達障害（診断書なし・配慮あり）情報入力シート'!BS277="",0,IF(AND('発達障害（診断書なし・配慮あり）情報入力シート'!BR277=1,'発達障害（診断書なし・配慮あり）情報入力シート'!D277&lt;&gt;"",'発達障害（診断書なし・配慮あり）情報入力シート'!D277&lt;&gt;"入学しなかった"),1,0))</f>
        <v>0</v>
      </c>
      <c r="F277" s="1218">
        <f t="shared" si="10"/>
        <v>0</v>
      </c>
      <c r="G277" s="1218" t="str">
        <f>IFERROR(MATCH(ROW('発達障害（診断書なし・配慮あり）情報入力シート'!AN253),F:F,0),"")</f>
        <v/>
      </c>
      <c r="H277" s="8">
        <f>IF('発達障害（診断書なし・配慮あり）情報入力シート'!CL277="",0,IF(AND('発達障害（診断書なし・配慮あり）情報入力シート'!CK277=1,'発達障害（診断書なし・配慮あり）情報入力シート'!D277&lt;&gt;"",'発達障害（診断書なし・配慮あり）情報入力シート'!D277&lt;&gt;"入学しなかった"),1,0))</f>
        <v>0</v>
      </c>
      <c r="I277" s="8">
        <f t="shared" si="11"/>
        <v>0</v>
      </c>
      <c r="J277" s="8" t="str">
        <f>IFERROR(MATCH(ROW('発達障害（診断書なし・配慮あり）情報入力シート'!BD253),I:I,0),"")</f>
        <v/>
      </c>
      <c r="K277" s="8">
        <f>IF(OR(SUM('発達障害（診断書なし・配慮あり）情報入力シート'!AT277:BQ277,'発達障害（診断書なし・配慮あり）情報入力シート'!BT277:CJ277)&gt;0,COUNTA('発達障害（診断書なし・配慮あり）情報入力シート'!BR277:BS277)=2,COUNTA('発達障害（診断書なし・配慮あり）情報入力シート'!CK277:CL277)=2),1,0)</f>
        <v>0</v>
      </c>
      <c r="L277" s="8">
        <f>SUM('発達障害（診断書なし・配慮あり）情報入力シート'!J277:M277)+COUNTA('発達障害（診断書なし・配慮あり）情報入力シート'!N277)</f>
        <v>0</v>
      </c>
      <c r="M277" s="8">
        <f>SUM('発達障害（診断書なし・配慮あり）情報入力シート'!O277:R277)+COUNTA('発達障害（診断書なし・配慮あり）情報入力シート'!S277)</f>
        <v>0</v>
      </c>
      <c r="N277" s="8">
        <f>IF(SUM('発達障害（診断書なし・配慮あり）情報入力シート'!$T277:$AP277)&gt;0,1,0)</f>
        <v>0</v>
      </c>
      <c r="O277" s="8">
        <f>IF('発達障害（診断書なし・配慮あり）情報入力シート'!D277="入学者(新1年生)",1,0)</f>
        <v>0</v>
      </c>
    </row>
    <row r="278" spans="1:15" x14ac:dyDescent="0.4">
      <c r="A278" s="1217">
        <v>254</v>
      </c>
      <c r="B278" s="1218">
        <f>IF('発達障害（診断書なし・配慮あり）情報入力シート'!AQ278="",0,IF(AND('発達障害（診断書なし・配慮あり）情報入力シート'!AP278=1,'発達障害（診断書なし・配慮あり）情報入力シート'!D278&lt;&gt;"",'発達障害（診断書なし・配慮あり）情報入力シート'!D278&lt;&gt;"在籍者(2年生以上)"),1,0))</f>
        <v>0</v>
      </c>
      <c r="C278" s="1218">
        <f t="shared" si="9"/>
        <v>0</v>
      </c>
      <c r="D278" s="1218" t="str">
        <f>IFERROR(MATCH(ROW('発達障害（診断書なし・配慮あり）情報入力シート'!A254),C:C,0),"")</f>
        <v/>
      </c>
      <c r="E278" s="1218">
        <f>IF('発達障害（診断書なし・配慮あり）情報入力シート'!BS278="",0,IF(AND('発達障害（診断書なし・配慮あり）情報入力シート'!BR278=1,'発達障害（診断書なし・配慮あり）情報入力シート'!D278&lt;&gt;"",'発達障害（診断書なし・配慮あり）情報入力シート'!D278&lt;&gt;"入学しなかった"),1,0))</f>
        <v>0</v>
      </c>
      <c r="F278" s="1218">
        <f t="shared" si="10"/>
        <v>0</v>
      </c>
      <c r="G278" s="1218" t="str">
        <f>IFERROR(MATCH(ROW('発達障害（診断書なし・配慮あり）情報入力シート'!AN254),F:F,0),"")</f>
        <v/>
      </c>
      <c r="H278" s="8">
        <f>IF('発達障害（診断書なし・配慮あり）情報入力シート'!CL278="",0,IF(AND('発達障害（診断書なし・配慮あり）情報入力シート'!CK278=1,'発達障害（診断書なし・配慮あり）情報入力シート'!D278&lt;&gt;"",'発達障害（診断書なし・配慮あり）情報入力シート'!D278&lt;&gt;"入学しなかった"),1,0))</f>
        <v>0</v>
      </c>
      <c r="I278" s="8">
        <f t="shared" si="11"/>
        <v>0</v>
      </c>
      <c r="J278" s="8" t="str">
        <f>IFERROR(MATCH(ROW('発達障害（診断書なし・配慮あり）情報入力シート'!BD254),I:I,0),"")</f>
        <v/>
      </c>
      <c r="K278" s="8">
        <f>IF(OR(SUM('発達障害（診断書なし・配慮あり）情報入力シート'!AT278:BQ278,'発達障害（診断書なし・配慮あり）情報入力シート'!BT278:CJ278)&gt;0,COUNTA('発達障害（診断書なし・配慮あり）情報入力シート'!BR278:BS278)=2,COUNTA('発達障害（診断書なし・配慮あり）情報入力シート'!CK278:CL278)=2),1,0)</f>
        <v>0</v>
      </c>
      <c r="L278" s="8">
        <f>SUM('発達障害（診断書なし・配慮あり）情報入力シート'!J278:M278)+COUNTA('発達障害（診断書なし・配慮あり）情報入力シート'!N278)</f>
        <v>0</v>
      </c>
      <c r="M278" s="8">
        <f>SUM('発達障害（診断書なし・配慮あり）情報入力シート'!O278:R278)+COUNTA('発達障害（診断書なし・配慮あり）情報入力シート'!S278)</f>
        <v>0</v>
      </c>
      <c r="N278" s="8">
        <f>IF(SUM('発達障害（診断書なし・配慮あり）情報入力シート'!$T278:$AP278)&gt;0,1,0)</f>
        <v>0</v>
      </c>
      <c r="O278" s="8">
        <f>IF('発達障害（診断書なし・配慮あり）情報入力シート'!D278="入学者(新1年生)",1,0)</f>
        <v>0</v>
      </c>
    </row>
    <row r="279" spans="1:15" x14ac:dyDescent="0.4">
      <c r="A279" s="1217">
        <v>255</v>
      </c>
      <c r="B279" s="1218">
        <f>IF('発達障害（診断書なし・配慮あり）情報入力シート'!AQ279="",0,IF(AND('発達障害（診断書なし・配慮あり）情報入力シート'!AP279=1,'発達障害（診断書なし・配慮あり）情報入力シート'!D279&lt;&gt;"",'発達障害（診断書なし・配慮あり）情報入力シート'!D279&lt;&gt;"在籍者(2年生以上)"),1,0))</f>
        <v>0</v>
      </c>
      <c r="C279" s="1218">
        <f t="shared" si="9"/>
        <v>0</v>
      </c>
      <c r="D279" s="1218" t="str">
        <f>IFERROR(MATCH(ROW('発達障害（診断書なし・配慮あり）情報入力シート'!A255),C:C,0),"")</f>
        <v/>
      </c>
      <c r="E279" s="1218">
        <f>IF('発達障害（診断書なし・配慮あり）情報入力シート'!BS279="",0,IF(AND('発達障害（診断書なし・配慮あり）情報入力シート'!BR279=1,'発達障害（診断書なし・配慮あり）情報入力シート'!D279&lt;&gt;"",'発達障害（診断書なし・配慮あり）情報入力シート'!D279&lt;&gt;"入学しなかった"),1,0))</f>
        <v>0</v>
      </c>
      <c r="F279" s="1218">
        <f t="shared" si="10"/>
        <v>0</v>
      </c>
      <c r="G279" s="1218" t="str">
        <f>IFERROR(MATCH(ROW('発達障害（診断書なし・配慮あり）情報入力シート'!AN255),F:F,0),"")</f>
        <v/>
      </c>
      <c r="H279" s="8">
        <f>IF('発達障害（診断書なし・配慮あり）情報入力シート'!CL279="",0,IF(AND('発達障害（診断書なし・配慮あり）情報入力シート'!CK279=1,'発達障害（診断書なし・配慮あり）情報入力シート'!D279&lt;&gt;"",'発達障害（診断書なし・配慮あり）情報入力シート'!D279&lt;&gt;"入学しなかった"),1,0))</f>
        <v>0</v>
      </c>
      <c r="I279" s="8">
        <f t="shared" si="11"/>
        <v>0</v>
      </c>
      <c r="J279" s="8" t="str">
        <f>IFERROR(MATCH(ROW('発達障害（診断書なし・配慮あり）情報入力シート'!BD255),I:I,0),"")</f>
        <v/>
      </c>
      <c r="K279" s="8">
        <f>IF(OR(SUM('発達障害（診断書なし・配慮あり）情報入力シート'!AT279:BQ279,'発達障害（診断書なし・配慮あり）情報入力シート'!BT279:CJ279)&gt;0,COUNTA('発達障害（診断書なし・配慮あり）情報入力シート'!BR279:BS279)=2,COUNTA('発達障害（診断書なし・配慮あり）情報入力シート'!CK279:CL279)=2),1,0)</f>
        <v>0</v>
      </c>
      <c r="L279" s="8">
        <f>SUM('発達障害（診断書なし・配慮あり）情報入力シート'!J279:M279)+COUNTA('発達障害（診断書なし・配慮あり）情報入力シート'!N279)</f>
        <v>0</v>
      </c>
      <c r="M279" s="8">
        <f>SUM('発達障害（診断書なし・配慮あり）情報入力シート'!O279:R279)+COUNTA('発達障害（診断書なし・配慮あり）情報入力シート'!S279)</f>
        <v>0</v>
      </c>
      <c r="N279" s="8">
        <f>IF(SUM('発達障害（診断書なし・配慮あり）情報入力シート'!$T279:$AP279)&gt;0,1,0)</f>
        <v>0</v>
      </c>
      <c r="O279" s="8">
        <f>IF('発達障害（診断書なし・配慮あり）情報入力シート'!D279="入学者(新1年生)",1,0)</f>
        <v>0</v>
      </c>
    </row>
    <row r="280" spans="1:15" x14ac:dyDescent="0.4">
      <c r="A280" s="1217">
        <v>256</v>
      </c>
      <c r="B280" s="1218">
        <f>IF('発達障害（診断書なし・配慮あり）情報入力シート'!AQ280="",0,IF(AND('発達障害（診断書なし・配慮あり）情報入力シート'!AP280=1,'発達障害（診断書なし・配慮あり）情報入力シート'!D280&lt;&gt;"",'発達障害（診断書なし・配慮あり）情報入力シート'!D280&lt;&gt;"在籍者(2年生以上)"),1,0))</f>
        <v>0</v>
      </c>
      <c r="C280" s="1218">
        <f t="shared" si="9"/>
        <v>0</v>
      </c>
      <c r="D280" s="1218" t="str">
        <f>IFERROR(MATCH(ROW('発達障害（診断書なし・配慮あり）情報入力シート'!A256),C:C,0),"")</f>
        <v/>
      </c>
      <c r="E280" s="1218">
        <f>IF('発達障害（診断書なし・配慮あり）情報入力シート'!BS280="",0,IF(AND('発達障害（診断書なし・配慮あり）情報入力シート'!BR280=1,'発達障害（診断書なし・配慮あり）情報入力シート'!D280&lt;&gt;"",'発達障害（診断書なし・配慮あり）情報入力シート'!D280&lt;&gt;"入学しなかった"),1,0))</f>
        <v>0</v>
      </c>
      <c r="F280" s="1218">
        <f t="shared" si="10"/>
        <v>0</v>
      </c>
      <c r="G280" s="1218" t="str">
        <f>IFERROR(MATCH(ROW('発達障害（診断書なし・配慮あり）情報入力シート'!AN256),F:F,0),"")</f>
        <v/>
      </c>
      <c r="H280" s="8">
        <f>IF('発達障害（診断書なし・配慮あり）情報入力シート'!CL280="",0,IF(AND('発達障害（診断書なし・配慮あり）情報入力シート'!CK280=1,'発達障害（診断書なし・配慮あり）情報入力シート'!D280&lt;&gt;"",'発達障害（診断書なし・配慮あり）情報入力シート'!D280&lt;&gt;"入学しなかった"),1,0))</f>
        <v>0</v>
      </c>
      <c r="I280" s="8">
        <f t="shared" si="11"/>
        <v>0</v>
      </c>
      <c r="J280" s="8" t="str">
        <f>IFERROR(MATCH(ROW('発達障害（診断書なし・配慮あり）情報入力シート'!BD256),I:I,0),"")</f>
        <v/>
      </c>
      <c r="K280" s="8">
        <f>IF(OR(SUM('発達障害（診断書なし・配慮あり）情報入力シート'!AT280:BQ280,'発達障害（診断書なし・配慮あり）情報入力シート'!BT280:CJ280)&gt;0,COUNTA('発達障害（診断書なし・配慮あり）情報入力シート'!BR280:BS280)=2,COUNTA('発達障害（診断書なし・配慮あり）情報入力シート'!CK280:CL280)=2),1,0)</f>
        <v>0</v>
      </c>
      <c r="L280" s="8">
        <f>SUM('発達障害（診断書なし・配慮あり）情報入力シート'!J280:M280)+COUNTA('発達障害（診断書なし・配慮あり）情報入力シート'!N280)</f>
        <v>0</v>
      </c>
      <c r="M280" s="8">
        <f>SUM('発達障害（診断書なし・配慮あり）情報入力シート'!O280:R280)+COUNTA('発達障害（診断書なし・配慮あり）情報入力シート'!S280)</f>
        <v>0</v>
      </c>
      <c r="N280" s="8">
        <f>IF(SUM('発達障害（診断書なし・配慮あり）情報入力シート'!$T280:$AP280)&gt;0,1,0)</f>
        <v>0</v>
      </c>
      <c r="O280" s="8">
        <f>IF('発達障害（診断書なし・配慮あり）情報入力シート'!D280="入学者(新1年生)",1,0)</f>
        <v>0</v>
      </c>
    </row>
    <row r="281" spans="1:15" x14ac:dyDescent="0.4">
      <c r="A281" s="1217">
        <v>257</v>
      </c>
      <c r="B281" s="1218">
        <f>IF('発達障害（診断書なし・配慮あり）情報入力シート'!AQ281="",0,IF(AND('発達障害（診断書なし・配慮あり）情報入力シート'!AP281=1,'発達障害（診断書なし・配慮あり）情報入力シート'!D281&lt;&gt;"",'発達障害（診断書なし・配慮あり）情報入力シート'!D281&lt;&gt;"在籍者(2年生以上)"),1,0))</f>
        <v>0</v>
      </c>
      <c r="C281" s="1218">
        <f t="shared" ref="C281:C344" si="12">C280+B281</f>
        <v>0</v>
      </c>
      <c r="D281" s="1218" t="str">
        <f>IFERROR(MATCH(ROW('発達障害（診断書なし・配慮あり）情報入力シート'!A257),C:C,0),"")</f>
        <v/>
      </c>
      <c r="E281" s="1218">
        <f>IF('発達障害（診断書なし・配慮あり）情報入力シート'!BS281="",0,IF(AND('発達障害（診断書なし・配慮あり）情報入力シート'!BR281=1,'発達障害（診断書なし・配慮あり）情報入力シート'!D281&lt;&gt;"",'発達障害（診断書なし・配慮あり）情報入力シート'!D281&lt;&gt;"入学しなかった"),1,0))</f>
        <v>0</v>
      </c>
      <c r="F281" s="1218">
        <f t="shared" ref="F281:F344" si="13">F280+E281</f>
        <v>0</v>
      </c>
      <c r="G281" s="1218" t="str">
        <f>IFERROR(MATCH(ROW('発達障害（診断書なし・配慮あり）情報入力シート'!AN257),F:F,0),"")</f>
        <v/>
      </c>
      <c r="H281" s="8">
        <f>IF('発達障害（診断書なし・配慮あり）情報入力シート'!CL281="",0,IF(AND('発達障害（診断書なし・配慮あり）情報入力シート'!CK281=1,'発達障害（診断書なし・配慮あり）情報入力シート'!D281&lt;&gt;"",'発達障害（診断書なし・配慮あり）情報入力シート'!D281&lt;&gt;"入学しなかった"),1,0))</f>
        <v>0</v>
      </c>
      <c r="I281" s="8">
        <f t="shared" ref="I281:I344" si="14">I280+H281</f>
        <v>0</v>
      </c>
      <c r="J281" s="8" t="str">
        <f>IFERROR(MATCH(ROW('発達障害（診断書なし・配慮あり）情報入力シート'!BD257),I:I,0),"")</f>
        <v/>
      </c>
      <c r="K281" s="8">
        <f>IF(OR(SUM('発達障害（診断書なし・配慮あり）情報入力シート'!AT281:BQ281,'発達障害（診断書なし・配慮あり）情報入力シート'!BT281:CJ281)&gt;0,COUNTA('発達障害（診断書なし・配慮あり）情報入力シート'!BR281:BS281)=2,COUNTA('発達障害（診断書なし・配慮あり）情報入力シート'!CK281:CL281)=2),1,0)</f>
        <v>0</v>
      </c>
      <c r="L281" s="8">
        <f>SUM('発達障害（診断書なし・配慮あり）情報入力シート'!J281:M281)+COUNTA('発達障害（診断書なし・配慮あり）情報入力シート'!N281)</f>
        <v>0</v>
      </c>
      <c r="M281" s="8">
        <f>SUM('発達障害（診断書なし・配慮あり）情報入力シート'!O281:R281)+COUNTA('発達障害（診断書なし・配慮あり）情報入力シート'!S281)</f>
        <v>0</v>
      </c>
      <c r="N281" s="8">
        <f>IF(SUM('発達障害（診断書なし・配慮あり）情報入力シート'!$T281:$AP281)&gt;0,1,0)</f>
        <v>0</v>
      </c>
      <c r="O281" s="8">
        <f>IF('発達障害（診断書なし・配慮あり）情報入力シート'!D281="入学者(新1年生)",1,0)</f>
        <v>0</v>
      </c>
    </row>
    <row r="282" spans="1:15" x14ac:dyDescent="0.4">
      <c r="A282" s="1217">
        <v>258</v>
      </c>
      <c r="B282" s="1218">
        <f>IF('発達障害（診断書なし・配慮あり）情報入力シート'!AQ282="",0,IF(AND('発達障害（診断書なし・配慮あり）情報入力シート'!AP282=1,'発達障害（診断書なし・配慮あり）情報入力シート'!D282&lt;&gt;"",'発達障害（診断書なし・配慮あり）情報入力シート'!D282&lt;&gt;"在籍者(2年生以上)"),1,0))</f>
        <v>0</v>
      </c>
      <c r="C282" s="1218">
        <f t="shared" si="12"/>
        <v>0</v>
      </c>
      <c r="D282" s="1218" t="str">
        <f>IFERROR(MATCH(ROW('発達障害（診断書なし・配慮あり）情報入力シート'!A258),C:C,0),"")</f>
        <v/>
      </c>
      <c r="E282" s="1218">
        <f>IF('発達障害（診断書なし・配慮あり）情報入力シート'!BS282="",0,IF(AND('発達障害（診断書なし・配慮あり）情報入力シート'!BR282=1,'発達障害（診断書なし・配慮あり）情報入力シート'!D282&lt;&gt;"",'発達障害（診断書なし・配慮あり）情報入力シート'!D282&lt;&gt;"入学しなかった"),1,0))</f>
        <v>0</v>
      </c>
      <c r="F282" s="1218">
        <f t="shared" si="13"/>
        <v>0</v>
      </c>
      <c r="G282" s="1218" t="str">
        <f>IFERROR(MATCH(ROW('発達障害（診断書なし・配慮あり）情報入力シート'!AN258),F:F,0),"")</f>
        <v/>
      </c>
      <c r="H282" s="8">
        <f>IF('発達障害（診断書なし・配慮あり）情報入力シート'!CL282="",0,IF(AND('発達障害（診断書なし・配慮あり）情報入力シート'!CK282=1,'発達障害（診断書なし・配慮あり）情報入力シート'!D282&lt;&gt;"",'発達障害（診断書なし・配慮あり）情報入力シート'!D282&lt;&gt;"入学しなかった"),1,0))</f>
        <v>0</v>
      </c>
      <c r="I282" s="8">
        <f t="shared" si="14"/>
        <v>0</v>
      </c>
      <c r="J282" s="8" t="str">
        <f>IFERROR(MATCH(ROW('発達障害（診断書なし・配慮あり）情報入力シート'!BD258),I:I,0),"")</f>
        <v/>
      </c>
      <c r="K282" s="8">
        <f>IF(OR(SUM('発達障害（診断書なし・配慮あり）情報入力シート'!AT282:BQ282,'発達障害（診断書なし・配慮あり）情報入力シート'!BT282:CJ282)&gt;0,COUNTA('発達障害（診断書なし・配慮あり）情報入力シート'!BR282:BS282)=2,COUNTA('発達障害（診断書なし・配慮あり）情報入力シート'!CK282:CL282)=2),1,0)</f>
        <v>0</v>
      </c>
      <c r="L282" s="8">
        <f>SUM('発達障害（診断書なし・配慮あり）情報入力シート'!J282:M282)+COUNTA('発達障害（診断書なし・配慮あり）情報入力シート'!N282)</f>
        <v>0</v>
      </c>
      <c r="M282" s="8">
        <f>SUM('発達障害（診断書なし・配慮あり）情報入力シート'!O282:R282)+COUNTA('発達障害（診断書なし・配慮あり）情報入力シート'!S282)</f>
        <v>0</v>
      </c>
      <c r="N282" s="8">
        <f>IF(SUM('発達障害（診断書なし・配慮あり）情報入力シート'!$T282:$AP282)&gt;0,1,0)</f>
        <v>0</v>
      </c>
      <c r="O282" s="8">
        <f>IF('発達障害（診断書なし・配慮あり）情報入力シート'!D282="入学者(新1年生)",1,0)</f>
        <v>0</v>
      </c>
    </row>
    <row r="283" spans="1:15" x14ac:dyDescent="0.4">
      <c r="A283" s="1217">
        <v>259</v>
      </c>
      <c r="B283" s="1218">
        <f>IF('発達障害（診断書なし・配慮あり）情報入力シート'!AQ283="",0,IF(AND('発達障害（診断書なし・配慮あり）情報入力シート'!AP283=1,'発達障害（診断書なし・配慮あり）情報入力シート'!D283&lt;&gt;"",'発達障害（診断書なし・配慮あり）情報入力シート'!D283&lt;&gt;"在籍者(2年生以上)"),1,0))</f>
        <v>0</v>
      </c>
      <c r="C283" s="1218">
        <f t="shared" si="12"/>
        <v>0</v>
      </c>
      <c r="D283" s="1218" t="str">
        <f>IFERROR(MATCH(ROW('発達障害（診断書なし・配慮あり）情報入力シート'!A259),C:C,0),"")</f>
        <v/>
      </c>
      <c r="E283" s="1218">
        <f>IF('発達障害（診断書なし・配慮あり）情報入力シート'!BS283="",0,IF(AND('発達障害（診断書なし・配慮あり）情報入力シート'!BR283=1,'発達障害（診断書なし・配慮あり）情報入力シート'!D283&lt;&gt;"",'発達障害（診断書なし・配慮あり）情報入力シート'!D283&lt;&gt;"入学しなかった"),1,0))</f>
        <v>0</v>
      </c>
      <c r="F283" s="1218">
        <f t="shared" si="13"/>
        <v>0</v>
      </c>
      <c r="G283" s="1218" t="str">
        <f>IFERROR(MATCH(ROW('発達障害（診断書なし・配慮あり）情報入力シート'!AN259),F:F,0),"")</f>
        <v/>
      </c>
      <c r="H283" s="8">
        <f>IF('発達障害（診断書なし・配慮あり）情報入力シート'!CL283="",0,IF(AND('発達障害（診断書なし・配慮あり）情報入力シート'!CK283=1,'発達障害（診断書なし・配慮あり）情報入力シート'!D283&lt;&gt;"",'発達障害（診断書なし・配慮あり）情報入力シート'!D283&lt;&gt;"入学しなかった"),1,0))</f>
        <v>0</v>
      </c>
      <c r="I283" s="8">
        <f t="shared" si="14"/>
        <v>0</v>
      </c>
      <c r="J283" s="8" t="str">
        <f>IFERROR(MATCH(ROW('発達障害（診断書なし・配慮あり）情報入力シート'!BD259),I:I,0),"")</f>
        <v/>
      </c>
      <c r="K283" s="8">
        <f>IF(OR(SUM('発達障害（診断書なし・配慮あり）情報入力シート'!AT283:BQ283,'発達障害（診断書なし・配慮あり）情報入力シート'!BT283:CJ283)&gt;0,COUNTA('発達障害（診断書なし・配慮あり）情報入力シート'!BR283:BS283)=2,COUNTA('発達障害（診断書なし・配慮あり）情報入力シート'!CK283:CL283)=2),1,0)</f>
        <v>0</v>
      </c>
      <c r="L283" s="8">
        <f>SUM('発達障害（診断書なし・配慮あり）情報入力シート'!J283:M283)+COUNTA('発達障害（診断書なし・配慮あり）情報入力シート'!N283)</f>
        <v>0</v>
      </c>
      <c r="M283" s="8">
        <f>SUM('発達障害（診断書なし・配慮あり）情報入力シート'!O283:R283)+COUNTA('発達障害（診断書なし・配慮あり）情報入力シート'!S283)</f>
        <v>0</v>
      </c>
      <c r="N283" s="8">
        <f>IF(SUM('発達障害（診断書なし・配慮あり）情報入力シート'!$T283:$AP283)&gt;0,1,0)</f>
        <v>0</v>
      </c>
      <c r="O283" s="8">
        <f>IF('発達障害（診断書なし・配慮あり）情報入力シート'!D283="入学者(新1年生)",1,0)</f>
        <v>0</v>
      </c>
    </row>
    <row r="284" spans="1:15" x14ac:dyDescent="0.4">
      <c r="A284" s="1217">
        <v>260</v>
      </c>
      <c r="B284" s="1218">
        <f>IF('発達障害（診断書なし・配慮あり）情報入力シート'!AQ284="",0,IF(AND('発達障害（診断書なし・配慮あり）情報入力シート'!AP284=1,'発達障害（診断書なし・配慮あり）情報入力シート'!D284&lt;&gt;"",'発達障害（診断書なし・配慮あり）情報入力シート'!D284&lt;&gt;"在籍者(2年生以上)"),1,0))</f>
        <v>0</v>
      </c>
      <c r="C284" s="1218">
        <f t="shared" si="12"/>
        <v>0</v>
      </c>
      <c r="D284" s="1218" t="str">
        <f>IFERROR(MATCH(ROW('発達障害（診断書なし・配慮あり）情報入力シート'!A260),C:C,0),"")</f>
        <v/>
      </c>
      <c r="E284" s="1218">
        <f>IF('発達障害（診断書なし・配慮あり）情報入力シート'!BS284="",0,IF(AND('発達障害（診断書なし・配慮あり）情報入力シート'!BR284=1,'発達障害（診断書なし・配慮あり）情報入力シート'!D284&lt;&gt;"",'発達障害（診断書なし・配慮あり）情報入力シート'!D284&lt;&gt;"入学しなかった"),1,0))</f>
        <v>0</v>
      </c>
      <c r="F284" s="1218">
        <f t="shared" si="13"/>
        <v>0</v>
      </c>
      <c r="G284" s="1218" t="str">
        <f>IFERROR(MATCH(ROW('発達障害（診断書なし・配慮あり）情報入力シート'!AN260),F:F,0),"")</f>
        <v/>
      </c>
      <c r="H284" s="8">
        <f>IF('発達障害（診断書なし・配慮あり）情報入力シート'!CL284="",0,IF(AND('発達障害（診断書なし・配慮あり）情報入力シート'!CK284=1,'発達障害（診断書なし・配慮あり）情報入力シート'!D284&lt;&gt;"",'発達障害（診断書なし・配慮あり）情報入力シート'!D284&lt;&gt;"入学しなかった"),1,0))</f>
        <v>0</v>
      </c>
      <c r="I284" s="8">
        <f t="shared" si="14"/>
        <v>0</v>
      </c>
      <c r="J284" s="8" t="str">
        <f>IFERROR(MATCH(ROW('発達障害（診断書なし・配慮あり）情報入力シート'!BD260),I:I,0),"")</f>
        <v/>
      </c>
      <c r="K284" s="8">
        <f>IF(OR(SUM('発達障害（診断書なし・配慮あり）情報入力シート'!AT284:BQ284,'発達障害（診断書なし・配慮あり）情報入力シート'!BT284:CJ284)&gt;0,COUNTA('発達障害（診断書なし・配慮あり）情報入力シート'!BR284:BS284)=2,COUNTA('発達障害（診断書なし・配慮あり）情報入力シート'!CK284:CL284)=2),1,0)</f>
        <v>0</v>
      </c>
      <c r="L284" s="8">
        <f>SUM('発達障害（診断書なし・配慮あり）情報入力シート'!J284:M284)+COUNTA('発達障害（診断書なし・配慮あり）情報入力シート'!N284)</f>
        <v>0</v>
      </c>
      <c r="M284" s="8">
        <f>SUM('発達障害（診断書なし・配慮あり）情報入力シート'!O284:R284)+COUNTA('発達障害（診断書なし・配慮あり）情報入力シート'!S284)</f>
        <v>0</v>
      </c>
      <c r="N284" s="8">
        <f>IF(SUM('発達障害（診断書なし・配慮あり）情報入力シート'!$T284:$AP284)&gt;0,1,0)</f>
        <v>0</v>
      </c>
      <c r="O284" s="8">
        <f>IF('発達障害（診断書なし・配慮あり）情報入力シート'!D284="入学者(新1年生)",1,0)</f>
        <v>0</v>
      </c>
    </row>
    <row r="285" spans="1:15" x14ac:dyDescent="0.4">
      <c r="A285" s="1217">
        <v>261</v>
      </c>
      <c r="B285" s="1218">
        <f>IF('発達障害（診断書なし・配慮あり）情報入力シート'!AQ285="",0,IF(AND('発達障害（診断書なし・配慮あり）情報入力シート'!AP285=1,'発達障害（診断書なし・配慮あり）情報入力シート'!D285&lt;&gt;"",'発達障害（診断書なし・配慮あり）情報入力シート'!D285&lt;&gt;"在籍者(2年生以上)"),1,0))</f>
        <v>0</v>
      </c>
      <c r="C285" s="1218">
        <f t="shared" si="12"/>
        <v>0</v>
      </c>
      <c r="D285" s="1218" t="str">
        <f>IFERROR(MATCH(ROW('発達障害（診断書なし・配慮あり）情報入力シート'!A261),C:C,0),"")</f>
        <v/>
      </c>
      <c r="E285" s="1218">
        <f>IF('発達障害（診断書なし・配慮あり）情報入力シート'!BS285="",0,IF(AND('発達障害（診断書なし・配慮あり）情報入力シート'!BR285=1,'発達障害（診断書なし・配慮あり）情報入力シート'!D285&lt;&gt;"",'発達障害（診断書なし・配慮あり）情報入力シート'!D285&lt;&gt;"入学しなかった"),1,0))</f>
        <v>0</v>
      </c>
      <c r="F285" s="1218">
        <f t="shared" si="13"/>
        <v>0</v>
      </c>
      <c r="G285" s="1218" t="str">
        <f>IFERROR(MATCH(ROW('発達障害（診断書なし・配慮あり）情報入力シート'!AN261),F:F,0),"")</f>
        <v/>
      </c>
      <c r="H285" s="8">
        <f>IF('発達障害（診断書なし・配慮あり）情報入力シート'!CL285="",0,IF(AND('発達障害（診断書なし・配慮あり）情報入力シート'!CK285=1,'発達障害（診断書なし・配慮あり）情報入力シート'!D285&lt;&gt;"",'発達障害（診断書なし・配慮あり）情報入力シート'!D285&lt;&gt;"入学しなかった"),1,0))</f>
        <v>0</v>
      </c>
      <c r="I285" s="8">
        <f t="shared" si="14"/>
        <v>0</v>
      </c>
      <c r="J285" s="8" t="str">
        <f>IFERROR(MATCH(ROW('発達障害（診断書なし・配慮あり）情報入力シート'!BD261),I:I,0),"")</f>
        <v/>
      </c>
      <c r="K285" s="8">
        <f>IF(OR(SUM('発達障害（診断書なし・配慮あり）情報入力シート'!AT285:BQ285,'発達障害（診断書なし・配慮あり）情報入力シート'!BT285:CJ285)&gt;0,COUNTA('発達障害（診断書なし・配慮あり）情報入力シート'!BR285:BS285)=2,COUNTA('発達障害（診断書なし・配慮あり）情報入力シート'!CK285:CL285)=2),1,0)</f>
        <v>0</v>
      </c>
      <c r="L285" s="8">
        <f>SUM('発達障害（診断書なし・配慮あり）情報入力シート'!J285:M285)+COUNTA('発達障害（診断書なし・配慮あり）情報入力シート'!N285)</f>
        <v>0</v>
      </c>
      <c r="M285" s="8">
        <f>SUM('発達障害（診断書なし・配慮あり）情報入力シート'!O285:R285)+COUNTA('発達障害（診断書なし・配慮あり）情報入力シート'!S285)</f>
        <v>0</v>
      </c>
      <c r="N285" s="8">
        <f>IF(SUM('発達障害（診断書なし・配慮あり）情報入力シート'!$T285:$AP285)&gt;0,1,0)</f>
        <v>0</v>
      </c>
      <c r="O285" s="8">
        <f>IF('発達障害（診断書なし・配慮あり）情報入力シート'!D285="入学者(新1年生)",1,0)</f>
        <v>0</v>
      </c>
    </row>
    <row r="286" spans="1:15" x14ac:dyDescent="0.4">
      <c r="A286" s="1217">
        <v>262</v>
      </c>
      <c r="B286" s="1218">
        <f>IF('発達障害（診断書なし・配慮あり）情報入力シート'!AQ286="",0,IF(AND('発達障害（診断書なし・配慮あり）情報入力シート'!AP286=1,'発達障害（診断書なし・配慮あり）情報入力シート'!D286&lt;&gt;"",'発達障害（診断書なし・配慮あり）情報入力シート'!D286&lt;&gt;"在籍者(2年生以上)"),1,0))</f>
        <v>0</v>
      </c>
      <c r="C286" s="1218">
        <f t="shared" si="12"/>
        <v>0</v>
      </c>
      <c r="D286" s="1218" t="str">
        <f>IFERROR(MATCH(ROW('発達障害（診断書なし・配慮あり）情報入力シート'!A262),C:C,0),"")</f>
        <v/>
      </c>
      <c r="E286" s="1218">
        <f>IF('発達障害（診断書なし・配慮あり）情報入力シート'!BS286="",0,IF(AND('発達障害（診断書なし・配慮あり）情報入力シート'!BR286=1,'発達障害（診断書なし・配慮あり）情報入力シート'!D286&lt;&gt;"",'発達障害（診断書なし・配慮あり）情報入力シート'!D286&lt;&gt;"入学しなかった"),1,0))</f>
        <v>0</v>
      </c>
      <c r="F286" s="1218">
        <f t="shared" si="13"/>
        <v>0</v>
      </c>
      <c r="G286" s="1218" t="str">
        <f>IFERROR(MATCH(ROW('発達障害（診断書なし・配慮あり）情報入力シート'!AN262),F:F,0),"")</f>
        <v/>
      </c>
      <c r="H286" s="8">
        <f>IF('発達障害（診断書なし・配慮あり）情報入力シート'!CL286="",0,IF(AND('発達障害（診断書なし・配慮あり）情報入力シート'!CK286=1,'発達障害（診断書なし・配慮あり）情報入力シート'!D286&lt;&gt;"",'発達障害（診断書なし・配慮あり）情報入力シート'!D286&lt;&gt;"入学しなかった"),1,0))</f>
        <v>0</v>
      </c>
      <c r="I286" s="8">
        <f t="shared" si="14"/>
        <v>0</v>
      </c>
      <c r="J286" s="8" t="str">
        <f>IFERROR(MATCH(ROW('発達障害（診断書なし・配慮あり）情報入力シート'!BD262),I:I,0),"")</f>
        <v/>
      </c>
      <c r="K286" s="8">
        <f>IF(OR(SUM('発達障害（診断書なし・配慮あり）情報入力シート'!AT286:BQ286,'発達障害（診断書なし・配慮あり）情報入力シート'!BT286:CJ286)&gt;0,COUNTA('発達障害（診断書なし・配慮あり）情報入力シート'!BR286:BS286)=2,COUNTA('発達障害（診断書なし・配慮あり）情報入力シート'!CK286:CL286)=2),1,0)</f>
        <v>0</v>
      </c>
      <c r="L286" s="8">
        <f>SUM('発達障害（診断書なし・配慮あり）情報入力シート'!J286:M286)+COUNTA('発達障害（診断書なし・配慮あり）情報入力シート'!N286)</f>
        <v>0</v>
      </c>
      <c r="M286" s="8">
        <f>SUM('発達障害（診断書なし・配慮あり）情報入力シート'!O286:R286)+COUNTA('発達障害（診断書なし・配慮あり）情報入力シート'!S286)</f>
        <v>0</v>
      </c>
      <c r="N286" s="8">
        <f>IF(SUM('発達障害（診断書なし・配慮あり）情報入力シート'!$T286:$AP286)&gt;0,1,0)</f>
        <v>0</v>
      </c>
      <c r="O286" s="8">
        <f>IF('発達障害（診断書なし・配慮あり）情報入力シート'!D286="入学者(新1年生)",1,0)</f>
        <v>0</v>
      </c>
    </row>
    <row r="287" spans="1:15" x14ac:dyDescent="0.4">
      <c r="A287" s="1217">
        <v>263</v>
      </c>
      <c r="B287" s="1218">
        <f>IF('発達障害（診断書なし・配慮あり）情報入力シート'!AQ287="",0,IF(AND('発達障害（診断書なし・配慮あり）情報入力シート'!AP287=1,'発達障害（診断書なし・配慮あり）情報入力シート'!D287&lt;&gt;"",'発達障害（診断書なし・配慮あり）情報入力シート'!D287&lt;&gt;"在籍者(2年生以上)"),1,0))</f>
        <v>0</v>
      </c>
      <c r="C287" s="1218">
        <f t="shared" si="12"/>
        <v>0</v>
      </c>
      <c r="D287" s="1218" t="str">
        <f>IFERROR(MATCH(ROW('発達障害（診断書なし・配慮あり）情報入力シート'!A263),C:C,0),"")</f>
        <v/>
      </c>
      <c r="E287" s="1218">
        <f>IF('発達障害（診断書なし・配慮あり）情報入力シート'!BS287="",0,IF(AND('発達障害（診断書なし・配慮あり）情報入力シート'!BR287=1,'発達障害（診断書なし・配慮あり）情報入力シート'!D287&lt;&gt;"",'発達障害（診断書なし・配慮あり）情報入力シート'!D287&lt;&gt;"入学しなかった"),1,0))</f>
        <v>0</v>
      </c>
      <c r="F287" s="1218">
        <f t="shared" si="13"/>
        <v>0</v>
      </c>
      <c r="G287" s="1218" t="str">
        <f>IFERROR(MATCH(ROW('発達障害（診断書なし・配慮あり）情報入力シート'!AN263),F:F,0),"")</f>
        <v/>
      </c>
      <c r="H287" s="8">
        <f>IF('発達障害（診断書なし・配慮あり）情報入力シート'!CL287="",0,IF(AND('発達障害（診断書なし・配慮あり）情報入力シート'!CK287=1,'発達障害（診断書なし・配慮あり）情報入力シート'!D287&lt;&gt;"",'発達障害（診断書なし・配慮あり）情報入力シート'!D287&lt;&gt;"入学しなかった"),1,0))</f>
        <v>0</v>
      </c>
      <c r="I287" s="8">
        <f t="shared" si="14"/>
        <v>0</v>
      </c>
      <c r="J287" s="8" t="str">
        <f>IFERROR(MATCH(ROW('発達障害（診断書なし・配慮あり）情報入力シート'!BD263),I:I,0),"")</f>
        <v/>
      </c>
      <c r="K287" s="8">
        <f>IF(OR(SUM('発達障害（診断書なし・配慮あり）情報入力シート'!AT287:BQ287,'発達障害（診断書なし・配慮あり）情報入力シート'!BT287:CJ287)&gt;0,COUNTA('発達障害（診断書なし・配慮あり）情報入力シート'!BR287:BS287)=2,COUNTA('発達障害（診断書なし・配慮あり）情報入力シート'!CK287:CL287)=2),1,0)</f>
        <v>0</v>
      </c>
      <c r="L287" s="8">
        <f>SUM('発達障害（診断書なし・配慮あり）情報入力シート'!J287:M287)+COUNTA('発達障害（診断書なし・配慮あり）情報入力シート'!N287)</f>
        <v>0</v>
      </c>
      <c r="M287" s="8">
        <f>SUM('発達障害（診断書なし・配慮あり）情報入力シート'!O287:R287)+COUNTA('発達障害（診断書なし・配慮あり）情報入力シート'!S287)</f>
        <v>0</v>
      </c>
      <c r="N287" s="8">
        <f>IF(SUM('発達障害（診断書なし・配慮あり）情報入力シート'!$T287:$AP287)&gt;0,1,0)</f>
        <v>0</v>
      </c>
      <c r="O287" s="8">
        <f>IF('発達障害（診断書なし・配慮あり）情報入力シート'!D287="入学者(新1年生)",1,0)</f>
        <v>0</v>
      </c>
    </row>
    <row r="288" spans="1:15" x14ac:dyDescent="0.4">
      <c r="A288" s="1217">
        <v>264</v>
      </c>
      <c r="B288" s="1218">
        <f>IF('発達障害（診断書なし・配慮あり）情報入力シート'!AQ288="",0,IF(AND('発達障害（診断書なし・配慮あり）情報入力シート'!AP288=1,'発達障害（診断書なし・配慮あり）情報入力シート'!D288&lt;&gt;"",'発達障害（診断書なし・配慮あり）情報入力シート'!D288&lt;&gt;"在籍者(2年生以上)"),1,0))</f>
        <v>0</v>
      </c>
      <c r="C288" s="1218">
        <f t="shared" si="12"/>
        <v>0</v>
      </c>
      <c r="D288" s="1218" t="str">
        <f>IFERROR(MATCH(ROW('発達障害（診断書なし・配慮あり）情報入力シート'!A264),C:C,0),"")</f>
        <v/>
      </c>
      <c r="E288" s="1218">
        <f>IF('発達障害（診断書なし・配慮あり）情報入力シート'!BS288="",0,IF(AND('発達障害（診断書なし・配慮あり）情報入力シート'!BR288=1,'発達障害（診断書なし・配慮あり）情報入力シート'!D288&lt;&gt;"",'発達障害（診断書なし・配慮あり）情報入力シート'!D288&lt;&gt;"入学しなかった"),1,0))</f>
        <v>0</v>
      </c>
      <c r="F288" s="1218">
        <f t="shared" si="13"/>
        <v>0</v>
      </c>
      <c r="G288" s="1218" t="str">
        <f>IFERROR(MATCH(ROW('発達障害（診断書なし・配慮あり）情報入力シート'!AN264),F:F,0),"")</f>
        <v/>
      </c>
      <c r="H288" s="8">
        <f>IF('発達障害（診断書なし・配慮あり）情報入力シート'!CL288="",0,IF(AND('発達障害（診断書なし・配慮あり）情報入力シート'!CK288=1,'発達障害（診断書なし・配慮あり）情報入力シート'!D288&lt;&gt;"",'発達障害（診断書なし・配慮あり）情報入力シート'!D288&lt;&gt;"入学しなかった"),1,0))</f>
        <v>0</v>
      </c>
      <c r="I288" s="8">
        <f t="shared" si="14"/>
        <v>0</v>
      </c>
      <c r="J288" s="8" t="str">
        <f>IFERROR(MATCH(ROW('発達障害（診断書なし・配慮あり）情報入力シート'!BD264),I:I,0),"")</f>
        <v/>
      </c>
      <c r="K288" s="8">
        <f>IF(OR(SUM('発達障害（診断書なし・配慮あり）情報入力シート'!AT288:BQ288,'発達障害（診断書なし・配慮あり）情報入力シート'!BT288:CJ288)&gt;0,COUNTA('発達障害（診断書なし・配慮あり）情報入力シート'!BR288:BS288)=2,COUNTA('発達障害（診断書なし・配慮あり）情報入力シート'!CK288:CL288)=2),1,0)</f>
        <v>0</v>
      </c>
      <c r="L288" s="8">
        <f>SUM('発達障害（診断書なし・配慮あり）情報入力シート'!J288:M288)+COUNTA('発達障害（診断書なし・配慮あり）情報入力シート'!N288)</f>
        <v>0</v>
      </c>
      <c r="M288" s="8">
        <f>SUM('発達障害（診断書なし・配慮あり）情報入力シート'!O288:R288)+COUNTA('発達障害（診断書なし・配慮あり）情報入力シート'!S288)</f>
        <v>0</v>
      </c>
      <c r="N288" s="8">
        <f>IF(SUM('発達障害（診断書なし・配慮あり）情報入力シート'!$T288:$AP288)&gt;0,1,0)</f>
        <v>0</v>
      </c>
      <c r="O288" s="8">
        <f>IF('発達障害（診断書なし・配慮あり）情報入力シート'!D288="入学者(新1年生)",1,0)</f>
        <v>0</v>
      </c>
    </row>
    <row r="289" spans="1:15" x14ac:dyDescent="0.4">
      <c r="A289" s="1217">
        <v>265</v>
      </c>
      <c r="B289" s="1218">
        <f>IF('発達障害（診断書なし・配慮あり）情報入力シート'!AQ289="",0,IF(AND('発達障害（診断書なし・配慮あり）情報入力シート'!AP289=1,'発達障害（診断書なし・配慮あり）情報入力シート'!D289&lt;&gt;"",'発達障害（診断書なし・配慮あり）情報入力シート'!D289&lt;&gt;"在籍者(2年生以上)"),1,0))</f>
        <v>0</v>
      </c>
      <c r="C289" s="1218">
        <f t="shared" si="12"/>
        <v>0</v>
      </c>
      <c r="D289" s="1218" t="str">
        <f>IFERROR(MATCH(ROW('発達障害（診断書なし・配慮あり）情報入力シート'!A265),C:C,0),"")</f>
        <v/>
      </c>
      <c r="E289" s="1218">
        <f>IF('発達障害（診断書なし・配慮あり）情報入力シート'!BS289="",0,IF(AND('発達障害（診断書なし・配慮あり）情報入力シート'!BR289=1,'発達障害（診断書なし・配慮あり）情報入力シート'!D289&lt;&gt;"",'発達障害（診断書なし・配慮あり）情報入力シート'!D289&lt;&gt;"入学しなかった"),1,0))</f>
        <v>0</v>
      </c>
      <c r="F289" s="1218">
        <f t="shared" si="13"/>
        <v>0</v>
      </c>
      <c r="G289" s="1218" t="str">
        <f>IFERROR(MATCH(ROW('発達障害（診断書なし・配慮あり）情報入力シート'!AN265),F:F,0),"")</f>
        <v/>
      </c>
      <c r="H289" s="8">
        <f>IF('発達障害（診断書なし・配慮あり）情報入力シート'!CL289="",0,IF(AND('発達障害（診断書なし・配慮あり）情報入力シート'!CK289=1,'発達障害（診断書なし・配慮あり）情報入力シート'!D289&lt;&gt;"",'発達障害（診断書なし・配慮あり）情報入力シート'!D289&lt;&gt;"入学しなかった"),1,0))</f>
        <v>0</v>
      </c>
      <c r="I289" s="8">
        <f t="shared" si="14"/>
        <v>0</v>
      </c>
      <c r="J289" s="8" t="str">
        <f>IFERROR(MATCH(ROW('発達障害（診断書なし・配慮あり）情報入力シート'!BD265),I:I,0),"")</f>
        <v/>
      </c>
      <c r="K289" s="8">
        <f>IF(OR(SUM('発達障害（診断書なし・配慮あり）情報入力シート'!AT289:BQ289,'発達障害（診断書なし・配慮あり）情報入力シート'!BT289:CJ289)&gt;0,COUNTA('発達障害（診断書なし・配慮あり）情報入力シート'!BR289:BS289)=2,COUNTA('発達障害（診断書なし・配慮あり）情報入力シート'!CK289:CL289)=2),1,0)</f>
        <v>0</v>
      </c>
      <c r="L289" s="8">
        <f>SUM('発達障害（診断書なし・配慮あり）情報入力シート'!J289:M289)+COUNTA('発達障害（診断書なし・配慮あり）情報入力シート'!N289)</f>
        <v>0</v>
      </c>
      <c r="M289" s="8">
        <f>SUM('発達障害（診断書なし・配慮あり）情報入力シート'!O289:R289)+COUNTA('発達障害（診断書なし・配慮あり）情報入力シート'!S289)</f>
        <v>0</v>
      </c>
      <c r="N289" s="8">
        <f>IF(SUM('発達障害（診断書なし・配慮あり）情報入力シート'!$T289:$AP289)&gt;0,1,0)</f>
        <v>0</v>
      </c>
      <c r="O289" s="8">
        <f>IF('発達障害（診断書なし・配慮あり）情報入力シート'!D289="入学者(新1年生)",1,0)</f>
        <v>0</v>
      </c>
    </row>
    <row r="290" spans="1:15" x14ac:dyDescent="0.4">
      <c r="A290" s="1217">
        <v>266</v>
      </c>
      <c r="B290" s="1218">
        <f>IF('発達障害（診断書なし・配慮あり）情報入力シート'!AQ290="",0,IF(AND('発達障害（診断書なし・配慮あり）情報入力シート'!AP290=1,'発達障害（診断書なし・配慮あり）情報入力シート'!D290&lt;&gt;"",'発達障害（診断書なし・配慮あり）情報入力シート'!D290&lt;&gt;"在籍者(2年生以上)"),1,0))</f>
        <v>0</v>
      </c>
      <c r="C290" s="1218">
        <f t="shared" si="12"/>
        <v>0</v>
      </c>
      <c r="D290" s="1218" t="str">
        <f>IFERROR(MATCH(ROW('発達障害（診断書なし・配慮あり）情報入力シート'!A266),C:C,0),"")</f>
        <v/>
      </c>
      <c r="E290" s="1218">
        <f>IF('発達障害（診断書なし・配慮あり）情報入力シート'!BS290="",0,IF(AND('発達障害（診断書なし・配慮あり）情報入力シート'!BR290=1,'発達障害（診断書なし・配慮あり）情報入力シート'!D290&lt;&gt;"",'発達障害（診断書なし・配慮あり）情報入力シート'!D290&lt;&gt;"入学しなかった"),1,0))</f>
        <v>0</v>
      </c>
      <c r="F290" s="1218">
        <f t="shared" si="13"/>
        <v>0</v>
      </c>
      <c r="G290" s="1218" t="str">
        <f>IFERROR(MATCH(ROW('発達障害（診断書なし・配慮あり）情報入力シート'!AN266),F:F,0),"")</f>
        <v/>
      </c>
      <c r="H290" s="8">
        <f>IF('発達障害（診断書なし・配慮あり）情報入力シート'!CL290="",0,IF(AND('発達障害（診断書なし・配慮あり）情報入力シート'!CK290=1,'発達障害（診断書なし・配慮あり）情報入力シート'!D290&lt;&gt;"",'発達障害（診断書なし・配慮あり）情報入力シート'!D290&lt;&gt;"入学しなかった"),1,0))</f>
        <v>0</v>
      </c>
      <c r="I290" s="8">
        <f t="shared" si="14"/>
        <v>0</v>
      </c>
      <c r="J290" s="8" t="str">
        <f>IFERROR(MATCH(ROW('発達障害（診断書なし・配慮あり）情報入力シート'!BD266),I:I,0),"")</f>
        <v/>
      </c>
      <c r="K290" s="8">
        <f>IF(OR(SUM('発達障害（診断書なし・配慮あり）情報入力シート'!AT290:BQ290,'発達障害（診断書なし・配慮あり）情報入力シート'!BT290:CJ290)&gt;0,COUNTA('発達障害（診断書なし・配慮あり）情報入力シート'!BR290:BS290)=2,COUNTA('発達障害（診断書なし・配慮あり）情報入力シート'!CK290:CL290)=2),1,0)</f>
        <v>0</v>
      </c>
      <c r="L290" s="8">
        <f>SUM('発達障害（診断書なし・配慮あり）情報入力シート'!J290:M290)+COUNTA('発達障害（診断書なし・配慮あり）情報入力シート'!N290)</f>
        <v>0</v>
      </c>
      <c r="M290" s="8">
        <f>SUM('発達障害（診断書なし・配慮あり）情報入力シート'!O290:R290)+COUNTA('発達障害（診断書なし・配慮あり）情報入力シート'!S290)</f>
        <v>0</v>
      </c>
      <c r="N290" s="8">
        <f>IF(SUM('発達障害（診断書なし・配慮あり）情報入力シート'!$T290:$AP290)&gt;0,1,0)</f>
        <v>0</v>
      </c>
      <c r="O290" s="8">
        <f>IF('発達障害（診断書なし・配慮あり）情報入力シート'!D290="入学者(新1年生)",1,0)</f>
        <v>0</v>
      </c>
    </row>
    <row r="291" spans="1:15" x14ac:dyDescent="0.4">
      <c r="A291" s="1217">
        <v>267</v>
      </c>
      <c r="B291" s="1218">
        <f>IF('発達障害（診断書なし・配慮あり）情報入力シート'!AQ291="",0,IF(AND('発達障害（診断書なし・配慮あり）情報入力シート'!AP291=1,'発達障害（診断書なし・配慮あり）情報入力シート'!D291&lt;&gt;"",'発達障害（診断書なし・配慮あり）情報入力シート'!D291&lt;&gt;"在籍者(2年生以上)"),1,0))</f>
        <v>0</v>
      </c>
      <c r="C291" s="1218">
        <f t="shared" si="12"/>
        <v>0</v>
      </c>
      <c r="D291" s="1218" t="str">
        <f>IFERROR(MATCH(ROW('発達障害（診断書なし・配慮あり）情報入力シート'!A267),C:C,0),"")</f>
        <v/>
      </c>
      <c r="E291" s="1218">
        <f>IF('発達障害（診断書なし・配慮あり）情報入力シート'!BS291="",0,IF(AND('発達障害（診断書なし・配慮あり）情報入力シート'!BR291=1,'発達障害（診断書なし・配慮あり）情報入力シート'!D291&lt;&gt;"",'発達障害（診断書なし・配慮あり）情報入力シート'!D291&lt;&gt;"入学しなかった"),1,0))</f>
        <v>0</v>
      </c>
      <c r="F291" s="1218">
        <f t="shared" si="13"/>
        <v>0</v>
      </c>
      <c r="G291" s="1218" t="str">
        <f>IFERROR(MATCH(ROW('発達障害（診断書なし・配慮あり）情報入力シート'!AN267),F:F,0),"")</f>
        <v/>
      </c>
      <c r="H291" s="8">
        <f>IF('発達障害（診断書なし・配慮あり）情報入力シート'!CL291="",0,IF(AND('発達障害（診断書なし・配慮あり）情報入力シート'!CK291=1,'発達障害（診断書なし・配慮あり）情報入力シート'!D291&lt;&gt;"",'発達障害（診断書なし・配慮あり）情報入力シート'!D291&lt;&gt;"入学しなかった"),1,0))</f>
        <v>0</v>
      </c>
      <c r="I291" s="8">
        <f t="shared" si="14"/>
        <v>0</v>
      </c>
      <c r="J291" s="8" t="str">
        <f>IFERROR(MATCH(ROW('発達障害（診断書なし・配慮あり）情報入力シート'!BD267),I:I,0),"")</f>
        <v/>
      </c>
      <c r="K291" s="8">
        <f>IF(OR(SUM('発達障害（診断書なし・配慮あり）情報入力シート'!AT291:BQ291,'発達障害（診断書なし・配慮あり）情報入力シート'!BT291:CJ291)&gt;0,COUNTA('発達障害（診断書なし・配慮あり）情報入力シート'!BR291:BS291)=2,COUNTA('発達障害（診断書なし・配慮あり）情報入力シート'!CK291:CL291)=2),1,0)</f>
        <v>0</v>
      </c>
      <c r="L291" s="8">
        <f>SUM('発達障害（診断書なし・配慮あり）情報入力シート'!J291:M291)+COUNTA('発達障害（診断書なし・配慮あり）情報入力シート'!N291)</f>
        <v>0</v>
      </c>
      <c r="M291" s="8">
        <f>SUM('発達障害（診断書なし・配慮あり）情報入力シート'!O291:R291)+COUNTA('発達障害（診断書なし・配慮あり）情報入力シート'!S291)</f>
        <v>0</v>
      </c>
      <c r="N291" s="8">
        <f>IF(SUM('発達障害（診断書なし・配慮あり）情報入力シート'!$T291:$AP291)&gt;0,1,0)</f>
        <v>0</v>
      </c>
      <c r="O291" s="8">
        <f>IF('発達障害（診断書なし・配慮あり）情報入力シート'!D291="入学者(新1年生)",1,0)</f>
        <v>0</v>
      </c>
    </row>
    <row r="292" spans="1:15" x14ac:dyDescent="0.4">
      <c r="A292" s="1217">
        <v>268</v>
      </c>
      <c r="B292" s="1218">
        <f>IF('発達障害（診断書なし・配慮あり）情報入力シート'!AQ292="",0,IF(AND('発達障害（診断書なし・配慮あり）情報入力シート'!AP292=1,'発達障害（診断書なし・配慮あり）情報入力シート'!D292&lt;&gt;"",'発達障害（診断書なし・配慮あり）情報入力シート'!D292&lt;&gt;"在籍者(2年生以上)"),1,0))</f>
        <v>0</v>
      </c>
      <c r="C292" s="1218">
        <f t="shared" si="12"/>
        <v>0</v>
      </c>
      <c r="D292" s="1218" t="str">
        <f>IFERROR(MATCH(ROW('発達障害（診断書なし・配慮あり）情報入力シート'!A268),C:C,0),"")</f>
        <v/>
      </c>
      <c r="E292" s="1218">
        <f>IF('発達障害（診断書なし・配慮あり）情報入力シート'!BS292="",0,IF(AND('発達障害（診断書なし・配慮あり）情報入力シート'!BR292=1,'発達障害（診断書なし・配慮あり）情報入力シート'!D292&lt;&gt;"",'発達障害（診断書なし・配慮あり）情報入力シート'!D292&lt;&gt;"入学しなかった"),1,0))</f>
        <v>0</v>
      </c>
      <c r="F292" s="1218">
        <f t="shared" si="13"/>
        <v>0</v>
      </c>
      <c r="G292" s="1218" t="str">
        <f>IFERROR(MATCH(ROW('発達障害（診断書なし・配慮あり）情報入力シート'!AN268),F:F,0),"")</f>
        <v/>
      </c>
      <c r="H292" s="8">
        <f>IF('発達障害（診断書なし・配慮あり）情報入力シート'!CL292="",0,IF(AND('発達障害（診断書なし・配慮あり）情報入力シート'!CK292=1,'発達障害（診断書なし・配慮あり）情報入力シート'!D292&lt;&gt;"",'発達障害（診断書なし・配慮あり）情報入力シート'!D292&lt;&gt;"入学しなかった"),1,0))</f>
        <v>0</v>
      </c>
      <c r="I292" s="8">
        <f t="shared" si="14"/>
        <v>0</v>
      </c>
      <c r="J292" s="8" t="str">
        <f>IFERROR(MATCH(ROW('発達障害（診断書なし・配慮あり）情報入力シート'!BD268),I:I,0),"")</f>
        <v/>
      </c>
      <c r="K292" s="8">
        <f>IF(OR(SUM('発達障害（診断書なし・配慮あり）情報入力シート'!AT292:BQ292,'発達障害（診断書なし・配慮あり）情報入力シート'!BT292:CJ292)&gt;0,COUNTA('発達障害（診断書なし・配慮あり）情報入力シート'!BR292:BS292)=2,COUNTA('発達障害（診断書なし・配慮あり）情報入力シート'!CK292:CL292)=2),1,0)</f>
        <v>0</v>
      </c>
      <c r="L292" s="8">
        <f>SUM('発達障害（診断書なし・配慮あり）情報入力シート'!J292:M292)+COUNTA('発達障害（診断書なし・配慮あり）情報入力シート'!N292)</f>
        <v>0</v>
      </c>
      <c r="M292" s="8">
        <f>SUM('発達障害（診断書なし・配慮あり）情報入力シート'!O292:R292)+COUNTA('発達障害（診断書なし・配慮あり）情報入力シート'!S292)</f>
        <v>0</v>
      </c>
      <c r="N292" s="8">
        <f>IF(SUM('発達障害（診断書なし・配慮あり）情報入力シート'!$T292:$AP292)&gt;0,1,0)</f>
        <v>0</v>
      </c>
      <c r="O292" s="8">
        <f>IF('発達障害（診断書なし・配慮あり）情報入力シート'!D292="入学者(新1年生)",1,0)</f>
        <v>0</v>
      </c>
    </row>
    <row r="293" spans="1:15" x14ac:dyDescent="0.4">
      <c r="A293" s="1217">
        <v>269</v>
      </c>
      <c r="B293" s="1218">
        <f>IF('発達障害（診断書なし・配慮あり）情報入力シート'!AQ293="",0,IF(AND('発達障害（診断書なし・配慮あり）情報入力シート'!AP293=1,'発達障害（診断書なし・配慮あり）情報入力シート'!D293&lt;&gt;"",'発達障害（診断書なし・配慮あり）情報入力シート'!D293&lt;&gt;"在籍者(2年生以上)"),1,0))</f>
        <v>0</v>
      </c>
      <c r="C293" s="1218">
        <f t="shared" si="12"/>
        <v>0</v>
      </c>
      <c r="D293" s="1218" t="str">
        <f>IFERROR(MATCH(ROW('発達障害（診断書なし・配慮あり）情報入力シート'!A269),C:C,0),"")</f>
        <v/>
      </c>
      <c r="E293" s="1218">
        <f>IF('発達障害（診断書なし・配慮あり）情報入力シート'!BS293="",0,IF(AND('発達障害（診断書なし・配慮あり）情報入力シート'!BR293=1,'発達障害（診断書なし・配慮あり）情報入力シート'!D293&lt;&gt;"",'発達障害（診断書なし・配慮あり）情報入力シート'!D293&lt;&gt;"入学しなかった"),1,0))</f>
        <v>0</v>
      </c>
      <c r="F293" s="1218">
        <f t="shared" si="13"/>
        <v>0</v>
      </c>
      <c r="G293" s="1218" t="str">
        <f>IFERROR(MATCH(ROW('発達障害（診断書なし・配慮あり）情報入力シート'!AN269),F:F,0),"")</f>
        <v/>
      </c>
      <c r="H293" s="8">
        <f>IF('発達障害（診断書なし・配慮あり）情報入力シート'!CL293="",0,IF(AND('発達障害（診断書なし・配慮あり）情報入力シート'!CK293=1,'発達障害（診断書なし・配慮あり）情報入力シート'!D293&lt;&gt;"",'発達障害（診断書なし・配慮あり）情報入力シート'!D293&lt;&gt;"入学しなかった"),1,0))</f>
        <v>0</v>
      </c>
      <c r="I293" s="8">
        <f t="shared" si="14"/>
        <v>0</v>
      </c>
      <c r="J293" s="8" t="str">
        <f>IFERROR(MATCH(ROW('発達障害（診断書なし・配慮あり）情報入力シート'!BD269),I:I,0),"")</f>
        <v/>
      </c>
      <c r="K293" s="8">
        <f>IF(OR(SUM('発達障害（診断書なし・配慮あり）情報入力シート'!AT293:BQ293,'発達障害（診断書なし・配慮あり）情報入力シート'!BT293:CJ293)&gt;0,COUNTA('発達障害（診断書なし・配慮あり）情報入力シート'!BR293:BS293)=2,COUNTA('発達障害（診断書なし・配慮あり）情報入力シート'!CK293:CL293)=2),1,0)</f>
        <v>0</v>
      </c>
      <c r="L293" s="8">
        <f>SUM('発達障害（診断書なし・配慮あり）情報入力シート'!J293:M293)+COUNTA('発達障害（診断書なし・配慮あり）情報入力シート'!N293)</f>
        <v>0</v>
      </c>
      <c r="M293" s="8">
        <f>SUM('発達障害（診断書なし・配慮あり）情報入力シート'!O293:R293)+COUNTA('発達障害（診断書なし・配慮あり）情報入力シート'!S293)</f>
        <v>0</v>
      </c>
      <c r="N293" s="8">
        <f>IF(SUM('発達障害（診断書なし・配慮あり）情報入力シート'!$T293:$AP293)&gt;0,1,0)</f>
        <v>0</v>
      </c>
      <c r="O293" s="8">
        <f>IF('発達障害（診断書なし・配慮あり）情報入力シート'!D293="入学者(新1年生)",1,0)</f>
        <v>0</v>
      </c>
    </row>
    <row r="294" spans="1:15" x14ac:dyDescent="0.4">
      <c r="A294" s="1217">
        <v>270</v>
      </c>
      <c r="B294" s="1218">
        <f>IF('発達障害（診断書なし・配慮あり）情報入力シート'!AQ294="",0,IF(AND('発達障害（診断書なし・配慮あり）情報入力シート'!AP294=1,'発達障害（診断書なし・配慮あり）情報入力シート'!D294&lt;&gt;"",'発達障害（診断書なし・配慮あり）情報入力シート'!D294&lt;&gt;"在籍者(2年生以上)"),1,0))</f>
        <v>0</v>
      </c>
      <c r="C294" s="1218">
        <f t="shared" si="12"/>
        <v>0</v>
      </c>
      <c r="D294" s="1218" t="str">
        <f>IFERROR(MATCH(ROW('発達障害（診断書なし・配慮あり）情報入力シート'!A270),C:C,0),"")</f>
        <v/>
      </c>
      <c r="E294" s="1218">
        <f>IF('発達障害（診断書なし・配慮あり）情報入力シート'!BS294="",0,IF(AND('発達障害（診断書なし・配慮あり）情報入力シート'!BR294=1,'発達障害（診断書なし・配慮あり）情報入力シート'!D294&lt;&gt;"",'発達障害（診断書なし・配慮あり）情報入力シート'!D294&lt;&gt;"入学しなかった"),1,0))</f>
        <v>0</v>
      </c>
      <c r="F294" s="1218">
        <f t="shared" si="13"/>
        <v>0</v>
      </c>
      <c r="G294" s="1218" t="str">
        <f>IFERROR(MATCH(ROW('発達障害（診断書なし・配慮あり）情報入力シート'!AN270),F:F,0),"")</f>
        <v/>
      </c>
      <c r="H294" s="8">
        <f>IF('発達障害（診断書なし・配慮あり）情報入力シート'!CL294="",0,IF(AND('発達障害（診断書なし・配慮あり）情報入力シート'!CK294=1,'発達障害（診断書なし・配慮あり）情報入力シート'!D294&lt;&gt;"",'発達障害（診断書なし・配慮あり）情報入力シート'!D294&lt;&gt;"入学しなかった"),1,0))</f>
        <v>0</v>
      </c>
      <c r="I294" s="8">
        <f t="shared" si="14"/>
        <v>0</v>
      </c>
      <c r="J294" s="8" t="str">
        <f>IFERROR(MATCH(ROW('発達障害（診断書なし・配慮あり）情報入力シート'!BD270),I:I,0),"")</f>
        <v/>
      </c>
      <c r="K294" s="8">
        <f>IF(OR(SUM('発達障害（診断書なし・配慮あり）情報入力シート'!AT294:BQ294,'発達障害（診断書なし・配慮あり）情報入力シート'!BT294:CJ294)&gt;0,COUNTA('発達障害（診断書なし・配慮あり）情報入力シート'!BR294:BS294)=2,COUNTA('発達障害（診断書なし・配慮あり）情報入力シート'!CK294:CL294)=2),1,0)</f>
        <v>0</v>
      </c>
      <c r="L294" s="8">
        <f>SUM('発達障害（診断書なし・配慮あり）情報入力シート'!J294:M294)+COUNTA('発達障害（診断書なし・配慮あり）情報入力シート'!N294)</f>
        <v>0</v>
      </c>
      <c r="M294" s="8">
        <f>SUM('発達障害（診断書なし・配慮あり）情報入力シート'!O294:R294)+COUNTA('発達障害（診断書なし・配慮あり）情報入力シート'!S294)</f>
        <v>0</v>
      </c>
      <c r="N294" s="8">
        <f>IF(SUM('発達障害（診断書なし・配慮あり）情報入力シート'!$T294:$AP294)&gt;0,1,0)</f>
        <v>0</v>
      </c>
      <c r="O294" s="8">
        <f>IF('発達障害（診断書なし・配慮あり）情報入力シート'!D294="入学者(新1年生)",1,0)</f>
        <v>0</v>
      </c>
    </row>
    <row r="295" spans="1:15" x14ac:dyDescent="0.4">
      <c r="A295" s="1217">
        <v>271</v>
      </c>
      <c r="B295" s="1218">
        <f>IF('発達障害（診断書なし・配慮あり）情報入力シート'!AQ295="",0,IF(AND('発達障害（診断書なし・配慮あり）情報入力シート'!AP295=1,'発達障害（診断書なし・配慮あり）情報入力シート'!D295&lt;&gt;"",'発達障害（診断書なし・配慮あり）情報入力シート'!D295&lt;&gt;"在籍者(2年生以上)"),1,0))</f>
        <v>0</v>
      </c>
      <c r="C295" s="1218">
        <f t="shared" si="12"/>
        <v>0</v>
      </c>
      <c r="D295" s="1218" t="str">
        <f>IFERROR(MATCH(ROW('発達障害（診断書なし・配慮あり）情報入力シート'!A271),C:C,0),"")</f>
        <v/>
      </c>
      <c r="E295" s="1218">
        <f>IF('発達障害（診断書なし・配慮あり）情報入力シート'!BS295="",0,IF(AND('発達障害（診断書なし・配慮あり）情報入力シート'!BR295=1,'発達障害（診断書なし・配慮あり）情報入力シート'!D295&lt;&gt;"",'発達障害（診断書なし・配慮あり）情報入力シート'!D295&lt;&gt;"入学しなかった"),1,0))</f>
        <v>0</v>
      </c>
      <c r="F295" s="1218">
        <f t="shared" si="13"/>
        <v>0</v>
      </c>
      <c r="G295" s="1218" t="str">
        <f>IFERROR(MATCH(ROW('発達障害（診断書なし・配慮あり）情報入力シート'!AN271),F:F,0),"")</f>
        <v/>
      </c>
      <c r="H295" s="8">
        <f>IF('発達障害（診断書なし・配慮あり）情報入力シート'!CL295="",0,IF(AND('発達障害（診断書なし・配慮あり）情報入力シート'!CK295=1,'発達障害（診断書なし・配慮あり）情報入力シート'!D295&lt;&gt;"",'発達障害（診断書なし・配慮あり）情報入力シート'!D295&lt;&gt;"入学しなかった"),1,0))</f>
        <v>0</v>
      </c>
      <c r="I295" s="8">
        <f t="shared" si="14"/>
        <v>0</v>
      </c>
      <c r="J295" s="8" t="str">
        <f>IFERROR(MATCH(ROW('発達障害（診断書なし・配慮あり）情報入力シート'!BD271),I:I,0),"")</f>
        <v/>
      </c>
      <c r="K295" s="8">
        <f>IF(OR(SUM('発達障害（診断書なし・配慮あり）情報入力シート'!AT295:BQ295,'発達障害（診断書なし・配慮あり）情報入力シート'!BT295:CJ295)&gt;0,COUNTA('発達障害（診断書なし・配慮あり）情報入力シート'!BR295:BS295)=2,COUNTA('発達障害（診断書なし・配慮あり）情報入力シート'!CK295:CL295)=2),1,0)</f>
        <v>0</v>
      </c>
      <c r="L295" s="8">
        <f>SUM('発達障害（診断書なし・配慮あり）情報入力シート'!J295:M295)+COUNTA('発達障害（診断書なし・配慮あり）情報入力シート'!N295)</f>
        <v>0</v>
      </c>
      <c r="M295" s="8">
        <f>SUM('発達障害（診断書なし・配慮あり）情報入力シート'!O295:R295)+COUNTA('発達障害（診断書なし・配慮あり）情報入力シート'!S295)</f>
        <v>0</v>
      </c>
      <c r="N295" s="8">
        <f>IF(SUM('発達障害（診断書なし・配慮あり）情報入力シート'!$T295:$AP295)&gt;0,1,0)</f>
        <v>0</v>
      </c>
      <c r="O295" s="8">
        <f>IF('発達障害（診断書なし・配慮あり）情報入力シート'!D295="入学者(新1年生)",1,0)</f>
        <v>0</v>
      </c>
    </row>
    <row r="296" spans="1:15" x14ac:dyDescent="0.4">
      <c r="A296" s="1217">
        <v>272</v>
      </c>
      <c r="B296" s="1218">
        <f>IF('発達障害（診断書なし・配慮あり）情報入力シート'!AQ296="",0,IF(AND('発達障害（診断書なし・配慮あり）情報入力シート'!AP296=1,'発達障害（診断書なし・配慮あり）情報入力シート'!D296&lt;&gt;"",'発達障害（診断書なし・配慮あり）情報入力シート'!D296&lt;&gt;"在籍者(2年生以上)"),1,0))</f>
        <v>0</v>
      </c>
      <c r="C296" s="1218">
        <f t="shared" si="12"/>
        <v>0</v>
      </c>
      <c r="D296" s="1218" t="str">
        <f>IFERROR(MATCH(ROW('発達障害（診断書なし・配慮あり）情報入力シート'!A272),C:C,0),"")</f>
        <v/>
      </c>
      <c r="E296" s="1218">
        <f>IF('発達障害（診断書なし・配慮あり）情報入力シート'!BS296="",0,IF(AND('発達障害（診断書なし・配慮あり）情報入力シート'!BR296=1,'発達障害（診断書なし・配慮あり）情報入力シート'!D296&lt;&gt;"",'発達障害（診断書なし・配慮あり）情報入力シート'!D296&lt;&gt;"入学しなかった"),1,0))</f>
        <v>0</v>
      </c>
      <c r="F296" s="1218">
        <f t="shared" si="13"/>
        <v>0</v>
      </c>
      <c r="G296" s="1218" t="str">
        <f>IFERROR(MATCH(ROW('発達障害（診断書なし・配慮あり）情報入力シート'!AN272),F:F,0),"")</f>
        <v/>
      </c>
      <c r="H296" s="8">
        <f>IF('発達障害（診断書なし・配慮あり）情報入力シート'!CL296="",0,IF(AND('発達障害（診断書なし・配慮あり）情報入力シート'!CK296=1,'発達障害（診断書なし・配慮あり）情報入力シート'!D296&lt;&gt;"",'発達障害（診断書なし・配慮あり）情報入力シート'!D296&lt;&gt;"入学しなかった"),1,0))</f>
        <v>0</v>
      </c>
      <c r="I296" s="8">
        <f t="shared" si="14"/>
        <v>0</v>
      </c>
      <c r="J296" s="8" t="str">
        <f>IFERROR(MATCH(ROW('発達障害（診断書なし・配慮あり）情報入力シート'!BD272),I:I,0),"")</f>
        <v/>
      </c>
      <c r="K296" s="8">
        <f>IF(OR(SUM('発達障害（診断書なし・配慮あり）情報入力シート'!AT296:BQ296,'発達障害（診断書なし・配慮あり）情報入力シート'!BT296:CJ296)&gt;0,COUNTA('発達障害（診断書なし・配慮あり）情報入力シート'!BR296:BS296)=2,COUNTA('発達障害（診断書なし・配慮あり）情報入力シート'!CK296:CL296)=2),1,0)</f>
        <v>0</v>
      </c>
      <c r="L296" s="8">
        <f>SUM('発達障害（診断書なし・配慮あり）情報入力シート'!J296:M296)+COUNTA('発達障害（診断書なし・配慮あり）情報入力シート'!N296)</f>
        <v>0</v>
      </c>
      <c r="M296" s="8">
        <f>SUM('発達障害（診断書なし・配慮あり）情報入力シート'!O296:R296)+COUNTA('発達障害（診断書なし・配慮あり）情報入力シート'!S296)</f>
        <v>0</v>
      </c>
      <c r="N296" s="8">
        <f>IF(SUM('発達障害（診断書なし・配慮あり）情報入力シート'!$T296:$AP296)&gt;0,1,0)</f>
        <v>0</v>
      </c>
      <c r="O296" s="8">
        <f>IF('発達障害（診断書なし・配慮あり）情報入力シート'!D296="入学者(新1年生)",1,0)</f>
        <v>0</v>
      </c>
    </row>
    <row r="297" spans="1:15" x14ac:dyDescent="0.4">
      <c r="A297" s="1217">
        <v>273</v>
      </c>
      <c r="B297" s="1218">
        <f>IF('発達障害（診断書なし・配慮あり）情報入力シート'!AQ297="",0,IF(AND('発達障害（診断書なし・配慮あり）情報入力シート'!AP297=1,'発達障害（診断書なし・配慮あり）情報入力シート'!D297&lt;&gt;"",'発達障害（診断書なし・配慮あり）情報入力シート'!D297&lt;&gt;"在籍者(2年生以上)"),1,0))</f>
        <v>0</v>
      </c>
      <c r="C297" s="1218">
        <f t="shared" si="12"/>
        <v>0</v>
      </c>
      <c r="D297" s="1218" t="str">
        <f>IFERROR(MATCH(ROW('発達障害（診断書なし・配慮あり）情報入力シート'!A273),C:C,0),"")</f>
        <v/>
      </c>
      <c r="E297" s="1218">
        <f>IF('発達障害（診断書なし・配慮あり）情報入力シート'!BS297="",0,IF(AND('発達障害（診断書なし・配慮あり）情報入力シート'!BR297=1,'発達障害（診断書なし・配慮あり）情報入力シート'!D297&lt;&gt;"",'発達障害（診断書なし・配慮あり）情報入力シート'!D297&lt;&gt;"入学しなかった"),1,0))</f>
        <v>0</v>
      </c>
      <c r="F297" s="1218">
        <f t="shared" si="13"/>
        <v>0</v>
      </c>
      <c r="G297" s="1218" t="str">
        <f>IFERROR(MATCH(ROW('発達障害（診断書なし・配慮あり）情報入力シート'!AN273),F:F,0),"")</f>
        <v/>
      </c>
      <c r="H297" s="8">
        <f>IF('発達障害（診断書なし・配慮あり）情報入力シート'!CL297="",0,IF(AND('発達障害（診断書なし・配慮あり）情報入力シート'!CK297=1,'発達障害（診断書なし・配慮あり）情報入力シート'!D297&lt;&gt;"",'発達障害（診断書なし・配慮あり）情報入力シート'!D297&lt;&gt;"入学しなかった"),1,0))</f>
        <v>0</v>
      </c>
      <c r="I297" s="8">
        <f t="shared" si="14"/>
        <v>0</v>
      </c>
      <c r="J297" s="8" t="str">
        <f>IFERROR(MATCH(ROW('発達障害（診断書なし・配慮あり）情報入力シート'!BD273),I:I,0),"")</f>
        <v/>
      </c>
      <c r="K297" s="8">
        <f>IF(OR(SUM('発達障害（診断書なし・配慮あり）情報入力シート'!AT297:BQ297,'発達障害（診断書なし・配慮あり）情報入力シート'!BT297:CJ297)&gt;0,COUNTA('発達障害（診断書なし・配慮あり）情報入力シート'!BR297:BS297)=2,COUNTA('発達障害（診断書なし・配慮あり）情報入力シート'!CK297:CL297)=2),1,0)</f>
        <v>0</v>
      </c>
      <c r="L297" s="8">
        <f>SUM('発達障害（診断書なし・配慮あり）情報入力シート'!J297:M297)+COUNTA('発達障害（診断書なし・配慮あり）情報入力シート'!N297)</f>
        <v>0</v>
      </c>
      <c r="M297" s="8">
        <f>SUM('発達障害（診断書なし・配慮あり）情報入力シート'!O297:R297)+COUNTA('発達障害（診断書なし・配慮あり）情報入力シート'!S297)</f>
        <v>0</v>
      </c>
      <c r="N297" s="8">
        <f>IF(SUM('発達障害（診断書なし・配慮あり）情報入力シート'!$T297:$AP297)&gt;0,1,0)</f>
        <v>0</v>
      </c>
      <c r="O297" s="8">
        <f>IF('発達障害（診断書なし・配慮あり）情報入力シート'!D297="入学者(新1年生)",1,0)</f>
        <v>0</v>
      </c>
    </row>
    <row r="298" spans="1:15" x14ac:dyDescent="0.4">
      <c r="A298" s="1217">
        <v>274</v>
      </c>
      <c r="B298" s="1218">
        <f>IF('発達障害（診断書なし・配慮あり）情報入力シート'!AQ298="",0,IF(AND('発達障害（診断書なし・配慮あり）情報入力シート'!AP298=1,'発達障害（診断書なし・配慮あり）情報入力シート'!D298&lt;&gt;"",'発達障害（診断書なし・配慮あり）情報入力シート'!D298&lt;&gt;"在籍者(2年生以上)"),1,0))</f>
        <v>0</v>
      </c>
      <c r="C298" s="1218">
        <f t="shared" si="12"/>
        <v>0</v>
      </c>
      <c r="D298" s="1218" t="str">
        <f>IFERROR(MATCH(ROW('発達障害（診断書なし・配慮あり）情報入力シート'!A274),C:C,0),"")</f>
        <v/>
      </c>
      <c r="E298" s="1218">
        <f>IF('発達障害（診断書なし・配慮あり）情報入力シート'!BS298="",0,IF(AND('発達障害（診断書なし・配慮あり）情報入力シート'!BR298=1,'発達障害（診断書なし・配慮あり）情報入力シート'!D298&lt;&gt;"",'発達障害（診断書なし・配慮あり）情報入力シート'!D298&lt;&gt;"入学しなかった"),1,0))</f>
        <v>0</v>
      </c>
      <c r="F298" s="1218">
        <f t="shared" si="13"/>
        <v>0</v>
      </c>
      <c r="G298" s="1218" t="str">
        <f>IFERROR(MATCH(ROW('発達障害（診断書なし・配慮あり）情報入力シート'!AN274),F:F,0),"")</f>
        <v/>
      </c>
      <c r="H298" s="8">
        <f>IF('発達障害（診断書なし・配慮あり）情報入力シート'!CL298="",0,IF(AND('発達障害（診断書なし・配慮あり）情報入力シート'!CK298=1,'発達障害（診断書なし・配慮あり）情報入力シート'!D298&lt;&gt;"",'発達障害（診断書なし・配慮あり）情報入力シート'!D298&lt;&gt;"入学しなかった"),1,0))</f>
        <v>0</v>
      </c>
      <c r="I298" s="8">
        <f t="shared" si="14"/>
        <v>0</v>
      </c>
      <c r="J298" s="8" t="str">
        <f>IFERROR(MATCH(ROW('発達障害（診断書なし・配慮あり）情報入力シート'!BD274),I:I,0),"")</f>
        <v/>
      </c>
      <c r="K298" s="8">
        <f>IF(OR(SUM('発達障害（診断書なし・配慮あり）情報入力シート'!AT298:BQ298,'発達障害（診断書なし・配慮あり）情報入力シート'!BT298:CJ298)&gt;0,COUNTA('発達障害（診断書なし・配慮あり）情報入力シート'!BR298:BS298)=2,COUNTA('発達障害（診断書なし・配慮あり）情報入力シート'!CK298:CL298)=2),1,0)</f>
        <v>0</v>
      </c>
      <c r="L298" s="8">
        <f>SUM('発達障害（診断書なし・配慮あり）情報入力シート'!J298:M298)+COUNTA('発達障害（診断書なし・配慮あり）情報入力シート'!N298)</f>
        <v>0</v>
      </c>
      <c r="M298" s="8">
        <f>SUM('発達障害（診断書なし・配慮あり）情報入力シート'!O298:R298)+COUNTA('発達障害（診断書なし・配慮あり）情報入力シート'!S298)</f>
        <v>0</v>
      </c>
      <c r="N298" s="8">
        <f>IF(SUM('発達障害（診断書なし・配慮あり）情報入力シート'!$T298:$AP298)&gt;0,1,0)</f>
        <v>0</v>
      </c>
      <c r="O298" s="8">
        <f>IF('発達障害（診断書なし・配慮あり）情報入力シート'!D298="入学者(新1年生)",1,0)</f>
        <v>0</v>
      </c>
    </row>
    <row r="299" spans="1:15" x14ac:dyDescent="0.4">
      <c r="A299" s="1217">
        <v>275</v>
      </c>
      <c r="B299" s="1218">
        <f>IF('発達障害（診断書なし・配慮あり）情報入力シート'!AQ299="",0,IF(AND('発達障害（診断書なし・配慮あり）情報入力シート'!AP299=1,'発達障害（診断書なし・配慮あり）情報入力シート'!D299&lt;&gt;"",'発達障害（診断書なし・配慮あり）情報入力シート'!D299&lt;&gt;"在籍者(2年生以上)"),1,0))</f>
        <v>0</v>
      </c>
      <c r="C299" s="1218">
        <f t="shared" si="12"/>
        <v>0</v>
      </c>
      <c r="D299" s="1218" t="str">
        <f>IFERROR(MATCH(ROW('発達障害（診断書なし・配慮あり）情報入力シート'!A275),C:C,0),"")</f>
        <v/>
      </c>
      <c r="E299" s="1218">
        <f>IF('発達障害（診断書なし・配慮あり）情報入力シート'!BS299="",0,IF(AND('発達障害（診断書なし・配慮あり）情報入力シート'!BR299=1,'発達障害（診断書なし・配慮あり）情報入力シート'!D299&lt;&gt;"",'発達障害（診断書なし・配慮あり）情報入力シート'!D299&lt;&gt;"入学しなかった"),1,0))</f>
        <v>0</v>
      </c>
      <c r="F299" s="1218">
        <f t="shared" si="13"/>
        <v>0</v>
      </c>
      <c r="G299" s="1218" t="str">
        <f>IFERROR(MATCH(ROW('発達障害（診断書なし・配慮あり）情報入力シート'!AN275),F:F,0),"")</f>
        <v/>
      </c>
      <c r="H299" s="8">
        <f>IF('発達障害（診断書なし・配慮あり）情報入力シート'!CL299="",0,IF(AND('発達障害（診断書なし・配慮あり）情報入力シート'!CK299=1,'発達障害（診断書なし・配慮あり）情報入力シート'!D299&lt;&gt;"",'発達障害（診断書なし・配慮あり）情報入力シート'!D299&lt;&gt;"入学しなかった"),1,0))</f>
        <v>0</v>
      </c>
      <c r="I299" s="8">
        <f t="shared" si="14"/>
        <v>0</v>
      </c>
      <c r="J299" s="8" t="str">
        <f>IFERROR(MATCH(ROW('発達障害（診断書なし・配慮あり）情報入力シート'!BD275),I:I,0),"")</f>
        <v/>
      </c>
      <c r="K299" s="8">
        <f>IF(OR(SUM('発達障害（診断書なし・配慮あり）情報入力シート'!AT299:BQ299,'発達障害（診断書なし・配慮あり）情報入力シート'!BT299:CJ299)&gt;0,COUNTA('発達障害（診断書なし・配慮あり）情報入力シート'!BR299:BS299)=2,COUNTA('発達障害（診断書なし・配慮あり）情報入力シート'!CK299:CL299)=2),1,0)</f>
        <v>0</v>
      </c>
      <c r="L299" s="8">
        <f>SUM('発達障害（診断書なし・配慮あり）情報入力シート'!J299:M299)+COUNTA('発達障害（診断書なし・配慮あり）情報入力シート'!N299)</f>
        <v>0</v>
      </c>
      <c r="M299" s="8">
        <f>SUM('発達障害（診断書なし・配慮あり）情報入力シート'!O299:R299)+COUNTA('発達障害（診断書なし・配慮あり）情報入力シート'!S299)</f>
        <v>0</v>
      </c>
      <c r="N299" s="8">
        <f>IF(SUM('発達障害（診断書なし・配慮あり）情報入力シート'!$T299:$AP299)&gt;0,1,0)</f>
        <v>0</v>
      </c>
      <c r="O299" s="8">
        <f>IF('発達障害（診断書なし・配慮あり）情報入力シート'!D299="入学者(新1年生)",1,0)</f>
        <v>0</v>
      </c>
    </row>
    <row r="300" spans="1:15" x14ac:dyDescent="0.4">
      <c r="A300" s="1217">
        <v>276</v>
      </c>
      <c r="B300" s="1218">
        <f>IF('発達障害（診断書なし・配慮あり）情報入力シート'!AQ300="",0,IF(AND('発達障害（診断書なし・配慮あり）情報入力シート'!AP300=1,'発達障害（診断書なし・配慮あり）情報入力シート'!D300&lt;&gt;"",'発達障害（診断書なし・配慮あり）情報入力シート'!D300&lt;&gt;"在籍者(2年生以上)"),1,0))</f>
        <v>0</v>
      </c>
      <c r="C300" s="1218">
        <f t="shared" si="12"/>
        <v>0</v>
      </c>
      <c r="D300" s="1218" t="str">
        <f>IFERROR(MATCH(ROW('発達障害（診断書なし・配慮あり）情報入力シート'!A276),C:C,0),"")</f>
        <v/>
      </c>
      <c r="E300" s="1218">
        <f>IF('発達障害（診断書なし・配慮あり）情報入力シート'!BS300="",0,IF(AND('発達障害（診断書なし・配慮あり）情報入力シート'!BR300=1,'発達障害（診断書なし・配慮あり）情報入力シート'!D300&lt;&gt;"",'発達障害（診断書なし・配慮あり）情報入力シート'!D300&lt;&gt;"入学しなかった"),1,0))</f>
        <v>0</v>
      </c>
      <c r="F300" s="1218">
        <f t="shared" si="13"/>
        <v>0</v>
      </c>
      <c r="G300" s="1218" t="str">
        <f>IFERROR(MATCH(ROW('発達障害（診断書なし・配慮あり）情報入力シート'!AN276),F:F,0),"")</f>
        <v/>
      </c>
      <c r="H300" s="8">
        <f>IF('発達障害（診断書なし・配慮あり）情報入力シート'!CL300="",0,IF(AND('発達障害（診断書なし・配慮あり）情報入力シート'!CK300=1,'発達障害（診断書なし・配慮あり）情報入力シート'!D300&lt;&gt;"",'発達障害（診断書なし・配慮あり）情報入力シート'!D300&lt;&gt;"入学しなかった"),1,0))</f>
        <v>0</v>
      </c>
      <c r="I300" s="8">
        <f t="shared" si="14"/>
        <v>0</v>
      </c>
      <c r="J300" s="8" t="str">
        <f>IFERROR(MATCH(ROW('発達障害（診断書なし・配慮あり）情報入力シート'!BD276),I:I,0),"")</f>
        <v/>
      </c>
      <c r="K300" s="8">
        <f>IF(OR(SUM('発達障害（診断書なし・配慮あり）情報入力シート'!AT300:BQ300,'発達障害（診断書なし・配慮あり）情報入力シート'!BT300:CJ300)&gt;0,COUNTA('発達障害（診断書なし・配慮あり）情報入力シート'!BR300:BS300)=2,COUNTA('発達障害（診断書なし・配慮あり）情報入力シート'!CK300:CL300)=2),1,0)</f>
        <v>0</v>
      </c>
      <c r="L300" s="8">
        <f>SUM('発達障害（診断書なし・配慮あり）情報入力シート'!J300:M300)+COUNTA('発達障害（診断書なし・配慮あり）情報入力シート'!N300)</f>
        <v>0</v>
      </c>
      <c r="M300" s="8">
        <f>SUM('発達障害（診断書なし・配慮あり）情報入力シート'!O300:R300)+COUNTA('発達障害（診断書なし・配慮あり）情報入力シート'!S300)</f>
        <v>0</v>
      </c>
      <c r="N300" s="8">
        <f>IF(SUM('発達障害（診断書なし・配慮あり）情報入力シート'!$T300:$AP300)&gt;0,1,0)</f>
        <v>0</v>
      </c>
      <c r="O300" s="8">
        <f>IF('発達障害（診断書なし・配慮あり）情報入力シート'!D300="入学者(新1年生)",1,0)</f>
        <v>0</v>
      </c>
    </row>
    <row r="301" spans="1:15" x14ac:dyDescent="0.4">
      <c r="A301" s="1217">
        <v>277</v>
      </c>
      <c r="B301" s="1218">
        <f>IF('発達障害（診断書なし・配慮あり）情報入力シート'!AQ301="",0,IF(AND('発達障害（診断書なし・配慮あり）情報入力シート'!AP301=1,'発達障害（診断書なし・配慮あり）情報入力シート'!D301&lt;&gt;"",'発達障害（診断書なし・配慮あり）情報入力シート'!D301&lt;&gt;"在籍者(2年生以上)"),1,0))</f>
        <v>0</v>
      </c>
      <c r="C301" s="1218">
        <f t="shared" si="12"/>
        <v>0</v>
      </c>
      <c r="D301" s="1218" t="str">
        <f>IFERROR(MATCH(ROW('発達障害（診断書なし・配慮あり）情報入力シート'!A277),C:C,0),"")</f>
        <v/>
      </c>
      <c r="E301" s="1218">
        <f>IF('発達障害（診断書なし・配慮あり）情報入力シート'!BS301="",0,IF(AND('発達障害（診断書なし・配慮あり）情報入力シート'!BR301=1,'発達障害（診断書なし・配慮あり）情報入力シート'!D301&lt;&gt;"",'発達障害（診断書なし・配慮あり）情報入力シート'!D301&lt;&gt;"入学しなかった"),1,0))</f>
        <v>0</v>
      </c>
      <c r="F301" s="1218">
        <f t="shared" si="13"/>
        <v>0</v>
      </c>
      <c r="G301" s="1218" t="str">
        <f>IFERROR(MATCH(ROW('発達障害（診断書なし・配慮あり）情報入力シート'!AN277),F:F,0),"")</f>
        <v/>
      </c>
      <c r="H301" s="8">
        <f>IF('発達障害（診断書なし・配慮あり）情報入力シート'!CL301="",0,IF(AND('発達障害（診断書なし・配慮あり）情報入力シート'!CK301=1,'発達障害（診断書なし・配慮あり）情報入力シート'!D301&lt;&gt;"",'発達障害（診断書なし・配慮あり）情報入力シート'!D301&lt;&gt;"入学しなかった"),1,0))</f>
        <v>0</v>
      </c>
      <c r="I301" s="8">
        <f t="shared" si="14"/>
        <v>0</v>
      </c>
      <c r="J301" s="8" t="str">
        <f>IFERROR(MATCH(ROW('発達障害（診断書なし・配慮あり）情報入力シート'!BD277),I:I,0),"")</f>
        <v/>
      </c>
      <c r="K301" s="8">
        <f>IF(OR(SUM('発達障害（診断書なし・配慮あり）情報入力シート'!AT301:BQ301,'発達障害（診断書なし・配慮あり）情報入力シート'!BT301:CJ301)&gt;0,COUNTA('発達障害（診断書なし・配慮あり）情報入力シート'!BR301:BS301)=2,COUNTA('発達障害（診断書なし・配慮あり）情報入力シート'!CK301:CL301)=2),1,0)</f>
        <v>0</v>
      </c>
      <c r="L301" s="8">
        <f>SUM('発達障害（診断書なし・配慮あり）情報入力シート'!J301:M301)+COUNTA('発達障害（診断書なし・配慮あり）情報入力シート'!N301)</f>
        <v>0</v>
      </c>
      <c r="M301" s="8">
        <f>SUM('発達障害（診断書なし・配慮あり）情報入力シート'!O301:R301)+COUNTA('発達障害（診断書なし・配慮あり）情報入力シート'!S301)</f>
        <v>0</v>
      </c>
      <c r="N301" s="8">
        <f>IF(SUM('発達障害（診断書なし・配慮あり）情報入力シート'!$T301:$AP301)&gt;0,1,0)</f>
        <v>0</v>
      </c>
      <c r="O301" s="8">
        <f>IF('発達障害（診断書なし・配慮あり）情報入力シート'!D301="入学者(新1年生)",1,0)</f>
        <v>0</v>
      </c>
    </row>
    <row r="302" spans="1:15" x14ac:dyDescent="0.4">
      <c r="A302" s="1217">
        <v>278</v>
      </c>
      <c r="B302" s="1218">
        <f>IF('発達障害（診断書なし・配慮あり）情報入力シート'!AQ302="",0,IF(AND('発達障害（診断書なし・配慮あり）情報入力シート'!AP302=1,'発達障害（診断書なし・配慮あり）情報入力シート'!D302&lt;&gt;"",'発達障害（診断書なし・配慮あり）情報入力シート'!D302&lt;&gt;"在籍者(2年生以上)"),1,0))</f>
        <v>0</v>
      </c>
      <c r="C302" s="1218">
        <f t="shared" si="12"/>
        <v>0</v>
      </c>
      <c r="D302" s="1218" t="str">
        <f>IFERROR(MATCH(ROW('発達障害（診断書なし・配慮あり）情報入力シート'!A278),C:C,0),"")</f>
        <v/>
      </c>
      <c r="E302" s="1218">
        <f>IF('発達障害（診断書なし・配慮あり）情報入力シート'!BS302="",0,IF(AND('発達障害（診断書なし・配慮あり）情報入力シート'!BR302=1,'発達障害（診断書なし・配慮あり）情報入力シート'!D302&lt;&gt;"",'発達障害（診断書なし・配慮あり）情報入力シート'!D302&lt;&gt;"入学しなかった"),1,0))</f>
        <v>0</v>
      </c>
      <c r="F302" s="1218">
        <f t="shared" si="13"/>
        <v>0</v>
      </c>
      <c r="G302" s="1218" t="str">
        <f>IFERROR(MATCH(ROW('発達障害（診断書なし・配慮あり）情報入力シート'!AN278),F:F,0),"")</f>
        <v/>
      </c>
      <c r="H302" s="8">
        <f>IF('発達障害（診断書なし・配慮あり）情報入力シート'!CL302="",0,IF(AND('発達障害（診断書なし・配慮あり）情報入力シート'!CK302=1,'発達障害（診断書なし・配慮あり）情報入力シート'!D302&lt;&gt;"",'発達障害（診断書なし・配慮あり）情報入力シート'!D302&lt;&gt;"入学しなかった"),1,0))</f>
        <v>0</v>
      </c>
      <c r="I302" s="8">
        <f t="shared" si="14"/>
        <v>0</v>
      </c>
      <c r="J302" s="8" t="str">
        <f>IFERROR(MATCH(ROW('発達障害（診断書なし・配慮あり）情報入力シート'!BD278),I:I,0),"")</f>
        <v/>
      </c>
      <c r="K302" s="8">
        <f>IF(OR(SUM('発達障害（診断書なし・配慮あり）情報入力シート'!AT302:BQ302,'発達障害（診断書なし・配慮あり）情報入力シート'!BT302:CJ302)&gt;0,COUNTA('発達障害（診断書なし・配慮あり）情報入力シート'!BR302:BS302)=2,COUNTA('発達障害（診断書なし・配慮あり）情報入力シート'!CK302:CL302)=2),1,0)</f>
        <v>0</v>
      </c>
      <c r="L302" s="8">
        <f>SUM('発達障害（診断書なし・配慮あり）情報入力シート'!J302:M302)+COUNTA('発達障害（診断書なし・配慮あり）情報入力シート'!N302)</f>
        <v>0</v>
      </c>
      <c r="M302" s="8">
        <f>SUM('発達障害（診断書なし・配慮あり）情報入力シート'!O302:R302)+COUNTA('発達障害（診断書なし・配慮あり）情報入力シート'!S302)</f>
        <v>0</v>
      </c>
      <c r="N302" s="8">
        <f>IF(SUM('発達障害（診断書なし・配慮あり）情報入力シート'!$T302:$AP302)&gt;0,1,0)</f>
        <v>0</v>
      </c>
      <c r="O302" s="8">
        <f>IF('発達障害（診断書なし・配慮あり）情報入力シート'!D302="入学者(新1年生)",1,0)</f>
        <v>0</v>
      </c>
    </row>
    <row r="303" spans="1:15" x14ac:dyDescent="0.4">
      <c r="A303" s="1217">
        <v>279</v>
      </c>
      <c r="B303" s="1218">
        <f>IF('発達障害（診断書なし・配慮あり）情報入力シート'!AQ303="",0,IF(AND('発達障害（診断書なし・配慮あり）情報入力シート'!AP303=1,'発達障害（診断書なし・配慮あり）情報入力シート'!D303&lt;&gt;"",'発達障害（診断書なし・配慮あり）情報入力シート'!D303&lt;&gt;"在籍者(2年生以上)"),1,0))</f>
        <v>0</v>
      </c>
      <c r="C303" s="1218">
        <f t="shared" si="12"/>
        <v>0</v>
      </c>
      <c r="D303" s="1218" t="str">
        <f>IFERROR(MATCH(ROW('発達障害（診断書なし・配慮あり）情報入力シート'!A279),C:C,0),"")</f>
        <v/>
      </c>
      <c r="E303" s="1218">
        <f>IF('発達障害（診断書なし・配慮あり）情報入力シート'!BS303="",0,IF(AND('発達障害（診断書なし・配慮あり）情報入力シート'!BR303=1,'発達障害（診断書なし・配慮あり）情報入力シート'!D303&lt;&gt;"",'発達障害（診断書なし・配慮あり）情報入力シート'!D303&lt;&gt;"入学しなかった"),1,0))</f>
        <v>0</v>
      </c>
      <c r="F303" s="1218">
        <f t="shared" si="13"/>
        <v>0</v>
      </c>
      <c r="G303" s="1218" t="str">
        <f>IFERROR(MATCH(ROW('発達障害（診断書なし・配慮あり）情報入力シート'!AN279),F:F,0),"")</f>
        <v/>
      </c>
      <c r="H303" s="8">
        <f>IF('発達障害（診断書なし・配慮あり）情報入力シート'!CL303="",0,IF(AND('発達障害（診断書なし・配慮あり）情報入力シート'!CK303=1,'発達障害（診断書なし・配慮あり）情報入力シート'!D303&lt;&gt;"",'発達障害（診断書なし・配慮あり）情報入力シート'!D303&lt;&gt;"入学しなかった"),1,0))</f>
        <v>0</v>
      </c>
      <c r="I303" s="8">
        <f t="shared" si="14"/>
        <v>0</v>
      </c>
      <c r="J303" s="8" t="str">
        <f>IFERROR(MATCH(ROW('発達障害（診断書なし・配慮あり）情報入力シート'!BD279),I:I,0),"")</f>
        <v/>
      </c>
      <c r="K303" s="8">
        <f>IF(OR(SUM('発達障害（診断書なし・配慮あり）情報入力シート'!AT303:BQ303,'発達障害（診断書なし・配慮あり）情報入力シート'!BT303:CJ303)&gt;0,COUNTA('発達障害（診断書なし・配慮あり）情報入力シート'!BR303:BS303)=2,COUNTA('発達障害（診断書なし・配慮あり）情報入力シート'!CK303:CL303)=2),1,0)</f>
        <v>0</v>
      </c>
      <c r="L303" s="8">
        <f>SUM('発達障害（診断書なし・配慮あり）情報入力シート'!J303:M303)+COUNTA('発達障害（診断書なし・配慮あり）情報入力シート'!N303)</f>
        <v>0</v>
      </c>
      <c r="M303" s="8">
        <f>SUM('発達障害（診断書なし・配慮あり）情報入力シート'!O303:R303)+COUNTA('発達障害（診断書なし・配慮あり）情報入力シート'!S303)</f>
        <v>0</v>
      </c>
      <c r="N303" s="8">
        <f>IF(SUM('発達障害（診断書なし・配慮あり）情報入力シート'!$T303:$AP303)&gt;0,1,0)</f>
        <v>0</v>
      </c>
      <c r="O303" s="8">
        <f>IF('発達障害（診断書なし・配慮あり）情報入力シート'!D303="入学者(新1年生)",1,0)</f>
        <v>0</v>
      </c>
    </row>
    <row r="304" spans="1:15" x14ac:dyDescent="0.4">
      <c r="A304" s="1217">
        <v>280</v>
      </c>
      <c r="B304" s="1218">
        <f>IF('発達障害（診断書なし・配慮あり）情報入力シート'!AQ304="",0,IF(AND('発達障害（診断書なし・配慮あり）情報入力シート'!AP304=1,'発達障害（診断書なし・配慮あり）情報入力シート'!D304&lt;&gt;"",'発達障害（診断書なし・配慮あり）情報入力シート'!D304&lt;&gt;"在籍者(2年生以上)"),1,0))</f>
        <v>0</v>
      </c>
      <c r="C304" s="1218">
        <f t="shared" si="12"/>
        <v>0</v>
      </c>
      <c r="D304" s="1218" t="str">
        <f>IFERROR(MATCH(ROW('発達障害（診断書なし・配慮あり）情報入力シート'!A280),C:C,0),"")</f>
        <v/>
      </c>
      <c r="E304" s="1218">
        <f>IF('発達障害（診断書なし・配慮あり）情報入力シート'!BS304="",0,IF(AND('発達障害（診断書なし・配慮あり）情報入力シート'!BR304=1,'発達障害（診断書なし・配慮あり）情報入力シート'!D304&lt;&gt;"",'発達障害（診断書なし・配慮あり）情報入力シート'!D304&lt;&gt;"入学しなかった"),1,0))</f>
        <v>0</v>
      </c>
      <c r="F304" s="1218">
        <f t="shared" si="13"/>
        <v>0</v>
      </c>
      <c r="G304" s="1218" t="str">
        <f>IFERROR(MATCH(ROW('発達障害（診断書なし・配慮あり）情報入力シート'!AN280),F:F,0),"")</f>
        <v/>
      </c>
      <c r="H304" s="8">
        <f>IF('発達障害（診断書なし・配慮あり）情報入力シート'!CL304="",0,IF(AND('発達障害（診断書なし・配慮あり）情報入力シート'!CK304=1,'発達障害（診断書なし・配慮あり）情報入力シート'!D304&lt;&gt;"",'発達障害（診断書なし・配慮あり）情報入力シート'!D304&lt;&gt;"入学しなかった"),1,0))</f>
        <v>0</v>
      </c>
      <c r="I304" s="8">
        <f t="shared" si="14"/>
        <v>0</v>
      </c>
      <c r="J304" s="8" t="str">
        <f>IFERROR(MATCH(ROW('発達障害（診断書なし・配慮あり）情報入力シート'!BD280),I:I,0),"")</f>
        <v/>
      </c>
      <c r="K304" s="8">
        <f>IF(OR(SUM('発達障害（診断書なし・配慮あり）情報入力シート'!AT304:BQ304,'発達障害（診断書なし・配慮あり）情報入力シート'!BT304:CJ304)&gt;0,COUNTA('発達障害（診断書なし・配慮あり）情報入力シート'!BR304:BS304)=2,COUNTA('発達障害（診断書なし・配慮あり）情報入力シート'!CK304:CL304)=2),1,0)</f>
        <v>0</v>
      </c>
      <c r="L304" s="8">
        <f>SUM('発達障害（診断書なし・配慮あり）情報入力シート'!J304:M304)+COUNTA('発達障害（診断書なし・配慮あり）情報入力シート'!N304)</f>
        <v>0</v>
      </c>
      <c r="M304" s="8">
        <f>SUM('発達障害（診断書なし・配慮あり）情報入力シート'!O304:R304)+COUNTA('発達障害（診断書なし・配慮あり）情報入力シート'!S304)</f>
        <v>0</v>
      </c>
      <c r="N304" s="8">
        <f>IF(SUM('発達障害（診断書なし・配慮あり）情報入力シート'!$T304:$AP304)&gt;0,1,0)</f>
        <v>0</v>
      </c>
      <c r="O304" s="8">
        <f>IF('発達障害（診断書なし・配慮あり）情報入力シート'!D304="入学者(新1年生)",1,0)</f>
        <v>0</v>
      </c>
    </row>
    <row r="305" spans="1:15" x14ac:dyDescent="0.4">
      <c r="A305" s="1217">
        <v>281</v>
      </c>
      <c r="B305" s="1218">
        <f>IF('発達障害（診断書なし・配慮あり）情報入力シート'!AQ305="",0,IF(AND('発達障害（診断書なし・配慮あり）情報入力シート'!AP305=1,'発達障害（診断書なし・配慮あり）情報入力シート'!D305&lt;&gt;"",'発達障害（診断書なし・配慮あり）情報入力シート'!D305&lt;&gt;"在籍者(2年生以上)"),1,0))</f>
        <v>0</v>
      </c>
      <c r="C305" s="1218">
        <f t="shared" si="12"/>
        <v>0</v>
      </c>
      <c r="D305" s="1218" t="str">
        <f>IFERROR(MATCH(ROW('発達障害（診断書なし・配慮あり）情報入力シート'!A281),C:C,0),"")</f>
        <v/>
      </c>
      <c r="E305" s="1218">
        <f>IF('発達障害（診断書なし・配慮あり）情報入力シート'!BS305="",0,IF(AND('発達障害（診断書なし・配慮あり）情報入力シート'!BR305=1,'発達障害（診断書なし・配慮あり）情報入力シート'!D305&lt;&gt;"",'発達障害（診断書なし・配慮あり）情報入力シート'!D305&lt;&gt;"入学しなかった"),1,0))</f>
        <v>0</v>
      </c>
      <c r="F305" s="1218">
        <f t="shared" si="13"/>
        <v>0</v>
      </c>
      <c r="G305" s="1218" t="str">
        <f>IFERROR(MATCH(ROW('発達障害（診断書なし・配慮あり）情報入力シート'!AN281),F:F,0),"")</f>
        <v/>
      </c>
      <c r="H305" s="8">
        <f>IF('発達障害（診断書なし・配慮あり）情報入力シート'!CL305="",0,IF(AND('発達障害（診断書なし・配慮あり）情報入力シート'!CK305=1,'発達障害（診断書なし・配慮あり）情報入力シート'!D305&lt;&gt;"",'発達障害（診断書なし・配慮あり）情報入力シート'!D305&lt;&gt;"入学しなかった"),1,0))</f>
        <v>0</v>
      </c>
      <c r="I305" s="8">
        <f t="shared" si="14"/>
        <v>0</v>
      </c>
      <c r="J305" s="8" t="str">
        <f>IFERROR(MATCH(ROW('発達障害（診断書なし・配慮あり）情報入力シート'!BD281),I:I,0),"")</f>
        <v/>
      </c>
      <c r="K305" s="8">
        <f>IF(OR(SUM('発達障害（診断書なし・配慮あり）情報入力シート'!AT305:BQ305,'発達障害（診断書なし・配慮あり）情報入力シート'!BT305:CJ305)&gt;0,COUNTA('発達障害（診断書なし・配慮あり）情報入力シート'!BR305:BS305)=2,COUNTA('発達障害（診断書なし・配慮あり）情報入力シート'!CK305:CL305)=2),1,0)</f>
        <v>0</v>
      </c>
      <c r="L305" s="8">
        <f>SUM('発達障害（診断書なし・配慮あり）情報入力シート'!J305:M305)+COUNTA('発達障害（診断書なし・配慮あり）情報入力シート'!N305)</f>
        <v>0</v>
      </c>
      <c r="M305" s="8">
        <f>SUM('発達障害（診断書なし・配慮あり）情報入力シート'!O305:R305)+COUNTA('発達障害（診断書なし・配慮あり）情報入力シート'!S305)</f>
        <v>0</v>
      </c>
      <c r="N305" s="8">
        <f>IF(SUM('発達障害（診断書なし・配慮あり）情報入力シート'!$T305:$AP305)&gt;0,1,0)</f>
        <v>0</v>
      </c>
      <c r="O305" s="8">
        <f>IF('発達障害（診断書なし・配慮あり）情報入力シート'!D305="入学者(新1年生)",1,0)</f>
        <v>0</v>
      </c>
    </row>
    <row r="306" spans="1:15" x14ac:dyDescent="0.4">
      <c r="A306" s="1217">
        <v>282</v>
      </c>
      <c r="B306" s="1218">
        <f>IF('発達障害（診断書なし・配慮あり）情報入力シート'!AQ306="",0,IF(AND('発達障害（診断書なし・配慮あり）情報入力シート'!AP306=1,'発達障害（診断書なし・配慮あり）情報入力シート'!D306&lt;&gt;"",'発達障害（診断書なし・配慮あり）情報入力シート'!D306&lt;&gt;"在籍者(2年生以上)"),1,0))</f>
        <v>0</v>
      </c>
      <c r="C306" s="1218">
        <f t="shared" si="12"/>
        <v>0</v>
      </c>
      <c r="D306" s="1218" t="str">
        <f>IFERROR(MATCH(ROW('発達障害（診断書なし・配慮あり）情報入力シート'!A282),C:C,0),"")</f>
        <v/>
      </c>
      <c r="E306" s="1218">
        <f>IF('発達障害（診断書なし・配慮あり）情報入力シート'!BS306="",0,IF(AND('発達障害（診断書なし・配慮あり）情報入力シート'!BR306=1,'発達障害（診断書なし・配慮あり）情報入力シート'!D306&lt;&gt;"",'発達障害（診断書なし・配慮あり）情報入力シート'!D306&lt;&gt;"入学しなかった"),1,0))</f>
        <v>0</v>
      </c>
      <c r="F306" s="1218">
        <f t="shared" si="13"/>
        <v>0</v>
      </c>
      <c r="G306" s="1218" t="str">
        <f>IFERROR(MATCH(ROW('発達障害（診断書なし・配慮あり）情報入力シート'!AN282),F:F,0),"")</f>
        <v/>
      </c>
      <c r="H306" s="8">
        <f>IF('発達障害（診断書なし・配慮あり）情報入力シート'!CL306="",0,IF(AND('発達障害（診断書なし・配慮あり）情報入力シート'!CK306=1,'発達障害（診断書なし・配慮あり）情報入力シート'!D306&lt;&gt;"",'発達障害（診断書なし・配慮あり）情報入力シート'!D306&lt;&gt;"入学しなかった"),1,0))</f>
        <v>0</v>
      </c>
      <c r="I306" s="8">
        <f t="shared" si="14"/>
        <v>0</v>
      </c>
      <c r="J306" s="8" t="str">
        <f>IFERROR(MATCH(ROW('発達障害（診断書なし・配慮あり）情報入力シート'!BD282),I:I,0),"")</f>
        <v/>
      </c>
      <c r="K306" s="8">
        <f>IF(OR(SUM('発達障害（診断書なし・配慮あり）情報入力シート'!AT306:BQ306,'発達障害（診断書なし・配慮あり）情報入力シート'!BT306:CJ306)&gt;0,COUNTA('発達障害（診断書なし・配慮あり）情報入力シート'!BR306:BS306)=2,COUNTA('発達障害（診断書なし・配慮あり）情報入力シート'!CK306:CL306)=2),1,0)</f>
        <v>0</v>
      </c>
      <c r="L306" s="8">
        <f>SUM('発達障害（診断書なし・配慮あり）情報入力シート'!J306:M306)+COUNTA('発達障害（診断書なし・配慮あり）情報入力シート'!N306)</f>
        <v>0</v>
      </c>
      <c r="M306" s="8">
        <f>SUM('発達障害（診断書なし・配慮あり）情報入力シート'!O306:R306)+COUNTA('発達障害（診断書なし・配慮あり）情報入力シート'!S306)</f>
        <v>0</v>
      </c>
      <c r="N306" s="8">
        <f>IF(SUM('発達障害（診断書なし・配慮あり）情報入力シート'!$T306:$AP306)&gt;0,1,0)</f>
        <v>0</v>
      </c>
      <c r="O306" s="8">
        <f>IF('発達障害（診断書なし・配慮あり）情報入力シート'!D306="入学者(新1年生)",1,0)</f>
        <v>0</v>
      </c>
    </row>
    <row r="307" spans="1:15" x14ac:dyDescent="0.4">
      <c r="A307" s="1217">
        <v>283</v>
      </c>
      <c r="B307" s="1218">
        <f>IF('発達障害（診断書なし・配慮あり）情報入力シート'!AQ307="",0,IF(AND('発達障害（診断書なし・配慮あり）情報入力シート'!AP307=1,'発達障害（診断書なし・配慮あり）情報入力シート'!D307&lt;&gt;"",'発達障害（診断書なし・配慮あり）情報入力シート'!D307&lt;&gt;"在籍者(2年生以上)"),1,0))</f>
        <v>0</v>
      </c>
      <c r="C307" s="1218">
        <f t="shared" si="12"/>
        <v>0</v>
      </c>
      <c r="D307" s="1218" t="str">
        <f>IFERROR(MATCH(ROW('発達障害（診断書なし・配慮あり）情報入力シート'!A283),C:C,0),"")</f>
        <v/>
      </c>
      <c r="E307" s="1218">
        <f>IF('発達障害（診断書なし・配慮あり）情報入力シート'!BS307="",0,IF(AND('発達障害（診断書なし・配慮あり）情報入力シート'!BR307=1,'発達障害（診断書なし・配慮あり）情報入力シート'!D307&lt;&gt;"",'発達障害（診断書なし・配慮あり）情報入力シート'!D307&lt;&gt;"入学しなかった"),1,0))</f>
        <v>0</v>
      </c>
      <c r="F307" s="1218">
        <f t="shared" si="13"/>
        <v>0</v>
      </c>
      <c r="G307" s="1218" t="str">
        <f>IFERROR(MATCH(ROW('発達障害（診断書なし・配慮あり）情報入力シート'!AN283),F:F,0),"")</f>
        <v/>
      </c>
      <c r="H307" s="8">
        <f>IF('発達障害（診断書なし・配慮あり）情報入力シート'!CL307="",0,IF(AND('発達障害（診断書なし・配慮あり）情報入力シート'!CK307=1,'発達障害（診断書なし・配慮あり）情報入力シート'!D307&lt;&gt;"",'発達障害（診断書なし・配慮あり）情報入力シート'!D307&lt;&gt;"入学しなかった"),1,0))</f>
        <v>0</v>
      </c>
      <c r="I307" s="8">
        <f t="shared" si="14"/>
        <v>0</v>
      </c>
      <c r="J307" s="8" t="str">
        <f>IFERROR(MATCH(ROW('発達障害（診断書なし・配慮あり）情報入力シート'!BD283),I:I,0),"")</f>
        <v/>
      </c>
      <c r="K307" s="8">
        <f>IF(OR(SUM('発達障害（診断書なし・配慮あり）情報入力シート'!AT307:BQ307,'発達障害（診断書なし・配慮あり）情報入力シート'!BT307:CJ307)&gt;0,COUNTA('発達障害（診断書なし・配慮あり）情報入力シート'!BR307:BS307)=2,COUNTA('発達障害（診断書なし・配慮あり）情報入力シート'!CK307:CL307)=2),1,0)</f>
        <v>0</v>
      </c>
      <c r="L307" s="8">
        <f>SUM('発達障害（診断書なし・配慮あり）情報入力シート'!J307:M307)+COUNTA('発達障害（診断書なし・配慮あり）情報入力シート'!N307)</f>
        <v>0</v>
      </c>
      <c r="M307" s="8">
        <f>SUM('発達障害（診断書なし・配慮あり）情報入力シート'!O307:R307)+COUNTA('発達障害（診断書なし・配慮あり）情報入力シート'!S307)</f>
        <v>0</v>
      </c>
      <c r="N307" s="8">
        <f>IF(SUM('発達障害（診断書なし・配慮あり）情報入力シート'!$T307:$AP307)&gt;0,1,0)</f>
        <v>0</v>
      </c>
      <c r="O307" s="8">
        <f>IF('発達障害（診断書なし・配慮あり）情報入力シート'!D307="入学者(新1年生)",1,0)</f>
        <v>0</v>
      </c>
    </row>
    <row r="308" spans="1:15" x14ac:dyDescent="0.4">
      <c r="A308" s="1217">
        <v>284</v>
      </c>
      <c r="B308" s="1218">
        <f>IF('発達障害（診断書なし・配慮あり）情報入力シート'!AQ308="",0,IF(AND('発達障害（診断書なし・配慮あり）情報入力シート'!AP308=1,'発達障害（診断書なし・配慮あり）情報入力シート'!D308&lt;&gt;"",'発達障害（診断書なし・配慮あり）情報入力シート'!D308&lt;&gt;"在籍者(2年生以上)"),1,0))</f>
        <v>0</v>
      </c>
      <c r="C308" s="1218">
        <f t="shared" si="12"/>
        <v>0</v>
      </c>
      <c r="D308" s="1218" t="str">
        <f>IFERROR(MATCH(ROW('発達障害（診断書なし・配慮あり）情報入力シート'!A284),C:C,0),"")</f>
        <v/>
      </c>
      <c r="E308" s="1218">
        <f>IF('発達障害（診断書なし・配慮あり）情報入力シート'!BS308="",0,IF(AND('発達障害（診断書なし・配慮あり）情報入力シート'!BR308=1,'発達障害（診断書なし・配慮あり）情報入力シート'!D308&lt;&gt;"",'発達障害（診断書なし・配慮あり）情報入力シート'!D308&lt;&gt;"入学しなかった"),1,0))</f>
        <v>0</v>
      </c>
      <c r="F308" s="1218">
        <f t="shared" si="13"/>
        <v>0</v>
      </c>
      <c r="G308" s="1218" t="str">
        <f>IFERROR(MATCH(ROW('発達障害（診断書なし・配慮あり）情報入力シート'!AN284),F:F,0),"")</f>
        <v/>
      </c>
      <c r="H308" s="8">
        <f>IF('発達障害（診断書なし・配慮あり）情報入力シート'!CL308="",0,IF(AND('発達障害（診断書なし・配慮あり）情報入力シート'!CK308=1,'発達障害（診断書なし・配慮あり）情報入力シート'!D308&lt;&gt;"",'発達障害（診断書なし・配慮あり）情報入力シート'!D308&lt;&gt;"入学しなかった"),1,0))</f>
        <v>0</v>
      </c>
      <c r="I308" s="8">
        <f t="shared" si="14"/>
        <v>0</v>
      </c>
      <c r="J308" s="8" t="str">
        <f>IFERROR(MATCH(ROW('発達障害（診断書なし・配慮あり）情報入力シート'!BD284),I:I,0),"")</f>
        <v/>
      </c>
      <c r="K308" s="8">
        <f>IF(OR(SUM('発達障害（診断書なし・配慮あり）情報入力シート'!AT308:BQ308,'発達障害（診断書なし・配慮あり）情報入力シート'!BT308:CJ308)&gt;0,COUNTA('発達障害（診断書なし・配慮あり）情報入力シート'!BR308:BS308)=2,COUNTA('発達障害（診断書なし・配慮あり）情報入力シート'!CK308:CL308)=2),1,0)</f>
        <v>0</v>
      </c>
      <c r="L308" s="8">
        <f>SUM('発達障害（診断書なし・配慮あり）情報入力シート'!J308:M308)+COUNTA('発達障害（診断書なし・配慮あり）情報入力シート'!N308)</f>
        <v>0</v>
      </c>
      <c r="M308" s="8">
        <f>SUM('発達障害（診断書なし・配慮あり）情報入力シート'!O308:R308)+COUNTA('発達障害（診断書なし・配慮あり）情報入力シート'!S308)</f>
        <v>0</v>
      </c>
      <c r="N308" s="8">
        <f>IF(SUM('発達障害（診断書なし・配慮あり）情報入力シート'!$T308:$AP308)&gt;0,1,0)</f>
        <v>0</v>
      </c>
      <c r="O308" s="8">
        <f>IF('発達障害（診断書なし・配慮あり）情報入力シート'!D308="入学者(新1年生)",1,0)</f>
        <v>0</v>
      </c>
    </row>
    <row r="309" spans="1:15" x14ac:dyDescent="0.4">
      <c r="A309" s="1217">
        <v>285</v>
      </c>
      <c r="B309" s="1218">
        <f>IF('発達障害（診断書なし・配慮あり）情報入力シート'!AQ309="",0,IF(AND('発達障害（診断書なし・配慮あり）情報入力シート'!AP309=1,'発達障害（診断書なし・配慮あり）情報入力シート'!D309&lt;&gt;"",'発達障害（診断書なし・配慮あり）情報入力シート'!D309&lt;&gt;"在籍者(2年生以上)"),1,0))</f>
        <v>0</v>
      </c>
      <c r="C309" s="1218">
        <f t="shared" si="12"/>
        <v>0</v>
      </c>
      <c r="D309" s="1218" t="str">
        <f>IFERROR(MATCH(ROW('発達障害（診断書なし・配慮あり）情報入力シート'!A285),C:C,0),"")</f>
        <v/>
      </c>
      <c r="E309" s="1218">
        <f>IF('発達障害（診断書なし・配慮あり）情報入力シート'!BS309="",0,IF(AND('発達障害（診断書なし・配慮あり）情報入力シート'!BR309=1,'発達障害（診断書なし・配慮あり）情報入力シート'!D309&lt;&gt;"",'発達障害（診断書なし・配慮あり）情報入力シート'!D309&lt;&gt;"入学しなかった"),1,0))</f>
        <v>0</v>
      </c>
      <c r="F309" s="1218">
        <f t="shared" si="13"/>
        <v>0</v>
      </c>
      <c r="G309" s="1218" t="str">
        <f>IFERROR(MATCH(ROW('発達障害（診断書なし・配慮あり）情報入力シート'!AN285),F:F,0),"")</f>
        <v/>
      </c>
      <c r="H309" s="8">
        <f>IF('発達障害（診断書なし・配慮あり）情報入力シート'!CL309="",0,IF(AND('発達障害（診断書なし・配慮あり）情報入力シート'!CK309=1,'発達障害（診断書なし・配慮あり）情報入力シート'!D309&lt;&gt;"",'発達障害（診断書なし・配慮あり）情報入力シート'!D309&lt;&gt;"入学しなかった"),1,0))</f>
        <v>0</v>
      </c>
      <c r="I309" s="8">
        <f t="shared" si="14"/>
        <v>0</v>
      </c>
      <c r="J309" s="8" t="str">
        <f>IFERROR(MATCH(ROW('発達障害（診断書なし・配慮あり）情報入力シート'!BD285),I:I,0),"")</f>
        <v/>
      </c>
      <c r="K309" s="8">
        <f>IF(OR(SUM('発達障害（診断書なし・配慮あり）情報入力シート'!AT309:BQ309,'発達障害（診断書なし・配慮あり）情報入力シート'!BT309:CJ309)&gt;0,COUNTA('発達障害（診断書なし・配慮あり）情報入力シート'!BR309:BS309)=2,COUNTA('発達障害（診断書なし・配慮あり）情報入力シート'!CK309:CL309)=2),1,0)</f>
        <v>0</v>
      </c>
      <c r="L309" s="8">
        <f>SUM('発達障害（診断書なし・配慮あり）情報入力シート'!J309:M309)+COUNTA('発達障害（診断書なし・配慮あり）情報入力シート'!N309)</f>
        <v>0</v>
      </c>
      <c r="M309" s="8">
        <f>SUM('発達障害（診断書なし・配慮あり）情報入力シート'!O309:R309)+COUNTA('発達障害（診断書なし・配慮あり）情報入力シート'!S309)</f>
        <v>0</v>
      </c>
      <c r="N309" s="8">
        <f>IF(SUM('発達障害（診断書なし・配慮あり）情報入力シート'!$T309:$AP309)&gt;0,1,0)</f>
        <v>0</v>
      </c>
      <c r="O309" s="8">
        <f>IF('発達障害（診断書なし・配慮あり）情報入力シート'!D309="入学者(新1年生)",1,0)</f>
        <v>0</v>
      </c>
    </row>
    <row r="310" spans="1:15" x14ac:dyDescent="0.4">
      <c r="A310" s="1217">
        <v>286</v>
      </c>
      <c r="B310" s="1218">
        <f>IF('発達障害（診断書なし・配慮あり）情報入力シート'!AQ310="",0,IF(AND('発達障害（診断書なし・配慮あり）情報入力シート'!AP310=1,'発達障害（診断書なし・配慮あり）情報入力シート'!D310&lt;&gt;"",'発達障害（診断書なし・配慮あり）情報入力シート'!D310&lt;&gt;"在籍者(2年生以上)"),1,0))</f>
        <v>0</v>
      </c>
      <c r="C310" s="1218">
        <f t="shared" si="12"/>
        <v>0</v>
      </c>
      <c r="D310" s="1218" t="str">
        <f>IFERROR(MATCH(ROW('発達障害（診断書なし・配慮あり）情報入力シート'!A286),C:C,0),"")</f>
        <v/>
      </c>
      <c r="E310" s="1218">
        <f>IF('発達障害（診断書なし・配慮あり）情報入力シート'!BS310="",0,IF(AND('発達障害（診断書なし・配慮あり）情報入力シート'!BR310=1,'発達障害（診断書なし・配慮あり）情報入力シート'!D310&lt;&gt;"",'発達障害（診断書なし・配慮あり）情報入力シート'!D310&lt;&gt;"入学しなかった"),1,0))</f>
        <v>0</v>
      </c>
      <c r="F310" s="1218">
        <f t="shared" si="13"/>
        <v>0</v>
      </c>
      <c r="G310" s="1218" t="str">
        <f>IFERROR(MATCH(ROW('発達障害（診断書なし・配慮あり）情報入力シート'!AN286),F:F,0),"")</f>
        <v/>
      </c>
      <c r="H310" s="8">
        <f>IF('発達障害（診断書なし・配慮あり）情報入力シート'!CL310="",0,IF(AND('発達障害（診断書なし・配慮あり）情報入力シート'!CK310=1,'発達障害（診断書なし・配慮あり）情報入力シート'!D310&lt;&gt;"",'発達障害（診断書なし・配慮あり）情報入力シート'!D310&lt;&gt;"入学しなかった"),1,0))</f>
        <v>0</v>
      </c>
      <c r="I310" s="8">
        <f t="shared" si="14"/>
        <v>0</v>
      </c>
      <c r="J310" s="8" t="str">
        <f>IFERROR(MATCH(ROW('発達障害（診断書なし・配慮あり）情報入力シート'!BD286),I:I,0),"")</f>
        <v/>
      </c>
      <c r="K310" s="8">
        <f>IF(OR(SUM('発達障害（診断書なし・配慮あり）情報入力シート'!AT310:BQ310,'発達障害（診断書なし・配慮あり）情報入力シート'!BT310:CJ310)&gt;0,COUNTA('発達障害（診断書なし・配慮あり）情報入力シート'!BR310:BS310)=2,COUNTA('発達障害（診断書なし・配慮あり）情報入力シート'!CK310:CL310)=2),1,0)</f>
        <v>0</v>
      </c>
      <c r="L310" s="8">
        <f>SUM('発達障害（診断書なし・配慮あり）情報入力シート'!J310:M310)+COUNTA('発達障害（診断書なし・配慮あり）情報入力シート'!N310)</f>
        <v>0</v>
      </c>
      <c r="M310" s="8">
        <f>SUM('発達障害（診断書なし・配慮あり）情報入力シート'!O310:R310)+COUNTA('発達障害（診断書なし・配慮あり）情報入力シート'!S310)</f>
        <v>0</v>
      </c>
      <c r="N310" s="8">
        <f>IF(SUM('発達障害（診断書なし・配慮あり）情報入力シート'!$T310:$AP310)&gt;0,1,0)</f>
        <v>0</v>
      </c>
      <c r="O310" s="8">
        <f>IF('発達障害（診断書なし・配慮あり）情報入力シート'!D310="入学者(新1年生)",1,0)</f>
        <v>0</v>
      </c>
    </row>
    <row r="311" spans="1:15" x14ac:dyDescent="0.4">
      <c r="A311" s="1217">
        <v>287</v>
      </c>
      <c r="B311" s="1218">
        <f>IF('発達障害（診断書なし・配慮あり）情報入力シート'!AQ311="",0,IF(AND('発達障害（診断書なし・配慮あり）情報入力シート'!AP311=1,'発達障害（診断書なし・配慮あり）情報入力シート'!D311&lt;&gt;"",'発達障害（診断書なし・配慮あり）情報入力シート'!D311&lt;&gt;"在籍者(2年生以上)"),1,0))</f>
        <v>0</v>
      </c>
      <c r="C311" s="1218">
        <f t="shared" si="12"/>
        <v>0</v>
      </c>
      <c r="D311" s="1218" t="str">
        <f>IFERROR(MATCH(ROW('発達障害（診断書なし・配慮あり）情報入力シート'!A287),C:C,0),"")</f>
        <v/>
      </c>
      <c r="E311" s="1218">
        <f>IF('発達障害（診断書なし・配慮あり）情報入力シート'!BS311="",0,IF(AND('発達障害（診断書なし・配慮あり）情報入力シート'!BR311=1,'発達障害（診断書なし・配慮あり）情報入力シート'!D311&lt;&gt;"",'発達障害（診断書なし・配慮あり）情報入力シート'!D311&lt;&gt;"入学しなかった"),1,0))</f>
        <v>0</v>
      </c>
      <c r="F311" s="1218">
        <f t="shared" si="13"/>
        <v>0</v>
      </c>
      <c r="G311" s="1218" t="str">
        <f>IFERROR(MATCH(ROW('発達障害（診断書なし・配慮あり）情報入力シート'!AN287),F:F,0),"")</f>
        <v/>
      </c>
      <c r="H311" s="8">
        <f>IF('発達障害（診断書なし・配慮あり）情報入力シート'!CL311="",0,IF(AND('発達障害（診断書なし・配慮あり）情報入力シート'!CK311=1,'発達障害（診断書なし・配慮あり）情報入力シート'!D311&lt;&gt;"",'発達障害（診断書なし・配慮あり）情報入力シート'!D311&lt;&gt;"入学しなかった"),1,0))</f>
        <v>0</v>
      </c>
      <c r="I311" s="8">
        <f t="shared" si="14"/>
        <v>0</v>
      </c>
      <c r="J311" s="8" t="str">
        <f>IFERROR(MATCH(ROW('発達障害（診断書なし・配慮あり）情報入力シート'!BD287),I:I,0),"")</f>
        <v/>
      </c>
      <c r="K311" s="8">
        <f>IF(OR(SUM('発達障害（診断書なし・配慮あり）情報入力シート'!AT311:BQ311,'発達障害（診断書なし・配慮あり）情報入力シート'!BT311:CJ311)&gt;0,COUNTA('発達障害（診断書なし・配慮あり）情報入力シート'!BR311:BS311)=2,COUNTA('発達障害（診断書なし・配慮あり）情報入力シート'!CK311:CL311)=2),1,0)</f>
        <v>0</v>
      </c>
      <c r="L311" s="8">
        <f>SUM('発達障害（診断書なし・配慮あり）情報入力シート'!J311:M311)+COUNTA('発達障害（診断書なし・配慮あり）情報入力シート'!N311)</f>
        <v>0</v>
      </c>
      <c r="M311" s="8">
        <f>SUM('発達障害（診断書なし・配慮あり）情報入力シート'!O311:R311)+COUNTA('発達障害（診断書なし・配慮あり）情報入力シート'!S311)</f>
        <v>0</v>
      </c>
      <c r="N311" s="8">
        <f>IF(SUM('発達障害（診断書なし・配慮あり）情報入力シート'!$T311:$AP311)&gt;0,1,0)</f>
        <v>0</v>
      </c>
      <c r="O311" s="8">
        <f>IF('発達障害（診断書なし・配慮あり）情報入力シート'!D311="入学者(新1年生)",1,0)</f>
        <v>0</v>
      </c>
    </row>
    <row r="312" spans="1:15" x14ac:dyDescent="0.4">
      <c r="A312" s="1217">
        <v>288</v>
      </c>
      <c r="B312" s="1218">
        <f>IF('発達障害（診断書なし・配慮あり）情報入力シート'!AQ312="",0,IF(AND('発達障害（診断書なし・配慮あり）情報入力シート'!AP312=1,'発達障害（診断書なし・配慮あり）情報入力シート'!D312&lt;&gt;"",'発達障害（診断書なし・配慮あり）情報入力シート'!D312&lt;&gt;"在籍者(2年生以上)"),1,0))</f>
        <v>0</v>
      </c>
      <c r="C312" s="1218">
        <f t="shared" si="12"/>
        <v>0</v>
      </c>
      <c r="D312" s="1218" t="str">
        <f>IFERROR(MATCH(ROW('発達障害（診断書なし・配慮あり）情報入力シート'!A288),C:C,0),"")</f>
        <v/>
      </c>
      <c r="E312" s="1218">
        <f>IF('発達障害（診断書なし・配慮あり）情報入力シート'!BS312="",0,IF(AND('発達障害（診断書なし・配慮あり）情報入力シート'!BR312=1,'発達障害（診断書なし・配慮あり）情報入力シート'!D312&lt;&gt;"",'発達障害（診断書なし・配慮あり）情報入力シート'!D312&lt;&gt;"入学しなかった"),1,0))</f>
        <v>0</v>
      </c>
      <c r="F312" s="1218">
        <f t="shared" si="13"/>
        <v>0</v>
      </c>
      <c r="G312" s="1218" t="str">
        <f>IFERROR(MATCH(ROW('発達障害（診断書なし・配慮あり）情報入力シート'!AN288),F:F,0),"")</f>
        <v/>
      </c>
      <c r="H312" s="8">
        <f>IF('発達障害（診断書なし・配慮あり）情報入力シート'!CL312="",0,IF(AND('発達障害（診断書なし・配慮あり）情報入力シート'!CK312=1,'発達障害（診断書なし・配慮あり）情報入力シート'!D312&lt;&gt;"",'発達障害（診断書なし・配慮あり）情報入力シート'!D312&lt;&gt;"入学しなかった"),1,0))</f>
        <v>0</v>
      </c>
      <c r="I312" s="8">
        <f t="shared" si="14"/>
        <v>0</v>
      </c>
      <c r="J312" s="8" t="str">
        <f>IFERROR(MATCH(ROW('発達障害（診断書なし・配慮あり）情報入力シート'!BD288),I:I,0),"")</f>
        <v/>
      </c>
      <c r="K312" s="8">
        <f>IF(OR(SUM('発達障害（診断書なし・配慮あり）情報入力シート'!AT312:BQ312,'発達障害（診断書なし・配慮あり）情報入力シート'!BT312:CJ312)&gt;0,COUNTA('発達障害（診断書なし・配慮あり）情報入力シート'!BR312:BS312)=2,COUNTA('発達障害（診断書なし・配慮あり）情報入力シート'!CK312:CL312)=2),1,0)</f>
        <v>0</v>
      </c>
      <c r="L312" s="8">
        <f>SUM('発達障害（診断書なし・配慮あり）情報入力シート'!J312:M312)+COUNTA('発達障害（診断書なし・配慮あり）情報入力シート'!N312)</f>
        <v>0</v>
      </c>
      <c r="M312" s="8">
        <f>SUM('発達障害（診断書なし・配慮あり）情報入力シート'!O312:R312)+COUNTA('発達障害（診断書なし・配慮あり）情報入力シート'!S312)</f>
        <v>0</v>
      </c>
      <c r="N312" s="8">
        <f>IF(SUM('発達障害（診断書なし・配慮あり）情報入力シート'!$T312:$AP312)&gt;0,1,0)</f>
        <v>0</v>
      </c>
      <c r="O312" s="8">
        <f>IF('発達障害（診断書なし・配慮あり）情報入力シート'!D312="入学者(新1年生)",1,0)</f>
        <v>0</v>
      </c>
    </row>
    <row r="313" spans="1:15" x14ac:dyDescent="0.4">
      <c r="A313" s="1217">
        <v>289</v>
      </c>
      <c r="B313" s="1218">
        <f>IF('発達障害（診断書なし・配慮あり）情報入力シート'!AQ313="",0,IF(AND('発達障害（診断書なし・配慮あり）情報入力シート'!AP313=1,'発達障害（診断書なし・配慮あり）情報入力シート'!D313&lt;&gt;"",'発達障害（診断書なし・配慮あり）情報入力シート'!D313&lt;&gt;"在籍者(2年生以上)"),1,0))</f>
        <v>0</v>
      </c>
      <c r="C313" s="1218">
        <f t="shared" si="12"/>
        <v>0</v>
      </c>
      <c r="D313" s="1218" t="str">
        <f>IFERROR(MATCH(ROW('発達障害（診断書なし・配慮あり）情報入力シート'!A289),C:C,0),"")</f>
        <v/>
      </c>
      <c r="E313" s="1218">
        <f>IF('発達障害（診断書なし・配慮あり）情報入力シート'!BS313="",0,IF(AND('発達障害（診断書なし・配慮あり）情報入力シート'!BR313=1,'発達障害（診断書なし・配慮あり）情報入力シート'!D313&lt;&gt;"",'発達障害（診断書なし・配慮あり）情報入力シート'!D313&lt;&gt;"入学しなかった"),1,0))</f>
        <v>0</v>
      </c>
      <c r="F313" s="1218">
        <f t="shared" si="13"/>
        <v>0</v>
      </c>
      <c r="G313" s="1218" t="str">
        <f>IFERROR(MATCH(ROW('発達障害（診断書なし・配慮あり）情報入力シート'!AN289),F:F,0),"")</f>
        <v/>
      </c>
      <c r="H313" s="8">
        <f>IF('発達障害（診断書なし・配慮あり）情報入力シート'!CL313="",0,IF(AND('発達障害（診断書なし・配慮あり）情報入力シート'!CK313=1,'発達障害（診断書なし・配慮あり）情報入力シート'!D313&lt;&gt;"",'発達障害（診断書なし・配慮あり）情報入力シート'!D313&lt;&gt;"入学しなかった"),1,0))</f>
        <v>0</v>
      </c>
      <c r="I313" s="8">
        <f t="shared" si="14"/>
        <v>0</v>
      </c>
      <c r="J313" s="8" t="str">
        <f>IFERROR(MATCH(ROW('発達障害（診断書なし・配慮あり）情報入力シート'!BD289),I:I,0),"")</f>
        <v/>
      </c>
      <c r="K313" s="8">
        <f>IF(OR(SUM('発達障害（診断書なし・配慮あり）情報入力シート'!AT313:BQ313,'発達障害（診断書なし・配慮あり）情報入力シート'!BT313:CJ313)&gt;0,COUNTA('発達障害（診断書なし・配慮あり）情報入力シート'!BR313:BS313)=2,COUNTA('発達障害（診断書なし・配慮あり）情報入力シート'!CK313:CL313)=2),1,0)</f>
        <v>0</v>
      </c>
      <c r="L313" s="8">
        <f>SUM('発達障害（診断書なし・配慮あり）情報入力シート'!J313:M313)+COUNTA('発達障害（診断書なし・配慮あり）情報入力シート'!N313)</f>
        <v>0</v>
      </c>
      <c r="M313" s="8">
        <f>SUM('発達障害（診断書なし・配慮あり）情報入力シート'!O313:R313)+COUNTA('発達障害（診断書なし・配慮あり）情報入力シート'!S313)</f>
        <v>0</v>
      </c>
      <c r="N313" s="8">
        <f>IF(SUM('発達障害（診断書なし・配慮あり）情報入力シート'!$T313:$AP313)&gt;0,1,0)</f>
        <v>0</v>
      </c>
      <c r="O313" s="8">
        <f>IF('発達障害（診断書なし・配慮あり）情報入力シート'!D313="入学者(新1年生)",1,0)</f>
        <v>0</v>
      </c>
    </row>
    <row r="314" spans="1:15" x14ac:dyDescent="0.4">
      <c r="A314" s="1217">
        <v>290</v>
      </c>
      <c r="B314" s="1218">
        <f>IF('発達障害（診断書なし・配慮あり）情報入力シート'!AQ314="",0,IF(AND('発達障害（診断書なし・配慮あり）情報入力シート'!AP314=1,'発達障害（診断書なし・配慮あり）情報入力シート'!D314&lt;&gt;"",'発達障害（診断書なし・配慮あり）情報入力シート'!D314&lt;&gt;"在籍者(2年生以上)"),1,0))</f>
        <v>0</v>
      </c>
      <c r="C314" s="1218">
        <f t="shared" si="12"/>
        <v>0</v>
      </c>
      <c r="D314" s="1218" t="str">
        <f>IFERROR(MATCH(ROW('発達障害（診断書なし・配慮あり）情報入力シート'!A290),C:C,0),"")</f>
        <v/>
      </c>
      <c r="E314" s="1218">
        <f>IF('発達障害（診断書なし・配慮あり）情報入力シート'!BS314="",0,IF(AND('発達障害（診断書なし・配慮あり）情報入力シート'!BR314=1,'発達障害（診断書なし・配慮あり）情報入力シート'!D314&lt;&gt;"",'発達障害（診断書なし・配慮あり）情報入力シート'!D314&lt;&gt;"入学しなかった"),1,0))</f>
        <v>0</v>
      </c>
      <c r="F314" s="1218">
        <f t="shared" si="13"/>
        <v>0</v>
      </c>
      <c r="G314" s="1218" t="str">
        <f>IFERROR(MATCH(ROW('発達障害（診断書なし・配慮あり）情報入力シート'!AN290),F:F,0),"")</f>
        <v/>
      </c>
      <c r="H314" s="8">
        <f>IF('発達障害（診断書なし・配慮あり）情報入力シート'!CL314="",0,IF(AND('発達障害（診断書なし・配慮あり）情報入力シート'!CK314=1,'発達障害（診断書なし・配慮あり）情報入力シート'!D314&lt;&gt;"",'発達障害（診断書なし・配慮あり）情報入力シート'!D314&lt;&gt;"入学しなかった"),1,0))</f>
        <v>0</v>
      </c>
      <c r="I314" s="8">
        <f t="shared" si="14"/>
        <v>0</v>
      </c>
      <c r="J314" s="8" t="str">
        <f>IFERROR(MATCH(ROW('発達障害（診断書なし・配慮あり）情報入力シート'!BD290),I:I,0),"")</f>
        <v/>
      </c>
      <c r="K314" s="8">
        <f>IF(OR(SUM('発達障害（診断書なし・配慮あり）情報入力シート'!AT314:BQ314,'発達障害（診断書なし・配慮あり）情報入力シート'!BT314:CJ314)&gt;0,COUNTA('発達障害（診断書なし・配慮あり）情報入力シート'!BR314:BS314)=2,COUNTA('発達障害（診断書なし・配慮あり）情報入力シート'!CK314:CL314)=2),1,0)</f>
        <v>0</v>
      </c>
      <c r="L314" s="8">
        <f>SUM('発達障害（診断書なし・配慮あり）情報入力シート'!J314:M314)+COUNTA('発達障害（診断書なし・配慮あり）情報入力シート'!N314)</f>
        <v>0</v>
      </c>
      <c r="M314" s="8">
        <f>SUM('発達障害（診断書なし・配慮あり）情報入力シート'!O314:R314)+COUNTA('発達障害（診断書なし・配慮あり）情報入力シート'!S314)</f>
        <v>0</v>
      </c>
      <c r="N314" s="8">
        <f>IF(SUM('発達障害（診断書なし・配慮あり）情報入力シート'!$T314:$AP314)&gt;0,1,0)</f>
        <v>0</v>
      </c>
      <c r="O314" s="8">
        <f>IF('発達障害（診断書なし・配慮あり）情報入力シート'!D314="入学者(新1年生)",1,0)</f>
        <v>0</v>
      </c>
    </row>
    <row r="315" spans="1:15" x14ac:dyDescent="0.4">
      <c r="A315" s="1217">
        <v>291</v>
      </c>
      <c r="B315" s="1218">
        <f>IF('発達障害（診断書なし・配慮あり）情報入力シート'!AQ315="",0,IF(AND('発達障害（診断書なし・配慮あり）情報入力シート'!AP315=1,'発達障害（診断書なし・配慮あり）情報入力シート'!D315&lt;&gt;"",'発達障害（診断書なし・配慮あり）情報入力シート'!D315&lt;&gt;"在籍者(2年生以上)"),1,0))</f>
        <v>0</v>
      </c>
      <c r="C315" s="1218">
        <f t="shared" si="12"/>
        <v>0</v>
      </c>
      <c r="D315" s="1218" t="str">
        <f>IFERROR(MATCH(ROW('発達障害（診断書なし・配慮あり）情報入力シート'!A291),C:C,0),"")</f>
        <v/>
      </c>
      <c r="E315" s="1218">
        <f>IF('発達障害（診断書なし・配慮あり）情報入力シート'!BS315="",0,IF(AND('発達障害（診断書なし・配慮あり）情報入力シート'!BR315=1,'発達障害（診断書なし・配慮あり）情報入力シート'!D315&lt;&gt;"",'発達障害（診断書なし・配慮あり）情報入力シート'!D315&lt;&gt;"入学しなかった"),1,0))</f>
        <v>0</v>
      </c>
      <c r="F315" s="1218">
        <f t="shared" si="13"/>
        <v>0</v>
      </c>
      <c r="G315" s="1218" t="str">
        <f>IFERROR(MATCH(ROW('発達障害（診断書なし・配慮あり）情報入力シート'!AN291),F:F,0),"")</f>
        <v/>
      </c>
      <c r="H315" s="8">
        <f>IF('発達障害（診断書なし・配慮あり）情報入力シート'!CL315="",0,IF(AND('発達障害（診断書なし・配慮あり）情報入力シート'!CK315=1,'発達障害（診断書なし・配慮あり）情報入力シート'!D315&lt;&gt;"",'発達障害（診断書なし・配慮あり）情報入力シート'!D315&lt;&gt;"入学しなかった"),1,0))</f>
        <v>0</v>
      </c>
      <c r="I315" s="8">
        <f t="shared" si="14"/>
        <v>0</v>
      </c>
      <c r="J315" s="8" t="str">
        <f>IFERROR(MATCH(ROW('発達障害（診断書なし・配慮あり）情報入力シート'!BD291),I:I,0),"")</f>
        <v/>
      </c>
      <c r="K315" s="8">
        <f>IF(OR(SUM('発達障害（診断書なし・配慮あり）情報入力シート'!AT315:BQ315,'発達障害（診断書なし・配慮あり）情報入力シート'!BT315:CJ315)&gt;0,COUNTA('発達障害（診断書なし・配慮あり）情報入力シート'!BR315:BS315)=2,COUNTA('発達障害（診断書なし・配慮あり）情報入力シート'!CK315:CL315)=2),1,0)</f>
        <v>0</v>
      </c>
      <c r="L315" s="8">
        <f>SUM('発達障害（診断書なし・配慮あり）情報入力シート'!J315:M315)+COUNTA('発達障害（診断書なし・配慮あり）情報入力シート'!N315)</f>
        <v>0</v>
      </c>
      <c r="M315" s="8">
        <f>SUM('発達障害（診断書なし・配慮あり）情報入力シート'!O315:R315)+COUNTA('発達障害（診断書なし・配慮あり）情報入力シート'!S315)</f>
        <v>0</v>
      </c>
      <c r="N315" s="8">
        <f>IF(SUM('発達障害（診断書なし・配慮あり）情報入力シート'!$T315:$AP315)&gt;0,1,0)</f>
        <v>0</v>
      </c>
      <c r="O315" s="8">
        <f>IF('発達障害（診断書なし・配慮あり）情報入力シート'!D315="入学者(新1年生)",1,0)</f>
        <v>0</v>
      </c>
    </row>
    <row r="316" spans="1:15" x14ac:dyDescent="0.4">
      <c r="A316" s="1217">
        <v>292</v>
      </c>
      <c r="B316" s="1218">
        <f>IF('発達障害（診断書なし・配慮あり）情報入力シート'!AQ316="",0,IF(AND('発達障害（診断書なし・配慮あり）情報入力シート'!AP316=1,'発達障害（診断書なし・配慮あり）情報入力シート'!D316&lt;&gt;"",'発達障害（診断書なし・配慮あり）情報入力シート'!D316&lt;&gt;"在籍者(2年生以上)"),1,0))</f>
        <v>0</v>
      </c>
      <c r="C316" s="1218">
        <f t="shared" si="12"/>
        <v>0</v>
      </c>
      <c r="D316" s="1218" t="str">
        <f>IFERROR(MATCH(ROW('発達障害（診断書なし・配慮あり）情報入力シート'!A292),C:C,0),"")</f>
        <v/>
      </c>
      <c r="E316" s="1218">
        <f>IF('発達障害（診断書なし・配慮あり）情報入力シート'!BS316="",0,IF(AND('発達障害（診断書なし・配慮あり）情報入力シート'!BR316=1,'発達障害（診断書なし・配慮あり）情報入力シート'!D316&lt;&gt;"",'発達障害（診断書なし・配慮あり）情報入力シート'!D316&lt;&gt;"入学しなかった"),1,0))</f>
        <v>0</v>
      </c>
      <c r="F316" s="1218">
        <f t="shared" si="13"/>
        <v>0</v>
      </c>
      <c r="G316" s="1218" t="str">
        <f>IFERROR(MATCH(ROW('発達障害（診断書なし・配慮あり）情報入力シート'!AN292),F:F,0),"")</f>
        <v/>
      </c>
      <c r="H316" s="8">
        <f>IF('発達障害（診断書なし・配慮あり）情報入力シート'!CL316="",0,IF(AND('発達障害（診断書なし・配慮あり）情報入力シート'!CK316=1,'発達障害（診断書なし・配慮あり）情報入力シート'!D316&lt;&gt;"",'発達障害（診断書なし・配慮あり）情報入力シート'!D316&lt;&gt;"入学しなかった"),1,0))</f>
        <v>0</v>
      </c>
      <c r="I316" s="8">
        <f t="shared" si="14"/>
        <v>0</v>
      </c>
      <c r="J316" s="8" t="str">
        <f>IFERROR(MATCH(ROW('発達障害（診断書なし・配慮あり）情報入力シート'!BD292),I:I,0),"")</f>
        <v/>
      </c>
      <c r="K316" s="8">
        <f>IF(OR(SUM('発達障害（診断書なし・配慮あり）情報入力シート'!AT316:BQ316,'発達障害（診断書なし・配慮あり）情報入力シート'!BT316:CJ316)&gt;0,COUNTA('発達障害（診断書なし・配慮あり）情報入力シート'!BR316:BS316)=2,COUNTA('発達障害（診断書なし・配慮あり）情報入力シート'!CK316:CL316)=2),1,0)</f>
        <v>0</v>
      </c>
      <c r="L316" s="8">
        <f>SUM('発達障害（診断書なし・配慮あり）情報入力シート'!J316:M316)+COUNTA('発達障害（診断書なし・配慮あり）情報入力シート'!N316)</f>
        <v>0</v>
      </c>
      <c r="M316" s="8">
        <f>SUM('発達障害（診断書なし・配慮あり）情報入力シート'!O316:R316)+COUNTA('発達障害（診断書なし・配慮あり）情報入力シート'!S316)</f>
        <v>0</v>
      </c>
      <c r="N316" s="8">
        <f>IF(SUM('発達障害（診断書なし・配慮あり）情報入力シート'!$T316:$AP316)&gt;0,1,0)</f>
        <v>0</v>
      </c>
      <c r="O316" s="8">
        <f>IF('発達障害（診断書なし・配慮あり）情報入力シート'!D316="入学者(新1年生)",1,0)</f>
        <v>0</v>
      </c>
    </row>
    <row r="317" spans="1:15" x14ac:dyDescent="0.4">
      <c r="A317" s="1217">
        <v>293</v>
      </c>
      <c r="B317" s="1218">
        <f>IF('発達障害（診断書なし・配慮あり）情報入力シート'!AQ317="",0,IF(AND('発達障害（診断書なし・配慮あり）情報入力シート'!AP317=1,'発達障害（診断書なし・配慮あり）情報入力シート'!D317&lt;&gt;"",'発達障害（診断書なし・配慮あり）情報入力シート'!D317&lt;&gt;"在籍者(2年生以上)"),1,0))</f>
        <v>0</v>
      </c>
      <c r="C317" s="1218">
        <f t="shared" si="12"/>
        <v>0</v>
      </c>
      <c r="D317" s="1218" t="str">
        <f>IFERROR(MATCH(ROW('発達障害（診断書なし・配慮あり）情報入力シート'!A293),C:C,0),"")</f>
        <v/>
      </c>
      <c r="E317" s="1218">
        <f>IF('発達障害（診断書なし・配慮あり）情報入力シート'!BS317="",0,IF(AND('発達障害（診断書なし・配慮あり）情報入力シート'!BR317=1,'発達障害（診断書なし・配慮あり）情報入力シート'!D317&lt;&gt;"",'発達障害（診断書なし・配慮あり）情報入力シート'!D317&lt;&gt;"入学しなかった"),1,0))</f>
        <v>0</v>
      </c>
      <c r="F317" s="1218">
        <f t="shared" si="13"/>
        <v>0</v>
      </c>
      <c r="G317" s="1218" t="str">
        <f>IFERROR(MATCH(ROW('発達障害（診断書なし・配慮あり）情報入力シート'!AN293),F:F,0),"")</f>
        <v/>
      </c>
      <c r="H317" s="8">
        <f>IF('発達障害（診断書なし・配慮あり）情報入力シート'!CL317="",0,IF(AND('発達障害（診断書なし・配慮あり）情報入力シート'!CK317=1,'発達障害（診断書なし・配慮あり）情報入力シート'!D317&lt;&gt;"",'発達障害（診断書なし・配慮あり）情報入力シート'!D317&lt;&gt;"入学しなかった"),1,0))</f>
        <v>0</v>
      </c>
      <c r="I317" s="8">
        <f t="shared" si="14"/>
        <v>0</v>
      </c>
      <c r="J317" s="8" t="str">
        <f>IFERROR(MATCH(ROW('発達障害（診断書なし・配慮あり）情報入力シート'!BD293),I:I,0),"")</f>
        <v/>
      </c>
      <c r="K317" s="8">
        <f>IF(OR(SUM('発達障害（診断書なし・配慮あり）情報入力シート'!AT317:BQ317,'発達障害（診断書なし・配慮あり）情報入力シート'!BT317:CJ317)&gt;0,COUNTA('発達障害（診断書なし・配慮あり）情報入力シート'!BR317:BS317)=2,COUNTA('発達障害（診断書なし・配慮あり）情報入力シート'!CK317:CL317)=2),1,0)</f>
        <v>0</v>
      </c>
      <c r="L317" s="8">
        <f>SUM('発達障害（診断書なし・配慮あり）情報入力シート'!J317:M317)+COUNTA('発達障害（診断書なし・配慮あり）情報入力シート'!N317)</f>
        <v>0</v>
      </c>
      <c r="M317" s="8">
        <f>SUM('発達障害（診断書なし・配慮あり）情報入力シート'!O317:R317)+COUNTA('発達障害（診断書なし・配慮あり）情報入力シート'!S317)</f>
        <v>0</v>
      </c>
      <c r="N317" s="8">
        <f>IF(SUM('発達障害（診断書なし・配慮あり）情報入力シート'!$T317:$AP317)&gt;0,1,0)</f>
        <v>0</v>
      </c>
      <c r="O317" s="8">
        <f>IF('発達障害（診断書なし・配慮あり）情報入力シート'!D317="入学者(新1年生)",1,0)</f>
        <v>0</v>
      </c>
    </row>
    <row r="318" spans="1:15" x14ac:dyDescent="0.4">
      <c r="A318" s="1217">
        <v>294</v>
      </c>
      <c r="B318" s="1218">
        <f>IF('発達障害（診断書なし・配慮あり）情報入力シート'!AQ318="",0,IF(AND('発達障害（診断書なし・配慮あり）情報入力シート'!AP318=1,'発達障害（診断書なし・配慮あり）情報入力シート'!D318&lt;&gt;"",'発達障害（診断書なし・配慮あり）情報入力シート'!D318&lt;&gt;"在籍者(2年生以上)"),1,0))</f>
        <v>0</v>
      </c>
      <c r="C318" s="1218">
        <f t="shared" si="12"/>
        <v>0</v>
      </c>
      <c r="D318" s="1218" t="str">
        <f>IFERROR(MATCH(ROW('発達障害（診断書なし・配慮あり）情報入力シート'!A294),C:C,0),"")</f>
        <v/>
      </c>
      <c r="E318" s="1218">
        <f>IF('発達障害（診断書なし・配慮あり）情報入力シート'!BS318="",0,IF(AND('発達障害（診断書なし・配慮あり）情報入力シート'!BR318=1,'発達障害（診断書なし・配慮あり）情報入力シート'!D318&lt;&gt;"",'発達障害（診断書なし・配慮あり）情報入力シート'!D318&lt;&gt;"入学しなかった"),1,0))</f>
        <v>0</v>
      </c>
      <c r="F318" s="1218">
        <f t="shared" si="13"/>
        <v>0</v>
      </c>
      <c r="G318" s="1218" t="str">
        <f>IFERROR(MATCH(ROW('発達障害（診断書なし・配慮あり）情報入力シート'!AN294),F:F,0),"")</f>
        <v/>
      </c>
      <c r="H318" s="8">
        <f>IF('発達障害（診断書なし・配慮あり）情報入力シート'!CL318="",0,IF(AND('発達障害（診断書なし・配慮あり）情報入力シート'!CK318=1,'発達障害（診断書なし・配慮あり）情報入力シート'!D318&lt;&gt;"",'発達障害（診断書なし・配慮あり）情報入力シート'!D318&lt;&gt;"入学しなかった"),1,0))</f>
        <v>0</v>
      </c>
      <c r="I318" s="8">
        <f t="shared" si="14"/>
        <v>0</v>
      </c>
      <c r="J318" s="8" t="str">
        <f>IFERROR(MATCH(ROW('発達障害（診断書なし・配慮あり）情報入力シート'!BD294),I:I,0),"")</f>
        <v/>
      </c>
      <c r="K318" s="8">
        <f>IF(OR(SUM('発達障害（診断書なし・配慮あり）情報入力シート'!AT318:BQ318,'発達障害（診断書なし・配慮あり）情報入力シート'!BT318:CJ318)&gt;0,COUNTA('発達障害（診断書なし・配慮あり）情報入力シート'!BR318:BS318)=2,COUNTA('発達障害（診断書なし・配慮あり）情報入力シート'!CK318:CL318)=2),1,0)</f>
        <v>0</v>
      </c>
      <c r="L318" s="8">
        <f>SUM('発達障害（診断書なし・配慮あり）情報入力シート'!J318:M318)+COUNTA('発達障害（診断書なし・配慮あり）情報入力シート'!N318)</f>
        <v>0</v>
      </c>
      <c r="M318" s="8">
        <f>SUM('発達障害（診断書なし・配慮あり）情報入力シート'!O318:R318)+COUNTA('発達障害（診断書なし・配慮あり）情報入力シート'!S318)</f>
        <v>0</v>
      </c>
      <c r="N318" s="8">
        <f>IF(SUM('発達障害（診断書なし・配慮あり）情報入力シート'!$T318:$AP318)&gt;0,1,0)</f>
        <v>0</v>
      </c>
      <c r="O318" s="8">
        <f>IF('発達障害（診断書なし・配慮あり）情報入力シート'!D318="入学者(新1年生)",1,0)</f>
        <v>0</v>
      </c>
    </row>
    <row r="319" spans="1:15" x14ac:dyDescent="0.4">
      <c r="A319" s="1217">
        <v>295</v>
      </c>
      <c r="B319" s="1218">
        <f>IF('発達障害（診断書なし・配慮あり）情報入力シート'!AQ319="",0,IF(AND('発達障害（診断書なし・配慮あり）情報入力シート'!AP319=1,'発達障害（診断書なし・配慮あり）情報入力シート'!D319&lt;&gt;"",'発達障害（診断書なし・配慮あり）情報入力シート'!D319&lt;&gt;"在籍者(2年生以上)"),1,0))</f>
        <v>0</v>
      </c>
      <c r="C319" s="1218">
        <f t="shared" si="12"/>
        <v>0</v>
      </c>
      <c r="D319" s="1218" t="str">
        <f>IFERROR(MATCH(ROW('発達障害（診断書なし・配慮あり）情報入力シート'!A295),C:C,0),"")</f>
        <v/>
      </c>
      <c r="E319" s="1218">
        <f>IF('発達障害（診断書なし・配慮あり）情報入力シート'!BS319="",0,IF(AND('発達障害（診断書なし・配慮あり）情報入力シート'!BR319=1,'発達障害（診断書なし・配慮あり）情報入力シート'!D319&lt;&gt;"",'発達障害（診断書なし・配慮あり）情報入力シート'!D319&lt;&gt;"入学しなかった"),1,0))</f>
        <v>0</v>
      </c>
      <c r="F319" s="1218">
        <f t="shared" si="13"/>
        <v>0</v>
      </c>
      <c r="G319" s="1218" t="str">
        <f>IFERROR(MATCH(ROW('発達障害（診断書なし・配慮あり）情報入力シート'!AN295),F:F,0),"")</f>
        <v/>
      </c>
      <c r="H319" s="8">
        <f>IF('発達障害（診断書なし・配慮あり）情報入力シート'!CL319="",0,IF(AND('発達障害（診断書なし・配慮あり）情報入力シート'!CK319=1,'発達障害（診断書なし・配慮あり）情報入力シート'!D319&lt;&gt;"",'発達障害（診断書なし・配慮あり）情報入力シート'!D319&lt;&gt;"入学しなかった"),1,0))</f>
        <v>0</v>
      </c>
      <c r="I319" s="8">
        <f t="shared" si="14"/>
        <v>0</v>
      </c>
      <c r="J319" s="8" t="str">
        <f>IFERROR(MATCH(ROW('発達障害（診断書なし・配慮あり）情報入力シート'!BD295),I:I,0),"")</f>
        <v/>
      </c>
      <c r="K319" s="8">
        <f>IF(OR(SUM('発達障害（診断書なし・配慮あり）情報入力シート'!AT319:BQ319,'発達障害（診断書なし・配慮あり）情報入力シート'!BT319:CJ319)&gt;0,COUNTA('発達障害（診断書なし・配慮あり）情報入力シート'!BR319:BS319)=2,COUNTA('発達障害（診断書なし・配慮あり）情報入力シート'!CK319:CL319)=2),1,0)</f>
        <v>0</v>
      </c>
      <c r="L319" s="8">
        <f>SUM('発達障害（診断書なし・配慮あり）情報入力シート'!J319:M319)+COUNTA('発達障害（診断書なし・配慮あり）情報入力シート'!N319)</f>
        <v>0</v>
      </c>
      <c r="M319" s="8">
        <f>SUM('発達障害（診断書なし・配慮あり）情報入力シート'!O319:R319)+COUNTA('発達障害（診断書なし・配慮あり）情報入力シート'!S319)</f>
        <v>0</v>
      </c>
      <c r="N319" s="8">
        <f>IF(SUM('発達障害（診断書なし・配慮あり）情報入力シート'!$T319:$AP319)&gt;0,1,0)</f>
        <v>0</v>
      </c>
      <c r="O319" s="8">
        <f>IF('発達障害（診断書なし・配慮あり）情報入力シート'!D319="入学者(新1年生)",1,0)</f>
        <v>0</v>
      </c>
    </row>
    <row r="320" spans="1:15" x14ac:dyDescent="0.4">
      <c r="A320" s="1217">
        <v>296</v>
      </c>
      <c r="B320" s="1218">
        <f>IF('発達障害（診断書なし・配慮あり）情報入力シート'!AQ320="",0,IF(AND('発達障害（診断書なし・配慮あり）情報入力シート'!AP320=1,'発達障害（診断書なし・配慮あり）情報入力シート'!D320&lt;&gt;"",'発達障害（診断書なし・配慮あり）情報入力シート'!D320&lt;&gt;"在籍者(2年生以上)"),1,0))</f>
        <v>0</v>
      </c>
      <c r="C320" s="1218">
        <f t="shared" si="12"/>
        <v>0</v>
      </c>
      <c r="D320" s="1218" t="str">
        <f>IFERROR(MATCH(ROW('発達障害（診断書なし・配慮あり）情報入力シート'!A296),C:C,0),"")</f>
        <v/>
      </c>
      <c r="E320" s="1218">
        <f>IF('発達障害（診断書なし・配慮あり）情報入力シート'!BS320="",0,IF(AND('発達障害（診断書なし・配慮あり）情報入力シート'!BR320=1,'発達障害（診断書なし・配慮あり）情報入力シート'!D320&lt;&gt;"",'発達障害（診断書なし・配慮あり）情報入力シート'!D320&lt;&gt;"入学しなかった"),1,0))</f>
        <v>0</v>
      </c>
      <c r="F320" s="1218">
        <f t="shared" si="13"/>
        <v>0</v>
      </c>
      <c r="G320" s="1218" t="str">
        <f>IFERROR(MATCH(ROW('発達障害（診断書なし・配慮あり）情報入力シート'!AN296),F:F,0),"")</f>
        <v/>
      </c>
      <c r="H320" s="8">
        <f>IF('発達障害（診断書なし・配慮あり）情報入力シート'!CL320="",0,IF(AND('発達障害（診断書なし・配慮あり）情報入力シート'!CK320=1,'発達障害（診断書なし・配慮あり）情報入力シート'!D320&lt;&gt;"",'発達障害（診断書なし・配慮あり）情報入力シート'!D320&lt;&gt;"入学しなかった"),1,0))</f>
        <v>0</v>
      </c>
      <c r="I320" s="8">
        <f t="shared" si="14"/>
        <v>0</v>
      </c>
      <c r="J320" s="8" t="str">
        <f>IFERROR(MATCH(ROW('発達障害（診断書なし・配慮あり）情報入力シート'!BD296),I:I,0),"")</f>
        <v/>
      </c>
      <c r="K320" s="8">
        <f>IF(OR(SUM('発達障害（診断書なし・配慮あり）情報入力シート'!AT320:BQ320,'発達障害（診断書なし・配慮あり）情報入力シート'!BT320:CJ320)&gt;0,COUNTA('発達障害（診断書なし・配慮あり）情報入力シート'!BR320:BS320)=2,COUNTA('発達障害（診断書なし・配慮あり）情報入力シート'!CK320:CL320)=2),1,0)</f>
        <v>0</v>
      </c>
      <c r="L320" s="8">
        <f>SUM('発達障害（診断書なし・配慮あり）情報入力シート'!J320:M320)+COUNTA('発達障害（診断書なし・配慮あり）情報入力シート'!N320)</f>
        <v>0</v>
      </c>
      <c r="M320" s="8">
        <f>SUM('発達障害（診断書なし・配慮あり）情報入力シート'!O320:R320)+COUNTA('発達障害（診断書なし・配慮あり）情報入力シート'!S320)</f>
        <v>0</v>
      </c>
      <c r="N320" s="8">
        <f>IF(SUM('発達障害（診断書なし・配慮あり）情報入力シート'!$T320:$AP320)&gt;0,1,0)</f>
        <v>0</v>
      </c>
      <c r="O320" s="8">
        <f>IF('発達障害（診断書なし・配慮あり）情報入力シート'!D320="入学者(新1年生)",1,0)</f>
        <v>0</v>
      </c>
    </row>
    <row r="321" spans="1:15" x14ac:dyDescent="0.4">
      <c r="A321" s="1217">
        <v>297</v>
      </c>
      <c r="B321" s="1218">
        <f>IF('発達障害（診断書なし・配慮あり）情報入力シート'!AQ321="",0,IF(AND('発達障害（診断書なし・配慮あり）情報入力シート'!AP321=1,'発達障害（診断書なし・配慮あり）情報入力シート'!D321&lt;&gt;"",'発達障害（診断書なし・配慮あり）情報入力シート'!D321&lt;&gt;"在籍者(2年生以上)"),1,0))</f>
        <v>0</v>
      </c>
      <c r="C321" s="1218">
        <f t="shared" si="12"/>
        <v>0</v>
      </c>
      <c r="D321" s="1218" t="str">
        <f>IFERROR(MATCH(ROW('発達障害（診断書なし・配慮あり）情報入力シート'!A297),C:C,0),"")</f>
        <v/>
      </c>
      <c r="E321" s="1218">
        <f>IF('発達障害（診断書なし・配慮あり）情報入力シート'!BS321="",0,IF(AND('発達障害（診断書なし・配慮あり）情報入力シート'!BR321=1,'発達障害（診断書なし・配慮あり）情報入力シート'!D321&lt;&gt;"",'発達障害（診断書なし・配慮あり）情報入力シート'!D321&lt;&gt;"入学しなかった"),1,0))</f>
        <v>0</v>
      </c>
      <c r="F321" s="1218">
        <f t="shared" si="13"/>
        <v>0</v>
      </c>
      <c r="G321" s="1218" t="str">
        <f>IFERROR(MATCH(ROW('発達障害（診断書なし・配慮あり）情報入力シート'!AN297),F:F,0),"")</f>
        <v/>
      </c>
      <c r="H321" s="8">
        <f>IF('発達障害（診断書なし・配慮あり）情報入力シート'!CL321="",0,IF(AND('発達障害（診断書なし・配慮あり）情報入力シート'!CK321=1,'発達障害（診断書なし・配慮あり）情報入力シート'!D321&lt;&gt;"",'発達障害（診断書なし・配慮あり）情報入力シート'!D321&lt;&gt;"入学しなかった"),1,0))</f>
        <v>0</v>
      </c>
      <c r="I321" s="8">
        <f t="shared" si="14"/>
        <v>0</v>
      </c>
      <c r="J321" s="8" t="str">
        <f>IFERROR(MATCH(ROW('発達障害（診断書なし・配慮あり）情報入力シート'!BD297),I:I,0),"")</f>
        <v/>
      </c>
      <c r="K321" s="8">
        <f>IF(OR(SUM('発達障害（診断書なし・配慮あり）情報入力シート'!AT321:BQ321,'発達障害（診断書なし・配慮あり）情報入力シート'!BT321:CJ321)&gt;0,COUNTA('発達障害（診断書なし・配慮あり）情報入力シート'!BR321:BS321)=2,COUNTA('発達障害（診断書なし・配慮あり）情報入力シート'!CK321:CL321)=2),1,0)</f>
        <v>0</v>
      </c>
      <c r="L321" s="8">
        <f>SUM('発達障害（診断書なし・配慮あり）情報入力シート'!J321:M321)+COUNTA('発達障害（診断書なし・配慮あり）情報入力シート'!N321)</f>
        <v>0</v>
      </c>
      <c r="M321" s="8">
        <f>SUM('発達障害（診断書なし・配慮あり）情報入力シート'!O321:R321)+COUNTA('発達障害（診断書なし・配慮あり）情報入力シート'!S321)</f>
        <v>0</v>
      </c>
      <c r="N321" s="8">
        <f>IF(SUM('発達障害（診断書なし・配慮あり）情報入力シート'!$T321:$AP321)&gt;0,1,0)</f>
        <v>0</v>
      </c>
      <c r="O321" s="8">
        <f>IF('発達障害（診断書なし・配慮あり）情報入力シート'!D321="入学者(新1年生)",1,0)</f>
        <v>0</v>
      </c>
    </row>
    <row r="322" spans="1:15" x14ac:dyDescent="0.4">
      <c r="A322" s="1217">
        <v>298</v>
      </c>
      <c r="B322" s="1218">
        <f>IF('発達障害（診断書なし・配慮あり）情報入力シート'!AQ322="",0,IF(AND('発達障害（診断書なし・配慮あり）情報入力シート'!AP322=1,'発達障害（診断書なし・配慮あり）情報入力シート'!D322&lt;&gt;"",'発達障害（診断書なし・配慮あり）情報入力シート'!D322&lt;&gt;"在籍者(2年生以上)"),1,0))</f>
        <v>0</v>
      </c>
      <c r="C322" s="1218">
        <f t="shared" si="12"/>
        <v>0</v>
      </c>
      <c r="D322" s="1218" t="str">
        <f>IFERROR(MATCH(ROW('発達障害（診断書なし・配慮あり）情報入力シート'!A298),C:C,0),"")</f>
        <v/>
      </c>
      <c r="E322" s="1218">
        <f>IF('発達障害（診断書なし・配慮あり）情報入力シート'!BS322="",0,IF(AND('発達障害（診断書なし・配慮あり）情報入力シート'!BR322=1,'発達障害（診断書なし・配慮あり）情報入力シート'!D322&lt;&gt;"",'発達障害（診断書なし・配慮あり）情報入力シート'!D322&lt;&gt;"入学しなかった"),1,0))</f>
        <v>0</v>
      </c>
      <c r="F322" s="1218">
        <f t="shared" si="13"/>
        <v>0</v>
      </c>
      <c r="G322" s="1218" t="str">
        <f>IFERROR(MATCH(ROW('発達障害（診断書なし・配慮あり）情報入力シート'!AN298),F:F,0),"")</f>
        <v/>
      </c>
      <c r="H322" s="8">
        <f>IF('発達障害（診断書なし・配慮あり）情報入力シート'!CL322="",0,IF(AND('発達障害（診断書なし・配慮あり）情報入力シート'!CK322=1,'発達障害（診断書なし・配慮あり）情報入力シート'!D322&lt;&gt;"",'発達障害（診断書なし・配慮あり）情報入力シート'!D322&lt;&gt;"入学しなかった"),1,0))</f>
        <v>0</v>
      </c>
      <c r="I322" s="8">
        <f t="shared" si="14"/>
        <v>0</v>
      </c>
      <c r="J322" s="8" t="str">
        <f>IFERROR(MATCH(ROW('発達障害（診断書なし・配慮あり）情報入力シート'!BD298),I:I,0),"")</f>
        <v/>
      </c>
      <c r="K322" s="8">
        <f>IF(OR(SUM('発達障害（診断書なし・配慮あり）情報入力シート'!AT322:BQ322,'発達障害（診断書なし・配慮あり）情報入力シート'!BT322:CJ322)&gt;0,COUNTA('発達障害（診断書なし・配慮あり）情報入力シート'!BR322:BS322)=2,COUNTA('発達障害（診断書なし・配慮あり）情報入力シート'!CK322:CL322)=2),1,0)</f>
        <v>0</v>
      </c>
      <c r="L322" s="8">
        <f>SUM('発達障害（診断書なし・配慮あり）情報入力シート'!J322:M322)+COUNTA('発達障害（診断書なし・配慮あり）情報入力シート'!N322)</f>
        <v>0</v>
      </c>
      <c r="M322" s="8">
        <f>SUM('発達障害（診断書なし・配慮あり）情報入力シート'!O322:R322)+COUNTA('発達障害（診断書なし・配慮あり）情報入力シート'!S322)</f>
        <v>0</v>
      </c>
      <c r="N322" s="8">
        <f>IF(SUM('発達障害（診断書なし・配慮あり）情報入力シート'!$T322:$AP322)&gt;0,1,0)</f>
        <v>0</v>
      </c>
      <c r="O322" s="8">
        <f>IF('発達障害（診断書なし・配慮あり）情報入力シート'!D322="入学者(新1年生)",1,0)</f>
        <v>0</v>
      </c>
    </row>
    <row r="323" spans="1:15" x14ac:dyDescent="0.4">
      <c r="A323" s="1217">
        <v>299</v>
      </c>
      <c r="B323" s="1218">
        <f>IF('発達障害（診断書なし・配慮あり）情報入力シート'!AQ323="",0,IF(AND('発達障害（診断書なし・配慮あり）情報入力シート'!AP323=1,'発達障害（診断書なし・配慮あり）情報入力シート'!D323&lt;&gt;"",'発達障害（診断書なし・配慮あり）情報入力シート'!D323&lt;&gt;"在籍者(2年生以上)"),1,0))</f>
        <v>0</v>
      </c>
      <c r="C323" s="1218">
        <f t="shared" si="12"/>
        <v>0</v>
      </c>
      <c r="D323" s="1218" t="str">
        <f>IFERROR(MATCH(ROW('発達障害（診断書なし・配慮あり）情報入力シート'!A299),C:C,0),"")</f>
        <v/>
      </c>
      <c r="E323" s="1218">
        <f>IF('発達障害（診断書なし・配慮あり）情報入力シート'!BS323="",0,IF(AND('発達障害（診断書なし・配慮あり）情報入力シート'!BR323=1,'発達障害（診断書なし・配慮あり）情報入力シート'!D323&lt;&gt;"",'発達障害（診断書なし・配慮あり）情報入力シート'!D323&lt;&gt;"入学しなかった"),1,0))</f>
        <v>0</v>
      </c>
      <c r="F323" s="1218">
        <f t="shared" si="13"/>
        <v>0</v>
      </c>
      <c r="G323" s="1218" t="str">
        <f>IFERROR(MATCH(ROW('発達障害（診断書なし・配慮あり）情報入力シート'!AN299),F:F,0),"")</f>
        <v/>
      </c>
      <c r="H323" s="8">
        <f>IF('発達障害（診断書なし・配慮あり）情報入力シート'!CL323="",0,IF(AND('発達障害（診断書なし・配慮あり）情報入力シート'!CK323=1,'発達障害（診断書なし・配慮あり）情報入力シート'!D323&lt;&gt;"",'発達障害（診断書なし・配慮あり）情報入力シート'!D323&lt;&gt;"入学しなかった"),1,0))</f>
        <v>0</v>
      </c>
      <c r="I323" s="8">
        <f t="shared" si="14"/>
        <v>0</v>
      </c>
      <c r="J323" s="8" t="str">
        <f>IFERROR(MATCH(ROW('発達障害（診断書なし・配慮あり）情報入力シート'!BD299),I:I,0),"")</f>
        <v/>
      </c>
      <c r="K323" s="8">
        <f>IF(OR(SUM('発達障害（診断書なし・配慮あり）情報入力シート'!AT323:BQ323,'発達障害（診断書なし・配慮あり）情報入力シート'!BT323:CJ323)&gt;0,COUNTA('発達障害（診断書なし・配慮あり）情報入力シート'!BR323:BS323)=2,COUNTA('発達障害（診断書なし・配慮あり）情報入力シート'!CK323:CL323)=2),1,0)</f>
        <v>0</v>
      </c>
      <c r="L323" s="8">
        <f>SUM('発達障害（診断書なし・配慮あり）情報入力シート'!J323:M323)+COUNTA('発達障害（診断書なし・配慮あり）情報入力シート'!N323)</f>
        <v>0</v>
      </c>
      <c r="M323" s="8">
        <f>SUM('発達障害（診断書なし・配慮あり）情報入力シート'!O323:R323)+COUNTA('発達障害（診断書なし・配慮あり）情報入力シート'!S323)</f>
        <v>0</v>
      </c>
      <c r="N323" s="8">
        <f>IF(SUM('発達障害（診断書なし・配慮あり）情報入力シート'!$T323:$AP323)&gt;0,1,0)</f>
        <v>0</v>
      </c>
      <c r="O323" s="8">
        <f>IF('発達障害（診断書なし・配慮あり）情報入力シート'!D323="入学者(新1年生)",1,0)</f>
        <v>0</v>
      </c>
    </row>
    <row r="324" spans="1:15" x14ac:dyDescent="0.4">
      <c r="A324" s="1217">
        <v>300</v>
      </c>
      <c r="B324" s="1218">
        <f>IF('発達障害（診断書なし・配慮あり）情報入力シート'!AQ324="",0,IF(AND('発達障害（診断書なし・配慮あり）情報入力シート'!AP324=1,'発達障害（診断書なし・配慮あり）情報入力シート'!D324&lt;&gt;"",'発達障害（診断書なし・配慮あり）情報入力シート'!D324&lt;&gt;"在籍者(2年生以上)"),1,0))</f>
        <v>0</v>
      </c>
      <c r="C324" s="1218">
        <f t="shared" si="12"/>
        <v>0</v>
      </c>
      <c r="D324" s="1218" t="str">
        <f>IFERROR(MATCH(ROW('発達障害（診断書なし・配慮あり）情報入力シート'!A300),C:C,0),"")</f>
        <v/>
      </c>
      <c r="E324" s="1218">
        <f>IF('発達障害（診断書なし・配慮あり）情報入力シート'!BS324="",0,IF(AND('発達障害（診断書なし・配慮あり）情報入力シート'!BR324=1,'発達障害（診断書なし・配慮あり）情報入力シート'!D324&lt;&gt;"",'発達障害（診断書なし・配慮あり）情報入力シート'!D324&lt;&gt;"入学しなかった"),1,0))</f>
        <v>0</v>
      </c>
      <c r="F324" s="1218">
        <f t="shared" si="13"/>
        <v>0</v>
      </c>
      <c r="G324" s="1218" t="str">
        <f>IFERROR(MATCH(ROW('発達障害（診断書なし・配慮あり）情報入力シート'!AN300),F:F,0),"")</f>
        <v/>
      </c>
      <c r="H324" s="8">
        <f>IF('発達障害（診断書なし・配慮あり）情報入力シート'!CL324="",0,IF(AND('発達障害（診断書なし・配慮あり）情報入力シート'!CK324=1,'発達障害（診断書なし・配慮あり）情報入力シート'!D324&lt;&gt;"",'発達障害（診断書なし・配慮あり）情報入力シート'!D324&lt;&gt;"入学しなかった"),1,0))</f>
        <v>0</v>
      </c>
      <c r="I324" s="8">
        <f t="shared" si="14"/>
        <v>0</v>
      </c>
      <c r="J324" s="8" t="str">
        <f>IFERROR(MATCH(ROW('発達障害（診断書なし・配慮あり）情報入力シート'!BD300),I:I,0),"")</f>
        <v/>
      </c>
      <c r="K324" s="8">
        <f>IF(OR(SUM('発達障害（診断書なし・配慮あり）情報入力シート'!AT324:BQ324,'発達障害（診断書なし・配慮あり）情報入力シート'!BT324:CJ324)&gt;0,COUNTA('発達障害（診断書なし・配慮あり）情報入力シート'!BR324:BS324)=2,COUNTA('発達障害（診断書なし・配慮あり）情報入力シート'!CK324:CL324)=2),1,0)</f>
        <v>0</v>
      </c>
      <c r="L324" s="8">
        <f>SUM('発達障害（診断書なし・配慮あり）情報入力シート'!J324:M324)+COUNTA('発達障害（診断書なし・配慮あり）情報入力シート'!N324)</f>
        <v>0</v>
      </c>
      <c r="M324" s="8">
        <f>SUM('発達障害（診断書なし・配慮あり）情報入力シート'!O324:R324)+COUNTA('発達障害（診断書なし・配慮あり）情報入力シート'!S324)</f>
        <v>0</v>
      </c>
      <c r="N324" s="8">
        <f>IF(SUM('発達障害（診断書なし・配慮あり）情報入力シート'!$T324:$AP324)&gt;0,1,0)</f>
        <v>0</v>
      </c>
      <c r="O324" s="8">
        <f>IF('発達障害（診断書なし・配慮あり）情報入力シート'!D324="入学者(新1年生)",1,0)</f>
        <v>0</v>
      </c>
    </row>
    <row r="325" spans="1:15" x14ac:dyDescent="0.4">
      <c r="A325" s="1217">
        <v>301</v>
      </c>
      <c r="B325" s="1218">
        <f>IF('発達障害（診断書なし・配慮あり）情報入力シート'!AQ325="",0,IF(AND('発達障害（診断書なし・配慮あり）情報入力シート'!AP325=1,'発達障害（診断書なし・配慮あり）情報入力シート'!D325&lt;&gt;"",'発達障害（診断書なし・配慮あり）情報入力シート'!D325&lt;&gt;"在籍者(2年生以上)"),1,0))</f>
        <v>0</v>
      </c>
      <c r="C325" s="1218">
        <f t="shared" si="12"/>
        <v>0</v>
      </c>
      <c r="D325" s="1218" t="str">
        <f>IFERROR(MATCH(ROW('発達障害（診断書なし・配慮あり）情報入力シート'!A301),C:C,0),"")</f>
        <v/>
      </c>
      <c r="E325" s="1218">
        <f>IF('発達障害（診断書なし・配慮あり）情報入力シート'!BS325="",0,IF(AND('発達障害（診断書なし・配慮あり）情報入力シート'!BR325=1,'発達障害（診断書なし・配慮あり）情報入力シート'!D325&lt;&gt;"",'発達障害（診断書なし・配慮あり）情報入力シート'!D325&lt;&gt;"入学しなかった"),1,0))</f>
        <v>0</v>
      </c>
      <c r="F325" s="1218">
        <f t="shared" si="13"/>
        <v>0</v>
      </c>
      <c r="G325" s="1218" t="str">
        <f>IFERROR(MATCH(ROW('発達障害（診断書なし・配慮あり）情報入力シート'!AN301),F:F,0),"")</f>
        <v/>
      </c>
      <c r="H325" s="8">
        <f>IF('発達障害（診断書なし・配慮あり）情報入力シート'!CL325="",0,IF(AND('発達障害（診断書なし・配慮あり）情報入力シート'!CK325=1,'発達障害（診断書なし・配慮あり）情報入力シート'!D325&lt;&gt;"",'発達障害（診断書なし・配慮あり）情報入力シート'!D325&lt;&gt;"入学しなかった"),1,0))</f>
        <v>0</v>
      </c>
      <c r="I325" s="8">
        <f t="shared" si="14"/>
        <v>0</v>
      </c>
      <c r="J325" s="8" t="str">
        <f>IFERROR(MATCH(ROW('発達障害（診断書なし・配慮あり）情報入力シート'!BD301),I:I,0),"")</f>
        <v/>
      </c>
      <c r="K325" s="8">
        <f>IF(OR(SUM('発達障害（診断書なし・配慮あり）情報入力シート'!AT325:BQ325,'発達障害（診断書なし・配慮あり）情報入力シート'!BT325:CJ325)&gt;0,COUNTA('発達障害（診断書なし・配慮あり）情報入力シート'!BR325:BS325)=2,COUNTA('発達障害（診断書なし・配慮あり）情報入力シート'!CK325:CL325)=2),1,0)</f>
        <v>0</v>
      </c>
      <c r="L325" s="8">
        <f>SUM('発達障害（診断書なし・配慮あり）情報入力シート'!J325:M325)+COUNTA('発達障害（診断書なし・配慮あり）情報入力シート'!N325)</f>
        <v>0</v>
      </c>
      <c r="M325" s="8">
        <f>SUM('発達障害（診断書なし・配慮あり）情報入力シート'!O325:R325)+COUNTA('発達障害（診断書なし・配慮あり）情報入力シート'!S325)</f>
        <v>0</v>
      </c>
      <c r="N325" s="8">
        <f>IF(SUM('発達障害（診断書なし・配慮あり）情報入力シート'!$T325:$AP325)&gt;0,1,0)</f>
        <v>0</v>
      </c>
      <c r="O325" s="8">
        <f>IF('発達障害（診断書なし・配慮あり）情報入力シート'!D325="入学者(新1年生)",1,0)</f>
        <v>0</v>
      </c>
    </row>
    <row r="326" spans="1:15" x14ac:dyDescent="0.4">
      <c r="A326" s="1217">
        <v>302</v>
      </c>
      <c r="B326" s="1218">
        <f>IF('発達障害（診断書なし・配慮あり）情報入力シート'!AQ326="",0,IF(AND('発達障害（診断書なし・配慮あり）情報入力シート'!AP326=1,'発達障害（診断書なし・配慮あり）情報入力シート'!D326&lt;&gt;"",'発達障害（診断書なし・配慮あり）情報入力シート'!D326&lt;&gt;"在籍者(2年生以上)"),1,0))</f>
        <v>0</v>
      </c>
      <c r="C326" s="1218">
        <f t="shared" si="12"/>
        <v>0</v>
      </c>
      <c r="D326" s="1218" t="str">
        <f>IFERROR(MATCH(ROW('発達障害（診断書なし・配慮あり）情報入力シート'!A302),C:C,0),"")</f>
        <v/>
      </c>
      <c r="E326" s="1218">
        <f>IF('発達障害（診断書なし・配慮あり）情報入力シート'!BS326="",0,IF(AND('発達障害（診断書なし・配慮あり）情報入力シート'!BR326=1,'発達障害（診断書なし・配慮あり）情報入力シート'!D326&lt;&gt;"",'発達障害（診断書なし・配慮あり）情報入力シート'!D326&lt;&gt;"入学しなかった"),1,0))</f>
        <v>0</v>
      </c>
      <c r="F326" s="1218">
        <f t="shared" si="13"/>
        <v>0</v>
      </c>
      <c r="G326" s="1218" t="str">
        <f>IFERROR(MATCH(ROW('発達障害（診断書なし・配慮あり）情報入力シート'!AN302),F:F,0),"")</f>
        <v/>
      </c>
      <c r="H326" s="8">
        <f>IF('発達障害（診断書なし・配慮あり）情報入力シート'!CL326="",0,IF(AND('発達障害（診断書なし・配慮あり）情報入力シート'!CK326=1,'発達障害（診断書なし・配慮あり）情報入力シート'!D326&lt;&gt;"",'発達障害（診断書なし・配慮あり）情報入力シート'!D326&lt;&gt;"入学しなかった"),1,0))</f>
        <v>0</v>
      </c>
      <c r="I326" s="8">
        <f t="shared" si="14"/>
        <v>0</v>
      </c>
      <c r="J326" s="8" t="str">
        <f>IFERROR(MATCH(ROW('発達障害（診断書なし・配慮あり）情報入力シート'!BD302),I:I,0),"")</f>
        <v/>
      </c>
      <c r="K326" s="8">
        <f>IF(OR(SUM('発達障害（診断書なし・配慮あり）情報入力シート'!AT326:BQ326,'発達障害（診断書なし・配慮あり）情報入力シート'!BT326:CJ326)&gt;0,COUNTA('発達障害（診断書なし・配慮あり）情報入力シート'!BR326:BS326)=2,COUNTA('発達障害（診断書なし・配慮あり）情報入力シート'!CK326:CL326)=2),1,0)</f>
        <v>0</v>
      </c>
      <c r="L326" s="8">
        <f>SUM('発達障害（診断書なし・配慮あり）情報入力シート'!J326:M326)+COUNTA('発達障害（診断書なし・配慮あり）情報入力シート'!N326)</f>
        <v>0</v>
      </c>
      <c r="M326" s="8">
        <f>SUM('発達障害（診断書なし・配慮あり）情報入力シート'!O326:R326)+COUNTA('発達障害（診断書なし・配慮あり）情報入力シート'!S326)</f>
        <v>0</v>
      </c>
      <c r="N326" s="8">
        <f>IF(SUM('発達障害（診断書なし・配慮あり）情報入力シート'!$T326:$AP326)&gt;0,1,0)</f>
        <v>0</v>
      </c>
      <c r="O326" s="8">
        <f>IF('発達障害（診断書なし・配慮あり）情報入力シート'!D326="入学者(新1年生)",1,0)</f>
        <v>0</v>
      </c>
    </row>
    <row r="327" spans="1:15" x14ac:dyDescent="0.4">
      <c r="A327" s="1217">
        <v>303</v>
      </c>
      <c r="B327" s="1218">
        <f>IF('発達障害（診断書なし・配慮あり）情報入力シート'!AQ327="",0,IF(AND('発達障害（診断書なし・配慮あり）情報入力シート'!AP327=1,'発達障害（診断書なし・配慮あり）情報入力シート'!D327&lt;&gt;"",'発達障害（診断書なし・配慮あり）情報入力シート'!D327&lt;&gt;"在籍者(2年生以上)"),1,0))</f>
        <v>0</v>
      </c>
      <c r="C327" s="1218">
        <f t="shared" si="12"/>
        <v>0</v>
      </c>
      <c r="D327" s="1218" t="str">
        <f>IFERROR(MATCH(ROW('発達障害（診断書なし・配慮あり）情報入力シート'!A303),C:C,0),"")</f>
        <v/>
      </c>
      <c r="E327" s="1218">
        <f>IF('発達障害（診断書なし・配慮あり）情報入力シート'!BS327="",0,IF(AND('発達障害（診断書なし・配慮あり）情報入力シート'!BR327=1,'発達障害（診断書なし・配慮あり）情報入力シート'!D327&lt;&gt;"",'発達障害（診断書なし・配慮あり）情報入力シート'!D327&lt;&gt;"入学しなかった"),1,0))</f>
        <v>0</v>
      </c>
      <c r="F327" s="1218">
        <f t="shared" si="13"/>
        <v>0</v>
      </c>
      <c r="G327" s="1218" t="str">
        <f>IFERROR(MATCH(ROW('発達障害（診断書なし・配慮あり）情報入力シート'!AN303),F:F,0),"")</f>
        <v/>
      </c>
      <c r="H327" s="8">
        <f>IF('発達障害（診断書なし・配慮あり）情報入力シート'!CL327="",0,IF(AND('発達障害（診断書なし・配慮あり）情報入力シート'!CK327=1,'発達障害（診断書なし・配慮あり）情報入力シート'!D327&lt;&gt;"",'発達障害（診断書なし・配慮あり）情報入力シート'!D327&lt;&gt;"入学しなかった"),1,0))</f>
        <v>0</v>
      </c>
      <c r="I327" s="8">
        <f t="shared" si="14"/>
        <v>0</v>
      </c>
      <c r="J327" s="8" t="str">
        <f>IFERROR(MATCH(ROW('発達障害（診断書なし・配慮あり）情報入力シート'!BD303),I:I,0),"")</f>
        <v/>
      </c>
      <c r="K327" s="8">
        <f>IF(OR(SUM('発達障害（診断書なし・配慮あり）情報入力シート'!AT327:BQ327,'発達障害（診断書なし・配慮あり）情報入力シート'!BT327:CJ327)&gt;0,COUNTA('発達障害（診断書なし・配慮あり）情報入力シート'!BR327:BS327)=2,COUNTA('発達障害（診断書なし・配慮あり）情報入力シート'!CK327:CL327)=2),1,0)</f>
        <v>0</v>
      </c>
      <c r="L327" s="8">
        <f>SUM('発達障害（診断書なし・配慮あり）情報入力シート'!J327:M327)+COUNTA('発達障害（診断書なし・配慮あり）情報入力シート'!N327)</f>
        <v>0</v>
      </c>
      <c r="M327" s="8">
        <f>SUM('発達障害（診断書なし・配慮あり）情報入力シート'!O327:R327)+COUNTA('発達障害（診断書なし・配慮あり）情報入力シート'!S327)</f>
        <v>0</v>
      </c>
      <c r="N327" s="8">
        <f>IF(SUM('発達障害（診断書なし・配慮あり）情報入力シート'!$T327:$AP327)&gt;0,1,0)</f>
        <v>0</v>
      </c>
      <c r="O327" s="8">
        <f>IF('発達障害（診断書なし・配慮あり）情報入力シート'!D327="入学者(新1年生)",1,0)</f>
        <v>0</v>
      </c>
    </row>
    <row r="328" spans="1:15" x14ac:dyDescent="0.4">
      <c r="A328" s="1217">
        <v>304</v>
      </c>
      <c r="B328" s="1218">
        <f>IF('発達障害（診断書なし・配慮あり）情報入力シート'!AQ328="",0,IF(AND('発達障害（診断書なし・配慮あり）情報入力シート'!AP328=1,'発達障害（診断書なし・配慮あり）情報入力シート'!D328&lt;&gt;"",'発達障害（診断書なし・配慮あり）情報入力シート'!D328&lt;&gt;"在籍者(2年生以上)"),1,0))</f>
        <v>0</v>
      </c>
      <c r="C328" s="1218">
        <f t="shared" si="12"/>
        <v>0</v>
      </c>
      <c r="D328" s="1218" t="str">
        <f>IFERROR(MATCH(ROW('発達障害（診断書なし・配慮あり）情報入力シート'!A304),C:C,0),"")</f>
        <v/>
      </c>
      <c r="E328" s="1218">
        <f>IF('発達障害（診断書なし・配慮あり）情報入力シート'!BS328="",0,IF(AND('発達障害（診断書なし・配慮あり）情報入力シート'!BR328=1,'発達障害（診断書なし・配慮あり）情報入力シート'!D328&lt;&gt;"",'発達障害（診断書なし・配慮あり）情報入力シート'!D328&lt;&gt;"入学しなかった"),1,0))</f>
        <v>0</v>
      </c>
      <c r="F328" s="1218">
        <f t="shared" si="13"/>
        <v>0</v>
      </c>
      <c r="G328" s="1218" t="str">
        <f>IFERROR(MATCH(ROW('発達障害（診断書なし・配慮あり）情報入力シート'!AN304),F:F,0),"")</f>
        <v/>
      </c>
      <c r="H328" s="8">
        <f>IF('発達障害（診断書なし・配慮あり）情報入力シート'!CL328="",0,IF(AND('発達障害（診断書なし・配慮あり）情報入力シート'!CK328=1,'発達障害（診断書なし・配慮あり）情報入力シート'!D328&lt;&gt;"",'発達障害（診断書なし・配慮あり）情報入力シート'!D328&lt;&gt;"入学しなかった"),1,0))</f>
        <v>0</v>
      </c>
      <c r="I328" s="8">
        <f t="shared" si="14"/>
        <v>0</v>
      </c>
      <c r="J328" s="8" t="str">
        <f>IFERROR(MATCH(ROW('発達障害（診断書なし・配慮あり）情報入力シート'!BD304),I:I,0),"")</f>
        <v/>
      </c>
      <c r="K328" s="8">
        <f>IF(OR(SUM('発達障害（診断書なし・配慮あり）情報入力シート'!AT328:BQ328,'発達障害（診断書なし・配慮あり）情報入力シート'!BT328:CJ328)&gt;0,COUNTA('発達障害（診断書なし・配慮あり）情報入力シート'!BR328:BS328)=2,COUNTA('発達障害（診断書なし・配慮あり）情報入力シート'!CK328:CL328)=2),1,0)</f>
        <v>0</v>
      </c>
      <c r="L328" s="8">
        <f>SUM('発達障害（診断書なし・配慮あり）情報入力シート'!J328:M328)+COUNTA('発達障害（診断書なし・配慮あり）情報入力シート'!N328)</f>
        <v>0</v>
      </c>
      <c r="M328" s="8">
        <f>SUM('発達障害（診断書なし・配慮あり）情報入力シート'!O328:R328)+COUNTA('発達障害（診断書なし・配慮あり）情報入力シート'!S328)</f>
        <v>0</v>
      </c>
      <c r="N328" s="8">
        <f>IF(SUM('発達障害（診断書なし・配慮あり）情報入力シート'!$T328:$AP328)&gt;0,1,0)</f>
        <v>0</v>
      </c>
      <c r="O328" s="8">
        <f>IF('発達障害（診断書なし・配慮あり）情報入力シート'!D328="入学者(新1年生)",1,0)</f>
        <v>0</v>
      </c>
    </row>
    <row r="329" spans="1:15" x14ac:dyDescent="0.4">
      <c r="A329" s="1217">
        <v>305</v>
      </c>
      <c r="B329" s="1218">
        <f>IF('発達障害（診断書なし・配慮あり）情報入力シート'!AQ329="",0,IF(AND('発達障害（診断書なし・配慮あり）情報入力シート'!AP329=1,'発達障害（診断書なし・配慮あり）情報入力シート'!D329&lt;&gt;"",'発達障害（診断書なし・配慮あり）情報入力シート'!D329&lt;&gt;"在籍者(2年生以上)"),1,0))</f>
        <v>0</v>
      </c>
      <c r="C329" s="1218">
        <f t="shared" si="12"/>
        <v>0</v>
      </c>
      <c r="D329" s="1218" t="str">
        <f>IFERROR(MATCH(ROW('発達障害（診断書なし・配慮あり）情報入力シート'!A305),C:C,0),"")</f>
        <v/>
      </c>
      <c r="E329" s="1218">
        <f>IF('発達障害（診断書なし・配慮あり）情報入力シート'!BS329="",0,IF(AND('発達障害（診断書なし・配慮あり）情報入力シート'!BR329=1,'発達障害（診断書なし・配慮あり）情報入力シート'!D329&lt;&gt;"",'発達障害（診断書なし・配慮あり）情報入力シート'!D329&lt;&gt;"入学しなかった"),1,0))</f>
        <v>0</v>
      </c>
      <c r="F329" s="1218">
        <f t="shared" si="13"/>
        <v>0</v>
      </c>
      <c r="G329" s="1218" t="str">
        <f>IFERROR(MATCH(ROW('発達障害（診断書なし・配慮あり）情報入力シート'!AN305),F:F,0),"")</f>
        <v/>
      </c>
      <c r="H329" s="8">
        <f>IF('発達障害（診断書なし・配慮あり）情報入力シート'!CL329="",0,IF(AND('発達障害（診断書なし・配慮あり）情報入力シート'!CK329=1,'発達障害（診断書なし・配慮あり）情報入力シート'!D329&lt;&gt;"",'発達障害（診断書なし・配慮あり）情報入力シート'!D329&lt;&gt;"入学しなかった"),1,0))</f>
        <v>0</v>
      </c>
      <c r="I329" s="8">
        <f t="shared" si="14"/>
        <v>0</v>
      </c>
      <c r="J329" s="8" t="str">
        <f>IFERROR(MATCH(ROW('発達障害（診断書なし・配慮あり）情報入力シート'!BD305),I:I,0),"")</f>
        <v/>
      </c>
      <c r="K329" s="8">
        <f>IF(OR(SUM('発達障害（診断書なし・配慮あり）情報入力シート'!AT329:BQ329,'発達障害（診断書なし・配慮あり）情報入力シート'!BT329:CJ329)&gt;0,COUNTA('発達障害（診断書なし・配慮あり）情報入力シート'!BR329:BS329)=2,COUNTA('発達障害（診断書なし・配慮あり）情報入力シート'!CK329:CL329)=2),1,0)</f>
        <v>0</v>
      </c>
      <c r="L329" s="8">
        <f>SUM('発達障害（診断書なし・配慮あり）情報入力シート'!J329:M329)+COUNTA('発達障害（診断書なし・配慮あり）情報入力シート'!N329)</f>
        <v>0</v>
      </c>
      <c r="M329" s="8">
        <f>SUM('発達障害（診断書なし・配慮あり）情報入力シート'!O329:R329)+COUNTA('発達障害（診断書なし・配慮あり）情報入力シート'!S329)</f>
        <v>0</v>
      </c>
      <c r="N329" s="8">
        <f>IF(SUM('発達障害（診断書なし・配慮あり）情報入力シート'!$T329:$AP329)&gt;0,1,0)</f>
        <v>0</v>
      </c>
      <c r="O329" s="8">
        <f>IF('発達障害（診断書なし・配慮あり）情報入力シート'!D329="入学者(新1年生)",1,0)</f>
        <v>0</v>
      </c>
    </row>
    <row r="330" spans="1:15" x14ac:dyDescent="0.4">
      <c r="A330" s="1217">
        <v>306</v>
      </c>
      <c r="B330" s="1218">
        <f>IF('発達障害（診断書なし・配慮あり）情報入力シート'!AQ330="",0,IF(AND('発達障害（診断書なし・配慮あり）情報入力シート'!AP330=1,'発達障害（診断書なし・配慮あり）情報入力シート'!D330&lt;&gt;"",'発達障害（診断書なし・配慮あり）情報入力シート'!D330&lt;&gt;"在籍者(2年生以上)"),1,0))</f>
        <v>0</v>
      </c>
      <c r="C330" s="1218">
        <f t="shared" si="12"/>
        <v>0</v>
      </c>
      <c r="D330" s="1218" t="str">
        <f>IFERROR(MATCH(ROW('発達障害（診断書なし・配慮あり）情報入力シート'!A306),C:C,0),"")</f>
        <v/>
      </c>
      <c r="E330" s="1218">
        <f>IF('発達障害（診断書なし・配慮あり）情報入力シート'!BS330="",0,IF(AND('発達障害（診断書なし・配慮あり）情報入力シート'!BR330=1,'発達障害（診断書なし・配慮あり）情報入力シート'!D330&lt;&gt;"",'発達障害（診断書なし・配慮あり）情報入力シート'!D330&lt;&gt;"入学しなかった"),1,0))</f>
        <v>0</v>
      </c>
      <c r="F330" s="1218">
        <f t="shared" si="13"/>
        <v>0</v>
      </c>
      <c r="G330" s="1218" t="str">
        <f>IFERROR(MATCH(ROW('発達障害（診断書なし・配慮あり）情報入力シート'!AN306),F:F,0),"")</f>
        <v/>
      </c>
      <c r="H330" s="8">
        <f>IF('発達障害（診断書なし・配慮あり）情報入力シート'!CL330="",0,IF(AND('発達障害（診断書なし・配慮あり）情報入力シート'!CK330=1,'発達障害（診断書なし・配慮あり）情報入力シート'!D330&lt;&gt;"",'発達障害（診断書なし・配慮あり）情報入力シート'!D330&lt;&gt;"入学しなかった"),1,0))</f>
        <v>0</v>
      </c>
      <c r="I330" s="8">
        <f t="shared" si="14"/>
        <v>0</v>
      </c>
      <c r="J330" s="8" t="str">
        <f>IFERROR(MATCH(ROW('発達障害（診断書なし・配慮あり）情報入力シート'!BD306),I:I,0),"")</f>
        <v/>
      </c>
      <c r="K330" s="8">
        <f>IF(OR(SUM('発達障害（診断書なし・配慮あり）情報入力シート'!AT330:BQ330,'発達障害（診断書なし・配慮あり）情報入力シート'!BT330:CJ330)&gt;0,COUNTA('発達障害（診断書なし・配慮あり）情報入力シート'!BR330:BS330)=2,COUNTA('発達障害（診断書なし・配慮あり）情報入力シート'!CK330:CL330)=2),1,0)</f>
        <v>0</v>
      </c>
      <c r="L330" s="8">
        <f>SUM('発達障害（診断書なし・配慮あり）情報入力シート'!J330:M330)+COUNTA('発達障害（診断書なし・配慮あり）情報入力シート'!N330)</f>
        <v>0</v>
      </c>
      <c r="M330" s="8">
        <f>SUM('発達障害（診断書なし・配慮あり）情報入力シート'!O330:R330)+COUNTA('発達障害（診断書なし・配慮あり）情報入力シート'!S330)</f>
        <v>0</v>
      </c>
      <c r="N330" s="8">
        <f>IF(SUM('発達障害（診断書なし・配慮あり）情報入力シート'!$T330:$AP330)&gt;0,1,0)</f>
        <v>0</v>
      </c>
      <c r="O330" s="8">
        <f>IF('発達障害（診断書なし・配慮あり）情報入力シート'!D330="入学者(新1年生)",1,0)</f>
        <v>0</v>
      </c>
    </row>
    <row r="331" spans="1:15" x14ac:dyDescent="0.4">
      <c r="A331" s="1217">
        <v>307</v>
      </c>
      <c r="B331" s="1218">
        <f>IF('発達障害（診断書なし・配慮あり）情報入力シート'!AQ331="",0,IF(AND('発達障害（診断書なし・配慮あり）情報入力シート'!AP331=1,'発達障害（診断書なし・配慮あり）情報入力シート'!D331&lt;&gt;"",'発達障害（診断書なし・配慮あり）情報入力シート'!D331&lt;&gt;"在籍者(2年生以上)"),1,0))</f>
        <v>0</v>
      </c>
      <c r="C331" s="1218">
        <f t="shared" si="12"/>
        <v>0</v>
      </c>
      <c r="D331" s="1218" t="str">
        <f>IFERROR(MATCH(ROW('発達障害（診断書なし・配慮あり）情報入力シート'!A307),C:C,0),"")</f>
        <v/>
      </c>
      <c r="E331" s="1218">
        <f>IF('発達障害（診断書なし・配慮あり）情報入力シート'!BS331="",0,IF(AND('発達障害（診断書なし・配慮あり）情報入力シート'!BR331=1,'発達障害（診断書なし・配慮あり）情報入力シート'!D331&lt;&gt;"",'発達障害（診断書なし・配慮あり）情報入力シート'!D331&lt;&gt;"入学しなかった"),1,0))</f>
        <v>0</v>
      </c>
      <c r="F331" s="1218">
        <f t="shared" si="13"/>
        <v>0</v>
      </c>
      <c r="G331" s="1218" t="str">
        <f>IFERROR(MATCH(ROW('発達障害（診断書なし・配慮あり）情報入力シート'!AN307),F:F,0),"")</f>
        <v/>
      </c>
      <c r="H331" s="8">
        <f>IF('発達障害（診断書なし・配慮あり）情報入力シート'!CL331="",0,IF(AND('発達障害（診断書なし・配慮あり）情報入力シート'!CK331=1,'発達障害（診断書なし・配慮あり）情報入力シート'!D331&lt;&gt;"",'発達障害（診断書なし・配慮あり）情報入力シート'!D331&lt;&gt;"入学しなかった"),1,0))</f>
        <v>0</v>
      </c>
      <c r="I331" s="8">
        <f t="shared" si="14"/>
        <v>0</v>
      </c>
      <c r="J331" s="8" t="str">
        <f>IFERROR(MATCH(ROW('発達障害（診断書なし・配慮あり）情報入力シート'!BD307),I:I,0),"")</f>
        <v/>
      </c>
      <c r="K331" s="8">
        <f>IF(OR(SUM('発達障害（診断書なし・配慮あり）情報入力シート'!AT331:BQ331,'発達障害（診断書なし・配慮あり）情報入力シート'!BT331:CJ331)&gt;0,COUNTA('発達障害（診断書なし・配慮あり）情報入力シート'!BR331:BS331)=2,COUNTA('発達障害（診断書なし・配慮あり）情報入力シート'!CK331:CL331)=2),1,0)</f>
        <v>0</v>
      </c>
      <c r="L331" s="8">
        <f>SUM('発達障害（診断書なし・配慮あり）情報入力シート'!J331:M331)+COUNTA('発達障害（診断書なし・配慮あり）情報入力シート'!N331)</f>
        <v>0</v>
      </c>
      <c r="M331" s="8">
        <f>SUM('発達障害（診断書なし・配慮あり）情報入力シート'!O331:R331)+COUNTA('発達障害（診断書なし・配慮あり）情報入力シート'!S331)</f>
        <v>0</v>
      </c>
      <c r="N331" s="8">
        <f>IF(SUM('発達障害（診断書なし・配慮あり）情報入力シート'!$T331:$AP331)&gt;0,1,0)</f>
        <v>0</v>
      </c>
      <c r="O331" s="8">
        <f>IF('発達障害（診断書なし・配慮あり）情報入力シート'!D331="入学者(新1年生)",1,0)</f>
        <v>0</v>
      </c>
    </row>
    <row r="332" spans="1:15" x14ac:dyDescent="0.4">
      <c r="A332" s="1217">
        <v>308</v>
      </c>
      <c r="B332" s="1218">
        <f>IF('発達障害（診断書なし・配慮あり）情報入力シート'!AQ332="",0,IF(AND('発達障害（診断書なし・配慮あり）情報入力シート'!AP332=1,'発達障害（診断書なし・配慮あり）情報入力シート'!D332&lt;&gt;"",'発達障害（診断書なし・配慮あり）情報入力シート'!D332&lt;&gt;"在籍者(2年生以上)"),1,0))</f>
        <v>0</v>
      </c>
      <c r="C332" s="1218">
        <f t="shared" si="12"/>
        <v>0</v>
      </c>
      <c r="D332" s="1218" t="str">
        <f>IFERROR(MATCH(ROW('発達障害（診断書なし・配慮あり）情報入力シート'!A308),C:C,0),"")</f>
        <v/>
      </c>
      <c r="E332" s="1218">
        <f>IF('発達障害（診断書なし・配慮あり）情報入力シート'!BS332="",0,IF(AND('発達障害（診断書なし・配慮あり）情報入力シート'!BR332=1,'発達障害（診断書なし・配慮あり）情報入力シート'!D332&lt;&gt;"",'発達障害（診断書なし・配慮あり）情報入力シート'!D332&lt;&gt;"入学しなかった"),1,0))</f>
        <v>0</v>
      </c>
      <c r="F332" s="1218">
        <f t="shared" si="13"/>
        <v>0</v>
      </c>
      <c r="G332" s="1218" t="str">
        <f>IFERROR(MATCH(ROW('発達障害（診断書なし・配慮あり）情報入力シート'!AN308),F:F,0),"")</f>
        <v/>
      </c>
      <c r="H332" s="8">
        <f>IF('発達障害（診断書なし・配慮あり）情報入力シート'!CL332="",0,IF(AND('発達障害（診断書なし・配慮あり）情報入力シート'!CK332=1,'発達障害（診断書なし・配慮あり）情報入力シート'!D332&lt;&gt;"",'発達障害（診断書なし・配慮あり）情報入力シート'!D332&lt;&gt;"入学しなかった"),1,0))</f>
        <v>0</v>
      </c>
      <c r="I332" s="8">
        <f t="shared" si="14"/>
        <v>0</v>
      </c>
      <c r="J332" s="8" t="str">
        <f>IFERROR(MATCH(ROW('発達障害（診断書なし・配慮あり）情報入力シート'!BD308),I:I,0),"")</f>
        <v/>
      </c>
      <c r="K332" s="8">
        <f>IF(OR(SUM('発達障害（診断書なし・配慮あり）情報入力シート'!AT332:BQ332,'発達障害（診断書なし・配慮あり）情報入力シート'!BT332:CJ332)&gt;0,COUNTA('発達障害（診断書なし・配慮あり）情報入力シート'!BR332:BS332)=2,COUNTA('発達障害（診断書なし・配慮あり）情報入力シート'!CK332:CL332)=2),1,0)</f>
        <v>0</v>
      </c>
      <c r="L332" s="8">
        <f>SUM('発達障害（診断書なし・配慮あり）情報入力シート'!J332:M332)+COUNTA('発達障害（診断書なし・配慮あり）情報入力シート'!N332)</f>
        <v>0</v>
      </c>
      <c r="M332" s="8">
        <f>SUM('発達障害（診断書なし・配慮あり）情報入力シート'!O332:R332)+COUNTA('発達障害（診断書なし・配慮あり）情報入力シート'!S332)</f>
        <v>0</v>
      </c>
      <c r="N332" s="8">
        <f>IF(SUM('発達障害（診断書なし・配慮あり）情報入力シート'!$T332:$AP332)&gt;0,1,0)</f>
        <v>0</v>
      </c>
      <c r="O332" s="8">
        <f>IF('発達障害（診断書なし・配慮あり）情報入力シート'!D332="入学者(新1年生)",1,0)</f>
        <v>0</v>
      </c>
    </row>
    <row r="333" spans="1:15" x14ac:dyDescent="0.4">
      <c r="A333" s="1217">
        <v>309</v>
      </c>
      <c r="B333" s="1218">
        <f>IF('発達障害（診断書なし・配慮あり）情報入力シート'!AQ333="",0,IF(AND('発達障害（診断書なし・配慮あり）情報入力シート'!AP333=1,'発達障害（診断書なし・配慮あり）情報入力シート'!D333&lt;&gt;"",'発達障害（診断書なし・配慮あり）情報入力シート'!D333&lt;&gt;"在籍者(2年生以上)"),1,0))</f>
        <v>0</v>
      </c>
      <c r="C333" s="1218">
        <f t="shared" si="12"/>
        <v>0</v>
      </c>
      <c r="D333" s="1218" t="str">
        <f>IFERROR(MATCH(ROW('発達障害（診断書なし・配慮あり）情報入力シート'!A309),C:C,0),"")</f>
        <v/>
      </c>
      <c r="E333" s="1218">
        <f>IF('発達障害（診断書なし・配慮あり）情報入力シート'!BS333="",0,IF(AND('発達障害（診断書なし・配慮あり）情報入力シート'!BR333=1,'発達障害（診断書なし・配慮あり）情報入力シート'!D333&lt;&gt;"",'発達障害（診断書なし・配慮あり）情報入力シート'!D333&lt;&gt;"入学しなかった"),1,0))</f>
        <v>0</v>
      </c>
      <c r="F333" s="1218">
        <f t="shared" si="13"/>
        <v>0</v>
      </c>
      <c r="G333" s="1218" t="str">
        <f>IFERROR(MATCH(ROW('発達障害（診断書なし・配慮あり）情報入力シート'!AN309),F:F,0),"")</f>
        <v/>
      </c>
      <c r="H333" s="8">
        <f>IF('発達障害（診断書なし・配慮あり）情報入力シート'!CL333="",0,IF(AND('発達障害（診断書なし・配慮あり）情報入力シート'!CK333=1,'発達障害（診断書なし・配慮あり）情報入力シート'!D333&lt;&gt;"",'発達障害（診断書なし・配慮あり）情報入力シート'!D333&lt;&gt;"入学しなかった"),1,0))</f>
        <v>0</v>
      </c>
      <c r="I333" s="8">
        <f t="shared" si="14"/>
        <v>0</v>
      </c>
      <c r="J333" s="8" t="str">
        <f>IFERROR(MATCH(ROW('発達障害（診断書なし・配慮あり）情報入力シート'!BD309),I:I,0),"")</f>
        <v/>
      </c>
      <c r="K333" s="8">
        <f>IF(OR(SUM('発達障害（診断書なし・配慮あり）情報入力シート'!AT333:BQ333,'発達障害（診断書なし・配慮あり）情報入力シート'!BT333:CJ333)&gt;0,COUNTA('発達障害（診断書なし・配慮あり）情報入力シート'!BR333:BS333)=2,COUNTA('発達障害（診断書なし・配慮あり）情報入力シート'!CK333:CL333)=2),1,0)</f>
        <v>0</v>
      </c>
      <c r="L333" s="8">
        <f>SUM('発達障害（診断書なし・配慮あり）情報入力シート'!J333:M333)+COUNTA('発達障害（診断書なし・配慮あり）情報入力シート'!N333)</f>
        <v>0</v>
      </c>
      <c r="M333" s="8">
        <f>SUM('発達障害（診断書なし・配慮あり）情報入力シート'!O333:R333)+COUNTA('発達障害（診断書なし・配慮あり）情報入力シート'!S333)</f>
        <v>0</v>
      </c>
      <c r="N333" s="8">
        <f>IF(SUM('発達障害（診断書なし・配慮あり）情報入力シート'!$T333:$AP333)&gt;0,1,0)</f>
        <v>0</v>
      </c>
      <c r="O333" s="8">
        <f>IF('発達障害（診断書なし・配慮あり）情報入力シート'!D333="入学者(新1年生)",1,0)</f>
        <v>0</v>
      </c>
    </row>
    <row r="334" spans="1:15" x14ac:dyDescent="0.4">
      <c r="A334" s="1217">
        <v>310</v>
      </c>
      <c r="B334" s="1218">
        <f>IF('発達障害（診断書なし・配慮あり）情報入力シート'!AQ334="",0,IF(AND('発達障害（診断書なし・配慮あり）情報入力シート'!AP334=1,'発達障害（診断書なし・配慮あり）情報入力シート'!D334&lt;&gt;"",'発達障害（診断書なし・配慮あり）情報入力シート'!D334&lt;&gt;"在籍者(2年生以上)"),1,0))</f>
        <v>0</v>
      </c>
      <c r="C334" s="1218">
        <f t="shared" si="12"/>
        <v>0</v>
      </c>
      <c r="D334" s="1218" t="str">
        <f>IFERROR(MATCH(ROW('発達障害（診断書なし・配慮あり）情報入力シート'!A310),C:C,0),"")</f>
        <v/>
      </c>
      <c r="E334" s="1218">
        <f>IF('発達障害（診断書なし・配慮あり）情報入力シート'!BS334="",0,IF(AND('発達障害（診断書なし・配慮あり）情報入力シート'!BR334=1,'発達障害（診断書なし・配慮あり）情報入力シート'!D334&lt;&gt;"",'発達障害（診断書なし・配慮あり）情報入力シート'!D334&lt;&gt;"入学しなかった"),1,0))</f>
        <v>0</v>
      </c>
      <c r="F334" s="1218">
        <f t="shared" si="13"/>
        <v>0</v>
      </c>
      <c r="G334" s="1218" t="str">
        <f>IFERROR(MATCH(ROW('発達障害（診断書なし・配慮あり）情報入力シート'!AN310),F:F,0),"")</f>
        <v/>
      </c>
      <c r="H334" s="8">
        <f>IF('発達障害（診断書なし・配慮あり）情報入力シート'!CL334="",0,IF(AND('発達障害（診断書なし・配慮あり）情報入力シート'!CK334=1,'発達障害（診断書なし・配慮あり）情報入力シート'!D334&lt;&gt;"",'発達障害（診断書なし・配慮あり）情報入力シート'!D334&lt;&gt;"入学しなかった"),1,0))</f>
        <v>0</v>
      </c>
      <c r="I334" s="8">
        <f t="shared" si="14"/>
        <v>0</v>
      </c>
      <c r="J334" s="8" t="str">
        <f>IFERROR(MATCH(ROW('発達障害（診断書なし・配慮あり）情報入力シート'!BD310),I:I,0),"")</f>
        <v/>
      </c>
      <c r="K334" s="8">
        <f>IF(OR(SUM('発達障害（診断書なし・配慮あり）情報入力シート'!AT334:BQ334,'発達障害（診断書なし・配慮あり）情報入力シート'!BT334:CJ334)&gt;0,COUNTA('発達障害（診断書なし・配慮あり）情報入力シート'!BR334:BS334)=2,COUNTA('発達障害（診断書なし・配慮あり）情報入力シート'!CK334:CL334)=2),1,0)</f>
        <v>0</v>
      </c>
      <c r="L334" s="8">
        <f>SUM('発達障害（診断書なし・配慮あり）情報入力シート'!J334:M334)+COUNTA('発達障害（診断書なし・配慮あり）情報入力シート'!N334)</f>
        <v>0</v>
      </c>
      <c r="M334" s="8">
        <f>SUM('発達障害（診断書なし・配慮あり）情報入力シート'!O334:R334)+COUNTA('発達障害（診断書なし・配慮あり）情報入力シート'!S334)</f>
        <v>0</v>
      </c>
      <c r="N334" s="8">
        <f>IF(SUM('発達障害（診断書なし・配慮あり）情報入力シート'!$T334:$AP334)&gt;0,1,0)</f>
        <v>0</v>
      </c>
      <c r="O334" s="8">
        <f>IF('発達障害（診断書なし・配慮あり）情報入力シート'!D334="入学者(新1年生)",1,0)</f>
        <v>0</v>
      </c>
    </row>
    <row r="335" spans="1:15" x14ac:dyDescent="0.4">
      <c r="A335" s="1217">
        <v>311</v>
      </c>
      <c r="B335" s="1218">
        <f>IF('発達障害（診断書なし・配慮あり）情報入力シート'!AQ335="",0,IF(AND('発達障害（診断書なし・配慮あり）情報入力シート'!AP335=1,'発達障害（診断書なし・配慮あり）情報入力シート'!D335&lt;&gt;"",'発達障害（診断書なし・配慮あり）情報入力シート'!D335&lt;&gt;"在籍者(2年生以上)"),1,0))</f>
        <v>0</v>
      </c>
      <c r="C335" s="1218">
        <f t="shared" si="12"/>
        <v>0</v>
      </c>
      <c r="D335" s="1218" t="str">
        <f>IFERROR(MATCH(ROW('発達障害（診断書なし・配慮あり）情報入力シート'!A311),C:C,0),"")</f>
        <v/>
      </c>
      <c r="E335" s="1218">
        <f>IF('発達障害（診断書なし・配慮あり）情報入力シート'!BS335="",0,IF(AND('発達障害（診断書なし・配慮あり）情報入力シート'!BR335=1,'発達障害（診断書なし・配慮あり）情報入力シート'!D335&lt;&gt;"",'発達障害（診断書なし・配慮あり）情報入力シート'!D335&lt;&gt;"入学しなかった"),1,0))</f>
        <v>0</v>
      </c>
      <c r="F335" s="1218">
        <f t="shared" si="13"/>
        <v>0</v>
      </c>
      <c r="G335" s="1218" t="str">
        <f>IFERROR(MATCH(ROW('発達障害（診断書なし・配慮あり）情報入力シート'!AN311),F:F,0),"")</f>
        <v/>
      </c>
      <c r="H335" s="8">
        <f>IF('発達障害（診断書なし・配慮あり）情報入力シート'!CL335="",0,IF(AND('発達障害（診断書なし・配慮あり）情報入力シート'!CK335=1,'発達障害（診断書なし・配慮あり）情報入力シート'!D335&lt;&gt;"",'発達障害（診断書なし・配慮あり）情報入力シート'!D335&lt;&gt;"入学しなかった"),1,0))</f>
        <v>0</v>
      </c>
      <c r="I335" s="8">
        <f t="shared" si="14"/>
        <v>0</v>
      </c>
      <c r="J335" s="8" t="str">
        <f>IFERROR(MATCH(ROW('発達障害（診断書なし・配慮あり）情報入力シート'!BD311),I:I,0),"")</f>
        <v/>
      </c>
      <c r="K335" s="8">
        <f>IF(OR(SUM('発達障害（診断書なし・配慮あり）情報入力シート'!AT335:BQ335,'発達障害（診断書なし・配慮あり）情報入力シート'!BT335:CJ335)&gt;0,COUNTA('発達障害（診断書なし・配慮あり）情報入力シート'!BR335:BS335)=2,COUNTA('発達障害（診断書なし・配慮あり）情報入力シート'!CK335:CL335)=2),1,0)</f>
        <v>0</v>
      </c>
      <c r="L335" s="8">
        <f>SUM('発達障害（診断書なし・配慮あり）情報入力シート'!J335:M335)+COUNTA('発達障害（診断書なし・配慮あり）情報入力シート'!N335)</f>
        <v>0</v>
      </c>
      <c r="M335" s="8">
        <f>SUM('発達障害（診断書なし・配慮あり）情報入力シート'!O335:R335)+COUNTA('発達障害（診断書なし・配慮あり）情報入力シート'!S335)</f>
        <v>0</v>
      </c>
      <c r="N335" s="8">
        <f>IF(SUM('発達障害（診断書なし・配慮あり）情報入力シート'!$T335:$AP335)&gt;0,1,0)</f>
        <v>0</v>
      </c>
      <c r="O335" s="8">
        <f>IF('発達障害（診断書なし・配慮あり）情報入力シート'!D335="入学者(新1年生)",1,0)</f>
        <v>0</v>
      </c>
    </row>
    <row r="336" spans="1:15" x14ac:dyDescent="0.4">
      <c r="A336" s="1217">
        <v>312</v>
      </c>
      <c r="B336" s="1218">
        <f>IF('発達障害（診断書なし・配慮あり）情報入力シート'!AQ336="",0,IF(AND('発達障害（診断書なし・配慮あり）情報入力シート'!AP336=1,'発達障害（診断書なし・配慮あり）情報入力シート'!D336&lt;&gt;"",'発達障害（診断書なし・配慮あり）情報入力シート'!D336&lt;&gt;"在籍者(2年生以上)"),1,0))</f>
        <v>0</v>
      </c>
      <c r="C336" s="1218">
        <f t="shared" si="12"/>
        <v>0</v>
      </c>
      <c r="D336" s="1218" t="str">
        <f>IFERROR(MATCH(ROW('発達障害（診断書なし・配慮あり）情報入力シート'!A312),C:C,0),"")</f>
        <v/>
      </c>
      <c r="E336" s="1218">
        <f>IF('発達障害（診断書なし・配慮あり）情報入力シート'!BS336="",0,IF(AND('発達障害（診断書なし・配慮あり）情報入力シート'!BR336=1,'発達障害（診断書なし・配慮あり）情報入力シート'!D336&lt;&gt;"",'発達障害（診断書なし・配慮あり）情報入力シート'!D336&lt;&gt;"入学しなかった"),1,0))</f>
        <v>0</v>
      </c>
      <c r="F336" s="1218">
        <f t="shared" si="13"/>
        <v>0</v>
      </c>
      <c r="G336" s="1218" t="str">
        <f>IFERROR(MATCH(ROW('発達障害（診断書なし・配慮あり）情報入力シート'!AN312),F:F,0),"")</f>
        <v/>
      </c>
      <c r="H336" s="8">
        <f>IF('発達障害（診断書なし・配慮あり）情報入力シート'!CL336="",0,IF(AND('発達障害（診断書なし・配慮あり）情報入力シート'!CK336=1,'発達障害（診断書なし・配慮あり）情報入力シート'!D336&lt;&gt;"",'発達障害（診断書なし・配慮あり）情報入力シート'!D336&lt;&gt;"入学しなかった"),1,0))</f>
        <v>0</v>
      </c>
      <c r="I336" s="8">
        <f t="shared" si="14"/>
        <v>0</v>
      </c>
      <c r="J336" s="8" t="str">
        <f>IFERROR(MATCH(ROW('発達障害（診断書なし・配慮あり）情報入力シート'!BD312),I:I,0),"")</f>
        <v/>
      </c>
      <c r="K336" s="8">
        <f>IF(OR(SUM('発達障害（診断書なし・配慮あり）情報入力シート'!AT336:BQ336,'発達障害（診断書なし・配慮あり）情報入力シート'!BT336:CJ336)&gt;0,COUNTA('発達障害（診断書なし・配慮あり）情報入力シート'!BR336:BS336)=2,COUNTA('発達障害（診断書なし・配慮あり）情報入力シート'!CK336:CL336)=2),1,0)</f>
        <v>0</v>
      </c>
      <c r="L336" s="8">
        <f>SUM('発達障害（診断書なし・配慮あり）情報入力シート'!J336:M336)+COUNTA('発達障害（診断書なし・配慮あり）情報入力シート'!N336)</f>
        <v>0</v>
      </c>
      <c r="M336" s="8">
        <f>SUM('発達障害（診断書なし・配慮あり）情報入力シート'!O336:R336)+COUNTA('発達障害（診断書なし・配慮あり）情報入力シート'!S336)</f>
        <v>0</v>
      </c>
      <c r="N336" s="8">
        <f>IF(SUM('発達障害（診断書なし・配慮あり）情報入力シート'!$T336:$AP336)&gt;0,1,0)</f>
        <v>0</v>
      </c>
      <c r="O336" s="8">
        <f>IF('発達障害（診断書なし・配慮あり）情報入力シート'!D336="入学者(新1年生)",1,0)</f>
        <v>0</v>
      </c>
    </row>
    <row r="337" spans="1:15" x14ac:dyDescent="0.4">
      <c r="A337" s="1217">
        <v>313</v>
      </c>
      <c r="B337" s="1218">
        <f>IF('発達障害（診断書なし・配慮あり）情報入力シート'!AQ337="",0,IF(AND('発達障害（診断書なし・配慮あり）情報入力シート'!AP337=1,'発達障害（診断書なし・配慮あり）情報入力シート'!D337&lt;&gt;"",'発達障害（診断書なし・配慮あり）情報入力シート'!D337&lt;&gt;"在籍者(2年生以上)"),1,0))</f>
        <v>0</v>
      </c>
      <c r="C337" s="1218">
        <f t="shared" si="12"/>
        <v>0</v>
      </c>
      <c r="D337" s="1218" t="str">
        <f>IFERROR(MATCH(ROW('発達障害（診断書なし・配慮あり）情報入力シート'!A313),C:C,0),"")</f>
        <v/>
      </c>
      <c r="E337" s="1218">
        <f>IF('発達障害（診断書なし・配慮あり）情報入力シート'!BS337="",0,IF(AND('発達障害（診断書なし・配慮あり）情報入力シート'!BR337=1,'発達障害（診断書なし・配慮あり）情報入力シート'!D337&lt;&gt;"",'発達障害（診断書なし・配慮あり）情報入力シート'!D337&lt;&gt;"入学しなかった"),1,0))</f>
        <v>0</v>
      </c>
      <c r="F337" s="1218">
        <f t="shared" si="13"/>
        <v>0</v>
      </c>
      <c r="G337" s="1218" t="str">
        <f>IFERROR(MATCH(ROW('発達障害（診断書なし・配慮あり）情報入力シート'!AN313),F:F,0),"")</f>
        <v/>
      </c>
      <c r="H337" s="8">
        <f>IF('発達障害（診断書なし・配慮あり）情報入力シート'!CL337="",0,IF(AND('発達障害（診断書なし・配慮あり）情報入力シート'!CK337=1,'発達障害（診断書なし・配慮あり）情報入力シート'!D337&lt;&gt;"",'発達障害（診断書なし・配慮あり）情報入力シート'!D337&lt;&gt;"入学しなかった"),1,0))</f>
        <v>0</v>
      </c>
      <c r="I337" s="8">
        <f t="shared" si="14"/>
        <v>0</v>
      </c>
      <c r="J337" s="8" t="str">
        <f>IFERROR(MATCH(ROW('発達障害（診断書なし・配慮あり）情報入力シート'!BD313),I:I,0),"")</f>
        <v/>
      </c>
      <c r="K337" s="8">
        <f>IF(OR(SUM('発達障害（診断書なし・配慮あり）情報入力シート'!AT337:BQ337,'発達障害（診断書なし・配慮あり）情報入力シート'!BT337:CJ337)&gt;0,COUNTA('発達障害（診断書なし・配慮あり）情報入力シート'!BR337:BS337)=2,COUNTA('発達障害（診断書なし・配慮あり）情報入力シート'!CK337:CL337)=2),1,0)</f>
        <v>0</v>
      </c>
      <c r="L337" s="8">
        <f>SUM('発達障害（診断書なし・配慮あり）情報入力シート'!J337:M337)+COUNTA('発達障害（診断書なし・配慮あり）情報入力シート'!N337)</f>
        <v>0</v>
      </c>
      <c r="M337" s="8">
        <f>SUM('発達障害（診断書なし・配慮あり）情報入力シート'!O337:R337)+COUNTA('発達障害（診断書なし・配慮あり）情報入力シート'!S337)</f>
        <v>0</v>
      </c>
      <c r="N337" s="8">
        <f>IF(SUM('発達障害（診断書なし・配慮あり）情報入力シート'!$T337:$AP337)&gt;0,1,0)</f>
        <v>0</v>
      </c>
      <c r="O337" s="8">
        <f>IF('発達障害（診断書なし・配慮あり）情報入力シート'!D337="入学者(新1年生)",1,0)</f>
        <v>0</v>
      </c>
    </row>
    <row r="338" spans="1:15" x14ac:dyDescent="0.4">
      <c r="A338" s="1217">
        <v>314</v>
      </c>
      <c r="B338" s="1218">
        <f>IF('発達障害（診断書なし・配慮あり）情報入力シート'!AQ338="",0,IF(AND('発達障害（診断書なし・配慮あり）情報入力シート'!AP338=1,'発達障害（診断書なし・配慮あり）情報入力シート'!D338&lt;&gt;"",'発達障害（診断書なし・配慮あり）情報入力シート'!D338&lt;&gt;"在籍者(2年生以上)"),1,0))</f>
        <v>0</v>
      </c>
      <c r="C338" s="1218">
        <f t="shared" si="12"/>
        <v>0</v>
      </c>
      <c r="D338" s="1218" t="str">
        <f>IFERROR(MATCH(ROW('発達障害（診断書なし・配慮あり）情報入力シート'!A314),C:C,0),"")</f>
        <v/>
      </c>
      <c r="E338" s="1218">
        <f>IF('発達障害（診断書なし・配慮あり）情報入力シート'!BS338="",0,IF(AND('発達障害（診断書なし・配慮あり）情報入力シート'!BR338=1,'発達障害（診断書なし・配慮あり）情報入力シート'!D338&lt;&gt;"",'発達障害（診断書なし・配慮あり）情報入力シート'!D338&lt;&gt;"入学しなかった"),1,0))</f>
        <v>0</v>
      </c>
      <c r="F338" s="1218">
        <f t="shared" si="13"/>
        <v>0</v>
      </c>
      <c r="G338" s="1218" t="str">
        <f>IFERROR(MATCH(ROW('発達障害（診断書なし・配慮あり）情報入力シート'!AN314),F:F,0),"")</f>
        <v/>
      </c>
      <c r="H338" s="8">
        <f>IF('発達障害（診断書なし・配慮あり）情報入力シート'!CL338="",0,IF(AND('発達障害（診断書なし・配慮あり）情報入力シート'!CK338=1,'発達障害（診断書なし・配慮あり）情報入力シート'!D338&lt;&gt;"",'発達障害（診断書なし・配慮あり）情報入力シート'!D338&lt;&gt;"入学しなかった"),1,0))</f>
        <v>0</v>
      </c>
      <c r="I338" s="8">
        <f t="shared" si="14"/>
        <v>0</v>
      </c>
      <c r="J338" s="8" t="str">
        <f>IFERROR(MATCH(ROW('発達障害（診断書なし・配慮あり）情報入力シート'!BD314),I:I,0),"")</f>
        <v/>
      </c>
      <c r="K338" s="8">
        <f>IF(OR(SUM('発達障害（診断書なし・配慮あり）情報入力シート'!AT338:BQ338,'発達障害（診断書なし・配慮あり）情報入力シート'!BT338:CJ338)&gt;0,COUNTA('発達障害（診断書なし・配慮あり）情報入力シート'!BR338:BS338)=2,COUNTA('発達障害（診断書なし・配慮あり）情報入力シート'!CK338:CL338)=2),1,0)</f>
        <v>0</v>
      </c>
      <c r="L338" s="8">
        <f>SUM('発達障害（診断書なし・配慮あり）情報入力シート'!J338:M338)+COUNTA('発達障害（診断書なし・配慮あり）情報入力シート'!N338)</f>
        <v>0</v>
      </c>
      <c r="M338" s="8">
        <f>SUM('発達障害（診断書なし・配慮あり）情報入力シート'!O338:R338)+COUNTA('発達障害（診断書なし・配慮あり）情報入力シート'!S338)</f>
        <v>0</v>
      </c>
      <c r="N338" s="8">
        <f>IF(SUM('発達障害（診断書なし・配慮あり）情報入力シート'!$T338:$AP338)&gt;0,1,0)</f>
        <v>0</v>
      </c>
      <c r="O338" s="8">
        <f>IF('発達障害（診断書なし・配慮あり）情報入力シート'!D338="入学者(新1年生)",1,0)</f>
        <v>0</v>
      </c>
    </row>
    <row r="339" spans="1:15" x14ac:dyDescent="0.4">
      <c r="A339" s="1217">
        <v>315</v>
      </c>
      <c r="B339" s="1218">
        <f>IF('発達障害（診断書なし・配慮あり）情報入力シート'!AQ339="",0,IF(AND('発達障害（診断書なし・配慮あり）情報入力シート'!AP339=1,'発達障害（診断書なし・配慮あり）情報入力シート'!D339&lt;&gt;"",'発達障害（診断書なし・配慮あり）情報入力シート'!D339&lt;&gt;"在籍者(2年生以上)"),1,0))</f>
        <v>0</v>
      </c>
      <c r="C339" s="1218">
        <f t="shared" si="12"/>
        <v>0</v>
      </c>
      <c r="D339" s="1218" t="str">
        <f>IFERROR(MATCH(ROW('発達障害（診断書なし・配慮あり）情報入力シート'!A315),C:C,0),"")</f>
        <v/>
      </c>
      <c r="E339" s="1218">
        <f>IF('発達障害（診断書なし・配慮あり）情報入力シート'!BS339="",0,IF(AND('発達障害（診断書なし・配慮あり）情報入力シート'!BR339=1,'発達障害（診断書なし・配慮あり）情報入力シート'!D339&lt;&gt;"",'発達障害（診断書なし・配慮あり）情報入力シート'!D339&lt;&gt;"入学しなかった"),1,0))</f>
        <v>0</v>
      </c>
      <c r="F339" s="1218">
        <f t="shared" si="13"/>
        <v>0</v>
      </c>
      <c r="G339" s="1218" t="str">
        <f>IFERROR(MATCH(ROW('発達障害（診断書なし・配慮あり）情報入力シート'!AN315),F:F,0),"")</f>
        <v/>
      </c>
      <c r="H339" s="8">
        <f>IF('発達障害（診断書なし・配慮あり）情報入力シート'!CL339="",0,IF(AND('発達障害（診断書なし・配慮あり）情報入力シート'!CK339=1,'発達障害（診断書なし・配慮あり）情報入力シート'!D339&lt;&gt;"",'発達障害（診断書なし・配慮あり）情報入力シート'!D339&lt;&gt;"入学しなかった"),1,0))</f>
        <v>0</v>
      </c>
      <c r="I339" s="8">
        <f t="shared" si="14"/>
        <v>0</v>
      </c>
      <c r="J339" s="8" t="str">
        <f>IFERROR(MATCH(ROW('発達障害（診断書なし・配慮あり）情報入力シート'!BD315),I:I,0),"")</f>
        <v/>
      </c>
      <c r="K339" s="8">
        <f>IF(OR(SUM('発達障害（診断書なし・配慮あり）情報入力シート'!AT339:BQ339,'発達障害（診断書なし・配慮あり）情報入力シート'!BT339:CJ339)&gt;0,COUNTA('発達障害（診断書なし・配慮あり）情報入力シート'!BR339:BS339)=2,COUNTA('発達障害（診断書なし・配慮あり）情報入力シート'!CK339:CL339)=2),1,0)</f>
        <v>0</v>
      </c>
      <c r="L339" s="8">
        <f>SUM('発達障害（診断書なし・配慮あり）情報入力シート'!J339:M339)+COUNTA('発達障害（診断書なし・配慮あり）情報入力シート'!N339)</f>
        <v>0</v>
      </c>
      <c r="M339" s="8">
        <f>SUM('発達障害（診断書なし・配慮あり）情報入力シート'!O339:R339)+COUNTA('発達障害（診断書なし・配慮あり）情報入力シート'!S339)</f>
        <v>0</v>
      </c>
      <c r="N339" s="8">
        <f>IF(SUM('発達障害（診断書なし・配慮あり）情報入力シート'!$T339:$AP339)&gt;0,1,0)</f>
        <v>0</v>
      </c>
      <c r="O339" s="8">
        <f>IF('発達障害（診断書なし・配慮あり）情報入力シート'!D339="入学者(新1年生)",1,0)</f>
        <v>0</v>
      </c>
    </row>
    <row r="340" spans="1:15" x14ac:dyDescent="0.4">
      <c r="A340" s="1217">
        <v>316</v>
      </c>
      <c r="B340" s="1218">
        <f>IF('発達障害（診断書なし・配慮あり）情報入力シート'!AQ340="",0,IF(AND('発達障害（診断書なし・配慮あり）情報入力シート'!AP340=1,'発達障害（診断書なし・配慮あり）情報入力シート'!D340&lt;&gt;"",'発達障害（診断書なし・配慮あり）情報入力シート'!D340&lt;&gt;"在籍者(2年生以上)"),1,0))</f>
        <v>0</v>
      </c>
      <c r="C340" s="1218">
        <f t="shared" si="12"/>
        <v>0</v>
      </c>
      <c r="D340" s="1218" t="str">
        <f>IFERROR(MATCH(ROW('発達障害（診断書なし・配慮あり）情報入力シート'!A316),C:C,0),"")</f>
        <v/>
      </c>
      <c r="E340" s="1218">
        <f>IF('発達障害（診断書なし・配慮あり）情報入力シート'!BS340="",0,IF(AND('発達障害（診断書なし・配慮あり）情報入力シート'!BR340=1,'発達障害（診断書なし・配慮あり）情報入力シート'!D340&lt;&gt;"",'発達障害（診断書なし・配慮あり）情報入力シート'!D340&lt;&gt;"入学しなかった"),1,0))</f>
        <v>0</v>
      </c>
      <c r="F340" s="1218">
        <f t="shared" si="13"/>
        <v>0</v>
      </c>
      <c r="G340" s="1218" t="str">
        <f>IFERROR(MATCH(ROW('発達障害（診断書なし・配慮あり）情報入力シート'!AN316),F:F,0),"")</f>
        <v/>
      </c>
      <c r="H340" s="8">
        <f>IF('発達障害（診断書なし・配慮あり）情報入力シート'!CL340="",0,IF(AND('発達障害（診断書なし・配慮あり）情報入力シート'!CK340=1,'発達障害（診断書なし・配慮あり）情報入力シート'!D340&lt;&gt;"",'発達障害（診断書なし・配慮あり）情報入力シート'!D340&lt;&gt;"入学しなかった"),1,0))</f>
        <v>0</v>
      </c>
      <c r="I340" s="8">
        <f t="shared" si="14"/>
        <v>0</v>
      </c>
      <c r="J340" s="8" t="str">
        <f>IFERROR(MATCH(ROW('発達障害（診断書なし・配慮あり）情報入力シート'!BD316),I:I,0),"")</f>
        <v/>
      </c>
      <c r="K340" s="8">
        <f>IF(OR(SUM('発達障害（診断書なし・配慮あり）情報入力シート'!AT340:BQ340,'発達障害（診断書なし・配慮あり）情報入力シート'!BT340:CJ340)&gt;0,COUNTA('発達障害（診断書なし・配慮あり）情報入力シート'!BR340:BS340)=2,COUNTA('発達障害（診断書なし・配慮あり）情報入力シート'!CK340:CL340)=2),1,0)</f>
        <v>0</v>
      </c>
      <c r="L340" s="8">
        <f>SUM('発達障害（診断書なし・配慮あり）情報入力シート'!J340:M340)+COUNTA('発達障害（診断書なし・配慮あり）情報入力シート'!N340)</f>
        <v>0</v>
      </c>
      <c r="M340" s="8">
        <f>SUM('発達障害（診断書なし・配慮あり）情報入力シート'!O340:R340)+COUNTA('発達障害（診断書なし・配慮あり）情報入力シート'!S340)</f>
        <v>0</v>
      </c>
      <c r="N340" s="8">
        <f>IF(SUM('発達障害（診断書なし・配慮あり）情報入力シート'!$T340:$AP340)&gt;0,1,0)</f>
        <v>0</v>
      </c>
      <c r="O340" s="8">
        <f>IF('発達障害（診断書なし・配慮あり）情報入力シート'!D340="入学者(新1年生)",1,0)</f>
        <v>0</v>
      </c>
    </row>
    <row r="341" spans="1:15" x14ac:dyDescent="0.4">
      <c r="A341" s="1217">
        <v>317</v>
      </c>
      <c r="B341" s="1218">
        <f>IF('発達障害（診断書なし・配慮あり）情報入力シート'!AQ341="",0,IF(AND('発達障害（診断書なし・配慮あり）情報入力シート'!AP341=1,'発達障害（診断書なし・配慮あり）情報入力シート'!D341&lt;&gt;"",'発達障害（診断書なし・配慮あり）情報入力シート'!D341&lt;&gt;"在籍者(2年生以上)"),1,0))</f>
        <v>0</v>
      </c>
      <c r="C341" s="1218">
        <f t="shared" si="12"/>
        <v>0</v>
      </c>
      <c r="D341" s="1218" t="str">
        <f>IFERROR(MATCH(ROW('発達障害（診断書なし・配慮あり）情報入力シート'!A317),C:C,0),"")</f>
        <v/>
      </c>
      <c r="E341" s="1218">
        <f>IF('発達障害（診断書なし・配慮あり）情報入力シート'!BS341="",0,IF(AND('発達障害（診断書なし・配慮あり）情報入力シート'!BR341=1,'発達障害（診断書なし・配慮あり）情報入力シート'!D341&lt;&gt;"",'発達障害（診断書なし・配慮あり）情報入力シート'!D341&lt;&gt;"入学しなかった"),1,0))</f>
        <v>0</v>
      </c>
      <c r="F341" s="1218">
        <f t="shared" si="13"/>
        <v>0</v>
      </c>
      <c r="G341" s="1218" t="str">
        <f>IFERROR(MATCH(ROW('発達障害（診断書なし・配慮あり）情報入力シート'!AN317),F:F,0),"")</f>
        <v/>
      </c>
      <c r="H341" s="8">
        <f>IF('発達障害（診断書なし・配慮あり）情報入力シート'!CL341="",0,IF(AND('発達障害（診断書なし・配慮あり）情報入力シート'!CK341=1,'発達障害（診断書なし・配慮あり）情報入力シート'!D341&lt;&gt;"",'発達障害（診断書なし・配慮あり）情報入力シート'!D341&lt;&gt;"入学しなかった"),1,0))</f>
        <v>0</v>
      </c>
      <c r="I341" s="8">
        <f t="shared" si="14"/>
        <v>0</v>
      </c>
      <c r="J341" s="8" t="str">
        <f>IFERROR(MATCH(ROW('発達障害（診断書なし・配慮あり）情報入力シート'!BD317),I:I,0),"")</f>
        <v/>
      </c>
      <c r="K341" s="8">
        <f>IF(OR(SUM('発達障害（診断書なし・配慮あり）情報入力シート'!AT341:BQ341,'発達障害（診断書なし・配慮あり）情報入力シート'!BT341:CJ341)&gt;0,COUNTA('発達障害（診断書なし・配慮あり）情報入力シート'!BR341:BS341)=2,COUNTA('発達障害（診断書なし・配慮あり）情報入力シート'!CK341:CL341)=2),1,0)</f>
        <v>0</v>
      </c>
      <c r="L341" s="8">
        <f>SUM('発達障害（診断書なし・配慮あり）情報入力シート'!J341:M341)+COUNTA('発達障害（診断書なし・配慮あり）情報入力シート'!N341)</f>
        <v>0</v>
      </c>
      <c r="M341" s="8">
        <f>SUM('発達障害（診断書なし・配慮あり）情報入力シート'!O341:R341)+COUNTA('発達障害（診断書なし・配慮あり）情報入力シート'!S341)</f>
        <v>0</v>
      </c>
      <c r="N341" s="8">
        <f>IF(SUM('発達障害（診断書なし・配慮あり）情報入力シート'!$T341:$AP341)&gt;0,1,0)</f>
        <v>0</v>
      </c>
      <c r="O341" s="8">
        <f>IF('発達障害（診断書なし・配慮あり）情報入力シート'!D341="入学者(新1年生)",1,0)</f>
        <v>0</v>
      </c>
    </row>
    <row r="342" spans="1:15" x14ac:dyDescent="0.4">
      <c r="A342" s="1217">
        <v>318</v>
      </c>
      <c r="B342" s="1218">
        <f>IF('発達障害（診断書なし・配慮あり）情報入力シート'!AQ342="",0,IF(AND('発達障害（診断書なし・配慮あり）情報入力シート'!AP342=1,'発達障害（診断書なし・配慮あり）情報入力シート'!D342&lt;&gt;"",'発達障害（診断書なし・配慮あり）情報入力シート'!D342&lt;&gt;"在籍者(2年生以上)"),1,0))</f>
        <v>0</v>
      </c>
      <c r="C342" s="1218">
        <f t="shared" si="12"/>
        <v>0</v>
      </c>
      <c r="D342" s="1218" t="str">
        <f>IFERROR(MATCH(ROW('発達障害（診断書なし・配慮あり）情報入力シート'!A318),C:C,0),"")</f>
        <v/>
      </c>
      <c r="E342" s="1218">
        <f>IF('発達障害（診断書なし・配慮あり）情報入力シート'!BS342="",0,IF(AND('発達障害（診断書なし・配慮あり）情報入力シート'!BR342=1,'発達障害（診断書なし・配慮あり）情報入力シート'!D342&lt;&gt;"",'発達障害（診断書なし・配慮あり）情報入力シート'!D342&lt;&gt;"入学しなかった"),1,0))</f>
        <v>0</v>
      </c>
      <c r="F342" s="1218">
        <f t="shared" si="13"/>
        <v>0</v>
      </c>
      <c r="G342" s="1218" t="str">
        <f>IFERROR(MATCH(ROW('発達障害（診断書なし・配慮あり）情報入力シート'!AN318),F:F,0),"")</f>
        <v/>
      </c>
      <c r="H342" s="8">
        <f>IF('発達障害（診断書なし・配慮あり）情報入力シート'!CL342="",0,IF(AND('発達障害（診断書なし・配慮あり）情報入力シート'!CK342=1,'発達障害（診断書なし・配慮あり）情報入力シート'!D342&lt;&gt;"",'発達障害（診断書なし・配慮あり）情報入力シート'!D342&lt;&gt;"入学しなかった"),1,0))</f>
        <v>0</v>
      </c>
      <c r="I342" s="8">
        <f t="shared" si="14"/>
        <v>0</v>
      </c>
      <c r="J342" s="8" t="str">
        <f>IFERROR(MATCH(ROW('発達障害（診断書なし・配慮あり）情報入力シート'!BD318),I:I,0),"")</f>
        <v/>
      </c>
      <c r="K342" s="8">
        <f>IF(OR(SUM('発達障害（診断書なし・配慮あり）情報入力シート'!AT342:BQ342,'発達障害（診断書なし・配慮あり）情報入力シート'!BT342:CJ342)&gt;0,COUNTA('発達障害（診断書なし・配慮あり）情報入力シート'!BR342:BS342)=2,COUNTA('発達障害（診断書なし・配慮あり）情報入力シート'!CK342:CL342)=2),1,0)</f>
        <v>0</v>
      </c>
      <c r="L342" s="8">
        <f>SUM('発達障害（診断書なし・配慮あり）情報入力シート'!J342:M342)+COUNTA('発達障害（診断書なし・配慮あり）情報入力シート'!N342)</f>
        <v>0</v>
      </c>
      <c r="M342" s="8">
        <f>SUM('発達障害（診断書なし・配慮あり）情報入力シート'!O342:R342)+COUNTA('発達障害（診断書なし・配慮あり）情報入力シート'!S342)</f>
        <v>0</v>
      </c>
      <c r="N342" s="8">
        <f>IF(SUM('発達障害（診断書なし・配慮あり）情報入力シート'!$T342:$AP342)&gt;0,1,0)</f>
        <v>0</v>
      </c>
      <c r="O342" s="8">
        <f>IF('発達障害（診断書なし・配慮あり）情報入力シート'!D342="入学者(新1年生)",1,0)</f>
        <v>0</v>
      </c>
    </row>
    <row r="343" spans="1:15" x14ac:dyDescent="0.4">
      <c r="A343" s="1217">
        <v>319</v>
      </c>
      <c r="B343" s="1218">
        <f>IF('発達障害（診断書なし・配慮あり）情報入力シート'!AQ343="",0,IF(AND('発達障害（診断書なし・配慮あり）情報入力シート'!AP343=1,'発達障害（診断書なし・配慮あり）情報入力シート'!D343&lt;&gt;"",'発達障害（診断書なし・配慮あり）情報入力シート'!D343&lt;&gt;"在籍者(2年生以上)"),1,0))</f>
        <v>0</v>
      </c>
      <c r="C343" s="1218">
        <f t="shared" si="12"/>
        <v>0</v>
      </c>
      <c r="D343" s="1218" t="str">
        <f>IFERROR(MATCH(ROW('発達障害（診断書なし・配慮あり）情報入力シート'!A319),C:C,0),"")</f>
        <v/>
      </c>
      <c r="E343" s="1218">
        <f>IF('発達障害（診断書なし・配慮あり）情報入力シート'!BS343="",0,IF(AND('発達障害（診断書なし・配慮あり）情報入力シート'!BR343=1,'発達障害（診断書なし・配慮あり）情報入力シート'!D343&lt;&gt;"",'発達障害（診断書なし・配慮あり）情報入力シート'!D343&lt;&gt;"入学しなかった"),1,0))</f>
        <v>0</v>
      </c>
      <c r="F343" s="1218">
        <f t="shared" si="13"/>
        <v>0</v>
      </c>
      <c r="G343" s="1218" t="str">
        <f>IFERROR(MATCH(ROW('発達障害（診断書なし・配慮あり）情報入力シート'!AN319),F:F,0),"")</f>
        <v/>
      </c>
      <c r="H343" s="8">
        <f>IF('発達障害（診断書なし・配慮あり）情報入力シート'!CL343="",0,IF(AND('発達障害（診断書なし・配慮あり）情報入力シート'!CK343=1,'発達障害（診断書なし・配慮あり）情報入力シート'!D343&lt;&gt;"",'発達障害（診断書なし・配慮あり）情報入力シート'!D343&lt;&gt;"入学しなかった"),1,0))</f>
        <v>0</v>
      </c>
      <c r="I343" s="8">
        <f t="shared" si="14"/>
        <v>0</v>
      </c>
      <c r="J343" s="8" t="str">
        <f>IFERROR(MATCH(ROW('発達障害（診断書なし・配慮あり）情報入力シート'!BD319),I:I,0),"")</f>
        <v/>
      </c>
      <c r="K343" s="8">
        <f>IF(OR(SUM('発達障害（診断書なし・配慮あり）情報入力シート'!AT343:BQ343,'発達障害（診断書なし・配慮あり）情報入力シート'!BT343:CJ343)&gt;0,COUNTA('発達障害（診断書なし・配慮あり）情報入力シート'!BR343:BS343)=2,COUNTA('発達障害（診断書なし・配慮あり）情報入力シート'!CK343:CL343)=2),1,0)</f>
        <v>0</v>
      </c>
      <c r="L343" s="8">
        <f>SUM('発達障害（診断書なし・配慮あり）情報入力シート'!J343:M343)+COUNTA('発達障害（診断書なし・配慮あり）情報入力シート'!N343)</f>
        <v>0</v>
      </c>
      <c r="M343" s="8">
        <f>SUM('発達障害（診断書なし・配慮あり）情報入力シート'!O343:R343)+COUNTA('発達障害（診断書なし・配慮あり）情報入力シート'!S343)</f>
        <v>0</v>
      </c>
      <c r="N343" s="8">
        <f>IF(SUM('発達障害（診断書なし・配慮あり）情報入力シート'!$T343:$AP343)&gt;0,1,0)</f>
        <v>0</v>
      </c>
      <c r="O343" s="8">
        <f>IF('発達障害（診断書なし・配慮あり）情報入力シート'!D343="入学者(新1年生)",1,0)</f>
        <v>0</v>
      </c>
    </row>
    <row r="344" spans="1:15" x14ac:dyDescent="0.4">
      <c r="A344" s="1217">
        <v>320</v>
      </c>
      <c r="B344" s="1218">
        <f>IF('発達障害（診断書なし・配慮あり）情報入力シート'!AQ344="",0,IF(AND('発達障害（診断書なし・配慮あり）情報入力シート'!AP344=1,'発達障害（診断書なし・配慮あり）情報入力シート'!D344&lt;&gt;"",'発達障害（診断書なし・配慮あり）情報入力シート'!D344&lt;&gt;"在籍者(2年生以上)"),1,0))</f>
        <v>0</v>
      </c>
      <c r="C344" s="1218">
        <f t="shared" si="12"/>
        <v>0</v>
      </c>
      <c r="D344" s="1218" t="str">
        <f>IFERROR(MATCH(ROW('発達障害（診断書なし・配慮あり）情報入力シート'!A320),C:C,0),"")</f>
        <v/>
      </c>
      <c r="E344" s="1218">
        <f>IF('発達障害（診断書なし・配慮あり）情報入力シート'!BS344="",0,IF(AND('発達障害（診断書なし・配慮あり）情報入力シート'!BR344=1,'発達障害（診断書なし・配慮あり）情報入力シート'!D344&lt;&gt;"",'発達障害（診断書なし・配慮あり）情報入力シート'!D344&lt;&gt;"入学しなかった"),1,0))</f>
        <v>0</v>
      </c>
      <c r="F344" s="1218">
        <f t="shared" si="13"/>
        <v>0</v>
      </c>
      <c r="G344" s="1218" t="str">
        <f>IFERROR(MATCH(ROW('発達障害（診断書なし・配慮あり）情報入力シート'!AN320),F:F,0),"")</f>
        <v/>
      </c>
      <c r="H344" s="8">
        <f>IF('発達障害（診断書なし・配慮あり）情報入力シート'!CL344="",0,IF(AND('発達障害（診断書なし・配慮あり）情報入力シート'!CK344=1,'発達障害（診断書なし・配慮あり）情報入力シート'!D344&lt;&gt;"",'発達障害（診断書なし・配慮あり）情報入力シート'!D344&lt;&gt;"入学しなかった"),1,0))</f>
        <v>0</v>
      </c>
      <c r="I344" s="8">
        <f t="shared" si="14"/>
        <v>0</v>
      </c>
      <c r="J344" s="8" t="str">
        <f>IFERROR(MATCH(ROW('発達障害（診断書なし・配慮あり）情報入力シート'!BD320),I:I,0),"")</f>
        <v/>
      </c>
      <c r="K344" s="8">
        <f>IF(OR(SUM('発達障害（診断書なし・配慮あり）情報入力シート'!AT344:BQ344,'発達障害（診断書なし・配慮あり）情報入力シート'!BT344:CJ344)&gt;0,COUNTA('発達障害（診断書なし・配慮あり）情報入力シート'!BR344:BS344)=2,COUNTA('発達障害（診断書なし・配慮あり）情報入力シート'!CK344:CL344)=2),1,0)</f>
        <v>0</v>
      </c>
      <c r="L344" s="8">
        <f>SUM('発達障害（診断書なし・配慮あり）情報入力シート'!J344:M344)+COUNTA('発達障害（診断書なし・配慮あり）情報入力シート'!N344)</f>
        <v>0</v>
      </c>
      <c r="M344" s="8">
        <f>SUM('発達障害（診断書なし・配慮あり）情報入力シート'!O344:R344)+COUNTA('発達障害（診断書なし・配慮あり）情報入力シート'!S344)</f>
        <v>0</v>
      </c>
      <c r="N344" s="8">
        <f>IF(SUM('発達障害（診断書なし・配慮あり）情報入力シート'!$T344:$AP344)&gt;0,1,0)</f>
        <v>0</v>
      </c>
      <c r="O344" s="8">
        <f>IF('発達障害（診断書なし・配慮あり）情報入力シート'!D344="入学者(新1年生)",1,0)</f>
        <v>0</v>
      </c>
    </row>
    <row r="345" spans="1:15" x14ac:dyDescent="0.4">
      <c r="A345" s="1217">
        <v>321</v>
      </c>
      <c r="B345" s="1218">
        <f>IF('発達障害（診断書なし・配慮あり）情報入力シート'!AQ345="",0,IF(AND('発達障害（診断書なし・配慮あり）情報入力シート'!AP345=1,'発達障害（診断書なし・配慮あり）情報入力シート'!D345&lt;&gt;"",'発達障害（診断書なし・配慮あり）情報入力シート'!D345&lt;&gt;"在籍者(2年生以上)"),1,0))</f>
        <v>0</v>
      </c>
      <c r="C345" s="1218">
        <f t="shared" ref="C345:C408" si="15">C344+B345</f>
        <v>0</v>
      </c>
      <c r="D345" s="1218" t="str">
        <f>IFERROR(MATCH(ROW('発達障害（診断書なし・配慮あり）情報入力シート'!A321),C:C,0),"")</f>
        <v/>
      </c>
      <c r="E345" s="1218">
        <f>IF('発達障害（診断書なし・配慮あり）情報入力シート'!BS345="",0,IF(AND('発達障害（診断書なし・配慮あり）情報入力シート'!BR345=1,'発達障害（診断書なし・配慮あり）情報入力シート'!D345&lt;&gt;"",'発達障害（診断書なし・配慮あり）情報入力シート'!D345&lt;&gt;"入学しなかった"),1,0))</f>
        <v>0</v>
      </c>
      <c r="F345" s="1218">
        <f t="shared" ref="F345:F408" si="16">F344+E345</f>
        <v>0</v>
      </c>
      <c r="G345" s="1218" t="str">
        <f>IFERROR(MATCH(ROW('発達障害（診断書なし・配慮あり）情報入力シート'!AN321),F:F,0),"")</f>
        <v/>
      </c>
      <c r="H345" s="8">
        <f>IF('発達障害（診断書なし・配慮あり）情報入力シート'!CL345="",0,IF(AND('発達障害（診断書なし・配慮あり）情報入力シート'!CK345=1,'発達障害（診断書なし・配慮あり）情報入力シート'!D345&lt;&gt;"",'発達障害（診断書なし・配慮あり）情報入力シート'!D345&lt;&gt;"入学しなかった"),1,0))</f>
        <v>0</v>
      </c>
      <c r="I345" s="8">
        <f t="shared" ref="I345:I408" si="17">I344+H345</f>
        <v>0</v>
      </c>
      <c r="J345" s="8" t="str">
        <f>IFERROR(MATCH(ROW('発達障害（診断書なし・配慮あり）情報入力シート'!BD321),I:I,0),"")</f>
        <v/>
      </c>
      <c r="K345" s="8">
        <f>IF(OR(SUM('発達障害（診断書なし・配慮あり）情報入力シート'!AT345:BQ345,'発達障害（診断書なし・配慮あり）情報入力シート'!BT345:CJ345)&gt;0,COUNTA('発達障害（診断書なし・配慮あり）情報入力シート'!BR345:BS345)=2,COUNTA('発達障害（診断書なし・配慮あり）情報入力シート'!CK345:CL345)=2),1,0)</f>
        <v>0</v>
      </c>
      <c r="L345" s="8">
        <f>SUM('発達障害（診断書なし・配慮あり）情報入力シート'!J345:M345)+COUNTA('発達障害（診断書なし・配慮あり）情報入力シート'!N345)</f>
        <v>0</v>
      </c>
      <c r="M345" s="8">
        <f>SUM('発達障害（診断書なし・配慮あり）情報入力シート'!O345:R345)+COUNTA('発達障害（診断書なし・配慮あり）情報入力シート'!S345)</f>
        <v>0</v>
      </c>
      <c r="N345" s="8">
        <f>IF(SUM('発達障害（診断書なし・配慮あり）情報入力シート'!$T345:$AP345)&gt;0,1,0)</f>
        <v>0</v>
      </c>
      <c r="O345" s="8">
        <f>IF('発達障害（診断書なし・配慮あり）情報入力シート'!D345="入学者(新1年生)",1,0)</f>
        <v>0</v>
      </c>
    </row>
    <row r="346" spans="1:15" x14ac:dyDescent="0.4">
      <c r="A346" s="1217">
        <v>322</v>
      </c>
      <c r="B346" s="1218">
        <f>IF('発達障害（診断書なし・配慮あり）情報入力シート'!AQ346="",0,IF(AND('発達障害（診断書なし・配慮あり）情報入力シート'!AP346=1,'発達障害（診断書なし・配慮あり）情報入力シート'!D346&lt;&gt;"",'発達障害（診断書なし・配慮あり）情報入力シート'!D346&lt;&gt;"在籍者(2年生以上)"),1,0))</f>
        <v>0</v>
      </c>
      <c r="C346" s="1218">
        <f t="shared" si="15"/>
        <v>0</v>
      </c>
      <c r="D346" s="1218" t="str">
        <f>IFERROR(MATCH(ROW('発達障害（診断書なし・配慮あり）情報入力シート'!A322),C:C,0),"")</f>
        <v/>
      </c>
      <c r="E346" s="1218">
        <f>IF('発達障害（診断書なし・配慮あり）情報入力シート'!BS346="",0,IF(AND('発達障害（診断書なし・配慮あり）情報入力シート'!BR346=1,'発達障害（診断書なし・配慮あり）情報入力シート'!D346&lt;&gt;"",'発達障害（診断書なし・配慮あり）情報入力シート'!D346&lt;&gt;"入学しなかった"),1,0))</f>
        <v>0</v>
      </c>
      <c r="F346" s="1218">
        <f t="shared" si="16"/>
        <v>0</v>
      </c>
      <c r="G346" s="1218" t="str">
        <f>IFERROR(MATCH(ROW('発達障害（診断書なし・配慮あり）情報入力シート'!AN322),F:F,0),"")</f>
        <v/>
      </c>
      <c r="H346" s="8">
        <f>IF('発達障害（診断書なし・配慮あり）情報入力シート'!CL346="",0,IF(AND('発達障害（診断書なし・配慮あり）情報入力シート'!CK346=1,'発達障害（診断書なし・配慮あり）情報入力シート'!D346&lt;&gt;"",'発達障害（診断書なし・配慮あり）情報入力シート'!D346&lt;&gt;"入学しなかった"),1,0))</f>
        <v>0</v>
      </c>
      <c r="I346" s="8">
        <f t="shared" si="17"/>
        <v>0</v>
      </c>
      <c r="J346" s="8" t="str">
        <f>IFERROR(MATCH(ROW('発達障害（診断書なし・配慮あり）情報入力シート'!BD322),I:I,0),"")</f>
        <v/>
      </c>
      <c r="K346" s="8">
        <f>IF(OR(SUM('発達障害（診断書なし・配慮あり）情報入力シート'!AT346:BQ346,'発達障害（診断書なし・配慮あり）情報入力シート'!BT346:CJ346)&gt;0,COUNTA('発達障害（診断書なし・配慮あり）情報入力シート'!BR346:BS346)=2,COUNTA('発達障害（診断書なし・配慮あり）情報入力シート'!CK346:CL346)=2),1,0)</f>
        <v>0</v>
      </c>
      <c r="L346" s="8">
        <f>SUM('発達障害（診断書なし・配慮あり）情報入力シート'!J346:M346)+COUNTA('発達障害（診断書なし・配慮あり）情報入力シート'!N346)</f>
        <v>0</v>
      </c>
      <c r="M346" s="8">
        <f>SUM('発達障害（診断書なし・配慮あり）情報入力シート'!O346:R346)+COUNTA('発達障害（診断書なし・配慮あり）情報入力シート'!S346)</f>
        <v>0</v>
      </c>
      <c r="N346" s="8">
        <f>IF(SUM('発達障害（診断書なし・配慮あり）情報入力シート'!$T346:$AP346)&gt;0,1,0)</f>
        <v>0</v>
      </c>
      <c r="O346" s="8">
        <f>IF('発達障害（診断書なし・配慮あり）情報入力シート'!D346="入学者(新1年生)",1,0)</f>
        <v>0</v>
      </c>
    </row>
    <row r="347" spans="1:15" x14ac:dyDescent="0.4">
      <c r="A347" s="1217">
        <v>323</v>
      </c>
      <c r="B347" s="1218">
        <f>IF('発達障害（診断書なし・配慮あり）情報入力シート'!AQ347="",0,IF(AND('発達障害（診断書なし・配慮あり）情報入力シート'!AP347=1,'発達障害（診断書なし・配慮あり）情報入力シート'!D347&lt;&gt;"",'発達障害（診断書なし・配慮あり）情報入力シート'!D347&lt;&gt;"在籍者(2年生以上)"),1,0))</f>
        <v>0</v>
      </c>
      <c r="C347" s="1218">
        <f t="shared" si="15"/>
        <v>0</v>
      </c>
      <c r="D347" s="1218" t="str">
        <f>IFERROR(MATCH(ROW('発達障害（診断書なし・配慮あり）情報入力シート'!A323),C:C,0),"")</f>
        <v/>
      </c>
      <c r="E347" s="1218">
        <f>IF('発達障害（診断書なし・配慮あり）情報入力シート'!BS347="",0,IF(AND('発達障害（診断書なし・配慮あり）情報入力シート'!BR347=1,'発達障害（診断書なし・配慮あり）情報入力シート'!D347&lt;&gt;"",'発達障害（診断書なし・配慮あり）情報入力シート'!D347&lt;&gt;"入学しなかった"),1,0))</f>
        <v>0</v>
      </c>
      <c r="F347" s="1218">
        <f t="shared" si="16"/>
        <v>0</v>
      </c>
      <c r="G347" s="1218" t="str">
        <f>IFERROR(MATCH(ROW('発達障害（診断書なし・配慮あり）情報入力シート'!AN323),F:F,0),"")</f>
        <v/>
      </c>
      <c r="H347" s="8">
        <f>IF('発達障害（診断書なし・配慮あり）情報入力シート'!CL347="",0,IF(AND('発達障害（診断書なし・配慮あり）情報入力シート'!CK347=1,'発達障害（診断書なし・配慮あり）情報入力シート'!D347&lt;&gt;"",'発達障害（診断書なし・配慮あり）情報入力シート'!D347&lt;&gt;"入学しなかった"),1,0))</f>
        <v>0</v>
      </c>
      <c r="I347" s="8">
        <f t="shared" si="17"/>
        <v>0</v>
      </c>
      <c r="J347" s="8" t="str">
        <f>IFERROR(MATCH(ROW('発達障害（診断書なし・配慮あり）情報入力シート'!BD323),I:I,0),"")</f>
        <v/>
      </c>
      <c r="K347" s="8">
        <f>IF(OR(SUM('発達障害（診断書なし・配慮あり）情報入力シート'!AT347:BQ347,'発達障害（診断書なし・配慮あり）情報入力シート'!BT347:CJ347)&gt;0,COUNTA('発達障害（診断書なし・配慮あり）情報入力シート'!BR347:BS347)=2,COUNTA('発達障害（診断書なし・配慮あり）情報入力シート'!CK347:CL347)=2),1,0)</f>
        <v>0</v>
      </c>
      <c r="L347" s="8">
        <f>SUM('発達障害（診断書なし・配慮あり）情報入力シート'!J347:M347)+COUNTA('発達障害（診断書なし・配慮あり）情報入力シート'!N347)</f>
        <v>0</v>
      </c>
      <c r="M347" s="8">
        <f>SUM('発達障害（診断書なし・配慮あり）情報入力シート'!O347:R347)+COUNTA('発達障害（診断書なし・配慮あり）情報入力シート'!S347)</f>
        <v>0</v>
      </c>
      <c r="N347" s="8">
        <f>IF(SUM('発達障害（診断書なし・配慮あり）情報入力シート'!$T347:$AP347)&gt;0,1,0)</f>
        <v>0</v>
      </c>
      <c r="O347" s="8">
        <f>IF('発達障害（診断書なし・配慮あり）情報入力シート'!D347="入学者(新1年生)",1,0)</f>
        <v>0</v>
      </c>
    </row>
    <row r="348" spans="1:15" x14ac:dyDescent="0.4">
      <c r="A348" s="1217">
        <v>324</v>
      </c>
      <c r="B348" s="1218">
        <f>IF('発達障害（診断書なし・配慮あり）情報入力シート'!AQ348="",0,IF(AND('発達障害（診断書なし・配慮あり）情報入力シート'!AP348=1,'発達障害（診断書なし・配慮あり）情報入力シート'!D348&lt;&gt;"",'発達障害（診断書なし・配慮あり）情報入力シート'!D348&lt;&gt;"在籍者(2年生以上)"),1,0))</f>
        <v>0</v>
      </c>
      <c r="C348" s="1218">
        <f t="shared" si="15"/>
        <v>0</v>
      </c>
      <c r="D348" s="1218" t="str">
        <f>IFERROR(MATCH(ROW('発達障害（診断書なし・配慮あり）情報入力シート'!A324),C:C,0),"")</f>
        <v/>
      </c>
      <c r="E348" s="1218">
        <f>IF('発達障害（診断書なし・配慮あり）情報入力シート'!BS348="",0,IF(AND('発達障害（診断書なし・配慮あり）情報入力シート'!BR348=1,'発達障害（診断書なし・配慮あり）情報入力シート'!D348&lt;&gt;"",'発達障害（診断書なし・配慮あり）情報入力シート'!D348&lt;&gt;"入学しなかった"),1,0))</f>
        <v>0</v>
      </c>
      <c r="F348" s="1218">
        <f t="shared" si="16"/>
        <v>0</v>
      </c>
      <c r="G348" s="1218" t="str">
        <f>IFERROR(MATCH(ROW('発達障害（診断書なし・配慮あり）情報入力シート'!AN324),F:F,0),"")</f>
        <v/>
      </c>
      <c r="H348" s="8">
        <f>IF('発達障害（診断書なし・配慮あり）情報入力シート'!CL348="",0,IF(AND('発達障害（診断書なし・配慮あり）情報入力シート'!CK348=1,'発達障害（診断書なし・配慮あり）情報入力シート'!D348&lt;&gt;"",'発達障害（診断書なし・配慮あり）情報入力シート'!D348&lt;&gt;"入学しなかった"),1,0))</f>
        <v>0</v>
      </c>
      <c r="I348" s="8">
        <f t="shared" si="17"/>
        <v>0</v>
      </c>
      <c r="J348" s="8" t="str">
        <f>IFERROR(MATCH(ROW('発達障害（診断書なし・配慮あり）情報入力シート'!BD324),I:I,0),"")</f>
        <v/>
      </c>
      <c r="K348" s="8">
        <f>IF(OR(SUM('発達障害（診断書なし・配慮あり）情報入力シート'!AT348:BQ348,'発達障害（診断書なし・配慮あり）情報入力シート'!BT348:CJ348)&gt;0,COUNTA('発達障害（診断書なし・配慮あり）情報入力シート'!BR348:BS348)=2,COUNTA('発達障害（診断書なし・配慮あり）情報入力シート'!CK348:CL348)=2),1,0)</f>
        <v>0</v>
      </c>
      <c r="L348" s="8">
        <f>SUM('発達障害（診断書なし・配慮あり）情報入力シート'!J348:M348)+COUNTA('発達障害（診断書なし・配慮あり）情報入力シート'!N348)</f>
        <v>0</v>
      </c>
      <c r="M348" s="8">
        <f>SUM('発達障害（診断書なし・配慮あり）情報入力シート'!O348:R348)+COUNTA('発達障害（診断書なし・配慮あり）情報入力シート'!S348)</f>
        <v>0</v>
      </c>
      <c r="N348" s="8">
        <f>IF(SUM('発達障害（診断書なし・配慮あり）情報入力シート'!$T348:$AP348)&gt;0,1,0)</f>
        <v>0</v>
      </c>
      <c r="O348" s="8">
        <f>IF('発達障害（診断書なし・配慮あり）情報入力シート'!D348="入学者(新1年生)",1,0)</f>
        <v>0</v>
      </c>
    </row>
    <row r="349" spans="1:15" x14ac:dyDescent="0.4">
      <c r="A349" s="1217">
        <v>325</v>
      </c>
      <c r="B349" s="1218">
        <f>IF('発達障害（診断書なし・配慮あり）情報入力シート'!AQ349="",0,IF(AND('発達障害（診断書なし・配慮あり）情報入力シート'!AP349=1,'発達障害（診断書なし・配慮あり）情報入力シート'!D349&lt;&gt;"",'発達障害（診断書なし・配慮あり）情報入力シート'!D349&lt;&gt;"在籍者(2年生以上)"),1,0))</f>
        <v>0</v>
      </c>
      <c r="C349" s="1218">
        <f t="shared" si="15"/>
        <v>0</v>
      </c>
      <c r="D349" s="1218" t="str">
        <f>IFERROR(MATCH(ROW('発達障害（診断書なし・配慮あり）情報入力シート'!A325),C:C,0),"")</f>
        <v/>
      </c>
      <c r="E349" s="1218">
        <f>IF('発達障害（診断書なし・配慮あり）情報入力シート'!BS349="",0,IF(AND('発達障害（診断書なし・配慮あり）情報入力シート'!BR349=1,'発達障害（診断書なし・配慮あり）情報入力シート'!D349&lt;&gt;"",'発達障害（診断書なし・配慮あり）情報入力シート'!D349&lt;&gt;"入学しなかった"),1,0))</f>
        <v>0</v>
      </c>
      <c r="F349" s="1218">
        <f t="shared" si="16"/>
        <v>0</v>
      </c>
      <c r="G349" s="1218" t="str">
        <f>IFERROR(MATCH(ROW('発達障害（診断書なし・配慮あり）情報入力シート'!AN325),F:F,0),"")</f>
        <v/>
      </c>
      <c r="H349" s="8">
        <f>IF('発達障害（診断書なし・配慮あり）情報入力シート'!CL349="",0,IF(AND('発達障害（診断書なし・配慮あり）情報入力シート'!CK349=1,'発達障害（診断書なし・配慮あり）情報入力シート'!D349&lt;&gt;"",'発達障害（診断書なし・配慮あり）情報入力シート'!D349&lt;&gt;"入学しなかった"),1,0))</f>
        <v>0</v>
      </c>
      <c r="I349" s="8">
        <f t="shared" si="17"/>
        <v>0</v>
      </c>
      <c r="J349" s="8" t="str">
        <f>IFERROR(MATCH(ROW('発達障害（診断書なし・配慮あり）情報入力シート'!BD325),I:I,0),"")</f>
        <v/>
      </c>
      <c r="K349" s="8">
        <f>IF(OR(SUM('発達障害（診断書なし・配慮あり）情報入力シート'!AT349:BQ349,'発達障害（診断書なし・配慮あり）情報入力シート'!BT349:CJ349)&gt;0,COUNTA('発達障害（診断書なし・配慮あり）情報入力シート'!BR349:BS349)=2,COUNTA('発達障害（診断書なし・配慮あり）情報入力シート'!CK349:CL349)=2),1,0)</f>
        <v>0</v>
      </c>
      <c r="L349" s="8">
        <f>SUM('発達障害（診断書なし・配慮あり）情報入力シート'!J349:M349)+COUNTA('発達障害（診断書なし・配慮あり）情報入力シート'!N349)</f>
        <v>0</v>
      </c>
      <c r="M349" s="8">
        <f>SUM('発達障害（診断書なし・配慮あり）情報入力シート'!O349:R349)+COUNTA('発達障害（診断書なし・配慮あり）情報入力シート'!S349)</f>
        <v>0</v>
      </c>
      <c r="N349" s="8">
        <f>IF(SUM('発達障害（診断書なし・配慮あり）情報入力シート'!$T349:$AP349)&gt;0,1,0)</f>
        <v>0</v>
      </c>
      <c r="O349" s="8">
        <f>IF('発達障害（診断書なし・配慮あり）情報入力シート'!D349="入学者(新1年生)",1,0)</f>
        <v>0</v>
      </c>
    </row>
    <row r="350" spans="1:15" x14ac:dyDescent="0.4">
      <c r="A350" s="1217">
        <v>326</v>
      </c>
      <c r="B350" s="1218">
        <f>IF('発達障害（診断書なし・配慮あり）情報入力シート'!AQ350="",0,IF(AND('発達障害（診断書なし・配慮あり）情報入力シート'!AP350=1,'発達障害（診断書なし・配慮あり）情報入力シート'!D350&lt;&gt;"",'発達障害（診断書なし・配慮あり）情報入力シート'!D350&lt;&gt;"在籍者(2年生以上)"),1,0))</f>
        <v>0</v>
      </c>
      <c r="C350" s="1218">
        <f t="shared" si="15"/>
        <v>0</v>
      </c>
      <c r="D350" s="1218" t="str">
        <f>IFERROR(MATCH(ROW('発達障害（診断書なし・配慮あり）情報入力シート'!A326),C:C,0),"")</f>
        <v/>
      </c>
      <c r="E350" s="1218">
        <f>IF('発達障害（診断書なし・配慮あり）情報入力シート'!BS350="",0,IF(AND('発達障害（診断書なし・配慮あり）情報入力シート'!BR350=1,'発達障害（診断書なし・配慮あり）情報入力シート'!D350&lt;&gt;"",'発達障害（診断書なし・配慮あり）情報入力シート'!D350&lt;&gt;"入学しなかった"),1,0))</f>
        <v>0</v>
      </c>
      <c r="F350" s="1218">
        <f t="shared" si="16"/>
        <v>0</v>
      </c>
      <c r="G350" s="1218" t="str">
        <f>IFERROR(MATCH(ROW('発達障害（診断書なし・配慮あり）情報入力シート'!AN326),F:F,0),"")</f>
        <v/>
      </c>
      <c r="H350" s="8">
        <f>IF('発達障害（診断書なし・配慮あり）情報入力シート'!CL350="",0,IF(AND('発達障害（診断書なし・配慮あり）情報入力シート'!CK350=1,'発達障害（診断書なし・配慮あり）情報入力シート'!D350&lt;&gt;"",'発達障害（診断書なし・配慮あり）情報入力シート'!D350&lt;&gt;"入学しなかった"),1,0))</f>
        <v>0</v>
      </c>
      <c r="I350" s="8">
        <f t="shared" si="17"/>
        <v>0</v>
      </c>
      <c r="J350" s="8" t="str">
        <f>IFERROR(MATCH(ROW('発達障害（診断書なし・配慮あり）情報入力シート'!BD326),I:I,0),"")</f>
        <v/>
      </c>
      <c r="K350" s="8">
        <f>IF(OR(SUM('発達障害（診断書なし・配慮あり）情報入力シート'!AT350:BQ350,'発達障害（診断書なし・配慮あり）情報入力シート'!BT350:CJ350)&gt;0,COUNTA('発達障害（診断書なし・配慮あり）情報入力シート'!BR350:BS350)=2,COUNTA('発達障害（診断書なし・配慮あり）情報入力シート'!CK350:CL350)=2),1,0)</f>
        <v>0</v>
      </c>
      <c r="L350" s="8">
        <f>SUM('発達障害（診断書なし・配慮あり）情報入力シート'!J350:M350)+COUNTA('発達障害（診断書なし・配慮あり）情報入力シート'!N350)</f>
        <v>0</v>
      </c>
      <c r="M350" s="8">
        <f>SUM('発達障害（診断書なし・配慮あり）情報入力シート'!O350:R350)+COUNTA('発達障害（診断書なし・配慮あり）情報入力シート'!S350)</f>
        <v>0</v>
      </c>
      <c r="N350" s="8">
        <f>IF(SUM('発達障害（診断書なし・配慮あり）情報入力シート'!$T350:$AP350)&gt;0,1,0)</f>
        <v>0</v>
      </c>
      <c r="O350" s="8">
        <f>IF('発達障害（診断書なし・配慮あり）情報入力シート'!D350="入学者(新1年生)",1,0)</f>
        <v>0</v>
      </c>
    </row>
    <row r="351" spans="1:15" x14ac:dyDescent="0.4">
      <c r="A351" s="1217">
        <v>327</v>
      </c>
      <c r="B351" s="1218">
        <f>IF('発達障害（診断書なし・配慮あり）情報入力シート'!AQ351="",0,IF(AND('発達障害（診断書なし・配慮あり）情報入力シート'!AP351=1,'発達障害（診断書なし・配慮あり）情報入力シート'!D351&lt;&gt;"",'発達障害（診断書なし・配慮あり）情報入力シート'!D351&lt;&gt;"在籍者(2年生以上)"),1,0))</f>
        <v>0</v>
      </c>
      <c r="C351" s="1218">
        <f t="shared" si="15"/>
        <v>0</v>
      </c>
      <c r="D351" s="1218" t="str">
        <f>IFERROR(MATCH(ROW('発達障害（診断書なし・配慮あり）情報入力シート'!A327),C:C,0),"")</f>
        <v/>
      </c>
      <c r="E351" s="1218">
        <f>IF('発達障害（診断書なし・配慮あり）情報入力シート'!BS351="",0,IF(AND('発達障害（診断書なし・配慮あり）情報入力シート'!BR351=1,'発達障害（診断書なし・配慮あり）情報入力シート'!D351&lt;&gt;"",'発達障害（診断書なし・配慮あり）情報入力シート'!D351&lt;&gt;"入学しなかった"),1,0))</f>
        <v>0</v>
      </c>
      <c r="F351" s="1218">
        <f t="shared" si="16"/>
        <v>0</v>
      </c>
      <c r="G351" s="1218" t="str">
        <f>IFERROR(MATCH(ROW('発達障害（診断書なし・配慮あり）情報入力シート'!AN327),F:F,0),"")</f>
        <v/>
      </c>
      <c r="H351" s="8">
        <f>IF('発達障害（診断書なし・配慮あり）情報入力シート'!CL351="",0,IF(AND('発達障害（診断書なし・配慮あり）情報入力シート'!CK351=1,'発達障害（診断書なし・配慮あり）情報入力シート'!D351&lt;&gt;"",'発達障害（診断書なし・配慮あり）情報入力シート'!D351&lt;&gt;"入学しなかった"),1,0))</f>
        <v>0</v>
      </c>
      <c r="I351" s="8">
        <f t="shared" si="17"/>
        <v>0</v>
      </c>
      <c r="J351" s="8" t="str">
        <f>IFERROR(MATCH(ROW('発達障害（診断書なし・配慮あり）情報入力シート'!BD327),I:I,0),"")</f>
        <v/>
      </c>
      <c r="K351" s="8">
        <f>IF(OR(SUM('発達障害（診断書なし・配慮あり）情報入力シート'!AT351:BQ351,'発達障害（診断書なし・配慮あり）情報入力シート'!BT351:CJ351)&gt;0,COUNTA('発達障害（診断書なし・配慮あり）情報入力シート'!BR351:BS351)=2,COUNTA('発達障害（診断書なし・配慮あり）情報入力シート'!CK351:CL351)=2),1,0)</f>
        <v>0</v>
      </c>
      <c r="L351" s="8">
        <f>SUM('発達障害（診断書なし・配慮あり）情報入力シート'!J351:M351)+COUNTA('発達障害（診断書なし・配慮あり）情報入力シート'!N351)</f>
        <v>0</v>
      </c>
      <c r="M351" s="8">
        <f>SUM('発達障害（診断書なし・配慮あり）情報入力シート'!O351:R351)+COUNTA('発達障害（診断書なし・配慮あり）情報入力シート'!S351)</f>
        <v>0</v>
      </c>
      <c r="N351" s="8">
        <f>IF(SUM('発達障害（診断書なし・配慮あり）情報入力シート'!$T351:$AP351)&gt;0,1,0)</f>
        <v>0</v>
      </c>
      <c r="O351" s="8">
        <f>IF('発達障害（診断書なし・配慮あり）情報入力シート'!D351="入学者(新1年生)",1,0)</f>
        <v>0</v>
      </c>
    </row>
    <row r="352" spans="1:15" x14ac:dyDescent="0.4">
      <c r="A352" s="1217">
        <v>328</v>
      </c>
      <c r="B352" s="1218">
        <f>IF('発達障害（診断書なし・配慮あり）情報入力シート'!AQ352="",0,IF(AND('発達障害（診断書なし・配慮あり）情報入力シート'!AP352=1,'発達障害（診断書なし・配慮あり）情報入力シート'!D352&lt;&gt;"",'発達障害（診断書なし・配慮あり）情報入力シート'!D352&lt;&gt;"在籍者(2年生以上)"),1,0))</f>
        <v>0</v>
      </c>
      <c r="C352" s="1218">
        <f t="shared" si="15"/>
        <v>0</v>
      </c>
      <c r="D352" s="1218" t="str">
        <f>IFERROR(MATCH(ROW('発達障害（診断書なし・配慮あり）情報入力シート'!A328),C:C,0),"")</f>
        <v/>
      </c>
      <c r="E352" s="1218">
        <f>IF('発達障害（診断書なし・配慮あり）情報入力シート'!BS352="",0,IF(AND('発達障害（診断書なし・配慮あり）情報入力シート'!BR352=1,'発達障害（診断書なし・配慮あり）情報入力シート'!D352&lt;&gt;"",'発達障害（診断書なし・配慮あり）情報入力シート'!D352&lt;&gt;"入学しなかった"),1,0))</f>
        <v>0</v>
      </c>
      <c r="F352" s="1218">
        <f t="shared" si="16"/>
        <v>0</v>
      </c>
      <c r="G352" s="1218" t="str">
        <f>IFERROR(MATCH(ROW('発達障害（診断書なし・配慮あり）情報入力シート'!AN328),F:F,0),"")</f>
        <v/>
      </c>
      <c r="H352" s="8">
        <f>IF('発達障害（診断書なし・配慮あり）情報入力シート'!CL352="",0,IF(AND('発達障害（診断書なし・配慮あり）情報入力シート'!CK352=1,'発達障害（診断書なし・配慮あり）情報入力シート'!D352&lt;&gt;"",'発達障害（診断書なし・配慮あり）情報入力シート'!D352&lt;&gt;"入学しなかった"),1,0))</f>
        <v>0</v>
      </c>
      <c r="I352" s="8">
        <f t="shared" si="17"/>
        <v>0</v>
      </c>
      <c r="J352" s="8" t="str">
        <f>IFERROR(MATCH(ROW('発達障害（診断書なし・配慮あり）情報入力シート'!BD328),I:I,0),"")</f>
        <v/>
      </c>
      <c r="K352" s="8">
        <f>IF(OR(SUM('発達障害（診断書なし・配慮あり）情報入力シート'!AT352:BQ352,'発達障害（診断書なし・配慮あり）情報入力シート'!BT352:CJ352)&gt;0,COUNTA('発達障害（診断書なし・配慮あり）情報入力シート'!BR352:BS352)=2,COUNTA('発達障害（診断書なし・配慮あり）情報入力シート'!CK352:CL352)=2),1,0)</f>
        <v>0</v>
      </c>
      <c r="L352" s="8">
        <f>SUM('発達障害（診断書なし・配慮あり）情報入力シート'!J352:M352)+COUNTA('発達障害（診断書なし・配慮あり）情報入力シート'!N352)</f>
        <v>0</v>
      </c>
      <c r="M352" s="8">
        <f>SUM('発達障害（診断書なし・配慮あり）情報入力シート'!O352:R352)+COUNTA('発達障害（診断書なし・配慮あり）情報入力シート'!S352)</f>
        <v>0</v>
      </c>
      <c r="N352" s="8">
        <f>IF(SUM('発達障害（診断書なし・配慮あり）情報入力シート'!$T352:$AP352)&gt;0,1,0)</f>
        <v>0</v>
      </c>
      <c r="O352" s="8">
        <f>IF('発達障害（診断書なし・配慮あり）情報入力シート'!D352="入学者(新1年生)",1,0)</f>
        <v>0</v>
      </c>
    </row>
    <row r="353" spans="1:15" x14ac:dyDescent="0.4">
      <c r="A353" s="1217">
        <v>329</v>
      </c>
      <c r="B353" s="1218">
        <f>IF('発達障害（診断書なし・配慮あり）情報入力シート'!AQ353="",0,IF(AND('発達障害（診断書なし・配慮あり）情報入力シート'!AP353=1,'発達障害（診断書なし・配慮あり）情報入力シート'!D353&lt;&gt;"",'発達障害（診断書なし・配慮あり）情報入力シート'!D353&lt;&gt;"在籍者(2年生以上)"),1,0))</f>
        <v>0</v>
      </c>
      <c r="C353" s="1218">
        <f t="shared" si="15"/>
        <v>0</v>
      </c>
      <c r="D353" s="1218" t="str">
        <f>IFERROR(MATCH(ROW('発達障害（診断書なし・配慮あり）情報入力シート'!A329),C:C,0),"")</f>
        <v/>
      </c>
      <c r="E353" s="1218">
        <f>IF('発達障害（診断書なし・配慮あり）情報入力シート'!BS353="",0,IF(AND('発達障害（診断書なし・配慮あり）情報入力シート'!BR353=1,'発達障害（診断書なし・配慮あり）情報入力シート'!D353&lt;&gt;"",'発達障害（診断書なし・配慮あり）情報入力シート'!D353&lt;&gt;"入学しなかった"),1,0))</f>
        <v>0</v>
      </c>
      <c r="F353" s="1218">
        <f t="shared" si="16"/>
        <v>0</v>
      </c>
      <c r="G353" s="1218" t="str">
        <f>IFERROR(MATCH(ROW('発達障害（診断書なし・配慮あり）情報入力シート'!AN329),F:F,0),"")</f>
        <v/>
      </c>
      <c r="H353" s="8">
        <f>IF('発達障害（診断書なし・配慮あり）情報入力シート'!CL353="",0,IF(AND('発達障害（診断書なし・配慮あり）情報入力シート'!CK353=1,'発達障害（診断書なし・配慮あり）情報入力シート'!D353&lt;&gt;"",'発達障害（診断書なし・配慮あり）情報入力シート'!D353&lt;&gt;"入学しなかった"),1,0))</f>
        <v>0</v>
      </c>
      <c r="I353" s="8">
        <f t="shared" si="17"/>
        <v>0</v>
      </c>
      <c r="J353" s="8" t="str">
        <f>IFERROR(MATCH(ROW('発達障害（診断書なし・配慮あり）情報入力シート'!BD329),I:I,0),"")</f>
        <v/>
      </c>
      <c r="K353" s="8">
        <f>IF(OR(SUM('発達障害（診断書なし・配慮あり）情報入力シート'!AT353:BQ353,'発達障害（診断書なし・配慮あり）情報入力シート'!BT353:CJ353)&gt;0,COUNTA('発達障害（診断書なし・配慮あり）情報入力シート'!BR353:BS353)=2,COUNTA('発達障害（診断書なし・配慮あり）情報入力シート'!CK353:CL353)=2),1,0)</f>
        <v>0</v>
      </c>
      <c r="L353" s="8">
        <f>SUM('発達障害（診断書なし・配慮あり）情報入力シート'!J353:M353)+COUNTA('発達障害（診断書なし・配慮あり）情報入力シート'!N353)</f>
        <v>0</v>
      </c>
      <c r="M353" s="8">
        <f>SUM('発達障害（診断書なし・配慮あり）情報入力シート'!O353:R353)+COUNTA('発達障害（診断書なし・配慮あり）情報入力シート'!S353)</f>
        <v>0</v>
      </c>
      <c r="N353" s="8">
        <f>IF(SUM('発達障害（診断書なし・配慮あり）情報入力シート'!$T353:$AP353)&gt;0,1,0)</f>
        <v>0</v>
      </c>
      <c r="O353" s="8">
        <f>IF('発達障害（診断書なし・配慮あり）情報入力シート'!D353="入学者(新1年生)",1,0)</f>
        <v>0</v>
      </c>
    </row>
    <row r="354" spans="1:15" x14ac:dyDescent="0.4">
      <c r="A354" s="1217">
        <v>330</v>
      </c>
      <c r="B354" s="1218">
        <f>IF('発達障害（診断書なし・配慮あり）情報入力シート'!AQ354="",0,IF(AND('発達障害（診断書なし・配慮あり）情報入力シート'!AP354=1,'発達障害（診断書なし・配慮あり）情報入力シート'!D354&lt;&gt;"",'発達障害（診断書なし・配慮あり）情報入力シート'!D354&lt;&gt;"在籍者(2年生以上)"),1,0))</f>
        <v>0</v>
      </c>
      <c r="C354" s="1218">
        <f t="shared" si="15"/>
        <v>0</v>
      </c>
      <c r="D354" s="1218" t="str">
        <f>IFERROR(MATCH(ROW('発達障害（診断書なし・配慮あり）情報入力シート'!A330),C:C,0),"")</f>
        <v/>
      </c>
      <c r="E354" s="1218">
        <f>IF('発達障害（診断書なし・配慮あり）情報入力シート'!BS354="",0,IF(AND('発達障害（診断書なし・配慮あり）情報入力シート'!BR354=1,'発達障害（診断書なし・配慮あり）情報入力シート'!D354&lt;&gt;"",'発達障害（診断書なし・配慮あり）情報入力シート'!D354&lt;&gt;"入学しなかった"),1,0))</f>
        <v>0</v>
      </c>
      <c r="F354" s="1218">
        <f t="shared" si="16"/>
        <v>0</v>
      </c>
      <c r="G354" s="1218" t="str">
        <f>IFERROR(MATCH(ROW('発達障害（診断書なし・配慮あり）情報入力シート'!AN330),F:F,0),"")</f>
        <v/>
      </c>
      <c r="H354" s="8">
        <f>IF('発達障害（診断書なし・配慮あり）情報入力シート'!CL354="",0,IF(AND('発達障害（診断書なし・配慮あり）情報入力シート'!CK354=1,'発達障害（診断書なし・配慮あり）情報入力シート'!D354&lt;&gt;"",'発達障害（診断書なし・配慮あり）情報入力シート'!D354&lt;&gt;"入学しなかった"),1,0))</f>
        <v>0</v>
      </c>
      <c r="I354" s="8">
        <f t="shared" si="17"/>
        <v>0</v>
      </c>
      <c r="J354" s="8" t="str">
        <f>IFERROR(MATCH(ROW('発達障害（診断書なし・配慮あり）情報入力シート'!BD330),I:I,0),"")</f>
        <v/>
      </c>
      <c r="K354" s="8">
        <f>IF(OR(SUM('発達障害（診断書なし・配慮あり）情報入力シート'!AT354:BQ354,'発達障害（診断書なし・配慮あり）情報入力シート'!BT354:CJ354)&gt;0,COUNTA('発達障害（診断書なし・配慮あり）情報入力シート'!BR354:BS354)=2,COUNTA('発達障害（診断書なし・配慮あり）情報入力シート'!CK354:CL354)=2),1,0)</f>
        <v>0</v>
      </c>
      <c r="L354" s="8">
        <f>SUM('発達障害（診断書なし・配慮あり）情報入力シート'!J354:M354)+COUNTA('発達障害（診断書なし・配慮あり）情報入力シート'!N354)</f>
        <v>0</v>
      </c>
      <c r="M354" s="8">
        <f>SUM('発達障害（診断書なし・配慮あり）情報入力シート'!O354:R354)+COUNTA('発達障害（診断書なし・配慮あり）情報入力シート'!S354)</f>
        <v>0</v>
      </c>
      <c r="N354" s="8">
        <f>IF(SUM('発達障害（診断書なし・配慮あり）情報入力シート'!$T354:$AP354)&gt;0,1,0)</f>
        <v>0</v>
      </c>
      <c r="O354" s="8">
        <f>IF('発達障害（診断書なし・配慮あり）情報入力シート'!D354="入学者(新1年生)",1,0)</f>
        <v>0</v>
      </c>
    </row>
    <row r="355" spans="1:15" x14ac:dyDescent="0.4">
      <c r="A355" s="1217">
        <v>331</v>
      </c>
      <c r="B355" s="1218">
        <f>IF('発達障害（診断書なし・配慮あり）情報入力シート'!AQ355="",0,IF(AND('発達障害（診断書なし・配慮あり）情報入力シート'!AP355=1,'発達障害（診断書なし・配慮あり）情報入力シート'!D355&lt;&gt;"",'発達障害（診断書なし・配慮あり）情報入力シート'!D355&lt;&gt;"在籍者(2年生以上)"),1,0))</f>
        <v>0</v>
      </c>
      <c r="C355" s="1218">
        <f t="shared" si="15"/>
        <v>0</v>
      </c>
      <c r="D355" s="1218" t="str">
        <f>IFERROR(MATCH(ROW('発達障害（診断書なし・配慮あり）情報入力シート'!A331),C:C,0),"")</f>
        <v/>
      </c>
      <c r="E355" s="1218">
        <f>IF('発達障害（診断書なし・配慮あり）情報入力シート'!BS355="",0,IF(AND('発達障害（診断書なし・配慮あり）情報入力シート'!BR355=1,'発達障害（診断書なし・配慮あり）情報入力シート'!D355&lt;&gt;"",'発達障害（診断書なし・配慮あり）情報入力シート'!D355&lt;&gt;"入学しなかった"),1,0))</f>
        <v>0</v>
      </c>
      <c r="F355" s="1218">
        <f t="shared" si="16"/>
        <v>0</v>
      </c>
      <c r="G355" s="1218" t="str">
        <f>IFERROR(MATCH(ROW('発達障害（診断書なし・配慮あり）情報入力シート'!AN331),F:F,0),"")</f>
        <v/>
      </c>
      <c r="H355" s="8">
        <f>IF('発達障害（診断書なし・配慮あり）情報入力シート'!CL355="",0,IF(AND('発達障害（診断書なし・配慮あり）情報入力シート'!CK355=1,'発達障害（診断書なし・配慮あり）情報入力シート'!D355&lt;&gt;"",'発達障害（診断書なし・配慮あり）情報入力シート'!D355&lt;&gt;"入学しなかった"),1,0))</f>
        <v>0</v>
      </c>
      <c r="I355" s="8">
        <f t="shared" si="17"/>
        <v>0</v>
      </c>
      <c r="J355" s="8" t="str">
        <f>IFERROR(MATCH(ROW('発達障害（診断書なし・配慮あり）情報入力シート'!BD331),I:I,0),"")</f>
        <v/>
      </c>
      <c r="K355" s="8">
        <f>IF(OR(SUM('発達障害（診断書なし・配慮あり）情報入力シート'!AT355:BQ355,'発達障害（診断書なし・配慮あり）情報入力シート'!BT355:CJ355)&gt;0,COUNTA('発達障害（診断書なし・配慮あり）情報入力シート'!BR355:BS355)=2,COUNTA('発達障害（診断書なし・配慮あり）情報入力シート'!CK355:CL355)=2),1,0)</f>
        <v>0</v>
      </c>
      <c r="L355" s="8">
        <f>SUM('発達障害（診断書なし・配慮あり）情報入力シート'!J355:M355)+COUNTA('発達障害（診断書なし・配慮あり）情報入力シート'!N355)</f>
        <v>0</v>
      </c>
      <c r="M355" s="8">
        <f>SUM('発達障害（診断書なし・配慮あり）情報入力シート'!O355:R355)+COUNTA('発達障害（診断書なし・配慮あり）情報入力シート'!S355)</f>
        <v>0</v>
      </c>
      <c r="N355" s="8">
        <f>IF(SUM('発達障害（診断書なし・配慮あり）情報入力シート'!$T355:$AP355)&gt;0,1,0)</f>
        <v>0</v>
      </c>
      <c r="O355" s="8">
        <f>IF('発達障害（診断書なし・配慮あり）情報入力シート'!D355="入学者(新1年生)",1,0)</f>
        <v>0</v>
      </c>
    </row>
    <row r="356" spans="1:15" x14ac:dyDescent="0.4">
      <c r="A356" s="1217">
        <v>332</v>
      </c>
      <c r="B356" s="1218">
        <f>IF('発達障害（診断書なし・配慮あり）情報入力シート'!AQ356="",0,IF(AND('発達障害（診断書なし・配慮あり）情報入力シート'!AP356=1,'発達障害（診断書なし・配慮あり）情報入力シート'!D356&lt;&gt;"",'発達障害（診断書なし・配慮あり）情報入力シート'!D356&lt;&gt;"在籍者(2年生以上)"),1,0))</f>
        <v>0</v>
      </c>
      <c r="C356" s="1218">
        <f t="shared" si="15"/>
        <v>0</v>
      </c>
      <c r="D356" s="1218" t="str">
        <f>IFERROR(MATCH(ROW('発達障害（診断書なし・配慮あり）情報入力シート'!A332),C:C,0),"")</f>
        <v/>
      </c>
      <c r="E356" s="1218">
        <f>IF('発達障害（診断書なし・配慮あり）情報入力シート'!BS356="",0,IF(AND('発達障害（診断書なし・配慮あり）情報入力シート'!BR356=1,'発達障害（診断書なし・配慮あり）情報入力シート'!D356&lt;&gt;"",'発達障害（診断書なし・配慮あり）情報入力シート'!D356&lt;&gt;"入学しなかった"),1,0))</f>
        <v>0</v>
      </c>
      <c r="F356" s="1218">
        <f t="shared" si="16"/>
        <v>0</v>
      </c>
      <c r="G356" s="1218" t="str">
        <f>IFERROR(MATCH(ROW('発達障害（診断書なし・配慮あり）情報入力シート'!AN332),F:F,0),"")</f>
        <v/>
      </c>
      <c r="H356" s="8">
        <f>IF('発達障害（診断書なし・配慮あり）情報入力シート'!CL356="",0,IF(AND('発達障害（診断書なし・配慮あり）情報入力シート'!CK356=1,'発達障害（診断書なし・配慮あり）情報入力シート'!D356&lt;&gt;"",'発達障害（診断書なし・配慮あり）情報入力シート'!D356&lt;&gt;"入学しなかった"),1,0))</f>
        <v>0</v>
      </c>
      <c r="I356" s="8">
        <f t="shared" si="17"/>
        <v>0</v>
      </c>
      <c r="J356" s="8" t="str">
        <f>IFERROR(MATCH(ROW('発達障害（診断書なし・配慮あり）情報入力シート'!BD332),I:I,0),"")</f>
        <v/>
      </c>
      <c r="K356" s="8">
        <f>IF(OR(SUM('発達障害（診断書なし・配慮あり）情報入力シート'!AT356:BQ356,'発達障害（診断書なし・配慮あり）情報入力シート'!BT356:CJ356)&gt;0,COUNTA('発達障害（診断書なし・配慮あり）情報入力シート'!BR356:BS356)=2,COUNTA('発達障害（診断書なし・配慮あり）情報入力シート'!CK356:CL356)=2),1,0)</f>
        <v>0</v>
      </c>
      <c r="L356" s="8">
        <f>SUM('発達障害（診断書なし・配慮あり）情報入力シート'!J356:M356)+COUNTA('発達障害（診断書なし・配慮あり）情報入力シート'!N356)</f>
        <v>0</v>
      </c>
      <c r="M356" s="8">
        <f>SUM('発達障害（診断書なし・配慮あり）情報入力シート'!O356:R356)+COUNTA('発達障害（診断書なし・配慮あり）情報入力シート'!S356)</f>
        <v>0</v>
      </c>
      <c r="N356" s="8">
        <f>IF(SUM('発達障害（診断書なし・配慮あり）情報入力シート'!$T356:$AP356)&gt;0,1,0)</f>
        <v>0</v>
      </c>
      <c r="O356" s="8">
        <f>IF('発達障害（診断書なし・配慮あり）情報入力シート'!D356="入学者(新1年生)",1,0)</f>
        <v>0</v>
      </c>
    </row>
    <row r="357" spans="1:15" x14ac:dyDescent="0.4">
      <c r="A357" s="1217">
        <v>333</v>
      </c>
      <c r="B357" s="1218">
        <f>IF('発達障害（診断書なし・配慮あり）情報入力シート'!AQ357="",0,IF(AND('発達障害（診断書なし・配慮あり）情報入力シート'!AP357=1,'発達障害（診断書なし・配慮あり）情報入力シート'!D357&lt;&gt;"",'発達障害（診断書なし・配慮あり）情報入力シート'!D357&lt;&gt;"在籍者(2年生以上)"),1,0))</f>
        <v>0</v>
      </c>
      <c r="C357" s="1218">
        <f t="shared" si="15"/>
        <v>0</v>
      </c>
      <c r="D357" s="1218" t="str">
        <f>IFERROR(MATCH(ROW('発達障害（診断書なし・配慮あり）情報入力シート'!A333),C:C,0),"")</f>
        <v/>
      </c>
      <c r="E357" s="1218">
        <f>IF('発達障害（診断書なし・配慮あり）情報入力シート'!BS357="",0,IF(AND('発達障害（診断書なし・配慮あり）情報入力シート'!BR357=1,'発達障害（診断書なし・配慮あり）情報入力シート'!D357&lt;&gt;"",'発達障害（診断書なし・配慮あり）情報入力シート'!D357&lt;&gt;"入学しなかった"),1,0))</f>
        <v>0</v>
      </c>
      <c r="F357" s="1218">
        <f t="shared" si="16"/>
        <v>0</v>
      </c>
      <c r="G357" s="1218" t="str">
        <f>IFERROR(MATCH(ROW('発達障害（診断書なし・配慮あり）情報入力シート'!AN333),F:F,0),"")</f>
        <v/>
      </c>
      <c r="H357" s="8">
        <f>IF('発達障害（診断書なし・配慮あり）情報入力シート'!CL357="",0,IF(AND('発達障害（診断書なし・配慮あり）情報入力シート'!CK357=1,'発達障害（診断書なし・配慮あり）情報入力シート'!D357&lt;&gt;"",'発達障害（診断書なし・配慮あり）情報入力シート'!D357&lt;&gt;"入学しなかった"),1,0))</f>
        <v>0</v>
      </c>
      <c r="I357" s="8">
        <f t="shared" si="17"/>
        <v>0</v>
      </c>
      <c r="J357" s="8" t="str">
        <f>IFERROR(MATCH(ROW('発達障害（診断書なし・配慮あり）情報入力シート'!BD333),I:I,0),"")</f>
        <v/>
      </c>
      <c r="K357" s="8">
        <f>IF(OR(SUM('発達障害（診断書なし・配慮あり）情報入力シート'!AT357:BQ357,'発達障害（診断書なし・配慮あり）情報入力シート'!BT357:CJ357)&gt;0,COUNTA('発達障害（診断書なし・配慮あり）情報入力シート'!BR357:BS357)=2,COUNTA('発達障害（診断書なし・配慮あり）情報入力シート'!CK357:CL357)=2),1,0)</f>
        <v>0</v>
      </c>
      <c r="L357" s="8">
        <f>SUM('発達障害（診断書なし・配慮あり）情報入力シート'!J357:M357)+COUNTA('発達障害（診断書なし・配慮あり）情報入力シート'!N357)</f>
        <v>0</v>
      </c>
      <c r="M357" s="8">
        <f>SUM('発達障害（診断書なし・配慮あり）情報入力シート'!O357:R357)+COUNTA('発達障害（診断書なし・配慮あり）情報入力シート'!S357)</f>
        <v>0</v>
      </c>
      <c r="N357" s="8">
        <f>IF(SUM('発達障害（診断書なし・配慮あり）情報入力シート'!$T357:$AP357)&gt;0,1,0)</f>
        <v>0</v>
      </c>
      <c r="O357" s="8">
        <f>IF('発達障害（診断書なし・配慮あり）情報入力シート'!D357="入学者(新1年生)",1,0)</f>
        <v>0</v>
      </c>
    </row>
    <row r="358" spans="1:15" x14ac:dyDescent="0.4">
      <c r="A358" s="1217">
        <v>334</v>
      </c>
      <c r="B358" s="1218">
        <f>IF('発達障害（診断書なし・配慮あり）情報入力シート'!AQ358="",0,IF(AND('発達障害（診断書なし・配慮あり）情報入力シート'!AP358=1,'発達障害（診断書なし・配慮あり）情報入力シート'!D358&lt;&gt;"",'発達障害（診断書なし・配慮あり）情報入力シート'!D358&lt;&gt;"在籍者(2年生以上)"),1,0))</f>
        <v>0</v>
      </c>
      <c r="C358" s="1218">
        <f t="shared" si="15"/>
        <v>0</v>
      </c>
      <c r="D358" s="1218" t="str">
        <f>IFERROR(MATCH(ROW('発達障害（診断書なし・配慮あり）情報入力シート'!A334),C:C,0),"")</f>
        <v/>
      </c>
      <c r="E358" s="1218">
        <f>IF('発達障害（診断書なし・配慮あり）情報入力シート'!BS358="",0,IF(AND('発達障害（診断書なし・配慮あり）情報入力シート'!BR358=1,'発達障害（診断書なし・配慮あり）情報入力シート'!D358&lt;&gt;"",'発達障害（診断書なし・配慮あり）情報入力シート'!D358&lt;&gt;"入学しなかった"),1,0))</f>
        <v>0</v>
      </c>
      <c r="F358" s="1218">
        <f t="shared" si="16"/>
        <v>0</v>
      </c>
      <c r="G358" s="1218" t="str">
        <f>IFERROR(MATCH(ROW('発達障害（診断書なし・配慮あり）情報入力シート'!AN334),F:F,0),"")</f>
        <v/>
      </c>
      <c r="H358" s="8">
        <f>IF('発達障害（診断書なし・配慮あり）情報入力シート'!CL358="",0,IF(AND('発達障害（診断書なし・配慮あり）情報入力シート'!CK358=1,'発達障害（診断書なし・配慮あり）情報入力シート'!D358&lt;&gt;"",'発達障害（診断書なし・配慮あり）情報入力シート'!D358&lt;&gt;"入学しなかった"),1,0))</f>
        <v>0</v>
      </c>
      <c r="I358" s="8">
        <f t="shared" si="17"/>
        <v>0</v>
      </c>
      <c r="J358" s="8" t="str">
        <f>IFERROR(MATCH(ROW('発達障害（診断書なし・配慮あり）情報入力シート'!BD334),I:I,0),"")</f>
        <v/>
      </c>
      <c r="K358" s="8">
        <f>IF(OR(SUM('発達障害（診断書なし・配慮あり）情報入力シート'!AT358:BQ358,'発達障害（診断書なし・配慮あり）情報入力シート'!BT358:CJ358)&gt;0,COUNTA('発達障害（診断書なし・配慮あり）情報入力シート'!BR358:BS358)=2,COUNTA('発達障害（診断書なし・配慮あり）情報入力シート'!CK358:CL358)=2),1,0)</f>
        <v>0</v>
      </c>
      <c r="L358" s="8">
        <f>SUM('発達障害（診断書なし・配慮あり）情報入力シート'!J358:M358)+COUNTA('発達障害（診断書なし・配慮あり）情報入力シート'!N358)</f>
        <v>0</v>
      </c>
      <c r="M358" s="8">
        <f>SUM('発達障害（診断書なし・配慮あり）情報入力シート'!O358:R358)+COUNTA('発達障害（診断書なし・配慮あり）情報入力シート'!S358)</f>
        <v>0</v>
      </c>
      <c r="N358" s="8">
        <f>IF(SUM('発達障害（診断書なし・配慮あり）情報入力シート'!$T358:$AP358)&gt;0,1,0)</f>
        <v>0</v>
      </c>
      <c r="O358" s="8">
        <f>IF('発達障害（診断書なし・配慮あり）情報入力シート'!D358="入学者(新1年生)",1,0)</f>
        <v>0</v>
      </c>
    </row>
    <row r="359" spans="1:15" x14ac:dyDescent="0.4">
      <c r="A359" s="1217">
        <v>335</v>
      </c>
      <c r="B359" s="1218">
        <f>IF('発達障害（診断書なし・配慮あり）情報入力シート'!AQ359="",0,IF(AND('発達障害（診断書なし・配慮あり）情報入力シート'!AP359=1,'発達障害（診断書なし・配慮あり）情報入力シート'!D359&lt;&gt;"",'発達障害（診断書なし・配慮あり）情報入力シート'!D359&lt;&gt;"在籍者(2年生以上)"),1,0))</f>
        <v>0</v>
      </c>
      <c r="C359" s="1218">
        <f t="shared" si="15"/>
        <v>0</v>
      </c>
      <c r="D359" s="1218" t="str">
        <f>IFERROR(MATCH(ROW('発達障害（診断書なし・配慮あり）情報入力シート'!A335),C:C,0),"")</f>
        <v/>
      </c>
      <c r="E359" s="1218">
        <f>IF('発達障害（診断書なし・配慮あり）情報入力シート'!BS359="",0,IF(AND('発達障害（診断書なし・配慮あり）情報入力シート'!BR359=1,'発達障害（診断書なし・配慮あり）情報入力シート'!D359&lt;&gt;"",'発達障害（診断書なし・配慮あり）情報入力シート'!D359&lt;&gt;"入学しなかった"),1,0))</f>
        <v>0</v>
      </c>
      <c r="F359" s="1218">
        <f t="shared" si="16"/>
        <v>0</v>
      </c>
      <c r="G359" s="1218" t="str">
        <f>IFERROR(MATCH(ROW('発達障害（診断書なし・配慮あり）情報入力シート'!AN335),F:F,0),"")</f>
        <v/>
      </c>
      <c r="H359" s="8">
        <f>IF('発達障害（診断書なし・配慮あり）情報入力シート'!CL359="",0,IF(AND('発達障害（診断書なし・配慮あり）情報入力シート'!CK359=1,'発達障害（診断書なし・配慮あり）情報入力シート'!D359&lt;&gt;"",'発達障害（診断書なし・配慮あり）情報入力シート'!D359&lt;&gt;"入学しなかった"),1,0))</f>
        <v>0</v>
      </c>
      <c r="I359" s="8">
        <f t="shared" si="17"/>
        <v>0</v>
      </c>
      <c r="J359" s="8" t="str">
        <f>IFERROR(MATCH(ROW('発達障害（診断書なし・配慮あり）情報入力シート'!BD335),I:I,0),"")</f>
        <v/>
      </c>
      <c r="K359" s="8">
        <f>IF(OR(SUM('発達障害（診断書なし・配慮あり）情報入力シート'!AT359:BQ359,'発達障害（診断書なし・配慮あり）情報入力シート'!BT359:CJ359)&gt;0,COUNTA('発達障害（診断書なし・配慮あり）情報入力シート'!BR359:BS359)=2,COUNTA('発達障害（診断書なし・配慮あり）情報入力シート'!CK359:CL359)=2),1,0)</f>
        <v>0</v>
      </c>
      <c r="L359" s="8">
        <f>SUM('発達障害（診断書なし・配慮あり）情報入力シート'!J359:M359)+COUNTA('発達障害（診断書なし・配慮あり）情報入力シート'!N359)</f>
        <v>0</v>
      </c>
      <c r="M359" s="8">
        <f>SUM('発達障害（診断書なし・配慮あり）情報入力シート'!O359:R359)+COUNTA('発達障害（診断書なし・配慮あり）情報入力シート'!S359)</f>
        <v>0</v>
      </c>
      <c r="N359" s="8">
        <f>IF(SUM('発達障害（診断書なし・配慮あり）情報入力シート'!$T359:$AP359)&gt;0,1,0)</f>
        <v>0</v>
      </c>
      <c r="O359" s="8">
        <f>IF('発達障害（診断書なし・配慮あり）情報入力シート'!D359="入学者(新1年生)",1,0)</f>
        <v>0</v>
      </c>
    </row>
    <row r="360" spans="1:15" x14ac:dyDescent="0.4">
      <c r="A360" s="1217">
        <v>336</v>
      </c>
      <c r="B360" s="1218">
        <f>IF('発達障害（診断書なし・配慮あり）情報入力シート'!AQ360="",0,IF(AND('発達障害（診断書なし・配慮あり）情報入力シート'!AP360=1,'発達障害（診断書なし・配慮あり）情報入力シート'!D360&lt;&gt;"",'発達障害（診断書なし・配慮あり）情報入力シート'!D360&lt;&gt;"在籍者(2年生以上)"),1,0))</f>
        <v>0</v>
      </c>
      <c r="C360" s="1218">
        <f t="shared" si="15"/>
        <v>0</v>
      </c>
      <c r="D360" s="1218" t="str">
        <f>IFERROR(MATCH(ROW('発達障害（診断書なし・配慮あり）情報入力シート'!A336),C:C,0),"")</f>
        <v/>
      </c>
      <c r="E360" s="1218">
        <f>IF('発達障害（診断書なし・配慮あり）情報入力シート'!BS360="",0,IF(AND('発達障害（診断書なし・配慮あり）情報入力シート'!BR360=1,'発達障害（診断書なし・配慮あり）情報入力シート'!D360&lt;&gt;"",'発達障害（診断書なし・配慮あり）情報入力シート'!D360&lt;&gt;"入学しなかった"),1,0))</f>
        <v>0</v>
      </c>
      <c r="F360" s="1218">
        <f t="shared" si="16"/>
        <v>0</v>
      </c>
      <c r="G360" s="1218" t="str">
        <f>IFERROR(MATCH(ROW('発達障害（診断書なし・配慮あり）情報入力シート'!AN336),F:F,0),"")</f>
        <v/>
      </c>
      <c r="H360" s="8">
        <f>IF('発達障害（診断書なし・配慮あり）情報入力シート'!CL360="",0,IF(AND('発達障害（診断書なし・配慮あり）情報入力シート'!CK360=1,'発達障害（診断書なし・配慮あり）情報入力シート'!D360&lt;&gt;"",'発達障害（診断書なし・配慮あり）情報入力シート'!D360&lt;&gt;"入学しなかった"),1,0))</f>
        <v>0</v>
      </c>
      <c r="I360" s="8">
        <f t="shared" si="17"/>
        <v>0</v>
      </c>
      <c r="J360" s="8" t="str">
        <f>IFERROR(MATCH(ROW('発達障害（診断書なし・配慮あり）情報入力シート'!BD336),I:I,0),"")</f>
        <v/>
      </c>
      <c r="K360" s="8">
        <f>IF(OR(SUM('発達障害（診断書なし・配慮あり）情報入力シート'!AT360:BQ360,'発達障害（診断書なし・配慮あり）情報入力シート'!BT360:CJ360)&gt;0,COUNTA('発達障害（診断書なし・配慮あり）情報入力シート'!BR360:BS360)=2,COUNTA('発達障害（診断書なし・配慮あり）情報入力シート'!CK360:CL360)=2),1,0)</f>
        <v>0</v>
      </c>
      <c r="L360" s="8">
        <f>SUM('発達障害（診断書なし・配慮あり）情報入力シート'!J360:M360)+COUNTA('発達障害（診断書なし・配慮あり）情報入力シート'!N360)</f>
        <v>0</v>
      </c>
      <c r="M360" s="8">
        <f>SUM('発達障害（診断書なし・配慮あり）情報入力シート'!O360:R360)+COUNTA('発達障害（診断書なし・配慮あり）情報入力シート'!S360)</f>
        <v>0</v>
      </c>
      <c r="N360" s="8">
        <f>IF(SUM('発達障害（診断書なし・配慮あり）情報入力シート'!$T360:$AP360)&gt;0,1,0)</f>
        <v>0</v>
      </c>
      <c r="O360" s="8">
        <f>IF('発達障害（診断書なし・配慮あり）情報入力シート'!D360="入学者(新1年生)",1,0)</f>
        <v>0</v>
      </c>
    </row>
    <row r="361" spans="1:15" x14ac:dyDescent="0.4">
      <c r="A361" s="1217">
        <v>337</v>
      </c>
      <c r="B361" s="1218">
        <f>IF('発達障害（診断書なし・配慮あり）情報入力シート'!AQ361="",0,IF(AND('発達障害（診断書なし・配慮あり）情報入力シート'!AP361=1,'発達障害（診断書なし・配慮あり）情報入力シート'!D361&lt;&gt;"",'発達障害（診断書なし・配慮あり）情報入力シート'!D361&lt;&gt;"在籍者(2年生以上)"),1,0))</f>
        <v>0</v>
      </c>
      <c r="C361" s="1218">
        <f t="shared" si="15"/>
        <v>0</v>
      </c>
      <c r="D361" s="1218" t="str">
        <f>IFERROR(MATCH(ROW('発達障害（診断書なし・配慮あり）情報入力シート'!A337),C:C,0),"")</f>
        <v/>
      </c>
      <c r="E361" s="1218">
        <f>IF('発達障害（診断書なし・配慮あり）情報入力シート'!BS361="",0,IF(AND('発達障害（診断書なし・配慮あり）情報入力シート'!BR361=1,'発達障害（診断書なし・配慮あり）情報入力シート'!D361&lt;&gt;"",'発達障害（診断書なし・配慮あり）情報入力シート'!D361&lt;&gt;"入学しなかった"),1,0))</f>
        <v>0</v>
      </c>
      <c r="F361" s="1218">
        <f t="shared" si="16"/>
        <v>0</v>
      </c>
      <c r="G361" s="1218" t="str">
        <f>IFERROR(MATCH(ROW('発達障害（診断書なし・配慮あり）情報入力シート'!AN337),F:F,0),"")</f>
        <v/>
      </c>
      <c r="H361" s="8">
        <f>IF('発達障害（診断書なし・配慮あり）情報入力シート'!CL361="",0,IF(AND('発達障害（診断書なし・配慮あり）情報入力シート'!CK361=1,'発達障害（診断書なし・配慮あり）情報入力シート'!D361&lt;&gt;"",'発達障害（診断書なし・配慮あり）情報入力シート'!D361&lt;&gt;"入学しなかった"),1,0))</f>
        <v>0</v>
      </c>
      <c r="I361" s="8">
        <f t="shared" si="17"/>
        <v>0</v>
      </c>
      <c r="J361" s="8" t="str">
        <f>IFERROR(MATCH(ROW('発達障害（診断書なし・配慮あり）情報入力シート'!BD337),I:I,0),"")</f>
        <v/>
      </c>
      <c r="K361" s="8">
        <f>IF(OR(SUM('発達障害（診断書なし・配慮あり）情報入力シート'!AT361:BQ361,'発達障害（診断書なし・配慮あり）情報入力シート'!BT361:CJ361)&gt;0,COUNTA('発達障害（診断書なし・配慮あり）情報入力シート'!BR361:BS361)=2,COUNTA('発達障害（診断書なし・配慮あり）情報入力シート'!CK361:CL361)=2),1,0)</f>
        <v>0</v>
      </c>
      <c r="L361" s="8">
        <f>SUM('発達障害（診断書なし・配慮あり）情報入力シート'!J361:M361)+COUNTA('発達障害（診断書なし・配慮あり）情報入力シート'!N361)</f>
        <v>0</v>
      </c>
      <c r="M361" s="8">
        <f>SUM('発達障害（診断書なし・配慮あり）情報入力シート'!O361:R361)+COUNTA('発達障害（診断書なし・配慮あり）情報入力シート'!S361)</f>
        <v>0</v>
      </c>
      <c r="N361" s="8">
        <f>IF(SUM('発達障害（診断書なし・配慮あり）情報入力シート'!$T361:$AP361)&gt;0,1,0)</f>
        <v>0</v>
      </c>
      <c r="O361" s="8">
        <f>IF('発達障害（診断書なし・配慮あり）情報入力シート'!D361="入学者(新1年生)",1,0)</f>
        <v>0</v>
      </c>
    </row>
    <row r="362" spans="1:15" x14ac:dyDescent="0.4">
      <c r="A362" s="1217">
        <v>338</v>
      </c>
      <c r="B362" s="1218">
        <f>IF('発達障害（診断書なし・配慮あり）情報入力シート'!AQ362="",0,IF(AND('発達障害（診断書なし・配慮あり）情報入力シート'!AP362=1,'発達障害（診断書なし・配慮あり）情報入力シート'!D362&lt;&gt;"",'発達障害（診断書なし・配慮あり）情報入力シート'!D362&lt;&gt;"在籍者(2年生以上)"),1,0))</f>
        <v>0</v>
      </c>
      <c r="C362" s="1218">
        <f t="shared" si="15"/>
        <v>0</v>
      </c>
      <c r="D362" s="1218" t="str">
        <f>IFERROR(MATCH(ROW('発達障害（診断書なし・配慮あり）情報入力シート'!A338),C:C,0),"")</f>
        <v/>
      </c>
      <c r="E362" s="1218">
        <f>IF('発達障害（診断書なし・配慮あり）情報入力シート'!BS362="",0,IF(AND('発達障害（診断書なし・配慮あり）情報入力シート'!BR362=1,'発達障害（診断書なし・配慮あり）情報入力シート'!D362&lt;&gt;"",'発達障害（診断書なし・配慮あり）情報入力シート'!D362&lt;&gt;"入学しなかった"),1,0))</f>
        <v>0</v>
      </c>
      <c r="F362" s="1218">
        <f t="shared" si="16"/>
        <v>0</v>
      </c>
      <c r="G362" s="1218" t="str">
        <f>IFERROR(MATCH(ROW('発達障害（診断書なし・配慮あり）情報入力シート'!AN338),F:F,0),"")</f>
        <v/>
      </c>
      <c r="H362" s="8">
        <f>IF('発達障害（診断書なし・配慮あり）情報入力シート'!CL362="",0,IF(AND('発達障害（診断書なし・配慮あり）情報入力シート'!CK362=1,'発達障害（診断書なし・配慮あり）情報入力シート'!D362&lt;&gt;"",'発達障害（診断書なし・配慮あり）情報入力シート'!D362&lt;&gt;"入学しなかった"),1,0))</f>
        <v>0</v>
      </c>
      <c r="I362" s="8">
        <f t="shared" si="17"/>
        <v>0</v>
      </c>
      <c r="J362" s="8" t="str">
        <f>IFERROR(MATCH(ROW('発達障害（診断書なし・配慮あり）情報入力シート'!BD338),I:I,0),"")</f>
        <v/>
      </c>
      <c r="K362" s="8">
        <f>IF(OR(SUM('発達障害（診断書なし・配慮あり）情報入力シート'!AT362:BQ362,'発達障害（診断書なし・配慮あり）情報入力シート'!BT362:CJ362)&gt;0,COUNTA('発達障害（診断書なし・配慮あり）情報入力シート'!BR362:BS362)=2,COUNTA('発達障害（診断書なし・配慮あり）情報入力シート'!CK362:CL362)=2),1,0)</f>
        <v>0</v>
      </c>
      <c r="L362" s="8">
        <f>SUM('発達障害（診断書なし・配慮あり）情報入力シート'!J362:M362)+COUNTA('発達障害（診断書なし・配慮あり）情報入力シート'!N362)</f>
        <v>0</v>
      </c>
      <c r="M362" s="8">
        <f>SUM('発達障害（診断書なし・配慮あり）情報入力シート'!O362:R362)+COUNTA('発達障害（診断書なし・配慮あり）情報入力シート'!S362)</f>
        <v>0</v>
      </c>
      <c r="N362" s="8">
        <f>IF(SUM('発達障害（診断書なし・配慮あり）情報入力シート'!$T362:$AP362)&gt;0,1,0)</f>
        <v>0</v>
      </c>
      <c r="O362" s="8">
        <f>IF('発達障害（診断書なし・配慮あり）情報入力シート'!D362="入学者(新1年生)",1,0)</f>
        <v>0</v>
      </c>
    </row>
    <row r="363" spans="1:15" x14ac:dyDescent="0.4">
      <c r="A363" s="1217">
        <v>339</v>
      </c>
      <c r="B363" s="1218">
        <f>IF('発達障害（診断書なし・配慮あり）情報入力シート'!AQ363="",0,IF(AND('発達障害（診断書なし・配慮あり）情報入力シート'!AP363=1,'発達障害（診断書なし・配慮あり）情報入力シート'!D363&lt;&gt;"",'発達障害（診断書なし・配慮あり）情報入力シート'!D363&lt;&gt;"在籍者(2年生以上)"),1,0))</f>
        <v>0</v>
      </c>
      <c r="C363" s="1218">
        <f t="shared" si="15"/>
        <v>0</v>
      </c>
      <c r="D363" s="1218" t="str">
        <f>IFERROR(MATCH(ROW('発達障害（診断書なし・配慮あり）情報入力シート'!A339),C:C,0),"")</f>
        <v/>
      </c>
      <c r="E363" s="1218">
        <f>IF('発達障害（診断書なし・配慮あり）情報入力シート'!BS363="",0,IF(AND('発達障害（診断書なし・配慮あり）情報入力シート'!BR363=1,'発達障害（診断書なし・配慮あり）情報入力シート'!D363&lt;&gt;"",'発達障害（診断書なし・配慮あり）情報入力シート'!D363&lt;&gt;"入学しなかった"),1,0))</f>
        <v>0</v>
      </c>
      <c r="F363" s="1218">
        <f t="shared" si="16"/>
        <v>0</v>
      </c>
      <c r="G363" s="1218" t="str">
        <f>IFERROR(MATCH(ROW('発達障害（診断書なし・配慮あり）情報入力シート'!AN339),F:F,0),"")</f>
        <v/>
      </c>
      <c r="H363" s="8">
        <f>IF('発達障害（診断書なし・配慮あり）情報入力シート'!CL363="",0,IF(AND('発達障害（診断書なし・配慮あり）情報入力シート'!CK363=1,'発達障害（診断書なし・配慮あり）情報入力シート'!D363&lt;&gt;"",'発達障害（診断書なし・配慮あり）情報入力シート'!D363&lt;&gt;"入学しなかった"),1,0))</f>
        <v>0</v>
      </c>
      <c r="I363" s="8">
        <f t="shared" si="17"/>
        <v>0</v>
      </c>
      <c r="J363" s="8" t="str">
        <f>IFERROR(MATCH(ROW('発達障害（診断書なし・配慮あり）情報入力シート'!BD339),I:I,0),"")</f>
        <v/>
      </c>
      <c r="K363" s="8">
        <f>IF(OR(SUM('発達障害（診断書なし・配慮あり）情報入力シート'!AT363:BQ363,'発達障害（診断書なし・配慮あり）情報入力シート'!BT363:CJ363)&gt;0,COUNTA('発達障害（診断書なし・配慮あり）情報入力シート'!BR363:BS363)=2,COUNTA('発達障害（診断書なし・配慮あり）情報入力シート'!CK363:CL363)=2),1,0)</f>
        <v>0</v>
      </c>
      <c r="L363" s="8">
        <f>SUM('発達障害（診断書なし・配慮あり）情報入力シート'!J363:M363)+COUNTA('発達障害（診断書なし・配慮あり）情報入力シート'!N363)</f>
        <v>0</v>
      </c>
      <c r="M363" s="8">
        <f>SUM('発達障害（診断書なし・配慮あり）情報入力シート'!O363:R363)+COUNTA('発達障害（診断書なし・配慮あり）情報入力シート'!S363)</f>
        <v>0</v>
      </c>
      <c r="N363" s="8">
        <f>IF(SUM('発達障害（診断書なし・配慮あり）情報入力シート'!$T363:$AP363)&gt;0,1,0)</f>
        <v>0</v>
      </c>
      <c r="O363" s="8">
        <f>IF('発達障害（診断書なし・配慮あり）情報入力シート'!D363="入学者(新1年生)",1,0)</f>
        <v>0</v>
      </c>
    </row>
    <row r="364" spans="1:15" x14ac:dyDescent="0.4">
      <c r="A364" s="1217">
        <v>340</v>
      </c>
      <c r="B364" s="1218">
        <f>IF('発達障害（診断書なし・配慮あり）情報入力シート'!AQ364="",0,IF(AND('発達障害（診断書なし・配慮あり）情報入力シート'!AP364=1,'発達障害（診断書なし・配慮あり）情報入力シート'!D364&lt;&gt;"",'発達障害（診断書なし・配慮あり）情報入力シート'!D364&lt;&gt;"在籍者(2年生以上)"),1,0))</f>
        <v>0</v>
      </c>
      <c r="C364" s="1218">
        <f t="shared" si="15"/>
        <v>0</v>
      </c>
      <c r="D364" s="1218" t="str">
        <f>IFERROR(MATCH(ROW('発達障害（診断書なし・配慮あり）情報入力シート'!A340),C:C,0),"")</f>
        <v/>
      </c>
      <c r="E364" s="1218">
        <f>IF('発達障害（診断書なし・配慮あり）情報入力シート'!BS364="",0,IF(AND('発達障害（診断書なし・配慮あり）情報入力シート'!BR364=1,'発達障害（診断書なし・配慮あり）情報入力シート'!D364&lt;&gt;"",'発達障害（診断書なし・配慮あり）情報入力シート'!D364&lt;&gt;"入学しなかった"),1,0))</f>
        <v>0</v>
      </c>
      <c r="F364" s="1218">
        <f t="shared" si="16"/>
        <v>0</v>
      </c>
      <c r="G364" s="1218" t="str">
        <f>IFERROR(MATCH(ROW('発達障害（診断書なし・配慮あり）情報入力シート'!AN340),F:F,0),"")</f>
        <v/>
      </c>
      <c r="H364" s="8">
        <f>IF('発達障害（診断書なし・配慮あり）情報入力シート'!CL364="",0,IF(AND('発達障害（診断書なし・配慮あり）情報入力シート'!CK364=1,'発達障害（診断書なし・配慮あり）情報入力シート'!D364&lt;&gt;"",'発達障害（診断書なし・配慮あり）情報入力シート'!D364&lt;&gt;"入学しなかった"),1,0))</f>
        <v>0</v>
      </c>
      <c r="I364" s="8">
        <f t="shared" si="17"/>
        <v>0</v>
      </c>
      <c r="J364" s="8" t="str">
        <f>IFERROR(MATCH(ROW('発達障害（診断書なし・配慮あり）情報入力シート'!BD340),I:I,0),"")</f>
        <v/>
      </c>
      <c r="K364" s="8">
        <f>IF(OR(SUM('発達障害（診断書なし・配慮あり）情報入力シート'!AT364:BQ364,'発達障害（診断書なし・配慮あり）情報入力シート'!BT364:CJ364)&gt;0,COUNTA('発達障害（診断書なし・配慮あり）情報入力シート'!BR364:BS364)=2,COUNTA('発達障害（診断書なし・配慮あり）情報入力シート'!CK364:CL364)=2),1,0)</f>
        <v>0</v>
      </c>
      <c r="L364" s="8">
        <f>SUM('発達障害（診断書なし・配慮あり）情報入力シート'!J364:M364)+COUNTA('発達障害（診断書なし・配慮あり）情報入力シート'!N364)</f>
        <v>0</v>
      </c>
      <c r="M364" s="8">
        <f>SUM('発達障害（診断書なし・配慮あり）情報入力シート'!O364:R364)+COUNTA('発達障害（診断書なし・配慮あり）情報入力シート'!S364)</f>
        <v>0</v>
      </c>
      <c r="N364" s="8">
        <f>IF(SUM('発達障害（診断書なし・配慮あり）情報入力シート'!$T364:$AP364)&gt;0,1,0)</f>
        <v>0</v>
      </c>
      <c r="O364" s="8">
        <f>IF('発達障害（診断書なし・配慮あり）情報入力シート'!D364="入学者(新1年生)",1,0)</f>
        <v>0</v>
      </c>
    </row>
    <row r="365" spans="1:15" x14ac:dyDescent="0.4">
      <c r="A365" s="1217">
        <v>341</v>
      </c>
      <c r="B365" s="1218">
        <f>IF('発達障害（診断書なし・配慮あり）情報入力シート'!AQ365="",0,IF(AND('発達障害（診断書なし・配慮あり）情報入力シート'!AP365=1,'発達障害（診断書なし・配慮あり）情報入力シート'!D365&lt;&gt;"",'発達障害（診断書なし・配慮あり）情報入力シート'!D365&lt;&gt;"在籍者(2年生以上)"),1,0))</f>
        <v>0</v>
      </c>
      <c r="C365" s="1218">
        <f t="shared" si="15"/>
        <v>0</v>
      </c>
      <c r="D365" s="1218" t="str">
        <f>IFERROR(MATCH(ROW('発達障害（診断書なし・配慮あり）情報入力シート'!A341),C:C,0),"")</f>
        <v/>
      </c>
      <c r="E365" s="1218">
        <f>IF('発達障害（診断書なし・配慮あり）情報入力シート'!BS365="",0,IF(AND('発達障害（診断書なし・配慮あり）情報入力シート'!BR365=1,'発達障害（診断書なし・配慮あり）情報入力シート'!D365&lt;&gt;"",'発達障害（診断書なし・配慮あり）情報入力シート'!D365&lt;&gt;"入学しなかった"),1,0))</f>
        <v>0</v>
      </c>
      <c r="F365" s="1218">
        <f t="shared" si="16"/>
        <v>0</v>
      </c>
      <c r="G365" s="1218" t="str">
        <f>IFERROR(MATCH(ROW('発達障害（診断書なし・配慮あり）情報入力シート'!AN341),F:F,0),"")</f>
        <v/>
      </c>
      <c r="H365" s="8">
        <f>IF('発達障害（診断書なし・配慮あり）情報入力シート'!CL365="",0,IF(AND('発達障害（診断書なし・配慮あり）情報入力シート'!CK365=1,'発達障害（診断書なし・配慮あり）情報入力シート'!D365&lt;&gt;"",'発達障害（診断書なし・配慮あり）情報入力シート'!D365&lt;&gt;"入学しなかった"),1,0))</f>
        <v>0</v>
      </c>
      <c r="I365" s="8">
        <f t="shared" si="17"/>
        <v>0</v>
      </c>
      <c r="J365" s="8" t="str">
        <f>IFERROR(MATCH(ROW('発達障害（診断書なし・配慮あり）情報入力シート'!BD341),I:I,0),"")</f>
        <v/>
      </c>
      <c r="K365" s="8">
        <f>IF(OR(SUM('発達障害（診断書なし・配慮あり）情報入力シート'!AT365:BQ365,'発達障害（診断書なし・配慮あり）情報入力シート'!BT365:CJ365)&gt;0,COUNTA('発達障害（診断書なし・配慮あり）情報入力シート'!BR365:BS365)=2,COUNTA('発達障害（診断書なし・配慮あり）情報入力シート'!CK365:CL365)=2),1,0)</f>
        <v>0</v>
      </c>
      <c r="L365" s="8">
        <f>SUM('発達障害（診断書なし・配慮あり）情報入力シート'!J365:M365)+COUNTA('発達障害（診断書なし・配慮あり）情報入力シート'!N365)</f>
        <v>0</v>
      </c>
      <c r="M365" s="8">
        <f>SUM('発達障害（診断書なし・配慮あり）情報入力シート'!O365:R365)+COUNTA('発達障害（診断書なし・配慮あり）情報入力シート'!S365)</f>
        <v>0</v>
      </c>
      <c r="N365" s="8">
        <f>IF(SUM('発達障害（診断書なし・配慮あり）情報入力シート'!$T365:$AP365)&gt;0,1,0)</f>
        <v>0</v>
      </c>
      <c r="O365" s="8">
        <f>IF('発達障害（診断書なし・配慮あり）情報入力シート'!D365="入学者(新1年生)",1,0)</f>
        <v>0</v>
      </c>
    </row>
    <row r="366" spans="1:15" x14ac:dyDescent="0.4">
      <c r="A366" s="1217">
        <v>342</v>
      </c>
      <c r="B366" s="1218">
        <f>IF('発達障害（診断書なし・配慮あり）情報入力シート'!AQ366="",0,IF(AND('発達障害（診断書なし・配慮あり）情報入力シート'!AP366=1,'発達障害（診断書なし・配慮あり）情報入力シート'!D366&lt;&gt;"",'発達障害（診断書なし・配慮あり）情報入力シート'!D366&lt;&gt;"在籍者(2年生以上)"),1,0))</f>
        <v>0</v>
      </c>
      <c r="C366" s="1218">
        <f t="shared" si="15"/>
        <v>0</v>
      </c>
      <c r="D366" s="1218" t="str">
        <f>IFERROR(MATCH(ROW('発達障害（診断書なし・配慮あり）情報入力シート'!A342),C:C,0),"")</f>
        <v/>
      </c>
      <c r="E366" s="1218">
        <f>IF('発達障害（診断書なし・配慮あり）情報入力シート'!BS366="",0,IF(AND('発達障害（診断書なし・配慮あり）情報入力シート'!BR366=1,'発達障害（診断書なし・配慮あり）情報入力シート'!D366&lt;&gt;"",'発達障害（診断書なし・配慮あり）情報入力シート'!D366&lt;&gt;"入学しなかった"),1,0))</f>
        <v>0</v>
      </c>
      <c r="F366" s="1218">
        <f t="shared" si="16"/>
        <v>0</v>
      </c>
      <c r="G366" s="1218" t="str">
        <f>IFERROR(MATCH(ROW('発達障害（診断書なし・配慮あり）情報入力シート'!AN342),F:F,0),"")</f>
        <v/>
      </c>
      <c r="H366" s="8">
        <f>IF('発達障害（診断書なし・配慮あり）情報入力シート'!CL366="",0,IF(AND('発達障害（診断書なし・配慮あり）情報入力シート'!CK366=1,'発達障害（診断書なし・配慮あり）情報入力シート'!D366&lt;&gt;"",'発達障害（診断書なし・配慮あり）情報入力シート'!D366&lt;&gt;"入学しなかった"),1,0))</f>
        <v>0</v>
      </c>
      <c r="I366" s="8">
        <f t="shared" si="17"/>
        <v>0</v>
      </c>
      <c r="J366" s="8" t="str">
        <f>IFERROR(MATCH(ROW('発達障害（診断書なし・配慮あり）情報入力シート'!BD342),I:I,0),"")</f>
        <v/>
      </c>
      <c r="K366" s="8">
        <f>IF(OR(SUM('発達障害（診断書なし・配慮あり）情報入力シート'!AT366:BQ366,'発達障害（診断書なし・配慮あり）情報入力シート'!BT366:CJ366)&gt;0,COUNTA('発達障害（診断書なし・配慮あり）情報入力シート'!BR366:BS366)=2,COUNTA('発達障害（診断書なし・配慮あり）情報入力シート'!CK366:CL366)=2),1,0)</f>
        <v>0</v>
      </c>
      <c r="L366" s="8">
        <f>SUM('発達障害（診断書なし・配慮あり）情報入力シート'!J366:M366)+COUNTA('発達障害（診断書なし・配慮あり）情報入力シート'!N366)</f>
        <v>0</v>
      </c>
      <c r="M366" s="8">
        <f>SUM('発達障害（診断書なし・配慮あり）情報入力シート'!O366:R366)+COUNTA('発達障害（診断書なし・配慮あり）情報入力シート'!S366)</f>
        <v>0</v>
      </c>
      <c r="N366" s="8">
        <f>IF(SUM('発達障害（診断書なし・配慮あり）情報入力シート'!$T366:$AP366)&gt;0,1,0)</f>
        <v>0</v>
      </c>
      <c r="O366" s="8">
        <f>IF('発達障害（診断書なし・配慮あり）情報入力シート'!D366="入学者(新1年生)",1,0)</f>
        <v>0</v>
      </c>
    </row>
    <row r="367" spans="1:15" x14ac:dyDescent="0.4">
      <c r="A367" s="1217">
        <v>343</v>
      </c>
      <c r="B367" s="1218">
        <f>IF('発達障害（診断書なし・配慮あり）情報入力シート'!AQ367="",0,IF(AND('発達障害（診断書なし・配慮あり）情報入力シート'!AP367=1,'発達障害（診断書なし・配慮あり）情報入力シート'!D367&lt;&gt;"",'発達障害（診断書なし・配慮あり）情報入力シート'!D367&lt;&gt;"在籍者(2年生以上)"),1,0))</f>
        <v>0</v>
      </c>
      <c r="C367" s="1218">
        <f t="shared" si="15"/>
        <v>0</v>
      </c>
      <c r="D367" s="1218" t="str">
        <f>IFERROR(MATCH(ROW('発達障害（診断書なし・配慮あり）情報入力シート'!A343),C:C,0),"")</f>
        <v/>
      </c>
      <c r="E367" s="1218">
        <f>IF('発達障害（診断書なし・配慮あり）情報入力シート'!BS367="",0,IF(AND('発達障害（診断書なし・配慮あり）情報入力シート'!BR367=1,'発達障害（診断書なし・配慮あり）情報入力シート'!D367&lt;&gt;"",'発達障害（診断書なし・配慮あり）情報入力シート'!D367&lt;&gt;"入学しなかった"),1,0))</f>
        <v>0</v>
      </c>
      <c r="F367" s="1218">
        <f t="shared" si="16"/>
        <v>0</v>
      </c>
      <c r="G367" s="1218" t="str">
        <f>IFERROR(MATCH(ROW('発達障害（診断書なし・配慮あり）情報入力シート'!AN343),F:F,0),"")</f>
        <v/>
      </c>
      <c r="H367" s="8">
        <f>IF('発達障害（診断書なし・配慮あり）情報入力シート'!CL367="",0,IF(AND('発達障害（診断書なし・配慮あり）情報入力シート'!CK367=1,'発達障害（診断書なし・配慮あり）情報入力シート'!D367&lt;&gt;"",'発達障害（診断書なし・配慮あり）情報入力シート'!D367&lt;&gt;"入学しなかった"),1,0))</f>
        <v>0</v>
      </c>
      <c r="I367" s="8">
        <f t="shared" si="17"/>
        <v>0</v>
      </c>
      <c r="J367" s="8" t="str">
        <f>IFERROR(MATCH(ROW('発達障害（診断書なし・配慮あり）情報入力シート'!BD343),I:I,0),"")</f>
        <v/>
      </c>
      <c r="K367" s="8">
        <f>IF(OR(SUM('発達障害（診断書なし・配慮あり）情報入力シート'!AT367:BQ367,'発達障害（診断書なし・配慮あり）情報入力シート'!BT367:CJ367)&gt;0,COUNTA('発達障害（診断書なし・配慮あり）情報入力シート'!BR367:BS367)=2,COUNTA('発達障害（診断書なし・配慮あり）情報入力シート'!CK367:CL367)=2),1,0)</f>
        <v>0</v>
      </c>
      <c r="L367" s="8">
        <f>SUM('発達障害（診断書なし・配慮あり）情報入力シート'!J367:M367)+COUNTA('発達障害（診断書なし・配慮あり）情報入力シート'!N367)</f>
        <v>0</v>
      </c>
      <c r="M367" s="8">
        <f>SUM('発達障害（診断書なし・配慮あり）情報入力シート'!O367:R367)+COUNTA('発達障害（診断書なし・配慮あり）情報入力シート'!S367)</f>
        <v>0</v>
      </c>
      <c r="N367" s="8">
        <f>IF(SUM('発達障害（診断書なし・配慮あり）情報入力シート'!$T367:$AP367)&gt;0,1,0)</f>
        <v>0</v>
      </c>
      <c r="O367" s="8">
        <f>IF('発達障害（診断書なし・配慮あり）情報入力シート'!D367="入学者(新1年生)",1,0)</f>
        <v>0</v>
      </c>
    </row>
    <row r="368" spans="1:15" x14ac:dyDescent="0.4">
      <c r="A368" s="1217">
        <v>344</v>
      </c>
      <c r="B368" s="1218">
        <f>IF('発達障害（診断書なし・配慮あり）情報入力シート'!AQ368="",0,IF(AND('発達障害（診断書なし・配慮あり）情報入力シート'!AP368=1,'発達障害（診断書なし・配慮あり）情報入力シート'!D368&lt;&gt;"",'発達障害（診断書なし・配慮あり）情報入力シート'!D368&lt;&gt;"在籍者(2年生以上)"),1,0))</f>
        <v>0</v>
      </c>
      <c r="C368" s="1218">
        <f t="shared" si="15"/>
        <v>0</v>
      </c>
      <c r="D368" s="1218" t="str">
        <f>IFERROR(MATCH(ROW('発達障害（診断書なし・配慮あり）情報入力シート'!A344),C:C,0),"")</f>
        <v/>
      </c>
      <c r="E368" s="1218">
        <f>IF('発達障害（診断書なし・配慮あり）情報入力シート'!BS368="",0,IF(AND('発達障害（診断書なし・配慮あり）情報入力シート'!BR368=1,'発達障害（診断書なし・配慮あり）情報入力シート'!D368&lt;&gt;"",'発達障害（診断書なし・配慮あり）情報入力シート'!D368&lt;&gt;"入学しなかった"),1,0))</f>
        <v>0</v>
      </c>
      <c r="F368" s="1218">
        <f t="shared" si="16"/>
        <v>0</v>
      </c>
      <c r="G368" s="1218" t="str">
        <f>IFERROR(MATCH(ROW('発達障害（診断書なし・配慮あり）情報入力シート'!AN344),F:F,0),"")</f>
        <v/>
      </c>
      <c r="H368" s="8">
        <f>IF('発達障害（診断書なし・配慮あり）情報入力シート'!CL368="",0,IF(AND('発達障害（診断書なし・配慮あり）情報入力シート'!CK368=1,'発達障害（診断書なし・配慮あり）情報入力シート'!D368&lt;&gt;"",'発達障害（診断書なし・配慮あり）情報入力シート'!D368&lt;&gt;"入学しなかった"),1,0))</f>
        <v>0</v>
      </c>
      <c r="I368" s="8">
        <f t="shared" si="17"/>
        <v>0</v>
      </c>
      <c r="J368" s="8" t="str">
        <f>IFERROR(MATCH(ROW('発達障害（診断書なし・配慮あり）情報入力シート'!BD344),I:I,0),"")</f>
        <v/>
      </c>
      <c r="K368" s="8">
        <f>IF(OR(SUM('発達障害（診断書なし・配慮あり）情報入力シート'!AT368:BQ368,'発達障害（診断書なし・配慮あり）情報入力シート'!BT368:CJ368)&gt;0,COUNTA('発達障害（診断書なし・配慮あり）情報入力シート'!BR368:BS368)=2,COUNTA('発達障害（診断書なし・配慮あり）情報入力シート'!CK368:CL368)=2),1,0)</f>
        <v>0</v>
      </c>
      <c r="L368" s="8">
        <f>SUM('発達障害（診断書なし・配慮あり）情報入力シート'!J368:M368)+COUNTA('発達障害（診断書なし・配慮あり）情報入力シート'!N368)</f>
        <v>0</v>
      </c>
      <c r="M368" s="8">
        <f>SUM('発達障害（診断書なし・配慮あり）情報入力シート'!O368:R368)+COUNTA('発達障害（診断書なし・配慮あり）情報入力シート'!S368)</f>
        <v>0</v>
      </c>
      <c r="N368" s="8">
        <f>IF(SUM('発達障害（診断書なし・配慮あり）情報入力シート'!$T368:$AP368)&gt;0,1,0)</f>
        <v>0</v>
      </c>
      <c r="O368" s="8">
        <f>IF('発達障害（診断書なし・配慮あり）情報入力シート'!D368="入学者(新1年生)",1,0)</f>
        <v>0</v>
      </c>
    </row>
    <row r="369" spans="1:15" x14ac:dyDescent="0.4">
      <c r="A369" s="1217">
        <v>345</v>
      </c>
      <c r="B369" s="1218">
        <f>IF('発達障害（診断書なし・配慮あり）情報入力シート'!AQ369="",0,IF(AND('発達障害（診断書なし・配慮あり）情報入力シート'!AP369=1,'発達障害（診断書なし・配慮あり）情報入力シート'!D369&lt;&gt;"",'発達障害（診断書なし・配慮あり）情報入力シート'!D369&lt;&gt;"在籍者(2年生以上)"),1,0))</f>
        <v>0</v>
      </c>
      <c r="C369" s="1218">
        <f t="shared" si="15"/>
        <v>0</v>
      </c>
      <c r="D369" s="1218" t="str">
        <f>IFERROR(MATCH(ROW('発達障害（診断書なし・配慮あり）情報入力シート'!A345),C:C,0),"")</f>
        <v/>
      </c>
      <c r="E369" s="1218">
        <f>IF('発達障害（診断書なし・配慮あり）情報入力シート'!BS369="",0,IF(AND('発達障害（診断書なし・配慮あり）情報入力シート'!BR369=1,'発達障害（診断書なし・配慮あり）情報入力シート'!D369&lt;&gt;"",'発達障害（診断書なし・配慮あり）情報入力シート'!D369&lt;&gt;"入学しなかった"),1,0))</f>
        <v>0</v>
      </c>
      <c r="F369" s="1218">
        <f t="shared" si="16"/>
        <v>0</v>
      </c>
      <c r="G369" s="1218" t="str">
        <f>IFERROR(MATCH(ROW('発達障害（診断書なし・配慮あり）情報入力シート'!AN345),F:F,0),"")</f>
        <v/>
      </c>
      <c r="H369" s="8">
        <f>IF('発達障害（診断書なし・配慮あり）情報入力シート'!CL369="",0,IF(AND('発達障害（診断書なし・配慮あり）情報入力シート'!CK369=1,'発達障害（診断書なし・配慮あり）情報入力シート'!D369&lt;&gt;"",'発達障害（診断書なし・配慮あり）情報入力シート'!D369&lt;&gt;"入学しなかった"),1,0))</f>
        <v>0</v>
      </c>
      <c r="I369" s="8">
        <f t="shared" si="17"/>
        <v>0</v>
      </c>
      <c r="J369" s="8" t="str">
        <f>IFERROR(MATCH(ROW('発達障害（診断書なし・配慮あり）情報入力シート'!BD345),I:I,0),"")</f>
        <v/>
      </c>
      <c r="K369" s="8">
        <f>IF(OR(SUM('発達障害（診断書なし・配慮あり）情報入力シート'!AT369:BQ369,'発達障害（診断書なし・配慮あり）情報入力シート'!BT369:CJ369)&gt;0,COUNTA('発達障害（診断書なし・配慮あり）情報入力シート'!BR369:BS369)=2,COUNTA('発達障害（診断書なし・配慮あり）情報入力シート'!CK369:CL369)=2),1,0)</f>
        <v>0</v>
      </c>
      <c r="L369" s="8">
        <f>SUM('発達障害（診断書なし・配慮あり）情報入力シート'!J369:M369)+COUNTA('発達障害（診断書なし・配慮あり）情報入力シート'!N369)</f>
        <v>0</v>
      </c>
      <c r="M369" s="8">
        <f>SUM('発達障害（診断書なし・配慮あり）情報入力シート'!O369:R369)+COUNTA('発達障害（診断書なし・配慮あり）情報入力シート'!S369)</f>
        <v>0</v>
      </c>
      <c r="N369" s="8">
        <f>IF(SUM('発達障害（診断書なし・配慮あり）情報入力シート'!$T369:$AP369)&gt;0,1,0)</f>
        <v>0</v>
      </c>
      <c r="O369" s="8">
        <f>IF('発達障害（診断書なし・配慮あり）情報入力シート'!D369="入学者(新1年生)",1,0)</f>
        <v>0</v>
      </c>
    </row>
    <row r="370" spans="1:15" x14ac:dyDescent="0.4">
      <c r="A370" s="1217">
        <v>346</v>
      </c>
      <c r="B370" s="1218">
        <f>IF('発達障害（診断書なし・配慮あり）情報入力シート'!AQ370="",0,IF(AND('発達障害（診断書なし・配慮あり）情報入力シート'!AP370=1,'発達障害（診断書なし・配慮あり）情報入力シート'!D370&lt;&gt;"",'発達障害（診断書なし・配慮あり）情報入力シート'!D370&lt;&gt;"在籍者(2年生以上)"),1,0))</f>
        <v>0</v>
      </c>
      <c r="C370" s="1218">
        <f t="shared" si="15"/>
        <v>0</v>
      </c>
      <c r="D370" s="1218" t="str">
        <f>IFERROR(MATCH(ROW('発達障害（診断書なし・配慮あり）情報入力シート'!A346),C:C,0),"")</f>
        <v/>
      </c>
      <c r="E370" s="1218">
        <f>IF('発達障害（診断書なし・配慮あり）情報入力シート'!BS370="",0,IF(AND('発達障害（診断書なし・配慮あり）情報入力シート'!BR370=1,'発達障害（診断書なし・配慮あり）情報入力シート'!D370&lt;&gt;"",'発達障害（診断書なし・配慮あり）情報入力シート'!D370&lt;&gt;"入学しなかった"),1,0))</f>
        <v>0</v>
      </c>
      <c r="F370" s="1218">
        <f t="shared" si="16"/>
        <v>0</v>
      </c>
      <c r="G370" s="1218" t="str">
        <f>IFERROR(MATCH(ROW('発達障害（診断書なし・配慮あり）情報入力シート'!AN346),F:F,0),"")</f>
        <v/>
      </c>
      <c r="H370" s="8">
        <f>IF('発達障害（診断書なし・配慮あり）情報入力シート'!CL370="",0,IF(AND('発達障害（診断書なし・配慮あり）情報入力シート'!CK370=1,'発達障害（診断書なし・配慮あり）情報入力シート'!D370&lt;&gt;"",'発達障害（診断書なし・配慮あり）情報入力シート'!D370&lt;&gt;"入学しなかった"),1,0))</f>
        <v>0</v>
      </c>
      <c r="I370" s="8">
        <f t="shared" si="17"/>
        <v>0</v>
      </c>
      <c r="J370" s="8" t="str">
        <f>IFERROR(MATCH(ROW('発達障害（診断書なし・配慮あり）情報入力シート'!BD346),I:I,0),"")</f>
        <v/>
      </c>
      <c r="K370" s="8">
        <f>IF(OR(SUM('発達障害（診断書なし・配慮あり）情報入力シート'!AT370:BQ370,'発達障害（診断書なし・配慮あり）情報入力シート'!BT370:CJ370)&gt;0,COUNTA('発達障害（診断書なし・配慮あり）情報入力シート'!BR370:BS370)=2,COUNTA('発達障害（診断書なし・配慮あり）情報入力シート'!CK370:CL370)=2),1,0)</f>
        <v>0</v>
      </c>
      <c r="L370" s="8">
        <f>SUM('発達障害（診断書なし・配慮あり）情報入力シート'!J370:M370)+COUNTA('発達障害（診断書なし・配慮あり）情報入力シート'!N370)</f>
        <v>0</v>
      </c>
      <c r="M370" s="8">
        <f>SUM('発達障害（診断書なし・配慮あり）情報入力シート'!O370:R370)+COUNTA('発達障害（診断書なし・配慮あり）情報入力シート'!S370)</f>
        <v>0</v>
      </c>
      <c r="N370" s="8">
        <f>IF(SUM('発達障害（診断書なし・配慮あり）情報入力シート'!$T370:$AP370)&gt;0,1,0)</f>
        <v>0</v>
      </c>
      <c r="O370" s="8">
        <f>IF('発達障害（診断書なし・配慮あり）情報入力シート'!D370="入学者(新1年生)",1,0)</f>
        <v>0</v>
      </c>
    </row>
    <row r="371" spans="1:15" x14ac:dyDescent="0.4">
      <c r="A371" s="1217">
        <v>347</v>
      </c>
      <c r="B371" s="1218">
        <f>IF('発達障害（診断書なし・配慮あり）情報入力シート'!AQ371="",0,IF(AND('発達障害（診断書なし・配慮あり）情報入力シート'!AP371=1,'発達障害（診断書なし・配慮あり）情報入力シート'!D371&lt;&gt;"",'発達障害（診断書なし・配慮あり）情報入力シート'!D371&lt;&gt;"在籍者(2年生以上)"),1,0))</f>
        <v>0</v>
      </c>
      <c r="C371" s="1218">
        <f t="shared" si="15"/>
        <v>0</v>
      </c>
      <c r="D371" s="1218" t="str">
        <f>IFERROR(MATCH(ROW('発達障害（診断書なし・配慮あり）情報入力シート'!A347),C:C,0),"")</f>
        <v/>
      </c>
      <c r="E371" s="1218">
        <f>IF('発達障害（診断書なし・配慮あり）情報入力シート'!BS371="",0,IF(AND('発達障害（診断書なし・配慮あり）情報入力シート'!BR371=1,'発達障害（診断書なし・配慮あり）情報入力シート'!D371&lt;&gt;"",'発達障害（診断書なし・配慮あり）情報入力シート'!D371&lt;&gt;"入学しなかった"),1,0))</f>
        <v>0</v>
      </c>
      <c r="F371" s="1218">
        <f t="shared" si="16"/>
        <v>0</v>
      </c>
      <c r="G371" s="1218" t="str">
        <f>IFERROR(MATCH(ROW('発達障害（診断書なし・配慮あり）情報入力シート'!AN347),F:F,0),"")</f>
        <v/>
      </c>
      <c r="H371" s="8">
        <f>IF('発達障害（診断書なし・配慮あり）情報入力シート'!CL371="",0,IF(AND('発達障害（診断書なし・配慮あり）情報入力シート'!CK371=1,'発達障害（診断書なし・配慮あり）情報入力シート'!D371&lt;&gt;"",'発達障害（診断書なし・配慮あり）情報入力シート'!D371&lt;&gt;"入学しなかった"),1,0))</f>
        <v>0</v>
      </c>
      <c r="I371" s="8">
        <f t="shared" si="17"/>
        <v>0</v>
      </c>
      <c r="J371" s="8" t="str">
        <f>IFERROR(MATCH(ROW('発達障害（診断書なし・配慮あり）情報入力シート'!BD347),I:I,0),"")</f>
        <v/>
      </c>
      <c r="K371" s="8">
        <f>IF(OR(SUM('発達障害（診断書なし・配慮あり）情報入力シート'!AT371:BQ371,'発達障害（診断書なし・配慮あり）情報入力シート'!BT371:CJ371)&gt;0,COUNTA('発達障害（診断書なし・配慮あり）情報入力シート'!BR371:BS371)=2,COUNTA('発達障害（診断書なし・配慮あり）情報入力シート'!CK371:CL371)=2),1,0)</f>
        <v>0</v>
      </c>
      <c r="L371" s="8">
        <f>SUM('発達障害（診断書なし・配慮あり）情報入力シート'!J371:M371)+COUNTA('発達障害（診断書なし・配慮あり）情報入力シート'!N371)</f>
        <v>0</v>
      </c>
      <c r="M371" s="8">
        <f>SUM('発達障害（診断書なし・配慮あり）情報入力シート'!O371:R371)+COUNTA('発達障害（診断書なし・配慮あり）情報入力シート'!S371)</f>
        <v>0</v>
      </c>
      <c r="N371" s="8">
        <f>IF(SUM('発達障害（診断書なし・配慮あり）情報入力シート'!$T371:$AP371)&gt;0,1,0)</f>
        <v>0</v>
      </c>
      <c r="O371" s="8">
        <f>IF('発達障害（診断書なし・配慮あり）情報入力シート'!D371="入学者(新1年生)",1,0)</f>
        <v>0</v>
      </c>
    </row>
    <row r="372" spans="1:15" x14ac:dyDescent="0.4">
      <c r="A372" s="1217">
        <v>348</v>
      </c>
      <c r="B372" s="1218">
        <f>IF('発達障害（診断書なし・配慮あり）情報入力シート'!AQ372="",0,IF(AND('発達障害（診断書なし・配慮あり）情報入力シート'!AP372=1,'発達障害（診断書なし・配慮あり）情報入力シート'!D372&lt;&gt;"",'発達障害（診断書なし・配慮あり）情報入力シート'!D372&lt;&gt;"在籍者(2年生以上)"),1,0))</f>
        <v>0</v>
      </c>
      <c r="C372" s="1218">
        <f t="shared" si="15"/>
        <v>0</v>
      </c>
      <c r="D372" s="1218" t="str">
        <f>IFERROR(MATCH(ROW('発達障害（診断書なし・配慮あり）情報入力シート'!A348),C:C,0),"")</f>
        <v/>
      </c>
      <c r="E372" s="1218">
        <f>IF('発達障害（診断書なし・配慮あり）情報入力シート'!BS372="",0,IF(AND('発達障害（診断書なし・配慮あり）情報入力シート'!BR372=1,'発達障害（診断書なし・配慮あり）情報入力シート'!D372&lt;&gt;"",'発達障害（診断書なし・配慮あり）情報入力シート'!D372&lt;&gt;"入学しなかった"),1,0))</f>
        <v>0</v>
      </c>
      <c r="F372" s="1218">
        <f t="shared" si="16"/>
        <v>0</v>
      </c>
      <c r="G372" s="1218" t="str">
        <f>IFERROR(MATCH(ROW('発達障害（診断書なし・配慮あり）情報入力シート'!AN348),F:F,0),"")</f>
        <v/>
      </c>
      <c r="H372" s="8">
        <f>IF('発達障害（診断書なし・配慮あり）情報入力シート'!CL372="",0,IF(AND('発達障害（診断書なし・配慮あり）情報入力シート'!CK372=1,'発達障害（診断書なし・配慮あり）情報入力シート'!D372&lt;&gt;"",'発達障害（診断書なし・配慮あり）情報入力シート'!D372&lt;&gt;"入学しなかった"),1,0))</f>
        <v>0</v>
      </c>
      <c r="I372" s="8">
        <f t="shared" si="17"/>
        <v>0</v>
      </c>
      <c r="J372" s="8" t="str">
        <f>IFERROR(MATCH(ROW('発達障害（診断書なし・配慮あり）情報入力シート'!BD348),I:I,0),"")</f>
        <v/>
      </c>
      <c r="K372" s="8">
        <f>IF(OR(SUM('発達障害（診断書なし・配慮あり）情報入力シート'!AT372:BQ372,'発達障害（診断書なし・配慮あり）情報入力シート'!BT372:CJ372)&gt;0,COUNTA('発達障害（診断書なし・配慮あり）情報入力シート'!BR372:BS372)=2,COUNTA('発達障害（診断書なし・配慮あり）情報入力シート'!CK372:CL372)=2),1,0)</f>
        <v>0</v>
      </c>
      <c r="L372" s="8">
        <f>SUM('発達障害（診断書なし・配慮あり）情報入力シート'!J372:M372)+COUNTA('発達障害（診断書なし・配慮あり）情報入力シート'!N372)</f>
        <v>0</v>
      </c>
      <c r="M372" s="8">
        <f>SUM('発達障害（診断書なし・配慮あり）情報入力シート'!O372:R372)+COUNTA('発達障害（診断書なし・配慮あり）情報入力シート'!S372)</f>
        <v>0</v>
      </c>
      <c r="N372" s="8">
        <f>IF(SUM('発達障害（診断書なし・配慮あり）情報入力シート'!$T372:$AP372)&gt;0,1,0)</f>
        <v>0</v>
      </c>
      <c r="O372" s="8">
        <f>IF('発達障害（診断書なし・配慮あり）情報入力シート'!D372="入学者(新1年生)",1,0)</f>
        <v>0</v>
      </c>
    </row>
    <row r="373" spans="1:15" x14ac:dyDescent="0.4">
      <c r="A373" s="1217">
        <v>349</v>
      </c>
      <c r="B373" s="1218">
        <f>IF('発達障害（診断書なし・配慮あり）情報入力シート'!AQ373="",0,IF(AND('発達障害（診断書なし・配慮あり）情報入力シート'!AP373=1,'発達障害（診断書なし・配慮あり）情報入力シート'!D373&lt;&gt;"",'発達障害（診断書なし・配慮あり）情報入力シート'!D373&lt;&gt;"在籍者(2年生以上)"),1,0))</f>
        <v>0</v>
      </c>
      <c r="C373" s="1218">
        <f t="shared" si="15"/>
        <v>0</v>
      </c>
      <c r="D373" s="1218" t="str">
        <f>IFERROR(MATCH(ROW('発達障害（診断書なし・配慮あり）情報入力シート'!A349),C:C,0),"")</f>
        <v/>
      </c>
      <c r="E373" s="1218">
        <f>IF('発達障害（診断書なし・配慮あり）情報入力シート'!BS373="",0,IF(AND('発達障害（診断書なし・配慮あり）情報入力シート'!BR373=1,'発達障害（診断書なし・配慮あり）情報入力シート'!D373&lt;&gt;"",'発達障害（診断書なし・配慮あり）情報入力シート'!D373&lt;&gt;"入学しなかった"),1,0))</f>
        <v>0</v>
      </c>
      <c r="F373" s="1218">
        <f t="shared" si="16"/>
        <v>0</v>
      </c>
      <c r="G373" s="1218" t="str">
        <f>IFERROR(MATCH(ROW('発達障害（診断書なし・配慮あり）情報入力シート'!AN349),F:F,0),"")</f>
        <v/>
      </c>
      <c r="H373" s="8">
        <f>IF('発達障害（診断書なし・配慮あり）情報入力シート'!CL373="",0,IF(AND('発達障害（診断書なし・配慮あり）情報入力シート'!CK373=1,'発達障害（診断書なし・配慮あり）情報入力シート'!D373&lt;&gt;"",'発達障害（診断書なし・配慮あり）情報入力シート'!D373&lt;&gt;"入学しなかった"),1,0))</f>
        <v>0</v>
      </c>
      <c r="I373" s="8">
        <f t="shared" si="17"/>
        <v>0</v>
      </c>
      <c r="J373" s="8" t="str">
        <f>IFERROR(MATCH(ROW('発達障害（診断書なし・配慮あり）情報入力シート'!BD349),I:I,0),"")</f>
        <v/>
      </c>
      <c r="K373" s="8">
        <f>IF(OR(SUM('発達障害（診断書なし・配慮あり）情報入力シート'!AT373:BQ373,'発達障害（診断書なし・配慮あり）情報入力シート'!BT373:CJ373)&gt;0,COUNTA('発達障害（診断書なし・配慮あり）情報入力シート'!BR373:BS373)=2,COUNTA('発達障害（診断書なし・配慮あり）情報入力シート'!CK373:CL373)=2),1,0)</f>
        <v>0</v>
      </c>
      <c r="L373" s="8">
        <f>SUM('発達障害（診断書なし・配慮あり）情報入力シート'!J373:M373)+COUNTA('発達障害（診断書なし・配慮あり）情報入力シート'!N373)</f>
        <v>0</v>
      </c>
      <c r="M373" s="8">
        <f>SUM('発達障害（診断書なし・配慮あり）情報入力シート'!O373:R373)+COUNTA('発達障害（診断書なし・配慮あり）情報入力シート'!S373)</f>
        <v>0</v>
      </c>
      <c r="N373" s="8">
        <f>IF(SUM('発達障害（診断書なし・配慮あり）情報入力シート'!$T373:$AP373)&gt;0,1,0)</f>
        <v>0</v>
      </c>
      <c r="O373" s="8">
        <f>IF('発達障害（診断書なし・配慮あり）情報入力シート'!D373="入学者(新1年生)",1,0)</f>
        <v>0</v>
      </c>
    </row>
    <row r="374" spans="1:15" x14ac:dyDescent="0.4">
      <c r="A374" s="1217">
        <v>350</v>
      </c>
      <c r="B374" s="1218">
        <f>IF('発達障害（診断書なし・配慮あり）情報入力シート'!AQ374="",0,IF(AND('発達障害（診断書なし・配慮あり）情報入力シート'!AP374=1,'発達障害（診断書なし・配慮あり）情報入力シート'!D374&lt;&gt;"",'発達障害（診断書なし・配慮あり）情報入力シート'!D374&lt;&gt;"在籍者(2年生以上)"),1,0))</f>
        <v>0</v>
      </c>
      <c r="C374" s="1218">
        <f t="shared" si="15"/>
        <v>0</v>
      </c>
      <c r="D374" s="1218" t="str">
        <f>IFERROR(MATCH(ROW('発達障害（診断書なし・配慮あり）情報入力シート'!A350),C:C,0),"")</f>
        <v/>
      </c>
      <c r="E374" s="1218">
        <f>IF('発達障害（診断書なし・配慮あり）情報入力シート'!BS374="",0,IF(AND('発達障害（診断書なし・配慮あり）情報入力シート'!BR374=1,'発達障害（診断書なし・配慮あり）情報入力シート'!D374&lt;&gt;"",'発達障害（診断書なし・配慮あり）情報入力シート'!D374&lt;&gt;"入学しなかった"),1,0))</f>
        <v>0</v>
      </c>
      <c r="F374" s="1218">
        <f t="shared" si="16"/>
        <v>0</v>
      </c>
      <c r="G374" s="1218" t="str">
        <f>IFERROR(MATCH(ROW('発達障害（診断書なし・配慮あり）情報入力シート'!AN350),F:F,0),"")</f>
        <v/>
      </c>
      <c r="H374" s="8">
        <f>IF('発達障害（診断書なし・配慮あり）情報入力シート'!CL374="",0,IF(AND('発達障害（診断書なし・配慮あり）情報入力シート'!CK374=1,'発達障害（診断書なし・配慮あり）情報入力シート'!D374&lt;&gt;"",'発達障害（診断書なし・配慮あり）情報入力シート'!D374&lt;&gt;"入学しなかった"),1,0))</f>
        <v>0</v>
      </c>
      <c r="I374" s="8">
        <f t="shared" si="17"/>
        <v>0</v>
      </c>
      <c r="J374" s="8" t="str">
        <f>IFERROR(MATCH(ROW('発達障害（診断書なし・配慮あり）情報入力シート'!BD350),I:I,0),"")</f>
        <v/>
      </c>
      <c r="K374" s="8">
        <f>IF(OR(SUM('発達障害（診断書なし・配慮あり）情報入力シート'!AT374:BQ374,'発達障害（診断書なし・配慮あり）情報入力シート'!BT374:CJ374)&gt;0,COUNTA('発達障害（診断書なし・配慮あり）情報入力シート'!BR374:BS374)=2,COUNTA('発達障害（診断書なし・配慮あり）情報入力シート'!CK374:CL374)=2),1,0)</f>
        <v>0</v>
      </c>
      <c r="L374" s="8">
        <f>SUM('発達障害（診断書なし・配慮あり）情報入力シート'!J374:M374)+COUNTA('発達障害（診断書なし・配慮あり）情報入力シート'!N374)</f>
        <v>0</v>
      </c>
      <c r="M374" s="8">
        <f>SUM('発達障害（診断書なし・配慮あり）情報入力シート'!O374:R374)+COUNTA('発達障害（診断書なし・配慮あり）情報入力シート'!S374)</f>
        <v>0</v>
      </c>
      <c r="N374" s="8">
        <f>IF(SUM('発達障害（診断書なし・配慮あり）情報入力シート'!$T374:$AP374)&gt;0,1,0)</f>
        <v>0</v>
      </c>
      <c r="O374" s="8">
        <f>IF('発達障害（診断書なし・配慮あり）情報入力シート'!D374="入学者(新1年生)",1,0)</f>
        <v>0</v>
      </c>
    </row>
    <row r="375" spans="1:15" x14ac:dyDescent="0.4">
      <c r="A375" s="1217">
        <v>351</v>
      </c>
      <c r="B375" s="1218">
        <f>IF('発達障害（診断書なし・配慮あり）情報入力シート'!AQ375="",0,IF(AND('発達障害（診断書なし・配慮あり）情報入力シート'!AP375=1,'発達障害（診断書なし・配慮あり）情報入力シート'!D375&lt;&gt;"",'発達障害（診断書なし・配慮あり）情報入力シート'!D375&lt;&gt;"在籍者(2年生以上)"),1,0))</f>
        <v>0</v>
      </c>
      <c r="C375" s="1218">
        <f t="shared" si="15"/>
        <v>0</v>
      </c>
      <c r="D375" s="1218" t="str">
        <f>IFERROR(MATCH(ROW('発達障害（診断書なし・配慮あり）情報入力シート'!A351),C:C,0),"")</f>
        <v/>
      </c>
      <c r="E375" s="1218">
        <f>IF('発達障害（診断書なし・配慮あり）情報入力シート'!BS375="",0,IF(AND('発達障害（診断書なし・配慮あり）情報入力シート'!BR375=1,'発達障害（診断書なし・配慮あり）情報入力シート'!D375&lt;&gt;"",'発達障害（診断書なし・配慮あり）情報入力シート'!D375&lt;&gt;"入学しなかった"),1,0))</f>
        <v>0</v>
      </c>
      <c r="F375" s="1218">
        <f t="shared" si="16"/>
        <v>0</v>
      </c>
      <c r="G375" s="1218" t="str">
        <f>IFERROR(MATCH(ROW('発達障害（診断書なし・配慮あり）情報入力シート'!AN351),F:F,0),"")</f>
        <v/>
      </c>
      <c r="H375" s="8">
        <f>IF('発達障害（診断書なし・配慮あり）情報入力シート'!CL375="",0,IF(AND('発達障害（診断書なし・配慮あり）情報入力シート'!CK375=1,'発達障害（診断書なし・配慮あり）情報入力シート'!D375&lt;&gt;"",'発達障害（診断書なし・配慮あり）情報入力シート'!D375&lt;&gt;"入学しなかった"),1,0))</f>
        <v>0</v>
      </c>
      <c r="I375" s="8">
        <f t="shared" si="17"/>
        <v>0</v>
      </c>
      <c r="J375" s="8" t="str">
        <f>IFERROR(MATCH(ROW('発達障害（診断書なし・配慮あり）情報入力シート'!BD351),I:I,0),"")</f>
        <v/>
      </c>
      <c r="K375" s="8">
        <f>IF(OR(SUM('発達障害（診断書なし・配慮あり）情報入力シート'!AT375:BQ375,'発達障害（診断書なし・配慮あり）情報入力シート'!BT375:CJ375)&gt;0,COUNTA('発達障害（診断書なし・配慮あり）情報入力シート'!BR375:BS375)=2,COUNTA('発達障害（診断書なし・配慮あり）情報入力シート'!CK375:CL375)=2),1,0)</f>
        <v>0</v>
      </c>
      <c r="L375" s="8">
        <f>SUM('発達障害（診断書なし・配慮あり）情報入力シート'!J375:M375)+COUNTA('発達障害（診断書なし・配慮あり）情報入力シート'!N375)</f>
        <v>0</v>
      </c>
      <c r="M375" s="8">
        <f>SUM('発達障害（診断書なし・配慮あり）情報入力シート'!O375:R375)+COUNTA('発達障害（診断書なし・配慮あり）情報入力シート'!S375)</f>
        <v>0</v>
      </c>
      <c r="N375" s="8">
        <f>IF(SUM('発達障害（診断書なし・配慮あり）情報入力シート'!$T375:$AP375)&gt;0,1,0)</f>
        <v>0</v>
      </c>
      <c r="O375" s="8">
        <f>IF('発達障害（診断書なし・配慮あり）情報入力シート'!D375="入学者(新1年生)",1,0)</f>
        <v>0</v>
      </c>
    </row>
    <row r="376" spans="1:15" x14ac:dyDescent="0.4">
      <c r="A376" s="1217">
        <v>352</v>
      </c>
      <c r="B376" s="1218">
        <f>IF('発達障害（診断書なし・配慮あり）情報入力シート'!AQ376="",0,IF(AND('発達障害（診断書なし・配慮あり）情報入力シート'!AP376=1,'発達障害（診断書なし・配慮あり）情報入力シート'!D376&lt;&gt;"",'発達障害（診断書なし・配慮あり）情報入力シート'!D376&lt;&gt;"在籍者(2年生以上)"),1,0))</f>
        <v>0</v>
      </c>
      <c r="C376" s="1218">
        <f t="shared" si="15"/>
        <v>0</v>
      </c>
      <c r="D376" s="1218" t="str">
        <f>IFERROR(MATCH(ROW('発達障害（診断書なし・配慮あり）情報入力シート'!A352),C:C,0),"")</f>
        <v/>
      </c>
      <c r="E376" s="1218">
        <f>IF('発達障害（診断書なし・配慮あり）情報入力シート'!BS376="",0,IF(AND('発達障害（診断書なし・配慮あり）情報入力シート'!BR376=1,'発達障害（診断書なし・配慮あり）情報入力シート'!D376&lt;&gt;"",'発達障害（診断書なし・配慮あり）情報入力シート'!D376&lt;&gt;"入学しなかった"),1,0))</f>
        <v>0</v>
      </c>
      <c r="F376" s="1218">
        <f t="shared" si="16"/>
        <v>0</v>
      </c>
      <c r="G376" s="1218" t="str">
        <f>IFERROR(MATCH(ROW('発達障害（診断書なし・配慮あり）情報入力シート'!AN352),F:F,0),"")</f>
        <v/>
      </c>
      <c r="H376" s="8">
        <f>IF('発達障害（診断書なし・配慮あり）情報入力シート'!CL376="",0,IF(AND('発達障害（診断書なし・配慮あり）情報入力シート'!CK376=1,'発達障害（診断書なし・配慮あり）情報入力シート'!D376&lt;&gt;"",'発達障害（診断書なし・配慮あり）情報入力シート'!D376&lt;&gt;"入学しなかった"),1,0))</f>
        <v>0</v>
      </c>
      <c r="I376" s="8">
        <f t="shared" si="17"/>
        <v>0</v>
      </c>
      <c r="J376" s="8" t="str">
        <f>IFERROR(MATCH(ROW('発達障害（診断書なし・配慮あり）情報入力シート'!BD352),I:I,0),"")</f>
        <v/>
      </c>
      <c r="K376" s="8">
        <f>IF(OR(SUM('発達障害（診断書なし・配慮あり）情報入力シート'!AT376:BQ376,'発達障害（診断書なし・配慮あり）情報入力シート'!BT376:CJ376)&gt;0,COUNTA('発達障害（診断書なし・配慮あり）情報入力シート'!BR376:BS376)=2,COUNTA('発達障害（診断書なし・配慮あり）情報入力シート'!CK376:CL376)=2),1,0)</f>
        <v>0</v>
      </c>
      <c r="L376" s="8">
        <f>SUM('発達障害（診断書なし・配慮あり）情報入力シート'!J376:M376)+COUNTA('発達障害（診断書なし・配慮あり）情報入力シート'!N376)</f>
        <v>0</v>
      </c>
      <c r="M376" s="8">
        <f>SUM('発達障害（診断書なし・配慮あり）情報入力シート'!O376:R376)+COUNTA('発達障害（診断書なし・配慮あり）情報入力シート'!S376)</f>
        <v>0</v>
      </c>
      <c r="N376" s="8">
        <f>IF(SUM('発達障害（診断書なし・配慮あり）情報入力シート'!$T376:$AP376)&gt;0,1,0)</f>
        <v>0</v>
      </c>
      <c r="O376" s="8">
        <f>IF('発達障害（診断書なし・配慮あり）情報入力シート'!D376="入学者(新1年生)",1,0)</f>
        <v>0</v>
      </c>
    </row>
    <row r="377" spans="1:15" x14ac:dyDescent="0.4">
      <c r="A377" s="1217">
        <v>353</v>
      </c>
      <c r="B377" s="1218">
        <f>IF('発達障害（診断書なし・配慮あり）情報入力シート'!AQ377="",0,IF(AND('発達障害（診断書なし・配慮あり）情報入力シート'!AP377=1,'発達障害（診断書なし・配慮あり）情報入力シート'!D377&lt;&gt;"",'発達障害（診断書なし・配慮あり）情報入力シート'!D377&lt;&gt;"在籍者(2年生以上)"),1,0))</f>
        <v>0</v>
      </c>
      <c r="C377" s="1218">
        <f t="shared" si="15"/>
        <v>0</v>
      </c>
      <c r="D377" s="1218" t="str">
        <f>IFERROR(MATCH(ROW('発達障害（診断書なし・配慮あり）情報入力シート'!A353),C:C,0),"")</f>
        <v/>
      </c>
      <c r="E377" s="1218">
        <f>IF('発達障害（診断書なし・配慮あり）情報入力シート'!BS377="",0,IF(AND('発達障害（診断書なし・配慮あり）情報入力シート'!BR377=1,'発達障害（診断書なし・配慮あり）情報入力シート'!D377&lt;&gt;"",'発達障害（診断書なし・配慮あり）情報入力シート'!D377&lt;&gt;"入学しなかった"),1,0))</f>
        <v>0</v>
      </c>
      <c r="F377" s="1218">
        <f t="shared" si="16"/>
        <v>0</v>
      </c>
      <c r="G377" s="1218" t="str">
        <f>IFERROR(MATCH(ROW('発達障害（診断書なし・配慮あり）情報入力シート'!AN353),F:F,0),"")</f>
        <v/>
      </c>
      <c r="H377" s="8">
        <f>IF('発達障害（診断書なし・配慮あり）情報入力シート'!CL377="",0,IF(AND('発達障害（診断書なし・配慮あり）情報入力シート'!CK377=1,'発達障害（診断書なし・配慮あり）情報入力シート'!D377&lt;&gt;"",'発達障害（診断書なし・配慮あり）情報入力シート'!D377&lt;&gt;"入学しなかった"),1,0))</f>
        <v>0</v>
      </c>
      <c r="I377" s="8">
        <f t="shared" si="17"/>
        <v>0</v>
      </c>
      <c r="J377" s="8" t="str">
        <f>IFERROR(MATCH(ROW('発達障害（診断書なし・配慮あり）情報入力シート'!BD353),I:I,0),"")</f>
        <v/>
      </c>
      <c r="K377" s="8">
        <f>IF(OR(SUM('発達障害（診断書なし・配慮あり）情報入力シート'!AT377:BQ377,'発達障害（診断書なし・配慮あり）情報入力シート'!BT377:CJ377)&gt;0,COUNTA('発達障害（診断書なし・配慮あり）情報入力シート'!BR377:BS377)=2,COUNTA('発達障害（診断書なし・配慮あり）情報入力シート'!CK377:CL377)=2),1,0)</f>
        <v>0</v>
      </c>
      <c r="L377" s="8">
        <f>SUM('発達障害（診断書なし・配慮あり）情報入力シート'!J377:M377)+COUNTA('発達障害（診断書なし・配慮あり）情報入力シート'!N377)</f>
        <v>0</v>
      </c>
      <c r="M377" s="8">
        <f>SUM('発達障害（診断書なし・配慮あり）情報入力シート'!O377:R377)+COUNTA('発達障害（診断書なし・配慮あり）情報入力シート'!S377)</f>
        <v>0</v>
      </c>
      <c r="N377" s="8">
        <f>IF(SUM('発達障害（診断書なし・配慮あり）情報入力シート'!$T377:$AP377)&gt;0,1,0)</f>
        <v>0</v>
      </c>
      <c r="O377" s="8">
        <f>IF('発達障害（診断書なし・配慮あり）情報入力シート'!D377="入学者(新1年生)",1,0)</f>
        <v>0</v>
      </c>
    </row>
    <row r="378" spans="1:15" x14ac:dyDescent="0.4">
      <c r="A378" s="1217">
        <v>354</v>
      </c>
      <c r="B378" s="1218">
        <f>IF('発達障害（診断書なし・配慮あり）情報入力シート'!AQ378="",0,IF(AND('発達障害（診断書なし・配慮あり）情報入力シート'!AP378=1,'発達障害（診断書なし・配慮あり）情報入力シート'!D378&lt;&gt;"",'発達障害（診断書なし・配慮あり）情報入力シート'!D378&lt;&gt;"在籍者(2年生以上)"),1,0))</f>
        <v>0</v>
      </c>
      <c r="C378" s="1218">
        <f t="shared" si="15"/>
        <v>0</v>
      </c>
      <c r="D378" s="1218" t="str">
        <f>IFERROR(MATCH(ROW('発達障害（診断書なし・配慮あり）情報入力シート'!A354),C:C,0),"")</f>
        <v/>
      </c>
      <c r="E378" s="1218">
        <f>IF('発達障害（診断書なし・配慮あり）情報入力シート'!BS378="",0,IF(AND('発達障害（診断書なし・配慮あり）情報入力シート'!BR378=1,'発達障害（診断書なし・配慮あり）情報入力シート'!D378&lt;&gt;"",'発達障害（診断書なし・配慮あり）情報入力シート'!D378&lt;&gt;"入学しなかった"),1,0))</f>
        <v>0</v>
      </c>
      <c r="F378" s="1218">
        <f t="shared" si="16"/>
        <v>0</v>
      </c>
      <c r="G378" s="1218" t="str">
        <f>IFERROR(MATCH(ROW('発達障害（診断書なし・配慮あり）情報入力シート'!AN354),F:F,0),"")</f>
        <v/>
      </c>
      <c r="H378" s="8">
        <f>IF('発達障害（診断書なし・配慮あり）情報入力シート'!CL378="",0,IF(AND('発達障害（診断書なし・配慮あり）情報入力シート'!CK378=1,'発達障害（診断書なし・配慮あり）情報入力シート'!D378&lt;&gt;"",'発達障害（診断書なし・配慮あり）情報入力シート'!D378&lt;&gt;"入学しなかった"),1,0))</f>
        <v>0</v>
      </c>
      <c r="I378" s="8">
        <f t="shared" si="17"/>
        <v>0</v>
      </c>
      <c r="J378" s="8" t="str">
        <f>IFERROR(MATCH(ROW('発達障害（診断書なし・配慮あり）情報入力シート'!BD354),I:I,0),"")</f>
        <v/>
      </c>
      <c r="K378" s="8">
        <f>IF(OR(SUM('発達障害（診断書なし・配慮あり）情報入力シート'!AT378:BQ378,'発達障害（診断書なし・配慮あり）情報入力シート'!BT378:CJ378)&gt;0,COUNTA('発達障害（診断書なし・配慮あり）情報入力シート'!BR378:BS378)=2,COUNTA('発達障害（診断書なし・配慮あり）情報入力シート'!CK378:CL378)=2),1,0)</f>
        <v>0</v>
      </c>
      <c r="L378" s="8">
        <f>SUM('発達障害（診断書なし・配慮あり）情報入力シート'!J378:M378)+COUNTA('発達障害（診断書なし・配慮あり）情報入力シート'!N378)</f>
        <v>0</v>
      </c>
      <c r="M378" s="8">
        <f>SUM('発達障害（診断書なし・配慮あり）情報入力シート'!O378:R378)+COUNTA('発達障害（診断書なし・配慮あり）情報入力シート'!S378)</f>
        <v>0</v>
      </c>
      <c r="N378" s="8">
        <f>IF(SUM('発達障害（診断書なし・配慮あり）情報入力シート'!$T378:$AP378)&gt;0,1,0)</f>
        <v>0</v>
      </c>
      <c r="O378" s="8">
        <f>IF('発達障害（診断書なし・配慮あり）情報入力シート'!D378="入学者(新1年生)",1,0)</f>
        <v>0</v>
      </c>
    </row>
    <row r="379" spans="1:15" x14ac:dyDescent="0.4">
      <c r="A379" s="1217">
        <v>355</v>
      </c>
      <c r="B379" s="1218">
        <f>IF('発達障害（診断書なし・配慮あり）情報入力シート'!AQ379="",0,IF(AND('発達障害（診断書なし・配慮あり）情報入力シート'!AP379=1,'発達障害（診断書なし・配慮あり）情報入力シート'!D379&lt;&gt;"",'発達障害（診断書なし・配慮あり）情報入力シート'!D379&lt;&gt;"在籍者(2年生以上)"),1,0))</f>
        <v>0</v>
      </c>
      <c r="C379" s="1218">
        <f t="shared" si="15"/>
        <v>0</v>
      </c>
      <c r="D379" s="1218" t="str">
        <f>IFERROR(MATCH(ROW('発達障害（診断書なし・配慮あり）情報入力シート'!A355),C:C,0),"")</f>
        <v/>
      </c>
      <c r="E379" s="1218">
        <f>IF('発達障害（診断書なし・配慮あり）情報入力シート'!BS379="",0,IF(AND('発達障害（診断書なし・配慮あり）情報入力シート'!BR379=1,'発達障害（診断書なし・配慮あり）情報入力シート'!D379&lt;&gt;"",'発達障害（診断書なし・配慮あり）情報入力シート'!D379&lt;&gt;"入学しなかった"),1,0))</f>
        <v>0</v>
      </c>
      <c r="F379" s="1218">
        <f t="shared" si="16"/>
        <v>0</v>
      </c>
      <c r="G379" s="1218" t="str">
        <f>IFERROR(MATCH(ROW('発達障害（診断書なし・配慮あり）情報入力シート'!AN355),F:F,0),"")</f>
        <v/>
      </c>
      <c r="H379" s="8">
        <f>IF('発達障害（診断書なし・配慮あり）情報入力シート'!CL379="",0,IF(AND('発達障害（診断書なし・配慮あり）情報入力シート'!CK379=1,'発達障害（診断書なし・配慮あり）情報入力シート'!D379&lt;&gt;"",'発達障害（診断書なし・配慮あり）情報入力シート'!D379&lt;&gt;"入学しなかった"),1,0))</f>
        <v>0</v>
      </c>
      <c r="I379" s="8">
        <f t="shared" si="17"/>
        <v>0</v>
      </c>
      <c r="J379" s="8" t="str">
        <f>IFERROR(MATCH(ROW('発達障害（診断書なし・配慮あり）情報入力シート'!BD355),I:I,0),"")</f>
        <v/>
      </c>
      <c r="K379" s="8">
        <f>IF(OR(SUM('発達障害（診断書なし・配慮あり）情報入力シート'!AT379:BQ379,'発達障害（診断書なし・配慮あり）情報入力シート'!BT379:CJ379)&gt;0,COUNTA('発達障害（診断書なし・配慮あり）情報入力シート'!BR379:BS379)=2,COUNTA('発達障害（診断書なし・配慮あり）情報入力シート'!CK379:CL379)=2),1,0)</f>
        <v>0</v>
      </c>
      <c r="L379" s="8">
        <f>SUM('発達障害（診断書なし・配慮あり）情報入力シート'!J379:M379)+COUNTA('発達障害（診断書なし・配慮あり）情報入力シート'!N379)</f>
        <v>0</v>
      </c>
      <c r="M379" s="8">
        <f>SUM('発達障害（診断書なし・配慮あり）情報入力シート'!O379:R379)+COUNTA('発達障害（診断書なし・配慮あり）情報入力シート'!S379)</f>
        <v>0</v>
      </c>
      <c r="N379" s="8">
        <f>IF(SUM('発達障害（診断書なし・配慮あり）情報入力シート'!$T379:$AP379)&gt;0,1,0)</f>
        <v>0</v>
      </c>
      <c r="O379" s="8">
        <f>IF('発達障害（診断書なし・配慮あり）情報入力シート'!D379="入学者(新1年生)",1,0)</f>
        <v>0</v>
      </c>
    </row>
    <row r="380" spans="1:15" x14ac:dyDescent="0.4">
      <c r="A380" s="1217">
        <v>356</v>
      </c>
      <c r="B380" s="1218">
        <f>IF('発達障害（診断書なし・配慮あり）情報入力シート'!AQ380="",0,IF(AND('発達障害（診断書なし・配慮あり）情報入力シート'!AP380=1,'発達障害（診断書なし・配慮あり）情報入力シート'!D380&lt;&gt;"",'発達障害（診断書なし・配慮あり）情報入力シート'!D380&lt;&gt;"在籍者(2年生以上)"),1,0))</f>
        <v>0</v>
      </c>
      <c r="C380" s="1218">
        <f t="shared" si="15"/>
        <v>0</v>
      </c>
      <c r="D380" s="1218" t="str">
        <f>IFERROR(MATCH(ROW('発達障害（診断書なし・配慮あり）情報入力シート'!A356),C:C,0),"")</f>
        <v/>
      </c>
      <c r="E380" s="1218">
        <f>IF('発達障害（診断書なし・配慮あり）情報入力シート'!BS380="",0,IF(AND('発達障害（診断書なし・配慮あり）情報入力シート'!BR380=1,'発達障害（診断書なし・配慮あり）情報入力シート'!D380&lt;&gt;"",'発達障害（診断書なし・配慮あり）情報入力シート'!D380&lt;&gt;"入学しなかった"),1,0))</f>
        <v>0</v>
      </c>
      <c r="F380" s="1218">
        <f t="shared" si="16"/>
        <v>0</v>
      </c>
      <c r="G380" s="1218" t="str">
        <f>IFERROR(MATCH(ROW('発達障害（診断書なし・配慮あり）情報入力シート'!AN356),F:F,0),"")</f>
        <v/>
      </c>
      <c r="H380" s="8">
        <f>IF('発達障害（診断書なし・配慮あり）情報入力シート'!CL380="",0,IF(AND('発達障害（診断書なし・配慮あり）情報入力シート'!CK380=1,'発達障害（診断書なし・配慮あり）情報入力シート'!D380&lt;&gt;"",'発達障害（診断書なし・配慮あり）情報入力シート'!D380&lt;&gt;"入学しなかった"),1,0))</f>
        <v>0</v>
      </c>
      <c r="I380" s="8">
        <f t="shared" si="17"/>
        <v>0</v>
      </c>
      <c r="J380" s="8" t="str">
        <f>IFERROR(MATCH(ROW('発達障害（診断書なし・配慮あり）情報入力シート'!BD356),I:I,0),"")</f>
        <v/>
      </c>
      <c r="K380" s="8">
        <f>IF(OR(SUM('発達障害（診断書なし・配慮あり）情報入力シート'!AT380:BQ380,'発達障害（診断書なし・配慮あり）情報入力シート'!BT380:CJ380)&gt;0,COUNTA('発達障害（診断書なし・配慮あり）情報入力シート'!BR380:BS380)=2,COUNTA('発達障害（診断書なし・配慮あり）情報入力シート'!CK380:CL380)=2),1,0)</f>
        <v>0</v>
      </c>
      <c r="L380" s="8">
        <f>SUM('発達障害（診断書なし・配慮あり）情報入力シート'!J380:M380)+COUNTA('発達障害（診断書なし・配慮あり）情報入力シート'!N380)</f>
        <v>0</v>
      </c>
      <c r="M380" s="8">
        <f>SUM('発達障害（診断書なし・配慮あり）情報入力シート'!O380:R380)+COUNTA('発達障害（診断書なし・配慮あり）情報入力シート'!S380)</f>
        <v>0</v>
      </c>
      <c r="N380" s="8">
        <f>IF(SUM('発達障害（診断書なし・配慮あり）情報入力シート'!$T380:$AP380)&gt;0,1,0)</f>
        <v>0</v>
      </c>
      <c r="O380" s="8">
        <f>IF('発達障害（診断書なし・配慮あり）情報入力シート'!D380="入学者(新1年生)",1,0)</f>
        <v>0</v>
      </c>
    </row>
    <row r="381" spans="1:15" x14ac:dyDescent="0.4">
      <c r="A381" s="1217">
        <v>357</v>
      </c>
      <c r="B381" s="1218">
        <f>IF('発達障害（診断書なし・配慮あり）情報入力シート'!AQ381="",0,IF(AND('発達障害（診断書なし・配慮あり）情報入力シート'!AP381=1,'発達障害（診断書なし・配慮あり）情報入力シート'!D381&lt;&gt;"",'発達障害（診断書なし・配慮あり）情報入力シート'!D381&lt;&gt;"在籍者(2年生以上)"),1,0))</f>
        <v>0</v>
      </c>
      <c r="C381" s="1218">
        <f t="shared" si="15"/>
        <v>0</v>
      </c>
      <c r="D381" s="1218" t="str">
        <f>IFERROR(MATCH(ROW('発達障害（診断書なし・配慮あり）情報入力シート'!A357),C:C,0),"")</f>
        <v/>
      </c>
      <c r="E381" s="1218">
        <f>IF('発達障害（診断書なし・配慮あり）情報入力シート'!BS381="",0,IF(AND('発達障害（診断書なし・配慮あり）情報入力シート'!BR381=1,'発達障害（診断書なし・配慮あり）情報入力シート'!D381&lt;&gt;"",'発達障害（診断書なし・配慮あり）情報入力シート'!D381&lt;&gt;"入学しなかった"),1,0))</f>
        <v>0</v>
      </c>
      <c r="F381" s="1218">
        <f t="shared" si="16"/>
        <v>0</v>
      </c>
      <c r="G381" s="1218" t="str">
        <f>IFERROR(MATCH(ROW('発達障害（診断書なし・配慮あり）情報入力シート'!AN357),F:F,0),"")</f>
        <v/>
      </c>
      <c r="H381" s="8">
        <f>IF('発達障害（診断書なし・配慮あり）情報入力シート'!CL381="",0,IF(AND('発達障害（診断書なし・配慮あり）情報入力シート'!CK381=1,'発達障害（診断書なし・配慮あり）情報入力シート'!D381&lt;&gt;"",'発達障害（診断書なし・配慮あり）情報入力シート'!D381&lt;&gt;"入学しなかった"),1,0))</f>
        <v>0</v>
      </c>
      <c r="I381" s="8">
        <f t="shared" si="17"/>
        <v>0</v>
      </c>
      <c r="J381" s="8" t="str">
        <f>IFERROR(MATCH(ROW('発達障害（診断書なし・配慮あり）情報入力シート'!BD357),I:I,0),"")</f>
        <v/>
      </c>
      <c r="K381" s="8">
        <f>IF(OR(SUM('発達障害（診断書なし・配慮あり）情報入力シート'!AT381:BQ381,'発達障害（診断書なし・配慮あり）情報入力シート'!BT381:CJ381)&gt;0,COUNTA('発達障害（診断書なし・配慮あり）情報入力シート'!BR381:BS381)=2,COUNTA('発達障害（診断書なし・配慮あり）情報入力シート'!CK381:CL381)=2),1,0)</f>
        <v>0</v>
      </c>
      <c r="L381" s="8">
        <f>SUM('発達障害（診断書なし・配慮あり）情報入力シート'!J381:M381)+COUNTA('発達障害（診断書なし・配慮あり）情報入力シート'!N381)</f>
        <v>0</v>
      </c>
      <c r="M381" s="8">
        <f>SUM('発達障害（診断書なし・配慮あり）情報入力シート'!O381:R381)+COUNTA('発達障害（診断書なし・配慮あり）情報入力シート'!S381)</f>
        <v>0</v>
      </c>
      <c r="N381" s="8">
        <f>IF(SUM('発達障害（診断書なし・配慮あり）情報入力シート'!$T381:$AP381)&gt;0,1,0)</f>
        <v>0</v>
      </c>
      <c r="O381" s="8">
        <f>IF('発達障害（診断書なし・配慮あり）情報入力シート'!D381="入学者(新1年生)",1,0)</f>
        <v>0</v>
      </c>
    </row>
    <row r="382" spans="1:15" x14ac:dyDescent="0.4">
      <c r="A382" s="1217">
        <v>358</v>
      </c>
      <c r="B382" s="1218">
        <f>IF('発達障害（診断書なし・配慮あり）情報入力シート'!AQ382="",0,IF(AND('発達障害（診断書なし・配慮あり）情報入力シート'!AP382=1,'発達障害（診断書なし・配慮あり）情報入力シート'!D382&lt;&gt;"",'発達障害（診断書なし・配慮あり）情報入力シート'!D382&lt;&gt;"在籍者(2年生以上)"),1,0))</f>
        <v>0</v>
      </c>
      <c r="C382" s="1218">
        <f t="shared" si="15"/>
        <v>0</v>
      </c>
      <c r="D382" s="1218" t="str">
        <f>IFERROR(MATCH(ROW('発達障害（診断書なし・配慮あり）情報入力シート'!A358),C:C,0),"")</f>
        <v/>
      </c>
      <c r="E382" s="1218">
        <f>IF('発達障害（診断書なし・配慮あり）情報入力シート'!BS382="",0,IF(AND('発達障害（診断書なし・配慮あり）情報入力シート'!BR382=1,'発達障害（診断書なし・配慮あり）情報入力シート'!D382&lt;&gt;"",'発達障害（診断書なし・配慮あり）情報入力シート'!D382&lt;&gt;"入学しなかった"),1,0))</f>
        <v>0</v>
      </c>
      <c r="F382" s="1218">
        <f t="shared" si="16"/>
        <v>0</v>
      </c>
      <c r="G382" s="1218" t="str">
        <f>IFERROR(MATCH(ROW('発達障害（診断書なし・配慮あり）情報入力シート'!AN358),F:F,0),"")</f>
        <v/>
      </c>
      <c r="H382" s="8">
        <f>IF('発達障害（診断書なし・配慮あり）情報入力シート'!CL382="",0,IF(AND('発達障害（診断書なし・配慮あり）情報入力シート'!CK382=1,'発達障害（診断書なし・配慮あり）情報入力シート'!D382&lt;&gt;"",'発達障害（診断書なし・配慮あり）情報入力シート'!D382&lt;&gt;"入学しなかった"),1,0))</f>
        <v>0</v>
      </c>
      <c r="I382" s="8">
        <f t="shared" si="17"/>
        <v>0</v>
      </c>
      <c r="J382" s="8" t="str">
        <f>IFERROR(MATCH(ROW('発達障害（診断書なし・配慮あり）情報入力シート'!BD358),I:I,0),"")</f>
        <v/>
      </c>
      <c r="K382" s="8">
        <f>IF(OR(SUM('発達障害（診断書なし・配慮あり）情報入力シート'!AT382:BQ382,'発達障害（診断書なし・配慮あり）情報入力シート'!BT382:CJ382)&gt;0,COUNTA('発達障害（診断書なし・配慮あり）情報入力シート'!BR382:BS382)=2,COUNTA('発達障害（診断書なし・配慮あり）情報入力シート'!CK382:CL382)=2),1,0)</f>
        <v>0</v>
      </c>
      <c r="L382" s="8">
        <f>SUM('発達障害（診断書なし・配慮あり）情報入力シート'!J382:M382)+COUNTA('発達障害（診断書なし・配慮あり）情報入力シート'!N382)</f>
        <v>0</v>
      </c>
      <c r="M382" s="8">
        <f>SUM('発達障害（診断書なし・配慮あり）情報入力シート'!O382:R382)+COUNTA('発達障害（診断書なし・配慮あり）情報入力シート'!S382)</f>
        <v>0</v>
      </c>
      <c r="N382" s="8">
        <f>IF(SUM('発達障害（診断書なし・配慮あり）情報入力シート'!$T382:$AP382)&gt;0,1,0)</f>
        <v>0</v>
      </c>
      <c r="O382" s="8">
        <f>IF('発達障害（診断書なし・配慮あり）情報入力シート'!D382="入学者(新1年生)",1,0)</f>
        <v>0</v>
      </c>
    </row>
    <row r="383" spans="1:15" x14ac:dyDescent="0.4">
      <c r="A383" s="1217">
        <v>359</v>
      </c>
      <c r="B383" s="1218">
        <f>IF('発達障害（診断書なし・配慮あり）情報入力シート'!AQ383="",0,IF(AND('発達障害（診断書なし・配慮あり）情報入力シート'!AP383=1,'発達障害（診断書なし・配慮あり）情報入力シート'!D383&lt;&gt;"",'発達障害（診断書なし・配慮あり）情報入力シート'!D383&lt;&gt;"在籍者(2年生以上)"),1,0))</f>
        <v>0</v>
      </c>
      <c r="C383" s="1218">
        <f t="shared" si="15"/>
        <v>0</v>
      </c>
      <c r="D383" s="1218" t="str">
        <f>IFERROR(MATCH(ROW('発達障害（診断書なし・配慮あり）情報入力シート'!A359),C:C,0),"")</f>
        <v/>
      </c>
      <c r="E383" s="1218">
        <f>IF('発達障害（診断書なし・配慮あり）情報入力シート'!BS383="",0,IF(AND('発達障害（診断書なし・配慮あり）情報入力シート'!BR383=1,'発達障害（診断書なし・配慮あり）情報入力シート'!D383&lt;&gt;"",'発達障害（診断書なし・配慮あり）情報入力シート'!D383&lt;&gt;"入学しなかった"),1,0))</f>
        <v>0</v>
      </c>
      <c r="F383" s="1218">
        <f t="shared" si="16"/>
        <v>0</v>
      </c>
      <c r="G383" s="1218" t="str">
        <f>IFERROR(MATCH(ROW('発達障害（診断書なし・配慮あり）情報入力シート'!AN359),F:F,0),"")</f>
        <v/>
      </c>
      <c r="H383" s="8">
        <f>IF('発達障害（診断書なし・配慮あり）情報入力シート'!CL383="",0,IF(AND('発達障害（診断書なし・配慮あり）情報入力シート'!CK383=1,'発達障害（診断書なし・配慮あり）情報入力シート'!D383&lt;&gt;"",'発達障害（診断書なし・配慮あり）情報入力シート'!D383&lt;&gt;"入学しなかった"),1,0))</f>
        <v>0</v>
      </c>
      <c r="I383" s="8">
        <f t="shared" si="17"/>
        <v>0</v>
      </c>
      <c r="J383" s="8" t="str">
        <f>IFERROR(MATCH(ROW('発達障害（診断書なし・配慮あり）情報入力シート'!BD359),I:I,0),"")</f>
        <v/>
      </c>
      <c r="K383" s="8">
        <f>IF(OR(SUM('発達障害（診断書なし・配慮あり）情報入力シート'!AT383:BQ383,'発達障害（診断書なし・配慮あり）情報入力シート'!BT383:CJ383)&gt;0,COUNTA('発達障害（診断書なし・配慮あり）情報入力シート'!BR383:BS383)=2,COUNTA('発達障害（診断書なし・配慮あり）情報入力シート'!CK383:CL383)=2),1,0)</f>
        <v>0</v>
      </c>
      <c r="L383" s="8">
        <f>SUM('発達障害（診断書なし・配慮あり）情報入力シート'!J383:M383)+COUNTA('発達障害（診断書なし・配慮あり）情報入力シート'!N383)</f>
        <v>0</v>
      </c>
      <c r="M383" s="8">
        <f>SUM('発達障害（診断書なし・配慮あり）情報入力シート'!O383:R383)+COUNTA('発達障害（診断書なし・配慮あり）情報入力シート'!S383)</f>
        <v>0</v>
      </c>
      <c r="N383" s="8">
        <f>IF(SUM('発達障害（診断書なし・配慮あり）情報入力シート'!$T383:$AP383)&gt;0,1,0)</f>
        <v>0</v>
      </c>
      <c r="O383" s="8">
        <f>IF('発達障害（診断書なし・配慮あり）情報入力シート'!D383="入学者(新1年生)",1,0)</f>
        <v>0</v>
      </c>
    </row>
    <row r="384" spans="1:15" x14ac:dyDescent="0.4">
      <c r="A384" s="1217">
        <v>360</v>
      </c>
      <c r="B384" s="1218">
        <f>IF('発達障害（診断書なし・配慮あり）情報入力シート'!AQ384="",0,IF(AND('発達障害（診断書なし・配慮あり）情報入力シート'!AP384=1,'発達障害（診断書なし・配慮あり）情報入力シート'!D384&lt;&gt;"",'発達障害（診断書なし・配慮あり）情報入力シート'!D384&lt;&gt;"在籍者(2年生以上)"),1,0))</f>
        <v>0</v>
      </c>
      <c r="C384" s="1218">
        <f t="shared" si="15"/>
        <v>0</v>
      </c>
      <c r="D384" s="1218" t="str">
        <f>IFERROR(MATCH(ROW('発達障害（診断書なし・配慮あり）情報入力シート'!A360),C:C,0),"")</f>
        <v/>
      </c>
      <c r="E384" s="1218">
        <f>IF('発達障害（診断書なし・配慮あり）情報入力シート'!BS384="",0,IF(AND('発達障害（診断書なし・配慮あり）情報入力シート'!BR384=1,'発達障害（診断書なし・配慮あり）情報入力シート'!D384&lt;&gt;"",'発達障害（診断書なし・配慮あり）情報入力シート'!D384&lt;&gt;"入学しなかった"),1,0))</f>
        <v>0</v>
      </c>
      <c r="F384" s="1218">
        <f t="shared" si="16"/>
        <v>0</v>
      </c>
      <c r="G384" s="1218" t="str">
        <f>IFERROR(MATCH(ROW('発達障害（診断書なし・配慮あり）情報入力シート'!AN360),F:F,0),"")</f>
        <v/>
      </c>
      <c r="H384" s="8">
        <f>IF('発達障害（診断書なし・配慮あり）情報入力シート'!CL384="",0,IF(AND('発達障害（診断書なし・配慮あり）情報入力シート'!CK384=1,'発達障害（診断書なし・配慮あり）情報入力シート'!D384&lt;&gt;"",'発達障害（診断書なし・配慮あり）情報入力シート'!D384&lt;&gt;"入学しなかった"),1,0))</f>
        <v>0</v>
      </c>
      <c r="I384" s="8">
        <f t="shared" si="17"/>
        <v>0</v>
      </c>
      <c r="J384" s="8" t="str">
        <f>IFERROR(MATCH(ROW('発達障害（診断書なし・配慮あり）情報入力シート'!BD360),I:I,0),"")</f>
        <v/>
      </c>
      <c r="K384" s="8">
        <f>IF(OR(SUM('発達障害（診断書なし・配慮あり）情報入力シート'!AT384:BQ384,'発達障害（診断書なし・配慮あり）情報入力シート'!BT384:CJ384)&gt;0,COUNTA('発達障害（診断書なし・配慮あり）情報入力シート'!BR384:BS384)=2,COUNTA('発達障害（診断書なし・配慮あり）情報入力シート'!CK384:CL384)=2),1,0)</f>
        <v>0</v>
      </c>
      <c r="L384" s="8">
        <f>SUM('発達障害（診断書なし・配慮あり）情報入力シート'!J384:M384)+COUNTA('発達障害（診断書なし・配慮あり）情報入力シート'!N384)</f>
        <v>0</v>
      </c>
      <c r="M384" s="8">
        <f>SUM('発達障害（診断書なし・配慮あり）情報入力シート'!O384:R384)+COUNTA('発達障害（診断書なし・配慮あり）情報入力シート'!S384)</f>
        <v>0</v>
      </c>
      <c r="N384" s="8">
        <f>IF(SUM('発達障害（診断書なし・配慮あり）情報入力シート'!$T384:$AP384)&gt;0,1,0)</f>
        <v>0</v>
      </c>
      <c r="O384" s="8">
        <f>IF('発達障害（診断書なし・配慮あり）情報入力シート'!D384="入学者(新1年生)",1,0)</f>
        <v>0</v>
      </c>
    </row>
    <row r="385" spans="1:15" x14ac:dyDescent="0.4">
      <c r="A385" s="1217">
        <v>361</v>
      </c>
      <c r="B385" s="1218">
        <f>IF('発達障害（診断書なし・配慮あり）情報入力シート'!AQ385="",0,IF(AND('発達障害（診断書なし・配慮あり）情報入力シート'!AP385=1,'発達障害（診断書なし・配慮あり）情報入力シート'!D385&lt;&gt;"",'発達障害（診断書なし・配慮あり）情報入力シート'!D385&lt;&gt;"在籍者(2年生以上)"),1,0))</f>
        <v>0</v>
      </c>
      <c r="C385" s="1218">
        <f t="shared" si="15"/>
        <v>0</v>
      </c>
      <c r="D385" s="1218" t="str">
        <f>IFERROR(MATCH(ROW('発達障害（診断書なし・配慮あり）情報入力シート'!A361),C:C,0),"")</f>
        <v/>
      </c>
      <c r="E385" s="1218">
        <f>IF('発達障害（診断書なし・配慮あり）情報入力シート'!BS385="",0,IF(AND('発達障害（診断書なし・配慮あり）情報入力シート'!BR385=1,'発達障害（診断書なし・配慮あり）情報入力シート'!D385&lt;&gt;"",'発達障害（診断書なし・配慮あり）情報入力シート'!D385&lt;&gt;"入学しなかった"),1,0))</f>
        <v>0</v>
      </c>
      <c r="F385" s="1218">
        <f t="shared" si="16"/>
        <v>0</v>
      </c>
      <c r="G385" s="1218" t="str">
        <f>IFERROR(MATCH(ROW('発達障害（診断書なし・配慮あり）情報入力シート'!AN361),F:F,0),"")</f>
        <v/>
      </c>
      <c r="H385" s="8">
        <f>IF('発達障害（診断書なし・配慮あり）情報入力シート'!CL385="",0,IF(AND('発達障害（診断書なし・配慮あり）情報入力シート'!CK385=1,'発達障害（診断書なし・配慮あり）情報入力シート'!D385&lt;&gt;"",'発達障害（診断書なし・配慮あり）情報入力シート'!D385&lt;&gt;"入学しなかった"),1,0))</f>
        <v>0</v>
      </c>
      <c r="I385" s="8">
        <f t="shared" si="17"/>
        <v>0</v>
      </c>
      <c r="J385" s="8" t="str">
        <f>IFERROR(MATCH(ROW('発達障害（診断書なし・配慮あり）情報入力シート'!BD361),I:I,0),"")</f>
        <v/>
      </c>
      <c r="K385" s="8">
        <f>IF(OR(SUM('発達障害（診断書なし・配慮あり）情報入力シート'!AT385:BQ385,'発達障害（診断書なし・配慮あり）情報入力シート'!BT385:CJ385)&gt;0,COUNTA('発達障害（診断書なし・配慮あり）情報入力シート'!BR385:BS385)=2,COUNTA('発達障害（診断書なし・配慮あり）情報入力シート'!CK385:CL385)=2),1,0)</f>
        <v>0</v>
      </c>
      <c r="L385" s="8">
        <f>SUM('発達障害（診断書なし・配慮あり）情報入力シート'!J385:M385)+COUNTA('発達障害（診断書なし・配慮あり）情報入力シート'!N385)</f>
        <v>0</v>
      </c>
      <c r="M385" s="8">
        <f>SUM('発達障害（診断書なし・配慮あり）情報入力シート'!O385:R385)+COUNTA('発達障害（診断書なし・配慮あり）情報入力シート'!S385)</f>
        <v>0</v>
      </c>
      <c r="N385" s="8">
        <f>IF(SUM('発達障害（診断書なし・配慮あり）情報入力シート'!$T385:$AP385)&gt;0,1,0)</f>
        <v>0</v>
      </c>
      <c r="O385" s="8">
        <f>IF('発達障害（診断書なし・配慮あり）情報入力シート'!D385="入学者(新1年生)",1,0)</f>
        <v>0</v>
      </c>
    </row>
    <row r="386" spans="1:15" x14ac:dyDescent="0.4">
      <c r="A386" s="1217">
        <v>362</v>
      </c>
      <c r="B386" s="1218">
        <f>IF('発達障害（診断書なし・配慮あり）情報入力シート'!AQ386="",0,IF(AND('発達障害（診断書なし・配慮あり）情報入力シート'!AP386=1,'発達障害（診断書なし・配慮あり）情報入力シート'!D386&lt;&gt;"",'発達障害（診断書なし・配慮あり）情報入力シート'!D386&lt;&gt;"在籍者(2年生以上)"),1,0))</f>
        <v>0</v>
      </c>
      <c r="C386" s="1218">
        <f t="shared" si="15"/>
        <v>0</v>
      </c>
      <c r="D386" s="1218" t="str">
        <f>IFERROR(MATCH(ROW('発達障害（診断書なし・配慮あり）情報入力シート'!A362),C:C,0),"")</f>
        <v/>
      </c>
      <c r="E386" s="1218">
        <f>IF('発達障害（診断書なし・配慮あり）情報入力シート'!BS386="",0,IF(AND('発達障害（診断書なし・配慮あり）情報入力シート'!BR386=1,'発達障害（診断書なし・配慮あり）情報入力シート'!D386&lt;&gt;"",'発達障害（診断書なし・配慮あり）情報入力シート'!D386&lt;&gt;"入学しなかった"),1,0))</f>
        <v>0</v>
      </c>
      <c r="F386" s="1218">
        <f t="shared" si="16"/>
        <v>0</v>
      </c>
      <c r="G386" s="1218" t="str">
        <f>IFERROR(MATCH(ROW('発達障害（診断書なし・配慮あり）情報入力シート'!AN362),F:F,0),"")</f>
        <v/>
      </c>
      <c r="H386" s="8">
        <f>IF('発達障害（診断書なし・配慮あり）情報入力シート'!CL386="",0,IF(AND('発達障害（診断書なし・配慮あり）情報入力シート'!CK386=1,'発達障害（診断書なし・配慮あり）情報入力シート'!D386&lt;&gt;"",'発達障害（診断書なし・配慮あり）情報入力シート'!D386&lt;&gt;"入学しなかった"),1,0))</f>
        <v>0</v>
      </c>
      <c r="I386" s="8">
        <f t="shared" si="17"/>
        <v>0</v>
      </c>
      <c r="J386" s="8" t="str">
        <f>IFERROR(MATCH(ROW('発達障害（診断書なし・配慮あり）情報入力シート'!BD362),I:I,0),"")</f>
        <v/>
      </c>
      <c r="K386" s="8">
        <f>IF(OR(SUM('発達障害（診断書なし・配慮あり）情報入力シート'!AT386:BQ386,'発達障害（診断書なし・配慮あり）情報入力シート'!BT386:CJ386)&gt;0,COUNTA('発達障害（診断書なし・配慮あり）情報入力シート'!BR386:BS386)=2,COUNTA('発達障害（診断書なし・配慮あり）情報入力シート'!CK386:CL386)=2),1,0)</f>
        <v>0</v>
      </c>
      <c r="L386" s="8">
        <f>SUM('発達障害（診断書なし・配慮あり）情報入力シート'!J386:M386)+COUNTA('発達障害（診断書なし・配慮あり）情報入力シート'!N386)</f>
        <v>0</v>
      </c>
      <c r="M386" s="8">
        <f>SUM('発達障害（診断書なし・配慮あり）情報入力シート'!O386:R386)+COUNTA('発達障害（診断書なし・配慮あり）情報入力シート'!S386)</f>
        <v>0</v>
      </c>
      <c r="N386" s="8">
        <f>IF(SUM('発達障害（診断書なし・配慮あり）情報入力シート'!$T386:$AP386)&gt;0,1,0)</f>
        <v>0</v>
      </c>
      <c r="O386" s="8">
        <f>IF('発達障害（診断書なし・配慮あり）情報入力シート'!D386="入学者(新1年生)",1,0)</f>
        <v>0</v>
      </c>
    </row>
    <row r="387" spans="1:15" x14ac:dyDescent="0.4">
      <c r="A387" s="1217">
        <v>363</v>
      </c>
      <c r="B387" s="1218">
        <f>IF('発達障害（診断書なし・配慮あり）情報入力シート'!AQ387="",0,IF(AND('発達障害（診断書なし・配慮あり）情報入力シート'!AP387=1,'発達障害（診断書なし・配慮あり）情報入力シート'!D387&lt;&gt;"",'発達障害（診断書なし・配慮あり）情報入力シート'!D387&lt;&gt;"在籍者(2年生以上)"),1,0))</f>
        <v>0</v>
      </c>
      <c r="C387" s="1218">
        <f t="shared" si="15"/>
        <v>0</v>
      </c>
      <c r="D387" s="1218" t="str">
        <f>IFERROR(MATCH(ROW('発達障害（診断書なし・配慮あり）情報入力シート'!A363),C:C,0),"")</f>
        <v/>
      </c>
      <c r="E387" s="1218">
        <f>IF('発達障害（診断書なし・配慮あり）情報入力シート'!BS387="",0,IF(AND('発達障害（診断書なし・配慮あり）情報入力シート'!BR387=1,'発達障害（診断書なし・配慮あり）情報入力シート'!D387&lt;&gt;"",'発達障害（診断書なし・配慮あり）情報入力シート'!D387&lt;&gt;"入学しなかった"),1,0))</f>
        <v>0</v>
      </c>
      <c r="F387" s="1218">
        <f t="shared" si="16"/>
        <v>0</v>
      </c>
      <c r="G387" s="1218" t="str">
        <f>IFERROR(MATCH(ROW('発達障害（診断書なし・配慮あり）情報入力シート'!AN363),F:F,0),"")</f>
        <v/>
      </c>
      <c r="H387" s="8">
        <f>IF('発達障害（診断書なし・配慮あり）情報入力シート'!CL387="",0,IF(AND('発達障害（診断書なし・配慮あり）情報入力シート'!CK387=1,'発達障害（診断書なし・配慮あり）情報入力シート'!D387&lt;&gt;"",'発達障害（診断書なし・配慮あり）情報入力シート'!D387&lt;&gt;"入学しなかった"),1,0))</f>
        <v>0</v>
      </c>
      <c r="I387" s="8">
        <f t="shared" si="17"/>
        <v>0</v>
      </c>
      <c r="J387" s="8" t="str">
        <f>IFERROR(MATCH(ROW('発達障害（診断書なし・配慮あり）情報入力シート'!BD363),I:I,0),"")</f>
        <v/>
      </c>
      <c r="K387" s="8">
        <f>IF(OR(SUM('発達障害（診断書なし・配慮あり）情報入力シート'!AT387:BQ387,'発達障害（診断書なし・配慮あり）情報入力シート'!BT387:CJ387)&gt;0,COUNTA('発達障害（診断書なし・配慮あり）情報入力シート'!BR387:BS387)=2,COUNTA('発達障害（診断書なし・配慮あり）情報入力シート'!CK387:CL387)=2),1,0)</f>
        <v>0</v>
      </c>
      <c r="L387" s="8">
        <f>SUM('発達障害（診断書なし・配慮あり）情報入力シート'!J387:M387)+COUNTA('発達障害（診断書なし・配慮あり）情報入力シート'!N387)</f>
        <v>0</v>
      </c>
      <c r="M387" s="8">
        <f>SUM('発達障害（診断書なし・配慮あり）情報入力シート'!O387:R387)+COUNTA('発達障害（診断書なし・配慮あり）情報入力シート'!S387)</f>
        <v>0</v>
      </c>
      <c r="N387" s="8">
        <f>IF(SUM('発達障害（診断書なし・配慮あり）情報入力シート'!$T387:$AP387)&gt;0,1,0)</f>
        <v>0</v>
      </c>
      <c r="O387" s="8">
        <f>IF('発達障害（診断書なし・配慮あり）情報入力シート'!D387="入学者(新1年生)",1,0)</f>
        <v>0</v>
      </c>
    </row>
    <row r="388" spans="1:15" x14ac:dyDescent="0.4">
      <c r="A388" s="1217">
        <v>364</v>
      </c>
      <c r="B388" s="1218">
        <f>IF('発達障害（診断書なし・配慮あり）情報入力シート'!AQ388="",0,IF(AND('発達障害（診断書なし・配慮あり）情報入力シート'!AP388=1,'発達障害（診断書なし・配慮あり）情報入力シート'!D388&lt;&gt;"",'発達障害（診断書なし・配慮あり）情報入力シート'!D388&lt;&gt;"在籍者(2年生以上)"),1,0))</f>
        <v>0</v>
      </c>
      <c r="C388" s="1218">
        <f t="shared" si="15"/>
        <v>0</v>
      </c>
      <c r="D388" s="1218" t="str">
        <f>IFERROR(MATCH(ROW('発達障害（診断書なし・配慮あり）情報入力シート'!A364),C:C,0),"")</f>
        <v/>
      </c>
      <c r="E388" s="1218">
        <f>IF('発達障害（診断書なし・配慮あり）情報入力シート'!BS388="",0,IF(AND('発達障害（診断書なし・配慮あり）情報入力シート'!BR388=1,'発達障害（診断書なし・配慮あり）情報入力シート'!D388&lt;&gt;"",'発達障害（診断書なし・配慮あり）情報入力シート'!D388&lt;&gt;"入学しなかった"),1,0))</f>
        <v>0</v>
      </c>
      <c r="F388" s="1218">
        <f t="shared" si="16"/>
        <v>0</v>
      </c>
      <c r="G388" s="1218" t="str">
        <f>IFERROR(MATCH(ROW('発達障害（診断書なし・配慮あり）情報入力シート'!AN364),F:F,0),"")</f>
        <v/>
      </c>
      <c r="H388" s="8">
        <f>IF('発達障害（診断書なし・配慮あり）情報入力シート'!CL388="",0,IF(AND('発達障害（診断書なし・配慮あり）情報入力シート'!CK388=1,'発達障害（診断書なし・配慮あり）情報入力シート'!D388&lt;&gt;"",'発達障害（診断書なし・配慮あり）情報入力シート'!D388&lt;&gt;"入学しなかった"),1,0))</f>
        <v>0</v>
      </c>
      <c r="I388" s="8">
        <f t="shared" si="17"/>
        <v>0</v>
      </c>
      <c r="J388" s="8" t="str">
        <f>IFERROR(MATCH(ROW('発達障害（診断書なし・配慮あり）情報入力シート'!BD364),I:I,0),"")</f>
        <v/>
      </c>
      <c r="K388" s="8">
        <f>IF(OR(SUM('発達障害（診断書なし・配慮あり）情報入力シート'!AT388:BQ388,'発達障害（診断書なし・配慮あり）情報入力シート'!BT388:CJ388)&gt;0,COUNTA('発達障害（診断書なし・配慮あり）情報入力シート'!BR388:BS388)=2,COUNTA('発達障害（診断書なし・配慮あり）情報入力シート'!CK388:CL388)=2),1,0)</f>
        <v>0</v>
      </c>
      <c r="L388" s="8">
        <f>SUM('発達障害（診断書なし・配慮あり）情報入力シート'!J388:M388)+COUNTA('発達障害（診断書なし・配慮あり）情報入力シート'!N388)</f>
        <v>0</v>
      </c>
      <c r="M388" s="8">
        <f>SUM('発達障害（診断書なし・配慮あり）情報入力シート'!O388:R388)+COUNTA('発達障害（診断書なし・配慮あり）情報入力シート'!S388)</f>
        <v>0</v>
      </c>
      <c r="N388" s="8">
        <f>IF(SUM('発達障害（診断書なし・配慮あり）情報入力シート'!$T388:$AP388)&gt;0,1,0)</f>
        <v>0</v>
      </c>
      <c r="O388" s="8">
        <f>IF('発達障害（診断書なし・配慮あり）情報入力シート'!D388="入学者(新1年生)",1,0)</f>
        <v>0</v>
      </c>
    </row>
    <row r="389" spans="1:15" x14ac:dyDescent="0.4">
      <c r="A389" s="1217">
        <v>365</v>
      </c>
      <c r="B389" s="1218">
        <f>IF('発達障害（診断書なし・配慮あり）情報入力シート'!AQ389="",0,IF(AND('発達障害（診断書なし・配慮あり）情報入力シート'!AP389=1,'発達障害（診断書なし・配慮あり）情報入力シート'!D389&lt;&gt;"",'発達障害（診断書なし・配慮あり）情報入力シート'!D389&lt;&gt;"在籍者(2年生以上)"),1,0))</f>
        <v>0</v>
      </c>
      <c r="C389" s="1218">
        <f t="shared" si="15"/>
        <v>0</v>
      </c>
      <c r="D389" s="1218" t="str">
        <f>IFERROR(MATCH(ROW('発達障害（診断書なし・配慮あり）情報入力シート'!A365),C:C,0),"")</f>
        <v/>
      </c>
      <c r="E389" s="1218">
        <f>IF('発達障害（診断書なし・配慮あり）情報入力シート'!BS389="",0,IF(AND('発達障害（診断書なし・配慮あり）情報入力シート'!BR389=1,'発達障害（診断書なし・配慮あり）情報入力シート'!D389&lt;&gt;"",'発達障害（診断書なし・配慮あり）情報入力シート'!D389&lt;&gt;"入学しなかった"),1,0))</f>
        <v>0</v>
      </c>
      <c r="F389" s="1218">
        <f t="shared" si="16"/>
        <v>0</v>
      </c>
      <c r="G389" s="1218" t="str">
        <f>IFERROR(MATCH(ROW('発達障害（診断書なし・配慮あり）情報入力シート'!AN365),F:F,0),"")</f>
        <v/>
      </c>
      <c r="H389" s="8">
        <f>IF('発達障害（診断書なし・配慮あり）情報入力シート'!CL389="",0,IF(AND('発達障害（診断書なし・配慮あり）情報入力シート'!CK389=1,'発達障害（診断書なし・配慮あり）情報入力シート'!D389&lt;&gt;"",'発達障害（診断書なし・配慮あり）情報入力シート'!D389&lt;&gt;"入学しなかった"),1,0))</f>
        <v>0</v>
      </c>
      <c r="I389" s="8">
        <f t="shared" si="17"/>
        <v>0</v>
      </c>
      <c r="J389" s="8" t="str">
        <f>IFERROR(MATCH(ROW('発達障害（診断書なし・配慮あり）情報入力シート'!BD365),I:I,0),"")</f>
        <v/>
      </c>
      <c r="K389" s="8">
        <f>IF(OR(SUM('発達障害（診断書なし・配慮あり）情報入力シート'!AT389:BQ389,'発達障害（診断書なし・配慮あり）情報入力シート'!BT389:CJ389)&gt;0,COUNTA('発達障害（診断書なし・配慮あり）情報入力シート'!BR389:BS389)=2,COUNTA('発達障害（診断書なし・配慮あり）情報入力シート'!CK389:CL389)=2),1,0)</f>
        <v>0</v>
      </c>
      <c r="L389" s="8">
        <f>SUM('発達障害（診断書なし・配慮あり）情報入力シート'!J389:M389)+COUNTA('発達障害（診断書なし・配慮あり）情報入力シート'!N389)</f>
        <v>0</v>
      </c>
      <c r="M389" s="8">
        <f>SUM('発達障害（診断書なし・配慮あり）情報入力シート'!O389:R389)+COUNTA('発達障害（診断書なし・配慮あり）情報入力シート'!S389)</f>
        <v>0</v>
      </c>
      <c r="N389" s="8">
        <f>IF(SUM('発達障害（診断書なし・配慮あり）情報入力シート'!$T389:$AP389)&gt;0,1,0)</f>
        <v>0</v>
      </c>
      <c r="O389" s="8">
        <f>IF('発達障害（診断書なし・配慮あり）情報入力シート'!D389="入学者(新1年生)",1,0)</f>
        <v>0</v>
      </c>
    </row>
    <row r="390" spans="1:15" x14ac:dyDescent="0.4">
      <c r="A390" s="1217">
        <v>366</v>
      </c>
      <c r="B390" s="1218">
        <f>IF('発達障害（診断書なし・配慮あり）情報入力シート'!AQ390="",0,IF(AND('発達障害（診断書なし・配慮あり）情報入力シート'!AP390=1,'発達障害（診断書なし・配慮あり）情報入力シート'!D390&lt;&gt;"",'発達障害（診断書なし・配慮あり）情報入力シート'!D390&lt;&gt;"在籍者(2年生以上)"),1,0))</f>
        <v>0</v>
      </c>
      <c r="C390" s="1218">
        <f t="shared" si="15"/>
        <v>0</v>
      </c>
      <c r="D390" s="1218" t="str">
        <f>IFERROR(MATCH(ROW('発達障害（診断書なし・配慮あり）情報入力シート'!A366),C:C,0),"")</f>
        <v/>
      </c>
      <c r="E390" s="1218">
        <f>IF('発達障害（診断書なし・配慮あり）情報入力シート'!BS390="",0,IF(AND('発達障害（診断書なし・配慮あり）情報入力シート'!BR390=1,'発達障害（診断書なし・配慮あり）情報入力シート'!D390&lt;&gt;"",'発達障害（診断書なし・配慮あり）情報入力シート'!D390&lt;&gt;"入学しなかった"),1,0))</f>
        <v>0</v>
      </c>
      <c r="F390" s="1218">
        <f t="shared" si="16"/>
        <v>0</v>
      </c>
      <c r="G390" s="1218" t="str">
        <f>IFERROR(MATCH(ROW('発達障害（診断書なし・配慮あり）情報入力シート'!AN366),F:F,0),"")</f>
        <v/>
      </c>
      <c r="H390" s="8">
        <f>IF('発達障害（診断書なし・配慮あり）情報入力シート'!CL390="",0,IF(AND('発達障害（診断書なし・配慮あり）情報入力シート'!CK390=1,'発達障害（診断書なし・配慮あり）情報入力シート'!D390&lt;&gt;"",'発達障害（診断書なし・配慮あり）情報入力シート'!D390&lt;&gt;"入学しなかった"),1,0))</f>
        <v>0</v>
      </c>
      <c r="I390" s="8">
        <f t="shared" si="17"/>
        <v>0</v>
      </c>
      <c r="J390" s="8" t="str">
        <f>IFERROR(MATCH(ROW('発達障害（診断書なし・配慮あり）情報入力シート'!BD366),I:I,0),"")</f>
        <v/>
      </c>
      <c r="K390" s="8">
        <f>IF(OR(SUM('発達障害（診断書なし・配慮あり）情報入力シート'!AT390:BQ390,'発達障害（診断書なし・配慮あり）情報入力シート'!BT390:CJ390)&gt;0,COUNTA('発達障害（診断書なし・配慮あり）情報入力シート'!BR390:BS390)=2,COUNTA('発達障害（診断書なし・配慮あり）情報入力シート'!CK390:CL390)=2),1,0)</f>
        <v>0</v>
      </c>
      <c r="L390" s="8">
        <f>SUM('発達障害（診断書なし・配慮あり）情報入力シート'!J390:M390)+COUNTA('発達障害（診断書なし・配慮あり）情報入力シート'!N390)</f>
        <v>0</v>
      </c>
      <c r="M390" s="8">
        <f>SUM('発達障害（診断書なし・配慮あり）情報入力シート'!O390:R390)+COUNTA('発達障害（診断書なし・配慮あり）情報入力シート'!S390)</f>
        <v>0</v>
      </c>
      <c r="N390" s="8">
        <f>IF(SUM('発達障害（診断書なし・配慮あり）情報入力シート'!$T390:$AP390)&gt;0,1,0)</f>
        <v>0</v>
      </c>
      <c r="O390" s="8">
        <f>IF('発達障害（診断書なし・配慮あり）情報入力シート'!D390="入学者(新1年生)",1,0)</f>
        <v>0</v>
      </c>
    </row>
    <row r="391" spans="1:15" x14ac:dyDescent="0.4">
      <c r="A391" s="1217">
        <v>367</v>
      </c>
      <c r="B391" s="1218">
        <f>IF('発達障害（診断書なし・配慮あり）情報入力シート'!AQ391="",0,IF(AND('発達障害（診断書なし・配慮あり）情報入力シート'!AP391=1,'発達障害（診断書なし・配慮あり）情報入力シート'!D391&lt;&gt;"",'発達障害（診断書なし・配慮あり）情報入力シート'!D391&lt;&gt;"在籍者(2年生以上)"),1,0))</f>
        <v>0</v>
      </c>
      <c r="C391" s="1218">
        <f t="shared" si="15"/>
        <v>0</v>
      </c>
      <c r="D391" s="1218" t="str">
        <f>IFERROR(MATCH(ROW('発達障害（診断書なし・配慮あり）情報入力シート'!A367),C:C,0),"")</f>
        <v/>
      </c>
      <c r="E391" s="1218">
        <f>IF('発達障害（診断書なし・配慮あり）情報入力シート'!BS391="",0,IF(AND('発達障害（診断書なし・配慮あり）情報入力シート'!BR391=1,'発達障害（診断書なし・配慮あり）情報入力シート'!D391&lt;&gt;"",'発達障害（診断書なし・配慮あり）情報入力シート'!D391&lt;&gt;"入学しなかった"),1,0))</f>
        <v>0</v>
      </c>
      <c r="F391" s="1218">
        <f t="shared" si="16"/>
        <v>0</v>
      </c>
      <c r="G391" s="1218" t="str">
        <f>IFERROR(MATCH(ROW('発達障害（診断書なし・配慮あり）情報入力シート'!AN367),F:F,0),"")</f>
        <v/>
      </c>
      <c r="H391" s="8">
        <f>IF('発達障害（診断書なし・配慮あり）情報入力シート'!CL391="",0,IF(AND('発達障害（診断書なし・配慮あり）情報入力シート'!CK391=1,'発達障害（診断書なし・配慮あり）情報入力シート'!D391&lt;&gt;"",'発達障害（診断書なし・配慮あり）情報入力シート'!D391&lt;&gt;"入学しなかった"),1,0))</f>
        <v>0</v>
      </c>
      <c r="I391" s="8">
        <f t="shared" si="17"/>
        <v>0</v>
      </c>
      <c r="J391" s="8" t="str">
        <f>IFERROR(MATCH(ROW('発達障害（診断書なし・配慮あり）情報入力シート'!BD367),I:I,0),"")</f>
        <v/>
      </c>
      <c r="K391" s="8">
        <f>IF(OR(SUM('発達障害（診断書なし・配慮あり）情報入力シート'!AT391:BQ391,'発達障害（診断書なし・配慮あり）情報入力シート'!BT391:CJ391)&gt;0,COUNTA('発達障害（診断書なし・配慮あり）情報入力シート'!BR391:BS391)=2,COUNTA('発達障害（診断書なし・配慮あり）情報入力シート'!CK391:CL391)=2),1,0)</f>
        <v>0</v>
      </c>
      <c r="L391" s="8">
        <f>SUM('発達障害（診断書なし・配慮あり）情報入力シート'!J391:M391)+COUNTA('発達障害（診断書なし・配慮あり）情報入力シート'!N391)</f>
        <v>0</v>
      </c>
      <c r="M391" s="8">
        <f>SUM('発達障害（診断書なし・配慮あり）情報入力シート'!O391:R391)+COUNTA('発達障害（診断書なし・配慮あり）情報入力シート'!S391)</f>
        <v>0</v>
      </c>
      <c r="N391" s="8">
        <f>IF(SUM('発達障害（診断書なし・配慮あり）情報入力シート'!$T391:$AP391)&gt;0,1,0)</f>
        <v>0</v>
      </c>
      <c r="O391" s="8">
        <f>IF('発達障害（診断書なし・配慮あり）情報入力シート'!D391="入学者(新1年生)",1,0)</f>
        <v>0</v>
      </c>
    </row>
    <row r="392" spans="1:15" x14ac:dyDescent="0.4">
      <c r="A392" s="1217">
        <v>368</v>
      </c>
      <c r="B392" s="1218">
        <f>IF('発達障害（診断書なし・配慮あり）情報入力シート'!AQ392="",0,IF(AND('発達障害（診断書なし・配慮あり）情報入力シート'!AP392=1,'発達障害（診断書なし・配慮あり）情報入力シート'!D392&lt;&gt;"",'発達障害（診断書なし・配慮あり）情報入力シート'!D392&lt;&gt;"在籍者(2年生以上)"),1,0))</f>
        <v>0</v>
      </c>
      <c r="C392" s="1218">
        <f t="shared" si="15"/>
        <v>0</v>
      </c>
      <c r="D392" s="1218" t="str">
        <f>IFERROR(MATCH(ROW('発達障害（診断書なし・配慮あり）情報入力シート'!A368),C:C,0),"")</f>
        <v/>
      </c>
      <c r="E392" s="1218">
        <f>IF('発達障害（診断書なし・配慮あり）情報入力シート'!BS392="",0,IF(AND('発達障害（診断書なし・配慮あり）情報入力シート'!BR392=1,'発達障害（診断書なし・配慮あり）情報入力シート'!D392&lt;&gt;"",'発達障害（診断書なし・配慮あり）情報入力シート'!D392&lt;&gt;"入学しなかった"),1,0))</f>
        <v>0</v>
      </c>
      <c r="F392" s="1218">
        <f t="shared" si="16"/>
        <v>0</v>
      </c>
      <c r="G392" s="1218" t="str">
        <f>IFERROR(MATCH(ROW('発達障害（診断書なし・配慮あり）情報入力シート'!AN368),F:F,0),"")</f>
        <v/>
      </c>
      <c r="H392" s="8">
        <f>IF('発達障害（診断書なし・配慮あり）情報入力シート'!CL392="",0,IF(AND('発達障害（診断書なし・配慮あり）情報入力シート'!CK392=1,'発達障害（診断書なし・配慮あり）情報入力シート'!D392&lt;&gt;"",'発達障害（診断書なし・配慮あり）情報入力シート'!D392&lt;&gt;"入学しなかった"),1,0))</f>
        <v>0</v>
      </c>
      <c r="I392" s="8">
        <f t="shared" si="17"/>
        <v>0</v>
      </c>
      <c r="J392" s="8" t="str">
        <f>IFERROR(MATCH(ROW('発達障害（診断書なし・配慮あり）情報入力シート'!BD368),I:I,0),"")</f>
        <v/>
      </c>
      <c r="K392" s="8">
        <f>IF(OR(SUM('発達障害（診断書なし・配慮あり）情報入力シート'!AT392:BQ392,'発達障害（診断書なし・配慮あり）情報入力シート'!BT392:CJ392)&gt;0,COUNTA('発達障害（診断書なし・配慮あり）情報入力シート'!BR392:BS392)=2,COUNTA('発達障害（診断書なし・配慮あり）情報入力シート'!CK392:CL392)=2),1,0)</f>
        <v>0</v>
      </c>
      <c r="L392" s="8">
        <f>SUM('発達障害（診断書なし・配慮あり）情報入力シート'!J392:M392)+COUNTA('発達障害（診断書なし・配慮あり）情報入力シート'!N392)</f>
        <v>0</v>
      </c>
      <c r="M392" s="8">
        <f>SUM('発達障害（診断書なし・配慮あり）情報入力シート'!O392:R392)+COUNTA('発達障害（診断書なし・配慮あり）情報入力シート'!S392)</f>
        <v>0</v>
      </c>
      <c r="N392" s="8">
        <f>IF(SUM('発達障害（診断書なし・配慮あり）情報入力シート'!$T392:$AP392)&gt;0,1,0)</f>
        <v>0</v>
      </c>
      <c r="O392" s="8">
        <f>IF('発達障害（診断書なし・配慮あり）情報入力シート'!D392="入学者(新1年生)",1,0)</f>
        <v>0</v>
      </c>
    </row>
    <row r="393" spans="1:15" x14ac:dyDescent="0.4">
      <c r="A393" s="1217">
        <v>369</v>
      </c>
      <c r="B393" s="1218">
        <f>IF('発達障害（診断書なし・配慮あり）情報入力シート'!AQ393="",0,IF(AND('発達障害（診断書なし・配慮あり）情報入力シート'!AP393=1,'発達障害（診断書なし・配慮あり）情報入力シート'!D393&lt;&gt;"",'発達障害（診断書なし・配慮あり）情報入力シート'!D393&lt;&gt;"在籍者(2年生以上)"),1,0))</f>
        <v>0</v>
      </c>
      <c r="C393" s="1218">
        <f t="shared" si="15"/>
        <v>0</v>
      </c>
      <c r="D393" s="1218" t="str">
        <f>IFERROR(MATCH(ROW('発達障害（診断書なし・配慮あり）情報入力シート'!A369),C:C,0),"")</f>
        <v/>
      </c>
      <c r="E393" s="1218">
        <f>IF('発達障害（診断書なし・配慮あり）情報入力シート'!BS393="",0,IF(AND('発達障害（診断書なし・配慮あり）情報入力シート'!BR393=1,'発達障害（診断書なし・配慮あり）情報入力シート'!D393&lt;&gt;"",'発達障害（診断書なし・配慮あり）情報入力シート'!D393&lt;&gt;"入学しなかった"),1,0))</f>
        <v>0</v>
      </c>
      <c r="F393" s="1218">
        <f t="shared" si="16"/>
        <v>0</v>
      </c>
      <c r="G393" s="1218" t="str">
        <f>IFERROR(MATCH(ROW('発達障害（診断書なし・配慮あり）情報入力シート'!AN369),F:F,0),"")</f>
        <v/>
      </c>
      <c r="H393" s="8">
        <f>IF('発達障害（診断書なし・配慮あり）情報入力シート'!CL393="",0,IF(AND('発達障害（診断書なし・配慮あり）情報入力シート'!CK393=1,'発達障害（診断書なし・配慮あり）情報入力シート'!D393&lt;&gt;"",'発達障害（診断書なし・配慮あり）情報入力シート'!D393&lt;&gt;"入学しなかった"),1,0))</f>
        <v>0</v>
      </c>
      <c r="I393" s="8">
        <f t="shared" si="17"/>
        <v>0</v>
      </c>
      <c r="J393" s="8" t="str">
        <f>IFERROR(MATCH(ROW('発達障害（診断書なし・配慮あり）情報入力シート'!BD369),I:I,0),"")</f>
        <v/>
      </c>
      <c r="K393" s="8">
        <f>IF(OR(SUM('発達障害（診断書なし・配慮あり）情報入力シート'!AT393:BQ393,'発達障害（診断書なし・配慮あり）情報入力シート'!BT393:CJ393)&gt;0,COUNTA('発達障害（診断書なし・配慮あり）情報入力シート'!BR393:BS393)=2,COUNTA('発達障害（診断書なし・配慮あり）情報入力シート'!CK393:CL393)=2),1,0)</f>
        <v>0</v>
      </c>
      <c r="L393" s="8">
        <f>SUM('発達障害（診断書なし・配慮あり）情報入力シート'!J393:M393)+COUNTA('発達障害（診断書なし・配慮あり）情報入力シート'!N393)</f>
        <v>0</v>
      </c>
      <c r="M393" s="8">
        <f>SUM('発達障害（診断書なし・配慮あり）情報入力シート'!O393:R393)+COUNTA('発達障害（診断書なし・配慮あり）情報入力シート'!S393)</f>
        <v>0</v>
      </c>
      <c r="N393" s="8">
        <f>IF(SUM('発達障害（診断書なし・配慮あり）情報入力シート'!$T393:$AP393)&gt;0,1,0)</f>
        <v>0</v>
      </c>
      <c r="O393" s="8">
        <f>IF('発達障害（診断書なし・配慮あり）情報入力シート'!D393="入学者(新1年生)",1,0)</f>
        <v>0</v>
      </c>
    </row>
    <row r="394" spans="1:15" x14ac:dyDescent="0.4">
      <c r="A394" s="1217">
        <v>370</v>
      </c>
      <c r="B394" s="1218">
        <f>IF('発達障害（診断書なし・配慮あり）情報入力シート'!AQ394="",0,IF(AND('発達障害（診断書なし・配慮あり）情報入力シート'!AP394=1,'発達障害（診断書なし・配慮あり）情報入力シート'!D394&lt;&gt;"",'発達障害（診断書なし・配慮あり）情報入力シート'!D394&lt;&gt;"在籍者(2年生以上)"),1,0))</f>
        <v>0</v>
      </c>
      <c r="C394" s="1218">
        <f t="shared" si="15"/>
        <v>0</v>
      </c>
      <c r="D394" s="1218" t="str">
        <f>IFERROR(MATCH(ROW('発達障害（診断書なし・配慮あり）情報入力シート'!A370),C:C,0),"")</f>
        <v/>
      </c>
      <c r="E394" s="1218">
        <f>IF('発達障害（診断書なし・配慮あり）情報入力シート'!BS394="",0,IF(AND('発達障害（診断書なし・配慮あり）情報入力シート'!BR394=1,'発達障害（診断書なし・配慮あり）情報入力シート'!D394&lt;&gt;"",'発達障害（診断書なし・配慮あり）情報入力シート'!D394&lt;&gt;"入学しなかった"),1,0))</f>
        <v>0</v>
      </c>
      <c r="F394" s="1218">
        <f t="shared" si="16"/>
        <v>0</v>
      </c>
      <c r="G394" s="1218" t="str">
        <f>IFERROR(MATCH(ROW('発達障害（診断書なし・配慮あり）情報入力シート'!AN370),F:F,0),"")</f>
        <v/>
      </c>
      <c r="H394" s="8">
        <f>IF('発達障害（診断書なし・配慮あり）情報入力シート'!CL394="",0,IF(AND('発達障害（診断書なし・配慮あり）情報入力シート'!CK394=1,'発達障害（診断書なし・配慮あり）情報入力シート'!D394&lt;&gt;"",'発達障害（診断書なし・配慮あり）情報入力シート'!D394&lt;&gt;"入学しなかった"),1,0))</f>
        <v>0</v>
      </c>
      <c r="I394" s="8">
        <f t="shared" si="17"/>
        <v>0</v>
      </c>
      <c r="J394" s="8" t="str">
        <f>IFERROR(MATCH(ROW('発達障害（診断書なし・配慮あり）情報入力シート'!BD370),I:I,0),"")</f>
        <v/>
      </c>
      <c r="K394" s="8">
        <f>IF(OR(SUM('発達障害（診断書なし・配慮あり）情報入力シート'!AT394:BQ394,'発達障害（診断書なし・配慮あり）情報入力シート'!BT394:CJ394)&gt;0,COUNTA('発達障害（診断書なし・配慮あり）情報入力シート'!BR394:BS394)=2,COUNTA('発達障害（診断書なし・配慮あり）情報入力シート'!CK394:CL394)=2),1,0)</f>
        <v>0</v>
      </c>
      <c r="L394" s="8">
        <f>SUM('発達障害（診断書なし・配慮あり）情報入力シート'!J394:M394)+COUNTA('発達障害（診断書なし・配慮あり）情報入力シート'!N394)</f>
        <v>0</v>
      </c>
      <c r="M394" s="8">
        <f>SUM('発達障害（診断書なし・配慮あり）情報入力シート'!O394:R394)+COUNTA('発達障害（診断書なし・配慮あり）情報入力シート'!S394)</f>
        <v>0</v>
      </c>
      <c r="N394" s="8">
        <f>IF(SUM('発達障害（診断書なし・配慮あり）情報入力シート'!$T394:$AP394)&gt;0,1,0)</f>
        <v>0</v>
      </c>
      <c r="O394" s="8">
        <f>IF('発達障害（診断書なし・配慮あり）情報入力シート'!D394="入学者(新1年生)",1,0)</f>
        <v>0</v>
      </c>
    </row>
    <row r="395" spans="1:15" x14ac:dyDescent="0.4">
      <c r="A395" s="1217">
        <v>371</v>
      </c>
      <c r="B395" s="1218">
        <f>IF('発達障害（診断書なし・配慮あり）情報入力シート'!AQ395="",0,IF(AND('発達障害（診断書なし・配慮あり）情報入力シート'!AP395=1,'発達障害（診断書なし・配慮あり）情報入力シート'!D395&lt;&gt;"",'発達障害（診断書なし・配慮あり）情報入力シート'!D395&lt;&gt;"在籍者(2年生以上)"),1,0))</f>
        <v>0</v>
      </c>
      <c r="C395" s="1218">
        <f t="shared" si="15"/>
        <v>0</v>
      </c>
      <c r="D395" s="1218" t="str">
        <f>IFERROR(MATCH(ROW('発達障害（診断書なし・配慮あり）情報入力シート'!A371),C:C,0),"")</f>
        <v/>
      </c>
      <c r="E395" s="1218">
        <f>IF('発達障害（診断書なし・配慮あり）情報入力シート'!BS395="",0,IF(AND('発達障害（診断書なし・配慮あり）情報入力シート'!BR395=1,'発達障害（診断書なし・配慮あり）情報入力シート'!D395&lt;&gt;"",'発達障害（診断書なし・配慮あり）情報入力シート'!D395&lt;&gt;"入学しなかった"),1,0))</f>
        <v>0</v>
      </c>
      <c r="F395" s="1218">
        <f t="shared" si="16"/>
        <v>0</v>
      </c>
      <c r="G395" s="1218" t="str">
        <f>IFERROR(MATCH(ROW('発達障害（診断書なし・配慮あり）情報入力シート'!AN371),F:F,0),"")</f>
        <v/>
      </c>
      <c r="H395" s="8">
        <f>IF('発達障害（診断書なし・配慮あり）情報入力シート'!CL395="",0,IF(AND('発達障害（診断書なし・配慮あり）情報入力シート'!CK395=1,'発達障害（診断書なし・配慮あり）情報入力シート'!D395&lt;&gt;"",'発達障害（診断書なし・配慮あり）情報入力シート'!D395&lt;&gt;"入学しなかった"),1,0))</f>
        <v>0</v>
      </c>
      <c r="I395" s="8">
        <f t="shared" si="17"/>
        <v>0</v>
      </c>
      <c r="J395" s="8" t="str">
        <f>IFERROR(MATCH(ROW('発達障害（診断書なし・配慮あり）情報入力シート'!BD371),I:I,0),"")</f>
        <v/>
      </c>
      <c r="K395" s="8">
        <f>IF(OR(SUM('発達障害（診断書なし・配慮あり）情報入力シート'!AT395:BQ395,'発達障害（診断書なし・配慮あり）情報入力シート'!BT395:CJ395)&gt;0,COUNTA('発達障害（診断書なし・配慮あり）情報入力シート'!BR395:BS395)=2,COUNTA('発達障害（診断書なし・配慮あり）情報入力シート'!CK395:CL395)=2),1,0)</f>
        <v>0</v>
      </c>
      <c r="L395" s="8">
        <f>SUM('発達障害（診断書なし・配慮あり）情報入力シート'!J395:M395)+COUNTA('発達障害（診断書なし・配慮あり）情報入力シート'!N395)</f>
        <v>0</v>
      </c>
      <c r="M395" s="8">
        <f>SUM('発達障害（診断書なし・配慮あり）情報入力シート'!O395:R395)+COUNTA('発達障害（診断書なし・配慮あり）情報入力シート'!S395)</f>
        <v>0</v>
      </c>
      <c r="N395" s="8">
        <f>IF(SUM('発達障害（診断書なし・配慮あり）情報入力シート'!$T395:$AP395)&gt;0,1,0)</f>
        <v>0</v>
      </c>
      <c r="O395" s="8">
        <f>IF('発達障害（診断書なし・配慮あり）情報入力シート'!D395="入学者(新1年生)",1,0)</f>
        <v>0</v>
      </c>
    </row>
    <row r="396" spans="1:15" x14ac:dyDescent="0.4">
      <c r="A396" s="1217">
        <v>372</v>
      </c>
      <c r="B396" s="1218">
        <f>IF('発達障害（診断書なし・配慮あり）情報入力シート'!AQ396="",0,IF(AND('発達障害（診断書なし・配慮あり）情報入力シート'!AP396=1,'発達障害（診断書なし・配慮あり）情報入力シート'!D396&lt;&gt;"",'発達障害（診断書なし・配慮あり）情報入力シート'!D396&lt;&gt;"在籍者(2年生以上)"),1,0))</f>
        <v>0</v>
      </c>
      <c r="C396" s="1218">
        <f t="shared" si="15"/>
        <v>0</v>
      </c>
      <c r="D396" s="1218" t="str">
        <f>IFERROR(MATCH(ROW('発達障害（診断書なし・配慮あり）情報入力シート'!A372),C:C,0),"")</f>
        <v/>
      </c>
      <c r="E396" s="1218">
        <f>IF('発達障害（診断書なし・配慮あり）情報入力シート'!BS396="",0,IF(AND('発達障害（診断書なし・配慮あり）情報入力シート'!BR396=1,'発達障害（診断書なし・配慮あり）情報入力シート'!D396&lt;&gt;"",'発達障害（診断書なし・配慮あり）情報入力シート'!D396&lt;&gt;"入学しなかった"),1,0))</f>
        <v>0</v>
      </c>
      <c r="F396" s="1218">
        <f t="shared" si="16"/>
        <v>0</v>
      </c>
      <c r="G396" s="1218" t="str">
        <f>IFERROR(MATCH(ROW('発達障害（診断書なし・配慮あり）情報入力シート'!AN372),F:F,0),"")</f>
        <v/>
      </c>
      <c r="H396" s="8">
        <f>IF('発達障害（診断書なし・配慮あり）情報入力シート'!CL396="",0,IF(AND('発達障害（診断書なし・配慮あり）情報入力シート'!CK396=1,'発達障害（診断書なし・配慮あり）情報入力シート'!D396&lt;&gt;"",'発達障害（診断書なし・配慮あり）情報入力シート'!D396&lt;&gt;"入学しなかった"),1,0))</f>
        <v>0</v>
      </c>
      <c r="I396" s="8">
        <f t="shared" si="17"/>
        <v>0</v>
      </c>
      <c r="J396" s="8" t="str">
        <f>IFERROR(MATCH(ROW('発達障害（診断書なし・配慮あり）情報入力シート'!BD372),I:I,0),"")</f>
        <v/>
      </c>
      <c r="K396" s="8">
        <f>IF(OR(SUM('発達障害（診断書なし・配慮あり）情報入力シート'!AT396:BQ396,'発達障害（診断書なし・配慮あり）情報入力シート'!BT396:CJ396)&gt;0,COUNTA('発達障害（診断書なし・配慮あり）情報入力シート'!BR396:BS396)=2,COUNTA('発達障害（診断書なし・配慮あり）情報入力シート'!CK396:CL396)=2),1,0)</f>
        <v>0</v>
      </c>
      <c r="L396" s="8">
        <f>SUM('発達障害（診断書なし・配慮あり）情報入力シート'!J396:M396)+COUNTA('発達障害（診断書なし・配慮あり）情報入力シート'!N396)</f>
        <v>0</v>
      </c>
      <c r="M396" s="8">
        <f>SUM('発達障害（診断書なし・配慮あり）情報入力シート'!O396:R396)+COUNTA('発達障害（診断書なし・配慮あり）情報入力シート'!S396)</f>
        <v>0</v>
      </c>
      <c r="N396" s="8">
        <f>IF(SUM('発達障害（診断書なし・配慮あり）情報入力シート'!$T396:$AP396)&gt;0,1,0)</f>
        <v>0</v>
      </c>
      <c r="O396" s="8">
        <f>IF('発達障害（診断書なし・配慮あり）情報入力シート'!D396="入学者(新1年生)",1,0)</f>
        <v>0</v>
      </c>
    </row>
    <row r="397" spans="1:15" x14ac:dyDescent="0.4">
      <c r="A397" s="1217">
        <v>373</v>
      </c>
      <c r="B397" s="1218">
        <f>IF('発達障害（診断書なし・配慮あり）情報入力シート'!AQ397="",0,IF(AND('発達障害（診断書なし・配慮あり）情報入力シート'!AP397=1,'発達障害（診断書なし・配慮あり）情報入力シート'!D397&lt;&gt;"",'発達障害（診断書なし・配慮あり）情報入力シート'!D397&lt;&gt;"在籍者(2年生以上)"),1,0))</f>
        <v>0</v>
      </c>
      <c r="C397" s="1218">
        <f t="shared" si="15"/>
        <v>0</v>
      </c>
      <c r="D397" s="1218" t="str">
        <f>IFERROR(MATCH(ROW('発達障害（診断書なし・配慮あり）情報入力シート'!A373),C:C,0),"")</f>
        <v/>
      </c>
      <c r="E397" s="1218">
        <f>IF('発達障害（診断書なし・配慮あり）情報入力シート'!BS397="",0,IF(AND('発達障害（診断書なし・配慮あり）情報入力シート'!BR397=1,'発達障害（診断書なし・配慮あり）情報入力シート'!D397&lt;&gt;"",'発達障害（診断書なし・配慮あり）情報入力シート'!D397&lt;&gt;"入学しなかった"),1,0))</f>
        <v>0</v>
      </c>
      <c r="F397" s="1218">
        <f t="shared" si="16"/>
        <v>0</v>
      </c>
      <c r="G397" s="1218" t="str">
        <f>IFERROR(MATCH(ROW('発達障害（診断書なし・配慮あり）情報入力シート'!AN373),F:F,0),"")</f>
        <v/>
      </c>
      <c r="H397" s="8">
        <f>IF('発達障害（診断書なし・配慮あり）情報入力シート'!CL397="",0,IF(AND('発達障害（診断書なし・配慮あり）情報入力シート'!CK397=1,'発達障害（診断書なし・配慮あり）情報入力シート'!D397&lt;&gt;"",'発達障害（診断書なし・配慮あり）情報入力シート'!D397&lt;&gt;"入学しなかった"),1,0))</f>
        <v>0</v>
      </c>
      <c r="I397" s="8">
        <f t="shared" si="17"/>
        <v>0</v>
      </c>
      <c r="J397" s="8" t="str">
        <f>IFERROR(MATCH(ROW('発達障害（診断書なし・配慮あり）情報入力シート'!BD373),I:I,0),"")</f>
        <v/>
      </c>
      <c r="K397" s="8">
        <f>IF(OR(SUM('発達障害（診断書なし・配慮あり）情報入力シート'!AT397:BQ397,'発達障害（診断書なし・配慮あり）情報入力シート'!BT397:CJ397)&gt;0,COUNTA('発達障害（診断書なし・配慮あり）情報入力シート'!BR397:BS397)=2,COUNTA('発達障害（診断書なし・配慮あり）情報入力シート'!CK397:CL397)=2),1,0)</f>
        <v>0</v>
      </c>
      <c r="L397" s="8">
        <f>SUM('発達障害（診断書なし・配慮あり）情報入力シート'!J397:M397)+COUNTA('発達障害（診断書なし・配慮あり）情報入力シート'!N397)</f>
        <v>0</v>
      </c>
      <c r="M397" s="8">
        <f>SUM('発達障害（診断書なし・配慮あり）情報入力シート'!O397:R397)+COUNTA('発達障害（診断書なし・配慮あり）情報入力シート'!S397)</f>
        <v>0</v>
      </c>
      <c r="N397" s="8">
        <f>IF(SUM('発達障害（診断書なし・配慮あり）情報入力シート'!$T397:$AP397)&gt;0,1,0)</f>
        <v>0</v>
      </c>
      <c r="O397" s="8">
        <f>IF('発達障害（診断書なし・配慮あり）情報入力シート'!D397="入学者(新1年生)",1,0)</f>
        <v>0</v>
      </c>
    </row>
    <row r="398" spans="1:15" x14ac:dyDescent="0.4">
      <c r="A398" s="1217">
        <v>374</v>
      </c>
      <c r="B398" s="1218">
        <f>IF('発達障害（診断書なし・配慮あり）情報入力シート'!AQ398="",0,IF(AND('発達障害（診断書なし・配慮あり）情報入力シート'!AP398=1,'発達障害（診断書なし・配慮あり）情報入力シート'!D398&lt;&gt;"",'発達障害（診断書なし・配慮あり）情報入力シート'!D398&lt;&gt;"在籍者(2年生以上)"),1,0))</f>
        <v>0</v>
      </c>
      <c r="C398" s="1218">
        <f t="shared" si="15"/>
        <v>0</v>
      </c>
      <c r="D398" s="1218" t="str">
        <f>IFERROR(MATCH(ROW('発達障害（診断書なし・配慮あり）情報入力シート'!A374),C:C,0),"")</f>
        <v/>
      </c>
      <c r="E398" s="1218">
        <f>IF('発達障害（診断書なし・配慮あり）情報入力シート'!BS398="",0,IF(AND('発達障害（診断書なし・配慮あり）情報入力シート'!BR398=1,'発達障害（診断書なし・配慮あり）情報入力シート'!D398&lt;&gt;"",'発達障害（診断書なし・配慮あり）情報入力シート'!D398&lt;&gt;"入学しなかった"),1,0))</f>
        <v>0</v>
      </c>
      <c r="F398" s="1218">
        <f t="shared" si="16"/>
        <v>0</v>
      </c>
      <c r="G398" s="1218" t="str">
        <f>IFERROR(MATCH(ROW('発達障害（診断書なし・配慮あり）情報入力シート'!AN374),F:F,0),"")</f>
        <v/>
      </c>
      <c r="H398" s="8">
        <f>IF('発達障害（診断書なし・配慮あり）情報入力シート'!CL398="",0,IF(AND('発達障害（診断書なし・配慮あり）情報入力シート'!CK398=1,'発達障害（診断書なし・配慮あり）情報入力シート'!D398&lt;&gt;"",'発達障害（診断書なし・配慮あり）情報入力シート'!D398&lt;&gt;"入学しなかった"),1,0))</f>
        <v>0</v>
      </c>
      <c r="I398" s="8">
        <f t="shared" si="17"/>
        <v>0</v>
      </c>
      <c r="J398" s="8" t="str">
        <f>IFERROR(MATCH(ROW('発達障害（診断書なし・配慮あり）情報入力シート'!BD374),I:I,0),"")</f>
        <v/>
      </c>
      <c r="K398" s="8">
        <f>IF(OR(SUM('発達障害（診断書なし・配慮あり）情報入力シート'!AT398:BQ398,'発達障害（診断書なし・配慮あり）情報入力シート'!BT398:CJ398)&gt;0,COUNTA('発達障害（診断書なし・配慮あり）情報入力シート'!BR398:BS398)=2,COUNTA('発達障害（診断書なし・配慮あり）情報入力シート'!CK398:CL398)=2),1,0)</f>
        <v>0</v>
      </c>
      <c r="L398" s="8">
        <f>SUM('発達障害（診断書なし・配慮あり）情報入力シート'!J398:M398)+COUNTA('発達障害（診断書なし・配慮あり）情報入力シート'!N398)</f>
        <v>0</v>
      </c>
      <c r="M398" s="8">
        <f>SUM('発達障害（診断書なし・配慮あり）情報入力シート'!O398:R398)+COUNTA('発達障害（診断書なし・配慮あり）情報入力シート'!S398)</f>
        <v>0</v>
      </c>
      <c r="N398" s="8">
        <f>IF(SUM('発達障害（診断書なし・配慮あり）情報入力シート'!$T398:$AP398)&gt;0,1,0)</f>
        <v>0</v>
      </c>
      <c r="O398" s="8">
        <f>IF('発達障害（診断書なし・配慮あり）情報入力シート'!D398="入学者(新1年生)",1,0)</f>
        <v>0</v>
      </c>
    </row>
    <row r="399" spans="1:15" x14ac:dyDescent="0.4">
      <c r="A399" s="1217">
        <v>375</v>
      </c>
      <c r="B399" s="1218">
        <f>IF('発達障害（診断書なし・配慮あり）情報入力シート'!AQ399="",0,IF(AND('発達障害（診断書なし・配慮あり）情報入力シート'!AP399=1,'発達障害（診断書なし・配慮あり）情報入力シート'!D399&lt;&gt;"",'発達障害（診断書なし・配慮あり）情報入力シート'!D399&lt;&gt;"在籍者(2年生以上)"),1,0))</f>
        <v>0</v>
      </c>
      <c r="C399" s="1218">
        <f t="shared" si="15"/>
        <v>0</v>
      </c>
      <c r="D399" s="1218" t="str">
        <f>IFERROR(MATCH(ROW('発達障害（診断書なし・配慮あり）情報入力シート'!A375),C:C,0),"")</f>
        <v/>
      </c>
      <c r="E399" s="1218">
        <f>IF('発達障害（診断書なし・配慮あり）情報入力シート'!BS399="",0,IF(AND('発達障害（診断書なし・配慮あり）情報入力シート'!BR399=1,'発達障害（診断書なし・配慮あり）情報入力シート'!D399&lt;&gt;"",'発達障害（診断書なし・配慮あり）情報入力シート'!D399&lt;&gt;"入学しなかった"),1,0))</f>
        <v>0</v>
      </c>
      <c r="F399" s="1218">
        <f t="shared" si="16"/>
        <v>0</v>
      </c>
      <c r="G399" s="1218" t="str">
        <f>IFERROR(MATCH(ROW('発達障害（診断書なし・配慮あり）情報入力シート'!AN375),F:F,0),"")</f>
        <v/>
      </c>
      <c r="H399" s="8">
        <f>IF('発達障害（診断書なし・配慮あり）情報入力シート'!CL399="",0,IF(AND('発達障害（診断書なし・配慮あり）情報入力シート'!CK399=1,'発達障害（診断書なし・配慮あり）情報入力シート'!D399&lt;&gt;"",'発達障害（診断書なし・配慮あり）情報入力シート'!D399&lt;&gt;"入学しなかった"),1,0))</f>
        <v>0</v>
      </c>
      <c r="I399" s="8">
        <f t="shared" si="17"/>
        <v>0</v>
      </c>
      <c r="J399" s="8" t="str">
        <f>IFERROR(MATCH(ROW('発達障害（診断書なし・配慮あり）情報入力シート'!BD375),I:I,0),"")</f>
        <v/>
      </c>
      <c r="K399" s="8">
        <f>IF(OR(SUM('発達障害（診断書なし・配慮あり）情報入力シート'!AT399:BQ399,'発達障害（診断書なし・配慮あり）情報入力シート'!BT399:CJ399)&gt;0,COUNTA('発達障害（診断書なし・配慮あり）情報入力シート'!BR399:BS399)=2,COUNTA('発達障害（診断書なし・配慮あり）情報入力シート'!CK399:CL399)=2),1,0)</f>
        <v>0</v>
      </c>
      <c r="L399" s="8">
        <f>SUM('発達障害（診断書なし・配慮あり）情報入力シート'!J399:M399)+COUNTA('発達障害（診断書なし・配慮あり）情報入力シート'!N399)</f>
        <v>0</v>
      </c>
      <c r="M399" s="8">
        <f>SUM('発達障害（診断書なし・配慮あり）情報入力シート'!O399:R399)+COUNTA('発達障害（診断書なし・配慮あり）情報入力シート'!S399)</f>
        <v>0</v>
      </c>
      <c r="N399" s="8">
        <f>IF(SUM('発達障害（診断書なし・配慮あり）情報入力シート'!$T399:$AP399)&gt;0,1,0)</f>
        <v>0</v>
      </c>
      <c r="O399" s="8">
        <f>IF('発達障害（診断書なし・配慮あり）情報入力シート'!D399="入学者(新1年生)",1,0)</f>
        <v>0</v>
      </c>
    </row>
    <row r="400" spans="1:15" x14ac:dyDescent="0.4">
      <c r="A400" s="1217">
        <v>376</v>
      </c>
      <c r="B400" s="1218">
        <f>IF('発達障害（診断書なし・配慮あり）情報入力シート'!AQ400="",0,IF(AND('発達障害（診断書なし・配慮あり）情報入力シート'!AP400=1,'発達障害（診断書なし・配慮あり）情報入力シート'!D400&lt;&gt;"",'発達障害（診断書なし・配慮あり）情報入力シート'!D400&lt;&gt;"在籍者(2年生以上)"),1,0))</f>
        <v>0</v>
      </c>
      <c r="C400" s="1218">
        <f t="shared" si="15"/>
        <v>0</v>
      </c>
      <c r="D400" s="1218" t="str">
        <f>IFERROR(MATCH(ROW('発達障害（診断書なし・配慮あり）情報入力シート'!A376),C:C,0),"")</f>
        <v/>
      </c>
      <c r="E400" s="1218">
        <f>IF('発達障害（診断書なし・配慮あり）情報入力シート'!BS400="",0,IF(AND('発達障害（診断書なし・配慮あり）情報入力シート'!BR400=1,'発達障害（診断書なし・配慮あり）情報入力シート'!D400&lt;&gt;"",'発達障害（診断書なし・配慮あり）情報入力シート'!D400&lt;&gt;"入学しなかった"),1,0))</f>
        <v>0</v>
      </c>
      <c r="F400" s="1218">
        <f t="shared" si="16"/>
        <v>0</v>
      </c>
      <c r="G400" s="1218" t="str">
        <f>IFERROR(MATCH(ROW('発達障害（診断書なし・配慮あり）情報入力シート'!AN376),F:F,0),"")</f>
        <v/>
      </c>
      <c r="H400" s="8">
        <f>IF('発達障害（診断書なし・配慮あり）情報入力シート'!CL400="",0,IF(AND('発達障害（診断書なし・配慮あり）情報入力シート'!CK400=1,'発達障害（診断書なし・配慮あり）情報入力シート'!D400&lt;&gt;"",'発達障害（診断書なし・配慮あり）情報入力シート'!D400&lt;&gt;"入学しなかった"),1,0))</f>
        <v>0</v>
      </c>
      <c r="I400" s="8">
        <f t="shared" si="17"/>
        <v>0</v>
      </c>
      <c r="J400" s="8" t="str">
        <f>IFERROR(MATCH(ROW('発達障害（診断書なし・配慮あり）情報入力シート'!BD376),I:I,0),"")</f>
        <v/>
      </c>
      <c r="K400" s="8">
        <f>IF(OR(SUM('発達障害（診断書なし・配慮あり）情報入力シート'!AT400:BQ400,'発達障害（診断書なし・配慮あり）情報入力シート'!BT400:CJ400)&gt;0,COUNTA('発達障害（診断書なし・配慮あり）情報入力シート'!BR400:BS400)=2,COUNTA('発達障害（診断書なし・配慮あり）情報入力シート'!CK400:CL400)=2),1,0)</f>
        <v>0</v>
      </c>
      <c r="L400" s="8">
        <f>SUM('発達障害（診断書なし・配慮あり）情報入力シート'!J400:M400)+COUNTA('発達障害（診断書なし・配慮あり）情報入力シート'!N400)</f>
        <v>0</v>
      </c>
      <c r="M400" s="8">
        <f>SUM('発達障害（診断書なし・配慮あり）情報入力シート'!O400:R400)+COUNTA('発達障害（診断書なし・配慮あり）情報入力シート'!S400)</f>
        <v>0</v>
      </c>
      <c r="N400" s="8">
        <f>IF(SUM('発達障害（診断書なし・配慮あり）情報入力シート'!$T400:$AP400)&gt;0,1,0)</f>
        <v>0</v>
      </c>
      <c r="O400" s="8">
        <f>IF('発達障害（診断書なし・配慮あり）情報入力シート'!D400="入学者(新1年生)",1,0)</f>
        <v>0</v>
      </c>
    </row>
    <row r="401" spans="1:15" x14ac:dyDescent="0.4">
      <c r="A401" s="1217">
        <v>377</v>
      </c>
      <c r="B401" s="1218">
        <f>IF('発達障害（診断書なし・配慮あり）情報入力シート'!AQ401="",0,IF(AND('発達障害（診断書なし・配慮あり）情報入力シート'!AP401=1,'発達障害（診断書なし・配慮あり）情報入力シート'!D401&lt;&gt;"",'発達障害（診断書なし・配慮あり）情報入力シート'!D401&lt;&gt;"在籍者(2年生以上)"),1,0))</f>
        <v>0</v>
      </c>
      <c r="C401" s="1218">
        <f t="shared" si="15"/>
        <v>0</v>
      </c>
      <c r="D401" s="1218" t="str">
        <f>IFERROR(MATCH(ROW('発達障害（診断書なし・配慮あり）情報入力シート'!A377),C:C,0),"")</f>
        <v/>
      </c>
      <c r="E401" s="1218">
        <f>IF('発達障害（診断書なし・配慮あり）情報入力シート'!BS401="",0,IF(AND('発達障害（診断書なし・配慮あり）情報入力シート'!BR401=1,'発達障害（診断書なし・配慮あり）情報入力シート'!D401&lt;&gt;"",'発達障害（診断書なし・配慮あり）情報入力シート'!D401&lt;&gt;"入学しなかった"),1,0))</f>
        <v>0</v>
      </c>
      <c r="F401" s="1218">
        <f t="shared" si="16"/>
        <v>0</v>
      </c>
      <c r="G401" s="1218" t="str">
        <f>IFERROR(MATCH(ROW('発達障害（診断書なし・配慮あり）情報入力シート'!AN377),F:F,0),"")</f>
        <v/>
      </c>
      <c r="H401" s="8">
        <f>IF('発達障害（診断書なし・配慮あり）情報入力シート'!CL401="",0,IF(AND('発達障害（診断書なし・配慮あり）情報入力シート'!CK401=1,'発達障害（診断書なし・配慮あり）情報入力シート'!D401&lt;&gt;"",'発達障害（診断書なし・配慮あり）情報入力シート'!D401&lt;&gt;"入学しなかった"),1,0))</f>
        <v>0</v>
      </c>
      <c r="I401" s="8">
        <f t="shared" si="17"/>
        <v>0</v>
      </c>
      <c r="J401" s="8" t="str">
        <f>IFERROR(MATCH(ROW('発達障害（診断書なし・配慮あり）情報入力シート'!BD377),I:I,0),"")</f>
        <v/>
      </c>
      <c r="K401" s="8">
        <f>IF(OR(SUM('発達障害（診断書なし・配慮あり）情報入力シート'!AT401:BQ401,'発達障害（診断書なし・配慮あり）情報入力シート'!BT401:CJ401)&gt;0,COUNTA('発達障害（診断書なし・配慮あり）情報入力シート'!BR401:BS401)=2,COUNTA('発達障害（診断書なし・配慮あり）情報入力シート'!CK401:CL401)=2),1,0)</f>
        <v>0</v>
      </c>
      <c r="L401" s="8">
        <f>SUM('発達障害（診断書なし・配慮あり）情報入力シート'!J401:M401)+COUNTA('発達障害（診断書なし・配慮あり）情報入力シート'!N401)</f>
        <v>0</v>
      </c>
      <c r="M401" s="8">
        <f>SUM('発達障害（診断書なし・配慮あり）情報入力シート'!O401:R401)+COUNTA('発達障害（診断書なし・配慮あり）情報入力シート'!S401)</f>
        <v>0</v>
      </c>
      <c r="N401" s="8">
        <f>IF(SUM('発達障害（診断書なし・配慮あり）情報入力シート'!$T401:$AP401)&gt;0,1,0)</f>
        <v>0</v>
      </c>
      <c r="O401" s="8">
        <f>IF('発達障害（診断書なし・配慮あり）情報入力シート'!D401="入学者(新1年生)",1,0)</f>
        <v>0</v>
      </c>
    </row>
    <row r="402" spans="1:15" x14ac:dyDescent="0.4">
      <c r="A402" s="1217">
        <v>378</v>
      </c>
      <c r="B402" s="1218">
        <f>IF('発達障害（診断書なし・配慮あり）情報入力シート'!AQ402="",0,IF(AND('発達障害（診断書なし・配慮あり）情報入力シート'!AP402=1,'発達障害（診断書なし・配慮あり）情報入力シート'!D402&lt;&gt;"",'発達障害（診断書なし・配慮あり）情報入力シート'!D402&lt;&gt;"在籍者(2年生以上)"),1,0))</f>
        <v>0</v>
      </c>
      <c r="C402" s="1218">
        <f t="shared" si="15"/>
        <v>0</v>
      </c>
      <c r="D402" s="1218" t="str">
        <f>IFERROR(MATCH(ROW('発達障害（診断書なし・配慮あり）情報入力シート'!A378),C:C,0),"")</f>
        <v/>
      </c>
      <c r="E402" s="1218">
        <f>IF('発達障害（診断書なし・配慮あり）情報入力シート'!BS402="",0,IF(AND('発達障害（診断書なし・配慮あり）情報入力シート'!BR402=1,'発達障害（診断書なし・配慮あり）情報入力シート'!D402&lt;&gt;"",'発達障害（診断書なし・配慮あり）情報入力シート'!D402&lt;&gt;"入学しなかった"),1,0))</f>
        <v>0</v>
      </c>
      <c r="F402" s="1218">
        <f t="shared" si="16"/>
        <v>0</v>
      </c>
      <c r="G402" s="1218" t="str">
        <f>IFERROR(MATCH(ROW('発達障害（診断書なし・配慮あり）情報入力シート'!AN378),F:F,0),"")</f>
        <v/>
      </c>
      <c r="H402" s="8">
        <f>IF('発達障害（診断書なし・配慮あり）情報入力シート'!CL402="",0,IF(AND('発達障害（診断書なし・配慮あり）情報入力シート'!CK402=1,'発達障害（診断書なし・配慮あり）情報入力シート'!D402&lt;&gt;"",'発達障害（診断書なし・配慮あり）情報入力シート'!D402&lt;&gt;"入学しなかった"),1,0))</f>
        <v>0</v>
      </c>
      <c r="I402" s="8">
        <f t="shared" si="17"/>
        <v>0</v>
      </c>
      <c r="J402" s="8" t="str">
        <f>IFERROR(MATCH(ROW('発達障害（診断書なし・配慮あり）情報入力シート'!BD378),I:I,0),"")</f>
        <v/>
      </c>
      <c r="K402" s="8">
        <f>IF(OR(SUM('発達障害（診断書なし・配慮あり）情報入力シート'!AT402:BQ402,'発達障害（診断書なし・配慮あり）情報入力シート'!BT402:CJ402)&gt;0,COUNTA('発達障害（診断書なし・配慮あり）情報入力シート'!BR402:BS402)=2,COUNTA('発達障害（診断書なし・配慮あり）情報入力シート'!CK402:CL402)=2),1,0)</f>
        <v>0</v>
      </c>
      <c r="L402" s="8">
        <f>SUM('発達障害（診断書なし・配慮あり）情報入力シート'!J402:M402)+COUNTA('発達障害（診断書なし・配慮あり）情報入力シート'!N402)</f>
        <v>0</v>
      </c>
      <c r="M402" s="8">
        <f>SUM('発達障害（診断書なし・配慮あり）情報入力シート'!O402:R402)+COUNTA('発達障害（診断書なし・配慮あり）情報入力シート'!S402)</f>
        <v>0</v>
      </c>
      <c r="N402" s="8">
        <f>IF(SUM('発達障害（診断書なし・配慮あり）情報入力シート'!$T402:$AP402)&gt;0,1,0)</f>
        <v>0</v>
      </c>
      <c r="O402" s="8">
        <f>IF('発達障害（診断書なし・配慮あり）情報入力シート'!D402="入学者(新1年生)",1,0)</f>
        <v>0</v>
      </c>
    </row>
    <row r="403" spans="1:15" x14ac:dyDescent="0.4">
      <c r="A403" s="1217">
        <v>379</v>
      </c>
      <c r="B403" s="1218">
        <f>IF('発達障害（診断書なし・配慮あり）情報入力シート'!AQ403="",0,IF(AND('発達障害（診断書なし・配慮あり）情報入力シート'!AP403=1,'発達障害（診断書なし・配慮あり）情報入力シート'!D403&lt;&gt;"",'発達障害（診断書なし・配慮あり）情報入力シート'!D403&lt;&gt;"在籍者(2年生以上)"),1,0))</f>
        <v>0</v>
      </c>
      <c r="C403" s="1218">
        <f t="shared" si="15"/>
        <v>0</v>
      </c>
      <c r="D403" s="1218" t="str">
        <f>IFERROR(MATCH(ROW('発達障害（診断書なし・配慮あり）情報入力シート'!A379),C:C,0),"")</f>
        <v/>
      </c>
      <c r="E403" s="1218">
        <f>IF('発達障害（診断書なし・配慮あり）情報入力シート'!BS403="",0,IF(AND('発達障害（診断書なし・配慮あり）情報入力シート'!BR403=1,'発達障害（診断書なし・配慮あり）情報入力シート'!D403&lt;&gt;"",'発達障害（診断書なし・配慮あり）情報入力シート'!D403&lt;&gt;"入学しなかった"),1,0))</f>
        <v>0</v>
      </c>
      <c r="F403" s="1218">
        <f t="shared" si="16"/>
        <v>0</v>
      </c>
      <c r="G403" s="1218" t="str">
        <f>IFERROR(MATCH(ROW('発達障害（診断書なし・配慮あり）情報入力シート'!AN379),F:F,0),"")</f>
        <v/>
      </c>
      <c r="H403" s="8">
        <f>IF('発達障害（診断書なし・配慮あり）情報入力シート'!CL403="",0,IF(AND('発達障害（診断書なし・配慮あり）情報入力シート'!CK403=1,'発達障害（診断書なし・配慮あり）情報入力シート'!D403&lt;&gt;"",'発達障害（診断書なし・配慮あり）情報入力シート'!D403&lt;&gt;"入学しなかった"),1,0))</f>
        <v>0</v>
      </c>
      <c r="I403" s="8">
        <f t="shared" si="17"/>
        <v>0</v>
      </c>
      <c r="J403" s="8" t="str">
        <f>IFERROR(MATCH(ROW('発達障害（診断書なし・配慮あり）情報入力シート'!BD379),I:I,0),"")</f>
        <v/>
      </c>
      <c r="K403" s="8">
        <f>IF(OR(SUM('発達障害（診断書なし・配慮あり）情報入力シート'!AT403:BQ403,'発達障害（診断書なし・配慮あり）情報入力シート'!BT403:CJ403)&gt;0,COUNTA('発達障害（診断書なし・配慮あり）情報入力シート'!BR403:BS403)=2,COUNTA('発達障害（診断書なし・配慮あり）情報入力シート'!CK403:CL403)=2),1,0)</f>
        <v>0</v>
      </c>
      <c r="L403" s="8">
        <f>SUM('発達障害（診断書なし・配慮あり）情報入力シート'!J403:M403)+COUNTA('発達障害（診断書なし・配慮あり）情報入力シート'!N403)</f>
        <v>0</v>
      </c>
      <c r="M403" s="8">
        <f>SUM('発達障害（診断書なし・配慮あり）情報入力シート'!O403:R403)+COUNTA('発達障害（診断書なし・配慮あり）情報入力シート'!S403)</f>
        <v>0</v>
      </c>
      <c r="N403" s="8">
        <f>IF(SUM('発達障害（診断書なし・配慮あり）情報入力シート'!$T403:$AP403)&gt;0,1,0)</f>
        <v>0</v>
      </c>
      <c r="O403" s="8">
        <f>IF('発達障害（診断書なし・配慮あり）情報入力シート'!D403="入学者(新1年生)",1,0)</f>
        <v>0</v>
      </c>
    </row>
    <row r="404" spans="1:15" x14ac:dyDescent="0.4">
      <c r="A404" s="1217">
        <v>380</v>
      </c>
      <c r="B404" s="1218">
        <f>IF('発達障害（診断書なし・配慮あり）情報入力シート'!AQ404="",0,IF(AND('発達障害（診断書なし・配慮あり）情報入力シート'!AP404=1,'発達障害（診断書なし・配慮あり）情報入力シート'!D404&lt;&gt;"",'発達障害（診断書なし・配慮あり）情報入力シート'!D404&lt;&gt;"在籍者(2年生以上)"),1,0))</f>
        <v>0</v>
      </c>
      <c r="C404" s="1218">
        <f t="shared" si="15"/>
        <v>0</v>
      </c>
      <c r="D404" s="1218" t="str">
        <f>IFERROR(MATCH(ROW('発達障害（診断書なし・配慮あり）情報入力シート'!A380),C:C,0),"")</f>
        <v/>
      </c>
      <c r="E404" s="1218">
        <f>IF('発達障害（診断書なし・配慮あり）情報入力シート'!BS404="",0,IF(AND('発達障害（診断書なし・配慮あり）情報入力シート'!BR404=1,'発達障害（診断書なし・配慮あり）情報入力シート'!D404&lt;&gt;"",'発達障害（診断書なし・配慮あり）情報入力シート'!D404&lt;&gt;"入学しなかった"),1,0))</f>
        <v>0</v>
      </c>
      <c r="F404" s="1218">
        <f t="shared" si="16"/>
        <v>0</v>
      </c>
      <c r="G404" s="1218" t="str">
        <f>IFERROR(MATCH(ROW('発達障害（診断書なし・配慮あり）情報入力シート'!AN380),F:F,0),"")</f>
        <v/>
      </c>
      <c r="H404" s="8">
        <f>IF('発達障害（診断書なし・配慮あり）情報入力シート'!CL404="",0,IF(AND('発達障害（診断書なし・配慮あり）情報入力シート'!CK404=1,'発達障害（診断書なし・配慮あり）情報入力シート'!D404&lt;&gt;"",'発達障害（診断書なし・配慮あり）情報入力シート'!D404&lt;&gt;"入学しなかった"),1,0))</f>
        <v>0</v>
      </c>
      <c r="I404" s="8">
        <f t="shared" si="17"/>
        <v>0</v>
      </c>
      <c r="J404" s="8" t="str">
        <f>IFERROR(MATCH(ROW('発達障害（診断書なし・配慮あり）情報入力シート'!BD380),I:I,0),"")</f>
        <v/>
      </c>
      <c r="K404" s="8">
        <f>IF(OR(SUM('発達障害（診断書なし・配慮あり）情報入力シート'!AT404:BQ404,'発達障害（診断書なし・配慮あり）情報入力シート'!BT404:CJ404)&gt;0,COUNTA('発達障害（診断書なし・配慮あり）情報入力シート'!BR404:BS404)=2,COUNTA('発達障害（診断書なし・配慮あり）情報入力シート'!CK404:CL404)=2),1,0)</f>
        <v>0</v>
      </c>
      <c r="L404" s="8">
        <f>SUM('発達障害（診断書なし・配慮あり）情報入力シート'!J404:M404)+COUNTA('発達障害（診断書なし・配慮あり）情報入力シート'!N404)</f>
        <v>0</v>
      </c>
      <c r="M404" s="8">
        <f>SUM('発達障害（診断書なし・配慮あり）情報入力シート'!O404:R404)+COUNTA('発達障害（診断書なし・配慮あり）情報入力シート'!S404)</f>
        <v>0</v>
      </c>
      <c r="N404" s="8">
        <f>IF(SUM('発達障害（診断書なし・配慮あり）情報入力シート'!$T404:$AP404)&gt;0,1,0)</f>
        <v>0</v>
      </c>
      <c r="O404" s="8">
        <f>IF('発達障害（診断書なし・配慮あり）情報入力シート'!D404="入学者(新1年生)",1,0)</f>
        <v>0</v>
      </c>
    </row>
    <row r="405" spans="1:15" x14ac:dyDescent="0.4">
      <c r="A405" s="1217">
        <v>381</v>
      </c>
      <c r="B405" s="1218">
        <f>IF('発達障害（診断書なし・配慮あり）情報入力シート'!AQ405="",0,IF(AND('発達障害（診断書なし・配慮あり）情報入力シート'!AP405=1,'発達障害（診断書なし・配慮あり）情報入力シート'!D405&lt;&gt;"",'発達障害（診断書なし・配慮あり）情報入力シート'!D405&lt;&gt;"在籍者(2年生以上)"),1,0))</f>
        <v>0</v>
      </c>
      <c r="C405" s="1218">
        <f t="shared" si="15"/>
        <v>0</v>
      </c>
      <c r="D405" s="1218" t="str">
        <f>IFERROR(MATCH(ROW('発達障害（診断書なし・配慮あり）情報入力シート'!A381),C:C,0),"")</f>
        <v/>
      </c>
      <c r="E405" s="1218">
        <f>IF('発達障害（診断書なし・配慮あり）情報入力シート'!BS405="",0,IF(AND('発達障害（診断書なし・配慮あり）情報入力シート'!BR405=1,'発達障害（診断書なし・配慮あり）情報入力シート'!D405&lt;&gt;"",'発達障害（診断書なし・配慮あり）情報入力シート'!D405&lt;&gt;"入学しなかった"),1,0))</f>
        <v>0</v>
      </c>
      <c r="F405" s="1218">
        <f t="shared" si="16"/>
        <v>0</v>
      </c>
      <c r="G405" s="1218" t="str">
        <f>IFERROR(MATCH(ROW('発達障害（診断書なし・配慮あり）情報入力シート'!AN381),F:F,0),"")</f>
        <v/>
      </c>
      <c r="H405" s="8">
        <f>IF('発達障害（診断書なし・配慮あり）情報入力シート'!CL405="",0,IF(AND('発達障害（診断書なし・配慮あり）情報入力シート'!CK405=1,'発達障害（診断書なし・配慮あり）情報入力シート'!D405&lt;&gt;"",'発達障害（診断書なし・配慮あり）情報入力シート'!D405&lt;&gt;"入学しなかった"),1,0))</f>
        <v>0</v>
      </c>
      <c r="I405" s="8">
        <f t="shared" si="17"/>
        <v>0</v>
      </c>
      <c r="J405" s="8" t="str">
        <f>IFERROR(MATCH(ROW('発達障害（診断書なし・配慮あり）情報入力シート'!BD381),I:I,0),"")</f>
        <v/>
      </c>
      <c r="K405" s="8">
        <f>IF(OR(SUM('発達障害（診断書なし・配慮あり）情報入力シート'!AT405:BQ405,'発達障害（診断書なし・配慮あり）情報入力シート'!BT405:CJ405)&gt;0,COUNTA('発達障害（診断書なし・配慮あり）情報入力シート'!BR405:BS405)=2,COUNTA('発達障害（診断書なし・配慮あり）情報入力シート'!CK405:CL405)=2),1,0)</f>
        <v>0</v>
      </c>
      <c r="L405" s="8">
        <f>SUM('発達障害（診断書なし・配慮あり）情報入力シート'!J405:M405)+COUNTA('発達障害（診断書なし・配慮あり）情報入力シート'!N405)</f>
        <v>0</v>
      </c>
      <c r="M405" s="8">
        <f>SUM('発達障害（診断書なし・配慮あり）情報入力シート'!O405:R405)+COUNTA('発達障害（診断書なし・配慮あり）情報入力シート'!S405)</f>
        <v>0</v>
      </c>
      <c r="N405" s="8">
        <f>IF(SUM('発達障害（診断書なし・配慮あり）情報入力シート'!$T405:$AP405)&gt;0,1,0)</f>
        <v>0</v>
      </c>
      <c r="O405" s="8">
        <f>IF('発達障害（診断書なし・配慮あり）情報入力シート'!D405="入学者(新1年生)",1,0)</f>
        <v>0</v>
      </c>
    </row>
    <row r="406" spans="1:15" x14ac:dyDescent="0.4">
      <c r="A406" s="1217">
        <v>382</v>
      </c>
      <c r="B406" s="1218">
        <f>IF('発達障害（診断書なし・配慮あり）情報入力シート'!AQ406="",0,IF(AND('発達障害（診断書なし・配慮あり）情報入力シート'!AP406=1,'発達障害（診断書なし・配慮あり）情報入力シート'!D406&lt;&gt;"",'発達障害（診断書なし・配慮あり）情報入力シート'!D406&lt;&gt;"在籍者(2年生以上)"),1,0))</f>
        <v>0</v>
      </c>
      <c r="C406" s="1218">
        <f t="shared" si="15"/>
        <v>0</v>
      </c>
      <c r="D406" s="1218" t="str">
        <f>IFERROR(MATCH(ROW('発達障害（診断書なし・配慮あり）情報入力シート'!A382),C:C,0),"")</f>
        <v/>
      </c>
      <c r="E406" s="1218">
        <f>IF('発達障害（診断書なし・配慮あり）情報入力シート'!BS406="",0,IF(AND('発達障害（診断書なし・配慮あり）情報入力シート'!BR406=1,'発達障害（診断書なし・配慮あり）情報入力シート'!D406&lt;&gt;"",'発達障害（診断書なし・配慮あり）情報入力シート'!D406&lt;&gt;"入学しなかった"),1,0))</f>
        <v>0</v>
      </c>
      <c r="F406" s="1218">
        <f t="shared" si="16"/>
        <v>0</v>
      </c>
      <c r="G406" s="1218" t="str">
        <f>IFERROR(MATCH(ROW('発達障害（診断書なし・配慮あり）情報入力シート'!AN382),F:F,0),"")</f>
        <v/>
      </c>
      <c r="H406" s="8">
        <f>IF('発達障害（診断書なし・配慮あり）情報入力シート'!CL406="",0,IF(AND('発達障害（診断書なし・配慮あり）情報入力シート'!CK406=1,'発達障害（診断書なし・配慮あり）情報入力シート'!D406&lt;&gt;"",'発達障害（診断書なし・配慮あり）情報入力シート'!D406&lt;&gt;"入学しなかった"),1,0))</f>
        <v>0</v>
      </c>
      <c r="I406" s="8">
        <f t="shared" si="17"/>
        <v>0</v>
      </c>
      <c r="J406" s="8" t="str">
        <f>IFERROR(MATCH(ROW('発達障害（診断書なし・配慮あり）情報入力シート'!BD382),I:I,0),"")</f>
        <v/>
      </c>
      <c r="K406" s="8">
        <f>IF(OR(SUM('発達障害（診断書なし・配慮あり）情報入力シート'!AT406:BQ406,'発達障害（診断書なし・配慮あり）情報入力シート'!BT406:CJ406)&gt;0,COUNTA('発達障害（診断書なし・配慮あり）情報入力シート'!BR406:BS406)=2,COUNTA('発達障害（診断書なし・配慮あり）情報入力シート'!CK406:CL406)=2),1,0)</f>
        <v>0</v>
      </c>
      <c r="L406" s="8">
        <f>SUM('発達障害（診断書なし・配慮あり）情報入力シート'!J406:M406)+COUNTA('発達障害（診断書なし・配慮あり）情報入力シート'!N406)</f>
        <v>0</v>
      </c>
      <c r="M406" s="8">
        <f>SUM('発達障害（診断書なし・配慮あり）情報入力シート'!O406:R406)+COUNTA('発達障害（診断書なし・配慮あり）情報入力シート'!S406)</f>
        <v>0</v>
      </c>
      <c r="N406" s="8">
        <f>IF(SUM('発達障害（診断書なし・配慮あり）情報入力シート'!$T406:$AP406)&gt;0,1,0)</f>
        <v>0</v>
      </c>
      <c r="O406" s="8">
        <f>IF('発達障害（診断書なし・配慮あり）情報入力シート'!D406="入学者(新1年生)",1,0)</f>
        <v>0</v>
      </c>
    </row>
    <row r="407" spans="1:15" x14ac:dyDescent="0.4">
      <c r="A407" s="1217">
        <v>383</v>
      </c>
      <c r="B407" s="1218">
        <f>IF('発達障害（診断書なし・配慮あり）情報入力シート'!AQ407="",0,IF(AND('発達障害（診断書なし・配慮あり）情報入力シート'!AP407=1,'発達障害（診断書なし・配慮あり）情報入力シート'!D407&lt;&gt;"",'発達障害（診断書なし・配慮あり）情報入力シート'!D407&lt;&gt;"在籍者(2年生以上)"),1,0))</f>
        <v>0</v>
      </c>
      <c r="C407" s="1218">
        <f t="shared" si="15"/>
        <v>0</v>
      </c>
      <c r="D407" s="1218" t="str">
        <f>IFERROR(MATCH(ROW('発達障害（診断書なし・配慮あり）情報入力シート'!A383),C:C,0),"")</f>
        <v/>
      </c>
      <c r="E407" s="1218">
        <f>IF('発達障害（診断書なし・配慮あり）情報入力シート'!BS407="",0,IF(AND('発達障害（診断書なし・配慮あり）情報入力シート'!BR407=1,'発達障害（診断書なし・配慮あり）情報入力シート'!D407&lt;&gt;"",'発達障害（診断書なし・配慮あり）情報入力シート'!D407&lt;&gt;"入学しなかった"),1,0))</f>
        <v>0</v>
      </c>
      <c r="F407" s="1218">
        <f t="shared" si="16"/>
        <v>0</v>
      </c>
      <c r="G407" s="1218" t="str">
        <f>IFERROR(MATCH(ROW('発達障害（診断書なし・配慮あり）情報入力シート'!AN383),F:F,0),"")</f>
        <v/>
      </c>
      <c r="H407" s="8">
        <f>IF('発達障害（診断書なし・配慮あり）情報入力シート'!CL407="",0,IF(AND('発達障害（診断書なし・配慮あり）情報入力シート'!CK407=1,'発達障害（診断書なし・配慮あり）情報入力シート'!D407&lt;&gt;"",'発達障害（診断書なし・配慮あり）情報入力シート'!D407&lt;&gt;"入学しなかった"),1,0))</f>
        <v>0</v>
      </c>
      <c r="I407" s="8">
        <f t="shared" si="17"/>
        <v>0</v>
      </c>
      <c r="J407" s="8" t="str">
        <f>IFERROR(MATCH(ROW('発達障害（診断書なし・配慮あり）情報入力シート'!BD383),I:I,0),"")</f>
        <v/>
      </c>
      <c r="K407" s="8">
        <f>IF(OR(SUM('発達障害（診断書なし・配慮あり）情報入力シート'!AT407:BQ407,'発達障害（診断書なし・配慮あり）情報入力シート'!BT407:CJ407)&gt;0,COUNTA('発達障害（診断書なし・配慮あり）情報入力シート'!BR407:BS407)=2,COUNTA('発達障害（診断書なし・配慮あり）情報入力シート'!CK407:CL407)=2),1,0)</f>
        <v>0</v>
      </c>
      <c r="L407" s="8">
        <f>SUM('発達障害（診断書なし・配慮あり）情報入力シート'!J407:M407)+COUNTA('発達障害（診断書なし・配慮あり）情報入力シート'!N407)</f>
        <v>0</v>
      </c>
      <c r="M407" s="8">
        <f>SUM('発達障害（診断書なし・配慮あり）情報入力シート'!O407:R407)+COUNTA('発達障害（診断書なし・配慮あり）情報入力シート'!S407)</f>
        <v>0</v>
      </c>
      <c r="N407" s="8">
        <f>IF(SUM('発達障害（診断書なし・配慮あり）情報入力シート'!$T407:$AP407)&gt;0,1,0)</f>
        <v>0</v>
      </c>
      <c r="O407" s="8">
        <f>IF('発達障害（診断書なし・配慮あり）情報入力シート'!D407="入学者(新1年生)",1,0)</f>
        <v>0</v>
      </c>
    </row>
    <row r="408" spans="1:15" x14ac:dyDescent="0.4">
      <c r="A408" s="1217">
        <v>384</v>
      </c>
      <c r="B408" s="1218">
        <f>IF('発達障害（診断書なし・配慮あり）情報入力シート'!AQ408="",0,IF(AND('発達障害（診断書なし・配慮あり）情報入力シート'!AP408=1,'発達障害（診断書なし・配慮あり）情報入力シート'!D408&lt;&gt;"",'発達障害（診断書なし・配慮あり）情報入力シート'!D408&lt;&gt;"在籍者(2年生以上)"),1,0))</f>
        <v>0</v>
      </c>
      <c r="C408" s="1218">
        <f t="shared" si="15"/>
        <v>0</v>
      </c>
      <c r="D408" s="1218" t="str">
        <f>IFERROR(MATCH(ROW('発達障害（診断書なし・配慮あり）情報入力シート'!A384),C:C,0),"")</f>
        <v/>
      </c>
      <c r="E408" s="1218">
        <f>IF('発達障害（診断書なし・配慮あり）情報入力シート'!BS408="",0,IF(AND('発達障害（診断書なし・配慮あり）情報入力シート'!BR408=1,'発達障害（診断書なし・配慮あり）情報入力シート'!D408&lt;&gt;"",'発達障害（診断書なし・配慮あり）情報入力シート'!D408&lt;&gt;"入学しなかった"),1,0))</f>
        <v>0</v>
      </c>
      <c r="F408" s="1218">
        <f t="shared" si="16"/>
        <v>0</v>
      </c>
      <c r="G408" s="1218" t="str">
        <f>IFERROR(MATCH(ROW('発達障害（診断書なし・配慮あり）情報入力シート'!AN384),F:F,0),"")</f>
        <v/>
      </c>
      <c r="H408" s="8">
        <f>IF('発達障害（診断書なし・配慮あり）情報入力シート'!CL408="",0,IF(AND('発達障害（診断書なし・配慮あり）情報入力シート'!CK408=1,'発達障害（診断書なし・配慮あり）情報入力シート'!D408&lt;&gt;"",'発達障害（診断書なし・配慮あり）情報入力シート'!D408&lt;&gt;"入学しなかった"),1,0))</f>
        <v>0</v>
      </c>
      <c r="I408" s="8">
        <f t="shared" si="17"/>
        <v>0</v>
      </c>
      <c r="J408" s="8" t="str">
        <f>IFERROR(MATCH(ROW('発達障害（診断書なし・配慮あり）情報入力シート'!BD384),I:I,0),"")</f>
        <v/>
      </c>
      <c r="K408" s="8">
        <f>IF(OR(SUM('発達障害（診断書なし・配慮あり）情報入力シート'!AT408:BQ408,'発達障害（診断書なし・配慮あり）情報入力シート'!BT408:CJ408)&gt;0,COUNTA('発達障害（診断書なし・配慮あり）情報入力シート'!BR408:BS408)=2,COUNTA('発達障害（診断書なし・配慮あり）情報入力シート'!CK408:CL408)=2),1,0)</f>
        <v>0</v>
      </c>
      <c r="L408" s="8">
        <f>SUM('発達障害（診断書なし・配慮あり）情報入力シート'!J408:M408)+COUNTA('発達障害（診断書なし・配慮あり）情報入力シート'!N408)</f>
        <v>0</v>
      </c>
      <c r="M408" s="8">
        <f>SUM('発達障害（診断書なし・配慮あり）情報入力シート'!O408:R408)+COUNTA('発達障害（診断書なし・配慮あり）情報入力シート'!S408)</f>
        <v>0</v>
      </c>
      <c r="N408" s="8">
        <f>IF(SUM('発達障害（診断書なし・配慮あり）情報入力シート'!$T408:$AP408)&gt;0,1,0)</f>
        <v>0</v>
      </c>
      <c r="O408" s="8">
        <f>IF('発達障害（診断書なし・配慮あり）情報入力シート'!D408="入学者(新1年生)",1,0)</f>
        <v>0</v>
      </c>
    </row>
    <row r="409" spans="1:15" x14ac:dyDescent="0.4">
      <c r="A409" s="1217">
        <v>385</v>
      </c>
      <c r="B409" s="1218">
        <f>IF('発達障害（診断書なし・配慮あり）情報入力シート'!AQ409="",0,IF(AND('発達障害（診断書なし・配慮あり）情報入力シート'!AP409=1,'発達障害（診断書なし・配慮あり）情報入力シート'!D409&lt;&gt;"",'発達障害（診断書なし・配慮あり）情報入力シート'!D409&lt;&gt;"在籍者(2年生以上)"),1,0))</f>
        <v>0</v>
      </c>
      <c r="C409" s="1218">
        <f t="shared" ref="C409:C472" si="18">C408+B409</f>
        <v>0</v>
      </c>
      <c r="D409" s="1218" t="str">
        <f>IFERROR(MATCH(ROW('発達障害（診断書なし・配慮あり）情報入力シート'!A385),C:C,0),"")</f>
        <v/>
      </c>
      <c r="E409" s="1218">
        <f>IF('発達障害（診断書なし・配慮あり）情報入力シート'!BS409="",0,IF(AND('発達障害（診断書なし・配慮あり）情報入力シート'!BR409=1,'発達障害（診断書なし・配慮あり）情報入力シート'!D409&lt;&gt;"",'発達障害（診断書なし・配慮あり）情報入力シート'!D409&lt;&gt;"入学しなかった"),1,0))</f>
        <v>0</v>
      </c>
      <c r="F409" s="1218">
        <f t="shared" ref="F409:F472" si="19">F408+E409</f>
        <v>0</v>
      </c>
      <c r="G409" s="1218" t="str">
        <f>IFERROR(MATCH(ROW('発達障害（診断書なし・配慮あり）情報入力シート'!AN385),F:F,0),"")</f>
        <v/>
      </c>
      <c r="H409" s="8">
        <f>IF('発達障害（診断書なし・配慮あり）情報入力シート'!CL409="",0,IF(AND('発達障害（診断書なし・配慮あり）情報入力シート'!CK409=1,'発達障害（診断書なし・配慮あり）情報入力シート'!D409&lt;&gt;"",'発達障害（診断書なし・配慮あり）情報入力シート'!D409&lt;&gt;"入学しなかった"),1,0))</f>
        <v>0</v>
      </c>
      <c r="I409" s="8">
        <f t="shared" ref="I409:I472" si="20">I408+H409</f>
        <v>0</v>
      </c>
      <c r="J409" s="8" t="str">
        <f>IFERROR(MATCH(ROW('発達障害（診断書なし・配慮あり）情報入力シート'!BD385),I:I,0),"")</f>
        <v/>
      </c>
      <c r="K409" s="8">
        <f>IF(OR(SUM('発達障害（診断書なし・配慮あり）情報入力シート'!AT409:BQ409,'発達障害（診断書なし・配慮あり）情報入力シート'!BT409:CJ409)&gt;0,COUNTA('発達障害（診断書なし・配慮あり）情報入力シート'!BR409:BS409)=2,COUNTA('発達障害（診断書なし・配慮あり）情報入力シート'!CK409:CL409)=2),1,0)</f>
        <v>0</v>
      </c>
      <c r="L409" s="8">
        <f>SUM('発達障害（診断書なし・配慮あり）情報入力シート'!J409:M409)+COUNTA('発達障害（診断書なし・配慮あり）情報入力シート'!N409)</f>
        <v>0</v>
      </c>
      <c r="M409" s="8">
        <f>SUM('発達障害（診断書なし・配慮あり）情報入力シート'!O409:R409)+COUNTA('発達障害（診断書なし・配慮あり）情報入力シート'!S409)</f>
        <v>0</v>
      </c>
      <c r="N409" s="8">
        <f>IF(SUM('発達障害（診断書なし・配慮あり）情報入力シート'!$T409:$AP409)&gt;0,1,0)</f>
        <v>0</v>
      </c>
      <c r="O409" s="8">
        <f>IF('発達障害（診断書なし・配慮あり）情報入力シート'!D409="入学者(新1年生)",1,0)</f>
        <v>0</v>
      </c>
    </row>
    <row r="410" spans="1:15" x14ac:dyDescent="0.4">
      <c r="A410" s="1217">
        <v>386</v>
      </c>
      <c r="B410" s="1218">
        <f>IF('発達障害（診断書なし・配慮あり）情報入力シート'!AQ410="",0,IF(AND('発達障害（診断書なし・配慮あり）情報入力シート'!AP410=1,'発達障害（診断書なし・配慮あり）情報入力シート'!D410&lt;&gt;"",'発達障害（診断書なし・配慮あり）情報入力シート'!D410&lt;&gt;"在籍者(2年生以上)"),1,0))</f>
        <v>0</v>
      </c>
      <c r="C410" s="1218">
        <f t="shared" si="18"/>
        <v>0</v>
      </c>
      <c r="D410" s="1218" t="str">
        <f>IFERROR(MATCH(ROW('発達障害（診断書なし・配慮あり）情報入力シート'!A386),C:C,0),"")</f>
        <v/>
      </c>
      <c r="E410" s="1218">
        <f>IF('発達障害（診断書なし・配慮あり）情報入力シート'!BS410="",0,IF(AND('発達障害（診断書なし・配慮あり）情報入力シート'!BR410=1,'発達障害（診断書なし・配慮あり）情報入力シート'!D410&lt;&gt;"",'発達障害（診断書なし・配慮あり）情報入力シート'!D410&lt;&gt;"入学しなかった"),1,0))</f>
        <v>0</v>
      </c>
      <c r="F410" s="1218">
        <f t="shared" si="19"/>
        <v>0</v>
      </c>
      <c r="G410" s="1218" t="str">
        <f>IFERROR(MATCH(ROW('発達障害（診断書なし・配慮あり）情報入力シート'!AN386),F:F,0),"")</f>
        <v/>
      </c>
      <c r="H410" s="8">
        <f>IF('発達障害（診断書なし・配慮あり）情報入力シート'!CL410="",0,IF(AND('発達障害（診断書なし・配慮あり）情報入力シート'!CK410=1,'発達障害（診断書なし・配慮あり）情報入力シート'!D410&lt;&gt;"",'発達障害（診断書なし・配慮あり）情報入力シート'!D410&lt;&gt;"入学しなかった"),1,0))</f>
        <v>0</v>
      </c>
      <c r="I410" s="8">
        <f t="shared" si="20"/>
        <v>0</v>
      </c>
      <c r="J410" s="8" t="str">
        <f>IFERROR(MATCH(ROW('発達障害（診断書なし・配慮あり）情報入力シート'!BD386),I:I,0),"")</f>
        <v/>
      </c>
      <c r="K410" s="8">
        <f>IF(OR(SUM('発達障害（診断書なし・配慮あり）情報入力シート'!AT410:BQ410,'発達障害（診断書なし・配慮あり）情報入力シート'!BT410:CJ410)&gt;0,COUNTA('発達障害（診断書なし・配慮あり）情報入力シート'!BR410:BS410)=2,COUNTA('発達障害（診断書なし・配慮あり）情報入力シート'!CK410:CL410)=2),1,0)</f>
        <v>0</v>
      </c>
      <c r="L410" s="8">
        <f>SUM('発達障害（診断書なし・配慮あり）情報入力シート'!J410:M410)+COUNTA('発達障害（診断書なし・配慮あり）情報入力シート'!N410)</f>
        <v>0</v>
      </c>
      <c r="M410" s="8">
        <f>SUM('発達障害（診断書なし・配慮あり）情報入力シート'!O410:R410)+COUNTA('発達障害（診断書なし・配慮あり）情報入力シート'!S410)</f>
        <v>0</v>
      </c>
      <c r="N410" s="8">
        <f>IF(SUM('発達障害（診断書なし・配慮あり）情報入力シート'!$T410:$AP410)&gt;0,1,0)</f>
        <v>0</v>
      </c>
      <c r="O410" s="8">
        <f>IF('発達障害（診断書なし・配慮あり）情報入力シート'!D410="入学者(新1年生)",1,0)</f>
        <v>0</v>
      </c>
    </row>
    <row r="411" spans="1:15" x14ac:dyDescent="0.4">
      <c r="A411" s="1217">
        <v>387</v>
      </c>
      <c r="B411" s="1218">
        <f>IF('発達障害（診断書なし・配慮あり）情報入力シート'!AQ411="",0,IF(AND('発達障害（診断書なし・配慮あり）情報入力シート'!AP411=1,'発達障害（診断書なし・配慮あり）情報入力シート'!D411&lt;&gt;"",'発達障害（診断書なし・配慮あり）情報入力シート'!D411&lt;&gt;"在籍者(2年生以上)"),1,0))</f>
        <v>0</v>
      </c>
      <c r="C411" s="1218">
        <f t="shared" si="18"/>
        <v>0</v>
      </c>
      <c r="D411" s="1218" t="str">
        <f>IFERROR(MATCH(ROW('発達障害（診断書なし・配慮あり）情報入力シート'!A387),C:C,0),"")</f>
        <v/>
      </c>
      <c r="E411" s="1218">
        <f>IF('発達障害（診断書なし・配慮あり）情報入力シート'!BS411="",0,IF(AND('発達障害（診断書なし・配慮あり）情報入力シート'!BR411=1,'発達障害（診断書なし・配慮あり）情報入力シート'!D411&lt;&gt;"",'発達障害（診断書なし・配慮あり）情報入力シート'!D411&lt;&gt;"入学しなかった"),1,0))</f>
        <v>0</v>
      </c>
      <c r="F411" s="1218">
        <f t="shared" si="19"/>
        <v>0</v>
      </c>
      <c r="G411" s="1218" t="str">
        <f>IFERROR(MATCH(ROW('発達障害（診断書なし・配慮あり）情報入力シート'!AN387),F:F,0),"")</f>
        <v/>
      </c>
      <c r="H411" s="8">
        <f>IF('発達障害（診断書なし・配慮あり）情報入力シート'!CL411="",0,IF(AND('発達障害（診断書なし・配慮あり）情報入力シート'!CK411=1,'発達障害（診断書なし・配慮あり）情報入力シート'!D411&lt;&gt;"",'発達障害（診断書なし・配慮あり）情報入力シート'!D411&lt;&gt;"入学しなかった"),1,0))</f>
        <v>0</v>
      </c>
      <c r="I411" s="8">
        <f t="shared" si="20"/>
        <v>0</v>
      </c>
      <c r="J411" s="8" t="str">
        <f>IFERROR(MATCH(ROW('発達障害（診断書なし・配慮あり）情報入力シート'!BD387),I:I,0),"")</f>
        <v/>
      </c>
      <c r="K411" s="8">
        <f>IF(OR(SUM('発達障害（診断書なし・配慮あり）情報入力シート'!AT411:BQ411,'発達障害（診断書なし・配慮あり）情報入力シート'!BT411:CJ411)&gt;0,COUNTA('発達障害（診断書なし・配慮あり）情報入力シート'!BR411:BS411)=2,COUNTA('発達障害（診断書なし・配慮あり）情報入力シート'!CK411:CL411)=2),1,0)</f>
        <v>0</v>
      </c>
      <c r="L411" s="8">
        <f>SUM('発達障害（診断書なし・配慮あり）情報入力シート'!J411:M411)+COUNTA('発達障害（診断書なし・配慮あり）情報入力シート'!N411)</f>
        <v>0</v>
      </c>
      <c r="M411" s="8">
        <f>SUM('発達障害（診断書なし・配慮あり）情報入力シート'!O411:R411)+COUNTA('発達障害（診断書なし・配慮あり）情報入力シート'!S411)</f>
        <v>0</v>
      </c>
      <c r="N411" s="8">
        <f>IF(SUM('発達障害（診断書なし・配慮あり）情報入力シート'!$T411:$AP411)&gt;0,1,0)</f>
        <v>0</v>
      </c>
      <c r="O411" s="8">
        <f>IF('発達障害（診断書なし・配慮あり）情報入力シート'!D411="入学者(新1年生)",1,0)</f>
        <v>0</v>
      </c>
    </row>
    <row r="412" spans="1:15" x14ac:dyDescent="0.4">
      <c r="A412" s="1217">
        <v>388</v>
      </c>
      <c r="B412" s="1218">
        <f>IF('発達障害（診断書なし・配慮あり）情報入力シート'!AQ412="",0,IF(AND('発達障害（診断書なし・配慮あり）情報入力シート'!AP412=1,'発達障害（診断書なし・配慮あり）情報入力シート'!D412&lt;&gt;"",'発達障害（診断書なし・配慮あり）情報入力シート'!D412&lt;&gt;"在籍者(2年生以上)"),1,0))</f>
        <v>0</v>
      </c>
      <c r="C412" s="1218">
        <f t="shared" si="18"/>
        <v>0</v>
      </c>
      <c r="D412" s="1218" t="str">
        <f>IFERROR(MATCH(ROW('発達障害（診断書なし・配慮あり）情報入力シート'!A388),C:C,0),"")</f>
        <v/>
      </c>
      <c r="E412" s="1218">
        <f>IF('発達障害（診断書なし・配慮あり）情報入力シート'!BS412="",0,IF(AND('発達障害（診断書なし・配慮あり）情報入力シート'!BR412=1,'発達障害（診断書なし・配慮あり）情報入力シート'!D412&lt;&gt;"",'発達障害（診断書なし・配慮あり）情報入力シート'!D412&lt;&gt;"入学しなかった"),1,0))</f>
        <v>0</v>
      </c>
      <c r="F412" s="1218">
        <f t="shared" si="19"/>
        <v>0</v>
      </c>
      <c r="G412" s="1218" t="str">
        <f>IFERROR(MATCH(ROW('発達障害（診断書なし・配慮あり）情報入力シート'!AN388),F:F,0),"")</f>
        <v/>
      </c>
      <c r="H412" s="8">
        <f>IF('発達障害（診断書なし・配慮あり）情報入力シート'!CL412="",0,IF(AND('発達障害（診断書なし・配慮あり）情報入力シート'!CK412=1,'発達障害（診断書なし・配慮あり）情報入力シート'!D412&lt;&gt;"",'発達障害（診断書なし・配慮あり）情報入力シート'!D412&lt;&gt;"入学しなかった"),1,0))</f>
        <v>0</v>
      </c>
      <c r="I412" s="8">
        <f t="shared" si="20"/>
        <v>0</v>
      </c>
      <c r="J412" s="8" t="str">
        <f>IFERROR(MATCH(ROW('発達障害（診断書なし・配慮あり）情報入力シート'!BD388),I:I,0),"")</f>
        <v/>
      </c>
      <c r="K412" s="8">
        <f>IF(OR(SUM('発達障害（診断書なし・配慮あり）情報入力シート'!AT412:BQ412,'発達障害（診断書なし・配慮あり）情報入力シート'!BT412:CJ412)&gt;0,COUNTA('発達障害（診断書なし・配慮あり）情報入力シート'!BR412:BS412)=2,COUNTA('発達障害（診断書なし・配慮あり）情報入力シート'!CK412:CL412)=2),1,0)</f>
        <v>0</v>
      </c>
      <c r="L412" s="8">
        <f>SUM('発達障害（診断書なし・配慮あり）情報入力シート'!J412:M412)+COUNTA('発達障害（診断書なし・配慮あり）情報入力シート'!N412)</f>
        <v>0</v>
      </c>
      <c r="M412" s="8">
        <f>SUM('発達障害（診断書なし・配慮あり）情報入力シート'!O412:R412)+COUNTA('発達障害（診断書なし・配慮あり）情報入力シート'!S412)</f>
        <v>0</v>
      </c>
      <c r="N412" s="8">
        <f>IF(SUM('発達障害（診断書なし・配慮あり）情報入力シート'!$T412:$AP412)&gt;0,1,0)</f>
        <v>0</v>
      </c>
      <c r="O412" s="8">
        <f>IF('発達障害（診断書なし・配慮あり）情報入力シート'!D412="入学者(新1年生)",1,0)</f>
        <v>0</v>
      </c>
    </row>
    <row r="413" spans="1:15" x14ac:dyDescent="0.4">
      <c r="A413" s="1217">
        <v>389</v>
      </c>
      <c r="B413" s="1218">
        <f>IF('発達障害（診断書なし・配慮あり）情報入力シート'!AQ413="",0,IF(AND('発達障害（診断書なし・配慮あり）情報入力シート'!AP413=1,'発達障害（診断書なし・配慮あり）情報入力シート'!D413&lt;&gt;"",'発達障害（診断書なし・配慮あり）情報入力シート'!D413&lt;&gt;"在籍者(2年生以上)"),1,0))</f>
        <v>0</v>
      </c>
      <c r="C413" s="1218">
        <f t="shared" si="18"/>
        <v>0</v>
      </c>
      <c r="D413" s="1218" t="str">
        <f>IFERROR(MATCH(ROW('発達障害（診断書なし・配慮あり）情報入力シート'!A389),C:C,0),"")</f>
        <v/>
      </c>
      <c r="E413" s="1218">
        <f>IF('発達障害（診断書なし・配慮あり）情報入力シート'!BS413="",0,IF(AND('発達障害（診断書なし・配慮あり）情報入力シート'!BR413=1,'発達障害（診断書なし・配慮あり）情報入力シート'!D413&lt;&gt;"",'発達障害（診断書なし・配慮あり）情報入力シート'!D413&lt;&gt;"入学しなかった"),1,0))</f>
        <v>0</v>
      </c>
      <c r="F413" s="1218">
        <f t="shared" si="19"/>
        <v>0</v>
      </c>
      <c r="G413" s="1218" t="str">
        <f>IFERROR(MATCH(ROW('発達障害（診断書なし・配慮あり）情報入力シート'!AN389),F:F,0),"")</f>
        <v/>
      </c>
      <c r="H413" s="8">
        <f>IF('発達障害（診断書なし・配慮あり）情報入力シート'!CL413="",0,IF(AND('発達障害（診断書なし・配慮あり）情報入力シート'!CK413=1,'発達障害（診断書なし・配慮あり）情報入力シート'!D413&lt;&gt;"",'発達障害（診断書なし・配慮あり）情報入力シート'!D413&lt;&gt;"入学しなかった"),1,0))</f>
        <v>0</v>
      </c>
      <c r="I413" s="8">
        <f t="shared" si="20"/>
        <v>0</v>
      </c>
      <c r="J413" s="8" t="str">
        <f>IFERROR(MATCH(ROW('発達障害（診断書なし・配慮あり）情報入力シート'!BD389),I:I,0),"")</f>
        <v/>
      </c>
      <c r="K413" s="8">
        <f>IF(OR(SUM('発達障害（診断書なし・配慮あり）情報入力シート'!AT413:BQ413,'発達障害（診断書なし・配慮あり）情報入力シート'!BT413:CJ413)&gt;0,COUNTA('発達障害（診断書なし・配慮あり）情報入力シート'!BR413:BS413)=2,COUNTA('発達障害（診断書なし・配慮あり）情報入力シート'!CK413:CL413)=2),1,0)</f>
        <v>0</v>
      </c>
      <c r="L413" s="8">
        <f>SUM('発達障害（診断書なし・配慮あり）情報入力シート'!J413:M413)+COUNTA('発達障害（診断書なし・配慮あり）情報入力シート'!N413)</f>
        <v>0</v>
      </c>
      <c r="M413" s="8">
        <f>SUM('発達障害（診断書なし・配慮あり）情報入力シート'!O413:R413)+COUNTA('発達障害（診断書なし・配慮あり）情報入力シート'!S413)</f>
        <v>0</v>
      </c>
      <c r="N413" s="8">
        <f>IF(SUM('発達障害（診断書なし・配慮あり）情報入力シート'!$T413:$AP413)&gt;0,1,0)</f>
        <v>0</v>
      </c>
      <c r="O413" s="8">
        <f>IF('発達障害（診断書なし・配慮あり）情報入力シート'!D413="入学者(新1年生)",1,0)</f>
        <v>0</v>
      </c>
    </row>
    <row r="414" spans="1:15" x14ac:dyDescent="0.4">
      <c r="A414" s="1217">
        <v>390</v>
      </c>
      <c r="B414" s="1218">
        <f>IF('発達障害（診断書なし・配慮あり）情報入力シート'!AQ414="",0,IF(AND('発達障害（診断書なし・配慮あり）情報入力シート'!AP414=1,'発達障害（診断書なし・配慮あり）情報入力シート'!D414&lt;&gt;"",'発達障害（診断書なし・配慮あり）情報入力シート'!D414&lt;&gt;"在籍者(2年生以上)"),1,0))</f>
        <v>0</v>
      </c>
      <c r="C414" s="1218">
        <f t="shared" si="18"/>
        <v>0</v>
      </c>
      <c r="D414" s="1218" t="str">
        <f>IFERROR(MATCH(ROW('発達障害（診断書なし・配慮あり）情報入力シート'!A390),C:C,0),"")</f>
        <v/>
      </c>
      <c r="E414" s="1218">
        <f>IF('発達障害（診断書なし・配慮あり）情報入力シート'!BS414="",0,IF(AND('発達障害（診断書なし・配慮あり）情報入力シート'!BR414=1,'発達障害（診断書なし・配慮あり）情報入力シート'!D414&lt;&gt;"",'発達障害（診断書なし・配慮あり）情報入力シート'!D414&lt;&gt;"入学しなかった"),1,0))</f>
        <v>0</v>
      </c>
      <c r="F414" s="1218">
        <f t="shared" si="19"/>
        <v>0</v>
      </c>
      <c r="G414" s="1218" t="str">
        <f>IFERROR(MATCH(ROW('発達障害（診断書なし・配慮あり）情報入力シート'!AN390),F:F,0),"")</f>
        <v/>
      </c>
      <c r="H414" s="8">
        <f>IF('発達障害（診断書なし・配慮あり）情報入力シート'!CL414="",0,IF(AND('発達障害（診断書なし・配慮あり）情報入力シート'!CK414=1,'発達障害（診断書なし・配慮あり）情報入力シート'!D414&lt;&gt;"",'発達障害（診断書なし・配慮あり）情報入力シート'!D414&lt;&gt;"入学しなかった"),1,0))</f>
        <v>0</v>
      </c>
      <c r="I414" s="8">
        <f t="shared" si="20"/>
        <v>0</v>
      </c>
      <c r="J414" s="8" t="str">
        <f>IFERROR(MATCH(ROW('発達障害（診断書なし・配慮あり）情報入力シート'!BD390),I:I,0),"")</f>
        <v/>
      </c>
      <c r="K414" s="8">
        <f>IF(OR(SUM('発達障害（診断書なし・配慮あり）情報入力シート'!AT414:BQ414,'発達障害（診断書なし・配慮あり）情報入力シート'!BT414:CJ414)&gt;0,COUNTA('発達障害（診断書なし・配慮あり）情報入力シート'!BR414:BS414)=2,COUNTA('発達障害（診断書なし・配慮あり）情報入力シート'!CK414:CL414)=2),1,0)</f>
        <v>0</v>
      </c>
      <c r="L414" s="8">
        <f>SUM('発達障害（診断書なし・配慮あり）情報入力シート'!J414:M414)+COUNTA('発達障害（診断書なし・配慮あり）情報入力シート'!N414)</f>
        <v>0</v>
      </c>
      <c r="M414" s="8">
        <f>SUM('発達障害（診断書なし・配慮あり）情報入力シート'!O414:R414)+COUNTA('発達障害（診断書なし・配慮あり）情報入力シート'!S414)</f>
        <v>0</v>
      </c>
      <c r="N414" s="8">
        <f>IF(SUM('発達障害（診断書なし・配慮あり）情報入力シート'!$T414:$AP414)&gt;0,1,0)</f>
        <v>0</v>
      </c>
      <c r="O414" s="8">
        <f>IF('発達障害（診断書なし・配慮あり）情報入力シート'!D414="入学者(新1年生)",1,0)</f>
        <v>0</v>
      </c>
    </row>
    <row r="415" spans="1:15" x14ac:dyDescent="0.4">
      <c r="A415" s="1217">
        <v>391</v>
      </c>
      <c r="B415" s="1218">
        <f>IF('発達障害（診断書なし・配慮あり）情報入力シート'!AQ415="",0,IF(AND('発達障害（診断書なし・配慮あり）情報入力シート'!AP415=1,'発達障害（診断書なし・配慮あり）情報入力シート'!D415&lt;&gt;"",'発達障害（診断書なし・配慮あり）情報入力シート'!D415&lt;&gt;"在籍者(2年生以上)"),1,0))</f>
        <v>0</v>
      </c>
      <c r="C415" s="1218">
        <f t="shared" si="18"/>
        <v>0</v>
      </c>
      <c r="D415" s="1218" t="str">
        <f>IFERROR(MATCH(ROW('発達障害（診断書なし・配慮あり）情報入力シート'!A391),C:C,0),"")</f>
        <v/>
      </c>
      <c r="E415" s="1218">
        <f>IF('発達障害（診断書なし・配慮あり）情報入力シート'!BS415="",0,IF(AND('発達障害（診断書なし・配慮あり）情報入力シート'!BR415=1,'発達障害（診断書なし・配慮あり）情報入力シート'!D415&lt;&gt;"",'発達障害（診断書なし・配慮あり）情報入力シート'!D415&lt;&gt;"入学しなかった"),1,0))</f>
        <v>0</v>
      </c>
      <c r="F415" s="1218">
        <f t="shared" si="19"/>
        <v>0</v>
      </c>
      <c r="G415" s="1218" t="str">
        <f>IFERROR(MATCH(ROW('発達障害（診断書なし・配慮あり）情報入力シート'!AN391),F:F,0),"")</f>
        <v/>
      </c>
      <c r="H415" s="8">
        <f>IF('発達障害（診断書なし・配慮あり）情報入力シート'!CL415="",0,IF(AND('発達障害（診断書なし・配慮あり）情報入力シート'!CK415=1,'発達障害（診断書なし・配慮あり）情報入力シート'!D415&lt;&gt;"",'発達障害（診断書なし・配慮あり）情報入力シート'!D415&lt;&gt;"入学しなかった"),1,0))</f>
        <v>0</v>
      </c>
      <c r="I415" s="8">
        <f t="shared" si="20"/>
        <v>0</v>
      </c>
      <c r="J415" s="8" t="str">
        <f>IFERROR(MATCH(ROW('発達障害（診断書なし・配慮あり）情報入力シート'!BD391),I:I,0),"")</f>
        <v/>
      </c>
      <c r="K415" s="8">
        <f>IF(OR(SUM('発達障害（診断書なし・配慮あり）情報入力シート'!AT415:BQ415,'発達障害（診断書なし・配慮あり）情報入力シート'!BT415:CJ415)&gt;0,COUNTA('発達障害（診断書なし・配慮あり）情報入力シート'!BR415:BS415)=2,COUNTA('発達障害（診断書なし・配慮あり）情報入力シート'!CK415:CL415)=2),1,0)</f>
        <v>0</v>
      </c>
      <c r="L415" s="8">
        <f>SUM('発達障害（診断書なし・配慮あり）情報入力シート'!J415:M415)+COUNTA('発達障害（診断書なし・配慮あり）情報入力シート'!N415)</f>
        <v>0</v>
      </c>
      <c r="M415" s="8">
        <f>SUM('発達障害（診断書なし・配慮あり）情報入力シート'!O415:R415)+COUNTA('発達障害（診断書なし・配慮あり）情報入力シート'!S415)</f>
        <v>0</v>
      </c>
      <c r="N415" s="8">
        <f>IF(SUM('発達障害（診断書なし・配慮あり）情報入力シート'!$T415:$AP415)&gt;0,1,0)</f>
        <v>0</v>
      </c>
      <c r="O415" s="8">
        <f>IF('発達障害（診断書なし・配慮あり）情報入力シート'!D415="入学者(新1年生)",1,0)</f>
        <v>0</v>
      </c>
    </row>
    <row r="416" spans="1:15" x14ac:dyDescent="0.4">
      <c r="A416" s="1217">
        <v>392</v>
      </c>
      <c r="B416" s="1218">
        <f>IF('発達障害（診断書なし・配慮あり）情報入力シート'!AQ416="",0,IF(AND('発達障害（診断書なし・配慮あり）情報入力シート'!AP416=1,'発達障害（診断書なし・配慮あり）情報入力シート'!D416&lt;&gt;"",'発達障害（診断書なし・配慮あり）情報入力シート'!D416&lt;&gt;"在籍者(2年生以上)"),1,0))</f>
        <v>0</v>
      </c>
      <c r="C416" s="1218">
        <f t="shared" si="18"/>
        <v>0</v>
      </c>
      <c r="D416" s="1218" t="str">
        <f>IFERROR(MATCH(ROW('発達障害（診断書なし・配慮あり）情報入力シート'!A392),C:C,0),"")</f>
        <v/>
      </c>
      <c r="E416" s="1218">
        <f>IF('発達障害（診断書なし・配慮あり）情報入力シート'!BS416="",0,IF(AND('発達障害（診断書なし・配慮あり）情報入力シート'!BR416=1,'発達障害（診断書なし・配慮あり）情報入力シート'!D416&lt;&gt;"",'発達障害（診断書なし・配慮あり）情報入力シート'!D416&lt;&gt;"入学しなかった"),1,0))</f>
        <v>0</v>
      </c>
      <c r="F416" s="1218">
        <f t="shared" si="19"/>
        <v>0</v>
      </c>
      <c r="G416" s="1218" t="str">
        <f>IFERROR(MATCH(ROW('発達障害（診断書なし・配慮あり）情報入力シート'!AN392),F:F,0),"")</f>
        <v/>
      </c>
      <c r="H416" s="8">
        <f>IF('発達障害（診断書なし・配慮あり）情報入力シート'!CL416="",0,IF(AND('発達障害（診断書なし・配慮あり）情報入力シート'!CK416=1,'発達障害（診断書なし・配慮あり）情報入力シート'!D416&lt;&gt;"",'発達障害（診断書なし・配慮あり）情報入力シート'!D416&lt;&gt;"入学しなかった"),1,0))</f>
        <v>0</v>
      </c>
      <c r="I416" s="8">
        <f t="shared" si="20"/>
        <v>0</v>
      </c>
      <c r="J416" s="8" t="str">
        <f>IFERROR(MATCH(ROW('発達障害（診断書なし・配慮あり）情報入力シート'!BD392),I:I,0),"")</f>
        <v/>
      </c>
      <c r="K416" s="8">
        <f>IF(OR(SUM('発達障害（診断書なし・配慮あり）情報入力シート'!AT416:BQ416,'発達障害（診断書なし・配慮あり）情報入力シート'!BT416:CJ416)&gt;0,COUNTA('発達障害（診断書なし・配慮あり）情報入力シート'!BR416:BS416)=2,COUNTA('発達障害（診断書なし・配慮あり）情報入力シート'!CK416:CL416)=2),1,0)</f>
        <v>0</v>
      </c>
      <c r="L416" s="8">
        <f>SUM('発達障害（診断書なし・配慮あり）情報入力シート'!J416:M416)+COUNTA('発達障害（診断書なし・配慮あり）情報入力シート'!N416)</f>
        <v>0</v>
      </c>
      <c r="M416" s="8">
        <f>SUM('発達障害（診断書なし・配慮あり）情報入力シート'!O416:R416)+COUNTA('発達障害（診断書なし・配慮あり）情報入力シート'!S416)</f>
        <v>0</v>
      </c>
      <c r="N416" s="8">
        <f>IF(SUM('発達障害（診断書なし・配慮あり）情報入力シート'!$T416:$AP416)&gt;0,1,0)</f>
        <v>0</v>
      </c>
      <c r="O416" s="8">
        <f>IF('発達障害（診断書なし・配慮あり）情報入力シート'!D416="入学者(新1年生)",1,0)</f>
        <v>0</v>
      </c>
    </row>
    <row r="417" spans="1:15" x14ac:dyDescent="0.4">
      <c r="A417" s="1217">
        <v>393</v>
      </c>
      <c r="B417" s="1218">
        <f>IF('発達障害（診断書なし・配慮あり）情報入力シート'!AQ417="",0,IF(AND('発達障害（診断書なし・配慮あり）情報入力シート'!AP417=1,'発達障害（診断書なし・配慮あり）情報入力シート'!D417&lt;&gt;"",'発達障害（診断書なし・配慮あり）情報入力シート'!D417&lt;&gt;"在籍者(2年生以上)"),1,0))</f>
        <v>0</v>
      </c>
      <c r="C417" s="1218">
        <f t="shared" si="18"/>
        <v>0</v>
      </c>
      <c r="D417" s="1218" t="str">
        <f>IFERROR(MATCH(ROW('発達障害（診断書なし・配慮あり）情報入力シート'!A393),C:C,0),"")</f>
        <v/>
      </c>
      <c r="E417" s="1218">
        <f>IF('発達障害（診断書なし・配慮あり）情報入力シート'!BS417="",0,IF(AND('発達障害（診断書なし・配慮あり）情報入力シート'!BR417=1,'発達障害（診断書なし・配慮あり）情報入力シート'!D417&lt;&gt;"",'発達障害（診断書なし・配慮あり）情報入力シート'!D417&lt;&gt;"入学しなかった"),1,0))</f>
        <v>0</v>
      </c>
      <c r="F417" s="1218">
        <f t="shared" si="19"/>
        <v>0</v>
      </c>
      <c r="G417" s="1218" t="str">
        <f>IFERROR(MATCH(ROW('発達障害（診断書なし・配慮あり）情報入力シート'!AN393),F:F,0),"")</f>
        <v/>
      </c>
      <c r="H417" s="8">
        <f>IF('発達障害（診断書なし・配慮あり）情報入力シート'!CL417="",0,IF(AND('発達障害（診断書なし・配慮あり）情報入力シート'!CK417=1,'発達障害（診断書なし・配慮あり）情報入力シート'!D417&lt;&gt;"",'発達障害（診断書なし・配慮あり）情報入力シート'!D417&lt;&gt;"入学しなかった"),1,0))</f>
        <v>0</v>
      </c>
      <c r="I417" s="8">
        <f t="shared" si="20"/>
        <v>0</v>
      </c>
      <c r="J417" s="8" t="str">
        <f>IFERROR(MATCH(ROW('発達障害（診断書なし・配慮あり）情報入力シート'!BD393),I:I,0),"")</f>
        <v/>
      </c>
      <c r="K417" s="8">
        <f>IF(OR(SUM('発達障害（診断書なし・配慮あり）情報入力シート'!AT417:BQ417,'発達障害（診断書なし・配慮あり）情報入力シート'!BT417:CJ417)&gt;0,COUNTA('発達障害（診断書なし・配慮あり）情報入力シート'!BR417:BS417)=2,COUNTA('発達障害（診断書なし・配慮あり）情報入力シート'!CK417:CL417)=2),1,0)</f>
        <v>0</v>
      </c>
      <c r="L417" s="8">
        <f>SUM('発達障害（診断書なし・配慮あり）情報入力シート'!J417:M417)+COUNTA('発達障害（診断書なし・配慮あり）情報入力シート'!N417)</f>
        <v>0</v>
      </c>
      <c r="M417" s="8">
        <f>SUM('発達障害（診断書なし・配慮あり）情報入力シート'!O417:R417)+COUNTA('発達障害（診断書なし・配慮あり）情報入力シート'!S417)</f>
        <v>0</v>
      </c>
      <c r="N417" s="8">
        <f>IF(SUM('発達障害（診断書なし・配慮あり）情報入力シート'!$T417:$AP417)&gt;0,1,0)</f>
        <v>0</v>
      </c>
      <c r="O417" s="8">
        <f>IF('発達障害（診断書なし・配慮あり）情報入力シート'!D417="入学者(新1年生)",1,0)</f>
        <v>0</v>
      </c>
    </row>
    <row r="418" spans="1:15" x14ac:dyDescent="0.4">
      <c r="A418" s="1217">
        <v>394</v>
      </c>
      <c r="B418" s="1218">
        <f>IF('発達障害（診断書なし・配慮あり）情報入力シート'!AQ418="",0,IF(AND('発達障害（診断書なし・配慮あり）情報入力シート'!AP418=1,'発達障害（診断書なし・配慮あり）情報入力シート'!D418&lt;&gt;"",'発達障害（診断書なし・配慮あり）情報入力シート'!D418&lt;&gt;"在籍者(2年生以上)"),1,0))</f>
        <v>0</v>
      </c>
      <c r="C418" s="1218">
        <f t="shared" si="18"/>
        <v>0</v>
      </c>
      <c r="D418" s="1218" t="str">
        <f>IFERROR(MATCH(ROW('発達障害（診断書なし・配慮あり）情報入力シート'!A394),C:C,0),"")</f>
        <v/>
      </c>
      <c r="E418" s="1218">
        <f>IF('発達障害（診断書なし・配慮あり）情報入力シート'!BS418="",0,IF(AND('発達障害（診断書なし・配慮あり）情報入力シート'!BR418=1,'発達障害（診断書なし・配慮あり）情報入力シート'!D418&lt;&gt;"",'発達障害（診断書なし・配慮あり）情報入力シート'!D418&lt;&gt;"入学しなかった"),1,0))</f>
        <v>0</v>
      </c>
      <c r="F418" s="1218">
        <f t="shared" si="19"/>
        <v>0</v>
      </c>
      <c r="G418" s="1218" t="str">
        <f>IFERROR(MATCH(ROW('発達障害（診断書なし・配慮あり）情報入力シート'!AN394),F:F,0),"")</f>
        <v/>
      </c>
      <c r="H418" s="8">
        <f>IF('発達障害（診断書なし・配慮あり）情報入力シート'!CL418="",0,IF(AND('発達障害（診断書なし・配慮あり）情報入力シート'!CK418=1,'発達障害（診断書なし・配慮あり）情報入力シート'!D418&lt;&gt;"",'発達障害（診断書なし・配慮あり）情報入力シート'!D418&lt;&gt;"入学しなかった"),1,0))</f>
        <v>0</v>
      </c>
      <c r="I418" s="8">
        <f t="shared" si="20"/>
        <v>0</v>
      </c>
      <c r="J418" s="8" t="str">
        <f>IFERROR(MATCH(ROW('発達障害（診断書なし・配慮あり）情報入力シート'!BD394),I:I,0),"")</f>
        <v/>
      </c>
      <c r="K418" s="8">
        <f>IF(OR(SUM('発達障害（診断書なし・配慮あり）情報入力シート'!AT418:BQ418,'発達障害（診断書なし・配慮あり）情報入力シート'!BT418:CJ418)&gt;0,COUNTA('発達障害（診断書なし・配慮あり）情報入力シート'!BR418:BS418)=2,COUNTA('発達障害（診断書なし・配慮あり）情報入力シート'!CK418:CL418)=2),1,0)</f>
        <v>0</v>
      </c>
      <c r="L418" s="8">
        <f>SUM('発達障害（診断書なし・配慮あり）情報入力シート'!J418:M418)+COUNTA('発達障害（診断書なし・配慮あり）情報入力シート'!N418)</f>
        <v>0</v>
      </c>
      <c r="M418" s="8">
        <f>SUM('発達障害（診断書なし・配慮あり）情報入力シート'!O418:R418)+COUNTA('発達障害（診断書なし・配慮あり）情報入力シート'!S418)</f>
        <v>0</v>
      </c>
      <c r="N418" s="8">
        <f>IF(SUM('発達障害（診断書なし・配慮あり）情報入力シート'!$T418:$AP418)&gt;0,1,0)</f>
        <v>0</v>
      </c>
      <c r="O418" s="8">
        <f>IF('発達障害（診断書なし・配慮あり）情報入力シート'!D418="入学者(新1年生)",1,0)</f>
        <v>0</v>
      </c>
    </row>
    <row r="419" spans="1:15" x14ac:dyDescent="0.4">
      <c r="A419" s="1217">
        <v>395</v>
      </c>
      <c r="B419" s="1218">
        <f>IF('発達障害（診断書なし・配慮あり）情報入力シート'!AQ419="",0,IF(AND('発達障害（診断書なし・配慮あり）情報入力シート'!AP419=1,'発達障害（診断書なし・配慮あり）情報入力シート'!D419&lt;&gt;"",'発達障害（診断書なし・配慮あり）情報入力シート'!D419&lt;&gt;"在籍者(2年生以上)"),1,0))</f>
        <v>0</v>
      </c>
      <c r="C419" s="1218">
        <f t="shared" si="18"/>
        <v>0</v>
      </c>
      <c r="D419" s="1218" t="str">
        <f>IFERROR(MATCH(ROW('発達障害（診断書なし・配慮あり）情報入力シート'!A395),C:C,0),"")</f>
        <v/>
      </c>
      <c r="E419" s="1218">
        <f>IF('発達障害（診断書なし・配慮あり）情報入力シート'!BS419="",0,IF(AND('発達障害（診断書なし・配慮あり）情報入力シート'!BR419=1,'発達障害（診断書なし・配慮あり）情報入力シート'!D419&lt;&gt;"",'発達障害（診断書なし・配慮あり）情報入力シート'!D419&lt;&gt;"入学しなかった"),1,0))</f>
        <v>0</v>
      </c>
      <c r="F419" s="1218">
        <f t="shared" si="19"/>
        <v>0</v>
      </c>
      <c r="G419" s="1218" t="str">
        <f>IFERROR(MATCH(ROW('発達障害（診断書なし・配慮あり）情報入力シート'!AN395),F:F,0),"")</f>
        <v/>
      </c>
      <c r="H419" s="8">
        <f>IF('発達障害（診断書なし・配慮あり）情報入力シート'!CL419="",0,IF(AND('発達障害（診断書なし・配慮あり）情報入力シート'!CK419=1,'発達障害（診断書なし・配慮あり）情報入力シート'!D419&lt;&gt;"",'発達障害（診断書なし・配慮あり）情報入力シート'!D419&lt;&gt;"入学しなかった"),1,0))</f>
        <v>0</v>
      </c>
      <c r="I419" s="8">
        <f t="shared" si="20"/>
        <v>0</v>
      </c>
      <c r="J419" s="8" t="str">
        <f>IFERROR(MATCH(ROW('発達障害（診断書なし・配慮あり）情報入力シート'!BD395),I:I,0),"")</f>
        <v/>
      </c>
      <c r="K419" s="8">
        <f>IF(OR(SUM('発達障害（診断書なし・配慮あり）情報入力シート'!AT419:BQ419,'発達障害（診断書なし・配慮あり）情報入力シート'!BT419:CJ419)&gt;0,COUNTA('発達障害（診断書なし・配慮あり）情報入力シート'!BR419:BS419)=2,COUNTA('発達障害（診断書なし・配慮あり）情報入力シート'!CK419:CL419)=2),1,0)</f>
        <v>0</v>
      </c>
      <c r="L419" s="8">
        <f>SUM('発達障害（診断書なし・配慮あり）情報入力シート'!J419:M419)+COUNTA('発達障害（診断書なし・配慮あり）情報入力シート'!N419)</f>
        <v>0</v>
      </c>
      <c r="M419" s="8">
        <f>SUM('発達障害（診断書なし・配慮あり）情報入力シート'!O419:R419)+COUNTA('発達障害（診断書なし・配慮あり）情報入力シート'!S419)</f>
        <v>0</v>
      </c>
      <c r="N419" s="8">
        <f>IF(SUM('発達障害（診断書なし・配慮あり）情報入力シート'!$T419:$AP419)&gt;0,1,0)</f>
        <v>0</v>
      </c>
      <c r="O419" s="8">
        <f>IF('発達障害（診断書なし・配慮あり）情報入力シート'!D419="入学者(新1年生)",1,0)</f>
        <v>0</v>
      </c>
    </row>
    <row r="420" spans="1:15" x14ac:dyDescent="0.4">
      <c r="A420" s="1217">
        <v>396</v>
      </c>
      <c r="B420" s="1218">
        <f>IF('発達障害（診断書なし・配慮あり）情報入力シート'!AQ420="",0,IF(AND('発達障害（診断書なし・配慮あり）情報入力シート'!AP420=1,'発達障害（診断書なし・配慮あり）情報入力シート'!D420&lt;&gt;"",'発達障害（診断書なし・配慮あり）情報入力シート'!D420&lt;&gt;"在籍者(2年生以上)"),1,0))</f>
        <v>0</v>
      </c>
      <c r="C420" s="1218">
        <f t="shared" si="18"/>
        <v>0</v>
      </c>
      <c r="D420" s="1218" t="str">
        <f>IFERROR(MATCH(ROW('発達障害（診断書なし・配慮あり）情報入力シート'!A396),C:C,0),"")</f>
        <v/>
      </c>
      <c r="E420" s="1218">
        <f>IF('発達障害（診断書なし・配慮あり）情報入力シート'!BS420="",0,IF(AND('発達障害（診断書なし・配慮あり）情報入力シート'!BR420=1,'発達障害（診断書なし・配慮あり）情報入力シート'!D420&lt;&gt;"",'発達障害（診断書なし・配慮あり）情報入力シート'!D420&lt;&gt;"入学しなかった"),1,0))</f>
        <v>0</v>
      </c>
      <c r="F420" s="1218">
        <f t="shared" si="19"/>
        <v>0</v>
      </c>
      <c r="G420" s="1218" t="str">
        <f>IFERROR(MATCH(ROW('発達障害（診断書なし・配慮あり）情報入力シート'!AN396),F:F,0),"")</f>
        <v/>
      </c>
      <c r="H420" s="8">
        <f>IF('発達障害（診断書なし・配慮あり）情報入力シート'!CL420="",0,IF(AND('発達障害（診断書なし・配慮あり）情報入力シート'!CK420=1,'発達障害（診断書なし・配慮あり）情報入力シート'!D420&lt;&gt;"",'発達障害（診断書なし・配慮あり）情報入力シート'!D420&lt;&gt;"入学しなかった"),1,0))</f>
        <v>0</v>
      </c>
      <c r="I420" s="8">
        <f t="shared" si="20"/>
        <v>0</v>
      </c>
      <c r="J420" s="8" t="str">
        <f>IFERROR(MATCH(ROW('発達障害（診断書なし・配慮あり）情報入力シート'!BD396),I:I,0),"")</f>
        <v/>
      </c>
      <c r="K420" s="8">
        <f>IF(OR(SUM('発達障害（診断書なし・配慮あり）情報入力シート'!AT420:BQ420,'発達障害（診断書なし・配慮あり）情報入力シート'!BT420:CJ420)&gt;0,COUNTA('発達障害（診断書なし・配慮あり）情報入力シート'!BR420:BS420)=2,COUNTA('発達障害（診断書なし・配慮あり）情報入力シート'!CK420:CL420)=2),1,0)</f>
        <v>0</v>
      </c>
      <c r="L420" s="8">
        <f>SUM('発達障害（診断書なし・配慮あり）情報入力シート'!J420:M420)+COUNTA('発達障害（診断書なし・配慮あり）情報入力シート'!N420)</f>
        <v>0</v>
      </c>
      <c r="M420" s="8">
        <f>SUM('発達障害（診断書なし・配慮あり）情報入力シート'!O420:R420)+COUNTA('発達障害（診断書なし・配慮あり）情報入力シート'!S420)</f>
        <v>0</v>
      </c>
      <c r="N420" s="8">
        <f>IF(SUM('発達障害（診断書なし・配慮あり）情報入力シート'!$T420:$AP420)&gt;0,1,0)</f>
        <v>0</v>
      </c>
      <c r="O420" s="8">
        <f>IF('発達障害（診断書なし・配慮あり）情報入力シート'!D420="入学者(新1年生)",1,0)</f>
        <v>0</v>
      </c>
    </row>
    <row r="421" spans="1:15" x14ac:dyDescent="0.4">
      <c r="A421" s="1217">
        <v>397</v>
      </c>
      <c r="B421" s="1218">
        <f>IF('発達障害（診断書なし・配慮あり）情報入力シート'!AQ421="",0,IF(AND('発達障害（診断書なし・配慮あり）情報入力シート'!AP421=1,'発達障害（診断書なし・配慮あり）情報入力シート'!D421&lt;&gt;"",'発達障害（診断書なし・配慮あり）情報入力シート'!D421&lt;&gt;"在籍者(2年生以上)"),1,0))</f>
        <v>0</v>
      </c>
      <c r="C421" s="1218">
        <f t="shared" si="18"/>
        <v>0</v>
      </c>
      <c r="D421" s="1218" t="str">
        <f>IFERROR(MATCH(ROW('発達障害（診断書なし・配慮あり）情報入力シート'!A397),C:C,0),"")</f>
        <v/>
      </c>
      <c r="E421" s="1218">
        <f>IF('発達障害（診断書なし・配慮あり）情報入力シート'!BS421="",0,IF(AND('発達障害（診断書なし・配慮あり）情報入力シート'!BR421=1,'発達障害（診断書なし・配慮あり）情報入力シート'!D421&lt;&gt;"",'発達障害（診断書なし・配慮あり）情報入力シート'!D421&lt;&gt;"入学しなかった"),1,0))</f>
        <v>0</v>
      </c>
      <c r="F421" s="1218">
        <f t="shared" si="19"/>
        <v>0</v>
      </c>
      <c r="G421" s="1218" t="str">
        <f>IFERROR(MATCH(ROW('発達障害（診断書なし・配慮あり）情報入力シート'!AN397),F:F,0),"")</f>
        <v/>
      </c>
      <c r="H421" s="8">
        <f>IF('発達障害（診断書なし・配慮あり）情報入力シート'!CL421="",0,IF(AND('発達障害（診断書なし・配慮あり）情報入力シート'!CK421=1,'発達障害（診断書なし・配慮あり）情報入力シート'!D421&lt;&gt;"",'発達障害（診断書なし・配慮あり）情報入力シート'!D421&lt;&gt;"入学しなかった"),1,0))</f>
        <v>0</v>
      </c>
      <c r="I421" s="8">
        <f t="shared" si="20"/>
        <v>0</v>
      </c>
      <c r="J421" s="8" t="str">
        <f>IFERROR(MATCH(ROW('発達障害（診断書なし・配慮あり）情報入力シート'!BD397),I:I,0),"")</f>
        <v/>
      </c>
      <c r="K421" s="8">
        <f>IF(OR(SUM('発達障害（診断書なし・配慮あり）情報入力シート'!AT421:BQ421,'発達障害（診断書なし・配慮あり）情報入力シート'!BT421:CJ421)&gt;0,COUNTA('発達障害（診断書なし・配慮あり）情報入力シート'!BR421:BS421)=2,COUNTA('発達障害（診断書なし・配慮あり）情報入力シート'!CK421:CL421)=2),1,0)</f>
        <v>0</v>
      </c>
      <c r="L421" s="8">
        <f>SUM('発達障害（診断書なし・配慮あり）情報入力シート'!J421:M421)+COUNTA('発達障害（診断書なし・配慮あり）情報入力シート'!N421)</f>
        <v>0</v>
      </c>
      <c r="M421" s="8">
        <f>SUM('発達障害（診断書なし・配慮あり）情報入力シート'!O421:R421)+COUNTA('発達障害（診断書なし・配慮あり）情報入力シート'!S421)</f>
        <v>0</v>
      </c>
      <c r="N421" s="8">
        <f>IF(SUM('発達障害（診断書なし・配慮あり）情報入力シート'!$T421:$AP421)&gt;0,1,0)</f>
        <v>0</v>
      </c>
      <c r="O421" s="8">
        <f>IF('発達障害（診断書なし・配慮あり）情報入力シート'!D421="入学者(新1年生)",1,0)</f>
        <v>0</v>
      </c>
    </row>
    <row r="422" spans="1:15" x14ac:dyDescent="0.4">
      <c r="A422" s="1217">
        <v>398</v>
      </c>
      <c r="B422" s="1218">
        <f>IF('発達障害（診断書なし・配慮あり）情報入力シート'!AQ422="",0,IF(AND('発達障害（診断書なし・配慮あり）情報入力シート'!AP422=1,'発達障害（診断書なし・配慮あり）情報入力シート'!D422&lt;&gt;"",'発達障害（診断書なし・配慮あり）情報入力シート'!D422&lt;&gt;"在籍者(2年生以上)"),1,0))</f>
        <v>0</v>
      </c>
      <c r="C422" s="1218">
        <f t="shared" si="18"/>
        <v>0</v>
      </c>
      <c r="D422" s="1218" t="str">
        <f>IFERROR(MATCH(ROW('発達障害（診断書なし・配慮あり）情報入力シート'!A398),C:C,0),"")</f>
        <v/>
      </c>
      <c r="E422" s="1218">
        <f>IF('発達障害（診断書なし・配慮あり）情報入力シート'!BS422="",0,IF(AND('発達障害（診断書なし・配慮あり）情報入力シート'!BR422=1,'発達障害（診断書なし・配慮あり）情報入力シート'!D422&lt;&gt;"",'発達障害（診断書なし・配慮あり）情報入力シート'!D422&lt;&gt;"入学しなかった"),1,0))</f>
        <v>0</v>
      </c>
      <c r="F422" s="1218">
        <f t="shared" si="19"/>
        <v>0</v>
      </c>
      <c r="G422" s="1218" t="str">
        <f>IFERROR(MATCH(ROW('発達障害（診断書なし・配慮あり）情報入力シート'!AN398),F:F,0),"")</f>
        <v/>
      </c>
      <c r="H422" s="8">
        <f>IF('発達障害（診断書なし・配慮あり）情報入力シート'!CL422="",0,IF(AND('発達障害（診断書なし・配慮あり）情報入力シート'!CK422=1,'発達障害（診断書なし・配慮あり）情報入力シート'!D422&lt;&gt;"",'発達障害（診断書なし・配慮あり）情報入力シート'!D422&lt;&gt;"入学しなかった"),1,0))</f>
        <v>0</v>
      </c>
      <c r="I422" s="8">
        <f t="shared" si="20"/>
        <v>0</v>
      </c>
      <c r="J422" s="8" t="str">
        <f>IFERROR(MATCH(ROW('発達障害（診断書なし・配慮あり）情報入力シート'!BD398),I:I,0),"")</f>
        <v/>
      </c>
      <c r="K422" s="8">
        <f>IF(OR(SUM('発達障害（診断書なし・配慮あり）情報入力シート'!AT422:BQ422,'発達障害（診断書なし・配慮あり）情報入力シート'!BT422:CJ422)&gt;0,COUNTA('発達障害（診断書なし・配慮あり）情報入力シート'!BR422:BS422)=2,COUNTA('発達障害（診断書なし・配慮あり）情報入力シート'!CK422:CL422)=2),1,0)</f>
        <v>0</v>
      </c>
      <c r="L422" s="8">
        <f>SUM('発達障害（診断書なし・配慮あり）情報入力シート'!J422:M422)+COUNTA('発達障害（診断書なし・配慮あり）情報入力シート'!N422)</f>
        <v>0</v>
      </c>
      <c r="M422" s="8">
        <f>SUM('発達障害（診断書なし・配慮あり）情報入力シート'!O422:R422)+COUNTA('発達障害（診断書なし・配慮あり）情報入力シート'!S422)</f>
        <v>0</v>
      </c>
      <c r="N422" s="8">
        <f>IF(SUM('発達障害（診断書なし・配慮あり）情報入力シート'!$T422:$AP422)&gt;0,1,0)</f>
        <v>0</v>
      </c>
      <c r="O422" s="8">
        <f>IF('発達障害（診断書なし・配慮あり）情報入力シート'!D422="入学者(新1年生)",1,0)</f>
        <v>0</v>
      </c>
    </row>
    <row r="423" spans="1:15" x14ac:dyDescent="0.4">
      <c r="A423" s="1217">
        <v>399</v>
      </c>
      <c r="B423" s="1218">
        <f>IF('発達障害（診断書なし・配慮あり）情報入力シート'!AQ423="",0,IF(AND('発達障害（診断書なし・配慮あり）情報入力シート'!AP423=1,'発達障害（診断書なし・配慮あり）情報入力シート'!D423&lt;&gt;"",'発達障害（診断書なし・配慮あり）情報入力シート'!D423&lt;&gt;"在籍者(2年生以上)"),1,0))</f>
        <v>0</v>
      </c>
      <c r="C423" s="1218">
        <f t="shared" si="18"/>
        <v>0</v>
      </c>
      <c r="D423" s="1218" t="str">
        <f>IFERROR(MATCH(ROW('発達障害（診断書なし・配慮あり）情報入力シート'!A399),C:C,0),"")</f>
        <v/>
      </c>
      <c r="E423" s="1218">
        <f>IF('発達障害（診断書なし・配慮あり）情報入力シート'!BS423="",0,IF(AND('発達障害（診断書なし・配慮あり）情報入力シート'!BR423=1,'発達障害（診断書なし・配慮あり）情報入力シート'!D423&lt;&gt;"",'発達障害（診断書なし・配慮あり）情報入力シート'!D423&lt;&gt;"入学しなかった"),1,0))</f>
        <v>0</v>
      </c>
      <c r="F423" s="1218">
        <f t="shared" si="19"/>
        <v>0</v>
      </c>
      <c r="G423" s="1218" t="str">
        <f>IFERROR(MATCH(ROW('発達障害（診断書なし・配慮あり）情報入力シート'!AN399),F:F,0),"")</f>
        <v/>
      </c>
      <c r="H423" s="8">
        <f>IF('発達障害（診断書なし・配慮あり）情報入力シート'!CL423="",0,IF(AND('発達障害（診断書なし・配慮あり）情報入力シート'!CK423=1,'発達障害（診断書なし・配慮あり）情報入力シート'!D423&lt;&gt;"",'発達障害（診断書なし・配慮あり）情報入力シート'!D423&lt;&gt;"入学しなかった"),1,0))</f>
        <v>0</v>
      </c>
      <c r="I423" s="8">
        <f t="shared" si="20"/>
        <v>0</v>
      </c>
      <c r="J423" s="8" t="str">
        <f>IFERROR(MATCH(ROW('発達障害（診断書なし・配慮あり）情報入力シート'!BD399),I:I,0),"")</f>
        <v/>
      </c>
      <c r="K423" s="8">
        <f>IF(OR(SUM('発達障害（診断書なし・配慮あり）情報入力シート'!AT423:BQ423,'発達障害（診断書なし・配慮あり）情報入力シート'!BT423:CJ423)&gt;0,COUNTA('発達障害（診断書なし・配慮あり）情報入力シート'!BR423:BS423)=2,COUNTA('発達障害（診断書なし・配慮あり）情報入力シート'!CK423:CL423)=2),1,0)</f>
        <v>0</v>
      </c>
      <c r="L423" s="8">
        <f>SUM('発達障害（診断書なし・配慮あり）情報入力シート'!J423:M423)+COUNTA('発達障害（診断書なし・配慮あり）情報入力シート'!N423)</f>
        <v>0</v>
      </c>
      <c r="M423" s="8">
        <f>SUM('発達障害（診断書なし・配慮あり）情報入力シート'!O423:R423)+COUNTA('発達障害（診断書なし・配慮あり）情報入力シート'!S423)</f>
        <v>0</v>
      </c>
      <c r="N423" s="8">
        <f>IF(SUM('発達障害（診断書なし・配慮あり）情報入力シート'!$T423:$AP423)&gt;0,1,0)</f>
        <v>0</v>
      </c>
      <c r="O423" s="8">
        <f>IF('発達障害（診断書なし・配慮あり）情報入力シート'!D423="入学者(新1年生)",1,0)</f>
        <v>0</v>
      </c>
    </row>
    <row r="424" spans="1:15" x14ac:dyDescent="0.4">
      <c r="A424" s="1217">
        <v>400</v>
      </c>
      <c r="B424" s="1218">
        <f>IF('発達障害（診断書なし・配慮あり）情報入力シート'!AQ424="",0,IF(AND('発達障害（診断書なし・配慮あり）情報入力シート'!AP424=1,'発達障害（診断書なし・配慮あり）情報入力シート'!D424&lt;&gt;"",'発達障害（診断書なし・配慮あり）情報入力シート'!D424&lt;&gt;"在籍者(2年生以上)"),1,0))</f>
        <v>0</v>
      </c>
      <c r="C424" s="1218">
        <f t="shared" si="18"/>
        <v>0</v>
      </c>
      <c r="D424" s="1218" t="str">
        <f>IFERROR(MATCH(ROW('発達障害（診断書なし・配慮あり）情報入力シート'!A400),C:C,0),"")</f>
        <v/>
      </c>
      <c r="E424" s="1218">
        <f>IF('発達障害（診断書なし・配慮あり）情報入力シート'!BS424="",0,IF(AND('発達障害（診断書なし・配慮あり）情報入力シート'!BR424=1,'発達障害（診断書なし・配慮あり）情報入力シート'!D424&lt;&gt;"",'発達障害（診断書なし・配慮あり）情報入力シート'!D424&lt;&gt;"入学しなかった"),1,0))</f>
        <v>0</v>
      </c>
      <c r="F424" s="1218">
        <f t="shared" si="19"/>
        <v>0</v>
      </c>
      <c r="G424" s="1218" t="str">
        <f>IFERROR(MATCH(ROW('発達障害（診断書なし・配慮あり）情報入力シート'!AN400),F:F,0),"")</f>
        <v/>
      </c>
      <c r="H424" s="8">
        <f>IF('発達障害（診断書なし・配慮あり）情報入力シート'!CL424="",0,IF(AND('発達障害（診断書なし・配慮あり）情報入力シート'!CK424=1,'発達障害（診断書なし・配慮あり）情報入力シート'!D424&lt;&gt;"",'発達障害（診断書なし・配慮あり）情報入力シート'!D424&lt;&gt;"入学しなかった"),1,0))</f>
        <v>0</v>
      </c>
      <c r="I424" s="8">
        <f t="shared" si="20"/>
        <v>0</v>
      </c>
      <c r="J424" s="8" t="str">
        <f>IFERROR(MATCH(ROW('発達障害（診断書なし・配慮あり）情報入力シート'!BD400),I:I,0),"")</f>
        <v/>
      </c>
      <c r="K424" s="8">
        <f>IF(OR(SUM('発達障害（診断書なし・配慮あり）情報入力シート'!AT424:BQ424,'発達障害（診断書なし・配慮あり）情報入力シート'!BT424:CJ424)&gt;0,COUNTA('発達障害（診断書なし・配慮あり）情報入力シート'!BR424:BS424)=2,COUNTA('発達障害（診断書なし・配慮あり）情報入力シート'!CK424:CL424)=2),1,0)</f>
        <v>0</v>
      </c>
      <c r="L424" s="8">
        <f>SUM('発達障害（診断書なし・配慮あり）情報入力シート'!J424:M424)+COUNTA('発達障害（診断書なし・配慮あり）情報入力シート'!N424)</f>
        <v>0</v>
      </c>
      <c r="M424" s="8">
        <f>SUM('発達障害（診断書なし・配慮あり）情報入力シート'!O424:R424)+COUNTA('発達障害（診断書なし・配慮あり）情報入力シート'!S424)</f>
        <v>0</v>
      </c>
      <c r="N424" s="8">
        <f>IF(SUM('発達障害（診断書なし・配慮あり）情報入力シート'!$T424:$AP424)&gt;0,1,0)</f>
        <v>0</v>
      </c>
      <c r="O424" s="8">
        <f>IF('発達障害（診断書なし・配慮あり）情報入力シート'!D424="入学者(新1年生)",1,0)</f>
        <v>0</v>
      </c>
    </row>
    <row r="425" spans="1:15" x14ac:dyDescent="0.4">
      <c r="A425" s="1217">
        <v>401</v>
      </c>
      <c r="B425" s="1218">
        <f>IF('発達障害（診断書なし・配慮あり）情報入力シート'!AQ425="",0,IF(AND('発達障害（診断書なし・配慮あり）情報入力シート'!AP425=1,'発達障害（診断書なし・配慮あり）情報入力シート'!D425&lt;&gt;"",'発達障害（診断書なし・配慮あり）情報入力シート'!D425&lt;&gt;"在籍者(2年生以上)"),1,0))</f>
        <v>0</v>
      </c>
      <c r="C425" s="1218">
        <f t="shared" si="18"/>
        <v>0</v>
      </c>
      <c r="D425" s="1218" t="str">
        <f>IFERROR(MATCH(ROW('発達障害（診断書なし・配慮あり）情報入力シート'!A401),C:C,0),"")</f>
        <v/>
      </c>
      <c r="E425" s="1218">
        <f>IF('発達障害（診断書なし・配慮あり）情報入力シート'!BS425="",0,IF(AND('発達障害（診断書なし・配慮あり）情報入力シート'!BR425=1,'発達障害（診断書なし・配慮あり）情報入力シート'!D425&lt;&gt;"",'発達障害（診断書なし・配慮あり）情報入力シート'!D425&lt;&gt;"入学しなかった"),1,0))</f>
        <v>0</v>
      </c>
      <c r="F425" s="1218">
        <f t="shared" si="19"/>
        <v>0</v>
      </c>
      <c r="G425" s="1218" t="str">
        <f>IFERROR(MATCH(ROW('発達障害（診断書なし・配慮あり）情報入力シート'!AN401),F:F,0),"")</f>
        <v/>
      </c>
      <c r="H425" s="8">
        <f>IF('発達障害（診断書なし・配慮あり）情報入力シート'!CL425="",0,IF(AND('発達障害（診断書なし・配慮あり）情報入力シート'!CK425=1,'発達障害（診断書なし・配慮あり）情報入力シート'!D425&lt;&gt;"",'発達障害（診断書なし・配慮あり）情報入力シート'!D425&lt;&gt;"入学しなかった"),1,0))</f>
        <v>0</v>
      </c>
      <c r="I425" s="8">
        <f t="shared" si="20"/>
        <v>0</v>
      </c>
      <c r="J425" s="8" t="str">
        <f>IFERROR(MATCH(ROW('発達障害（診断書なし・配慮あり）情報入力シート'!BD401),I:I,0),"")</f>
        <v/>
      </c>
      <c r="K425" s="8">
        <f>IF(OR(SUM('発達障害（診断書なし・配慮あり）情報入力シート'!AT425:BQ425,'発達障害（診断書なし・配慮あり）情報入力シート'!BT425:CJ425)&gt;0,COUNTA('発達障害（診断書なし・配慮あり）情報入力シート'!BR425:BS425)=2,COUNTA('発達障害（診断書なし・配慮あり）情報入力シート'!CK425:CL425)=2),1,0)</f>
        <v>0</v>
      </c>
      <c r="L425" s="8">
        <f>SUM('発達障害（診断書なし・配慮あり）情報入力シート'!J425:M425)+COUNTA('発達障害（診断書なし・配慮あり）情報入力シート'!N425)</f>
        <v>0</v>
      </c>
      <c r="M425" s="8">
        <f>SUM('発達障害（診断書なし・配慮あり）情報入力シート'!O425:R425)+COUNTA('発達障害（診断書なし・配慮あり）情報入力シート'!S425)</f>
        <v>0</v>
      </c>
      <c r="N425" s="8">
        <f>IF(SUM('発達障害（診断書なし・配慮あり）情報入力シート'!$T425:$AP425)&gt;0,1,0)</f>
        <v>0</v>
      </c>
      <c r="O425" s="8">
        <f>IF('発達障害（診断書なし・配慮あり）情報入力シート'!D425="入学者(新1年生)",1,0)</f>
        <v>0</v>
      </c>
    </row>
    <row r="426" spans="1:15" x14ac:dyDescent="0.4">
      <c r="A426" s="1217">
        <v>402</v>
      </c>
      <c r="B426" s="1218">
        <f>IF('発達障害（診断書なし・配慮あり）情報入力シート'!AQ426="",0,IF(AND('発達障害（診断書なし・配慮あり）情報入力シート'!AP426=1,'発達障害（診断書なし・配慮あり）情報入力シート'!D426&lt;&gt;"",'発達障害（診断書なし・配慮あり）情報入力シート'!D426&lt;&gt;"在籍者(2年生以上)"),1,0))</f>
        <v>0</v>
      </c>
      <c r="C426" s="1218">
        <f t="shared" si="18"/>
        <v>0</v>
      </c>
      <c r="D426" s="1218" t="str">
        <f>IFERROR(MATCH(ROW('発達障害（診断書なし・配慮あり）情報入力シート'!A402),C:C,0),"")</f>
        <v/>
      </c>
      <c r="E426" s="1218">
        <f>IF('発達障害（診断書なし・配慮あり）情報入力シート'!BS426="",0,IF(AND('発達障害（診断書なし・配慮あり）情報入力シート'!BR426=1,'発達障害（診断書なし・配慮あり）情報入力シート'!D426&lt;&gt;"",'発達障害（診断書なし・配慮あり）情報入力シート'!D426&lt;&gt;"入学しなかった"),1,0))</f>
        <v>0</v>
      </c>
      <c r="F426" s="1218">
        <f t="shared" si="19"/>
        <v>0</v>
      </c>
      <c r="G426" s="1218" t="str">
        <f>IFERROR(MATCH(ROW('発達障害（診断書なし・配慮あり）情報入力シート'!AN402),F:F,0),"")</f>
        <v/>
      </c>
      <c r="H426" s="8">
        <f>IF('発達障害（診断書なし・配慮あり）情報入力シート'!CL426="",0,IF(AND('発達障害（診断書なし・配慮あり）情報入力シート'!CK426=1,'発達障害（診断書なし・配慮あり）情報入力シート'!D426&lt;&gt;"",'発達障害（診断書なし・配慮あり）情報入力シート'!D426&lt;&gt;"入学しなかった"),1,0))</f>
        <v>0</v>
      </c>
      <c r="I426" s="8">
        <f t="shared" si="20"/>
        <v>0</v>
      </c>
      <c r="J426" s="8" t="str">
        <f>IFERROR(MATCH(ROW('発達障害（診断書なし・配慮あり）情報入力シート'!BD402),I:I,0),"")</f>
        <v/>
      </c>
      <c r="K426" s="8">
        <f>IF(OR(SUM('発達障害（診断書なし・配慮あり）情報入力シート'!AT426:BQ426,'発達障害（診断書なし・配慮あり）情報入力シート'!BT426:CJ426)&gt;0,COUNTA('発達障害（診断書なし・配慮あり）情報入力シート'!BR426:BS426)=2,COUNTA('発達障害（診断書なし・配慮あり）情報入力シート'!CK426:CL426)=2),1,0)</f>
        <v>0</v>
      </c>
      <c r="L426" s="8">
        <f>SUM('発達障害（診断書なし・配慮あり）情報入力シート'!J426:M426)+COUNTA('発達障害（診断書なし・配慮あり）情報入力シート'!N426)</f>
        <v>0</v>
      </c>
      <c r="M426" s="8">
        <f>SUM('発達障害（診断書なし・配慮あり）情報入力シート'!O426:R426)+COUNTA('発達障害（診断書なし・配慮あり）情報入力シート'!S426)</f>
        <v>0</v>
      </c>
      <c r="N426" s="8">
        <f>IF(SUM('発達障害（診断書なし・配慮あり）情報入力シート'!$T426:$AP426)&gt;0,1,0)</f>
        <v>0</v>
      </c>
      <c r="O426" s="8">
        <f>IF('発達障害（診断書なし・配慮あり）情報入力シート'!D426="入学者(新1年生)",1,0)</f>
        <v>0</v>
      </c>
    </row>
    <row r="427" spans="1:15" x14ac:dyDescent="0.4">
      <c r="A427" s="1217">
        <v>403</v>
      </c>
      <c r="B427" s="1218">
        <f>IF('発達障害（診断書なし・配慮あり）情報入力シート'!AQ427="",0,IF(AND('発達障害（診断書なし・配慮あり）情報入力シート'!AP427=1,'発達障害（診断書なし・配慮あり）情報入力シート'!D427&lt;&gt;"",'発達障害（診断書なし・配慮あり）情報入力シート'!D427&lt;&gt;"在籍者(2年生以上)"),1,0))</f>
        <v>0</v>
      </c>
      <c r="C427" s="1218">
        <f t="shared" si="18"/>
        <v>0</v>
      </c>
      <c r="D427" s="1218" t="str">
        <f>IFERROR(MATCH(ROW('発達障害（診断書なし・配慮あり）情報入力シート'!A403),C:C,0),"")</f>
        <v/>
      </c>
      <c r="E427" s="1218">
        <f>IF('発達障害（診断書なし・配慮あり）情報入力シート'!BS427="",0,IF(AND('発達障害（診断書なし・配慮あり）情報入力シート'!BR427=1,'発達障害（診断書なし・配慮あり）情報入力シート'!D427&lt;&gt;"",'発達障害（診断書なし・配慮あり）情報入力シート'!D427&lt;&gt;"入学しなかった"),1,0))</f>
        <v>0</v>
      </c>
      <c r="F427" s="1218">
        <f t="shared" si="19"/>
        <v>0</v>
      </c>
      <c r="G427" s="1218" t="str">
        <f>IFERROR(MATCH(ROW('発達障害（診断書なし・配慮あり）情報入力シート'!AN403),F:F,0),"")</f>
        <v/>
      </c>
      <c r="H427" s="8">
        <f>IF('発達障害（診断書なし・配慮あり）情報入力シート'!CL427="",0,IF(AND('発達障害（診断書なし・配慮あり）情報入力シート'!CK427=1,'発達障害（診断書なし・配慮あり）情報入力シート'!D427&lt;&gt;"",'発達障害（診断書なし・配慮あり）情報入力シート'!D427&lt;&gt;"入学しなかった"),1,0))</f>
        <v>0</v>
      </c>
      <c r="I427" s="8">
        <f t="shared" si="20"/>
        <v>0</v>
      </c>
      <c r="J427" s="8" t="str">
        <f>IFERROR(MATCH(ROW('発達障害（診断書なし・配慮あり）情報入力シート'!BD403),I:I,0),"")</f>
        <v/>
      </c>
      <c r="K427" s="8">
        <f>IF(OR(SUM('発達障害（診断書なし・配慮あり）情報入力シート'!AT427:BQ427,'発達障害（診断書なし・配慮あり）情報入力シート'!BT427:CJ427)&gt;0,COUNTA('発達障害（診断書なし・配慮あり）情報入力シート'!BR427:BS427)=2,COUNTA('発達障害（診断書なし・配慮あり）情報入力シート'!CK427:CL427)=2),1,0)</f>
        <v>0</v>
      </c>
      <c r="L427" s="8">
        <f>SUM('発達障害（診断書なし・配慮あり）情報入力シート'!J427:M427)+COUNTA('発達障害（診断書なし・配慮あり）情報入力シート'!N427)</f>
        <v>0</v>
      </c>
      <c r="M427" s="8">
        <f>SUM('発達障害（診断書なし・配慮あり）情報入力シート'!O427:R427)+COUNTA('発達障害（診断書なし・配慮あり）情報入力シート'!S427)</f>
        <v>0</v>
      </c>
      <c r="N427" s="8">
        <f>IF(SUM('発達障害（診断書なし・配慮あり）情報入力シート'!$T427:$AP427)&gt;0,1,0)</f>
        <v>0</v>
      </c>
      <c r="O427" s="8">
        <f>IF('発達障害（診断書なし・配慮あり）情報入力シート'!D427="入学者(新1年生)",1,0)</f>
        <v>0</v>
      </c>
    </row>
    <row r="428" spans="1:15" x14ac:dyDescent="0.4">
      <c r="A428" s="1217">
        <v>404</v>
      </c>
      <c r="B428" s="1218">
        <f>IF('発達障害（診断書なし・配慮あり）情報入力シート'!AQ428="",0,IF(AND('発達障害（診断書なし・配慮あり）情報入力シート'!AP428=1,'発達障害（診断書なし・配慮あり）情報入力シート'!D428&lt;&gt;"",'発達障害（診断書なし・配慮あり）情報入力シート'!D428&lt;&gt;"在籍者(2年生以上)"),1,0))</f>
        <v>0</v>
      </c>
      <c r="C428" s="1218">
        <f t="shared" si="18"/>
        <v>0</v>
      </c>
      <c r="D428" s="1218" t="str">
        <f>IFERROR(MATCH(ROW('発達障害（診断書なし・配慮あり）情報入力シート'!A404),C:C,0),"")</f>
        <v/>
      </c>
      <c r="E428" s="1218">
        <f>IF('発達障害（診断書なし・配慮あり）情報入力シート'!BS428="",0,IF(AND('発達障害（診断書なし・配慮あり）情報入力シート'!BR428=1,'発達障害（診断書なし・配慮あり）情報入力シート'!D428&lt;&gt;"",'発達障害（診断書なし・配慮あり）情報入力シート'!D428&lt;&gt;"入学しなかった"),1,0))</f>
        <v>0</v>
      </c>
      <c r="F428" s="1218">
        <f t="shared" si="19"/>
        <v>0</v>
      </c>
      <c r="G428" s="1218" t="str">
        <f>IFERROR(MATCH(ROW('発達障害（診断書なし・配慮あり）情報入力シート'!AN404),F:F,0),"")</f>
        <v/>
      </c>
      <c r="H428" s="8">
        <f>IF('発達障害（診断書なし・配慮あり）情報入力シート'!CL428="",0,IF(AND('発達障害（診断書なし・配慮あり）情報入力シート'!CK428=1,'発達障害（診断書なし・配慮あり）情報入力シート'!D428&lt;&gt;"",'発達障害（診断書なし・配慮あり）情報入力シート'!D428&lt;&gt;"入学しなかった"),1,0))</f>
        <v>0</v>
      </c>
      <c r="I428" s="8">
        <f t="shared" si="20"/>
        <v>0</v>
      </c>
      <c r="J428" s="8" t="str">
        <f>IFERROR(MATCH(ROW('発達障害（診断書なし・配慮あり）情報入力シート'!BD404),I:I,0),"")</f>
        <v/>
      </c>
      <c r="K428" s="8">
        <f>IF(OR(SUM('発達障害（診断書なし・配慮あり）情報入力シート'!AT428:BQ428,'発達障害（診断書なし・配慮あり）情報入力シート'!BT428:CJ428)&gt;0,COUNTA('発達障害（診断書なし・配慮あり）情報入力シート'!BR428:BS428)=2,COUNTA('発達障害（診断書なし・配慮あり）情報入力シート'!CK428:CL428)=2),1,0)</f>
        <v>0</v>
      </c>
      <c r="L428" s="8">
        <f>SUM('発達障害（診断書なし・配慮あり）情報入力シート'!J428:M428)+COUNTA('発達障害（診断書なし・配慮あり）情報入力シート'!N428)</f>
        <v>0</v>
      </c>
      <c r="M428" s="8">
        <f>SUM('発達障害（診断書なし・配慮あり）情報入力シート'!O428:R428)+COUNTA('発達障害（診断書なし・配慮あり）情報入力シート'!S428)</f>
        <v>0</v>
      </c>
      <c r="N428" s="8">
        <f>IF(SUM('発達障害（診断書なし・配慮あり）情報入力シート'!$T428:$AP428)&gt;0,1,0)</f>
        <v>0</v>
      </c>
      <c r="O428" s="8">
        <f>IF('発達障害（診断書なし・配慮あり）情報入力シート'!D428="入学者(新1年生)",1,0)</f>
        <v>0</v>
      </c>
    </row>
    <row r="429" spans="1:15" x14ac:dyDescent="0.4">
      <c r="A429" s="1217">
        <v>405</v>
      </c>
      <c r="B429" s="1218">
        <f>IF('発達障害（診断書なし・配慮あり）情報入力シート'!AQ429="",0,IF(AND('発達障害（診断書なし・配慮あり）情報入力シート'!AP429=1,'発達障害（診断書なし・配慮あり）情報入力シート'!D429&lt;&gt;"",'発達障害（診断書なし・配慮あり）情報入力シート'!D429&lt;&gt;"在籍者(2年生以上)"),1,0))</f>
        <v>0</v>
      </c>
      <c r="C429" s="1218">
        <f t="shared" si="18"/>
        <v>0</v>
      </c>
      <c r="D429" s="1218" t="str">
        <f>IFERROR(MATCH(ROW('発達障害（診断書なし・配慮あり）情報入力シート'!A405),C:C,0),"")</f>
        <v/>
      </c>
      <c r="E429" s="1218">
        <f>IF('発達障害（診断書なし・配慮あり）情報入力シート'!BS429="",0,IF(AND('発達障害（診断書なし・配慮あり）情報入力シート'!BR429=1,'発達障害（診断書なし・配慮あり）情報入力シート'!D429&lt;&gt;"",'発達障害（診断書なし・配慮あり）情報入力シート'!D429&lt;&gt;"入学しなかった"),1,0))</f>
        <v>0</v>
      </c>
      <c r="F429" s="1218">
        <f t="shared" si="19"/>
        <v>0</v>
      </c>
      <c r="G429" s="1218" t="str">
        <f>IFERROR(MATCH(ROW('発達障害（診断書なし・配慮あり）情報入力シート'!AN405),F:F,0),"")</f>
        <v/>
      </c>
      <c r="H429" s="8">
        <f>IF('発達障害（診断書なし・配慮あり）情報入力シート'!CL429="",0,IF(AND('発達障害（診断書なし・配慮あり）情報入力シート'!CK429=1,'発達障害（診断書なし・配慮あり）情報入力シート'!D429&lt;&gt;"",'発達障害（診断書なし・配慮あり）情報入力シート'!D429&lt;&gt;"入学しなかった"),1,0))</f>
        <v>0</v>
      </c>
      <c r="I429" s="8">
        <f t="shared" si="20"/>
        <v>0</v>
      </c>
      <c r="J429" s="8" t="str">
        <f>IFERROR(MATCH(ROW('発達障害（診断書なし・配慮あり）情報入力シート'!BD405),I:I,0),"")</f>
        <v/>
      </c>
      <c r="K429" s="8">
        <f>IF(OR(SUM('発達障害（診断書なし・配慮あり）情報入力シート'!AT429:BQ429,'発達障害（診断書なし・配慮あり）情報入力シート'!BT429:CJ429)&gt;0,COUNTA('発達障害（診断書なし・配慮あり）情報入力シート'!BR429:BS429)=2,COUNTA('発達障害（診断書なし・配慮あり）情報入力シート'!CK429:CL429)=2),1,0)</f>
        <v>0</v>
      </c>
      <c r="L429" s="8">
        <f>SUM('発達障害（診断書なし・配慮あり）情報入力シート'!J429:M429)+COUNTA('発達障害（診断書なし・配慮あり）情報入力シート'!N429)</f>
        <v>0</v>
      </c>
      <c r="M429" s="8">
        <f>SUM('発達障害（診断書なし・配慮あり）情報入力シート'!O429:R429)+COUNTA('発達障害（診断書なし・配慮あり）情報入力シート'!S429)</f>
        <v>0</v>
      </c>
      <c r="N429" s="8">
        <f>IF(SUM('発達障害（診断書なし・配慮あり）情報入力シート'!$T429:$AP429)&gt;0,1,0)</f>
        <v>0</v>
      </c>
      <c r="O429" s="8">
        <f>IF('発達障害（診断書なし・配慮あり）情報入力シート'!D429="入学者(新1年生)",1,0)</f>
        <v>0</v>
      </c>
    </row>
    <row r="430" spans="1:15" x14ac:dyDescent="0.4">
      <c r="A430" s="1217">
        <v>406</v>
      </c>
      <c r="B430" s="1218">
        <f>IF('発達障害（診断書なし・配慮あり）情報入力シート'!AQ430="",0,IF(AND('発達障害（診断書なし・配慮あり）情報入力シート'!AP430=1,'発達障害（診断書なし・配慮あり）情報入力シート'!D430&lt;&gt;"",'発達障害（診断書なし・配慮あり）情報入力シート'!D430&lt;&gt;"在籍者(2年生以上)"),1,0))</f>
        <v>0</v>
      </c>
      <c r="C430" s="1218">
        <f t="shared" si="18"/>
        <v>0</v>
      </c>
      <c r="D430" s="1218" t="str">
        <f>IFERROR(MATCH(ROW('発達障害（診断書なし・配慮あり）情報入力シート'!A406),C:C,0),"")</f>
        <v/>
      </c>
      <c r="E430" s="1218">
        <f>IF('発達障害（診断書なし・配慮あり）情報入力シート'!BS430="",0,IF(AND('発達障害（診断書なし・配慮あり）情報入力シート'!BR430=1,'発達障害（診断書なし・配慮あり）情報入力シート'!D430&lt;&gt;"",'発達障害（診断書なし・配慮あり）情報入力シート'!D430&lt;&gt;"入学しなかった"),1,0))</f>
        <v>0</v>
      </c>
      <c r="F430" s="1218">
        <f t="shared" si="19"/>
        <v>0</v>
      </c>
      <c r="G430" s="1218" t="str">
        <f>IFERROR(MATCH(ROW('発達障害（診断書なし・配慮あり）情報入力シート'!AN406),F:F,0),"")</f>
        <v/>
      </c>
      <c r="H430" s="8">
        <f>IF('発達障害（診断書なし・配慮あり）情報入力シート'!CL430="",0,IF(AND('発達障害（診断書なし・配慮あり）情報入力シート'!CK430=1,'発達障害（診断書なし・配慮あり）情報入力シート'!D430&lt;&gt;"",'発達障害（診断書なし・配慮あり）情報入力シート'!D430&lt;&gt;"入学しなかった"),1,0))</f>
        <v>0</v>
      </c>
      <c r="I430" s="8">
        <f t="shared" si="20"/>
        <v>0</v>
      </c>
      <c r="J430" s="8" t="str">
        <f>IFERROR(MATCH(ROW('発達障害（診断書なし・配慮あり）情報入力シート'!BD406),I:I,0),"")</f>
        <v/>
      </c>
      <c r="K430" s="8">
        <f>IF(OR(SUM('発達障害（診断書なし・配慮あり）情報入力シート'!AT430:BQ430,'発達障害（診断書なし・配慮あり）情報入力シート'!BT430:CJ430)&gt;0,COUNTA('発達障害（診断書なし・配慮あり）情報入力シート'!BR430:BS430)=2,COUNTA('発達障害（診断書なし・配慮あり）情報入力シート'!CK430:CL430)=2),1,0)</f>
        <v>0</v>
      </c>
      <c r="L430" s="8">
        <f>SUM('発達障害（診断書なし・配慮あり）情報入力シート'!J430:M430)+COUNTA('発達障害（診断書なし・配慮あり）情報入力シート'!N430)</f>
        <v>0</v>
      </c>
      <c r="M430" s="8">
        <f>SUM('発達障害（診断書なし・配慮あり）情報入力シート'!O430:R430)+COUNTA('発達障害（診断書なし・配慮あり）情報入力シート'!S430)</f>
        <v>0</v>
      </c>
      <c r="N430" s="8">
        <f>IF(SUM('発達障害（診断書なし・配慮あり）情報入力シート'!$T430:$AP430)&gt;0,1,0)</f>
        <v>0</v>
      </c>
      <c r="O430" s="8">
        <f>IF('発達障害（診断書なし・配慮あり）情報入力シート'!D430="入学者(新1年生)",1,0)</f>
        <v>0</v>
      </c>
    </row>
    <row r="431" spans="1:15" x14ac:dyDescent="0.4">
      <c r="A431" s="1217">
        <v>407</v>
      </c>
      <c r="B431" s="1218">
        <f>IF('発達障害（診断書なし・配慮あり）情報入力シート'!AQ431="",0,IF(AND('発達障害（診断書なし・配慮あり）情報入力シート'!AP431=1,'発達障害（診断書なし・配慮あり）情報入力シート'!D431&lt;&gt;"",'発達障害（診断書なし・配慮あり）情報入力シート'!D431&lt;&gt;"在籍者(2年生以上)"),1,0))</f>
        <v>0</v>
      </c>
      <c r="C431" s="1218">
        <f t="shared" si="18"/>
        <v>0</v>
      </c>
      <c r="D431" s="1218" t="str">
        <f>IFERROR(MATCH(ROW('発達障害（診断書なし・配慮あり）情報入力シート'!A407),C:C,0),"")</f>
        <v/>
      </c>
      <c r="E431" s="1218">
        <f>IF('発達障害（診断書なし・配慮あり）情報入力シート'!BS431="",0,IF(AND('発達障害（診断書なし・配慮あり）情報入力シート'!BR431=1,'発達障害（診断書なし・配慮あり）情報入力シート'!D431&lt;&gt;"",'発達障害（診断書なし・配慮あり）情報入力シート'!D431&lt;&gt;"入学しなかった"),1,0))</f>
        <v>0</v>
      </c>
      <c r="F431" s="1218">
        <f t="shared" si="19"/>
        <v>0</v>
      </c>
      <c r="G431" s="1218" t="str">
        <f>IFERROR(MATCH(ROW('発達障害（診断書なし・配慮あり）情報入力シート'!AN407),F:F,0),"")</f>
        <v/>
      </c>
      <c r="H431" s="8">
        <f>IF('発達障害（診断書なし・配慮あり）情報入力シート'!CL431="",0,IF(AND('発達障害（診断書なし・配慮あり）情報入力シート'!CK431=1,'発達障害（診断書なし・配慮あり）情報入力シート'!D431&lt;&gt;"",'発達障害（診断書なし・配慮あり）情報入力シート'!D431&lt;&gt;"入学しなかった"),1,0))</f>
        <v>0</v>
      </c>
      <c r="I431" s="8">
        <f t="shared" si="20"/>
        <v>0</v>
      </c>
      <c r="J431" s="8" t="str">
        <f>IFERROR(MATCH(ROW('発達障害（診断書なし・配慮あり）情報入力シート'!BD407),I:I,0),"")</f>
        <v/>
      </c>
      <c r="K431" s="8">
        <f>IF(OR(SUM('発達障害（診断書なし・配慮あり）情報入力シート'!AT431:BQ431,'発達障害（診断書なし・配慮あり）情報入力シート'!BT431:CJ431)&gt;0,COUNTA('発達障害（診断書なし・配慮あり）情報入力シート'!BR431:BS431)=2,COUNTA('発達障害（診断書なし・配慮あり）情報入力シート'!CK431:CL431)=2),1,0)</f>
        <v>0</v>
      </c>
      <c r="L431" s="8">
        <f>SUM('発達障害（診断書なし・配慮あり）情報入力シート'!J431:M431)+COUNTA('発達障害（診断書なし・配慮あり）情報入力シート'!N431)</f>
        <v>0</v>
      </c>
      <c r="M431" s="8">
        <f>SUM('発達障害（診断書なし・配慮あり）情報入力シート'!O431:R431)+COUNTA('発達障害（診断書なし・配慮あり）情報入力シート'!S431)</f>
        <v>0</v>
      </c>
      <c r="N431" s="8">
        <f>IF(SUM('発達障害（診断書なし・配慮あり）情報入力シート'!$T431:$AP431)&gt;0,1,0)</f>
        <v>0</v>
      </c>
      <c r="O431" s="8">
        <f>IF('発達障害（診断書なし・配慮あり）情報入力シート'!D431="入学者(新1年生)",1,0)</f>
        <v>0</v>
      </c>
    </row>
    <row r="432" spans="1:15" x14ac:dyDescent="0.4">
      <c r="A432" s="1217">
        <v>408</v>
      </c>
      <c r="B432" s="1218">
        <f>IF('発達障害（診断書なし・配慮あり）情報入力シート'!AQ432="",0,IF(AND('発達障害（診断書なし・配慮あり）情報入力シート'!AP432=1,'発達障害（診断書なし・配慮あり）情報入力シート'!D432&lt;&gt;"",'発達障害（診断書なし・配慮あり）情報入力シート'!D432&lt;&gt;"在籍者(2年生以上)"),1,0))</f>
        <v>0</v>
      </c>
      <c r="C432" s="1218">
        <f t="shared" si="18"/>
        <v>0</v>
      </c>
      <c r="D432" s="1218" t="str">
        <f>IFERROR(MATCH(ROW('発達障害（診断書なし・配慮あり）情報入力シート'!A408),C:C,0),"")</f>
        <v/>
      </c>
      <c r="E432" s="1218">
        <f>IF('発達障害（診断書なし・配慮あり）情報入力シート'!BS432="",0,IF(AND('発達障害（診断書なし・配慮あり）情報入力シート'!BR432=1,'発達障害（診断書なし・配慮あり）情報入力シート'!D432&lt;&gt;"",'発達障害（診断書なし・配慮あり）情報入力シート'!D432&lt;&gt;"入学しなかった"),1,0))</f>
        <v>0</v>
      </c>
      <c r="F432" s="1218">
        <f t="shared" si="19"/>
        <v>0</v>
      </c>
      <c r="G432" s="1218" t="str">
        <f>IFERROR(MATCH(ROW('発達障害（診断書なし・配慮あり）情報入力シート'!AN408),F:F,0),"")</f>
        <v/>
      </c>
      <c r="H432" s="8">
        <f>IF('発達障害（診断書なし・配慮あり）情報入力シート'!CL432="",0,IF(AND('発達障害（診断書なし・配慮あり）情報入力シート'!CK432=1,'発達障害（診断書なし・配慮あり）情報入力シート'!D432&lt;&gt;"",'発達障害（診断書なし・配慮あり）情報入力シート'!D432&lt;&gt;"入学しなかった"),1,0))</f>
        <v>0</v>
      </c>
      <c r="I432" s="8">
        <f t="shared" si="20"/>
        <v>0</v>
      </c>
      <c r="J432" s="8" t="str">
        <f>IFERROR(MATCH(ROW('発達障害（診断書なし・配慮あり）情報入力シート'!BD408),I:I,0),"")</f>
        <v/>
      </c>
      <c r="K432" s="8">
        <f>IF(OR(SUM('発達障害（診断書なし・配慮あり）情報入力シート'!AT432:BQ432,'発達障害（診断書なし・配慮あり）情報入力シート'!BT432:CJ432)&gt;0,COUNTA('発達障害（診断書なし・配慮あり）情報入力シート'!BR432:BS432)=2,COUNTA('発達障害（診断書なし・配慮あり）情報入力シート'!CK432:CL432)=2),1,0)</f>
        <v>0</v>
      </c>
      <c r="L432" s="8">
        <f>SUM('発達障害（診断書なし・配慮あり）情報入力シート'!J432:M432)+COUNTA('発達障害（診断書なし・配慮あり）情報入力シート'!N432)</f>
        <v>0</v>
      </c>
      <c r="M432" s="8">
        <f>SUM('発達障害（診断書なし・配慮あり）情報入力シート'!O432:R432)+COUNTA('発達障害（診断書なし・配慮あり）情報入力シート'!S432)</f>
        <v>0</v>
      </c>
      <c r="N432" s="8">
        <f>IF(SUM('発達障害（診断書なし・配慮あり）情報入力シート'!$T432:$AP432)&gt;0,1,0)</f>
        <v>0</v>
      </c>
      <c r="O432" s="8">
        <f>IF('発達障害（診断書なし・配慮あり）情報入力シート'!D432="入学者(新1年生)",1,0)</f>
        <v>0</v>
      </c>
    </row>
    <row r="433" spans="1:15" x14ac:dyDescent="0.4">
      <c r="A433" s="1217">
        <v>409</v>
      </c>
      <c r="B433" s="1218">
        <f>IF('発達障害（診断書なし・配慮あり）情報入力シート'!AQ433="",0,IF(AND('発達障害（診断書なし・配慮あり）情報入力シート'!AP433=1,'発達障害（診断書なし・配慮あり）情報入力シート'!D433&lt;&gt;"",'発達障害（診断書なし・配慮あり）情報入力シート'!D433&lt;&gt;"在籍者(2年生以上)"),1,0))</f>
        <v>0</v>
      </c>
      <c r="C433" s="1218">
        <f t="shared" si="18"/>
        <v>0</v>
      </c>
      <c r="D433" s="1218" t="str">
        <f>IFERROR(MATCH(ROW('発達障害（診断書なし・配慮あり）情報入力シート'!A409),C:C,0),"")</f>
        <v/>
      </c>
      <c r="E433" s="1218">
        <f>IF('発達障害（診断書なし・配慮あり）情報入力シート'!BS433="",0,IF(AND('発達障害（診断書なし・配慮あり）情報入力シート'!BR433=1,'発達障害（診断書なし・配慮あり）情報入力シート'!D433&lt;&gt;"",'発達障害（診断書なし・配慮あり）情報入力シート'!D433&lt;&gt;"入学しなかった"),1,0))</f>
        <v>0</v>
      </c>
      <c r="F433" s="1218">
        <f t="shared" si="19"/>
        <v>0</v>
      </c>
      <c r="G433" s="1218" t="str">
        <f>IFERROR(MATCH(ROW('発達障害（診断書なし・配慮あり）情報入力シート'!AN409),F:F,0),"")</f>
        <v/>
      </c>
      <c r="H433" s="8">
        <f>IF('発達障害（診断書なし・配慮あり）情報入力シート'!CL433="",0,IF(AND('発達障害（診断書なし・配慮あり）情報入力シート'!CK433=1,'発達障害（診断書なし・配慮あり）情報入力シート'!D433&lt;&gt;"",'発達障害（診断書なし・配慮あり）情報入力シート'!D433&lt;&gt;"入学しなかった"),1,0))</f>
        <v>0</v>
      </c>
      <c r="I433" s="8">
        <f t="shared" si="20"/>
        <v>0</v>
      </c>
      <c r="J433" s="8" t="str">
        <f>IFERROR(MATCH(ROW('発達障害（診断書なし・配慮あり）情報入力シート'!BD409),I:I,0),"")</f>
        <v/>
      </c>
      <c r="K433" s="8">
        <f>IF(OR(SUM('発達障害（診断書なし・配慮あり）情報入力シート'!AT433:BQ433,'発達障害（診断書なし・配慮あり）情報入力シート'!BT433:CJ433)&gt;0,COUNTA('発達障害（診断書なし・配慮あり）情報入力シート'!BR433:BS433)=2,COUNTA('発達障害（診断書なし・配慮あり）情報入力シート'!CK433:CL433)=2),1,0)</f>
        <v>0</v>
      </c>
      <c r="L433" s="8">
        <f>SUM('発達障害（診断書なし・配慮あり）情報入力シート'!J433:M433)+COUNTA('発達障害（診断書なし・配慮あり）情報入力シート'!N433)</f>
        <v>0</v>
      </c>
      <c r="M433" s="8">
        <f>SUM('発達障害（診断書なし・配慮あり）情報入力シート'!O433:R433)+COUNTA('発達障害（診断書なし・配慮あり）情報入力シート'!S433)</f>
        <v>0</v>
      </c>
      <c r="N433" s="8">
        <f>IF(SUM('発達障害（診断書なし・配慮あり）情報入力シート'!$T433:$AP433)&gt;0,1,0)</f>
        <v>0</v>
      </c>
      <c r="O433" s="8">
        <f>IF('発達障害（診断書なし・配慮あり）情報入力シート'!D433="入学者(新1年生)",1,0)</f>
        <v>0</v>
      </c>
    </row>
    <row r="434" spans="1:15" x14ac:dyDescent="0.4">
      <c r="A434" s="1217">
        <v>410</v>
      </c>
      <c r="B434" s="1218">
        <f>IF('発達障害（診断書なし・配慮あり）情報入力シート'!AQ434="",0,IF(AND('発達障害（診断書なし・配慮あり）情報入力シート'!AP434=1,'発達障害（診断書なし・配慮あり）情報入力シート'!D434&lt;&gt;"",'発達障害（診断書なし・配慮あり）情報入力シート'!D434&lt;&gt;"在籍者(2年生以上)"),1,0))</f>
        <v>0</v>
      </c>
      <c r="C434" s="1218">
        <f t="shared" si="18"/>
        <v>0</v>
      </c>
      <c r="D434" s="1218" t="str">
        <f>IFERROR(MATCH(ROW('発達障害（診断書なし・配慮あり）情報入力シート'!A410),C:C,0),"")</f>
        <v/>
      </c>
      <c r="E434" s="1218">
        <f>IF('発達障害（診断書なし・配慮あり）情報入力シート'!BS434="",0,IF(AND('発達障害（診断書なし・配慮あり）情報入力シート'!BR434=1,'発達障害（診断書なし・配慮あり）情報入力シート'!D434&lt;&gt;"",'発達障害（診断書なし・配慮あり）情報入力シート'!D434&lt;&gt;"入学しなかった"),1,0))</f>
        <v>0</v>
      </c>
      <c r="F434" s="1218">
        <f t="shared" si="19"/>
        <v>0</v>
      </c>
      <c r="G434" s="1218" t="str">
        <f>IFERROR(MATCH(ROW('発達障害（診断書なし・配慮あり）情報入力シート'!AN410),F:F,0),"")</f>
        <v/>
      </c>
      <c r="H434" s="8">
        <f>IF('発達障害（診断書なし・配慮あり）情報入力シート'!CL434="",0,IF(AND('発達障害（診断書なし・配慮あり）情報入力シート'!CK434=1,'発達障害（診断書なし・配慮あり）情報入力シート'!D434&lt;&gt;"",'発達障害（診断書なし・配慮あり）情報入力シート'!D434&lt;&gt;"入学しなかった"),1,0))</f>
        <v>0</v>
      </c>
      <c r="I434" s="8">
        <f t="shared" si="20"/>
        <v>0</v>
      </c>
      <c r="J434" s="8" t="str">
        <f>IFERROR(MATCH(ROW('発達障害（診断書なし・配慮あり）情報入力シート'!BD410),I:I,0),"")</f>
        <v/>
      </c>
      <c r="K434" s="8">
        <f>IF(OR(SUM('発達障害（診断書なし・配慮あり）情報入力シート'!AT434:BQ434,'発達障害（診断書なし・配慮あり）情報入力シート'!BT434:CJ434)&gt;0,COUNTA('発達障害（診断書なし・配慮あり）情報入力シート'!BR434:BS434)=2,COUNTA('発達障害（診断書なし・配慮あり）情報入力シート'!CK434:CL434)=2),1,0)</f>
        <v>0</v>
      </c>
      <c r="L434" s="8">
        <f>SUM('発達障害（診断書なし・配慮あり）情報入力シート'!J434:M434)+COUNTA('発達障害（診断書なし・配慮あり）情報入力シート'!N434)</f>
        <v>0</v>
      </c>
      <c r="M434" s="8">
        <f>SUM('発達障害（診断書なし・配慮あり）情報入力シート'!O434:R434)+COUNTA('発達障害（診断書なし・配慮あり）情報入力シート'!S434)</f>
        <v>0</v>
      </c>
      <c r="N434" s="8">
        <f>IF(SUM('発達障害（診断書なし・配慮あり）情報入力シート'!$T434:$AP434)&gt;0,1,0)</f>
        <v>0</v>
      </c>
      <c r="O434" s="8">
        <f>IF('発達障害（診断書なし・配慮あり）情報入力シート'!D434="入学者(新1年生)",1,0)</f>
        <v>0</v>
      </c>
    </row>
    <row r="435" spans="1:15" x14ac:dyDescent="0.4">
      <c r="A435" s="1217">
        <v>411</v>
      </c>
      <c r="B435" s="1218">
        <f>IF('発達障害（診断書なし・配慮あり）情報入力シート'!AQ435="",0,IF(AND('発達障害（診断書なし・配慮あり）情報入力シート'!AP435=1,'発達障害（診断書なし・配慮あり）情報入力シート'!D435&lt;&gt;"",'発達障害（診断書なし・配慮あり）情報入力シート'!D435&lt;&gt;"在籍者(2年生以上)"),1,0))</f>
        <v>0</v>
      </c>
      <c r="C435" s="1218">
        <f t="shared" si="18"/>
        <v>0</v>
      </c>
      <c r="D435" s="1218" t="str">
        <f>IFERROR(MATCH(ROW('発達障害（診断書なし・配慮あり）情報入力シート'!A411),C:C,0),"")</f>
        <v/>
      </c>
      <c r="E435" s="1218">
        <f>IF('発達障害（診断書なし・配慮あり）情報入力シート'!BS435="",0,IF(AND('発達障害（診断書なし・配慮あり）情報入力シート'!BR435=1,'発達障害（診断書なし・配慮あり）情報入力シート'!D435&lt;&gt;"",'発達障害（診断書なし・配慮あり）情報入力シート'!D435&lt;&gt;"入学しなかった"),1,0))</f>
        <v>0</v>
      </c>
      <c r="F435" s="1218">
        <f t="shared" si="19"/>
        <v>0</v>
      </c>
      <c r="G435" s="1218" t="str">
        <f>IFERROR(MATCH(ROW('発達障害（診断書なし・配慮あり）情報入力シート'!AN411),F:F,0),"")</f>
        <v/>
      </c>
      <c r="H435" s="8">
        <f>IF('発達障害（診断書なし・配慮あり）情報入力シート'!CL435="",0,IF(AND('発達障害（診断書なし・配慮あり）情報入力シート'!CK435=1,'発達障害（診断書なし・配慮あり）情報入力シート'!D435&lt;&gt;"",'発達障害（診断書なし・配慮あり）情報入力シート'!D435&lt;&gt;"入学しなかった"),1,0))</f>
        <v>0</v>
      </c>
      <c r="I435" s="8">
        <f t="shared" si="20"/>
        <v>0</v>
      </c>
      <c r="J435" s="8" t="str">
        <f>IFERROR(MATCH(ROW('発達障害（診断書なし・配慮あり）情報入力シート'!BD411),I:I,0),"")</f>
        <v/>
      </c>
      <c r="K435" s="8">
        <f>IF(OR(SUM('発達障害（診断書なし・配慮あり）情報入力シート'!AT435:BQ435,'発達障害（診断書なし・配慮あり）情報入力シート'!BT435:CJ435)&gt;0,COUNTA('発達障害（診断書なし・配慮あり）情報入力シート'!BR435:BS435)=2,COUNTA('発達障害（診断書なし・配慮あり）情報入力シート'!CK435:CL435)=2),1,0)</f>
        <v>0</v>
      </c>
      <c r="L435" s="8">
        <f>SUM('発達障害（診断書なし・配慮あり）情報入力シート'!J435:M435)+COUNTA('発達障害（診断書なし・配慮あり）情報入力シート'!N435)</f>
        <v>0</v>
      </c>
      <c r="M435" s="8">
        <f>SUM('発達障害（診断書なし・配慮あり）情報入力シート'!O435:R435)+COUNTA('発達障害（診断書なし・配慮あり）情報入力シート'!S435)</f>
        <v>0</v>
      </c>
      <c r="N435" s="8">
        <f>IF(SUM('発達障害（診断書なし・配慮あり）情報入力シート'!$T435:$AP435)&gt;0,1,0)</f>
        <v>0</v>
      </c>
      <c r="O435" s="8">
        <f>IF('発達障害（診断書なし・配慮あり）情報入力シート'!D435="入学者(新1年生)",1,0)</f>
        <v>0</v>
      </c>
    </row>
    <row r="436" spans="1:15" x14ac:dyDescent="0.4">
      <c r="A436" s="1217">
        <v>412</v>
      </c>
      <c r="B436" s="1218">
        <f>IF('発達障害（診断書なし・配慮あり）情報入力シート'!AQ436="",0,IF(AND('発達障害（診断書なし・配慮あり）情報入力シート'!AP436=1,'発達障害（診断書なし・配慮あり）情報入力シート'!D436&lt;&gt;"",'発達障害（診断書なし・配慮あり）情報入力シート'!D436&lt;&gt;"在籍者(2年生以上)"),1,0))</f>
        <v>0</v>
      </c>
      <c r="C436" s="1218">
        <f t="shared" si="18"/>
        <v>0</v>
      </c>
      <c r="D436" s="1218" t="str">
        <f>IFERROR(MATCH(ROW('発達障害（診断書なし・配慮あり）情報入力シート'!A412),C:C,0),"")</f>
        <v/>
      </c>
      <c r="E436" s="1218">
        <f>IF('発達障害（診断書なし・配慮あり）情報入力シート'!BS436="",0,IF(AND('発達障害（診断書なし・配慮あり）情報入力シート'!BR436=1,'発達障害（診断書なし・配慮あり）情報入力シート'!D436&lt;&gt;"",'発達障害（診断書なし・配慮あり）情報入力シート'!D436&lt;&gt;"入学しなかった"),1,0))</f>
        <v>0</v>
      </c>
      <c r="F436" s="1218">
        <f t="shared" si="19"/>
        <v>0</v>
      </c>
      <c r="G436" s="1218" t="str">
        <f>IFERROR(MATCH(ROW('発達障害（診断書なし・配慮あり）情報入力シート'!AN412),F:F,0),"")</f>
        <v/>
      </c>
      <c r="H436" s="8">
        <f>IF('発達障害（診断書なし・配慮あり）情報入力シート'!CL436="",0,IF(AND('発達障害（診断書なし・配慮あり）情報入力シート'!CK436=1,'発達障害（診断書なし・配慮あり）情報入力シート'!D436&lt;&gt;"",'発達障害（診断書なし・配慮あり）情報入力シート'!D436&lt;&gt;"入学しなかった"),1,0))</f>
        <v>0</v>
      </c>
      <c r="I436" s="8">
        <f t="shared" si="20"/>
        <v>0</v>
      </c>
      <c r="J436" s="8" t="str">
        <f>IFERROR(MATCH(ROW('発達障害（診断書なし・配慮あり）情報入力シート'!BD412),I:I,0),"")</f>
        <v/>
      </c>
      <c r="K436" s="8">
        <f>IF(OR(SUM('発達障害（診断書なし・配慮あり）情報入力シート'!AT436:BQ436,'発達障害（診断書なし・配慮あり）情報入力シート'!BT436:CJ436)&gt;0,COUNTA('発達障害（診断書なし・配慮あり）情報入力シート'!BR436:BS436)=2,COUNTA('発達障害（診断書なし・配慮あり）情報入力シート'!CK436:CL436)=2),1,0)</f>
        <v>0</v>
      </c>
      <c r="L436" s="8">
        <f>SUM('発達障害（診断書なし・配慮あり）情報入力シート'!J436:M436)+COUNTA('発達障害（診断書なし・配慮あり）情報入力シート'!N436)</f>
        <v>0</v>
      </c>
      <c r="M436" s="8">
        <f>SUM('発達障害（診断書なし・配慮あり）情報入力シート'!O436:R436)+COUNTA('発達障害（診断書なし・配慮あり）情報入力シート'!S436)</f>
        <v>0</v>
      </c>
      <c r="N436" s="8">
        <f>IF(SUM('発達障害（診断書なし・配慮あり）情報入力シート'!$T436:$AP436)&gt;0,1,0)</f>
        <v>0</v>
      </c>
      <c r="O436" s="8">
        <f>IF('発達障害（診断書なし・配慮あり）情報入力シート'!D436="入学者(新1年生)",1,0)</f>
        <v>0</v>
      </c>
    </row>
    <row r="437" spans="1:15" x14ac:dyDescent="0.4">
      <c r="A437" s="1217">
        <v>413</v>
      </c>
      <c r="B437" s="1218">
        <f>IF('発達障害（診断書なし・配慮あり）情報入力シート'!AQ437="",0,IF(AND('発達障害（診断書なし・配慮あり）情報入力シート'!AP437=1,'発達障害（診断書なし・配慮あり）情報入力シート'!D437&lt;&gt;"",'発達障害（診断書なし・配慮あり）情報入力シート'!D437&lt;&gt;"在籍者(2年生以上)"),1,0))</f>
        <v>0</v>
      </c>
      <c r="C437" s="1218">
        <f t="shared" si="18"/>
        <v>0</v>
      </c>
      <c r="D437" s="1218" t="str">
        <f>IFERROR(MATCH(ROW('発達障害（診断書なし・配慮あり）情報入力シート'!A413),C:C,0),"")</f>
        <v/>
      </c>
      <c r="E437" s="1218">
        <f>IF('発達障害（診断書なし・配慮あり）情報入力シート'!BS437="",0,IF(AND('発達障害（診断書なし・配慮あり）情報入力シート'!BR437=1,'発達障害（診断書なし・配慮あり）情報入力シート'!D437&lt;&gt;"",'発達障害（診断書なし・配慮あり）情報入力シート'!D437&lt;&gt;"入学しなかった"),1,0))</f>
        <v>0</v>
      </c>
      <c r="F437" s="1218">
        <f t="shared" si="19"/>
        <v>0</v>
      </c>
      <c r="G437" s="1218" t="str">
        <f>IFERROR(MATCH(ROW('発達障害（診断書なし・配慮あり）情報入力シート'!AN413),F:F,0),"")</f>
        <v/>
      </c>
      <c r="H437" s="8">
        <f>IF('発達障害（診断書なし・配慮あり）情報入力シート'!CL437="",0,IF(AND('発達障害（診断書なし・配慮あり）情報入力シート'!CK437=1,'発達障害（診断書なし・配慮あり）情報入力シート'!D437&lt;&gt;"",'発達障害（診断書なし・配慮あり）情報入力シート'!D437&lt;&gt;"入学しなかった"),1,0))</f>
        <v>0</v>
      </c>
      <c r="I437" s="8">
        <f t="shared" si="20"/>
        <v>0</v>
      </c>
      <c r="J437" s="8" t="str">
        <f>IFERROR(MATCH(ROW('発達障害（診断書なし・配慮あり）情報入力シート'!BD413),I:I,0),"")</f>
        <v/>
      </c>
      <c r="K437" s="8">
        <f>IF(OR(SUM('発達障害（診断書なし・配慮あり）情報入力シート'!AT437:BQ437,'発達障害（診断書なし・配慮あり）情報入力シート'!BT437:CJ437)&gt;0,COUNTA('発達障害（診断書なし・配慮あり）情報入力シート'!BR437:BS437)=2,COUNTA('発達障害（診断書なし・配慮あり）情報入力シート'!CK437:CL437)=2),1,0)</f>
        <v>0</v>
      </c>
      <c r="L437" s="8">
        <f>SUM('発達障害（診断書なし・配慮あり）情報入力シート'!J437:M437)+COUNTA('発達障害（診断書なし・配慮あり）情報入力シート'!N437)</f>
        <v>0</v>
      </c>
      <c r="M437" s="8">
        <f>SUM('発達障害（診断書なし・配慮あり）情報入力シート'!O437:R437)+COUNTA('発達障害（診断書なし・配慮あり）情報入力シート'!S437)</f>
        <v>0</v>
      </c>
      <c r="N437" s="8">
        <f>IF(SUM('発達障害（診断書なし・配慮あり）情報入力シート'!$T437:$AP437)&gt;0,1,0)</f>
        <v>0</v>
      </c>
      <c r="O437" s="8">
        <f>IF('発達障害（診断書なし・配慮あり）情報入力シート'!D437="入学者(新1年生)",1,0)</f>
        <v>0</v>
      </c>
    </row>
    <row r="438" spans="1:15" x14ac:dyDescent="0.4">
      <c r="A438" s="1217">
        <v>414</v>
      </c>
      <c r="B438" s="1218">
        <f>IF('発達障害（診断書なし・配慮あり）情報入力シート'!AQ438="",0,IF(AND('発達障害（診断書なし・配慮あり）情報入力シート'!AP438=1,'発達障害（診断書なし・配慮あり）情報入力シート'!D438&lt;&gt;"",'発達障害（診断書なし・配慮あり）情報入力シート'!D438&lt;&gt;"在籍者(2年生以上)"),1,0))</f>
        <v>0</v>
      </c>
      <c r="C438" s="1218">
        <f t="shared" si="18"/>
        <v>0</v>
      </c>
      <c r="D438" s="1218" t="str">
        <f>IFERROR(MATCH(ROW('発達障害（診断書なし・配慮あり）情報入力シート'!A414),C:C,0),"")</f>
        <v/>
      </c>
      <c r="E438" s="1218">
        <f>IF('発達障害（診断書なし・配慮あり）情報入力シート'!BS438="",0,IF(AND('発達障害（診断書なし・配慮あり）情報入力シート'!BR438=1,'発達障害（診断書なし・配慮あり）情報入力シート'!D438&lt;&gt;"",'発達障害（診断書なし・配慮あり）情報入力シート'!D438&lt;&gt;"入学しなかった"),1,0))</f>
        <v>0</v>
      </c>
      <c r="F438" s="1218">
        <f t="shared" si="19"/>
        <v>0</v>
      </c>
      <c r="G438" s="1218" t="str">
        <f>IFERROR(MATCH(ROW('発達障害（診断書なし・配慮あり）情報入力シート'!AN414),F:F,0),"")</f>
        <v/>
      </c>
      <c r="H438" s="8">
        <f>IF('発達障害（診断書なし・配慮あり）情報入力シート'!CL438="",0,IF(AND('発達障害（診断書なし・配慮あり）情報入力シート'!CK438=1,'発達障害（診断書なし・配慮あり）情報入力シート'!D438&lt;&gt;"",'発達障害（診断書なし・配慮あり）情報入力シート'!D438&lt;&gt;"入学しなかった"),1,0))</f>
        <v>0</v>
      </c>
      <c r="I438" s="8">
        <f t="shared" si="20"/>
        <v>0</v>
      </c>
      <c r="J438" s="8" t="str">
        <f>IFERROR(MATCH(ROW('発達障害（診断書なし・配慮あり）情報入力シート'!BD414),I:I,0),"")</f>
        <v/>
      </c>
      <c r="K438" s="8">
        <f>IF(OR(SUM('発達障害（診断書なし・配慮あり）情報入力シート'!AT438:BQ438,'発達障害（診断書なし・配慮あり）情報入力シート'!BT438:CJ438)&gt;0,COUNTA('発達障害（診断書なし・配慮あり）情報入力シート'!BR438:BS438)=2,COUNTA('発達障害（診断書なし・配慮あり）情報入力シート'!CK438:CL438)=2),1,0)</f>
        <v>0</v>
      </c>
      <c r="L438" s="8">
        <f>SUM('発達障害（診断書なし・配慮あり）情報入力シート'!J438:M438)+COUNTA('発達障害（診断書なし・配慮あり）情報入力シート'!N438)</f>
        <v>0</v>
      </c>
      <c r="M438" s="8">
        <f>SUM('発達障害（診断書なし・配慮あり）情報入力シート'!O438:R438)+COUNTA('発達障害（診断書なし・配慮あり）情報入力シート'!S438)</f>
        <v>0</v>
      </c>
      <c r="N438" s="8">
        <f>IF(SUM('発達障害（診断書なし・配慮あり）情報入力シート'!$T438:$AP438)&gt;0,1,0)</f>
        <v>0</v>
      </c>
      <c r="O438" s="8">
        <f>IF('発達障害（診断書なし・配慮あり）情報入力シート'!D438="入学者(新1年生)",1,0)</f>
        <v>0</v>
      </c>
    </row>
    <row r="439" spans="1:15" x14ac:dyDescent="0.4">
      <c r="A439" s="1217">
        <v>415</v>
      </c>
      <c r="B439" s="1218">
        <f>IF('発達障害（診断書なし・配慮あり）情報入力シート'!AQ439="",0,IF(AND('発達障害（診断書なし・配慮あり）情報入力シート'!AP439=1,'発達障害（診断書なし・配慮あり）情報入力シート'!D439&lt;&gt;"",'発達障害（診断書なし・配慮あり）情報入力シート'!D439&lt;&gt;"在籍者(2年生以上)"),1,0))</f>
        <v>0</v>
      </c>
      <c r="C439" s="1218">
        <f t="shared" si="18"/>
        <v>0</v>
      </c>
      <c r="D439" s="1218" t="str">
        <f>IFERROR(MATCH(ROW('発達障害（診断書なし・配慮あり）情報入力シート'!A415),C:C,0),"")</f>
        <v/>
      </c>
      <c r="E439" s="1218">
        <f>IF('発達障害（診断書なし・配慮あり）情報入力シート'!BS439="",0,IF(AND('発達障害（診断書なし・配慮あり）情報入力シート'!BR439=1,'発達障害（診断書なし・配慮あり）情報入力シート'!D439&lt;&gt;"",'発達障害（診断書なし・配慮あり）情報入力シート'!D439&lt;&gt;"入学しなかった"),1,0))</f>
        <v>0</v>
      </c>
      <c r="F439" s="1218">
        <f t="shared" si="19"/>
        <v>0</v>
      </c>
      <c r="G439" s="1218" t="str">
        <f>IFERROR(MATCH(ROW('発達障害（診断書なし・配慮あり）情報入力シート'!AN415),F:F,0),"")</f>
        <v/>
      </c>
      <c r="H439" s="8">
        <f>IF('発達障害（診断書なし・配慮あり）情報入力シート'!CL439="",0,IF(AND('発達障害（診断書なし・配慮あり）情報入力シート'!CK439=1,'発達障害（診断書なし・配慮あり）情報入力シート'!D439&lt;&gt;"",'発達障害（診断書なし・配慮あり）情報入力シート'!D439&lt;&gt;"入学しなかった"),1,0))</f>
        <v>0</v>
      </c>
      <c r="I439" s="8">
        <f t="shared" si="20"/>
        <v>0</v>
      </c>
      <c r="J439" s="8" t="str">
        <f>IFERROR(MATCH(ROW('発達障害（診断書なし・配慮あり）情報入力シート'!BD415),I:I,0),"")</f>
        <v/>
      </c>
      <c r="K439" s="8">
        <f>IF(OR(SUM('発達障害（診断書なし・配慮あり）情報入力シート'!AT439:BQ439,'発達障害（診断書なし・配慮あり）情報入力シート'!BT439:CJ439)&gt;0,COUNTA('発達障害（診断書なし・配慮あり）情報入力シート'!BR439:BS439)=2,COUNTA('発達障害（診断書なし・配慮あり）情報入力シート'!CK439:CL439)=2),1,0)</f>
        <v>0</v>
      </c>
      <c r="L439" s="8">
        <f>SUM('発達障害（診断書なし・配慮あり）情報入力シート'!J439:M439)+COUNTA('発達障害（診断書なし・配慮あり）情報入力シート'!N439)</f>
        <v>0</v>
      </c>
      <c r="M439" s="8">
        <f>SUM('発達障害（診断書なし・配慮あり）情報入力シート'!O439:R439)+COUNTA('発達障害（診断書なし・配慮あり）情報入力シート'!S439)</f>
        <v>0</v>
      </c>
      <c r="N439" s="8">
        <f>IF(SUM('発達障害（診断書なし・配慮あり）情報入力シート'!$T439:$AP439)&gt;0,1,0)</f>
        <v>0</v>
      </c>
      <c r="O439" s="8">
        <f>IF('発達障害（診断書なし・配慮あり）情報入力シート'!D439="入学者(新1年生)",1,0)</f>
        <v>0</v>
      </c>
    </row>
    <row r="440" spans="1:15" x14ac:dyDescent="0.4">
      <c r="A440" s="1217">
        <v>416</v>
      </c>
      <c r="B440" s="1218">
        <f>IF('発達障害（診断書なし・配慮あり）情報入力シート'!AQ440="",0,IF(AND('発達障害（診断書なし・配慮あり）情報入力シート'!AP440=1,'発達障害（診断書なし・配慮あり）情報入力シート'!D440&lt;&gt;"",'発達障害（診断書なし・配慮あり）情報入力シート'!D440&lt;&gt;"在籍者(2年生以上)"),1,0))</f>
        <v>0</v>
      </c>
      <c r="C440" s="1218">
        <f t="shared" si="18"/>
        <v>0</v>
      </c>
      <c r="D440" s="1218" t="str">
        <f>IFERROR(MATCH(ROW('発達障害（診断書なし・配慮あり）情報入力シート'!A416),C:C,0),"")</f>
        <v/>
      </c>
      <c r="E440" s="1218">
        <f>IF('発達障害（診断書なし・配慮あり）情報入力シート'!BS440="",0,IF(AND('発達障害（診断書なし・配慮あり）情報入力シート'!BR440=1,'発達障害（診断書なし・配慮あり）情報入力シート'!D440&lt;&gt;"",'発達障害（診断書なし・配慮あり）情報入力シート'!D440&lt;&gt;"入学しなかった"),1,0))</f>
        <v>0</v>
      </c>
      <c r="F440" s="1218">
        <f t="shared" si="19"/>
        <v>0</v>
      </c>
      <c r="G440" s="1218" t="str">
        <f>IFERROR(MATCH(ROW('発達障害（診断書なし・配慮あり）情報入力シート'!AN416),F:F,0),"")</f>
        <v/>
      </c>
      <c r="H440" s="8">
        <f>IF('発達障害（診断書なし・配慮あり）情報入力シート'!CL440="",0,IF(AND('発達障害（診断書なし・配慮あり）情報入力シート'!CK440=1,'発達障害（診断書なし・配慮あり）情報入力シート'!D440&lt;&gt;"",'発達障害（診断書なし・配慮あり）情報入力シート'!D440&lt;&gt;"入学しなかった"),1,0))</f>
        <v>0</v>
      </c>
      <c r="I440" s="8">
        <f t="shared" si="20"/>
        <v>0</v>
      </c>
      <c r="J440" s="8" t="str">
        <f>IFERROR(MATCH(ROW('発達障害（診断書なし・配慮あり）情報入力シート'!BD416),I:I,0),"")</f>
        <v/>
      </c>
      <c r="K440" s="8">
        <f>IF(OR(SUM('発達障害（診断書なし・配慮あり）情報入力シート'!AT440:BQ440,'発達障害（診断書なし・配慮あり）情報入力シート'!BT440:CJ440)&gt;0,COUNTA('発達障害（診断書なし・配慮あり）情報入力シート'!BR440:BS440)=2,COUNTA('発達障害（診断書なし・配慮あり）情報入力シート'!CK440:CL440)=2),1,0)</f>
        <v>0</v>
      </c>
      <c r="L440" s="8">
        <f>SUM('発達障害（診断書なし・配慮あり）情報入力シート'!J440:M440)+COUNTA('発達障害（診断書なし・配慮あり）情報入力シート'!N440)</f>
        <v>0</v>
      </c>
      <c r="M440" s="8">
        <f>SUM('発達障害（診断書なし・配慮あり）情報入力シート'!O440:R440)+COUNTA('発達障害（診断書なし・配慮あり）情報入力シート'!S440)</f>
        <v>0</v>
      </c>
      <c r="N440" s="8">
        <f>IF(SUM('発達障害（診断書なし・配慮あり）情報入力シート'!$T440:$AP440)&gt;0,1,0)</f>
        <v>0</v>
      </c>
      <c r="O440" s="8">
        <f>IF('発達障害（診断書なし・配慮あり）情報入力シート'!D440="入学者(新1年生)",1,0)</f>
        <v>0</v>
      </c>
    </row>
    <row r="441" spans="1:15" x14ac:dyDescent="0.4">
      <c r="A441" s="1217">
        <v>417</v>
      </c>
      <c r="B441" s="1218">
        <f>IF('発達障害（診断書なし・配慮あり）情報入力シート'!AQ441="",0,IF(AND('発達障害（診断書なし・配慮あり）情報入力シート'!AP441=1,'発達障害（診断書なし・配慮あり）情報入力シート'!D441&lt;&gt;"",'発達障害（診断書なし・配慮あり）情報入力シート'!D441&lt;&gt;"在籍者(2年生以上)"),1,0))</f>
        <v>0</v>
      </c>
      <c r="C441" s="1218">
        <f t="shared" si="18"/>
        <v>0</v>
      </c>
      <c r="D441" s="1218" t="str">
        <f>IFERROR(MATCH(ROW('発達障害（診断書なし・配慮あり）情報入力シート'!A417),C:C,0),"")</f>
        <v/>
      </c>
      <c r="E441" s="1218">
        <f>IF('発達障害（診断書なし・配慮あり）情報入力シート'!BS441="",0,IF(AND('発達障害（診断書なし・配慮あり）情報入力シート'!BR441=1,'発達障害（診断書なし・配慮あり）情報入力シート'!D441&lt;&gt;"",'発達障害（診断書なし・配慮あり）情報入力シート'!D441&lt;&gt;"入学しなかった"),1,0))</f>
        <v>0</v>
      </c>
      <c r="F441" s="1218">
        <f t="shared" si="19"/>
        <v>0</v>
      </c>
      <c r="G441" s="1218" t="str">
        <f>IFERROR(MATCH(ROW('発達障害（診断書なし・配慮あり）情報入力シート'!AN417),F:F,0),"")</f>
        <v/>
      </c>
      <c r="H441" s="8">
        <f>IF('発達障害（診断書なし・配慮あり）情報入力シート'!CL441="",0,IF(AND('発達障害（診断書なし・配慮あり）情報入力シート'!CK441=1,'発達障害（診断書なし・配慮あり）情報入力シート'!D441&lt;&gt;"",'発達障害（診断書なし・配慮あり）情報入力シート'!D441&lt;&gt;"入学しなかった"),1,0))</f>
        <v>0</v>
      </c>
      <c r="I441" s="8">
        <f t="shared" si="20"/>
        <v>0</v>
      </c>
      <c r="J441" s="8" t="str">
        <f>IFERROR(MATCH(ROW('発達障害（診断書なし・配慮あり）情報入力シート'!BD417),I:I,0),"")</f>
        <v/>
      </c>
      <c r="K441" s="8">
        <f>IF(OR(SUM('発達障害（診断書なし・配慮あり）情報入力シート'!AT441:BQ441,'発達障害（診断書なし・配慮あり）情報入力シート'!BT441:CJ441)&gt;0,COUNTA('発達障害（診断書なし・配慮あり）情報入力シート'!BR441:BS441)=2,COUNTA('発達障害（診断書なし・配慮あり）情報入力シート'!CK441:CL441)=2),1,0)</f>
        <v>0</v>
      </c>
      <c r="L441" s="8">
        <f>SUM('発達障害（診断書なし・配慮あり）情報入力シート'!J441:M441)+COUNTA('発達障害（診断書なし・配慮あり）情報入力シート'!N441)</f>
        <v>0</v>
      </c>
      <c r="M441" s="8">
        <f>SUM('発達障害（診断書なし・配慮あり）情報入力シート'!O441:R441)+COUNTA('発達障害（診断書なし・配慮あり）情報入力シート'!S441)</f>
        <v>0</v>
      </c>
      <c r="N441" s="8">
        <f>IF(SUM('発達障害（診断書なし・配慮あり）情報入力シート'!$T441:$AP441)&gt;0,1,0)</f>
        <v>0</v>
      </c>
      <c r="O441" s="8">
        <f>IF('発達障害（診断書なし・配慮あり）情報入力シート'!D441="入学者(新1年生)",1,0)</f>
        <v>0</v>
      </c>
    </row>
    <row r="442" spans="1:15" x14ac:dyDescent="0.4">
      <c r="A442" s="1217">
        <v>418</v>
      </c>
      <c r="B442" s="1218">
        <f>IF('発達障害（診断書なし・配慮あり）情報入力シート'!AQ442="",0,IF(AND('発達障害（診断書なし・配慮あり）情報入力シート'!AP442=1,'発達障害（診断書なし・配慮あり）情報入力シート'!D442&lt;&gt;"",'発達障害（診断書なし・配慮あり）情報入力シート'!D442&lt;&gt;"在籍者(2年生以上)"),1,0))</f>
        <v>0</v>
      </c>
      <c r="C442" s="1218">
        <f t="shared" si="18"/>
        <v>0</v>
      </c>
      <c r="D442" s="1218" t="str">
        <f>IFERROR(MATCH(ROW('発達障害（診断書なし・配慮あり）情報入力シート'!A418),C:C,0),"")</f>
        <v/>
      </c>
      <c r="E442" s="1218">
        <f>IF('発達障害（診断書なし・配慮あり）情報入力シート'!BS442="",0,IF(AND('発達障害（診断書なし・配慮あり）情報入力シート'!BR442=1,'発達障害（診断書なし・配慮あり）情報入力シート'!D442&lt;&gt;"",'発達障害（診断書なし・配慮あり）情報入力シート'!D442&lt;&gt;"入学しなかった"),1,0))</f>
        <v>0</v>
      </c>
      <c r="F442" s="1218">
        <f t="shared" si="19"/>
        <v>0</v>
      </c>
      <c r="G442" s="1218" t="str">
        <f>IFERROR(MATCH(ROW('発達障害（診断書なし・配慮あり）情報入力シート'!AN418),F:F,0),"")</f>
        <v/>
      </c>
      <c r="H442" s="8">
        <f>IF('発達障害（診断書なし・配慮あり）情報入力シート'!CL442="",0,IF(AND('発達障害（診断書なし・配慮あり）情報入力シート'!CK442=1,'発達障害（診断書なし・配慮あり）情報入力シート'!D442&lt;&gt;"",'発達障害（診断書なし・配慮あり）情報入力シート'!D442&lt;&gt;"入学しなかった"),1,0))</f>
        <v>0</v>
      </c>
      <c r="I442" s="8">
        <f t="shared" si="20"/>
        <v>0</v>
      </c>
      <c r="J442" s="8" t="str">
        <f>IFERROR(MATCH(ROW('発達障害（診断書なし・配慮あり）情報入力シート'!BD418),I:I,0),"")</f>
        <v/>
      </c>
      <c r="K442" s="8">
        <f>IF(OR(SUM('発達障害（診断書なし・配慮あり）情報入力シート'!AT442:BQ442,'発達障害（診断書なし・配慮あり）情報入力シート'!BT442:CJ442)&gt;0,COUNTA('発達障害（診断書なし・配慮あり）情報入力シート'!BR442:BS442)=2,COUNTA('発達障害（診断書なし・配慮あり）情報入力シート'!CK442:CL442)=2),1,0)</f>
        <v>0</v>
      </c>
      <c r="L442" s="8">
        <f>SUM('発達障害（診断書なし・配慮あり）情報入力シート'!J442:M442)+COUNTA('発達障害（診断書なし・配慮あり）情報入力シート'!N442)</f>
        <v>0</v>
      </c>
      <c r="M442" s="8">
        <f>SUM('発達障害（診断書なし・配慮あり）情報入力シート'!O442:R442)+COUNTA('発達障害（診断書なし・配慮あり）情報入力シート'!S442)</f>
        <v>0</v>
      </c>
      <c r="N442" s="8">
        <f>IF(SUM('発達障害（診断書なし・配慮あり）情報入力シート'!$T442:$AP442)&gt;0,1,0)</f>
        <v>0</v>
      </c>
      <c r="O442" s="8">
        <f>IF('発達障害（診断書なし・配慮あり）情報入力シート'!D442="入学者(新1年生)",1,0)</f>
        <v>0</v>
      </c>
    </row>
    <row r="443" spans="1:15" x14ac:dyDescent="0.4">
      <c r="A443" s="1217">
        <v>419</v>
      </c>
      <c r="B443" s="1218">
        <f>IF('発達障害（診断書なし・配慮あり）情報入力シート'!AQ443="",0,IF(AND('発達障害（診断書なし・配慮あり）情報入力シート'!AP443=1,'発達障害（診断書なし・配慮あり）情報入力シート'!D443&lt;&gt;"",'発達障害（診断書なし・配慮あり）情報入力シート'!D443&lt;&gt;"在籍者(2年生以上)"),1,0))</f>
        <v>0</v>
      </c>
      <c r="C443" s="1218">
        <f t="shared" si="18"/>
        <v>0</v>
      </c>
      <c r="D443" s="1218" t="str">
        <f>IFERROR(MATCH(ROW('発達障害（診断書なし・配慮あり）情報入力シート'!A419),C:C,0),"")</f>
        <v/>
      </c>
      <c r="E443" s="1218">
        <f>IF('発達障害（診断書なし・配慮あり）情報入力シート'!BS443="",0,IF(AND('発達障害（診断書なし・配慮あり）情報入力シート'!BR443=1,'発達障害（診断書なし・配慮あり）情報入力シート'!D443&lt;&gt;"",'発達障害（診断書なし・配慮あり）情報入力シート'!D443&lt;&gt;"入学しなかった"),1,0))</f>
        <v>0</v>
      </c>
      <c r="F443" s="1218">
        <f t="shared" si="19"/>
        <v>0</v>
      </c>
      <c r="G443" s="1218" t="str">
        <f>IFERROR(MATCH(ROW('発達障害（診断書なし・配慮あり）情報入力シート'!AN419),F:F,0),"")</f>
        <v/>
      </c>
      <c r="H443" s="8">
        <f>IF('発達障害（診断書なし・配慮あり）情報入力シート'!CL443="",0,IF(AND('発達障害（診断書なし・配慮あり）情報入力シート'!CK443=1,'発達障害（診断書なし・配慮あり）情報入力シート'!D443&lt;&gt;"",'発達障害（診断書なし・配慮あり）情報入力シート'!D443&lt;&gt;"入学しなかった"),1,0))</f>
        <v>0</v>
      </c>
      <c r="I443" s="8">
        <f t="shared" si="20"/>
        <v>0</v>
      </c>
      <c r="J443" s="8" t="str">
        <f>IFERROR(MATCH(ROW('発達障害（診断書なし・配慮あり）情報入力シート'!BD419),I:I,0),"")</f>
        <v/>
      </c>
      <c r="K443" s="8">
        <f>IF(OR(SUM('発達障害（診断書なし・配慮あり）情報入力シート'!AT443:BQ443,'発達障害（診断書なし・配慮あり）情報入力シート'!BT443:CJ443)&gt;0,COUNTA('発達障害（診断書なし・配慮あり）情報入力シート'!BR443:BS443)=2,COUNTA('発達障害（診断書なし・配慮あり）情報入力シート'!CK443:CL443)=2),1,0)</f>
        <v>0</v>
      </c>
      <c r="L443" s="8">
        <f>SUM('発達障害（診断書なし・配慮あり）情報入力シート'!J443:M443)+COUNTA('発達障害（診断書なし・配慮あり）情報入力シート'!N443)</f>
        <v>0</v>
      </c>
      <c r="M443" s="8">
        <f>SUM('発達障害（診断書なし・配慮あり）情報入力シート'!O443:R443)+COUNTA('発達障害（診断書なし・配慮あり）情報入力シート'!S443)</f>
        <v>0</v>
      </c>
      <c r="N443" s="8">
        <f>IF(SUM('発達障害（診断書なし・配慮あり）情報入力シート'!$T443:$AP443)&gt;0,1,0)</f>
        <v>0</v>
      </c>
      <c r="O443" s="8">
        <f>IF('発達障害（診断書なし・配慮あり）情報入力シート'!D443="入学者(新1年生)",1,0)</f>
        <v>0</v>
      </c>
    </row>
    <row r="444" spans="1:15" x14ac:dyDescent="0.4">
      <c r="A444" s="1217">
        <v>420</v>
      </c>
      <c r="B444" s="1218">
        <f>IF('発達障害（診断書なし・配慮あり）情報入力シート'!AQ444="",0,IF(AND('発達障害（診断書なし・配慮あり）情報入力シート'!AP444=1,'発達障害（診断書なし・配慮あり）情報入力シート'!D444&lt;&gt;"",'発達障害（診断書なし・配慮あり）情報入力シート'!D444&lt;&gt;"在籍者(2年生以上)"),1,0))</f>
        <v>0</v>
      </c>
      <c r="C444" s="1218">
        <f t="shared" si="18"/>
        <v>0</v>
      </c>
      <c r="D444" s="1218" t="str">
        <f>IFERROR(MATCH(ROW('発達障害（診断書なし・配慮あり）情報入力シート'!A420),C:C,0),"")</f>
        <v/>
      </c>
      <c r="E444" s="1218">
        <f>IF('発達障害（診断書なし・配慮あり）情報入力シート'!BS444="",0,IF(AND('発達障害（診断書なし・配慮あり）情報入力シート'!BR444=1,'発達障害（診断書なし・配慮あり）情報入力シート'!D444&lt;&gt;"",'発達障害（診断書なし・配慮あり）情報入力シート'!D444&lt;&gt;"入学しなかった"),1,0))</f>
        <v>0</v>
      </c>
      <c r="F444" s="1218">
        <f t="shared" si="19"/>
        <v>0</v>
      </c>
      <c r="G444" s="1218" t="str">
        <f>IFERROR(MATCH(ROW('発達障害（診断書なし・配慮あり）情報入力シート'!AN420),F:F,0),"")</f>
        <v/>
      </c>
      <c r="H444" s="8">
        <f>IF('発達障害（診断書なし・配慮あり）情報入力シート'!CL444="",0,IF(AND('発達障害（診断書なし・配慮あり）情報入力シート'!CK444=1,'発達障害（診断書なし・配慮あり）情報入力シート'!D444&lt;&gt;"",'発達障害（診断書なし・配慮あり）情報入力シート'!D444&lt;&gt;"入学しなかった"),1,0))</f>
        <v>0</v>
      </c>
      <c r="I444" s="8">
        <f t="shared" si="20"/>
        <v>0</v>
      </c>
      <c r="J444" s="8" t="str">
        <f>IFERROR(MATCH(ROW('発達障害（診断書なし・配慮あり）情報入力シート'!BD420),I:I,0),"")</f>
        <v/>
      </c>
      <c r="K444" s="8">
        <f>IF(OR(SUM('発達障害（診断書なし・配慮あり）情報入力シート'!AT444:BQ444,'発達障害（診断書なし・配慮あり）情報入力シート'!BT444:CJ444)&gt;0,COUNTA('発達障害（診断書なし・配慮あり）情報入力シート'!BR444:BS444)=2,COUNTA('発達障害（診断書なし・配慮あり）情報入力シート'!CK444:CL444)=2),1,0)</f>
        <v>0</v>
      </c>
      <c r="L444" s="8">
        <f>SUM('発達障害（診断書なし・配慮あり）情報入力シート'!J444:M444)+COUNTA('発達障害（診断書なし・配慮あり）情報入力シート'!N444)</f>
        <v>0</v>
      </c>
      <c r="M444" s="8">
        <f>SUM('発達障害（診断書なし・配慮あり）情報入力シート'!O444:R444)+COUNTA('発達障害（診断書なし・配慮あり）情報入力シート'!S444)</f>
        <v>0</v>
      </c>
      <c r="N444" s="8">
        <f>IF(SUM('発達障害（診断書なし・配慮あり）情報入力シート'!$T444:$AP444)&gt;0,1,0)</f>
        <v>0</v>
      </c>
      <c r="O444" s="8">
        <f>IF('発達障害（診断書なし・配慮あり）情報入力シート'!D444="入学者(新1年生)",1,0)</f>
        <v>0</v>
      </c>
    </row>
    <row r="445" spans="1:15" x14ac:dyDescent="0.4">
      <c r="A445" s="1217">
        <v>421</v>
      </c>
      <c r="B445" s="1218">
        <f>IF('発達障害（診断書なし・配慮あり）情報入力シート'!AQ445="",0,IF(AND('発達障害（診断書なし・配慮あり）情報入力シート'!AP445=1,'発達障害（診断書なし・配慮あり）情報入力シート'!D445&lt;&gt;"",'発達障害（診断書なし・配慮あり）情報入力シート'!D445&lt;&gt;"在籍者(2年生以上)"),1,0))</f>
        <v>0</v>
      </c>
      <c r="C445" s="1218">
        <f t="shared" si="18"/>
        <v>0</v>
      </c>
      <c r="D445" s="1218" t="str">
        <f>IFERROR(MATCH(ROW('発達障害（診断書なし・配慮あり）情報入力シート'!A421),C:C,0),"")</f>
        <v/>
      </c>
      <c r="E445" s="1218">
        <f>IF('発達障害（診断書なし・配慮あり）情報入力シート'!BS445="",0,IF(AND('発達障害（診断書なし・配慮あり）情報入力シート'!BR445=1,'発達障害（診断書なし・配慮あり）情報入力シート'!D445&lt;&gt;"",'発達障害（診断書なし・配慮あり）情報入力シート'!D445&lt;&gt;"入学しなかった"),1,0))</f>
        <v>0</v>
      </c>
      <c r="F445" s="1218">
        <f t="shared" si="19"/>
        <v>0</v>
      </c>
      <c r="G445" s="1218" t="str">
        <f>IFERROR(MATCH(ROW('発達障害（診断書なし・配慮あり）情報入力シート'!AN421),F:F,0),"")</f>
        <v/>
      </c>
      <c r="H445" s="8">
        <f>IF('発達障害（診断書なし・配慮あり）情報入力シート'!CL445="",0,IF(AND('発達障害（診断書なし・配慮あり）情報入力シート'!CK445=1,'発達障害（診断書なし・配慮あり）情報入力シート'!D445&lt;&gt;"",'発達障害（診断書なし・配慮あり）情報入力シート'!D445&lt;&gt;"入学しなかった"),1,0))</f>
        <v>0</v>
      </c>
      <c r="I445" s="8">
        <f t="shared" si="20"/>
        <v>0</v>
      </c>
      <c r="J445" s="8" t="str">
        <f>IFERROR(MATCH(ROW('発達障害（診断書なし・配慮あり）情報入力シート'!BD421),I:I,0),"")</f>
        <v/>
      </c>
      <c r="K445" s="8">
        <f>IF(OR(SUM('発達障害（診断書なし・配慮あり）情報入力シート'!AT445:BQ445,'発達障害（診断書なし・配慮あり）情報入力シート'!BT445:CJ445)&gt;0,COUNTA('発達障害（診断書なし・配慮あり）情報入力シート'!BR445:BS445)=2,COUNTA('発達障害（診断書なし・配慮あり）情報入力シート'!CK445:CL445)=2),1,0)</f>
        <v>0</v>
      </c>
      <c r="L445" s="8">
        <f>SUM('発達障害（診断書なし・配慮あり）情報入力シート'!J445:M445)+COUNTA('発達障害（診断書なし・配慮あり）情報入力シート'!N445)</f>
        <v>0</v>
      </c>
      <c r="M445" s="8">
        <f>SUM('発達障害（診断書なし・配慮あり）情報入力シート'!O445:R445)+COUNTA('発達障害（診断書なし・配慮あり）情報入力シート'!S445)</f>
        <v>0</v>
      </c>
      <c r="N445" s="8">
        <f>IF(SUM('発達障害（診断書なし・配慮あり）情報入力シート'!$T445:$AP445)&gt;0,1,0)</f>
        <v>0</v>
      </c>
      <c r="O445" s="8">
        <f>IF('発達障害（診断書なし・配慮あり）情報入力シート'!D445="入学者(新1年生)",1,0)</f>
        <v>0</v>
      </c>
    </row>
    <row r="446" spans="1:15" x14ac:dyDescent="0.4">
      <c r="A446" s="1217">
        <v>422</v>
      </c>
      <c r="B446" s="1218">
        <f>IF('発達障害（診断書なし・配慮あり）情報入力シート'!AQ446="",0,IF(AND('発達障害（診断書なし・配慮あり）情報入力シート'!AP446=1,'発達障害（診断書なし・配慮あり）情報入力シート'!D446&lt;&gt;"",'発達障害（診断書なし・配慮あり）情報入力シート'!D446&lt;&gt;"在籍者(2年生以上)"),1,0))</f>
        <v>0</v>
      </c>
      <c r="C446" s="1218">
        <f t="shared" si="18"/>
        <v>0</v>
      </c>
      <c r="D446" s="1218" t="str">
        <f>IFERROR(MATCH(ROW('発達障害（診断書なし・配慮あり）情報入力シート'!A422),C:C,0),"")</f>
        <v/>
      </c>
      <c r="E446" s="1218">
        <f>IF('発達障害（診断書なし・配慮あり）情報入力シート'!BS446="",0,IF(AND('発達障害（診断書なし・配慮あり）情報入力シート'!BR446=1,'発達障害（診断書なし・配慮あり）情報入力シート'!D446&lt;&gt;"",'発達障害（診断書なし・配慮あり）情報入力シート'!D446&lt;&gt;"入学しなかった"),1,0))</f>
        <v>0</v>
      </c>
      <c r="F446" s="1218">
        <f t="shared" si="19"/>
        <v>0</v>
      </c>
      <c r="G446" s="1218" t="str">
        <f>IFERROR(MATCH(ROW('発達障害（診断書なし・配慮あり）情報入力シート'!AN422),F:F,0),"")</f>
        <v/>
      </c>
      <c r="H446" s="8">
        <f>IF('発達障害（診断書なし・配慮あり）情報入力シート'!CL446="",0,IF(AND('発達障害（診断書なし・配慮あり）情報入力シート'!CK446=1,'発達障害（診断書なし・配慮あり）情報入力シート'!D446&lt;&gt;"",'発達障害（診断書なし・配慮あり）情報入力シート'!D446&lt;&gt;"入学しなかった"),1,0))</f>
        <v>0</v>
      </c>
      <c r="I446" s="8">
        <f t="shared" si="20"/>
        <v>0</v>
      </c>
      <c r="J446" s="8" t="str">
        <f>IFERROR(MATCH(ROW('発達障害（診断書なし・配慮あり）情報入力シート'!BD422),I:I,0),"")</f>
        <v/>
      </c>
      <c r="K446" s="8">
        <f>IF(OR(SUM('発達障害（診断書なし・配慮あり）情報入力シート'!AT446:BQ446,'発達障害（診断書なし・配慮あり）情報入力シート'!BT446:CJ446)&gt;0,COUNTA('発達障害（診断書なし・配慮あり）情報入力シート'!BR446:BS446)=2,COUNTA('発達障害（診断書なし・配慮あり）情報入力シート'!CK446:CL446)=2),1,0)</f>
        <v>0</v>
      </c>
      <c r="L446" s="8">
        <f>SUM('発達障害（診断書なし・配慮あり）情報入力シート'!J446:M446)+COUNTA('発達障害（診断書なし・配慮あり）情報入力シート'!N446)</f>
        <v>0</v>
      </c>
      <c r="M446" s="8">
        <f>SUM('発達障害（診断書なし・配慮あり）情報入力シート'!O446:R446)+COUNTA('発達障害（診断書なし・配慮あり）情報入力シート'!S446)</f>
        <v>0</v>
      </c>
      <c r="N446" s="8">
        <f>IF(SUM('発達障害（診断書なし・配慮あり）情報入力シート'!$T446:$AP446)&gt;0,1,0)</f>
        <v>0</v>
      </c>
      <c r="O446" s="8">
        <f>IF('発達障害（診断書なし・配慮あり）情報入力シート'!D446="入学者(新1年生)",1,0)</f>
        <v>0</v>
      </c>
    </row>
    <row r="447" spans="1:15" x14ac:dyDescent="0.4">
      <c r="A447" s="1217">
        <v>423</v>
      </c>
      <c r="B447" s="1218">
        <f>IF('発達障害（診断書なし・配慮あり）情報入力シート'!AQ447="",0,IF(AND('発達障害（診断書なし・配慮あり）情報入力シート'!AP447=1,'発達障害（診断書なし・配慮あり）情報入力シート'!D447&lt;&gt;"",'発達障害（診断書なし・配慮あり）情報入力シート'!D447&lt;&gt;"在籍者(2年生以上)"),1,0))</f>
        <v>0</v>
      </c>
      <c r="C447" s="1218">
        <f t="shared" si="18"/>
        <v>0</v>
      </c>
      <c r="D447" s="1218" t="str">
        <f>IFERROR(MATCH(ROW('発達障害（診断書なし・配慮あり）情報入力シート'!A423),C:C,0),"")</f>
        <v/>
      </c>
      <c r="E447" s="1218">
        <f>IF('発達障害（診断書なし・配慮あり）情報入力シート'!BS447="",0,IF(AND('発達障害（診断書なし・配慮あり）情報入力シート'!BR447=1,'発達障害（診断書なし・配慮あり）情報入力シート'!D447&lt;&gt;"",'発達障害（診断書なし・配慮あり）情報入力シート'!D447&lt;&gt;"入学しなかった"),1,0))</f>
        <v>0</v>
      </c>
      <c r="F447" s="1218">
        <f t="shared" si="19"/>
        <v>0</v>
      </c>
      <c r="G447" s="1218" t="str">
        <f>IFERROR(MATCH(ROW('発達障害（診断書なし・配慮あり）情報入力シート'!AN423),F:F,0),"")</f>
        <v/>
      </c>
      <c r="H447" s="8">
        <f>IF('発達障害（診断書なし・配慮あり）情報入力シート'!CL447="",0,IF(AND('発達障害（診断書なし・配慮あり）情報入力シート'!CK447=1,'発達障害（診断書なし・配慮あり）情報入力シート'!D447&lt;&gt;"",'発達障害（診断書なし・配慮あり）情報入力シート'!D447&lt;&gt;"入学しなかった"),1,0))</f>
        <v>0</v>
      </c>
      <c r="I447" s="8">
        <f t="shared" si="20"/>
        <v>0</v>
      </c>
      <c r="J447" s="8" t="str">
        <f>IFERROR(MATCH(ROW('発達障害（診断書なし・配慮あり）情報入力シート'!BD423),I:I,0),"")</f>
        <v/>
      </c>
      <c r="K447" s="8">
        <f>IF(OR(SUM('発達障害（診断書なし・配慮あり）情報入力シート'!AT447:BQ447,'発達障害（診断書なし・配慮あり）情報入力シート'!BT447:CJ447)&gt;0,COUNTA('発達障害（診断書なし・配慮あり）情報入力シート'!BR447:BS447)=2,COUNTA('発達障害（診断書なし・配慮あり）情報入力シート'!CK447:CL447)=2),1,0)</f>
        <v>0</v>
      </c>
      <c r="L447" s="8">
        <f>SUM('発達障害（診断書なし・配慮あり）情報入力シート'!J447:M447)+COUNTA('発達障害（診断書なし・配慮あり）情報入力シート'!N447)</f>
        <v>0</v>
      </c>
      <c r="M447" s="8">
        <f>SUM('発達障害（診断書なし・配慮あり）情報入力シート'!O447:R447)+COUNTA('発達障害（診断書なし・配慮あり）情報入力シート'!S447)</f>
        <v>0</v>
      </c>
      <c r="N447" s="8">
        <f>IF(SUM('発達障害（診断書なし・配慮あり）情報入力シート'!$T447:$AP447)&gt;0,1,0)</f>
        <v>0</v>
      </c>
      <c r="O447" s="8">
        <f>IF('発達障害（診断書なし・配慮あり）情報入力シート'!D447="入学者(新1年生)",1,0)</f>
        <v>0</v>
      </c>
    </row>
    <row r="448" spans="1:15" x14ac:dyDescent="0.4">
      <c r="A448" s="1217">
        <v>424</v>
      </c>
      <c r="B448" s="1218">
        <f>IF('発達障害（診断書なし・配慮あり）情報入力シート'!AQ448="",0,IF(AND('発達障害（診断書なし・配慮あり）情報入力シート'!AP448=1,'発達障害（診断書なし・配慮あり）情報入力シート'!D448&lt;&gt;"",'発達障害（診断書なし・配慮あり）情報入力シート'!D448&lt;&gt;"在籍者(2年生以上)"),1,0))</f>
        <v>0</v>
      </c>
      <c r="C448" s="1218">
        <f t="shared" si="18"/>
        <v>0</v>
      </c>
      <c r="D448" s="1218" t="str">
        <f>IFERROR(MATCH(ROW('発達障害（診断書なし・配慮あり）情報入力シート'!A424),C:C,0),"")</f>
        <v/>
      </c>
      <c r="E448" s="1218">
        <f>IF('発達障害（診断書なし・配慮あり）情報入力シート'!BS448="",0,IF(AND('発達障害（診断書なし・配慮あり）情報入力シート'!BR448=1,'発達障害（診断書なし・配慮あり）情報入力シート'!D448&lt;&gt;"",'発達障害（診断書なし・配慮あり）情報入力シート'!D448&lt;&gt;"入学しなかった"),1,0))</f>
        <v>0</v>
      </c>
      <c r="F448" s="1218">
        <f t="shared" si="19"/>
        <v>0</v>
      </c>
      <c r="G448" s="1218" t="str">
        <f>IFERROR(MATCH(ROW('発達障害（診断書なし・配慮あり）情報入力シート'!AN424),F:F,0),"")</f>
        <v/>
      </c>
      <c r="H448" s="8">
        <f>IF('発達障害（診断書なし・配慮あり）情報入力シート'!CL448="",0,IF(AND('発達障害（診断書なし・配慮あり）情報入力シート'!CK448=1,'発達障害（診断書なし・配慮あり）情報入力シート'!D448&lt;&gt;"",'発達障害（診断書なし・配慮あり）情報入力シート'!D448&lt;&gt;"入学しなかった"),1,0))</f>
        <v>0</v>
      </c>
      <c r="I448" s="8">
        <f t="shared" si="20"/>
        <v>0</v>
      </c>
      <c r="J448" s="8" t="str">
        <f>IFERROR(MATCH(ROW('発達障害（診断書なし・配慮あり）情報入力シート'!BD424),I:I,0),"")</f>
        <v/>
      </c>
      <c r="K448" s="8">
        <f>IF(OR(SUM('発達障害（診断書なし・配慮あり）情報入力シート'!AT448:BQ448,'発達障害（診断書なし・配慮あり）情報入力シート'!BT448:CJ448)&gt;0,COUNTA('発達障害（診断書なし・配慮あり）情報入力シート'!BR448:BS448)=2,COUNTA('発達障害（診断書なし・配慮あり）情報入力シート'!CK448:CL448)=2),1,0)</f>
        <v>0</v>
      </c>
      <c r="L448" s="8">
        <f>SUM('発達障害（診断書なし・配慮あり）情報入力シート'!J448:M448)+COUNTA('発達障害（診断書なし・配慮あり）情報入力シート'!N448)</f>
        <v>0</v>
      </c>
      <c r="M448" s="8">
        <f>SUM('発達障害（診断書なし・配慮あり）情報入力シート'!O448:R448)+COUNTA('発達障害（診断書なし・配慮あり）情報入力シート'!S448)</f>
        <v>0</v>
      </c>
      <c r="N448" s="8">
        <f>IF(SUM('発達障害（診断書なし・配慮あり）情報入力シート'!$T448:$AP448)&gt;0,1,0)</f>
        <v>0</v>
      </c>
      <c r="O448" s="8">
        <f>IF('発達障害（診断書なし・配慮あり）情報入力シート'!D448="入学者(新1年生)",1,0)</f>
        <v>0</v>
      </c>
    </row>
    <row r="449" spans="1:15" x14ac:dyDescent="0.4">
      <c r="A449" s="1217">
        <v>425</v>
      </c>
      <c r="B449" s="1218">
        <f>IF('発達障害（診断書なし・配慮あり）情報入力シート'!AQ449="",0,IF(AND('発達障害（診断書なし・配慮あり）情報入力シート'!AP449=1,'発達障害（診断書なし・配慮あり）情報入力シート'!D449&lt;&gt;"",'発達障害（診断書なし・配慮あり）情報入力シート'!D449&lt;&gt;"在籍者(2年生以上)"),1,0))</f>
        <v>0</v>
      </c>
      <c r="C449" s="1218">
        <f t="shared" si="18"/>
        <v>0</v>
      </c>
      <c r="D449" s="1218" t="str">
        <f>IFERROR(MATCH(ROW('発達障害（診断書なし・配慮あり）情報入力シート'!A425),C:C,0),"")</f>
        <v/>
      </c>
      <c r="E449" s="1218">
        <f>IF('発達障害（診断書なし・配慮あり）情報入力シート'!BS449="",0,IF(AND('発達障害（診断書なし・配慮あり）情報入力シート'!BR449=1,'発達障害（診断書なし・配慮あり）情報入力シート'!D449&lt;&gt;"",'発達障害（診断書なし・配慮あり）情報入力シート'!D449&lt;&gt;"入学しなかった"),1,0))</f>
        <v>0</v>
      </c>
      <c r="F449" s="1218">
        <f t="shared" si="19"/>
        <v>0</v>
      </c>
      <c r="G449" s="1218" t="str">
        <f>IFERROR(MATCH(ROW('発達障害（診断書なし・配慮あり）情報入力シート'!AN425),F:F,0),"")</f>
        <v/>
      </c>
      <c r="H449" s="8">
        <f>IF('発達障害（診断書なし・配慮あり）情報入力シート'!CL449="",0,IF(AND('発達障害（診断書なし・配慮あり）情報入力シート'!CK449=1,'発達障害（診断書なし・配慮あり）情報入力シート'!D449&lt;&gt;"",'発達障害（診断書なし・配慮あり）情報入力シート'!D449&lt;&gt;"入学しなかった"),1,0))</f>
        <v>0</v>
      </c>
      <c r="I449" s="8">
        <f t="shared" si="20"/>
        <v>0</v>
      </c>
      <c r="J449" s="8" t="str">
        <f>IFERROR(MATCH(ROW('発達障害（診断書なし・配慮あり）情報入力シート'!BD425),I:I,0),"")</f>
        <v/>
      </c>
      <c r="K449" s="8">
        <f>IF(OR(SUM('発達障害（診断書なし・配慮あり）情報入力シート'!AT449:BQ449,'発達障害（診断書なし・配慮あり）情報入力シート'!BT449:CJ449)&gt;0,COUNTA('発達障害（診断書なし・配慮あり）情報入力シート'!BR449:BS449)=2,COUNTA('発達障害（診断書なし・配慮あり）情報入力シート'!CK449:CL449)=2),1,0)</f>
        <v>0</v>
      </c>
      <c r="L449" s="8">
        <f>SUM('発達障害（診断書なし・配慮あり）情報入力シート'!J449:M449)+COUNTA('発達障害（診断書なし・配慮あり）情報入力シート'!N449)</f>
        <v>0</v>
      </c>
      <c r="M449" s="8">
        <f>SUM('発達障害（診断書なし・配慮あり）情報入力シート'!O449:R449)+COUNTA('発達障害（診断書なし・配慮あり）情報入力シート'!S449)</f>
        <v>0</v>
      </c>
      <c r="N449" s="8">
        <f>IF(SUM('発達障害（診断書なし・配慮あり）情報入力シート'!$T449:$AP449)&gt;0,1,0)</f>
        <v>0</v>
      </c>
      <c r="O449" s="8">
        <f>IF('発達障害（診断書なし・配慮あり）情報入力シート'!D449="入学者(新1年生)",1,0)</f>
        <v>0</v>
      </c>
    </row>
    <row r="450" spans="1:15" x14ac:dyDescent="0.4">
      <c r="A450" s="1217">
        <v>426</v>
      </c>
      <c r="B450" s="1218">
        <f>IF('発達障害（診断書なし・配慮あり）情報入力シート'!AQ450="",0,IF(AND('発達障害（診断書なし・配慮あり）情報入力シート'!AP450=1,'発達障害（診断書なし・配慮あり）情報入力シート'!D450&lt;&gt;"",'発達障害（診断書なし・配慮あり）情報入力シート'!D450&lt;&gt;"在籍者(2年生以上)"),1,0))</f>
        <v>0</v>
      </c>
      <c r="C450" s="1218">
        <f t="shared" si="18"/>
        <v>0</v>
      </c>
      <c r="D450" s="1218" t="str">
        <f>IFERROR(MATCH(ROW('発達障害（診断書なし・配慮あり）情報入力シート'!A426),C:C,0),"")</f>
        <v/>
      </c>
      <c r="E450" s="1218">
        <f>IF('発達障害（診断書なし・配慮あり）情報入力シート'!BS450="",0,IF(AND('発達障害（診断書なし・配慮あり）情報入力シート'!BR450=1,'発達障害（診断書なし・配慮あり）情報入力シート'!D450&lt;&gt;"",'発達障害（診断書なし・配慮あり）情報入力シート'!D450&lt;&gt;"入学しなかった"),1,0))</f>
        <v>0</v>
      </c>
      <c r="F450" s="1218">
        <f t="shared" si="19"/>
        <v>0</v>
      </c>
      <c r="G450" s="1218" t="str">
        <f>IFERROR(MATCH(ROW('発達障害（診断書なし・配慮あり）情報入力シート'!AN426),F:F,0),"")</f>
        <v/>
      </c>
      <c r="H450" s="8">
        <f>IF('発達障害（診断書なし・配慮あり）情報入力シート'!CL450="",0,IF(AND('発達障害（診断書なし・配慮あり）情報入力シート'!CK450=1,'発達障害（診断書なし・配慮あり）情報入力シート'!D450&lt;&gt;"",'発達障害（診断書なし・配慮あり）情報入力シート'!D450&lt;&gt;"入学しなかった"),1,0))</f>
        <v>0</v>
      </c>
      <c r="I450" s="8">
        <f t="shared" si="20"/>
        <v>0</v>
      </c>
      <c r="J450" s="8" t="str">
        <f>IFERROR(MATCH(ROW('発達障害（診断書なし・配慮あり）情報入力シート'!BD426),I:I,0),"")</f>
        <v/>
      </c>
      <c r="K450" s="8">
        <f>IF(OR(SUM('発達障害（診断書なし・配慮あり）情報入力シート'!AT450:BQ450,'発達障害（診断書なし・配慮あり）情報入力シート'!BT450:CJ450)&gt;0,COUNTA('発達障害（診断書なし・配慮あり）情報入力シート'!BR450:BS450)=2,COUNTA('発達障害（診断書なし・配慮あり）情報入力シート'!CK450:CL450)=2),1,0)</f>
        <v>0</v>
      </c>
      <c r="L450" s="8">
        <f>SUM('発達障害（診断書なし・配慮あり）情報入力シート'!J450:M450)+COUNTA('発達障害（診断書なし・配慮あり）情報入力シート'!N450)</f>
        <v>0</v>
      </c>
      <c r="M450" s="8">
        <f>SUM('発達障害（診断書なし・配慮あり）情報入力シート'!O450:R450)+COUNTA('発達障害（診断書なし・配慮あり）情報入力シート'!S450)</f>
        <v>0</v>
      </c>
      <c r="N450" s="8">
        <f>IF(SUM('発達障害（診断書なし・配慮あり）情報入力シート'!$T450:$AP450)&gt;0,1,0)</f>
        <v>0</v>
      </c>
      <c r="O450" s="8">
        <f>IF('発達障害（診断書なし・配慮あり）情報入力シート'!D450="入学者(新1年生)",1,0)</f>
        <v>0</v>
      </c>
    </row>
    <row r="451" spans="1:15" x14ac:dyDescent="0.4">
      <c r="A451" s="1217">
        <v>427</v>
      </c>
      <c r="B451" s="1218">
        <f>IF('発達障害（診断書なし・配慮あり）情報入力シート'!AQ451="",0,IF(AND('発達障害（診断書なし・配慮あり）情報入力シート'!AP451=1,'発達障害（診断書なし・配慮あり）情報入力シート'!D451&lt;&gt;"",'発達障害（診断書なし・配慮あり）情報入力シート'!D451&lt;&gt;"在籍者(2年生以上)"),1,0))</f>
        <v>0</v>
      </c>
      <c r="C451" s="1218">
        <f t="shared" si="18"/>
        <v>0</v>
      </c>
      <c r="D451" s="1218" t="str">
        <f>IFERROR(MATCH(ROW('発達障害（診断書なし・配慮あり）情報入力シート'!A427),C:C,0),"")</f>
        <v/>
      </c>
      <c r="E451" s="1218">
        <f>IF('発達障害（診断書なし・配慮あり）情報入力シート'!BS451="",0,IF(AND('発達障害（診断書なし・配慮あり）情報入力シート'!BR451=1,'発達障害（診断書なし・配慮あり）情報入力シート'!D451&lt;&gt;"",'発達障害（診断書なし・配慮あり）情報入力シート'!D451&lt;&gt;"入学しなかった"),1,0))</f>
        <v>0</v>
      </c>
      <c r="F451" s="1218">
        <f t="shared" si="19"/>
        <v>0</v>
      </c>
      <c r="G451" s="1218" t="str">
        <f>IFERROR(MATCH(ROW('発達障害（診断書なし・配慮あり）情報入力シート'!AN427),F:F,0),"")</f>
        <v/>
      </c>
      <c r="H451" s="8">
        <f>IF('発達障害（診断書なし・配慮あり）情報入力シート'!CL451="",0,IF(AND('発達障害（診断書なし・配慮あり）情報入力シート'!CK451=1,'発達障害（診断書なし・配慮あり）情報入力シート'!D451&lt;&gt;"",'発達障害（診断書なし・配慮あり）情報入力シート'!D451&lt;&gt;"入学しなかった"),1,0))</f>
        <v>0</v>
      </c>
      <c r="I451" s="8">
        <f t="shared" si="20"/>
        <v>0</v>
      </c>
      <c r="J451" s="8" t="str">
        <f>IFERROR(MATCH(ROW('発達障害（診断書なし・配慮あり）情報入力シート'!BD427),I:I,0),"")</f>
        <v/>
      </c>
      <c r="K451" s="8">
        <f>IF(OR(SUM('発達障害（診断書なし・配慮あり）情報入力シート'!AT451:BQ451,'発達障害（診断書なし・配慮あり）情報入力シート'!BT451:CJ451)&gt;0,COUNTA('発達障害（診断書なし・配慮あり）情報入力シート'!BR451:BS451)=2,COUNTA('発達障害（診断書なし・配慮あり）情報入力シート'!CK451:CL451)=2),1,0)</f>
        <v>0</v>
      </c>
      <c r="L451" s="8">
        <f>SUM('発達障害（診断書なし・配慮あり）情報入力シート'!J451:M451)+COUNTA('発達障害（診断書なし・配慮あり）情報入力シート'!N451)</f>
        <v>0</v>
      </c>
      <c r="M451" s="8">
        <f>SUM('発達障害（診断書なし・配慮あり）情報入力シート'!O451:R451)+COUNTA('発達障害（診断書なし・配慮あり）情報入力シート'!S451)</f>
        <v>0</v>
      </c>
      <c r="N451" s="8">
        <f>IF(SUM('発達障害（診断書なし・配慮あり）情報入力シート'!$T451:$AP451)&gt;0,1,0)</f>
        <v>0</v>
      </c>
      <c r="O451" s="8">
        <f>IF('発達障害（診断書なし・配慮あり）情報入力シート'!D451="入学者(新1年生)",1,0)</f>
        <v>0</v>
      </c>
    </row>
    <row r="452" spans="1:15" x14ac:dyDescent="0.4">
      <c r="A452" s="1217">
        <v>428</v>
      </c>
      <c r="B452" s="1218">
        <f>IF('発達障害（診断書なし・配慮あり）情報入力シート'!AQ452="",0,IF(AND('発達障害（診断書なし・配慮あり）情報入力シート'!AP452=1,'発達障害（診断書なし・配慮あり）情報入力シート'!D452&lt;&gt;"",'発達障害（診断書なし・配慮あり）情報入力シート'!D452&lt;&gt;"在籍者(2年生以上)"),1,0))</f>
        <v>0</v>
      </c>
      <c r="C452" s="1218">
        <f t="shared" si="18"/>
        <v>0</v>
      </c>
      <c r="D452" s="1218" t="str">
        <f>IFERROR(MATCH(ROW('発達障害（診断書なし・配慮あり）情報入力シート'!A428),C:C,0),"")</f>
        <v/>
      </c>
      <c r="E452" s="1218">
        <f>IF('発達障害（診断書なし・配慮あり）情報入力シート'!BS452="",0,IF(AND('発達障害（診断書なし・配慮あり）情報入力シート'!BR452=1,'発達障害（診断書なし・配慮あり）情報入力シート'!D452&lt;&gt;"",'発達障害（診断書なし・配慮あり）情報入力シート'!D452&lt;&gt;"入学しなかった"),1,0))</f>
        <v>0</v>
      </c>
      <c r="F452" s="1218">
        <f t="shared" si="19"/>
        <v>0</v>
      </c>
      <c r="G452" s="1218" t="str">
        <f>IFERROR(MATCH(ROW('発達障害（診断書なし・配慮あり）情報入力シート'!AN428),F:F,0),"")</f>
        <v/>
      </c>
      <c r="H452" s="8">
        <f>IF('発達障害（診断書なし・配慮あり）情報入力シート'!CL452="",0,IF(AND('発達障害（診断書なし・配慮あり）情報入力シート'!CK452=1,'発達障害（診断書なし・配慮あり）情報入力シート'!D452&lt;&gt;"",'発達障害（診断書なし・配慮あり）情報入力シート'!D452&lt;&gt;"入学しなかった"),1,0))</f>
        <v>0</v>
      </c>
      <c r="I452" s="8">
        <f t="shared" si="20"/>
        <v>0</v>
      </c>
      <c r="J452" s="8" t="str">
        <f>IFERROR(MATCH(ROW('発達障害（診断書なし・配慮あり）情報入力シート'!BD428),I:I,0),"")</f>
        <v/>
      </c>
      <c r="K452" s="8">
        <f>IF(OR(SUM('発達障害（診断書なし・配慮あり）情報入力シート'!AT452:BQ452,'発達障害（診断書なし・配慮あり）情報入力シート'!BT452:CJ452)&gt;0,COUNTA('発達障害（診断書なし・配慮あり）情報入力シート'!BR452:BS452)=2,COUNTA('発達障害（診断書なし・配慮あり）情報入力シート'!CK452:CL452)=2),1,0)</f>
        <v>0</v>
      </c>
      <c r="L452" s="8">
        <f>SUM('発達障害（診断書なし・配慮あり）情報入力シート'!J452:M452)+COUNTA('発達障害（診断書なし・配慮あり）情報入力シート'!N452)</f>
        <v>0</v>
      </c>
      <c r="M452" s="8">
        <f>SUM('発達障害（診断書なし・配慮あり）情報入力シート'!O452:R452)+COUNTA('発達障害（診断書なし・配慮あり）情報入力シート'!S452)</f>
        <v>0</v>
      </c>
      <c r="N452" s="8">
        <f>IF(SUM('発達障害（診断書なし・配慮あり）情報入力シート'!$T452:$AP452)&gt;0,1,0)</f>
        <v>0</v>
      </c>
      <c r="O452" s="8">
        <f>IF('発達障害（診断書なし・配慮あり）情報入力シート'!D452="入学者(新1年生)",1,0)</f>
        <v>0</v>
      </c>
    </row>
    <row r="453" spans="1:15" x14ac:dyDescent="0.4">
      <c r="A453" s="1217">
        <v>429</v>
      </c>
      <c r="B453" s="1218">
        <f>IF('発達障害（診断書なし・配慮あり）情報入力シート'!AQ453="",0,IF(AND('発達障害（診断書なし・配慮あり）情報入力シート'!AP453=1,'発達障害（診断書なし・配慮あり）情報入力シート'!D453&lt;&gt;"",'発達障害（診断書なし・配慮あり）情報入力シート'!D453&lt;&gt;"在籍者(2年生以上)"),1,0))</f>
        <v>0</v>
      </c>
      <c r="C453" s="1218">
        <f t="shared" si="18"/>
        <v>0</v>
      </c>
      <c r="D453" s="1218" t="str">
        <f>IFERROR(MATCH(ROW('発達障害（診断書なし・配慮あり）情報入力シート'!A429),C:C,0),"")</f>
        <v/>
      </c>
      <c r="E453" s="1218">
        <f>IF('発達障害（診断書なし・配慮あり）情報入力シート'!BS453="",0,IF(AND('発達障害（診断書なし・配慮あり）情報入力シート'!BR453=1,'発達障害（診断書なし・配慮あり）情報入力シート'!D453&lt;&gt;"",'発達障害（診断書なし・配慮あり）情報入力シート'!D453&lt;&gt;"入学しなかった"),1,0))</f>
        <v>0</v>
      </c>
      <c r="F453" s="1218">
        <f t="shared" si="19"/>
        <v>0</v>
      </c>
      <c r="G453" s="1218" t="str">
        <f>IFERROR(MATCH(ROW('発達障害（診断書なし・配慮あり）情報入力シート'!AN429),F:F,0),"")</f>
        <v/>
      </c>
      <c r="H453" s="8">
        <f>IF('発達障害（診断書なし・配慮あり）情報入力シート'!CL453="",0,IF(AND('発達障害（診断書なし・配慮あり）情報入力シート'!CK453=1,'発達障害（診断書なし・配慮あり）情報入力シート'!D453&lt;&gt;"",'発達障害（診断書なし・配慮あり）情報入力シート'!D453&lt;&gt;"入学しなかった"),1,0))</f>
        <v>0</v>
      </c>
      <c r="I453" s="8">
        <f t="shared" si="20"/>
        <v>0</v>
      </c>
      <c r="J453" s="8" t="str">
        <f>IFERROR(MATCH(ROW('発達障害（診断書なし・配慮あり）情報入力シート'!BD429),I:I,0),"")</f>
        <v/>
      </c>
      <c r="K453" s="8">
        <f>IF(OR(SUM('発達障害（診断書なし・配慮あり）情報入力シート'!AT453:BQ453,'発達障害（診断書なし・配慮あり）情報入力シート'!BT453:CJ453)&gt;0,COUNTA('発達障害（診断書なし・配慮あり）情報入力シート'!BR453:BS453)=2,COUNTA('発達障害（診断書なし・配慮あり）情報入力シート'!CK453:CL453)=2),1,0)</f>
        <v>0</v>
      </c>
      <c r="L453" s="8">
        <f>SUM('発達障害（診断書なし・配慮あり）情報入力シート'!J453:M453)+COUNTA('発達障害（診断書なし・配慮あり）情報入力シート'!N453)</f>
        <v>0</v>
      </c>
      <c r="M453" s="8">
        <f>SUM('発達障害（診断書なし・配慮あり）情報入力シート'!O453:R453)+COUNTA('発達障害（診断書なし・配慮あり）情報入力シート'!S453)</f>
        <v>0</v>
      </c>
      <c r="N453" s="8">
        <f>IF(SUM('発達障害（診断書なし・配慮あり）情報入力シート'!$T453:$AP453)&gt;0,1,0)</f>
        <v>0</v>
      </c>
      <c r="O453" s="8">
        <f>IF('発達障害（診断書なし・配慮あり）情報入力シート'!D453="入学者(新1年生)",1,0)</f>
        <v>0</v>
      </c>
    </row>
    <row r="454" spans="1:15" x14ac:dyDescent="0.4">
      <c r="A454" s="1217">
        <v>430</v>
      </c>
      <c r="B454" s="1218">
        <f>IF('発達障害（診断書なし・配慮あり）情報入力シート'!AQ454="",0,IF(AND('発達障害（診断書なし・配慮あり）情報入力シート'!AP454=1,'発達障害（診断書なし・配慮あり）情報入力シート'!D454&lt;&gt;"",'発達障害（診断書なし・配慮あり）情報入力シート'!D454&lt;&gt;"在籍者(2年生以上)"),1,0))</f>
        <v>0</v>
      </c>
      <c r="C454" s="1218">
        <f t="shared" si="18"/>
        <v>0</v>
      </c>
      <c r="D454" s="1218" t="str">
        <f>IFERROR(MATCH(ROW('発達障害（診断書なし・配慮あり）情報入力シート'!A430),C:C,0),"")</f>
        <v/>
      </c>
      <c r="E454" s="1218">
        <f>IF('発達障害（診断書なし・配慮あり）情報入力シート'!BS454="",0,IF(AND('発達障害（診断書なし・配慮あり）情報入力シート'!BR454=1,'発達障害（診断書なし・配慮あり）情報入力シート'!D454&lt;&gt;"",'発達障害（診断書なし・配慮あり）情報入力シート'!D454&lt;&gt;"入学しなかった"),1,0))</f>
        <v>0</v>
      </c>
      <c r="F454" s="1218">
        <f t="shared" si="19"/>
        <v>0</v>
      </c>
      <c r="G454" s="1218" t="str">
        <f>IFERROR(MATCH(ROW('発達障害（診断書なし・配慮あり）情報入力シート'!AN430),F:F,0),"")</f>
        <v/>
      </c>
      <c r="H454" s="8">
        <f>IF('発達障害（診断書なし・配慮あり）情報入力シート'!CL454="",0,IF(AND('発達障害（診断書なし・配慮あり）情報入力シート'!CK454=1,'発達障害（診断書なし・配慮あり）情報入力シート'!D454&lt;&gt;"",'発達障害（診断書なし・配慮あり）情報入力シート'!D454&lt;&gt;"入学しなかった"),1,0))</f>
        <v>0</v>
      </c>
      <c r="I454" s="8">
        <f t="shared" si="20"/>
        <v>0</v>
      </c>
      <c r="J454" s="8" t="str">
        <f>IFERROR(MATCH(ROW('発達障害（診断書なし・配慮あり）情報入力シート'!BD430),I:I,0),"")</f>
        <v/>
      </c>
      <c r="K454" s="8">
        <f>IF(OR(SUM('発達障害（診断書なし・配慮あり）情報入力シート'!AT454:BQ454,'発達障害（診断書なし・配慮あり）情報入力シート'!BT454:CJ454)&gt;0,COUNTA('発達障害（診断書なし・配慮あり）情報入力シート'!BR454:BS454)=2,COUNTA('発達障害（診断書なし・配慮あり）情報入力シート'!CK454:CL454)=2),1,0)</f>
        <v>0</v>
      </c>
      <c r="L454" s="8">
        <f>SUM('発達障害（診断書なし・配慮あり）情報入力シート'!J454:M454)+COUNTA('発達障害（診断書なし・配慮あり）情報入力シート'!N454)</f>
        <v>0</v>
      </c>
      <c r="M454" s="8">
        <f>SUM('発達障害（診断書なし・配慮あり）情報入力シート'!O454:R454)+COUNTA('発達障害（診断書なし・配慮あり）情報入力シート'!S454)</f>
        <v>0</v>
      </c>
      <c r="N454" s="8">
        <f>IF(SUM('発達障害（診断書なし・配慮あり）情報入力シート'!$T454:$AP454)&gt;0,1,0)</f>
        <v>0</v>
      </c>
      <c r="O454" s="8">
        <f>IF('発達障害（診断書なし・配慮あり）情報入力シート'!D454="入学者(新1年生)",1,0)</f>
        <v>0</v>
      </c>
    </row>
    <row r="455" spans="1:15" x14ac:dyDescent="0.4">
      <c r="A455" s="1217">
        <v>431</v>
      </c>
      <c r="B455" s="1218">
        <f>IF('発達障害（診断書なし・配慮あり）情報入力シート'!AQ455="",0,IF(AND('発達障害（診断書なし・配慮あり）情報入力シート'!AP455=1,'発達障害（診断書なし・配慮あり）情報入力シート'!D455&lt;&gt;"",'発達障害（診断書なし・配慮あり）情報入力シート'!D455&lt;&gt;"在籍者(2年生以上)"),1,0))</f>
        <v>0</v>
      </c>
      <c r="C455" s="1218">
        <f t="shared" si="18"/>
        <v>0</v>
      </c>
      <c r="D455" s="1218" t="str">
        <f>IFERROR(MATCH(ROW('発達障害（診断書なし・配慮あり）情報入力シート'!A431),C:C,0),"")</f>
        <v/>
      </c>
      <c r="E455" s="1218">
        <f>IF('発達障害（診断書なし・配慮あり）情報入力シート'!BS455="",0,IF(AND('発達障害（診断書なし・配慮あり）情報入力シート'!BR455=1,'発達障害（診断書なし・配慮あり）情報入力シート'!D455&lt;&gt;"",'発達障害（診断書なし・配慮あり）情報入力シート'!D455&lt;&gt;"入学しなかった"),1,0))</f>
        <v>0</v>
      </c>
      <c r="F455" s="1218">
        <f t="shared" si="19"/>
        <v>0</v>
      </c>
      <c r="G455" s="1218" t="str">
        <f>IFERROR(MATCH(ROW('発達障害（診断書なし・配慮あり）情報入力シート'!AN431),F:F,0),"")</f>
        <v/>
      </c>
      <c r="H455" s="8">
        <f>IF('発達障害（診断書なし・配慮あり）情報入力シート'!CL455="",0,IF(AND('発達障害（診断書なし・配慮あり）情報入力シート'!CK455=1,'発達障害（診断書なし・配慮あり）情報入力シート'!D455&lt;&gt;"",'発達障害（診断書なし・配慮あり）情報入力シート'!D455&lt;&gt;"入学しなかった"),1,0))</f>
        <v>0</v>
      </c>
      <c r="I455" s="8">
        <f t="shared" si="20"/>
        <v>0</v>
      </c>
      <c r="J455" s="8" t="str">
        <f>IFERROR(MATCH(ROW('発達障害（診断書なし・配慮あり）情報入力シート'!BD431),I:I,0),"")</f>
        <v/>
      </c>
      <c r="K455" s="8">
        <f>IF(OR(SUM('発達障害（診断書なし・配慮あり）情報入力シート'!AT455:BQ455,'発達障害（診断書なし・配慮あり）情報入力シート'!BT455:CJ455)&gt;0,COUNTA('発達障害（診断書なし・配慮あり）情報入力シート'!BR455:BS455)=2,COUNTA('発達障害（診断書なし・配慮あり）情報入力シート'!CK455:CL455)=2),1,0)</f>
        <v>0</v>
      </c>
      <c r="L455" s="8">
        <f>SUM('発達障害（診断書なし・配慮あり）情報入力シート'!J455:M455)+COUNTA('発達障害（診断書なし・配慮あり）情報入力シート'!N455)</f>
        <v>0</v>
      </c>
      <c r="M455" s="8">
        <f>SUM('発達障害（診断書なし・配慮あり）情報入力シート'!O455:R455)+COUNTA('発達障害（診断書なし・配慮あり）情報入力シート'!S455)</f>
        <v>0</v>
      </c>
      <c r="N455" s="8">
        <f>IF(SUM('発達障害（診断書なし・配慮あり）情報入力シート'!$T455:$AP455)&gt;0,1,0)</f>
        <v>0</v>
      </c>
      <c r="O455" s="8">
        <f>IF('発達障害（診断書なし・配慮あり）情報入力シート'!D455="入学者(新1年生)",1,0)</f>
        <v>0</v>
      </c>
    </row>
    <row r="456" spans="1:15" x14ac:dyDescent="0.4">
      <c r="A456" s="1217">
        <v>432</v>
      </c>
      <c r="B456" s="1218">
        <f>IF('発達障害（診断書なし・配慮あり）情報入力シート'!AQ456="",0,IF(AND('発達障害（診断書なし・配慮あり）情報入力シート'!AP456=1,'発達障害（診断書なし・配慮あり）情報入力シート'!D456&lt;&gt;"",'発達障害（診断書なし・配慮あり）情報入力シート'!D456&lt;&gt;"在籍者(2年生以上)"),1,0))</f>
        <v>0</v>
      </c>
      <c r="C456" s="1218">
        <f t="shared" si="18"/>
        <v>0</v>
      </c>
      <c r="D456" s="1218" t="str">
        <f>IFERROR(MATCH(ROW('発達障害（診断書なし・配慮あり）情報入力シート'!A432),C:C,0),"")</f>
        <v/>
      </c>
      <c r="E456" s="1218">
        <f>IF('発達障害（診断書なし・配慮あり）情報入力シート'!BS456="",0,IF(AND('発達障害（診断書なし・配慮あり）情報入力シート'!BR456=1,'発達障害（診断書なし・配慮あり）情報入力シート'!D456&lt;&gt;"",'発達障害（診断書なし・配慮あり）情報入力シート'!D456&lt;&gt;"入学しなかった"),1,0))</f>
        <v>0</v>
      </c>
      <c r="F456" s="1218">
        <f t="shared" si="19"/>
        <v>0</v>
      </c>
      <c r="G456" s="1218" t="str">
        <f>IFERROR(MATCH(ROW('発達障害（診断書なし・配慮あり）情報入力シート'!AN432),F:F,0),"")</f>
        <v/>
      </c>
      <c r="H456" s="8">
        <f>IF('発達障害（診断書なし・配慮あり）情報入力シート'!CL456="",0,IF(AND('発達障害（診断書なし・配慮あり）情報入力シート'!CK456=1,'発達障害（診断書なし・配慮あり）情報入力シート'!D456&lt;&gt;"",'発達障害（診断書なし・配慮あり）情報入力シート'!D456&lt;&gt;"入学しなかった"),1,0))</f>
        <v>0</v>
      </c>
      <c r="I456" s="8">
        <f t="shared" si="20"/>
        <v>0</v>
      </c>
      <c r="J456" s="8" t="str">
        <f>IFERROR(MATCH(ROW('発達障害（診断書なし・配慮あり）情報入力シート'!BD432),I:I,0),"")</f>
        <v/>
      </c>
      <c r="K456" s="8">
        <f>IF(OR(SUM('発達障害（診断書なし・配慮あり）情報入力シート'!AT456:BQ456,'発達障害（診断書なし・配慮あり）情報入力シート'!BT456:CJ456)&gt;0,COUNTA('発達障害（診断書なし・配慮あり）情報入力シート'!BR456:BS456)=2,COUNTA('発達障害（診断書なし・配慮あり）情報入力シート'!CK456:CL456)=2),1,0)</f>
        <v>0</v>
      </c>
      <c r="L456" s="8">
        <f>SUM('発達障害（診断書なし・配慮あり）情報入力シート'!J456:M456)+COUNTA('発達障害（診断書なし・配慮あり）情報入力シート'!N456)</f>
        <v>0</v>
      </c>
      <c r="M456" s="8">
        <f>SUM('発達障害（診断書なし・配慮あり）情報入力シート'!O456:R456)+COUNTA('発達障害（診断書なし・配慮あり）情報入力シート'!S456)</f>
        <v>0</v>
      </c>
      <c r="N456" s="8">
        <f>IF(SUM('発達障害（診断書なし・配慮あり）情報入力シート'!$T456:$AP456)&gt;0,1,0)</f>
        <v>0</v>
      </c>
      <c r="O456" s="8">
        <f>IF('発達障害（診断書なし・配慮あり）情報入力シート'!D456="入学者(新1年生)",1,0)</f>
        <v>0</v>
      </c>
    </row>
    <row r="457" spans="1:15" x14ac:dyDescent="0.4">
      <c r="A457" s="1217">
        <v>433</v>
      </c>
      <c r="B457" s="1218">
        <f>IF('発達障害（診断書なし・配慮あり）情報入力シート'!AQ457="",0,IF(AND('発達障害（診断書なし・配慮あり）情報入力シート'!AP457=1,'発達障害（診断書なし・配慮あり）情報入力シート'!D457&lt;&gt;"",'発達障害（診断書なし・配慮あり）情報入力シート'!D457&lt;&gt;"在籍者(2年生以上)"),1,0))</f>
        <v>0</v>
      </c>
      <c r="C457" s="1218">
        <f t="shared" si="18"/>
        <v>0</v>
      </c>
      <c r="D457" s="1218" t="str">
        <f>IFERROR(MATCH(ROW('発達障害（診断書なし・配慮あり）情報入力シート'!A433),C:C,0),"")</f>
        <v/>
      </c>
      <c r="E457" s="1218">
        <f>IF('発達障害（診断書なし・配慮あり）情報入力シート'!BS457="",0,IF(AND('発達障害（診断書なし・配慮あり）情報入力シート'!BR457=1,'発達障害（診断書なし・配慮あり）情報入力シート'!D457&lt;&gt;"",'発達障害（診断書なし・配慮あり）情報入力シート'!D457&lt;&gt;"入学しなかった"),1,0))</f>
        <v>0</v>
      </c>
      <c r="F457" s="1218">
        <f t="shared" si="19"/>
        <v>0</v>
      </c>
      <c r="G457" s="1218" t="str">
        <f>IFERROR(MATCH(ROW('発達障害（診断書なし・配慮あり）情報入力シート'!AN433),F:F,0),"")</f>
        <v/>
      </c>
      <c r="H457" s="8">
        <f>IF('発達障害（診断書なし・配慮あり）情報入力シート'!CL457="",0,IF(AND('発達障害（診断書なし・配慮あり）情報入力シート'!CK457=1,'発達障害（診断書なし・配慮あり）情報入力シート'!D457&lt;&gt;"",'発達障害（診断書なし・配慮あり）情報入力シート'!D457&lt;&gt;"入学しなかった"),1,0))</f>
        <v>0</v>
      </c>
      <c r="I457" s="8">
        <f t="shared" si="20"/>
        <v>0</v>
      </c>
      <c r="J457" s="8" t="str">
        <f>IFERROR(MATCH(ROW('発達障害（診断書なし・配慮あり）情報入力シート'!BD433),I:I,0),"")</f>
        <v/>
      </c>
      <c r="K457" s="8">
        <f>IF(OR(SUM('発達障害（診断書なし・配慮あり）情報入力シート'!AT457:BQ457,'発達障害（診断書なし・配慮あり）情報入力シート'!BT457:CJ457)&gt;0,COUNTA('発達障害（診断書なし・配慮あり）情報入力シート'!BR457:BS457)=2,COUNTA('発達障害（診断書なし・配慮あり）情報入力シート'!CK457:CL457)=2),1,0)</f>
        <v>0</v>
      </c>
      <c r="L457" s="8">
        <f>SUM('発達障害（診断書なし・配慮あり）情報入力シート'!J457:M457)+COUNTA('発達障害（診断書なし・配慮あり）情報入力シート'!N457)</f>
        <v>0</v>
      </c>
      <c r="M457" s="8">
        <f>SUM('発達障害（診断書なし・配慮あり）情報入力シート'!O457:R457)+COUNTA('発達障害（診断書なし・配慮あり）情報入力シート'!S457)</f>
        <v>0</v>
      </c>
      <c r="N457" s="8">
        <f>IF(SUM('発達障害（診断書なし・配慮あり）情報入力シート'!$T457:$AP457)&gt;0,1,0)</f>
        <v>0</v>
      </c>
      <c r="O457" s="8">
        <f>IF('発達障害（診断書なし・配慮あり）情報入力シート'!D457="入学者(新1年生)",1,0)</f>
        <v>0</v>
      </c>
    </row>
    <row r="458" spans="1:15" x14ac:dyDescent="0.4">
      <c r="A458" s="1217">
        <v>434</v>
      </c>
      <c r="B458" s="1218">
        <f>IF('発達障害（診断書なし・配慮あり）情報入力シート'!AQ458="",0,IF(AND('発達障害（診断書なし・配慮あり）情報入力シート'!AP458=1,'発達障害（診断書なし・配慮あり）情報入力シート'!D458&lt;&gt;"",'発達障害（診断書なし・配慮あり）情報入力シート'!D458&lt;&gt;"在籍者(2年生以上)"),1,0))</f>
        <v>0</v>
      </c>
      <c r="C458" s="1218">
        <f t="shared" si="18"/>
        <v>0</v>
      </c>
      <c r="D458" s="1218" t="str">
        <f>IFERROR(MATCH(ROW('発達障害（診断書なし・配慮あり）情報入力シート'!A434),C:C,0),"")</f>
        <v/>
      </c>
      <c r="E458" s="1218">
        <f>IF('発達障害（診断書なし・配慮あり）情報入力シート'!BS458="",0,IF(AND('発達障害（診断書なし・配慮あり）情報入力シート'!BR458=1,'発達障害（診断書なし・配慮あり）情報入力シート'!D458&lt;&gt;"",'発達障害（診断書なし・配慮あり）情報入力シート'!D458&lt;&gt;"入学しなかった"),1,0))</f>
        <v>0</v>
      </c>
      <c r="F458" s="1218">
        <f t="shared" si="19"/>
        <v>0</v>
      </c>
      <c r="G458" s="1218" t="str">
        <f>IFERROR(MATCH(ROW('発達障害（診断書なし・配慮あり）情報入力シート'!AN434),F:F,0),"")</f>
        <v/>
      </c>
      <c r="H458" s="8">
        <f>IF('発達障害（診断書なし・配慮あり）情報入力シート'!CL458="",0,IF(AND('発達障害（診断書なし・配慮あり）情報入力シート'!CK458=1,'発達障害（診断書なし・配慮あり）情報入力シート'!D458&lt;&gt;"",'発達障害（診断書なし・配慮あり）情報入力シート'!D458&lt;&gt;"入学しなかった"),1,0))</f>
        <v>0</v>
      </c>
      <c r="I458" s="8">
        <f t="shared" si="20"/>
        <v>0</v>
      </c>
      <c r="J458" s="8" t="str">
        <f>IFERROR(MATCH(ROW('発達障害（診断書なし・配慮あり）情報入力シート'!BD434),I:I,0),"")</f>
        <v/>
      </c>
      <c r="K458" s="8">
        <f>IF(OR(SUM('発達障害（診断書なし・配慮あり）情報入力シート'!AT458:BQ458,'発達障害（診断書なし・配慮あり）情報入力シート'!BT458:CJ458)&gt;0,COUNTA('発達障害（診断書なし・配慮あり）情報入力シート'!BR458:BS458)=2,COUNTA('発達障害（診断書なし・配慮あり）情報入力シート'!CK458:CL458)=2),1,0)</f>
        <v>0</v>
      </c>
      <c r="L458" s="8">
        <f>SUM('発達障害（診断書なし・配慮あり）情報入力シート'!J458:M458)+COUNTA('発達障害（診断書なし・配慮あり）情報入力シート'!N458)</f>
        <v>0</v>
      </c>
      <c r="M458" s="8">
        <f>SUM('発達障害（診断書なし・配慮あり）情報入力シート'!O458:R458)+COUNTA('発達障害（診断書なし・配慮あり）情報入力シート'!S458)</f>
        <v>0</v>
      </c>
      <c r="N458" s="8">
        <f>IF(SUM('発達障害（診断書なし・配慮あり）情報入力シート'!$T458:$AP458)&gt;0,1,0)</f>
        <v>0</v>
      </c>
      <c r="O458" s="8">
        <f>IF('発達障害（診断書なし・配慮あり）情報入力シート'!D458="入学者(新1年生)",1,0)</f>
        <v>0</v>
      </c>
    </row>
    <row r="459" spans="1:15" x14ac:dyDescent="0.4">
      <c r="A459" s="1217">
        <v>435</v>
      </c>
      <c r="B459" s="1218">
        <f>IF('発達障害（診断書なし・配慮あり）情報入力シート'!AQ459="",0,IF(AND('発達障害（診断書なし・配慮あり）情報入力シート'!AP459=1,'発達障害（診断書なし・配慮あり）情報入力シート'!D459&lt;&gt;"",'発達障害（診断書なし・配慮あり）情報入力シート'!D459&lt;&gt;"在籍者(2年生以上)"),1,0))</f>
        <v>0</v>
      </c>
      <c r="C459" s="1218">
        <f t="shared" si="18"/>
        <v>0</v>
      </c>
      <c r="D459" s="1218" t="str">
        <f>IFERROR(MATCH(ROW('発達障害（診断書なし・配慮あり）情報入力シート'!A435),C:C,0),"")</f>
        <v/>
      </c>
      <c r="E459" s="1218">
        <f>IF('発達障害（診断書なし・配慮あり）情報入力シート'!BS459="",0,IF(AND('発達障害（診断書なし・配慮あり）情報入力シート'!BR459=1,'発達障害（診断書なし・配慮あり）情報入力シート'!D459&lt;&gt;"",'発達障害（診断書なし・配慮あり）情報入力シート'!D459&lt;&gt;"入学しなかった"),1,0))</f>
        <v>0</v>
      </c>
      <c r="F459" s="1218">
        <f t="shared" si="19"/>
        <v>0</v>
      </c>
      <c r="G459" s="1218" t="str">
        <f>IFERROR(MATCH(ROW('発達障害（診断書なし・配慮あり）情報入力シート'!AN435),F:F,0),"")</f>
        <v/>
      </c>
      <c r="H459" s="8">
        <f>IF('発達障害（診断書なし・配慮あり）情報入力シート'!CL459="",0,IF(AND('発達障害（診断書なし・配慮あり）情報入力シート'!CK459=1,'発達障害（診断書なし・配慮あり）情報入力シート'!D459&lt;&gt;"",'発達障害（診断書なし・配慮あり）情報入力シート'!D459&lt;&gt;"入学しなかった"),1,0))</f>
        <v>0</v>
      </c>
      <c r="I459" s="8">
        <f t="shared" si="20"/>
        <v>0</v>
      </c>
      <c r="J459" s="8" t="str">
        <f>IFERROR(MATCH(ROW('発達障害（診断書なし・配慮あり）情報入力シート'!BD435),I:I,0),"")</f>
        <v/>
      </c>
      <c r="K459" s="8">
        <f>IF(OR(SUM('発達障害（診断書なし・配慮あり）情報入力シート'!AT459:BQ459,'発達障害（診断書なし・配慮あり）情報入力シート'!BT459:CJ459)&gt;0,COUNTA('発達障害（診断書なし・配慮あり）情報入力シート'!BR459:BS459)=2,COUNTA('発達障害（診断書なし・配慮あり）情報入力シート'!CK459:CL459)=2),1,0)</f>
        <v>0</v>
      </c>
      <c r="L459" s="8">
        <f>SUM('発達障害（診断書なし・配慮あり）情報入力シート'!J459:M459)+COUNTA('発達障害（診断書なし・配慮あり）情報入力シート'!N459)</f>
        <v>0</v>
      </c>
      <c r="M459" s="8">
        <f>SUM('発達障害（診断書なし・配慮あり）情報入力シート'!O459:R459)+COUNTA('発達障害（診断書なし・配慮あり）情報入力シート'!S459)</f>
        <v>0</v>
      </c>
      <c r="N459" s="8">
        <f>IF(SUM('発達障害（診断書なし・配慮あり）情報入力シート'!$T459:$AP459)&gt;0,1,0)</f>
        <v>0</v>
      </c>
      <c r="O459" s="8">
        <f>IF('発達障害（診断書なし・配慮あり）情報入力シート'!D459="入学者(新1年生)",1,0)</f>
        <v>0</v>
      </c>
    </row>
    <row r="460" spans="1:15" x14ac:dyDescent="0.4">
      <c r="A460" s="1217">
        <v>436</v>
      </c>
      <c r="B460" s="1218">
        <f>IF('発達障害（診断書なし・配慮あり）情報入力シート'!AQ460="",0,IF(AND('発達障害（診断書なし・配慮あり）情報入力シート'!AP460=1,'発達障害（診断書なし・配慮あり）情報入力シート'!D460&lt;&gt;"",'発達障害（診断書なし・配慮あり）情報入力シート'!D460&lt;&gt;"在籍者(2年生以上)"),1,0))</f>
        <v>0</v>
      </c>
      <c r="C460" s="1218">
        <f t="shared" si="18"/>
        <v>0</v>
      </c>
      <c r="D460" s="1218" t="str">
        <f>IFERROR(MATCH(ROW('発達障害（診断書なし・配慮あり）情報入力シート'!A436),C:C,0),"")</f>
        <v/>
      </c>
      <c r="E460" s="1218">
        <f>IF('発達障害（診断書なし・配慮あり）情報入力シート'!BS460="",0,IF(AND('発達障害（診断書なし・配慮あり）情報入力シート'!BR460=1,'発達障害（診断書なし・配慮あり）情報入力シート'!D460&lt;&gt;"",'発達障害（診断書なし・配慮あり）情報入力シート'!D460&lt;&gt;"入学しなかった"),1,0))</f>
        <v>0</v>
      </c>
      <c r="F460" s="1218">
        <f t="shared" si="19"/>
        <v>0</v>
      </c>
      <c r="G460" s="1218" t="str">
        <f>IFERROR(MATCH(ROW('発達障害（診断書なし・配慮あり）情報入力シート'!AN436),F:F,0),"")</f>
        <v/>
      </c>
      <c r="H460" s="8">
        <f>IF('発達障害（診断書なし・配慮あり）情報入力シート'!CL460="",0,IF(AND('発達障害（診断書なし・配慮あり）情報入力シート'!CK460=1,'発達障害（診断書なし・配慮あり）情報入力シート'!D460&lt;&gt;"",'発達障害（診断書なし・配慮あり）情報入力シート'!D460&lt;&gt;"入学しなかった"),1,0))</f>
        <v>0</v>
      </c>
      <c r="I460" s="8">
        <f t="shared" si="20"/>
        <v>0</v>
      </c>
      <c r="J460" s="8" t="str">
        <f>IFERROR(MATCH(ROW('発達障害（診断書なし・配慮あり）情報入力シート'!BD436),I:I,0),"")</f>
        <v/>
      </c>
      <c r="K460" s="8">
        <f>IF(OR(SUM('発達障害（診断書なし・配慮あり）情報入力シート'!AT460:BQ460,'発達障害（診断書なし・配慮あり）情報入力シート'!BT460:CJ460)&gt;0,COUNTA('発達障害（診断書なし・配慮あり）情報入力シート'!BR460:BS460)=2,COUNTA('発達障害（診断書なし・配慮あり）情報入力シート'!CK460:CL460)=2),1,0)</f>
        <v>0</v>
      </c>
      <c r="L460" s="8">
        <f>SUM('発達障害（診断書なし・配慮あり）情報入力シート'!J460:M460)+COUNTA('発達障害（診断書なし・配慮あり）情報入力シート'!N460)</f>
        <v>0</v>
      </c>
      <c r="M460" s="8">
        <f>SUM('発達障害（診断書なし・配慮あり）情報入力シート'!O460:R460)+COUNTA('発達障害（診断書なし・配慮あり）情報入力シート'!S460)</f>
        <v>0</v>
      </c>
      <c r="N460" s="8">
        <f>IF(SUM('発達障害（診断書なし・配慮あり）情報入力シート'!$T460:$AP460)&gt;0,1,0)</f>
        <v>0</v>
      </c>
      <c r="O460" s="8">
        <f>IF('発達障害（診断書なし・配慮あり）情報入力シート'!D460="入学者(新1年生)",1,0)</f>
        <v>0</v>
      </c>
    </row>
    <row r="461" spans="1:15" x14ac:dyDescent="0.4">
      <c r="A461" s="1217">
        <v>437</v>
      </c>
      <c r="B461" s="1218">
        <f>IF('発達障害（診断書なし・配慮あり）情報入力シート'!AQ461="",0,IF(AND('発達障害（診断書なし・配慮あり）情報入力シート'!AP461=1,'発達障害（診断書なし・配慮あり）情報入力シート'!D461&lt;&gt;"",'発達障害（診断書なし・配慮あり）情報入力シート'!D461&lt;&gt;"在籍者(2年生以上)"),1,0))</f>
        <v>0</v>
      </c>
      <c r="C461" s="1218">
        <f t="shared" si="18"/>
        <v>0</v>
      </c>
      <c r="D461" s="1218" t="str">
        <f>IFERROR(MATCH(ROW('発達障害（診断書なし・配慮あり）情報入力シート'!A437),C:C,0),"")</f>
        <v/>
      </c>
      <c r="E461" s="1218">
        <f>IF('発達障害（診断書なし・配慮あり）情報入力シート'!BS461="",0,IF(AND('発達障害（診断書なし・配慮あり）情報入力シート'!BR461=1,'発達障害（診断書なし・配慮あり）情報入力シート'!D461&lt;&gt;"",'発達障害（診断書なし・配慮あり）情報入力シート'!D461&lt;&gt;"入学しなかった"),1,0))</f>
        <v>0</v>
      </c>
      <c r="F461" s="1218">
        <f t="shared" si="19"/>
        <v>0</v>
      </c>
      <c r="G461" s="1218" t="str">
        <f>IFERROR(MATCH(ROW('発達障害（診断書なし・配慮あり）情報入力シート'!AN437),F:F,0),"")</f>
        <v/>
      </c>
      <c r="H461" s="8">
        <f>IF('発達障害（診断書なし・配慮あり）情報入力シート'!CL461="",0,IF(AND('発達障害（診断書なし・配慮あり）情報入力シート'!CK461=1,'発達障害（診断書なし・配慮あり）情報入力シート'!D461&lt;&gt;"",'発達障害（診断書なし・配慮あり）情報入力シート'!D461&lt;&gt;"入学しなかった"),1,0))</f>
        <v>0</v>
      </c>
      <c r="I461" s="8">
        <f t="shared" si="20"/>
        <v>0</v>
      </c>
      <c r="J461" s="8" t="str">
        <f>IFERROR(MATCH(ROW('発達障害（診断書なし・配慮あり）情報入力シート'!BD437),I:I,0),"")</f>
        <v/>
      </c>
      <c r="K461" s="8">
        <f>IF(OR(SUM('発達障害（診断書なし・配慮あり）情報入力シート'!AT461:BQ461,'発達障害（診断書なし・配慮あり）情報入力シート'!BT461:CJ461)&gt;0,COUNTA('発達障害（診断書なし・配慮あり）情報入力シート'!BR461:BS461)=2,COUNTA('発達障害（診断書なし・配慮あり）情報入力シート'!CK461:CL461)=2),1,0)</f>
        <v>0</v>
      </c>
      <c r="L461" s="8">
        <f>SUM('発達障害（診断書なし・配慮あり）情報入力シート'!J461:M461)+COUNTA('発達障害（診断書なし・配慮あり）情報入力シート'!N461)</f>
        <v>0</v>
      </c>
      <c r="M461" s="8">
        <f>SUM('発達障害（診断書なし・配慮あり）情報入力シート'!O461:R461)+COUNTA('発達障害（診断書なし・配慮あり）情報入力シート'!S461)</f>
        <v>0</v>
      </c>
      <c r="N461" s="8">
        <f>IF(SUM('発達障害（診断書なし・配慮あり）情報入力シート'!$T461:$AP461)&gt;0,1,0)</f>
        <v>0</v>
      </c>
      <c r="O461" s="8">
        <f>IF('発達障害（診断書なし・配慮あり）情報入力シート'!D461="入学者(新1年生)",1,0)</f>
        <v>0</v>
      </c>
    </row>
    <row r="462" spans="1:15" x14ac:dyDescent="0.4">
      <c r="A462" s="1217">
        <v>438</v>
      </c>
      <c r="B462" s="1218">
        <f>IF('発達障害（診断書なし・配慮あり）情報入力シート'!AQ462="",0,IF(AND('発達障害（診断書なし・配慮あり）情報入力シート'!AP462=1,'発達障害（診断書なし・配慮あり）情報入力シート'!D462&lt;&gt;"",'発達障害（診断書なし・配慮あり）情報入力シート'!D462&lt;&gt;"在籍者(2年生以上)"),1,0))</f>
        <v>0</v>
      </c>
      <c r="C462" s="1218">
        <f t="shared" si="18"/>
        <v>0</v>
      </c>
      <c r="D462" s="1218" t="str">
        <f>IFERROR(MATCH(ROW('発達障害（診断書なし・配慮あり）情報入力シート'!A438),C:C,0),"")</f>
        <v/>
      </c>
      <c r="E462" s="1218">
        <f>IF('発達障害（診断書なし・配慮あり）情報入力シート'!BS462="",0,IF(AND('発達障害（診断書なし・配慮あり）情報入力シート'!BR462=1,'発達障害（診断書なし・配慮あり）情報入力シート'!D462&lt;&gt;"",'発達障害（診断書なし・配慮あり）情報入力シート'!D462&lt;&gt;"入学しなかった"),1,0))</f>
        <v>0</v>
      </c>
      <c r="F462" s="1218">
        <f t="shared" si="19"/>
        <v>0</v>
      </c>
      <c r="G462" s="1218" t="str">
        <f>IFERROR(MATCH(ROW('発達障害（診断書なし・配慮あり）情報入力シート'!AN438),F:F,0),"")</f>
        <v/>
      </c>
      <c r="H462" s="8">
        <f>IF('発達障害（診断書なし・配慮あり）情報入力シート'!CL462="",0,IF(AND('発達障害（診断書なし・配慮あり）情報入力シート'!CK462=1,'発達障害（診断書なし・配慮あり）情報入力シート'!D462&lt;&gt;"",'発達障害（診断書なし・配慮あり）情報入力シート'!D462&lt;&gt;"入学しなかった"),1,0))</f>
        <v>0</v>
      </c>
      <c r="I462" s="8">
        <f t="shared" si="20"/>
        <v>0</v>
      </c>
      <c r="J462" s="8" t="str">
        <f>IFERROR(MATCH(ROW('発達障害（診断書なし・配慮あり）情報入力シート'!BD438),I:I,0),"")</f>
        <v/>
      </c>
      <c r="K462" s="8">
        <f>IF(OR(SUM('発達障害（診断書なし・配慮あり）情報入力シート'!AT462:BQ462,'発達障害（診断書なし・配慮あり）情報入力シート'!BT462:CJ462)&gt;0,COUNTA('発達障害（診断書なし・配慮あり）情報入力シート'!BR462:BS462)=2,COUNTA('発達障害（診断書なし・配慮あり）情報入力シート'!CK462:CL462)=2),1,0)</f>
        <v>0</v>
      </c>
      <c r="L462" s="8">
        <f>SUM('発達障害（診断書なし・配慮あり）情報入力シート'!J462:M462)+COUNTA('発達障害（診断書なし・配慮あり）情報入力シート'!N462)</f>
        <v>0</v>
      </c>
      <c r="M462" s="8">
        <f>SUM('発達障害（診断書なし・配慮あり）情報入力シート'!O462:R462)+COUNTA('発達障害（診断書なし・配慮あり）情報入力シート'!S462)</f>
        <v>0</v>
      </c>
      <c r="N462" s="8">
        <f>IF(SUM('発達障害（診断書なし・配慮あり）情報入力シート'!$T462:$AP462)&gt;0,1,0)</f>
        <v>0</v>
      </c>
      <c r="O462" s="8">
        <f>IF('発達障害（診断書なし・配慮あり）情報入力シート'!D462="入学者(新1年生)",1,0)</f>
        <v>0</v>
      </c>
    </row>
    <row r="463" spans="1:15" x14ac:dyDescent="0.4">
      <c r="A463" s="1217">
        <v>439</v>
      </c>
      <c r="B463" s="1218">
        <f>IF('発達障害（診断書なし・配慮あり）情報入力シート'!AQ463="",0,IF(AND('発達障害（診断書なし・配慮あり）情報入力シート'!AP463=1,'発達障害（診断書なし・配慮あり）情報入力シート'!D463&lt;&gt;"",'発達障害（診断書なし・配慮あり）情報入力シート'!D463&lt;&gt;"在籍者(2年生以上)"),1,0))</f>
        <v>0</v>
      </c>
      <c r="C463" s="1218">
        <f t="shared" si="18"/>
        <v>0</v>
      </c>
      <c r="D463" s="1218" t="str">
        <f>IFERROR(MATCH(ROW('発達障害（診断書なし・配慮あり）情報入力シート'!A439),C:C,0),"")</f>
        <v/>
      </c>
      <c r="E463" s="1218">
        <f>IF('発達障害（診断書なし・配慮あり）情報入力シート'!BS463="",0,IF(AND('発達障害（診断書なし・配慮あり）情報入力シート'!BR463=1,'発達障害（診断書なし・配慮あり）情報入力シート'!D463&lt;&gt;"",'発達障害（診断書なし・配慮あり）情報入力シート'!D463&lt;&gt;"入学しなかった"),1,0))</f>
        <v>0</v>
      </c>
      <c r="F463" s="1218">
        <f t="shared" si="19"/>
        <v>0</v>
      </c>
      <c r="G463" s="1218" t="str">
        <f>IFERROR(MATCH(ROW('発達障害（診断書なし・配慮あり）情報入力シート'!AN439),F:F,0),"")</f>
        <v/>
      </c>
      <c r="H463" s="8">
        <f>IF('発達障害（診断書なし・配慮あり）情報入力シート'!CL463="",0,IF(AND('発達障害（診断書なし・配慮あり）情報入力シート'!CK463=1,'発達障害（診断書なし・配慮あり）情報入力シート'!D463&lt;&gt;"",'発達障害（診断書なし・配慮あり）情報入力シート'!D463&lt;&gt;"入学しなかった"),1,0))</f>
        <v>0</v>
      </c>
      <c r="I463" s="8">
        <f t="shared" si="20"/>
        <v>0</v>
      </c>
      <c r="J463" s="8" t="str">
        <f>IFERROR(MATCH(ROW('発達障害（診断書なし・配慮あり）情報入力シート'!BD439),I:I,0),"")</f>
        <v/>
      </c>
      <c r="K463" s="8">
        <f>IF(OR(SUM('発達障害（診断書なし・配慮あり）情報入力シート'!AT463:BQ463,'発達障害（診断書なし・配慮あり）情報入力シート'!BT463:CJ463)&gt;0,COUNTA('発達障害（診断書なし・配慮あり）情報入力シート'!BR463:BS463)=2,COUNTA('発達障害（診断書なし・配慮あり）情報入力シート'!CK463:CL463)=2),1,0)</f>
        <v>0</v>
      </c>
      <c r="L463" s="8">
        <f>SUM('発達障害（診断書なし・配慮あり）情報入力シート'!J463:M463)+COUNTA('発達障害（診断書なし・配慮あり）情報入力シート'!N463)</f>
        <v>0</v>
      </c>
      <c r="M463" s="8">
        <f>SUM('発達障害（診断書なし・配慮あり）情報入力シート'!O463:R463)+COUNTA('発達障害（診断書なし・配慮あり）情報入力シート'!S463)</f>
        <v>0</v>
      </c>
      <c r="N463" s="8">
        <f>IF(SUM('発達障害（診断書なし・配慮あり）情報入力シート'!$T463:$AP463)&gt;0,1,0)</f>
        <v>0</v>
      </c>
      <c r="O463" s="8">
        <f>IF('発達障害（診断書なし・配慮あり）情報入力シート'!D463="入学者(新1年生)",1,0)</f>
        <v>0</v>
      </c>
    </row>
    <row r="464" spans="1:15" x14ac:dyDescent="0.4">
      <c r="A464" s="1217">
        <v>440</v>
      </c>
      <c r="B464" s="1218">
        <f>IF('発達障害（診断書なし・配慮あり）情報入力シート'!AQ464="",0,IF(AND('発達障害（診断書なし・配慮あり）情報入力シート'!AP464=1,'発達障害（診断書なし・配慮あり）情報入力シート'!D464&lt;&gt;"",'発達障害（診断書なし・配慮あり）情報入力シート'!D464&lt;&gt;"在籍者(2年生以上)"),1,0))</f>
        <v>0</v>
      </c>
      <c r="C464" s="1218">
        <f t="shared" si="18"/>
        <v>0</v>
      </c>
      <c r="D464" s="1218" t="str">
        <f>IFERROR(MATCH(ROW('発達障害（診断書なし・配慮あり）情報入力シート'!A440),C:C,0),"")</f>
        <v/>
      </c>
      <c r="E464" s="1218">
        <f>IF('発達障害（診断書なし・配慮あり）情報入力シート'!BS464="",0,IF(AND('発達障害（診断書なし・配慮あり）情報入力シート'!BR464=1,'発達障害（診断書なし・配慮あり）情報入力シート'!D464&lt;&gt;"",'発達障害（診断書なし・配慮あり）情報入力シート'!D464&lt;&gt;"入学しなかった"),1,0))</f>
        <v>0</v>
      </c>
      <c r="F464" s="1218">
        <f t="shared" si="19"/>
        <v>0</v>
      </c>
      <c r="G464" s="1218" t="str">
        <f>IFERROR(MATCH(ROW('発達障害（診断書なし・配慮あり）情報入力シート'!AN440),F:F,0),"")</f>
        <v/>
      </c>
      <c r="H464" s="8">
        <f>IF('発達障害（診断書なし・配慮あり）情報入力シート'!CL464="",0,IF(AND('発達障害（診断書なし・配慮あり）情報入力シート'!CK464=1,'発達障害（診断書なし・配慮あり）情報入力シート'!D464&lt;&gt;"",'発達障害（診断書なし・配慮あり）情報入力シート'!D464&lt;&gt;"入学しなかった"),1,0))</f>
        <v>0</v>
      </c>
      <c r="I464" s="8">
        <f t="shared" si="20"/>
        <v>0</v>
      </c>
      <c r="J464" s="8" t="str">
        <f>IFERROR(MATCH(ROW('発達障害（診断書なし・配慮あり）情報入力シート'!BD440),I:I,0),"")</f>
        <v/>
      </c>
      <c r="K464" s="8">
        <f>IF(OR(SUM('発達障害（診断書なし・配慮あり）情報入力シート'!AT464:BQ464,'発達障害（診断書なし・配慮あり）情報入力シート'!BT464:CJ464)&gt;0,COUNTA('発達障害（診断書なし・配慮あり）情報入力シート'!BR464:BS464)=2,COUNTA('発達障害（診断書なし・配慮あり）情報入力シート'!CK464:CL464)=2),1,0)</f>
        <v>0</v>
      </c>
      <c r="L464" s="8">
        <f>SUM('発達障害（診断書なし・配慮あり）情報入力シート'!J464:M464)+COUNTA('発達障害（診断書なし・配慮あり）情報入力シート'!N464)</f>
        <v>0</v>
      </c>
      <c r="M464" s="8">
        <f>SUM('発達障害（診断書なし・配慮あり）情報入力シート'!O464:R464)+COUNTA('発達障害（診断書なし・配慮あり）情報入力シート'!S464)</f>
        <v>0</v>
      </c>
      <c r="N464" s="8">
        <f>IF(SUM('発達障害（診断書なし・配慮あり）情報入力シート'!$T464:$AP464)&gt;0,1,0)</f>
        <v>0</v>
      </c>
      <c r="O464" s="8">
        <f>IF('発達障害（診断書なし・配慮あり）情報入力シート'!D464="入学者(新1年生)",1,0)</f>
        <v>0</v>
      </c>
    </row>
    <row r="465" spans="1:15" x14ac:dyDescent="0.4">
      <c r="A465" s="1217">
        <v>441</v>
      </c>
      <c r="B465" s="1218">
        <f>IF('発達障害（診断書なし・配慮あり）情報入力シート'!AQ465="",0,IF(AND('発達障害（診断書なし・配慮あり）情報入力シート'!AP465=1,'発達障害（診断書なし・配慮あり）情報入力シート'!D465&lt;&gt;"",'発達障害（診断書なし・配慮あり）情報入力シート'!D465&lt;&gt;"在籍者(2年生以上)"),1,0))</f>
        <v>0</v>
      </c>
      <c r="C465" s="1218">
        <f t="shared" si="18"/>
        <v>0</v>
      </c>
      <c r="D465" s="1218" t="str">
        <f>IFERROR(MATCH(ROW('発達障害（診断書なし・配慮あり）情報入力シート'!A441),C:C,0),"")</f>
        <v/>
      </c>
      <c r="E465" s="1218">
        <f>IF('発達障害（診断書なし・配慮あり）情報入力シート'!BS465="",0,IF(AND('発達障害（診断書なし・配慮あり）情報入力シート'!BR465=1,'発達障害（診断書なし・配慮あり）情報入力シート'!D465&lt;&gt;"",'発達障害（診断書なし・配慮あり）情報入力シート'!D465&lt;&gt;"入学しなかった"),1,0))</f>
        <v>0</v>
      </c>
      <c r="F465" s="1218">
        <f t="shared" si="19"/>
        <v>0</v>
      </c>
      <c r="G465" s="1218" t="str">
        <f>IFERROR(MATCH(ROW('発達障害（診断書なし・配慮あり）情報入力シート'!AN441),F:F,0),"")</f>
        <v/>
      </c>
      <c r="H465" s="8">
        <f>IF('発達障害（診断書なし・配慮あり）情報入力シート'!CL465="",0,IF(AND('発達障害（診断書なし・配慮あり）情報入力シート'!CK465=1,'発達障害（診断書なし・配慮あり）情報入力シート'!D465&lt;&gt;"",'発達障害（診断書なし・配慮あり）情報入力シート'!D465&lt;&gt;"入学しなかった"),1,0))</f>
        <v>0</v>
      </c>
      <c r="I465" s="8">
        <f t="shared" si="20"/>
        <v>0</v>
      </c>
      <c r="J465" s="8" t="str">
        <f>IFERROR(MATCH(ROW('発達障害（診断書なし・配慮あり）情報入力シート'!BD441),I:I,0),"")</f>
        <v/>
      </c>
      <c r="K465" s="8">
        <f>IF(OR(SUM('発達障害（診断書なし・配慮あり）情報入力シート'!AT465:BQ465,'発達障害（診断書なし・配慮あり）情報入力シート'!BT465:CJ465)&gt;0,COUNTA('発達障害（診断書なし・配慮あり）情報入力シート'!BR465:BS465)=2,COUNTA('発達障害（診断書なし・配慮あり）情報入力シート'!CK465:CL465)=2),1,0)</f>
        <v>0</v>
      </c>
      <c r="L465" s="8">
        <f>SUM('発達障害（診断書なし・配慮あり）情報入力シート'!J465:M465)+COUNTA('発達障害（診断書なし・配慮あり）情報入力シート'!N465)</f>
        <v>0</v>
      </c>
      <c r="M465" s="8">
        <f>SUM('発達障害（診断書なし・配慮あり）情報入力シート'!O465:R465)+COUNTA('発達障害（診断書なし・配慮あり）情報入力シート'!S465)</f>
        <v>0</v>
      </c>
      <c r="N465" s="8">
        <f>IF(SUM('発達障害（診断書なし・配慮あり）情報入力シート'!$T465:$AP465)&gt;0,1,0)</f>
        <v>0</v>
      </c>
      <c r="O465" s="8">
        <f>IF('発達障害（診断書なし・配慮あり）情報入力シート'!D465="入学者(新1年生)",1,0)</f>
        <v>0</v>
      </c>
    </row>
    <row r="466" spans="1:15" x14ac:dyDescent="0.4">
      <c r="A466" s="1217">
        <v>442</v>
      </c>
      <c r="B466" s="1218">
        <f>IF('発達障害（診断書なし・配慮あり）情報入力シート'!AQ466="",0,IF(AND('発達障害（診断書なし・配慮あり）情報入力シート'!AP466=1,'発達障害（診断書なし・配慮あり）情報入力シート'!D466&lt;&gt;"",'発達障害（診断書なし・配慮あり）情報入力シート'!D466&lt;&gt;"在籍者(2年生以上)"),1,0))</f>
        <v>0</v>
      </c>
      <c r="C466" s="1218">
        <f t="shared" si="18"/>
        <v>0</v>
      </c>
      <c r="D466" s="1218" t="str">
        <f>IFERROR(MATCH(ROW('発達障害（診断書なし・配慮あり）情報入力シート'!A442),C:C,0),"")</f>
        <v/>
      </c>
      <c r="E466" s="1218">
        <f>IF('発達障害（診断書なし・配慮あり）情報入力シート'!BS466="",0,IF(AND('発達障害（診断書なし・配慮あり）情報入力シート'!BR466=1,'発達障害（診断書なし・配慮あり）情報入力シート'!D466&lt;&gt;"",'発達障害（診断書なし・配慮あり）情報入力シート'!D466&lt;&gt;"入学しなかった"),1,0))</f>
        <v>0</v>
      </c>
      <c r="F466" s="1218">
        <f t="shared" si="19"/>
        <v>0</v>
      </c>
      <c r="G466" s="1218" t="str">
        <f>IFERROR(MATCH(ROW('発達障害（診断書なし・配慮あり）情報入力シート'!AN442),F:F,0),"")</f>
        <v/>
      </c>
      <c r="H466" s="8">
        <f>IF('発達障害（診断書なし・配慮あり）情報入力シート'!CL466="",0,IF(AND('発達障害（診断書なし・配慮あり）情報入力シート'!CK466=1,'発達障害（診断書なし・配慮あり）情報入力シート'!D466&lt;&gt;"",'発達障害（診断書なし・配慮あり）情報入力シート'!D466&lt;&gt;"入学しなかった"),1,0))</f>
        <v>0</v>
      </c>
      <c r="I466" s="8">
        <f t="shared" si="20"/>
        <v>0</v>
      </c>
      <c r="J466" s="8" t="str">
        <f>IFERROR(MATCH(ROW('発達障害（診断書なし・配慮あり）情報入力シート'!BD442),I:I,0),"")</f>
        <v/>
      </c>
      <c r="K466" s="8">
        <f>IF(OR(SUM('発達障害（診断書なし・配慮あり）情報入力シート'!AT466:BQ466,'発達障害（診断書なし・配慮あり）情報入力シート'!BT466:CJ466)&gt;0,COUNTA('発達障害（診断書なし・配慮あり）情報入力シート'!BR466:BS466)=2,COUNTA('発達障害（診断書なし・配慮あり）情報入力シート'!CK466:CL466)=2),1,0)</f>
        <v>0</v>
      </c>
      <c r="L466" s="8">
        <f>SUM('発達障害（診断書なし・配慮あり）情報入力シート'!J466:M466)+COUNTA('発達障害（診断書なし・配慮あり）情報入力シート'!N466)</f>
        <v>0</v>
      </c>
      <c r="M466" s="8">
        <f>SUM('発達障害（診断書なし・配慮あり）情報入力シート'!O466:R466)+COUNTA('発達障害（診断書なし・配慮あり）情報入力シート'!S466)</f>
        <v>0</v>
      </c>
      <c r="N466" s="8">
        <f>IF(SUM('発達障害（診断書なし・配慮あり）情報入力シート'!$T466:$AP466)&gt;0,1,0)</f>
        <v>0</v>
      </c>
      <c r="O466" s="8">
        <f>IF('発達障害（診断書なし・配慮あり）情報入力シート'!D466="入学者(新1年生)",1,0)</f>
        <v>0</v>
      </c>
    </row>
    <row r="467" spans="1:15" x14ac:dyDescent="0.4">
      <c r="A467" s="1217">
        <v>443</v>
      </c>
      <c r="B467" s="1218">
        <f>IF('発達障害（診断書なし・配慮あり）情報入力シート'!AQ467="",0,IF(AND('発達障害（診断書なし・配慮あり）情報入力シート'!AP467=1,'発達障害（診断書なし・配慮あり）情報入力シート'!D467&lt;&gt;"",'発達障害（診断書なし・配慮あり）情報入力シート'!D467&lt;&gt;"在籍者(2年生以上)"),1,0))</f>
        <v>0</v>
      </c>
      <c r="C467" s="1218">
        <f t="shared" si="18"/>
        <v>0</v>
      </c>
      <c r="D467" s="1218" t="str">
        <f>IFERROR(MATCH(ROW('発達障害（診断書なし・配慮あり）情報入力シート'!A443),C:C,0),"")</f>
        <v/>
      </c>
      <c r="E467" s="1218">
        <f>IF('発達障害（診断書なし・配慮あり）情報入力シート'!BS467="",0,IF(AND('発達障害（診断書なし・配慮あり）情報入力シート'!BR467=1,'発達障害（診断書なし・配慮あり）情報入力シート'!D467&lt;&gt;"",'発達障害（診断書なし・配慮あり）情報入力シート'!D467&lt;&gt;"入学しなかった"),1,0))</f>
        <v>0</v>
      </c>
      <c r="F467" s="1218">
        <f t="shared" si="19"/>
        <v>0</v>
      </c>
      <c r="G467" s="1218" t="str">
        <f>IFERROR(MATCH(ROW('発達障害（診断書なし・配慮あり）情報入力シート'!AN443),F:F,0),"")</f>
        <v/>
      </c>
      <c r="H467" s="8">
        <f>IF('発達障害（診断書なし・配慮あり）情報入力シート'!CL467="",0,IF(AND('発達障害（診断書なし・配慮あり）情報入力シート'!CK467=1,'発達障害（診断書なし・配慮あり）情報入力シート'!D467&lt;&gt;"",'発達障害（診断書なし・配慮あり）情報入力シート'!D467&lt;&gt;"入学しなかった"),1,0))</f>
        <v>0</v>
      </c>
      <c r="I467" s="8">
        <f t="shared" si="20"/>
        <v>0</v>
      </c>
      <c r="J467" s="8" t="str">
        <f>IFERROR(MATCH(ROW('発達障害（診断書なし・配慮あり）情報入力シート'!BD443),I:I,0),"")</f>
        <v/>
      </c>
      <c r="K467" s="8">
        <f>IF(OR(SUM('発達障害（診断書なし・配慮あり）情報入力シート'!AT467:BQ467,'発達障害（診断書なし・配慮あり）情報入力シート'!BT467:CJ467)&gt;0,COUNTA('発達障害（診断書なし・配慮あり）情報入力シート'!BR467:BS467)=2,COUNTA('発達障害（診断書なし・配慮あり）情報入力シート'!CK467:CL467)=2),1,0)</f>
        <v>0</v>
      </c>
      <c r="L467" s="8">
        <f>SUM('発達障害（診断書なし・配慮あり）情報入力シート'!J467:M467)+COUNTA('発達障害（診断書なし・配慮あり）情報入力シート'!N467)</f>
        <v>0</v>
      </c>
      <c r="M467" s="8">
        <f>SUM('発達障害（診断書なし・配慮あり）情報入力シート'!O467:R467)+COUNTA('発達障害（診断書なし・配慮あり）情報入力シート'!S467)</f>
        <v>0</v>
      </c>
      <c r="N467" s="8">
        <f>IF(SUM('発達障害（診断書なし・配慮あり）情報入力シート'!$T467:$AP467)&gt;0,1,0)</f>
        <v>0</v>
      </c>
      <c r="O467" s="8">
        <f>IF('発達障害（診断書なし・配慮あり）情報入力シート'!D467="入学者(新1年生)",1,0)</f>
        <v>0</v>
      </c>
    </row>
    <row r="468" spans="1:15" x14ac:dyDescent="0.4">
      <c r="A468" s="1217">
        <v>444</v>
      </c>
      <c r="B468" s="1218">
        <f>IF('発達障害（診断書なし・配慮あり）情報入力シート'!AQ468="",0,IF(AND('発達障害（診断書なし・配慮あり）情報入力シート'!AP468=1,'発達障害（診断書なし・配慮あり）情報入力シート'!D468&lt;&gt;"",'発達障害（診断書なし・配慮あり）情報入力シート'!D468&lt;&gt;"在籍者(2年生以上)"),1,0))</f>
        <v>0</v>
      </c>
      <c r="C468" s="1218">
        <f t="shared" si="18"/>
        <v>0</v>
      </c>
      <c r="D468" s="1218" t="str">
        <f>IFERROR(MATCH(ROW('発達障害（診断書なし・配慮あり）情報入力シート'!A444),C:C,0),"")</f>
        <v/>
      </c>
      <c r="E468" s="1218">
        <f>IF('発達障害（診断書なし・配慮あり）情報入力シート'!BS468="",0,IF(AND('発達障害（診断書なし・配慮あり）情報入力シート'!BR468=1,'発達障害（診断書なし・配慮あり）情報入力シート'!D468&lt;&gt;"",'発達障害（診断書なし・配慮あり）情報入力シート'!D468&lt;&gt;"入学しなかった"),1,0))</f>
        <v>0</v>
      </c>
      <c r="F468" s="1218">
        <f t="shared" si="19"/>
        <v>0</v>
      </c>
      <c r="G468" s="1218" t="str">
        <f>IFERROR(MATCH(ROW('発達障害（診断書なし・配慮あり）情報入力シート'!AN444),F:F,0),"")</f>
        <v/>
      </c>
      <c r="H468" s="8">
        <f>IF('発達障害（診断書なし・配慮あり）情報入力シート'!CL468="",0,IF(AND('発達障害（診断書なし・配慮あり）情報入力シート'!CK468=1,'発達障害（診断書なし・配慮あり）情報入力シート'!D468&lt;&gt;"",'発達障害（診断書なし・配慮あり）情報入力シート'!D468&lt;&gt;"入学しなかった"),1,0))</f>
        <v>0</v>
      </c>
      <c r="I468" s="8">
        <f t="shared" si="20"/>
        <v>0</v>
      </c>
      <c r="J468" s="8" t="str">
        <f>IFERROR(MATCH(ROW('発達障害（診断書なし・配慮あり）情報入力シート'!BD444),I:I,0),"")</f>
        <v/>
      </c>
      <c r="K468" s="8">
        <f>IF(OR(SUM('発達障害（診断書なし・配慮あり）情報入力シート'!AT468:BQ468,'発達障害（診断書なし・配慮あり）情報入力シート'!BT468:CJ468)&gt;0,COUNTA('発達障害（診断書なし・配慮あり）情報入力シート'!BR468:BS468)=2,COUNTA('発達障害（診断書なし・配慮あり）情報入力シート'!CK468:CL468)=2),1,0)</f>
        <v>0</v>
      </c>
      <c r="L468" s="8">
        <f>SUM('発達障害（診断書なし・配慮あり）情報入力シート'!J468:M468)+COUNTA('発達障害（診断書なし・配慮あり）情報入力シート'!N468)</f>
        <v>0</v>
      </c>
      <c r="M468" s="8">
        <f>SUM('発達障害（診断書なし・配慮あり）情報入力シート'!O468:R468)+COUNTA('発達障害（診断書なし・配慮あり）情報入力シート'!S468)</f>
        <v>0</v>
      </c>
      <c r="N468" s="8">
        <f>IF(SUM('発達障害（診断書なし・配慮あり）情報入力シート'!$T468:$AP468)&gt;0,1,0)</f>
        <v>0</v>
      </c>
      <c r="O468" s="8">
        <f>IF('発達障害（診断書なし・配慮あり）情報入力シート'!D468="入学者(新1年生)",1,0)</f>
        <v>0</v>
      </c>
    </row>
    <row r="469" spans="1:15" x14ac:dyDescent="0.4">
      <c r="A469" s="1217">
        <v>445</v>
      </c>
      <c r="B469" s="1218">
        <f>IF('発達障害（診断書なし・配慮あり）情報入力シート'!AQ469="",0,IF(AND('発達障害（診断書なし・配慮あり）情報入力シート'!AP469=1,'発達障害（診断書なし・配慮あり）情報入力シート'!D469&lt;&gt;"",'発達障害（診断書なし・配慮あり）情報入力シート'!D469&lt;&gt;"在籍者(2年生以上)"),1,0))</f>
        <v>0</v>
      </c>
      <c r="C469" s="1218">
        <f t="shared" si="18"/>
        <v>0</v>
      </c>
      <c r="D469" s="1218" t="str">
        <f>IFERROR(MATCH(ROW('発達障害（診断書なし・配慮あり）情報入力シート'!A445),C:C,0),"")</f>
        <v/>
      </c>
      <c r="E469" s="1218">
        <f>IF('発達障害（診断書なし・配慮あり）情報入力シート'!BS469="",0,IF(AND('発達障害（診断書なし・配慮あり）情報入力シート'!BR469=1,'発達障害（診断書なし・配慮あり）情報入力シート'!D469&lt;&gt;"",'発達障害（診断書なし・配慮あり）情報入力シート'!D469&lt;&gt;"入学しなかった"),1,0))</f>
        <v>0</v>
      </c>
      <c r="F469" s="1218">
        <f t="shared" si="19"/>
        <v>0</v>
      </c>
      <c r="G469" s="1218" t="str">
        <f>IFERROR(MATCH(ROW('発達障害（診断書なし・配慮あり）情報入力シート'!AN445),F:F,0),"")</f>
        <v/>
      </c>
      <c r="H469" s="8">
        <f>IF('発達障害（診断書なし・配慮あり）情報入力シート'!CL469="",0,IF(AND('発達障害（診断書なし・配慮あり）情報入力シート'!CK469=1,'発達障害（診断書なし・配慮あり）情報入力シート'!D469&lt;&gt;"",'発達障害（診断書なし・配慮あり）情報入力シート'!D469&lt;&gt;"入学しなかった"),1,0))</f>
        <v>0</v>
      </c>
      <c r="I469" s="8">
        <f t="shared" si="20"/>
        <v>0</v>
      </c>
      <c r="J469" s="8" t="str">
        <f>IFERROR(MATCH(ROW('発達障害（診断書なし・配慮あり）情報入力シート'!BD445),I:I,0),"")</f>
        <v/>
      </c>
      <c r="K469" s="8">
        <f>IF(OR(SUM('発達障害（診断書なし・配慮あり）情報入力シート'!AT469:BQ469,'発達障害（診断書なし・配慮あり）情報入力シート'!BT469:CJ469)&gt;0,COUNTA('発達障害（診断書なし・配慮あり）情報入力シート'!BR469:BS469)=2,COUNTA('発達障害（診断書なし・配慮あり）情報入力シート'!CK469:CL469)=2),1,0)</f>
        <v>0</v>
      </c>
      <c r="L469" s="8">
        <f>SUM('発達障害（診断書なし・配慮あり）情報入力シート'!J469:M469)+COUNTA('発達障害（診断書なし・配慮あり）情報入力シート'!N469)</f>
        <v>0</v>
      </c>
      <c r="M469" s="8">
        <f>SUM('発達障害（診断書なし・配慮あり）情報入力シート'!O469:R469)+COUNTA('発達障害（診断書なし・配慮あり）情報入力シート'!S469)</f>
        <v>0</v>
      </c>
      <c r="N469" s="8">
        <f>IF(SUM('発達障害（診断書なし・配慮あり）情報入力シート'!$T469:$AP469)&gt;0,1,0)</f>
        <v>0</v>
      </c>
      <c r="O469" s="8">
        <f>IF('発達障害（診断書なし・配慮あり）情報入力シート'!D469="入学者(新1年生)",1,0)</f>
        <v>0</v>
      </c>
    </row>
    <row r="470" spans="1:15" x14ac:dyDescent="0.4">
      <c r="A470" s="1217">
        <v>446</v>
      </c>
      <c r="B470" s="1218">
        <f>IF('発達障害（診断書なし・配慮あり）情報入力シート'!AQ470="",0,IF(AND('発達障害（診断書なし・配慮あり）情報入力シート'!AP470=1,'発達障害（診断書なし・配慮あり）情報入力シート'!D470&lt;&gt;"",'発達障害（診断書なし・配慮あり）情報入力シート'!D470&lt;&gt;"在籍者(2年生以上)"),1,0))</f>
        <v>0</v>
      </c>
      <c r="C470" s="1218">
        <f t="shared" si="18"/>
        <v>0</v>
      </c>
      <c r="D470" s="1218" t="str">
        <f>IFERROR(MATCH(ROW('発達障害（診断書なし・配慮あり）情報入力シート'!A446),C:C,0),"")</f>
        <v/>
      </c>
      <c r="E470" s="1218">
        <f>IF('発達障害（診断書なし・配慮あり）情報入力シート'!BS470="",0,IF(AND('発達障害（診断書なし・配慮あり）情報入力シート'!BR470=1,'発達障害（診断書なし・配慮あり）情報入力シート'!D470&lt;&gt;"",'発達障害（診断書なし・配慮あり）情報入力シート'!D470&lt;&gt;"入学しなかった"),1,0))</f>
        <v>0</v>
      </c>
      <c r="F470" s="1218">
        <f t="shared" si="19"/>
        <v>0</v>
      </c>
      <c r="G470" s="1218" t="str">
        <f>IFERROR(MATCH(ROW('発達障害（診断書なし・配慮あり）情報入力シート'!AN446),F:F,0),"")</f>
        <v/>
      </c>
      <c r="H470" s="8">
        <f>IF('発達障害（診断書なし・配慮あり）情報入力シート'!CL470="",0,IF(AND('発達障害（診断書なし・配慮あり）情報入力シート'!CK470=1,'発達障害（診断書なし・配慮あり）情報入力シート'!D470&lt;&gt;"",'発達障害（診断書なし・配慮あり）情報入力シート'!D470&lt;&gt;"入学しなかった"),1,0))</f>
        <v>0</v>
      </c>
      <c r="I470" s="8">
        <f t="shared" si="20"/>
        <v>0</v>
      </c>
      <c r="J470" s="8" t="str">
        <f>IFERROR(MATCH(ROW('発達障害（診断書なし・配慮あり）情報入力シート'!BD446),I:I,0),"")</f>
        <v/>
      </c>
      <c r="K470" s="8">
        <f>IF(OR(SUM('発達障害（診断書なし・配慮あり）情報入力シート'!AT470:BQ470,'発達障害（診断書なし・配慮あり）情報入力シート'!BT470:CJ470)&gt;0,COUNTA('発達障害（診断書なし・配慮あり）情報入力シート'!BR470:BS470)=2,COUNTA('発達障害（診断書なし・配慮あり）情報入力シート'!CK470:CL470)=2),1,0)</f>
        <v>0</v>
      </c>
      <c r="L470" s="8">
        <f>SUM('発達障害（診断書なし・配慮あり）情報入力シート'!J470:M470)+COUNTA('発達障害（診断書なし・配慮あり）情報入力シート'!N470)</f>
        <v>0</v>
      </c>
      <c r="M470" s="8">
        <f>SUM('発達障害（診断書なし・配慮あり）情報入力シート'!O470:R470)+COUNTA('発達障害（診断書なし・配慮あり）情報入力シート'!S470)</f>
        <v>0</v>
      </c>
      <c r="N470" s="8">
        <f>IF(SUM('発達障害（診断書なし・配慮あり）情報入力シート'!$T470:$AP470)&gt;0,1,0)</f>
        <v>0</v>
      </c>
      <c r="O470" s="8">
        <f>IF('発達障害（診断書なし・配慮あり）情報入力シート'!D470="入学者(新1年生)",1,0)</f>
        <v>0</v>
      </c>
    </row>
    <row r="471" spans="1:15" x14ac:dyDescent="0.4">
      <c r="A471" s="1217">
        <v>447</v>
      </c>
      <c r="B471" s="1218">
        <f>IF('発達障害（診断書なし・配慮あり）情報入力シート'!AQ471="",0,IF(AND('発達障害（診断書なし・配慮あり）情報入力シート'!AP471=1,'発達障害（診断書なし・配慮あり）情報入力シート'!D471&lt;&gt;"",'発達障害（診断書なし・配慮あり）情報入力シート'!D471&lt;&gt;"在籍者(2年生以上)"),1,0))</f>
        <v>0</v>
      </c>
      <c r="C471" s="1218">
        <f t="shared" si="18"/>
        <v>0</v>
      </c>
      <c r="D471" s="1218" t="str">
        <f>IFERROR(MATCH(ROW('発達障害（診断書なし・配慮あり）情報入力シート'!A447),C:C,0),"")</f>
        <v/>
      </c>
      <c r="E471" s="1218">
        <f>IF('発達障害（診断書なし・配慮あり）情報入力シート'!BS471="",0,IF(AND('発達障害（診断書なし・配慮あり）情報入力シート'!BR471=1,'発達障害（診断書なし・配慮あり）情報入力シート'!D471&lt;&gt;"",'発達障害（診断書なし・配慮あり）情報入力シート'!D471&lt;&gt;"入学しなかった"),1,0))</f>
        <v>0</v>
      </c>
      <c r="F471" s="1218">
        <f t="shared" si="19"/>
        <v>0</v>
      </c>
      <c r="G471" s="1218" t="str">
        <f>IFERROR(MATCH(ROW('発達障害（診断書なし・配慮あり）情報入力シート'!AN447),F:F,0),"")</f>
        <v/>
      </c>
      <c r="H471" s="8">
        <f>IF('発達障害（診断書なし・配慮あり）情報入力シート'!CL471="",0,IF(AND('発達障害（診断書なし・配慮あり）情報入力シート'!CK471=1,'発達障害（診断書なし・配慮あり）情報入力シート'!D471&lt;&gt;"",'発達障害（診断書なし・配慮あり）情報入力シート'!D471&lt;&gt;"入学しなかった"),1,0))</f>
        <v>0</v>
      </c>
      <c r="I471" s="8">
        <f t="shared" si="20"/>
        <v>0</v>
      </c>
      <c r="J471" s="8" t="str">
        <f>IFERROR(MATCH(ROW('発達障害（診断書なし・配慮あり）情報入力シート'!BD447),I:I,0),"")</f>
        <v/>
      </c>
      <c r="K471" s="8">
        <f>IF(OR(SUM('発達障害（診断書なし・配慮あり）情報入力シート'!AT471:BQ471,'発達障害（診断書なし・配慮あり）情報入力シート'!BT471:CJ471)&gt;0,COUNTA('発達障害（診断書なし・配慮あり）情報入力シート'!BR471:BS471)=2,COUNTA('発達障害（診断書なし・配慮あり）情報入力シート'!CK471:CL471)=2),1,0)</f>
        <v>0</v>
      </c>
      <c r="L471" s="8">
        <f>SUM('発達障害（診断書なし・配慮あり）情報入力シート'!J471:M471)+COUNTA('発達障害（診断書なし・配慮あり）情報入力シート'!N471)</f>
        <v>0</v>
      </c>
      <c r="M471" s="8">
        <f>SUM('発達障害（診断書なし・配慮あり）情報入力シート'!O471:R471)+COUNTA('発達障害（診断書なし・配慮あり）情報入力シート'!S471)</f>
        <v>0</v>
      </c>
      <c r="N471" s="8">
        <f>IF(SUM('発達障害（診断書なし・配慮あり）情報入力シート'!$T471:$AP471)&gt;0,1,0)</f>
        <v>0</v>
      </c>
      <c r="O471" s="8">
        <f>IF('発達障害（診断書なし・配慮あり）情報入力シート'!D471="入学者(新1年生)",1,0)</f>
        <v>0</v>
      </c>
    </row>
    <row r="472" spans="1:15" x14ac:dyDescent="0.4">
      <c r="A472" s="1217">
        <v>448</v>
      </c>
      <c r="B472" s="1218">
        <f>IF('発達障害（診断書なし・配慮あり）情報入力シート'!AQ472="",0,IF(AND('発達障害（診断書なし・配慮あり）情報入力シート'!AP472=1,'発達障害（診断書なし・配慮あり）情報入力シート'!D472&lt;&gt;"",'発達障害（診断書なし・配慮あり）情報入力シート'!D472&lt;&gt;"在籍者(2年生以上)"),1,0))</f>
        <v>0</v>
      </c>
      <c r="C472" s="1218">
        <f t="shared" si="18"/>
        <v>0</v>
      </c>
      <c r="D472" s="1218" t="str">
        <f>IFERROR(MATCH(ROW('発達障害（診断書なし・配慮あり）情報入力シート'!A448),C:C,0),"")</f>
        <v/>
      </c>
      <c r="E472" s="1218">
        <f>IF('発達障害（診断書なし・配慮あり）情報入力シート'!BS472="",0,IF(AND('発達障害（診断書なし・配慮あり）情報入力シート'!BR472=1,'発達障害（診断書なし・配慮あり）情報入力シート'!D472&lt;&gt;"",'発達障害（診断書なし・配慮あり）情報入力シート'!D472&lt;&gt;"入学しなかった"),1,0))</f>
        <v>0</v>
      </c>
      <c r="F472" s="1218">
        <f t="shared" si="19"/>
        <v>0</v>
      </c>
      <c r="G472" s="1218" t="str">
        <f>IFERROR(MATCH(ROW('発達障害（診断書なし・配慮あり）情報入力シート'!AN448),F:F,0),"")</f>
        <v/>
      </c>
      <c r="H472" s="8">
        <f>IF('発達障害（診断書なし・配慮あり）情報入力シート'!CL472="",0,IF(AND('発達障害（診断書なし・配慮あり）情報入力シート'!CK472=1,'発達障害（診断書なし・配慮あり）情報入力シート'!D472&lt;&gt;"",'発達障害（診断書なし・配慮あり）情報入力シート'!D472&lt;&gt;"入学しなかった"),1,0))</f>
        <v>0</v>
      </c>
      <c r="I472" s="8">
        <f t="shared" si="20"/>
        <v>0</v>
      </c>
      <c r="J472" s="8" t="str">
        <f>IFERROR(MATCH(ROW('発達障害（診断書なし・配慮あり）情報入力シート'!BD448),I:I,0),"")</f>
        <v/>
      </c>
      <c r="K472" s="8">
        <f>IF(OR(SUM('発達障害（診断書なし・配慮あり）情報入力シート'!AT472:BQ472,'発達障害（診断書なし・配慮あり）情報入力シート'!BT472:CJ472)&gt;0,COUNTA('発達障害（診断書なし・配慮あり）情報入力シート'!BR472:BS472)=2,COUNTA('発達障害（診断書なし・配慮あり）情報入力シート'!CK472:CL472)=2),1,0)</f>
        <v>0</v>
      </c>
      <c r="L472" s="8">
        <f>SUM('発達障害（診断書なし・配慮あり）情報入力シート'!J472:M472)+COUNTA('発達障害（診断書なし・配慮あり）情報入力シート'!N472)</f>
        <v>0</v>
      </c>
      <c r="M472" s="8">
        <f>SUM('発達障害（診断書なし・配慮あり）情報入力シート'!O472:R472)+COUNTA('発達障害（診断書なし・配慮あり）情報入力シート'!S472)</f>
        <v>0</v>
      </c>
      <c r="N472" s="8">
        <f>IF(SUM('発達障害（診断書なし・配慮あり）情報入力シート'!$T472:$AP472)&gt;0,1,0)</f>
        <v>0</v>
      </c>
      <c r="O472" s="8">
        <f>IF('発達障害（診断書なし・配慮あり）情報入力シート'!D472="入学者(新1年生)",1,0)</f>
        <v>0</v>
      </c>
    </row>
    <row r="473" spans="1:15" x14ac:dyDescent="0.4">
      <c r="A473" s="1217">
        <v>449</v>
      </c>
      <c r="B473" s="1218">
        <f>IF('発達障害（診断書なし・配慮あり）情報入力シート'!AQ473="",0,IF(AND('発達障害（診断書なし・配慮あり）情報入力シート'!AP473=1,'発達障害（診断書なし・配慮あり）情報入力シート'!D473&lt;&gt;"",'発達障害（診断書なし・配慮あり）情報入力シート'!D473&lt;&gt;"在籍者(2年生以上)"),1,0))</f>
        <v>0</v>
      </c>
      <c r="C473" s="1218">
        <f t="shared" ref="C473:C536" si="21">C472+B473</f>
        <v>0</v>
      </c>
      <c r="D473" s="1218" t="str">
        <f>IFERROR(MATCH(ROW('発達障害（診断書なし・配慮あり）情報入力シート'!A449),C:C,0),"")</f>
        <v/>
      </c>
      <c r="E473" s="1218">
        <f>IF('発達障害（診断書なし・配慮あり）情報入力シート'!BS473="",0,IF(AND('発達障害（診断書なし・配慮あり）情報入力シート'!BR473=1,'発達障害（診断書なし・配慮あり）情報入力シート'!D473&lt;&gt;"",'発達障害（診断書なし・配慮あり）情報入力シート'!D473&lt;&gt;"入学しなかった"),1,0))</f>
        <v>0</v>
      </c>
      <c r="F473" s="1218">
        <f t="shared" ref="F473:F536" si="22">F472+E473</f>
        <v>0</v>
      </c>
      <c r="G473" s="1218" t="str">
        <f>IFERROR(MATCH(ROW('発達障害（診断書なし・配慮あり）情報入力シート'!AN449),F:F,0),"")</f>
        <v/>
      </c>
      <c r="H473" s="8">
        <f>IF('発達障害（診断書なし・配慮あり）情報入力シート'!CL473="",0,IF(AND('発達障害（診断書なし・配慮あり）情報入力シート'!CK473=1,'発達障害（診断書なし・配慮あり）情報入力シート'!D473&lt;&gt;"",'発達障害（診断書なし・配慮あり）情報入力シート'!D473&lt;&gt;"入学しなかった"),1,0))</f>
        <v>0</v>
      </c>
      <c r="I473" s="8">
        <f t="shared" ref="I473:I536" si="23">I472+H473</f>
        <v>0</v>
      </c>
      <c r="J473" s="8" t="str">
        <f>IFERROR(MATCH(ROW('発達障害（診断書なし・配慮あり）情報入力シート'!BD449),I:I,0),"")</f>
        <v/>
      </c>
      <c r="K473" s="8">
        <f>IF(OR(SUM('発達障害（診断書なし・配慮あり）情報入力シート'!AT473:BQ473,'発達障害（診断書なし・配慮あり）情報入力シート'!BT473:CJ473)&gt;0,COUNTA('発達障害（診断書なし・配慮あり）情報入力シート'!BR473:BS473)=2,COUNTA('発達障害（診断書なし・配慮あり）情報入力シート'!CK473:CL473)=2),1,0)</f>
        <v>0</v>
      </c>
      <c r="L473" s="8">
        <f>SUM('発達障害（診断書なし・配慮あり）情報入力シート'!J473:M473)+COUNTA('発達障害（診断書なし・配慮あり）情報入力シート'!N473)</f>
        <v>0</v>
      </c>
      <c r="M473" s="8">
        <f>SUM('発達障害（診断書なし・配慮あり）情報入力シート'!O473:R473)+COUNTA('発達障害（診断書なし・配慮あり）情報入力シート'!S473)</f>
        <v>0</v>
      </c>
      <c r="N473" s="8">
        <f>IF(SUM('発達障害（診断書なし・配慮あり）情報入力シート'!$T473:$AP473)&gt;0,1,0)</f>
        <v>0</v>
      </c>
      <c r="O473" s="8">
        <f>IF('発達障害（診断書なし・配慮あり）情報入力シート'!D473="入学者(新1年生)",1,0)</f>
        <v>0</v>
      </c>
    </row>
    <row r="474" spans="1:15" x14ac:dyDescent="0.4">
      <c r="A474" s="1217">
        <v>450</v>
      </c>
      <c r="B474" s="1218">
        <f>IF('発達障害（診断書なし・配慮あり）情報入力シート'!AQ474="",0,IF(AND('発達障害（診断書なし・配慮あり）情報入力シート'!AP474=1,'発達障害（診断書なし・配慮あり）情報入力シート'!D474&lt;&gt;"",'発達障害（診断書なし・配慮あり）情報入力シート'!D474&lt;&gt;"在籍者(2年生以上)"),1,0))</f>
        <v>0</v>
      </c>
      <c r="C474" s="1218">
        <f t="shared" si="21"/>
        <v>0</v>
      </c>
      <c r="D474" s="1218" t="str">
        <f>IFERROR(MATCH(ROW('発達障害（診断書なし・配慮あり）情報入力シート'!A450),C:C,0),"")</f>
        <v/>
      </c>
      <c r="E474" s="1218">
        <f>IF('発達障害（診断書なし・配慮あり）情報入力シート'!BS474="",0,IF(AND('発達障害（診断書なし・配慮あり）情報入力シート'!BR474=1,'発達障害（診断書なし・配慮あり）情報入力シート'!D474&lt;&gt;"",'発達障害（診断書なし・配慮あり）情報入力シート'!D474&lt;&gt;"入学しなかった"),1,0))</f>
        <v>0</v>
      </c>
      <c r="F474" s="1218">
        <f t="shared" si="22"/>
        <v>0</v>
      </c>
      <c r="G474" s="1218" t="str">
        <f>IFERROR(MATCH(ROW('発達障害（診断書なし・配慮あり）情報入力シート'!AN450),F:F,0),"")</f>
        <v/>
      </c>
      <c r="H474" s="8">
        <f>IF('発達障害（診断書なし・配慮あり）情報入力シート'!CL474="",0,IF(AND('発達障害（診断書なし・配慮あり）情報入力シート'!CK474=1,'発達障害（診断書なし・配慮あり）情報入力シート'!D474&lt;&gt;"",'発達障害（診断書なし・配慮あり）情報入力シート'!D474&lt;&gt;"入学しなかった"),1,0))</f>
        <v>0</v>
      </c>
      <c r="I474" s="8">
        <f t="shared" si="23"/>
        <v>0</v>
      </c>
      <c r="J474" s="8" t="str">
        <f>IFERROR(MATCH(ROW('発達障害（診断書なし・配慮あり）情報入力シート'!BD450),I:I,0),"")</f>
        <v/>
      </c>
      <c r="K474" s="8">
        <f>IF(OR(SUM('発達障害（診断書なし・配慮あり）情報入力シート'!AT474:BQ474,'発達障害（診断書なし・配慮あり）情報入力シート'!BT474:CJ474)&gt;0,COUNTA('発達障害（診断書なし・配慮あり）情報入力シート'!BR474:BS474)=2,COUNTA('発達障害（診断書なし・配慮あり）情報入力シート'!CK474:CL474)=2),1,0)</f>
        <v>0</v>
      </c>
      <c r="L474" s="8">
        <f>SUM('発達障害（診断書なし・配慮あり）情報入力シート'!J474:M474)+COUNTA('発達障害（診断書なし・配慮あり）情報入力シート'!N474)</f>
        <v>0</v>
      </c>
      <c r="M474" s="8">
        <f>SUM('発達障害（診断書なし・配慮あり）情報入力シート'!O474:R474)+COUNTA('発達障害（診断書なし・配慮あり）情報入力シート'!S474)</f>
        <v>0</v>
      </c>
      <c r="N474" s="8">
        <f>IF(SUM('発達障害（診断書なし・配慮あり）情報入力シート'!$T474:$AP474)&gt;0,1,0)</f>
        <v>0</v>
      </c>
      <c r="O474" s="8">
        <f>IF('発達障害（診断書なし・配慮あり）情報入力シート'!D474="入学者(新1年生)",1,0)</f>
        <v>0</v>
      </c>
    </row>
    <row r="475" spans="1:15" x14ac:dyDescent="0.4">
      <c r="A475" s="1217">
        <v>451</v>
      </c>
      <c r="B475" s="1218">
        <f>IF('発達障害（診断書なし・配慮あり）情報入力シート'!AQ475="",0,IF(AND('発達障害（診断書なし・配慮あり）情報入力シート'!AP475=1,'発達障害（診断書なし・配慮あり）情報入力シート'!D475&lt;&gt;"",'発達障害（診断書なし・配慮あり）情報入力シート'!D475&lt;&gt;"在籍者(2年生以上)"),1,0))</f>
        <v>0</v>
      </c>
      <c r="C475" s="1218">
        <f t="shared" si="21"/>
        <v>0</v>
      </c>
      <c r="D475" s="1218" t="str">
        <f>IFERROR(MATCH(ROW('発達障害（診断書なし・配慮あり）情報入力シート'!A451),C:C,0),"")</f>
        <v/>
      </c>
      <c r="E475" s="1218">
        <f>IF('発達障害（診断書なし・配慮あり）情報入力シート'!BS475="",0,IF(AND('発達障害（診断書なし・配慮あり）情報入力シート'!BR475=1,'発達障害（診断書なし・配慮あり）情報入力シート'!D475&lt;&gt;"",'発達障害（診断書なし・配慮あり）情報入力シート'!D475&lt;&gt;"入学しなかった"),1,0))</f>
        <v>0</v>
      </c>
      <c r="F475" s="1218">
        <f t="shared" si="22"/>
        <v>0</v>
      </c>
      <c r="G475" s="1218" t="str">
        <f>IFERROR(MATCH(ROW('発達障害（診断書なし・配慮あり）情報入力シート'!AN451),F:F,0),"")</f>
        <v/>
      </c>
      <c r="H475" s="8">
        <f>IF('発達障害（診断書なし・配慮あり）情報入力シート'!CL475="",0,IF(AND('発達障害（診断書なし・配慮あり）情報入力シート'!CK475=1,'発達障害（診断書なし・配慮あり）情報入力シート'!D475&lt;&gt;"",'発達障害（診断書なし・配慮あり）情報入力シート'!D475&lt;&gt;"入学しなかった"),1,0))</f>
        <v>0</v>
      </c>
      <c r="I475" s="8">
        <f t="shared" si="23"/>
        <v>0</v>
      </c>
      <c r="J475" s="8" t="str">
        <f>IFERROR(MATCH(ROW('発達障害（診断書なし・配慮あり）情報入力シート'!BD451),I:I,0),"")</f>
        <v/>
      </c>
      <c r="K475" s="8">
        <f>IF(OR(SUM('発達障害（診断書なし・配慮あり）情報入力シート'!AT475:BQ475,'発達障害（診断書なし・配慮あり）情報入力シート'!BT475:CJ475)&gt;0,COUNTA('発達障害（診断書なし・配慮あり）情報入力シート'!BR475:BS475)=2,COUNTA('発達障害（診断書なし・配慮あり）情報入力シート'!CK475:CL475)=2),1,0)</f>
        <v>0</v>
      </c>
      <c r="L475" s="8">
        <f>SUM('発達障害（診断書なし・配慮あり）情報入力シート'!J475:M475)+COUNTA('発達障害（診断書なし・配慮あり）情報入力シート'!N475)</f>
        <v>0</v>
      </c>
      <c r="M475" s="8">
        <f>SUM('発達障害（診断書なし・配慮あり）情報入力シート'!O475:R475)+COUNTA('発達障害（診断書なし・配慮あり）情報入力シート'!S475)</f>
        <v>0</v>
      </c>
      <c r="N475" s="8">
        <f>IF(SUM('発達障害（診断書なし・配慮あり）情報入力シート'!$T475:$AP475)&gt;0,1,0)</f>
        <v>0</v>
      </c>
      <c r="O475" s="8">
        <f>IF('発達障害（診断書なし・配慮あり）情報入力シート'!D475="入学者(新1年生)",1,0)</f>
        <v>0</v>
      </c>
    </row>
    <row r="476" spans="1:15" x14ac:dyDescent="0.4">
      <c r="A476" s="1217">
        <v>452</v>
      </c>
      <c r="B476" s="1218">
        <f>IF('発達障害（診断書なし・配慮あり）情報入力シート'!AQ476="",0,IF(AND('発達障害（診断書なし・配慮あり）情報入力シート'!AP476=1,'発達障害（診断書なし・配慮あり）情報入力シート'!D476&lt;&gt;"",'発達障害（診断書なし・配慮あり）情報入力シート'!D476&lt;&gt;"在籍者(2年生以上)"),1,0))</f>
        <v>0</v>
      </c>
      <c r="C476" s="1218">
        <f t="shared" si="21"/>
        <v>0</v>
      </c>
      <c r="D476" s="1218" t="str">
        <f>IFERROR(MATCH(ROW('発達障害（診断書なし・配慮あり）情報入力シート'!A452),C:C,0),"")</f>
        <v/>
      </c>
      <c r="E476" s="1218">
        <f>IF('発達障害（診断書なし・配慮あり）情報入力シート'!BS476="",0,IF(AND('発達障害（診断書なし・配慮あり）情報入力シート'!BR476=1,'発達障害（診断書なし・配慮あり）情報入力シート'!D476&lt;&gt;"",'発達障害（診断書なし・配慮あり）情報入力シート'!D476&lt;&gt;"入学しなかった"),1,0))</f>
        <v>0</v>
      </c>
      <c r="F476" s="1218">
        <f t="shared" si="22"/>
        <v>0</v>
      </c>
      <c r="G476" s="1218" t="str">
        <f>IFERROR(MATCH(ROW('発達障害（診断書なし・配慮あり）情報入力シート'!AN452),F:F,0),"")</f>
        <v/>
      </c>
      <c r="H476" s="8">
        <f>IF('発達障害（診断書なし・配慮あり）情報入力シート'!CL476="",0,IF(AND('発達障害（診断書なし・配慮あり）情報入力シート'!CK476=1,'発達障害（診断書なし・配慮あり）情報入力シート'!D476&lt;&gt;"",'発達障害（診断書なし・配慮あり）情報入力シート'!D476&lt;&gt;"入学しなかった"),1,0))</f>
        <v>0</v>
      </c>
      <c r="I476" s="8">
        <f t="shared" si="23"/>
        <v>0</v>
      </c>
      <c r="J476" s="8" t="str">
        <f>IFERROR(MATCH(ROW('発達障害（診断書なし・配慮あり）情報入力シート'!BD452),I:I,0),"")</f>
        <v/>
      </c>
      <c r="K476" s="8">
        <f>IF(OR(SUM('発達障害（診断書なし・配慮あり）情報入力シート'!AT476:BQ476,'発達障害（診断書なし・配慮あり）情報入力シート'!BT476:CJ476)&gt;0,COUNTA('発達障害（診断書なし・配慮あり）情報入力シート'!BR476:BS476)=2,COUNTA('発達障害（診断書なし・配慮あり）情報入力シート'!CK476:CL476)=2),1,0)</f>
        <v>0</v>
      </c>
      <c r="L476" s="8">
        <f>SUM('発達障害（診断書なし・配慮あり）情報入力シート'!J476:M476)+COUNTA('発達障害（診断書なし・配慮あり）情報入力シート'!N476)</f>
        <v>0</v>
      </c>
      <c r="M476" s="8">
        <f>SUM('発達障害（診断書なし・配慮あり）情報入力シート'!O476:R476)+COUNTA('発達障害（診断書なし・配慮あり）情報入力シート'!S476)</f>
        <v>0</v>
      </c>
      <c r="N476" s="8">
        <f>IF(SUM('発達障害（診断書なし・配慮あり）情報入力シート'!$T476:$AP476)&gt;0,1,0)</f>
        <v>0</v>
      </c>
      <c r="O476" s="8">
        <f>IF('発達障害（診断書なし・配慮あり）情報入力シート'!D476="入学者(新1年生)",1,0)</f>
        <v>0</v>
      </c>
    </row>
    <row r="477" spans="1:15" x14ac:dyDescent="0.4">
      <c r="A477" s="1217">
        <v>453</v>
      </c>
      <c r="B477" s="1218">
        <f>IF('発達障害（診断書なし・配慮あり）情報入力シート'!AQ477="",0,IF(AND('発達障害（診断書なし・配慮あり）情報入力シート'!AP477=1,'発達障害（診断書なし・配慮あり）情報入力シート'!D477&lt;&gt;"",'発達障害（診断書なし・配慮あり）情報入力シート'!D477&lt;&gt;"在籍者(2年生以上)"),1,0))</f>
        <v>0</v>
      </c>
      <c r="C477" s="1218">
        <f t="shared" si="21"/>
        <v>0</v>
      </c>
      <c r="D477" s="1218" t="str">
        <f>IFERROR(MATCH(ROW('発達障害（診断書なし・配慮あり）情報入力シート'!A453),C:C,0),"")</f>
        <v/>
      </c>
      <c r="E477" s="1218">
        <f>IF('発達障害（診断書なし・配慮あり）情報入力シート'!BS477="",0,IF(AND('発達障害（診断書なし・配慮あり）情報入力シート'!BR477=1,'発達障害（診断書なし・配慮あり）情報入力シート'!D477&lt;&gt;"",'発達障害（診断書なし・配慮あり）情報入力シート'!D477&lt;&gt;"入学しなかった"),1,0))</f>
        <v>0</v>
      </c>
      <c r="F477" s="1218">
        <f t="shared" si="22"/>
        <v>0</v>
      </c>
      <c r="G477" s="1218" t="str">
        <f>IFERROR(MATCH(ROW('発達障害（診断書なし・配慮あり）情報入力シート'!AN453),F:F,0),"")</f>
        <v/>
      </c>
      <c r="H477" s="8">
        <f>IF('発達障害（診断書なし・配慮あり）情報入力シート'!CL477="",0,IF(AND('発達障害（診断書なし・配慮あり）情報入力シート'!CK477=1,'発達障害（診断書なし・配慮あり）情報入力シート'!D477&lt;&gt;"",'発達障害（診断書なし・配慮あり）情報入力シート'!D477&lt;&gt;"入学しなかった"),1,0))</f>
        <v>0</v>
      </c>
      <c r="I477" s="8">
        <f t="shared" si="23"/>
        <v>0</v>
      </c>
      <c r="J477" s="8" t="str">
        <f>IFERROR(MATCH(ROW('発達障害（診断書なし・配慮あり）情報入力シート'!BD453),I:I,0),"")</f>
        <v/>
      </c>
      <c r="K477" s="8">
        <f>IF(OR(SUM('発達障害（診断書なし・配慮あり）情報入力シート'!AT477:BQ477,'発達障害（診断書なし・配慮あり）情報入力シート'!BT477:CJ477)&gt;0,COUNTA('発達障害（診断書なし・配慮あり）情報入力シート'!BR477:BS477)=2,COUNTA('発達障害（診断書なし・配慮あり）情報入力シート'!CK477:CL477)=2),1,0)</f>
        <v>0</v>
      </c>
      <c r="L477" s="8">
        <f>SUM('発達障害（診断書なし・配慮あり）情報入力シート'!J477:M477)+COUNTA('発達障害（診断書なし・配慮あり）情報入力シート'!N477)</f>
        <v>0</v>
      </c>
      <c r="M477" s="8">
        <f>SUM('発達障害（診断書なし・配慮あり）情報入力シート'!O477:R477)+COUNTA('発達障害（診断書なし・配慮あり）情報入力シート'!S477)</f>
        <v>0</v>
      </c>
      <c r="N477" s="8">
        <f>IF(SUM('発達障害（診断書なし・配慮あり）情報入力シート'!$T477:$AP477)&gt;0,1,0)</f>
        <v>0</v>
      </c>
      <c r="O477" s="8">
        <f>IF('発達障害（診断書なし・配慮あり）情報入力シート'!D477="入学者(新1年生)",1,0)</f>
        <v>0</v>
      </c>
    </row>
    <row r="478" spans="1:15" x14ac:dyDescent="0.4">
      <c r="A478" s="1217">
        <v>454</v>
      </c>
      <c r="B478" s="1218">
        <f>IF('発達障害（診断書なし・配慮あり）情報入力シート'!AQ478="",0,IF(AND('発達障害（診断書なし・配慮あり）情報入力シート'!AP478=1,'発達障害（診断書なし・配慮あり）情報入力シート'!D478&lt;&gt;"",'発達障害（診断書なし・配慮あり）情報入力シート'!D478&lt;&gt;"在籍者(2年生以上)"),1,0))</f>
        <v>0</v>
      </c>
      <c r="C478" s="1218">
        <f t="shared" si="21"/>
        <v>0</v>
      </c>
      <c r="D478" s="1218" t="str">
        <f>IFERROR(MATCH(ROW('発達障害（診断書なし・配慮あり）情報入力シート'!A454),C:C,0),"")</f>
        <v/>
      </c>
      <c r="E478" s="1218">
        <f>IF('発達障害（診断書なし・配慮あり）情報入力シート'!BS478="",0,IF(AND('発達障害（診断書なし・配慮あり）情報入力シート'!BR478=1,'発達障害（診断書なし・配慮あり）情報入力シート'!D478&lt;&gt;"",'発達障害（診断書なし・配慮あり）情報入力シート'!D478&lt;&gt;"入学しなかった"),1,0))</f>
        <v>0</v>
      </c>
      <c r="F478" s="1218">
        <f t="shared" si="22"/>
        <v>0</v>
      </c>
      <c r="G478" s="1218" t="str">
        <f>IFERROR(MATCH(ROW('発達障害（診断書なし・配慮あり）情報入力シート'!AN454),F:F,0),"")</f>
        <v/>
      </c>
      <c r="H478" s="8">
        <f>IF('発達障害（診断書なし・配慮あり）情報入力シート'!CL478="",0,IF(AND('発達障害（診断書なし・配慮あり）情報入力シート'!CK478=1,'発達障害（診断書なし・配慮あり）情報入力シート'!D478&lt;&gt;"",'発達障害（診断書なし・配慮あり）情報入力シート'!D478&lt;&gt;"入学しなかった"),1,0))</f>
        <v>0</v>
      </c>
      <c r="I478" s="8">
        <f t="shared" si="23"/>
        <v>0</v>
      </c>
      <c r="J478" s="8" t="str">
        <f>IFERROR(MATCH(ROW('発達障害（診断書なし・配慮あり）情報入力シート'!BD454),I:I,0),"")</f>
        <v/>
      </c>
      <c r="K478" s="8">
        <f>IF(OR(SUM('発達障害（診断書なし・配慮あり）情報入力シート'!AT478:BQ478,'発達障害（診断書なし・配慮あり）情報入力シート'!BT478:CJ478)&gt;0,COUNTA('発達障害（診断書なし・配慮あり）情報入力シート'!BR478:BS478)=2,COUNTA('発達障害（診断書なし・配慮あり）情報入力シート'!CK478:CL478)=2),1,0)</f>
        <v>0</v>
      </c>
      <c r="L478" s="8">
        <f>SUM('発達障害（診断書なし・配慮あり）情報入力シート'!J478:M478)+COUNTA('発達障害（診断書なし・配慮あり）情報入力シート'!N478)</f>
        <v>0</v>
      </c>
      <c r="M478" s="8">
        <f>SUM('発達障害（診断書なし・配慮あり）情報入力シート'!O478:R478)+COUNTA('発達障害（診断書なし・配慮あり）情報入力シート'!S478)</f>
        <v>0</v>
      </c>
      <c r="N478" s="8">
        <f>IF(SUM('発達障害（診断書なし・配慮あり）情報入力シート'!$T478:$AP478)&gt;0,1,0)</f>
        <v>0</v>
      </c>
      <c r="O478" s="8">
        <f>IF('発達障害（診断書なし・配慮あり）情報入力シート'!D478="入学者(新1年生)",1,0)</f>
        <v>0</v>
      </c>
    </row>
    <row r="479" spans="1:15" x14ac:dyDescent="0.4">
      <c r="A479" s="1217">
        <v>455</v>
      </c>
      <c r="B479" s="1218">
        <f>IF('発達障害（診断書なし・配慮あり）情報入力シート'!AQ479="",0,IF(AND('発達障害（診断書なし・配慮あり）情報入力シート'!AP479=1,'発達障害（診断書なし・配慮あり）情報入力シート'!D479&lt;&gt;"",'発達障害（診断書なし・配慮あり）情報入力シート'!D479&lt;&gt;"在籍者(2年生以上)"),1,0))</f>
        <v>0</v>
      </c>
      <c r="C479" s="1218">
        <f t="shared" si="21"/>
        <v>0</v>
      </c>
      <c r="D479" s="1218" t="str">
        <f>IFERROR(MATCH(ROW('発達障害（診断書なし・配慮あり）情報入力シート'!A455),C:C,0),"")</f>
        <v/>
      </c>
      <c r="E479" s="1218">
        <f>IF('発達障害（診断書なし・配慮あり）情報入力シート'!BS479="",0,IF(AND('発達障害（診断書なし・配慮あり）情報入力シート'!BR479=1,'発達障害（診断書なし・配慮あり）情報入力シート'!D479&lt;&gt;"",'発達障害（診断書なし・配慮あり）情報入力シート'!D479&lt;&gt;"入学しなかった"),1,0))</f>
        <v>0</v>
      </c>
      <c r="F479" s="1218">
        <f t="shared" si="22"/>
        <v>0</v>
      </c>
      <c r="G479" s="1218" t="str">
        <f>IFERROR(MATCH(ROW('発達障害（診断書なし・配慮あり）情報入力シート'!AN455),F:F,0),"")</f>
        <v/>
      </c>
      <c r="H479" s="8">
        <f>IF('発達障害（診断書なし・配慮あり）情報入力シート'!CL479="",0,IF(AND('発達障害（診断書なし・配慮あり）情報入力シート'!CK479=1,'発達障害（診断書なし・配慮あり）情報入力シート'!D479&lt;&gt;"",'発達障害（診断書なし・配慮あり）情報入力シート'!D479&lt;&gt;"入学しなかった"),1,0))</f>
        <v>0</v>
      </c>
      <c r="I479" s="8">
        <f t="shared" si="23"/>
        <v>0</v>
      </c>
      <c r="J479" s="8" t="str">
        <f>IFERROR(MATCH(ROW('発達障害（診断書なし・配慮あり）情報入力シート'!BD455),I:I,0),"")</f>
        <v/>
      </c>
      <c r="K479" s="8">
        <f>IF(OR(SUM('発達障害（診断書なし・配慮あり）情報入力シート'!AT479:BQ479,'発達障害（診断書なし・配慮あり）情報入力シート'!BT479:CJ479)&gt;0,COUNTA('発達障害（診断書なし・配慮あり）情報入力シート'!BR479:BS479)=2,COUNTA('発達障害（診断書なし・配慮あり）情報入力シート'!CK479:CL479)=2),1,0)</f>
        <v>0</v>
      </c>
      <c r="L479" s="8">
        <f>SUM('発達障害（診断書なし・配慮あり）情報入力シート'!J479:M479)+COUNTA('発達障害（診断書なし・配慮あり）情報入力シート'!N479)</f>
        <v>0</v>
      </c>
      <c r="M479" s="8">
        <f>SUM('発達障害（診断書なし・配慮あり）情報入力シート'!O479:R479)+COUNTA('発達障害（診断書なし・配慮あり）情報入力シート'!S479)</f>
        <v>0</v>
      </c>
      <c r="N479" s="8">
        <f>IF(SUM('発達障害（診断書なし・配慮あり）情報入力シート'!$T479:$AP479)&gt;0,1,0)</f>
        <v>0</v>
      </c>
      <c r="O479" s="8">
        <f>IF('発達障害（診断書なし・配慮あり）情報入力シート'!D479="入学者(新1年生)",1,0)</f>
        <v>0</v>
      </c>
    </row>
    <row r="480" spans="1:15" x14ac:dyDescent="0.4">
      <c r="A480" s="1217">
        <v>456</v>
      </c>
      <c r="B480" s="1218">
        <f>IF('発達障害（診断書なし・配慮あり）情報入力シート'!AQ480="",0,IF(AND('発達障害（診断書なし・配慮あり）情報入力シート'!AP480=1,'発達障害（診断書なし・配慮あり）情報入力シート'!D480&lt;&gt;"",'発達障害（診断書なし・配慮あり）情報入力シート'!D480&lt;&gt;"在籍者(2年生以上)"),1,0))</f>
        <v>0</v>
      </c>
      <c r="C480" s="1218">
        <f t="shared" si="21"/>
        <v>0</v>
      </c>
      <c r="D480" s="1218" t="str">
        <f>IFERROR(MATCH(ROW('発達障害（診断書なし・配慮あり）情報入力シート'!A456),C:C,0),"")</f>
        <v/>
      </c>
      <c r="E480" s="1218">
        <f>IF('発達障害（診断書なし・配慮あり）情報入力シート'!BS480="",0,IF(AND('発達障害（診断書なし・配慮あり）情報入力シート'!BR480=1,'発達障害（診断書なし・配慮あり）情報入力シート'!D480&lt;&gt;"",'発達障害（診断書なし・配慮あり）情報入力シート'!D480&lt;&gt;"入学しなかった"),1,0))</f>
        <v>0</v>
      </c>
      <c r="F480" s="1218">
        <f t="shared" si="22"/>
        <v>0</v>
      </c>
      <c r="G480" s="1218" t="str">
        <f>IFERROR(MATCH(ROW('発達障害（診断書なし・配慮あり）情報入力シート'!AN456),F:F,0),"")</f>
        <v/>
      </c>
      <c r="H480" s="8">
        <f>IF('発達障害（診断書なし・配慮あり）情報入力シート'!CL480="",0,IF(AND('発達障害（診断書なし・配慮あり）情報入力シート'!CK480=1,'発達障害（診断書なし・配慮あり）情報入力シート'!D480&lt;&gt;"",'発達障害（診断書なし・配慮あり）情報入力シート'!D480&lt;&gt;"入学しなかった"),1,0))</f>
        <v>0</v>
      </c>
      <c r="I480" s="8">
        <f t="shared" si="23"/>
        <v>0</v>
      </c>
      <c r="J480" s="8" t="str">
        <f>IFERROR(MATCH(ROW('発達障害（診断書なし・配慮あり）情報入力シート'!BD456),I:I,0),"")</f>
        <v/>
      </c>
      <c r="K480" s="8">
        <f>IF(OR(SUM('発達障害（診断書なし・配慮あり）情報入力シート'!AT480:BQ480,'発達障害（診断書なし・配慮あり）情報入力シート'!BT480:CJ480)&gt;0,COUNTA('発達障害（診断書なし・配慮あり）情報入力シート'!BR480:BS480)=2,COUNTA('発達障害（診断書なし・配慮あり）情報入力シート'!CK480:CL480)=2),1,0)</f>
        <v>0</v>
      </c>
      <c r="L480" s="8">
        <f>SUM('発達障害（診断書なし・配慮あり）情報入力シート'!J480:M480)+COUNTA('発達障害（診断書なし・配慮あり）情報入力シート'!N480)</f>
        <v>0</v>
      </c>
      <c r="M480" s="8">
        <f>SUM('発達障害（診断書なし・配慮あり）情報入力シート'!O480:R480)+COUNTA('発達障害（診断書なし・配慮あり）情報入力シート'!S480)</f>
        <v>0</v>
      </c>
      <c r="N480" s="8">
        <f>IF(SUM('発達障害（診断書なし・配慮あり）情報入力シート'!$T480:$AP480)&gt;0,1,0)</f>
        <v>0</v>
      </c>
      <c r="O480" s="8">
        <f>IF('発達障害（診断書なし・配慮あり）情報入力シート'!D480="入学者(新1年生)",1,0)</f>
        <v>0</v>
      </c>
    </row>
    <row r="481" spans="1:15" x14ac:dyDescent="0.4">
      <c r="A481" s="1217">
        <v>457</v>
      </c>
      <c r="B481" s="1218">
        <f>IF('発達障害（診断書なし・配慮あり）情報入力シート'!AQ481="",0,IF(AND('発達障害（診断書なし・配慮あり）情報入力シート'!AP481=1,'発達障害（診断書なし・配慮あり）情報入力シート'!D481&lt;&gt;"",'発達障害（診断書なし・配慮あり）情報入力シート'!D481&lt;&gt;"在籍者(2年生以上)"),1,0))</f>
        <v>0</v>
      </c>
      <c r="C481" s="1218">
        <f t="shared" si="21"/>
        <v>0</v>
      </c>
      <c r="D481" s="1218" t="str">
        <f>IFERROR(MATCH(ROW('発達障害（診断書なし・配慮あり）情報入力シート'!A457),C:C,0),"")</f>
        <v/>
      </c>
      <c r="E481" s="1218">
        <f>IF('発達障害（診断書なし・配慮あり）情報入力シート'!BS481="",0,IF(AND('発達障害（診断書なし・配慮あり）情報入力シート'!BR481=1,'発達障害（診断書なし・配慮あり）情報入力シート'!D481&lt;&gt;"",'発達障害（診断書なし・配慮あり）情報入力シート'!D481&lt;&gt;"入学しなかった"),1,0))</f>
        <v>0</v>
      </c>
      <c r="F481" s="1218">
        <f t="shared" si="22"/>
        <v>0</v>
      </c>
      <c r="G481" s="1218" t="str">
        <f>IFERROR(MATCH(ROW('発達障害（診断書なし・配慮あり）情報入力シート'!AN457),F:F,0),"")</f>
        <v/>
      </c>
      <c r="H481" s="8">
        <f>IF('発達障害（診断書なし・配慮あり）情報入力シート'!CL481="",0,IF(AND('発達障害（診断書なし・配慮あり）情報入力シート'!CK481=1,'発達障害（診断書なし・配慮あり）情報入力シート'!D481&lt;&gt;"",'発達障害（診断書なし・配慮あり）情報入力シート'!D481&lt;&gt;"入学しなかった"),1,0))</f>
        <v>0</v>
      </c>
      <c r="I481" s="8">
        <f t="shared" si="23"/>
        <v>0</v>
      </c>
      <c r="J481" s="8" t="str">
        <f>IFERROR(MATCH(ROW('発達障害（診断書なし・配慮あり）情報入力シート'!BD457),I:I,0),"")</f>
        <v/>
      </c>
      <c r="K481" s="8">
        <f>IF(OR(SUM('発達障害（診断書なし・配慮あり）情報入力シート'!AT481:BQ481,'発達障害（診断書なし・配慮あり）情報入力シート'!BT481:CJ481)&gt;0,COUNTA('発達障害（診断書なし・配慮あり）情報入力シート'!BR481:BS481)=2,COUNTA('発達障害（診断書なし・配慮あり）情報入力シート'!CK481:CL481)=2),1,0)</f>
        <v>0</v>
      </c>
      <c r="L481" s="8">
        <f>SUM('発達障害（診断書なし・配慮あり）情報入力シート'!J481:M481)+COUNTA('発達障害（診断書なし・配慮あり）情報入力シート'!N481)</f>
        <v>0</v>
      </c>
      <c r="M481" s="8">
        <f>SUM('発達障害（診断書なし・配慮あり）情報入力シート'!O481:R481)+COUNTA('発達障害（診断書なし・配慮あり）情報入力シート'!S481)</f>
        <v>0</v>
      </c>
      <c r="N481" s="8">
        <f>IF(SUM('発達障害（診断書なし・配慮あり）情報入力シート'!$T481:$AP481)&gt;0,1,0)</f>
        <v>0</v>
      </c>
      <c r="O481" s="8">
        <f>IF('発達障害（診断書なし・配慮あり）情報入力シート'!D481="入学者(新1年生)",1,0)</f>
        <v>0</v>
      </c>
    </row>
    <row r="482" spans="1:15" x14ac:dyDescent="0.4">
      <c r="A482" s="1217">
        <v>458</v>
      </c>
      <c r="B482" s="1218">
        <f>IF('発達障害（診断書なし・配慮あり）情報入力シート'!AQ482="",0,IF(AND('発達障害（診断書なし・配慮あり）情報入力シート'!AP482=1,'発達障害（診断書なし・配慮あり）情報入力シート'!D482&lt;&gt;"",'発達障害（診断書なし・配慮あり）情報入力シート'!D482&lt;&gt;"在籍者(2年生以上)"),1,0))</f>
        <v>0</v>
      </c>
      <c r="C482" s="1218">
        <f t="shared" si="21"/>
        <v>0</v>
      </c>
      <c r="D482" s="1218" t="str">
        <f>IFERROR(MATCH(ROW('発達障害（診断書なし・配慮あり）情報入力シート'!A458),C:C,0),"")</f>
        <v/>
      </c>
      <c r="E482" s="1218">
        <f>IF('発達障害（診断書なし・配慮あり）情報入力シート'!BS482="",0,IF(AND('発達障害（診断書なし・配慮あり）情報入力シート'!BR482=1,'発達障害（診断書なし・配慮あり）情報入力シート'!D482&lt;&gt;"",'発達障害（診断書なし・配慮あり）情報入力シート'!D482&lt;&gt;"入学しなかった"),1,0))</f>
        <v>0</v>
      </c>
      <c r="F482" s="1218">
        <f t="shared" si="22"/>
        <v>0</v>
      </c>
      <c r="G482" s="1218" t="str">
        <f>IFERROR(MATCH(ROW('発達障害（診断書なし・配慮あり）情報入力シート'!AN458),F:F,0),"")</f>
        <v/>
      </c>
      <c r="H482" s="8">
        <f>IF('発達障害（診断書なし・配慮あり）情報入力シート'!CL482="",0,IF(AND('発達障害（診断書なし・配慮あり）情報入力シート'!CK482=1,'発達障害（診断書なし・配慮あり）情報入力シート'!D482&lt;&gt;"",'発達障害（診断書なし・配慮あり）情報入力シート'!D482&lt;&gt;"入学しなかった"),1,0))</f>
        <v>0</v>
      </c>
      <c r="I482" s="8">
        <f t="shared" si="23"/>
        <v>0</v>
      </c>
      <c r="J482" s="8" t="str">
        <f>IFERROR(MATCH(ROW('発達障害（診断書なし・配慮あり）情報入力シート'!BD458),I:I,0),"")</f>
        <v/>
      </c>
      <c r="K482" s="8">
        <f>IF(OR(SUM('発達障害（診断書なし・配慮あり）情報入力シート'!AT482:BQ482,'発達障害（診断書なし・配慮あり）情報入力シート'!BT482:CJ482)&gt;0,COUNTA('発達障害（診断書なし・配慮あり）情報入力シート'!BR482:BS482)=2,COUNTA('発達障害（診断書なし・配慮あり）情報入力シート'!CK482:CL482)=2),1,0)</f>
        <v>0</v>
      </c>
      <c r="L482" s="8">
        <f>SUM('発達障害（診断書なし・配慮あり）情報入力シート'!J482:M482)+COUNTA('発達障害（診断書なし・配慮あり）情報入力シート'!N482)</f>
        <v>0</v>
      </c>
      <c r="M482" s="8">
        <f>SUM('発達障害（診断書なし・配慮あり）情報入力シート'!O482:R482)+COUNTA('発達障害（診断書なし・配慮あり）情報入力シート'!S482)</f>
        <v>0</v>
      </c>
      <c r="N482" s="8">
        <f>IF(SUM('発達障害（診断書なし・配慮あり）情報入力シート'!$T482:$AP482)&gt;0,1,0)</f>
        <v>0</v>
      </c>
      <c r="O482" s="8">
        <f>IF('発達障害（診断書なし・配慮あり）情報入力シート'!D482="入学者(新1年生)",1,0)</f>
        <v>0</v>
      </c>
    </row>
    <row r="483" spans="1:15" x14ac:dyDescent="0.4">
      <c r="A483" s="1217">
        <v>459</v>
      </c>
      <c r="B483" s="1218">
        <f>IF('発達障害（診断書なし・配慮あり）情報入力シート'!AQ483="",0,IF(AND('発達障害（診断書なし・配慮あり）情報入力シート'!AP483=1,'発達障害（診断書なし・配慮あり）情報入力シート'!D483&lt;&gt;"",'発達障害（診断書なし・配慮あり）情報入力シート'!D483&lt;&gt;"在籍者(2年生以上)"),1,0))</f>
        <v>0</v>
      </c>
      <c r="C483" s="1218">
        <f t="shared" si="21"/>
        <v>0</v>
      </c>
      <c r="D483" s="1218" t="str">
        <f>IFERROR(MATCH(ROW('発達障害（診断書なし・配慮あり）情報入力シート'!A459),C:C,0),"")</f>
        <v/>
      </c>
      <c r="E483" s="1218">
        <f>IF('発達障害（診断書なし・配慮あり）情報入力シート'!BS483="",0,IF(AND('発達障害（診断書なし・配慮あり）情報入力シート'!BR483=1,'発達障害（診断書なし・配慮あり）情報入力シート'!D483&lt;&gt;"",'発達障害（診断書なし・配慮あり）情報入力シート'!D483&lt;&gt;"入学しなかった"),1,0))</f>
        <v>0</v>
      </c>
      <c r="F483" s="1218">
        <f t="shared" si="22"/>
        <v>0</v>
      </c>
      <c r="G483" s="1218" t="str">
        <f>IFERROR(MATCH(ROW('発達障害（診断書なし・配慮あり）情報入力シート'!AN459),F:F,0),"")</f>
        <v/>
      </c>
      <c r="H483" s="8">
        <f>IF('発達障害（診断書なし・配慮あり）情報入力シート'!CL483="",0,IF(AND('発達障害（診断書なし・配慮あり）情報入力シート'!CK483=1,'発達障害（診断書なし・配慮あり）情報入力シート'!D483&lt;&gt;"",'発達障害（診断書なし・配慮あり）情報入力シート'!D483&lt;&gt;"入学しなかった"),1,0))</f>
        <v>0</v>
      </c>
      <c r="I483" s="8">
        <f t="shared" si="23"/>
        <v>0</v>
      </c>
      <c r="J483" s="8" t="str">
        <f>IFERROR(MATCH(ROW('発達障害（診断書なし・配慮あり）情報入力シート'!BD459),I:I,0),"")</f>
        <v/>
      </c>
      <c r="K483" s="8">
        <f>IF(OR(SUM('発達障害（診断書なし・配慮あり）情報入力シート'!AT483:BQ483,'発達障害（診断書なし・配慮あり）情報入力シート'!BT483:CJ483)&gt;0,COUNTA('発達障害（診断書なし・配慮あり）情報入力シート'!BR483:BS483)=2,COUNTA('発達障害（診断書なし・配慮あり）情報入力シート'!CK483:CL483)=2),1,0)</f>
        <v>0</v>
      </c>
      <c r="L483" s="8">
        <f>SUM('発達障害（診断書なし・配慮あり）情報入力シート'!J483:M483)+COUNTA('発達障害（診断書なし・配慮あり）情報入力シート'!N483)</f>
        <v>0</v>
      </c>
      <c r="M483" s="8">
        <f>SUM('発達障害（診断書なし・配慮あり）情報入力シート'!O483:R483)+COUNTA('発達障害（診断書なし・配慮あり）情報入力シート'!S483)</f>
        <v>0</v>
      </c>
      <c r="N483" s="8">
        <f>IF(SUM('発達障害（診断書なし・配慮あり）情報入力シート'!$T483:$AP483)&gt;0,1,0)</f>
        <v>0</v>
      </c>
      <c r="O483" s="8">
        <f>IF('発達障害（診断書なし・配慮あり）情報入力シート'!D483="入学者(新1年生)",1,0)</f>
        <v>0</v>
      </c>
    </row>
    <row r="484" spans="1:15" x14ac:dyDescent="0.4">
      <c r="A484" s="1217">
        <v>460</v>
      </c>
      <c r="B484" s="1218">
        <f>IF('発達障害（診断書なし・配慮あり）情報入力シート'!AQ484="",0,IF(AND('発達障害（診断書なし・配慮あり）情報入力シート'!AP484=1,'発達障害（診断書なし・配慮あり）情報入力シート'!D484&lt;&gt;"",'発達障害（診断書なし・配慮あり）情報入力シート'!D484&lt;&gt;"在籍者(2年生以上)"),1,0))</f>
        <v>0</v>
      </c>
      <c r="C484" s="1218">
        <f t="shared" si="21"/>
        <v>0</v>
      </c>
      <c r="D484" s="1218" t="str">
        <f>IFERROR(MATCH(ROW('発達障害（診断書なし・配慮あり）情報入力シート'!A460),C:C,0),"")</f>
        <v/>
      </c>
      <c r="E484" s="1218">
        <f>IF('発達障害（診断書なし・配慮あり）情報入力シート'!BS484="",0,IF(AND('発達障害（診断書なし・配慮あり）情報入力シート'!BR484=1,'発達障害（診断書なし・配慮あり）情報入力シート'!D484&lt;&gt;"",'発達障害（診断書なし・配慮あり）情報入力シート'!D484&lt;&gt;"入学しなかった"),1,0))</f>
        <v>0</v>
      </c>
      <c r="F484" s="1218">
        <f t="shared" si="22"/>
        <v>0</v>
      </c>
      <c r="G484" s="1218" t="str">
        <f>IFERROR(MATCH(ROW('発達障害（診断書なし・配慮あり）情報入力シート'!AN460),F:F,0),"")</f>
        <v/>
      </c>
      <c r="H484" s="8">
        <f>IF('発達障害（診断書なし・配慮あり）情報入力シート'!CL484="",0,IF(AND('発達障害（診断書なし・配慮あり）情報入力シート'!CK484=1,'発達障害（診断書なし・配慮あり）情報入力シート'!D484&lt;&gt;"",'発達障害（診断書なし・配慮あり）情報入力シート'!D484&lt;&gt;"入学しなかった"),1,0))</f>
        <v>0</v>
      </c>
      <c r="I484" s="8">
        <f t="shared" si="23"/>
        <v>0</v>
      </c>
      <c r="J484" s="8" t="str">
        <f>IFERROR(MATCH(ROW('発達障害（診断書なし・配慮あり）情報入力シート'!BD460),I:I,0),"")</f>
        <v/>
      </c>
      <c r="K484" s="8">
        <f>IF(OR(SUM('発達障害（診断書なし・配慮あり）情報入力シート'!AT484:BQ484,'発達障害（診断書なし・配慮あり）情報入力シート'!BT484:CJ484)&gt;0,COUNTA('発達障害（診断書なし・配慮あり）情報入力シート'!BR484:BS484)=2,COUNTA('発達障害（診断書なし・配慮あり）情報入力シート'!CK484:CL484)=2),1,0)</f>
        <v>0</v>
      </c>
      <c r="L484" s="8">
        <f>SUM('発達障害（診断書なし・配慮あり）情報入力シート'!J484:M484)+COUNTA('発達障害（診断書なし・配慮あり）情報入力シート'!N484)</f>
        <v>0</v>
      </c>
      <c r="M484" s="8">
        <f>SUM('発達障害（診断書なし・配慮あり）情報入力シート'!O484:R484)+COUNTA('発達障害（診断書なし・配慮あり）情報入力シート'!S484)</f>
        <v>0</v>
      </c>
      <c r="N484" s="8">
        <f>IF(SUM('発達障害（診断書なし・配慮あり）情報入力シート'!$T484:$AP484)&gt;0,1,0)</f>
        <v>0</v>
      </c>
      <c r="O484" s="8">
        <f>IF('発達障害（診断書なし・配慮あり）情報入力シート'!D484="入学者(新1年生)",1,0)</f>
        <v>0</v>
      </c>
    </row>
    <row r="485" spans="1:15" x14ac:dyDescent="0.4">
      <c r="A485" s="1217">
        <v>461</v>
      </c>
      <c r="B485" s="1218">
        <f>IF('発達障害（診断書なし・配慮あり）情報入力シート'!AQ485="",0,IF(AND('発達障害（診断書なし・配慮あり）情報入力シート'!AP485=1,'発達障害（診断書なし・配慮あり）情報入力シート'!D485&lt;&gt;"",'発達障害（診断書なし・配慮あり）情報入力シート'!D485&lt;&gt;"在籍者(2年生以上)"),1,0))</f>
        <v>0</v>
      </c>
      <c r="C485" s="1218">
        <f t="shared" si="21"/>
        <v>0</v>
      </c>
      <c r="D485" s="1218" t="str">
        <f>IFERROR(MATCH(ROW('発達障害（診断書なし・配慮あり）情報入力シート'!A461),C:C,0),"")</f>
        <v/>
      </c>
      <c r="E485" s="1218">
        <f>IF('発達障害（診断書なし・配慮あり）情報入力シート'!BS485="",0,IF(AND('発達障害（診断書なし・配慮あり）情報入力シート'!BR485=1,'発達障害（診断書なし・配慮あり）情報入力シート'!D485&lt;&gt;"",'発達障害（診断書なし・配慮あり）情報入力シート'!D485&lt;&gt;"入学しなかった"),1,0))</f>
        <v>0</v>
      </c>
      <c r="F485" s="1218">
        <f t="shared" si="22"/>
        <v>0</v>
      </c>
      <c r="G485" s="1218" t="str">
        <f>IFERROR(MATCH(ROW('発達障害（診断書なし・配慮あり）情報入力シート'!AN461),F:F,0),"")</f>
        <v/>
      </c>
      <c r="H485" s="8">
        <f>IF('発達障害（診断書なし・配慮あり）情報入力シート'!CL485="",0,IF(AND('発達障害（診断書なし・配慮あり）情報入力シート'!CK485=1,'発達障害（診断書なし・配慮あり）情報入力シート'!D485&lt;&gt;"",'発達障害（診断書なし・配慮あり）情報入力シート'!D485&lt;&gt;"入学しなかった"),1,0))</f>
        <v>0</v>
      </c>
      <c r="I485" s="8">
        <f t="shared" si="23"/>
        <v>0</v>
      </c>
      <c r="J485" s="8" t="str">
        <f>IFERROR(MATCH(ROW('発達障害（診断書なし・配慮あり）情報入力シート'!BD461),I:I,0),"")</f>
        <v/>
      </c>
      <c r="K485" s="8">
        <f>IF(OR(SUM('発達障害（診断書なし・配慮あり）情報入力シート'!AT485:BQ485,'発達障害（診断書なし・配慮あり）情報入力シート'!BT485:CJ485)&gt;0,COUNTA('発達障害（診断書なし・配慮あり）情報入力シート'!BR485:BS485)=2,COUNTA('発達障害（診断書なし・配慮あり）情報入力シート'!CK485:CL485)=2),1,0)</f>
        <v>0</v>
      </c>
      <c r="L485" s="8">
        <f>SUM('発達障害（診断書なし・配慮あり）情報入力シート'!J485:M485)+COUNTA('発達障害（診断書なし・配慮あり）情報入力シート'!N485)</f>
        <v>0</v>
      </c>
      <c r="M485" s="8">
        <f>SUM('発達障害（診断書なし・配慮あり）情報入力シート'!O485:R485)+COUNTA('発達障害（診断書なし・配慮あり）情報入力シート'!S485)</f>
        <v>0</v>
      </c>
      <c r="N485" s="8">
        <f>IF(SUM('発達障害（診断書なし・配慮あり）情報入力シート'!$T485:$AP485)&gt;0,1,0)</f>
        <v>0</v>
      </c>
      <c r="O485" s="8">
        <f>IF('発達障害（診断書なし・配慮あり）情報入力シート'!D485="入学者(新1年生)",1,0)</f>
        <v>0</v>
      </c>
    </row>
    <row r="486" spans="1:15" x14ac:dyDescent="0.4">
      <c r="A486" s="1217">
        <v>462</v>
      </c>
      <c r="B486" s="1218">
        <f>IF('発達障害（診断書なし・配慮あり）情報入力シート'!AQ486="",0,IF(AND('発達障害（診断書なし・配慮あり）情報入力シート'!AP486=1,'発達障害（診断書なし・配慮あり）情報入力シート'!D486&lt;&gt;"",'発達障害（診断書なし・配慮あり）情報入力シート'!D486&lt;&gt;"在籍者(2年生以上)"),1,0))</f>
        <v>0</v>
      </c>
      <c r="C486" s="1218">
        <f t="shared" si="21"/>
        <v>0</v>
      </c>
      <c r="D486" s="1218" t="str">
        <f>IFERROR(MATCH(ROW('発達障害（診断書なし・配慮あり）情報入力シート'!A462),C:C,0),"")</f>
        <v/>
      </c>
      <c r="E486" s="1218">
        <f>IF('発達障害（診断書なし・配慮あり）情報入力シート'!BS486="",0,IF(AND('発達障害（診断書なし・配慮あり）情報入力シート'!BR486=1,'発達障害（診断書なし・配慮あり）情報入力シート'!D486&lt;&gt;"",'発達障害（診断書なし・配慮あり）情報入力シート'!D486&lt;&gt;"入学しなかった"),1,0))</f>
        <v>0</v>
      </c>
      <c r="F486" s="1218">
        <f t="shared" si="22"/>
        <v>0</v>
      </c>
      <c r="G486" s="1218" t="str">
        <f>IFERROR(MATCH(ROW('発達障害（診断書なし・配慮あり）情報入力シート'!AN462),F:F,0),"")</f>
        <v/>
      </c>
      <c r="H486" s="8">
        <f>IF('発達障害（診断書なし・配慮あり）情報入力シート'!CL486="",0,IF(AND('発達障害（診断書なし・配慮あり）情報入力シート'!CK486=1,'発達障害（診断書なし・配慮あり）情報入力シート'!D486&lt;&gt;"",'発達障害（診断書なし・配慮あり）情報入力シート'!D486&lt;&gt;"入学しなかった"),1,0))</f>
        <v>0</v>
      </c>
      <c r="I486" s="8">
        <f t="shared" si="23"/>
        <v>0</v>
      </c>
      <c r="J486" s="8" t="str">
        <f>IFERROR(MATCH(ROW('発達障害（診断書なし・配慮あり）情報入力シート'!BD462),I:I,0),"")</f>
        <v/>
      </c>
      <c r="K486" s="8">
        <f>IF(OR(SUM('発達障害（診断書なし・配慮あり）情報入力シート'!AT486:BQ486,'発達障害（診断書なし・配慮あり）情報入力シート'!BT486:CJ486)&gt;0,COUNTA('発達障害（診断書なし・配慮あり）情報入力シート'!BR486:BS486)=2,COUNTA('発達障害（診断書なし・配慮あり）情報入力シート'!CK486:CL486)=2),1,0)</f>
        <v>0</v>
      </c>
      <c r="L486" s="8">
        <f>SUM('発達障害（診断書なし・配慮あり）情報入力シート'!J486:M486)+COUNTA('発達障害（診断書なし・配慮あり）情報入力シート'!N486)</f>
        <v>0</v>
      </c>
      <c r="M486" s="8">
        <f>SUM('発達障害（診断書なし・配慮あり）情報入力シート'!O486:R486)+COUNTA('発達障害（診断書なし・配慮あり）情報入力シート'!S486)</f>
        <v>0</v>
      </c>
      <c r="N486" s="8">
        <f>IF(SUM('発達障害（診断書なし・配慮あり）情報入力シート'!$T486:$AP486)&gt;0,1,0)</f>
        <v>0</v>
      </c>
      <c r="O486" s="8">
        <f>IF('発達障害（診断書なし・配慮あり）情報入力シート'!D486="入学者(新1年生)",1,0)</f>
        <v>0</v>
      </c>
    </row>
    <row r="487" spans="1:15" x14ac:dyDescent="0.4">
      <c r="A487" s="1217">
        <v>463</v>
      </c>
      <c r="B487" s="1218">
        <f>IF('発達障害（診断書なし・配慮あり）情報入力シート'!AQ487="",0,IF(AND('発達障害（診断書なし・配慮あり）情報入力シート'!AP487=1,'発達障害（診断書なし・配慮あり）情報入力シート'!D487&lt;&gt;"",'発達障害（診断書なし・配慮あり）情報入力シート'!D487&lt;&gt;"在籍者(2年生以上)"),1,0))</f>
        <v>0</v>
      </c>
      <c r="C487" s="1218">
        <f t="shared" si="21"/>
        <v>0</v>
      </c>
      <c r="D487" s="1218" t="str">
        <f>IFERROR(MATCH(ROW('発達障害（診断書なし・配慮あり）情報入力シート'!A463),C:C,0),"")</f>
        <v/>
      </c>
      <c r="E487" s="1218">
        <f>IF('発達障害（診断書なし・配慮あり）情報入力シート'!BS487="",0,IF(AND('発達障害（診断書なし・配慮あり）情報入力シート'!BR487=1,'発達障害（診断書なし・配慮あり）情報入力シート'!D487&lt;&gt;"",'発達障害（診断書なし・配慮あり）情報入力シート'!D487&lt;&gt;"入学しなかった"),1,0))</f>
        <v>0</v>
      </c>
      <c r="F487" s="1218">
        <f t="shared" si="22"/>
        <v>0</v>
      </c>
      <c r="G487" s="1218" t="str">
        <f>IFERROR(MATCH(ROW('発達障害（診断書なし・配慮あり）情報入力シート'!AN463),F:F,0),"")</f>
        <v/>
      </c>
      <c r="H487" s="8">
        <f>IF('発達障害（診断書なし・配慮あり）情報入力シート'!CL487="",0,IF(AND('発達障害（診断書なし・配慮あり）情報入力シート'!CK487=1,'発達障害（診断書なし・配慮あり）情報入力シート'!D487&lt;&gt;"",'発達障害（診断書なし・配慮あり）情報入力シート'!D487&lt;&gt;"入学しなかった"),1,0))</f>
        <v>0</v>
      </c>
      <c r="I487" s="8">
        <f t="shared" si="23"/>
        <v>0</v>
      </c>
      <c r="J487" s="8" t="str">
        <f>IFERROR(MATCH(ROW('発達障害（診断書なし・配慮あり）情報入力シート'!BD463),I:I,0),"")</f>
        <v/>
      </c>
      <c r="K487" s="8">
        <f>IF(OR(SUM('発達障害（診断書なし・配慮あり）情報入力シート'!AT487:BQ487,'発達障害（診断書なし・配慮あり）情報入力シート'!BT487:CJ487)&gt;0,COUNTA('発達障害（診断書なし・配慮あり）情報入力シート'!BR487:BS487)=2,COUNTA('発達障害（診断書なし・配慮あり）情報入力シート'!CK487:CL487)=2),1,0)</f>
        <v>0</v>
      </c>
      <c r="L487" s="8">
        <f>SUM('発達障害（診断書なし・配慮あり）情報入力シート'!J487:M487)+COUNTA('発達障害（診断書なし・配慮あり）情報入力シート'!N487)</f>
        <v>0</v>
      </c>
      <c r="M487" s="8">
        <f>SUM('発達障害（診断書なし・配慮あり）情報入力シート'!O487:R487)+COUNTA('発達障害（診断書なし・配慮あり）情報入力シート'!S487)</f>
        <v>0</v>
      </c>
      <c r="N487" s="8">
        <f>IF(SUM('発達障害（診断書なし・配慮あり）情報入力シート'!$T487:$AP487)&gt;0,1,0)</f>
        <v>0</v>
      </c>
      <c r="O487" s="8">
        <f>IF('発達障害（診断書なし・配慮あり）情報入力シート'!D487="入学者(新1年生)",1,0)</f>
        <v>0</v>
      </c>
    </row>
    <row r="488" spans="1:15" x14ac:dyDescent="0.4">
      <c r="A488" s="1217">
        <v>464</v>
      </c>
      <c r="B488" s="1218">
        <f>IF('発達障害（診断書なし・配慮あり）情報入力シート'!AQ488="",0,IF(AND('発達障害（診断書なし・配慮あり）情報入力シート'!AP488=1,'発達障害（診断書なし・配慮あり）情報入力シート'!D488&lt;&gt;"",'発達障害（診断書なし・配慮あり）情報入力シート'!D488&lt;&gt;"在籍者(2年生以上)"),1,0))</f>
        <v>0</v>
      </c>
      <c r="C488" s="1218">
        <f t="shared" si="21"/>
        <v>0</v>
      </c>
      <c r="D488" s="1218" t="str">
        <f>IFERROR(MATCH(ROW('発達障害（診断書なし・配慮あり）情報入力シート'!A464),C:C,0),"")</f>
        <v/>
      </c>
      <c r="E488" s="1218">
        <f>IF('発達障害（診断書なし・配慮あり）情報入力シート'!BS488="",0,IF(AND('発達障害（診断書なし・配慮あり）情報入力シート'!BR488=1,'発達障害（診断書なし・配慮あり）情報入力シート'!D488&lt;&gt;"",'発達障害（診断書なし・配慮あり）情報入力シート'!D488&lt;&gt;"入学しなかった"),1,0))</f>
        <v>0</v>
      </c>
      <c r="F488" s="1218">
        <f t="shared" si="22"/>
        <v>0</v>
      </c>
      <c r="G488" s="1218" t="str">
        <f>IFERROR(MATCH(ROW('発達障害（診断書なし・配慮あり）情報入力シート'!AN464),F:F,0),"")</f>
        <v/>
      </c>
      <c r="H488" s="8">
        <f>IF('発達障害（診断書なし・配慮あり）情報入力シート'!CL488="",0,IF(AND('発達障害（診断書なし・配慮あり）情報入力シート'!CK488=1,'発達障害（診断書なし・配慮あり）情報入力シート'!D488&lt;&gt;"",'発達障害（診断書なし・配慮あり）情報入力シート'!D488&lt;&gt;"入学しなかった"),1,0))</f>
        <v>0</v>
      </c>
      <c r="I488" s="8">
        <f t="shared" si="23"/>
        <v>0</v>
      </c>
      <c r="J488" s="8" t="str">
        <f>IFERROR(MATCH(ROW('発達障害（診断書なし・配慮あり）情報入力シート'!BD464),I:I,0),"")</f>
        <v/>
      </c>
      <c r="K488" s="8">
        <f>IF(OR(SUM('発達障害（診断書なし・配慮あり）情報入力シート'!AT488:BQ488,'発達障害（診断書なし・配慮あり）情報入力シート'!BT488:CJ488)&gt;0,COUNTA('発達障害（診断書なし・配慮あり）情報入力シート'!BR488:BS488)=2,COUNTA('発達障害（診断書なし・配慮あり）情報入力シート'!CK488:CL488)=2),1,0)</f>
        <v>0</v>
      </c>
      <c r="L488" s="8">
        <f>SUM('発達障害（診断書なし・配慮あり）情報入力シート'!J488:M488)+COUNTA('発達障害（診断書なし・配慮あり）情報入力シート'!N488)</f>
        <v>0</v>
      </c>
      <c r="M488" s="8">
        <f>SUM('発達障害（診断書なし・配慮あり）情報入力シート'!O488:R488)+COUNTA('発達障害（診断書なし・配慮あり）情報入力シート'!S488)</f>
        <v>0</v>
      </c>
      <c r="N488" s="8">
        <f>IF(SUM('発達障害（診断書なし・配慮あり）情報入力シート'!$T488:$AP488)&gt;0,1,0)</f>
        <v>0</v>
      </c>
      <c r="O488" s="8">
        <f>IF('発達障害（診断書なし・配慮あり）情報入力シート'!D488="入学者(新1年生)",1,0)</f>
        <v>0</v>
      </c>
    </row>
    <row r="489" spans="1:15" x14ac:dyDescent="0.4">
      <c r="A489" s="1217">
        <v>465</v>
      </c>
      <c r="B489" s="1218">
        <f>IF('発達障害（診断書なし・配慮あり）情報入力シート'!AQ489="",0,IF(AND('発達障害（診断書なし・配慮あり）情報入力シート'!AP489=1,'発達障害（診断書なし・配慮あり）情報入力シート'!D489&lt;&gt;"",'発達障害（診断書なし・配慮あり）情報入力シート'!D489&lt;&gt;"在籍者(2年生以上)"),1,0))</f>
        <v>0</v>
      </c>
      <c r="C489" s="1218">
        <f t="shared" si="21"/>
        <v>0</v>
      </c>
      <c r="D489" s="1218" t="str">
        <f>IFERROR(MATCH(ROW('発達障害（診断書なし・配慮あり）情報入力シート'!A465),C:C,0),"")</f>
        <v/>
      </c>
      <c r="E489" s="1218">
        <f>IF('発達障害（診断書なし・配慮あり）情報入力シート'!BS489="",0,IF(AND('発達障害（診断書なし・配慮あり）情報入力シート'!BR489=1,'発達障害（診断書なし・配慮あり）情報入力シート'!D489&lt;&gt;"",'発達障害（診断書なし・配慮あり）情報入力シート'!D489&lt;&gt;"入学しなかった"),1,0))</f>
        <v>0</v>
      </c>
      <c r="F489" s="1218">
        <f t="shared" si="22"/>
        <v>0</v>
      </c>
      <c r="G489" s="1218" t="str">
        <f>IFERROR(MATCH(ROW('発達障害（診断書なし・配慮あり）情報入力シート'!AN465),F:F,0),"")</f>
        <v/>
      </c>
      <c r="H489" s="8">
        <f>IF('発達障害（診断書なし・配慮あり）情報入力シート'!CL489="",0,IF(AND('発達障害（診断書なし・配慮あり）情報入力シート'!CK489=1,'発達障害（診断書なし・配慮あり）情報入力シート'!D489&lt;&gt;"",'発達障害（診断書なし・配慮あり）情報入力シート'!D489&lt;&gt;"入学しなかった"),1,0))</f>
        <v>0</v>
      </c>
      <c r="I489" s="8">
        <f t="shared" si="23"/>
        <v>0</v>
      </c>
      <c r="J489" s="8" t="str">
        <f>IFERROR(MATCH(ROW('発達障害（診断書なし・配慮あり）情報入力シート'!BD465),I:I,0),"")</f>
        <v/>
      </c>
      <c r="K489" s="8">
        <f>IF(OR(SUM('発達障害（診断書なし・配慮あり）情報入力シート'!AT489:BQ489,'発達障害（診断書なし・配慮あり）情報入力シート'!BT489:CJ489)&gt;0,COUNTA('発達障害（診断書なし・配慮あり）情報入力シート'!BR489:BS489)=2,COUNTA('発達障害（診断書なし・配慮あり）情報入力シート'!CK489:CL489)=2),1,0)</f>
        <v>0</v>
      </c>
      <c r="L489" s="8">
        <f>SUM('発達障害（診断書なし・配慮あり）情報入力シート'!J489:M489)+COUNTA('発達障害（診断書なし・配慮あり）情報入力シート'!N489)</f>
        <v>0</v>
      </c>
      <c r="M489" s="8">
        <f>SUM('発達障害（診断書なし・配慮あり）情報入力シート'!O489:R489)+COUNTA('発達障害（診断書なし・配慮あり）情報入力シート'!S489)</f>
        <v>0</v>
      </c>
      <c r="N489" s="8">
        <f>IF(SUM('発達障害（診断書なし・配慮あり）情報入力シート'!$T489:$AP489)&gt;0,1,0)</f>
        <v>0</v>
      </c>
      <c r="O489" s="8">
        <f>IF('発達障害（診断書なし・配慮あり）情報入力シート'!D489="入学者(新1年生)",1,0)</f>
        <v>0</v>
      </c>
    </row>
    <row r="490" spans="1:15" x14ac:dyDescent="0.4">
      <c r="A490" s="1217">
        <v>466</v>
      </c>
      <c r="B490" s="1218">
        <f>IF('発達障害（診断書なし・配慮あり）情報入力シート'!AQ490="",0,IF(AND('発達障害（診断書なし・配慮あり）情報入力シート'!AP490=1,'発達障害（診断書なし・配慮あり）情報入力シート'!D490&lt;&gt;"",'発達障害（診断書なし・配慮あり）情報入力シート'!D490&lt;&gt;"在籍者(2年生以上)"),1,0))</f>
        <v>0</v>
      </c>
      <c r="C490" s="1218">
        <f t="shared" si="21"/>
        <v>0</v>
      </c>
      <c r="D490" s="1218" t="str">
        <f>IFERROR(MATCH(ROW('発達障害（診断書なし・配慮あり）情報入力シート'!A466),C:C,0),"")</f>
        <v/>
      </c>
      <c r="E490" s="1218">
        <f>IF('発達障害（診断書なし・配慮あり）情報入力シート'!BS490="",0,IF(AND('発達障害（診断書なし・配慮あり）情報入力シート'!BR490=1,'発達障害（診断書なし・配慮あり）情報入力シート'!D490&lt;&gt;"",'発達障害（診断書なし・配慮あり）情報入力シート'!D490&lt;&gt;"入学しなかった"),1,0))</f>
        <v>0</v>
      </c>
      <c r="F490" s="1218">
        <f t="shared" si="22"/>
        <v>0</v>
      </c>
      <c r="G490" s="1218" t="str">
        <f>IFERROR(MATCH(ROW('発達障害（診断書なし・配慮あり）情報入力シート'!AN466),F:F,0),"")</f>
        <v/>
      </c>
      <c r="H490" s="8">
        <f>IF('発達障害（診断書なし・配慮あり）情報入力シート'!CL490="",0,IF(AND('発達障害（診断書なし・配慮あり）情報入力シート'!CK490=1,'発達障害（診断書なし・配慮あり）情報入力シート'!D490&lt;&gt;"",'発達障害（診断書なし・配慮あり）情報入力シート'!D490&lt;&gt;"入学しなかった"),1,0))</f>
        <v>0</v>
      </c>
      <c r="I490" s="8">
        <f t="shared" si="23"/>
        <v>0</v>
      </c>
      <c r="J490" s="8" t="str">
        <f>IFERROR(MATCH(ROW('発達障害（診断書なし・配慮あり）情報入力シート'!BD466),I:I,0),"")</f>
        <v/>
      </c>
      <c r="K490" s="8">
        <f>IF(OR(SUM('発達障害（診断書なし・配慮あり）情報入力シート'!AT490:BQ490,'発達障害（診断書なし・配慮あり）情報入力シート'!BT490:CJ490)&gt;0,COUNTA('発達障害（診断書なし・配慮あり）情報入力シート'!BR490:BS490)=2,COUNTA('発達障害（診断書なし・配慮あり）情報入力シート'!CK490:CL490)=2),1,0)</f>
        <v>0</v>
      </c>
      <c r="L490" s="8">
        <f>SUM('発達障害（診断書なし・配慮あり）情報入力シート'!J490:M490)+COUNTA('発達障害（診断書なし・配慮あり）情報入力シート'!N490)</f>
        <v>0</v>
      </c>
      <c r="M490" s="8">
        <f>SUM('発達障害（診断書なし・配慮あり）情報入力シート'!O490:R490)+COUNTA('発達障害（診断書なし・配慮あり）情報入力シート'!S490)</f>
        <v>0</v>
      </c>
      <c r="N490" s="8">
        <f>IF(SUM('発達障害（診断書なし・配慮あり）情報入力シート'!$T490:$AP490)&gt;0,1,0)</f>
        <v>0</v>
      </c>
      <c r="O490" s="8">
        <f>IF('発達障害（診断書なし・配慮あり）情報入力シート'!D490="入学者(新1年生)",1,0)</f>
        <v>0</v>
      </c>
    </row>
    <row r="491" spans="1:15" x14ac:dyDescent="0.4">
      <c r="A491" s="1217">
        <v>467</v>
      </c>
      <c r="B491" s="1218">
        <f>IF('発達障害（診断書なし・配慮あり）情報入力シート'!AQ491="",0,IF(AND('発達障害（診断書なし・配慮あり）情報入力シート'!AP491=1,'発達障害（診断書なし・配慮あり）情報入力シート'!D491&lt;&gt;"",'発達障害（診断書なし・配慮あり）情報入力シート'!D491&lt;&gt;"在籍者(2年生以上)"),1,0))</f>
        <v>0</v>
      </c>
      <c r="C491" s="1218">
        <f t="shared" si="21"/>
        <v>0</v>
      </c>
      <c r="D491" s="1218" t="str">
        <f>IFERROR(MATCH(ROW('発達障害（診断書なし・配慮あり）情報入力シート'!A467),C:C,0),"")</f>
        <v/>
      </c>
      <c r="E491" s="1218">
        <f>IF('発達障害（診断書なし・配慮あり）情報入力シート'!BS491="",0,IF(AND('発達障害（診断書なし・配慮あり）情報入力シート'!BR491=1,'発達障害（診断書なし・配慮あり）情報入力シート'!D491&lt;&gt;"",'発達障害（診断書なし・配慮あり）情報入力シート'!D491&lt;&gt;"入学しなかった"),1,0))</f>
        <v>0</v>
      </c>
      <c r="F491" s="1218">
        <f t="shared" si="22"/>
        <v>0</v>
      </c>
      <c r="G491" s="1218" t="str">
        <f>IFERROR(MATCH(ROW('発達障害（診断書なし・配慮あり）情報入力シート'!AN467),F:F,0),"")</f>
        <v/>
      </c>
      <c r="H491" s="8">
        <f>IF('発達障害（診断書なし・配慮あり）情報入力シート'!CL491="",0,IF(AND('発達障害（診断書なし・配慮あり）情報入力シート'!CK491=1,'発達障害（診断書なし・配慮あり）情報入力シート'!D491&lt;&gt;"",'発達障害（診断書なし・配慮あり）情報入力シート'!D491&lt;&gt;"入学しなかった"),1,0))</f>
        <v>0</v>
      </c>
      <c r="I491" s="8">
        <f t="shared" si="23"/>
        <v>0</v>
      </c>
      <c r="J491" s="8" t="str">
        <f>IFERROR(MATCH(ROW('発達障害（診断書なし・配慮あり）情報入力シート'!BD467),I:I,0),"")</f>
        <v/>
      </c>
      <c r="K491" s="8">
        <f>IF(OR(SUM('発達障害（診断書なし・配慮あり）情報入力シート'!AT491:BQ491,'発達障害（診断書なし・配慮あり）情報入力シート'!BT491:CJ491)&gt;0,COUNTA('発達障害（診断書なし・配慮あり）情報入力シート'!BR491:BS491)=2,COUNTA('発達障害（診断書なし・配慮あり）情報入力シート'!CK491:CL491)=2),1,0)</f>
        <v>0</v>
      </c>
      <c r="L491" s="8">
        <f>SUM('発達障害（診断書なし・配慮あり）情報入力シート'!J491:M491)+COUNTA('発達障害（診断書なし・配慮あり）情報入力シート'!N491)</f>
        <v>0</v>
      </c>
      <c r="M491" s="8">
        <f>SUM('発達障害（診断書なし・配慮あり）情報入力シート'!O491:R491)+COUNTA('発達障害（診断書なし・配慮あり）情報入力シート'!S491)</f>
        <v>0</v>
      </c>
      <c r="N491" s="8">
        <f>IF(SUM('発達障害（診断書なし・配慮あり）情報入力シート'!$T491:$AP491)&gt;0,1,0)</f>
        <v>0</v>
      </c>
      <c r="O491" s="8">
        <f>IF('発達障害（診断書なし・配慮あり）情報入力シート'!D491="入学者(新1年生)",1,0)</f>
        <v>0</v>
      </c>
    </row>
    <row r="492" spans="1:15" x14ac:dyDescent="0.4">
      <c r="A492" s="1217">
        <v>468</v>
      </c>
      <c r="B492" s="1218">
        <f>IF('発達障害（診断書なし・配慮あり）情報入力シート'!AQ492="",0,IF(AND('発達障害（診断書なし・配慮あり）情報入力シート'!AP492=1,'発達障害（診断書なし・配慮あり）情報入力シート'!D492&lt;&gt;"",'発達障害（診断書なし・配慮あり）情報入力シート'!D492&lt;&gt;"在籍者(2年生以上)"),1,0))</f>
        <v>0</v>
      </c>
      <c r="C492" s="1218">
        <f t="shared" si="21"/>
        <v>0</v>
      </c>
      <c r="D492" s="1218" t="str">
        <f>IFERROR(MATCH(ROW('発達障害（診断書なし・配慮あり）情報入力シート'!A468),C:C,0),"")</f>
        <v/>
      </c>
      <c r="E492" s="1218">
        <f>IF('発達障害（診断書なし・配慮あり）情報入力シート'!BS492="",0,IF(AND('発達障害（診断書なし・配慮あり）情報入力シート'!BR492=1,'発達障害（診断書なし・配慮あり）情報入力シート'!D492&lt;&gt;"",'発達障害（診断書なし・配慮あり）情報入力シート'!D492&lt;&gt;"入学しなかった"),1,0))</f>
        <v>0</v>
      </c>
      <c r="F492" s="1218">
        <f t="shared" si="22"/>
        <v>0</v>
      </c>
      <c r="G492" s="1218" t="str">
        <f>IFERROR(MATCH(ROW('発達障害（診断書なし・配慮あり）情報入力シート'!AN468),F:F,0),"")</f>
        <v/>
      </c>
      <c r="H492" s="8">
        <f>IF('発達障害（診断書なし・配慮あり）情報入力シート'!CL492="",0,IF(AND('発達障害（診断書なし・配慮あり）情報入力シート'!CK492=1,'発達障害（診断書なし・配慮あり）情報入力シート'!D492&lt;&gt;"",'発達障害（診断書なし・配慮あり）情報入力シート'!D492&lt;&gt;"入学しなかった"),1,0))</f>
        <v>0</v>
      </c>
      <c r="I492" s="8">
        <f t="shared" si="23"/>
        <v>0</v>
      </c>
      <c r="J492" s="8" t="str">
        <f>IFERROR(MATCH(ROW('発達障害（診断書なし・配慮あり）情報入力シート'!BD468),I:I,0),"")</f>
        <v/>
      </c>
      <c r="K492" s="8">
        <f>IF(OR(SUM('発達障害（診断書なし・配慮あり）情報入力シート'!AT492:BQ492,'発達障害（診断書なし・配慮あり）情報入力シート'!BT492:CJ492)&gt;0,COUNTA('発達障害（診断書なし・配慮あり）情報入力シート'!BR492:BS492)=2,COUNTA('発達障害（診断書なし・配慮あり）情報入力シート'!CK492:CL492)=2),1,0)</f>
        <v>0</v>
      </c>
      <c r="L492" s="8">
        <f>SUM('発達障害（診断書なし・配慮あり）情報入力シート'!J492:M492)+COUNTA('発達障害（診断書なし・配慮あり）情報入力シート'!N492)</f>
        <v>0</v>
      </c>
      <c r="M492" s="8">
        <f>SUM('発達障害（診断書なし・配慮あり）情報入力シート'!O492:R492)+COUNTA('発達障害（診断書なし・配慮あり）情報入力シート'!S492)</f>
        <v>0</v>
      </c>
      <c r="N492" s="8">
        <f>IF(SUM('発達障害（診断書なし・配慮あり）情報入力シート'!$T492:$AP492)&gt;0,1,0)</f>
        <v>0</v>
      </c>
      <c r="O492" s="8">
        <f>IF('発達障害（診断書なし・配慮あり）情報入力シート'!D492="入学者(新1年生)",1,0)</f>
        <v>0</v>
      </c>
    </row>
    <row r="493" spans="1:15" x14ac:dyDescent="0.4">
      <c r="A493" s="1217">
        <v>469</v>
      </c>
      <c r="B493" s="1218">
        <f>IF('発達障害（診断書なし・配慮あり）情報入力シート'!AQ493="",0,IF(AND('発達障害（診断書なし・配慮あり）情報入力シート'!AP493=1,'発達障害（診断書なし・配慮あり）情報入力シート'!D493&lt;&gt;"",'発達障害（診断書なし・配慮あり）情報入力シート'!D493&lt;&gt;"在籍者(2年生以上)"),1,0))</f>
        <v>0</v>
      </c>
      <c r="C493" s="1218">
        <f t="shared" si="21"/>
        <v>0</v>
      </c>
      <c r="D493" s="1218" t="str">
        <f>IFERROR(MATCH(ROW('発達障害（診断書なし・配慮あり）情報入力シート'!A469),C:C,0),"")</f>
        <v/>
      </c>
      <c r="E493" s="1218">
        <f>IF('発達障害（診断書なし・配慮あり）情報入力シート'!BS493="",0,IF(AND('発達障害（診断書なし・配慮あり）情報入力シート'!BR493=1,'発達障害（診断書なし・配慮あり）情報入力シート'!D493&lt;&gt;"",'発達障害（診断書なし・配慮あり）情報入力シート'!D493&lt;&gt;"入学しなかった"),1,0))</f>
        <v>0</v>
      </c>
      <c r="F493" s="1218">
        <f t="shared" si="22"/>
        <v>0</v>
      </c>
      <c r="G493" s="1218" t="str">
        <f>IFERROR(MATCH(ROW('発達障害（診断書なし・配慮あり）情報入力シート'!AN469),F:F,0),"")</f>
        <v/>
      </c>
      <c r="H493" s="8">
        <f>IF('発達障害（診断書なし・配慮あり）情報入力シート'!CL493="",0,IF(AND('発達障害（診断書なし・配慮あり）情報入力シート'!CK493=1,'発達障害（診断書なし・配慮あり）情報入力シート'!D493&lt;&gt;"",'発達障害（診断書なし・配慮あり）情報入力シート'!D493&lt;&gt;"入学しなかった"),1,0))</f>
        <v>0</v>
      </c>
      <c r="I493" s="8">
        <f t="shared" si="23"/>
        <v>0</v>
      </c>
      <c r="J493" s="8" t="str">
        <f>IFERROR(MATCH(ROW('発達障害（診断書なし・配慮あり）情報入力シート'!BD469),I:I,0),"")</f>
        <v/>
      </c>
      <c r="K493" s="8">
        <f>IF(OR(SUM('発達障害（診断書なし・配慮あり）情報入力シート'!AT493:BQ493,'発達障害（診断書なし・配慮あり）情報入力シート'!BT493:CJ493)&gt;0,COUNTA('発達障害（診断書なし・配慮あり）情報入力シート'!BR493:BS493)=2,COUNTA('発達障害（診断書なし・配慮あり）情報入力シート'!CK493:CL493)=2),1,0)</f>
        <v>0</v>
      </c>
      <c r="L493" s="8">
        <f>SUM('発達障害（診断書なし・配慮あり）情報入力シート'!J493:M493)+COUNTA('発達障害（診断書なし・配慮あり）情報入力シート'!N493)</f>
        <v>0</v>
      </c>
      <c r="M493" s="8">
        <f>SUM('発達障害（診断書なし・配慮あり）情報入力シート'!O493:R493)+COUNTA('発達障害（診断書なし・配慮あり）情報入力シート'!S493)</f>
        <v>0</v>
      </c>
      <c r="N493" s="8">
        <f>IF(SUM('発達障害（診断書なし・配慮あり）情報入力シート'!$T493:$AP493)&gt;0,1,0)</f>
        <v>0</v>
      </c>
      <c r="O493" s="8">
        <f>IF('発達障害（診断書なし・配慮あり）情報入力シート'!D493="入学者(新1年生)",1,0)</f>
        <v>0</v>
      </c>
    </row>
    <row r="494" spans="1:15" x14ac:dyDescent="0.4">
      <c r="A494" s="1217">
        <v>470</v>
      </c>
      <c r="B494" s="1218">
        <f>IF('発達障害（診断書なし・配慮あり）情報入力シート'!AQ494="",0,IF(AND('発達障害（診断書なし・配慮あり）情報入力シート'!AP494=1,'発達障害（診断書なし・配慮あり）情報入力シート'!D494&lt;&gt;"",'発達障害（診断書なし・配慮あり）情報入力シート'!D494&lt;&gt;"在籍者(2年生以上)"),1,0))</f>
        <v>0</v>
      </c>
      <c r="C494" s="1218">
        <f t="shared" si="21"/>
        <v>0</v>
      </c>
      <c r="D494" s="1218" t="str">
        <f>IFERROR(MATCH(ROW('発達障害（診断書なし・配慮あり）情報入力シート'!A470),C:C,0),"")</f>
        <v/>
      </c>
      <c r="E494" s="1218">
        <f>IF('発達障害（診断書なし・配慮あり）情報入力シート'!BS494="",0,IF(AND('発達障害（診断書なし・配慮あり）情報入力シート'!BR494=1,'発達障害（診断書なし・配慮あり）情報入力シート'!D494&lt;&gt;"",'発達障害（診断書なし・配慮あり）情報入力シート'!D494&lt;&gt;"入学しなかった"),1,0))</f>
        <v>0</v>
      </c>
      <c r="F494" s="1218">
        <f t="shared" si="22"/>
        <v>0</v>
      </c>
      <c r="G494" s="1218" t="str">
        <f>IFERROR(MATCH(ROW('発達障害（診断書なし・配慮あり）情報入力シート'!AN470),F:F,0),"")</f>
        <v/>
      </c>
      <c r="H494" s="8">
        <f>IF('発達障害（診断書なし・配慮あり）情報入力シート'!CL494="",0,IF(AND('発達障害（診断書なし・配慮あり）情報入力シート'!CK494=1,'発達障害（診断書なし・配慮あり）情報入力シート'!D494&lt;&gt;"",'発達障害（診断書なし・配慮あり）情報入力シート'!D494&lt;&gt;"入学しなかった"),1,0))</f>
        <v>0</v>
      </c>
      <c r="I494" s="8">
        <f t="shared" si="23"/>
        <v>0</v>
      </c>
      <c r="J494" s="8" t="str">
        <f>IFERROR(MATCH(ROW('発達障害（診断書なし・配慮あり）情報入力シート'!BD470),I:I,0),"")</f>
        <v/>
      </c>
      <c r="K494" s="8">
        <f>IF(OR(SUM('発達障害（診断書なし・配慮あり）情報入力シート'!AT494:BQ494,'発達障害（診断書なし・配慮あり）情報入力シート'!BT494:CJ494)&gt;0,COUNTA('発達障害（診断書なし・配慮あり）情報入力シート'!BR494:BS494)=2,COUNTA('発達障害（診断書なし・配慮あり）情報入力シート'!CK494:CL494)=2),1,0)</f>
        <v>0</v>
      </c>
      <c r="L494" s="8">
        <f>SUM('発達障害（診断書なし・配慮あり）情報入力シート'!J494:M494)+COUNTA('発達障害（診断書なし・配慮あり）情報入力シート'!N494)</f>
        <v>0</v>
      </c>
      <c r="M494" s="8">
        <f>SUM('発達障害（診断書なし・配慮あり）情報入力シート'!O494:R494)+COUNTA('発達障害（診断書なし・配慮あり）情報入力シート'!S494)</f>
        <v>0</v>
      </c>
      <c r="N494" s="8">
        <f>IF(SUM('発達障害（診断書なし・配慮あり）情報入力シート'!$T494:$AP494)&gt;0,1,0)</f>
        <v>0</v>
      </c>
      <c r="O494" s="8">
        <f>IF('発達障害（診断書なし・配慮あり）情報入力シート'!D494="入学者(新1年生)",1,0)</f>
        <v>0</v>
      </c>
    </row>
    <row r="495" spans="1:15" x14ac:dyDescent="0.4">
      <c r="A495" s="1217">
        <v>471</v>
      </c>
      <c r="B495" s="1218">
        <f>IF('発達障害（診断書なし・配慮あり）情報入力シート'!AQ495="",0,IF(AND('発達障害（診断書なし・配慮あり）情報入力シート'!AP495=1,'発達障害（診断書なし・配慮あり）情報入力シート'!D495&lt;&gt;"",'発達障害（診断書なし・配慮あり）情報入力シート'!D495&lt;&gt;"在籍者(2年生以上)"),1,0))</f>
        <v>0</v>
      </c>
      <c r="C495" s="1218">
        <f t="shared" si="21"/>
        <v>0</v>
      </c>
      <c r="D495" s="1218" t="str">
        <f>IFERROR(MATCH(ROW('発達障害（診断書なし・配慮あり）情報入力シート'!A471),C:C,0),"")</f>
        <v/>
      </c>
      <c r="E495" s="1218">
        <f>IF('発達障害（診断書なし・配慮あり）情報入力シート'!BS495="",0,IF(AND('発達障害（診断書なし・配慮あり）情報入力シート'!BR495=1,'発達障害（診断書なし・配慮あり）情報入力シート'!D495&lt;&gt;"",'発達障害（診断書なし・配慮あり）情報入力シート'!D495&lt;&gt;"入学しなかった"),1,0))</f>
        <v>0</v>
      </c>
      <c r="F495" s="1218">
        <f t="shared" si="22"/>
        <v>0</v>
      </c>
      <c r="G495" s="1218" t="str">
        <f>IFERROR(MATCH(ROW('発達障害（診断書なし・配慮あり）情報入力シート'!AN471),F:F,0),"")</f>
        <v/>
      </c>
      <c r="H495" s="8">
        <f>IF('発達障害（診断書なし・配慮あり）情報入力シート'!CL495="",0,IF(AND('発達障害（診断書なし・配慮あり）情報入力シート'!CK495=1,'発達障害（診断書なし・配慮あり）情報入力シート'!D495&lt;&gt;"",'発達障害（診断書なし・配慮あり）情報入力シート'!D495&lt;&gt;"入学しなかった"),1,0))</f>
        <v>0</v>
      </c>
      <c r="I495" s="8">
        <f t="shared" si="23"/>
        <v>0</v>
      </c>
      <c r="J495" s="8" t="str">
        <f>IFERROR(MATCH(ROW('発達障害（診断書なし・配慮あり）情報入力シート'!BD471),I:I,0),"")</f>
        <v/>
      </c>
      <c r="K495" s="8">
        <f>IF(OR(SUM('発達障害（診断書なし・配慮あり）情報入力シート'!AT495:BQ495,'発達障害（診断書なし・配慮あり）情報入力シート'!BT495:CJ495)&gt;0,COUNTA('発達障害（診断書なし・配慮あり）情報入力シート'!BR495:BS495)=2,COUNTA('発達障害（診断書なし・配慮あり）情報入力シート'!CK495:CL495)=2),1,0)</f>
        <v>0</v>
      </c>
      <c r="L495" s="8">
        <f>SUM('発達障害（診断書なし・配慮あり）情報入力シート'!J495:M495)+COUNTA('発達障害（診断書なし・配慮あり）情報入力シート'!N495)</f>
        <v>0</v>
      </c>
      <c r="M495" s="8">
        <f>SUM('発達障害（診断書なし・配慮あり）情報入力シート'!O495:R495)+COUNTA('発達障害（診断書なし・配慮あり）情報入力シート'!S495)</f>
        <v>0</v>
      </c>
      <c r="N495" s="8">
        <f>IF(SUM('発達障害（診断書なし・配慮あり）情報入力シート'!$T495:$AP495)&gt;0,1,0)</f>
        <v>0</v>
      </c>
      <c r="O495" s="8">
        <f>IF('発達障害（診断書なし・配慮あり）情報入力シート'!D495="入学者(新1年生)",1,0)</f>
        <v>0</v>
      </c>
    </row>
    <row r="496" spans="1:15" x14ac:dyDescent="0.4">
      <c r="A496" s="1217">
        <v>472</v>
      </c>
      <c r="B496" s="1218">
        <f>IF('発達障害（診断書なし・配慮あり）情報入力シート'!AQ496="",0,IF(AND('発達障害（診断書なし・配慮あり）情報入力シート'!AP496=1,'発達障害（診断書なし・配慮あり）情報入力シート'!D496&lt;&gt;"",'発達障害（診断書なし・配慮あり）情報入力シート'!D496&lt;&gt;"在籍者(2年生以上)"),1,0))</f>
        <v>0</v>
      </c>
      <c r="C496" s="1218">
        <f t="shared" si="21"/>
        <v>0</v>
      </c>
      <c r="D496" s="1218" t="str">
        <f>IFERROR(MATCH(ROW('発達障害（診断書なし・配慮あり）情報入力シート'!A472),C:C,0),"")</f>
        <v/>
      </c>
      <c r="E496" s="1218">
        <f>IF('発達障害（診断書なし・配慮あり）情報入力シート'!BS496="",0,IF(AND('発達障害（診断書なし・配慮あり）情報入力シート'!BR496=1,'発達障害（診断書なし・配慮あり）情報入力シート'!D496&lt;&gt;"",'発達障害（診断書なし・配慮あり）情報入力シート'!D496&lt;&gt;"入学しなかった"),1,0))</f>
        <v>0</v>
      </c>
      <c r="F496" s="1218">
        <f t="shared" si="22"/>
        <v>0</v>
      </c>
      <c r="G496" s="1218" t="str">
        <f>IFERROR(MATCH(ROW('発達障害（診断書なし・配慮あり）情報入力シート'!AN472),F:F,0),"")</f>
        <v/>
      </c>
      <c r="H496" s="8">
        <f>IF('発達障害（診断書なし・配慮あり）情報入力シート'!CL496="",0,IF(AND('発達障害（診断書なし・配慮あり）情報入力シート'!CK496=1,'発達障害（診断書なし・配慮あり）情報入力シート'!D496&lt;&gt;"",'発達障害（診断書なし・配慮あり）情報入力シート'!D496&lt;&gt;"入学しなかった"),1,0))</f>
        <v>0</v>
      </c>
      <c r="I496" s="8">
        <f t="shared" si="23"/>
        <v>0</v>
      </c>
      <c r="J496" s="8" t="str">
        <f>IFERROR(MATCH(ROW('発達障害（診断書なし・配慮あり）情報入力シート'!BD472),I:I,0),"")</f>
        <v/>
      </c>
      <c r="K496" s="8">
        <f>IF(OR(SUM('発達障害（診断書なし・配慮あり）情報入力シート'!AT496:BQ496,'発達障害（診断書なし・配慮あり）情報入力シート'!BT496:CJ496)&gt;0,COUNTA('発達障害（診断書なし・配慮あり）情報入力シート'!BR496:BS496)=2,COUNTA('発達障害（診断書なし・配慮あり）情報入力シート'!CK496:CL496)=2),1,0)</f>
        <v>0</v>
      </c>
      <c r="L496" s="8">
        <f>SUM('発達障害（診断書なし・配慮あり）情報入力シート'!J496:M496)+COUNTA('発達障害（診断書なし・配慮あり）情報入力シート'!N496)</f>
        <v>0</v>
      </c>
      <c r="M496" s="8">
        <f>SUM('発達障害（診断書なし・配慮あり）情報入力シート'!O496:R496)+COUNTA('発達障害（診断書なし・配慮あり）情報入力シート'!S496)</f>
        <v>0</v>
      </c>
      <c r="N496" s="8">
        <f>IF(SUM('発達障害（診断書なし・配慮あり）情報入力シート'!$T496:$AP496)&gt;0,1,0)</f>
        <v>0</v>
      </c>
      <c r="O496" s="8">
        <f>IF('発達障害（診断書なし・配慮あり）情報入力シート'!D496="入学者(新1年生)",1,0)</f>
        <v>0</v>
      </c>
    </row>
    <row r="497" spans="1:15" x14ac:dyDescent="0.4">
      <c r="A497" s="1217">
        <v>473</v>
      </c>
      <c r="B497" s="1218">
        <f>IF('発達障害（診断書なし・配慮あり）情報入力シート'!AQ497="",0,IF(AND('発達障害（診断書なし・配慮あり）情報入力シート'!AP497=1,'発達障害（診断書なし・配慮あり）情報入力シート'!D497&lt;&gt;"",'発達障害（診断書なし・配慮あり）情報入力シート'!D497&lt;&gt;"在籍者(2年生以上)"),1,0))</f>
        <v>0</v>
      </c>
      <c r="C497" s="1218">
        <f t="shared" si="21"/>
        <v>0</v>
      </c>
      <c r="D497" s="1218" t="str">
        <f>IFERROR(MATCH(ROW('発達障害（診断書なし・配慮あり）情報入力シート'!A473),C:C,0),"")</f>
        <v/>
      </c>
      <c r="E497" s="1218">
        <f>IF('発達障害（診断書なし・配慮あり）情報入力シート'!BS497="",0,IF(AND('発達障害（診断書なし・配慮あり）情報入力シート'!BR497=1,'発達障害（診断書なし・配慮あり）情報入力シート'!D497&lt;&gt;"",'発達障害（診断書なし・配慮あり）情報入力シート'!D497&lt;&gt;"入学しなかった"),1,0))</f>
        <v>0</v>
      </c>
      <c r="F497" s="1218">
        <f t="shared" si="22"/>
        <v>0</v>
      </c>
      <c r="G497" s="1218" t="str">
        <f>IFERROR(MATCH(ROW('発達障害（診断書なし・配慮あり）情報入力シート'!AN473),F:F,0),"")</f>
        <v/>
      </c>
      <c r="H497" s="8">
        <f>IF('発達障害（診断書なし・配慮あり）情報入力シート'!CL497="",0,IF(AND('発達障害（診断書なし・配慮あり）情報入力シート'!CK497=1,'発達障害（診断書なし・配慮あり）情報入力シート'!D497&lt;&gt;"",'発達障害（診断書なし・配慮あり）情報入力シート'!D497&lt;&gt;"入学しなかった"),1,0))</f>
        <v>0</v>
      </c>
      <c r="I497" s="8">
        <f t="shared" si="23"/>
        <v>0</v>
      </c>
      <c r="J497" s="8" t="str">
        <f>IFERROR(MATCH(ROW('発達障害（診断書なし・配慮あり）情報入力シート'!BD473),I:I,0),"")</f>
        <v/>
      </c>
      <c r="K497" s="8">
        <f>IF(OR(SUM('発達障害（診断書なし・配慮あり）情報入力シート'!AT497:BQ497,'発達障害（診断書なし・配慮あり）情報入力シート'!BT497:CJ497)&gt;0,COUNTA('発達障害（診断書なし・配慮あり）情報入力シート'!BR497:BS497)=2,COUNTA('発達障害（診断書なし・配慮あり）情報入力シート'!CK497:CL497)=2),1,0)</f>
        <v>0</v>
      </c>
      <c r="L497" s="8">
        <f>SUM('発達障害（診断書なし・配慮あり）情報入力シート'!J497:M497)+COUNTA('発達障害（診断書なし・配慮あり）情報入力シート'!N497)</f>
        <v>0</v>
      </c>
      <c r="M497" s="8">
        <f>SUM('発達障害（診断書なし・配慮あり）情報入力シート'!O497:R497)+COUNTA('発達障害（診断書なし・配慮あり）情報入力シート'!S497)</f>
        <v>0</v>
      </c>
      <c r="N497" s="8">
        <f>IF(SUM('発達障害（診断書なし・配慮あり）情報入力シート'!$T497:$AP497)&gt;0,1,0)</f>
        <v>0</v>
      </c>
      <c r="O497" s="8">
        <f>IF('発達障害（診断書なし・配慮あり）情報入力シート'!D497="入学者(新1年生)",1,0)</f>
        <v>0</v>
      </c>
    </row>
    <row r="498" spans="1:15" x14ac:dyDescent="0.4">
      <c r="A498" s="1217">
        <v>474</v>
      </c>
      <c r="B498" s="1218">
        <f>IF('発達障害（診断書なし・配慮あり）情報入力シート'!AQ498="",0,IF(AND('発達障害（診断書なし・配慮あり）情報入力シート'!AP498=1,'発達障害（診断書なし・配慮あり）情報入力シート'!D498&lt;&gt;"",'発達障害（診断書なし・配慮あり）情報入力シート'!D498&lt;&gt;"在籍者(2年生以上)"),1,0))</f>
        <v>0</v>
      </c>
      <c r="C498" s="1218">
        <f t="shared" si="21"/>
        <v>0</v>
      </c>
      <c r="D498" s="1218" t="str">
        <f>IFERROR(MATCH(ROW('発達障害（診断書なし・配慮あり）情報入力シート'!A474),C:C,0),"")</f>
        <v/>
      </c>
      <c r="E498" s="1218">
        <f>IF('発達障害（診断書なし・配慮あり）情報入力シート'!BS498="",0,IF(AND('発達障害（診断書なし・配慮あり）情報入力シート'!BR498=1,'発達障害（診断書なし・配慮あり）情報入力シート'!D498&lt;&gt;"",'発達障害（診断書なし・配慮あり）情報入力シート'!D498&lt;&gt;"入学しなかった"),1,0))</f>
        <v>0</v>
      </c>
      <c r="F498" s="1218">
        <f t="shared" si="22"/>
        <v>0</v>
      </c>
      <c r="G498" s="1218" t="str">
        <f>IFERROR(MATCH(ROW('発達障害（診断書なし・配慮あり）情報入力シート'!AN474),F:F,0),"")</f>
        <v/>
      </c>
      <c r="H498" s="8">
        <f>IF('発達障害（診断書なし・配慮あり）情報入力シート'!CL498="",0,IF(AND('発達障害（診断書なし・配慮あり）情報入力シート'!CK498=1,'発達障害（診断書なし・配慮あり）情報入力シート'!D498&lt;&gt;"",'発達障害（診断書なし・配慮あり）情報入力シート'!D498&lt;&gt;"入学しなかった"),1,0))</f>
        <v>0</v>
      </c>
      <c r="I498" s="8">
        <f t="shared" si="23"/>
        <v>0</v>
      </c>
      <c r="J498" s="8" t="str">
        <f>IFERROR(MATCH(ROW('発達障害（診断書なし・配慮あり）情報入力シート'!BD474),I:I,0),"")</f>
        <v/>
      </c>
      <c r="K498" s="8">
        <f>IF(OR(SUM('発達障害（診断書なし・配慮あり）情報入力シート'!AT498:BQ498,'発達障害（診断書なし・配慮あり）情報入力シート'!BT498:CJ498)&gt;0,COUNTA('発達障害（診断書なし・配慮あり）情報入力シート'!BR498:BS498)=2,COUNTA('発達障害（診断書なし・配慮あり）情報入力シート'!CK498:CL498)=2),1,0)</f>
        <v>0</v>
      </c>
      <c r="L498" s="8">
        <f>SUM('発達障害（診断書なし・配慮あり）情報入力シート'!J498:M498)+COUNTA('発達障害（診断書なし・配慮あり）情報入力シート'!N498)</f>
        <v>0</v>
      </c>
      <c r="M498" s="8">
        <f>SUM('発達障害（診断書なし・配慮あり）情報入力シート'!O498:R498)+COUNTA('発達障害（診断書なし・配慮あり）情報入力シート'!S498)</f>
        <v>0</v>
      </c>
      <c r="N498" s="8">
        <f>IF(SUM('発達障害（診断書なし・配慮あり）情報入力シート'!$T498:$AP498)&gt;0,1,0)</f>
        <v>0</v>
      </c>
      <c r="O498" s="8">
        <f>IF('発達障害（診断書なし・配慮あり）情報入力シート'!D498="入学者(新1年生)",1,0)</f>
        <v>0</v>
      </c>
    </row>
    <row r="499" spans="1:15" x14ac:dyDescent="0.4">
      <c r="A499" s="1217">
        <v>475</v>
      </c>
      <c r="B499" s="1218">
        <f>IF('発達障害（診断書なし・配慮あり）情報入力シート'!AQ499="",0,IF(AND('発達障害（診断書なし・配慮あり）情報入力シート'!AP499=1,'発達障害（診断書なし・配慮あり）情報入力シート'!D499&lt;&gt;"",'発達障害（診断書なし・配慮あり）情報入力シート'!D499&lt;&gt;"在籍者(2年生以上)"),1,0))</f>
        <v>0</v>
      </c>
      <c r="C499" s="1218">
        <f t="shared" si="21"/>
        <v>0</v>
      </c>
      <c r="D499" s="1218" t="str">
        <f>IFERROR(MATCH(ROW('発達障害（診断書なし・配慮あり）情報入力シート'!A475),C:C,0),"")</f>
        <v/>
      </c>
      <c r="E499" s="1218">
        <f>IF('発達障害（診断書なし・配慮あり）情報入力シート'!BS499="",0,IF(AND('発達障害（診断書なし・配慮あり）情報入力シート'!BR499=1,'発達障害（診断書なし・配慮あり）情報入力シート'!D499&lt;&gt;"",'発達障害（診断書なし・配慮あり）情報入力シート'!D499&lt;&gt;"入学しなかった"),1,0))</f>
        <v>0</v>
      </c>
      <c r="F499" s="1218">
        <f t="shared" si="22"/>
        <v>0</v>
      </c>
      <c r="G499" s="1218" t="str">
        <f>IFERROR(MATCH(ROW('発達障害（診断書なし・配慮あり）情報入力シート'!AN475),F:F,0),"")</f>
        <v/>
      </c>
      <c r="H499" s="8">
        <f>IF('発達障害（診断書なし・配慮あり）情報入力シート'!CL499="",0,IF(AND('発達障害（診断書なし・配慮あり）情報入力シート'!CK499=1,'発達障害（診断書なし・配慮あり）情報入力シート'!D499&lt;&gt;"",'発達障害（診断書なし・配慮あり）情報入力シート'!D499&lt;&gt;"入学しなかった"),1,0))</f>
        <v>0</v>
      </c>
      <c r="I499" s="8">
        <f t="shared" si="23"/>
        <v>0</v>
      </c>
      <c r="J499" s="8" t="str">
        <f>IFERROR(MATCH(ROW('発達障害（診断書なし・配慮あり）情報入力シート'!BD475),I:I,0),"")</f>
        <v/>
      </c>
      <c r="K499" s="8">
        <f>IF(OR(SUM('発達障害（診断書なし・配慮あり）情報入力シート'!AT499:BQ499,'発達障害（診断書なし・配慮あり）情報入力シート'!BT499:CJ499)&gt;0,COUNTA('発達障害（診断書なし・配慮あり）情報入力シート'!BR499:BS499)=2,COUNTA('発達障害（診断書なし・配慮あり）情報入力シート'!CK499:CL499)=2),1,0)</f>
        <v>0</v>
      </c>
      <c r="L499" s="8">
        <f>SUM('発達障害（診断書なし・配慮あり）情報入力シート'!J499:M499)+COUNTA('発達障害（診断書なし・配慮あり）情報入力シート'!N499)</f>
        <v>0</v>
      </c>
      <c r="M499" s="8">
        <f>SUM('発達障害（診断書なし・配慮あり）情報入力シート'!O499:R499)+COUNTA('発達障害（診断書なし・配慮あり）情報入力シート'!S499)</f>
        <v>0</v>
      </c>
      <c r="N499" s="8">
        <f>IF(SUM('発達障害（診断書なし・配慮あり）情報入力シート'!$T499:$AP499)&gt;0,1,0)</f>
        <v>0</v>
      </c>
      <c r="O499" s="8">
        <f>IF('発達障害（診断書なし・配慮あり）情報入力シート'!D499="入学者(新1年生)",1,0)</f>
        <v>0</v>
      </c>
    </row>
    <row r="500" spans="1:15" x14ac:dyDescent="0.4">
      <c r="A500" s="1217">
        <v>476</v>
      </c>
      <c r="B500" s="1218">
        <f>IF('発達障害（診断書なし・配慮あり）情報入力シート'!AQ500="",0,IF(AND('発達障害（診断書なし・配慮あり）情報入力シート'!AP500=1,'発達障害（診断書なし・配慮あり）情報入力シート'!D500&lt;&gt;"",'発達障害（診断書なし・配慮あり）情報入力シート'!D500&lt;&gt;"在籍者(2年生以上)"),1,0))</f>
        <v>0</v>
      </c>
      <c r="C500" s="1218">
        <f t="shared" si="21"/>
        <v>0</v>
      </c>
      <c r="D500" s="1218" t="str">
        <f>IFERROR(MATCH(ROW('発達障害（診断書なし・配慮あり）情報入力シート'!A476),C:C,0),"")</f>
        <v/>
      </c>
      <c r="E500" s="1218">
        <f>IF('発達障害（診断書なし・配慮あり）情報入力シート'!BS500="",0,IF(AND('発達障害（診断書なし・配慮あり）情報入力シート'!BR500=1,'発達障害（診断書なし・配慮あり）情報入力シート'!D500&lt;&gt;"",'発達障害（診断書なし・配慮あり）情報入力シート'!D500&lt;&gt;"入学しなかった"),1,0))</f>
        <v>0</v>
      </c>
      <c r="F500" s="1218">
        <f t="shared" si="22"/>
        <v>0</v>
      </c>
      <c r="G500" s="1218" t="str">
        <f>IFERROR(MATCH(ROW('発達障害（診断書なし・配慮あり）情報入力シート'!AN476),F:F,0),"")</f>
        <v/>
      </c>
      <c r="H500" s="8">
        <f>IF('発達障害（診断書なし・配慮あり）情報入力シート'!CL500="",0,IF(AND('発達障害（診断書なし・配慮あり）情報入力シート'!CK500=1,'発達障害（診断書なし・配慮あり）情報入力シート'!D500&lt;&gt;"",'発達障害（診断書なし・配慮あり）情報入力シート'!D500&lt;&gt;"入学しなかった"),1,0))</f>
        <v>0</v>
      </c>
      <c r="I500" s="8">
        <f t="shared" si="23"/>
        <v>0</v>
      </c>
      <c r="J500" s="8" t="str">
        <f>IFERROR(MATCH(ROW('発達障害（診断書なし・配慮あり）情報入力シート'!BD476),I:I,0),"")</f>
        <v/>
      </c>
      <c r="K500" s="8">
        <f>IF(OR(SUM('発達障害（診断書なし・配慮あり）情報入力シート'!AT500:BQ500,'発達障害（診断書なし・配慮あり）情報入力シート'!BT500:CJ500)&gt;0,COUNTA('発達障害（診断書なし・配慮あり）情報入力シート'!BR500:BS500)=2,COUNTA('発達障害（診断書なし・配慮あり）情報入力シート'!CK500:CL500)=2),1,0)</f>
        <v>0</v>
      </c>
      <c r="L500" s="8">
        <f>SUM('発達障害（診断書なし・配慮あり）情報入力シート'!J500:M500)+COUNTA('発達障害（診断書なし・配慮あり）情報入力シート'!N500)</f>
        <v>0</v>
      </c>
      <c r="M500" s="8">
        <f>SUM('発達障害（診断書なし・配慮あり）情報入力シート'!O500:R500)+COUNTA('発達障害（診断書なし・配慮あり）情報入力シート'!S500)</f>
        <v>0</v>
      </c>
      <c r="N500" s="8">
        <f>IF(SUM('発達障害（診断書なし・配慮あり）情報入力シート'!$T500:$AP500)&gt;0,1,0)</f>
        <v>0</v>
      </c>
      <c r="O500" s="8">
        <f>IF('発達障害（診断書なし・配慮あり）情報入力シート'!D500="入学者(新1年生)",1,0)</f>
        <v>0</v>
      </c>
    </row>
    <row r="501" spans="1:15" x14ac:dyDescent="0.4">
      <c r="A501" s="1217">
        <v>477</v>
      </c>
      <c r="B501" s="1218">
        <f>IF('発達障害（診断書なし・配慮あり）情報入力シート'!AQ501="",0,IF(AND('発達障害（診断書なし・配慮あり）情報入力シート'!AP501=1,'発達障害（診断書なし・配慮あり）情報入力シート'!D501&lt;&gt;"",'発達障害（診断書なし・配慮あり）情報入力シート'!D501&lt;&gt;"在籍者(2年生以上)"),1,0))</f>
        <v>0</v>
      </c>
      <c r="C501" s="1218">
        <f t="shared" si="21"/>
        <v>0</v>
      </c>
      <c r="D501" s="1218" t="str">
        <f>IFERROR(MATCH(ROW('発達障害（診断書なし・配慮あり）情報入力シート'!A477),C:C,0),"")</f>
        <v/>
      </c>
      <c r="E501" s="1218">
        <f>IF('発達障害（診断書なし・配慮あり）情報入力シート'!BS501="",0,IF(AND('発達障害（診断書なし・配慮あり）情報入力シート'!BR501=1,'発達障害（診断書なし・配慮あり）情報入力シート'!D501&lt;&gt;"",'発達障害（診断書なし・配慮あり）情報入力シート'!D501&lt;&gt;"入学しなかった"),1,0))</f>
        <v>0</v>
      </c>
      <c r="F501" s="1218">
        <f t="shared" si="22"/>
        <v>0</v>
      </c>
      <c r="G501" s="1218" t="str">
        <f>IFERROR(MATCH(ROW('発達障害（診断書なし・配慮あり）情報入力シート'!AN477),F:F,0),"")</f>
        <v/>
      </c>
      <c r="H501" s="8">
        <f>IF('発達障害（診断書なし・配慮あり）情報入力シート'!CL501="",0,IF(AND('発達障害（診断書なし・配慮あり）情報入力シート'!CK501=1,'発達障害（診断書なし・配慮あり）情報入力シート'!D501&lt;&gt;"",'発達障害（診断書なし・配慮あり）情報入力シート'!D501&lt;&gt;"入学しなかった"),1,0))</f>
        <v>0</v>
      </c>
      <c r="I501" s="8">
        <f t="shared" si="23"/>
        <v>0</v>
      </c>
      <c r="J501" s="8" t="str">
        <f>IFERROR(MATCH(ROW('発達障害（診断書なし・配慮あり）情報入力シート'!BD477),I:I,0),"")</f>
        <v/>
      </c>
      <c r="K501" s="8">
        <f>IF(OR(SUM('発達障害（診断書なし・配慮あり）情報入力シート'!AT501:BQ501,'発達障害（診断書なし・配慮あり）情報入力シート'!BT501:CJ501)&gt;0,COUNTA('発達障害（診断書なし・配慮あり）情報入力シート'!BR501:BS501)=2,COUNTA('発達障害（診断書なし・配慮あり）情報入力シート'!CK501:CL501)=2),1,0)</f>
        <v>0</v>
      </c>
      <c r="L501" s="8">
        <f>SUM('発達障害（診断書なし・配慮あり）情報入力シート'!J501:M501)+COUNTA('発達障害（診断書なし・配慮あり）情報入力シート'!N501)</f>
        <v>0</v>
      </c>
      <c r="M501" s="8">
        <f>SUM('発達障害（診断書なし・配慮あり）情報入力シート'!O501:R501)+COUNTA('発達障害（診断書なし・配慮あり）情報入力シート'!S501)</f>
        <v>0</v>
      </c>
      <c r="N501" s="8">
        <f>IF(SUM('発達障害（診断書なし・配慮あり）情報入力シート'!$T501:$AP501)&gt;0,1,0)</f>
        <v>0</v>
      </c>
      <c r="O501" s="8">
        <f>IF('発達障害（診断書なし・配慮あり）情報入力シート'!D501="入学者(新1年生)",1,0)</f>
        <v>0</v>
      </c>
    </row>
    <row r="502" spans="1:15" x14ac:dyDescent="0.4">
      <c r="A502" s="1217">
        <v>478</v>
      </c>
      <c r="B502" s="1218">
        <f>IF('発達障害（診断書なし・配慮あり）情報入力シート'!AQ502="",0,IF(AND('発達障害（診断書なし・配慮あり）情報入力シート'!AP502=1,'発達障害（診断書なし・配慮あり）情報入力シート'!D502&lt;&gt;"",'発達障害（診断書なし・配慮あり）情報入力シート'!D502&lt;&gt;"在籍者(2年生以上)"),1,0))</f>
        <v>0</v>
      </c>
      <c r="C502" s="1218">
        <f t="shared" si="21"/>
        <v>0</v>
      </c>
      <c r="D502" s="1218" t="str">
        <f>IFERROR(MATCH(ROW('発達障害（診断書なし・配慮あり）情報入力シート'!A478),C:C,0),"")</f>
        <v/>
      </c>
      <c r="E502" s="1218">
        <f>IF('発達障害（診断書なし・配慮あり）情報入力シート'!BS502="",0,IF(AND('発達障害（診断書なし・配慮あり）情報入力シート'!BR502=1,'発達障害（診断書なし・配慮あり）情報入力シート'!D502&lt;&gt;"",'発達障害（診断書なし・配慮あり）情報入力シート'!D502&lt;&gt;"入学しなかった"),1,0))</f>
        <v>0</v>
      </c>
      <c r="F502" s="1218">
        <f t="shared" si="22"/>
        <v>0</v>
      </c>
      <c r="G502" s="1218" t="str">
        <f>IFERROR(MATCH(ROW('発達障害（診断書なし・配慮あり）情報入力シート'!AN478),F:F,0),"")</f>
        <v/>
      </c>
      <c r="H502" s="8">
        <f>IF('発達障害（診断書なし・配慮あり）情報入力シート'!CL502="",0,IF(AND('発達障害（診断書なし・配慮あり）情報入力シート'!CK502=1,'発達障害（診断書なし・配慮あり）情報入力シート'!D502&lt;&gt;"",'発達障害（診断書なし・配慮あり）情報入力シート'!D502&lt;&gt;"入学しなかった"),1,0))</f>
        <v>0</v>
      </c>
      <c r="I502" s="8">
        <f t="shared" si="23"/>
        <v>0</v>
      </c>
      <c r="J502" s="8" t="str">
        <f>IFERROR(MATCH(ROW('発達障害（診断書なし・配慮あり）情報入力シート'!BD478),I:I,0),"")</f>
        <v/>
      </c>
      <c r="K502" s="8">
        <f>IF(OR(SUM('発達障害（診断書なし・配慮あり）情報入力シート'!AT502:BQ502,'発達障害（診断書なし・配慮あり）情報入力シート'!BT502:CJ502)&gt;0,COUNTA('発達障害（診断書なし・配慮あり）情報入力シート'!BR502:BS502)=2,COUNTA('発達障害（診断書なし・配慮あり）情報入力シート'!CK502:CL502)=2),1,0)</f>
        <v>0</v>
      </c>
      <c r="L502" s="8">
        <f>SUM('発達障害（診断書なし・配慮あり）情報入力シート'!J502:M502)+COUNTA('発達障害（診断書なし・配慮あり）情報入力シート'!N502)</f>
        <v>0</v>
      </c>
      <c r="M502" s="8">
        <f>SUM('発達障害（診断書なし・配慮あり）情報入力シート'!O502:R502)+COUNTA('発達障害（診断書なし・配慮あり）情報入力シート'!S502)</f>
        <v>0</v>
      </c>
      <c r="N502" s="8">
        <f>IF(SUM('発達障害（診断書なし・配慮あり）情報入力シート'!$T502:$AP502)&gt;0,1,0)</f>
        <v>0</v>
      </c>
      <c r="O502" s="8">
        <f>IF('発達障害（診断書なし・配慮あり）情報入力シート'!D502="入学者(新1年生)",1,0)</f>
        <v>0</v>
      </c>
    </row>
    <row r="503" spans="1:15" x14ac:dyDescent="0.4">
      <c r="A503" s="1217">
        <v>479</v>
      </c>
      <c r="B503" s="1218">
        <f>IF('発達障害（診断書なし・配慮あり）情報入力シート'!AQ503="",0,IF(AND('発達障害（診断書なし・配慮あり）情報入力シート'!AP503=1,'発達障害（診断書なし・配慮あり）情報入力シート'!D503&lt;&gt;"",'発達障害（診断書なし・配慮あり）情報入力シート'!D503&lt;&gt;"在籍者(2年生以上)"),1,0))</f>
        <v>0</v>
      </c>
      <c r="C503" s="1218">
        <f t="shared" si="21"/>
        <v>0</v>
      </c>
      <c r="D503" s="1218" t="str">
        <f>IFERROR(MATCH(ROW('発達障害（診断書なし・配慮あり）情報入力シート'!A479),C:C,0),"")</f>
        <v/>
      </c>
      <c r="E503" s="1218">
        <f>IF('発達障害（診断書なし・配慮あり）情報入力シート'!BS503="",0,IF(AND('発達障害（診断書なし・配慮あり）情報入力シート'!BR503=1,'発達障害（診断書なし・配慮あり）情報入力シート'!D503&lt;&gt;"",'発達障害（診断書なし・配慮あり）情報入力シート'!D503&lt;&gt;"入学しなかった"),1,0))</f>
        <v>0</v>
      </c>
      <c r="F503" s="1218">
        <f t="shared" si="22"/>
        <v>0</v>
      </c>
      <c r="G503" s="1218" t="str">
        <f>IFERROR(MATCH(ROW('発達障害（診断書なし・配慮あり）情報入力シート'!AN479),F:F,0),"")</f>
        <v/>
      </c>
      <c r="H503" s="8">
        <f>IF('発達障害（診断書なし・配慮あり）情報入力シート'!CL503="",0,IF(AND('発達障害（診断書なし・配慮あり）情報入力シート'!CK503=1,'発達障害（診断書なし・配慮あり）情報入力シート'!D503&lt;&gt;"",'発達障害（診断書なし・配慮あり）情報入力シート'!D503&lt;&gt;"入学しなかった"),1,0))</f>
        <v>0</v>
      </c>
      <c r="I503" s="8">
        <f t="shared" si="23"/>
        <v>0</v>
      </c>
      <c r="J503" s="8" t="str">
        <f>IFERROR(MATCH(ROW('発達障害（診断書なし・配慮あり）情報入力シート'!BD479),I:I,0),"")</f>
        <v/>
      </c>
      <c r="K503" s="8">
        <f>IF(OR(SUM('発達障害（診断書なし・配慮あり）情報入力シート'!AT503:BQ503,'発達障害（診断書なし・配慮あり）情報入力シート'!BT503:CJ503)&gt;0,COUNTA('発達障害（診断書なし・配慮あり）情報入力シート'!BR503:BS503)=2,COUNTA('発達障害（診断書なし・配慮あり）情報入力シート'!CK503:CL503)=2),1,0)</f>
        <v>0</v>
      </c>
      <c r="L503" s="8">
        <f>SUM('発達障害（診断書なし・配慮あり）情報入力シート'!J503:M503)+COUNTA('発達障害（診断書なし・配慮あり）情報入力シート'!N503)</f>
        <v>0</v>
      </c>
      <c r="M503" s="8">
        <f>SUM('発達障害（診断書なし・配慮あり）情報入力シート'!O503:R503)+COUNTA('発達障害（診断書なし・配慮あり）情報入力シート'!S503)</f>
        <v>0</v>
      </c>
      <c r="N503" s="8">
        <f>IF(SUM('発達障害（診断書なし・配慮あり）情報入力シート'!$T503:$AP503)&gt;0,1,0)</f>
        <v>0</v>
      </c>
      <c r="O503" s="8">
        <f>IF('発達障害（診断書なし・配慮あり）情報入力シート'!D503="入学者(新1年生)",1,0)</f>
        <v>0</v>
      </c>
    </row>
    <row r="504" spans="1:15" x14ac:dyDescent="0.4">
      <c r="A504" s="1217">
        <v>480</v>
      </c>
      <c r="B504" s="1218">
        <f>IF('発達障害（診断書なし・配慮あり）情報入力シート'!AQ504="",0,IF(AND('発達障害（診断書なし・配慮あり）情報入力シート'!AP504=1,'発達障害（診断書なし・配慮あり）情報入力シート'!D504&lt;&gt;"",'発達障害（診断書なし・配慮あり）情報入力シート'!D504&lt;&gt;"在籍者(2年生以上)"),1,0))</f>
        <v>0</v>
      </c>
      <c r="C504" s="1218">
        <f t="shared" si="21"/>
        <v>0</v>
      </c>
      <c r="D504" s="1218" t="str">
        <f>IFERROR(MATCH(ROW('発達障害（診断書なし・配慮あり）情報入力シート'!A480),C:C,0),"")</f>
        <v/>
      </c>
      <c r="E504" s="1218">
        <f>IF('発達障害（診断書なし・配慮あり）情報入力シート'!BS504="",0,IF(AND('発達障害（診断書なし・配慮あり）情報入力シート'!BR504=1,'発達障害（診断書なし・配慮あり）情報入力シート'!D504&lt;&gt;"",'発達障害（診断書なし・配慮あり）情報入力シート'!D504&lt;&gt;"入学しなかった"),1,0))</f>
        <v>0</v>
      </c>
      <c r="F504" s="1218">
        <f t="shared" si="22"/>
        <v>0</v>
      </c>
      <c r="G504" s="1218" t="str">
        <f>IFERROR(MATCH(ROW('発達障害（診断書なし・配慮あり）情報入力シート'!AN480),F:F,0),"")</f>
        <v/>
      </c>
      <c r="H504" s="8">
        <f>IF('発達障害（診断書なし・配慮あり）情報入力シート'!CL504="",0,IF(AND('発達障害（診断書なし・配慮あり）情報入力シート'!CK504=1,'発達障害（診断書なし・配慮あり）情報入力シート'!D504&lt;&gt;"",'発達障害（診断書なし・配慮あり）情報入力シート'!D504&lt;&gt;"入学しなかった"),1,0))</f>
        <v>0</v>
      </c>
      <c r="I504" s="8">
        <f t="shared" si="23"/>
        <v>0</v>
      </c>
      <c r="J504" s="8" t="str">
        <f>IFERROR(MATCH(ROW('発達障害（診断書なし・配慮あり）情報入力シート'!BD480),I:I,0),"")</f>
        <v/>
      </c>
      <c r="K504" s="8">
        <f>IF(OR(SUM('発達障害（診断書なし・配慮あり）情報入力シート'!AT504:BQ504,'発達障害（診断書なし・配慮あり）情報入力シート'!BT504:CJ504)&gt;0,COUNTA('発達障害（診断書なし・配慮あり）情報入力シート'!BR504:BS504)=2,COUNTA('発達障害（診断書なし・配慮あり）情報入力シート'!CK504:CL504)=2),1,0)</f>
        <v>0</v>
      </c>
      <c r="L504" s="8">
        <f>SUM('発達障害（診断書なし・配慮あり）情報入力シート'!J504:M504)+COUNTA('発達障害（診断書なし・配慮あり）情報入力シート'!N504)</f>
        <v>0</v>
      </c>
      <c r="M504" s="8">
        <f>SUM('発達障害（診断書なし・配慮あり）情報入力シート'!O504:R504)+COUNTA('発達障害（診断書なし・配慮あり）情報入力シート'!S504)</f>
        <v>0</v>
      </c>
      <c r="N504" s="8">
        <f>IF(SUM('発達障害（診断書なし・配慮あり）情報入力シート'!$T504:$AP504)&gt;0,1,0)</f>
        <v>0</v>
      </c>
      <c r="O504" s="8">
        <f>IF('発達障害（診断書なし・配慮あり）情報入力シート'!D504="入学者(新1年生)",1,0)</f>
        <v>0</v>
      </c>
    </row>
    <row r="505" spans="1:15" x14ac:dyDescent="0.4">
      <c r="A505" s="1217">
        <v>481</v>
      </c>
      <c r="B505" s="1218">
        <f>IF('発達障害（診断書なし・配慮あり）情報入力シート'!AQ505="",0,IF(AND('発達障害（診断書なし・配慮あり）情報入力シート'!AP505=1,'発達障害（診断書なし・配慮あり）情報入力シート'!D505&lt;&gt;"",'発達障害（診断書なし・配慮あり）情報入力シート'!D505&lt;&gt;"在籍者(2年生以上)"),1,0))</f>
        <v>0</v>
      </c>
      <c r="C505" s="1218">
        <f t="shared" si="21"/>
        <v>0</v>
      </c>
      <c r="D505" s="1218" t="str">
        <f>IFERROR(MATCH(ROW('発達障害（診断書なし・配慮あり）情報入力シート'!A481),C:C,0),"")</f>
        <v/>
      </c>
      <c r="E505" s="1218">
        <f>IF('発達障害（診断書なし・配慮あり）情報入力シート'!BS505="",0,IF(AND('発達障害（診断書なし・配慮あり）情報入力シート'!BR505=1,'発達障害（診断書なし・配慮あり）情報入力シート'!D505&lt;&gt;"",'発達障害（診断書なし・配慮あり）情報入力シート'!D505&lt;&gt;"入学しなかった"),1,0))</f>
        <v>0</v>
      </c>
      <c r="F505" s="1218">
        <f t="shared" si="22"/>
        <v>0</v>
      </c>
      <c r="G505" s="1218" t="str">
        <f>IFERROR(MATCH(ROW('発達障害（診断書なし・配慮あり）情報入力シート'!AN481),F:F,0),"")</f>
        <v/>
      </c>
      <c r="H505" s="8">
        <f>IF('発達障害（診断書なし・配慮あり）情報入力シート'!CL505="",0,IF(AND('発達障害（診断書なし・配慮あり）情報入力シート'!CK505=1,'発達障害（診断書なし・配慮あり）情報入力シート'!D505&lt;&gt;"",'発達障害（診断書なし・配慮あり）情報入力シート'!D505&lt;&gt;"入学しなかった"),1,0))</f>
        <v>0</v>
      </c>
      <c r="I505" s="8">
        <f t="shared" si="23"/>
        <v>0</v>
      </c>
      <c r="J505" s="8" t="str">
        <f>IFERROR(MATCH(ROW('発達障害（診断書なし・配慮あり）情報入力シート'!BD481),I:I,0),"")</f>
        <v/>
      </c>
      <c r="K505" s="8">
        <f>IF(OR(SUM('発達障害（診断書なし・配慮あり）情報入力シート'!AT505:BQ505,'発達障害（診断書なし・配慮あり）情報入力シート'!BT505:CJ505)&gt;0,COUNTA('発達障害（診断書なし・配慮あり）情報入力シート'!BR505:BS505)=2,COUNTA('発達障害（診断書なし・配慮あり）情報入力シート'!CK505:CL505)=2),1,0)</f>
        <v>0</v>
      </c>
      <c r="L505" s="8">
        <f>SUM('発達障害（診断書なし・配慮あり）情報入力シート'!J505:M505)+COUNTA('発達障害（診断書なし・配慮あり）情報入力シート'!N505)</f>
        <v>0</v>
      </c>
      <c r="M505" s="8">
        <f>SUM('発達障害（診断書なし・配慮あり）情報入力シート'!O505:R505)+COUNTA('発達障害（診断書なし・配慮あり）情報入力シート'!S505)</f>
        <v>0</v>
      </c>
      <c r="N505" s="8">
        <f>IF(SUM('発達障害（診断書なし・配慮あり）情報入力シート'!$T505:$AP505)&gt;0,1,0)</f>
        <v>0</v>
      </c>
      <c r="O505" s="8">
        <f>IF('発達障害（診断書なし・配慮あり）情報入力シート'!D505="入学者(新1年生)",1,0)</f>
        <v>0</v>
      </c>
    </row>
    <row r="506" spans="1:15" x14ac:dyDescent="0.4">
      <c r="A506" s="1217">
        <v>482</v>
      </c>
      <c r="B506" s="1218">
        <f>IF('発達障害（診断書なし・配慮あり）情報入力シート'!AQ506="",0,IF(AND('発達障害（診断書なし・配慮あり）情報入力シート'!AP506=1,'発達障害（診断書なし・配慮あり）情報入力シート'!D506&lt;&gt;"",'発達障害（診断書なし・配慮あり）情報入力シート'!D506&lt;&gt;"在籍者(2年生以上)"),1,0))</f>
        <v>0</v>
      </c>
      <c r="C506" s="1218">
        <f t="shared" si="21"/>
        <v>0</v>
      </c>
      <c r="D506" s="1218" t="str">
        <f>IFERROR(MATCH(ROW('発達障害（診断書なし・配慮あり）情報入力シート'!A482),C:C,0),"")</f>
        <v/>
      </c>
      <c r="E506" s="1218">
        <f>IF('発達障害（診断書なし・配慮あり）情報入力シート'!BS506="",0,IF(AND('発達障害（診断書なし・配慮あり）情報入力シート'!BR506=1,'発達障害（診断書なし・配慮あり）情報入力シート'!D506&lt;&gt;"",'発達障害（診断書なし・配慮あり）情報入力シート'!D506&lt;&gt;"入学しなかった"),1,0))</f>
        <v>0</v>
      </c>
      <c r="F506" s="1218">
        <f t="shared" si="22"/>
        <v>0</v>
      </c>
      <c r="G506" s="1218" t="str">
        <f>IFERROR(MATCH(ROW('発達障害（診断書なし・配慮あり）情報入力シート'!AN482),F:F,0),"")</f>
        <v/>
      </c>
      <c r="H506" s="8">
        <f>IF('発達障害（診断書なし・配慮あり）情報入力シート'!CL506="",0,IF(AND('発達障害（診断書なし・配慮あり）情報入力シート'!CK506=1,'発達障害（診断書なし・配慮あり）情報入力シート'!D506&lt;&gt;"",'発達障害（診断書なし・配慮あり）情報入力シート'!D506&lt;&gt;"入学しなかった"),1,0))</f>
        <v>0</v>
      </c>
      <c r="I506" s="8">
        <f t="shared" si="23"/>
        <v>0</v>
      </c>
      <c r="J506" s="8" t="str">
        <f>IFERROR(MATCH(ROW('発達障害（診断書なし・配慮あり）情報入力シート'!BD482),I:I,0),"")</f>
        <v/>
      </c>
      <c r="K506" s="8">
        <f>IF(OR(SUM('発達障害（診断書なし・配慮あり）情報入力シート'!AT506:BQ506,'発達障害（診断書なし・配慮あり）情報入力シート'!BT506:CJ506)&gt;0,COUNTA('発達障害（診断書なし・配慮あり）情報入力シート'!BR506:BS506)=2,COUNTA('発達障害（診断書なし・配慮あり）情報入力シート'!CK506:CL506)=2),1,0)</f>
        <v>0</v>
      </c>
      <c r="L506" s="8">
        <f>SUM('発達障害（診断書なし・配慮あり）情報入力シート'!J506:M506)+COUNTA('発達障害（診断書なし・配慮あり）情報入力シート'!N506)</f>
        <v>0</v>
      </c>
      <c r="M506" s="8">
        <f>SUM('発達障害（診断書なし・配慮あり）情報入力シート'!O506:R506)+COUNTA('発達障害（診断書なし・配慮あり）情報入力シート'!S506)</f>
        <v>0</v>
      </c>
      <c r="N506" s="8">
        <f>IF(SUM('発達障害（診断書なし・配慮あり）情報入力シート'!$T506:$AP506)&gt;0,1,0)</f>
        <v>0</v>
      </c>
      <c r="O506" s="8">
        <f>IF('発達障害（診断書なし・配慮あり）情報入力シート'!D506="入学者(新1年生)",1,0)</f>
        <v>0</v>
      </c>
    </row>
    <row r="507" spans="1:15" x14ac:dyDescent="0.4">
      <c r="A507" s="1217">
        <v>483</v>
      </c>
      <c r="B507" s="1218">
        <f>IF('発達障害（診断書なし・配慮あり）情報入力シート'!AQ507="",0,IF(AND('発達障害（診断書なし・配慮あり）情報入力シート'!AP507=1,'発達障害（診断書なし・配慮あり）情報入力シート'!D507&lt;&gt;"",'発達障害（診断書なし・配慮あり）情報入力シート'!D507&lt;&gt;"在籍者(2年生以上)"),1,0))</f>
        <v>0</v>
      </c>
      <c r="C507" s="1218">
        <f t="shared" si="21"/>
        <v>0</v>
      </c>
      <c r="D507" s="1218" t="str">
        <f>IFERROR(MATCH(ROW('発達障害（診断書なし・配慮あり）情報入力シート'!A483),C:C,0),"")</f>
        <v/>
      </c>
      <c r="E507" s="1218">
        <f>IF('発達障害（診断書なし・配慮あり）情報入力シート'!BS507="",0,IF(AND('発達障害（診断書なし・配慮あり）情報入力シート'!BR507=1,'発達障害（診断書なし・配慮あり）情報入力シート'!D507&lt;&gt;"",'発達障害（診断書なし・配慮あり）情報入力シート'!D507&lt;&gt;"入学しなかった"),1,0))</f>
        <v>0</v>
      </c>
      <c r="F507" s="1218">
        <f t="shared" si="22"/>
        <v>0</v>
      </c>
      <c r="G507" s="1218" t="str">
        <f>IFERROR(MATCH(ROW('発達障害（診断書なし・配慮あり）情報入力シート'!AN483),F:F,0),"")</f>
        <v/>
      </c>
      <c r="H507" s="8">
        <f>IF('発達障害（診断書なし・配慮あり）情報入力シート'!CL507="",0,IF(AND('発達障害（診断書なし・配慮あり）情報入力シート'!CK507=1,'発達障害（診断書なし・配慮あり）情報入力シート'!D507&lt;&gt;"",'発達障害（診断書なし・配慮あり）情報入力シート'!D507&lt;&gt;"入学しなかった"),1,0))</f>
        <v>0</v>
      </c>
      <c r="I507" s="8">
        <f t="shared" si="23"/>
        <v>0</v>
      </c>
      <c r="J507" s="8" t="str">
        <f>IFERROR(MATCH(ROW('発達障害（診断書なし・配慮あり）情報入力シート'!BD483),I:I,0),"")</f>
        <v/>
      </c>
      <c r="K507" s="8">
        <f>IF(OR(SUM('発達障害（診断書なし・配慮あり）情報入力シート'!AT507:BQ507,'発達障害（診断書なし・配慮あり）情報入力シート'!BT507:CJ507)&gt;0,COUNTA('発達障害（診断書なし・配慮あり）情報入力シート'!BR507:BS507)=2,COUNTA('発達障害（診断書なし・配慮あり）情報入力シート'!CK507:CL507)=2),1,0)</f>
        <v>0</v>
      </c>
      <c r="L507" s="8">
        <f>SUM('発達障害（診断書なし・配慮あり）情報入力シート'!J507:M507)+COUNTA('発達障害（診断書なし・配慮あり）情報入力シート'!N507)</f>
        <v>0</v>
      </c>
      <c r="M507" s="8">
        <f>SUM('発達障害（診断書なし・配慮あり）情報入力シート'!O507:R507)+COUNTA('発達障害（診断書なし・配慮あり）情報入力シート'!S507)</f>
        <v>0</v>
      </c>
      <c r="N507" s="8">
        <f>IF(SUM('発達障害（診断書なし・配慮あり）情報入力シート'!$T507:$AP507)&gt;0,1,0)</f>
        <v>0</v>
      </c>
      <c r="O507" s="8">
        <f>IF('発達障害（診断書なし・配慮あり）情報入力シート'!D507="入学者(新1年生)",1,0)</f>
        <v>0</v>
      </c>
    </row>
    <row r="508" spans="1:15" x14ac:dyDescent="0.4">
      <c r="A508" s="1217">
        <v>484</v>
      </c>
      <c r="B508" s="1218">
        <f>IF('発達障害（診断書なし・配慮あり）情報入力シート'!AQ508="",0,IF(AND('発達障害（診断書なし・配慮あり）情報入力シート'!AP508=1,'発達障害（診断書なし・配慮あり）情報入力シート'!D508&lt;&gt;"",'発達障害（診断書なし・配慮あり）情報入力シート'!D508&lt;&gt;"在籍者(2年生以上)"),1,0))</f>
        <v>0</v>
      </c>
      <c r="C508" s="1218">
        <f t="shared" si="21"/>
        <v>0</v>
      </c>
      <c r="D508" s="1218" t="str">
        <f>IFERROR(MATCH(ROW('発達障害（診断書なし・配慮あり）情報入力シート'!A484),C:C,0),"")</f>
        <v/>
      </c>
      <c r="E508" s="1218">
        <f>IF('発達障害（診断書なし・配慮あり）情報入力シート'!BS508="",0,IF(AND('発達障害（診断書なし・配慮あり）情報入力シート'!BR508=1,'発達障害（診断書なし・配慮あり）情報入力シート'!D508&lt;&gt;"",'発達障害（診断書なし・配慮あり）情報入力シート'!D508&lt;&gt;"入学しなかった"),1,0))</f>
        <v>0</v>
      </c>
      <c r="F508" s="1218">
        <f t="shared" si="22"/>
        <v>0</v>
      </c>
      <c r="G508" s="1218" t="str">
        <f>IFERROR(MATCH(ROW('発達障害（診断書なし・配慮あり）情報入力シート'!AN484),F:F,0),"")</f>
        <v/>
      </c>
      <c r="H508" s="8">
        <f>IF('発達障害（診断書なし・配慮あり）情報入力シート'!CL508="",0,IF(AND('発達障害（診断書なし・配慮あり）情報入力シート'!CK508=1,'発達障害（診断書なし・配慮あり）情報入力シート'!D508&lt;&gt;"",'発達障害（診断書なし・配慮あり）情報入力シート'!D508&lt;&gt;"入学しなかった"),1,0))</f>
        <v>0</v>
      </c>
      <c r="I508" s="8">
        <f t="shared" si="23"/>
        <v>0</v>
      </c>
      <c r="J508" s="8" t="str">
        <f>IFERROR(MATCH(ROW('発達障害（診断書なし・配慮あり）情報入力シート'!BD484),I:I,0),"")</f>
        <v/>
      </c>
      <c r="K508" s="8">
        <f>IF(OR(SUM('発達障害（診断書なし・配慮あり）情報入力シート'!AT508:BQ508,'発達障害（診断書なし・配慮あり）情報入力シート'!BT508:CJ508)&gt;0,COUNTA('発達障害（診断書なし・配慮あり）情報入力シート'!BR508:BS508)=2,COUNTA('発達障害（診断書なし・配慮あり）情報入力シート'!CK508:CL508)=2),1,0)</f>
        <v>0</v>
      </c>
      <c r="L508" s="8">
        <f>SUM('発達障害（診断書なし・配慮あり）情報入力シート'!J508:M508)+COUNTA('発達障害（診断書なし・配慮あり）情報入力シート'!N508)</f>
        <v>0</v>
      </c>
      <c r="M508" s="8">
        <f>SUM('発達障害（診断書なし・配慮あり）情報入力シート'!O508:R508)+COUNTA('発達障害（診断書なし・配慮あり）情報入力シート'!S508)</f>
        <v>0</v>
      </c>
      <c r="N508" s="8">
        <f>IF(SUM('発達障害（診断書なし・配慮あり）情報入力シート'!$T508:$AP508)&gt;0,1,0)</f>
        <v>0</v>
      </c>
      <c r="O508" s="8">
        <f>IF('発達障害（診断書なし・配慮あり）情報入力シート'!D508="入学者(新1年生)",1,0)</f>
        <v>0</v>
      </c>
    </row>
    <row r="509" spans="1:15" x14ac:dyDescent="0.4">
      <c r="A509" s="1217">
        <v>485</v>
      </c>
      <c r="B509" s="1218">
        <f>IF('発達障害（診断書なし・配慮あり）情報入力シート'!AQ509="",0,IF(AND('発達障害（診断書なし・配慮あり）情報入力シート'!AP509=1,'発達障害（診断書なし・配慮あり）情報入力シート'!D509&lt;&gt;"",'発達障害（診断書なし・配慮あり）情報入力シート'!D509&lt;&gt;"在籍者(2年生以上)"),1,0))</f>
        <v>0</v>
      </c>
      <c r="C509" s="1218">
        <f t="shared" si="21"/>
        <v>0</v>
      </c>
      <c r="D509" s="1218" t="str">
        <f>IFERROR(MATCH(ROW('発達障害（診断書なし・配慮あり）情報入力シート'!A485),C:C,0),"")</f>
        <v/>
      </c>
      <c r="E509" s="1218">
        <f>IF('発達障害（診断書なし・配慮あり）情報入力シート'!BS509="",0,IF(AND('発達障害（診断書なし・配慮あり）情報入力シート'!BR509=1,'発達障害（診断書なし・配慮あり）情報入力シート'!D509&lt;&gt;"",'発達障害（診断書なし・配慮あり）情報入力シート'!D509&lt;&gt;"入学しなかった"),1,0))</f>
        <v>0</v>
      </c>
      <c r="F509" s="1218">
        <f t="shared" si="22"/>
        <v>0</v>
      </c>
      <c r="G509" s="1218" t="str">
        <f>IFERROR(MATCH(ROW('発達障害（診断書なし・配慮あり）情報入力シート'!AN485),F:F,0),"")</f>
        <v/>
      </c>
      <c r="H509" s="8">
        <f>IF('発達障害（診断書なし・配慮あり）情報入力シート'!CL509="",0,IF(AND('発達障害（診断書なし・配慮あり）情報入力シート'!CK509=1,'発達障害（診断書なし・配慮あり）情報入力シート'!D509&lt;&gt;"",'発達障害（診断書なし・配慮あり）情報入力シート'!D509&lt;&gt;"入学しなかった"),1,0))</f>
        <v>0</v>
      </c>
      <c r="I509" s="8">
        <f t="shared" si="23"/>
        <v>0</v>
      </c>
      <c r="J509" s="8" t="str">
        <f>IFERROR(MATCH(ROW('発達障害（診断書なし・配慮あり）情報入力シート'!BD485),I:I,0),"")</f>
        <v/>
      </c>
      <c r="K509" s="8">
        <f>IF(OR(SUM('発達障害（診断書なし・配慮あり）情報入力シート'!AT509:BQ509,'発達障害（診断書なし・配慮あり）情報入力シート'!BT509:CJ509)&gt;0,COUNTA('発達障害（診断書なし・配慮あり）情報入力シート'!BR509:BS509)=2,COUNTA('発達障害（診断書なし・配慮あり）情報入力シート'!CK509:CL509)=2),1,0)</f>
        <v>0</v>
      </c>
      <c r="L509" s="8">
        <f>SUM('発達障害（診断書なし・配慮あり）情報入力シート'!J509:M509)+COUNTA('発達障害（診断書なし・配慮あり）情報入力シート'!N509)</f>
        <v>0</v>
      </c>
      <c r="M509" s="8">
        <f>SUM('発達障害（診断書なし・配慮あり）情報入力シート'!O509:R509)+COUNTA('発達障害（診断書なし・配慮あり）情報入力シート'!S509)</f>
        <v>0</v>
      </c>
      <c r="N509" s="8">
        <f>IF(SUM('発達障害（診断書なし・配慮あり）情報入力シート'!$T509:$AP509)&gt;0,1,0)</f>
        <v>0</v>
      </c>
      <c r="O509" s="8">
        <f>IF('発達障害（診断書なし・配慮あり）情報入力シート'!D509="入学者(新1年生)",1,0)</f>
        <v>0</v>
      </c>
    </row>
    <row r="510" spans="1:15" x14ac:dyDescent="0.4">
      <c r="A510" s="1217">
        <v>486</v>
      </c>
      <c r="B510" s="1218">
        <f>IF('発達障害（診断書なし・配慮あり）情報入力シート'!AQ510="",0,IF(AND('発達障害（診断書なし・配慮あり）情報入力シート'!AP510=1,'発達障害（診断書なし・配慮あり）情報入力シート'!D510&lt;&gt;"",'発達障害（診断書なし・配慮あり）情報入力シート'!D510&lt;&gt;"在籍者(2年生以上)"),1,0))</f>
        <v>0</v>
      </c>
      <c r="C510" s="1218">
        <f t="shared" si="21"/>
        <v>0</v>
      </c>
      <c r="D510" s="1218" t="str">
        <f>IFERROR(MATCH(ROW('発達障害（診断書なし・配慮あり）情報入力シート'!A486),C:C,0),"")</f>
        <v/>
      </c>
      <c r="E510" s="1218">
        <f>IF('発達障害（診断書なし・配慮あり）情報入力シート'!BS510="",0,IF(AND('発達障害（診断書なし・配慮あり）情報入力シート'!BR510=1,'発達障害（診断書なし・配慮あり）情報入力シート'!D510&lt;&gt;"",'発達障害（診断書なし・配慮あり）情報入力シート'!D510&lt;&gt;"入学しなかった"),1,0))</f>
        <v>0</v>
      </c>
      <c r="F510" s="1218">
        <f t="shared" si="22"/>
        <v>0</v>
      </c>
      <c r="G510" s="1218" t="str">
        <f>IFERROR(MATCH(ROW('発達障害（診断書なし・配慮あり）情報入力シート'!AN486),F:F,0),"")</f>
        <v/>
      </c>
      <c r="H510" s="8">
        <f>IF('発達障害（診断書なし・配慮あり）情報入力シート'!CL510="",0,IF(AND('発達障害（診断書なし・配慮あり）情報入力シート'!CK510=1,'発達障害（診断書なし・配慮あり）情報入力シート'!D510&lt;&gt;"",'発達障害（診断書なし・配慮あり）情報入力シート'!D510&lt;&gt;"入学しなかった"),1,0))</f>
        <v>0</v>
      </c>
      <c r="I510" s="8">
        <f t="shared" si="23"/>
        <v>0</v>
      </c>
      <c r="J510" s="8" t="str">
        <f>IFERROR(MATCH(ROW('発達障害（診断書なし・配慮あり）情報入力シート'!BD486),I:I,0),"")</f>
        <v/>
      </c>
      <c r="K510" s="8">
        <f>IF(OR(SUM('発達障害（診断書なし・配慮あり）情報入力シート'!AT510:BQ510,'発達障害（診断書なし・配慮あり）情報入力シート'!BT510:CJ510)&gt;0,COUNTA('発達障害（診断書なし・配慮あり）情報入力シート'!BR510:BS510)=2,COUNTA('発達障害（診断書なし・配慮あり）情報入力シート'!CK510:CL510)=2),1,0)</f>
        <v>0</v>
      </c>
      <c r="L510" s="8">
        <f>SUM('発達障害（診断書なし・配慮あり）情報入力シート'!J510:M510)+COUNTA('発達障害（診断書なし・配慮あり）情報入力シート'!N510)</f>
        <v>0</v>
      </c>
      <c r="M510" s="8">
        <f>SUM('発達障害（診断書なし・配慮あり）情報入力シート'!O510:R510)+COUNTA('発達障害（診断書なし・配慮あり）情報入力シート'!S510)</f>
        <v>0</v>
      </c>
      <c r="N510" s="8">
        <f>IF(SUM('発達障害（診断書なし・配慮あり）情報入力シート'!$T510:$AP510)&gt;0,1,0)</f>
        <v>0</v>
      </c>
      <c r="O510" s="8">
        <f>IF('発達障害（診断書なし・配慮あり）情報入力シート'!D510="入学者(新1年生)",1,0)</f>
        <v>0</v>
      </c>
    </row>
    <row r="511" spans="1:15" x14ac:dyDescent="0.4">
      <c r="A511" s="1217">
        <v>487</v>
      </c>
      <c r="B511" s="1218">
        <f>IF('発達障害（診断書なし・配慮あり）情報入力シート'!AQ511="",0,IF(AND('発達障害（診断書なし・配慮あり）情報入力シート'!AP511=1,'発達障害（診断書なし・配慮あり）情報入力シート'!D511&lt;&gt;"",'発達障害（診断書なし・配慮あり）情報入力シート'!D511&lt;&gt;"在籍者(2年生以上)"),1,0))</f>
        <v>0</v>
      </c>
      <c r="C511" s="1218">
        <f t="shared" si="21"/>
        <v>0</v>
      </c>
      <c r="D511" s="1218" t="str">
        <f>IFERROR(MATCH(ROW('発達障害（診断書なし・配慮あり）情報入力シート'!A487),C:C,0),"")</f>
        <v/>
      </c>
      <c r="E511" s="1218">
        <f>IF('発達障害（診断書なし・配慮あり）情報入力シート'!BS511="",0,IF(AND('発達障害（診断書なし・配慮あり）情報入力シート'!BR511=1,'発達障害（診断書なし・配慮あり）情報入力シート'!D511&lt;&gt;"",'発達障害（診断書なし・配慮あり）情報入力シート'!D511&lt;&gt;"入学しなかった"),1,0))</f>
        <v>0</v>
      </c>
      <c r="F511" s="1218">
        <f t="shared" si="22"/>
        <v>0</v>
      </c>
      <c r="G511" s="1218" t="str">
        <f>IFERROR(MATCH(ROW('発達障害（診断書なし・配慮あり）情報入力シート'!AN487),F:F,0),"")</f>
        <v/>
      </c>
      <c r="H511" s="8">
        <f>IF('発達障害（診断書なし・配慮あり）情報入力シート'!CL511="",0,IF(AND('発達障害（診断書なし・配慮あり）情報入力シート'!CK511=1,'発達障害（診断書なし・配慮あり）情報入力シート'!D511&lt;&gt;"",'発達障害（診断書なし・配慮あり）情報入力シート'!D511&lt;&gt;"入学しなかった"),1,0))</f>
        <v>0</v>
      </c>
      <c r="I511" s="8">
        <f t="shared" si="23"/>
        <v>0</v>
      </c>
      <c r="J511" s="8" t="str">
        <f>IFERROR(MATCH(ROW('発達障害（診断書なし・配慮あり）情報入力シート'!BD487),I:I,0),"")</f>
        <v/>
      </c>
      <c r="K511" s="8">
        <f>IF(OR(SUM('発達障害（診断書なし・配慮あり）情報入力シート'!AT511:BQ511,'発達障害（診断書なし・配慮あり）情報入力シート'!BT511:CJ511)&gt;0,COUNTA('発達障害（診断書なし・配慮あり）情報入力シート'!BR511:BS511)=2,COUNTA('発達障害（診断書なし・配慮あり）情報入力シート'!CK511:CL511)=2),1,0)</f>
        <v>0</v>
      </c>
      <c r="L511" s="8">
        <f>SUM('発達障害（診断書なし・配慮あり）情報入力シート'!J511:M511)+COUNTA('発達障害（診断書なし・配慮あり）情報入力シート'!N511)</f>
        <v>0</v>
      </c>
      <c r="M511" s="8">
        <f>SUM('発達障害（診断書なし・配慮あり）情報入力シート'!O511:R511)+COUNTA('発達障害（診断書なし・配慮あり）情報入力シート'!S511)</f>
        <v>0</v>
      </c>
      <c r="N511" s="8">
        <f>IF(SUM('発達障害（診断書なし・配慮あり）情報入力シート'!$T511:$AP511)&gt;0,1,0)</f>
        <v>0</v>
      </c>
      <c r="O511" s="8">
        <f>IF('発達障害（診断書なし・配慮あり）情報入力シート'!D511="入学者(新1年生)",1,0)</f>
        <v>0</v>
      </c>
    </row>
    <row r="512" spans="1:15" x14ac:dyDescent="0.4">
      <c r="A512" s="1217">
        <v>488</v>
      </c>
      <c r="B512" s="1218">
        <f>IF('発達障害（診断書なし・配慮あり）情報入力シート'!AQ512="",0,IF(AND('発達障害（診断書なし・配慮あり）情報入力シート'!AP512=1,'発達障害（診断書なし・配慮あり）情報入力シート'!D512&lt;&gt;"",'発達障害（診断書なし・配慮あり）情報入力シート'!D512&lt;&gt;"在籍者(2年生以上)"),1,0))</f>
        <v>0</v>
      </c>
      <c r="C512" s="1218">
        <f t="shared" si="21"/>
        <v>0</v>
      </c>
      <c r="D512" s="1218" t="str">
        <f>IFERROR(MATCH(ROW('発達障害（診断書なし・配慮あり）情報入力シート'!A488),C:C,0),"")</f>
        <v/>
      </c>
      <c r="E512" s="1218">
        <f>IF('発達障害（診断書なし・配慮あり）情報入力シート'!BS512="",0,IF(AND('発達障害（診断書なし・配慮あり）情報入力シート'!BR512=1,'発達障害（診断書なし・配慮あり）情報入力シート'!D512&lt;&gt;"",'発達障害（診断書なし・配慮あり）情報入力シート'!D512&lt;&gt;"入学しなかった"),1,0))</f>
        <v>0</v>
      </c>
      <c r="F512" s="1218">
        <f t="shared" si="22"/>
        <v>0</v>
      </c>
      <c r="G512" s="1218" t="str">
        <f>IFERROR(MATCH(ROW('発達障害（診断書なし・配慮あり）情報入力シート'!AN488),F:F,0),"")</f>
        <v/>
      </c>
      <c r="H512" s="8">
        <f>IF('発達障害（診断書なし・配慮あり）情報入力シート'!CL512="",0,IF(AND('発達障害（診断書なし・配慮あり）情報入力シート'!CK512=1,'発達障害（診断書なし・配慮あり）情報入力シート'!D512&lt;&gt;"",'発達障害（診断書なし・配慮あり）情報入力シート'!D512&lt;&gt;"入学しなかった"),1,0))</f>
        <v>0</v>
      </c>
      <c r="I512" s="8">
        <f t="shared" si="23"/>
        <v>0</v>
      </c>
      <c r="J512" s="8" t="str">
        <f>IFERROR(MATCH(ROW('発達障害（診断書なし・配慮あり）情報入力シート'!BD488),I:I,0),"")</f>
        <v/>
      </c>
      <c r="K512" s="8">
        <f>IF(OR(SUM('発達障害（診断書なし・配慮あり）情報入力シート'!AT512:BQ512,'発達障害（診断書なし・配慮あり）情報入力シート'!BT512:CJ512)&gt;0,COUNTA('発達障害（診断書なし・配慮あり）情報入力シート'!BR512:BS512)=2,COUNTA('発達障害（診断書なし・配慮あり）情報入力シート'!CK512:CL512)=2),1,0)</f>
        <v>0</v>
      </c>
      <c r="L512" s="8">
        <f>SUM('発達障害（診断書なし・配慮あり）情報入力シート'!J512:M512)+COUNTA('発達障害（診断書なし・配慮あり）情報入力シート'!N512)</f>
        <v>0</v>
      </c>
      <c r="M512" s="8">
        <f>SUM('発達障害（診断書なし・配慮あり）情報入力シート'!O512:R512)+COUNTA('発達障害（診断書なし・配慮あり）情報入力シート'!S512)</f>
        <v>0</v>
      </c>
      <c r="N512" s="8">
        <f>IF(SUM('発達障害（診断書なし・配慮あり）情報入力シート'!$T512:$AP512)&gt;0,1,0)</f>
        <v>0</v>
      </c>
      <c r="O512" s="8">
        <f>IF('発達障害（診断書なし・配慮あり）情報入力シート'!D512="入学者(新1年生)",1,0)</f>
        <v>0</v>
      </c>
    </row>
    <row r="513" spans="1:15" x14ac:dyDescent="0.4">
      <c r="A513" s="1217">
        <v>489</v>
      </c>
      <c r="B513" s="1218">
        <f>IF('発達障害（診断書なし・配慮あり）情報入力シート'!AQ513="",0,IF(AND('発達障害（診断書なし・配慮あり）情報入力シート'!AP513=1,'発達障害（診断書なし・配慮あり）情報入力シート'!D513&lt;&gt;"",'発達障害（診断書なし・配慮あり）情報入力シート'!D513&lt;&gt;"在籍者(2年生以上)"),1,0))</f>
        <v>0</v>
      </c>
      <c r="C513" s="1218">
        <f t="shared" si="21"/>
        <v>0</v>
      </c>
      <c r="D513" s="1218" t="str">
        <f>IFERROR(MATCH(ROW('発達障害（診断書なし・配慮あり）情報入力シート'!A489),C:C,0),"")</f>
        <v/>
      </c>
      <c r="E513" s="1218">
        <f>IF('発達障害（診断書なし・配慮あり）情報入力シート'!BS513="",0,IF(AND('発達障害（診断書なし・配慮あり）情報入力シート'!BR513=1,'発達障害（診断書なし・配慮あり）情報入力シート'!D513&lt;&gt;"",'発達障害（診断書なし・配慮あり）情報入力シート'!D513&lt;&gt;"入学しなかった"),1,0))</f>
        <v>0</v>
      </c>
      <c r="F513" s="1218">
        <f t="shared" si="22"/>
        <v>0</v>
      </c>
      <c r="G513" s="1218" t="str">
        <f>IFERROR(MATCH(ROW('発達障害（診断書なし・配慮あり）情報入力シート'!AN489),F:F,0),"")</f>
        <v/>
      </c>
      <c r="H513" s="8">
        <f>IF('発達障害（診断書なし・配慮あり）情報入力シート'!CL513="",0,IF(AND('発達障害（診断書なし・配慮あり）情報入力シート'!CK513=1,'発達障害（診断書なし・配慮あり）情報入力シート'!D513&lt;&gt;"",'発達障害（診断書なし・配慮あり）情報入力シート'!D513&lt;&gt;"入学しなかった"),1,0))</f>
        <v>0</v>
      </c>
      <c r="I513" s="8">
        <f t="shared" si="23"/>
        <v>0</v>
      </c>
      <c r="J513" s="8" t="str">
        <f>IFERROR(MATCH(ROW('発達障害（診断書なし・配慮あり）情報入力シート'!BD489),I:I,0),"")</f>
        <v/>
      </c>
      <c r="K513" s="8">
        <f>IF(OR(SUM('発達障害（診断書なし・配慮あり）情報入力シート'!AT513:BQ513,'発達障害（診断書なし・配慮あり）情報入力シート'!BT513:CJ513)&gt;0,COUNTA('発達障害（診断書なし・配慮あり）情報入力シート'!BR513:BS513)=2,COUNTA('発達障害（診断書なし・配慮あり）情報入力シート'!CK513:CL513)=2),1,0)</f>
        <v>0</v>
      </c>
      <c r="L513" s="8">
        <f>SUM('発達障害（診断書なし・配慮あり）情報入力シート'!J513:M513)+COUNTA('発達障害（診断書なし・配慮あり）情報入力シート'!N513)</f>
        <v>0</v>
      </c>
      <c r="M513" s="8">
        <f>SUM('発達障害（診断書なし・配慮あり）情報入力シート'!O513:R513)+COUNTA('発達障害（診断書なし・配慮あり）情報入力シート'!S513)</f>
        <v>0</v>
      </c>
      <c r="N513" s="8">
        <f>IF(SUM('発達障害（診断書なし・配慮あり）情報入力シート'!$T513:$AP513)&gt;0,1,0)</f>
        <v>0</v>
      </c>
      <c r="O513" s="8">
        <f>IF('発達障害（診断書なし・配慮あり）情報入力シート'!D513="入学者(新1年生)",1,0)</f>
        <v>0</v>
      </c>
    </row>
    <row r="514" spans="1:15" x14ac:dyDescent="0.4">
      <c r="A514" s="1217">
        <v>490</v>
      </c>
      <c r="B514" s="1218">
        <f>IF('発達障害（診断書なし・配慮あり）情報入力シート'!AQ514="",0,IF(AND('発達障害（診断書なし・配慮あり）情報入力シート'!AP514=1,'発達障害（診断書なし・配慮あり）情報入力シート'!D514&lt;&gt;"",'発達障害（診断書なし・配慮あり）情報入力シート'!D514&lt;&gt;"在籍者(2年生以上)"),1,0))</f>
        <v>0</v>
      </c>
      <c r="C514" s="1218">
        <f t="shared" si="21"/>
        <v>0</v>
      </c>
      <c r="D514" s="1218" t="str">
        <f>IFERROR(MATCH(ROW('発達障害（診断書なし・配慮あり）情報入力シート'!A490),C:C,0),"")</f>
        <v/>
      </c>
      <c r="E514" s="1218">
        <f>IF('発達障害（診断書なし・配慮あり）情報入力シート'!BS514="",0,IF(AND('発達障害（診断書なし・配慮あり）情報入力シート'!BR514=1,'発達障害（診断書なし・配慮あり）情報入力シート'!D514&lt;&gt;"",'発達障害（診断書なし・配慮あり）情報入力シート'!D514&lt;&gt;"入学しなかった"),1,0))</f>
        <v>0</v>
      </c>
      <c r="F514" s="1218">
        <f t="shared" si="22"/>
        <v>0</v>
      </c>
      <c r="G514" s="1218" t="str">
        <f>IFERROR(MATCH(ROW('発達障害（診断書なし・配慮あり）情報入力シート'!AN490),F:F,0),"")</f>
        <v/>
      </c>
      <c r="H514" s="8">
        <f>IF('発達障害（診断書なし・配慮あり）情報入力シート'!CL514="",0,IF(AND('発達障害（診断書なし・配慮あり）情報入力シート'!CK514=1,'発達障害（診断書なし・配慮あり）情報入力シート'!D514&lt;&gt;"",'発達障害（診断書なし・配慮あり）情報入力シート'!D514&lt;&gt;"入学しなかった"),1,0))</f>
        <v>0</v>
      </c>
      <c r="I514" s="8">
        <f t="shared" si="23"/>
        <v>0</v>
      </c>
      <c r="J514" s="8" t="str">
        <f>IFERROR(MATCH(ROW('発達障害（診断書なし・配慮あり）情報入力シート'!BD490),I:I,0),"")</f>
        <v/>
      </c>
      <c r="K514" s="8">
        <f>IF(OR(SUM('発達障害（診断書なし・配慮あり）情報入力シート'!AT514:BQ514,'発達障害（診断書なし・配慮あり）情報入力シート'!BT514:CJ514)&gt;0,COUNTA('発達障害（診断書なし・配慮あり）情報入力シート'!BR514:BS514)=2,COUNTA('発達障害（診断書なし・配慮あり）情報入力シート'!CK514:CL514)=2),1,0)</f>
        <v>0</v>
      </c>
      <c r="L514" s="8">
        <f>SUM('発達障害（診断書なし・配慮あり）情報入力シート'!J514:M514)+COUNTA('発達障害（診断書なし・配慮あり）情報入力シート'!N514)</f>
        <v>0</v>
      </c>
      <c r="M514" s="8">
        <f>SUM('発達障害（診断書なし・配慮あり）情報入力シート'!O514:R514)+COUNTA('発達障害（診断書なし・配慮あり）情報入力シート'!S514)</f>
        <v>0</v>
      </c>
      <c r="N514" s="8">
        <f>IF(SUM('発達障害（診断書なし・配慮あり）情報入力シート'!$T514:$AP514)&gt;0,1,0)</f>
        <v>0</v>
      </c>
      <c r="O514" s="8">
        <f>IF('発達障害（診断書なし・配慮あり）情報入力シート'!D514="入学者(新1年生)",1,0)</f>
        <v>0</v>
      </c>
    </row>
    <row r="515" spans="1:15" x14ac:dyDescent="0.4">
      <c r="A515" s="1217">
        <v>491</v>
      </c>
      <c r="B515" s="1218">
        <f>IF('発達障害（診断書なし・配慮あり）情報入力シート'!AQ515="",0,IF(AND('発達障害（診断書なし・配慮あり）情報入力シート'!AP515=1,'発達障害（診断書なし・配慮あり）情報入力シート'!D515&lt;&gt;"",'発達障害（診断書なし・配慮あり）情報入力シート'!D515&lt;&gt;"在籍者(2年生以上)"),1,0))</f>
        <v>0</v>
      </c>
      <c r="C515" s="1218">
        <f t="shared" si="21"/>
        <v>0</v>
      </c>
      <c r="D515" s="1218" t="str">
        <f>IFERROR(MATCH(ROW('発達障害（診断書なし・配慮あり）情報入力シート'!A491),C:C,0),"")</f>
        <v/>
      </c>
      <c r="E515" s="1218">
        <f>IF('発達障害（診断書なし・配慮あり）情報入力シート'!BS515="",0,IF(AND('発達障害（診断書なし・配慮あり）情報入力シート'!BR515=1,'発達障害（診断書なし・配慮あり）情報入力シート'!D515&lt;&gt;"",'発達障害（診断書なし・配慮あり）情報入力シート'!D515&lt;&gt;"入学しなかった"),1,0))</f>
        <v>0</v>
      </c>
      <c r="F515" s="1218">
        <f t="shared" si="22"/>
        <v>0</v>
      </c>
      <c r="G515" s="1218" t="str">
        <f>IFERROR(MATCH(ROW('発達障害（診断書なし・配慮あり）情報入力シート'!AN491),F:F,0),"")</f>
        <v/>
      </c>
      <c r="H515" s="8">
        <f>IF('発達障害（診断書なし・配慮あり）情報入力シート'!CL515="",0,IF(AND('発達障害（診断書なし・配慮あり）情報入力シート'!CK515=1,'発達障害（診断書なし・配慮あり）情報入力シート'!D515&lt;&gt;"",'発達障害（診断書なし・配慮あり）情報入力シート'!D515&lt;&gt;"入学しなかった"),1,0))</f>
        <v>0</v>
      </c>
      <c r="I515" s="8">
        <f t="shared" si="23"/>
        <v>0</v>
      </c>
      <c r="J515" s="8" t="str">
        <f>IFERROR(MATCH(ROW('発達障害（診断書なし・配慮あり）情報入力シート'!BD491),I:I,0),"")</f>
        <v/>
      </c>
      <c r="K515" s="8">
        <f>IF(OR(SUM('発達障害（診断書なし・配慮あり）情報入力シート'!AT515:BQ515,'発達障害（診断書なし・配慮あり）情報入力シート'!BT515:CJ515)&gt;0,COUNTA('発達障害（診断書なし・配慮あり）情報入力シート'!BR515:BS515)=2,COUNTA('発達障害（診断書なし・配慮あり）情報入力シート'!CK515:CL515)=2),1,0)</f>
        <v>0</v>
      </c>
      <c r="L515" s="8">
        <f>SUM('発達障害（診断書なし・配慮あり）情報入力シート'!J515:M515)+COUNTA('発達障害（診断書なし・配慮あり）情報入力シート'!N515)</f>
        <v>0</v>
      </c>
      <c r="M515" s="8">
        <f>SUM('発達障害（診断書なし・配慮あり）情報入力シート'!O515:R515)+COUNTA('発達障害（診断書なし・配慮あり）情報入力シート'!S515)</f>
        <v>0</v>
      </c>
      <c r="N515" s="8">
        <f>IF(SUM('発達障害（診断書なし・配慮あり）情報入力シート'!$T515:$AP515)&gt;0,1,0)</f>
        <v>0</v>
      </c>
      <c r="O515" s="8">
        <f>IF('発達障害（診断書なし・配慮あり）情報入力シート'!D515="入学者(新1年生)",1,0)</f>
        <v>0</v>
      </c>
    </row>
    <row r="516" spans="1:15" x14ac:dyDescent="0.4">
      <c r="A516" s="1217">
        <v>492</v>
      </c>
      <c r="B516" s="1218">
        <f>IF('発達障害（診断書なし・配慮あり）情報入力シート'!AQ516="",0,IF(AND('発達障害（診断書なし・配慮あり）情報入力シート'!AP516=1,'発達障害（診断書なし・配慮あり）情報入力シート'!D516&lt;&gt;"",'発達障害（診断書なし・配慮あり）情報入力シート'!D516&lt;&gt;"在籍者(2年生以上)"),1,0))</f>
        <v>0</v>
      </c>
      <c r="C516" s="1218">
        <f t="shared" si="21"/>
        <v>0</v>
      </c>
      <c r="D516" s="1218" t="str">
        <f>IFERROR(MATCH(ROW('発達障害（診断書なし・配慮あり）情報入力シート'!A492),C:C,0),"")</f>
        <v/>
      </c>
      <c r="E516" s="1218">
        <f>IF('発達障害（診断書なし・配慮あり）情報入力シート'!BS516="",0,IF(AND('発達障害（診断書なし・配慮あり）情報入力シート'!BR516=1,'発達障害（診断書なし・配慮あり）情報入力シート'!D516&lt;&gt;"",'発達障害（診断書なし・配慮あり）情報入力シート'!D516&lt;&gt;"入学しなかった"),1,0))</f>
        <v>0</v>
      </c>
      <c r="F516" s="1218">
        <f t="shared" si="22"/>
        <v>0</v>
      </c>
      <c r="G516" s="1218" t="str">
        <f>IFERROR(MATCH(ROW('発達障害（診断書なし・配慮あり）情報入力シート'!AN492),F:F,0),"")</f>
        <v/>
      </c>
      <c r="H516" s="8">
        <f>IF('発達障害（診断書なし・配慮あり）情報入力シート'!CL516="",0,IF(AND('発達障害（診断書なし・配慮あり）情報入力シート'!CK516=1,'発達障害（診断書なし・配慮あり）情報入力シート'!D516&lt;&gt;"",'発達障害（診断書なし・配慮あり）情報入力シート'!D516&lt;&gt;"入学しなかった"),1,0))</f>
        <v>0</v>
      </c>
      <c r="I516" s="8">
        <f t="shared" si="23"/>
        <v>0</v>
      </c>
      <c r="J516" s="8" t="str">
        <f>IFERROR(MATCH(ROW('発達障害（診断書なし・配慮あり）情報入力シート'!BD492),I:I,0),"")</f>
        <v/>
      </c>
      <c r="K516" s="8">
        <f>IF(OR(SUM('発達障害（診断書なし・配慮あり）情報入力シート'!AT516:BQ516,'発達障害（診断書なし・配慮あり）情報入力シート'!BT516:CJ516)&gt;0,COUNTA('発達障害（診断書なし・配慮あり）情報入力シート'!BR516:BS516)=2,COUNTA('発達障害（診断書なし・配慮あり）情報入力シート'!CK516:CL516)=2),1,0)</f>
        <v>0</v>
      </c>
      <c r="L516" s="8">
        <f>SUM('発達障害（診断書なし・配慮あり）情報入力シート'!J516:M516)+COUNTA('発達障害（診断書なし・配慮あり）情報入力シート'!N516)</f>
        <v>0</v>
      </c>
      <c r="M516" s="8">
        <f>SUM('発達障害（診断書なし・配慮あり）情報入力シート'!O516:R516)+COUNTA('発達障害（診断書なし・配慮あり）情報入力シート'!S516)</f>
        <v>0</v>
      </c>
      <c r="N516" s="8">
        <f>IF(SUM('発達障害（診断書なし・配慮あり）情報入力シート'!$T516:$AP516)&gt;0,1,0)</f>
        <v>0</v>
      </c>
      <c r="O516" s="8">
        <f>IF('発達障害（診断書なし・配慮あり）情報入力シート'!D516="入学者(新1年生)",1,0)</f>
        <v>0</v>
      </c>
    </row>
    <row r="517" spans="1:15" x14ac:dyDescent="0.4">
      <c r="A517" s="1217">
        <v>493</v>
      </c>
      <c r="B517" s="1218">
        <f>IF('発達障害（診断書なし・配慮あり）情報入力シート'!AQ517="",0,IF(AND('発達障害（診断書なし・配慮あり）情報入力シート'!AP517=1,'発達障害（診断書なし・配慮あり）情報入力シート'!D517&lt;&gt;"",'発達障害（診断書なし・配慮あり）情報入力シート'!D517&lt;&gt;"在籍者(2年生以上)"),1,0))</f>
        <v>0</v>
      </c>
      <c r="C517" s="1218">
        <f t="shared" si="21"/>
        <v>0</v>
      </c>
      <c r="D517" s="1218" t="str">
        <f>IFERROR(MATCH(ROW('発達障害（診断書なし・配慮あり）情報入力シート'!A493),C:C,0),"")</f>
        <v/>
      </c>
      <c r="E517" s="1218">
        <f>IF('発達障害（診断書なし・配慮あり）情報入力シート'!BS517="",0,IF(AND('発達障害（診断書なし・配慮あり）情報入力シート'!BR517=1,'発達障害（診断書なし・配慮あり）情報入力シート'!D517&lt;&gt;"",'発達障害（診断書なし・配慮あり）情報入力シート'!D517&lt;&gt;"入学しなかった"),1,0))</f>
        <v>0</v>
      </c>
      <c r="F517" s="1218">
        <f t="shared" si="22"/>
        <v>0</v>
      </c>
      <c r="G517" s="1218" t="str">
        <f>IFERROR(MATCH(ROW('発達障害（診断書なし・配慮あり）情報入力シート'!AN493),F:F,0),"")</f>
        <v/>
      </c>
      <c r="H517" s="8">
        <f>IF('発達障害（診断書なし・配慮あり）情報入力シート'!CL517="",0,IF(AND('発達障害（診断書なし・配慮あり）情報入力シート'!CK517=1,'発達障害（診断書なし・配慮あり）情報入力シート'!D517&lt;&gt;"",'発達障害（診断書なし・配慮あり）情報入力シート'!D517&lt;&gt;"入学しなかった"),1,0))</f>
        <v>0</v>
      </c>
      <c r="I517" s="8">
        <f t="shared" si="23"/>
        <v>0</v>
      </c>
      <c r="J517" s="8" t="str">
        <f>IFERROR(MATCH(ROW('発達障害（診断書なし・配慮あり）情報入力シート'!BD493),I:I,0),"")</f>
        <v/>
      </c>
      <c r="K517" s="8">
        <f>IF(OR(SUM('発達障害（診断書なし・配慮あり）情報入力シート'!AT517:BQ517,'発達障害（診断書なし・配慮あり）情報入力シート'!BT517:CJ517)&gt;0,COUNTA('発達障害（診断書なし・配慮あり）情報入力シート'!BR517:BS517)=2,COUNTA('発達障害（診断書なし・配慮あり）情報入力シート'!CK517:CL517)=2),1,0)</f>
        <v>0</v>
      </c>
      <c r="L517" s="8">
        <f>SUM('発達障害（診断書なし・配慮あり）情報入力シート'!J517:M517)+COUNTA('発達障害（診断書なし・配慮あり）情報入力シート'!N517)</f>
        <v>0</v>
      </c>
      <c r="M517" s="8">
        <f>SUM('発達障害（診断書なし・配慮あり）情報入力シート'!O517:R517)+COUNTA('発達障害（診断書なし・配慮あり）情報入力シート'!S517)</f>
        <v>0</v>
      </c>
      <c r="N517" s="8">
        <f>IF(SUM('発達障害（診断書なし・配慮あり）情報入力シート'!$T517:$AP517)&gt;0,1,0)</f>
        <v>0</v>
      </c>
      <c r="O517" s="8">
        <f>IF('発達障害（診断書なし・配慮あり）情報入力シート'!D517="入学者(新1年生)",1,0)</f>
        <v>0</v>
      </c>
    </row>
    <row r="518" spans="1:15" x14ac:dyDescent="0.4">
      <c r="A518" s="1217">
        <v>494</v>
      </c>
      <c r="B518" s="1218">
        <f>IF('発達障害（診断書なし・配慮あり）情報入力シート'!AQ518="",0,IF(AND('発達障害（診断書なし・配慮あり）情報入力シート'!AP518=1,'発達障害（診断書なし・配慮あり）情報入力シート'!D518&lt;&gt;"",'発達障害（診断書なし・配慮あり）情報入力シート'!D518&lt;&gt;"在籍者(2年生以上)"),1,0))</f>
        <v>0</v>
      </c>
      <c r="C518" s="1218">
        <f t="shared" si="21"/>
        <v>0</v>
      </c>
      <c r="D518" s="1218" t="str">
        <f>IFERROR(MATCH(ROW('発達障害（診断書なし・配慮あり）情報入力シート'!A494),C:C,0),"")</f>
        <v/>
      </c>
      <c r="E518" s="1218">
        <f>IF('発達障害（診断書なし・配慮あり）情報入力シート'!BS518="",0,IF(AND('発達障害（診断書なし・配慮あり）情報入力シート'!BR518=1,'発達障害（診断書なし・配慮あり）情報入力シート'!D518&lt;&gt;"",'発達障害（診断書なし・配慮あり）情報入力シート'!D518&lt;&gt;"入学しなかった"),1,0))</f>
        <v>0</v>
      </c>
      <c r="F518" s="1218">
        <f t="shared" si="22"/>
        <v>0</v>
      </c>
      <c r="G518" s="1218" t="str">
        <f>IFERROR(MATCH(ROW('発達障害（診断書なし・配慮あり）情報入力シート'!AN494),F:F,0),"")</f>
        <v/>
      </c>
      <c r="H518" s="8">
        <f>IF('発達障害（診断書なし・配慮あり）情報入力シート'!CL518="",0,IF(AND('発達障害（診断書なし・配慮あり）情報入力シート'!CK518=1,'発達障害（診断書なし・配慮あり）情報入力シート'!D518&lt;&gt;"",'発達障害（診断書なし・配慮あり）情報入力シート'!D518&lt;&gt;"入学しなかった"),1,0))</f>
        <v>0</v>
      </c>
      <c r="I518" s="8">
        <f t="shared" si="23"/>
        <v>0</v>
      </c>
      <c r="J518" s="8" t="str">
        <f>IFERROR(MATCH(ROW('発達障害（診断書なし・配慮あり）情報入力シート'!BD494),I:I,0),"")</f>
        <v/>
      </c>
      <c r="K518" s="8">
        <f>IF(OR(SUM('発達障害（診断書なし・配慮あり）情報入力シート'!AT518:BQ518,'発達障害（診断書なし・配慮あり）情報入力シート'!BT518:CJ518)&gt;0,COUNTA('発達障害（診断書なし・配慮あり）情報入力シート'!BR518:BS518)=2,COUNTA('発達障害（診断書なし・配慮あり）情報入力シート'!CK518:CL518)=2),1,0)</f>
        <v>0</v>
      </c>
      <c r="L518" s="8">
        <f>SUM('発達障害（診断書なし・配慮あり）情報入力シート'!J518:M518)+COUNTA('発達障害（診断書なし・配慮あり）情報入力シート'!N518)</f>
        <v>0</v>
      </c>
      <c r="M518" s="8">
        <f>SUM('発達障害（診断書なし・配慮あり）情報入力シート'!O518:R518)+COUNTA('発達障害（診断書なし・配慮あり）情報入力シート'!S518)</f>
        <v>0</v>
      </c>
      <c r="N518" s="8">
        <f>IF(SUM('発達障害（診断書なし・配慮あり）情報入力シート'!$T518:$AP518)&gt;0,1,0)</f>
        <v>0</v>
      </c>
      <c r="O518" s="8">
        <f>IF('発達障害（診断書なし・配慮あり）情報入力シート'!D518="入学者(新1年生)",1,0)</f>
        <v>0</v>
      </c>
    </row>
    <row r="519" spans="1:15" x14ac:dyDescent="0.4">
      <c r="A519" s="1217">
        <v>495</v>
      </c>
      <c r="B519" s="1218">
        <f>IF('発達障害（診断書なし・配慮あり）情報入力シート'!AQ519="",0,IF(AND('発達障害（診断書なし・配慮あり）情報入力シート'!AP519=1,'発達障害（診断書なし・配慮あり）情報入力シート'!D519&lt;&gt;"",'発達障害（診断書なし・配慮あり）情報入力シート'!D519&lt;&gt;"在籍者(2年生以上)"),1,0))</f>
        <v>0</v>
      </c>
      <c r="C519" s="1218">
        <f t="shared" si="21"/>
        <v>0</v>
      </c>
      <c r="D519" s="1218" t="str">
        <f>IFERROR(MATCH(ROW('発達障害（診断書なし・配慮あり）情報入力シート'!A495),C:C,0),"")</f>
        <v/>
      </c>
      <c r="E519" s="1218">
        <f>IF('発達障害（診断書なし・配慮あり）情報入力シート'!BS519="",0,IF(AND('発達障害（診断書なし・配慮あり）情報入力シート'!BR519=1,'発達障害（診断書なし・配慮あり）情報入力シート'!D519&lt;&gt;"",'発達障害（診断書なし・配慮あり）情報入力シート'!D519&lt;&gt;"入学しなかった"),1,0))</f>
        <v>0</v>
      </c>
      <c r="F519" s="1218">
        <f t="shared" si="22"/>
        <v>0</v>
      </c>
      <c r="G519" s="1218" t="str">
        <f>IFERROR(MATCH(ROW('発達障害（診断書なし・配慮あり）情報入力シート'!AN495),F:F,0),"")</f>
        <v/>
      </c>
      <c r="H519" s="8">
        <f>IF('発達障害（診断書なし・配慮あり）情報入力シート'!CL519="",0,IF(AND('発達障害（診断書なし・配慮あり）情報入力シート'!CK519=1,'発達障害（診断書なし・配慮あり）情報入力シート'!D519&lt;&gt;"",'発達障害（診断書なし・配慮あり）情報入力シート'!D519&lt;&gt;"入学しなかった"),1,0))</f>
        <v>0</v>
      </c>
      <c r="I519" s="8">
        <f t="shared" si="23"/>
        <v>0</v>
      </c>
      <c r="J519" s="8" t="str">
        <f>IFERROR(MATCH(ROW('発達障害（診断書なし・配慮あり）情報入力シート'!BD495),I:I,0),"")</f>
        <v/>
      </c>
      <c r="K519" s="8">
        <f>IF(OR(SUM('発達障害（診断書なし・配慮あり）情報入力シート'!AT519:BQ519,'発達障害（診断書なし・配慮あり）情報入力シート'!BT519:CJ519)&gt;0,COUNTA('発達障害（診断書なし・配慮あり）情報入力シート'!BR519:BS519)=2,COUNTA('発達障害（診断書なし・配慮あり）情報入力シート'!CK519:CL519)=2),1,0)</f>
        <v>0</v>
      </c>
      <c r="L519" s="8">
        <f>SUM('発達障害（診断書なし・配慮あり）情報入力シート'!J519:M519)+COUNTA('発達障害（診断書なし・配慮あり）情報入力シート'!N519)</f>
        <v>0</v>
      </c>
      <c r="M519" s="8">
        <f>SUM('発達障害（診断書なし・配慮あり）情報入力シート'!O519:R519)+COUNTA('発達障害（診断書なし・配慮あり）情報入力シート'!S519)</f>
        <v>0</v>
      </c>
      <c r="N519" s="8">
        <f>IF(SUM('発達障害（診断書なし・配慮あり）情報入力シート'!$T519:$AP519)&gt;0,1,0)</f>
        <v>0</v>
      </c>
      <c r="O519" s="8">
        <f>IF('発達障害（診断書なし・配慮あり）情報入力シート'!D519="入学者(新1年生)",1,0)</f>
        <v>0</v>
      </c>
    </row>
    <row r="520" spans="1:15" x14ac:dyDescent="0.4">
      <c r="A520" s="1217">
        <v>496</v>
      </c>
      <c r="B520" s="1218">
        <f>IF('発達障害（診断書なし・配慮あり）情報入力シート'!AQ520="",0,IF(AND('発達障害（診断書なし・配慮あり）情報入力シート'!AP520=1,'発達障害（診断書なし・配慮あり）情報入力シート'!D520&lt;&gt;"",'発達障害（診断書なし・配慮あり）情報入力シート'!D520&lt;&gt;"在籍者(2年生以上)"),1,0))</f>
        <v>0</v>
      </c>
      <c r="C520" s="1218">
        <f t="shared" si="21"/>
        <v>0</v>
      </c>
      <c r="D520" s="1218" t="str">
        <f>IFERROR(MATCH(ROW('発達障害（診断書なし・配慮あり）情報入力シート'!A496),C:C,0),"")</f>
        <v/>
      </c>
      <c r="E520" s="1218">
        <f>IF('発達障害（診断書なし・配慮あり）情報入力シート'!BS520="",0,IF(AND('発達障害（診断書なし・配慮あり）情報入力シート'!BR520=1,'発達障害（診断書なし・配慮あり）情報入力シート'!D520&lt;&gt;"",'発達障害（診断書なし・配慮あり）情報入力シート'!D520&lt;&gt;"入学しなかった"),1,0))</f>
        <v>0</v>
      </c>
      <c r="F520" s="1218">
        <f t="shared" si="22"/>
        <v>0</v>
      </c>
      <c r="G520" s="1218" t="str">
        <f>IFERROR(MATCH(ROW('発達障害（診断書なし・配慮あり）情報入力シート'!AN496),F:F,0),"")</f>
        <v/>
      </c>
      <c r="H520" s="8">
        <f>IF('発達障害（診断書なし・配慮あり）情報入力シート'!CL520="",0,IF(AND('発達障害（診断書なし・配慮あり）情報入力シート'!CK520=1,'発達障害（診断書なし・配慮あり）情報入力シート'!D520&lt;&gt;"",'発達障害（診断書なし・配慮あり）情報入力シート'!D520&lt;&gt;"入学しなかった"),1,0))</f>
        <v>0</v>
      </c>
      <c r="I520" s="8">
        <f t="shared" si="23"/>
        <v>0</v>
      </c>
      <c r="J520" s="8" t="str">
        <f>IFERROR(MATCH(ROW('発達障害（診断書なし・配慮あり）情報入力シート'!BD496),I:I,0),"")</f>
        <v/>
      </c>
      <c r="K520" s="8">
        <f>IF(OR(SUM('発達障害（診断書なし・配慮あり）情報入力シート'!AT520:BQ520,'発達障害（診断書なし・配慮あり）情報入力シート'!BT520:CJ520)&gt;0,COUNTA('発達障害（診断書なし・配慮あり）情報入力シート'!BR520:BS520)=2,COUNTA('発達障害（診断書なし・配慮あり）情報入力シート'!CK520:CL520)=2),1,0)</f>
        <v>0</v>
      </c>
      <c r="L520" s="8">
        <f>SUM('発達障害（診断書なし・配慮あり）情報入力シート'!J520:M520)+COUNTA('発達障害（診断書なし・配慮あり）情報入力シート'!N520)</f>
        <v>0</v>
      </c>
      <c r="M520" s="8">
        <f>SUM('発達障害（診断書なし・配慮あり）情報入力シート'!O520:R520)+COUNTA('発達障害（診断書なし・配慮あり）情報入力シート'!S520)</f>
        <v>0</v>
      </c>
      <c r="N520" s="8">
        <f>IF(SUM('発達障害（診断書なし・配慮あり）情報入力シート'!$T520:$AP520)&gt;0,1,0)</f>
        <v>0</v>
      </c>
      <c r="O520" s="8">
        <f>IF('発達障害（診断書なし・配慮あり）情報入力シート'!D520="入学者(新1年生)",1,0)</f>
        <v>0</v>
      </c>
    </row>
    <row r="521" spans="1:15" x14ac:dyDescent="0.4">
      <c r="A521" s="1217">
        <v>497</v>
      </c>
      <c r="B521" s="1218">
        <f>IF('発達障害（診断書なし・配慮あり）情報入力シート'!AQ521="",0,IF(AND('発達障害（診断書なし・配慮あり）情報入力シート'!AP521=1,'発達障害（診断書なし・配慮あり）情報入力シート'!D521&lt;&gt;"",'発達障害（診断書なし・配慮あり）情報入力シート'!D521&lt;&gt;"在籍者(2年生以上)"),1,0))</f>
        <v>0</v>
      </c>
      <c r="C521" s="1218">
        <f t="shared" si="21"/>
        <v>0</v>
      </c>
      <c r="D521" s="1218" t="str">
        <f>IFERROR(MATCH(ROW('発達障害（診断書なし・配慮あり）情報入力シート'!A497),C:C,0),"")</f>
        <v/>
      </c>
      <c r="E521" s="1218">
        <f>IF('発達障害（診断書なし・配慮あり）情報入力シート'!BS521="",0,IF(AND('発達障害（診断書なし・配慮あり）情報入力シート'!BR521=1,'発達障害（診断書なし・配慮あり）情報入力シート'!D521&lt;&gt;"",'発達障害（診断書なし・配慮あり）情報入力シート'!D521&lt;&gt;"入学しなかった"),1,0))</f>
        <v>0</v>
      </c>
      <c r="F521" s="1218">
        <f t="shared" si="22"/>
        <v>0</v>
      </c>
      <c r="G521" s="1218" t="str">
        <f>IFERROR(MATCH(ROW('発達障害（診断書なし・配慮あり）情報入力シート'!AN497),F:F,0),"")</f>
        <v/>
      </c>
      <c r="H521" s="8">
        <f>IF('発達障害（診断書なし・配慮あり）情報入力シート'!CL521="",0,IF(AND('発達障害（診断書なし・配慮あり）情報入力シート'!CK521=1,'発達障害（診断書なし・配慮あり）情報入力シート'!D521&lt;&gt;"",'発達障害（診断書なし・配慮あり）情報入力シート'!D521&lt;&gt;"入学しなかった"),1,0))</f>
        <v>0</v>
      </c>
      <c r="I521" s="8">
        <f t="shared" si="23"/>
        <v>0</v>
      </c>
      <c r="J521" s="8" t="str">
        <f>IFERROR(MATCH(ROW('発達障害（診断書なし・配慮あり）情報入力シート'!BD497),I:I,0),"")</f>
        <v/>
      </c>
      <c r="K521" s="8">
        <f>IF(OR(SUM('発達障害（診断書なし・配慮あり）情報入力シート'!AT521:BQ521,'発達障害（診断書なし・配慮あり）情報入力シート'!BT521:CJ521)&gt;0,COUNTA('発達障害（診断書なし・配慮あり）情報入力シート'!BR521:BS521)=2,COUNTA('発達障害（診断書なし・配慮あり）情報入力シート'!CK521:CL521)=2),1,0)</f>
        <v>0</v>
      </c>
      <c r="L521" s="8">
        <f>SUM('発達障害（診断書なし・配慮あり）情報入力シート'!J521:M521)+COUNTA('発達障害（診断書なし・配慮あり）情報入力シート'!N521)</f>
        <v>0</v>
      </c>
      <c r="M521" s="8">
        <f>SUM('発達障害（診断書なし・配慮あり）情報入力シート'!O521:R521)+COUNTA('発達障害（診断書なし・配慮あり）情報入力シート'!S521)</f>
        <v>0</v>
      </c>
      <c r="N521" s="8">
        <f>IF(SUM('発達障害（診断書なし・配慮あり）情報入力シート'!$T521:$AP521)&gt;0,1,0)</f>
        <v>0</v>
      </c>
      <c r="O521" s="8">
        <f>IF('発達障害（診断書なし・配慮あり）情報入力シート'!D521="入学者(新1年生)",1,0)</f>
        <v>0</v>
      </c>
    </row>
    <row r="522" spans="1:15" x14ac:dyDescent="0.4">
      <c r="A522" s="1217">
        <v>498</v>
      </c>
      <c r="B522" s="1218">
        <f>IF('発達障害（診断書なし・配慮あり）情報入力シート'!AQ522="",0,IF(AND('発達障害（診断書なし・配慮あり）情報入力シート'!AP522=1,'発達障害（診断書なし・配慮あり）情報入力シート'!D522&lt;&gt;"",'発達障害（診断書なし・配慮あり）情報入力シート'!D522&lt;&gt;"在籍者(2年生以上)"),1,0))</f>
        <v>0</v>
      </c>
      <c r="C522" s="1218">
        <f t="shared" si="21"/>
        <v>0</v>
      </c>
      <c r="D522" s="1218" t="str">
        <f>IFERROR(MATCH(ROW('発達障害（診断書なし・配慮あり）情報入力シート'!A498),C:C,0),"")</f>
        <v/>
      </c>
      <c r="E522" s="1218">
        <f>IF('発達障害（診断書なし・配慮あり）情報入力シート'!BS522="",0,IF(AND('発達障害（診断書なし・配慮あり）情報入力シート'!BR522=1,'発達障害（診断書なし・配慮あり）情報入力シート'!D522&lt;&gt;"",'発達障害（診断書なし・配慮あり）情報入力シート'!D522&lt;&gt;"入学しなかった"),1,0))</f>
        <v>0</v>
      </c>
      <c r="F522" s="1218">
        <f t="shared" si="22"/>
        <v>0</v>
      </c>
      <c r="G522" s="1218" t="str">
        <f>IFERROR(MATCH(ROW('発達障害（診断書なし・配慮あり）情報入力シート'!AN498),F:F,0),"")</f>
        <v/>
      </c>
      <c r="H522" s="8">
        <f>IF('発達障害（診断書なし・配慮あり）情報入力シート'!CL522="",0,IF(AND('発達障害（診断書なし・配慮あり）情報入力シート'!CK522=1,'発達障害（診断書なし・配慮あり）情報入力シート'!D522&lt;&gt;"",'発達障害（診断書なし・配慮あり）情報入力シート'!D522&lt;&gt;"入学しなかった"),1,0))</f>
        <v>0</v>
      </c>
      <c r="I522" s="8">
        <f t="shared" si="23"/>
        <v>0</v>
      </c>
      <c r="J522" s="8" t="str">
        <f>IFERROR(MATCH(ROW('発達障害（診断書なし・配慮あり）情報入力シート'!BD498),I:I,0),"")</f>
        <v/>
      </c>
      <c r="K522" s="8">
        <f>IF(OR(SUM('発達障害（診断書なし・配慮あり）情報入力シート'!AT522:BQ522,'発達障害（診断書なし・配慮あり）情報入力シート'!BT522:CJ522)&gt;0,COUNTA('発達障害（診断書なし・配慮あり）情報入力シート'!BR522:BS522)=2,COUNTA('発達障害（診断書なし・配慮あり）情報入力シート'!CK522:CL522)=2),1,0)</f>
        <v>0</v>
      </c>
      <c r="L522" s="8">
        <f>SUM('発達障害（診断書なし・配慮あり）情報入力シート'!J522:M522)+COUNTA('発達障害（診断書なし・配慮あり）情報入力シート'!N522)</f>
        <v>0</v>
      </c>
      <c r="M522" s="8">
        <f>SUM('発達障害（診断書なし・配慮あり）情報入力シート'!O522:R522)+COUNTA('発達障害（診断書なし・配慮あり）情報入力シート'!S522)</f>
        <v>0</v>
      </c>
      <c r="N522" s="8">
        <f>IF(SUM('発達障害（診断書なし・配慮あり）情報入力シート'!$T522:$AP522)&gt;0,1,0)</f>
        <v>0</v>
      </c>
      <c r="O522" s="8">
        <f>IF('発達障害（診断書なし・配慮あり）情報入力シート'!D522="入学者(新1年生)",1,0)</f>
        <v>0</v>
      </c>
    </row>
    <row r="523" spans="1:15" x14ac:dyDescent="0.4">
      <c r="A523" s="1217">
        <v>499</v>
      </c>
      <c r="B523" s="1218">
        <f>IF('発達障害（診断書なし・配慮あり）情報入力シート'!AQ523="",0,IF(AND('発達障害（診断書なし・配慮あり）情報入力シート'!AP523=1,'発達障害（診断書なし・配慮あり）情報入力シート'!D523&lt;&gt;"",'発達障害（診断書なし・配慮あり）情報入力シート'!D523&lt;&gt;"在籍者(2年生以上)"),1,0))</f>
        <v>0</v>
      </c>
      <c r="C523" s="1218">
        <f t="shared" si="21"/>
        <v>0</v>
      </c>
      <c r="D523" s="1218" t="str">
        <f>IFERROR(MATCH(ROW('発達障害（診断書なし・配慮あり）情報入力シート'!A499),C:C,0),"")</f>
        <v/>
      </c>
      <c r="E523" s="1218">
        <f>IF('発達障害（診断書なし・配慮あり）情報入力シート'!BS523="",0,IF(AND('発達障害（診断書なし・配慮あり）情報入力シート'!BR523=1,'発達障害（診断書なし・配慮あり）情報入力シート'!D523&lt;&gt;"",'発達障害（診断書なし・配慮あり）情報入力シート'!D523&lt;&gt;"入学しなかった"),1,0))</f>
        <v>0</v>
      </c>
      <c r="F523" s="1218">
        <f t="shared" si="22"/>
        <v>0</v>
      </c>
      <c r="G523" s="1218" t="str">
        <f>IFERROR(MATCH(ROW('発達障害（診断書なし・配慮あり）情報入力シート'!AN499),F:F,0),"")</f>
        <v/>
      </c>
      <c r="H523" s="8">
        <f>IF('発達障害（診断書なし・配慮あり）情報入力シート'!CL523="",0,IF(AND('発達障害（診断書なし・配慮あり）情報入力シート'!CK523=1,'発達障害（診断書なし・配慮あり）情報入力シート'!D523&lt;&gt;"",'発達障害（診断書なし・配慮あり）情報入力シート'!D523&lt;&gt;"入学しなかった"),1,0))</f>
        <v>0</v>
      </c>
      <c r="I523" s="8">
        <f t="shared" si="23"/>
        <v>0</v>
      </c>
      <c r="J523" s="8" t="str">
        <f>IFERROR(MATCH(ROW('発達障害（診断書なし・配慮あり）情報入力シート'!BD499),I:I,0),"")</f>
        <v/>
      </c>
      <c r="K523" s="8">
        <f>IF(OR(SUM('発達障害（診断書なし・配慮あり）情報入力シート'!AT523:BQ523,'発達障害（診断書なし・配慮あり）情報入力シート'!BT523:CJ523)&gt;0,COUNTA('発達障害（診断書なし・配慮あり）情報入力シート'!BR523:BS523)=2,COUNTA('発達障害（診断書なし・配慮あり）情報入力シート'!CK523:CL523)=2),1,0)</f>
        <v>0</v>
      </c>
      <c r="L523" s="8">
        <f>SUM('発達障害（診断書なし・配慮あり）情報入力シート'!J523:M523)+COUNTA('発達障害（診断書なし・配慮あり）情報入力シート'!N523)</f>
        <v>0</v>
      </c>
      <c r="M523" s="8">
        <f>SUM('発達障害（診断書なし・配慮あり）情報入力シート'!O523:R523)+COUNTA('発達障害（診断書なし・配慮あり）情報入力シート'!S523)</f>
        <v>0</v>
      </c>
      <c r="N523" s="8">
        <f>IF(SUM('発達障害（診断書なし・配慮あり）情報入力シート'!$T523:$AP523)&gt;0,1,0)</f>
        <v>0</v>
      </c>
      <c r="O523" s="8">
        <f>IF('発達障害（診断書なし・配慮あり）情報入力シート'!D523="入学者(新1年生)",1,0)</f>
        <v>0</v>
      </c>
    </row>
    <row r="524" spans="1:15" x14ac:dyDescent="0.4">
      <c r="A524" s="1217">
        <v>500</v>
      </c>
      <c r="B524" s="1218">
        <f>IF('発達障害（診断書なし・配慮あり）情報入力シート'!AQ524="",0,IF(AND('発達障害（診断書なし・配慮あり）情報入力シート'!AP524=1,'発達障害（診断書なし・配慮あり）情報入力シート'!D524&lt;&gt;"",'発達障害（診断書なし・配慮あり）情報入力シート'!D524&lt;&gt;"在籍者(2年生以上)"),1,0))</f>
        <v>0</v>
      </c>
      <c r="C524" s="1218">
        <f t="shared" si="21"/>
        <v>0</v>
      </c>
      <c r="D524" s="1218" t="str">
        <f>IFERROR(MATCH(ROW('発達障害（診断書なし・配慮あり）情報入力シート'!A500),C:C,0),"")</f>
        <v/>
      </c>
      <c r="E524" s="1218">
        <f>IF('発達障害（診断書なし・配慮あり）情報入力シート'!BS524="",0,IF(AND('発達障害（診断書なし・配慮あり）情報入力シート'!BR524=1,'発達障害（診断書なし・配慮あり）情報入力シート'!D524&lt;&gt;"",'発達障害（診断書なし・配慮あり）情報入力シート'!D524&lt;&gt;"入学しなかった"),1,0))</f>
        <v>0</v>
      </c>
      <c r="F524" s="1218">
        <f t="shared" si="22"/>
        <v>0</v>
      </c>
      <c r="G524" s="1218" t="str">
        <f>IFERROR(MATCH(ROW('発達障害（診断書なし・配慮あり）情報入力シート'!AN500),F:F,0),"")</f>
        <v/>
      </c>
      <c r="H524" s="8">
        <f>IF('発達障害（診断書なし・配慮あり）情報入力シート'!CL524="",0,IF(AND('発達障害（診断書なし・配慮あり）情報入力シート'!CK524=1,'発達障害（診断書なし・配慮あり）情報入力シート'!D524&lt;&gt;"",'発達障害（診断書なし・配慮あり）情報入力シート'!D524&lt;&gt;"入学しなかった"),1,0))</f>
        <v>0</v>
      </c>
      <c r="I524" s="8">
        <f t="shared" si="23"/>
        <v>0</v>
      </c>
      <c r="J524" s="8" t="str">
        <f>IFERROR(MATCH(ROW('発達障害（診断書なし・配慮あり）情報入力シート'!BD500),I:I,0),"")</f>
        <v/>
      </c>
      <c r="K524" s="8">
        <f>IF(OR(SUM('発達障害（診断書なし・配慮あり）情報入力シート'!AT524:BQ524,'発達障害（診断書なし・配慮あり）情報入力シート'!BT524:CJ524)&gt;0,COUNTA('発達障害（診断書なし・配慮あり）情報入力シート'!BR524:BS524)=2,COUNTA('発達障害（診断書なし・配慮あり）情報入力シート'!CK524:CL524)=2),1,0)</f>
        <v>0</v>
      </c>
      <c r="L524" s="8">
        <f>SUM('発達障害（診断書なし・配慮あり）情報入力シート'!J524:M524)+COUNTA('発達障害（診断書なし・配慮あり）情報入力シート'!N524)</f>
        <v>0</v>
      </c>
      <c r="M524" s="8">
        <f>SUM('発達障害（診断書なし・配慮あり）情報入力シート'!O524:R524)+COUNTA('発達障害（診断書なし・配慮あり）情報入力シート'!S524)</f>
        <v>0</v>
      </c>
      <c r="N524" s="8">
        <f>IF(SUM('発達障害（診断書なし・配慮あり）情報入力シート'!$T524:$AP524)&gt;0,1,0)</f>
        <v>0</v>
      </c>
      <c r="O524" s="8">
        <f>IF('発達障害（診断書なし・配慮あり）情報入力シート'!D524="入学者(新1年生)",1,0)</f>
        <v>0</v>
      </c>
    </row>
    <row r="525" spans="1:15" x14ac:dyDescent="0.4">
      <c r="A525" s="1217">
        <v>501</v>
      </c>
      <c r="B525" s="1218">
        <f>IF('発達障害（診断書なし・配慮あり）情報入力シート'!AQ525="",0,IF(AND('発達障害（診断書なし・配慮あり）情報入力シート'!AP525=1,'発達障害（診断書なし・配慮あり）情報入力シート'!D525&lt;&gt;"",'発達障害（診断書なし・配慮あり）情報入力シート'!D525&lt;&gt;"在籍者(2年生以上)"),1,0))</f>
        <v>0</v>
      </c>
      <c r="C525" s="1218">
        <f t="shared" si="21"/>
        <v>0</v>
      </c>
      <c r="D525" s="1218" t="str">
        <f>IFERROR(MATCH(ROW('発達障害（診断書なし・配慮あり）情報入力シート'!A501),C:C,0),"")</f>
        <v/>
      </c>
      <c r="E525" s="1218">
        <f>IF('発達障害（診断書なし・配慮あり）情報入力シート'!BS525="",0,IF(AND('発達障害（診断書なし・配慮あり）情報入力シート'!BR525=1,'発達障害（診断書なし・配慮あり）情報入力シート'!D525&lt;&gt;"",'発達障害（診断書なし・配慮あり）情報入力シート'!D525&lt;&gt;"入学しなかった"),1,0))</f>
        <v>0</v>
      </c>
      <c r="F525" s="1218">
        <f t="shared" si="22"/>
        <v>0</v>
      </c>
      <c r="G525" s="1218" t="str">
        <f>IFERROR(MATCH(ROW('発達障害（診断書なし・配慮あり）情報入力シート'!AN501),F:F,0),"")</f>
        <v/>
      </c>
      <c r="H525" s="8">
        <f>IF('発達障害（診断書なし・配慮あり）情報入力シート'!CL525="",0,IF(AND('発達障害（診断書なし・配慮あり）情報入力シート'!CK525=1,'発達障害（診断書なし・配慮あり）情報入力シート'!D525&lt;&gt;"",'発達障害（診断書なし・配慮あり）情報入力シート'!D525&lt;&gt;"入学しなかった"),1,0))</f>
        <v>0</v>
      </c>
      <c r="I525" s="8">
        <f t="shared" si="23"/>
        <v>0</v>
      </c>
      <c r="J525" s="8" t="str">
        <f>IFERROR(MATCH(ROW('発達障害（診断書なし・配慮あり）情報入力シート'!BD501),I:I,0),"")</f>
        <v/>
      </c>
      <c r="K525" s="8">
        <f>IF(OR(SUM('発達障害（診断書なし・配慮あり）情報入力シート'!AT525:BQ525,'発達障害（診断書なし・配慮あり）情報入力シート'!BT525:CJ525)&gt;0,COUNTA('発達障害（診断書なし・配慮あり）情報入力シート'!BR525:BS525)=2,COUNTA('発達障害（診断書なし・配慮あり）情報入力シート'!CK525:CL525)=2),1,0)</f>
        <v>0</v>
      </c>
      <c r="L525" s="8">
        <f>SUM('発達障害（診断書なし・配慮あり）情報入力シート'!J525:M525)+COUNTA('発達障害（診断書なし・配慮あり）情報入力シート'!N525)</f>
        <v>0</v>
      </c>
      <c r="M525" s="8">
        <f>SUM('発達障害（診断書なし・配慮あり）情報入力シート'!O525:R525)+COUNTA('発達障害（診断書なし・配慮あり）情報入力シート'!S525)</f>
        <v>0</v>
      </c>
      <c r="N525" s="8">
        <f>IF(SUM('発達障害（診断書なし・配慮あり）情報入力シート'!$T525:$AP525)&gt;0,1,0)</f>
        <v>0</v>
      </c>
      <c r="O525" s="8">
        <f>IF('発達障害（診断書なし・配慮あり）情報入力シート'!D525="入学者(新1年生)",1,0)</f>
        <v>0</v>
      </c>
    </row>
    <row r="526" spans="1:15" x14ac:dyDescent="0.4">
      <c r="A526" s="1217">
        <v>502</v>
      </c>
      <c r="B526" s="1218">
        <f>IF('発達障害（診断書なし・配慮あり）情報入力シート'!AQ526="",0,IF(AND('発達障害（診断書なし・配慮あり）情報入力シート'!AP526=1,'発達障害（診断書なし・配慮あり）情報入力シート'!D526&lt;&gt;"",'発達障害（診断書なし・配慮あり）情報入力シート'!D526&lt;&gt;"在籍者(2年生以上)"),1,0))</f>
        <v>0</v>
      </c>
      <c r="C526" s="1218">
        <f t="shared" si="21"/>
        <v>0</v>
      </c>
      <c r="D526" s="1218" t="str">
        <f>IFERROR(MATCH(ROW('発達障害（診断書なし・配慮あり）情報入力シート'!A502),C:C,0),"")</f>
        <v/>
      </c>
      <c r="E526" s="1218">
        <f>IF('発達障害（診断書なし・配慮あり）情報入力シート'!BS526="",0,IF(AND('発達障害（診断書なし・配慮あり）情報入力シート'!BR526=1,'発達障害（診断書なし・配慮あり）情報入力シート'!D526&lt;&gt;"",'発達障害（診断書なし・配慮あり）情報入力シート'!D526&lt;&gt;"入学しなかった"),1,0))</f>
        <v>0</v>
      </c>
      <c r="F526" s="1218">
        <f t="shared" si="22"/>
        <v>0</v>
      </c>
      <c r="G526" s="1218" t="str">
        <f>IFERROR(MATCH(ROW('発達障害（診断書なし・配慮あり）情報入力シート'!AN502),F:F,0),"")</f>
        <v/>
      </c>
      <c r="H526" s="8">
        <f>IF('発達障害（診断書なし・配慮あり）情報入力シート'!CL526="",0,IF(AND('発達障害（診断書なし・配慮あり）情報入力シート'!CK526=1,'発達障害（診断書なし・配慮あり）情報入力シート'!D526&lt;&gt;"",'発達障害（診断書なし・配慮あり）情報入力シート'!D526&lt;&gt;"入学しなかった"),1,0))</f>
        <v>0</v>
      </c>
      <c r="I526" s="8">
        <f t="shared" si="23"/>
        <v>0</v>
      </c>
      <c r="J526" s="8" t="str">
        <f>IFERROR(MATCH(ROW('発達障害（診断書なし・配慮あり）情報入力シート'!BD502),I:I,0),"")</f>
        <v/>
      </c>
      <c r="K526" s="8">
        <f>IF(OR(SUM('発達障害（診断書なし・配慮あり）情報入力シート'!AT526:BQ526,'発達障害（診断書なし・配慮あり）情報入力シート'!BT526:CJ526)&gt;0,COUNTA('発達障害（診断書なし・配慮あり）情報入力シート'!BR526:BS526)=2,COUNTA('発達障害（診断書なし・配慮あり）情報入力シート'!CK526:CL526)=2),1,0)</f>
        <v>0</v>
      </c>
      <c r="L526" s="8">
        <f>SUM('発達障害（診断書なし・配慮あり）情報入力シート'!J526:M526)+COUNTA('発達障害（診断書なし・配慮あり）情報入力シート'!N526)</f>
        <v>0</v>
      </c>
      <c r="M526" s="8">
        <f>SUM('発達障害（診断書なし・配慮あり）情報入力シート'!O526:R526)+COUNTA('発達障害（診断書なし・配慮あり）情報入力シート'!S526)</f>
        <v>0</v>
      </c>
      <c r="N526" s="8">
        <f>IF(SUM('発達障害（診断書なし・配慮あり）情報入力シート'!$T526:$AP526)&gt;0,1,0)</f>
        <v>0</v>
      </c>
      <c r="O526" s="8">
        <f>IF('発達障害（診断書なし・配慮あり）情報入力シート'!D526="入学者(新1年生)",1,0)</f>
        <v>0</v>
      </c>
    </row>
    <row r="527" spans="1:15" x14ac:dyDescent="0.4">
      <c r="A527" s="1217">
        <v>503</v>
      </c>
      <c r="B527" s="1218">
        <f>IF('発達障害（診断書なし・配慮あり）情報入力シート'!AQ527="",0,IF(AND('発達障害（診断書なし・配慮あり）情報入力シート'!AP527=1,'発達障害（診断書なし・配慮あり）情報入力シート'!D527&lt;&gt;"",'発達障害（診断書なし・配慮あり）情報入力シート'!D527&lt;&gt;"在籍者(2年生以上)"),1,0))</f>
        <v>0</v>
      </c>
      <c r="C527" s="1218">
        <f t="shared" si="21"/>
        <v>0</v>
      </c>
      <c r="D527" s="1218" t="str">
        <f>IFERROR(MATCH(ROW('発達障害（診断書なし・配慮あり）情報入力シート'!A503),C:C,0),"")</f>
        <v/>
      </c>
      <c r="E527" s="1218">
        <f>IF('発達障害（診断書なし・配慮あり）情報入力シート'!BS527="",0,IF(AND('発達障害（診断書なし・配慮あり）情報入力シート'!BR527=1,'発達障害（診断書なし・配慮あり）情報入力シート'!D527&lt;&gt;"",'発達障害（診断書なし・配慮あり）情報入力シート'!D527&lt;&gt;"入学しなかった"),1,0))</f>
        <v>0</v>
      </c>
      <c r="F527" s="1218">
        <f t="shared" si="22"/>
        <v>0</v>
      </c>
      <c r="G527" s="1218" t="str">
        <f>IFERROR(MATCH(ROW('発達障害（診断書なし・配慮あり）情報入力シート'!AN503),F:F,0),"")</f>
        <v/>
      </c>
      <c r="H527" s="8">
        <f>IF('発達障害（診断書なし・配慮あり）情報入力シート'!CL527="",0,IF(AND('発達障害（診断書なし・配慮あり）情報入力シート'!CK527=1,'発達障害（診断書なし・配慮あり）情報入力シート'!D527&lt;&gt;"",'発達障害（診断書なし・配慮あり）情報入力シート'!D527&lt;&gt;"入学しなかった"),1,0))</f>
        <v>0</v>
      </c>
      <c r="I527" s="8">
        <f t="shared" si="23"/>
        <v>0</v>
      </c>
      <c r="J527" s="8" t="str">
        <f>IFERROR(MATCH(ROW('発達障害（診断書なし・配慮あり）情報入力シート'!BD503),I:I,0),"")</f>
        <v/>
      </c>
      <c r="K527" s="8">
        <f>IF(OR(SUM('発達障害（診断書なし・配慮あり）情報入力シート'!AT527:BQ527,'発達障害（診断書なし・配慮あり）情報入力シート'!BT527:CJ527)&gt;0,COUNTA('発達障害（診断書なし・配慮あり）情報入力シート'!BR527:BS527)=2,COUNTA('発達障害（診断書なし・配慮あり）情報入力シート'!CK527:CL527)=2),1,0)</f>
        <v>0</v>
      </c>
      <c r="L527" s="8">
        <f>SUM('発達障害（診断書なし・配慮あり）情報入力シート'!J527:M527)+COUNTA('発達障害（診断書なし・配慮あり）情報入力シート'!N527)</f>
        <v>0</v>
      </c>
      <c r="M527" s="8">
        <f>SUM('発達障害（診断書なし・配慮あり）情報入力シート'!O527:R527)+COUNTA('発達障害（診断書なし・配慮あり）情報入力シート'!S527)</f>
        <v>0</v>
      </c>
      <c r="N527" s="8">
        <f>IF(SUM('発達障害（診断書なし・配慮あり）情報入力シート'!$T527:$AP527)&gt;0,1,0)</f>
        <v>0</v>
      </c>
      <c r="O527" s="8">
        <f>IF('発達障害（診断書なし・配慮あり）情報入力シート'!D527="入学者(新1年生)",1,0)</f>
        <v>0</v>
      </c>
    </row>
    <row r="528" spans="1:15" x14ac:dyDescent="0.4">
      <c r="A528" s="1217">
        <v>504</v>
      </c>
      <c r="B528" s="1218">
        <f>IF('発達障害（診断書なし・配慮あり）情報入力シート'!AQ528="",0,IF(AND('発達障害（診断書なし・配慮あり）情報入力シート'!AP528=1,'発達障害（診断書なし・配慮あり）情報入力シート'!D528&lt;&gt;"",'発達障害（診断書なし・配慮あり）情報入力シート'!D528&lt;&gt;"在籍者(2年生以上)"),1,0))</f>
        <v>0</v>
      </c>
      <c r="C528" s="1218">
        <f t="shared" si="21"/>
        <v>0</v>
      </c>
      <c r="D528" s="1218" t="str">
        <f>IFERROR(MATCH(ROW('発達障害（診断書なし・配慮あり）情報入力シート'!A504),C:C,0),"")</f>
        <v/>
      </c>
      <c r="E528" s="1218">
        <f>IF('発達障害（診断書なし・配慮あり）情報入力シート'!BS528="",0,IF(AND('発達障害（診断書なし・配慮あり）情報入力シート'!BR528=1,'発達障害（診断書なし・配慮あり）情報入力シート'!D528&lt;&gt;"",'発達障害（診断書なし・配慮あり）情報入力シート'!D528&lt;&gt;"入学しなかった"),1,0))</f>
        <v>0</v>
      </c>
      <c r="F528" s="1218">
        <f t="shared" si="22"/>
        <v>0</v>
      </c>
      <c r="G528" s="1218" t="str">
        <f>IFERROR(MATCH(ROW('発達障害（診断書なし・配慮あり）情報入力シート'!AN504),F:F,0),"")</f>
        <v/>
      </c>
      <c r="H528" s="8">
        <f>IF('発達障害（診断書なし・配慮あり）情報入力シート'!CL528="",0,IF(AND('発達障害（診断書なし・配慮あり）情報入力シート'!CK528=1,'発達障害（診断書なし・配慮あり）情報入力シート'!D528&lt;&gt;"",'発達障害（診断書なし・配慮あり）情報入力シート'!D528&lt;&gt;"入学しなかった"),1,0))</f>
        <v>0</v>
      </c>
      <c r="I528" s="8">
        <f t="shared" si="23"/>
        <v>0</v>
      </c>
      <c r="J528" s="8" t="str">
        <f>IFERROR(MATCH(ROW('発達障害（診断書なし・配慮あり）情報入力シート'!BD504),I:I,0),"")</f>
        <v/>
      </c>
      <c r="K528" s="8">
        <f>IF(OR(SUM('発達障害（診断書なし・配慮あり）情報入力シート'!AT528:BQ528,'発達障害（診断書なし・配慮あり）情報入力シート'!BT528:CJ528)&gt;0,COUNTA('発達障害（診断書なし・配慮あり）情報入力シート'!BR528:BS528)=2,COUNTA('発達障害（診断書なし・配慮あり）情報入力シート'!CK528:CL528)=2),1,0)</f>
        <v>0</v>
      </c>
      <c r="L528" s="8">
        <f>SUM('発達障害（診断書なし・配慮あり）情報入力シート'!J528:M528)+COUNTA('発達障害（診断書なし・配慮あり）情報入力シート'!N528)</f>
        <v>0</v>
      </c>
      <c r="M528" s="8">
        <f>SUM('発達障害（診断書なし・配慮あり）情報入力シート'!O528:R528)+COUNTA('発達障害（診断書なし・配慮あり）情報入力シート'!S528)</f>
        <v>0</v>
      </c>
      <c r="N528" s="8">
        <f>IF(SUM('発達障害（診断書なし・配慮あり）情報入力シート'!$T528:$AP528)&gt;0,1,0)</f>
        <v>0</v>
      </c>
      <c r="O528" s="8">
        <f>IF('発達障害（診断書なし・配慮あり）情報入力シート'!D528="入学者(新1年生)",1,0)</f>
        <v>0</v>
      </c>
    </row>
    <row r="529" spans="1:15" x14ac:dyDescent="0.4">
      <c r="A529" s="1217">
        <v>505</v>
      </c>
      <c r="B529" s="1218">
        <f>IF('発達障害（診断書なし・配慮あり）情報入力シート'!AQ529="",0,IF(AND('発達障害（診断書なし・配慮あり）情報入力シート'!AP529=1,'発達障害（診断書なし・配慮あり）情報入力シート'!D529&lt;&gt;"",'発達障害（診断書なし・配慮あり）情報入力シート'!D529&lt;&gt;"在籍者(2年生以上)"),1,0))</f>
        <v>0</v>
      </c>
      <c r="C529" s="1218">
        <f t="shared" si="21"/>
        <v>0</v>
      </c>
      <c r="D529" s="1218" t="str">
        <f>IFERROR(MATCH(ROW('発達障害（診断書なし・配慮あり）情報入力シート'!A505),C:C,0),"")</f>
        <v/>
      </c>
      <c r="E529" s="1218">
        <f>IF('発達障害（診断書なし・配慮あり）情報入力シート'!BS529="",0,IF(AND('発達障害（診断書なし・配慮あり）情報入力シート'!BR529=1,'発達障害（診断書なし・配慮あり）情報入力シート'!D529&lt;&gt;"",'発達障害（診断書なし・配慮あり）情報入力シート'!D529&lt;&gt;"入学しなかった"),1,0))</f>
        <v>0</v>
      </c>
      <c r="F529" s="1218">
        <f t="shared" si="22"/>
        <v>0</v>
      </c>
      <c r="G529" s="1218" t="str">
        <f>IFERROR(MATCH(ROW('発達障害（診断書なし・配慮あり）情報入力シート'!AN505),F:F,0),"")</f>
        <v/>
      </c>
      <c r="H529" s="8">
        <f>IF('発達障害（診断書なし・配慮あり）情報入力シート'!CL529="",0,IF(AND('発達障害（診断書なし・配慮あり）情報入力シート'!CK529=1,'発達障害（診断書なし・配慮あり）情報入力シート'!D529&lt;&gt;"",'発達障害（診断書なし・配慮あり）情報入力シート'!D529&lt;&gt;"入学しなかった"),1,0))</f>
        <v>0</v>
      </c>
      <c r="I529" s="8">
        <f t="shared" si="23"/>
        <v>0</v>
      </c>
      <c r="J529" s="8" t="str">
        <f>IFERROR(MATCH(ROW('発達障害（診断書なし・配慮あり）情報入力シート'!BD505),I:I,0),"")</f>
        <v/>
      </c>
      <c r="K529" s="8">
        <f>IF(OR(SUM('発達障害（診断書なし・配慮あり）情報入力シート'!AT529:BQ529,'発達障害（診断書なし・配慮あり）情報入力シート'!BT529:CJ529)&gt;0,COUNTA('発達障害（診断書なし・配慮あり）情報入力シート'!BR529:BS529)=2,COUNTA('発達障害（診断書なし・配慮あり）情報入力シート'!CK529:CL529)=2),1,0)</f>
        <v>0</v>
      </c>
      <c r="L529" s="8">
        <f>SUM('発達障害（診断書なし・配慮あり）情報入力シート'!J529:M529)+COUNTA('発達障害（診断書なし・配慮あり）情報入力シート'!N529)</f>
        <v>0</v>
      </c>
      <c r="M529" s="8">
        <f>SUM('発達障害（診断書なし・配慮あり）情報入力シート'!O529:R529)+COUNTA('発達障害（診断書なし・配慮あり）情報入力シート'!S529)</f>
        <v>0</v>
      </c>
      <c r="N529" s="8">
        <f>IF(SUM('発達障害（診断書なし・配慮あり）情報入力シート'!$T529:$AP529)&gt;0,1,0)</f>
        <v>0</v>
      </c>
      <c r="O529" s="8">
        <f>IF('発達障害（診断書なし・配慮あり）情報入力シート'!D529="入学者(新1年生)",1,0)</f>
        <v>0</v>
      </c>
    </row>
    <row r="530" spans="1:15" x14ac:dyDescent="0.4">
      <c r="A530" s="1217">
        <v>506</v>
      </c>
      <c r="B530" s="1218">
        <f>IF('発達障害（診断書なし・配慮あり）情報入力シート'!AQ530="",0,IF(AND('発達障害（診断書なし・配慮あり）情報入力シート'!AP530=1,'発達障害（診断書なし・配慮あり）情報入力シート'!D530&lt;&gt;"",'発達障害（診断書なし・配慮あり）情報入力シート'!D530&lt;&gt;"在籍者(2年生以上)"),1,0))</f>
        <v>0</v>
      </c>
      <c r="C530" s="1218">
        <f t="shared" si="21"/>
        <v>0</v>
      </c>
      <c r="D530" s="1218" t="str">
        <f>IFERROR(MATCH(ROW('発達障害（診断書なし・配慮あり）情報入力シート'!A506),C:C,0),"")</f>
        <v/>
      </c>
      <c r="E530" s="1218">
        <f>IF('発達障害（診断書なし・配慮あり）情報入力シート'!BS530="",0,IF(AND('発達障害（診断書なし・配慮あり）情報入力シート'!BR530=1,'発達障害（診断書なし・配慮あり）情報入力シート'!D530&lt;&gt;"",'発達障害（診断書なし・配慮あり）情報入力シート'!D530&lt;&gt;"入学しなかった"),1,0))</f>
        <v>0</v>
      </c>
      <c r="F530" s="1218">
        <f t="shared" si="22"/>
        <v>0</v>
      </c>
      <c r="G530" s="1218" t="str">
        <f>IFERROR(MATCH(ROW('発達障害（診断書なし・配慮あり）情報入力シート'!AN506),F:F,0),"")</f>
        <v/>
      </c>
      <c r="H530" s="8">
        <f>IF('発達障害（診断書なし・配慮あり）情報入力シート'!CL530="",0,IF(AND('発達障害（診断書なし・配慮あり）情報入力シート'!CK530=1,'発達障害（診断書なし・配慮あり）情報入力シート'!D530&lt;&gt;"",'発達障害（診断書なし・配慮あり）情報入力シート'!D530&lt;&gt;"入学しなかった"),1,0))</f>
        <v>0</v>
      </c>
      <c r="I530" s="8">
        <f t="shared" si="23"/>
        <v>0</v>
      </c>
      <c r="J530" s="8" t="str">
        <f>IFERROR(MATCH(ROW('発達障害（診断書なし・配慮あり）情報入力シート'!BD506),I:I,0),"")</f>
        <v/>
      </c>
      <c r="K530" s="8">
        <f>IF(OR(SUM('発達障害（診断書なし・配慮あり）情報入力シート'!AT530:BQ530,'発達障害（診断書なし・配慮あり）情報入力シート'!BT530:CJ530)&gt;0,COUNTA('発達障害（診断書なし・配慮あり）情報入力シート'!BR530:BS530)=2,COUNTA('発達障害（診断書なし・配慮あり）情報入力シート'!CK530:CL530)=2),1,0)</f>
        <v>0</v>
      </c>
      <c r="L530" s="8">
        <f>SUM('発達障害（診断書なし・配慮あり）情報入力シート'!J530:M530)+COUNTA('発達障害（診断書なし・配慮あり）情報入力シート'!N530)</f>
        <v>0</v>
      </c>
      <c r="M530" s="8">
        <f>SUM('発達障害（診断書なし・配慮あり）情報入力シート'!O530:R530)+COUNTA('発達障害（診断書なし・配慮あり）情報入力シート'!S530)</f>
        <v>0</v>
      </c>
      <c r="N530" s="8">
        <f>IF(SUM('発達障害（診断書なし・配慮あり）情報入力シート'!$T530:$AP530)&gt;0,1,0)</f>
        <v>0</v>
      </c>
      <c r="O530" s="8">
        <f>IF('発達障害（診断書なし・配慮あり）情報入力シート'!D530="入学者(新1年生)",1,0)</f>
        <v>0</v>
      </c>
    </row>
    <row r="531" spans="1:15" x14ac:dyDescent="0.4">
      <c r="A531" s="1217">
        <v>507</v>
      </c>
      <c r="B531" s="1218">
        <f>IF('発達障害（診断書なし・配慮あり）情報入力シート'!AQ531="",0,IF(AND('発達障害（診断書なし・配慮あり）情報入力シート'!AP531=1,'発達障害（診断書なし・配慮あり）情報入力シート'!D531&lt;&gt;"",'発達障害（診断書なし・配慮あり）情報入力シート'!D531&lt;&gt;"在籍者(2年生以上)"),1,0))</f>
        <v>0</v>
      </c>
      <c r="C531" s="1218">
        <f t="shared" si="21"/>
        <v>0</v>
      </c>
      <c r="D531" s="1218" t="str">
        <f>IFERROR(MATCH(ROW('発達障害（診断書なし・配慮あり）情報入力シート'!A507),C:C,0),"")</f>
        <v/>
      </c>
      <c r="E531" s="1218">
        <f>IF('発達障害（診断書なし・配慮あり）情報入力シート'!BS531="",0,IF(AND('発達障害（診断書なし・配慮あり）情報入力シート'!BR531=1,'発達障害（診断書なし・配慮あり）情報入力シート'!D531&lt;&gt;"",'発達障害（診断書なし・配慮あり）情報入力シート'!D531&lt;&gt;"入学しなかった"),1,0))</f>
        <v>0</v>
      </c>
      <c r="F531" s="1218">
        <f t="shared" si="22"/>
        <v>0</v>
      </c>
      <c r="G531" s="1218" t="str">
        <f>IFERROR(MATCH(ROW('発達障害（診断書なし・配慮あり）情報入力シート'!AN507),F:F,0),"")</f>
        <v/>
      </c>
      <c r="H531" s="8">
        <f>IF('発達障害（診断書なし・配慮あり）情報入力シート'!CL531="",0,IF(AND('発達障害（診断書なし・配慮あり）情報入力シート'!CK531=1,'発達障害（診断書なし・配慮あり）情報入力シート'!D531&lt;&gt;"",'発達障害（診断書なし・配慮あり）情報入力シート'!D531&lt;&gt;"入学しなかった"),1,0))</f>
        <v>0</v>
      </c>
      <c r="I531" s="8">
        <f t="shared" si="23"/>
        <v>0</v>
      </c>
      <c r="J531" s="8" t="str">
        <f>IFERROR(MATCH(ROW('発達障害（診断書なし・配慮あり）情報入力シート'!BD507),I:I,0),"")</f>
        <v/>
      </c>
      <c r="K531" s="8">
        <f>IF(OR(SUM('発達障害（診断書なし・配慮あり）情報入力シート'!AT531:BQ531,'発達障害（診断書なし・配慮あり）情報入力シート'!BT531:CJ531)&gt;0,COUNTA('発達障害（診断書なし・配慮あり）情報入力シート'!BR531:BS531)=2,COUNTA('発達障害（診断書なし・配慮あり）情報入力シート'!CK531:CL531)=2),1,0)</f>
        <v>0</v>
      </c>
      <c r="L531" s="8">
        <f>SUM('発達障害（診断書なし・配慮あり）情報入力シート'!J531:M531)+COUNTA('発達障害（診断書なし・配慮あり）情報入力シート'!N531)</f>
        <v>0</v>
      </c>
      <c r="M531" s="8">
        <f>SUM('発達障害（診断書なし・配慮あり）情報入力シート'!O531:R531)+COUNTA('発達障害（診断書なし・配慮あり）情報入力シート'!S531)</f>
        <v>0</v>
      </c>
      <c r="N531" s="8">
        <f>IF(SUM('発達障害（診断書なし・配慮あり）情報入力シート'!$T531:$AP531)&gt;0,1,0)</f>
        <v>0</v>
      </c>
      <c r="O531" s="8">
        <f>IF('発達障害（診断書なし・配慮あり）情報入力シート'!D531="入学者(新1年生)",1,0)</f>
        <v>0</v>
      </c>
    </row>
    <row r="532" spans="1:15" x14ac:dyDescent="0.4">
      <c r="A532" s="1217">
        <v>508</v>
      </c>
      <c r="B532" s="1218">
        <f>IF('発達障害（診断書なし・配慮あり）情報入力シート'!AQ532="",0,IF(AND('発達障害（診断書なし・配慮あり）情報入力シート'!AP532=1,'発達障害（診断書なし・配慮あり）情報入力シート'!D532&lt;&gt;"",'発達障害（診断書なし・配慮あり）情報入力シート'!D532&lt;&gt;"在籍者(2年生以上)"),1,0))</f>
        <v>0</v>
      </c>
      <c r="C532" s="1218">
        <f t="shared" si="21"/>
        <v>0</v>
      </c>
      <c r="D532" s="1218" t="str">
        <f>IFERROR(MATCH(ROW('発達障害（診断書なし・配慮あり）情報入力シート'!A508),C:C,0),"")</f>
        <v/>
      </c>
      <c r="E532" s="1218">
        <f>IF('発達障害（診断書なし・配慮あり）情報入力シート'!BS532="",0,IF(AND('発達障害（診断書なし・配慮あり）情報入力シート'!BR532=1,'発達障害（診断書なし・配慮あり）情報入力シート'!D532&lt;&gt;"",'発達障害（診断書なし・配慮あり）情報入力シート'!D532&lt;&gt;"入学しなかった"),1,0))</f>
        <v>0</v>
      </c>
      <c r="F532" s="1218">
        <f t="shared" si="22"/>
        <v>0</v>
      </c>
      <c r="G532" s="1218" t="str">
        <f>IFERROR(MATCH(ROW('発達障害（診断書なし・配慮あり）情報入力シート'!AN508),F:F,0),"")</f>
        <v/>
      </c>
      <c r="H532" s="8">
        <f>IF('発達障害（診断書なし・配慮あり）情報入力シート'!CL532="",0,IF(AND('発達障害（診断書なし・配慮あり）情報入力シート'!CK532=1,'発達障害（診断書なし・配慮あり）情報入力シート'!D532&lt;&gt;"",'発達障害（診断書なし・配慮あり）情報入力シート'!D532&lt;&gt;"入学しなかった"),1,0))</f>
        <v>0</v>
      </c>
      <c r="I532" s="8">
        <f t="shared" si="23"/>
        <v>0</v>
      </c>
      <c r="J532" s="8" t="str">
        <f>IFERROR(MATCH(ROW('発達障害（診断書なし・配慮あり）情報入力シート'!BD508),I:I,0),"")</f>
        <v/>
      </c>
      <c r="K532" s="8">
        <f>IF(OR(SUM('発達障害（診断書なし・配慮あり）情報入力シート'!AT532:BQ532,'発達障害（診断書なし・配慮あり）情報入力シート'!BT532:CJ532)&gt;0,COUNTA('発達障害（診断書なし・配慮あり）情報入力シート'!BR532:BS532)=2,COUNTA('発達障害（診断書なし・配慮あり）情報入力シート'!CK532:CL532)=2),1,0)</f>
        <v>0</v>
      </c>
      <c r="L532" s="8">
        <f>SUM('発達障害（診断書なし・配慮あり）情報入力シート'!J532:M532)+COUNTA('発達障害（診断書なし・配慮あり）情報入力シート'!N532)</f>
        <v>0</v>
      </c>
      <c r="M532" s="8">
        <f>SUM('発達障害（診断書なし・配慮あり）情報入力シート'!O532:R532)+COUNTA('発達障害（診断書なし・配慮あり）情報入力シート'!S532)</f>
        <v>0</v>
      </c>
      <c r="N532" s="8">
        <f>IF(SUM('発達障害（診断書なし・配慮あり）情報入力シート'!$T532:$AP532)&gt;0,1,0)</f>
        <v>0</v>
      </c>
      <c r="O532" s="8">
        <f>IF('発達障害（診断書なし・配慮あり）情報入力シート'!D532="入学者(新1年生)",1,0)</f>
        <v>0</v>
      </c>
    </row>
    <row r="533" spans="1:15" x14ac:dyDescent="0.4">
      <c r="A533" s="1217">
        <v>509</v>
      </c>
      <c r="B533" s="1218">
        <f>IF('発達障害（診断書なし・配慮あり）情報入力シート'!AQ533="",0,IF(AND('発達障害（診断書なし・配慮あり）情報入力シート'!AP533=1,'発達障害（診断書なし・配慮あり）情報入力シート'!D533&lt;&gt;"",'発達障害（診断書なし・配慮あり）情報入力シート'!D533&lt;&gt;"在籍者(2年生以上)"),1,0))</f>
        <v>0</v>
      </c>
      <c r="C533" s="1218">
        <f t="shared" si="21"/>
        <v>0</v>
      </c>
      <c r="D533" s="1218" t="str">
        <f>IFERROR(MATCH(ROW('発達障害（診断書なし・配慮あり）情報入力シート'!A509),C:C,0),"")</f>
        <v/>
      </c>
      <c r="E533" s="1218">
        <f>IF('発達障害（診断書なし・配慮あり）情報入力シート'!BS533="",0,IF(AND('発達障害（診断書なし・配慮あり）情報入力シート'!BR533=1,'発達障害（診断書なし・配慮あり）情報入力シート'!D533&lt;&gt;"",'発達障害（診断書なし・配慮あり）情報入力シート'!D533&lt;&gt;"入学しなかった"),1,0))</f>
        <v>0</v>
      </c>
      <c r="F533" s="1218">
        <f t="shared" si="22"/>
        <v>0</v>
      </c>
      <c r="G533" s="1218" t="str">
        <f>IFERROR(MATCH(ROW('発達障害（診断書なし・配慮あり）情報入力シート'!AN509),F:F,0),"")</f>
        <v/>
      </c>
      <c r="H533" s="8">
        <f>IF('発達障害（診断書なし・配慮あり）情報入力シート'!CL533="",0,IF(AND('発達障害（診断書なし・配慮あり）情報入力シート'!CK533=1,'発達障害（診断書なし・配慮あり）情報入力シート'!D533&lt;&gt;"",'発達障害（診断書なし・配慮あり）情報入力シート'!D533&lt;&gt;"入学しなかった"),1,0))</f>
        <v>0</v>
      </c>
      <c r="I533" s="8">
        <f t="shared" si="23"/>
        <v>0</v>
      </c>
      <c r="J533" s="8" t="str">
        <f>IFERROR(MATCH(ROW('発達障害（診断書なし・配慮あり）情報入力シート'!BD509),I:I,0),"")</f>
        <v/>
      </c>
      <c r="K533" s="8">
        <f>IF(OR(SUM('発達障害（診断書なし・配慮あり）情報入力シート'!AT533:BQ533,'発達障害（診断書なし・配慮あり）情報入力シート'!BT533:CJ533)&gt;0,COUNTA('発達障害（診断書なし・配慮あり）情報入力シート'!BR533:BS533)=2,COUNTA('発達障害（診断書なし・配慮あり）情報入力シート'!CK533:CL533)=2),1,0)</f>
        <v>0</v>
      </c>
      <c r="L533" s="8">
        <f>SUM('発達障害（診断書なし・配慮あり）情報入力シート'!J533:M533)+COUNTA('発達障害（診断書なし・配慮あり）情報入力シート'!N533)</f>
        <v>0</v>
      </c>
      <c r="M533" s="8">
        <f>SUM('発達障害（診断書なし・配慮あり）情報入力シート'!O533:R533)+COUNTA('発達障害（診断書なし・配慮あり）情報入力シート'!S533)</f>
        <v>0</v>
      </c>
      <c r="N533" s="8">
        <f>IF(SUM('発達障害（診断書なし・配慮あり）情報入力シート'!$T533:$AP533)&gt;0,1,0)</f>
        <v>0</v>
      </c>
      <c r="O533" s="8">
        <f>IF('発達障害（診断書なし・配慮あり）情報入力シート'!D533="入学者(新1年生)",1,0)</f>
        <v>0</v>
      </c>
    </row>
    <row r="534" spans="1:15" x14ac:dyDescent="0.4">
      <c r="A534" s="1217">
        <v>510</v>
      </c>
      <c r="B534" s="1218">
        <f>IF('発達障害（診断書なし・配慮あり）情報入力シート'!AQ534="",0,IF(AND('発達障害（診断書なし・配慮あり）情報入力シート'!AP534=1,'発達障害（診断書なし・配慮あり）情報入力シート'!D534&lt;&gt;"",'発達障害（診断書なし・配慮あり）情報入力シート'!D534&lt;&gt;"在籍者(2年生以上)"),1,0))</f>
        <v>0</v>
      </c>
      <c r="C534" s="1218">
        <f t="shared" si="21"/>
        <v>0</v>
      </c>
      <c r="D534" s="1218" t="str">
        <f>IFERROR(MATCH(ROW('発達障害（診断書なし・配慮あり）情報入力シート'!A510),C:C,0),"")</f>
        <v/>
      </c>
      <c r="E534" s="1218">
        <f>IF('発達障害（診断書なし・配慮あり）情報入力シート'!BS534="",0,IF(AND('発達障害（診断書なし・配慮あり）情報入力シート'!BR534=1,'発達障害（診断書なし・配慮あり）情報入力シート'!D534&lt;&gt;"",'発達障害（診断書なし・配慮あり）情報入力シート'!D534&lt;&gt;"入学しなかった"),1,0))</f>
        <v>0</v>
      </c>
      <c r="F534" s="1218">
        <f t="shared" si="22"/>
        <v>0</v>
      </c>
      <c r="G534" s="1218" t="str">
        <f>IFERROR(MATCH(ROW('発達障害（診断書なし・配慮あり）情報入力シート'!AN510),F:F,0),"")</f>
        <v/>
      </c>
      <c r="H534" s="8">
        <f>IF('発達障害（診断書なし・配慮あり）情報入力シート'!CL534="",0,IF(AND('発達障害（診断書なし・配慮あり）情報入力シート'!CK534=1,'発達障害（診断書なし・配慮あり）情報入力シート'!D534&lt;&gt;"",'発達障害（診断書なし・配慮あり）情報入力シート'!D534&lt;&gt;"入学しなかった"),1,0))</f>
        <v>0</v>
      </c>
      <c r="I534" s="8">
        <f t="shared" si="23"/>
        <v>0</v>
      </c>
      <c r="J534" s="8" t="str">
        <f>IFERROR(MATCH(ROW('発達障害（診断書なし・配慮あり）情報入力シート'!BD510),I:I,0),"")</f>
        <v/>
      </c>
      <c r="K534" s="8">
        <f>IF(OR(SUM('発達障害（診断書なし・配慮あり）情報入力シート'!AT534:BQ534,'発達障害（診断書なし・配慮あり）情報入力シート'!BT534:CJ534)&gt;0,COUNTA('発達障害（診断書なし・配慮あり）情報入力シート'!BR534:BS534)=2,COUNTA('発達障害（診断書なし・配慮あり）情報入力シート'!CK534:CL534)=2),1,0)</f>
        <v>0</v>
      </c>
      <c r="L534" s="8">
        <f>SUM('発達障害（診断書なし・配慮あり）情報入力シート'!J534:M534)+COUNTA('発達障害（診断書なし・配慮あり）情報入力シート'!N534)</f>
        <v>0</v>
      </c>
      <c r="M534" s="8">
        <f>SUM('発達障害（診断書なし・配慮あり）情報入力シート'!O534:R534)+COUNTA('発達障害（診断書なし・配慮あり）情報入力シート'!S534)</f>
        <v>0</v>
      </c>
      <c r="N534" s="8">
        <f>IF(SUM('発達障害（診断書なし・配慮あり）情報入力シート'!$T534:$AP534)&gt;0,1,0)</f>
        <v>0</v>
      </c>
      <c r="O534" s="8">
        <f>IF('発達障害（診断書なし・配慮あり）情報入力シート'!D534="入学者(新1年生)",1,0)</f>
        <v>0</v>
      </c>
    </row>
    <row r="535" spans="1:15" x14ac:dyDescent="0.4">
      <c r="A535" s="1217">
        <v>511</v>
      </c>
      <c r="B535" s="1218">
        <f>IF('発達障害（診断書なし・配慮あり）情報入力シート'!AQ535="",0,IF(AND('発達障害（診断書なし・配慮あり）情報入力シート'!AP535=1,'発達障害（診断書なし・配慮あり）情報入力シート'!D535&lt;&gt;"",'発達障害（診断書なし・配慮あり）情報入力シート'!D535&lt;&gt;"在籍者(2年生以上)"),1,0))</f>
        <v>0</v>
      </c>
      <c r="C535" s="1218">
        <f t="shared" si="21"/>
        <v>0</v>
      </c>
      <c r="D535" s="1218" t="str">
        <f>IFERROR(MATCH(ROW('発達障害（診断書なし・配慮あり）情報入力シート'!A511),C:C,0),"")</f>
        <v/>
      </c>
      <c r="E535" s="1218">
        <f>IF('発達障害（診断書なし・配慮あり）情報入力シート'!BS535="",0,IF(AND('発達障害（診断書なし・配慮あり）情報入力シート'!BR535=1,'発達障害（診断書なし・配慮あり）情報入力シート'!D535&lt;&gt;"",'発達障害（診断書なし・配慮あり）情報入力シート'!D535&lt;&gt;"入学しなかった"),1,0))</f>
        <v>0</v>
      </c>
      <c r="F535" s="1218">
        <f t="shared" si="22"/>
        <v>0</v>
      </c>
      <c r="G535" s="1218" t="str">
        <f>IFERROR(MATCH(ROW('発達障害（診断書なし・配慮あり）情報入力シート'!AN511),F:F,0),"")</f>
        <v/>
      </c>
      <c r="H535" s="8">
        <f>IF('発達障害（診断書なし・配慮あり）情報入力シート'!CL535="",0,IF(AND('発達障害（診断書なし・配慮あり）情報入力シート'!CK535=1,'発達障害（診断書なし・配慮あり）情報入力シート'!D535&lt;&gt;"",'発達障害（診断書なし・配慮あり）情報入力シート'!D535&lt;&gt;"入学しなかった"),1,0))</f>
        <v>0</v>
      </c>
      <c r="I535" s="8">
        <f t="shared" si="23"/>
        <v>0</v>
      </c>
      <c r="J535" s="8" t="str">
        <f>IFERROR(MATCH(ROW('発達障害（診断書なし・配慮あり）情報入力シート'!BD511),I:I,0),"")</f>
        <v/>
      </c>
      <c r="K535" s="8">
        <f>IF(OR(SUM('発達障害（診断書なし・配慮あり）情報入力シート'!AT535:BQ535,'発達障害（診断書なし・配慮あり）情報入力シート'!BT535:CJ535)&gt;0,COUNTA('発達障害（診断書なし・配慮あり）情報入力シート'!BR535:BS535)=2,COUNTA('発達障害（診断書なし・配慮あり）情報入力シート'!CK535:CL535)=2),1,0)</f>
        <v>0</v>
      </c>
      <c r="L535" s="8">
        <f>SUM('発達障害（診断書なし・配慮あり）情報入力シート'!J535:M535)+COUNTA('発達障害（診断書なし・配慮あり）情報入力シート'!N535)</f>
        <v>0</v>
      </c>
      <c r="M535" s="8">
        <f>SUM('発達障害（診断書なし・配慮あり）情報入力シート'!O535:R535)+COUNTA('発達障害（診断書なし・配慮あり）情報入力シート'!S535)</f>
        <v>0</v>
      </c>
      <c r="N535" s="8">
        <f>IF(SUM('発達障害（診断書なし・配慮あり）情報入力シート'!$T535:$AP535)&gt;0,1,0)</f>
        <v>0</v>
      </c>
      <c r="O535" s="8">
        <f>IF('発達障害（診断書なし・配慮あり）情報入力シート'!D535="入学者(新1年生)",1,0)</f>
        <v>0</v>
      </c>
    </row>
    <row r="536" spans="1:15" x14ac:dyDescent="0.4">
      <c r="A536" s="1217">
        <v>512</v>
      </c>
      <c r="B536" s="1218">
        <f>IF('発達障害（診断書なし・配慮あり）情報入力シート'!AQ536="",0,IF(AND('発達障害（診断書なし・配慮あり）情報入力シート'!AP536=1,'発達障害（診断書なし・配慮あり）情報入力シート'!D536&lt;&gt;"",'発達障害（診断書なし・配慮あり）情報入力シート'!D536&lt;&gt;"在籍者(2年生以上)"),1,0))</f>
        <v>0</v>
      </c>
      <c r="C536" s="1218">
        <f t="shared" si="21"/>
        <v>0</v>
      </c>
      <c r="D536" s="1218" t="str">
        <f>IFERROR(MATCH(ROW('発達障害（診断書なし・配慮あり）情報入力シート'!A512),C:C,0),"")</f>
        <v/>
      </c>
      <c r="E536" s="1218">
        <f>IF('発達障害（診断書なし・配慮あり）情報入力シート'!BS536="",0,IF(AND('発達障害（診断書なし・配慮あり）情報入力シート'!BR536=1,'発達障害（診断書なし・配慮あり）情報入力シート'!D536&lt;&gt;"",'発達障害（診断書なし・配慮あり）情報入力シート'!D536&lt;&gt;"入学しなかった"),1,0))</f>
        <v>0</v>
      </c>
      <c r="F536" s="1218">
        <f t="shared" si="22"/>
        <v>0</v>
      </c>
      <c r="G536" s="1218" t="str">
        <f>IFERROR(MATCH(ROW('発達障害（診断書なし・配慮あり）情報入力シート'!AN512),F:F,0),"")</f>
        <v/>
      </c>
      <c r="H536" s="8">
        <f>IF('発達障害（診断書なし・配慮あり）情報入力シート'!CL536="",0,IF(AND('発達障害（診断書なし・配慮あり）情報入力シート'!CK536=1,'発達障害（診断書なし・配慮あり）情報入力シート'!D536&lt;&gt;"",'発達障害（診断書なし・配慮あり）情報入力シート'!D536&lt;&gt;"入学しなかった"),1,0))</f>
        <v>0</v>
      </c>
      <c r="I536" s="8">
        <f t="shared" si="23"/>
        <v>0</v>
      </c>
      <c r="J536" s="8" t="str">
        <f>IFERROR(MATCH(ROW('発達障害（診断書なし・配慮あり）情報入力シート'!BD512),I:I,0),"")</f>
        <v/>
      </c>
      <c r="K536" s="8">
        <f>IF(OR(SUM('発達障害（診断書なし・配慮あり）情報入力シート'!AT536:BQ536,'発達障害（診断書なし・配慮あり）情報入力シート'!BT536:CJ536)&gt;0,COUNTA('発達障害（診断書なし・配慮あり）情報入力シート'!BR536:BS536)=2,COUNTA('発達障害（診断書なし・配慮あり）情報入力シート'!CK536:CL536)=2),1,0)</f>
        <v>0</v>
      </c>
      <c r="L536" s="8">
        <f>SUM('発達障害（診断書なし・配慮あり）情報入力シート'!J536:M536)+COUNTA('発達障害（診断書なし・配慮あり）情報入力シート'!N536)</f>
        <v>0</v>
      </c>
      <c r="M536" s="8">
        <f>SUM('発達障害（診断書なし・配慮あり）情報入力シート'!O536:R536)+COUNTA('発達障害（診断書なし・配慮あり）情報入力シート'!S536)</f>
        <v>0</v>
      </c>
      <c r="N536" s="8">
        <f>IF(SUM('発達障害（診断書なし・配慮あり）情報入力シート'!$T536:$AP536)&gt;0,1,0)</f>
        <v>0</v>
      </c>
      <c r="O536" s="8">
        <f>IF('発達障害（診断書なし・配慮あり）情報入力シート'!D536="入学者(新1年生)",1,0)</f>
        <v>0</v>
      </c>
    </row>
    <row r="537" spans="1:15" x14ac:dyDescent="0.4">
      <c r="A537" s="1217">
        <v>513</v>
      </c>
      <c r="B537" s="1218">
        <f>IF('発達障害（診断書なし・配慮あり）情報入力シート'!AQ537="",0,IF(AND('発達障害（診断書なし・配慮あり）情報入力シート'!AP537=1,'発達障害（診断書なし・配慮あり）情報入力シート'!D537&lt;&gt;"",'発達障害（診断書なし・配慮あり）情報入力シート'!D537&lt;&gt;"在籍者(2年生以上)"),1,0))</f>
        <v>0</v>
      </c>
      <c r="C537" s="1218">
        <f t="shared" ref="C537:C600" si="24">C536+B537</f>
        <v>0</v>
      </c>
      <c r="D537" s="1218" t="str">
        <f>IFERROR(MATCH(ROW('発達障害（診断書なし・配慮あり）情報入力シート'!A513),C:C,0),"")</f>
        <v/>
      </c>
      <c r="E537" s="1218">
        <f>IF('発達障害（診断書なし・配慮あり）情報入力シート'!BS537="",0,IF(AND('発達障害（診断書なし・配慮あり）情報入力シート'!BR537=1,'発達障害（診断書なし・配慮あり）情報入力シート'!D537&lt;&gt;"",'発達障害（診断書なし・配慮あり）情報入力シート'!D537&lt;&gt;"入学しなかった"),1,0))</f>
        <v>0</v>
      </c>
      <c r="F537" s="1218">
        <f t="shared" ref="F537:F600" si="25">F536+E537</f>
        <v>0</v>
      </c>
      <c r="G537" s="1218" t="str">
        <f>IFERROR(MATCH(ROW('発達障害（診断書なし・配慮あり）情報入力シート'!AN513),F:F,0),"")</f>
        <v/>
      </c>
      <c r="H537" s="8">
        <f>IF('発達障害（診断書なし・配慮あり）情報入力シート'!CL537="",0,IF(AND('発達障害（診断書なし・配慮あり）情報入力シート'!CK537=1,'発達障害（診断書なし・配慮あり）情報入力シート'!D537&lt;&gt;"",'発達障害（診断書なし・配慮あり）情報入力シート'!D537&lt;&gt;"入学しなかった"),1,0))</f>
        <v>0</v>
      </c>
      <c r="I537" s="8">
        <f t="shared" ref="I537:I600" si="26">I536+H537</f>
        <v>0</v>
      </c>
      <c r="J537" s="8" t="str">
        <f>IFERROR(MATCH(ROW('発達障害（診断書なし・配慮あり）情報入力シート'!BD513),I:I,0),"")</f>
        <v/>
      </c>
      <c r="K537" s="8">
        <f>IF(OR(SUM('発達障害（診断書なし・配慮あり）情報入力シート'!AT537:BQ537,'発達障害（診断書なし・配慮あり）情報入力シート'!BT537:CJ537)&gt;0,COUNTA('発達障害（診断書なし・配慮あり）情報入力シート'!BR537:BS537)=2,COUNTA('発達障害（診断書なし・配慮あり）情報入力シート'!CK537:CL537)=2),1,0)</f>
        <v>0</v>
      </c>
      <c r="L537" s="8">
        <f>SUM('発達障害（診断書なし・配慮あり）情報入力シート'!J537:M537)+COUNTA('発達障害（診断書なし・配慮あり）情報入力シート'!N537)</f>
        <v>0</v>
      </c>
      <c r="M537" s="8">
        <f>SUM('発達障害（診断書なし・配慮あり）情報入力シート'!O537:R537)+COUNTA('発達障害（診断書なし・配慮あり）情報入力シート'!S537)</f>
        <v>0</v>
      </c>
      <c r="N537" s="8">
        <f>IF(SUM('発達障害（診断書なし・配慮あり）情報入力シート'!$T537:$AP537)&gt;0,1,0)</f>
        <v>0</v>
      </c>
      <c r="O537" s="8">
        <f>IF('発達障害（診断書なし・配慮あり）情報入力シート'!D537="入学者(新1年生)",1,0)</f>
        <v>0</v>
      </c>
    </row>
    <row r="538" spans="1:15" x14ac:dyDescent="0.4">
      <c r="A538" s="1217">
        <v>514</v>
      </c>
      <c r="B538" s="1218">
        <f>IF('発達障害（診断書なし・配慮あり）情報入力シート'!AQ538="",0,IF(AND('発達障害（診断書なし・配慮あり）情報入力シート'!AP538=1,'発達障害（診断書なし・配慮あり）情報入力シート'!D538&lt;&gt;"",'発達障害（診断書なし・配慮あり）情報入力シート'!D538&lt;&gt;"在籍者(2年生以上)"),1,0))</f>
        <v>0</v>
      </c>
      <c r="C538" s="1218">
        <f t="shared" si="24"/>
        <v>0</v>
      </c>
      <c r="D538" s="1218" t="str">
        <f>IFERROR(MATCH(ROW('発達障害（診断書なし・配慮あり）情報入力シート'!A514),C:C,0),"")</f>
        <v/>
      </c>
      <c r="E538" s="1218">
        <f>IF('発達障害（診断書なし・配慮あり）情報入力シート'!BS538="",0,IF(AND('発達障害（診断書なし・配慮あり）情報入力シート'!BR538=1,'発達障害（診断書なし・配慮あり）情報入力シート'!D538&lt;&gt;"",'発達障害（診断書なし・配慮あり）情報入力シート'!D538&lt;&gt;"入学しなかった"),1,0))</f>
        <v>0</v>
      </c>
      <c r="F538" s="1218">
        <f t="shared" si="25"/>
        <v>0</v>
      </c>
      <c r="G538" s="1218" t="str">
        <f>IFERROR(MATCH(ROW('発達障害（診断書なし・配慮あり）情報入力シート'!AN514),F:F,0),"")</f>
        <v/>
      </c>
      <c r="H538" s="8">
        <f>IF('発達障害（診断書なし・配慮あり）情報入力シート'!CL538="",0,IF(AND('発達障害（診断書なし・配慮あり）情報入力シート'!CK538=1,'発達障害（診断書なし・配慮あり）情報入力シート'!D538&lt;&gt;"",'発達障害（診断書なし・配慮あり）情報入力シート'!D538&lt;&gt;"入学しなかった"),1,0))</f>
        <v>0</v>
      </c>
      <c r="I538" s="8">
        <f t="shared" si="26"/>
        <v>0</v>
      </c>
      <c r="J538" s="8" t="str">
        <f>IFERROR(MATCH(ROW('発達障害（診断書なし・配慮あり）情報入力シート'!BD514),I:I,0),"")</f>
        <v/>
      </c>
      <c r="K538" s="8">
        <f>IF(OR(SUM('発達障害（診断書なし・配慮あり）情報入力シート'!AT538:BQ538,'発達障害（診断書なし・配慮あり）情報入力シート'!BT538:CJ538)&gt;0,COUNTA('発達障害（診断書なし・配慮あり）情報入力シート'!BR538:BS538)=2,COUNTA('発達障害（診断書なし・配慮あり）情報入力シート'!CK538:CL538)=2),1,0)</f>
        <v>0</v>
      </c>
      <c r="L538" s="8">
        <f>SUM('発達障害（診断書なし・配慮あり）情報入力シート'!J538:M538)+COUNTA('発達障害（診断書なし・配慮あり）情報入力シート'!N538)</f>
        <v>0</v>
      </c>
      <c r="M538" s="8">
        <f>SUM('発達障害（診断書なし・配慮あり）情報入力シート'!O538:R538)+COUNTA('発達障害（診断書なし・配慮あり）情報入力シート'!S538)</f>
        <v>0</v>
      </c>
      <c r="N538" s="8">
        <f>IF(SUM('発達障害（診断書なし・配慮あり）情報入力シート'!$T538:$AP538)&gt;0,1,0)</f>
        <v>0</v>
      </c>
      <c r="O538" s="8">
        <f>IF('発達障害（診断書なし・配慮あり）情報入力シート'!D538="入学者(新1年生)",1,0)</f>
        <v>0</v>
      </c>
    </row>
    <row r="539" spans="1:15" x14ac:dyDescent="0.4">
      <c r="A539" s="1217">
        <v>515</v>
      </c>
      <c r="B539" s="1218">
        <f>IF('発達障害（診断書なし・配慮あり）情報入力シート'!AQ539="",0,IF(AND('発達障害（診断書なし・配慮あり）情報入力シート'!AP539=1,'発達障害（診断書なし・配慮あり）情報入力シート'!D539&lt;&gt;"",'発達障害（診断書なし・配慮あり）情報入力シート'!D539&lt;&gt;"在籍者(2年生以上)"),1,0))</f>
        <v>0</v>
      </c>
      <c r="C539" s="1218">
        <f t="shared" si="24"/>
        <v>0</v>
      </c>
      <c r="D539" s="1218" t="str">
        <f>IFERROR(MATCH(ROW('発達障害（診断書なし・配慮あり）情報入力シート'!A515),C:C,0),"")</f>
        <v/>
      </c>
      <c r="E539" s="1218">
        <f>IF('発達障害（診断書なし・配慮あり）情報入力シート'!BS539="",0,IF(AND('発達障害（診断書なし・配慮あり）情報入力シート'!BR539=1,'発達障害（診断書なし・配慮あり）情報入力シート'!D539&lt;&gt;"",'発達障害（診断書なし・配慮あり）情報入力シート'!D539&lt;&gt;"入学しなかった"),1,0))</f>
        <v>0</v>
      </c>
      <c r="F539" s="1218">
        <f t="shared" si="25"/>
        <v>0</v>
      </c>
      <c r="G539" s="1218" t="str">
        <f>IFERROR(MATCH(ROW('発達障害（診断書なし・配慮あり）情報入力シート'!AN515),F:F,0),"")</f>
        <v/>
      </c>
      <c r="H539" s="8">
        <f>IF('発達障害（診断書なし・配慮あり）情報入力シート'!CL539="",0,IF(AND('発達障害（診断書なし・配慮あり）情報入力シート'!CK539=1,'発達障害（診断書なし・配慮あり）情報入力シート'!D539&lt;&gt;"",'発達障害（診断書なし・配慮あり）情報入力シート'!D539&lt;&gt;"入学しなかった"),1,0))</f>
        <v>0</v>
      </c>
      <c r="I539" s="8">
        <f t="shared" si="26"/>
        <v>0</v>
      </c>
      <c r="J539" s="8" t="str">
        <f>IFERROR(MATCH(ROW('発達障害（診断書なし・配慮あり）情報入力シート'!BD515),I:I,0),"")</f>
        <v/>
      </c>
      <c r="K539" s="8">
        <f>IF(OR(SUM('発達障害（診断書なし・配慮あり）情報入力シート'!AT539:BQ539,'発達障害（診断書なし・配慮あり）情報入力シート'!BT539:CJ539)&gt;0,COUNTA('発達障害（診断書なし・配慮あり）情報入力シート'!BR539:BS539)=2,COUNTA('発達障害（診断書なし・配慮あり）情報入力シート'!CK539:CL539)=2),1,0)</f>
        <v>0</v>
      </c>
      <c r="L539" s="8">
        <f>SUM('発達障害（診断書なし・配慮あり）情報入力シート'!J539:M539)+COUNTA('発達障害（診断書なし・配慮あり）情報入力シート'!N539)</f>
        <v>0</v>
      </c>
      <c r="M539" s="8">
        <f>SUM('発達障害（診断書なし・配慮あり）情報入力シート'!O539:R539)+COUNTA('発達障害（診断書なし・配慮あり）情報入力シート'!S539)</f>
        <v>0</v>
      </c>
      <c r="N539" s="8">
        <f>IF(SUM('発達障害（診断書なし・配慮あり）情報入力シート'!$T539:$AP539)&gt;0,1,0)</f>
        <v>0</v>
      </c>
      <c r="O539" s="8">
        <f>IF('発達障害（診断書なし・配慮あり）情報入力シート'!D539="入学者(新1年生)",1,0)</f>
        <v>0</v>
      </c>
    </row>
    <row r="540" spans="1:15" x14ac:dyDescent="0.4">
      <c r="A540" s="1217">
        <v>516</v>
      </c>
      <c r="B540" s="1218">
        <f>IF('発達障害（診断書なし・配慮あり）情報入力シート'!AQ540="",0,IF(AND('発達障害（診断書なし・配慮あり）情報入力シート'!AP540=1,'発達障害（診断書なし・配慮あり）情報入力シート'!D540&lt;&gt;"",'発達障害（診断書なし・配慮あり）情報入力シート'!D540&lt;&gt;"在籍者(2年生以上)"),1,0))</f>
        <v>0</v>
      </c>
      <c r="C540" s="1218">
        <f t="shared" si="24"/>
        <v>0</v>
      </c>
      <c r="D540" s="1218" t="str">
        <f>IFERROR(MATCH(ROW('発達障害（診断書なし・配慮あり）情報入力シート'!A516),C:C,0),"")</f>
        <v/>
      </c>
      <c r="E540" s="1218">
        <f>IF('発達障害（診断書なし・配慮あり）情報入力シート'!BS540="",0,IF(AND('発達障害（診断書なし・配慮あり）情報入力シート'!BR540=1,'発達障害（診断書なし・配慮あり）情報入力シート'!D540&lt;&gt;"",'発達障害（診断書なし・配慮あり）情報入力シート'!D540&lt;&gt;"入学しなかった"),1,0))</f>
        <v>0</v>
      </c>
      <c r="F540" s="1218">
        <f t="shared" si="25"/>
        <v>0</v>
      </c>
      <c r="G540" s="1218" t="str">
        <f>IFERROR(MATCH(ROW('発達障害（診断書なし・配慮あり）情報入力シート'!AN516),F:F,0),"")</f>
        <v/>
      </c>
      <c r="H540" s="8">
        <f>IF('発達障害（診断書なし・配慮あり）情報入力シート'!CL540="",0,IF(AND('発達障害（診断書なし・配慮あり）情報入力シート'!CK540=1,'発達障害（診断書なし・配慮あり）情報入力シート'!D540&lt;&gt;"",'発達障害（診断書なし・配慮あり）情報入力シート'!D540&lt;&gt;"入学しなかった"),1,0))</f>
        <v>0</v>
      </c>
      <c r="I540" s="8">
        <f t="shared" si="26"/>
        <v>0</v>
      </c>
      <c r="J540" s="8" t="str">
        <f>IFERROR(MATCH(ROW('発達障害（診断書なし・配慮あり）情報入力シート'!BD516),I:I,0),"")</f>
        <v/>
      </c>
      <c r="K540" s="8">
        <f>IF(OR(SUM('発達障害（診断書なし・配慮あり）情報入力シート'!AT540:BQ540,'発達障害（診断書なし・配慮あり）情報入力シート'!BT540:CJ540)&gt;0,COUNTA('発達障害（診断書なし・配慮あり）情報入力シート'!BR540:BS540)=2,COUNTA('発達障害（診断書なし・配慮あり）情報入力シート'!CK540:CL540)=2),1,0)</f>
        <v>0</v>
      </c>
      <c r="L540" s="8">
        <f>SUM('発達障害（診断書なし・配慮あり）情報入力シート'!J540:M540)+COUNTA('発達障害（診断書なし・配慮あり）情報入力シート'!N540)</f>
        <v>0</v>
      </c>
      <c r="M540" s="8">
        <f>SUM('発達障害（診断書なし・配慮あり）情報入力シート'!O540:R540)+COUNTA('発達障害（診断書なし・配慮あり）情報入力シート'!S540)</f>
        <v>0</v>
      </c>
      <c r="N540" s="8">
        <f>IF(SUM('発達障害（診断書なし・配慮あり）情報入力シート'!$T540:$AP540)&gt;0,1,0)</f>
        <v>0</v>
      </c>
      <c r="O540" s="8">
        <f>IF('発達障害（診断書なし・配慮あり）情報入力シート'!D540="入学者(新1年生)",1,0)</f>
        <v>0</v>
      </c>
    </row>
    <row r="541" spans="1:15" x14ac:dyDescent="0.4">
      <c r="A541" s="1217">
        <v>517</v>
      </c>
      <c r="B541" s="1218">
        <f>IF('発達障害（診断書なし・配慮あり）情報入力シート'!AQ541="",0,IF(AND('発達障害（診断書なし・配慮あり）情報入力シート'!AP541=1,'発達障害（診断書なし・配慮あり）情報入力シート'!D541&lt;&gt;"",'発達障害（診断書なし・配慮あり）情報入力シート'!D541&lt;&gt;"在籍者(2年生以上)"),1,0))</f>
        <v>0</v>
      </c>
      <c r="C541" s="1218">
        <f t="shared" si="24"/>
        <v>0</v>
      </c>
      <c r="D541" s="1218" t="str">
        <f>IFERROR(MATCH(ROW('発達障害（診断書なし・配慮あり）情報入力シート'!A517),C:C,0),"")</f>
        <v/>
      </c>
      <c r="E541" s="1218">
        <f>IF('発達障害（診断書なし・配慮あり）情報入力シート'!BS541="",0,IF(AND('発達障害（診断書なし・配慮あり）情報入力シート'!BR541=1,'発達障害（診断書なし・配慮あり）情報入力シート'!D541&lt;&gt;"",'発達障害（診断書なし・配慮あり）情報入力シート'!D541&lt;&gt;"入学しなかった"),1,0))</f>
        <v>0</v>
      </c>
      <c r="F541" s="1218">
        <f t="shared" si="25"/>
        <v>0</v>
      </c>
      <c r="G541" s="1218" t="str">
        <f>IFERROR(MATCH(ROW('発達障害（診断書なし・配慮あり）情報入力シート'!AN517),F:F,0),"")</f>
        <v/>
      </c>
      <c r="H541" s="8">
        <f>IF('発達障害（診断書なし・配慮あり）情報入力シート'!CL541="",0,IF(AND('発達障害（診断書なし・配慮あり）情報入力シート'!CK541=1,'発達障害（診断書なし・配慮あり）情報入力シート'!D541&lt;&gt;"",'発達障害（診断書なし・配慮あり）情報入力シート'!D541&lt;&gt;"入学しなかった"),1,0))</f>
        <v>0</v>
      </c>
      <c r="I541" s="8">
        <f t="shared" si="26"/>
        <v>0</v>
      </c>
      <c r="J541" s="8" t="str">
        <f>IFERROR(MATCH(ROW('発達障害（診断書なし・配慮あり）情報入力シート'!BD517),I:I,0),"")</f>
        <v/>
      </c>
      <c r="K541" s="8">
        <f>IF(OR(SUM('発達障害（診断書なし・配慮あり）情報入力シート'!AT541:BQ541,'発達障害（診断書なし・配慮あり）情報入力シート'!BT541:CJ541)&gt;0,COUNTA('発達障害（診断書なし・配慮あり）情報入力シート'!BR541:BS541)=2,COUNTA('発達障害（診断書なし・配慮あり）情報入力シート'!CK541:CL541)=2),1,0)</f>
        <v>0</v>
      </c>
      <c r="L541" s="8">
        <f>SUM('発達障害（診断書なし・配慮あり）情報入力シート'!J541:M541)+COUNTA('発達障害（診断書なし・配慮あり）情報入力シート'!N541)</f>
        <v>0</v>
      </c>
      <c r="M541" s="8">
        <f>SUM('発達障害（診断書なし・配慮あり）情報入力シート'!O541:R541)+COUNTA('発達障害（診断書なし・配慮あり）情報入力シート'!S541)</f>
        <v>0</v>
      </c>
      <c r="N541" s="8">
        <f>IF(SUM('発達障害（診断書なし・配慮あり）情報入力シート'!$T541:$AP541)&gt;0,1,0)</f>
        <v>0</v>
      </c>
      <c r="O541" s="8">
        <f>IF('発達障害（診断書なし・配慮あり）情報入力シート'!D541="入学者(新1年生)",1,0)</f>
        <v>0</v>
      </c>
    </row>
    <row r="542" spans="1:15" x14ac:dyDescent="0.4">
      <c r="A542" s="1217">
        <v>518</v>
      </c>
      <c r="B542" s="1218">
        <f>IF('発達障害（診断書なし・配慮あり）情報入力シート'!AQ542="",0,IF(AND('発達障害（診断書なし・配慮あり）情報入力シート'!AP542=1,'発達障害（診断書なし・配慮あり）情報入力シート'!D542&lt;&gt;"",'発達障害（診断書なし・配慮あり）情報入力シート'!D542&lt;&gt;"在籍者(2年生以上)"),1,0))</f>
        <v>0</v>
      </c>
      <c r="C542" s="1218">
        <f t="shared" si="24"/>
        <v>0</v>
      </c>
      <c r="D542" s="1218" t="str">
        <f>IFERROR(MATCH(ROW('発達障害（診断書なし・配慮あり）情報入力シート'!A518),C:C,0),"")</f>
        <v/>
      </c>
      <c r="E542" s="1218">
        <f>IF('発達障害（診断書なし・配慮あり）情報入力シート'!BS542="",0,IF(AND('発達障害（診断書なし・配慮あり）情報入力シート'!BR542=1,'発達障害（診断書なし・配慮あり）情報入力シート'!D542&lt;&gt;"",'発達障害（診断書なし・配慮あり）情報入力シート'!D542&lt;&gt;"入学しなかった"),1,0))</f>
        <v>0</v>
      </c>
      <c r="F542" s="1218">
        <f t="shared" si="25"/>
        <v>0</v>
      </c>
      <c r="G542" s="1218" t="str">
        <f>IFERROR(MATCH(ROW('発達障害（診断書なし・配慮あり）情報入力シート'!AN518),F:F,0),"")</f>
        <v/>
      </c>
      <c r="H542" s="8">
        <f>IF('発達障害（診断書なし・配慮あり）情報入力シート'!CL542="",0,IF(AND('発達障害（診断書なし・配慮あり）情報入力シート'!CK542=1,'発達障害（診断書なし・配慮あり）情報入力シート'!D542&lt;&gt;"",'発達障害（診断書なし・配慮あり）情報入力シート'!D542&lt;&gt;"入学しなかった"),1,0))</f>
        <v>0</v>
      </c>
      <c r="I542" s="8">
        <f t="shared" si="26"/>
        <v>0</v>
      </c>
      <c r="J542" s="8" t="str">
        <f>IFERROR(MATCH(ROW('発達障害（診断書なし・配慮あり）情報入力シート'!BD518),I:I,0),"")</f>
        <v/>
      </c>
      <c r="K542" s="8">
        <f>IF(OR(SUM('発達障害（診断書なし・配慮あり）情報入力シート'!AT542:BQ542,'発達障害（診断書なし・配慮あり）情報入力シート'!BT542:CJ542)&gt;0,COUNTA('発達障害（診断書なし・配慮あり）情報入力シート'!BR542:BS542)=2,COUNTA('発達障害（診断書なし・配慮あり）情報入力シート'!CK542:CL542)=2),1,0)</f>
        <v>0</v>
      </c>
      <c r="L542" s="8">
        <f>SUM('発達障害（診断書なし・配慮あり）情報入力シート'!J542:M542)+COUNTA('発達障害（診断書なし・配慮あり）情報入力シート'!N542)</f>
        <v>0</v>
      </c>
      <c r="M542" s="8">
        <f>SUM('発達障害（診断書なし・配慮あり）情報入力シート'!O542:R542)+COUNTA('発達障害（診断書なし・配慮あり）情報入力シート'!S542)</f>
        <v>0</v>
      </c>
      <c r="N542" s="8">
        <f>IF(SUM('発達障害（診断書なし・配慮あり）情報入力シート'!$T542:$AP542)&gt;0,1,0)</f>
        <v>0</v>
      </c>
      <c r="O542" s="8">
        <f>IF('発達障害（診断書なし・配慮あり）情報入力シート'!D542="入学者(新1年生)",1,0)</f>
        <v>0</v>
      </c>
    </row>
    <row r="543" spans="1:15" x14ac:dyDescent="0.4">
      <c r="A543" s="1217">
        <v>519</v>
      </c>
      <c r="B543" s="1218">
        <f>IF('発達障害（診断書なし・配慮あり）情報入力シート'!AQ543="",0,IF(AND('発達障害（診断書なし・配慮あり）情報入力シート'!AP543=1,'発達障害（診断書なし・配慮あり）情報入力シート'!D543&lt;&gt;"",'発達障害（診断書なし・配慮あり）情報入力シート'!D543&lt;&gt;"在籍者(2年生以上)"),1,0))</f>
        <v>0</v>
      </c>
      <c r="C543" s="1218">
        <f t="shared" si="24"/>
        <v>0</v>
      </c>
      <c r="D543" s="1218" t="str">
        <f>IFERROR(MATCH(ROW('発達障害（診断書なし・配慮あり）情報入力シート'!A519),C:C,0),"")</f>
        <v/>
      </c>
      <c r="E543" s="1218">
        <f>IF('発達障害（診断書なし・配慮あり）情報入力シート'!BS543="",0,IF(AND('発達障害（診断書なし・配慮あり）情報入力シート'!BR543=1,'発達障害（診断書なし・配慮あり）情報入力シート'!D543&lt;&gt;"",'発達障害（診断書なし・配慮あり）情報入力シート'!D543&lt;&gt;"入学しなかった"),1,0))</f>
        <v>0</v>
      </c>
      <c r="F543" s="1218">
        <f t="shared" si="25"/>
        <v>0</v>
      </c>
      <c r="G543" s="1218" t="str">
        <f>IFERROR(MATCH(ROW('発達障害（診断書なし・配慮あり）情報入力シート'!AN519),F:F,0),"")</f>
        <v/>
      </c>
      <c r="H543" s="8">
        <f>IF('発達障害（診断書なし・配慮あり）情報入力シート'!CL543="",0,IF(AND('発達障害（診断書なし・配慮あり）情報入力シート'!CK543=1,'発達障害（診断書なし・配慮あり）情報入力シート'!D543&lt;&gt;"",'発達障害（診断書なし・配慮あり）情報入力シート'!D543&lt;&gt;"入学しなかった"),1,0))</f>
        <v>0</v>
      </c>
      <c r="I543" s="8">
        <f t="shared" si="26"/>
        <v>0</v>
      </c>
      <c r="J543" s="8" t="str">
        <f>IFERROR(MATCH(ROW('発達障害（診断書なし・配慮あり）情報入力シート'!BD519),I:I,0),"")</f>
        <v/>
      </c>
      <c r="K543" s="8">
        <f>IF(OR(SUM('発達障害（診断書なし・配慮あり）情報入力シート'!AT543:BQ543,'発達障害（診断書なし・配慮あり）情報入力シート'!BT543:CJ543)&gt;0,COUNTA('発達障害（診断書なし・配慮あり）情報入力シート'!BR543:BS543)=2,COUNTA('発達障害（診断書なし・配慮あり）情報入力シート'!CK543:CL543)=2),1,0)</f>
        <v>0</v>
      </c>
      <c r="L543" s="8">
        <f>SUM('発達障害（診断書なし・配慮あり）情報入力シート'!J543:M543)+COUNTA('発達障害（診断書なし・配慮あり）情報入力シート'!N543)</f>
        <v>0</v>
      </c>
      <c r="M543" s="8">
        <f>SUM('発達障害（診断書なし・配慮あり）情報入力シート'!O543:R543)+COUNTA('発達障害（診断書なし・配慮あり）情報入力シート'!S543)</f>
        <v>0</v>
      </c>
      <c r="N543" s="8">
        <f>IF(SUM('発達障害（診断書なし・配慮あり）情報入力シート'!$T543:$AP543)&gt;0,1,0)</f>
        <v>0</v>
      </c>
      <c r="O543" s="8">
        <f>IF('発達障害（診断書なし・配慮あり）情報入力シート'!D543="入学者(新1年生)",1,0)</f>
        <v>0</v>
      </c>
    </row>
    <row r="544" spans="1:15" x14ac:dyDescent="0.4">
      <c r="A544" s="1217">
        <v>520</v>
      </c>
      <c r="B544" s="1218">
        <f>IF('発達障害（診断書なし・配慮あり）情報入力シート'!AQ544="",0,IF(AND('発達障害（診断書なし・配慮あり）情報入力シート'!AP544=1,'発達障害（診断書なし・配慮あり）情報入力シート'!D544&lt;&gt;"",'発達障害（診断書なし・配慮あり）情報入力シート'!D544&lt;&gt;"在籍者(2年生以上)"),1,0))</f>
        <v>0</v>
      </c>
      <c r="C544" s="1218">
        <f t="shared" si="24"/>
        <v>0</v>
      </c>
      <c r="D544" s="1218" t="str">
        <f>IFERROR(MATCH(ROW('発達障害（診断書なし・配慮あり）情報入力シート'!A520),C:C,0),"")</f>
        <v/>
      </c>
      <c r="E544" s="1218">
        <f>IF('発達障害（診断書なし・配慮あり）情報入力シート'!BS544="",0,IF(AND('発達障害（診断書なし・配慮あり）情報入力シート'!BR544=1,'発達障害（診断書なし・配慮あり）情報入力シート'!D544&lt;&gt;"",'発達障害（診断書なし・配慮あり）情報入力シート'!D544&lt;&gt;"入学しなかった"),1,0))</f>
        <v>0</v>
      </c>
      <c r="F544" s="1218">
        <f t="shared" si="25"/>
        <v>0</v>
      </c>
      <c r="G544" s="1218" t="str">
        <f>IFERROR(MATCH(ROW('発達障害（診断書なし・配慮あり）情報入力シート'!AN520),F:F,0),"")</f>
        <v/>
      </c>
      <c r="H544" s="8">
        <f>IF('発達障害（診断書なし・配慮あり）情報入力シート'!CL544="",0,IF(AND('発達障害（診断書なし・配慮あり）情報入力シート'!CK544=1,'発達障害（診断書なし・配慮あり）情報入力シート'!D544&lt;&gt;"",'発達障害（診断書なし・配慮あり）情報入力シート'!D544&lt;&gt;"入学しなかった"),1,0))</f>
        <v>0</v>
      </c>
      <c r="I544" s="8">
        <f t="shared" si="26"/>
        <v>0</v>
      </c>
      <c r="J544" s="8" t="str">
        <f>IFERROR(MATCH(ROW('発達障害（診断書なし・配慮あり）情報入力シート'!BD520),I:I,0),"")</f>
        <v/>
      </c>
      <c r="K544" s="8">
        <f>IF(OR(SUM('発達障害（診断書なし・配慮あり）情報入力シート'!AT544:BQ544,'発達障害（診断書なし・配慮あり）情報入力シート'!BT544:CJ544)&gt;0,COUNTA('発達障害（診断書なし・配慮あり）情報入力シート'!BR544:BS544)=2,COUNTA('発達障害（診断書なし・配慮あり）情報入力シート'!CK544:CL544)=2),1,0)</f>
        <v>0</v>
      </c>
      <c r="L544" s="8">
        <f>SUM('発達障害（診断書なし・配慮あり）情報入力シート'!J544:M544)+COUNTA('発達障害（診断書なし・配慮あり）情報入力シート'!N544)</f>
        <v>0</v>
      </c>
      <c r="M544" s="8">
        <f>SUM('発達障害（診断書なし・配慮あり）情報入力シート'!O544:R544)+COUNTA('発達障害（診断書なし・配慮あり）情報入力シート'!S544)</f>
        <v>0</v>
      </c>
      <c r="N544" s="8">
        <f>IF(SUM('発達障害（診断書なし・配慮あり）情報入力シート'!$T544:$AP544)&gt;0,1,0)</f>
        <v>0</v>
      </c>
      <c r="O544" s="8">
        <f>IF('発達障害（診断書なし・配慮あり）情報入力シート'!D544="入学者(新1年生)",1,0)</f>
        <v>0</v>
      </c>
    </row>
    <row r="545" spans="1:15" x14ac:dyDescent="0.4">
      <c r="A545" s="1217">
        <v>521</v>
      </c>
      <c r="B545" s="1218">
        <f>IF('発達障害（診断書なし・配慮あり）情報入力シート'!AQ545="",0,IF(AND('発達障害（診断書なし・配慮あり）情報入力シート'!AP545=1,'発達障害（診断書なし・配慮あり）情報入力シート'!D545&lt;&gt;"",'発達障害（診断書なし・配慮あり）情報入力シート'!D545&lt;&gt;"在籍者(2年生以上)"),1,0))</f>
        <v>0</v>
      </c>
      <c r="C545" s="1218">
        <f t="shared" si="24"/>
        <v>0</v>
      </c>
      <c r="D545" s="1218" t="str">
        <f>IFERROR(MATCH(ROW('発達障害（診断書なし・配慮あり）情報入力シート'!A521),C:C,0),"")</f>
        <v/>
      </c>
      <c r="E545" s="1218">
        <f>IF('発達障害（診断書なし・配慮あり）情報入力シート'!BS545="",0,IF(AND('発達障害（診断書なし・配慮あり）情報入力シート'!BR545=1,'発達障害（診断書なし・配慮あり）情報入力シート'!D545&lt;&gt;"",'発達障害（診断書なし・配慮あり）情報入力シート'!D545&lt;&gt;"入学しなかった"),1,0))</f>
        <v>0</v>
      </c>
      <c r="F545" s="1218">
        <f t="shared" si="25"/>
        <v>0</v>
      </c>
      <c r="G545" s="1218" t="str">
        <f>IFERROR(MATCH(ROW('発達障害（診断書なし・配慮あり）情報入力シート'!AN521),F:F,0),"")</f>
        <v/>
      </c>
      <c r="H545" s="8">
        <f>IF('発達障害（診断書なし・配慮あり）情報入力シート'!CL545="",0,IF(AND('発達障害（診断書なし・配慮あり）情報入力シート'!CK545=1,'発達障害（診断書なし・配慮あり）情報入力シート'!D545&lt;&gt;"",'発達障害（診断書なし・配慮あり）情報入力シート'!D545&lt;&gt;"入学しなかった"),1,0))</f>
        <v>0</v>
      </c>
      <c r="I545" s="8">
        <f t="shared" si="26"/>
        <v>0</v>
      </c>
      <c r="J545" s="8" t="str">
        <f>IFERROR(MATCH(ROW('発達障害（診断書なし・配慮あり）情報入力シート'!BD521),I:I,0),"")</f>
        <v/>
      </c>
      <c r="K545" s="8">
        <f>IF(OR(SUM('発達障害（診断書なし・配慮あり）情報入力シート'!AT545:BQ545,'発達障害（診断書なし・配慮あり）情報入力シート'!BT545:CJ545)&gt;0,COUNTA('発達障害（診断書なし・配慮あり）情報入力シート'!BR545:BS545)=2,COUNTA('発達障害（診断書なし・配慮あり）情報入力シート'!CK545:CL545)=2),1,0)</f>
        <v>0</v>
      </c>
      <c r="L545" s="8">
        <f>SUM('発達障害（診断書なし・配慮あり）情報入力シート'!J545:M545)+COUNTA('発達障害（診断書なし・配慮あり）情報入力シート'!N545)</f>
        <v>0</v>
      </c>
      <c r="M545" s="8">
        <f>SUM('発達障害（診断書なし・配慮あり）情報入力シート'!O545:R545)+COUNTA('発達障害（診断書なし・配慮あり）情報入力シート'!S545)</f>
        <v>0</v>
      </c>
      <c r="N545" s="8">
        <f>IF(SUM('発達障害（診断書なし・配慮あり）情報入力シート'!$T545:$AP545)&gt;0,1,0)</f>
        <v>0</v>
      </c>
      <c r="O545" s="8">
        <f>IF('発達障害（診断書なし・配慮あり）情報入力シート'!D545="入学者(新1年生)",1,0)</f>
        <v>0</v>
      </c>
    </row>
    <row r="546" spans="1:15" x14ac:dyDescent="0.4">
      <c r="A546" s="1217">
        <v>522</v>
      </c>
      <c r="B546" s="1218">
        <f>IF('発達障害（診断書なし・配慮あり）情報入力シート'!AQ546="",0,IF(AND('発達障害（診断書なし・配慮あり）情報入力シート'!AP546=1,'発達障害（診断書なし・配慮あり）情報入力シート'!D546&lt;&gt;"",'発達障害（診断書なし・配慮あり）情報入力シート'!D546&lt;&gt;"在籍者(2年生以上)"),1,0))</f>
        <v>0</v>
      </c>
      <c r="C546" s="1218">
        <f t="shared" si="24"/>
        <v>0</v>
      </c>
      <c r="D546" s="1218" t="str">
        <f>IFERROR(MATCH(ROW('発達障害（診断書なし・配慮あり）情報入力シート'!A522),C:C,0),"")</f>
        <v/>
      </c>
      <c r="E546" s="1218">
        <f>IF('発達障害（診断書なし・配慮あり）情報入力シート'!BS546="",0,IF(AND('発達障害（診断書なし・配慮あり）情報入力シート'!BR546=1,'発達障害（診断書なし・配慮あり）情報入力シート'!D546&lt;&gt;"",'発達障害（診断書なし・配慮あり）情報入力シート'!D546&lt;&gt;"入学しなかった"),1,0))</f>
        <v>0</v>
      </c>
      <c r="F546" s="1218">
        <f t="shared" si="25"/>
        <v>0</v>
      </c>
      <c r="G546" s="1218" t="str">
        <f>IFERROR(MATCH(ROW('発達障害（診断書なし・配慮あり）情報入力シート'!AN522),F:F,0),"")</f>
        <v/>
      </c>
      <c r="H546" s="8">
        <f>IF('発達障害（診断書なし・配慮あり）情報入力シート'!CL546="",0,IF(AND('発達障害（診断書なし・配慮あり）情報入力シート'!CK546=1,'発達障害（診断書なし・配慮あり）情報入力シート'!D546&lt;&gt;"",'発達障害（診断書なし・配慮あり）情報入力シート'!D546&lt;&gt;"入学しなかった"),1,0))</f>
        <v>0</v>
      </c>
      <c r="I546" s="8">
        <f t="shared" si="26"/>
        <v>0</v>
      </c>
      <c r="J546" s="8" t="str">
        <f>IFERROR(MATCH(ROW('発達障害（診断書なし・配慮あり）情報入力シート'!BD522),I:I,0),"")</f>
        <v/>
      </c>
      <c r="K546" s="8">
        <f>IF(OR(SUM('発達障害（診断書なし・配慮あり）情報入力シート'!AT546:BQ546,'発達障害（診断書なし・配慮あり）情報入力シート'!BT546:CJ546)&gt;0,COUNTA('発達障害（診断書なし・配慮あり）情報入力シート'!BR546:BS546)=2,COUNTA('発達障害（診断書なし・配慮あり）情報入力シート'!CK546:CL546)=2),1,0)</f>
        <v>0</v>
      </c>
      <c r="L546" s="8">
        <f>SUM('発達障害（診断書なし・配慮あり）情報入力シート'!J546:M546)+COUNTA('発達障害（診断書なし・配慮あり）情報入力シート'!N546)</f>
        <v>0</v>
      </c>
      <c r="M546" s="8">
        <f>SUM('発達障害（診断書なし・配慮あり）情報入力シート'!O546:R546)+COUNTA('発達障害（診断書なし・配慮あり）情報入力シート'!S546)</f>
        <v>0</v>
      </c>
      <c r="N546" s="8">
        <f>IF(SUM('発達障害（診断書なし・配慮あり）情報入力シート'!$T546:$AP546)&gt;0,1,0)</f>
        <v>0</v>
      </c>
      <c r="O546" s="8">
        <f>IF('発達障害（診断書なし・配慮あり）情報入力シート'!D546="入学者(新1年生)",1,0)</f>
        <v>0</v>
      </c>
    </row>
    <row r="547" spans="1:15" x14ac:dyDescent="0.4">
      <c r="A547" s="1217">
        <v>523</v>
      </c>
      <c r="B547" s="1218">
        <f>IF('発達障害（診断書なし・配慮あり）情報入力シート'!AQ547="",0,IF(AND('発達障害（診断書なし・配慮あり）情報入力シート'!AP547=1,'発達障害（診断書なし・配慮あり）情報入力シート'!D547&lt;&gt;"",'発達障害（診断書なし・配慮あり）情報入力シート'!D547&lt;&gt;"在籍者(2年生以上)"),1,0))</f>
        <v>0</v>
      </c>
      <c r="C547" s="1218">
        <f t="shared" si="24"/>
        <v>0</v>
      </c>
      <c r="D547" s="1218" t="str">
        <f>IFERROR(MATCH(ROW('発達障害（診断書なし・配慮あり）情報入力シート'!A523),C:C,0),"")</f>
        <v/>
      </c>
      <c r="E547" s="1218">
        <f>IF('発達障害（診断書なし・配慮あり）情報入力シート'!BS547="",0,IF(AND('発達障害（診断書なし・配慮あり）情報入力シート'!BR547=1,'発達障害（診断書なし・配慮あり）情報入力シート'!D547&lt;&gt;"",'発達障害（診断書なし・配慮あり）情報入力シート'!D547&lt;&gt;"入学しなかった"),1,0))</f>
        <v>0</v>
      </c>
      <c r="F547" s="1218">
        <f t="shared" si="25"/>
        <v>0</v>
      </c>
      <c r="G547" s="1218" t="str">
        <f>IFERROR(MATCH(ROW('発達障害（診断書なし・配慮あり）情報入力シート'!AN523),F:F,0),"")</f>
        <v/>
      </c>
      <c r="H547" s="8">
        <f>IF('発達障害（診断書なし・配慮あり）情報入力シート'!CL547="",0,IF(AND('発達障害（診断書なし・配慮あり）情報入力シート'!CK547=1,'発達障害（診断書なし・配慮あり）情報入力シート'!D547&lt;&gt;"",'発達障害（診断書なし・配慮あり）情報入力シート'!D547&lt;&gt;"入学しなかった"),1,0))</f>
        <v>0</v>
      </c>
      <c r="I547" s="8">
        <f t="shared" si="26"/>
        <v>0</v>
      </c>
      <c r="J547" s="8" t="str">
        <f>IFERROR(MATCH(ROW('発達障害（診断書なし・配慮あり）情報入力シート'!BD523),I:I,0),"")</f>
        <v/>
      </c>
      <c r="K547" s="8">
        <f>IF(OR(SUM('発達障害（診断書なし・配慮あり）情報入力シート'!AT547:BQ547,'発達障害（診断書なし・配慮あり）情報入力シート'!BT547:CJ547)&gt;0,COUNTA('発達障害（診断書なし・配慮あり）情報入力シート'!BR547:BS547)=2,COUNTA('発達障害（診断書なし・配慮あり）情報入力シート'!CK547:CL547)=2),1,0)</f>
        <v>0</v>
      </c>
      <c r="L547" s="8">
        <f>SUM('発達障害（診断書なし・配慮あり）情報入力シート'!J547:M547)+COUNTA('発達障害（診断書なし・配慮あり）情報入力シート'!N547)</f>
        <v>0</v>
      </c>
      <c r="M547" s="8">
        <f>SUM('発達障害（診断書なし・配慮あり）情報入力シート'!O547:R547)+COUNTA('発達障害（診断書なし・配慮あり）情報入力シート'!S547)</f>
        <v>0</v>
      </c>
      <c r="N547" s="8">
        <f>IF(SUM('発達障害（診断書なし・配慮あり）情報入力シート'!$T547:$AP547)&gt;0,1,0)</f>
        <v>0</v>
      </c>
      <c r="O547" s="8">
        <f>IF('発達障害（診断書なし・配慮あり）情報入力シート'!D547="入学者(新1年生)",1,0)</f>
        <v>0</v>
      </c>
    </row>
    <row r="548" spans="1:15" x14ac:dyDescent="0.4">
      <c r="A548" s="1217">
        <v>524</v>
      </c>
      <c r="B548" s="1218">
        <f>IF('発達障害（診断書なし・配慮あり）情報入力シート'!AQ548="",0,IF(AND('発達障害（診断書なし・配慮あり）情報入力シート'!AP548=1,'発達障害（診断書なし・配慮あり）情報入力シート'!D548&lt;&gt;"",'発達障害（診断書なし・配慮あり）情報入力シート'!D548&lt;&gt;"在籍者(2年生以上)"),1,0))</f>
        <v>0</v>
      </c>
      <c r="C548" s="1218">
        <f t="shared" si="24"/>
        <v>0</v>
      </c>
      <c r="D548" s="1218" t="str">
        <f>IFERROR(MATCH(ROW('発達障害（診断書なし・配慮あり）情報入力シート'!A524),C:C,0),"")</f>
        <v/>
      </c>
      <c r="E548" s="1218">
        <f>IF('発達障害（診断書なし・配慮あり）情報入力シート'!BS548="",0,IF(AND('発達障害（診断書なし・配慮あり）情報入力シート'!BR548=1,'発達障害（診断書なし・配慮あり）情報入力シート'!D548&lt;&gt;"",'発達障害（診断書なし・配慮あり）情報入力シート'!D548&lt;&gt;"入学しなかった"),1,0))</f>
        <v>0</v>
      </c>
      <c r="F548" s="1218">
        <f t="shared" si="25"/>
        <v>0</v>
      </c>
      <c r="G548" s="1218" t="str">
        <f>IFERROR(MATCH(ROW('発達障害（診断書なし・配慮あり）情報入力シート'!AN524),F:F,0),"")</f>
        <v/>
      </c>
      <c r="H548" s="8">
        <f>IF('発達障害（診断書なし・配慮あり）情報入力シート'!CL548="",0,IF(AND('発達障害（診断書なし・配慮あり）情報入力シート'!CK548=1,'発達障害（診断書なし・配慮あり）情報入力シート'!D548&lt;&gt;"",'発達障害（診断書なし・配慮あり）情報入力シート'!D548&lt;&gt;"入学しなかった"),1,0))</f>
        <v>0</v>
      </c>
      <c r="I548" s="8">
        <f t="shared" si="26"/>
        <v>0</v>
      </c>
      <c r="J548" s="8" t="str">
        <f>IFERROR(MATCH(ROW('発達障害（診断書なし・配慮あり）情報入力シート'!BD524),I:I,0),"")</f>
        <v/>
      </c>
      <c r="K548" s="8">
        <f>IF(OR(SUM('発達障害（診断書なし・配慮あり）情報入力シート'!AT548:BQ548,'発達障害（診断書なし・配慮あり）情報入力シート'!BT548:CJ548)&gt;0,COUNTA('発達障害（診断書なし・配慮あり）情報入力シート'!BR548:BS548)=2,COUNTA('発達障害（診断書なし・配慮あり）情報入力シート'!CK548:CL548)=2),1,0)</f>
        <v>0</v>
      </c>
      <c r="L548" s="8">
        <f>SUM('発達障害（診断書なし・配慮あり）情報入力シート'!J548:M548)+COUNTA('発達障害（診断書なし・配慮あり）情報入力シート'!N548)</f>
        <v>0</v>
      </c>
      <c r="M548" s="8">
        <f>SUM('発達障害（診断書なし・配慮あり）情報入力シート'!O548:R548)+COUNTA('発達障害（診断書なし・配慮あり）情報入力シート'!S548)</f>
        <v>0</v>
      </c>
      <c r="N548" s="8">
        <f>IF(SUM('発達障害（診断書なし・配慮あり）情報入力シート'!$T548:$AP548)&gt;0,1,0)</f>
        <v>0</v>
      </c>
      <c r="O548" s="8">
        <f>IF('発達障害（診断書なし・配慮あり）情報入力シート'!D548="入学者(新1年生)",1,0)</f>
        <v>0</v>
      </c>
    </row>
    <row r="549" spans="1:15" x14ac:dyDescent="0.4">
      <c r="A549" s="1217">
        <v>525</v>
      </c>
      <c r="B549" s="1218">
        <f>IF('発達障害（診断書なし・配慮あり）情報入力シート'!AQ549="",0,IF(AND('発達障害（診断書なし・配慮あり）情報入力シート'!AP549=1,'発達障害（診断書なし・配慮あり）情報入力シート'!D549&lt;&gt;"",'発達障害（診断書なし・配慮あり）情報入力シート'!D549&lt;&gt;"在籍者(2年生以上)"),1,0))</f>
        <v>0</v>
      </c>
      <c r="C549" s="1218">
        <f t="shared" si="24"/>
        <v>0</v>
      </c>
      <c r="D549" s="1218" t="str">
        <f>IFERROR(MATCH(ROW('発達障害（診断書なし・配慮あり）情報入力シート'!A525),C:C,0),"")</f>
        <v/>
      </c>
      <c r="E549" s="1218">
        <f>IF('発達障害（診断書なし・配慮あり）情報入力シート'!BS549="",0,IF(AND('発達障害（診断書なし・配慮あり）情報入力シート'!BR549=1,'発達障害（診断書なし・配慮あり）情報入力シート'!D549&lt;&gt;"",'発達障害（診断書なし・配慮あり）情報入力シート'!D549&lt;&gt;"入学しなかった"),1,0))</f>
        <v>0</v>
      </c>
      <c r="F549" s="1218">
        <f t="shared" si="25"/>
        <v>0</v>
      </c>
      <c r="G549" s="1218" t="str">
        <f>IFERROR(MATCH(ROW('発達障害（診断書なし・配慮あり）情報入力シート'!AN525),F:F,0),"")</f>
        <v/>
      </c>
      <c r="H549" s="8">
        <f>IF('発達障害（診断書なし・配慮あり）情報入力シート'!CL549="",0,IF(AND('発達障害（診断書なし・配慮あり）情報入力シート'!CK549=1,'発達障害（診断書なし・配慮あり）情報入力シート'!D549&lt;&gt;"",'発達障害（診断書なし・配慮あり）情報入力シート'!D549&lt;&gt;"入学しなかった"),1,0))</f>
        <v>0</v>
      </c>
      <c r="I549" s="8">
        <f t="shared" si="26"/>
        <v>0</v>
      </c>
      <c r="J549" s="8" t="str">
        <f>IFERROR(MATCH(ROW('発達障害（診断書なし・配慮あり）情報入力シート'!BD525),I:I,0),"")</f>
        <v/>
      </c>
      <c r="K549" s="8">
        <f>IF(OR(SUM('発達障害（診断書なし・配慮あり）情報入力シート'!AT549:BQ549,'発達障害（診断書なし・配慮あり）情報入力シート'!BT549:CJ549)&gt;0,COUNTA('発達障害（診断書なし・配慮あり）情報入力シート'!BR549:BS549)=2,COUNTA('発達障害（診断書なし・配慮あり）情報入力シート'!CK549:CL549)=2),1,0)</f>
        <v>0</v>
      </c>
      <c r="L549" s="8">
        <f>SUM('発達障害（診断書なし・配慮あり）情報入力シート'!J549:M549)+COUNTA('発達障害（診断書なし・配慮あり）情報入力シート'!N549)</f>
        <v>0</v>
      </c>
      <c r="M549" s="8">
        <f>SUM('発達障害（診断書なし・配慮あり）情報入力シート'!O549:R549)+COUNTA('発達障害（診断書なし・配慮あり）情報入力シート'!S549)</f>
        <v>0</v>
      </c>
      <c r="N549" s="8">
        <f>IF(SUM('発達障害（診断書なし・配慮あり）情報入力シート'!$T549:$AP549)&gt;0,1,0)</f>
        <v>0</v>
      </c>
      <c r="O549" s="8">
        <f>IF('発達障害（診断書なし・配慮あり）情報入力シート'!D549="入学者(新1年生)",1,0)</f>
        <v>0</v>
      </c>
    </row>
    <row r="550" spans="1:15" x14ac:dyDescent="0.4">
      <c r="A550" s="1217">
        <v>526</v>
      </c>
      <c r="B550" s="1218">
        <f>IF('発達障害（診断書なし・配慮あり）情報入力シート'!AQ550="",0,IF(AND('発達障害（診断書なし・配慮あり）情報入力シート'!AP550=1,'発達障害（診断書なし・配慮あり）情報入力シート'!D550&lt;&gt;"",'発達障害（診断書なし・配慮あり）情報入力シート'!D550&lt;&gt;"在籍者(2年生以上)"),1,0))</f>
        <v>0</v>
      </c>
      <c r="C550" s="1218">
        <f t="shared" si="24"/>
        <v>0</v>
      </c>
      <c r="D550" s="1218" t="str">
        <f>IFERROR(MATCH(ROW('発達障害（診断書なし・配慮あり）情報入力シート'!A526),C:C,0),"")</f>
        <v/>
      </c>
      <c r="E550" s="1218">
        <f>IF('発達障害（診断書なし・配慮あり）情報入力シート'!BS550="",0,IF(AND('発達障害（診断書なし・配慮あり）情報入力シート'!BR550=1,'発達障害（診断書なし・配慮あり）情報入力シート'!D550&lt;&gt;"",'発達障害（診断書なし・配慮あり）情報入力シート'!D550&lt;&gt;"入学しなかった"),1,0))</f>
        <v>0</v>
      </c>
      <c r="F550" s="1218">
        <f t="shared" si="25"/>
        <v>0</v>
      </c>
      <c r="G550" s="1218" t="str">
        <f>IFERROR(MATCH(ROW('発達障害（診断書なし・配慮あり）情報入力シート'!AN526),F:F,0),"")</f>
        <v/>
      </c>
      <c r="H550" s="8">
        <f>IF('発達障害（診断書なし・配慮あり）情報入力シート'!CL550="",0,IF(AND('発達障害（診断書なし・配慮あり）情報入力シート'!CK550=1,'発達障害（診断書なし・配慮あり）情報入力シート'!D550&lt;&gt;"",'発達障害（診断書なし・配慮あり）情報入力シート'!D550&lt;&gt;"入学しなかった"),1,0))</f>
        <v>0</v>
      </c>
      <c r="I550" s="8">
        <f t="shared" si="26"/>
        <v>0</v>
      </c>
      <c r="J550" s="8" t="str">
        <f>IFERROR(MATCH(ROW('発達障害（診断書なし・配慮あり）情報入力シート'!BD526),I:I,0),"")</f>
        <v/>
      </c>
      <c r="K550" s="8">
        <f>IF(OR(SUM('発達障害（診断書なし・配慮あり）情報入力シート'!AT550:BQ550,'発達障害（診断書なし・配慮あり）情報入力シート'!BT550:CJ550)&gt;0,COUNTA('発達障害（診断書なし・配慮あり）情報入力シート'!BR550:BS550)=2,COUNTA('発達障害（診断書なし・配慮あり）情報入力シート'!CK550:CL550)=2),1,0)</f>
        <v>0</v>
      </c>
      <c r="L550" s="8">
        <f>SUM('発達障害（診断書なし・配慮あり）情報入力シート'!J550:M550)+COUNTA('発達障害（診断書なし・配慮あり）情報入力シート'!N550)</f>
        <v>0</v>
      </c>
      <c r="M550" s="8">
        <f>SUM('発達障害（診断書なし・配慮あり）情報入力シート'!O550:R550)+COUNTA('発達障害（診断書なし・配慮あり）情報入力シート'!S550)</f>
        <v>0</v>
      </c>
      <c r="N550" s="8">
        <f>IF(SUM('発達障害（診断書なし・配慮あり）情報入力シート'!$T550:$AP550)&gt;0,1,0)</f>
        <v>0</v>
      </c>
      <c r="O550" s="8">
        <f>IF('発達障害（診断書なし・配慮あり）情報入力シート'!D550="入学者(新1年生)",1,0)</f>
        <v>0</v>
      </c>
    </row>
    <row r="551" spans="1:15" x14ac:dyDescent="0.4">
      <c r="A551" s="1217">
        <v>527</v>
      </c>
      <c r="B551" s="1218">
        <f>IF('発達障害（診断書なし・配慮あり）情報入力シート'!AQ551="",0,IF(AND('発達障害（診断書なし・配慮あり）情報入力シート'!AP551=1,'発達障害（診断書なし・配慮あり）情報入力シート'!D551&lt;&gt;"",'発達障害（診断書なし・配慮あり）情報入力シート'!D551&lt;&gt;"在籍者(2年生以上)"),1,0))</f>
        <v>0</v>
      </c>
      <c r="C551" s="1218">
        <f t="shared" si="24"/>
        <v>0</v>
      </c>
      <c r="D551" s="1218" t="str">
        <f>IFERROR(MATCH(ROW('発達障害（診断書なし・配慮あり）情報入力シート'!A527),C:C,0),"")</f>
        <v/>
      </c>
      <c r="E551" s="1218">
        <f>IF('発達障害（診断書なし・配慮あり）情報入力シート'!BS551="",0,IF(AND('発達障害（診断書なし・配慮あり）情報入力シート'!BR551=1,'発達障害（診断書なし・配慮あり）情報入力シート'!D551&lt;&gt;"",'発達障害（診断書なし・配慮あり）情報入力シート'!D551&lt;&gt;"入学しなかった"),1,0))</f>
        <v>0</v>
      </c>
      <c r="F551" s="1218">
        <f t="shared" si="25"/>
        <v>0</v>
      </c>
      <c r="G551" s="1218" t="str">
        <f>IFERROR(MATCH(ROW('発達障害（診断書なし・配慮あり）情報入力シート'!AN527),F:F,0),"")</f>
        <v/>
      </c>
      <c r="H551" s="8">
        <f>IF('発達障害（診断書なし・配慮あり）情報入力シート'!CL551="",0,IF(AND('発達障害（診断書なし・配慮あり）情報入力シート'!CK551=1,'発達障害（診断書なし・配慮あり）情報入力シート'!D551&lt;&gt;"",'発達障害（診断書なし・配慮あり）情報入力シート'!D551&lt;&gt;"入学しなかった"),1,0))</f>
        <v>0</v>
      </c>
      <c r="I551" s="8">
        <f t="shared" si="26"/>
        <v>0</v>
      </c>
      <c r="J551" s="8" t="str">
        <f>IFERROR(MATCH(ROW('発達障害（診断書なし・配慮あり）情報入力シート'!BD527),I:I,0),"")</f>
        <v/>
      </c>
      <c r="K551" s="8">
        <f>IF(OR(SUM('発達障害（診断書なし・配慮あり）情報入力シート'!AT551:BQ551,'発達障害（診断書なし・配慮あり）情報入力シート'!BT551:CJ551)&gt;0,COUNTA('発達障害（診断書なし・配慮あり）情報入力シート'!BR551:BS551)=2,COUNTA('発達障害（診断書なし・配慮あり）情報入力シート'!CK551:CL551)=2),1,0)</f>
        <v>0</v>
      </c>
      <c r="L551" s="8">
        <f>SUM('発達障害（診断書なし・配慮あり）情報入力シート'!J551:M551)+COUNTA('発達障害（診断書なし・配慮あり）情報入力シート'!N551)</f>
        <v>0</v>
      </c>
      <c r="M551" s="8">
        <f>SUM('発達障害（診断書なし・配慮あり）情報入力シート'!O551:R551)+COUNTA('発達障害（診断書なし・配慮あり）情報入力シート'!S551)</f>
        <v>0</v>
      </c>
      <c r="N551" s="8">
        <f>IF(SUM('発達障害（診断書なし・配慮あり）情報入力シート'!$T551:$AP551)&gt;0,1,0)</f>
        <v>0</v>
      </c>
      <c r="O551" s="8">
        <f>IF('発達障害（診断書なし・配慮あり）情報入力シート'!D551="入学者(新1年生)",1,0)</f>
        <v>0</v>
      </c>
    </row>
    <row r="552" spans="1:15" x14ac:dyDescent="0.4">
      <c r="A552" s="1217">
        <v>528</v>
      </c>
      <c r="B552" s="1218">
        <f>IF('発達障害（診断書なし・配慮あり）情報入力シート'!AQ552="",0,IF(AND('発達障害（診断書なし・配慮あり）情報入力シート'!AP552=1,'発達障害（診断書なし・配慮あり）情報入力シート'!D552&lt;&gt;"",'発達障害（診断書なし・配慮あり）情報入力シート'!D552&lt;&gt;"在籍者(2年生以上)"),1,0))</f>
        <v>0</v>
      </c>
      <c r="C552" s="1218">
        <f t="shared" si="24"/>
        <v>0</v>
      </c>
      <c r="D552" s="1218" t="str">
        <f>IFERROR(MATCH(ROW('発達障害（診断書なし・配慮あり）情報入力シート'!A528),C:C,0),"")</f>
        <v/>
      </c>
      <c r="E552" s="1218">
        <f>IF('発達障害（診断書なし・配慮あり）情報入力シート'!BS552="",0,IF(AND('発達障害（診断書なし・配慮あり）情報入力シート'!BR552=1,'発達障害（診断書なし・配慮あり）情報入力シート'!D552&lt;&gt;"",'発達障害（診断書なし・配慮あり）情報入力シート'!D552&lt;&gt;"入学しなかった"),1,0))</f>
        <v>0</v>
      </c>
      <c r="F552" s="1218">
        <f t="shared" si="25"/>
        <v>0</v>
      </c>
      <c r="G552" s="1218" t="str">
        <f>IFERROR(MATCH(ROW('発達障害（診断書なし・配慮あり）情報入力シート'!AN528),F:F,0),"")</f>
        <v/>
      </c>
      <c r="H552" s="8">
        <f>IF('発達障害（診断書なし・配慮あり）情報入力シート'!CL552="",0,IF(AND('発達障害（診断書なし・配慮あり）情報入力シート'!CK552=1,'発達障害（診断書なし・配慮あり）情報入力シート'!D552&lt;&gt;"",'発達障害（診断書なし・配慮あり）情報入力シート'!D552&lt;&gt;"入学しなかった"),1,0))</f>
        <v>0</v>
      </c>
      <c r="I552" s="8">
        <f t="shared" si="26"/>
        <v>0</v>
      </c>
      <c r="J552" s="8" t="str">
        <f>IFERROR(MATCH(ROW('発達障害（診断書なし・配慮あり）情報入力シート'!BD528),I:I,0),"")</f>
        <v/>
      </c>
      <c r="K552" s="8">
        <f>IF(OR(SUM('発達障害（診断書なし・配慮あり）情報入力シート'!AT552:BQ552,'発達障害（診断書なし・配慮あり）情報入力シート'!BT552:CJ552)&gt;0,COUNTA('発達障害（診断書なし・配慮あり）情報入力シート'!BR552:BS552)=2,COUNTA('発達障害（診断書なし・配慮あり）情報入力シート'!CK552:CL552)=2),1,0)</f>
        <v>0</v>
      </c>
      <c r="L552" s="8">
        <f>SUM('発達障害（診断書なし・配慮あり）情報入力シート'!J552:M552)+COUNTA('発達障害（診断書なし・配慮あり）情報入力シート'!N552)</f>
        <v>0</v>
      </c>
      <c r="M552" s="8">
        <f>SUM('発達障害（診断書なし・配慮あり）情報入力シート'!O552:R552)+COUNTA('発達障害（診断書なし・配慮あり）情報入力シート'!S552)</f>
        <v>0</v>
      </c>
      <c r="N552" s="8">
        <f>IF(SUM('発達障害（診断書なし・配慮あり）情報入力シート'!$T552:$AP552)&gt;0,1,0)</f>
        <v>0</v>
      </c>
      <c r="O552" s="8">
        <f>IF('発達障害（診断書なし・配慮あり）情報入力シート'!D552="入学者(新1年生)",1,0)</f>
        <v>0</v>
      </c>
    </row>
    <row r="553" spans="1:15" x14ac:dyDescent="0.4">
      <c r="A553" s="1217">
        <v>529</v>
      </c>
      <c r="B553" s="1218">
        <f>IF('発達障害（診断書なし・配慮あり）情報入力シート'!AQ553="",0,IF(AND('発達障害（診断書なし・配慮あり）情報入力シート'!AP553=1,'発達障害（診断書なし・配慮あり）情報入力シート'!D553&lt;&gt;"",'発達障害（診断書なし・配慮あり）情報入力シート'!D553&lt;&gt;"在籍者(2年生以上)"),1,0))</f>
        <v>0</v>
      </c>
      <c r="C553" s="1218">
        <f t="shared" si="24"/>
        <v>0</v>
      </c>
      <c r="D553" s="1218" t="str">
        <f>IFERROR(MATCH(ROW('発達障害（診断書なし・配慮あり）情報入力シート'!A529),C:C,0),"")</f>
        <v/>
      </c>
      <c r="E553" s="1218">
        <f>IF('発達障害（診断書なし・配慮あり）情報入力シート'!BS553="",0,IF(AND('発達障害（診断書なし・配慮あり）情報入力シート'!BR553=1,'発達障害（診断書なし・配慮あり）情報入力シート'!D553&lt;&gt;"",'発達障害（診断書なし・配慮あり）情報入力シート'!D553&lt;&gt;"入学しなかった"),1,0))</f>
        <v>0</v>
      </c>
      <c r="F553" s="1218">
        <f t="shared" si="25"/>
        <v>0</v>
      </c>
      <c r="G553" s="1218" t="str">
        <f>IFERROR(MATCH(ROW('発達障害（診断書なし・配慮あり）情報入力シート'!AN529),F:F,0),"")</f>
        <v/>
      </c>
      <c r="H553" s="8">
        <f>IF('発達障害（診断書なし・配慮あり）情報入力シート'!CL553="",0,IF(AND('発達障害（診断書なし・配慮あり）情報入力シート'!CK553=1,'発達障害（診断書なし・配慮あり）情報入力シート'!D553&lt;&gt;"",'発達障害（診断書なし・配慮あり）情報入力シート'!D553&lt;&gt;"入学しなかった"),1,0))</f>
        <v>0</v>
      </c>
      <c r="I553" s="8">
        <f t="shared" si="26"/>
        <v>0</v>
      </c>
      <c r="J553" s="8" t="str">
        <f>IFERROR(MATCH(ROW('発達障害（診断書なし・配慮あり）情報入力シート'!BD529),I:I,0),"")</f>
        <v/>
      </c>
      <c r="K553" s="8">
        <f>IF(OR(SUM('発達障害（診断書なし・配慮あり）情報入力シート'!AT553:BQ553,'発達障害（診断書なし・配慮あり）情報入力シート'!BT553:CJ553)&gt;0,COUNTA('発達障害（診断書なし・配慮あり）情報入力シート'!BR553:BS553)=2,COUNTA('発達障害（診断書なし・配慮あり）情報入力シート'!CK553:CL553)=2),1,0)</f>
        <v>0</v>
      </c>
      <c r="L553" s="8">
        <f>SUM('発達障害（診断書なし・配慮あり）情報入力シート'!J553:M553)+COUNTA('発達障害（診断書なし・配慮あり）情報入力シート'!N553)</f>
        <v>0</v>
      </c>
      <c r="M553" s="8">
        <f>SUM('発達障害（診断書なし・配慮あり）情報入力シート'!O553:R553)+COUNTA('発達障害（診断書なし・配慮あり）情報入力シート'!S553)</f>
        <v>0</v>
      </c>
      <c r="N553" s="8">
        <f>IF(SUM('発達障害（診断書なし・配慮あり）情報入力シート'!$T553:$AP553)&gt;0,1,0)</f>
        <v>0</v>
      </c>
      <c r="O553" s="8">
        <f>IF('発達障害（診断書なし・配慮あり）情報入力シート'!D553="入学者(新1年生)",1,0)</f>
        <v>0</v>
      </c>
    </row>
    <row r="554" spans="1:15" x14ac:dyDescent="0.4">
      <c r="A554" s="1217">
        <v>530</v>
      </c>
      <c r="B554" s="1218">
        <f>IF('発達障害（診断書なし・配慮あり）情報入力シート'!AQ554="",0,IF(AND('発達障害（診断書なし・配慮あり）情報入力シート'!AP554=1,'発達障害（診断書なし・配慮あり）情報入力シート'!D554&lt;&gt;"",'発達障害（診断書なし・配慮あり）情報入力シート'!D554&lt;&gt;"在籍者(2年生以上)"),1,0))</f>
        <v>0</v>
      </c>
      <c r="C554" s="1218">
        <f t="shared" si="24"/>
        <v>0</v>
      </c>
      <c r="D554" s="1218" t="str">
        <f>IFERROR(MATCH(ROW('発達障害（診断書なし・配慮あり）情報入力シート'!A530),C:C,0),"")</f>
        <v/>
      </c>
      <c r="E554" s="1218">
        <f>IF('発達障害（診断書なし・配慮あり）情報入力シート'!BS554="",0,IF(AND('発達障害（診断書なし・配慮あり）情報入力シート'!BR554=1,'発達障害（診断書なし・配慮あり）情報入力シート'!D554&lt;&gt;"",'発達障害（診断書なし・配慮あり）情報入力シート'!D554&lt;&gt;"入学しなかった"),1,0))</f>
        <v>0</v>
      </c>
      <c r="F554" s="1218">
        <f t="shared" si="25"/>
        <v>0</v>
      </c>
      <c r="G554" s="1218" t="str">
        <f>IFERROR(MATCH(ROW('発達障害（診断書なし・配慮あり）情報入力シート'!AN530),F:F,0),"")</f>
        <v/>
      </c>
      <c r="H554" s="8">
        <f>IF('発達障害（診断書なし・配慮あり）情報入力シート'!CL554="",0,IF(AND('発達障害（診断書なし・配慮あり）情報入力シート'!CK554=1,'発達障害（診断書なし・配慮あり）情報入力シート'!D554&lt;&gt;"",'発達障害（診断書なし・配慮あり）情報入力シート'!D554&lt;&gt;"入学しなかった"),1,0))</f>
        <v>0</v>
      </c>
      <c r="I554" s="8">
        <f t="shared" si="26"/>
        <v>0</v>
      </c>
      <c r="J554" s="8" t="str">
        <f>IFERROR(MATCH(ROW('発達障害（診断書なし・配慮あり）情報入力シート'!BD530),I:I,0),"")</f>
        <v/>
      </c>
      <c r="K554" s="8">
        <f>IF(OR(SUM('発達障害（診断書なし・配慮あり）情報入力シート'!AT554:BQ554,'発達障害（診断書なし・配慮あり）情報入力シート'!BT554:CJ554)&gt;0,COUNTA('発達障害（診断書なし・配慮あり）情報入力シート'!BR554:BS554)=2,COUNTA('発達障害（診断書なし・配慮あり）情報入力シート'!CK554:CL554)=2),1,0)</f>
        <v>0</v>
      </c>
      <c r="L554" s="8">
        <f>SUM('発達障害（診断書なし・配慮あり）情報入力シート'!J554:M554)+COUNTA('発達障害（診断書なし・配慮あり）情報入力シート'!N554)</f>
        <v>0</v>
      </c>
      <c r="M554" s="8">
        <f>SUM('発達障害（診断書なし・配慮あり）情報入力シート'!O554:R554)+COUNTA('発達障害（診断書なし・配慮あり）情報入力シート'!S554)</f>
        <v>0</v>
      </c>
      <c r="N554" s="8">
        <f>IF(SUM('発達障害（診断書なし・配慮あり）情報入力シート'!$T554:$AP554)&gt;0,1,0)</f>
        <v>0</v>
      </c>
      <c r="O554" s="8">
        <f>IF('発達障害（診断書なし・配慮あり）情報入力シート'!D554="入学者(新1年生)",1,0)</f>
        <v>0</v>
      </c>
    </row>
    <row r="555" spans="1:15" x14ac:dyDescent="0.4">
      <c r="A555" s="1217">
        <v>531</v>
      </c>
      <c r="B555" s="1218">
        <f>IF('発達障害（診断書なし・配慮あり）情報入力シート'!AQ555="",0,IF(AND('発達障害（診断書なし・配慮あり）情報入力シート'!AP555=1,'発達障害（診断書なし・配慮あり）情報入力シート'!D555&lt;&gt;"",'発達障害（診断書なし・配慮あり）情報入力シート'!D555&lt;&gt;"在籍者(2年生以上)"),1,0))</f>
        <v>0</v>
      </c>
      <c r="C555" s="1218">
        <f t="shared" si="24"/>
        <v>0</v>
      </c>
      <c r="D555" s="1218" t="str">
        <f>IFERROR(MATCH(ROW('発達障害（診断書なし・配慮あり）情報入力シート'!A531),C:C,0),"")</f>
        <v/>
      </c>
      <c r="E555" s="1218">
        <f>IF('発達障害（診断書なし・配慮あり）情報入力シート'!BS555="",0,IF(AND('発達障害（診断書なし・配慮あり）情報入力シート'!BR555=1,'発達障害（診断書なし・配慮あり）情報入力シート'!D555&lt;&gt;"",'発達障害（診断書なし・配慮あり）情報入力シート'!D555&lt;&gt;"入学しなかった"),1,0))</f>
        <v>0</v>
      </c>
      <c r="F555" s="1218">
        <f t="shared" si="25"/>
        <v>0</v>
      </c>
      <c r="G555" s="1218" t="str">
        <f>IFERROR(MATCH(ROW('発達障害（診断書なし・配慮あり）情報入力シート'!AN531),F:F,0),"")</f>
        <v/>
      </c>
      <c r="H555" s="8">
        <f>IF('発達障害（診断書なし・配慮あり）情報入力シート'!CL555="",0,IF(AND('発達障害（診断書なし・配慮あり）情報入力シート'!CK555=1,'発達障害（診断書なし・配慮あり）情報入力シート'!D555&lt;&gt;"",'発達障害（診断書なし・配慮あり）情報入力シート'!D555&lt;&gt;"入学しなかった"),1,0))</f>
        <v>0</v>
      </c>
      <c r="I555" s="8">
        <f t="shared" si="26"/>
        <v>0</v>
      </c>
      <c r="J555" s="8" t="str">
        <f>IFERROR(MATCH(ROW('発達障害（診断書なし・配慮あり）情報入力シート'!BD531),I:I,0),"")</f>
        <v/>
      </c>
      <c r="K555" s="8">
        <f>IF(OR(SUM('発達障害（診断書なし・配慮あり）情報入力シート'!AT555:BQ555,'発達障害（診断書なし・配慮あり）情報入力シート'!BT555:CJ555)&gt;0,COUNTA('発達障害（診断書なし・配慮あり）情報入力シート'!BR555:BS555)=2,COUNTA('発達障害（診断書なし・配慮あり）情報入力シート'!CK555:CL555)=2),1,0)</f>
        <v>0</v>
      </c>
      <c r="L555" s="8">
        <f>SUM('発達障害（診断書なし・配慮あり）情報入力シート'!J555:M555)+COUNTA('発達障害（診断書なし・配慮あり）情報入力シート'!N555)</f>
        <v>0</v>
      </c>
      <c r="M555" s="8">
        <f>SUM('発達障害（診断書なし・配慮あり）情報入力シート'!O555:R555)+COUNTA('発達障害（診断書なし・配慮あり）情報入力シート'!S555)</f>
        <v>0</v>
      </c>
      <c r="N555" s="8">
        <f>IF(SUM('発達障害（診断書なし・配慮あり）情報入力シート'!$T555:$AP555)&gt;0,1,0)</f>
        <v>0</v>
      </c>
      <c r="O555" s="8">
        <f>IF('発達障害（診断書なし・配慮あり）情報入力シート'!D555="入学者(新1年生)",1,0)</f>
        <v>0</v>
      </c>
    </row>
    <row r="556" spans="1:15" x14ac:dyDescent="0.4">
      <c r="A556" s="1217">
        <v>532</v>
      </c>
      <c r="B556" s="1218">
        <f>IF('発達障害（診断書なし・配慮あり）情報入力シート'!AQ556="",0,IF(AND('発達障害（診断書なし・配慮あり）情報入力シート'!AP556=1,'発達障害（診断書なし・配慮あり）情報入力シート'!D556&lt;&gt;"",'発達障害（診断書なし・配慮あり）情報入力シート'!D556&lt;&gt;"在籍者(2年生以上)"),1,0))</f>
        <v>0</v>
      </c>
      <c r="C556" s="1218">
        <f t="shared" si="24"/>
        <v>0</v>
      </c>
      <c r="D556" s="1218" t="str">
        <f>IFERROR(MATCH(ROW('発達障害（診断書なし・配慮あり）情報入力シート'!A532),C:C,0),"")</f>
        <v/>
      </c>
      <c r="E556" s="1218">
        <f>IF('発達障害（診断書なし・配慮あり）情報入力シート'!BS556="",0,IF(AND('発達障害（診断書なし・配慮あり）情報入力シート'!BR556=1,'発達障害（診断書なし・配慮あり）情報入力シート'!D556&lt;&gt;"",'発達障害（診断書なし・配慮あり）情報入力シート'!D556&lt;&gt;"入学しなかった"),1,0))</f>
        <v>0</v>
      </c>
      <c r="F556" s="1218">
        <f t="shared" si="25"/>
        <v>0</v>
      </c>
      <c r="G556" s="1218" t="str">
        <f>IFERROR(MATCH(ROW('発達障害（診断書なし・配慮あり）情報入力シート'!AN532),F:F,0),"")</f>
        <v/>
      </c>
      <c r="H556" s="8">
        <f>IF('発達障害（診断書なし・配慮あり）情報入力シート'!CL556="",0,IF(AND('発達障害（診断書なし・配慮あり）情報入力シート'!CK556=1,'発達障害（診断書なし・配慮あり）情報入力シート'!D556&lt;&gt;"",'発達障害（診断書なし・配慮あり）情報入力シート'!D556&lt;&gt;"入学しなかった"),1,0))</f>
        <v>0</v>
      </c>
      <c r="I556" s="8">
        <f t="shared" si="26"/>
        <v>0</v>
      </c>
      <c r="J556" s="8" t="str">
        <f>IFERROR(MATCH(ROW('発達障害（診断書なし・配慮あり）情報入力シート'!BD532),I:I,0),"")</f>
        <v/>
      </c>
      <c r="K556" s="8">
        <f>IF(OR(SUM('発達障害（診断書なし・配慮あり）情報入力シート'!AT556:BQ556,'発達障害（診断書なし・配慮あり）情報入力シート'!BT556:CJ556)&gt;0,COUNTA('発達障害（診断書なし・配慮あり）情報入力シート'!BR556:BS556)=2,COUNTA('発達障害（診断書なし・配慮あり）情報入力シート'!CK556:CL556)=2),1,0)</f>
        <v>0</v>
      </c>
      <c r="L556" s="8">
        <f>SUM('発達障害（診断書なし・配慮あり）情報入力シート'!J556:M556)+COUNTA('発達障害（診断書なし・配慮あり）情報入力シート'!N556)</f>
        <v>0</v>
      </c>
      <c r="M556" s="8">
        <f>SUM('発達障害（診断書なし・配慮あり）情報入力シート'!O556:R556)+COUNTA('発達障害（診断書なし・配慮あり）情報入力シート'!S556)</f>
        <v>0</v>
      </c>
      <c r="N556" s="8">
        <f>IF(SUM('発達障害（診断書なし・配慮あり）情報入力シート'!$T556:$AP556)&gt;0,1,0)</f>
        <v>0</v>
      </c>
      <c r="O556" s="8">
        <f>IF('発達障害（診断書なし・配慮あり）情報入力シート'!D556="入学者(新1年生)",1,0)</f>
        <v>0</v>
      </c>
    </row>
    <row r="557" spans="1:15" x14ac:dyDescent="0.4">
      <c r="A557" s="1217">
        <v>533</v>
      </c>
      <c r="B557" s="1218">
        <f>IF('発達障害（診断書なし・配慮あり）情報入力シート'!AQ557="",0,IF(AND('発達障害（診断書なし・配慮あり）情報入力シート'!AP557=1,'発達障害（診断書なし・配慮あり）情報入力シート'!D557&lt;&gt;"",'発達障害（診断書なし・配慮あり）情報入力シート'!D557&lt;&gt;"在籍者(2年生以上)"),1,0))</f>
        <v>0</v>
      </c>
      <c r="C557" s="1218">
        <f t="shared" si="24"/>
        <v>0</v>
      </c>
      <c r="D557" s="1218" t="str">
        <f>IFERROR(MATCH(ROW('発達障害（診断書なし・配慮あり）情報入力シート'!A533),C:C,0),"")</f>
        <v/>
      </c>
      <c r="E557" s="1218">
        <f>IF('発達障害（診断書なし・配慮あり）情報入力シート'!BS557="",0,IF(AND('発達障害（診断書なし・配慮あり）情報入力シート'!BR557=1,'発達障害（診断書なし・配慮あり）情報入力シート'!D557&lt;&gt;"",'発達障害（診断書なし・配慮あり）情報入力シート'!D557&lt;&gt;"入学しなかった"),1,0))</f>
        <v>0</v>
      </c>
      <c r="F557" s="1218">
        <f t="shared" si="25"/>
        <v>0</v>
      </c>
      <c r="G557" s="1218" t="str">
        <f>IFERROR(MATCH(ROW('発達障害（診断書なし・配慮あり）情報入力シート'!AN533),F:F,0),"")</f>
        <v/>
      </c>
      <c r="H557" s="8">
        <f>IF('発達障害（診断書なし・配慮あり）情報入力シート'!CL557="",0,IF(AND('発達障害（診断書なし・配慮あり）情報入力シート'!CK557=1,'発達障害（診断書なし・配慮あり）情報入力シート'!D557&lt;&gt;"",'発達障害（診断書なし・配慮あり）情報入力シート'!D557&lt;&gt;"入学しなかった"),1,0))</f>
        <v>0</v>
      </c>
      <c r="I557" s="8">
        <f t="shared" si="26"/>
        <v>0</v>
      </c>
      <c r="J557" s="8" t="str">
        <f>IFERROR(MATCH(ROW('発達障害（診断書なし・配慮あり）情報入力シート'!BD533),I:I,0),"")</f>
        <v/>
      </c>
      <c r="K557" s="8">
        <f>IF(OR(SUM('発達障害（診断書なし・配慮あり）情報入力シート'!AT557:BQ557,'発達障害（診断書なし・配慮あり）情報入力シート'!BT557:CJ557)&gt;0,COUNTA('発達障害（診断書なし・配慮あり）情報入力シート'!BR557:BS557)=2,COUNTA('発達障害（診断書なし・配慮あり）情報入力シート'!CK557:CL557)=2),1,0)</f>
        <v>0</v>
      </c>
      <c r="L557" s="8">
        <f>SUM('発達障害（診断書なし・配慮あり）情報入力シート'!J557:M557)+COUNTA('発達障害（診断書なし・配慮あり）情報入力シート'!N557)</f>
        <v>0</v>
      </c>
      <c r="M557" s="8">
        <f>SUM('発達障害（診断書なし・配慮あり）情報入力シート'!O557:R557)+COUNTA('発達障害（診断書なし・配慮あり）情報入力シート'!S557)</f>
        <v>0</v>
      </c>
      <c r="N557" s="8">
        <f>IF(SUM('発達障害（診断書なし・配慮あり）情報入力シート'!$T557:$AP557)&gt;0,1,0)</f>
        <v>0</v>
      </c>
      <c r="O557" s="8">
        <f>IF('発達障害（診断書なし・配慮あり）情報入力シート'!D557="入学者(新1年生)",1,0)</f>
        <v>0</v>
      </c>
    </row>
    <row r="558" spans="1:15" x14ac:dyDescent="0.4">
      <c r="A558" s="1217">
        <v>534</v>
      </c>
      <c r="B558" s="1218">
        <f>IF('発達障害（診断書なし・配慮あり）情報入力シート'!AQ558="",0,IF(AND('発達障害（診断書なし・配慮あり）情報入力シート'!AP558=1,'発達障害（診断書なし・配慮あり）情報入力シート'!D558&lt;&gt;"",'発達障害（診断書なし・配慮あり）情報入力シート'!D558&lt;&gt;"在籍者(2年生以上)"),1,0))</f>
        <v>0</v>
      </c>
      <c r="C558" s="1218">
        <f t="shared" si="24"/>
        <v>0</v>
      </c>
      <c r="D558" s="1218" t="str">
        <f>IFERROR(MATCH(ROW('発達障害（診断書なし・配慮あり）情報入力シート'!A534),C:C,0),"")</f>
        <v/>
      </c>
      <c r="E558" s="1218">
        <f>IF('発達障害（診断書なし・配慮あり）情報入力シート'!BS558="",0,IF(AND('発達障害（診断書なし・配慮あり）情報入力シート'!BR558=1,'発達障害（診断書なし・配慮あり）情報入力シート'!D558&lt;&gt;"",'発達障害（診断書なし・配慮あり）情報入力シート'!D558&lt;&gt;"入学しなかった"),1,0))</f>
        <v>0</v>
      </c>
      <c r="F558" s="1218">
        <f t="shared" si="25"/>
        <v>0</v>
      </c>
      <c r="G558" s="1218" t="str">
        <f>IFERROR(MATCH(ROW('発達障害（診断書なし・配慮あり）情報入力シート'!AN534),F:F,0),"")</f>
        <v/>
      </c>
      <c r="H558" s="8">
        <f>IF('発達障害（診断書なし・配慮あり）情報入力シート'!CL558="",0,IF(AND('発達障害（診断書なし・配慮あり）情報入力シート'!CK558=1,'発達障害（診断書なし・配慮あり）情報入力シート'!D558&lt;&gt;"",'発達障害（診断書なし・配慮あり）情報入力シート'!D558&lt;&gt;"入学しなかった"),1,0))</f>
        <v>0</v>
      </c>
      <c r="I558" s="8">
        <f t="shared" si="26"/>
        <v>0</v>
      </c>
      <c r="J558" s="8" t="str">
        <f>IFERROR(MATCH(ROW('発達障害（診断書なし・配慮あり）情報入力シート'!BD534),I:I,0),"")</f>
        <v/>
      </c>
      <c r="K558" s="8">
        <f>IF(OR(SUM('発達障害（診断書なし・配慮あり）情報入力シート'!AT558:BQ558,'発達障害（診断書なし・配慮あり）情報入力シート'!BT558:CJ558)&gt;0,COUNTA('発達障害（診断書なし・配慮あり）情報入力シート'!BR558:BS558)=2,COUNTA('発達障害（診断書なし・配慮あり）情報入力シート'!CK558:CL558)=2),1,0)</f>
        <v>0</v>
      </c>
      <c r="L558" s="8">
        <f>SUM('発達障害（診断書なし・配慮あり）情報入力シート'!J558:M558)+COUNTA('発達障害（診断書なし・配慮あり）情報入力シート'!N558)</f>
        <v>0</v>
      </c>
      <c r="M558" s="8">
        <f>SUM('発達障害（診断書なし・配慮あり）情報入力シート'!O558:R558)+COUNTA('発達障害（診断書なし・配慮あり）情報入力シート'!S558)</f>
        <v>0</v>
      </c>
      <c r="N558" s="8">
        <f>IF(SUM('発達障害（診断書なし・配慮あり）情報入力シート'!$T558:$AP558)&gt;0,1,0)</f>
        <v>0</v>
      </c>
      <c r="O558" s="8">
        <f>IF('発達障害（診断書なし・配慮あり）情報入力シート'!D558="入学者(新1年生)",1,0)</f>
        <v>0</v>
      </c>
    </row>
    <row r="559" spans="1:15" x14ac:dyDescent="0.4">
      <c r="A559" s="1217">
        <v>535</v>
      </c>
      <c r="B559" s="1218">
        <f>IF('発達障害（診断書なし・配慮あり）情報入力シート'!AQ559="",0,IF(AND('発達障害（診断書なし・配慮あり）情報入力シート'!AP559=1,'発達障害（診断書なし・配慮あり）情報入力シート'!D559&lt;&gt;"",'発達障害（診断書なし・配慮あり）情報入力シート'!D559&lt;&gt;"在籍者(2年生以上)"),1,0))</f>
        <v>0</v>
      </c>
      <c r="C559" s="1218">
        <f t="shared" si="24"/>
        <v>0</v>
      </c>
      <c r="D559" s="1218" t="str">
        <f>IFERROR(MATCH(ROW('発達障害（診断書なし・配慮あり）情報入力シート'!A535),C:C,0),"")</f>
        <v/>
      </c>
      <c r="E559" s="1218">
        <f>IF('発達障害（診断書なし・配慮あり）情報入力シート'!BS559="",0,IF(AND('発達障害（診断書なし・配慮あり）情報入力シート'!BR559=1,'発達障害（診断書なし・配慮あり）情報入力シート'!D559&lt;&gt;"",'発達障害（診断書なし・配慮あり）情報入力シート'!D559&lt;&gt;"入学しなかった"),1,0))</f>
        <v>0</v>
      </c>
      <c r="F559" s="1218">
        <f t="shared" si="25"/>
        <v>0</v>
      </c>
      <c r="G559" s="1218" t="str">
        <f>IFERROR(MATCH(ROW('発達障害（診断書なし・配慮あり）情報入力シート'!AN535),F:F,0),"")</f>
        <v/>
      </c>
      <c r="H559" s="8">
        <f>IF('発達障害（診断書なし・配慮あり）情報入力シート'!CL559="",0,IF(AND('発達障害（診断書なし・配慮あり）情報入力シート'!CK559=1,'発達障害（診断書なし・配慮あり）情報入力シート'!D559&lt;&gt;"",'発達障害（診断書なし・配慮あり）情報入力シート'!D559&lt;&gt;"入学しなかった"),1,0))</f>
        <v>0</v>
      </c>
      <c r="I559" s="8">
        <f t="shared" si="26"/>
        <v>0</v>
      </c>
      <c r="J559" s="8" t="str">
        <f>IFERROR(MATCH(ROW('発達障害（診断書なし・配慮あり）情報入力シート'!BD535),I:I,0),"")</f>
        <v/>
      </c>
      <c r="K559" s="8">
        <f>IF(OR(SUM('発達障害（診断書なし・配慮あり）情報入力シート'!AT559:BQ559,'発達障害（診断書なし・配慮あり）情報入力シート'!BT559:CJ559)&gt;0,COUNTA('発達障害（診断書なし・配慮あり）情報入力シート'!BR559:BS559)=2,COUNTA('発達障害（診断書なし・配慮あり）情報入力シート'!CK559:CL559)=2),1,0)</f>
        <v>0</v>
      </c>
      <c r="L559" s="8">
        <f>SUM('発達障害（診断書なし・配慮あり）情報入力シート'!J559:M559)+COUNTA('発達障害（診断書なし・配慮あり）情報入力シート'!N559)</f>
        <v>0</v>
      </c>
      <c r="M559" s="8">
        <f>SUM('発達障害（診断書なし・配慮あり）情報入力シート'!O559:R559)+COUNTA('発達障害（診断書なし・配慮あり）情報入力シート'!S559)</f>
        <v>0</v>
      </c>
      <c r="N559" s="8">
        <f>IF(SUM('発達障害（診断書なし・配慮あり）情報入力シート'!$T559:$AP559)&gt;0,1,0)</f>
        <v>0</v>
      </c>
      <c r="O559" s="8">
        <f>IF('発達障害（診断書なし・配慮あり）情報入力シート'!D559="入学者(新1年生)",1,0)</f>
        <v>0</v>
      </c>
    </row>
    <row r="560" spans="1:15" x14ac:dyDescent="0.4">
      <c r="A560" s="1217">
        <v>536</v>
      </c>
      <c r="B560" s="1218">
        <f>IF('発達障害（診断書なし・配慮あり）情報入力シート'!AQ560="",0,IF(AND('発達障害（診断書なし・配慮あり）情報入力シート'!AP560=1,'発達障害（診断書なし・配慮あり）情報入力シート'!D560&lt;&gt;"",'発達障害（診断書なし・配慮あり）情報入力シート'!D560&lt;&gt;"在籍者(2年生以上)"),1,0))</f>
        <v>0</v>
      </c>
      <c r="C560" s="1218">
        <f t="shared" si="24"/>
        <v>0</v>
      </c>
      <c r="D560" s="1218" t="str">
        <f>IFERROR(MATCH(ROW('発達障害（診断書なし・配慮あり）情報入力シート'!A536),C:C,0),"")</f>
        <v/>
      </c>
      <c r="E560" s="1218">
        <f>IF('発達障害（診断書なし・配慮あり）情報入力シート'!BS560="",0,IF(AND('発達障害（診断書なし・配慮あり）情報入力シート'!BR560=1,'発達障害（診断書なし・配慮あり）情報入力シート'!D560&lt;&gt;"",'発達障害（診断書なし・配慮あり）情報入力シート'!D560&lt;&gt;"入学しなかった"),1,0))</f>
        <v>0</v>
      </c>
      <c r="F560" s="1218">
        <f t="shared" si="25"/>
        <v>0</v>
      </c>
      <c r="G560" s="1218" t="str">
        <f>IFERROR(MATCH(ROW('発達障害（診断書なし・配慮あり）情報入力シート'!AN536),F:F,0),"")</f>
        <v/>
      </c>
      <c r="H560" s="8">
        <f>IF('発達障害（診断書なし・配慮あり）情報入力シート'!CL560="",0,IF(AND('発達障害（診断書なし・配慮あり）情報入力シート'!CK560=1,'発達障害（診断書なし・配慮あり）情報入力シート'!D560&lt;&gt;"",'発達障害（診断書なし・配慮あり）情報入力シート'!D560&lt;&gt;"入学しなかった"),1,0))</f>
        <v>0</v>
      </c>
      <c r="I560" s="8">
        <f t="shared" si="26"/>
        <v>0</v>
      </c>
      <c r="J560" s="8" t="str">
        <f>IFERROR(MATCH(ROW('発達障害（診断書なし・配慮あり）情報入力シート'!BD536),I:I,0),"")</f>
        <v/>
      </c>
      <c r="K560" s="8">
        <f>IF(OR(SUM('発達障害（診断書なし・配慮あり）情報入力シート'!AT560:BQ560,'発達障害（診断書なし・配慮あり）情報入力シート'!BT560:CJ560)&gt;0,COUNTA('発達障害（診断書なし・配慮あり）情報入力シート'!BR560:BS560)=2,COUNTA('発達障害（診断書なし・配慮あり）情報入力シート'!CK560:CL560)=2),1,0)</f>
        <v>0</v>
      </c>
      <c r="L560" s="8">
        <f>SUM('発達障害（診断書なし・配慮あり）情報入力シート'!J560:M560)+COUNTA('発達障害（診断書なし・配慮あり）情報入力シート'!N560)</f>
        <v>0</v>
      </c>
      <c r="M560" s="8">
        <f>SUM('発達障害（診断書なし・配慮あり）情報入力シート'!O560:R560)+COUNTA('発達障害（診断書なし・配慮あり）情報入力シート'!S560)</f>
        <v>0</v>
      </c>
      <c r="N560" s="8">
        <f>IF(SUM('発達障害（診断書なし・配慮あり）情報入力シート'!$T560:$AP560)&gt;0,1,0)</f>
        <v>0</v>
      </c>
      <c r="O560" s="8">
        <f>IF('発達障害（診断書なし・配慮あり）情報入力シート'!D560="入学者(新1年生)",1,0)</f>
        <v>0</v>
      </c>
    </row>
    <row r="561" spans="1:15" x14ac:dyDescent="0.4">
      <c r="A561" s="1217">
        <v>537</v>
      </c>
      <c r="B561" s="1218">
        <f>IF('発達障害（診断書なし・配慮あり）情報入力シート'!AQ561="",0,IF(AND('発達障害（診断書なし・配慮あり）情報入力シート'!AP561=1,'発達障害（診断書なし・配慮あり）情報入力シート'!D561&lt;&gt;"",'発達障害（診断書なし・配慮あり）情報入力シート'!D561&lt;&gt;"在籍者(2年生以上)"),1,0))</f>
        <v>0</v>
      </c>
      <c r="C561" s="1218">
        <f t="shared" si="24"/>
        <v>0</v>
      </c>
      <c r="D561" s="1218" t="str">
        <f>IFERROR(MATCH(ROW('発達障害（診断書なし・配慮あり）情報入力シート'!A537),C:C,0),"")</f>
        <v/>
      </c>
      <c r="E561" s="1218">
        <f>IF('発達障害（診断書なし・配慮あり）情報入力シート'!BS561="",0,IF(AND('発達障害（診断書なし・配慮あり）情報入力シート'!BR561=1,'発達障害（診断書なし・配慮あり）情報入力シート'!D561&lt;&gt;"",'発達障害（診断書なし・配慮あり）情報入力シート'!D561&lt;&gt;"入学しなかった"),1,0))</f>
        <v>0</v>
      </c>
      <c r="F561" s="1218">
        <f t="shared" si="25"/>
        <v>0</v>
      </c>
      <c r="G561" s="1218" t="str">
        <f>IFERROR(MATCH(ROW('発達障害（診断書なし・配慮あり）情報入力シート'!AN537),F:F,0),"")</f>
        <v/>
      </c>
      <c r="H561" s="8">
        <f>IF('発達障害（診断書なし・配慮あり）情報入力シート'!CL561="",0,IF(AND('発達障害（診断書なし・配慮あり）情報入力シート'!CK561=1,'発達障害（診断書なし・配慮あり）情報入力シート'!D561&lt;&gt;"",'発達障害（診断書なし・配慮あり）情報入力シート'!D561&lt;&gt;"入学しなかった"),1,0))</f>
        <v>0</v>
      </c>
      <c r="I561" s="8">
        <f t="shared" si="26"/>
        <v>0</v>
      </c>
      <c r="J561" s="8" t="str">
        <f>IFERROR(MATCH(ROW('発達障害（診断書なし・配慮あり）情報入力シート'!BD537),I:I,0),"")</f>
        <v/>
      </c>
      <c r="K561" s="8">
        <f>IF(OR(SUM('発達障害（診断書なし・配慮あり）情報入力シート'!AT561:BQ561,'発達障害（診断書なし・配慮あり）情報入力シート'!BT561:CJ561)&gt;0,COUNTA('発達障害（診断書なし・配慮あり）情報入力シート'!BR561:BS561)=2,COUNTA('発達障害（診断書なし・配慮あり）情報入力シート'!CK561:CL561)=2),1,0)</f>
        <v>0</v>
      </c>
      <c r="L561" s="8">
        <f>SUM('発達障害（診断書なし・配慮あり）情報入力シート'!J561:M561)+COUNTA('発達障害（診断書なし・配慮あり）情報入力シート'!N561)</f>
        <v>0</v>
      </c>
      <c r="M561" s="8">
        <f>SUM('発達障害（診断書なし・配慮あり）情報入力シート'!O561:R561)+COUNTA('発達障害（診断書なし・配慮あり）情報入力シート'!S561)</f>
        <v>0</v>
      </c>
      <c r="N561" s="8">
        <f>IF(SUM('発達障害（診断書なし・配慮あり）情報入力シート'!$T561:$AP561)&gt;0,1,0)</f>
        <v>0</v>
      </c>
      <c r="O561" s="8">
        <f>IF('発達障害（診断書なし・配慮あり）情報入力シート'!D561="入学者(新1年生)",1,0)</f>
        <v>0</v>
      </c>
    </row>
    <row r="562" spans="1:15" x14ac:dyDescent="0.4">
      <c r="A562" s="1217">
        <v>538</v>
      </c>
      <c r="B562" s="1218">
        <f>IF('発達障害（診断書なし・配慮あり）情報入力シート'!AQ562="",0,IF(AND('発達障害（診断書なし・配慮あり）情報入力シート'!AP562=1,'発達障害（診断書なし・配慮あり）情報入力シート'!D562&lt;&gt;"",'発達障害（診断書なし・配慮あり）情報入力シート'!D562&lt;&gt;"在籍者(2年生以上)"),1,0))</f>
        <v>0</v>
      </c>
      <c r="C562" s="1218">
        <f t="shared" si="24"/>
        <v>0</v>
      </c>
      <c r="D562" s="1218" t="str">
        <f>IFERROR(MATCH(ROW('発達障害（診断書なし・配慮あり）情報入力シート'!A538),C:C,0),"")</f>
        <v/>
      </c>
      <c r="E562" s="1218">
        <f>IF('発達障害（診断書なし・配慮あり）情報入力シート'!BS562="",0,IF(AND('発達障害（診断書なし・配慮あり）情報入力シート'!BR562=1,'発達障害（診断書なし・配慮あり）情報入力シート'!D562&lt;&gt;"",'発達障害（診断書なし・配慮あり）情報入力シート'!D562&lt;&gt;"入学しなかった"),1,0))</f>
        <v>0</v>
      </c>
      <c r="F562" s="1218">
        <f t="shared" si="25"/>
        <v>0</v>
      </c>
      <c r="G562" s="1218" t="str">
        <f>IFERROR(MATCH(ROW('発達障害（診断書なし・配慮あり）情報入力シート'!AN538),F:F,0),"")</f>
        <v/>
      </c>
      <c r="H562" s="8">
        <f>IF('発達障害（診断書なし・配慮あり）情報入力シート'!CL562="",0,IF(AND('発達障害（診断書なし・配慮あり）情報入力シート'!CK562=1,'発達障害（診断書なし・配慮あり）情報入力シート'!D562&lt;&gt;"",'発達障害（診断書なし・配慮あり）情報入力シート'!D562&lt;&gt;"入学しなかった"),1,0))</f>
        <v>0</v>
      </c>
      <c r="I562" s="8">
        <f t="shared" si="26"/>
        <v>0</v>
      </c>
      <c r="J562" s="8" t="str">
        <f>IFERROR(MATCH(ROW('発達障害（診断書なし・配慮あり）情報入力シート'!BD538),I:I,0),"")</f>
        <v/>
      </c>
      <c r="K562" s="8">
        <f>IF(OR(SUM('発達障害（診断書なし・配慮あり）情報入力シート'!AT562:BQ562,'発達障害（診断書なし・配慮あり）情報入力シート'!BT562:CJ562)&gt;0,COUNTA('発達障害（診断書なし・配慮あり）情報入力シート'!BR562:BS562)=2,COUNTA('発達障害（診断書なし・配慮あり）情報入力シート'!CK562:CL562)=2),1,0)</f>
        <v>0</v>
      </c>
      <c r="L562" s="8">
        <f>SUM('発達障害（診断書なし・配慮あり）情報入力シート'!J562:M562)+COUNTA('発達障害（診断書なし・配慮あり）情報入力シート'!N562)</f>
        <v>0</v>
      </c>
      <c r="M562" s="8">
        <f>SUM('発達障害（診断書なし・配慮あり）情報入力シート'!O562:R562)+COUNTA('発達障害（診断書なし・配慮あり）情報入力シート'!S562)</f>
        <v>0</v>
      </c>
      <c r="N562" s="8">
        <f>IF(SUM('発達障害（診断書なし・配慮あり）情報入力シート'!$T562:$AP562)&gt;0,1,0)</f>
        <v>0</v>
      </c>
      <c r="O562" s="8">
        <f>IF('発達障害（診断書なし・配慮あり）情報入力シート'!D562="入学者(新1年生)",1,0)</f>
        <v>0</v>
      </c>
    </row>
    <row r="563" spans="1:15" x14ac:dyDescent="0.4">
      <c r="A563" s="1217">
        <v>539</v>
      </c>
      <c r="B563" s="1218">
        <f>IF('発達障害（診断書なし・配慮あり）情報入力シート'!AQ563="",0,IF(AND('発達障害（診断書なし・配慮あり）情報入力シート'!AP563=1,'発達障害（診断書なし・配慮あり）情報入力シート'!D563&lt;&gt;"",'発達障害（診断書なし・配慮あり）情報入力シート'!D563&lt;&gt;"在籍者(2年生以上)"),1,0))</f>
        <v>0</v>
      </c>
      <c r="C563" s="1218">
        <f t="shared" si="24"/>
        <v>0</v>
      </c>
      <c r="D563" s="1218" t="str">
        <f>IFERROR(MATCH(ROW('発達障害（診断書なし・配慮あり）情報入力シート'!A539),C:C,0),"")</f>
        <v/>
      </c>
      <c r="E563" s="1218">
        <f>IF('発達障害（診断書なし・配慮あり）情報入力シート'!BS563="",0,IF(AND('発達障害（診断書なし・配慮あり）情報入力シート'!BR563=1,'発達障害（診断書なし・配慮あり）情報入力シート'!D563&lt;&gt;"",'発達障害（診断書なし・配慮あり）情報入力シート'!D563&lt;&gt;"入学しなかった"),1,0))</f>
        <v>0</v>
      </c>
      <c r="F563" s="1218">
        <f t="shared" si="25"/>
        <v>0</v>
      </c>
      <c r="G563" s="1218" t="str">
        <f>IFERROR(MATCH(ROW('発達障害（診断書なし・配慮あり）情報入力シート'!AN539),F:F,0),"")</f>
        <v/>
      </c>
      <c r="H563" s="8">
        <f>IF('発達障害（診断書なし・配慮あり）情報入力シート'!CL563="",0,IF(AND('発達障害（診断書なし・配慮あり）情報入力シート'!CK563=1,'発達障害（診断書なし・配慮あり）情報入力シート'!D563&lt;&gt;"",'発達障害（診断書なし・配慮あり）情報入力シート'!D563&lt;&gt;"入学しなかった"),1,0))</f>
        <v>0</v>
      </c>
      <c r="I563" s="8">
        <f t="shared" si="26"/>
        <v>0</v>
      </c>
      <c r="J563" s="8" t="str">
        <f>IFERROR(MATCH(ROW('発達障害（診断書なし・配慮あり）情報入力シート'!BD539),I:I,0),"")</f>
        <v/>
      </c>
      <c r="K563" s="8">
        <f>IF(OR(SUM('発達障害（診断書なし・配慮あり）情報入力シート'!AT563:BQ563,'発達障害（診断書なし・配慮あり）情報入力シート'!BT563:CJ563)&gt;0,COUNTA('発達障害（診断書なし・配慮あり）情報入力シート'!BR563:BS563)=2,COUNTA('発達障害（診断書なし・配慮あり）情報入力シート'!CK563:CL563)=2),1,0)</f>
        <v>0</v>
      </c>
      <c r="L563" s="8">
        <f>SUM('発達障害（診断書なし・配慮あり）情報入力シート'!J563:M563)+COUNTA('発達障害（診断書なし・配慮あり）情報入力シート'!N563)</f>
        <v>0</v>
      </c>
      <c r="M563" s="8">
        <f>SUM('発達障害（診断書なし・配慮あり）情報入力シート'!O563:R563)+COUNTA('発達障害（診断書なし・配慮あり）情報入力シート'!S563)</f>
        <v>0</v>
      </c>
      <c r="N563" s="8">
        <f>IF(SUM('発達障害（診断書なし・配慮あり）情報入力シート'!$T563:$AP563)&gt;0,1,0)</f>
        <v>0</v>
      </c>
      <c r="O563" s="8">
        <f>IF('発達障害（診断書なし・配慮あり）情報入力シート'!D563="入学者(新1年生)",1,0)</f>
        <v>0</v>
      </c>
    </row>
    <row r="564" spans="1:15" x14ac:dyDescent="0.4">
      <c r="A564" s="1217">
        <v>540</v>
      </c>
      <c r="B564" s="1218">
        <f>IF('発達障害（診断書なし・配慮あり）情報入力シート'!AQ564="",0,IF(AND('発達障害（診断書なし・配慮あり）情報入力シート'!AP564=1,'発達障害（診断書なし・配慮あり）情報入力シート'!D564&lt;&gt;"",'発達障害（診断書なし・配慮あり）情報入力シート'!D564&lt;&gt;"在籍者(2年生以上)"),1,0))</f>
        <v>0</v>
      </c>
      <c r="C564" s="1218">
        <f t="shared" si="24"/>
        <v>0</v>
      </c>
      <c r="D564" s="1218" t="str">
        <f>IFERROR(MATCH(ROW('発達障害（診断書なし・配慮あり）情報入力シート'!A540),C:C,0),"")</f>
        <v/>
      </c>
      <c r="E564" s="1218">
        <f>IF('発達障害（診断書なし・配慮あり）情報入力シート'!BS564="",0,IF(AND('発達障害（診断書なし・配慮あり）情報入力シート'!BR564=1,'発達障害（診断書なし・配慮あり）情報入力シート'!D564&lt;&gt;"",'発達障害（診断書なし・配慮あり）情報入力シート'!D564&lt;&gt;"入学しなかった"),1,0))</f>
        <v>0</v>
      </c>
      <c r="F564" s="1218">
        <f t="shared" si="25"/>
        <v>0</v>
      </c>
      <c r="G564" s="1218" t="str">
        <f>IFERROR(MATCH(ROW('発達障害（診断書なし・配慮あり）情報入力シート'!AN540),F:F,0),"")</f>
        <v/>
      </c>
      <c r="H564" s="8">
        <f>IF('発達障害（診断書なし・配慮あり）情報入力シート'!CL564="",0,IF(AND('発達障害（診断書なし・配慮あり）情報入力シート'!CK564=1,'発達障害（診断書なし・配慮あり）情報入力シート'!D564&lt;&gt;"",'発達障害（診断書なし・配慮あり）情報入力シート'!D564&lt;&gt;"入学しなかった"),1,0))</f>
        <v>0</v>
      </c>
      <c r="I564" s="8">
        <f t="shared" si="26"/>
        <v>0</v>
      </c>
      <c r="J564" s="8" t="str">
        <f>IFERROR(MATCH(ROW('発達障害（診断書なし・配慮あり）情報入力シート'!BD540),I:I,0),"")</f>
        <v/>
      </c>
      <c r="K564" s="8">
        <f>IF(OR(SUM('発達障害（診断書なし・配慮あり）情報入力シート'!AT564:BQ564,'発達障害（診断書なし・配慮あり）情報入力シート'!BT564:CJ564)&gt;0,COUNTA('発達障害（診断書なし・配慮あり）情報入力シート'!BR564:BS564)=2,COUNTA('発達障害（診断書なし・配慮あり）情報入力シート'!CK564:CL564)=2),1,0)</f>
        <v>0</v>
      </c>
      <c r="L564" s="8">
        <f>SUM('発達障害（診断書なし・配慮あり）情報入力シート'!J564:M564)+COUNTA('発達障害（診断書なし・配慮あり）情報入力シート'!N564)</f>
        <v>0</v>
      </c>
      <c r="M564" s="8">
        <f>SUM('発達障害（診断書なし・配慮あり）情報入力シート'!O564:R564)+COUNTA('発達障害（診断書なし・配慮あり）情報入力シート'!S564)</f>
        <v>0</v>
      </c>
      <c r="N564" s="8">
        <f>IF(SUM('発達障害（診断書なし・配慮あり）情報入力シート'!$T564:$AP564)&gt;0,1,0)</f>
        <v>0</v>
      </c>
      <c r="O564" s="8">
        <f>IF('発達障害（診断書なし・配慮あり）情報入力シート'!D564="入学者(新1年生)",1,0)</f>
        <v>0</v>
      </c>
    </row>
    <row r="565" spans="1:15" x14ac:dyDescent="0.4">
      <c r="A565" s="1217">
        <v>541</v>
      </c>
      <c r="B565" s="1218">
        <f>IF('発達障害（診断書なし・配慮あり）情報入力シート'!AQ565="",0,IF(AND('発達障害（診断書なし・配慮あり）情報入力シート'!AP565=1,'発達障害（診断書なし・配慮あり）情報入力シート'!D565&lt;&gt;"",'発達障害（診断書なし・配慮あり）情報入力シート'!D565&lt;&gt;"在籍者(2年生以上)"),1,0))</f>
        <v>0</v>
      </c>
      <c r="C565" s="1218">
        <f t="shared" si="24"/>
        <v>0</v>
      </c>
      <c r="D565" s="1218" t="str">
        <f>IFERROR(MATCH(ROW('発達障害（診断書なし・配慮あり）情報入力シート'!A541),C:C,0),"")</f>
        <v/>
      </c>
      <c r="E565" s="1218">
        <f>IF('発達障害（診断書なし・配慮あり）情報入力シート'!BS565="",0,IF(AND('発達障害（診断書なし・配慮あり）情報入力シート'!BR565=1,'発達障害（診断書なし・配慮あり）情報入力シート'!D565&lt;&gt;"",'発達障害（診断書なし・配慮あり）情報入力シート'!D565&lt;&gt;"入学しなかった"),1,0))</f>
        <v>0</v>
      </c>
      <c r="F565" s="1218">
        <f t="shared" si="25"/>
        <v>0</v>
      </c>
      <c r="G565" s="1218" t="str">
        <f>IFERROR(MATCH(ROW('発達障害（診断書なし・配慮あり）情報入力シート'!AN541),F:F,0),"")</f>
        <v/>
      </c>
      <c r="H565" s="8">
        <f>IF('発達障害（診断書なし・配慮あり）情報入力シート'!CL565="",0,IF(AND('発達障害（診断書なし・配慮あり）情報入力シート'!CK565=1,'発達障害（診断書なし・配慮あり）情報入力シート'!D565&lt;&gt;"",'発達障害（診断書なし・配慮あり）情報入力シート'!D565&lt;&gt;"入学しなかった"),1,0))</f>
        <v>0</v>
      </c>
      <c r="I565" s="8">
        <f t="shared" si="26"/>
        <v>0</v>
      </c>
      <c r="J565" s="8" t="str">
        <f>IFERROR(MATCH(ROW('発達障害（診断書なし・配慮あり）情報入力シート'!BD541),I:I,0),"")</f>
        <v/>
      </c>
      <c r="K565" s="8">
        <f>IF(OR(SUM('発達障害（診断書なし・配慮あり）情報入力シート'!AT565:BQ565,'発達障害（診断書なし・配慮あり）情報入力シート'!BT565:CJ565)&gt;0,COUNTA('発達障害（診断書なし・配慮あり）情報入力シート'!BR565:BS565)=2,COUNTA('発達障害（診断書なし・配慮あり）情報入力シート'!CK565:CL565)=2),1,0)</f>
        <v>0</v>
      </c>
      <c r="L565" s="8">
        <f>SUM('発達障害（診断書なし・配慮あり）情報入力シート'!J565:M565)+COUNTA('発達障害（診断書なし・配慮あり）情報入力シート'!N565)</f>
        <v>0</v>
      </c>
      <c r="M565" s="8">
        <f>SUM('発達障害（診断書なし・配慮あり）情報入力シート'!O565:R565)+COUNTA('発達障害（診断書なし・配慮あり）情報入力シート'!S565)</f>
        <v>0</v>
      </c>
      <c r="N565" s="8">
        <f>IF(SUM('発達障害（診断書なし・配慮あり）情報入力シート'!$T565:$AP565)&gt;0,1,0)</f>
        <v>0</v>
      </c>
      <c r="O565" s="8">
        <f>IF('発達障害（診断書なし・配慮あり）情報入力シート'!D565="入学者(新1年生)",1,0)</f>
        <v>0</v>
      </c>
    </row>
    <row r="566" spans="1:15" x14ac:dyDescent="0.4">
      <c r="A566" s="1217">
        <v>542</v>
      </c>
      <c r="B566" s="1218">
        <f>IF('発達障害（診断書なし・配慮あり）情報入力シート'!AQ566="",0,IF(AND('発達障害（診断書なし・配慮あり）情報入力シート'!AP566=1,'発達障害（診断書なし・配慮あり）情報入力シート'!D566&lt;&gt;"",'発達障害（診断書なし・配慮あり）情報入力シート'!D566&lt;&gt;"在籍者(2年生以上)"),1,0))</f>
        <v>0</v>
      </c>
      <c r="C566" s="1218">
        <f t="shared" si="24"/>
        <v>0</v>
      </c>
      <c r="D566" s="1218" t="str">
        <f>IFERROR(MATCH(ROW('発達障害（診断書なし・配慮あり）情報入力シート'!A542),C:C,0),"")</f>
        <v/>
      </c>
      <c r="E566" s="1218">
        <f>IF('発達障害（診断書なし・配慮あり）情報入力シート'!BS566="",0,IF(AND('発達障害（診断書なし・配慮あり）情報入力シート'!BR566=1,'発達障害（診断書なし・配慮あり）情報入力シート'!D566&lt;&gt;"",'発達障害（診断書なし・配慮あり）情報入力シート'!D566&lt;&gt;"入学しなかった"),1,0))</f>
        <v>0</v>
      </c>
      <c r="F566" s="1218">
        <f t="shared" si="25"/>
        <v>0</v>
      </c>
      <c r="G566" s="1218" t="str">
        <f>IFERROR(MATCH(ROW('発達障害（診断書なし・配慮あり）情報入力シート'!AN542),F:F,0),"")</f>
        <v/>
      </c>
      <c r="H566" s="8">
        <f>IF('発達障害（診断書なし・配慮あり）情報入力シート'!CL566="",0,IF(AND('発達障害（診断書なし・配慮あり）情報入力シート'!CK566=1,'発達障害（診断書なし・配慮あり）情報入力シート'!D566&lt;&gt;"",'発達障害（診断書なし・配慮あり）情報入力シート'!D566&lt;&gt;"入学しなかった"),1,0))</f>
        <v>0</v>
      </c>
      <c r="I566" s="8">
        <f t="shared" si="26"/>
        <v>0</v>
      </c>
      <c r="J566" s="8" t="str">
        <f>IFERROR(MATCH(ROW('発達障害（診断書なし・配慮あり）情報入力シート'!BD542),I:I,0),"")</f>
        <v/>
      </c>
      <c r="K566" s="8">
        <f>IF(OR(SUM('発達障害（診断書なし・配慮あり）情報入力シート'!AT566:BQ566,'発達障害（診断書なし・配慮あり）情報入力シート'!BT566:CJ566)&gt;0,COUNTA('発達障害（診断書なし・配慮あり）情報入力シート'!BR566:BS566)=2,COUNTA('発達障害（診断書なし・配慮あり）情報入力シート'!CK566:CL566)=2),1,0)</f>
        <v>0</v>
      </c>
      <c r="L566" s="8">
        <f>SUM('発達障害（診断書なし・配慮あり）情報入力シート'!J566:M566)+COUNTA('発達障害（診断書なし・配慮あり）情報入力シート'!N566)</f>
        <v>0</v>
      </c>
      <c r="M566" s="8">
        <f>SUM('発達障害（診断書なし・配慮あり）情報入力シート'!O566:R566)+COUNTA('発達障害（診断書なし・配慮あり）情報入力シート'!S566)</f>
        <v>0</v>
      </c>
      <c r="N566" s="8">
        <f>IF(SUM('発達障害（診断書なし・配慮あり）情報入力シート'!$T566:$AP566)&gt;0,1,0)</f>
        <v>0</v>
      </c>
      <c r="O566" s="8">
        <f>IF('発達障害（診断書なし・配慮あり）情報入力シート'!D566="入学者(新1年生)",1,0)</f>
        <v>0</v>
      </c>
    </row>
    <row r="567" spans="1:15" x14ac:dyDescent="0.4">
      <c r="A567" s="1217">
        <v>543</v>
      </c>
      <c r="B567" s="1218">
        <f>IF('発達障害（診断書なし・配慮あり）情報入力シート'!AQ567="",0,IF(AND('発達障害（診断書なし・配慮あり）情報入力シート'!AP567=1,'発達障害（診断書なし・配慮あり）情報入力シート'!D567&lt;&gt;"",'発達障害（診断書なし・配慮あり）情報入力シート'!D567&lt;&gt;"在籍者(2年生以上)"),1,0))</f>
        <v>0</v>
      </c>
      <c r="C567" s="1218">
        <f t="shared" si="24"/>
        <v>0</v>
      </c>
      <c r="D567" s="1218" t="str">
        <f>IFERROR(MATCH(ROW('発達障害（診断書なし・配慮あり）情報入力シート'!A543),C:C,0),"")</f>
        <v/>
      </c>
      <c r="E567" s="1218">
        <f>IF('発達障害（診断書なし・配慮あり）情報入力シート'!BS567="",0,IF(AND('発達障害（診断書なし・配慮あり）情報入力シート'!BR567=1,'発達障害（診断書なし・配慮あり）情報入力シート'!D567&lt;&gt;"",'発達障害（診断書なし・配慮あり）情報入力シート'!D567&lt;&gt;"入学しなかった"),1,0))</f>
        <v>0</v>
      </c>
      <c r="F567" s="1218">
        <f t="shared" si="25"/>
        <v>0</v>
      </c>
      <c r="G567" s="1218" t="str">
        <f>IFERROR(MATCH(ROW('発達障害（診断書なし・配慮あり）情報入力シート'!AN543),F:F,0),"")</f>
        <v/>
      </c>
      <c r="H567" s="8">
        <f>IF('発達障害（診断書なし・配慮あり）情報入力シート'!CL567="",0,IF(AND('発達障害（診断書なし・配慮あり）情報入力シート'!CK567=1,'発達障害（診断書なし・配慮あり）情報入力シート'!D567&lt;&gt;"",'発達障害（診断書なし・配慮あり）情報入力シート'!D567&lt;&gt;"入学しなかった"),1,0))</f>
        <v>0</v>
      </c>
      <c r="I567" s="8">
        <f t="shared" si="26"/>
        <v>0</v>
      </c>
      <c r="J567" s="8" t="str">
        <f>IFERROR(MATCH(ROW('発達障害（診断書なし・配慮あり）情報入力シート'!BD543),I:I,0),"")</f>
        <v/>
      </c>
      <c r="K567" s="8">
        <f>IF(OR(SUM('発達障害（診断書なし・配慮あり）情報入力シート'!AT567:BQ567,'発達障害（診断書なし・配慮あり）情報入力シート'!BT567:CJ567)&gt;0,COUNTA('発達障害（診断書なし・配慮あり）情報入力シート'!BR567:BS567)=2,COUNTA('発達障害（診断書なし・配慮あり）情報入力シート'!CK567:CL567)=2),1,0)</f>
        <v>0</v>
      </c>
      <c r="L567" s="8">
        <f>SUM('発達障害（診断書なし・配慮あり）情報入力シート'!J567:M567)+COUNTA('発達障害（診断書なし・配慮あり）情報入力シート'!N567)</f>
        <v>0</v>
      </c>
      <c r="M567" s="8">
        <f>SUM('発達障害（診断書なし・配慮あり）情報入力シート'!O567:R567)+COUNTA('発達障害（診断書なし・配慮あり）情報入力シート'!S567)</f>
        <v>0</v>
      </c>
      <c r="N567" s="8">
        <f>IF(SUM('発達障害（診断書なし・配慮あり）情報入力シート'!$T567:$AP567)&gt;0,1,0)</f>
        <v>0</v>
      </c>
      <c r="O567" s="8">
        <f>IF('発達障害（診断書なし・配慮あり）情報入力シート'!D567="入学者(新1年生)",1,0)</f>
        <v>0</v>
      </c>
    </row>
    <row r="568" spans="1:15" x14ac:dyDescent="0.4">
      <c r="A568" s="1217">
        <v>544</v>
      </c>
      <c r="B568" s="1218">
        <f>IF('発達障害（診断書なし・配慮あり）情報入力シート'!AQ568="",0,IF(AND('発達障害（診断書なし・配慮あり）情報入力シート'!AP568=1,'発達障害（診断書なし・配慮あり）情報入力シート'!D568&lt;&gt;"",'発達障害（診断書なし・配慮あり）情報入力シート'!D568&lt;&gt;"在籍者(2年生以上)"),1,0))</f>
        <v>0</v>
      </c>
      <c r="C568" s="1218">
        <f t="shared" si="24"/>
        <v>0</v>
      </c>
      <c r="D568" s="1218" t="str">
        <f>IFERROR(MATCH(ROW('発達障害（診断書なし・配慮あり）情報入力シート'!A544),C:C,0),"")</f>
        <v/>
      </c>
      <c r="E568" s="1218">
        <f>IF('発達障害（診断書なし・配慮あり）情報入力シート'!BS568="",0,IF(AND('発達障害（診断書なし・配慮あり）情報入力シート'!BR568=1,'発達障害（診断書なし・配慮あり）情報入力シート'!D568&lt;&gt;"",'発達障害（診断書なし・配慮あり）情報入力シート'!D568&lt;&gt;"入学しなかった"),1,0))</f>
        <v>0</v>
      </c>
      <c r="F568" s="1218">
        <f t="shared" si="25"/>
        <v>0</v>
      </c>
      <c r="G568" s="1218" t="str">
        <f>IFERROR(MATCH(ROW('発達障害（診断書なし・配慮あり）情報入力シート'!AN544),F:F,0),"")</f>
        <v/>
      </c>
      <c r="H568" s="8">
        <f>IF('発達障害（診断書なし・配慮あり）情報入力シート'!CL568="",0,IF(AND('発達障害（診断書なし・配慮あり）情報入力シート'!CK568=1,'発達障害（診断書なし・配慮あり）情報入力シート'!D568&lt;&gt;"",'発達障害（診断書なし・配慮あり）情報入力シート'!D568&lt;&gt;"入学しなかった"),1,0))</f>
        <v>0</v>
      </c>
      <c r="I568" s="8">
        <f t="shared" si="26"/>
        <v>0</v>
      </c>
      <c r="J568" s="8" t="str">
        <f>IFERROR(MATCH(ROW('発達障害（診断書なし・配慮あり）情報入力シート'!BD544),I:I,0),"")</f>
        <v/>
      </c>
      <c r="K568" s="8">
        <f>IF(OR(SUM('発達障害（診断書なし・配慮あり）情報入力シート'!AT568:BQ568,'発達障害（診断書なし・配慮あり）情報入力シート'!BT568:CJ568)&gt;0,COUNTA('発達障害（診断書なし・配慮あり）情報入力シート'!BR568:BS568)=2,COUNTA('発達障害（診断書なし・配慮あり）情報入力シート'!CK568:CL568)=2),1,0)</f>
        <v>0</v>
      </c>
      <c r="L568" s="8">
        <f>SUM('発達障害（診断書なし・配慮あり）情報入力シート'!J568:M568)+COUNTA('発達障害（診断書なし・配慮あり）情報入力シート'!N568)</f>
        <v>0</v>
      </c>
      <c r="M568" s="8">
        <f>SUM('発達障害（診断書なし・配慮あり）情報入力シート'!O568:R568)+COUNTA('発達障害（診断書なし・配慮あり）情報入力シート'!S568)</f>
        <v>0</v>
      </c>
      <c r="N568" s="8">
        <f>IF(SUM('発達障害（診断書なし・配慮あり）情報入力シート'!$T568:$AP568)&gt;0,1,0)</f>
        <v>0</v>
      </c>
      <c r="O568" s="8">
        <f>IF('発達障害（診断書なし・配慮あり）情報入力シート'!D568="入学者(新1年生)",1,0)</f>
        <v>0</v>
      </c>
    </row>
    <row r="569" spans="1:15" x14ac:dyDescent="0.4">
      <c r="A569" s="1217">
        <v>545</v>
      </c>
      <c r="B569" s="1218">
        <f>IF('発達障害（診断書なし・配慮あり）情報入力シート'!AQ569="",0,IF(AND('発達障害（診断書なし・配慮あり）情報入力シート'!AP569=1,'発達障害（診断書なし・配慮あり）情報入力シート'!D569&lt;&gt;"",'発達障害（診断書なし・配慮あり）情報入力シート'!D569&lt;&gt;"在籍者(2年生以上)"),1,0))</f>
        <v>0</v>
      </c>
      <c r="C569" s="1218">
        <f t="shared" si="24"/>
        <v>0</v>
      </c>
      <c r="D569" s="1218" t="str">
        <f>IFERROR(MATCH(ROW('発達障害（診断書なし・配慮あり）情報入力シート'!A545),C:C,0),"")</f>
        <v/>
      </c>
      <c r="E569" s="1218">
        <f>IF('発達障害（診断書なし・配慮あり）情報入力シート'!BS569="",0,IF(AND('発達障害（診断書なし・配慮あり）情報入力シート'!BR569=1,'発達障害（診断書なし・配慮あり）情報入力シート'!D569&lt;&gt;"",'発達障害（診断書なし・配慮あり）情報入力シート'!D569&lt;&gt;"入学しなかった"),1,0))</f>
        <v>0</v>
      </c>
      <c r="F569" s="1218">
        <f t="shared" si="25"/>
        <v>0</v>
      </c>
      <c r="G569" s="1218" t="str">
        <f>IFERROR(MATCH(ROW('発達障害（診断書なし・配慮あり）情報入力シート'!AN545),F:F,0),"")</f>
        <v/>
      </c>
      <c r="H569" s="8">
        <f>IF('発達障害（診断書なし・配慮あり）情報入力シート'!CL569="",0,IF(AND('発達障害（診断書なし・配慮あり）情報入力シート'!CK569=1,'発達障害（診断書なし・配慮あり）情報入力シート'!D569&lt;&gt;"",'発達障害（診断書なし・配慮あり）情報入力シート'!D569&lt;&gt;"入学しなかった"),1,0))</f>
        <v>0</v>
      </c>
      <c r="I569" s="8">
        <f t="shared" si="26"/>
        <v>0</v>
      </c>
      <c r="J569" s="8" t="str">
        <f>IFERROR(MATCH(ROW('発達障害（診断書なし・配慮あり）情報入力シート'!BD545),I:I,0),"")</f>
        <v/>
      </c>
      <c r="K569" s="8">
        <f>IF(OR(SUM('発達障害（診断書なし・配慮あり）情報入力シート'!AT569:BQ569,'発達障害（診断書なし・配慮あり）情報入力シート'!BT569:CJ569)&gt;0,COUNTA('発達障害（診断書なし・配慮あり）情報入力シート'!BR569:BS569)=2,COUNTA('発達障害（診断書なし・配慮あり）情報入力シート'!CK569:CL569)=2),1,0)</f>
        <v>0</v>
      </c>
      <c r="L569" s="8">
        <f>SUM('発達障害（診断書なし・配慮あり）情報入力シート'!J569:M569)+COUNTA('発達障害（診断書なし・配慮あり）情報入力シート'!N569)</f>
        <v>0</v>
      </c>
      <c r="M569" s="8">
        <f>SUM('発達障害（診断書なし・配慮あり）情報入力シート'!O569:R569)+COUNTA('発達障害（診断書なし・配慮あり）情報入力シート'!S569)</f>
        <v>0</v>
      </c>
      <c r="N569" s="8">
        <f>IF(SUM('発達障害（診断書なし・配慮あり）情報入力シート'!$T569:$AP569)&gt;0,1,0)</f>
        <v>0</v>
      </c>
      <c r="O569" s="8">
        <f>IF('発達障害（診断書なし・配慮あり）情報入力シート'!D569="入学者(新1年生)",1,0)</f>
        <v>0</v>
      </c>
    </row>
    <row r="570" spans="1:15" x14ac:dyDescent="0.4">
      <c r="A570" s="1217">
        <v>546</v>
      </c>
      <c r="B570" s="1218">
        <f>IF('発達障害（診断書なし・配慮あり）情報入力シート'!AQ570="",0,IF(AND('発達障害（診断書なし・配慮あり）情報入力シート'!AP570=1,'発達障害（診断書なし・配慮あり）情報入力シート'!D570&lt;&gt;"",'発達障害（診断書なし・配慮あり）情報入力シート'!D570&lt;&gt;"在籍者(2年生以上)"),1,0))</f>
        <v>0</v>
      </c>
      <c r="C570" s="1218">
        <f t="shared" si="24"/>
        <v>0</v>
      </c>
      <c r="D570" s="1218" t="str">
        <f>IFERROR(MATCH(ROW('発達障害（診断書なし・配慮あり）情報入力シート'!A546),C:C,0),"")</f>
        <v/>
      </c>
      <c r="E570" s="1218">
        <f>IF('発達障害（診断書なし・配慮あり）情報入力シート'!BS570="",0,IF(AND('発達障害（診断書なし・配慮あり）情報入力シート'!BR570=1,'発達障害（診断書なし・配慮あり）情報入力シート'!D570&lt;&gt;"",'発達障害（診断書なし・配慮あり）情報入力シート'!D570&lt;&gt;"入学しなかった"),1,0))</f>
        <v>0</v>
      </c>
      <c r="F570" s="1218">
        <f t="shared" si="25"/>
        <v>0</v>
      </c>
      <c r="G570" s="1218" t="str">
        <f>IFERROR(MATCH(ROW('発達障害（診断書なし・配慮あり）情報入力シート'!AN546),F:F,0),"")</f>
        <v/>
      </c>
      <c r="H570" s="8">
        <f>IF('発達障害（診断書なし・配慮あり）情報入力シート'!CL570="",0,IF(AND('発達障害（診断書なし・配慮あり）情報入力シート'!CK570=1,'発達障害（診断書なし・配慮あり）情報入力シート'!D570&lt;&gt;"",'発達障害（診断書なし・配慮あり）情報入力シート'!D570&lt;&gt;"入学しなかった"),1,0))</f>
        <v>0</v>
      </c>
      <c r="I570" s="8">
        <f t="shared" si="26"/>
        <v>0</v>
      </c>
      <c r="J570" s="8" t="str">
        <f>IFERROR(MATCH(ROW('発達障害（診断書なし・配慮あり）情報入力シート'!BD546),I:I,0),"")</f>
        <v/>
      </c>
      <c r="K570" s="8">
        <f>IF(OR(SUM('発達障害（診断書なし・配慮あり）情報入力シート'!AT570:BQ570,'発達障害（診断書なし・配慮あり）情報入力シート'!BT570:CJ570)&gt;0,COUNTA('発達障害（診断書なし・配慮あり）情報入力シート'!BR570:BS570)=2,COUNTA('発達障害（診断書なし・配慮あり）情報入力シート'!CK570:CL570)=2),1,0)</f>
        <v>0</v>
      </c>
      <c r="L570" s="8">
        <f>SUM('発達障害（診断書なし・配慮あり）情報入力シート'!J570:M570)+COUNTA('発達障害（診断書なし・配慮あり）情報入力シート'!N570)</f>
        <v>0</v>
      </c>
      <c r="M570" s="8">
        <f>SUM('発達障害（診断書なし・配慮あり）情報入力シート'!O570:R570)+COUNTA('発達障害（診断書なし・配慮あり）情報入力シート'!S570)</f>
        <v>0</v>
      </c>
      <c r="N570" s="8">
        <f>IF(SUM('発達障害（診断書なし・配慮あり）情報入力シート'!$T570:$AP570)&gt;0,1,0)</f>
        <v>0</v>
      </c>
      <c r="O570" s="8">
        <f>IF('発達障害（診断書なし・配慮あり）情報入力シート'!D570="入学者(新1年生)",1,0)</f>
        <v>0</v>
      </c>
    </row>
    <row r="571" spans="1:15" x14ac:dyDescent="0.4">
      <c r="A571" s="1217">
        <v>547</v>
      </c>
      <c r="B571" s="1218">
        <f>IF('発達障害（診断書なし・配慮あり）情報入力シート'!AQ571="",0,IF(AND('発達障害（診断書なし・配慮あり）情報入力シート'!AP571=1,'発達障害（診断書なし・配慮あり）情報入力シート'!D571&lt;&gt;"",'発達障害（診断書なし・配慮あり）情報入力シート'!D571&lt;&gt;"在籍者(2年生以上)"),1,0))</f>
        <v>0</v>
      </c>
      <c r="C571" s="1218">
        <f t="shared" si="24"/>
        <v>0</v>
      </c>
      <c r="D571" s="1218" t="str">
        <f>IFERROR(MATCH(ROW('発達障害（診断書なし・配慮あり）情報入力シート'!A547),C:C,0),"")</f>
        <v/>
      </c>
      <c r="E571" s="1218">
        <f>IF('発達障害（診断書なし・配慮あり）情報入力シート'!BS571="",0,IF(AND('発達障害（診断書なし・配慮あり）情報入力シート'!BR571=1,'発達障害（診断書なし・配慮あり）情報入力シート'!D571&lt;&gt;"",'発達障害（診断書なし・配慮あり）情報入力シート'!D571&lt;&gt;"入学しなかった"),1,0))</f>
        <v>0</v>
      </c>
      <c r="F571" s="1218">
        <f t="shared" si="25"/>
        <v>0</v>
      </c>
      <c r="G571" s="1218" t="str">
        <f>IFERROR(MATCH(ROW('発達障害（診断書なし・配慮あり）情報入力シート'!AN547),F:F,0),"")</f>
        <v/>
      </c>
      <c r="H571" s="8">
        <f>IF('発達障害（診断書なし・配慮あり）情報入力シート'!CL571="",0,IF(AND('発達障害（診断書なし・配慮あり）情報入力シート'!CK571=1,'発達障害（診断書なし・配慮あり）情報入力シート'!D571&lt;&gt;"",'発達障害（診断書なし・配慮あり）情報入力シート'!D571&lt;&gt;"入学しなかった"),1,0))</f>
        <v>0</v>
      </c>
      <c r="I571" s="8">
        <f t="shared" si="26"/>
        <v>0</v>
      </c>
      <c r="J571" s="8" t="str">
        <f>IFERROR(MATCH(ROW('発達障害（診断書なし・配慮あり）情報入力シート'!BD547),I:I,0),"")</f>
        <v/>
      </c>
      <c r="K571" s="8">
        <f>IF(OR(SUM('発達障害（診断書なし・配慮あり）情報入力シート'!AT571:BQ571,'発達障害（診断書なし・配慮あり）情報入力シート'!BT571:CJ571)&gt;0,COUNTA('発達障害（診断書なし・配慮あり）情報入力シート'!BR571:BS571)=2,COUNTA('発達障害（診断書なし・配慮あり）情報入力シート'!CK571:CL571)=2),1,0)</f>
        <v>0</v>
      </c>
      <c r="L571" s="8">
        <f>SUM('発達障害（診断書なし・配慮あり）情報入力シート'!J571:M571)+COUNTA('発達障害（診断書なし・配慮あり）情報入力シート'!N571)</f>
        <v>0</v>
      </c>
      <c r="M571" s="8">
        <f>SUM('発達障害（診断書なし・配慮あり）情報入力シート'!O571:R571)+COUNTA('発達障害（診断書なし・配慮あり）情報入力シート'!S571)</f>
        <v>0</v>
      </c>
      <c r="N571" s="8">
        <f>IF(SUM('発達障害（診断書なし・配慮あり）情報入力シート'!$T571:$AP571)&gt;0,1,0)</f>
        <v>0</v>
      </c>
      <c r="O571" s="8">
        <f>IF('発達障害（診断書なし・配慮あり）情報入力シート'!D571="入学者(新1年生)",1,0)</f>
        <v>0</v>
      </c>
    </row>
    <row r="572" spans="1:15" x14ac:dyDescent="0.4">
      <c r="A572" s="1217">
        <v>548</v>
      </c>
      <c r="B572" s="1218">
        <f>IF('発達障害（診断書なし・配慮あり）情報入力シート'!AQ572="",0,IF(AND('発達障害（診断書なし・配慮あり）情報入力シート'!AP572=1,'発達障害（診断書なし・配慮あり）情報入力シート'!D572&lt;&gt;"",'発達障害（診断書なし・配慮あり）情報入力シート'!D572&lt;&gt;"在籍者(2年生以上)"),1,0))</f>
        <v>0</v>
      </c>
      <c r="C572" s="1218">
        <f t="shared" si="24"/>
        <v>0</v>
      </c>
      <c r="D572" s="1218" t="str">
        <f>IFERROR(MATCH(ROW('発達障害（診断書なし・配慮あり）情報入力シート'!A548),C:C,0),"")</f>
        <v/>
      </c>
      <c r="E572" s="1218">
        <f>IF('発達障害（診断書なし・配慮あり）情報入力シート'!BS572="",0,IF(AND('発達障害（診断書なし・配慮あり）情報入力シート'!BR572=1,'発達障害（診断書なし・配慮あり）情報入力シート'!D572&lt;&gt;"",'発達障害（診断書なし・配慮あり）情報入力シート'!D572&lt;&gt;"入学しなかった"),1,0))</f>
        <v>0</v>
      </c>
      <c r="F572" s="1218">
        <f t="shared" si="25"/>
        <v>0</v>
      </c>
      <c r="G572" s="1218" t="str">
        <f>IFERROR(MATCH(ROW('発達障害（診断書なし・配慮あり）情報入力シート'!AN548),F:F,0),"")</f>
        <v/>
      </c>
      <c r="H572" s="8">
        <f>IF('発達障害（診断書なし・配慮あり）情報入力シート'!CL572="",0,IF(AND('発達障害（診断書なし・配慮あり）情報入力シート'!CK572=1,'発達障害（診断書なし・配慮あり）情報入力シート'!D572&lt;&gt;"",'発達障害（診断書なし・配慮あり）情報入力シート'!D572&lt;&gt;"入学しなかった"),1,0))</f>
        <v>0</v>
      </c>
      <c r="I572" s="8">
        <f t="shared" si="26"/>
        <v>0</v>
      </c>
      <c r="J572" s="8" t="str">
        <f>IFERROR(MATCH(ROW('発達障害（診断書なし・配慮あり）情報入力シート'!BD548),I:I,0),"")</f>
        <v/>
      </c>
      <c r="K572" s="8">
        <f>IF(OR(SUM('発達障害（診断書なし・配慮あり）情報入力シート'!AT572:BQ572,'発達障害（診断書なし・配慮あり）情報入力シート'!BT572:CJ572)&gt;0,COUNTA('発達障害（診断書なし・配慮あり）情報入力シート'!BR572:BS572)=2,COUNTA('発達障害（診断書なし・配慮あり）情報入力シート'!CK572:CL572)=2),1,0)</f>
        <v>0</v>
      </c>
      <c r="L572" s="8">
        <f>SUM('発達障害（診断書なし・配慮あり）情報入力シート'!J572:M572)+COUNTA('発達障害（診断書なし・配慮あり）情報入力シート'!N572)</f>
        <v>0</v>
      </c>
      <c r="M572" s="8">
        <f>SUM('発達障害（診断書なし・配慮あり）情報入力シート'!O572:R572)+COUNTA('発達障害（診断書なし・配慮あり）情報入力シート'!S572)</f>
        <v>0</v>
      </c>
      <c r="N572" s="8">
        <f>IF(SUM('発達障害（診断書なし・配慮あり）情報入力シート'!$T572:$AP572)&gt;0,1,0)</f>
        <v>0</v>
      </c>
      <c r="O572" s="8">
        <f>IF('発達障害（診断書なし・配慮あり）情報入力シート'!D572="入学者(新1年生)",1,0)</f>
        <v>0</v>
      </c>
    </row>
    <row r="573" spans="1:15" x14ac:dyDescent="0.4">
      <c r="A573" s="1217">
        <v>549</v>
      </c>
      <c r="B573" s="1218">
        <f>IF('発達障害（診断書なし・配慮あり）情報入力シート'!AQ573="",0,IF(AND('発達障害（診断書なし・配慮あり）情報入力シート'!AP573=1,'発達障害（診断書なし・配慮あり）情報入力シート'!D573&lt;&gt;"",'発達障害（診断書なし・配慮あり）情報入力シート'!D573&lt;&gt;"在籍者(2年生以上)"),1,0))</f>
        <v>0</v>
      </c>
      <c r="C573" s="1218">
        <f t="shared" si="24"/>
        <v>0</v>
      </c>
      <c r="D573" s="1218" t="str">
        <f>IFERROR(MATCH(ROW('発達障害（診断書なし・配慮あり）情報入力シート'!A549),C:C,0),"")</f>
        <v/>
      </c>
      <c r="E573" s="1218">
        <f>IF('発達障害（診断書なし・配慮あり）情報入力シート'!BS573="",0,IF(AND('発達障害（診断書なし・配慮あり）情報入力シート'!BR573=1,'発達障害（診断書なし・配慮あり）情報入力シート'!D573&lt;&gt;"",'発達障害（診断書なし・配慮あり）情報入力シート'!D573&lt;&gt;"入学しなかった"),1,0))</f>
        <v>0</v>
      </c>
      <c r="F573" s="1218">
        <f t="shared" si="25"/>
        <v>0</v>
      </c>
      <c r="G573" s="1218" t="str">
        <f>IFERROR(MATCH(ROW('発達障害（診断書なし・配慮あり）情報入力シート'!AN549),F:F,0),"")</f>
        <v/>
      </c>
      <c r="H573" s="8">
        <f>IF('発達障害（診断書なし・配慮あり）情報入力シート'!CL573="",0,IF(AND('発達障害（診断書なし・配慮あり）情報入力シート'!CK573=1,'発達障害（診断書なし・配慮あり）情報入力シート'!D573&lt;&gt;"",'発達障害（診断書なし・配慮あり）情報入力シート'!D573&lt;&gt;"入学しなかった"),1,0))</f>
        <v>0</v>
      </c>
      <c r="I573" s="8">
        <f t="shared" si="26"/>
        <v>0</v>
      </c>
      <c r="J573" s="8" t="str">
        <f>IFERROR(MATCH(ROW('発達障害（診断書なし・配慮あり）情報入力シート'!BD549),I:I,0),"")</f>
        <v/>
      </c>
      <c r="K573" s="8">
        <f>IF(OR(SUM('発達障害（診断書なし・配慮あり）情報入力シート'!AT573:BQ573,'発達障害（診断書なし・配慮あり）情報入力シート'!BT573:CJ573)&gt;0,COUNTA('発達障害（診断書なし・配慮あり）情報入力シート'!BR573:BS573)=2,COUNTA('発達障害（診断書なし・配慮あり）情報入力シート'!CK573:CL573)=2),1,0)</f>
        <v>0</v>
      </c>
      <c r="L573" s="8">
        <f>SUM('発達障害（診断書なし・配慮あり）情報入力シート'!J573:M573)+COUNTA('発達障害（診断書なし・配慮あり）情報入力シート'!N573)</f>
        <v>0</v>
      </c>
      <c r="M573" s="8">
        <f>SUM('発達障害（診断書なし・配慮あり）情報入力シート'!O573:R573)+COUNTA('発達障害（診断書なし・配慮あり）情報入力シート'!S573)</f>
        <v>0</v>
      </c>
      <c r="N573" s="8">
        <f>IF(SUM('発達障害（診断書なし・配慮あり）情報入力シート'!$T573:$AP573)&gt;0,1,0)</f>
        <v>0</v>
      </c>
      <c r="O573" s="8">
        <f>IF('発達障害（診断書なし・配慮あり）情報入力シート'!D573="入学者(新1年生)",1,0)</f>
        <v>0</v>
      </c>
    </row>
    <row r="574" spans="1:15" x14ac:dyDescent="0.4">
      <c r="A574" s="1217">
        <v>550</v>
      </c>
      <c r="B574" s="1218">
        <f>IF('発達障害（診断書なし・配慮あり）情報入力シート'!AQ574="",0,IF(AND('発達障害（診断書なし・配慮あり）情報入力シート'!AP574=1,'発達障害（診断書なし・配慮あり）情報入力シート'!D574&lt;&gt;"",'発達障害（診断書なし・配慮あり）情報入力シート'!D574&lt;&gt;"在籍者(2年生以上)"),1,0))</f>
        <v>0</v>
      </c>
      <c r="C574" s="1218">
        <f t="shared" si="24"/>
        <v>0</v>
      </c>
      <c r="D574" s="1218" t="str">
        <f>IFERROR(MATCH(ROW('発達障害（診断書なし・配慮あり）情報入力シート'!A550),C:C,0),"")</f>
        <v/>
      </c>
      <c r="E574" s="1218">
        <f>IF('発達障害（診断書なし・配慮あり）情報入力シート'!BS574="",0,IF(AND('発達障害（診断書なし・配慮あり）情報入力シート'!BR574=1,'発達障害（診断書なし・配慮あり）情報入力シート'!D574&lt;&gt;"",'発達障害（診断書なし・配慮あり）情報入力シート'!D574&lt;&gt;"入学しなかった"),1,0))</f>
        <v>0</v>
      </c>
      <c r="F574" s="1218">
        <f t="shared" si="25"/>
        <v>0</v>
      </c>
      <c r="G574" s="1218" t="str">
        <f>IFERROR(MATCH(ROW('発達障害（診断書なし・配慮あり）情報入力シート'!AN550),F:F,0),"")</f>
        <v/>
      </c>
      <c r="H574" s="8">
        <f>IF('発達障害（診断書なし・配慮あり）情報入力シート'!CL574="",0,IF(AND('発達障害（診断書なし・配慮あり）情報入力シート'!CK574=1,'発達障害（診断書なし・配慮あり）情報入力シート'!D574&lt;&gt;"",'発達障害（診断書なし・配慮あり）情報入力シート'!D574&lt;&gt;"入学しなかった"),1,0))</f>
        <v>0</v>
      </c>
      <c r="I574" s="8">
        <f t="shared" si="26"/>
        <v>0</v>
      </c>
      <c r="J574" s="8" t="str">
        <f>IFERROR(MATCH(ROW('発達障害（診断書なし・配慮あり）情報入力シート'!BD550),I:I,0),"")</f>
        <v/>
      </c>
      <c r="K574" s="8">
        <f>IF(OR(SUM('発達障害（診断書なし・配慮あり）情報入力シート'!AT574:BQ574,'発達障害（診断書なし・配慮あり）情報入力シート'!BT574:CJ574)&gt;0,COUNTA('発達障害（診断書なし・配慮あり）情報入力シート'!BR574:BS574)=2,COUNTA('発達障害（診断書なし・配慮あり）情報入力シート'!CK574:CL574)=2),1,0)</f>
        <v>0</v>
      </c>
      <c r="L574" s="8">
        <f>SUM('発達障害（診断書なし・配慮あり）情報入力シート'!J574:M574)+COUNTA('発達障害（診断書なし・配慮あり）情報入力シート'!N574)</f>
        <v>0</v>
      </c>
      <c r="M574" s="8">
        <f>SUM('発達障害（診断書なし・配慮あり）情報入力シート'!O574:R574)+COUNTA('発達障害（診断書なし・配慮あり）情報入力シート'!S574)</f>
        <v>0</v>
      </c>
      <c r="N574" s="8">
        <f>IF(SUM('発達障害（診断書なし・配慮あり）情報入力シート'!$T574:$AP574)&gt;0,1,0)</f>
        <v>0</v>
      </c>
      <c r="O574" s="8">
        <f>IF('発達障害（診断書なし・配慮あり）情報入力シート'!D574="入学者(新1年生)",1,0)</f>
        <v>0</v>
      </c>
    </row>
    <row r="575" spans="1:15" x14ac:dyDescent="0.4">
      <c r="A575" s="1217">
        <v>551</v>
      </c>
      <c r="B575" s="1218">
        <f>IF('発達障害（診断書なし・配慮あり）情報入力シート'!AQ575="",0,IF(AND('発達障害（診断書なし・配慮あり）情報入力シート'!AP575=1,'発達障害（診断書なし・配慮あり）情報入力シート'!D575&lt;&gt;"",'発達障害（診断書なし・配慮あり）情報入力シート'!D575&lt;&gt;"在籍者(2年生以上)"),1,0))</f>
        <v>0</v>
      </c>
      <c r="C575" s="1218">
        <f t="shared" si="24"/>
        <v>0</v>
      </c>
      <c r="D575" s="1218" t="str">
        <f>IFERROR(MATCH(ROW('発達障害（診断書なし・配慮あり）情報入力シート'!A551),C:C,0),"")</f>
        <v/>
      </c>
      <c r="E575" s="1218">
        <f>IF('発達障害（診断書なし・配慮あり）情報入力シート'!BS575="",0,IF(AND('発達障害（診断書なし・配慮あり）情報入力シート'!BR575=1,'発達障害（診断書なし・配慮あり）情報入力シート'!D575&lt;&gt;"",'発達障害（診断書なし・配慮あり）情報入力シート'!D575&lt;&gt;"入学しなかった"),1,0))</f>
        <v>0</v>
      </c>
      <c r="F575" s="1218">
        <f t="shared" si="25"/>
        <v>0</v>
      </c>
      <c r="G575" s="1218" t="str">
        <f>IFERROR(MATCH(ROW('発達障害（診断書なし・配慮あり）情報入力シート'!AN551),F:F,0),"")</f>
        <v/>
      </c>
      <c r="H575" s="8">
        <f>IF('発達障害（診断書なし・配慮あり）情報入力シート'!CL575="",0,IF(AND('発達障害（診断書なし・配慮あり）情報入力シート'!CK575=1,'発達障害（診断書なし・配慮あり）情報入力シート'!D575&lt;&gt;"",'発達障害（診断書なし・配慮あり）情報入力シート'!D575&lt;&gt;"入学しなかった"),1,0))</f>
        <v>0</v>
      </c>
      <c r="I575" s="8">
        <f t="shared" si="26"/>
        <v>0</v>
      </c>
      <c r="J575" s="8" t="str">
        <f>IFERROR(MATCH(ROW('発達障害（診断書なし・配慮あり）情報入力シート'!BD551),I:I,0),"")</f>
        <v/>
      </c>
      <c r="K575" s="8">
        <f>IF(OR(SUM('発達障害（診断書なし・配慮あり）情報入力シート'!AT575:BQ575,'発達障害（診断書なし・配慮あり）情報入力シート'!BT575:CJ575)&gt;0,COUNTA('発達障害（診断書なし・配慮あり）情報入力シート'!BR575:BS575)=2,COUNTA('発達障害（診断書なし・配慮あり）情報入力シート'!CK575:CL575)=2),1,0)</f>
        <v>0</v>
      </c>
      <c r="L575" s="8">
        <f>SUM('発達障害（診断書なし・配慮あり）情報入力シート'!J575:M575)+COUNTA('発達障害（診断書なし・配慮あり）情報入力シート'!N575)</f>
        <v>0</v>
      </c>
      <c r="M575" s="8">
        <f>SUM('発達障害（診断書なし・配慮あり）情報入力シート'!O575:R575)+COUNTA('発達障害（診断書なし・配慮あり）情報入力シート'!S575)</f>
        <v>0</v>
      </c>
      <c r="N575" s="8">
        <f>IF(SUM('発達障害（診断書なし・配慮あり）情報入力シート'!$T575:$AP575)&gt;0,1,0)</f>
        <v>0</v>
      </c>
      <c r="O575" s="8">
        <f>IF('発達障害（診断書なし・配慮あり）情報入力シート'!D575="入学者(新1年生)",1,0)</f>
        <v>0</v>
      </c>
    </row>
    <row r="576" spans="1:15" x14ac:dyDescent="0.4">
      <c r="A576" s="1217">
        <v>552</v>
      </c>
      <c r="B576" s="1218">
        <f>IF('発達障害（診断書なし・配慮あり）情報入力シート'!AQ576="",0,IF(AND('発達障害（診断書なし・配慮あり）情報入力シート'!AP576=1,'発達障害（診断書なし・配慮あり）情報入力シート'!D576&lt;&gt;"",'発達障害（診断書なし・配慮あり）情報入力シート'!D576&lt;&gt;"在籍者(2年生以上)"),1,0))</f>
        <v>0</v>
      </c>
      <c r="C576" s="1218">
        <f t="shared" si="24"/>
        <v>0</v>
      </c>
      <c r="D576" s="1218" t="str">
        <f>IFERROR(MATCH(ROW('発達障害（診断書なし・配慮あり）情報入力シート'!A552),C:C,0),"")</f>
        <v/>
      </c>
      <c r="E576" s="1218">
        <f>IF('発達障害（診断書なし・配慮あり）情報入力シート'!BS576="",0,IF(AND('発達障害（診断書なし・配慮あり）情報入力シート'!BR576=1,'発達障害（診断書なし・配慮あり）情報入力シート'!D576&lt;&gt;"",'発達障害（診断書なし・配慮あり）情報入力シート'!D576&lt;&gt;"入学しなかった"),1,0))</f>
        <v>0</v>
      </c>
      <c r="F576" s="1218">
        <f t="shared" si="25"/>
        <v>0</v>
      </c>
      <c r="G576" s="1218" t="str">
        <f>IFERROR(MATCH(ROW('発達障害（診断書なし・配慮あり）情報入力シート'!AN552),F:F,0),"")</f>
        <v/>
      </c>
      <c r="H576" s="8">
        <f>IF('発達障害（診断書なし・配慮あり）情報入力シート'!CL576="",0,IF(AND('発達障害（診断書なし・配慮あり）情報入力シート'!CK576=1,'発達障害（診断書なし・配慮あり）情報入力シート'!D576&lt;&gt;"",'発達障害（診断書なし・配慮あり）情報入力シート'!D576&lt;&gt;"入学しなかった"),1,0))</f>
        <v>0</v>
      </c>
      <c r="I576" s="8">
        <f t="shared" si="26"/>
        <v>0</v>
      </c>
      <c r="J576" s="8" t="str">
        <f>IFERROR(MATCH(ROW('発達障害（診断書なし・配慮あり）情報入力シート'!BD552),I:I,0),"")</f>
        <v/>
      </c>
      <c r="K576" s="8">
        <f>IF(OR(SUM('発達障害（診断書なし・配慮あり）情報入力シート'!AT576:BQ576,'発達障害（診断書なし・配慮あり）情報入力シート'!BT576:CJ576)&gt;0,COUNTA('発達障害（診断書なし・配慮あり）情報入力シート'!BR576:BS576)=2,COUNTA('発達障害（診断書なし・配慮あり）情報入力シート'!CK576:CL576)=2),1,0)</f>
        <v>0</v>
      </c>
      <c r="L576" s="8">
        <f>SUM('発達障害（診断書なし・配慮あり）情報入力シート'!J576:M576)+COUNTA('発達障害（診断書なし・配慮あり）情報入力シート'!N576)</f>
        <v>0</v>
      </c>
      <c r="M576" s="8">
        <f>SUM('発達障害（診断書なし・配慮あり）情報入力シート'!O576:R576)+COUNTA('発達障害（診断書なし・配慮あり）情報入力シート'!S576)</f>
        <v>0</v>
      </c>
      <c r="N576" s="8">
        <f>IF(SUM('発達障害（診断書なし・配慮あり）情報入力シート'!$T576:$AP576)&gt;0,1,0)</f>
        <v>0</v>
      </c>
      <c r="O576" s="8">
        <f>IF('発達障害（診断書なし・配慮あり）情報入力シート'!D576="入学者(新1年生)",1,0)</f>
        <v>0</v>
      </c>
    </row>
    <row r="577" spans="1:15" x14ac:dyDescent="0.4">
      <c r="A577" s="1217">
        <v>553</v>
      </c>
      <c r="B577" s="1218">
        <f>IF('発達障害（診断書なし・配慮あり）情報入力シート'!AQ577="",0,IF(AND('発達障害（診断書なし・配慮あり）情報入力シート'!AP577=1,'発達障害（診断書なし・配慮あり）情報入力シート'!D577&lt;&gt;"",'発達障害（診断書なし・配慮あり）情報入力シート'!D577&lt;&gt;"在籍者(2年生以上)"),1,0))</f>
        <v>0</v>
      </c>
      <c r="C577" s="1218">
        <f t="shared" si="24"/>
        <v>0</v>
      </c>
      <c r="D577" s="1218" t="str">
        <f>IFERROR(MATCH(ROW('発達障害（診断書なし・配慮あり）情報入力シート'!A553),C:C,0),"")</f>
        <v/>
      </c>
      <c r="E577" s="1218">
        <f>IF('発達障害（診断書なし・配慮あり）情報入力シート'!BS577="",0,IF(AND('発達障害（診断書なし・配慮あり）情報入力シート'!BR577=1,'発達障害（診断書なし・配慮あり）情報入力シート'!D577&lt;&gt;"",'発達障害（診断書なし・配慮あり）情報入力シート'!D577&lt;&gt;"入学しなかった"),1,0))</f>
        <v>0</v>
      </c>
      <c r="F577" s="1218">
        <f t="shared" si="25"/>
        <v>0</v>
      </c>
      <c r="G577" s="1218" t="str">
        <f>IFERROR(MATCH(ROW('発達障害（診断書なし・配慮あり）情報入力シート'!AN553),F:F,0),"")</f>
        <v/>
      </c>
      <c r="H577" s="8">
        <f>IF('発達障害（診断書なし・配慮あり）情報入力シート'!CL577="",0,IF(AND('発達障害（診断書なし・配慮あり）情報入力シート'!CK577=1,'発達障害（診断書なし・配慮あり）情報入力シート'!D577&lt;&gt;"",'発達障害（診断書なし・配慮あり）情報入力シート'!D577&lt;&gt;"入学しなかった"),1,0))</f>
        <v>0</v>
      </c>
      <c r="I577" s="8">
        <f t="shared" si="26"/>
        <v>0</v>
      </c>
      <c r="J577" s="8" t="str">
        <f>IFERROR(MATCH(ROW('発達障害（診断書なし・配慮あり）情報入力シート'!BD553),I:I,0),"")</f>
        <v/>
      </c>
      <c r="K577" s="8">
        <f>IF(OR(SUM('発達障害（診断書なし・配慮あり）情報入力シート'!AT577:BQ577,'発達障害（診断書なし・配慮あり）情報入力シート'!BT577:CJ577)&gt;0,COUNTA('発達障害（診断書なし・配慮あり）情報入力シート'!BR577:BS577)=2,COUNTA('発達障害（診断書なし・配慮あり）情報入力シート'!CK577:CL577)=2),1,0)</f>
        <v>0</v>
      </c>
      <c r="L577" s="8">
        <f>SUM('発達障害（診断書なし・配慮あり）情報入力シート'!J577:M577)+COUNTA('発達障害（診断書なし・配慮あり）情報入力シート'!N577)</f>
        <v>0</v>
      </c>
      <c r="M577" s="8">
        <f>SUM('発達障害（診断書なし・配慮あり）情報入力シート'!O577:R577)+COUNTA('発達障害（診断書なし・配慮あり）情報入力シート'!S577)</f>
        <v>0</v>
      </c>
      <c r="N577" s="8">
        <f>IF(SUM('発達障害（診断書なし・配慮あり）情報入力シート'!$T577:$AP577)&gt;0,1,0)</f>
        <v>0</v>
      </c>
      <c r="O577" s="8">
        <f>IF('発達障害（診断書なし・配慮あり）情報入力シート'!D577="入学者(新1年生)",1,0)</f>
        <v>0</v>
      </c>
    </row>
    <row r="578" spans="1:15" x14ac:dyDescent="0.4">
      <c r="A578" s="1217">
        <v>554</v>
      </c>
      <c r="B578" s="1218">
        <f>IF('発達障害（診断書なし・配慮あり）情報入力シート'!AQ578="",0,IF(AND('発達障害（診断書なし・配慮あり）情報入力シート'!AP578=1,'発達障害（診断書なし・配慮あり）情報入力シート'!D578&lt;&gt;"",'発達障害（診断書なし・配慮あり）情報入力シート'!D578&lt;&gt;"在籍者(2年生以上)"),1,0))</f>
        <v>0</v>
      </c>
      <c r="C578" s="1218">
        <f t="shared" si="24"/>
        <v>0</v>
      </c>
      <c r="D578" s="1218" t="str">
        <f>IFERROR(MATCH(ROW('発達障害（診断書なし・配慮あり）情報入力シート'!A554),C:C,0),"")</f>
        <v/>
      </c>
      <c r="E578" s="1218">
        <f>IF('発達障害（診断書なし・配慮あり）情報入力シート'!BS578="",0,IF(AND('発達障害（診断書なし・配慮あり）情報入力シート'!BR578=1,'発達障害（診断書なし・配慮あり）情報入力シート'!D578&lt;&gt;"",'発達障害（診断書なし・配慮あり）情報入力シート'!D578&lt;&gt;"入学しなかった"),1,0))</f>
        <v>0</v>
      </c>
      <c r="F578" s="1218">
        <f t="shared" si="25"/>
        <v>0</v>
      </c>
      <c r="G578" s="1218" t="str">
        <f>IFERROR(MATCH(ROW('発達障害（診断書なし・配慮あり）情報入力シート'!AN554),F:F,0),"")</f>
        <v/>
      </c>
      <c r="H578" s="8">
        <f>IF('発達障害（診断書なし・配慮あり）情報入力シート'!CL578="",0,IF(AND('発達障害（診断書なし・配慮あり）情報入力シート'!CK578=1,'発達障害（診断書なし・配慮あり）情報入力シート'!D578&lt;&gt;"",'発達障害（診断書なし・配慮あり）情報入力シート'!D578&lt;&gt;"入学しなかった"),1,0))</f>
        <v>0</v>
      </c>
      <c r="I578" s="8">
        <f t="shared" si="26"/>
        <v>0</v>
      </c>
      <c r="J578" s="8" t="str">
        <f>IFERROR(MATCH(ROW('発達障害（診断書なし・配慮あり）情報入力シート'!BD554),I:I,0),"")</f>
        <v/>
      </c>
      <c r="K578" s="8">
        <f>IF(OR(SUM('発達障害（診断書なし・配慮あり）情報入力シート'!AT578:BQ578,'発達障害（診断書なし・配慮あり）情報入力シート'!BT578:CJ578)&gt;0,COUNTA('発達障害（診断書なし・配慮あり）情報入力シート'!BR578:BS578)=2,COUNTA('発達障害（診断書なし・配慮あり）情報入力シート'!CK578:CL578)=2),1,0)</f>
        <v>0</v>
      </c>
      <c r="L578" s="8">
        <f>SUM('発達障害（診断書なし・配慮あり）情報入力シート'!J578:M578)+COUNTA('発達障害（診断書なし・配慮あり）情報入力シート'!N578)</f>
        <v>0</v>
      </c>
      <c r="M578" s="8">
        <f>SUM('発達障害（診断書なし・配慮あり）情報入力シート'!O578:R578)+COUNTA('発達障害（診断書なし・配慮あり）情報入力シート'!S578)</f>
        <v>0</v>
      </c>
      <c r="N578" s="8">
        <f>IF(SUM('発達障害（診断書なし・配慮あり）情報入力シート'!$T578:$AP578)&gt;0,1,0)</f>
        <v>0</v>
      </c>
      <c r="O578" s="8">
        <f>IF('発達障害（診断書なし・配慮あり）情報入力シート'!D578="入学者(新1年生)",1,0)</f>
        <v>0</v>
      </c>
    </row>
    <row r="579" spans="1:15" x14ac:dyDescent="0.4">
      <c r="A579" s="1217">
        <v>555</v>
      </c>
      <c r="B579" s="1218">
        <f>IF('発達障害（診断書なし・配慮あり）情報入力シート'!AQ579="",0,IF(AND('発達障害（診断書なし・配慮あり）情報入力シート'!AP579=1,'発達障害（診断書なし・配慮あり）情報入力シート'!D579&lt;&gt;"",'発達障害（診断書なし・配慮あり）情報入力シート'!D579&lt;&gt;"在籍者(2年生以上)"),1,0))</f>
        <v>0</v>
      </c>
      <c r="C579" s="1218">
        <f t="shared" si="24"/>
        <v>0</v>
      </c>
      <c r="D579" s="1218" t="str">
        <f>IFERROR(MATCH(ROW('発達障害（診断書なし・配慮あり）情報入力シート'!A555),C:C,0),"")</f>
        <v/>
      </c>
      <c r="E579" s="1218">
        <f>IF('発達障害（診断書なし・配慮あり）情報入力シート'!BS579="",0,IF(AND('発達障害（診断書なし・配慮あり）情報入力シート'!BR579=1,'発達障害（診断書なし・配慮あり）情報入力シート'!D579&lt;&gt;"",'発達障害（診断書なし・配慮あり）情報入力シート'!D579&lt;&gt;"入学しなかった"),1,0))</f>
        <v>0</v>
      </c>
      <c r="F579" s="1218">
        <f t="shared" si="25"/>
        <v>0</v>
      </c>
      <c r="G579" s="1218" t="str">
        <f>IFERROR(MATCH(ROW('発達障害（診断書なし・配慮あり）情報入力シート'!AN555),F:F,0),"")</f>
        <v/>
      </c>
      <c r="H579" s="8">
        <f>IF('発達障害（診断書なし・配慮あり）情報入力シート'!CL579="",0,IF(AND('発達障害（診断書なし・配慮あり）情報入力シート'!CK579=1,'発達障害（診断書なし・配慮あり）情報入力シート'!D579&lt;&gt;"",'発達障害（診断書なし・配慮あり）情報入力シート'!D579&lt;&gt;"入学しなかった"),1,0))</f>
        <v>0</v>
      </c>
      <c r="I579" s="8">
        <f t="shared" si="26"/>
        <v>0</v>
      </c>
      <c r="J579" s="8" t="str">
        <f>IFERROR(MATCH(ROW('発達障害（診断書なし・配慮あり）情報入力シート'!BD555),I:I,0),"")</f>
        <v/>
      </c>
      <c r="K579" s="8">
        <f>IF(OR(SUM('発達障害（診断書なし・配慮あり）情報入力シート'!AT579:BQ579,'発達障害（診断書なし・配慮あり）情報入力シート'!BT579:CJ579)&gt;0,COUNTA('発達障害（診断書なし・配慮あり）情報入力シート'!BR579:BS579)=2,COUNTA('発達障害（診断書なし・配慮あり）情報入力シート'!CK579:CL579)=2),1,0)</f>
        <v>0</v>
      </c>
      <c r="L579" s="8">
        <f>SUM('発達障害（診断書なし・配慮あり）情報入力シート'!J579:M579)+COUNTA('発達障害（診断書なし・配慮あり）情報入力シート'!N579)</f>
        <v>0</v>
      </c>
      <c r="M579" s="8">
        <f>SUM('発達障害（診断書なし・配慮あり）情報入力シート'!O579:R579)+COUNTA('発達障害（診断書なし・配慮あり）情報入力シート'!S579)</f>
        <v>0</v>
      </c>
      <c r="N579" s="8">
        <f>IF(SUM('発達障害（診断書なし・配慮あり）情報入力シート'!$T579:$AP579)&gt;0,1,0)</f>
        <v>0</v>
      </c>
      <c r="O579" s="8">
        <f>IF('発達障害（診断書なし・配慮あり）情報入力シート'!D579="入学者(新1年生)",1,0)</f>
        <v>0</v>
      </c>
    </row>
    <row r="580" spans="1:15" x14ac:dyDescent="0.4">
      <c r="A580" s="1217">
        <v>556</v>
      </c>
      <c r="B580" s="1218">
        <f>IF('発達障害（診断書なし・配慮あり）情報入力シート'!AQ580="",0,IF(AND('発達障害（診断書なし・配慮あり）情報入力シート'!AP580=1,'発達障害（診断書なし・配慮あり）情報入力シート'!D580&lt;&gt;"",'発達障害（診断書なし・配慮あり）情報入力シート'!D580&lt;&gt;"在籍者(2年生以上)"),1,0))</f>
        <v>0</v>
      </c>
      <c r="C580" s="1218">
        <f t="shared" si="24"/>
        <v>0</v>
      </c>
      <c r="D580" s="1218" t="str">
        <f>IFERROR(MATCH(ROW('発達障害（診断書なし・配慮あり）情報入力シート'!A556),C:C,0),"")</f>
        <v/>
      </c>
      <c r="E580" s="1218">
        <f>IF('発達障害（診断書なし・配慮あり）情報入力シート'!BS580="",0,IF(AND('発達障害（診断書なし・配慮あり）情報入力シート'!BR580=1,'発達障害（診断書なし・配慮あり）情報入力シート'!D580&lt;&gt;"",'発達障害（診断書なし・配慮あり）情報入力シート'!D580&lt;&gt;"入学しなかった"),1,0))</f>
        <v>0</v>
      </c>
      <c r="F580" s="1218">
        <f t="shared" si="25"/>
        <v>0</v>
      </c>
      <c r="G580" s="1218" t="str">
        <f>IFERROR(MATCH(ROW('発達障害（診断書なし・配慮あり）情報入力シート'!AN556),F:F,0),"")</f>
        <v/>
      </c>
      <c r="H580" s="8">
        <f>IF('発達障害（診断書なし・配慮あり）情報入力シート'!CL580="",0,IF(AND('発達障害（診断書なし・配慮あり）情報入力シート'!CK580=1,'発達障害（診断書なし・配慮あり）情報入力シート'!D580&lt;&gt;"",'発達障害（診断書なし・配慮あり）情報入力シート'!D580&lt;&gt;"入学しなかった"),1,0))</f>
        <v>0</v>
      </c>
      <c r="I580" s="8">
        <f t="shared" si="26"/>
        <v>0</v>
      </c>
      <c r="J580" s="8" t="str">
        <f>IFERROR(MATCH(ROW('発達障害（診断書なし・配慮あり）情報入力シート'!BD556),I:I,0),"")</f>
        <v/>
      </c>
      <c r="K580" s="8">
        <f>IF(OR(SUM('発達障害（診断書なし・配慮あり）情報入力シート'!AT580:BQ580,'発達障害（診断書なし・配慮あり）情報入力シート'!BT580:CJ580)&gt;0,COUNTA('発達障害（診断書なし・配慮あり）情報入力シート'!BR580:BS580)=2,COUNTA('発達障害（診断書なし・配慮あり）情報入力シート'!CK580:CL580)=2),1,0)</f>
        <v>0</v>
      </c>
      <c r="L580" s="8">
        <f>SUM('発達障害（診断書なし・配慮あり）情報入力シート'!J580:M580)+COUNTA('発達障害（診断書なし・配慮あり）情報入力シート'!N580)</f>
        <v>0</v>
      </c>
      <c r="M580" s="8">
        <f>SUM('発達障害（診断書なし・配慮あり）情報入力シート'!O580:R580)+COUNTA('発達障害（診断書なし・配慮あり）情報入力シート'!S580)</f>
        <v>0</v>
      </c>
      <c r="N580" s="8">
        <f>IF(SUM('発達障害（診断書なし・配慮あり）情報入力シート'!$T580:$AP580)&gt;0,1,0)</f>
        <v>0</v>
      </c>
      <c r="O580" s="8">
        <f>IF('発達障害（診断書なし・配慮あり）情報入力シート'!D580="入学者(新1年生)",1,0)</f>
        <v>0</v>
      </c>
    </row>
    <row r="581" spans="1:15" x14ac:dyDescent="0.4">
      <c r="A581" s="1217">
        <v>557</v>
      </c>
      <c r="B581" s="1218">
        <f>IF('発達障害（診断書なし・配慮あり）情報入力シート'!AQ581="",0,IF(AND('発達障害（診断書なし・配慮あり）情報入力シート'!AP581=1,'発達障害（診断書なし・配慮あり）情報入力シート'!D581&lt;&gt;"",'発達障害（診断書なし・配慮あり）情報入力シート'!D581&lt;&gt;"在籍者(2年生以上)"),1,0))</f>
        <v>0</v>
      </c>
      <c r="C581" s="1218">
        <f t="shared" si="24"/>
        <v>0</v>
      </c>
      <c r="D581" s="1218" t="str">
        <f>IFERROR(MATCH(ROW('発達障害（診断書なし・配慮あり）情報入力シート'!A557),C:C,0),"")</f>
        <v/>
      </c>
      <c r="E581" s="1218">
        <f>IF('発達障害（診断書なし・配慮あり）情報入力シート'!BS581="",0,IF(AND('発達障害（診断書なし・配慮あり）情報入力シート'!BR581=1,'発達障害（診断書なし・配慮あり）情報入力シート'!D581&lt;&gt;"",'発達障害（診断書なし・配慮あり）情報入力シート'!D581&lt;&gt;"入学しなかった"),1,0))</f>
        <v>0</v>
      </c>
      <c r="F581" s="1218">
        <f t="shared" si="25"/>
        <v>0</v>
      </c>
      <c r="G581" s="1218" t="str">
        <f>IFERROR(MATCH(ROW('発達障害（診断書なし・配慮あり）情報入力シート'!AN557),F:F,0),"")</f>
        <v/>
      </c>
      <c r="H581" s="8">
        <f>IF('発達障害（診断書なし・配慮あり）情報入力シート'!CL581="",0,IF(AND('発達障害（診断書なし・配慮あり）情報入力シート'!CK581=1,'発達障害（診断書なし・配慮あり）情報入力シート'!D581&lt;&gt;"",'発達障害（診断書なし・配慮あり）情報入力シート'!D581&lt;&gt;"入学しなかった"),1,0))</f>
        <v>0</v>
      </c>
      <c r="I581" s="8">
        <f t="shared" si="26"/>
        <v>0</v>
      </c>
      <c r="J581" s="8" t="str">
        <f>IFERROR(MATCH(ROW('発達障害（診断書なし・配慮あり）情報入力シート'!BD557),I:I,0),"")</f>
        <v/>
      </c>
      <c r="K581" s="8">
        <f>IF(OR(SUM('発達障害（診断書なし・配慮あり）情報入力シート'!AT581:BQ581,'発達障害（診断書なし・配慮あり）情報入力シート'!BT581:CJ581)&gt;0,COUNTA('発達障害（診断書なし・配慮あり）情報入力シート'!BR581:BS581)=2,COUNTA('発達障害（診断書なし・配慮あり）情報入力シート'!CK581:CL581)=2),1,0)</f>
        <v>0</v>
      </c>
      <c r="L581" s="8">
        <f>SUM('発達障害（診断書なし・配慮あり）情報入力シート'!J581:M581)+COUNTA('発達障害（診断書なし・配慮あり）情報入力シート'!N581)</f>
        <v>0</v>
      </c>
      <c r="M581" s="8">
        <f>SUM('発達障害（診断書なし・配慮あり）情報入力シート'!O581:R581)+COUNTA('発達障害（診断書なし・配慮あり）情報入力シート'!S581)</f>
        <v>0</v>
      </c>
      <c r="N581" s="8">
        <f>IF(SUM('発達障害（診断書なし・配慮あり）情報入力シート'!$T581:$AP581)&gt;0,1,0)</f>
        <v>0</v>
      </c>
      <c r="O581" s="8">
        <f>IF('発達障害（診断書なし・配慮あり）情報入力シート'!D581="入学者(新1年生)",1,0)</f>
        <v>0</v>
      </c>
    </row>
    <row r="582" spans="1:15" x14ac:dyDescent="0.4">
      <c r="A582" s="1217">
        <v>558</v>
      </c>
      <c r="B582" s="1218">
        <f>IF('発達障害（診断書なし・配慮あり）情報入力シート'!AQ582="",0,IF(AND('発達障害（診断書なし・配慮あり）情報入力シート'!AP582=1,'発達障害（診断書なし・配慮あり）情報入力シート'!D582&lt;&gt;"",'発達障害（診断書なし・配慮あり）情報入力シート'!D582&lt;&gt;"在籍者(2年生以上)"),1,0))</f>
        <v>0</v>
      </c>
      <c r="C582" s="1218">
        <f t="shared" si="24"/>
        <v>0</v>
      </c>
      <c r="D582" s="1218" t="str">
        <f>IFERROR(MATCH(ROW('発達障害（診断書なし・配慮あり）情報入力シート'!A558),C:C,0),"")</f>
        <v/>
      </c>
      <c r="E582" s="1218">
        <f>IF('発達障害（診断書なし・配慮あり）情報入力シート'!BS582="",0,IF(AND('発達障害（診断書なし・配慮あり）情報入力シート'!BR582=1,'発達障害（診断書なし・配慮あり）情報入力シート'!D582&lt;&gt;"",'発達障害（診断書なし・配慮あり）情報入力シート'!D582&lt;&gt;"入学しなかった"),1,0))</f>
        <v>0</v>
      </c>
      <c r="F582" s="1218">
        <f t="shared" si="25"/>
        <v>0</v>
      </c>
      <c r="G582" s="1218" t="str">
        <f>IFERROR(MATCH(ROW('発達障害（診断書なし・配慮あり）情報入力シート'!AN558),F:F,0),"")</f>
        <v/>
      </c>
      <c r="H582" s="8">
        <f>IF('発達障害（診断書なし・配慮あり）情報入力シート'!CL582="",0,IF(AND('発達障害（診断書なし・配慮あり）情報入力シート'!CK582=1,'発達障害（診断書なし・配慮あり）情報入力シート'!D582&lt;&gt;"",'発達障害（診断書なし・配慮あり）情報入力シート'!D582&lt;&gt;"入学しなかった"),1,0))</f>
        <v>0</v>
      </c>
      <c r="I582" s="8">
        <f t="shared" si="26"/>
        <v>0</v>
      </c>
      <c r="J582" s="8" t="str">
        <f>IFERROR(MATCH(ROW('発達障害（診断書なし・配慮あり）情報入力シート'!BD558),I:I,0),"")</f>
        <v/>
      </c>
      <c r="K582" s="8">
        <f>IF(OR(SUM('発達障害（診断書なし・配慮あり）情報入力シート'!AT582:BQ582,'発達障害（診断書なし・配慮あり）情報入力シート'!BT582:CJ582)&gt;0,COUNTA('発達障害（診断書なし・配慮あり）情報入力シート'!BR582:BS582)=2,COUNTA('発達障害（診断書なし・配慮あり）情報入力シート'!CK582:CL582)=2),1,0)</f>
        <v>0</v>
      </c>
      <c r="L582" s="8">
        <f>SUM('発達障害（診断書なし・配慮あり）情報入力シート'!J582:M582)+COUNTA('発達障害（診断書なし・配慮あり）情報入力シート'!N582)</f>
        <v>0</v>
      </c>
      <c r="M582" s="8">
        <f>SUM('発達障害（診断書なし・配慮あり）情報入力シート'!O582:R582)+COUNTA('発達障害（診断書なし・配慮あり）情報入力シート'!S582)</f>
        <v>0</v>
      </c>
      <c r="N582" s="8">
        <f>IF(SUM('発達障害（診断書なし・配慮あり）情報入力シート'!$T582:$AP582)&gt;0,1,0)</f>
        <v>0</v>
      </c>
      <c r="O582" s="8">
        <f>IF('発達障害（診断書なし・配慮あり）情報入力シート'!D582="入学者(新1年生)",1,0)</f>
        <v>0</v>
      </c>
    </row>
    <row r="583" spans="1:15" x14ac:dyDescent="0.4">
      <c r="A583" s="1217">
        <v>559</v>
      </c>
      <c r="B583" s="1218">
        <f>IF('発達障害（診断書なし・配慮あり）情報入力シート'!AQ583="",0,IF(AND('発達障害（診断書なし・配慮あり）情報入力シート'!AP583=1,'発達障害（診断書なし・配慮あり）情報入力シート'!D583&lt;&gt;"",'発達障害（診断書なし・配慮あり）情報入力シート'!D583&lt;&gt;"在籍者(2年生以上)"),1,0))</f>
        <v>0</v>
      </c>
      <c r="C583" s="1218">
        <f t="shared" si="24"/>
        <v>0</v>
      </c>
      <c r="D583" s="1218" t="str">
        <f>IFERROR(MATCH(ROW('発達障害（診断書なし・配慮あり）情報入力シート'!A559),C:C,0),"")</f>
        <v/>
      </c>
      <c r="E583" s="1218">
        <f>IF('発達障害（診断書なし・配慮あり）情報入力シート'!BS583="",0,IF(AND('発達障害（診断書なし・配慮あり）情報入力シート'!BR583=1,'発達障害（診断書なし・配慮あり）情報入力シート'!D583&lt;&gt;"",'発達障害（診断書なし・配慮あり）情報入力シート'!D583&lt;&gt;"入学しなかった"),1,0))</f>
        <v>0</v>
      </c>
      <c r="F583" s="1218">
        <f t="shared" si="25"/>
        <v>0</v>
      </c>
      <c r="G583" s="1218" t="str">
        <f>IFERROR(MATCH(ROW('発達障害（診断書なし・配慮あり）情報入力シート'!AN559),F:F,0),"")</f>
        <v/>
      </c>
      <c r="H583" s="8">
        <f>IF('発達障害（診断書なし・配慮あり）情報入力シート'!CL583="",0,IF(AND('発達障害（診断書なし・配慮あり）情報入力シート'!CK583=1,'発達障害（診断書なし・配慮あり）情報入力シート'!D583&lt;&gt;"",'発達障害（診断書なし・配慮あり）情報入力シート'!D583&lt;&gt;"入学しなかった"),1,0))</f>
        <v>0</v>
      </c>
      <c r="I583" s="8">
        <f t="shared" si="26"/>
        <v>0</v>
      </c>
      <c r="J583" s="8" t="str">
        <f>IFERROR(MATCH(ROW('発達障害（診断書なし・配慮あり）情報入力シート'!BD559),I:I,0),"")</f>
        <v/>
      </c>
      <c r="K583" s="8">
        <f>IF(OR(SUM('発達障害（診断書なし・配慮あり）情報入力シート'!AT583:BQ583,'発達障害（診断書なし・配慮あり）情報入力シート'!BT583:CJ583)&gt;0,COUNTA('発達障害（診断書なし・配慮あり）情報入力シート'!BR583:BS583)=2,COUNTA('発達障害（診断書なし・配慮あり）情報入力シート'!CK583:CL583)=2),1,0)</f>
        <v>0</v>
      </c>
      <c r="L583" s="8">
        <f>SUM('発達障害（診断書なし・配慮あり）情報入力シート'!J583:M583)+COUNTA('発達障害（診断書なし・配慮あり）情報入力シート'!N583)</f>
        <v>0</v>
      </c>
      <c r="M583" s="8">
        <f>SUM('発達障害（診断書なし・配慮あり）情報入力シート'!O583:R583)+COUNTA('発達障害（診断書なし・配慮あり）情報入力シート'!S583)</f>
        <v>0</v>
      </c>
      <c r="N583" s="8">
        <f>IF(SUM('発達障害（診断書なし・配慮あり）情報入力シート'!$T583:$AP583)&gt;0,1,0)</f>
        <v>0</v>
      </c>
      <c r="O583" s="8">
        <f>IF('発達障害（診断書なし・配慮あり）情報入力シート'!D583="入学者(新1年生)",1,0)</f>
        <v>0</v>
      </c>
    </row>
    <row r="584" spans="1:15" x14ac:dyDescent="0.4">
      <c r="A584" s="1217">
        <v>560</v>
      </c>
      <c r="B584" s="1218">
        <f>IF('発達障害（診断書なし・配慮あり）情報入力シート'!AQ584="",0,IF(AND('発達障害（診断書なし・配慮あり）情報入力シート'!AP584=1,'発達障害（診断書なし・配慮あり）情報入力シート'!D584&lt;&gt;"",'発達障害（診断書なし・配慮あり）情報入力シート'!D584&lt;&gt;"在籍者(2年生以上)"),1,0))</f>
        <v>0</v>
      </c>
      <c r="C584" s="1218">
        <f t="shared" si="24"/>
        <v>0</v>
      </c>
      <c r="D584" s="1218" t="str">
        <f>IFERROR(MATCH(ROW('発達障害（診断書なし・配慮あり）情報入力シート'!A560),C:C,0),"")</f>
        <v/>
      </c>
      <c r="E584" s="1218">
        <f>IF('発達障害（診断書なし・配慮あり）情報入力シート'!BS584="",0,IF(AND('発達障害（診断書なし・配慮あり）情報入力シート'!BR584=1,'発達障害（診断書なし・配慮あり）情報入力シート'!D584&lt;&gt;"",'発達障害（診断書なし・配慮あり）情報入力シート'!D584&lt;&gt;"入学しなかった"),1,0))</f>
        <v>0</v>
      </c>
      <c r="F584" s="1218">
        <f t="shared" si="25"/>
        <v>0</v>
      </c>
      <c r="G584" s="1218" t="str">
        <f>IFERROR(MATCH(ROW('発達障害（診断書なし・配慮あり）情報入力シート'!AN560),F:F,0),"")</f>
        <v/>
      </c>
      <c r="H584" s="8">
        <f>IF('発達障害（診断書なし・配慮あり）情報入力シート'!CL584="",0,IF(AND('発達障害（診断書なし・配慮あり）情報入力シート'!CK584=1,'発達障害（診断書なし・配慮あり）情報入力シート'!D584&lt;&gt;"",'発達障害（診断書なし・配慮あり）情報入力シート'!D584&lt;&gt;"入学しなかった"),1,0))</f>
        <v>0</v>
      </c>
      <c r="I584" s="8">
        <f t="shared" si="26"/>
        <v>0</v>
      </c>
      <c r="J584" s="8" t="str">
        <f>IFERROR(MATCH(ROW('発達障害（診断書なし・配慮あり）情報入力シート'!BD560),I:I,0),"")</f>
        <v/>
      </c>
      <c r="K584" s="8">
        <f>IF(OR(SUM('発達障害（診断書なし・配慮あり）情報入力シート'!AT584:BQ584,'発達障害（診断書なし・配慮あり）情報入力シート'!BT584:CJ584)&gt;0,COUNTA('発達障害（診断書なし・配慮あり）情報入力シート'!BR584:BS584)=2,COUNTA('発達障害（診断書なし・配慮あり）情報入力シート'!CK584:CL584)=2),1,0)</f>
        <v>0</v>
      </c>
      <c r="L584" s="8">
        <f>SUM('発達障害（診断書なし・配慮あり）情報入力シート'!J584:M584)+COUNTA('発達障害（診断書なし・配慮あり）情報入力シート'!N584)</f>
        <v>0</v>
      </c>
      <c r="M584" s="8">
        <f>SUM('発達障害（診断書なし・配慮あり）情報入力シート'!O584:R584)+COUNTA('発達障害（診断書なし・配慮あり）情報入力シート'!S584)</f>
        <v>0</v>
      </c>
      <c r="N584" s="8">
        <f>IF(SUM('発達障害（診断書なし・配慮あり）情報入力シート'!$T584:$AP584)&gt;0,1,0)</f>
        <v>0</v>
      </c>
      <c r="O584" s="8">
        <f>IF('発達障害（診断書なし・配慮あり）情報入力シート'!D584="入学者(新1年生)",1,0)</f>
        <v>0</v>
      </c>
    </row>
    <row r="585" spans="1:15" x14ac:dyDescent="0.4">
      <c r="A585" s="1217">
        <v>561</v>
      </c>
      <c r="B585" s="1218">
        <f>IF('発達障害（診断書なし・配慮あり）情報入力シート'!AQ585="",0,IF(AND('発達障害（診断書なし・配慮あり）情報入力シート'!AP585=1,'発達障害（診断書なし・配慮あり）情報入力シート'!D585&lt;&gt;"",'発達障害（診断書なし・配慮あり）情報入力シート'!D585&lt;&gt;"在籍者(2年生以上)"),1,0))</f>
        <v>0</v>
      </c>
      <c r="C585" s="1218">
        <f t="shared" si="24"/>
        <v>0</v>
      </c>
      <c r="D585" s="1218" t="str">
        <f>IFERROR(MATCH(ROW('発達障害（診断書なし・配慮あり）情報入力シート'!A561),C:C,0),"")</f>
        <v/>
      </c>
      <c r="E585" s="1218">
        <f>IF('発達障害（診断書なし・配慮あり）情報入力シート'!BS585="",0,IF(AND('発達障害（診断書なし・配慮あり）情報入力シート'!BR585=1,'発達障害（診断書なし・配慮あり）情報入力シート'!D585&lt;&gt;"",'発達障害（診断書なし・配慮あり）情報入力シート'!D585&lt;&gt;"入学しなかった"),1,0))</f>
        <v>0</v>
      </c>
      <c r="F585" s="1218">
        <f t="shared" si="25"/>
        <v>0</v>
      </c>
      <c r="G585" s="1218" t="str">
        <f>IFERROR(MATCH(ROW('発達障害（診断書なし・配慮あり）情報入力シート'!AN561),F:F,0),"")</f>
        <v/>
      </c>
      <c r="H585" s="8">
        <f>IF('発達障害（診断書なし・配慮あり）情報入力シート'!CL585="",0,IF(AND('発達障害（診断書なし・配慮あり）情報入力シート'!CK585=1,'発達障害（診断書なし・配慮あり）情報入力シート'!D585&lt;&gt;"",'発達障害（診断書なし・配慮あり）情報入力シート'!D585&lt;&gt;"入学しなかった"),1,0))</f>
        <v>0</v>
      </c>
      <c r="I585" s="8">
        <f t="shared" si="26"/>
        <v>0</v>
      </c>
      <c r="J585" s="8" t="str">
        <f>IFERROR(MATCH(ROW('発達障害（診断書なし・配慮あり）情報入力シート'!BD561),I:I,0),"")</f>
        <v/>
      </c>
      <c r="K585" s="8">
        <f>IF(OR(SUM('発達障害（診断書なし・配慮あり）情報入力シート'!AT585:BQ585,'発達障害（診断書なし・配慮あり）情報入力シート'!BT585:CJ585)&gt;0,COUNTA('発達障害（診断書なし・配慮あり）情報入力シート'!BR585:BS585)=2,COUNTA('発達障害（診断書なし・配慮あり）情報入力シート'!CK585:CL585)=2),1,0)</f>
        <v>0</v>
      </c>
      <c r="L585" s="8">
        <f>SUM('発達障害（診断書なし・配慮あり）情報入力シート'!J585:M585)+COUNTA('発達障害（診断書なし・配慮あり）情報入力シート'!N585)</f>
        <v>0</v>
      </c>
      <c r="M585" s="8">
        <f>SUM('発達障害（診断書なし・配慮あり）情報入力シート'!O585:R585)+COUNTA('発達障害（診断書なし・配慮あり）情報入力シート'!S585)</f>
        <v>0</v>
      </c>
      <c r="N585" s="8">
        <f>IF(SUM('発達障害（診断書なし・配慮あり）情報入力シート'!$T585:$AP585)&gt;0,1,0)</f>
        <v>0</v>
      </c>
      <c r="O585" s="8">
        <f>IF('発達障害（診断書なし・配慮あり）情報入力シート'!D585="入学者(新1年生)",1,0)</f>
        <v>0</v>
      </c>
    </row>
    <row r="586" spans="1:15" x14ac:dyDescent="0.4">
      <c r="A586" s="1217">
        <v>562</v>
      </c>
      <c r="B586" s="1218">
        <f>IF('発達障害（診断書なし・配慮あり）情報入力シート'!AQ586="",0,IF(AND('発達障害（診断書なし・配慮あり）情報入力シート'!AP586=1,'発達障害（診断書なし・配慮あり）情報入力シート'!D586&lt;&gt;"",'発達障害（診断書なし・配慮あり）情報入力シート'!D586&lt;&gt;"在籍者(2年生以上)"),1,0))</f>
        <v>0</v>
      </c>
      <c r="C586" s="1218">
        <f t="shared" si="24"/>
        <v>0</v>
      </c>
      <c r="D586" s="1218" t="str">
        <f>IFERROR(MATCH(ROW('発達障害（診断書なし・配慮あり）情報入力シート'!A562),C:C,0),"")</f>
        <v/>
      </c>
      <c r="E586" s="1218">
        <f>IF('発達障害（診断書なし・配慮あり）情報入力シート'!BS586="",0,IF(AND('発達障害（診断書なし・配慮あり）情報入力シート'!BR586=1,'発達障害（診断書なし・配慮あり）情報入力シート'!D586&lt;&gt;"",'発達障害（診断書なし・配慮あり）情報入力シート'!D586&lt;&gt;"入学しなかった"),1,0))</f>
        <v>0</v>
      </c>
      <c r="F586" s="1218">
        <f t="shared" si="25"/>
        <v>0</v>
      </c>
      <c r="G586" s="1218" t="str">
        <f>IFERROR(MATCH(ROW('発達障害（診断書なし・配慮あり）情報入力シート'!AN562),F:F,0),"")</f>
        <v/>
      </c>
      <c r="H586" s="8">
        <f>IF('発達障害（診断書なし・配慮あり）情報入力シート'!CL586="",0,IF(AND('発達障害（診断書なし・配慮あり）情報入力シート'!CK586=1,'発達障害（診断書なし・配慮あり）情報入力シート'!D586&lt;&gt;"",'発達障害（診断書なし・配慮あり）情報入力シート'!D586&lt;&gt;"入学しなかった"),1,0))</f>
        <v>0</v>
      </c>
      <c r="I586" s="8">
        <f t="shared" si="26"/>
        <v>0</v>
      </c>
      <c r="J586" s="8" t="str">
        <f>IFERROR(MATCH(ROW('発達障害（診断書なし・配慮あり）情報入力シート'!BD562),I:I,0),"")</f>
        <v/>
      </c>
      <c r="K586" s="8">
        <f>IF(OR(SUM('発達障害（診断書なし・配慮あり）情報入力シート'!AT586:BQ586,'発達障害（診断書なし・配慮あり）情報入力シート'!BT586:CJ586)&gt;0,COUNTA('発達障害（診断書なし・配慮あり）情報入力シート'!BR586:BS586)=2,COUNTA('発達障害（診断書なし・配慮あり）情報入力シート'!CK586:CL586)=2),1,0)</f>
        <v>0</v>
      </c>
      <c r="L586" s="8">
        <f>SUM('発達障害（診断書なし・配慮あり）情報入力シート'!J586:M586)+COUNTA('発達障害（診断書なし・配慮あり）情報入力シート'!N586)</f>
        <v>0</v>
      </c>
      <c r="M586" s="8">
        <f>SUM('発達障害（診断書なし・配慮あり）情報入力シート'!O586:R586)+COUNTA('発達障害（診断書なし・配慮あり）情報入力シート'!S586)</f>
        <v>0</v>
      </c>
      <c r="N586" s="8">
        <f>IF(SUM('発達障害（診断書なし・配慮あり）情報入力シート'!$T586:$AP586)&gt;0,1,0)</f>
        <v>0</v>
      </c>
      <c r="O586" s="8">
        <f>IF('発達障害（診断書なし・配慮あり）情報入力シート'!D586="入学者(新1年生)",1,0)</f>
        <v>0</v>
      </c>
    </row>
    <row r="587" spans="1:15" x14ac:dyDescent="0.4">
      <c r="A587" s="1217">
        <v>563</v>
      </c>
      <c r="B587" s="1218">
        <f>IF('発達障害（診断書なし・配慮あり）情報入力シート'!AQ587="",0,IF(AND('発達障害（診断書なし・配慮あり）情報入力シート'!AP587=1,'発達障害（診断書なし・配慮あり）情報入力シート'!D587&lt;&gt;"",'発達障害（診断書なし・配慮あり）情報入力シート'!D587&lt;&gt;"在籍者(2年生以上)"),1,0))</f>
        <v>0</v>
      </c>
      <c r="C587" s="1218">
        <f t="shared" si="24"/>
        <v>0</v>
      </c>
      <c r="D587" s="1218" t="str">
        <f>IFERROR(MATCH(ROW('発達障害（診断書なし・配慮あり）情報入力シート'!A563),C:C,0),"")</f>
        <v/>
      </c>
      <c r="E587" s="1218">
        <f>IF('発達障害（診断書なし・配慮あり）情報入力シート'!BS587="",0,IF(AND('発達障害（診断書なし・配慮あり）情報入力シート'!BR587=1,'発達障害（診断書なし・配慮あり）情報入力シート'!D587&lt;&gt;"",'発達障害（診断書なし・配慮あり）情報入力シート'!D587&lt;&gt;"入学しなかった"),1,0))</f>
        <v>0</v>
      </c>
      <c r="F587" s="1218">
        <f t="shared" si="25"/>
        <v>0</v>
      </c>
      <c r="G587" s="1218" t="str">
        <f>IFERROR(MATCH(ROW('発達障害（診断書なし・配慮あり）情報入力シート'!AN563),F:F,0),"")</f>
        <v/>
      </c>
      <c r="H587" s="8">
        <f>IF('発達障害（診断書なし・配慮あり）情報入力シート'!CL587="",0,IF(AND('発達障害（診断書なし・配慮あり）情報入力シート'!CK587=1,'発達障害（診断書なし・配慮あり）情報入力シート'!D587&lt;&gt;"",'発達障害（診断書なし・配慮あり）情報入力シート'!D587&lt;&gt;"入学しなかった"),1,0))</f>
        <v>0</v>
      </c>
      <c r="I587" s="8">
        <f t="shared" si="26"/>
        <v>0</v>
      </c>
      <c r="J587" s="8" t="str">
        <f>IFERROR(MATCH(ROW('発達障害（診断書なし・配慮あり）情報入力シート'!BD563),I:I,0),"")</f>
        <v/>
      </c>
      <c r="K587" s="8">
        <f>IF(OR(SUM('発達障害（診断書なし・配慮あり）情報入力シート'!AT587:BQ587,'発達障害（診断書なし・配慮あり）情報入力シート'!BT587:CJ587)&gt;0,COUNTA('発達障害（診断書なし・配慮あり）情報入力シート'!BR587:BS587)=2,COUNTA('発達障害（診断書なし・配慮あり）情報入力シート'!CK587:CL587)=2),1,0)</f>
        <v>0</v>
      </c>
      <c r="L587" s="8">
        <f>SUM('発達障害（診断書なし・配慮あり）情報入力シート'!J587:M587)+COUNTA('発達障害（診断書なし・配慮あり）情報入力シート'!N587)</f>
        <v>0</v>
      </c>
      <c r="M587" s="8">
        <f>SUM('発達障害（診断書なし・配慮あり）情報入力シート'!O587:R587)+COUNTA('発達障害（診断書なし・配慮あり）情報入力シート'!S587)</f>
        <v>0</v>
      </c>
      <c r="N587" s="8">
        <f>IF(SUM('発達障害（診断書なし・配慮あり）情報入力シート'!$T587:$AP587)&gt;0,1,0)</f>
        <v>0</v>
      </c>
      <c r="O587" s="8">
        <f>IF('発達障害（診断書なし・配慮あり）情報入力シート'!D587="入学者(新1年生)",1,0)</f>
        <v>0</v>
      </c>
    </row>
    <row r="588" spans="1:15" x14ac:dyDescent="0.4">
      <c r="A588" s="1217">
        <v>564</v>
      </c>
      <c r="B588" s="1218">
        <f>IF('発達障害（診断書なし・配慮あり）情報入力シート'!AQ588="",0,IF(AND('発達障害（診断書なし・配慮あり）情報入力シート'!AP588=1,'発達障害（診断書なし・配慮あり）情報入力シート'!D588&lt;&gt;"",'発達障害（診断書なし・配慮あり）情報入力シート'!D588&lt;&gt;"在籍者(2年生以上)"),1,0))</f>
        <v>0</v>
      </c>
      <c r="C588" s="1218">
        <f t="shared" si="24"/>
        <v>0</v>
      </c>
      <c r="D588" s="1218" t="str">
        <f>IFERROR(MATCH(ROW('発達障害（診断書なし・配慮あり）情報入力シート'!A564),C:C,0),"")</f>
        <v/>
      </c>
      <c r="E588" s="1218">
        <f>IF('発達障害（診断書なし・配慮あり）情報入力シート'!BS588="",0,IF(AND('発達障害（診断書なし・配慮あり）情報入力シート'!BR588=1,'発達障害（診断書なし・配慮あり）情報入力シート'!D588&lt;&gt;"",'発達障害（診断書なし・配慮あり）情報入力シート'!D588&lt;&gt;"入学しなかった"),1,0))</f>
        <v>0</v>
      </c>
      <c r="F588" s="1218">
        <f t="shared" si="25"/>
        <v>0</v>
      </c>
      <c r="G588" s="1218" t="str">
        <f>IFERROR(MATCH(ROW('発達障害（診断書なし・配慮あり）情報入力シート'!AN564),F:F,0),"")</f>
        <v/>
      </c>
      <c r="H588" s="8">
        <f>IF('発達障害（診断書なし・配慮あり）情報入力シート'!CL588="",0,IF(AND('発達障害（診断書なし・配慮あり）情報入力シート'!CK588=1,'発達障害（診断書なし・配慮あり）情報入力シート'!D588&lt;&gt;"",'発達障害（診断書なし・配慮あり）情報入力シート'!D588&lt;&gt;"入学しなかった"),1,0))</f>
        <v>0</v>
      </c>
      <c r="I588" s="8">
        <f t="shared" si="26"/>
        <v>0</v>
      </c>
      <c r="J588" s="8" t="str">
        <f>IFERROR(MATCH(ROW('発達障害（診断書なし・配慮あり）情報入力シート'!BD564),I:I,0),"")</f>
        <v/>
      </c>
      <c r="K588" s="8">
        <f>IF(OR(SUM('発達障害（診断書なし・配慮あり）情報入力シート'!AT588:BQ588,'発達障害（診断書なし・配慮あり）情報入力シート'!BT588:CJ588)&gt;0,COUNTA('発達障害（診断書なし・配慮あり）情報入力シート'!BR588:BS588)=2,COUNTA('発達障害（診断書なし・配慮あり）情報入力シート'!CK588:CL588)=2),1,0)</f>
        <v>0</v>
      </c>
      <c r="L588" s="8">
        <f>SUM('発達障害（診断書なし・配慮あり）情報入力シート'!J588:M588)+COUNTA('発達障害（診断書なし・配慮あり）情報入力シート'!N588)</f>
        <v>0</v>
      </c>
      <c r="M588" s="8">
        <f>SUM('発達障害（診断書なし・配慮あり）情報入力シート'!O588:R588)+COUNTA('発達障害（診断書なし・配慮あり）情報入力シート'!S588)</f>
        <v>0</v>
      </c>
      <c r="N588" s="8">
        <f>IF(SUM('発達障害（診断書なし・配慮あり）情報入力シート'!$T588:$AP588)&gt;0,1,0)</f>
        <v>0</v>
      </c>
      <c r="O588" s="8">
        <f>IF('発達障害（診断書なし・配慮あり）情報入力シート'!D588="入学者(新1年生)",1,0)</f>
        <v>0</v>
      </c>
    </row>
    <row r="589" spans="1:15" x14ac:dyDescent="0.4">
      <c r="A589" s="1217">
        <v>565</v>
      </c>
      <c r="B589" s="1218">
        <f>IF('発達障害（診断書なし・配慮あり）情報入力シート'!AQ589="",0,IF(AND('発達障害（診断書なし・配慮あり）情報入力シート'!AP589=1,'発達障害（診断書なし・配慮あり）情報入力シート'!D589&lt;&gt;"",'発達障害（診断書なし・配慮あり）情報入力シート'!D589&lt;&gt;"在籍者(2年生以上)"),1,0))</f>
        <v>0</v>
      </c>
      <c r="C589" s="1218">
        <f t="shared" si="24"/>
        <v>0</v>
      </c>
      <c r="D589" s="1218" t="str">
        <f>IFERROR(MATCH(ROW('発達障害（診断書なし・配慮あり）情報入力シート'!A565),C:C,0),"")</f>
        <v/>
      </c>
      <c r="E589" s="1218">
        <f>IF('発達障害（診断書なし・配慮あり）情報入力シート'!BS589="",0,IF(AND('発達障害（診断書なし・配慮あり）情報入力シート'!BR589=1,'発達障害（診断書なし・配慮あり）情報入力シート'!D589&lt;&gt;"",'発達障害（診断書なし・配慮あり）情報入力シート'!D589&lt;&gt;"入学しなかった"),1,0))</f>
        <v>0</v>
      </c>
      <c r="F589" s="1218">
        <f t="shared" si="25"/>
        <v>0</v>
      </c>
      <c r="G589" s="1218" t="str">
        <f>IFERROR(MATCH(ROW('発達障害（診断書なし・配慮あり）情報入力シート'!AN565),F:F,0),"")</f>
        <v/>
      </c>
      <c r="H589" s="8">
        <f>IF('発達障害（診断書なし・配慮あり）情報入力シート'!CL589="",0,IF(AND('発達障害（診断書なし・配慮あり）情報入力シート'!CK589=1,'発達障害（診断書なし・配慮あり）情報入力シート'!D589&lt;&gt;"",'発達障害（診断書なし・配慮あり）情報入力シート'!D589&lt;&gt;"入学しなかった"),1,0))</f>
        <v>0</v>
      </c>
      <c r="I589" s="8">
        <f t="shared" si="26"/>
        <v>0</v>
      </c>
      <c r="J589" s="8" t="str">
        <f>IFERROR(MATCH(ROW('発達障害（診断書なし・配慮あり）情報入力シート'!BD565),I:I,0),"")</f>
        <v/>
      </c>
      <c r="K589" s="8">
        <f>IF(OR(SUM('発達障害（診断書なし・配慮あり）情報入力シート'!AT589:BQ589,'発達障害（診断書なし・配慮あり）情報入力シート'!BT589:CJ589)&gt;0,COUNTA('発達障害（診断書なし・配慮あり）情報入力シート'!BR589:BS589)=2,COUNTA('発達障害（診断書なし・配慮あり）情報入力シート'!CK589:CL589)=2),1,0)</f>
        <v>0</v>
      </c>
      <c r="L589" s="8">
        <f>SUM('発達障害（診断書なし・配慮あり）情報入力シート'!J589:M589)+COUNTA('発達障害（診断書なし・配慮あり）情報入力シート'!N589)</f>
        <v>0</v>
      </c>
      <c r="M589" s="8">
        <f>SUM('発達障害（診断書なし・配慮あり）情報入力シート'!O589:R589)+COUNTA('発達障害（診断書なし・配慮あり）情報入力シート'!S589)</f>
        <v>0</v>
      </c>
      <c r="N589" s="8">
        <f>IF(SUM('発達障害（診断書なし・配慮あり）情報入力シート'!$T589:$AP589)&gt;0,1,0)</f>
        <v>0</v>
      </c>
      <c r="O589" s="8">
        <f>IF('発達障害（診断書なし・配慮あり）情報入力シート'!D589="入学者(新1年生)",1,0)</f>
        <v>0</v>
      </c>
    </row>
    <row r="590" spans="1:15" x14ac:dyDescent="0.4">
      <c r="A590" s="1217">
        <v>566</v>
      </c>
      <c r="B590" s="1218">
        <f>IF('発達障害（診断書なし・配慮あり）情報入力シート'!AQ590="",0,IF(AND('発達障害（診断書なし・配慮あり）情報入力シート'!AP590=1,'発達障害（診断書なし・配慮あり）情報入力シート'!D590&lt;&gt;"",'発達障害（診断書なし・配慮あり）情報入力シート'!D590&lt;&gt;"在籍者(2年生以上)"),1,0))</f>
        <v>0</v>
      </c>
      <c r="C590" s="1218">
        <f t="shared" si="24"/>
        <v>0</v>
      </c>
      <c r="D590" s="1218" t="str">
        <f>IFERROR(MATCH(ROW('発達障害（診断書なし・配慮あり）情報入力シート'!A566),C:C,0),"")</f>
        <v/>
      </c>
      <c r="E590" s="1218">
        <f>IF('発達障害（診断書なし・配慮あり）情報入力シート'!BS590="",0,IF(AND('発達障害（診断書なし・配慮あり）情報入力シート'!BR590=1,'発達障害（診断書なし・配慮あり）情報入力シート'!D590&lt;&gt;"",'発達障害（診断書なし・配慮あり）情報入力シート'!D590&lt;&gt;"入学しなかった"),1,0))</f>
        <v>0</v>
      </c>
      <c r="F590" s="1218">
        <f t="shared" si="25"/>
        <v>0</v>
      </c>
      <c r="G590" s="1218" t="str">
        <f>IFERROR(MATCH(ROW('発達障害（診断書なし・配慮あり）情報入力シート'!AN566),F:F,0),"")</f>
        <v/>
      </c>
      <c r="H590" s="8">
        <f>IF('発達障害（診断書なし・配慮あり）情報入力シート'!CL590="",0,IF(AND('発達障害（診断書なし・配慮あり）情報入力シート'!CK590=1,'発達障害（診断書なし・配慮あり）情報入力シート'!D590&lt;&gt;"",'発達障害（診断書なし・配慮あり）情報入力シート'!D590&lt;&gt;"入学しなかった"),1,0))</f>
        <v>0</v>
      </c>
      <c r="I590" s="8">
        <f t="shared" si="26"/>
        <v>0</v>
      </c>
      <c r="J590" s="8" t="str">
        <f>IFERROR(MATCH(ROW('発達障害（診断書なし・配慮あり）情報入力シート'!BD566),I:I,0),"")</f>
        <v/>
      </c>
      <c r="K590" s="8">
        <f>IF(OR(SUM('発達障害（診断書なし・配慮あり）情報入力シート'!AT590:BQ590,'発達障害（診断書なし・配慮あり）情報入力シート'!BT590:CJ590)&gt;0,COUNTA('発達障害（診断書なし・配慮あり）情報入力シート'!BR590:BS590)=2,COUNTA('発達障害（診断書なし・配慮あり）情報入力シート'!CK590:CL590)=2),1,0)</f>
        <v>0</v>
      </c>
      <c r="L590" s="8">
        <f>SUM('発達障害（診断書なし・配慮あり）情報入力シート'!J590:M590)+COUNTA('発達障害（診断書なし・配慮あり）情報入力シート'!N590)</f>
        <v>0</v>
      </c>
      <c r="M590" s="8">
        <f>SUM('発達障害（診断書なし・配慮あり）情報入力シート'!O590:R590)+COUNTA('発達障害（診断書なし・配慮あり）情報入力シート'!S590)</f>
        <v>0</v>
      </c>
      <c r="N590" s="8">
        <f>IF(SUM('発達障害（診断書なし・配慮あり）情報入力シート'!$T590:$AP590)&gt;0,1,0)</f>
        <v>0</v>
      </c>
      <c r="O590" s="8">
        <f>IF('発達障害（診断書なし・配慮あり）情報入力シート'!D590="入学者(新1年生)",1,0)</f>
        <v>0</v>
      </c>
    </row>
    <row r="591" spans="1:15" x14ac:dyDescent="0.4">
      <c r="A591" s="1217">
        <v>567</v>
      </c>
      <c r="B591" s="1218">
        <f>IF('発達障害（診断書なし・配慮あり）情報入力シート'!AQ591="",0,IF(AND('発達障害（診断書なし・配慮あり）情報入力シート'!AP591=1,'発達障害（診断書なし・配慮あり）情報入力シート'!D591&lt;&gt;"",'発達障害（診断書なし・配慮あり）情報入力シート'!D591&lt;&gt;"在籍者(2年生以上)"),1,0))</f>
        <v>0</v>
      </c>
      <c r="C591" s="1218">
        <f t="shared" si="24"/>
        <v>0</v>
      </c>
      <c r="D591" s="1218" t="str">
        <f>IFERROR(MATCH(ROW('発達障害（診断書なし・配慮あり）情報入力シート'!A567),C:C,0),"")</f>
        <v/>
      </c>
      <c r="E591" s="1218">
        <f>IF('発達障害（診断書なし・配慮あり）情報入力シート'!BS591="",0,IF(AND('発達障害（診断書なし・配慮あり）情報入力シート'!BR591=1,'発達障害（診断書なし・配慮あり）情報入力シート'!D591&lt;&gt;"",'発達障害（診断書なし・配慮あり）情報入力シート'!D591&lt;&gt;"入学しなかった"),1,0))</f>
        <v>0</v>
      </c>
      <c r="F591" s="1218">
        <f t="shared" si="25"/>
        <v>0</v>
      </c>
      <c r="G591" s="1218" t="str">
        <f>IFERROR(MATCH(ROW('発達障害（診断書なし・配慮あり）情報入力シート'!AN567),F:F,0),"")</f>
        <v/>
      </c>
      <c r="H591" s="8">
        <f>IF('発達障害（診断書なし・配慮あり）情報入力シート'!CL591="",0,IF(AND('発達障害（診断書なし・配慮あり）情報入力シート'!CK591=1,'発達障害（診断書なし・配慮あり）情報入力シート'!D591&lt;&gt;"",'発達障害（診断書なし・配慮あり）情報入力シート'!D591&lt;&gt;"入学しなかった"),1,0))</f>
        <v>0</v>
      </c>
      <c r="I591" s="8">
        <f t="shared" si="26"/>
        <v>0</v>
      </c>
      <c r="J591" s="8" t="str">
        <f>IFERROR(MATCH(ROW('発達障害（診断書なし・配慮あり）情報入力シート'!BD567),I:I,0),"")</f>
        <v/>
      </c>
      <c r="K591" s="8">
        <f>IF(OR(SUM('発達障害（診断書なし・配慮あり）情報入力シート'!AT591:BQ591,'発達障害（診断書なし・配慮あり）情報入力シート'!BT591:CJ591)&gt;0,COUNTA('発達障害（診断書なし・配慮あり）情報入力シート'!BR591:BS591)=2,COUNTA('発達障害（診断書なし・配慮あり）情報入力シート'!CK591:CL591)=2),1,0)</f>
        <v>0</v>
      </c>
      <c r="L591" s="8">
        <f>SUM('発達障害（診断書なし・配慮あり）情報入力シート'!J591:M591)+COUNTA('発達障害（診断書なし・配慮あり）情報入力シート'!N591)</f>
        <v>0</v>
      </c>
      <c r="M591" s="8">
        <f>SUM('発達障害（診断書なし・配慮あり）情報入力シート'!O591:R591)+COUNTA('発達障害（診断書なし・配慮あり）情報入力シート'!S591)</f>
        <v>0</v>
      </c>
      <c r="N591" s="8">
        <f>IF(SUM('発達障害（診断書なし・配慮あり）情報入力シート'!$T591:$AP591)&gt;0,1,0)</f>
        <v>0</v>
      </c>
      <c r="O591" s="8">
        <f>IF('発達障害（診断書なし・配慮あり）情報入力シート'!D591="入学者(新1年生)",1,0)</f>
        <v>0</v>
      </c>
    </row>
    <row r="592" spans="1:15" x14ac:dyDescent="0.4">
      <c r="A592" s="1217">
        <v>568</v>
      </c>
      <c r="B592" s="1218">
        <f>IF('発達障害（診断書なし・配慮あり）情報入力シート'!AQ592="",0,IF(AND('発達障害（診断書なし・配慮あり）情報入力シート'!AP592=1,'発達障害（診断書なし・配慮あり）情報入力シート'!D592&lt;&gt;"",'発達障害（診断書なし・配慮あり）情報入力シート'!D592&lt;&gt;"在籍者(2年生以上)"),1,0))</f>
        <v>0</v>
      </c>
      <c r="C592" s="1218">
        <f t="shared" si="24"/>
        <v>0</v>
      </c>
      <c r="D592" s="1218" t="str">
        <f>IFERROR(MATCH(ROW('発達障害（診断書なし・配慮あり）情報入力シート'!A568),C:C,0),"")</f>
        <v/>
      </c>
      <c r="E592" s="1218">
        <f>IF('発達障害（診断書なし・配慮あり）情報入力シート'!BS592="",0,IF(AND('発達障害（診断書なし・配慮あり）情報入力シート'!BR592=1,'発達障害（診断書なし・配慮あり）情報入力シート'!D592&lt;&gt;"",'発達障害（診断書なし・配慮あり）情報入力シート'!D592&lt;&gt;"入学しなかった"),1,0))</f>
        <v>0</v>
      </c>
      <c r="F592" s="1218">
        <f t="shared" si="25"/>
        <v>0</v>
      </c>
      <c r="G592" s="1218" t="str">
        <f>IFERROR(MATCH(ROW('発達障害（診断書なし・配慮あり）情報入力シート'!AN568),F:F,0),"")</f>
        <v/>
      </c>
      <c r="H592" s="8">
        <f>IF('発達障害（診断書なし・配慮あり）情報入力シート'!CL592="",0,IF(AND('発達障害（診断書なし・配慮あり）情報入力シート'!CK592=1,'発達障害（診断書なし・配慮あり）情報入力シート'!D592&lt;&gt;"",'発達障害（診断書なし・配慮あり）情報入力シート'!D592&lt;&gt;"入学しなかった"),1,0))</f>
        <v>0</v>
      </c>
      <c r="I592" s="8">
        <f t="shared" si="26"/>
        <v>0</v>
      </c>
      <c r="J592" s="8" t="str">
        <f>IFERROR(MATCH(ROW('発達障害（診断書なし・配慮あり）情報入力シート'!BD568),I:I,0),"")</f>
        <v/>
      </c>
      <c r="K592" s="8">
        <f>IF(OR(SUM('発達障害（診断書なし・配慮あり）情報入力シート'!AT592:BQ592,'発達障害（診断書なし・配慮あり）情報入力シート'!BT592:CJ592)&gt;0,COUNTA('発達障害（診断書なし・配慮あり）情報入力シート'!BR592:BS592)=2,COUNTA('発達障害（診断書なし・配慮あり）情報入力シート'!CK592:CL592)=2),1,0)</f>
        <v>0</v>
      </c>
      <c r="L592" s="8">
        <f>SUM('発達障害（診断書なし・配慮あり）情報入力シート'!J592:M592)+COUNTA('発達障害（診断書なし・配慮あり）情報入力シート'!N592)</f>
        <v>0</v>
      </c>
      <c r="M592" s="8">
        <f>SUM('発達障害（診断書なし・配慮あり）情報入力シート'!O592:R592)+COUNTA('発達障害（診断書なし・配慮あり）情報入力シート'!S592)</f>
        <v>0</v>
      </c>
      <c r="N592" s="8">
        <f>IF(SUM('発達障害（診断書なし・配慮あり）情報入力シート'!$T592:$AP592)&gt;0,1,0)</f>
        <v>0</v>
      </c>
      <c r="O592" s="8">
        <f>IF('発達障害（診断書なし・配慮あり）情報入力シート'!D592="入学者(新1年生)",1,0)</f>
        <v>0</v>
      </c>
    </row>
    <row r="593" spans="1:15" x14ac:dyDescent="0.4">
      <c r="A593" s="1217">
        <v>569</v>
      </c>
      <c r="B593" s="1218">
        <f>IF('発達障害（診断書なし・配慮あり）情報入力シート'!AQ593="",0,IF(AND('発達障害（診断書なし・配慮あり）情報入力シート'!AP593=1,'発達障害（診断書なし・配慮あり）情報入力シート'!D593&lt;&gt;"",'発達障害（診断書なし・配慮あり）情報入力シート'!D593&lt;&gt;"在籍者(2年生以上)"),1,0))</f>
        <v>0</v>
      </c>
      <c r="C593" s="1218">
        <f t="shared" si="24"/>
        <v>0</v>
      </c>
      <c r="D593" s="1218" t="str">
        <f>IFERROR(MATCH(ROW('発達障害（診断書なし・配慮あり）情報入力シート'!A569),C:C,0),"")</f>
        <v/>
      </c>
      <c r="E593" s="1218">
        <f>IF('発達障害（診断書なし・配慮あり）情報入力シート'!BS593="",0,IF(AND('発達障害（診断書なし・配慮あり）情報入力シート'!BR593=1,'発達障害（診断書なし・配慮あり）情報入力シート'!D593&lt;&gt;"",'発達障害（診断書なし・配慮あり）情報入力シート'!D593&lt;&gt;"入学しなかった"),1,0))</f>
        <v>0</v>
      </c>
      <c r="F593" s="1218">
        <f t="shared" si="25"/>
        <v>0</v>
      </c>
      <c r="G593" s="1218" t="str">
        <f>IFERROR(MATCH(ROW('発達障害（診断書なし・配慮あり）情報入力シート'!AN569),F:F,0),"")</f>
        <v/>
      </c>
      <c r="H593" s="8">
        <f>IF('発達障害（診断書なし・配慮あり）情報入力シート'!CL593="",0,IF(AND('発達障害（診断書なし・配慮あり）情報入力シート'!CK593=1,'発達障害（診断書なし・配慮あり）情報入力シート'!D593&lt;&gt;"",'発達障害（診断書なし・配慮あり）情報入力シート'!D593&lt;&gt;"入学しなかった"),1,0))</f>
        <v>0</v>
      </c>
      <c r="I593" s="8">
        <f t="shared" si="26"/>
        <v>0</v>
      </c>
      <c r="J593" s="8" t="str">
        <f>IFERROR(MATCH(ROW('発達障害（診断書なし・配慮あり）情報入力シート'!BD569),I:I,0),"")</f>
        <v/>
      </c>
      <c r="K593" s="8">
        <f>IF(OR(SUM('発達障害（診断書なし・配慮あり）情報入力シート'!AT593:BQ593,'発達障害（診断書なし・配慮あり）情報入力シート'!BT593:CJ593)&gt;0,COUNTA('発達障害（診断書なし・配慮あり）情報入力シート'!BR593:BS593)=2,COUNTA('発達障害（診断書なし・配慮あり）情報入力シート'!CK593:CL593)=2),1,0)</f>
        <v>0</v>
      </c>
      <c r="L593" s="8">
        <f>SUM('発達障害（診断書なし・配慮あり）情報入力シート'!J593:M593)+COUNTA('発達障害（診断書なし・配慮あり）情報入力シート'!N593)</f>
        <v>0</v>
      </c>
      <c r="M593" s="8">
        <f>SUM('発達障害（診断書なし・配慮あり）情報入力シート'!O593:R593)+COUNTA('発達障害（診断書なし・配慮あり）情報入力シート'!S593)</f>
        <v>0</v>
      </c>
      <c r="N593" s="8">
        <f>IF(SUM('発達障害（診断書なし・配慮あり）情報入力シート'!$T593:$AP593)&gt;0,1,0)</f>
        <v>0</v>
      </c>
      <c r="O593" s="8">
        <f>IF('発達障害（診断書なし・配慮あり）情報入力シート'!D593="入学者(新1年生)",1,0)</f>
        <v>0</v>
      </c>
    </row>
    <row r="594" spans="1:15" x14ac:dyDescent="0.4">
      <c r="A594" s="1217">
        <v>570</v>
      </c>
      <c r="B594" s="1218">
        <f>IF('発達障害（診断書なし・配慮あり）情報入力シート'!AQ594="",0,IF(AND('発達障害（診断書なし・配慮あり）情報入力シート'!AP594=1,'発達障害（診断書なし・配慮あり）情報入力シート'!D594&lt;&gt;"",'発達障害（診断書なし・配慮あり）情報入力シート'!D594&lt;&gt;"在籍者(2年生以上)"),1,0))</f>
        <v>0</v>
      </c>
      <c r="C594" s="1218">
        <f t="shared" si="24"/>
        <v>0</v>
      </c>
      <c r="D594" s="1218" t="str">
        <f>IFERROR(MATCH(ROW('発達障害（診断書なし・配慮あり）情報入力シート'!A570),C:C,0),"")</f>
        <v/>
      </c>
      <c r="E594" s="1218">
        <f>IF('発達障害（診断書なし・配慮あり）情報入力シート'!BS594="",0,IF(AND('発達障害（診断書なし・配慮あり）情報入力シート'!BR594=1,'発達障害（診断書なし・配慮あり）情報入力シート'!D594&lt;&gt;"",'発達障害（診断書なし・配慮あり）情報入力シート'!D594&lt;&gt;"入学しなかった"),1,0))</f>
        <v>0</v>
      </c>
      <c r="F594" s="1218">
        <f t="shared" si="25"/>
        <v>0</v>
      </c>
      <c r="G594" s="1218" t="str">
        <f>IFERROR(MATCH(ROW('発達障害（診断書なし・配慮あり）情報入力シート'!AN570),F:F,0),"")</f>
        <v/>
      </c>
      <c r="H594" s="8">
        <f>IF('発達障害（診断書なし・配慮あり）情報入力シート'!CL594="",0,IF(AND('発達障害（診断書なし・配慮あり）情報入力シート'!CK594=1,'発達障害（診断書なし・配慮あり）情報入力シート'!D594&lt;&gt;"",'発達障害（診断書なし・配慮あり）情報入力シート'!D594&lt;&gt;"入学しなかった"),1,0))</f>
        <v>0</v>
      </c>
      <c r="I594" s="8">
        <f t="shared" si="26"/>
        <v>0</v>
      </c>
      <c r="J594" s="8" t="str">
        <f>IFERROR(MATCH(ROW('発達障害（診断書なし・配慮あり）情報入力シート'!BD570),I:I,0),"")</f>
        <v/>
      </c>
      <c r="K594" s="8">
        <f>IF(OR(SUM('発達障害（診断書なし・配慮あり）情報入力シート'!AT594:BQ594,'発達障害（診断書なし・配慮あり）情報入力シート'!BT594:CJ594)&gt;0,COUNTA('発達障害（診断書なし・配慮あり）情報入力シート'!BR594:BS594)=2,COUNTA('発達障害（診断書なし・配慮あり）情報入力シート'!CK594:CL594)=2),1,0)</f>
        <v>0</v>
      </c>
      <c r="L594" s="8">
        <f>SUM('発達障害（診断書なし・配慮あり）情報入力シート'!J594:M594)+COUNTA('発達障害（診断書なし・配慮あり）情報入力シート'!N594)</f>
        <v>0</v>
      </c>
      <c r="M594" s="8">
        <f>SUM('発達障害（診断書なし・配慮あり）情報入力シート'!O594:R594)+COUNTA('発達障害（診断書なし・配慮あり）情報入力シート'!S594)</f>
        <v>0</v>
      </c>
      <c r="N594" s="8">
        <f>IF(SUM('発達障害（診断書なし・配慮あり）情報入力シート'!$T594:$AP594)&gt;0,1,0)</f>
        <v>0</v>
      </c>
      <c r="O594" s="8">
        <f>IF('発達障害（診断書なし・配慮あり）情報入力シート'!D594="入学者(新1年生)",1,0)</f>
        <v>0</v>
      </c>
    </row>
    <row r="595" spans="1:15" x14ac:dyDescent="0.4">
      <c r="A595" s="1217">
        <v>571</v>
      </c>
      <c r="B595" s="1218">
        <f>IF('発達障害（診断書なし・配慮あり）情報入力シート'!AQ595="",0,IF(AND('発達障害（診断書なし・配慮あり）情報入力シート'!AP595=1,'発達障害（診断書なし・配慮あり）情報入力シート'!D595&lt;&gt;"",'発達障害（診断書なし・配慮あり）情報入力シート'!D595&lt;&gt;"在籍者(2年生以上)"),1,0))</f>
        <v>0</v>
      </c>
      <c r="C595" s="1218">
        <f t="shared" si="24"/>
        <v>0</v>
      </c>
      <c r="D595" s="1218" t="str">
        <f>IFERROR(MATCH(ROW('発達障害（診断書なし・配慮あり）情報入力シート'!A571),C:C,0),"")</f>
        <v/>
      </c>
      <c r="E595" s="1218">
        <f>IF('発達障害（診断書なし・配慮あり）情報入力シート'!BS595="",0,IF(AND('発達障害（診断書なし・配慮あり）情報入力シート'!BR595=1,'発達障害（診断書なし・配慮あり）情報入力シート'!D595&lt;&gt;"",'発達障害（診断書なし・配慮あり）情報入力シート'!D595&lt;&gt;"入学しなかった"),1,0))</f>
        <v>0</v>
      </c>
      <c r="F595" s="1218">
        <f t="shared" si="25"/>
        <v>0</v>
      </c>
      <c r="G595" s="1218" t="str">
        <f>IFERROR(MATCH(ROW('発達障害（診断書なし・配慮あり）情報入力シート'!AN571),F:F,0),"")</f>
        <v/>
      </c>
      <c r="H595" s="8">
        <f>IF('発達障害（診断書なし・配慮あり）情報入力シート'!CL595="",0,IF(AND('発達障害（診断書なし・配慮あり）情報入力シート'!CK595=1,'発達障害（診断書なし・配慮あり）情報入力シート'!D595&lt;&gt;"",'発達障害（診断書なし・配慮あり）情報入力シート'!D595&lt;&gt;"入学しなかった"),1,0))</f>
        <v>0</v>
      </c>
      <c r="I595" s="8">
        <f t="shared" si="26"/>
        <v>0</v>
      </c>
      <c r="J595" s="8" t="str">
        <f>IFERROR(MATCH(ROW('発達障害（診断書なし・配慮あり）情報入力シート'!BD571),I:I,0),"")</f>
        <v/>
      </c>
      <c r="K595" s="8">
        <f>IF(OR(SUM('発達障害（診断書なし・配慮あり）情報入力シート'!AT595:BQ595,'発達障害（診断書なし・配慮あり）情報入力シート'!BT595:CJ595)&gt;0,COUNTA('発達障害（診断書なし・配慮あり）情報入力シート'!BR595:BS595)=2,COUNTA('発達障害（診断書なし・配慮あり）情報入力シート'!CK595:CL595)=2),1,0)</f>
        <v>0</v>
      </c>
      <c r="L595" s="8">
        <f>SUM('発達障害（診断書なし・配慮あり）情報入力シート'!J595:M595)+COUNTA('発達障害（診断書なし・配慮あり）情報入力シート'!N595)</f>
        <v>0</v>
      </c>
      <c r="M595" s="8">
        <f>SUM('発達障害（診断書なし・配慮あり）情報入力シート'!O595:R595)+COUNTA('発達障害（診断書なし・配慮あり）情報入力シート'!S595)</f>
        <v>0</v>
      </c>
      <c r="N595" s="8">
        <f>IF(SUM('発達障害（診断書なし・配慮あり）情報入力シート'!$T595:$AP595)&gt;0,1,0)</f>
        <v>0</v>
      </c>
      <c r="O595" s="8">
        <f>IF('発達障害（診断書なし・配慮あり）情報入力シート'!D595="入学者(新1年生)",1,0)</f>
        <v>0</v>
      </c>
    </row>
    <row r="596" spans="1:15" x14ac:dyDescent="0.4">
      <c r="A596" s="1217">
        <v>572</v>
      </c>
      <c r="B596" s="1218">
        <f>IF('発達障害（診断書なし・配慮あり）情報入力シート'!AQ596="",0,IF(AND('発達障害（診断書なし・配慮あり）情報入力シート'!AP596=1,'発達障害（診断書なし・配慮あり）情報入力シート'!D596&lt;&gt;"",'発達障害（診断書なし・配慮あり）情報入力シート'!D596&lt;&gt;"在籍者(2年生以上)"),1,0))</f>
        <v>0</v>
      </c>
      <c r="C596" s="1218">
        <f t="shared" si="24"/>
        <v>0</v>
      </c>
      <c r="D596" s="1218" t="str">
        <f>IFERROR(MATCH(ROW('発達障害（診断書なし・配慮あり）情報入力シート'!A572),C:C,0),"")</f>
        <v/>
      </c>
      <c r="E596" s="1218">
        <f>IF('発達障害（診断書なし・配慮あり）情報入力シート'!BS596="",0,IF(AND('発達障害（診断書なし・配慮あり）情報入力シート'!BR596=1,'発達障害（診断書なし・配慮あり）情報入力シート'!D596&lt;&gt;"",'発達障害（診断書なし・配慮あり）情報入力シート'!D596&lt;&gt;"入学しなかった"),1,0))</f>
        <v>0</v>
      </c>
      <c r="F596" s="1218">
        <f t="shared" si="25"/>
        <v>0</v>
      </c>
      <c r="G596" s="1218" t="str">
        <f>IFERROR(MATCH(ROW('発達障害（診断書なし・配慮あり）情報入力シート'!AN572),F:F,0),"")</f>
        <v/>
      </c>
      <c r="H596" s="8">
        <f>IF('発達障害（診断書なし・配慮あり）情報入力シート'!CL596="",0,IF(AND('発達障害（診断書なし・配慮あり）情報入力シート'!CK596=1,'発達障害（診断書なし・配慮あり）情報入力シート'!D596&lt;&gt;"",'発達障害（診断書なし・配慮あり）情報入力シート'!D596&lt;&gt;"入学しなかった"),1,0))</f>
        <v>0</v>
      </c>
      <c r="I596" s="8">
        <f t="shared" si="26"/>
        <v>0</v>
      </c>
      <c r="J596" s="8" t="str">
        <f>IFERROR(MATCH(ROW('発達障害（診断書なし・配慮あり）情報入力シート'!BD572),I:I,0),"")</f>
        <v/>
      </c>
      <c r="K596" s="8">
        <f>IF(OR(SUM('発達障害（診断書なし・配慮あり）情報入力シート'!AT596:BQ596,'発達障害（診断書なし・配慮あり）情報入力シート'!BT596:CJ596)&gt;0,COUNTA('発達障害（診断書なし・配慮あり）情報入力シート'!BR596:BS596)=2,COUNTA('発達障害（診断書なし・配慮あり）情報入力シート'!CK596:CL596)=2),1,0)</f>
        <v>0</v>
      </c>
      <c r="L596" s="8">
        <f>SUM('発達障害（診断書なし・配慮あり）情報入力シート'!J596:M596)+COUNTA('発達障害（診断書なし・配慮あり）情報入力シート'!N596)</f>
        <v>0</v>
      </c>
      <c r="M596" s="8">
        <f>SUM('発達障害（診断書なし・配慮あり）情報入力シート'!O596:R596)+COUNTA('発達障害（診断書なし・配慮あり）情報入力シート'!S596)</f>
        <v>0</v>
      </c>
      <c r="N596" s="8">
        <f>IF(SUM('発達障害（診断書なし・配慮あり）情報入力シート'!$T596:$AP596)&gt;0,1,0)</f>
        <v>0</v>
      </c>
      <c r="O596" s="8">
        <f>IF('発達障害（診断書なし・配慮あり）情報入力シート'!D596="入学者(新1年生)",1,0)</f>
        <v>0</v>
      </c>
    </row>
    <row r="597" spans="1:15" x14ac:dyDescent="0.4">
      <c r="A597" s="1217">
        <v>573</v>
      </c>
      <c r="B597" s="1218">
        <f>IF('発達障害（診断書なし・配慮あり）情報入力シート'!AQ597="",0,IF(AND('発達障害（診断書なし・配慮あり）情報入力シート'!AP597=1,'発達障害（診断書なし・配慮あり）情報入力シート'!D597&lt;&gt;"",'発達障害（診断書なし・配慮あり）情報入力シート'!D597&lt;&gt;"在籍者(2年生以上)"),1,0))</f>
        <v>0</v>
      </c>
      <c r="C597" s="1218">
        <f t="shared" si="24"/>
        <v>0</v>
      </c>
      <c r="D597" s="1218" t="str">
        <f>IFERROR(MATCH(ROW('発達障害（診断書なし・配慮あり）情報入力シート'!A573),C:C,0),"")</f>
        <v/>
      </c>
      <c r="E597" s="1218">
        <f>IF('発達障害（診断書なし・配慮あり）情報入力シート'!BS597="",0,IF(AND('発達障害（診断書なし・配慮あり）情報入力シート'!BR597=1,'発達障害（診断書なし・配慮あり）情報入力シート'!D597&lt;&gt;"",'発達障害（診断書なし・配慮あり）情報入力シート'!D597&lt;&gt;"入学しなかった"),1,0))</f>
        <v>0</v>
      </c>
      <c r="F597" s="1218">
        <f t="shared" si="25"/>
        <v>0</v>
      </c>
      <c r="G597" s="1218" t="str">
        <f>IFERROR(MATCH(ROW('発達障害（診断書なし・配慮あり）情報入力シート'!AN573),F:F,0),"")</f>
        <v/>
      </c>
      <c r="H597" s="8">
        <f>IF('発達障害（診断書なし・配慮あり）情報入力シート'!CL597="",0,IF(AND('発達障害（診断書なし・配慮あり）情報入力シート'!CK597=1,'発達障害（診断書なし・配慮あり）情報入力シート'!D597&lt;&gt;"",'発達障害（診断書なし・配慮あり）情報入力シート'!D597&lt;&gt;"入学しなかった"),1,0))</f>
        <v>0</v>
      </c>
      <c r="I597" s="8">
        <f t="shared" si="26"/>
        <v>0</v>
      </c>
      <c r="J597" s="8" t="str">
        <f>IFERROR(MATCH(ROW('発達障害（診断書なし・配慮あり）情報入力シート'!BD573),I:I,0),"")</f>
        <v/>
      </c>
      <c r="K597" s="8">
        <f>IF(OR(SUM('発達障害（診断書なし・配慮あり）情報入力シート'!AT597:BQ597,'発達障害（診断書なし・配慮あり）情報入力シート'!BT597:CJ597)&gt;0,COUNTA('発達障害（診断書なし・配慮あり）情報入力シート'!BR597:BS597)=2,COUNTA('発達障害（診断書なし・配慮あり）情報入力シート'!CK597:CL597)=2),1,0)</f>
        <v>0</v>
      </c>
      <c r="L597" s="8">
        <f>SUM('発達障害（診断書なし・配慮あり）情報入力シート'!J597:M597)+COUNTA('発達障害（診断書なし・配慮あり）情報入力シート'!N597)</f>
        <v>0</v>
      </c>
      <c r="M597" s="8">
        <f>SUM('発達障害（診断書なし・配慮あり）情報入力シート'!O597:R597)+COUNTA('発達障害（診断書なし・配慮あり）情報入力シート'!S597)</f>
        <v>0</v>
      </c>
      <c r="N597" s="8">
        <f>IF(SUM('発達障害（診断書なし・配慮あり）情報入力シート'!$T597:$AP597)&gt;0,1,0)</f>
        <v>0</v>
      </c>
      <c r="O597" s="8">
        <f>IF('発達障害（診断書なし・配慮あり）情報入力シート'!D597="入学者(新1年生)",1,0)</f>
        <v>0</v>
      </c>
    </row>
    <row r="598" spans="1:15" x14ac:dyDescent="0.4">
      <c r="A598" s="1217">
        <v>574</v>
      </c>
      <c r="B598" s="1218">
        <f>IF('発達障害（診断書なし・配慮あり）情報入力シート'!AQ598="",0,IF(AND('発達障害（診断書なし・配慮あり）情報入力シート'!AP598=1,'発達障害（診断書なし・配慮あり）情報入力シート'!D598&lt;&gt;"",'発達障害（診断書なし・配慮あり）情報入力シート'!D598&lt;&gt;"在籍者(2年生以上)"),1,0))</f>
        <v>0</v>
      </c>
      <c r="C598" s="1218">
        <f t="shared" si="24"/>
        <v>0</v>
      </c>
      <c r="D598" s="1218" t="str">
        <f>IFERROR(MATCH(ROW('発達障害（診断書なし・配慮あり）情報入力シート'!A574),C:C,0),"")</f>
        <v/>
      </c>
      <c r="E598" s="1218">
        <f>IF('発達障害（診断書なし・配慮あり）情報入力シート'!BS598="",0,IF(AND('発達障害（診断書なし・配慮あり）情報入力シート'!BR598=1,'発達障害（診断書なし・配慮あり）情報入力シート'!D598&lt;&gt;"",'発達障害（診断書なし・配慮あり）情報入力シート'!D598&lt;&gt;"入学しなかった"),1,0))</f>
        <v>0</v>
      </c>
      <c r="F598" s="1218">
        <f t="shared" si="25"/>
        <v>0</v>
      </c>
      <c r="G598" s="1218" t="str">
        <f>IFERROR(MATCH(ROW('発達障害（診断書なし・配慮あり）情報入力シート'!AN574),F:F,0),"")</f>
        <v/>
      </c>
      <c r="H598" s="8">
        <f>IF('発達障害（診断書なし・配慮あり）情報入力シート'!CL598="",0,IF(AND('発達障害（診断書なし・配慮あり）情報入力シート'!CK598=1,'発達障害（診断書なし・配慮あり）情報入力シート'!D598&lt;&gt;"",'発達障害（診断書なし・配慮あり）情報入力シート'!D598&lt;&gt;"入学しなかった"),1,0))</f>
        <v>0</v>
      </c>
      <c r="I598" s="8">
        <f t="shared" si="26"/>
        <v>0</v>
      </c>
      <c r="J598" s="8" t="str">
        <f>IFERROR(MATCH(ROW('発達障害（診断書なし・配慮あり）情報入力シート'!BD574),I:I,0),"")</f>
        <v/>
      </c>
      <c r="K598" s="8">
        <f>IF(OR(SUM('発達障害（診断書なし・配慮あり）情報入力シート'!AT598:BQ598,'発達障害（診断書なし・配慮あり）情報入力シート'!BT598:CJ598)&gt;0,COUNTA('発達障害（診断書なし・配慮あり）情報入力シート'!BR598:BS598)=2,COUNTA('発達障害（診断書なし・配慮あり）情報入力シート'!CK598:CL598)=2),1,0)</f>
        <v>0</v>
      </c>
      <c r="L598" s="8">
        <f>SUM('発達障害（診断書なし・配慮あり）情報入力シート'!J598:M598)+COUNTA('発達障害（診断書なし・配慮あり）情報入力シート'!N598)</f>
        <v>0</v>
      </c>
      <c r="M598" s="8">
        <f>SUM('発達障害（診断書なし・配慮あり）情報入力シート'!O598:R598)+COUNTA('発達障害（診断書なし・配慮あり）情報入力シート'!S598)</f>
        <v>0</v>
      </c>
      <c r="N598" s="8">
        <f>IF(SUM('発達障害（診断書なし・配慮あり）情報入力シート'!$T598:$AP598)&gt;0,1,0)</f>
        <v>0</v>
      </c>
      <c r="O598" s="8">
        <f>IF('発達障害（診断書なし・配慮あり）情報入力シート'!D598="入学者(新1年生)",1,0)</f>
        <v>0</v>
      </c>
    </row>
    <row r="599" spans="1:15" x14ac:dyDescent="0.4">
      <c r="A599" s="1217">
        <v>575</v>
      </c>
      <c r="B599" s="1218">
        <f>IF('発達障害（診断書なし・配慮あり）情報入力シート'!AQ599="",0,IF(AND('発達障害（診断書なし・配慮あり）情報入力シート'!AP599=1,'発達障害（診断書なし・配慮あり）情報入力シート'!D599&lt;&gt;"",'発達障害（診断書なし・配慮あり）情報入力シート'!D599&lt;&gt;"在籍者(2年生以上)"),1,0))</f>
        <v>0</v>
      </c>
      <c r="C599" s="1218">
        <f t="shared" si="24"/>
        <v>0</v>
      </c>
      <c r="D599" s="1218" t="str">
        <f>IFERROR(MATCH(ROW('発達障害（診断書なし・配慮あり）情報入力シート'!A575),C:C,0),"")</f>
        <v/>
      </c>
      <c r="E599" s="1218">
        <f>IF('発達障害（診断書なし・配慮あり）情報入力シート'!BS599="",0,IF(AND('発達障害（診断書なし・配慮あり）情報入力シート'!BR599=1,'発達障害（診断書なし・配慮あり）情報入力シート'!D599&lt;&gt;"",'発達障害（診断書なし・配慮あり）情報入力シート'!D599&lt;&gt;"入学しなかった"),1,0))</f>
        <v>0</v>
      </c>
      <c r="F599" s="1218">
        <f t="shared" si="25"/>
        <v>0</v>
      </c>
      <c r="G599" s="1218" t="str">
        <f>IFERROR(MATCH(ROW('発達障害（診断書なし・配慮あり）情報入力シート'!AN575),F:F,0),"")</f>
        <v/>
      </c>
      <c r="H599" s="8">
        <f>IF('発達障害（診断書なし・配慮あり）情報入力シート'!CL599="",0,IF(AND('発達障害（診断書なし・配慮あり）情報入力シート'!CK599=1,'発達障害（診断書なし・配慮あり）情報入力シート'!D599&lt;&gt;"",'発達障害（診断書なし・配慮あり）情報入力シート'!D599&lt;&gt;"入学しなかった"),1,0))</f>
        <v>0</v>
      </c>
      <c r="I599" s="8">
        <f t="shared" si="26"/>
        <v>0</v>
      </c>
      <c r="J599" s="8" t="str">
        <f>IFERROR(MATCH(ROW('発達障害（診断書なし・配慮あり）情報入力シート'!BD575),I:I,0),"")</f>
        <v/>
      </c>
      <c r="K599" s="8">
        <f>IF(OR(SUM('発達障害（診断書なし・配慮あり）情報入力シート'!AT599:BQ599,'発達障害（診断書なし・配慮あり）情報入力シート'!BT599:CJ599)&gt;0,COUNTA('発達障害（診断書なし・配慮あり）情報入力シート'!BR599:BS599)=2,COUNTA('発達障害（診断書なし・配慮あり）情報入力シート'!CK599:CL599)=2),1,0)</f>
        <v>0</v>
      </c>
      <c r="L599" s="8">
        <f>SUM('発達障害（診断書なし・配慮あり）情報入力シート'!J599:M599)+COUNTA('発達障害（診断書なし・配慮あり）情報入力シート'!N599)</f>
        <v>0</v>
      </c>
      <c r="M599" s="8">
        <f>SUM('発達障害（診断書なし・配慮あり）情報入力シート'!O599:R599)+COUNTA('発達障害（診断書なし・配慮あり）情報入力シート'!S599)</f>
        <v>0</v>
      </c>
      <c r="N599" s="8">
        <f>IF(SUM('発達障害（診断書なし・配慮あり）情報入力シート'!$T599:$AP599)&gt;0,1,0)</f>
        <v>0</v>
      </c>
      <c r="O599" s="8">
        <f>IF('発達障害（診断書なし・配慮あり）情報入力シート'!D599="入学者(新1年生)",1,0)</f>
        <v>0</v>
      </c>
    </row>
    <row r="600" spans="1:15" x14ac:dyDescent="0.4">
      <c r="A600" s="1217">
        <v>576</v>
      </c>
      <c r="B600" s="1218">
        <f>IF('発達障害（診断書なし・配慮あり）情報入力シート'!AQ600="",0,IF(AND('発達障害（診断書なし・配慮あり）情報入力シート'!AP600=1,'発達障害（診断書なし・配慮あり）情報入力シート'!D600&lt;&gt;"",'発達障害（診断書なし・配慮あり）情報入力シート'!D600&lt;&gt;"在籍者(2年生以上)"),1,0))</f>
        <v>0</v>
      </c>
      <c r="C600" s="1218">
        <f t="shared" si="24"/>
        <v>0</v>
      </c>
      <c r="D600" s="1218" t="str">
        <f>IFERROR(MATCH(ROW('発達障害（診断書なし・配慮あり）情報入力シート'!A576),C:C,0),"")</f>
        <v/>
      </c>
      <c r="E600" s="1218">
        <f>IF('発達障害（診断書なし・配慮あり）情報入力シート'!BS600="",0,IF(AND('発達障害（診断書なし・配慮あり）情報入力シート'!BR600=1,'発達障害（診断書なし・配慮あり）情報入力シート'!D600&lt;&gt;"",'発達障害（診断書なし・配慮あり）情報入力シート'!D600&lt;&gt;"入学しなかった"),1,0))</f>
        <v>0</v>
      </c>
      <c r="F600" s="1218">
        <f t="shared" si="25"/>
        <v>0</v>
      </c>
      <c r="G600" s="1218" t="str">
        <f>IFERROR(MATCH(ROW('発達障害（診断書なし・配慮あり）情報入力シート'!AN576),F:F,0),"")</f>
        <v/>
      </c>
      <c r="H600" s="8">
        <f>IF('発達障害（診断書なし・配慮あり）情報入力シート'!CL600="",0,IF(AND('発達障害（診断書なし・配慮あり）情報入力シート'!CK600=1,'発達障害（診断書なし・配慮あり）情報入力シート'!D600&lt;&gt;"",'発達障害（診断書なし・配慮あり）情報入力シート'!D600&lt;&gt;"入学しなかった"),1,0))</f>
        <v>0</v>
      </c>
      <c r="I600" s="8">
        <f t="shared" si="26"/>
        <v>0</v>
      </c>
      <c r="J600" s="8" t="str">
        <f>IFERROR(MATCH(ROW('発達障害（診断書なし・配慮あり）情報入力シート'!BD576),I:I,0),"")</f>
        <v/>
      </c>
      <c r="K600" s="8">
        <f>IF(OR(SUM('発達障害（診断書なし・配慮あり）情報入力シート'!AT600:BQ600,'発達障害（診断書なし・配慮あり）情報入力シート'!BT600:CJ600)&gt;0,COUNTA('発達障害（診断書なし・配慮あり）情報入力シート'!BR600:BS600)=2,COUNTA('発達障害（診断書なし・配慮あり）情報入力シート'!CK600:CL600)=2),1,0)</f>
        <v>0</v>
      </c>
      <c r="L600" s="8">
        <f>SUM('発達障害（診断書なし・配慮あり）情報入力シート'!J600:M600)+COUNTA('発達障害（診断書なし・配慮あり）情報入力シート'!N600)</f>
        <v>0</v>
      </c>
      <c r="M600" s="8">
        <f>SUM('発達障害（診断書なし・配慮あり）情報入力シート'!O600:R600)+COUNTA('発達障害（診断書なし・配慮あり）情報入力シート'!S600)</f>
        <v>0</v>
      </c>
      <c r="N600" s="8">
        <f>IF(SUM('発達障害（診断書なし・配慮あり）情報入力シート'!$T600:$AP600)&gt;0,1,0)</f>
        <v>0</v>
      </c>
      <c r="O600" s="8">
        <f>IF('発達障害（診断書なし・配慮あり）情報入力シート'!D600="入学者(新1年生)",1,0)</f>
        <v>0</v>
      </c>
    </row>
    <row r="601" spans="1:15" x14ac:dyDescent="0.4">
      <c r="A601" s="1217">
        <v>577</v>
      </c>
      <c r="B601" s="1218">
        <f>IF('発達障害（診断書なし・配慮あり）情報入力シート'!AQ601="",0,IF(AND('発達障害（診断書なし・配慮あり）情報入力シート'!AP601=1,'発達障害（診断書なし・配慮あり）情報入力シート'!D601&lt;&gt;"",'発達障害（診断書なし・配慮あり）情報入力シート'!D601&lt;&gt;"在籍者(2年生以上)"),1,0))</f>
        <v>0</v>
      </c>
      <c r="C601" s="1218">
        <f t="shared" ref="C601:C664" si="27">C600+B601</f>
        <v>0</v>
      </c>
      <c r="D601" s="1218" t="str">
        <f>IFERROR(MATCH(ROW('発達障害（診断書なし・配慮あり）情報入力シート'!A577),C:C,0),"")</f>
        <v/>
      </c>
      <c r="E601" s="1218">
        <f>IF('発達障害（診断書なし・配慮あり）情報入力シート'!BS601="",0,IF(AND('発達障害（診断書なし・配慮あり）情報入力シート'!BR601=1,'発達障害（診断書なし・配慮あり）情報入力シート'!D601&lt;&gt;"",'発達障害（診断書なし・配慮あり）情報入力シート'!D601&lt;&gt;"入学しなかった"),1,0))</f>
        <v>0</v>
      </c>
      <c r="F601" s="1218">
        <f t="shared" ref="F601:F664" si="28">F600+E601</f>
        <v>0</v>
      </c>
      <c r="G601" s="1218" t="str">
        <f>IFERROR(MATCH(ROW('発達障害（診断書なし・配慮あり）情報入力シート'!AN577),F:F,0),"")</f>
        <v/>
      </c>
      <c r="H601" s="8">
        <f>IF('発達障害（診断書なし・配慮あり）情報入力シート'!CL601="",0,IF(AND('発達障害（診断書なし・配慮あり）情報入力シート'!CK601=1,'発達障害（診断書なし・配慮あり）情報入力シート'!D601&lt;&gt;"",'発達障害（診断書なし・配慮あり）情報入力シート'!D601&lt;&gt;"入学しなかった"),1,0))</f>
        <v>0</v>
      </c>
      <c r="I601" s="8">
        <f t="shared" ref="I601:I664" si="29">I600+H601</f>
        <v>0</v>
      </c>
      <c r="J601" s="8" t="str">
        <f>IFERROR(MATCH(ROW('発達障害（診断書なし・配慮あり）情報入力シート'!BD577),I:I,0),"")</f>
        <v/>
      </c>
      <c r="K601" s="8">
        <f>IF(OR(SUM('発達障害（診断書なし・配慮あり）情報入力シート'!AT601:BQ601,'発達障害（診断書なし・配慮あり）情報入力シート'!BT601:CJ601)&gt;0,COUNTA('発達障害（診断書なし・配慮あり）情報入力シート'!BR601:BS601)=2,COUNTA('発達障害（診断書なし・配慮あり）情報入力シート'!CK601:CL601)=2),1,0)</f>
        <v>0</v>
      </c>
      <c r="L601" s="8">
        <f>SUM('発達障害（診断書なし・配慮あり）情報入力シート'!J601:M601)+COUNTA('発達障害（診断書なし・配慮あり）情報入力シート'!N601)</f>
        <v>0</v>
      </c>
      <c r="M601" s="8">
        <f>SUM('発達障害（診断書なし・配慮あり）情報入力シート'!O601:R601)+COUNTA('発達障害（診断書なし・配慮あり）情報入力シート'!S601)</f>
        <v>0</v>
      </c>
      <c r="N601" s="8">
        <f>IF(SUM('発達障害（診断書なし・配慮あり）情報入力シート'!$T601:$AP601)&gt;0,1,0)</f>
        <v>0</v>
      </c>
      <c r="O601" s="8">
        <f>IF('発達障害（診断書なし・配慮あり）情報入力シート'!D601="入学者(新1年生)",1,0)</f>
        <v>0</v>
      </c>
    </row>
    <row r="602" spans="1:15" x14ac:dyDescent="0.4">
      <c r="A602" s="1217">
        <v>578</v>
      </c>
      <c r="B602" s="1218">
        <f>IF('発達障害（診断書なし・配慮あり）情報入力シート'!AQ602="",0,IF(AND('発達障害（診断書なし・配慮あり）情報入力シート'!AP602=1,'発達障害（診断書なし・配慮あり）情報入力シート'!D602&lt;&gt;"",'発達障害（診断書なし・配慮あり）情報入力シート'!D602&lt;&gt;"在籍者(2年生以上)"),1,0))</f>
        <v>0</v>
      </c>
      <c r="C602" s="1218">
        <f t="shared" si="27"/>
        <v>0</v>
      </c>
      <c r="D602" s="1218" t="str">
        <f>IFERROR(MATCH(ROW('発達障害（診断書なし・配慮あり）情報入力シート'!A578),C:C,0),"")</f>
        <v/>
      </c>
      <c r="E602" s="1218">
        <f>IF('発達障害（診断書なし・配慮あり）情報入力シート'!BS602="",0,IF(AND('発達障害（診断書なし・配慮あり）情報入力シート'!BR602=1,'発達障害（診断書なし・配慮あり）情報入力シート'!D602&lt;&gt;"",'発達障害（診断書なし・配慮あり）情報入力シート'!D602&lt;&gt;"入学しなかった"),1,0))</f>
        <v>0</v>
      </c>
      <c r="F602" s="1218">
        <f t="shared" si="28"/>
        <v>0</v>
      </c>
      <c r="G602" s="1218" t="str">
        <f>IFERROR(MATCH(ROW('発達障害（診断書なし・配慮あり）情報入力シート'!AN578),F:F,0),"")</f>
        <v/>
      </c>
      <c r="H602" s="8">
        <f>IF('発達障害（診断書なし・配慮あり）情報入力シート'!CL602="",0,IF(AND('発達障害（診断書なし・配慮あり）情報入力シート'!CK602=1,'発達障害（診断書なし・配慮あり）情報入力シート'!D602&lt;&gt;"",'発達障害（診断書なし・配慮あり）情報入力シート'!D602&lt;&gt;"入学しなかった"),1,0))</f>
        <v>0</v>
      </c>
      <c r="I602" s="8">
        <f t="shared" si="29"/>
        <v>0</v>
      </c>
      <c r="J602" s="8" t="str">
        <f>IFERROR(MATCH(ROW('発達障害（診断書なし・配慮あり）情報入力シート'!BD578),I:I,0),"")</f>
        <v/>
      </c>
      <c r="K602" s="8">
        <f>IF(OR(SUM('発達障害（診断書なし・配慮あり）情報入力シート'!AT602:BQ602,'発達障害（診断書なし・配慮あり）情報入力シート'!BT602:CJ602)&gt;0,COUNTA('発達障害（診断書なし・配慮あり）情報入力シート'!BR602:BS602)=2,COUNTA('発達障害（診断書なし・配慮あり）情報入力シート'!CK602:CL602)=2),1,0)</f>
        <v>0</v>
      </c>
      <c r="L602" s="8">
        <f>SUM('発達障害（診断書なし・配慮あり）情報入力シート'!J602:M602)+COUNTA('発達障害（診断書なし・配慮あり）情報入力シート'!N602)</f>
        <v>0</v>
      </c>
      <c r="M602" s="8">
        <f>SUM('発達障害（診断書なし・配慮あり）情報入力シート'!O602:R602)+COUNTA('発達障害（診断書なし・配慮あり）情報入力シート'!S602)</f>
        <v>0</v>
      </c>
      <c r="N602" s="8">
        <f>IF(SUM('発達障害（診断書なし・配慮あり）情報入力シート'!$T602:$AP602)&gt;0,1,0)</f>
        <v>0</v>
      </c>
      <c r="O602" s="8">
        <f>IF('発達障害（診断書なし・配慮あり）情報入力シート'!D602="入学者(新1年生)",1,0)</f>
        <v>0</v>
      </c>
    </row>
    <row r="603" spans="1:15" x14ac:dyDescent="0.4">
      <c r="A603" s="1217">
        <v>579</v>
      </c>
      <c r="B603" s="1218">
        <f>IF('発達障害（診断書なし・配慮あり）情報入力シート'!AQ603="",0,IF(AND('発達障害（診断書なし・配慮あり）情報入力シート'!AP603=1,'発達障害（診断書なし・配慮あり）情報入力シート'!D603&lt;&gt;"",'発達障害（診断書なし・配慮あり）情報入力シート'!D603&lt;&gt;"在籍者(2年生以上)"),1,0))</f>
        <v>0</v>
      </c>
      <c r="C603" s="1218">
        <f t="shared" si="27"/>
        <v>0</v>
      </c>
      <c r="D603" s="1218" t="str">
        <f>IFERROR(MATCH(ROW('発達障害（診断書なし・配慮あり）情報入力シート'!A579),C:C,0),"")</f>
        <v/>
      </c>
      <c r="E603" s="1218">
        <f>IF('発達障害（診断書なし・配慮あり）情報入力シート'!BS603="",0,IF(AND('発達障害（診断書なし・配慮あり）情報入力シート'!BR603=1,'発達障害（診断書なし・配慮あり）情報入力シート'!D603&lt;&gt;"",'発達障害（診断書なし・配慮あり）情報入力シート'!D603&lt;&gt;"入学しなかった"),1,0))</f>
        <v>0</v>
      </c>
      <c r="F603" s="1218">
        <f t="shared" si="28"/>
        <v>0</v>
      </c>
      <c r="G603" s="1218" t="str">
        <f>IFERROR(MATCH(ROW('発達障害（診断書なし・配慮あり）情報入力シート'!AN579),F:F,0),"")</f>
        <v/>
      </c>
      <c r="H603" s="8">
        <f>IF('発達障害（診断書なし・配慮あり）情報入力シート'!CL603="",0,IF(AND('発達障害（診断書なし・配慮あり）情報入力シート'!CK603=1,'発達障害（診断書なし・配慮あり）情報入力シート'!D603&lt;&gt;"",'発達障害（診断書なし・配慮あり）情報入力シート'!D603&lt;&gt;"入学しなかった"),1,0))</f>
        <v>0</v>
      </c>
      <c r="I603" s="8">
        <f t="shared" si="29"/>
        <v>0</v>
      </c>
      <c r="J603" s="8" t="str">
        <f>IFERROR(MATCH(ROW('発達障害（診断書なし・配慮あり）情報入力シート'!BD579),I:I,0),"")</f>
        <v/>
      </c>
      <c r="K603" s="8">
        <f>IF(OR(SUM('発達障害（診断書なし・配慮あり）情報入力シート'!AT603:BQ603,'発達障害（診断書なし・配慮あり）情報入力シート'!BT603:CJ603)&gt;0,COUNTA('発達障害（診断書なし・配慮あり）情報入力シート'!BR603:BS603)=2,COUNTA('発達障害（診断書なし・配慮あり）情報入力シート'!CK603:CL603)=2),1,0)</f>
        <v>0</v>
      </c>
      <c r="L603" s="8">
        <f>SUM('発達障害（診断書なし・配慮あり）情報入力シート'!J603:M603)+COUNTA('発達障害（診断書なし・配慮あり）情報入力シート'!N603)</f>
        <v>0</v>
      </c>
      <c r="M603" s="8">
        <f>SUM('発達障害（診断書なし・配慮あり）情報入力シート'!O603:R603)+COUNTA('発達障害（診断書なし・配慮あり）情報入力シート'!S603)</f>
        <v>0</v>
      </c>
      <c r="N603" s="8">
        <f>IF(SUM('発達障害（診断書なし・配慮あり）情報入力シート'!$T603:$AP603)&gt;0,1,0)</f>
        <v>0</v>
      </c>
      <c r="O603" s="8">
        <f>IF('発達障害（診断書なし・配慮あり）情報入力シート'!D603="入学者(新1年生)",1,0)</f>
        <v>0</v>
      </c>
    </row>
    <row r="604" spans="1:15" x14ac:dyDescent="0.4">
      <c r="A604" s="1217">
        <v>580</v>
      </c>
      <c r="B604" s="1218">
        <f>IF('発達障害（診断書なし・配慮あり）情報入力シート'!AQ604="",0,IF(AND('発達障害（診断書なし・配慮あり）情報入力シート'!AP604=1,'発達障害（診断書なし・配慮あり）情報入力シート'!D604&lt;&gt;"",'発達障害（診断書なし・配慮あり）情報入力シート'!D604&lt;&gt;"在籍者(2年生以上)"),1,0))</f>
        <v>0</v>
      </c>
      <c r="C604" s="1218">
        <f t="shared" si="27"/>
        <v>0</v>
      </c>
      <c r="D604" s="1218" t="str">
        <f>IFERROR(MATCH(ROW('発達障害（診断書なし・配慮あり）情報入力シート'!A580),C:C,0),"")</f>
        <v/>
      </c>
      <c r="E604" s="1218">
        <f>IF('発達障害（診断書なし・配慮あり）情報入力シート'!BS604="",0,IF(AND('発達障害（診断書なし・配慮あり）情報入力シート'!BR604=1,'発達障害（診断書なし・配慮あり）情報入力シート'!D604&lt;&gt;"",'発達障害（診断書なし・配慮あり）情報入力シート'!D604&lt;&gt;"入学しなかった"),1,0))</f>
        <v>0</v>
      </c>
      <c r="F604" s="1218">
        <f t="shared" si="28"/>
        <v>0</v>
      </c>
      <c r="G604" s="1218" t="str">
        <f>IFERROR(MATCH(ROW('発達障害（診断書なし・配慮あり）情報入力シート'!AN580),F:F,0),"")</f>
        <v/>
      </c>
      <c r="H604" s="8">
        <f>IF('発達障害（診断書なし・配慮あり）情報入力シート'!CL604="",0,IF(AND('発達障害（診断書なし・配慮あり）情報入力シート'!CK604=1,'発達障害（診断書なし・配慮あり）情報入力シート'!D604&lt;&gt;"",'発達障害（診断書なし・配慮あり）情報入力シート'!D604&lt;&gt;"入学しなかった"),1,0))</f>
        <v>0</v>
      </c>
      <c r="I604" s="8">
        <f t="shared" si="29"/>
        <v>0</v>
      </c>
      <c r="J604" s="8" t="str">
        <f>IFERROR(MATCH(ROW('発達障害（診断書なし・配慮あり）情報入力シート'!BD580),I:I,0),"")</f>
        <v/>
      </c>
      <c r="K604" s="8">
        <f>IF(OR(SUM('発達障害（診断書なし・配慮あり）情報入力シート'!AT604:BQ604,'発達障害（診断書なし・配慮あり）情報入力シート'!BT604:CJ604)&gt;0,COUNTA('発達障害（診断書なし・配慮あり）情報入力シート'!BR604:BS604)=2,COUNTA('発達障害（診断書なし・配慮あり）情報入力シート'!CK604:CL604)=2),1,0)</f>
        <v>0</v>
      </c>
      <c r="L604" s="8">
        <f>SUM('発達障害（診断書なし・配慮あり）情報入力シート'!J604:M604)+COUNTA('発達障害（診断書なし・配慮あり）情報入力シート'!N604)</f>
        <v>0</v>
      </c>
      <c r="M604" s="8">
        <f>SUM('発達障害（診断書なし・配慮あり）情報入力シート'!O604:R604)+COUNTA('発達障害（診断書なし・配慮あり）情報入力シート'!S604)</f>
        <v>0</v>
      </c>
      <c r="N604" s="8">
        <f>IF(SUM('発達障害（診断書なし・配慮あり）情報入力シート'!$T604:$AP604)&gt;0,1,0)</f>
        <v>0</v>
      </c>
      <c r="O604" s="8">
        <f>IF('発達障害（診断書なし・配慮あり）情報入力シート'!D604="入学者(新1年生)",1,0)</f>
        <v>0</v>
      </c>
    </row>
    <row r="605" spans="1:15" x14ac:dyDescent="0.4">
      <c r="A605" s="1217">
        <v>581</v>
      </c>
      <c r="B605" s="1218">
        <f>IF('発達障害（診断書なし・配慮あり）情報入力シート'!AQ605="",0,IF(AND('発達障害（診断書なし・配慮あり）情報入力シート'!AP605=1,'発達障害（診断書なし・配慮あり）情報入力シート'!D605&lt;&gt;"",'発達障害（診断書なし・配慮あり）情報入力シート'!D605&lt;&gt;"在籍者(2年生以上)"),1,0))</f>
        <v>0</v>
      </c>
      <c r="C605" s="1218">
        <f t="shared" si="27"/>
        <v>0</v>
      </c>
      <c r="D605" s="1218" t="str">
        <f>IFERROR(MATCH(ROW('発達障害（診断書なし・配慮あり）情報入力シート'!A581),C:C,0),"")</f>
        <v/>
      </c>
      <c r="E605" s="1218">
        <f>IF('発達障害（診断書なし・配慮あり）情報入力シート'!BS605="",0,IF(AND('発達障害（診断書なし・配慮あり）情報入力シート'!BR605=1,'発達障害（診断書なし・配慮あり）情報入力シート'!D605&lt;&gt;"",'発達障害（診断書なし・配慮あり）情報入力シート'!D605&lt;&gt;"入学しなかった"),1,0))</f>
        <v>0</v>
      </c>
      <c r="F605" s="1218">
        <f t="shared" si="28"/>
        <v>0</v>
      </c>
      <c r="G605" s="1218" t="str">
        <f>IFERROR(MATCH(ROW('発達障害（診断書なし・配慮あり）情報入力シート'!AN581),F:F,0),"")</f>
        <v/>
      </c>
      <c r="H605" s="8">
        <f>IF('発達障害（診断書なし・配慮あり）情報入力シート'!CL605="",0,IF(AND('発達障害（診断書なし・配慮あり）情報入力シート'!CK605=1,'発達障害（診断書なし・配慮あり）情報入力シート'!D605&lt;&gt;"",'発達障害（診断書なし・配慮あり）情報入力シート'!D605&lt;&gt;"入学しなかった"),1,0))</f>
        <v>0</v>
      </c>
      <c r="I605" s="8">
        <f t="shared" si="29"/>
        <v>0</v>
      </c>
      <c r="J605" s="8" t="str">
        <f>IFERROR(MATCH(ROW('発達障害（診断書なし・配慮あり）情報入力シート'!BD581),I:I,0),"")</f>
        <v/>
      </c>
      <c r="K605" s="8">
        <f>IF(OR(SUM('発達障害（診断書なし・配慮あり）情報入力シート'!AT605:BQ605,'発達障害（診断書なし・配慮あり）情報入力シート'!BT605:CJ605)&gt;0,COUNTA('発達障害（診断書なし・配慮あり）情報入力シート'!BR605:BS605)=2,COUNTA('発達障害（診断書なし・配慮あり）情報入力シート'!CK605:CL605)=2),1,0)</f>
        <v>0</v>
      </c>
      <c r="L605" s="8">
        <f>SUM('発達障害（診断書なし・配慮あり）情報入力シート'!J605:M605)+COUNTA('発達障害（診断書なし・配慮あり）情報入力シート'!N605)</f>
        <v>0</v>
      </c>
      <c r="M605" s="8">
        <f>SUM('発達障害（診断書なし・配慮あり）情報入力シート'!O605:R605)+COUNTA('発達障害（診断書なし・配慮あり）情報入力シート'!S605)</f>
        <v>0</v>
      </c>
      <c r="N605" s="8">
        <f>IF(SUM('発達障害（診断書なし・配慮あり）情報入力シート'!$T605:$AP605)&gt;0,1,0)</f>
        <v>0</v>
      </c>
      <c r="O605" s="8">
        <f>IF('発達障害（診断書なし・配慮あり）情報入力シート'!D605="入学者(新1年生)",1,0)</f>
        <v>0</v>
      </c>
    </row>
    <row r="606" spans="1:15" x14ac:dyDescent="0.4">
      <c r="A606" s="1217">
        <v>582</v>
      </c>
      <c r="B606" s="1218">
        <f>IF('発達障害（診断書なし・配慮あり）情報入力シート'!AQ606="",0,IF(AND('発達障害（診断書なし・配慮あり）情報入力シート'!AP606=1,'発達障害（診断書なし・配慮あり）情報入力シート'!D606&lt;&gt;"",'発達障害（診断書なし・配慮あり）情報入力シート'!D606&lt;&gt;"在籍者(2年生以上)"),1,0))</f>
        <v>0</v>
      </c>
      <c r="C606" s="1218">
        <f t="shared" si="27"/>
        <v>0</v>
      </c>
      <c r="D606" s="1218" t="str">
        <f>IFERROR(MATCH(ROW('発達障害（診断書なし・配慮あり）情報入力シート'!A582),C:C,0),"")</f>
        <v/>
      </c>
      <c r="E606" s="1218">
        <f>IF('発達障害（診断書なし・配慮あり）情報入力シート'!BS606="",0,IF(AND('発達障害（診断書なし・配慮あり）情報入力シート'!BR606=1,'発達障害（診断書なし・配慮あり）情報入力シート'!D606&lt;&gt;"",'発達障害（診断書なし・配慮あり）情報入力シート'!D606&lt;&gt;"入学しなかった"),1,0))</f>
        <v>0</v>
      </c>
      <c r="F606" s="1218">
        <f t="shared" si="28"/>
        <v>0</v>
      </c>
      <c r="G606" s="1218" t="str">
        <f>IFERROR(MATCH(ROW('発達障害（診断書なし・配慮あり）情報入力シート'!AN582),F:F,0),"")</f>
        <v/>
      </c>
      <c r="H606" s="8">
        <f>IF('発達障害（診断書なし・配慮あり）情報入力シート'!CL606="",0,IF(AND('発達障害（診断書なし・配慮あり）情報入力シート'!CK606=1,'発達障害（診断書なし・配慮あり）情報入力シート'!D606&lt;&gt;"",'発達障害（診断書なし・配慮あり）情報入力シート'!D606&lt;&gt;"入学しなかった"),1,0))</f>
        <v>0</v>
      </c>
      <c r="I606" s="8">
        <f t="shared" si="29"/>
        <v>0</v>
      </c>
      <c r="J606" s="8" t="str">
        <f>IFERROR(MATCH(ROW('発達障害（診断書なし・配慮あり）情報入力シート'!BD582),I:I,0),"")</f>
        <v/>
      </c>
      <c r="K606" s="8">
        <f>IF(OR(SUM('発達障害（診断書なし・配慮あり）情報入力シート'!AT606:BQ606,'発達障害（診断書なし・配慮あり）情報入力シート'!BT606:CJ606)&gt;0,COUNTA('発達障害（診断書なし・配慮あり）情報入力シート'!BR606:BS606)=2,COUNTA('発達障害（診断書なし・配慮あり）情報入力シート'!CK606:CL606)=2),1,0)</f>
        <v>0</v>
      </c>
      <c r="L606" s="8">
        <f>SUM('発達障害（診断書なし・配慮あり）情報入力シート'!J606:M606)+COUNTA('発達障害（診断書なし・配慮あり）情報入力シート'!N606)</f>
        <v>0</v>
      </c>
      <c r="M606" s="8">
        <f>SUM('発達障害（診断書なし・配慮あり）情報入力シート'!O606:R606)+COUNTA('発達障害（診断書なし・配慮あり）情報入力シート'!S606)</f>
        <v>0</v>
      </c>
      <c r="N606" s="8">
        <f>IF(SUM('発達障害（診断書なし・配慮あり）情報入力シート'!$T606:$AP606)&gt;0,1,0)</f>
        <v>0</v>
      </c>
      <c r="O606" s="8">
        <f>IF('発達障害（診断書なし・配慮あり）情報入力シート'!D606="入学者(新1年生)",1,0)</f>
        <v>0</v>
      </c>
    </row>
    <row r="607" spans="1:15" x14ac:dyDescent="0.4">
      <c r="A607" s="1217">
        <v>583</v>
      </c>
      <c r="B607" s="1218">
        <f>IF('発達障害（診断書なし・配慮あり）情報入力シート'!AQ607="",0,IF(AND('発達障害（診断書なし・配慮あり）情報入力シート'!AP607=1,'発達障害（診断書なし・配慮あり）情報入力シート'!D607&lt;&gt;"",'発達障害（診断書なし・配慮あり）情報入力シート'!D607&lt;&gt;"在籍者(2年生以上)"),1,0))</f>
        <v>0</v>
      </c>
      <c r="C607" s="1218">
        <f t="shared" si="27"/>
        <v>0</v>
      </c>
      <c r="D607" s="1218" t="str">
        <f>IFERROR(MATCH(ROW('発達障害（診断書なし・配慮あり）情報入力シート'!A583),C:C,0),"")</f>
        <v/>
      </c>
      <c r="E607" s="1218">
        <f>IF('発達障害（診断書なし・配慮あり）情報入力シート'!BS607="",0,IF(AND('発達障害（診断書なし・配慮あり）情報入力シート'!BR607=1,'発達障害（診断書なし・配慮あり）情報入力シート'!D607&lt;&gt;"",'発達障害（診断書なし・配慮あり）情報入力シート'!D607&lt;&gt;"入学しなかった"),1,0))</f>
        <v>0</v>
      </c>
      <c r="F607" s="1218">
        <f t="shared" si="28"/>
        <v>0</v>
      </c>
      <c r="G607" s="1218" t="str">
        <f>IFERROR(MATCH(ROW('発達障害（診断書なし・配慮あり）情報入力シート'!AN583),F:F,0),"")</f>
        <v/>
      </c>
      <c r="H607" s="8">
        <f>IF('発達障害（診断書なし・配慮あり）情報入力シート'!CL607="",0,IF(AND('発達障害（診断書なし・配慮あり）情報入力シート'!CK607=1,'発達障害（診断書なし・配慮あり）情報入力シート'!D607&lt;&gt;"",'発達障害（診断書なし・配慮あり）情報入力シート'!D607&lt;&gt;"入学しなかった"),1,0))</f>
        <v>0</v>
      </c>
      <c r="I607" s="8">
        <f t="shared" si="29"/>
        <v>0</v>
      </c>
      <c r="J607" s="8" t="str">
        <f>IFERROR(MATCH(ROW('発達障害（診断書なし・配慮あり）情報入力シート'!BD583),I:I,0),"")</f>
        <v/>
      </c>
      <c r="K607" s="8">
        <f>IF(OR(SUM('発達障害（診断書なし・配慮あり）情報入力シート'!AT607:BQ607,'発達障害（診断書なし・配慮あり）情報入力シート'!BT607:CJ607)&gt;0,COUNTA('発達障害（診断書なし・配慮あり）情報入力シート'!BR607:BS607)=2,COUNTA('発達障害（診断書なし・配慮あり）情報入力シート'!CK607:CL607)=2),1,0)</f>
        <v>0</v>
      </c>
      <c r="L607" s="8">
        <f>SUM('発達障害（診断書なし・配慮あり）情報入力シート'!J607:M607)+COUNTA('発達障害（診断書なし・配慮あり）情報入力シート'!N607)</f>
        <v>0</v>
      </c>
      <c r="M607" s="8">
        <f>SUM('発達障害（診断書なし・配慮あり）情報入力シート'!O607:R607)+COUNTA('発達障害（診断書なし・配慮あり）情報入力シート'!S607)</f>
        <v>0</v>
      </c>
      <c r="N607" s="8">
        <f>IF(SUM('発達障害（診断書なし・配慮あり）情報入力シート'!$T607:$AP607)&gt;0,1,0)</f>
        <v>0</v>
      </c>
      <c r="O607" s="8">
        <f>IF('発達障害（診断書なし・配慮あり）情報入力シート'!D607="入学者(新1年生)",1,0)</f>
        <v>0</v>
      </c>
    </row>
    <row r="608" spans="1:15" x14ac:dyDescent="0.4">
      <c r="A608" s="1217">
        <v>584</v>
      </c>
      <c r="B608" s="1218">
        <f>IF('発達障害（診断書なし・配慮あり）情報入力シート'!AQ608="",0,IF(AND('発達障害（診断書なし・配慮あり）情報入力シート'!AP608=1,'発達障害（診断書なし・配慮あり）情報入力シート'!D608&lt;&gt;"",'発達障害（診断書なし・配慮あり）情報入力シート'!D608&lt;&gt;"在籍者(2年生以上)"),1,0))</f>
        <v>0</v>
      </c>
      <c r="C608" s="1218">
        <f t="shared" si="27"/>
        <v>0</v>
      </c>
      <c r="D608" s="1218" t="str">
        <f>IFERROR(MATCH(ROW('発達障害（診断書なし・配慮あり）情報入力シート'!A584),C:C,0),"")</f>
        <v/>
      </c>
      <c r="E608" s="1218">
        <f>IF('発達障害（診断書なし・配慮あり）情報入力シート'!BS608="",0,IF(AND('発達障害（診断書なし・配慮あり）情報入力シート'!BR608=1,'発達障害（診断書なし・配慮あり）情報入力シート'!D608&lt;&gt;"",'発達障害（診断書なし・配慮あり）情報入力シート'!D608&lt;&gt;"入学しなかった"),1,0))</f>
        <v>0</v>
      </c>
      <c r="F608" s="1218">
        <f t="shared" si="28"/>
        <v>0</v>
      </c>
      <c r="G608" s="1218" t="str">
        <f>IFERROR(MATCH(ROW('発達障害（診断書なし・配慮あり）情報入力シート'!AN584),F:F,0),"")</f>
        <v/>
      </c>
      <c r="H608" s="8">
        <f>IF('発達障害（診断書なし・配慮あり）情報入力シート'!CL608="",0,IF(AND('発達障害（診断書なし・配慮あり）情報入力シート'!CK608=1,'発達障害（診断書なし・配慮あり）情報入力シート'!D608&lt;&gt;"",'発達障害（診断書なし・配慮あり）情報入力シート'!D608&lt;&gt;"入学しなかった"),1,0))</f>
        <v>0</v>
      </c>
      <c r="I608" s="8">
        <f t="shared" si="29"/>
        <v>0</v>
      </c>
      <c r="J608" s="8" t="str">
        <f>IFERROR(MATCH(ROW('発達障害（診断書なし・配慮あり）情報入力シート'!BD584),I:I,0),"")</f>
        <v/>
      </c>
      <c r="K608" s="8">
        <f>IF(OR(SUM('発達障害（診断書なし・配慮あり）情報入力シート'!AT608:BQ608,'発達障害（診断書なし・配慮あり）情報入力シート'!BT608:CJ608)&gt;0,COUNTA('発達障害（診断書なし・配慮あり）情報入力シート'!BR608:BS608)=2,COUNTA('発達障害（診断書なし・配慮あり）情報入力シート'!CK608:CL608)=2),1,0)</f>
        <v>0</v>
      </c>
      <c r="L608" s="8">
        <f>SUM('発達障害（診断書なし・配慮あり）情報入力シート'!J608:M608)+COUNTA('発達障害（診断書なし・配慮あり）情報入力シート'!N608)</f>
        <v>0</v>
      </c>
      <c r="M608" s="8">
        <f>SUM('発達障害（診断書なし・配慮あり）情報入力シート'!O608:R608)+COUNTA('発達障害（診断書なし・配慮あり）情報入力シート'!S608)</f>
        <v>0</v>
      </c>
      <c r="N608" s="8">
        <f>IF(SUM('発達障害（診断書なし・配慮あり）情報入力シート'!$T608:$AP608)&gt;0,1,0)</f>
        <v>0</v>
      </c>
      <c r="O608" s="8">
        <f>IF('発達障害（診断書なし・配慮あり）情報入力シート'!D608="入学者(新1年生)",1,0)</f>
        <v>0</v>
      </c>
    </row>
    <row r="609" spans="1:15" x14ac:dyDescent="0.4">
      <c r="A609" s="1217">
        <v>585</v>
      </c>
      <c r="B609" s="1218">
        <f>IF('発達障害（診断書なし・配慮あり）情報入力シート'!AQ609="",0,IF(AND('発達障害（診断書なし・配慮あり）情報入力シート'!AP609=1,'発達障害（診断書なし・配慮あり）情報入力シート'!D609&lt;&gt;"",'発達障害（診断書なし・配慮あり）情報入力シート'!D609&lt;&gt;"在籍者(2年生以上)"),1,0))</f>
        <v>0</v>
      </c>
      <c r="C609" s="1218">
        <f t="shared" si="27"/>
        <v>0</v>
      </c>
      <c r="D609" s="1218" t="str">
        <f>IFERROR(MATCH(ROW('発達障害（診断書なし・配慮あり）情報入力シート'!A585),C:C,0),"")</f>
        <v/>
      </c>
      <c r="E609" s="1218">
        <f>IF('発達障害（診断書なし・配慮あり）情報入力シート'!BS609="",0,IF(AND('発達障害（診断書なし・配慮あり）情報入力シート'!BR609=1,'発達障害（診断書なし・配慮あり）情報入力シート'!D609&lt;&gt;"",'発達障害（診断書なし・配慮あり）情報入力シート'!D609&lt;&gt;"入学しなかった"),1,0))</f>
        <v>0</v>
      </c>
      <c r="F609" s="1218">
        <f t="shared" si="28"/>
        <v>0</v>
      </c>
      <c r="G609" s="1218" t="str">
        <f>IFERROR(MATCH(ROW('発達障害（診断書なし・配慮あり）情報入力シート'!AN585),F:F,0),"")</f>
        <v/>
      </c>
      <c r="H609" s="8">
        <f>IF('発達障害（診断書なし・配慮あり）情報入力シート'!CL609="",0,IF(AND('発達障害（診断書なし・配慮あり）情報入力シート'!CK609=1,'発達障害（診断書なし・配慮あり）情報入力シート'!D609&lt;&gt;"",'発達障害（診断書なし・配慮あり）情報入力シート'!D609&lt;&gt;"入学しなかった"),1,0))</f>
        <v>0</v>
      </c>
      <c r="I609" s="8">
        <f t="shared" si="29"/>
        <v>0</v>
      </c>
      <c r="J609" s="8" t="str">
        <f>IFERROR(MATCH(ROW('発達障害（診断書なし・配慮あり）情報入力シート'!BD585),I:I,0),"")</f>
        <v/>
      </c>
      <c r="K609" s="8">
        <f>IF(OR(SUM('発達障害（診断書なし・配慮あり）情報入力シート'!AT609:BQ609,'発達障害（診断書なし・配慮あり）情報入力シート'!BT609:CJ609)&gt;0,COUNTA('発達障害（診断書なし・配慮あり）情報入力シート'!BR609:BS609)=2,COUNTA('発達障害（診断書なし・配慮あり）情報入力シート'!CK609:CL609)=2),1,0)</f>
        <v>0</v>
      </c>
      <c r="L609" s="8">
        <f>SUM('発達障害（診断書なし・配慮あり）情報入力シート'!J609:M609)+COUNTA('発達障害（診断書なし・配慮あり）情報入力シート'!N609)</f>
        <v>0</v>
      </c>
      <c r="M609" s="8">
        <f>SUM('発達障害（診断書なし・配慮あり）情報入力シート'!O609:R609)+COUNTA('発達障害（診断書なし・配慮あり）情報入力シート'!S609)</f>
        <v>0</v>
      </c>
      <c r="N609" s="8">
        <f>IF(SUM('発達障害（診断書なし・配慮あり）情報入力シート'!$T609:$AP609)&gt;0,1,0)</f>
        <v>0</v>
      </c>
      <c r="O609" s="8">
        <f>IF('発達障害（診断書なし・配慮あり）情報入力シート'!D609="入学者(新1年生)",1,0)</f>
        <v>0</v>
      </c>
    </row>
    <row r="610" spans="1:15" x14ac:dyDescent="0.4">
      <c r="A610" s="1217">
        <v>586</v>
      </c>
      <c r="B610" s="1218">
        <f>IF('発達障害（診断書なし・配慮あり）情報入力シート'!AQ610="",0,IF(AND('発達障害（診断書なし・配慮あり）情報入力シート'!AP610=1,'発達障害（診断書なし・配慮あり）情報入力シート'!D610&lt;&gt;"",'発達障害（診断書なし・配慮あり）情報入力シート'!D610&lt;&gt;"在籍者(2年生以上)"),1,0))</f>
        <v>0</v>
      </c>
      <c r="C610" s="1218">
        <f t="shared" si="27"/>
        <v>0</v>
      </c>
      <c r="D610" s="1218" t="str">
        <f>IFERROR(MATCH(ROW('発達障害（診断書なし・配慮あり）情報入力シート'!A586),C:C,0),"")</f>
        <v/>
      </c>
      <c r="E610" s="1218">
        <f>IF('発達障害（診断書なし・配慮あり）情報入力シート'!BS610="",0,IF(AND('発達障害（診断書なし・配慮あり）情報入力シート'!BR610=1,'発達障害（診断書なし・配慮あり）情報入力シート'!D610&lt;&gt;"",'発達障害（診断書なし・配慮あり）情報入力シート'!D610&lt;&gt;"入学しなかった"),1,0))</f>
        <v>0</v>
      </c>
      <c r="F610" s="1218">
        <f t="shared" si="28"/>
        <v>0</v>
      </c>
      <c r="G610" s="1218" t="str">
        <f>IFERROR(MATCH(ROW('発達障害（診断書なし・配慮あり）情報入力シート'!AN586),F:F,0),"")</f>
        <v/>
      </c>
      <c r="H610" s="8">
        <f>IF('発達障害（診断書なし・配慮あり）情報入力シート'!CL610="",0,IF(AND('発達障害（診断書なし・配慮あり）情報入力シート'!CK610=1,'発達障害（診断書なし・配慮あり）情報入力シート'!D610&lt;&gt;"",'発達障害（診断書なし・配慮あり）情報入力シート'!D610&lt;&gt;"入学しなかった"),1,0))</f>
        <v>0</v>
      </c>
      <c r="I610" s="8">
        <f t="shared" si="29"/>
        <v>0</v>
      </c>
      <c r="J610" s="8" t="str">
        <f>IFERROR(MATCH(ROW('発達障害（診断書なし・配慮あり）情報入力シート'!BD586),I:I,0),"")</f>
        <v/>
      </c>
      <c r="K610" s="8">
        <f>IF(OR(SUM('発達障害（診断書なし・配慮あり）情報入力シート'!AT610:BQ610,'発達障害（診断書なし・配慮あり）情報入力シート'!BT610:CJ610)&gt;0,COUNTA('発達障害（診断書なし・配慮あり）情報入力シート'!BR610:BS610)=2,COUNTA('発達障害（診断書なし・配慮あり）情報入力シート'!CK610:CL610)=2),1,0)</f>
        <v>0</v>
      </c>
      <c r="L610" s="8">
        <f>SUM('発達障害（診断書なし・配慮あり）情報入力シート'!J610:M610)+COUNTA('発達障害（診断書なし・配慮あり）情報入力シート'!N610)</f>
        <v>0</v>
      </c>
      <c r="M610" s="8">
        <f>SUM('発達障害（診断書なし・配慮あり）情報入力シート'!O610:R610)+COUNTA('発達障害（診断書なし・配慮あり）情報入力シート'!S610)</f>
        <v>0</v>
      </c>
      <c r="N610" s="8">
        <f>IF(SUM('発達障害（診断書なし・配慮あり）情報入力シート'!$T610:$AP610)&gt;0,1,0)</f>
        <v>0</v>
      </c>
      <c r="O610" s="8">
        <f>IF('発達障害（診断書なし・配慮あり）情報入力シート'!D610="入学者(新1年生)",1,0)</f>
        <v>0</v>
      </c>
    </row>
    <row r="611" spans="1:15" x14ac:dyDescent="0.4">
      <c r="A611" s="1217">
        <v>587</v>
      </c>
      <c r="B611" s="1218">
        <f>IF('発達障害（診断書なし・配慮あり）情報入力シート'!AQ611="",0,IF(AND('発達障害（診断書なし・配慮あり）情報入力シート'!AP611=1,'発達障害（診断書なし・配慮あり）情報入力シート'!D611&lt;&gt;"",'発達障害（診断書なし・配慮あり）情報入力シート'!D611&lt;&gt;"在籍者(2年生以上)"),1,0))</f>
        <v>0</v>
      </c>
      <c r="C611" s="1218">
        <f t="shared" si="27"/>
        <v>0</v>
      </c>
      <c r="D611" s="1218" t="str">
        <f>IFERROR(MATCH(ROW('発達障害（診断書なし・配慮あり）情報入力シート'!A587),C:C,0),"")</f>
        <v/>
      </c>
      <c r="E611" s="1218">
        <f>IF('発達障害（診断書なし・配慮あり）情報入力シート'!BS611="",0,IF(AND('発達障害（診断書なし・配慮あり）情報入力シート'!BR611=1,'発達障害（診断書なし・配慮あり）情報入力シート'!D611&lt;&gt;"",'発達障害（診断書なし・配慮あり）情報入力シート'!D611&lt;&gt;"入学しなかった"),1,0))</f>
        <v>0</v>
      </c>
      <c r="F611" s="1218">
        <f t="shared" si="28"/>
        <v>0</v>
      </c>
      <c r="G611" s="1218" t="str">
        <f>IFERROR(MATCH(ROW('発達障害（診断書なし・配慮あり）情報入力シート'!AN587),F:F,0),"")</f>
        <v/>
      </c>
      <c r="H611" s="8">
        <f>IF('発達障害（診断書なし・配慮あり）情報入力シート'!CL611="",0,IF(AND('発達障害（診断書なし・配慮あり）情報入力シート'!CK611=1,'発達障害（診断書なし・配慮あり）情報入力シート'!D611&lt;&gt;"",'発達障害（診断書なし・配慮あり）情報入力シート'!D611&lt;&gt;"入学しなかった"),1,0))</f>
        <v>0</v>
      </c>
      <c r="I611" s="8">
        <f t="shared" si="29"/>
        <v>0</v>
      </c>
      <c r="J611" s="8" t="str">
        <f>IFERROR(MATCH(ROW('発達障害（診断書なし・配慮あり）情報入力シート'!BD587),I:I,0),"")</f>
        <v/>
      </c>
      <c r="K611" s="8">
        <f>IF(OR(SUM('発達障害（診断書なし・配慮あり）情報入力シート'!AT611:BQ611,'発達障害（診断書なし・配慮あり）情報入力シート'!BT611:CJ611)&gt;0,COUNTA('発達障害（診断書なし・配慮あり）情報入力シート'!BR611:BS611)=2,COUNTA('発達障害（診断書なし・配慮あり）情報入力シート'!CK611:CL611)=2),1,0)</f>
        <v>0</v>
      </c>
      <c r="L611" s="8">
        <f>SUM('発達障害（診断書なし・配慮あり）情報入力シート'!J611:M611)+COUNTA('発達障害（診断書なし・配慮あり）情報入力シート'!N611)</f>
        <v>0</v>
      </c>
      <c r="M611" s="8">
        <f>SUM('発達障害（診断書なし・配慮あり）情報入力シート'!O611:R611)+COUNTA('発達障害（診断書なし・配慮あり）情報入力シート'!S611)</f>
        <v>0</v>
      </c>
      <c r="N611" s="8">
        <f>IF(SUM('発達障害（診断書なし・配慮あり）情報入力シート'!$T611:$AP611)&gt;0,1,0)</f>
        <v>0</v>
      </c>
      <c r="O611" s="8">
        <f>IF('発達障害（診断書なし・配慮あり）情報入力シート'!D611="入学者(新1年生)",1,0)</f>
        <v>0</v>
      </c>
    </row>
    <row r="612" spans="1:15" x14ac:dyDescent="0.4">
      <c r="A612" s="1217">
        <v>588</v>
      </c>
      <c r="B612" s="1218">
        <f>IF('発達障害（診断書なし・配慮あり）情報入力シート'!AQ612="",0,IF(AND('発達障害（診断書なし・配慮あり）情報入力シート'!AP612=1,'発達障害（診断書なし・配慮あり）情報入力シート'!D612&lt;&gt;"",'発達障害（診断書なし・配慮あり）情報入力シート'!D612&lt;&gt;"在籍者(2年生以上)"),1,0))</f>
        <v>0</v>
      </c>
      <c r="C612" s="1218">
        <f t="shared" si="27"/>
        <v>0</v>
      </c>
      <c r="D612" s="1218" t="str">
        <f>IFERROR(MATCH(ROW('発達障害（診断書なし・配慮あり）情報入力シート'!A588),C:C,0),"")</f>
        <v/>
      </c>
      <c r="E612" s="1218">
        <f>IF('発達障害（診断書なし・配慮あり）情報入力シート'!BS612="",0,IF(AND('発達障害（診断書なし・配慮あり）情報入力シート'!BR612=1,'発達障害（診断書なし・配慮あり）情報入力シート'!D612&lt;&gt;"",'発達障害（診断書なし・配慮あり）情報入力シート'!D612&lt;&gt;"入学しなかった"),1,0))</f>
        <v>0</v>
      </c>
      <c r="F612" s="1218">
        <f t="shared" si="28"/>
        <v>0</v>
      </c>
      <c r="G612" s="1218" t="str">
        <f>IFERROR(MATCH(ROW('発達障害（診断書なし・配慮あり）情報入力シート'!AN588),F:F,0),"")</f>
        <v/>
      </c>
      <c r="H612" s="8">
        <f>IF('発達障害（診断書なし・配慮あり）情報入力シート'!CL612="",0,IF(AND('発達障害（診断書なし・配慮あり）情報入力シート'!CK612=1,'発達障害（診断書なし・配慮あり）情報入力シート'!D612&lt;&gt;"",'発達障害（診断書なし・配慮あり）情報入力シート'!D612&lt;&gt;"入学しなかった"),1,0))</f>
        <v>0</v>
      </c>
      <c r="I612" s="8">
        <f t="shared" si="29"/>
        <v>0</v>
      </c>
      <c r="J612" s="8" t="str">
        <f>IFERROR(MATCH(ROW('発達障害（診断書なし・配慮あり）情報入力シート'!BD588),I:I,0),"")</f>
        <v/>
      </c>
      <c r="K612" s="8">
        <f>IF(OR(SUM('発達障害（診断書なし・配慮あり）情報入力シート'!AT612:BQ612,'発達障害（診断書なし・配慮あり）情報入力シート'!BT612:CJ612)&gt;0,COUNTA('発達障害（診断書なし・配慮あり）情報入力シート'!BR612:BS612)=2,COUNTA('発達障害（診断書なし・配慮あり）情報入力シート'!CK612:CL612)=2),1,0)</f>
        <v>0</v>
      </c>
      <c r="L612" s="8">
        <f>SUM('発達障害（診断書なし・配慮あり）情報入力シート'!J612:M612)+COUNTA('発達障害（診断書なし・配慮あり）情報入力シート'!N612)</f>
        <v>0</v>
      </c>
      <c r="M612" s="8">
        <f>SUM('発達障害（診断書なし・配慮あり）情報入力シート'!O612:R612)+COUNTA('発達障害（診断書なし・配慮あり）情報入力シート'!S612)</f>
        <v>0</v>
      </c>
      <c r="N612" s="8">
        <f>IF(SUM('発達障害（診断書なし・配慮あり）情報入力シート'!$T612:$AP612)&gt;0,1,0)</f>
        <v>0</v>
      </c>
      <c r="O612" s="8">
        <f>IF('発達障害（診断書なし・配慮あり）情報入力シート'!D612="入学者(新1年生)",1,0)</f>
        <v>0</v>
      </c>
    </row>
    <row r="613" spans="1:15" x14ac:dyDescent="0.4">
      <c r="A613" s="1217">
        <v>589</v>
      </c>
      <c r="B613" s="1218">
        <f>IF('発達障害（診断書なし・配慮あり）情報入力シート'!AQ613="",0,IF(AND('発達障害（診断書なし・配慮あり）情報入力シート'!AP613=1,'発達障害（診断書なし・配慮あり）情報入力シート'!D613&lt;&gt;"",'発達障害（診断書なし・配慮あり）情報入力シート'!D613&lt;&gt;"在籍者(2年生以上)"),1,0))</f>
        <v>0</v>
      </c>
      <c r="C613" s="1218">
        <f t="shared" si="27"/>
        <v>0</v>
      </c>
      <c r="D613" s="1218" t="str">
        <f>IFERROR(MATCH(ROW('発達障害（診断書なし・配慮あり）情報入力シート'!A589),C:C,0),"")</f>
        <v/>
      </c>
      <c r="E613" s="1218">
        <f>IF('発達障害（診断書なし・配慮あり）情報入力シート'!BS613="",0,IF(AND('発達障害（診断書なし・配慮あり）情報入力シート'!BR613=1,'発達障害（診断書なし・配慮あり）情報入力シート'!D613&lt;&gt;"",'発達障害（診断書なし・配慮あり）情報入力シート'!D613&lt;&gt;"入学しなかった"),1,0))</f>
        <v>0</v>
      </c>
      <c r="F613" s="1218">
        <f t="shared" si="28"/>
        <v>0</v>
      </c>
      <c r="G613" s="1218" t="str">
        <f>IFERROR(MATCH(ROW('発達障害（診断書なし・配慮あり）情報入力シート'!AN589),F:F,0),"")</f>
        <v/>
      </c>
      <c r="H613" s="8">
        <f>IF('発達障害（診断書なし・配慮あり）情報入力シート'!CL613="",0,IF(AND('発達障害（診断書なし・配慮あり）情報入力シート'!CK613=1,'発達障害（診断書なし・配慮あり）情報入力シート'!D613&lt;&gt;"",'発達障害（診断書なし・配慮あり）情報入力シート'!D613&lt;&gt;"入学しなかった"),1,0))</f>
        <v>0</v>
      </c>
      <c r="I613" s="8">
        <f t="shared" si="29"/>
        <v>0</v>
      </c>
      <c r="J613" s="8" t="str">
        <f>IFERROR(MATCH(ROW('発達障害（診断書なし・配慮あり）情報入力シート'!BD589),I:I,0),"")</f>
        <v/>
      </c>
      <c r="K613" s="8">
        <f>IF(OR(SUM('発達障害（診断書なし・配慮あり）情報入力シート'!AT613:BQ613,'発達障害（診断書なし・配慮あり）情報入力シート'!BT613:CJ613)&gt;0,COUNTA('発達障害（診断書なし・配慮あり）情報入力シート'!BR613:BS613)=2,COUNTA('発達障害（診断書なし・配慮あり）情報入力シート'!CK613:CL613)=2),1,0)</f>
        <v>0</v>
      </c>
      <c r="L613" s="8">
        <f>SUM('発達障害（診断書なし・配慮あり）情報入力シート'!J613:M613)+COUNTA('発達障害（診断書なし・配慮あり）情報入力シート'!N613)</f>
        <v>0</v>
      </c>
      <c r="M613" s="8">
        <f>SUM('発達障害（診断書なし・配慮あり）情報入力シート'!O613:R613)+COUNTA('発達障害（診断書なし・配慮あり）情報入力シート'!S613)</f>
        <v>0</v>
      </c>
      <c r="N613" s="8">
        <f>IF(SUM('発達障害（診断書なし・配慮あり）情報入力シート'!$T613:$AP613)&gt;0,1,0)</f>
        <v>0</v>
      </c>
      <c r="O613" s="8">
        <f>IF('発達障害（診断書なし・配慮あり）情報入力シート'!D613="入学者(新1年生)",1,0)</f>
        <v>0</v>
      </c>
    </row>
    <row r="614" spans="1:15" x14ac:dyDescent="0.4">
      <c r="A614" s="1217">
        <v>590</v>
      </c>
      <c r="B614" s="1218">
        <f>IF('発達障害（診断書なし・配慮あり）情報入力シート'!AQ614="",0,IF(AND('発達障害（診断書なし・配慮あり）情報入力シート'!AP614=1,'発達障害（診断書なし・配慮あり）情報入力シート'!D614&lt;&gt;"",'発達障害（診断書なし・配慮あり）情報入力シート'!D614&lt;&gt;"在籍者(2年生以上)"),1,0))</f>
        <v>0</v>
      </c>
      <c r="C614" s="1218">
        <f t="shared" si="27"/>
        <v>0</v>
      </c>
      <c r="D614" s="1218" t="str">
        <f>IFERROR(MATCH(ROW('発達障害（診断書なし・配慮あり）情報入力シート'!A590),C:C,0),"")</f>
        <v/>
      </c>
      <c r="E614" s="1218">
        <f>IF('発達障害（診断書なし・配慮あり）情報入力シート'!BS614="",0,IF(AND('発達障害（診断書なし・配慮あり）情報入力シート'!BR614=1,'発達障害（診断書なし・配慮あり）情報入力シート'!D614&lt;&gt;"",'発達障害（診断書なし・配慮あり）情報入力シート'!D614&lt;&gt;"入学しなかった"),1,0))</f>
        <v>0</v>
      </c>
      <c r="F614" s="1218">
        <f t="shared" si="28"/>
        <v>0</v>
      </c>
      <c r="G614" s="1218" t="str">
        <f>IFERROR(MATCH(ROW('発達障害（診断書なし・配慮あり）情報入力シート'!AN590),F:F,0),"")</f>
        <v/>
      </c>
      <c r="H614" s="8">
        <f>IF('発達障害（診断書なし・配慮あり）情報入力シート'!CL614="",0,IF(AND('発達障害（診断書なし・配慮あり）情報入力シート'!CK614=1,'発達障害（診断書なし・配慮あり）情報入力シート'!D614&lt;&gt;"",'発達障害（診断書なし・配慮あり）情報入力シート'!D614&lt;&gt;"入学しなかった"),1,0))</f>
        <v>0</v>
      </c>
      <c r="I614" s="8">
        <f t="shared" si="29"/>
        <v>0</v>
      </c>
      <c r="J614" s="8" t="str">
        <f>IFERROR(MATCH(ROW('発達障害（診断書なし・配慮あり）情報入力シート'!BD590),I:I,0),"")</f>
        <v/>
      </c>
      <c r="K614" s="8">
        <f>IF(OR(SUM('発達障害（診断書なし・配慮あり）情報入力シート'!AT614:BQ614,'発達障害（診断書なし・配慮あり）情報入力シート'!BT614:CJ614)&gt;0,COUNTA('発達障害（診断書なし・配慮あり）情報入力シート'!BR614:BS614)=2,COUNTA('発達障害（診断書なし・配慮あり）情報入力シート'!CK614:CL614)=2),1,0)</f>
        <v>0</v>
      </c>
      <c r="L614" s="8">
        <f>SUM('発達障害（診断書なし・配慮あり）情報入力シート'!J614:M614)+COUNTA('発達障害（診断書なし・配慮あり）情報入力シート'!N614)</f>
        <v>0</v>
      </c>
      <c r="M614" s="8">
        <f>SUM('発達障害（診断書なし・配慮あり）情報入力シート'!O614:R614)+COUNTA('発達障害（診断書なし・配慮あり）情報入力シート'!S614)</f>
        <v>0</v>
      </c>
      <c r="N614" s="8">
        <f>IF(SUM('発達障害（診断書なし・配慮あり）情報入力シート'!$T614:$AP614)&gt;0,1,0)</f>
        <v>0</v>
      </c>
      <c r="O614" s="8">
        <f>IF('発達障害（診断書なし・配慮あり）情報入力シート'!D614="入学者(新1年生)",1,0)</f>
        <v>0</v>
      </c>
    </row>
    <row r="615" spans="1:15" x14ac:dyDescent="0.4">
      <c r="A615" s="1217">
        <v>591</v>
      </c>
      <c r="B615" s="1218">
        <f>IF('発達障害（診断書なし・配慮あり）情報入力シート'!AQ615="",0,IF(AND('発達障害（診断書なし・配慮あり）情報入力シート'!AP615=1,'発達障害（診断書なし・配慮あり）情報入力シート'!D615&lt;&gt;"",'発達障害（診断書なし・配慮あり）情報入力シート'!D615&lt;&gt;"在籍者(2年生以上)"),1,0))</f>
        <v>0</v>
      </c>
      <c r="C615" s="1218">
        <f t="shared" si="27"/>
        <v>0</v>
      </c>
      <c r="D615" s="1218" t="str">
        <f>IFERROR(MATCH(ROW('発達障害（診断書なし・配慮あり）情報入力シート'!A591),C:C,0),"")</f>
        <v/>
      </c>
      <c r="E615" s="1218">
        <f>IF('発達障害（診断書なし・配慮あり）情報入力シート'!BS615="",0,IF(AND('発達障害（診断書なし・配慮あり）情報入力シート'!BR615=1,'発達障害（診断書なし・配慮あり）情報入力シート'!D615&lt;&gt;"",'発達障害（診断書なし・配慮あり）情報入力シート'!D615&lt;&gt;"入学しなかった"),1,0))</f>
        <v>0</v>
      </c>
      <c r="F615" s="1218">
        <f t="shared" si="28"/>
        <v>0</v>
      </c>
      <c r="G615" s="1218" t="str">
        <f>IFERROR(MATCH(ROW('発達障害（診断書なし・配慮あり）情報入力シート'!AN591),F:F,0),"")</f>
        <v/>
      </c>
      <c r="H615" s="8">
        <f>IF('発達障害（診断書なし・配慮あり）情報入力シート'!CL615="",0,IF(AND('発達障害（診断書なし・配慮あり）情報入力シート'!CK615=1,'発達障害（診断書なし・配慮あり）情報入力シート'!D615&lt;&gt;"",'発達障害（診断書なし・配慮あり）情報入力シート'!D615&lt;&gt;"入学しなかった"),1,0))</f>
        <v>0</v>
      </c>
      <c r="I615" s="8">
        <f t="shared" si="29"/>
        <v>0</v>
      </c>
      <c r="J615" s="8" t="str">
        <f>IFERROR(MATCH(ROW('発達障害（診断書なし・配慮あり）情報入力シート'!BD591),I:I,0),"")</f>
        <v/>
      </c>
      <c r="K615" s="8">
        <f>IF(OR(SUM('発達障害（診断書なし・配慮あり）情報入力シート'!AT615:BQ615,'発達障害（診断書なし・配慮あり）情報入力シート'!BT615:CJ615)&gt;0,COUNTA('発達障害（診断書なし・配慮あり）情報入力シート'!BR615:BS615)=2,COUNTA('発達障害（診断書なし・配慮あり）情報入力シート'!CK615:CL615)=2),1,0)</f>
        <v>0</v>
      </c>
      <c r="L615" s="8">
        <f>SUM('発達障害（診断書なし・配慮あり）情報入力シート'!J615:M615)+COUNTA('発達障害（診断書なし・配慮あり）情報入力シート'!N615)</f>
        <v>0</v>
      </c>
      <c r="M615" s="8">
        <f>SUM('発達障害（診断書なし・配慮あり）情報入力シート'!O615:R615)+COUNTA('発達障害（診断書なし・配慮あり）情報入力シート'!S615)</f>
        <v>0</v>
      </c>
      <c r="N615" s="8">
        <f>IF(SUM('発達障害（診断書なし・配慮あり）情報入力シート'!$T615:$AP615)&gt;0,1,0)</f>
        <v>0</v>
      </c>
      <c r="O615" s="8">
        <f>IF('発達障害（診断書なし・配慮あり）情報入力シート'!D615="入学者(新1年生)",1,0)</f>
        <v>0</v>
      </c>
    </row>
    <row r="616" spans="1:15" x14ac:dyDescent="0.4">
      <c r="A616" s="1217">
        <v>592</v>
      </c>
      <c r="B616" s="1218">
        <f>IF('発達障害（診断書なし・配慮あり）情報入力シート'!AQ616="",0,IF(AND('発達障害（診断書なし・配慮あり）情報入力シート'!AP616=1,'発達障害（診断書なし・配慮あり）情報入力シート'!D616&lt;&gt;"",'発達障害（診断書なし・配慮あり）情報入力シート'!D616&lt;&gt;"在籍者(2年生以上)"),1,0))</f>
        <v>0</v>
      </c>
      <c r="C616" s="1218">
        <f t="shared" si="27"/>
        <v>0</v>
      </c>
      <c r="D616" s="1218" t="str">
        <f>IFERROR(MATCH(ROW('発達障害（診断書なし・配慮あり）情報入力シート'!A592),C:C,0),"")</f>
        <v/>
      </c>
      <c r="E616" s="1218">
        <f>IF('発達障害（診断書なし・配慮あり）情報入力シート'!BS616="",0,IF(AND('発達障害（診断書なし・配慮あり）情報入力シート'!BR616=1,'発達障害（診断書なし・配慮あり）情報入力シート'!D616&lt;&gt;"",'発達障害（診断書なし・配慮あり）情報入力シート'!D616&lt;&gt;"入学しなかった"),1,0))</f>
        <v>0</v>
      </c>
      <c r="F616" s="1218">
        <f t="shared" si="28"/>
        <v>0</v>
      </c>
      <c r="G616" s="1218" t="str">
        <f>IFERROR(MATCH(ROW('発達障害（診断書なし・配慮あり）情報入力シート'!AN592),F:F,0),"")</f>
        <v/>
      </c>
      <c r="H616" s="8">
        <f>IF('発達障害（診断書なし・配慮あり）情報入力シート'!CL616="",0,IF(AND('発達障害（診断書なし・配慮あり）情報入力シート'!CK616=1,'発達障害（診断書なし・配慮あり）情報入力シート'!D616&lt;&gt;"",'発達障害（診断書なし・配慮あり）情報入力シート'!D616&lt;&gt;"入学しなかった"),1,0))</f>
        <v>0</v>
      </c>
      <c r="I616" s="8">
        <f t="shared" si="29"/>
        <v>0</v>
      </c>
      <c r="J616" s="8" t="str">
        <f>IFERROR(MATCH(ROW('発達障害（診断書なし・配慮あり）情報入力シート'!BD592),I:I,0),"")</f>
        <v/>
      </c>
      <c r="K616" s="8">
        <f>IF(OR(SUM('発達障害（診断書なし・配慮あり）情報入力シート'!AT616:BQ616,'発達障害（診断書なし・配慮あり）情報入力シート'!BT616:CJ616)&gt;0,COUNTA('発達障害（診断書なし・配慮あり）情報入力シート'!BR616:BS616)=2,COUNTA('発達障害（診断書なし・配慮あり）情報入力シート'!CK616:CL616)=2),1,0)</f>
        <v>0</v>
      </c>
      <c r="L616" s="8">
        <f>SUM('発達障害（診断書なし・配慮あり）情報入力シート'!J616:M616)+COUNTA('発達障害（診断書なし・配慮あり）情報入力シート'!N616)</f>
        <v>0</v>
      </c>
      <c r="M616" s="8">
        <f>SUM('発達障害（診断書なし・配慮あり）情報入力シート'!O616:R616)+COUNTA('発達障害（診断書なし・配慮あり）情報入力シート'!S616)</f>
        <v>0</v>
      </c>
      <c r="N616" s="8">
        <f>IF(SUM('発達障害（診断書なし・配慮あり）情報入力シート'!$T616:$AP616)&gt;0,1,0)</f>
        <v>0</v>
      </c>
      <c r="O616" s="8">
        <f>IF('発達障害（診断書なし・配慮あり）情報入力シート'!D616="入学者(新1年生)",1,0)</f>
        <v>0</v>
      </c>
    </row>
    <row r="617" spans="1:15" x14ac:dyDescent="0.4">
      <c r="A617" s="1217">
        <v>593</v>
      </c>
      <c r="B617" s="1218">
        <f>IF('発達障害（診断書なし・配慮あり）情報入力シート'!AQ617="",0,IF(AND('発達障害（診断書なし・配慮あり）情報入力シート'!AP617=1,'発達障害（診断書なし・配慮あり）情報入力シート'!D617&lt;&gt;"",'発達障害（診断書なし・配慮あり）情報入力シート'!D617&lt;&gt;"在籍者(2年生以上)"),1,0))</f>
        <v>0</v>
      </c>
      <c r="C617" s="1218">
        <f t="shared" si="27"/>
        <v>0</v>
      </c>
      <c r="D617" s="1218" t="str">
        <f>IFERROR(MATCH(ROW('発達障害（診断書なし・配慮あり）情報入力シート'!A593),C:C,0),"")</f>
        <v/>
      </c>
      <c r="E617" s="1218">
        <f>IF('発達障害（診断書なし・配慮あり）情報入力シート'!BS617="",0,IF(AND('発達障害（診断書なし・配慮あり）情報入力シート'!BR617=1,'発達障害（診断書なし・配慮あり）情報入力シート'!D617&lt;&gt;"",'発達障害（診断書なし・配慮あり）情報入力シート'!D617&lt;&gt;"入学しなかった"),1,0))</f>
        <v>0</v>
      </c>
      <c r="F617" s="1218">
        <f t="shared" si="28"/>
        <v>0</v>
      </c>
      <c r="G617" s="1218" t="str">
        <f>IFERROR(MATCH(ROW('発達障害（診断書なし・配慮あり）情報入力シート'!AN593),F:F,0),"")</f>
        <v/>
      </c>
      <c r="H617" s="8">
        <f>IF('発達障害（診断書なし・配慮あり）情報入力シート'!CL617="",0,IF(AND('発達障害（診断書なし・配慮あり）情報入力シート'!CK617=1,'発達障害（診断書なし・配慮あり）情報入力シート'!D617&lt;&gt;"",'発達障害（診断書なし・配慮あり）情報入力シート'!D617&lt;&gt;"入学しなかった"),1,0))</f>
        <v>0</v>
      </c>
      <c r="I617" s="8">
        <f t="shared" si="29"/>
        <v>0</v>
      </c>
      <c r="J617" s="8" t="str">
        <f>IFERROR(MATCH(ROW('発達障害（診断書なし・配慮あり）情報入力シート'!BD593),I:I,0),"")</f>
        <v/>
      </c>
      <c r="K617" s="8">
        <f>IF(OR(SUM('発達障害（診断書なし・配慮あり）情報入力シート'!AT617:BQ617,'発達障害（診断書なし・配慮あり）情報入力シート'!BT617:CJ617)&gt;0,COUNTA('発達障害（診断書なし・配慮あり）情報入力シート'!BR617:BS617)=2,COUNTA('発達障害（診断書なし・配慮あり）情報入力シート'!CK617:CL617)=2),1,0)</f>
        <v>0</v>
      </c>
      <c r="L617" s="8">
        <f>SUM('発達障害（診断書なし・配慮あり）情報入力シート'!J617:M617)+COUNTA('発達障害（診断書なし・配慮あり）情報入力シート'!N617)</f>
        <v>0</v>
      </c>
      <c r="M617" s="8">
        <f>SUM('発達障害（診断書なし・配慮あり）情報入力シート'!O617:R617)+COUNTA('発達障害（診断書なし・配慮あり）情報入力シート'!S617)</f>
        <v>0</v>
      </c>
      <c r="N617" s="8">
        <f>IF(SUM('発達障害（診断書なし・配慮あり）情報入力シート'!$T617:$AP617)&gt;0,1,0)</f>
        <v>0</v>
      </c>
      <c r="O617" s="8">
        <f>IF('発達障害（診断書なし・配慮あり）情報入力シート'!D617="入学者(新1年生)",1,0)</f>
        <v>0</v>
      </c>
    </row>
    <row r="618" spans="1:15" x14ac:dyDescent="0.4">
      <c r="A618" s="1217">
        <v>594</v>
      </c>
      <c r="B618" s="1218">
        <f>IF('発達障害（診断書なし・配慮あり）情報入力シート'!AQ618="",0,IF(AND('発達障害（診断書なし・配慮あり）情報入力シート'!AP618=1,'発達障害（診断書なし・配慮あり）情報入力シート'!D618&lt;&gt;"",'発達障害（診断書なし・配慮あり）情報入力シート'!D618&lt;&gt;"在籍者(2年生以上)"),1,0))</f>
        <v>0</v>
      </c>
      <c r="C618" s="1218">
        <f t="shared" si="27"/>
        <v>0</v>
      </c>
      <c r="D618" s="1218" t="str">
        <f>IFERROR(MATCH(ROW('発達障害（診断書なし・配慮あり）情報入力シート'!A594),C:C,0),"")</f>
        <v/>
      </c>
      <c r="E618" s="1218">
        <f>IF('発達障害（診断書なし・配慮あり）情報入力シート'!BS618="",0,IF(AND('発達障害（診断書なし・配慮あり）情報入力シート'!BR618=1,'発達障害（診断書なし・配慮あり）情報入力シート'!D618&lt;&gt;"",'発達障害（診断書なし・配慮あり）情報入力シート'!D618&lt;&gt;"入学しなかった"),1,0))</f>
        <v>0</v>
      </c>
      <c r="F618" s="1218">
        <f t="shared" si="28"/>
        <v>0</v>
      </c>
      <c r="G618" s="1218" t="str">
        <f>IFERROR(MATCH(ROW('発達障害（診断書なし・配慮あり）情報入力シート'!AN594),F:F,0),"")</f>
        <v/>
      </c>
      <c r="H618" s="8">
        <f>IF('発達障害（診断書なし・配慮あり）情報入力シート'!CL618="",0,IF(AND('発達障害（診断書なし・配慮あり）情報入力シート'!CK618=1,'発達障害（診断書なし・配慮あり）情報入力シート'!D618&lt;&gt;"",'発達障害（診断書なし・配慮あり）情報入力シート'!D618&lt;&gt;"入学しなかった"),1,0))</f>
        <v>0</v>
      </c>
      <c r="I618" s="8">
        <f t="shared" si="29"/>
        <v>0</v>
      </c>
      <c r="J618" s="8" t="str">
        <f>IFERROR(MATCH(ROW('発達障害（診断書なし・配慮あり）情報入力シート'!BD594),I:I,0),"")</f>
        <v/>
      </c>
      <c r="K618" s="8">
        <f>IF(OR(SUM('発達障害（診断書なし・配慮あり）情報入力シート'!AT618:BQ618,'発達障害（診断書なし・配慮あり）情報入力シート'!BT618:CJ618)&gt;0,COUNTA('発達障害（診断書なし・配慮あり）情報入力シート'!BR618:BS618)=2,COUNTA('発達障害（診断書なし・配慮あり）情報入力シート'!CK618:CL618)=2),1,0)</f>
        <v>0</v>
      </c>
      <c r="L618" s="8">
        <f>SUM('発達障害（診断書なし・配慮あり）情報入力シート'!J618:M618)+COUNTA('発達障害（診断書なし・配慮あり）情報入力シート'!N618)</f>
        <v>0</v>
      </c>
      <c r="M618" s="8">
        <f>SUM('発達障害（診断書なし・配慮あり）情報入力シート'!O618:R618)+COUNTA('発達障害（診断書なし・配慮あり）情報入力シート'!S618)</f>
        <v>0</v>
      </c>
      <c r="N618" s="8">
        <f>IF(SUM('発達障害（診断書なし・配慮あり）情報入力シート'!$T618:$AP618)&gt;0,1,0)</f>
        <v>0</v>
      </c>
      <c r="O618" s="8">
        <f>IF('発達障害（診断書なし・配慮あり）情報入力シート'!D618="入学者(新1年生)",1,0)</f>
        <v>0</v>
      </c>
    </row>
    <row r="619" spans="1:15" x14ac:dyDescent="0.4">
      <c r="A619" s="1217">
        <v>595</v>
      </c>
      <c r="B619" s="1218">
        <f>IF('発達障害（診断書なし・配慮あり）情報入力シート'!AQ619="",0,IF(AND('発達障害（診断書なし・配慮あり）情報入力シート'!AP619=1,'発達障害（診断書なし・配慮あり）情報入力シート'!D619&lt;&gt;"",'発達障害（診断書なし・配慮あり）情報入力シート'!D619&lt;&gt;"在籍者(2年生以上)"),1,0))</f>
        <v>0</v>
      </c>
      <c r="C619" s="1218">
        <f t="shared" si="27"/>
        <v>0</v>
      </c>
      <c r="D619" s="1218" t="str">
        <f>IFERROR(MATCH(ROW('発達障害（診断書なし・配慮あり）情報入力シート'!A595),C:C,0),"")</f>
        <v/>
      </c>
      <c r="E619" s="1218">
        <f>IF('発達障害（診断書なし・配慮あり）情報入力シート'!BS619="",0,IF(AND('発達障害（診断書なし・配慮あり）情報入力シート'!BR619=1,'発達障害（診断書なし・配慮あり）情報入力シート'!D619&lt;&gt;"",'発達障害（診断書なし・配慮あり）情報入力シート'!D619&lt;&gt;"入学しなかった"),1,0))</f>
        <v>0</v>
      </c>
      <c r="F619" s="1218">
        <f t="shared" si="28"/>
        <v>0</v>
      </c>
      <c r="G619" s="1218" t="str">
        <f>IFERROR(MATCH(ROW('発達障害（診断書なし・配慮あり）情報入力シート'!AN595),F:F,0),"")</f>
        <v/>
      </c>
      <c r="H619" s="8">
        <f>IF('発達障害（診断書なし・配慮あり）情報入力シート'!CL619="",0,IF(AND('発達障害（診断書なし・配慮あり）情報入力シート'!CK619=1,'発達障害（診断書なし・配慮あり）情報入力シート'!D619&lt;&gt;"",'発達障害（診断書なし・配慮あり）情報入力シート'!D619&lt;&gt;"入学しなかった"),1,0))</f>
        <v>0</v>
      </c>
      <c r="I619" s="8">
        <f t="shared" si="29"/>
        <v>0</v>
      </c>
      <c r="J619" s="8" t="str">
        <f>IFERROR(MATCH(ROW('発達障害（診断書なし・配慮あり）情報入力シート'!BD595),I:I,0),"")</f>
        <v/>
      </c>
      <c r="K619" s="8">
        <f>IF(OR(SUM('発達障害（診断書なし・配慮あり）情報入力シート'!AT619:BQ619,'発達障害（診断書なし・配慮あり）情報入力シート'!BT619:CJ619)&gt;0,COUNTA('発達障害（診断書なし・配慮あり）情報入力シート'!BR619:BS619)=2,COUNTA('発達障害（診断書なし・配慮あり）情報入力シート'!CK619:CL619)=2),1,0)</f>
        <v>0</v>
      </c>
      <c r="L619" s="8">
        <f>SUM('発達障害（診断書なし・配慮あり）情報入力シート'!J619:M619)+COUNTA('発達障害（診断書なし・配慮あり）情報入力シート'!N619)</f>
        <v>0</v>
      </c>
      <c r="M619" s="8">
        <f>SUM('発達障害（診断書なし・配慮あり）情報入力シート'!O619:R619)+COUNTA('発達障害（診断書なし・配慮あり）情報入力シート'!S619)</f>
        <v>0</v>
      </c>
      <c r="N619" s="8">
        <f>IF(SUM('発達障害（診断書なし・配慮あり）情報入力シート'!$T619:$AP619)&gt;0,1,0)</f>
        <v>0</v>
      </c>
      <c r="O619" s="8">
        <f>IF('発達障害（診断書なし・配慮あり）情報入力シート'!D619="入学者(新1年生)",1,0)</f>
        <v>0</v>
      </c>
    </row>
    <row r="620" spans="1:15" x14ac:dyDescent="0.4">
      <c r="A620" s="1217">
        <v>596</v>
      </c>
      <c r="B620" s="1218">
        <f>IF('発達障害（診断書なし・配慮あり）情報入力シート'!AQ620="",0,IF(AND('発達障害（診断書なし・配慮あり）情報入力シート'!AP620=1,'発達障害（診断書なし・配慮あり）情報入力シート'!D620&lt;&gt;"",'発達障害（診断書なし・配慮あり）情報入力シート'!D620&lt;&gt;"在籍者(2年生以上)"),1,0))</f>
        <v>0</v>
      </c>
      <c r="C620" s="1218">
        <f t="shared" si="27"/>
        <v>0</v>
      </c>
      <c r="D620" s="1218" t="str">
        <f>IFERROR(MATCH(ROW('発達障害（診断書なし・配慮あり）情報入力シート'!A596),C:C,0),"")</f>
        <v/>
      </c>
      <c r="E620" s="1218">
        <f>IF('発達障害（診断書なし・配慮あり）情報入力シート'!BS620="",0,IF(AND('発達障害（診断書なし・配慮あり）情報入力シート'!BR620=1,'発達障害（診断書なし・配慮あり）情報入力シート'!D620&lt;&gt;"",'発達障害（診断書なし・配慮あり）情報入力シート'!D620&lt;&gt;"入学しなかった"),1,0))</f>
        <v>0</v>
      </c>
      <c r="F620" s="1218">
        <f t="shared" si="28"/>
        <v>0</v>
      </c>
      <c r="G620" s="1218" t="str">
        <f>IFERROR(MATCH(ROW('発達障害（診断書なし・配慮あり）情報入力シート'!AN596),F:F,0),"")</f>
        <v/>
      </c>
      <c r="H620" s="8">
        <f>IF('発達障害（診断書なし・配慮あり）情報入力シート'!CL620="",0,IF(AND('発達障害（診断書なし・配慮あり）情報入力シート'!CK620=1,'発達障害（診断書なし・配慮あり）情報入力シート'!D620&lt;&gt;"",'発達障害（診断書なし・配慮あり）情報入力シート'!D620&lt;&gt;"入学しなかった"),1,0))</f>
        <v>0</v>
      </c>
      <c r="I620" s="8">
        <f t="shared" si="29"/>
        <v>0</v>
      </c>
      <c r="J620" s="8" t="str">
        <f>IFERROR(MATCH(ROW('発達障害（診断書なし・配慮あり）情報入力シート'!BD596),I:I,0),"")</f>
        <v/>
      </c>
      <c r="K620" s="8">
        <f>IF(OR(SUM('発達障害（診断書なし・配慮あり）情報入力シート'!AT620:BQ620,'発達障害（診断書なし・配慮あり）情報入力シート'!BT620:CJ620)&gt;0,COUNTA('発達障害（診断書なし・配慮あり）情報入力シート'!BR620:BS620)=2,COUNTA('発達障害（診断書なし・配慮あり）情報入力シート'!CK620:CL620)=2),1,0)</f>
        <v>0</v>
      </c>
      <c r="L620" s="8">
        <f>SUM('発達障害（診断書なし・配慮あり）情報入力シート'!J620:M620)+COUNTA('発達障害（診断書なし・配慮あり）情報入力シート'!N620)</f>
        <v>0</v>
      </c>
      <c r="M620" s="8">
        <f>SUM('発達障害（診断書なし・配慮あり）情報入力シート'!O620:R620)+COUNTA('発達障害（診断書なし・配慮あり）情報入力シート'!S620)</f>
        <v>0</v>
      </c>
      <c r="N620" s="8">
        <f>IF(SUM('発達障害（診断書なし・配慮あり）情報入力シート'!$T620:$AP620)&gt;0,1,0)</f>
        <v>0</v>
      </c>
      <c r="O620" s="8">
        <f>IF('発達障害（診断書なし・配慮あり）情報入力シート'!D620="入学者(新1年生)",1,0)</f>
        <v>0</v>
      </c>
    </row>
    <row r="621" spans="1:15" x14ac:dyDescent="0.4">
      <c r="A621" s="1217">
        <v>597</v>
      </c>
      <c r="B621" s="1218">
        <f>IF('発達障害（診断書なし・配慮あり）情報入力シート'!AQ621="",0,IF(AND('発達障害（診断書なし・配慮あり）情報入力シート'!AP621=1,'発達障害（診断書なし・配慮あり）情報入力シート'!D621&lt;&gt;"",'発達障害（診断書なし・配慮あり）情報入力シート'!D621&lt;&gt;"在籍者(2年生以上)"),1,0))</f>
        <v>0</v>
      </c>
      <c r="C621" s="1218">
        <f t="shared" si="27"/>
        <v>0</v>
      </c>
      <c r="D621" s="1218" t="str">
        <f>IFERROR(MATCH(ROW('発達障害（診断書なし・配慮あり）情報入力シート'!A597),C:C,0),"")</f>
        <v/>
      </c>
      <c r="E621" s="1218">
        <f>IF('発達障害（診断書なし・配慮あり）情報入力シート'!BS621="",0,IF(AND('発達障害（診断書なし・配慮あり）情報入力シート'!BR621=1,'発達障害（診断書なし・配慮あり）情報入力シート'!D621&lt;&gt;"",'発達障害（診断書なし・配慮あり）情報入力シート'!D621&lt;&gt;"入学しなかった"),1,0))</f>
        <v>0</v>
      </c>
      <c r="F621" s="1218">
        <f t="shared" si="28"/>
        <v>0</v>
      </c>
      <c r="G621" s="1218" t="str">
        <f>IFERROR(MATCH(ROW('発達障害（診断書なし・配慮あり）情報入力シート'!AN597),F:F,0),"")</f>
        <v/>
      </c>
      <c r="H621" s="8">
        <f>IF('発達障害（診断書なし・配慮あり）情報入力シート'!CL621="",0,IF(AND('発達障害（診断書なし・配慮あり）情報入力シート'!CK621=1,'発達障害（診断書なし・配慮あり）情報入力シート'!D621&lt;&gt;"",'発達障害（診断書なし・配慮あり）情報入力シート'!D621&lt;&gt;"入学しなかった"),1,0))</f>
        <v>0</v>
      </c>
      <c r="I621" s="8">
        <f t="shared" si="29"/>
        <v>0</v>
      </c>
      <c r="J621" s="8" t="str">
        <f>IFERROR(MATCH(ROW('発達障害（診断書なし・配慮あり）情報入力シート'!BD597),I:I,0),"")</f>
        <v/>
      </c>
      <c r="K621" s="8">
        <f>IF(OR(SUM('発達障害（診断書なし・配慮あり）情報入力シート'!AT621:BQ621,'発達障害（診断書なし・配慮あり）情報入力シート'!BT621:CJ621)&gt;0,COUNTA('発達障害（診断書なし・配慮あり）情報入力シート'!BR621:BS621)=2,COUNTA('発達障害（診断書なし・配慮あり）情報入力シート'!CK621:CL621)=2),1,0)</f>
        <v>0</v>
      </c>
      <c r="L621" s="8">
        <f>SUM('発達障害（診断書なし・配慮あり）情報入力シート'!J621:M621)+COUNTA('発達障害（診断書なし・配慮あり）情報入力シート'!N621)</f>
        <v>0</v>
      </c>
      <c r="M621" s="8">
        <f>SUM('発達障害（診断書なし・配慮あり）情報入力シート'!O621:R621)+COUNTA('発達障害（診断書なし・配慮あり）情報入力シート'!S621)</f>
        <v>0</v>
      </c>
      <c r="N621" s="8">
        <f>IF(SUM('発達障害（診断書なし・配慮あり）情報入力シート'!$T621:$AP621)&gt;0,1,0)</f>
        <v>0</v>
      </c>
      <c r="O621" s="8">
        <f>IF('発達障害（診断書なし・配慮あり）情報入力シート'!D621="入学者(新1年生)",1,0)</f>
        <v>0</v>
      </c>
    </row>
    <row r="622" spans="1:15" x14ac:dyDescent="0.4">
      <c r="A622" s="1217">
        <v>598</v>
      </c>
      <c r="B622" s="1218">
        <f>IF('発達障害（診断書なし・配慮あり）情報入力シート'!AQ622="",0,IF(AND('発達障害（診断書なし・配慮あり）情報入力シート'!AP622=1,'発達障害（診断書なし・配慮あり）情報入力シート'!D622&lt;&gt;"",'発達障害（診断書なし・配慮あり）情報入力シート'!D622&lt;&gt;"在籍者(2年生以上)"),1,0))</f>
        <v>0</v>
      </c>
      <c r="C622" s="1218">
        <f t="shared" si="27"/>
        <v>0</v>
      </c>
      <c r="D622" s="1218" t="str">
        <f>IFERROR(MATCH(ROW('発達障害（診断書なし・配慮あり）情報入力シート'!A598),C:C,0),"")</f>
        <v/>
      </c>
      <c r="E622" s="1218">
        <f>IF('発達障害（診断書なし・配慮あり）情報入力シート'!BS622="",0,IF(AND('発達障害（診断書なし・配慮あり）情報入力シート'!BR622=1,'発達障害（診断書なし・配慮あり）情報入力シート'!D622&lt;&gt;"",'発達障害（診断書なし・配慮あり）情報入力シート'!D622&lt;&gt;"入学しなかった"),1,0))</f>
        <v>0</v>
      </c>
      <c r="F622" s="1218">
        <f t="shared" si="28"/>
        <v>0</v>
      </c>
      <c r="G622" s="1218" t="str">
        <f>IFERROR(MATCH(ROW('発達障害（診断書なし・配慮あり）情報入力シート'!AN598),F:F,0),"")</f>
        <v/>
      </c>
      <c r="H622" s="8">
        <f>IF('発達障害（診断書なし・配慮あり）情報入力シート'!CL622="",0,IF(AND('発達障害（診断書なし・配慮あり）情報入力シート'!CK622=1,'発達障害（診断書なし・配慮あり）情報入力シート'!D622&lt;&gt;"",'発達障害（診断書なし・配慮あり）情報入力シート'!D622&lt;&gt;"入学しなかった"),1,0))</f>
        <v>0</v>
      </c>
      <c r="I622" s="8">
        <f t="shared" si="29"/>
        <v>0</v>
      </c>
      <c r="J622" s="8" t="str">
        <f>IFERROR(MATCH(ROW('発達障害（診断書なし・配慮あり）情報入力シート'!BD598),I:I,0),"")</f>
        <v/>
      </c>
      <c r="K622" s="8">
        <f>IF(OR(SUM('発達障害（診断書なし・配慮あり）情報入力シート'!AT622:BQ622,'発達障害（診断書なし・配慮あり）情報入力シート'!BT622:CJ622)&gt;0,COUNTA('発達障害（診断書なし・配慮あり）情報入力シート'!BR622:BS622)=2,COUNTA('発達障害（診断書なし・配慮あり）情報入力シート'!CK622:CL622)=2),1,0)</f>
        <v>0</v>
      </c>
      <c r="L622" s="8">
        <f>SUM('発達障害（診断書なし・配慮あり）情報入力シート'!J622:M622)+COUNTA('発達障害（診断書なし・配慮あり）情報入力シート'!N622)</f>
        <v>0</v>
      </c>
      <c r="M622" s="8">
        <f>SUM('発達障害（診断書なし・配慮あり）情報入力シート'!O622:R622)+COUNTA('発達障害（診断書なし・配慮あり）情報入力シート'!S622)</f>
        <v>0</v>
      </c>
      <c r="N622" s="8">
        <f>IF(SUM('発達障害（診断書なし・配慮あり）情報入力シート'!$T622:$AP622)&gt;0,1,0)</f>
        <v>0</v>
      </c>
      <c r="O622" s="8">
        <f>IF('発達障害（診断書なし・配慮あり）情報入力シート'!D622="入学者(新1年生)",1,0)</f>
        <v>0</v>
      </c>
    </row>
    <row r="623" spans="1:15" x14ac:dyDescent="0.4">
      <c r="A623" s="1217">
        <v>599</v>
      </c>
      <c r="B623" s="1218">
        <f>IF('発達障害（診断書なし・配慮あり）情報入力シート'!AQ623="",0,IF(AND('発達障害（診断書なし・配慮あり）情報入力シート'!AP623=1,'発達障害（診断書なし・配慮あり）情報入力シート'!D623&lt;&gt;"",'発達障害（診断書なし・配慮あり）情報入力シート'!D623&lt;&gt;"在籍者(2年生以上)"),1,0))</f>
        <v>0</v>
      </c>
      <c r="C623" s="1218">
        <f t="shared" si="27"/>
        <v>0</v>
      </c>
      <c r="D623" s="1218" t="str">
        <f>IFERROR(MATCH(ROW('発達障害（診断書なし・配慮あり）情報入力シート'!A599),C:C,0),"")</f>
        <v/>
      </c>
      <c r="E623" s="1218">
        <f>IF('発達障害（診断書なし・配慮あり）情報入力シート'!BS623="",0,IF(AND('発達障害（診断書なし・配慮あり）情報入力シート'!BR623=1,'発達障害（診断書なし・配慮あり）情報入力シート'!D623&lt;&gt;"",'発達障害（診断書なし・配慮あり）情報入力シート'!D623&lt;&gt;"入学しなかった"),1,0))</f>
        <v>0</v>
      </c>
      <c r="F623" s="1218">
        <f t="shared" si="28"/>
        <v>0</v>
      </c>
      <c r="G623" s="1218" t="str">
        <f>IFERROR(MATCH(ROW('発達障害（診断書なし・配慮あり）情報入力シート'!AN599),F:F,0),"")</f>
        <v/>
      </c>
      <c r="H623" s="8">
        <f>IF('発達障害（診断書なし・配慮あり）情報入力シート'!CL623="",0,IF(AND('発達障害（診断書なし・配慮あり）情報入力シート'!CK623=1,'発達障害（診断書なし・配慮あり）情報入力シート'!D623&lt;&gt;"",'発達障害（診断書なし・配慮あり）情報入力シート'!D623&lt;&gt;"入学しなかった"),1,0))</f>
        <v>0</v>
      </c>
      <c r="I623" s="8">
        <f t="shared" si="29"/>
        <v>0</v>
      </c>
      <c r="J623" s="8" t="str">
        <f>IFERROR(MATCH(ROW('発達障害（診断書なし・配慮あり）情報入力シート'!BD599),I:I,0),"")</f>
        <v/>
      </c>
      <c r="K623" s="8">
        <f>IF(OR(SUM('発達障害（診断書なし・配慮あり）情報入力シート'!AT623:BQ623,'発達障害（診断書なし・配慮あり）情報入力シート'!BT623:CJ623)&gt;0,COUNTA('発達障害（診断書なし・配慮あり）情報入力シート'!BR623:BS623)=2,COUNTA('発達障害（診断書なし・配慮あり）情報入力シート'!CK623:CL623)=2),1,0)</f>
        <v>0</v>
      </c>
      <c r="L623" s="8">
        <f>SUM('発達障害（診断書なし・配慮あり）情報入力シート'!J623:M623)+COUNTA('発達障害（診断書なし・配慮あり）情報入力シート'!N623)</f>
        <v>0</v>
      </c>
      <c r="M623" s="8">
        <f>SUM('発達障害（診断書なし・配慮あり）情報入力シート'!O623:R623)+COUNTA('発達障害（診断書なし・配慮あり）情報入力シート'!S623)</f>
        <v>0</v>
      </c>
      <c r="N623" s="8">
        <f>IF(SUM('発達障害（診断書なし・配慮あり）情報入力シート'!$T623:$AP623)&gt;0,1,0)</f>
        <v>0</v>
      </c>
      <c r="O623" s="8">
        <f>IF('発達障害（診断書なし・配慮あり）情報入力シート'!D623="入学者(新1年生)",1,0)</f>
        <v>0</v>
      </c>
    </row>
    <row r="624" spans="1:15" x14ac:dyDescent="0.4">
      <c r="A624" s="1217">
        <v>600</v>
      </c>
      <c r="B624" s="1218">
        <f>IF('発達障害（診断書なし・配慮あり）情報入力シート'!AQ624="",0,IF(AND('発達障害（診断書なし・配慮あり）情報入力シート'!AP624=1,'発達障害（診断書なし・配慮あり）情報入力シート'!D624&lt;&gt;"",'発達障害（診断書なし・配慮あり）情報入力シート'!D624&lt;&gt;"在籍者(2年生以上)"),1,0))</f>
        <v>0</v>
      </c>
      <c r="C624" s="1218">
        <f t="shared" si="27"/>
        <v>0</v>
      </c>
      <c r="D624" s="1218" t="str">
        <f>IFERROR(MATCH(ROW('発達障害（診断書なし・配慮あり）情報入力シート'!A600),C:C,0),"")</f>
        <v/>
      </c>
      <c r="E624" s="1218">
        <f>IF('発達障害（診断書なし・配慮あり）情報入力シート'!BS624="",0,IF(AND('発達障害（診断書なし・配慮あり）情報入力シート'!BR624=1,'発達障害（診断書なし・配慮あり）情報入力シート'!D624&lt;&gt;"",'発達障害（診断書なし・配慮あり）情報入力シート'!D624&lt;&gt;"入学しなかった"),1,0))</f>
        <v>0</v>
      </c>
      <c r="F624" s="1218">
        <f t="shared" si="28"/>
        <v>0</v>
      </c>
      <c r="G624" s="1218" t="str">
        <f>IFERROR(MATCH(ROW('発達障害（診断書なし・配慮あり）情報入力シート'!AN600),F:F,0),"")</f>
        <v/>
      </c>
      <c r="H624" s="8">
        <f>IF('発達障害（診断書なし・配慮あり）情報入力シート'!CL624="",0,IF(AND('発達障害（診断書なし・配慮あり）情報入力シート'!CK624=1,'発達障害（診断書なし・配慮あり）情報入力シート'!D624&lt;&gt;"",'発達障害（診断書なし・配慮あり）情報入力シート'!D624&lt;&gt;"入学しなかった"),1,0))</f>
        <v>0</v>
      </c>
      <c r="I624" s="8">
        <f t="shared" si="29"/>
        <v>0</v>
      </c>
      <c r="J624" s="8" t="str">
        <f>IFERROR(MATCH(ROW('発達障害（診断書なし・配慮あり）情報入力シート'!BD600),I:I,0),"")</f>
        <v/>
      </c>
      <c r="K624" s="8">
        <f>IF(OR(SUM('発達障害（診断書なし・配慮あり）情報入力シート'!AT624:BQ624,'発達障害（診断書なし・配慮あり）情報入力シート'!BT624:CJ624)&gt;0,COUNTA('発達障害（診断書なし・配慮あり）情報入力シート'!BR624:BS624)=2,COUNTA('発達障害（診断書なし・配慮あり）情報入力シート'!CK624:CL624)=2),1,0)</f>
        <v>0</v>
      </c>
      <c r="L624" s="8">
        <f>SUM('発達障害（診断書なし・配慮あり）情報入力シート'!J624:M624)+COUNTA('発達障害（診断書なし・配慮あり）情報入力シート'!N624)</f>
        <v>0</v>
      </c>
      <c r="M624" s="8">
        <f>SUM('発達障害（診断書なし・配慮あり）情報入力シート'!O624:R624)+COUNTA('発達障害（診断書なし・配慮あり）情報入力シート'!S624)</f>
        <v>0</v>
      </c>
      <c r="N624" s="8">
        <f>IF(SUM('発達障害（診断書なし・配慮あり）情報入力シート'!$T624:$AP624)&gt;0,1,0)</f>
        <v>0</v>
      </c>
      <c r="O624" s="8">
        <f>IF('発達障害（診断書なし・配慮あり）情報入力シート'!D624="入学者(新1年生)",1,0)</f>
        <v>0</v>
      </c>
    </row>
    <row r="625" spans="1:15" x14ac:dyDescent="0.4">
      <c r="A625" s="1217">
        <v>601</v>
      </c>
      <c r="B625" s="1218">
        <f>IF('発達障害（診断書なし・配慮あり）情報入力シート'!AQ625="",0,IF(AND('発達障害（診断書なし・配慮あり）情報入力シート'!AP625=1,'発達障害（診断書なし・配慮あり）情報入力シート'!D625&lt;&gt;"",'発達障害（診断書なし・配慮あり）情報入力シート'!D625&lt;&gt;"在籍者(2年生以上)"),1,0))</f>
        <v>0</v>
      </c>
      <c r="C625" s="1218">
        <f t="shared" si="27"/>
        <v>0</v>
      </c>
      <c r="D625" s="1218" t="str">
        <f>IFERROR(MATCH(ROW('発達障害（診断書なし・配慮あり）情報入力シート'!A601),C:C,0),"")</f>
        <v/>
      </c>
      <c r="E625" s="1218">
        <f>IF('発達障害（診断書なし・配慮あり）情報入力シート'!BS625="",0,IF(AND('発達障害（診断書なし・配慮あり）情報入力シート'!BR625=1,'発達障害（診断書なし・配慮あり）情報入力シート'!D625&lt;&gt;"",'発達障害（診断書なし・配慮あり）情報入力シート'!D625&lt;&gt;"入学しなかった"),1,0))</f>
        <v>0</v>
      </c>
      <c r="F625" s="1218">
        <f t="shared" si="28"/>
        <v>0</v>
      </c>
      <c r="G625" s="1218" t="str">
        <f>IFERROR(MATCH(ROW('発達障害（診断書なし・配慮あり）情報入力シート'!AN601),F:F,0),"")</f>
        <v/>
      </c>
      <c r="H625" s="8">
        <f>IF('発達障害（診断書なし・配慮あり）情報入力シート'!CL625="",0,IF(AND('発達障害（診断書なし・配慮あり）情報入力シート'!CK625=1,'発達障害（診断書なし・配慮あり）情報入力シート'!D625&lt;&gt;"",'発達障害（診断書なし・配慮あり）情報入力シート'!D625&lt;&gt;"入学しなかった"),1,0))</f>
        <v>0</v>
      </c>
      <c r="I625" s="8">
        <f t="shared" si="29"/>
        <v>0</v>
      </c>
      <c r="J625" s="8" t="str">
        <f>IFERROR(MATCH(ROW('発達障害（診断書なし・配慮あり）情報入力シート'!BD601),I:I,0),"")</f>
        <v/>
      </c>
      <c r="K625" s="8">
        <f>IF(OR(SUM('発達障害（診断書なし・配慮あり）情報入力シート'!AT625:BQ625,'発達障害（診断書なし・配慮あり）情報入力シート'!BT625:CJ625)&gt;0,COUNTA('発達障害（診断書なし・配慮あり）情報入力シート'!BR625:BS625)=2,COUNTA('発達障害（診断書なし・配慮あり）情報入力シート'!CK625:CL625)=2),1,0)</f>
        <v>0</v>
      </c>
      <c r="L625" s="8">
        <f>SUM('発達障害（診断書なし・配慮あり）情報入力シート'!J625:M625)+COUNTA('発達障害（診断書なし・配慮あり）情報入力シート'!N625)</f>
        <v>0</v>
      </c>
      <c r="M625" s="8">
        <f>SUM('発達障害（診断書なし・配慮あり）情報入力シート'!O625:R625)+COUNTA('発達障害（診断書なし・配慮あり）情報入力シート'!S625)</f>
        <v>0</v>
      </c>
      <c r="N625" s="8">
        <f>IF(SUM('発達障害（診断書なし・配慮あり）情報入力シート'!$T625:$AP625)&gt;0,1,0)</f>
        <v>0</v>
      </c>
      <c r="O625" s="8">
        <f>IF('発達障害（診断書なし・配慮あり）情報入力シート'!D625="入学者(新1年生)",1,0)</f>
        <v>0</v>
      </c>
    </row>
    <row r="626" spans="1:15" x14ac:dyDescent="0.4">
      <c r="A626" s="1217">
        <v>602</v>
      </c>
      <c r="B626" s="1218">
        <f>IF('発達障害（診断書なし・配慮あり）情報入力シート'!AQ626="",0,IF(AND('発達障害（診断書なし・配慮あり）情報入力シート'!AP626=1,'発達障害（診断書なし・配慮あり）情報入力シート'!D626&lt;&gt;"",'発達障害（診断書なし・配慮あり）情報入力シート'!D626&lt;&gt;"在籍者(2年生以上)"),1,0))</f>
        <v>0</v>
      </c>
      <c r="C626" s="1218">
        <f t="shared" si="27"/>
        <v>0</v>
      </c>
      <c r="D626" s="1218" t="str">
        <f>IFERROR(MATCH(ROW('発達障害（診断書なし・配慮あり）情報入力シート'!A602),C:C,0),"")</f>
        <v/>
      </c>
      <c r="E626" s="1218">
        <f>IF('発達障害（診断書なし・配慮あり）情報入力シート'!BS626="",0,IF(AND('発達障害（診断書なし・配慮あり）情報入力シート'!BR626=1,'発達障害（診断書なし・配慮あり）情報入力シート'!D626&lt;&gt;"",'発達障害（診断書なし・配慮あり）情報入力シート'!D626&lt;&gt;"入学しなかった"),1,0))</f>
        <v>0</v>
      </c>
      <c r="F626" s="1218">
        <f t="shared" si="28"/>
        <v>0</v>
      </c>
      <c r="G626" s="1218" t="str">
        <f>IFERROR(MATCH(ROW('発達障害（診断書なし・配慮あり）情報入力シート'!AN602),F:F,0),"")</f>
        <v/>
      </c>
      <c r="H626" s="8">
        <f>IF('発達障害（診断書なし・配慮あり）情報入力シート'!CL626="",0,IF(AND('発達障害（診断書なし・配慮あり）情報入力シート'!CK626=1,'発達障害（診断書なし・配慮あり）情報入力シート'!D626&lt;&gt;"",'発達障害（診断書なし・配慮あり）情報入力シート'!D626&lt;&gt;"入学しなかった"),1,0))</f>
        <v>0</v>
      </c>
      <c r="I626" s="8">
        <f t="shared" si="29"/>
        <v>0</v>
      </c>
      <c r="J626" s="8" t="str">
        <f>IFERROR(MATCH(ROW('発達障害（診断書なし・配慮あり）情報入力シート'!BD602),I:I,0),"")</f>
        <v/>
      </c>
      <c r="K626" s="8">
        <f>IF(OR(SUM('発達障害（診断書なし・配慮あり）情報入力シート'!AT626:BQ626,'発達障害（診断書なし・配慮あり）情報入力シート'!BT626:CJ626)&gt;0,COUNTA('発達障害（診断書なし・配慮あり）情報入力シート'!BR626:BS626)=2,COUNTA('発達障害（診断書なし・配慮あり）情報入力シート'!CK626:CL626)=2),1,0)</f>
        <v>0</v>
      </c>
      <c r="L626" s="8">
        <f>SUM('発達障害（診断書なし・配慮あり）情報入力シート'!J626:M626)+COUNTA('発達障害（診断書なし・配慮あり）情報入力シート'!N626)</f>
        <v>0</v>
      </c>
      <c r="M626" s="8">
        <f>SUM('発達障害（診断書なし・配慮あり）情報入力シート'!O626:R626)+COUNTA('発達障害（診断書なし・配慮あり）情報入力シート'!S626)</f>
        <v>0</v>
      </c>
      <c r="N626" s="8">
        <f>IF(SUM('発達障害（診断書なし・配慮あり）情報入力シート'!$T626:$AP626)&gt;0,1,0)</f>
        <v>0</v>
      </c>
      <c r="O626" s="8">
        <f>IF('発達障害（診断書なし・配慮あり）情報入力シート'!D626="入学者(新1年生)",1,0)</f>
        <v>0</v>
      </c>
    </row>
    <row r="627" spans="1:15" x14ac:dyDescent="0.4">
      <c r="A627" s="1217">
        <v>603</v>
      </c>
      <c r="B627" s="1218">
        <f>IF('発達障害（診断書なし・配慮あり）情報入力シート'!AQ627="",0,IF(AND('発達障害（診断書なし・配慮あり）情報入力シート'!AP627=1,'発達障害（診断書なし・配慮あり）情報入力シート'!D627&lt;&gt;"",'発達障害（診断書なし・配慮あり）情報入力シート'!D627&lt;&gt;"在籍者(2年生以上)"),1,0))</f>
        <v>0</v>
      </c>
      <c r="C627" s="1218">
        <f t="shared" si="27"/>
        <v>0</v>
      </c>
      <c r="D627" s="1218" t="str">
        <f>IFERROR(MATCH(ROW('発達障害（診断書なし・配慮あり）情報入力シート'!A603),C:C,0),"")</f>
        <v/>
      </c>
      <c r="E627" s="1218">
        <f>IF('発達障害（診断書なし・配慮あり）情報入力シート'!BS627="",0,IF(AND('発達障害（診断書なし・配慮あり）情報入力シート'!BR627=1,'発達障害（診断書なし・配慮あり）情報入力シート'!D627&lt;&gt;"",'発達障害（診断書なし・配慮あり）情報入力シート'!D627&lt;&gt;"入学しなかった"),1,0))</f>
        <v>0</v>
      </c>
      <c r="F627" s="1218">
        <f t="shared" si="28"/>
        <v>0</v>
      </c>
      <c r="G627" s="1218" t="str">
        <f>IFERROR(MATCH(ROW('発達障害（診断書なし・配慮あり）情報入力シート'!AN603),F:F,0),"")</f>
        <v/>
      </c>
      <c r="H627" s="8">
        <f>IF('発達障害（診断書なし・配慮あり）情報入力シート'!CL627="",0,IF(AND('発達障害（診断書なし・配慮あり）情報入力シート'!CK627=1,'発達障害（診断書なし・配慮あり）情報入力シート'!D627&lt;&gt;"",'発達障害（診断書なし・配慮あり）情報入力シート'!D627&lt;&gt;"入学しなかった"),1,0))</f>
        <v>0</v>
      </c>
      <c r="I627" s="8">
        <f t="shared" si="29"/>
        <v>0</v>
      </c>
      <c r="J627" s="8" t="str">
        <f>IFERROR(MATCH(ROW('発達障害（診断書なし・配慮あり）情報入力シート'!BD603),I:I,0),"")</f>
        <v/>
      </c>
      <c r="K627" s="8">
        <f>IF(OR(SUM('発達障害（診断書なし・配慮あり）情報入力シート'!AT627:BQ627,'発達障害（診断書なし・配慮あり）情報入力シート'!BT627:CJ627)&gt;0,COUNTA('発達障害（診断書なし・配慮あり）情報入力シート'!BR627:BS627)=2,COUNTA('発達障害（診断書なし・配慮あり）情報入力シート'!CK627:CL627)=2),1,0)</f>
        <v>0</v>
      </c>
      <c r="L627" s="8">
        <f>SUM('発達障害（診断書なし・配慮あり）情報入力シート'!J627:M627)+COUNTA('発達障害（診断書なし・配慮あり）情報入力シート'!N627)</f>
        <v>0</v>
      </c>
      <c r="M627" s="8">
        <f>SUM('発達障害（診断書なし・配慮あり）情報入力シート'!O627:R627)+COUNTA('発達障害（診断書なし・配慮あり）情報入力シート'!S627)</f>
        <v>0</v>
      </c>
      <c r="N627" s="8">
        <f>IF(SUM('発達障害（診断書なし・配慮あり）情報入力シート'!$T627:$AP627)&gt;0,1,0)</f>
        <v>0</v>
      </c>
      <c r="O627" s="8">
        <f>IF('発達障害（診断書なし・配慮あり）情報入力シート'!D627="入学者(新1年生)",1,0)</f>
        <v>0</v>
      </c>
    </row>
    <row r="628" spans="1:15" x14ac:dyDescent="0.4">
      <c r="A628" s="1217">
        <v>604</v>
      </c>
      <c r="B628" s="1218">
        <f>IF('発達障害（診断書なし・配慮あり）情報入力シート'!AQ628="",0,IF(AND('発達障害（診断書なし・配慮あり）情報入力シート'!AP628=1,'発達障害（診断書なし・配慮あり）情報入力シート'!D628&lt;&gt;"",'発達障害（診断書なし・配慮あり）情報入力シート'!D628&lt;&gt;"在籍者(2年生以上)"),1,0))</f>
        <v>0</v>
      </c>
      <c r="C628" s="1218">
        <f t="shared" si="27"/>
        <v>0</v>
      </c>
      <c r="D628" s="1218" t="str">
        <f>IFERROR(MATCH(ROW('発達障害（診断書なし・配慮あり）情報入力シート'!A604),C:C,0),"")</f>
        <v/>
      </c>
      <c r="E628" s="1218">
        <f>IF('発達障害（診断書なし・配慮あり）情報入力シート'!BS628="",0,IF(AND('発達障害（診断書なし・配慮あり）情報入力シート'!BR628=1,'発達障害（診断書なし・配慮あり）情報入力シート'!D628&lt;&gt;"",'発達障害（診断書なし・配慮あり）情報入力シート'!D628&lt;&gt;"入学しなかった"),1,0))</f>
        <v>0</v>
      </c>
      <c r="F628" s="1218">
        <f t="shared" si="28"/>
        <v>0</v>
      </c>
      <c r="G628" s="1218" t="str">
        <f>IFERROR(MATCH(ROW('発達障害（診断書なし・配慮あり）情報入力シート'!AN604),F:F,0),"")</f>
        <v/>
      </c>
      <c r="H628" s="8">
        <f>IF('発達障害（診断書なし・配慮あり）情報入力シート'!CL628="",0,IF(AND('発達障害（診断書なし・配慮あり）情報入力シート'!CK628=1,'発達障害（診断書なし・配慮あり）情報入力シート'!D628&lt;&gt;"",'発達障害（診断書なし・配慮あり）情報入力シート'!D628&lt;&gt;"入学しなかった"),1,0))</f>
        <v>0</v>
      </c>
      <c r="I628" s="8">
        <f t="shared" si="29"/>
        <v>0</v>
      </c>
      <c r="J628" s="8" t="str">
        <f>IFERROR(MATCH(ROW('発達障害（診断書なし・配慮あり）情報入力シート'!BD604),I:I,0),"")</f>
        <v/>
      </c>
      <c r="K628" s="8">
        <f>IF(OR(SUM('発達障害（診断書なし・配慮あり）情報入力シート'!AT628:BQ628,'発達障害（診断書なし・配慮あり）情報入力シート'!BT628:CJ628)&gt;0,COUNTA('発達障害（診断書なし・配慮あり）情報入力シート'!BR628:BS628)=2,COUNTA('発達障害（診断書なし・配慮あり）情報入力シート'!CK628:CL628)=2),1,0)</f>
        <v>0</v>
      </c>
      <c r="L628" s="8">
        <f>SUM('発達障害（診断書なし・配慮あり）情報入力シート'!J628:M628)+COUNTA('発達障害（診断書なし・配慮あり）情報入力シート'!N628)</f>
        <v>0</v>
      </c>
      <c r="M628" s="8">
        <f>SUM('発達障害（診断書なし・配慮あり）情報入力シート'!O628:R628)+COUNTA('発達障害（診断書なし・配慮あり）情報入力シート'!S628)</f>
        <v>0</v>
      </c>
      <c r="N628" s="8">
        <f>IF(SUM('発達障害（診断書なし・配慮あり）情報入力シート'!$T628:$AP628)&gt;0,1,0)</f>
        <v>0</v>
      </c>
      <c r="O628" s="8">
        <f>IF('発達障害（診断書なし・配慮あり）情報入力シート'!D628="入学者(新1年生)",1,0)</f>
        <v>0</v>
      </c>
    </row>
    <row r="629" spans="1:15" x14ac:dyDescent="0.4">
      <c r="A629" s="1217">
        <v>605</v>
      </c>
      <c r="B629" s="1218">
        <f>IF('発達障害（診断書なし・配慮あり）情報入力シート'!AQ629="",0,IF(AND('発達障害（診断書なし・配慮あり）情報入力シート'!AP629=1,'発達障害（診断書なし・配慮あり）情報入力シート'!D629&lt;&gt;"",'発達障害（診断書なし・配慮あり）情報入力シート'!D629&lt;&gt;"在籍者(2年生以上)"),1,0))</f>
        <v>0</v>
      </c>
      <c r="C629" s="1218">
        <f t="shared" si="27"/>
        <v>0</v>
      </c>
      <c r="D629" s="1218" t="str">
        <f>IFERROR(MATCH(ROW('発達障害（診断書なし・配慮あり）情報入力シート'!A605),C:C,0),"")</f>
        <v/>
      </c>
      <c r="E629" s="1218">
        <f>IF('発達障害（診断書なし・配慮あり）情報入力シート'!BS629="",0,IF(AND('発達障害（診断書なし・配慮あり）情報入力シート'!BR629=1,'発達障害（診断書なし・配慮あり）情報入力シート'!D629&lt;&gt;"",'発達障害（診断書なし・配慮あり）情報入力シート'!D629&lt;&gt;"入学しなかった"),1,0))</f>
        <v>0</v>
      </c>
      <c r="F629" s="1218">
        <f t="shared" si="28"/>
        <v>0</v>
      </c>
      <c r="G629" s="1218" t="str">
        <f>IFERROR(MATCH(ROW('発達障害（診断書なし・配慮あり）情報入力シート'!AN605),F:F,0),"")</f>
        <v/>
      </c>
      <c r="H629" s="8">
        <f>IF('発達障害（診断書なし・配慮あり）情報入力シート'!CL629="",0,IF(AND('発達障害（診断書なし・配慮あり）情報入力シート'!CK629=1,'発達障害（診断書なし・配慮あり）情報入力シート'!D629&lt;&gt;"",'発達障害（診断書なし・配慮あり）情報入力シート'!D629&lt;&gt;"入学しなかった"),1,0))</f>
        <v>0</v>
      </c>
      <c r="I629" s="8">
        <f t="shared" si="29"/>
        <v>0</v>
      </c>
      <c r="J629" s="8" t="str">
        <f>IFERROR(MATCH(ROW('発達障害（診断書なし・配慮あり）情報入力シート'!BD605),I:I,0),"")</f>
        <v/>
      </c>
      <c r="K629" s="8">
        <f>IF(OR(SUM('発達障害（診断書なし・配慮あり）情報入力シート'!AT629:BQ629,'発達障害（診断書なし・配慮あり）情報入力シート'!BT629:CJ629)&gt;0,COUNTA('発達障害（診断書なし・配慮あり）情報入力シート'!BR629:BS629)=2,COUNTA('発達障害（診断書なし・配慮あり）情報入力シート'!CK629:CL629)=2),1,0)</f>
        <v>0</v>
      </c>
      <c r="L629" s="8">
        <f>SUM('発達障害（診断書なし・配慮あり）情報入力シート'!J629:M629)+COUNTA('発達障害（診断書なし・配慮あり）情報入力シート'!N629)</f>
        <v>0</v>
      </c>
      <c r="M629" s="8">
        <f>SUM('発達障害（診断書なし・配慮あり）情報入力シート'!O629:R629)+COUNTA('発達障害（診断書なし・配慮あり）情報入力シート'!S629)</f>
        <v>0</v>
      </c>
      <c r="N629" s="8">
        <f>IF(SUM('発達障害（診断書なし・配慮あり）情報入力シート'!$T629:$AP629)&gt;0,1,0)</f>
        <v>0</v>
      </c>
      <c r="O629" s="8">
        <f>IF('発達障害（診断書なし・配慮あり）情報入力シート'!D629="入学者(新1年生)",1,0)</f>
        <v>0</v>
      </c>
    </row>
    <row r="630" spans="1:15" x14ac:dyDescent="0.4">
      <c r="A630" s="1217">
        <v>606</v>
      </c>
      <c r="B630" s="1218">
        <f>IF('発達障害（診断書なし・配慮あり）情報入力シート'!AQ630="",0,IF(AND('発達障害（診断書なし・配慮あり）情報入力シート'!AP630=1,'発達障害（診断書なし・配慮あり）情報入力シート'!D630&lt;&gt;"",'発達障害（診断書なし・配慮あり）情報入力シート'!D630&lt;&gt;"在籍者(2年生以上)"),1,0))</f>
        <v>0</v>
      </c>
      <c r="C630" s="1218">
        <f t="shared" si="27"/>
        <v>0</v>
      </c>
      <c r="D630" s="1218" t="str">
        <f>IFERROR(MATCH(ROW('発達障害（診断書なし・配慮あり）情報入力シート'!A606),C:C,0),"")</f>
        <v/>
      </c>
      <c r="E630" s="1218">
        <f>IF('発達障害（診断書なし・配慮あり）情報入力シート'!BS630="",0,IF(AND('発達障害（診断書なし・配慮あり）情報入力シート'!BR630=1,'発達障害（診断書なし・配慮あり）情報入力シート'!D630&lt;&gt;"",'発達障害（診断書なし・配慮あり）情報入力シート'!D630&lt;&gt;"入学しなかった"),1,0))</f>
        <v>0</v>
      </c>
      <c r="F630" s="1218">
        <f t="shared" si="28"/>
        <v>0</v>
      </c>
      <c r="G630" s="1218" t="str">
        <f>IFERROR(MATCH(ROW('発達障害（診断書なし・配慮あり）情報入力シート'!AN606),F:F,0),"")</f>
        <v/>
      </c>
      <c r="H630" s="8">
        <f>IF('発達障害（診断書なし・配慮あり）情報入力シート'!CL630="",0,IF(AND('発達障害（診断書なし・配慮あり）情報入力シート'!CK630=1,'発達障害（診断書なし・配慮あり）情報入力シート'!D630&lt;&gt;"",'発達障害（診断書なし・配慮あり）情報入力シート'!D630&lt;&gt;"入学しなかった"),1,0))</f>
        <v>0</v>
      </c>
      <c r="I630" s="8">
        <f t="shared" si="29"/>
        <v>0</v>
      </c>
      <c r="J630" s="8" t="str">
        <f>IFERROR(MATCH(ROW('発達障害（診断書なし・配慮あり）情報入力シート'!BD606),I:I,0),"")</f>
        <v/>
      </c>
      <c r="K630" s="8">
        <f>IF(OR(SUM('発達障害（診断書なし・配慮あり）情報入力シート'!AT630:BQ630,'発達障害（診断書なし・配慮あり）情報入力シート'!BT630:CJ630)&gt;0,COUNTA('発達障害（診断書なし・配慮あり）情報入力シート'!BR630:BS630)=2,COUNTA('発達障害（診断書なし・配慮あり）情報入力シート'!CK630:CL630)=2),1,0)</f>
        <v>0</v>
      </c>
      <c r="L630" s="8">
        <f>SUM('発達障害（診断書なし・配慮あり）情報入力シート'!J630:M630)+COUNTA('発達障害（診断書なし・配慮あり）情報入力シート'!N630)</f>
        <v>0</v>
      </c>
      <c r="M630" s="8">
        <f>SUM('発達障害（診断書なし・配慮あり）情報入力シート'!O630:R630)+COUNTA('発達障害（診断書なし・配慮あり）情報入力シート'!S630)</f>
        <v>0</v>
      </c>
      <c r="N630" s="8">
        <f>IF(SUM('発達障害（診断書なし・配慮あり）情報入力シート'!$T630:$AP630)&gt;0,1,0)</f>
        <v>0</v>
      </c>
      <c r="O630" s="8">
        <f>IF('発達障害（診断書なし・配慮あり）情報入力シート'!D630="入学者(新1年生)",1,0)</f>
        <v>0</v>
      </c>
    </row>
    <row r="631" spans="1:15" x14ac:dyDescent="0.4">
      <c r="A631" s="1217">
        <v>607</v>
      </c>
      <c r="B631" s="1218">
        <f>IF('発達障害（診断書なし・配慮あり）情報入力シート'!AQ631="",0,IF(AND('発達障害（診断書なし・配慮あり）情報入力シート'!AP631=1,'発達障害（診断書なし・配慮あり）情報入力シート'!D631&lt;&gt;"",'発達障害（診断書なし・配慮あり）情報入力シート'!D631&lt;&gt;"在籍者(2年生以上)"),1,0))</f>
        <v>0</v>
      </c>
      <c r="C631" s="1218">
        <f t="shared" si="27"/>
        <v>0</v>
      </c>
      <c r="D631" s="1218" t="str">
        <f>IFERROR(MATCH(ROW('発達障害（診断書なし・配慮あり）情報入力シート'!A607),C:C,0),"")</f>
        <v/>
      </c>
      <c r="E631" s="1218">
        <f>IF('発達障害（診断書なし・配慮あり）情報入力シート'!BS631="",0,IF(AND('発達障害（診断書なし・配慮あり）情報入力シート'!BR631=1,'発達障害（診断書なし・配慮あり）情報入力シート'!D631&lt;&gt;"",'発達障害（診断書なし・配慮あり）情報入力シート'!D631&lt;&gt;"入学しなかった"),1,0))</f>
        <v>0</v>
      </c>
      <c r="F631" s="1218">
        <f t="shared" si="28"/>
        <v>0</v>
      </c>
      <c r="G631" s="1218" t="str">
        <f>IFERROR(MATCH(ROW('発達障害（診断書なし・配慮あり）情報入力シート'!AN607),F:F,0),"")</f>
        <v/>
      </c>
      <c r="H631" s="8">
        <f>IF('発達障害（診断書なし・配慮あり）情報入力シート'!CL631="",0,IF(AND('発達障害（診断書なし・配慮あり）情報入力シート'!CK631=1,'発達障害（診断書なし・配慮あり）情報入力シート'!D631&lt;&gt;"",'発達障害（診断書なし・配慮あり）情報入力シート'!D631&lt;&gt;"入学しなかった"),1,0))</f>
        <v>0</v>
      </c>
      <c r="I631" s="8">
        <f t="shared" si="29"/>
        <v>0</v>
      </c>
      <c r="J631" s="8" t="str">
        <f>IFERROR(MATCH(ROW('発達障害（診断書なし・配慮あり）情報入力シート'!BD607),I:I,0),"")</f>
        <v/>
      </c>
      <c r="K631" s="8">
        <f>IF(OR(SUM('発達障害（診断書なし・配慮あり）情報入力シート'!AT631:BQ631,'発達障害（診断書なし・配慮あり）情報入力シート'!BT631:CJ631)&gt;0,COUNTA('発達障害（診断書なし・配慮あり）情報入力シート'!BR631:BS631)=2,COUNTA('発達障害（診断書なし・配慮あり）情報入力シート'!CK631:CL631)=2),1,0)</f>
        <v>0</v>
      </c>
      <c r="L631" s="8">
        <f>SUM('発達障害（診断書なし・配慮あり）情報入力シート'!J631:M631)+COUNTA('発達障害（診断書なし・配慮あり）情報入力シート'!N631)</f>
        <v>0</v>
      </c>
      <c r="M631" s="8">
        <f>SUM('発達障害（診断書なし・配慮あり）情報入力シート'!O631:R631)+COUNTA('発達障害（診断書なし・配慮あり）情報入力シート'!S631)</f>
        <v>0</v>
      </c>
      <c r="N631" s="8">
        <f>IF(SUM('発達障害（診断書なし・配慮あり）情報入力シート'!$T631:$AP631)&gt;0,1,0)</f>
        <v>0</v>
      </c>
      <c r="O631" s="8">
        <f>IF('発達障害（診断書なし・配慮あり）情報入力シート'!D631="入学者(新1年生)",1,0)</f>
        <v>0</v>
      </c>
    </row>
    <row r="632" spans="1:15" x14ac:dyDescent="0.4">
      <c r="A632" s="1217">
        <v>608</v>
      </c>
      <c r="B632" s="1218">
        <f>IF('発達障害（診断書なし・配慮あり）情報入力シート'!AQ632="",0,IF(AND('発達障害（診断書なし・配慮あり）情報入力シート'!AP632=1,'発達障害（診断書なし・配慮あり）情報入力シート'!D632&lt;&gt;"",'発達障害（診断書なし・配慮あり）情報入力シート'!D632&lt;&gt;"在籍者(2年生以上)"),1,0))</f>
        <v>0</v>
      </c>
      <c r="C632" s="1218">
        <f t="shared" si="27"/>
        <v>0</v>
      </c>
      <c r="D632" s="1218" t="str">
        <f>IFERROR(MATCH(ROW('発達障害（診断書なし・配慮あり）情報入力シート'!A608),C:C,0),"")</f>
        <v/>
      </c>
      <c r="E632" s="1218">
        <f>IF('発達障害（診断書なし・配慮あり）情報入力シート'!BS632="",0,IF(AND('発達障害（診断書なし・配慮あり）情報入力シート'!BR632=1,'発達障害（診断書なし・配慮あり）情報入力シート'!D632&lt;&gt;"",'発達障害（診断書なし・配慮あり）情報入力シート'!D632&lt;&gt;"入学しなかった"),1,0))</f>
        <v>0</v>
      </c>
      <c r="F632" s="1218">
        <f t="shared" si="28"/>
        <v>0</v>
      </c>
      <c r="G632" s="1218" t="str">
        <f>IFERROR(MATCH(ROW('発達障害（診断書なし・配慮あり）情報入力シート'!AN608),F:F,0),"")</f>
        <v/>
      </c>
      <c r="H632" s="8">
        <f>IF('発達障害（診断書なし・配慮あり）情報入力シート'!CL632="",0,IF(AND('発達障害（診断書なし・配慮あり）情報入力シート'!CK632=1,'発達障害（診断書なし・配慮あり）情報入力シート'!D632&lt;&gt;"",'発達障害（診断書なし・配慮あり）情報入力シート'!D632&lt;&gt;"入学しなかった"),1,0))</f>
        <v>0</v>
      </c>
      <c r="I632" s="8">
        <f t="shared" si="29"/>
        <v>0</v>
      </c>
      <c r="J632" s="8" t="str">
        <f>IFERROR(MATCH(ROW('発達障害（診断書なし・配慮あり）情報入力シート'!BD608),I:I,0),"")</f>
        <v/>
      </c>
      <c r="K632" s="8">
        <f>IF(OR(SUM('発達障害（診断書なし・配慮あり）情報入力シート'!AT632:BQ632,'発達障害（診断書なし・配慮あり）情報入力シート'!BT632:CJ632)&gt;0,COUNTA('発達障害（診断書なし・配慮あり）情報入力シート'!BR632:BS632)=2,COUNTA('発達障害（診断書なし・配慮あり）情報入力シート'!CK632:CL632)=2),1,0)</f>
        <v>0</v>
      </c>
      <c r="L632" s="8">
        <f>SUM('発達障害（診断書なし・配慮あり）情報入力シート'!J632:M632)+COUNTA('発達障害（診断書なし・配慮あり）情報入力シート'!N632)</f>
        <v>0</v>
      </c>
      <c r="M632" s="8">
        <f>SUM('発達障害（診断書なし・配慮あり）情報入力シート'!O632:R632)+COUNTA('発達障害（診断書なし・配慮あり）情報入力シート'!S632)</f>
        <v>0</v>
      </c>
      <c r="N632" s="8">
        <f>IF(SUM('発達障害（診断書なし・配慮あり）情報入力シート'!$T632:$AP632)&gt;0,1,0)</f>
        <v>0</v>
      </c>
      <c r="O632" s="8">
        <f>IF('発達障害（診断書なし・配慮あり）情報入力シート'!D632="入学者(新1年生)",1,0)</f>
        <v>0</v>
      </c>
    </row>
    <row r="633" spans="1:15" x14ac:dyDescent="0.4">
      <c r="A633" s="1217">
        <v>609</v>
      </c>
      <c r="B633" s="1218">
        <f>IF('発達障害（診断書なし・配慮あり）情報入力シート'!AQ633="",0,IF(AND('発達障害（診断書なし・配慮あり）情報入力シート'!AP633=1,'発達障害（診断書なし・配慮あり）情報入力シート'!D633&lt;&gt;"",'発達障害（診断書なし・配慮あり）情報入力シート'!D633&lt;&gt;"在籍者(2年生以上)"),1,0))</f>
        <v>0</v>
      </c>
      <c r="C633" s="1218">
        <f t="shared" si="27"/>
        <v>0</v>
      </c>
      <c r="D633" s="1218" t="str">
        <f>IFERROR(MATCH(ROW('発達障害（診断書なし・配慮あり）情報入力シート'!A609),C:C,0),"")</f>
        <v/>
      </c>
      <c r="E633" s="1218">
        <f>IF('発達障害（診断書なし・配慮あり）情報入力シート'!BS633="",0,IF(AND('発達障害（診断書なし・配慮あり）情報入力シート'!BR633=1,'発達障害（診断書なし・配慮あり）情報入力シート'!D633&lt;&gt;"",'発達障害（診断書なし・配慮あり）情報入力シート'!D633&lt;&gt;"入学しなかった"),1,0))</f>
        <v>0</v>
      </c>
      <c r="F633" s="1218">
        <f t="shared" si="28"/>
        <v>0</v>
      </c>
      <c r="G633" s="1218" t="str">
        <f>IFERROR(MATCH(ROW('発達障害（診断書なし・配慮あり）情報入力シート'!AN609),F:F,0),"")</f>
        <v/>
      </c>
      <c r="H633" s="8">
        <f>IF('発達障害（診断書なし・配慮あり）情報入力シート'!CL633="",0,IF(AND('発達障害（診断書なし・配慮あり）情報入力シート'!CK633=1,'発達障害（診断書なし・配慮あり）情報入力シート'!D633&lt;&gt;"",'発達障害（診断書なし・配慮あり）情報入力シート'!D633&lt;&gt;"入学しなかった"),1,0))</f>
        <v>0</v>
      </c>
      <c r="I633" s="8">
        <f t="shared" si="29"/>
        <v>0</v>
      </c>
      <c r="J633" s="8" t="str">
        <f>IFERROR(MATCH(ROW('発達障害（診断書なし・配慮あり）情報入力シート'!BD609),I:I,0),"")</f>
        <v/>
      </c>
      <c r="K633" s="8">
        <f>IF(OR(SUM('発達障害（診断書なし・配慮あり）情報入力シート'!AT633:BQ633,'発達障害（診断書なし・配慮あり）情報入力シート'!BT633:CJ633)&gt;0,COUNTA('発達障害（診断書なし・配慮あり）情報入力シート'!BR633:BS633)=2,COUNTA('発達障害（診断書なし・配慮あり）情報入力シート'!CK633:CL633)=2),1,0)</f>
        <v>0</v>
      </c>
      <c r="L633" s="8">
        <f>SUM('発達障害（診断書なし・配慮あり）情報入力シート'!J633:M633)+COUNTA('発達障害（診断書なし・配慮あり）情報入力シート'!N633)</f>
        <v>0</v>
      </c>
      <c r="M633" s="8">
        <f>SUM('発達障害（診断書なし・配慮あり）情報入力シート'!O633:R633)+COUNTA('発達障害（診断書なし・配慮あり）情報入力シート'!S633)</f>
        <v>0</v>
      </c>
      <c r="N633" s="8">
        <f>IF(SUM('発達障害（診断書なし・配慮あり）情報入力シート'!$T633:$AP633)&gt;0,1,0)</f>
        <v>0</v>
      </c>
      <c r="O633" s="8">
        <f>IF('発達障害（診断書なし・配慮あり）情報入力シート'!D633="入学者(新1年生)",1,0)</f>
        <v>0</v>
      </c>
    </row>
    <row r="634" spans="1:15" x14ac:dyDescent="0.4">
      <c r="A634" s="1217">
        <v>610</v>
      </c>
      <c r="B634" s="1218">
        <f>IF('発達障害（診断書なし・配慮あり）情報入力シート'!AQ634="",0,IF(AND('発達障害（診断書なし・配慮あり）情報入力シート'!AP634=1,'発達障害（診断書なし・配慮あり）情報入力シート'!D634&lt;&gt;"",'発達障害（診断書なし・配慮あり）情報入力シート'!D634&lt;&gt;"在籍者(2年生以上)"),1,0))</f>
        <v>0</v>
      </c>
      <c r="C634" s="1218">
        <f t="shared" si="27"/>
        <v>0</v>
      </c>
      <c r="D634" s="1218" t="str">
        <f>IFERROR(MATCH(ROW('発達障害（診断書なし・配慮あり）情報入力シート'!A610),C:C,0),"")</f>
        <v/>
      </c>
      <c r="E634" s="1218">
        <f>IF('発達障害（診断書なし・配慮あり）情報入力シート'!BS634="",0,IF(AND('発達障害（診断書なし・配慮あり）情報入力シート'!BR634=1,'発達障害（診断書なし・配慮あり）情報入力シート'!D634&lt;&gt;"",'発達障害（診断書なし・配慮あり）情報入力シート'!D634&lt;&gt;"入学しなかった"),1,0))</f>
        <v>0</v>
      </c>
      <c r="F634" s="1218">
        <f t="shared" si="28"/>
        <v>0</v>
      </c>
      <c r="G634" s="1218" t="str">
        <f>IFERROR(MATCH(ROW('発達障害（診断書なし・配慮あり）情報入力シート'!AN610),F:F,0),"")</f>
        <v/>
      </c>
      <c r="H634" s="8">
        <f>IF('発達障害（診断書なし・配慮あり）情報入力シート'!CL634="",0,IF(AND('発達障害（診断書なし・配慮あり）情報入力シート'!CK634=1,'発達障害（診断書なし・配慮あり）情報入力シート'!D634&lt;&gt;"",'発達障害（診断書なし・配慮あり）情報入力シート'!D634&lt;&gt;"入学しなかった"),1,0))</f>
        <v>0</v>
      </c>
      <c r="I634" s="8">
        <f t="shared" si="29"/>
        <v>0</v>
      </c>
      <c r="J634" s="8" t="str">
        <f>IFERROR(MATCH(ROW('発達障害（診断書なし・配慮あり）情報入力シート'!BD610),I:I,0),"")</f>
        <v/>
      </c>
      <c r="K634" s="8">
        <f>IF(OR(SUM('発達障害（診断書なし・配慮あり）情報入力シート'!AT634:BQ634,'発達障害（診断書なし・配慮あり）情報入力シート'!BT634:CJ634)&gt;0,COUNTA('発達障害（診断書なし・配慮あり）情報入力シート'!BR634:BS634)=2,COUNTA('発達障害（診断書なし・配慮あり）情報入力シート'!CK634:CL634)=2),1,0)</f>
        <v>0</v>
      </c>
      <c r="L634" s="8">
        <f>SUM('発達障害（診断書なし・配慮あり）情報入力シート'!J634:M634)+COUNTA('発達障害（診断書なし・配慮あり）情報入力シート'!N634)</f>
        <v>0</v>
      </c>
      <c r="M634" s="8">
        <f>SUM('発達障害（診断書なし・配慮あり）情報入力シート'!O634:R634)+COUNTA('発達障害（診断書なし・配慮あり）情報入力シート'!S634)</f>
        <v>0</v>
      </c>
      <c r="N634" s="8">
        <f>IF(SUM('発達障害（診断書なし・配慮あり）情報入力シート'!$T634:$AP634)&gt;0,1,0)</f>
        <v>0</v>
      </c>
      <c r="O634" s="8">
        <f>IF('発達障害（診断書なし・配慮あり）情報入力シート'!D634="入学者(新1年生)",1,0)</f>
        <v>0</v>
      </c>
    </row>
    <row r="635" spans="1:15" x14ac:dyDescent="0.4">
      <c r="A635" s="1217">
        <v>611</v>
      </c>
      <c r="B635" s="1218">
        <f>IF('発達障害（診断書なし・配慮あり）情報入力シート'!AQ635="",0,IF(AND('発達障害（診断書なし・配慮あり）情報入力シート'!AP635=1,'発達障害（診断書なし・配慮あり）情報入力シート'!D635&lt;&gt;"",'発達障害（診断書なし・配慮あり）情報入力シート'!D635&lt;&gt;"在籍者(2年生以上)"),1,0))</f>
        <v>0</v>
      </c>
      <c r="C635" s="1218">
        <f t="shared" si="27"/>
        <v>0</v>
      </c>
      <c r="D635" s="1218" t="str">
        <f>IFERROR(MATCH(ROW('発達障害（診断書なし・配慮あり）情報入力シート'!A611),C:C,0),"")</f>
        <v/>
      </c>
      <c r="E635" s="1218">
        <f>IF('発達障害（診断書なし・配慮あり）情報入力シート'!BS635="",0,IF(AND('発達障害（診断書なし・配慮あり）情報入力シート'!BR635=1,'発達障害（診断書なし・配慮あり）情報入力シート'!D635&lt;&gt;"",'発達障害（診断書なし・配慮あり）情報入力シート'!D635&lt;&gt;"入学しなかった"),1,0))</f>
        <v>0</v>
      </c>
      <c r="F635" s="1218">
        <f t="shared" si="28"/>
        <v>0</v>
      </c>
      <c r="G635" s="1218" t="str">
        <f>IFERROR(MATCH(ROW('発達障害（診断書なし・配慮あり）情報入力シート'!AN611),F:F,0),"")</f>
        <v/>
      </c>
      <c r="H635" s="8">
        <f>IF('発達障害（診断書なし・配慮あり）情報入力シート'!CL635="",0,IF(AND('発達障害（診断書なし・配慮あり）情報入力シート'!CK635=1,'発達障害（診断書なし・配慮あり）情報入力シート'!D635&lt;&gt;"",'発達障害（診断書なし・配慮あり）情報入力シート'!D635&lt;&gt;"入学しなかった"),1,0))</f>
        <v>0</v>
      </c>
      <c r="I635" s="8">
        <f t="shared" si="29"/>
        <v>0</v>
      </c>
      <c r="J635" s="8" t="str">
        <f>IFERROR(MATCH(ROW('発達障害（診断書なし・配慮あり）情報入力シート'!BD611),I:I,0),"")</f>
        <v/>
      </c>
      <c r="K635" s="8">
        <f>IF(OR(SUM('発達障害（診断書なし・配慮あり）情報入力シート'!AT635:BQ635,'発達障害（診断書なし・配慮あり）情報入力シート'!BT635:CJ635)&gt;0,COUNTA('発達障害（診断書なし・配慮あり）情報入力シート'!BR635:BS635)=2,COUNTA('発達障害（診断書なし・配慮あり）情報入力シート'!CK635:CL635)=2),1,0)</f>
        <v>0</v>
      </c>
      <c r="L635" s="8">
        <f>SUM('発達障害（診断書なし・配慮あり）情報入力シート'!J635:M635)+COUNTA('発達障害（診断書なし・配慮あり）情報入力シート'!N635)</f>
        <v>0</v>
      </c>
      <c r="M635" s="8">
        <f>SUM('発達障害（診断書なし・配慮あり）情報入力シート'!O635:R635)+COUNTA('発達障害（診断書なし・配慮あり）情報入力シート'!S635)</f>
        <v>0</v>
      </c>
      <c r="N635" s="8">
        <f>IF(SUM('発達障害（診断書なし・配慮あり）情報入力シート'!$T635:$AP635)&gt;0,1,0)</f>
        <v>0</v>
      </c>
      <c r="O635" s="8">
        <f>IF('発達障害（診断書なし・配慮あり）情報入力シート'!D635="入学者(新1年生)",1,0)</f>
        <v>0</v>
      </c>
    </row>
    <row r="636" spans="1:15" x14ac:dyDescent="0.4">
      <c r="A636" s="1217">
        <v>612</v>
      </c>
      <c r="B636" s="1218">
        <f>IF('発達障害（診断書なし・配慮あり）情報入力シート'!AQ636="",0,IF(AND('発達障害（診断書なし・配慮あり）情報入力シート'!AP636=1,'発達障害（診断書なし・配慮あり）情報入力シート'!D636&lt;&gt;"",'発達障害（診断書なし・配慮あり）情報入力シート'!D636&lt;&gt;"在籍者(2年生以上)"),1,0))</f>
        <v>0</v>
      </c>
      <c r="C636" s="1218">
        <f t="shared" si="27"/>
        <v>0</v>
      </c>
      <c r="D636" s="1218" t="str">
        <f>IFERROR(MATCH(ROW('発達障害（診断書なし・配慮あり）情報入力シート'!A612),C:C,0),"")</f>
        <v/>
      </c>
      <c r="E636" s="1218">
        <f>IF('発達障害（診断書なし・配慮あり）情報入力シート'!BS636="",0,IF(AND('発達障害（診断書なし・配慮あり）情報入力シート'!BR636=1,'発達障害（診断書なし・配慮あり）情報入力シート'!D636&lt;&gt;"",'発達障害（診断書なし・配慮あり）情報入力シート'!D636&lt;&gt;"入学しなかった"),1,0))</f>
        <v>0</v>
      </c>
      <c r="F636" s="1218">
        <f t="shared" si="28"/>
        <v>0</v>
      </c>
      <c r="G636" s="1218" t="str">
        <f>IFERROR(MATCH(ROW('発達障害（診断書なし・配慮あり）情報入力シート'!AN612),F:F,0),"")</f>
        <v/>
      </c>
      <c r="H636" s="8">
        <f>IF('発達障害（診断書なし・配慮あり）情報入力シート'!CL636="",0,IF(AND('発達障害（診断書なし・配慮あり）情報入力シート'!CK636=1,'発達障害（診断書なし・配慮あり）情報入力シート'!D636&lt;&gt;"",'発達障害（診断書なし・配慮あり）情報入力シート'!D636&lt;&gt;"入学しなかった"),1,0))</f>
        <v>0</v>
      </c>
      <c r="I636" s="8">
        <f t="shared" si="29"/>
        <v>0</v>
      </c>
      <c r="J636" s="8" t="str">
        <f>IFERROR(MATCH(ROW('発達障害（診断書なし・配慮あり）情報入力シート'!BD612),I:I,0),"")</f>
        <v/>
      </c>
      <c r="K636" s="8">
        <f>IF(OR(SUM('発達障害（診断書なし・配慮あり）情報入力シート'!AT636:BQ636,'発達障害（診断書なし・配慮あり）情報入力シート'!BT636:CJ636)&gt;0,COUNTA('発達障害（診断書なし・配慮あり）情報入力シート'!BR636:BS636)=2,COUNTA('発達障害（診断書なし・配慮あり）情報入力シート'!CK636:CL636)=2),1,0)</f>
        <v>0</v>
      </c>
      <c r="L636" s="8">
        <f>SUM('発達障害（診断書なし・配慮あり）情報入力シート'!J636:M636)+COUNTA('発達障害（診断書なし・配慮あり）情報入力シート'!N636)</f>
        <v>0</v>
      </c>
      <c r="M636" s="8">
        <f>SUM('発達障害（診断書なし・配慮あり）情報入力シート'!O636:R636)+COUNTA('発達障害（診断書なし・配慮あり）情報入力シート'!S636)</f>
        <v>0</v>
      </c>
      <c r="N636" s="8">
        <f>IF(SUM('発達障害（診断書なし・配慮あり）情報入力シート'!$T636:$AP636)&gt;0,1,0)</f>
        <v>0</v>
      </c>
      <c r="O636" s="8">
        <f>IF('発達障害（診断書なし・配慮あり）情報入力シート'!D636="入学者(新1年生)",1,0)</f>
        <v>0</v>
      </c>
    </row>
    <row r="637" spans="1:15" x14ac:dyDescent="0.4">
      <c r="A637" s="1217">
        <v>613</v>
      </c>
      <c r="B637" s="1218">
        <f>IF('発達障害（診断書なし・配慮あり）情報入力シート'!AQ637="",0,IF(AND('発達障害（診断書なし・配慮あり）情報入力シート'!AP637=1,'発達障害（診断書なし・配慮あり）情報入力シート'!D637&lt;&gt;"",'発達障害（診断書なし・配慮あり）情報入力シート'!D637&lt;&gt;"在籍者(2年生以上)"),1,0))</f>
        <v>0</v>
      </c>
      <c r="C637" s="1218">
        <f t="shared" si="27"/>
        <v>0</v>
      </c>
      <c r="D637" s="1218" t="str">
        <f>IFERROR(MATCH(ROW('発達障害（診断書なし・配慮あり）情報入力シート'!A613),C:C,0),"")</f>
        <v/>
      </c>
      <c r="E637" s="1218">
        <f>IF('発達障害（診断書なし・配慮あり）情報入力シート'!BS637="",0,IF(AND('発達障害（診断書なし・配慮あり）情報入力シート'!BR637=1,'発達障害（診断書なし・配慮あり）情報入力シート'!D637&lt;&gt;"",'発達障害（診断書なし・配慮あり）情報入力シート'!D637&lt;&gt;"入学しなかった"),1,0))</f>
        <v>0</v>
      </c>
      <c r="F637" s="1218">
        <f t="shared" si="28"/>
        <v>0</v>
      </c>
      <c r="G637" s="1218" t="str">
        <f>IFERROR(MATCH(ROW('発達障害（診断書なし・配慮あり）情報入力シート'!AN613),F:F,0),"")</f>
        <v/>
      </c>
      <c r="H637" s="8">
        <f>IF('発達障害（診断書なし・配慮あり）情報入力シート'!CL637="",0,IF(AND('発達障害（診断書なし・配慮あり）情報入力シート'!CK637=1,'発達障害（診断書なし・配慮あり）情報入力シート'!D637&lt;&gt;"",'発達障害（診断書なし・配慮あり）情報入力シート'!D637&lt;&gt;"入学しなかった"),1,0))</f>
        <v>0</v>
      </c>
      <c r="I637" s="8">
        <f t="shared" si="29"/>
        <v>0</v>
      </c>
      <c r="J637" s="8" t="str">
        <f>IFERROR(MATCH(ROW('発達障害（診断書なし・配慮あり）情報入力シート'!BD613),I:I,0),"")</f>
        <v/>
      </c>
      <c r="K637" s="8">
        <f>IF(OR(SUM('発達障害（診断書なし・配慮あり）情報入力シート'!AT637:BQ637,'発達障害（診断書なし・配慮あり）情報入力シート'!BT637:CJ637)&gt;0,COUNTA('発達障害（診断書なし・配慮あり）情報入力シート'!BR637:BS637)=2,COUNTA('発達障害（診断書なし・配慮あり）情報入力シート'!CK637:CL637)=2),1,0)</f>
        <v>0</v>
      </c>
      <c r="L637" s="8">
        <f>SUM('発達障害（診断書なし・配慮あり）情報入力シート'!J637:M637)+COUNTA('発達障害（診断書なし・配慮あり）情報入力シート'!N637)</f>
        <v>0</v>
      </c>
      <c r="M637" s="8">
        <f>SUM('発達障害（診断書なし・配慮あり）情報入力シート'!O637:R637)+COUNTA('発達障害（診断書なし・配慮あり）情報入力シート'!S637)</f>
        <v>0</v>
      </c>
      <c r="N637" s="8">
        <f>IF(SUM('発達障害（診断書なし・配慮あり）情報入力シート'!$T637:$AP637)&gt;0,1,0)</f>
        <v>0</v>
      </c>
      <c r="O637" s="8">
        <f>IF('発達障害（診断書なし・配慮あり）情報入力シート'!D637="入学者(新1年生)",1,0)</f>
        <v>0</v>
      </c>
    </row>
    <row r="638" spans="1:15" x14ac:dyDescent="0.4">
      <c r="A638" s="1217">
        <v>614</v>
      </c>
      <c r="B638" s="1218">
        <f>IF('発達障害（診断書なし・配慮あり）情報入力シート'!AQ638="",0,IF(AND('発達障害（診断書なし・配慮あり）情報入力シート'!AP638=1,'発達障害（診断書なし・配慮あり）情報入力シート'!D638&lt;&gt;"",'発達障害（診断書なし・配慮あり）情報入力シート'!D638&lt;&gt;"在籍者(2年生以上)"),1,0))</f>
        <v>0</v>
      </c>
      <c r="C638" s="1218">
        <f t="shared" si="27"/>
        <v>0</v>
      </c>
      <c r="D638" s="1218" t="str">
        <f>IFERROR(MATCH(ROW('発達障害（診断書なし・配慮あり）情報入力シート'!A614),C:C,0),"")</f>
        <v/>
      </c>
      <c r="E638" s="1218">
        <f>IF('発達障害（診断書なし・配慮あり）情報入力シート'!BS638="",0,IF(AND('発達障害（診断書なし・配慮あり）情報入力シート'!BR638=1,'発達障害（診断書なし・配慮あり）情報入力シート'!D638&lt;&gt;"",'発達障害（診断書なし・配慮あり）情報入力シート'!D638&lt;&gt;"入学しなかった"),1,0))</f>
        <v>0</v>
      </c>
      <c r="F638" s="1218">
        <f t="shared" si="28"/>
        <v>0</v>
      </c>
      <c r="G638" s="1218" t="str">
        <f>IFERROR(MATCH(ROW('発達障害（診断書なし・配慮あり）情報入力シート'!AN614),F:F,0),"")</f>
        <v/>
      </c>
      <c r="H638" s="8">
        <f>IF('発達障害（診断書なし・配慮あり）情報入力シート'!CL638="",0,IF(AND('発達障害（診断書なし・配慮あり）情報入力シート'!CK638=1,'発達障害（診断書なし・配慮あり）情報入力シート'!D638&lt;&gt;"",'発達障害（診断書なし・配慮あり）情報入力シート'!D638&lt;&gt;"入学しなかった"),1,0))</f>
        <v>0</v>
      </c>
      <c r="I638" s="8">
        <f t="shared" si="29"/>
        <v>0</v>
      </c>
      <c r="J638" s="8" t="str">
        <f>IFERROR(MATCH(ROW('発達障害（診断書なし・配慮あり）情報入力シート'!BD614),I:I,0),"")</f>
        <v/>
      </c>
      <c r="K638" s="8">
        <f>IF(OR(SUM('発達障害（診断書なし・配慮あり）情報入力シート'!AT638:BQ638,'発達障害（診断書なし・配慮あり）情報入力シート'!BT638:CJ638)&gt;0,COUNTA('発達障害（診断書なし・配慮あり）情報入力シート'!BR638:BS638)=2,COUNTA('発達障害（診断書なし・配慮あり）情報入力シート'!CK638:CL638)=2),1,0)</f>
        <v>0</v>
      </c>
      <c r="L638" s="8">
        <f>SUM('発達障害（診断書なし・配慮あり）情報入力シート'!J638:M638)+COUNTA('発達障害（診断書なし・配慮あり）情報入力シート'!N638)</f>
        <v>0</v>
      </c>
      <c r="M638" s="8">
        <f>SUM('発達障害（診断書なし・配慮あり）情報入力シート'!O638:R638)+COUNTA('発達障害（診断書なし・配慮あり）情報入力シート'!S638)</f>
        <v>0</v>
      </c>
      <c r="N638" s="8">
        <f>IF(SUM('発達障害（診断書なし・配慮あり）情報入力シート'!$T638:$AP638)&gt;0,1,0)</f>
        <v>0</v>
      </c>
      <c r="O638" s="8">
        <f>IF('発達障害（診断書なし・配慮あり）情報入力シート'!D638="入学者(新1年生)",1,0)</f>
        <v>0</v>
      </c>
    </row>
    <row r="639" spans="1:15" x14ac:dyDescent="0.4">
      <c r="A639" s="1217">
        <v>615</v>
      </c>
      <c r="B639" s="1218">
        <f>IF('発達障害（診断書なし・配慮あり）情報入力シート'!AQ639="",0,IF(AND('発達障害（診断書なし・配慮あり）情報入力シート'!AP639=1,'発達障害（診断書なし・配慮あり）情報入力シート'!D639&lt;&gt;"",'発達障害（診断書なし・配慮あり）情報入力シート'!D639&lt;&gt;"在籍者(2年生以上)"),1,0))</f>
        <v>0</v>
      </c>
      <c r="C639" s="1218">
        <f t="shared" si="27"/>
        <v>0</v>
      </c>
      <c r="D639" s="1218" t="str">
        <f>IFERROR(MATCH(ROW('発達障害（診断書なし・配慮あり）情報入力シート'!A615),C:C,0),"")</f>
        <v/>
      </c>
      <c r="E639" s="1218">
        <f>IF('発達障害（診断書なし・配慮あり）情報入力シート'!BS639="",0,IF(AND('発達障害（診断書なし・配慮あり）情報入力シート'!BR639=1,'発達障害（診断書なし・配慮あり）情報入力シート'!D639&lt;&gt;"",'発達障害（診断書なし・配慮あり）情報入力シート'!D639&lt;&gt;"入学しなかった"),1,0))</f>
        <v>0</v>
      </c>
      <c r="F639" s="1218">
        <f t="shared" si="28"/>
        <v>0</v>
      </c>
      <c r="G639" s="1218" t="str">
        <f>IFERROR(MATCH(ROW('発達障害（診断書なし・配慮あり）情報入力シート'!AN615),F:F,0),"")</f>
        <v/>
      </c>
      <c r="H639" s="8">
        <f>IF('発達障害（診断書なし・配慮あり）情報入力シート'!CL639="",0,IF(AND('発達障害（診断書なし・配慮あり）情報入力シート'!CK639=1,'発達障害（診断書なし・配慮あり）情報入力シート'!D639&lt;&gt;"",'発達障害（診断書なし・配慮あり）情報入力シート'!D639&lt;&gt;"入学しなかった"),1,0))</f>
        <v>0</v>
      </c>
      <c r="I639" s="8">
        <f t="shared" si="29"/>
        <v>0</v>
      </c>
      <c r="J639" s="8" t="str">
        <f>IFERROR(MATCH(ROW('発達障害（診断書なし・配慮あり）情報入力シート'!BD615),I:I,0),"")</f>
        <v/>
      </c>
      <c r="K639" s="8">
        <f>IF(OR(SUM('発達障害（診断書なし・配慮あり）情報入力シート'!AT639:BQ639,'発達障害（診断書なし・配慮あり）情報入力シート'!BT639:CJ639)&gt;0,COUNTA('発達障害（診断書なし・配慮あり）情報入力シート'!BR639:BS639)=2,COUNTA('発達障害（診断書なし・配慮あり）情報入力シート'!CK639:CL639)=2),1,0)</f>
        <v>0</v>
      </c>
      <c r="L639" s="8">
        <f>SUM('発達障害（診断書なし・配慮あり）情報入力シート'!J639:M639)+COUNTA('発達障害（診断書なし・配慮あり）情報入力シート'!N639)</f>
        <v>0</v>
      </c>
      <c r="M639" s="8">
        <f>SUM('発達障害（診断書なし・配慮あり）情報入力シート'!O639:R639)+COUNTA('発達障害（診断書なし・配慮あり）情報入力シート'!S639)</f>
        <v>0</v>
      </c>
      <c r="N639" s="8">
        <f>IF(SUM('発達障害（診断書なし・配慮あり）情報入力シート'!$T639:$AP639)&gt;0,1,0)</f>
        <v>0</v>
      </c>
      <c r="O639" s="8">
        <f>IF('発達障害（診断書なし・配慮あり）情報入力シート'!D639="入学者(新1年生)",1,0)</f>
        <v>0</v>
      </c>
    </row>
    <row r="640" spans="1:15" x14ac:dyDescent="0.4">
      <c r="A640" s="1217">
        <v>616</v>
      </c>
      <c r="B640" s="1218">
        <f>IF('発達障害（診断書なし・配慮あり）情報入力シート'!AQ640="",0,IF(AND('発達障害（診断書なし・配慮あり）情報入力シート'!AP640=1,'発達障害（診断書なし・配慮あり）情報入力シート'!D640&lt;&gt;"",'発達障害（診断書なし・配慮あり）情報入力シート'!D640&lt;&gt;"在籍者(2年生以上)"),1,0))</f>
        <v>0</v>
      </c>
      <c r="C640" s="1218">
        <f t="shared" si="27"/>
        <v>0</v>
      </c>
      <c r="D640" s="1218" t="str">
        <f>IFERROR(MATCH(ROW('発達障害（診断書なし・配慮あり）情報入力シート'!A616),C:C,0),"")</f>
        <v/>
      </c>
      <c r="E640" s="1218">
        <f>IF('発達障害（診断書なし・配慮あり）情報入力シート'!BS640="",0,IF(AND('発達障害（診断書なし・配慮あり）情報入力シート'!BR640=1,'発達障害（診断書なし・配慮あり）情報入力シート'!D640&lt;&gt;"",'発達障害（診断書なし・配慮あり）情報入力シート'!D640&lt;&gt;"入学しなかった"),1,0))</f>
        <v>0</v>
      </c>
      <c r="F640" s="1218">
        <f t="shared" si="28"/>
        <v>0</v>
      </c>
      <c r="G640" s="1218" t="str">
        <f>IFERROR(MATCH(ROW('発達障害（診断書なし・配慮あり）情報入力シート'!AN616),F:F,0),"")</f>
        <v/>
      </c>
      <c r="H640" s="8">
        <f>IF('発達障害（診断書なし・配慮あり）情報入力シート'!CL640="",0,IF(AND('発達障害（診断書なし・配慮あり）情報入力シート'!CK640=1,'発達障害（診断書なし・配慮あり）情報入力シート'!D640&lt;&gt;"",'発達障害（診断書なし・配慮あり）情報入力シート'!D640&lt;&gt;"入学しなかった"),1,0))</f>
        <v>0</v>
      </c>
      <c r="I640" s="8">
        <f t="shared" si="29"/>
        <v>0</v>
      </c>
      <c r="J640" s="8" t="str">
        <f>IFERROR(MATCH(ROW('発達障害（診断書なし・配慮あり）情報入力シート'!BD616),I:I,0),"")</f>
        <v/>
      </c>
      <c r="K640" s="8">
        <f>IF(OR(SUM('発達障害（診断書なし・配慮あり）情報入力シート'!AT640:BQ640,'発達障害（診断書なし・配慮あり）情報入力シート'!BT640:CJ640)&gt;0,COUNTA('発達障害（診断書なし・配慮あり）情報入力シート'!BR640:BS640)=2,COUNTA('発達障害（診断書なし・配慮あり）情報入力シート'!CK640:CL640)=2),1,0)</f>
        <v>0</v>
      </c>
      <c r="L640" s="8">
        <f>SUM('発達障害（診断書なし・配慮あり）情報入力シート'!J640:M640)+COUNTA('発達障害（診断書なし・配慮あり）情報入力シート'!N640)</f>
        <v>0</v>
      </c>
      <c r="M640" s="8">
        <f>SUM('発達障害（診断書なし・配慮あり）情報入力シート'!O640:R640)+COUNTA('発達障害（診断書なし・配慮あり）情報入力シート'!S640)</f>
        <v>0</v>
      </c>
      <c r="N640" s="8">
        <f>IF(SUM('発達障害（診断書なし・配慮あり）情報入力シート'!$T640:$AP640)&gt;0,1,0)</f>
        <v>0</v>
      </c>
      <c r="O640" s="8">
        <f>IF('発達障害（診断書なし・配慮あり）情報入力シート'!D640="入学者(新1年生)",1,0)</f>
        <v>0</v>
      </c>
    </row>
    <row r="641" spans="1:15" x14ac:dyDescent="0.4">
      <c r="A641" s="1217">
        <v>617</v>
      </c>
      <c r="B641" s="1218">
        <f>IF('発達障害（診断書なし・配慮あり）情報入力シート'!AQ641="",0,IF(AND('発達障害（診断書なし・配慮あり）情報入力シート'!AP641=1,'発達障害（診断書なし・配慮あり）情報入力シート'!D641&lt;&gt;"",'発達障害（診断書なし・配慮あり）情報入力シート'!D641&lt;&gt;"在籍者(2年生以上)"),1,0))</f>
        <v>0</v>
      </c>
      <c r="C641" s="1218">
        <f t="shared" si="27"/>
        <v>0</v>
      </c>
      <c r="D641" s="1218" t="str">
        <f>IFERROR(MATCH(ROW('発達障害（診断書なし・配慮あり）情報入力シート'!A617),C:C,0),"")</f>
        <v/>
      </c>
      <c r="E641" s="1218">
        <f>IF('発達障害（診断書なし・配慮あり）情報入力シート'!BS641="",0,IF(AND('発達障害（診断書なし・配慮あり）情報入力シート'!BR641=1,'発達障害（診断書なし・配慮あり）情報入力シート'!D641&lt;&gt;"",'発達障害（診断書なし・配慮あり）情報入力シート'!D641&lt;&gt;"入学しなかった"),1,0))</f>
        <v>0</v>
      </c>
      <c r="F641" s="1218">
        <f t="shared" si="28"/>
        <v>0</v>
      </c>
      <c r="G641" s="1218" t="str">
        <f>IFERROR(MATCH(ROW('発達障害（診断書なし・配慮あり）情報入力シート'!AN617),F:F,0),"")</f>
        <v/>
      </c>
      <c r="H641" s="8">
        <f>IF('発達障害（診断書なし・配慮あり）情報入力シート'!CL641="",0,IF(AND('発達障害（診断書なし・配慮あり）情報入力シート'!CK641=1,'発達障害（診断書なし・配慮あり）情報入力シート'!D641&lt;&gt;"",'発達障害（診断書なし・配慮あり）情報入力シート'!D641&lt;&gt;"入学しなかった"),1,0))</f>
        <v>0</v>
      </c>
      <c r="I641" s="8">
        <f t="shared" si="29"/>
        <v>0</v>
      </c>
      <c r="J641" s="8" t="str">
        <f>IFERROR(MATCH(ROW('発達障害（診断書なし・配慮あり）情報入力シート'!BD617),I:I,0),"")</f>
        <v/>
      </c>
      <c r="K641" s="8">
        <f>IF(OR(SUM('発達障害（診断書なし・配慮あり）情報入力シート'!AT641:BQ641,'発達障害（診断書なし・配慮あり）情報入力シート'!BT641:CJ641)&gt;0,COUNTA('発達障害（診断書なし・配慮あり）情報入力シート'!BR641:BS641)=2,COUNTA('発達障害（診断書なし・配慮あり）情報入力シート'!CK641:CL641)=2),1,0)</f>
        <v>0</v>
      </c>
      <c r="L641" s="8">
        <f>SUM('発達障害（診断書なし・配慮あり）情報入力シート'!J641:M641)+COUNTA('発達障害（診断書なし・配慮あり）情報入力シート'!N641)</f>
        <v>0</v>
      </c>
      <c r="M641" s="8">
        <f>SUM('発達障害（診断書なし・配慮あり）情報入力シート'!O641:R641)+COUNTA('発達障害（診断書なし・配慮あり）情報入力シート'!S641)</f>
        <v>0</v>
      </c>
      <c r="N641" s="8">
        <f>IF(SUM('発達障害（診断書なし・配慮あり）情報入力シート'!$T641:$AP641)&gt;0,1,0)</f>
        <v>0</v>
      </c>
      <c r="O641" s="8">
        <f>IF('発達障害（診断書なし・配慮あり）情報入力シート'!D641="入学者(新1年生)",1,0)</f>
        <v>0</v>
      </c>
    </row>
    <row r="642" spans="1:15" x14ac:dyDescent="0.4">
      <c r="A642" s="1217">
        <v>618</v>
      </c>
      <c r="B642" s="1218">
        <f>IF('発達障害（診断書なし・配慮あり）情報入力シート'!AQ642="",0,IF(AND('発達障害（診断書なし・配慮あり）情報入力シート'!AP642=1,'発達障害（診断書なし・配慮あり）情報入力シート'!D642&lt;&gt;"",'発達障害（診断書なし・配慮あり）情報入力シート'!D642&lt;&gt;"在籍者(2年生以上)"),1,0))</f>
        <v>0</v>
      </c>
      <c r="C642" s="1218">
        <f t="shared" si="27"/>
        <v>0</v>
      </c>
      <c r="D642" s="1218" t="str">
        <f>IFERROR(MATCH(ROW('発達障害（診断書なし・配慮あり）情報入力シート'!A618),C:C,0),"")</f>
        <v/>
      </c>
      <c r="E642" s="1218">
        <f>IF('発達障害（診断書なし・配慮あり）情報入力シート'!BS642="",0,IF(AND('発達障害（診断書なし・配慮あり）情報入力シート'!BR642=1,'発達障害（診断書なし・配慮あり）情報入力シート'!D642&lt;&gt;"",'発達障害（診断書なし・配慮あり）情報入力シート'!D642&lt;&gt;"入学しなかった"),1,0))</f>
        <v>0</v>
      </c>
      <c r="F642" s="1218">
        <f t="shared" si="28"/>
        <v>0</v>
      </c>
      <c r="G642" s="1218" t="str">
        <f>IFERROR(MATCH(ROW('発達障害（診断書なし・配慮あり）情報入力シート'!AN618),F:F,0),"")</f>
        <v/>
      </c>
      <c r="H642" s="8">
        <f>IF('発達障害（診断書なし・配慮あり）情報入力シート'!CL642="",0,IF(AND('発達障害（診断書なし・配慮あり）情報入力シート'!CK642=1,'発達障害（診断書なし・配慮あり）情報入力シート'!D642&lt;&gt;"",'発達障害（診断書なし・配慮あり）情報入力シート'!D642&lt;&gt;"入学しなかった"),1,0))</f>
        <v>0</v>
      </c>
      <c r="I642" s="8">
        <f t="shared" si="29"/>
        <v>0</v>
      </c>
      <c r="J642" s="8" t="str">
        <f>IFERROR(MATCH(ROW('発達障害（診断書なし・配慮あり）情報入力シート'!BD618),I:I,0),"")</f>
        <v/>
      </c>
      <c r="K642" s="8">
        <f>IF(OR(SUM('発達障害（診断書なし・配慮あり）情報入力シート'!AT642:BQ642,'発達障害（診断書なし・配慮あり）情報入力シート'!BT642:CJ642)&gt;0,COUNTA('発達障害（診断書なし・配慮あり）情報入力シート'!BR642:BS642)=2,COUNTA('発達障害（診断書なし・配慮あり）情報入力シート'!CK642:CL642)=2),1,0)</f>
        <v>0</v>
      </c>
      <c r="L642" s="8">
        <f>SUM('発達障害（診断書なし・配慮あり）情報入力シート'!J642:M642)+COUNTA('発達障害（診断書なし・配慮あり）情報入力シート'!N642)</f>
        <v>0</v>
      </c>
      <c r="M642" s="8">
        <f>SUM('発達障害（診断書なし・配慮あり）情報入力シート'!O642:R642)+COUNTA('発達障害（診断書なし・配慮あり）情報入力シート'!S642)</f>
        <v>0</v>
      </c>
      <c r="N642" s="8">
        <f>IF(SUM('発達障害（診断書なし・配慮あり）情報入力シート'!$T642:$AP642)&gt;0,1,0)</f>
        <v>0</v>
      </c>
      <c r="O642" s="8">
        <f>IF('発達障害（診断書なし・配慮あり）情報入力シート'!D642="入学者(新1年生)",1,0)</f>
        <v>0</v>
      </c>
    </row>
    <row r="643" spans="1:15" x14ac:dyDescent="0.4">
      <c r="A643" s="1217">
        <v>619</v>
      </c>
      <c r="B643" s="1218">
        <f>IF('発達障害（診断書なし・配慮あり）情報入力シート'!AQ643="",0,IF(AND('発達障害（診断書なし・配慮あり）情報入力シート'!AP643=1,'発達障害（診断書なし・配慮あり）情報入力シート'!D643&lt;&gt;"",'発達障害（診断書なし・配慮あり）情報入力シート'!D643&lt;&gt;"在籍者(2年生以上)"),1,0))</f>
        <v>0</v>
      </c>
      <c r="C643" s="1218">
        <f t="shared" si="27"/>
        <v>0</v>
      </c>
      <c r="D643" s="1218" t="str">
        <f>IFERROR(MATCH(ROW('発達障害（診断書なし・配慮あり）情報入力シート'!A619),C:C,0),"")</f>
        <v/>
      </c>
      <c r="E643" s="1218">
        <f>IF('発達障害（診断書なし・配慮あり）情報入力シート'!BS643="",0,IF(AND('発達障害（診断書なし・配慮あり）情報入力シート'!BR643=1,'発達障害（診断書なし・配慮あり）情報入力シート'!D643&lt;&gt;"",'発達障害（診断書なし・配慮あり）情報入力シート'!D643&lt;&gt;"入学しなかった"),1,0))</f>
        <v>0</v>
      </c>
      <c r="F643" s="1218">
        <f t="shared" si="28"/>
        <v>0</v>
      </c>
      <c r="G643" s="1218" t="str">
        <f>IFERROR(MATCH(ROW('発達障害（診断書なし・配慮あり）情報入力シート'!AN619),F:F,0),"")</f>
        <v/>
      </c>
      <c r="H643" s="8">
        <f>IF('発達障害（診断書なし・配慮あり）情報入力シート'!CL643="",0,IF(AND('発達障害（診断書なし・配慮あり）情報入力シート'!CK643=1,'発達障害（診断書なし・配慮あり）情報入力シート'!D643&lt;&gt;"",'発達障害（診断書なし・配慮あり）情報入力シート'!D643&lt;&gt;"入学しなかった"),1,0))</f>
        <v>0</v>
      </c>
      <c r="I643" s="8">
        <f t="shared" si="29"/>
        <v>0</v>
      </c>
      <c r="J643" s="8" t="str">
        <f>IFERROR(MATCH(ROW('発達障害（診断書なし・配慮あり）情報入力シート'!BD619),I:I,0),"")</f>
        <v/>
      </c>
      <c r="K643" s="8">
        <f>IF(OR(SUM('発達障害（診断書なし・配慮あり）情報入力シート'!AT643:BQ643,'発達障害（診断書なし・配慮あり）情報入力シート'!BT643:CJ643)&gt;0,COUNTA('発達障害（診断書なし・配慮あり）情報入力シート'!BR643:BS643)=2,COUNTA('発達障害（診断書なし・配慮あり）情報入力シート'!CK643:CL643)=2),1,0)</f>
        <v>0</v>
      </c>
      <c r="L643" s="8">
        <f>SUM('発達障害（診断書なし・配慮あり）情報入力シート'!J643:M643)+COUNTA('発達障害（診断書なし・配慮あり）情報入力シート'!N643)</f>
        <v>0</v>
      </c>
      <c r="M643" s="8">
        <f>SUM('発達障害（診断書なし・配慮あり）情報入力シート'!O643:R643)+COUNTA('発達障害（診断書なし・配慮あり）情報入力シート'!S643)</f>
        <v>0</v>
      </c>
      <c r="N643" s="8">
        <f>IF(SUM('発達障害（診断書なし・配慮あり）情報入力シート'!$T643:$AP643)&gt;0,1,0)</f>
        <v>0</v>
      </c>
      <c r="O643" s="8">
        <f>IF('発達障害（診断書なし・配慮あり）情報入力シート'!D643="入学者(新1年生)",1,0)</f>
        <v>0</v>
      </c>
    </row>
    <row r="644" spans="1:15" x14ac:dyDescent="0.4">
      <c r="A644" s="1217">
        <v>620</v>
      </c>
      <c r="B644" s="1218">
        <f>IF('発達障害（診断書なし・配慮あり）情報入力シート'!AQ644="",0,IF(AND('発達障害（診断書なし・配慮あり）情報入力シート'!AP644=1,'発達障害（診断書なし・配慮あり）情報入力シート'!D644&lt;&gt;"",'発達障害（診断書なし・配慮あり）情報入力シート'!D644&lt;&gt;"在籍者(2年生以上)"),1,0))</f>
        <v>0</v>
      </c>
      <c r="C644" s="1218">
        <f t="shared" si="27"/>
        <v>0</v>
      </c>
      <c r="D644" s="1218" t="str">
        <f>IFERROR(MATCH(ROW('発達障害（診断書なし・配慮あり）情報入力シート'!A620),C:C,0),"")</f>
        <v/>
      </c>
      <c r="E644" s="1218">
        <f>IF('発達障害（診断書なし・配慮あり）情報入力シート'!BS644="",0,IF(AND('発達障害（診断書なし・配慮あり）情報入力シート'!BR644=1,'発達障害（診断書なし・配慮あり）情報入力シート'!D644&lt;&gt;"",'発達障害（診断書なし・配慮あり）情報入力シート'!D644&lt;&gt;"入学しなかった"),1,0))</f>
        <v>0</v>
      </c>
      <c r="F644" s="1218">
        <f t="shared" si="28"/>
        <v>0</v>
      </c>
      <c r="G644" s="1218" t="str">
        <f>IFERROR(MATCH(ROW('発達障害（診断書なし・配慮あり）情報入力シート'!AN620),F:F,0),"")</f>
        <v/>
      </c>
      <c r="H644" s="8">
        <f>IF('発達障害（診断書なし・配慮あり）情報入力シート'!CL644="",0,IF(AND('発達障害（診断書なし・配慮あり）情報入力シート'!CK644=1,'発達障害（診断書なし・配慮あり）情報入力シート'!D644&lt;&gt;"",'発達障害（診断書なし・配慮あり）情報入力シート'!D644&lt;&gt;"入学しなかった"),1,0))</f>
        <v>0</v>
      </c>
      <c r="I644" s="8">
        <f t="shared" si="29"/>
        <v>0</v>
      </c>
      <c r="J644" s="8" t="str">
        <f>IFERROR(MATCH(ROW('発達障害（診断書なし・配慮あり）情報入力シート'!BD620),I:I,0),"")</f>
        <v/>
      </c>
      <c r="K644" s="8">
        <f>IF(OR(SUM('発達障害（診断書なし・配慮あり）情報入力シート'!AT644:BQ644,'発達障害（診断書なし・配慮あり）情報入力シート'!BT644:CJ644)&gt;0,COUNTA('発達障害（診断書なし・配慮あり）情報入力シート'!BR644:BS644)=2,COUNTA('発達障害（診断書なし・配慮あり）情報入力シート'!CK644:CL644)=2),1,0)</f>
        <v>0</v>
      </c>
      <c r="L644" s="8">
        <f>SUM('発達障害（診断書なし・配慮あり）情報入力シート'!J644:M644)+COUNTA('発達障害（診断書なし・配慮あり）情報入力シート'!N644)</f>
        <v>0</v>
      </c>
      <c r="M644" s="8">
        <f>SUM('発達障害（診断書なし・配慮あり）情報入力シート'!O644:R644)+COUNTA('発達障害（診断書なし・配慮あり）情報入力シート'!S644)</f>
        <v>0</v>
      </c>
      <c r="N644" s="8">
        <f>IF(SUM('発達障害（診断書なし・配慮あり）情報入力シート'!$T644:$AP644)&gt;0,1,0)</f>
        <v>0</v>
      </c>
      <c r="O644" s="8">
        <f>IF('発達障害（診断書なし・配慮あり）情報入力シート'!D644="入学者(新1年生)",1,0)</f>
        <v>0</v>
      </c>
    </row>
    <row r="645" spans="1:15" x14ac:dyDescent="0.4">
      <c r="A645" s="1217">
        <v>621</v>
      </c>
      <c r="B645" s="1218">
        <f>IF('発達障害（診断書なし・配慮あり）情報入力シート'!AQ645="",0,IF(AND('発達障害（診断書なし・配慮あり）情報入力シート'!AP645=1,'発達障害（診断書なし・配慮あり）情報入力シート'!D645&lt;&gt;"",'発達障害（診断書なし・配慮あり）情報入力シート'!D645&lt;&gt;"在籍者(2年生以上)"),1,0))</f>
        <v>0</v>
      </c>
      <c r="C645" s="1218">
        <f t="shared" si="27"/>
        <v>0</v>
      </c>
      <c r="D645" s="1218" t="str">
        <f>IFERROR(MATCH(ROW('発達障害（診断書なし・配慮あり）情報入力シート'!A621),C:C,0),"")</f>
        <v/>
      </c>
      <c r="E645" s="1218">
        <f>IF('発達障害（診断書なし・配慮あり）情報入力シート'!BS645="",0,IF(AND('発達障害（診断書なし・配慮あり）情報入力シート'!BR645=1,'発達障害（診断書なし・配慮あり）情報入力シート'!D645&lt;&gt;"",'発達障害（診断書なし・配慮あり）情報入力シート'!D645&lt;&gt;"入学しなかった"),1,0))</f>
        <v>0</v>
      </c>
      <c r="F645" s="1218">
        <f t="shared" si="28"/>
        <v>0</v>
      </c>
      <c r="G645" s="1218" t="str">
        <f>IFERROR(MATCH(ROW('発達障害（診断書なし・配慮あり）情報入力シート'!AN621),F:F,0),"")</f>
        <v/>
      </c>
      <c r="H645" s="8">
        <f>IF('発達障害（診断書なし・配慮あり）情報入力シート'!CL645="",0,IF(AND('発達障害（診断書なし・配慮あり）情報入力シート'!CK645=1,'発達障害（診断書なし・配慮あり）情報入力シート'!D645&lt;&gt;"",'発達障害（診断書なし・配慮あり）情報入力シート'!D645&lt;&gt;"入学しなかった"),1,0))</f>
        <v>0</v>
      </c>
      <c r="I645" s="8">
        <f t="shared" si="29"/>
        <v>0</v>
      </c>
      <c r="J645" s="8" t="str">
        <f>IFERROR(MATCH(ROW('発達障害（診断書なし・配慮あり）情報入力シート'!BD621),I:I,0),"")</f>
        <v/>
      </c>
      <c r="K645" s="8">
        <f>IF(OR(SUM('発達障害（診断書なし・配慮あり）情報入力シート'!AT645:BQ645,'発達障害（診断書なし・配慮あり）情報入力シート'!BT645:CJ645)&gt;0,COUNTA('発達障害（診断書なし・配慮あり）情報入力シート'!BR645:BS645)=2,COUNTA('発達障害（診断書なし・配慮あり）情報入力シート'!CK645:CL645)=2),1,0)</f>
        <v>0</v>
      </c>
      <c r="L645" s="8">
        <f>SUM('発達障害（診断書なし・配慮あり）情報入力シート'!J645:M645)+COUNTA('発達障害（診断書なし・配慮あり）情報入力シート'!N645)</f>
        <v>0</v>
      </c>
      <c r="M645" s="8">
        <f>SUM('発達障害（診断書なし・配慮あり）情報入力シート'!O645:R645)+COUNTA('発達障害（診断書なし・配慮あり）情報入力シート'!S645)</f>
        <v>0</v>
      </c>
      <c r="N645" s="8">
        <f>IF(SUM('発達障害（診断書なし・配慮あり）情報入力シート'!$T645:$AP645)&gt;0,1,0)</f>
        <v>0</v>
      </c>
      <c r="O645" s="8">
        <f>IF('発達障害（診断書なし・配慮あり）情報入力シート'!D645="入学者(新1年生)",1,0)</f>
        <v>0</v>
      </c>
    </row>
    <row r="646" spans="1:15" x14ac:dyDescent="0.4">
      <c r="A646" s="1217">
        <v>622</v>
      </c>
      <c r="B646" s="1218">
        <f>IF('発達障害（診断書なし・配慮あり）情報入力シート'!AQ646="",0,IF(AND('発達障害（診断書なし・配慮あり）情報入力シート'!AP646=1,'発達障害（診断書なし・配慮あり）情報入力シート'!D646&lt;&gt;"",'発達障害（診断書なし・配慮あり）情報入力シート'!D646&lt;&gt;"在籍者(2年生以上)"),1,0))</f>
        <v>0</v>
      </c>
      <c r="C646" s="1218">
        <f t="shared" si="27"/>
        <v>0</v>
      </c>
      <c r="D646" s="1218" t="str">
        <f>IFERROR(MATCH(ROW('発達障害（診断書なし・配慮あり）情報入力シート'!A622),C:C,0),"")</f>
        <v/>
      </c>
      <c r="E646" s="1218">
        <f>IF('発達障害（診断書なし・配慮あり）情報入力シート'!BS646="",0,IF(AND('発達障害（診断書なし・配慮あり）情報入力シート'!BR646=1,'発達障害（診断書なし・配慮あり）情報入力シート'!D646&lt;&gt;"",'発達障害（診断書なし・配慮あり）情報入力シート'!D646&lt;&gt;"入学しなかった"),1,0))</f>
        <v>0</v>
      </c>
      <c r="F646" s="1218">
        <f t="shared" si="28"/>
        <v>0</v>
      </c>
      <c r="G646" s="1218" t="str">
        <f>IFERROR(MATCH(ROW('発達障害（診断書なし・配慮あり）情報入力シート'!AN622),F:F,0),"")</f>
        <v/>
      </c>
      <c r="H646" s="8">
        <f>IF('発達障害（診断書なし・配慮あり）情報入力シート'!CL646="",0,IF(AND('発達障害（診断書なし・配慮あり）情報入力シート'!CK646=1,'発達障害（診断書なし・配慮あり）情報入力シート'!D646&lt;&gt;"",'発達障害（診断書なし・配慮あり）情報入力シート'!D646&lt;&gt;"入学しなかった"),1,0))</f>
        <v>0</v>
      </c>
      <c r="I646" s="8">
        <f t="shared" si="29"/>
        <v>0</v>
      </c>
      <c r="J646" s="8" t="str">
        <f>IFERROR(MATCH(ROW('発達障害（診断書なし・配慮あり）情報入力シート'!BD622),I:I,0),"")</f>
        <v/>
      </c>
      <c r="K646" s="8">
        <f>IF(OR(SUM('発達障害（診断書なし・配慮あり）情報入力シート'!AT646:BQ646,'発達障害（診断書なし・配慮あり）情報入力シート'!BT646:CJ646)&gt;0,COUNTA('発達障害（診断書なし・配慮あり）情報入力シート'!BR646:BS646)=2,COUNTA('発達障害（診断書なし・配慮あり）情報入力シート'!CK646:CL646)=2),1,0)</f>
        <v>0</v>
      </c>
      <c r="L646" s="8">
        <f>SUM('発達障害（診断書なし・配慮あり）情報入力シート'!J646:M646)+COUNTA('発達障害（診断書なし・配慮あり）情報入力シート'!N646)</f>
        <v>0</v>
      </c>
      <c r="M646" s="8">
        <f>SUM('発達障害（診断書なし・配慮あり）情報入力シート'!O646:R646)+COUNTA('発達障害（診断書なし・配慮あり）情報入力シート'!S646)</f>
        <v>0</v>
      </c>
      <c r="N646" s="8">
        <f>IF(SUM('発達障害（診断書なし・配慮あり）情報入力シート'!$T646:$AP646)&gt;0,1,0)</f>
        <v>0</v>
      </c>
      <c r="O646" s="8">
        <f>IF('発達障害（診断書なし・配慮あり）情報入力シート'!D646="入学者(新1年生)",1,0)</f>
        <v>0</v>
      </c>
    </row>
    <row r="647" spans="1:15" x14ac:dyDescent="0.4">
      <c r="A647" s="1217">
        <v>623</v>
      </c>
      <c r="B647" s="1218">
        <f>IF('発達障害（診断書なし・配慮あり）情報入力シート'!AQ647="",0,IF(AND('発達障害（診断書なし・配慮あり）情報入力シート'!AP647=1,'発達障害（診断書なし・配慮あり）情報入力シート'!D647&lt;&gt;"",'発達障害（診断書なし・配慮あり）情報入力シート'!D647&lt;&gt;"在籍者(2年生以上)"),1,0))</f>
        <v>0</v>
      </c>
      <c r="C647" s="1218">
        <f t="shared" si="27"/>
        <v>0</v>
      </c>
      <c r="D647" s="1218" t="str">
        <f>IFERROR(MATCH(ROW('発達障害（診断書なし・配慮あり）情報入力シート'!A623),C:C,0),"")</f>
        <v/>
      </c>
      <c r="E647" s="1218">
        <f>IF('発達障害（診断書なし・配慮あり）情報入力シート'!BS647="",0,IF(AND('発達障害（診断書なし・配慮あり）情報入力シート'!BR647=1,'発達障害（診断書なし・配慮あり）情報入力シート'!D647&lt;&gt;"",'発達障害（診断書なし・配慮あり）情報入力シート'!D647&lt;&gt;"入学しなかった"),1,0))</f>
        <v>0</v>
      </c>
      <c r="F647" s="1218">
        <f t="shared" si="28"/>
        <v>0</v>
      </c>
      <c r="G647" s="1218" t="str">
        <f>IFERROR(MATCH(ROW('発達障害（診断書なし・配慮あり）情報入力シート'!AN623),F:F,0),"")</f>
        <v/>
      </c>
      <c r="H647" s="8">
        <f>IF('発達障害（診断書なし・配慮あり）情報入力シート'!CL647="",0,IF(AND('発達障害（診断書なし・配慮あり）情報入力シート'!CK647=1,'発達障害（診断書なし・配慮あり）情報入力シート'!D647&lt;&gt;"",'発達障害（診断書なし・配慮あり）情報入力シート'!D647&lt;&gt;"入学しなかった"),1,0))</f>
        <v>0</v>
      </c>
      <c r="I647" s="8">
        <f t="shared" si="29"/>
        <v>0</v>
      </c>
      <c r="J647" s="8" t="str">
        <f>IFERROR(MATCH(ROW('発達障害（診断書なし・配慮あり）情報入力シート'!BD623),I:I,0),"")</f>
        <v/>
      </c>
      <c r="K647" s="8">
        <f>IF(OR(SUM('発達障害（診断書なし・配慮あり）情報入力シート'!AT647:BQ647,'発達障害（診断書なし・配慮あり）情報入力シート'!BT647:CJ647)&gt;0,COUNTA('発達障害（診断書なし・配慮あり）情報入力シート'!BR647:BS647)=2,COUNTA('発達障害（診断書なし・配慮あり）情報入力シート'!CK647:CL647)=2),1,0)</f>
        <v>0</v>
      </c>
      <c r="L647" s="8">
        <f>SUM('発達障害（診断書なし・配慮あり）情報入力シート'!J647:M647)+COUNTA('発達障害（診断書なし・配慮あり）情報入力シート'!N647)</f>
        <v>0</v>
      </c>
      <c r="M647" s="8">
        <f>SUM('発達障害（診断書なし・配慮あり）情報入力シート'!O647:R647)+COUNTA('発達障害（診断書なし・配慮あり）情報入力シート'!S647)</f>
        <v>0</v>
      </c>
      <c r="N647" s="8">
        <f>IF(SUM('発達障害（診断書なし・配慮あり）情報入力シート'!$T647:$AP647)&gt;0,1,0)</f>
        <v>0</v>
      </c>
      <c r="O647" s="8">
        <f>IF('発達障害（診断書なし・配慮あり）情報入力シート'!D647="入学者(新1年生)",1,0)</f>
        <v>0</v>
      </c>
    </row>
    <row r="648" spans="1:15" x14ac:dyDescent="0.4">
      <c r="A648" s="1217">
        <v>624</v>
      </c>
      <c r="B648" s="1218">
        <f>IF('発達障害（診断書なし・配慮あり）情報入力シート'!AQ648="",0,IF(AND('発達障害（診断書なし・配慮あり）情報入力シート'!AP648=1,'発達障害（診断書なし・配慮あり）情報入力シート'!D648&lt;&gt;"",'発達障害（診断書なし・配慮あり）情報入力シート'!D648&lt;&gt;"在籍者(2年生以上)"),1,0))</f>
        <v>0</v>
      </c>
      <c r="C648" s="1218">
        <f t="shared" si="27"/>
        <v>0</v>
      </c>
      <c r="D648" s="1218" t="str">
        <f>IFERROR(MATCH(ROW('発達障害（診断書なし・配慮あり）情報入力シート'!A624),C:C,0),"")</f>
        <v/>
      </c>
      <c r="E648" s="1218">
        <f>IF('発達障害（診断書なし・配慮あり）情報入力シート'!BS648="",0,IF(AND('発達障害（診断書なし・配慮あり）情報入力シート'!BR648=1,'発達障害（診断書なし・配慮あり）情報入力シート'!D648&lt;&gt;"",'発達障害（診断書なし・配慮あり）情報入力シート'!D648&lt;&gt;"入学しなかった"),1,0))</f>
        <v>0</v>
      </c>
      <c r="F648" s="1218">
        <f t="shared" si="28"/>
        <v>0</v>
      </c>
      <c r="G648" s="1218" t="str">
        <f>IFERROR(MATCH(ROW('発達障害（診断書なし・配慮あり）情報入力シート'!AN624),F:F,0),"")</f>
        <v/>
      </c>
      <c r="H648" s="8">
        <f>IF('発達障害（診断書なし・配慮あり）情報入力シート'!CL648="",0,IF(AND('発達障害（診断書なし・配慮あり）情報入力シート'!CK648=1,'発達障害（診断書なし・配慮あり）情報入力シート'!D648&lt;&gt;"",'発達障害（診断書なし・配慮あり）情報入力シート'!D648&lt;&gt;"入学しなかった"),1,0))</f>
        <v>0</v>
      </c>
      <c r="I648" s="8">
        <f t="shared" si="29"/>
        <v>0</v>
      </c>
      <c r="J648" s="8" t="str">
        <f>IFERROR(MATCH(ROW('発達障害（診断書なし・配慮あり）情報入力シート'!BD624),I:I,0),"")</f>
        <v/>
      </c>
      <c r="K648" s="8">
        <f>IF(OR(SUM('発達障害（診断書なし・配慮あり）情報入力シート'!AT648:BQ648,'発達障害（診断書なし・配慮あり）情報入力シート'!BT648:CJ648)&gt;0,COUNTA('発達障害（診断書なし・配慮あり）情報入力シート'!BR648:BS648)=2,COUNTA('発達障害（診断書なし・配慮あり）情報入力シート'!CK648:CL648)=2),1,0)</f>
        <v>0</v>
      </c>
      <c r="L648" s="8">
        <f>SUM('発達障害（診断書なし・配慮あり）情報入力シート'!J648:M648)+COUNTA('発達障害（診断書なし・配慮あり）情報入力シート'!N648)</f>
        <v>0</v>
      </c>
      <c r="M648" s="8">
        <f>SUM('発達障害（診断書なし・配慮あり）情報入力シート'!O648:R648)+COUNTA('発達障害（診断書なし・配慮あり）情報入力シート'!S648)</f>
        <v>0</v>
      </c>
      <c r="N648" s="8">
        <f>IF(SUM('発達障害（診断書なし・配慮あり）情報入力シート'!$T648:$AP648)&gt;0,1,0)</f>
        <v>0</v>
      </c>
      <c r="O648" s="8">
        <f>IF('発達障害（診断書なし・配慮あり）情報入力シート'!D648="入学者(新1年生)",1,0)</f>
        <v>0</v>
      </c>
    </row>
    <row r="649" spans="1:15" x14ac:dyDescent="0.4">
      <c r="A649" s="1217">
        <v>625</v>
      </c>
      <c r="B649" s="1218">
        <f>IF('発達障害（診断書なし・配慮あり）情報入力シート'!AQ649="",0,IF(AND('発達障害（診断書なし・配慮あり）情報入力シート'!AP649=1,'発達障害（診断書なし・配慮あり）情報入力シート'!D649&lt;&gt;"",'発達障害（診断書なし・配慮あり）情報入力シート'!D649&lt;&gt;"在籍者(2年生以上)"),1,0))</f>
        <v>0</v>
      </c>
      <c r="C649" s="1218">
        <f t="shared" si="27"/>
        <v>0</v>
      </c>
      <c r="D649" s="1218" t="str">
        <f>IFERROR(MATCH(ROW('発達障害（診断書なし・配慮あり）情報入力シート'!A625),C:C,0),"")</f>
        <v/>
      </c>
      <c r="E649" s="1218">
        <f>IF('発達障害（診断書なし・配慮あり）情報入力シート'!BS649="",0,IF(AND('発達障害（診断書なし・配慮あり）情報入力シート'!BR649=1,'発達障害（診断書なし・配慮あり）情報入力シート'!D649&lt;&gt;"",'発達障害（診断書なし・配慮あり）情報入力シート'!D649&lt;&gt;"入学しなかった"),1,0))</f>
        <v>0</v>
      </c>
      <c r="F649" s="1218">
        <f t="shared" si="28"/>
        <v>0</v>
      </c>
      <c r="G649" s="1218" t="str">
        <f>IFERROR(MATCH(ROW('発達障害（診断書なし・配慮あり）情報入力シート'!AN625),F:F,0),"")</f>
        <v/>
      </c>
      <c r="H649" s="8">
        <f>IF('発達障害（診断書なし・配慮あり）情報入力シート'!CL649="",0,IF(AND('発達障害（診断書なし・配慮あり）情報入力シート'!CK649=1,'発達障害（診断書なし・配慮あり）情報入力シート'!D649&lt;&gt;"",'発達障害（診断書なし・配慮あり）情報入力シート'!D649&lt;&gt;"入学しなかった"),1,0))</f>
        <v>0</v>
      </c>
      <c r="I649" s="8">
        <f t="shared" si="29"/>
        <v>0</v>
      </c>
      <c r="J649" s="8" t="str">
        <f>IFERROR(MATCH(ROW('発達障害（診断書なし・配慮あり）情報入力シート'!BD625),I:I,0),"")</f>
        <v/>
      </c>
      <c r="K649" s="8">
        <f>IF(OR(SUM('発達障害（診断書なし・配慮あり）情報入力シート'!AT649:BQ649,'発達障害（診断書なし・配慮あり）情報入力シート'!BT649:CJ649)&gt;0,COUNTA('発達障害（診断書なし・配慮あり）情報入力シート'!BR649:BS649)=2,COUNTA('発達障害（診断書なし・配慮あり）情報入力シート'!CK649:CL649)=2),1,0)</f>
        <v>0</v>
      </c>
      <c r="L649" s="8">
        <f>SUM('発達障害（診断書なし・配慮あり）情報入力シート'!J649:M649)+COUNTA('発達障害（診断書なし・配慮あり）情報入力シート'!N649)</f>
        <v>0</v>
      </c>
      <c r="M649" s="8">
        <f>SUM('発達障害（診断書なし・配慮あり）情報入力シート'!O649:R649)+COUNTA('発達障害（診断書なし・配慮あり）情報入力シート'!S649)</f>
        <v>0</v>
      </c>
      <c r="N649" s="8">
        <f>IF(SUM('発達障害（診断書なし・配慮あり）情報入力シート'!$T649:$AP649)&gt;0,1,0)</f>
        <v>0</v>
      </c>
      <c r="O649" s="8">
        <f>IF('発達障害（診断書なし・配慮あり）情報入力シート'!D649="入学者(新1年生)",1,0)</f>
        <v>0</v>
      </c>
    </row>
    <row r="650" spans="1:15" x14ac:dyDescent="0.4">
      <c r="A650" s="1217">
        <v>626</v>
      </c>
      <c r="B650" s="1218">
        <f>IF('発達障害（診断書なし・配慮あり）情報入力シート'!AQ650="",0,IF(AND('発達障害（診断書なし・配慮あり）情報入力シート'!AP650=1,'発達障害（診断書なし・配慮あり）情報入力シート'!D650&lt;&gt;"",'発達障害（診断書なし・配慮あり）情報入力シート'!D650&lt;&gt;"在籍者(2年生以上)"),1,0))</f>
        <v>0</v>
      </c>
      <c r="C650" s="1218">
        <f t="shared" si="27"/>
        <v>0</v>
      </c>
      <c r="D650" s="1218" t="str">
        <f>IFERROR(MATCH(ROW('発達障害（診断書なし・配慮あり）情報入力シート'!A626),C:C,0),"")</f>
        <v/>
      </c>
      <c r="E650" s="1218">
        <f>IF('発達障害（診断書なし・配慮あり）情報入力シート'!BS650="",0,IF(AND('発達障害（診断書なし・配慮あり）情報入力シート'!BR650=1,'発達障害（診断書なし・配慮あり）情報入力シート'!D650&lt;&gt;"",'発達障害（診断書なし・配慮あり）情報入力シート'!D650&lt;&gt;"入学しなかった"),1,0))</f>
        <v>0</v>
      </c>
      <c r="F650" s="1218">
        <f t="shared" si="28"/>
        <v>0</v>
      </c>
      <c r="G650" s="1218" t="str">
        <f>IFERROR(MATCH(ROW('発達障害（診断書なし・配慮あり）情報入力シート'!AN626),F:F,0),"")</f>
        <v/>
      </c>
      <c r="H650" s="8">
        <f>IF('発達障害（診断書なし・配慮あり）情報入力シート'!CL650="",0,IF(AND('発達障害（診断書なし・配慮あり）情報入力シート'!CK650=1,'発達障害（診断書なし・配慮あり）情報入力シート'!D650&lt;&gt;"",'発達障害（診断書なし・配慮あり）情報入力シート'!D650&lt;&gt;"入学しなかった"),1,0))</f>
        <v>0</v>
      </c>
      <c r="I650" s="8">
        <f t="shared" si="29"/>
        <v>0</v>
      </c>
      <c r="J650" s="8" t="str">
        <f>IFERROR(MATCH(ROW('発達障害（診断書なし・配慮あり）情報入力シート'!BD626),I:I,0),"")</f>
        <v/>
      </c>
      <c r="K650" s="8">
        <f>IF(OR(SUM('発達障害（診断書なし・配慮あり）情報入力シート'!AT650:BQ650,'発達障害（診断書なし・配慮あり）情報入力シート'!BT650:CJ650)&gt;0,COUNTA('発達障害（診断書なし・配慮あり）情報入力シート'!BR650:BS650)=2,COUNTA('発達障害（診断書なし・配慮あり）情報入力シート'!CK650:CL650)=2),1,0)</f>
        <v>0</v>
      </c>
      <c r="L650" s="8">
        <f>SUM('発達障害（診断書なし・配慮あり）情報入力シート'!J650:M650)+COUNTA('発達障害（診断書なし・配慮あり）情報入力シート'!N650)</f>
        <v>0</v>
      </c>
      <c r="M650" s="8">
        <f>SUM('発達障害（診断書なし・配慮あり）情報入力シート'!O650:R650)+COUNTA('発達障害（診断書なし・配慮あり）情報入力シート'!S650)</f>
        <v>0</v>
      </c>
      <c r="N650" s="8">
        <f>IF(SUM('発達障害（診断書なし・配慮あり）情報入力シート'!$T650:$AP650)&gt;0,1,0)</f>
        <v>0</v>
      </c>
      <c r="O650" s="8">
        <f>IF('発達障害（診断書なし・配慮あり）情報入力シート'!D650="入学者(新1年生)",1,0)</f>
        <v>0</v>
      </c>
    </row>
    <row r="651" spans="1:15" x14ac:dyDescent="0.4">
      <c r="A651" s="1217">
        <v>627</v>
      </c>
      <c r="B651" s="1218">
        <f>IF('発達障害（診断書なし・配慮あり）情報入力シート'!AQ651="",0,IF(AND('発達障害（診断書なし・配慮あり）情報入力シート'!AP651=1,'発達障害（診断書なし・配慮あり）情報入力シート'!D651&lt;&gt;"",'発達障害（診断書なし・配慮あり）情報入力シート'!D651&lt;&gt;"在籍者(2年生以上)"),1,0))</f>
        <v>0</v>
      </c>
      <c r="C651" s="1218">
        <f t="shared" si="27"/>
        <v>0</v>
      </c>
      <c r="D651" s="1218" t="str">
        <f>IFERROR(MATCH(ROW('発達障害（診断書なし・配慮あり）情報入力シート'!A627),C:C,0),"")</f>
        <v/>
      </c>
      <c r="E651" s="1218">
        <f>IF('発達障害（診断書なし・配慮あり）情報入力シート'!BS651="",0,IF(AND('発達障害（診断書なし・配慮あり）情報入力シート'!BR651=1,'発達障害（診断書なし・配慮あり）情報入力シート'!D651&lt;&gt;"",'発達障害（診断書なし・配慮あり）情報入力シート'!D651&lt;&gt;"入学しなかった"),1,0))</f>
        <v>0</v>
      </c>
      <c r="F651" s="1218">
        <f t="shared" si="28"/>
        <v>0</v>
      </c>
      <c r="G651" s="1218" t="str">
        <f>IFERROR(MATCH(ROW('発達障害（診断書なし・配慮あり）情報入力シート'!AN627),F:F,0),"")</f>
        <v/>
      </c>
      <c r="H651" s="8">
        <f>IF('発達障害（診断書なし・配慮あり）情報入力シート'!CL651="",0,IF(AND('発達障害（診断書なし・配慮あり）情報入力シート'!CK651=1,'発達障害（診断書なし・配慮あり）情報入力シート'!D651&lt;&gt;"",'発達障害（診断書なし・配慮あり）情報入力シート'!D651&lt;&gt;"入学しなかった"),1,0))</f>
        <v>0</v>
      </c>
      <c r="I651" s="8">
        <f t="shared" si="29"/>
        <v>0</v>
      </c>
      <c r="J651" s="8" t="str">
        <f>IFERROR(MATCH(ROW('発達障害（診断書なし・配慮あり）情報入力シート'!BD627),I:I,0),"")</f>
        <v/>
      </c>
      <c r="K651" s="8">
        <f>IF(OR(SUM('発達障害（診断書なし・配慮あり）情報入力シート'!AT651:BQ651,'発達障害（診断書なし・配慮あり）情報入力シート'!BT651:CJ651)&gt;0,COUNTA('発達障害（診断書なし・配慮あり）情報入力シート'!BR651:BS651)=2,COUNTA('発達障害（診断書なし・配慮あり）情報入力シート'!CK651:CL651)=2),1,0)</f>
        <v>0</v>
      </c>
      <c r="L651" s="8">
        <f>SUM('発達障害（診断書なし・配慮あり）情報入力シート'!J651:M651)+COUNTA('発達障害（診断書なし・配慮あり）情報入力シート'!N651)</f>
        <v>0</v>
      </c>
      <c r="M651" s="8">
        <f>SUM('発達障害（診断書なし・配慮あり）情報入力シート'!O651:R651)+COUNTA('発達障害（診断書なし・配慮あり）情報入力シート'!S651)</f>
        <v>0</v>
      </c>
      <c r="N651" s="8">
        <f>IF(SUM('発達障害（診断書なし・配慮あり）情報入力シート'!$T651:$AP651)&gt;0,1,0)</f>
        <v>0</v>
      </c>
      <c r="O651" s="8">
        <f>IF('発達障害（診断書なし・配慮あり）情報入力シート'!D651="入学者(新1年生)",1,0)</f>
        <v>0</v>
      </c>
    </row>
    <row r="652" spans="1:15" x14ac:dyDescent="0.4">
      <c r="A652" s="1217">
        <v>628</v>
      </c>
      <c r="B652" s="1218">
        <f>IF('発達障害（診断書なし・配慮あり）情報入力シート'!AQ652="",0,IF(AND('発達障害（診断書なし・配慮あり）情報入力シート'!AP652=1,'発達障害（診断書なし・配慮あり）情報入力シート'!D652&lt;&gt;"",'発達障害（診断書なし・配慮あり）情報入力シート'!D652&lt;&gt;"在籍者(2年生以上)"),1,0))</f>
        <v>0</v>
      </c>
      <c r="C652" s="1218">
        <f t="shared" si="27"/>
        <v>0</v>
      </c>
      <c r="D652" s="1218" t="str">
        <f>IFERROR(MATCH(ROW('発達障害（診断書なし・配慮あり）情報入力シート'!A628),C:C,0),"")</f>
        <v/>
      </c>
      <c r="E652" s="1218">
        <f>IF('発達障害（診断書なし・配慮あり）情報入力シート'!BS652="",0,IF(AND('発達障害（診断書なし・配慮あり）情報入力シート'!BR652=1,'発達障害（診断書なし・配慮あり）情報入力シート'!D652&lt;&gt;"",'発達障害（診断書なし・配慮あり）情報入力シート'!D652&lt;&gt;"入学しなかった"),1,0))</f>
        <v>0</v>
      </c>
      <c r="F652" s="1218">
        <f t="shared" si="28"/>
        <v>0</v>
      </c>
      <c r="G652" s="1218" t="str">
        <f>IFERROR(MATCH(ROW('発達障害（診断書なし・配慮あり）情報入力シート'!AN628),F:F,0),"")</f>
        <v/>
      </c>
      <c r="H652" s="8">
        <f>IF('発達障害（診断書なし・配慮あり）情報入力シート'!CL652="",0,IF(AND('発達障害（診断書なし・配慮あり）情報入力シート'!CK652=1,'発達障害（診断書なし・配慮あり）情報入力シート'!D652&lt;&gt;"",'発達障害（診断書なし・配慮あり）情報入力シート'!D652&lt;&gt;"入学しなかった"),1,0))</f>
        <v>0</v>
      </c>
      <c r="I652" s="8">
        <f t="shared" si="29"/>
        <v>0</v>
      </c>
      <c r="J652" s="8" t="str">
        <f>IFERROR(MATCH(ROW('発達障害（診断書なし・配慮あり）情報入力シート'!BD628),I:I,0),"")</f>
        <v/>
      </c>
      <c r="K652" s="8">
        <f>IF(OR(SUM('発達障害（診断書なし・配慮あり）情報入力シート'!AT652:BQ652,'発達障害（診断書なし・配慮あり）情報入力シート'!BT652:CJ652)&gt;0,COUNTA('発達障害（診断書なし・配慮あり）情報入力シート'!BR652:BS652)=2,COUNTA('発達障害（診断書なし・配慮あり）情報入力シート'!CK652:CL652)=2),1,0)</f>
        <v>0</v>
      </c>
      <c r="L652" s="8">
        <f>SUM('発達障害（診断書なし・配慮あり）情報入力シート'!J652:M652)+COUNTA('発達障害（診断書なし・配慮あり）情報入力シート'!N652)</f>
        <v>0</v>
      </c>
      <c r="M652" s="8">
        <f>SUM('発達障害（診断書なし・配慮あり）情報入力シート'!O652:R652)+COUNTA('発達障害（診断書なし・配慮あり）情報入力シート'!S652)</f>
        <v>0</v>
      </c>
      <c r="N652" s="8">
        <f>IF(SUM('発達障害（診断書なし・配慮あり）情報入力シート'!$T652:$AP652)&gt;0,1,0)</f>
        <v>0</v>
      </c>
      <c r="O652" s="8">
        <f>IF('発達障害（診断書なし・配慮あり）情報入力シート'!D652="入学者(新1年生)",1,0)</f>
        <v>0</v>
      </c>
    </row>
    <row r="653" spans="1:15" x14ac:dyDescent="0.4">
      <c r="A653" s="1217">
        <v>629</v>
      </c>
      <c r="B653" s="1218">
        <f>IF('発達障害（診断書なし・配慮あり）情報入力シート'!AQ653="",0,IF(AND('発達障害（診断書なし・配慮あり）情報入力シート'!AP653=1,'発達障害（診断書なし・配慮あり）情報入力シート'!D653&lt;&gt;"",'発達障害（診断書なし・配慮あり）情報入力シート'!D653&lt;&gt;"在籍者(2年生以上)"),1,0))</f>
        <v>0</v>
      </c>
      <c r="C653" s="1218">
        <f t="shared" si="27"/>
        <v>0</v>
      </c>
      <c r="D653" s="1218" t="str">
        <f>IFERROR(MATCH(ROW('発達障害（診断書なし・配慮あり）情報入力シート'!A629),C:C,0),"")</f>
        <v/>
      </c>
      <c r="E653" s="1218">
        <f>IF('発達障害（診断書なし・配慮あり）情報入力シート'!BS653="",0,IF(AND('発達障害（診断書なし・配慮あり）情報入力シート'!BR653=1,'発達障害（診断書なし・配慮あり）情報入力シート'!D653&lt;&gt;"",'発達障害（診断書なし・配慮あり）情報入力シート'!D653&lt;&gt;"入学しなかった"),1,0))</f>
        <v>0</v>
      </c>
      <c r="F653" s="1218">
        <f t="shared" si="28"/>
        <v>0</v>
      </c>
      <c r="G653" s="1218" t="str">
        <f>IFERROR(MATCH(ROW('発達障害（診断書なし・配慮あり）情報入力シート'!AN629),F:F,0),"")</f>
        <v/>
      </c>
      <c r="H653" s="8">
        <f>IF('発達障害（診断書なし・配慮あり）情報入力シート'!CL653="",0,IF(AND('発達障害（診断書なし・配慮あり）情報入力シート'!CK653=1,'発達障害（診断書なし・配慮あり）情報入力シート'!D653&lt;&gt;"",'発達障害（診断書なし・配慮あり）情報入力シート'!D653&lt;&gt;"入学しなかった"),1,0))</f>
        <v>0</v>
      </c>
      <c r="I653" s="8">
        <f t="shared" si="29"/>
        <v>0</v>
      </c>
      <c r="J653" s="8" t="str">
        <f>IFERROR(MATCH(ROW('発達障害（診断書なし・配慮あり）情報入力シート'!BD629),I:I,0),"")</f>
        <v/>
      </c>
      <c r="K653" s="8">
        <f>IF(OR(SUM('発達障害（診断書なし・配慮あり）情報入力シート'!AT653:BQ653,'発達障害（診断書なし・配慮あり）情報入力シート'!BT653:CJ653)&gt;0,COUNTA('発達障害（診断書なし・配慮あり）情報入力シート'!BR653:BS653)=2,COUNTA('発達障害（診断書なし・配慮あり）情報入力シート'!CK653:CL653)=2),1,0)</f>
        <v>0</v>
      </c>
      <c r="L653" s="8">
        <f>SUM('発達障害（診断書なし・配慮あり）情報入力シート'!J653:M653)+COUNTA('発達障害（診断書なし・配慮あり）情報入力シート'!N653)</f>
        <v>0</v>
      </c>
      <c r="M653" s="8">
        <f>SUM('発達障害（診断書なし・配慮あり）情報入力シート'!O653:R653)+COUNTA('発達障害（診断書なし・配慮あり）情報入力シート'!S653)</f>
        <v>0</v>
      </c>
      <c r="N653" s="8">
        <f>IF(SUM('発達障害（診断書なし・配慮あり）情報入力シート'!$T653:$AP653)&gt;0,1,0)</f>
        <v>0</v>
      </c>
      <c r="O653" s="8">
        <f>IF('発達障害（診断書なし・配慮あり）情報入力シート'!D653="入学者(新1年生)",1,0)</f>
        <v>0</v>
      </c>
    </row>
    <row r="654" spans="1:15" x14ac:dyDescent="0.4">
      <c r="A654" s="1217">
        <v>630</v>
      </c>
      <c r="B654" s="1218">
        <f>IF('発達障害（診断書なし・配慮あり）情報入力シート'!AQ654="",0,IF(AND('発達障害（診断書なし・配慮あり）情報入力シート'!AP654=1,'発達障害（診断書なし・配慮あり）情報入力シート'!D654&lt;&gt;"",'発達障害（診断書なし・配慮あり）情報入力シート'!D654&lt;&gt;"在籍者(2年生以上)"),1,0))</f>
        <v>0</v>
      </c>
      <c r="C654" s="1218">
        <f t="shared" si="27"/>
        <v>0</v>
      </c>
      <c r="D654" s="1218" t="str">
        <f>IFERROR(MATCH(ROW('発達障害（診断書なし・配慮あり）情報入力シート'!A630),C:C,0),"")</f>
        <v/>
      </c>
      <c r="E654" s="1218">
        <f>IF('発達障害（診断書なし・配慮あり）情報入力シート'!BS654="",0,IF(AND('発達障害（診断書なし・配慮あり）情報入力シート'!BR654=1,'発達障害（診断書なし・配慮あり）情報入力シート'!D654&lt;&gt;"",'発達障害（診断書なし・配慮あり）情報入力シート'!D654&lt;&gt;"入学しなかった"),1,0))</f>
        <v>0</v>
      </c>
      <c r="F654" s="1218">
        <f t="shared" si="28"/>
        <v>0</v>
      </c>
      <c r="G654" s="1218" t="str">
        <f>IFERROR(MATCH(ROW('発達障害（診断書なし・配慮あり）情報入力シート'!AN630),F:F,0),"")</f>
        <v/>
      </c>
      <c r="H654" s="8">
        <f>IF('発達障害（診断書なし・配慮あり）情報入力シート'!CL654="",0,IF(AND('発達障害（診断書なし・配慮あり）情報入力シート'!CK654=1,'発達障害（診断書なし・配慮あり）情報入力シート'!D654&lt;&gt;"",'発達障害（診断書なし・配慮あり）情報入力シート'!D654&lt;&gt;"入学しなかった"),1,0))</f>
        <v>0</v>
      </c>
      <c r="I654" s="8">
        <f t="shared" si="29"/>
        <v>0</v>
      </c>
      <c r="J654" s="8" t="str">
        <f>IFERROR(MATCH(ROW('発達障害（診断書なし・配慮あり）情報入力シート'!BD630),I:I,0),"")</f>
        <v/>
      </c>
      <c r="K654" s="8">
        <f>IF(OR(SUM('発達障害（診断書なし・配慮あり）情報入力シート'!AT654:BQ654,'発達障害（診断書なし・配慮あり）情報入力シート'!BT654:CJ654)&gt;0,COUNTA('発達障害（診断書なし・配慮あり）情報入力シート'!BR654:BS654)=2,COUNTA('発達障害（診断書なし・配慮あり）情報入力シート'!CK654:CL654)=2),1,0)</f>
        <v>0</v>
      </c>
      <c r="L654" s="8">
        <f>SUM('発達障害（診断書なし・配慮あり）情報入力シート'!J654:M654)+COUNTA('発達障害（診断書なし・配慮あり）情報入力シート'!N654)</f>
        <v>0</v>
      </c>
      <c r="M654" s="8">
        <f>SUM('発達障害（診断書なし・配慮あり）情報入力シート'!O654:R654)+COUNTA('発達障害（診断書なし・配慮あり）情報入力シート'!S654)</f>
        <v>0</v>
      </c>
      <c r="N654" s="8">
        <f>IF(SUM('発達障害（診断書なし・配慮あり）情報入力シート'!$T654:$AP654)&gt;0,1,0)</f>
        <v>0</v>
      </c>
      <c r="O654" s="8">
        <f>IF('発達障害（診断書なし・配慮あり）情報入力シート'!D654="入学者(新1年生)",1,0)</f>
        <v>0</v>
      </c>
    </row>
    <row r="655" spans="1:15" x14ac:dyDescent="0.4">
      <c r="A655" s="1217">
        <v>631</v>
      </c>
      <c r="B655" s="1218">
        <f>IF('発達障害（診断書なし・配慮あり）情報入力シート'!AQ655="",0,IF(AND('発達障害（診断書なし・配慮あり）情報入力シート'!AP655=1,'発達障害（診断書なし・配慮あり）情報入力シート'!D655&lt;&gt;"",'発達障害（診断書なし・配慮あり）情報入力シート'!D655&lt;&gt;"在籍者(2年生以上)"),1,0))</f>
        <v>0</v>
      </c>
      <c r="C655" s="1218">
        <f t="shared" si="27"/>
        <v>0</v>
      </c>
      <c r="D655" s="1218" t="str">
        <f>IFERROR(MATCH(ROW('発達障害（診断書なし・配慮あり）情報入力シート'!A631),C:C,0),"")</f>
        <v/>
      </c>
      <c r="E655" s="1218">
        <f>IF('発達障害（診断書なし・配慮あり）情報入力シート'!BS655="",0,IF(AND('発達障害（診断書なし・配慮あり）情報入力シート'!BR655=1,'発達障害（診断書なし・配慮あり）情報入力シート'!D655&lt;&gt;"",'発達障害（診断書なし・配慮あり）情報入力シート'!D655&lt;&gt;"入学しなかった"),1,0))</f>
        <v>0</v>
      </c>
      <c r="F655" s="1218">
        <f t="shared" si="28"/>
        <v>0</v>
      </c>
      <c r="G655" s="1218" t="str">
        <f>IFERROR(MATCH(ROW('発達障害（診断書なし・配慮あり）情報入力シート'!AN631),F:F,0),"")</f>
        <v/>
      </c>
      <c r="H655" s="8">
        <f>IF('発達障害（診断書なし・配慮あり）情報入力シート'!CL655="",0,IF(AND('発達障害（診断書なし・配慮あり）情報入力シート'!CK655=1,'発達障害（診断書なし・配慮あり）情報入力シート'!D655&lt;&gt;"",'発達障害（診断書なし・配慮あり）情報入力シート'!D655&lt;&gt;"入学しなかった"),1,0))</f>
        <v>0</v>
      </c>
      <c r="I655" s="8">
        <f t="shared" si="29"/>
        <v>0</v>
      </c>
      <c r="J655" s="8" t="str">
        <f>IFERROR(MATCH(ROW('発達障害（診断書なし・配慮あり）情報入力シート'!BD631),I:I,0),"")</f>
        <v/>
      </c>
      <c r="K655" s="8">
        <f>IF(OR(SUM('発達障害（診断書なし・配慮あり）情報入力シート'!AT655:BQ655,'発達障害（診断書なし・配慮あり）情報入力シート'!BT655:CJ655)&gt;0,COUNTA('発達障害（診断書なし・配慮あり）情報入力シート'!BR655:BS655)=2,COUNTA('発達障害（診断書なし・配慮あり）情報入力シート'!CK655:CL655)=2),1,0)</f>
        <v>0</v>
      </c>
      <c r="L655" s="8">
        <f>SUM('発達障害（診断書なし・配慮あり）情報入力シート'!J655:M655)+COUNTA('発達障害（診断書なし・配慮あり）情報入力シート'!N655)</f>
        <v>0</v>
      </c>
      <c r="M655" s="8">
        <f>SUM('発達障害（診断書なし・配慮あり）情報入力シート'!O655:R655)+COUNTA('発達障害（診断書なし・配慮あり）情報入力シート'!S655)</f>
        <v>0</v>
      </c>
      <c r="N655" s="8">
        <f>IF(SUM('発達障害（診断書なし・配慮あり）情報入力シート'!$T655:$AP655)&gt;0,1,0)</f>
        <v>0</v>
      </c>
      <c r="O655" s="8">
        <f>IF('発達障害（診断書なし・配慮あり）情報入力シート'!D655="入学者(新1年生)",1,0)</f>
        <v>0</v>
      </c>
    </row>
    <row r="656" spans="1:15" x14ac:dyDescent="0.4">
      <c r="A656" s="1217">
        <v>632</v>
      </c>
      <c r="B656" s="1218">
        <f>IF('発達障害（診断書なし・配慮あり）情報入力シート'!AQ656="",0,IF(AND('発達障害（診断書なし・配慮あり）情報入力シート'!AP656=1,'発達障害（診断書なし・配慮あり）情報入力シート'!D656&lt;&gt;"",'発達障害（診断書なし・配慮あり）情報入力シート'!D656&lt;&gt;"在籍者(2年生以上)"),1,0))</f>
        <v>0</v>
      </c>
      <c r="C656" s="1218">
        <f t="shared" si="27"/>
        <v>0</v>
      </c>
      <c r="D656" s="1218" t="str">
        <f>IFERROR(MATCH(ROW('発達障害（診断書なし・配慮あり）情報入力シート'!A632),C:C,0),"")</f>
        <v/>
      </c>
      <c r="E656" s="1218">
        <f>IF('発達障害（診断書なし・配慮あり）情報入力シート'!BS656="",0,IF(AND('発達障害（診断書なし・配慮あり）情報入力シート'!BR656=1,'発達障害（診断書なし・配慮あり）情報入力シート'!D656&lt;&gt;"",'発達障害（診断書なし・配慮あり）情報入力シート'!D656&lt;&gt;"入学しなかった"),1,0))</f>
        <v>0</v>
      </c>
      <c r="F656" s="1218">
        <f t="shared" si="28"/>
        <v>0</v>
      </c>
      <c r="G656" s="1218" t="str">
        <f>IFERROR(MATCH(ROW('発達障害（診断書なし・配慮あり）情報入力シート'!AN632),F:F,0),"")</f>
        <v/>
      </c>
      <c r="H656" s="8">
        <f>IF('発達障害（診断書なし・配慮あり）情報入力シート'!CL656="",0,IF(AND('発達障害（診断書なし・配慮あり）情報入力シート'!CK656=1,'発達障害（診断書なし・配慮あり）情報入力シート'!D656&lt;&gt;"",'発達障害（診断書なし・配慮あり）情報入力シート'!D656&lt;&gt;"入学しなかった"),1,0))</f>
        <v>0</v>
      </c>
      <c r="I656" s="8">
        <f t="shared" si="29"/>
        <v>0</v>
      </c>
      <c r="J656" s="8" t="str">
        <f>IFERROR(MATCH(ROW('発達障害（診断書なし・配慮あり）情報入力シート'!BD632),I:I,0),"")</f>
        <v/>
      </c>
      <c r="K656" s="8">
        <f>IF(OR(SUM('発達障害（診断書なし・配慮あり）情報入力シート'!AT656:BQ656,'発達障害（診断書なし・配慮あり）情報入力シート'!BT656:CJ656)&gt;0,COUNTA('発達障害（診断書なし・配慮あり）情報入力シート'!BR656:BS656)=2,COUNTA('発達障害（診断書なし・配慮あり）情報入力シート'!CK656:CL656)=2),1,0)</f>
        <v>0</v>
      </c>
      <c r="L656" s="8">
        <f>SUM('発達障害（診断書なし・配慮あり）情報入力シート'!J656:M656)+COUNTA('発達障害（診断書なし・配慮あり）情報入力シート'!N656)</f>
        <v>0</v>
      </c>
      <c r="M656" s="8">
        <f>SUM('発達障害（診断書なし・配慮あり）情報入力シート'!O656:R656)+COUNTA('発達障害（診断書なし・配慮あり）情報入力シート'!S656)</f>
        <v>0</v>
      </c>
      <c r="N656" s="8">
        <f>IF(SUM('発達障害（診断書なし・配慮あり）情報入力シート'!$T656:$AP656)&gt;0,1,0)</f>
        <v>0</v>
      </c>
      <c r="O656" s="8">
        <f>IF('発達障害（診断書なし・配慮あり）情報入力シート'!D656="入学者(新1年生)",1,0)</f>
        <v>0</v>
      </c>
    </row>
    <row r="657" spans="1:15" x14ac:dyDescent="0.4">
      <c r="A657" s="1217">
        <v>633</v>
      </c>
      <c r="B657" s="1218">
        <f>IF('発達障害（診断書なし・配慮あり）情報入力シート'!AQ657="",0,IF(AND('発達障害（診断書なし・配慮あり）情報入力シート'!AP657=1,'発達障害（診断書なし・配慮あり）情報入力シート'!D657&lt;&gt;"",'発達障害（診断書なし・配慮あり）情報入力シート'!D657&lt;&gt;"在籍者(2年生以上)"),1,0))</f>
        <v>0</v>
      </c>
      <c r="C657" s="1218">
        <f t="shared" si="27"/>
        <v>0</v>
      </c>
      <c r="D657" s="1218" t="str">
        <f>IFERROR(MATCH(ROW('発達障害（診断書なし・配慮あり）情報入力シート'!A633),C:C,0),"")</f>
        <v/>
      </c>
      <c r="E657" s="1218">
        <f>IF('発達障害（診断書なし・配慮あり）情報入力シート'!BS657="",0,IF(AND('発達障害（診断書なし・配慮あり）情報入力シート'!BR657=1,'発達障害（診断書なし・配慮あり）情報入力シート'!D657&lt;&gt;"",'発達障害（診断書なし・配慮あり）情報入力シート'!D657&lt;&gt;"入学しなかった"),1,0))</f>
        <v>0</v>
      </c>
      <c r="F657" s="1218">
        <f t="shared" si="28"/>
        <v>0</v>
      </c>
      <c r="G657" s="1218" t="str">
        <f>IFERROR(MATCH(ROW('発達障害（診断書なし・配慮あり）情報入力シート'!AN633),F:F,0),"")</f>
        <v/>
      </c>
      <c r="H657" s="8">
        <f>IF('発達障害（診断書なし・配慮あり）情報入力シート'!CL657="",0,IF(AND('発達障害（診断書なし・配慮あり）情報入力シート'!CK657=1,'発達障害（診断書なし・配慮あり）情報入力シート'!D657&lt;&gt;"",'発達障害（診断書なし・配慮あり）情報入力シート'!D657&lt;&gt;"入学しなかった"),1,0))</f>
        <v>0</v>
      </c>
      <c r="I657" s="8">
        <f t="shared" si="29"/>
        <v>0</v>
      </c>
      <c r="J657" s="8" t="str">
        <f>IFERROR(MATCH(ROW('発達障害（診断書なし・配慮あり）情報入力シート'!BD633),I:I,0),"")</f>
        <v/>
      </c>
      <c r="K657" s="8">
        <f>IF(OR(SUM('発達障害（診断書なし・配慮あり）情報入力シート'!AT657:BQ657,'発達障害（診断書なし・配慮あり）情報入力シート'!BT657:CJ657)&gt;0,COUNTA('発達障害（診断書なし・配慮あり）情報入力シート'!BR657:BS657)=2,COUNTA('発達障害（診断書なし・配慮あり）情報入力シート'!CK657:CL657)=2),1,0)</f>
        <v>0</v>
      </c>
      <c r="L657" s="8">
        <f>SUM('発達障害（診断書なし・配慮あり）情報入力シート'!J657:M657)+COUNTA('発達障害（診断書なし・配慮あり）情報入力シート'!N657)</f>
        <v>0</v>
      </c>
      <c r="M657" s="8">
        <f>SUM('発達障害（診断書なし・配慮あり）情報入力シート'!O657:R657)+COUNTA('発達障害（診断書なし・配慮あり）情報入力シート'!S657)</f>
        <v>0</v>
      </c>
      <c r="N657" s="8">
        <f>IF(SUM('発達障害（診断書なし・配慮あり）情報入力シート'!$T657:$AP657)&gt;0,1,0)</f>
        <v>0</v>
      </c>
      <c r="O657" s="8">
        <f>IF('発達障害（診断書なし・配慮あり）情報入力シート'!D657="入学者(新1年生)",1,0)</f>
        <v>0</v>
      </c>
    </row>
    <row r="658" spans="1:15" x14ac:dyDescent="0.4">
      <c r="A658" s="1217">
        <v>634</v>
      </c>
      <c r="B658" s="1218">
        <f>IF('発達障害（診断書なし・配慮あり）情報入力シート'!AQ658="",0,IF(AND('発達障害（診断書なし・配慮あり）情報入力シート'!AP658=1,'発達障害（診断書なし・配慮あり）情報入力シート'!D658&lt;&gt;"",'発達障害（診断書なし・配慮あり）情報入力シート'!D658&lt;&gt;"在籍者(2年生以上)"),1,0))</f>
        <v>0</v>
      </c>
      <c r="C658" s="1218">
        <f t="shared" si="27"/>
        <v>0</v>
      </c>
      <c r="D658" s="1218" t="str">
        <f>IFERROR(MATCH(ROW('発達障害（診断書なし・配慮あり）情報入力シート'!A634),C:C,0),"")</f>
        <v/>
      </c>
      <c r="E658" s="1218">
        <f>IF('発達障害（診断書なし・配慮あり）情報入力シート'!BS658="",0,IF(AND('発達障害（診断書なし・配慮あり）情報入力シート'!BR658=1,'発達障害（診断書なし・配慮あり）情報入力シート'!D658&lt;&gt;"",'発達障害（診断書なし・配慮あり）情報入力シート'!D658&lt;&gt;"入学しなかった"),1,0))</f>
        <v>0</v>
      </c>
      <c r="F658" s="1218">
        <f t="shared" si="28"/>
        <v>0</v>
      </c>
      <c r="G658" s="1218" t="str">
        <f>IFERROR(MATCH(ROW('発達障害（診断書なし・配慮あり）情報入力シート'!AN634),F:F,0),"")</f>
        <v/>
      </c>
      <c r="H658" s="8">
        <f>IF('発達障害（診断書なし・配慮あり）情報入力シート'!CL658="",0,IF(AND('発達障害（診断書なし・配慮あり）情報入力シート'!CK658=1,'発達障害（診断書なし・配慮あり）情報入力シート'!D658&lt;&gt;"",'発達障害（診断書なし・配慮あり）情報入力シート'!D658&lt;&gt;"入学しなかった"),1,0))</f>
        <v>0</v>
      </c>
      <c r="I658" s="8">
        <f t="shared" si="29"/>
        <v>0</v>
      </c>
      <c r="J658" s="8" t="str">
        <f>IFERROR(MATCH(ROW('発達障害（診断書なし・配慮あり）情報入力シート'!BD634),I:I,0),"")</f>
        <v/>
      </c>
      <c r="K658" s="8">
        <f>IF(OR(SUM('発達障害（診断書なし・配慮あり）情報入力シート'!AT658:BQ658,'発達障害（診断書なし・配慮あり）情報入力シート'!BT658:CJ658)&gt;0,COUNTA('発達障害（診断書なし・配慮あり）情報入力シート'!BR658:BS658)=2,COUNTA('発達障害（診断書なし・配慮あり）情報入力シート'!CK658:CL658)=2),1,0)</f>
        <v>0</v>
      </c>
      <c r="L658" s="8">
        <f>SUM('発達障害（診断書なし・配慮あり）情報入力シート'!J658:M658)+COUNTA('発達障害（診断書なし・配慮あり）情報入力シート'!N658)</f>
        <v>0</v>
      </c>
      <c r="M658" s="8">
        <f>SUM('発達障害（診断書なし・配慮あり）情報入力シート'!O658:R658)+COUNTA('発達障害（診断書なし・配慮あり）情報入力シート'!S658)</f>
        <v>0</v>
      </c>
      <c r="N658" s="8">
        <f>IF(SUM('発達障害（診断書なし・配慮あり）情報入力シート'!$T658:$AP658)&gt;0,1,0)</f>
        <v>0</v>
      </c>
      <c r="O658" s="8">
        <f>IF('発達障害（診断書なし・配慮あり）情報入力シート'!D658="入学者(新1年生)",1,0)</f>
        <v>0</v>
      </c>
    </row>
    <row r="659" spans="1:15" x14ac:dyDescent="0.4">
      <c r="A659" s="1217">
        <v>635</v>
      </c>
      <c r="B659" s="1218">
        <f>IF('発達障害（診断書なし・配慮あり）情報入力シート'!AQ659="",0,IF(AND('発達障害（診断書なし・配慮あり）情報入力シート'!AP659=1,'発達障害（診断書なし・配慮あり）情報入力シート'!D659&lt;&gt;"",'発達障害（診断書なし・配慮あり）情報入力シート'!D659&lt;&gt;"在籍者(2年生以上)"),1,0))</f>
        <v>0</v>
      </c>
      <c r="C659" s="1218">
        <f t="shared" si="27"/>
        <v>0</v>
      </c>
      <c r="D659" s="1218" t="str">
        <f>IFERROR(MATCH(ROW('発達障害（診断書なし・配慮あり）情報入力シート'!A635),C:C,0),"")</f>
        <v/>
      </c>
      <c r="E659" s="1218">
        <f>IF('発達障害（診断書なし・配慮あり）情報入力シート'!BS659="",0,IF(AND('発達障害（診断書なし・配慮あり）情報入力シート'!BR659=1,'発達障害（診断書なし・配慮あり）情報入力シート'!D659&lt;&gt;"",'発達障害（診断書なし・配慮あり）情報入力シート'!D659&lt;&gt;"入学しなかった"),1,0))</f>
        <v>0</v>
      </c>
      <c r="F659" s="1218">
        <f t="shared" si="28"/>
        <v>0</v>
      </c>
      <c r="G659" s="1218" t="str">
        <f>IFERROR(MATCH(ROW('発達障害（診断書なし・配慮あり）情報入力シート'!AN635),F:F,0),"")</f>
        <v/>
      </c>
      <c r="H659" s="8">
        <f>IF('発達障害（診断書なし・配慮あり）情報入力シート'!CL659="",0,IF(AND('発達障害（診断書なし・配慮あり）情報入力シート'!CK659=1,'発達障害（診断書なし・配慮あり）情報入力シート'!D659&lt;&gt;"",'発達障害（診断書なし・配慮あり）情報入力シート'!D659&lt;&gt;"入学しなかった"),1,0))</f>
        <v>0</v>
      </c>
      <c r="I659" s="8">
        <f t="shared" si="29"/>
        <v>0</v>
      </c>
      <c r="J659" s="8" t="str">
        <f>IFERROR(MATCH(ROW('発達障害（診断書なし・配慮あり）情報入力シート'!BD635),I:I,0),"")</f>
        <v/>
      </c>
      <c r="K659" s="8">
        <f>IF(OR(SUM('発達障害（診断書なし・配慮あり）情報入力シート'!AT659:BQ659,'発達障害（診断書なし・配慮あり）情報入力シート'!BT659:CJ659)&gt;0,COUNTA('発達障害（診断書なし・配慮あり）情報入力シート'!BR659:BS659)=2,COUNTA('発達障害（診断書なし・配慮あり）情報入力シート'!CK659:CL659)=2),1,0)</f>
        <v>0</v>
      </c>
      <c r="L659" s="8">
        <f>SUM('発達障害（診断書なし・配慮あり）情報入力シート'!J659:M659)+COUNTA('発達障害（診断書なし・配慮あり）情報入力シート'!N659)</f>
        <v>0</v>
      </c>
      <c r="M659" s="8">
        <f>SUM('発達障害（診断書なし・配慮あり）情報入力シート'!O659:R659)+COUNTA('発達障害（診断書なし・配慮あり）情報入力シート'!S659)</f>
        <v>0</v>
      </c>
      <c r="N659" s="8">
        <f>IF(SUM('発達障害（診断書なし・配慮あり）情報入力シート'!$T659:$AP659)&gt;0,1,0)</f>
        <v>0</v>
      </c>
      <c r="O659" s="8">
        <f>IF('発達障害（診断書なし・配慮あり）情報入力シート'!D659="入学者(新1年生)",1,0)</f>
        <v>0</v>
      </c>
    </row>
    <row r="660" spans="1:15" x14ac:dyDescent="0.4">
      <c r="A660" s="1217">
        <v>636</v>
      </c>
      <c r="B660" s="1218">
        <f>IF('発達障害（診断書なし・配慮あり）情報入力シート'!AQ660="",0,IF(AND('発達障害（診断書なし・配慮あり）情報入力シート'!AP660=1,'発達障害（診断書なし・配慮あり）情報入力シート'!D660&lt;&gt;"",'発達障害（診断書なし・配慮あり）情報入力シート'!D660&lt;&gt;"在籍者(2年生以上)"),1,0))</f>
        <v>0</v>
      </c>
      <c r="C660" s="1218">
        <f t="shared" si="27"/>
        <v>0</v>
      </c>
      <c r="D660" s="1218" t="str">
        <f>IFERROR(MATCH(ROW('発達障害（診断書なし・配慮あり）情報入力シート'!A636),C:C,0),"")</f>
        <v/>
      </c>
      <c r="E660" s="1218">
        <f>IF('発達障害（診断書なし・配慮あり）情報入力シート'!BS660="",0,IF(AND('発達障害（診断書なし・配慮あり）情報入力シート'!BR660=1,'発達障害（診断書なし・配慮あり）情報入力シート'!D660&lt;&gt;"",'発達障害（診断書なし・配慮あり）情報入力シート'!D660&lt;&gt;"入学しなかった"),1,0))</f>
        <v>0</v>
      </c>
      <c r="F660" s="1218">
        <f t="shared" si="28"/>
        <v>0</v>
      </c>
      <c r="G660" s="1218" t="str">
        <f>IFERROR(MATCH(ROW('発達障害（診断書なし・配慮あり）情報入力シート'!AN636),F:F,0),"")</f>
        <v/>
      </c>
      <c r="H660" s="8">
        <f>IF('発達障害（診断書なし・配慮あり）情報入力シート'!CL660="",0,IF(AND('発達障害（診断書なし・配慮あり）情報入力シート'!CK660=1,'発達障害（診断書なし・配慮あり）情報入力シート'!D660&lt;&gt;"",'発達障害（診断書なし・配慮あり）情報入力シート'!D660&lt;&gt;"入学しなかった"),1,0))</f>
        <v>0</v>
      </c>
      <c r="I660" s="8">
        <f t="shared" si="29"/>
        <v>0</v>
      </c>
      <c r="J660" s="8" t="str">
        <f>IFERROR(MATCH(ROW('発達障害（診断書なし・配慮あり）情報入力シート'!BD636),I:I,0),"")</f>
        <v/>
      </c>
      <c r="K660" s="8">
        <f>IF(OR(SUM('発達障害（診断書なし・配慮あり）情報入力シート'!AT660:BQ660,'発達障害（診断書なし・配慮あり）情報入力シート'!BT660:CJ660)&gt;0,COUNTA('発達障害（診断書なし・配慮あり）情報入力シート'!BR660:BS660)=2,COUNTA('発達障害（診断書なし・配慮あり）情報入力シート'!CK660:CL660)=2),1,0)</f>
        <v>0</v>
      </c>
      <c r="L660" s="8">
        <f>SUM('発達障害（診断書なし・配慮あり）情報入力シート'!J660:M660)+COUNTA('発達障害（診断書なし・配慮あり）情報入力シート'!N660)</f>
        <v>0</v>
      </c>
      <c r="M660" s="8">
        <f>SUM('発達障害（診断書なし・配慮あり）情報入力シート'!O660:R660)+COUNTA('発達障害（診断書なし・配慮あり）情報入力シート'!S660)</f>
        <v>0</v>
      </c>
      <c r="N660" s="8">
        <f>IF(SUM('発達障害（診断書なし・配慮あり）情報入力シート'!$T660:$AP660)&gt;0,1,0)</f>
        <v>0</v>
      </c>
      <c r="O660" s="8">
        <f>IF('発達障害（診断書なし・配慮あり）情報入力シート'!D660="入学者(新1年生)",1,0)</f>
        <v>0</v>
      </c>
    </row>
    <row r="661" spans="1:15" x14ac:dyDescent="0.4">
      <c r="A661" s="1217">
        <v>637</v>
      </c>
      <c r="B661" s="1218">
        <f>IF('発達障害（診断書なし・配慮あり）情報入力シート'!AQ661="",0,IF(AND('発達障害（診断書なし・配慮あり）情報入力シート'!AP661=1,'発達障害（診断書なし・配慮あり）情報入力シート'!D661&lt;&gt;"",'発達障害（診断書なし・配慮あり）情報入力シート'!D661&lt;&gt;"在籍者(2年生以上)"),1,0))</f>
        <v>0</v>
      </c>
      <c r="C661" s="1218">
        <f t="shared" si="27"/>
        <v>0</v>
      </c>
      <c r="D661" s="1218" t="str">
        <f>IFERROR(MATCH(ROW('発達障害（診断書なし・配慮あり）情報入力シート'!A637),C:C,0),"")</f>
        <v/>
      </c>
      <c r="E661" s="1218">
        <f>IF('発達障害（診断書なし・配慮あり）情報入力シート'!BS661="",0,IF(AND('発達障害（診断書なし・配慮あり）情報入力シート'!BR661=1,'発達障害（診断書なし・配慮あり）情報入力シート'!D661&lt;&gt;"",'発達障害（診断書なし・配慮あり）情報入力シート'!D661&lt;&gt;"入学しなかった"),1,0))</f>
        <v>0</v>
      </c>
      <c r="F661" s="1218">
        <f t="shared" si="28"/>
        <v>0</v>
      </c>
      <c r="G661" s="1218" t="str">
        <f>IFERROR(MATCH(ROW('発達障害（診断書なし・配慮あり）情報入力シート'!AN637),F:F,0),"")</f>
        <v/>
      </c>
      <c r="H661" s="8">
        <f>IF('発達障害（診断書なし・配慮あり）情報入力シート'!CL661="",0,IF(AND('発達障害（診断書なし・配慮あり）情報入力シート'!CK661=1,'発達障害（診断書なし・配慮あり）情報入力シート'!D661&lt;&gt;"",'発達障害（診断書なし・配慮あり）情報入力シート'!D661&lt;&gt;"入学しなかった"),1,0))</f>
        <v>0</v>
      </c>
      <c r="I661" s="8">
        <f t="shared" si="29"/>
        <v>0</v>
      </c>
      <c r="J661" s="8" t="str">
        <f>IFERROR(MATCH(ROW('発達障害（診断書なし・配慮あり）情報入力シート'!BD637),I:I,0),"")</f>
        <v/>
      </c>
      <c r="K661" s="8">
        <f>IF(OR(SUM('発達障害（診断書なし・配慮あり）情報入力シート'!AT661:BQ661,'発達障害（診断書なし・配慮あり）情報入力シート'!BT661:CJ661)&gt;0,COUNTA('発達障害（診断書なし・配慮あり）情報入力シート'!BR661:BS661)=2,COUNTA('発達障害（診断書なし・配慮あり）情報入力シート'!CK661:CL661)=2),1,0)</f>
        <v>0</v>
      </c>
      <c r="L661" s="8">
        <f>SUM('発達障害（診断書なし・配慮あり）情報入力シート'!J661:M661)+COUNTA('発達障害（診断書なし・配慮あり）情報入力シート'!N661)</f>
        <v>0</v>
      </c>
      <c r="M661" s="8">
        <f>SUM('発達障害（診断書なし・配慮あり）情報入力シート'!O661:R661)+COUNTA('発達障害（診断書なし・配慮あり）情報入力シート'!S661)</f>
        <v>0</v>
      </c>
      <c r="N661" s="8">
        <f>IF(SUM('発達障害（診断書なし・配慮あり）情報入力シート'!$T661:$AP661)&gt;0,1,0)</f>
        <v>0</v>
      </c>
      <c r="O661" s="8">
        <f>IF('発達障害（診断書なし・配慮あり）情報入力シート'!D661="入学者(新1年生)",1,0)</f>
        <v>0</v>
      </c>
    </row>
    <row r="662" spans="1:15" x14ac:dyDescent="0.4">
      <c r="A662" s="1217">
        <v>638</v>
      </c>
      <c r="B662" s="1218">
        <f>IF('発達障害（診断書なし・配慮あり）情報入力シート'!AQ662="",0,IF(AND('発達障害（診断書なし・配慮あり）情報入力シート'!AP662=1,'発達障害（診断書なし・配慮あり）情報入力シート'!D662&lt;&gt;"",'発達障害（診断書なし・配慮あり）情報入力シート'!D662&lt;&gt;"在籍者(2年生以上)"),1,0))</f>
        <v>0</v>
      </c>
      <c r="C662" s="1218">
        <f t="shared" si="27"/>
        <v>0</v>
      </c>
      <c r="D662" s="1218" t="str">
        <f>IFERROR(MATCH(ROW('発達障害（診断書なし・配慮あり）情報入力シート'!A638),C:C,0),"")</f>
        <v/>
      </c>
      <c r="E662" s="1218">
        <f>IF('発達障害（診断書なし・配慮あり）情報入力シート'!BS662="",0,IF(AND('発達障害（診断書なし・配慮あり）情報入力シート'!BR662=1,'発達障害（診断書なし・配慮あり）情報入力シート'!D662&lt;&gt;"",'発達障害（診断書なし・配慮あり）情報入力シート'!D662&lt;&gt;"入学しなかった"),1,0))</f>
        <v>0</v>
      </c>
      <c r="F662" s="1218">
        <f t="shared" si="28"/>
        <v>0</v>
      </c>
      <c r="G662" s="1218" t="str">
        <f>IFERROR(MATCH(ROW('発達障害（診断書なし・配慮あり）情報入力シート'!AN638),F:F,0),"")</f>
        <v/>
      </c>
      <c r="H662" s="8">
        <f>IF('発達障害（診断書なし・配慮あり）情報入力シート'!CL662="",0,IF(AND('発達障害（診断書なし・配慮あり）情報入力シート'!CK662=1,'発達障害（診断書なし・配慮あり）情報入力シート'!D662&lt;&gt;"",'発達障害（診断書なし・配慮あり）情報入力シート'!D662&lt;&gt;"入学しなかった"),1,0))</f>
        <v>0</v>
      </c>
      <c r="I662" s="8">
        <f t="shared" si="29"/>
        <v>0</v>
      </c>
      <c r="J662" s="8" t="str">
        <f>IFERROR(MATCH(ROW('発達障害（診断書なし・配慮あり）情報入力シート'!BD638),I:I,0),"")</f>
        <v/>
      </c>
      <c r="K662" s="8">
        <f>IF(OR(SUM('発達障害（診断書なし・配慮あり）情報入力シート'!AT662:BQ662,'発達障害（診断書なし・配慮あり）情報入力シート'!BT662:CJ662)&gt;0,COUNTA('発達障害（診断書なし・配慮あり）情報入力シート'!BR662:BS662)=2,COUNTA('発達障害（診断書なし・配慮あり）情報入力シート'!CK662:CL662)=2),1,0)</f>
        <v>0</v>
      </c>
      <c r="L662" s="8">
        <f>SUM('発達障害（診断書なし・配慮あり）情報入力シート'!J662:M662)+COUNTA('発達障害（診断書なし・配慮あり）情報入力シート'!N662)</f>
        <v>0</v>
      </c>
      <c r="M662" s="8">
        <f>SUM('発達障害（診断書なし・配慮あり）情報入力シート'!O662:R662)+COUNTA('発達障害（診断書なし・配慮あり）情報入力シート'!S662)</f>
        <v>0</v>
      </c>
      <c r="N662" s="8">
        <f>IF(SUM('発達障害（診断書なし・配慮あり）情報入力シート'!$T662:$AP662)&gt;0,1,0)</f>
        <v>0</v>
      </c>
      <c r="O662" s="8">
        <f>IF('発達障害（診断書なし・配慮あり）情報入力シート'!D662="入学者(新1年生)",1,0)</f>
        <v>0</v>
      </c>
    </row>
    <row r="663" spans="1:15" x14ac:dyDescent="0.4">
      <c r="A663" s="1217">
        <v>639</v>
      </c>
      <c r="B663" s="1218">
        <f>IF('発達障害（診断書なし・配慮あり）情報入力シート'!AQ663="",0,IF(AND('発達障害（診断書なし・配慮あり）情報入力シート'!AP663=1,'発達障害（診断書なし・配慮あり）情報入力シート'!D663&lt;&gt;"",'発達障害（診断書なし・配慮あり）情報入力シート'!D663&lt;&gt;"在籍者(2年生以上)"),1,0))</f>
        <v>0</v>
      </c>
      <c r="C663" s="1218">
        <f t="shared" si="27"/>
        <v>0</v>
      </c>
      <c r="D663" s="1218" t="str">
        <f>IFERROR(MATCH(ROW('発達障害（診断書なし・配慮あり）情報入力シート'!A639),C:C,0),"")</f>
        <v/>
      </c>
      <c r="E663" s="1218">
        <f>IF('発達障害（診断書なし・配慮あり）情報入力シート'!BS663="",0,IF(AND('発達障害（診断書なし・配慮あり）情報入力シート'!BR663=1,'発達障害（診断書なし・配慮あり）情報入力シート'!D663&lt;&gt;"",'発達障害（診断書なし・配慮あり）情報入力シート'!D663&lt;&gt;"入学しなかった"),1,0))</f>
        <v>0</v>
      </c>
      <c r="F663" s="1218">
        <f t="shared" si="28"/>
        <v>0</v>
      </c>
      <c r="G663" s="1218" t="str">
        <f>IFERROR(MATCH(ROW('発達障害（診断書なし・配慮あり）情報入力シート'!AN639),F:F,0),"")</f>
        <v/>
      </c>
      <c r="H663" s="8">
        <f>IF('発達障害（診断書なし・配慮あり）情報入力シート'!CL663="",0,IF(AND('発達障害（診断書なし・配慮あり）情報入力シート'!CK663=1,'発達障害（診断書なし・配慮あり）情報入力シート'!D663&lt;&gt;"",'発達障害（診断書なし・配慮あり）情報入力シート'!D663&lt;&gt;"入学しなかった"),1,0))</f>
        <v>0</v>
      </c>
      <c r="I663" s="8">
        <f t="shared" si="29"/>
        <v>0</v>
      </c>
      <c r="J663" s="8" t="str">
        <f>IFERROR(MATCH(ROW('発達障害（診断書なし・配慮あり）情報入力シート'!BD639),I:I,0),"")</f>
        <v/>
      </c>
      <c r="K663" s="8">
        <f>IF(OR(SUM('発達障害（診断書なし・配慮あり）情報入力シート'!AT663:BQ663,'発達障害（診断書なし・配慮あり）情報入力シート'!BT663:CJ663)&gt;0,COUNTA('発達障害（診断書なし・配慮あり）情報入力シート'!BR663:BS663)=2,COUNTA('発達障害（診断書なし・配慮あり）情報入力シート'!CK663:CL663)=2),1,0)</f>
        <v>0</v>
      </c>
      <c r="L663" s="8">
        <f>SUM('発達障害（診断書なし・配慮あり）情報入力シート'!J663:M663)+COUNTA('発達障害（診断書なし・配慮あり）情報入力シート'!N663)</f>
        <v>0</v>
      </c>
      <c r="M663" s="8">
        <f>SUM('発達障害（診断書なし・配慮あり）情報入力シート'!O663:R663)+COUNTA('発達障害（診断書なし・配慮あり）情報入力シート'!S663)</f>
        <v>0</v>
      </c>
      <c r="N663" s="8">
        <f>IF(SUM('発達障害（診断書なし・配慮あり）情報入力シート'!$T663:$AP663)&gt;0,1,0)</f>
        <v>0</v>
      </c>
      <c r="O663" s="8">
        <f>IF('発達障害（診断書なし・配慮あり）情報入力シート'!D663="入学者(新1年生)",1,0)</f>
        <v>0</v>
      </c>
    </row>
    <row r="664" spans="1:15" x14ac:dyDescent="0.4">
      <c r="A664" s="1217">
        <v>640</v>
      </c>
      <c r="B664" s="1218">
        <f>IF('発達障害（診断書なし・配慮あり）情報入力シート'!AQ664="",0,IF(AND('発達障害（診断書なし・配慮あり）情報入力シート'!AP664=1,'発達障害（診断書なし・配慮あり）情報入力シート'!D664&lt;&gt;"",'発達障害（診断書なし・配慮あり）情報入力シート'!D664&lt;&gt;"在籍者(2年生以上)"),1,0))</f>
        <v>0</v>
      </c>
      <c r="C664" s="1218">
        <f t="shared" si="27"/>
        <v>0</v>
      </c>
      <c r="D664" s="1218" t="str">
        <f>IFERROR(MATCH(ROW('発達障害（診断書なし・配慮あり）情報入力シート'!A640),C:C,0),"")</f>
        <v/>
      </c>
      <c r="E664" s="1218">
        <f>IF('発達障害（診断書なし・配慮あり）情報入力シート'!BS664="",0,IF(AND('発達障害（診断書なし・配慮あり）情報入力シート'!BR664=1,'発達障害（診断書なし・配慮あり）情報入力シート'!D664&lt;&gt;"",'発達障害（診断書なし・配慮あり）情報入力シート'!D664&lt;&gt;"入学しなかった"),1,0))</f>
        <v>0</v>
      </c>
      <c r="F664" s="1218">
        <f t="shared" si="28"/>
        <v>0</v>
      </c>
      <c r="G664" s="1218" t="str">
        <f>IFERROR(MATCH(ROW('発達障害（診断書なし・配慮あり）情報入力シート'!AN640),F:F,0),"")</f>
        <v/>
      </c>
      <c r="H664" s="8">
        <f>IF('発達障害（診断書なし・配慮あり）情報入力シート'!CL664="",0,IF(AND('発達障害（診断書なし・配慮あり）情報入力シート'!CK664=1,'発達障害（診断書なし・配慮あり）情報入力シート'!D664&lt;&gt;"",'発達障害（診断書なし・配慮あり）情報入力シート'!D664&lt;&gt;"入学しなかった"),1,0))</f>
        <v>0</v>
      </c>
      <c r="I664" s="8">
        <f t="shared" si="29"/>
        <v>0</v>
      </c>
      <c r="J664" s="8" t="str">
        <f>IFERROR(MATCH(ROW('発達障害（診断書なし・配慮あり）情報入力シート'!BD640),I:I,0),"")</f>
        <v/>
      </c>
      <c r="K664" s="8">
        <f>IF(OR(SUM('発達障害（診断書なし・配慮あり）情報入力シート'!AT664:BQ664,'発達障害（診断書なし・配慮あり）情報入力シート'!BT664:CJ664)&gt;0,COUNTA('発達障害（診断書なし・配慮あり）情報入力シート'!BR664:BS664)=2,COUNTA('発達障害（診断書なし・配慮あり）情報入力シート'!CK664:CL664)=2),1,0)</f>
        <v>0</v>
      </c>
      <c r="L664" s="8">
        <f>SUM('発達障害（診断書なし・配慮あり）情報入力シート'!J664:M664)+COUNTA('発達障害（診断書なし・配慮あり）情報入力シート'!N664)</f>
        <v>0</v>
      </c>
      <c r="M664" s="8">
        <f>SUM('発達障害（診断書なし・配慮あり）情報入力シート'!O664:R664)+COUNTA('発達障害（診断書なし・配慮あり）情報入力シート'!S664)</f>
        <v>0</v>
      </c>
      <c r="N664" s="8">
        <f>IF(SUM('発達障害（診断書なし・配慮あり）情報入力シート'!$T664:$AP664)&gt;0,1,0)</f>
        <v>0</v>
      </c>
      <c r="O664" s="8">
        <f>IF('発達障害（診断書なし・配慮あり）情報入力シート'!D664="入学者(新1年生)",1,0)</f>
        <v>0</v>
      </c>
    </row>
    <row r="665" spans="1:15" x14ac:dyDescent="0.4">
      <c r="A665" s="1217">
        <v>641</v>
      </c>
      <c r="B665" s="1218">
        <f>IF('発達障害（診断書なし・配慮あり）情報入力シート'!AQ665="",0,IF(AND('発達障害（診断書なし・配慮あり）情報入力シート'!AP665=1,'発達障害（診断書なし・配慮あり）情報入力シート'!D665&lt;&gt;"",'発達障害（診断書なし・配慮あり）情報入力シート'!D665&lt;&gt;"在籍者(2年生以上)"),1,0))</f>
        <v>0</v>
      </c>
      <c r="C665" s="1218">
        <f t="shared" ref="C665:C728" si="30">C664+B665</f>
        <v>0</v>
      </c>
      <c r="D665" s="1218" t="str">
        <f>IFERROR(MATCH(ROW('発達障害（診断書なし・配慮あり）情報入力シート'!A641),C:C,0),"")</f>
        <v/>
      </c>
      <c r="E665" s="1218">
        <f>IF('発達障害（診断書なし・配慮あり）情報入力シート'!BS665="",0,IF(AND('発達障害（診断書なし・配慮あり）情報入力シート'!BR665=1,'発達障害（診断書なし・配慮あり）情報入力シート'!D665&lt;&gt;"",'発達障害（診断書なし・配慮あり）情報入力シート'!D665&lt;&gt;"入学しなかった"),1,0))</f>
        <v>0</v>
      </c>
      <c r="F665" s="1218">
        <f t="shared" ref="F665:F728" si="31">F664+E665</f>
        <v>0</v>
      </c>
      <c r="G665" s="1218" t="str">
        <f>IFERROR(MATCH(ROW('発達障害（診断書なし・配慮あり）情報入力シート'!AN641),F:F,0),"")</f>
        <v/>
      </c>
      <c r="H665" s="8">
        <f>IF('発達障害（診断書なし・配慮あり）情報入力シート'!CL665="",0,IF(AND('発達障害（診断書なし・配慮あり）情報入力シート'!CK665=1,'発達障害（診断書なし・配慮あり）情報入力シート'!D665&lt;&gt;"",'発達障害（診断書なし・配慮あり）情報入力シート'!D665&lt;&gt;"入学しなかった"),1,0))</f>
        <v>0</v>
      </c>
      <c r="I665" s="8">
        <f t="shared" ref="I665:I728" si="32">I664+H665</f>
        <v>0</v>
      </c>
      <c r="J665" s="8" t="str">
        <f>IFERROR(MATCH(ROW('発達障害（診断書なし・配慮あり）情報入力シート'!BD641),I:I,0),"")</f>
        <v/>
      </c>
      <c r="K665" s="8">
        <f>IF(OR(SUM('発達障害（診断書なし・配慮あり）情報入力シート'!AT665:BQ665,'発達障害（診断書なし・配慮あり）情報入力シート'!BT665:CJ665)&gt;0,COUNTA('発達障害（診断書なし・配慮あり）情報入力シート'!BR665:BS665)=2,COUNTA('発達障害（診断書なし・配慮あり）情報入力シート'!CK665:CL665)=2),1,0)</f>
        <v>0</v>
      </c>
      <c r="L665" s="8">
        <f>SUM('発達障害（診断書なし・配慮あり）情報入力シート'!J665:M665)+COUNTA('発達障害（診断書なし・配慮あり）情報入力シート'!N665)</f>
        <v>0</v>
      </c>
      <c r="M665" s="8">
        <f>SUM('発達障害（診断書なし・配慮あり）情報入力シート'!O665:R665)+COUNTA('発達障害（診断書なし・配慮あり）情報入力シート'!S665)</f>
        <v>0</v>
      </c>
      <c r="N665" s="8">
        <f>IF(SUM('発達障害（診断書なし・配慮あり）情報入力シート'!$T665:$AP665)&gt;0,1,0)</f>
        <v>0</v>
      </c>
      <c r="O665" s="8">
        <f>IF('発達障害（診断書なし・配慮あり）情報入力シート'!D665="入学者(新1年生)",1,0)</f>
        <v>0</v>
      </c>
    </row>
    <row r="666" spans="1:15" x14ac:dyDescent="0.4">
      <c r="A666" s="1217">
        <v>642</v>
      </c>
      <c r="B666" s="1218">
        <f>IF('発達障害（診断書なし・配慮あり）情報入力シート'!AQ666="",0,IF(AND('発達障害（診断書なし・配慮あり）情報入力シート'!AP666=1,'発達障害（診断書なし・配慮あり）情報入力シート'!D666&lt;&gt;"",'発達障害（診断書なし・配慮あり）情報入力シート'!D666&lt;&gt;"在籍者(2年生以上)"),1,0))</f>
        <v>0</v>
      </c>
      <c r="C666" s="1218">
        <f t="shared" si="30"/>
        <v>0</v>
      </c>
      <c r="D666" s="1218" t="str">
        <f>IFERROR(MATCH(ROW('発達障害（診断書なし・配慮あり）情報入力シート'!A642),C:C,0),"")</f>
        <v/>
      </c>
      <c r="E666" s="1218">
        <f>IF('発達障害（診断書なし・配慮あり）情報入力シート'!BS666="",0,IF(AND('発達障害（診断書なし・配慮あり）情報入力シート'!BR666=1,'発達障害（診断書なし・配慮あり）情報入力シート'!D666&lt;&gt;"",'発達障害（診断書なし・配慮あり）情報入力シート'!D666&lt;&gt;"入学しなかった"),1,0))</f>
        <v>0</v>
      </c>
      <c r="F666" s="1218">
        <f t="shared" si="31"/>
        <v>0</v>
      </c>
      <c r="G666" s="1218" t="str">
        <f>IFERROR(MATCH(ROW('発達障害（診断書なし・配慮あり）情報入力シート'!AN642),F:F,0),"")</f>
        <v/>
      </c>
      <c r="H666" s="8">
        <f>IF('発達障害（診断書なし・配慮あり）情報入力シート'!CL666="",0,IF(AND('発達障害（診断書なし・配慮あり）情報入力シート'!CK666=1,'発達障害（診断書なし・配慮あり）情報入力シート'!D666&lt;&gt;"",'発達障害（診断書なし・配慮あり）情報入力シート'!D666&lt;&gt;"入学しなかった"),1,0))</f>
        <v>0</v>
      </c>
      <c r="I666" s="8">
        <f t="shared" si="32"/>
        <v>0</v>
      </c>
      <c r="J666" s="8" t="str">
        <f>IFERROR(MATCH(ROW('発達障害（診断書なし・配慮あり）情報入力シート'!BD642),I:I,0),"")</f>
        <v/>
      </c>
      <c r="K666" s="8">
        <f>IF(OR(SUM('発達障害（診断書なし・配慮あり）情報入力シート'!AT666:BQ666,'発達障害（診断書なし・配慮あり）情報入力シート'!BT666:CJ666)&gt;0,COUNTA('発達障害（診断書なし・配慮あり）情報入力シート'!BR666:BS666)=2,COUNTA('発達障害（診断書なし・配慮あり）情報入力シート'!CK666:CL666)=2),1,0)</f>
        <v>0</v>
      </c>
      <c r="L666" s="8">
        <f>SUM('発達障害（診断書なし・配慮あり）情報入力シート'!J666:M666)+COUNTA('発達障害（診断書なし・配慮あり）情報入力シート'!N666)</f>
        <v>0</v>
      </c>
      <c r="M666" s="8">
        <f>SUM('発達障害（診断書なし・配慮あり）情報入力シート'!O666:R666)+COUNTA('発達障害（診断書なし・配慮あり）情報入力シート'!S666)</f>
        <v>0</v>
      </c>
      <c r="N666" s="8">
        <f>IF(SUM('発達障害（診断書なし・配慮あり）情報入力シート'!$T666:$AP666)&gt;0,1,0)</f>
        <v>0</v>
      </c>
      <c r="O666" s="8">
        <f>IF('発達障害（診断書なし・配慮あり）情報入力シート'!D666="入学者(新1年生)",1,0)</f>
        <v>0</v>
      </c>
    </row>
    <row r="667" spans="1:15" x14ac:dyDescent="0.4">
      <c r="A667" s="1217">
        <v>643</v>
      </c>
      <c r="B667" s="1218">
        <f>IF('発達障害（診断書なし・配慮あり）情報入力シート'!AQ667="",0,IF(AND('発達障害（診断書なし・配慮あり）情報入力シート'!AP667=1,'発達障害（診断書なし・配慮あり）情報入力シート'!D667&lt;&gt;"",'発達障害（診断書なし・配慮あり）情報入力シート'!D667&lt;&gt;"在籍者(2年生以上)"),1,0))</f>
        <v>0</v>
      </c>
      <c r="C667" s="1218">
        <f t="shared" si="30"/>
        <v>0</v>
      </c>
      <c r="D667" s="1218" t="str">
        <f>IFERROR(MATCH(ROW('発達障害（診断書なし・配慮あり）情報入力シート'!A643),C:C,0),"")</f>
        <v/>
      </c>
      <c r="E667" s="1218">
        <f>IF('発達障害（診断書なし・配慮あり）情報入力シート'!BS667="",0,IF(AND('発達障害（診断書なし・配慮あり）情報入力シート'!BR667=1,'発達障害（診断書なし・配慮あり）情報入力シート'!D667&lt;&gt;"",'発達障害（診断書なし・配慮あり）情報入力シート'!D667&lt;&gt;"入学しなかった"),1,0))</f>
        <v>0</v>
      </c>
      <c r="F667" s="1218">
        <f t="shared" si="31"/>
        <v>0</v>
      </c>
      <c r="G667" s="1218" t="str">
        <f>IFERROR(MATCH(ROW('発達障害（診断書なし・配慮あり）情報入力シート'!AN643),F:F,0),"")</f>
        <v/>
      </c>
      <c r="H667" s="8">
        <f>IF('発達障害（診断書なし・配慮あり）情報入力シート'!CL667="",0,IF(AND('発達障害（診断書なし・配慮あり）情報入力シート'!CK667=1,'発達障害（診断書なし・配慮あり）情報入力シート'!D667&lt;&gt;"",'発達障害（診断書なし・配慮あり）情報入力シート'!D667&lt;&gt;"入学しなかった"),1,0))</f>
        <v>0</v>
      </c>
      <c r="I667" s="8">
        <f t="shared" si="32"/>
        <v>0</v>
      </c>
      <c r="J667" s="8" t="str">
        <f>IFERROR(MATCH(ROW('発達障害（診断書なし・配慮あり）情報入力シート'!BD643),I:I,0),"")</f>
        <v/>
      </c>
      <c r="K667" s="8">
        <f>IF(OR(SUM('発達障害（診断書なし・配慮あり）情報入力シート'!AT667:BQ667,'発達障害（診断書なし・配慮あり）情報入力シート'!BT667:CJ667)&gt;0,COUNTA('発達障害（診断書なし・配慮あり）情報入力シート'!BR667:BS667)=2,COUNTA('発達障害（診断書なし・配慮あり）情報入力シート'!CK667:CL667)=2),1,0)</f>
        <v>0</v>
      </c>
      <c r="L667" s="8">
        <f>SUM('発達障害（診断書なし・配慮あり）情報入力シート'!J667:M667)+COUNTA('発達障害（診断書なし・配慮あり）情報入力シート'!N667)</f>
        <v>0</v>
      </c>
      <c r="M667" s="8">
        <f>SUM('発達障害（診断書なし・配慮あり）情報入力シート'!O667:R667)+COUNTA('発達障害（診断書なし・配慮あり）情報入力シート'!S667)</f>
        <v>0</v>
      </c>
      <c r="N667" s="8">
        <f>IF(SUM('発達障害（診断書なし・配慮あり）情報入力シート'!$T667:$AP667)&gt;0,1,0)</f>
        <v>0</v>
      </c>
      <c r="O667" s="8">
        <f>IF('発達障害（診断書なし・配慮あり）情報入力シート'!D667="入学者(新1年生)",1,0)</f>
        <v>0</v>
      </c>
    </row>
    <row r="668" spans="1:15" x14ac:dyDescent="0.4">
      <c r="A668" s="1217">
        <v>644</v>
      </c>
      <c r="B668" s="1218">
        <f>IF('発達障害（診断書なし・配慮あり）情報入力シート'!AQ668="",0,IF(AND('発達障害（診断書なし・配慮あり）情報入力シート'!AP668=1,'発達障害（診断書なし・配慮あり）情報入力シート'!D668&lt;&gt;"",'発達障害（診断書なし・配慮あり）情報入力シート'!D668&lt;&gt;"在籍者(2年生以上)"),1,0))</f>
        <v>0</v>
      </c>
      <c r="C668" s="1218">
        <f t="shared" si="30"/>
        <v>0</v>
      </c>
      <c r="D668" s="1218" t="str">
        <f>IFERROR(MATCH(ROW('発達障害（診断書なし・配慮あり）情報入力シート'!A644),C:C,0),"")</f>
        <v/>
      </c>
      <c r="E668" s="1218">
        <f>IF('発達障害（診断書なし・配慮あり）情報入力シート'!BS668="",0,IF(AND('発達障害（診断書なし・配慮あり）情報入力シート'!BR668=1,'発達障害（診断書なし・配慮あり）情報入力シート'!D668&lt;&gt;"",'発達障害（診断書なし・配慮あり）情報入力シート'!D668&lt;&gt;"入学しなかった"),1,0))</f>
        <v>0</v>
      </c>
      <c r="F668" s="1218">
        <f t="shared" si="31"/>
        <v>0</v>
      </c>
      <c r="G668" s="1218" t="str">
        <f>IFERROR(MATCH(ROW('発達障害（診断書なし・配慮あり）情報入力シート'!AN644),F:F,0),"")</f>
        <v/>
      </c>
      <c r="H668" s="8">
        <f>IF('発達障害（診断書なし・配慮あり）情報入力シート'!CL668="",0,IF(AND('発達障害（診断書なし・配慮あり）情報入力シート'!CK668=1,'発達障害（診断書なし・配慮あり）情報入力シート'!D668&lt;&gt;"",'発達障害（診断書なし・配慮あり）情報入力シート'!D668&lt;&gt;"入学しなかった"),1,0))</f>
        <v>0</v>
      </c>
      <c r="I668" s="8">
        <f t="shared" si="32"/>
        <v>0</v>
      </c>
      <c r="J668" s="8" t="str">
        <f>IFERROR(MATCH(ROW('発達障害（診断書なし・配慮あり）情報入力シート'!BD644),I:I,0),"")</f>
        <v/>
      </c>
      <c r="K668" s="8">
        <f>IF(OR(SUM('発達障害（診断書なし・配慮あり）情報入力シート'!AT668:BQ668,'発達障害（診断書なし・配慮あり）情報入力シート'!BT668:CJ668)&gt;0,COUNTA('発達障害（診断書なし・配慮あり）情報入力シート'!BR668:BS668)=2,COUNTA('発達障害（診断書なし・配慮あり）情報入力シート'!CK668:CL668)=2),1,0)</f>
        <v>0</v>
      </c>
      <c r="L668" s="8">
        <f>SUM('発達障害（診断書なし・配慮あり）情報入力シート'!J668:M668)+COUNTA('発達障害（診断書なし・配慮あり）情報入力シート'!N668)</f>
        <v>0</v>
      </c>
      <c r="M668" s="8">
        <f>SUM('発達障害（診断書なし・配慮あり）情報入力シート'!O668:R668)+COUNTA('発達障害（診断書なし・配慮あり）情報入力シート'!S668)</f>
        <v>0</v>
      </c>
      <c r="N668" s="8">
        <f>IF(SUM('発達障害（診断書なし・配慮あり）情報入力シート'!$T668:$AP668)&gt;0,1,0)</f>
        <v>0</v>
      </c>
      <c r="O668" s="8">
        <f>IF('発達障害（診断書なし・配慮あり）情報入力シート'!D668="入学者(新1年生)",1,0)</f>
        <v>0</v>
      </c>
    </row>
    <row r="669" spans="1:15" x14ac:dyDescent="0.4">
      <c r="A669" s="1217">
        <v>645</v>
      </c>
      <c r="B669" s="1218">
        <f>IF('発達障害（診断書なし・配慮あり）情報入力シート'!AQ669="",0,IF(AND('発達障害（診断書なし・配慮あり）情報入力シート'!AP669=1,'発達障害（診断書なし・配慮あり）情報入力シート'!D669&lt;&gt;"",'発達障害（診断書なし・配慮あり）情報入力シート'!D669&lt;&gt;"在籍者(2年生以上)"),1,0))</f>
        <v>0</v>
      </c>
      <c r="C669" s="1218">
        <f t="shared" si="30"/>
        <v>0</v>
      </c>
      <c r="D669" s="1218" t="str">
        <f>IFERROR(MATCH(ROW('発達障害（診断書なし・配慮あり）情報入力シート'!A645),C:C,0),"")</f>
        <v/>
      </c>
      <c r="E669" s="1218">
        <f>IF('発達障害（診断書なし・配慮あり）情報入力シート'!BS669="",0,IF(AND('発達障害（診断書なし・配慮あり）情報入力シート'!BR669=1,'発達障害（診断書なし・配慮あり）情報入力シート'!D669&lt;&gt;"",'発達障害（診断書なし・配慮あり）情報入力シート'!D669&lt;&gt;"入学しなかった"),1,0))</f>
        <v>0</v>
      </c>
      <c r="F669" s="1218">
        <f t="shared" si="31"/>
        <v>0</v>
      </c>
      <c r="G669" s="1218" t="str">
        <f>IFERROR(MATCH(ROW('発達障害（診断書なし・配慮あり）情報入力シート'!AN645),F:F,0),"")</f>
        <v/>
      </c>
      <c r="H669" s="8">
        <f>IF('発達障害（診断書なし・配慮あり）情報入力シート'!CL669="",0,IF(AND('発達障害（診断書なし・配慮あり）情報入力シート'!CK669=1,'発達障害（診断書なし・配慮あり）情報入力シート'!D669&lt;&gt;"",'発達障害（診断書なし・配慮あり）情報入力シート'!D669&lt;&gt;"入学しなかった"),1,0))</f>
        <v>0</v>
      </c>
      <c r="I669" s="8">
        <f t="shared" si="32"/>
        <v>0</v>
      </c>
      <c r="J669" s="8" t="str">
        <f>IFERROR(MATCH(ROW('発達障害（診断書なし・配慮あり）情報入力シート'!BD645),I:I,0),"")</f>
        <v/>
      </c>
      <c r="K669" s="8">
        <f>IF(OR(SUM('発達障害（診断書なし・配慮あり）情報入力シート'!AT669:BQ669,'発達障害（診断書なし・配慮あり）情報入力シート'!BT669:CJ669)&gt;0,COUNTA('発達障害（診断書なし・配慮あり）情報入力シート'!BR669:BS669)=2,COUNTA('発達障害（診断書なし・配慮あり）情報入力シート'!CK669:CL669)=2),1,0)</f>
        <v>0</v>
      </c>
      <c r="L669" s="8">
        <f>SUM('発達障害（診断書なし・配慮あり）情報入力シート'!J669:M669)+COUNTA('発達障害（診断書なし・配慮あり）情報入力シート'!N669)</f>
        <v>0</v>
      </c>
      <c r="M669" s="8">
        <f>SUM('発達障害（診断書なし・配慮あり）情報入力シート'!O669:R669)+COUNTA('発達障害（診断書なし・配慮あり）情報入力シート'!S669)</f>
        <v>0</v>
      </c>
      <c r="N669" s="8">
        <f>IF(SUM('発達障害（診断書なし・配慮あり）情報入力シート'!$T669:$AP669)&gt;0,1,0)</f>
        <v>0</v>
      </c>
      <c r="O669" s="8">
        <f>IF('発達障害（診断書なし・配慮あり）情報入力シート'!D669="入学者(新1年生)",1,0)</f>
        <v>0</v>
      </c>
    </row>
    <row r="670" spans="1:15" x14ac:dyDescent="0.4">
      <c r="A670" s="1217">
        <v>646</v>
      </c>
      <c r="B670" s="1218">
        <f>IF('発達障害（診断書なし・配慮あり）情報入力シート'!AQ670="",0,IF(AND('発達障害（診断書なし・配慮あり）情報入力シート'!AP670=1,'発達障害（診断書なし・配慮あり）情報入力シート'!D670&lt;&gt;"",'発達障害（診断書なし・配慮あり）情報入力シート'!D670&lt;&gt;"在籍者(2年生以上)"),1,0))</f>
        <v>0</v>
      </c>
      <c r="C670" s="1218">
        <f t="shared" si="30"/>
        <v>0</v>
      </c>
      <c r="D670" s="1218" t="str">
        <f>IFERROR(MATCH(ROW('発達障害（診断書なし・配慮あり）情報入力シート'!A646),C:C,0),"")</f>
        <v/>
      </c>
      <c r="E670" s="1218">
        <f>IF('発達障害（診断書なし・配慮あり）情報入力シート'!BS670="",0,IF(AND('発達障害（診断書なし・配慮あり）情報入力シート'!BR670=1,'発達障害（診断書なし・配慮あり）情報入力シート'!D670&lt;&gt;"",'発達障害（診断書なし・配慮あり）情報入力シート'!D670&lt;&gt;"入学しなかった"),1,0))</f>
        <v>0</v>
      </c>
      <c r="F670" s="1218">
        <f t="shared" si="31"/>
        <v>0</v>
      </c>
      <c r="G670" s="1218" t="str">
        <f>IFERROR(MATCH(ROW('発達障害（診断書なし・配慮あり）情報入力シート'!AN646),F:F,0),"")</f>
        <v/>
      </c>
      <c r="H670" s="8">
        <f>IF('発達障害（診断書なし・配慮あり）情報入力シート'!CL670="",0,IF(AND('発達障害（診断書なし・配慮あり）情報入力シート'!CK670=1,'発達障害（診断書なし・配慮あり）情報入力シート'!D670&lt;&gt;"",'発達障害（診断書なし・配慮あり）情報入力シート'!D670&lt;&gt;"入学しなかった"),1,0))</f>
        <v>0</v>
      </c>
      <c r="I670" s="8">
        <f t="shared" si="32"/>
        <v>0</v>
      </c>
      <c r="J670" s="8" t="str">
        <f>IFERROR(MATCH(ROW('発達障害（診断書なし・配慮あり）情報入力シート'!BD646),I:I,0),"")</f>
        <v/>
      </c>
      <c r="K670" s="8">
        <f>IF(OR(SUM('発達障害（診断書なし・配慮あり）情報入力シート'!AT670:BQ670,'発達障害（診断書なし・配慮あり）情報入力シート'!BT670:CJ670)&gt;0,COUNTA('発達障害（診断書なし・配慮あり）情報入力シート'!BR670:BS670)=2,COUNTA('発達障害（診断書なし・配慮あり）情報入力シート'!CK670:CL670)=2),1,0)</f>
        <v>0</v>
      </c>
      <c r="L670" s="8">
        <f>SUM('発達障害（診断書なし・配慮あり）情報入力シート'!J670:M670)+COUNTA('発達障害（診断書なし・配慮あり）情報入力シート'!N670)</f>
        <v>0</v>
      </c>
      <c r="M670" s="8">
        <f>SUM('発達障害（診断書なし・配慮あり）情報入力シート'!O670:R670)+COUNTA('発達障害（診断書なし・配慮あり）情報入力シート'!S670)</f>
        <v>0</v>
      </c>
      <c r="N670" s="8">
        <f>IF(SUM('発達障害（診断書なし・配慮あり）情報入力シート'!$T670:$AP670)&gt;0,1,0)</f>
        <v>0</v>
      </c>
      <c r="O670" s="8">
        <f>IF('発達障害（診断書なし・配慮あり）情報入力シート'!D670="入学者(新1年生)",1,0)</f>
        <v>0</v>
      </c>
    </row>
    <row r="671" spans="1:15" x14ac:dyDescent="0.4">
      <c r="A671" s="1217">
        <v>647</v>
      </c>
      <c r="B671" s="1218">
        <f>IF('発達障害（診断書なし・配慮あり）情報入力シート'!AQ671="",0,IF(AND('発達障害（診断書なし・配慮あり）情報入力シート'!AP671=1,'発達障害（診断書なし・配慮あり）情報入力シート'!D671&lt;&gt;"",'発達障害（診断書なし・配慮あり）情報入力シート'!D671&lt;&gt;"在籍者(2年生以上)"),1,0))</f>
        <v>0</v>
      </c>
      <c r="C671" s="1218">
        <f t="shared" si="30"/>
        <v>0</v>
      </c>
      <c r="D671" s="1218" t="str">
        <f>IFERROR(MATCH(ROW('発達障害（診断書なし・配慮あり）情報入力シート'!A647),C:C,0),"")</f>
        <v/>
      </c>
      <c r="E671" s="1218">
        <f>IF('発達障害（診断書なし・配慮あり）情報入力シート'!BS671="",0,IF(AND('発達障害（診断書なし・配慮あり）情報入力シート'!BR671=1,'発達障害（診断書なし・配慮あり）情報入力シート'!D671&lt;&gt;"",'発達障害（診断書なし・配慮あり）情報入力シート'!D671&lt;&gt;"入学しなかった"),1,0))</f>
        <v>0</v>
      </c>
      <c r="F671" s="1218">
        <f t="shared" si="31"/>
        <v>0</v>
      </c>
      <c r="G671" s="1218" t="str">
        <f>IFERROR(MATCH(ROW('発達障害（診断書なし・配慮あり）情報入力シート'!AN647),F:F,0),"")</f>
        <v/>
      </c>
      <c r="H671" s="8">
        <f>IF('発達障害（診断書なし・配慮あり）情報入力シート'!CL671="",0,IF(AND('発達障害（診断書なし・配慮あり）情報入力シート'!CK671=1,'発達障害（診断書なし・配慮あり）情報入力シート'!D671&lt;&gt;"",'発達障害（診断書なし・配慮あり）情報入力シート'!D671&lt;&gt;"入学しなかった"),1,0))</f>
        <v>0</v>
      </c>
      <c r="I671" s="8">
        <f t="shared" si="32"/>
        <v>0</v>
      </c>
      <c r="J671" s="8" t="str">
        <f>IFERROR(MATCH(ROW('発達障害（診断書なし・配慮あり）情報入力シート'!BD647),I:I,0),"")</f>
        <v/>
      </c>
      <c r="K671" s="8">
        <f>IF(OR(SUM('発達障害（診断書なし・配慮あり）情報入力シート'!AT671:BQ671,'発達障害（診断書なし・配慮あり）情報入力シート'!BT671:CJ671)&gt;0,COUNTA('発達障害（診断書なし・配慮あり）情報入力シート'!BR671:BS671)=2,COUNTA('発達障害（診断書なし・配慮あり）情報入力シート'!CK671:CL671)=2),1,0)</f>
        <v>0</v>
      </c>
      <c r="L671" s="8">
        <f>SUM('発達障害（診断書なし・配慮あり）情報入力シート'!J671:M671)+COUNTA('発達障害（診断書なし・配慮あり）情報入力シート'!N671)</f>
        <v>0</v>
      </c>
      <c r="M671" s="8">
        <f>SUM('発達障害（診断書なし・配慮あり）情報入力シート'!O671:R671)+COUNTA('発達障害（診断書なし・配慮あり）情報入力シート'!S671)</f>
        <v>0</v>
      </c>
      <c r="N671" s="8">
        <f>IF(SUM('発達障害（診断書なし・配慮あり）情報入力シート'!$T671:$AP671)&gt;0,1,0)</f>
        <v>0</v>
      </c>
      <c r="O671" s="8">
        <f>IF('発達障害（診断書なし・配慮あり）情報入力シート'!D671="入学者(新1年生)",1,0)</f>
        <v>0</v>
      </c>
    </row>
    <row r="672" spans="1:15" x14ac:dyDescent="0.4">
      <c r="A672" s="1217">
        <v>648</v>
      </c>
      <c r="B672" s="1218">
        <f>IF('発達障害（診断書なし・配慮あり）情報入力シート'!AQ672="",0,IF(AND('発達障害（診断書なし・配慮あり）情報入力シート'!AP672=1,'発達障害（診断書なし・配慮あり）情報入力シート'!D672&lt;&gt;"",'発達障害（診断書なし・配慮あり）情報入力シート'!D672&lt;&gt;"在籍者(2年生以上)"),1,0))</f>
        <v>0</v>
      </c>
      <c r="C672" s="1218">
        <f t="shared" si="30"/>
        <v>0</v>
      </c>
      <c r="D672" s="1218" t="str">
        <f>IFERROR(MATCH(ROW('発達障害（診断書なし・配慮あり）情報入力シート'!A648),C:C,0),"")</f>
        <v/>
      </c>
      <c r="E672" s="1218">
        <f>IF('発達障害（診断書なし・配慮あり）情報入力シート'!BS672="",0,IF(AND('発達障害（診断書なし・配慮あり）情報入力シート'!BR672=1,'発達障害（診断書なし・配慮あり）情報入力シート'!D672&lt;&gt;"",'発達障害（診断書なし・配慮あり）情報入力シート'!D672&lt;&gt;"入学しなかった"),1,0))</f>
        <v>0</v>
      </c>
      <c r="F672" s="1218">
        <f t="shared" si="31"/>
        <v>0</v>
      </c>
      <c r="G672" s="1218" t="str">
        <f>IFERROR(MATCH(ROW('発達障害（診断書なし・配慮あり）情報入力シート'!AN648),F:F,0),"")</f>
        <v/>
      </c>
      <c r="H672" s="8">
        <f>IF('発達障害（診断書なし・配慮あり）情報入力シート'!CL672="",0,IF(AND('発達障害（診断書なし・配慮あり）情報入力シート'!CK672=1,'発達障害（診断書なし・配慮あり）情報入力シート'!D672&lt;&gt;"",'発達障害（診断書なし・配慮あり）情報入力シート'!D672&lt;&gt;"入学しなかった"),1,0))</f>
        <v>0</v>
      </c>
      <c r="I672" s="8">
        <f t="shared" si="32"/>
        <v>0</v>
      </c>
      <c r="J672" s="8" t="str">
        <f>IFERROR(MATCH(ROW('発達障害（診断書なし・配慮あり）情報入力シート'!BD648),I:I,0),"")</f>
        <v/>
      </c>
      <c r="K672" s="8">
        <f>IF(OR(SUM('発達障害（診断書なし・配慮あり）情報入力シート'!AT672:BQ672,'発達障害（診断書なし・配慮あり）情報入力シート'!BT672:CJ672)&gt;0,COUNTA('発達障害（診断書なし・配慮あり）情報入力シート'!BR672:BS672)=2,COUNTA('発達障害（診断書なし・配慮あり）情報入力シート'!CK672:CL672)=2),1,0)</f>
        <v>0</v>
      </c>
      <c r="L672" s="8">
        <f>SUM('発達障害（診断書なし・配慮あり）情報入力シート'!J672:M672)+COUNTA('発達障害（診断書なし・配慮あり）情報入力シート'!N672)</f>
        <v>0</v>
      </c>
      <c r="M672" s="8">
        <f>SUM('発達障害（診断書なし・配慮あり）情報入力シート'!O672:R672)+COUNTA('発達障害（診断書なし・配慮あり）情報入力シート'!S672)</f>
        <v>0</v>
      </c>
      <c r="N672" s="8">
        <f>IF(SUM('発達障害（診断書なし・配慮あり）情報入力シート'!$T672:$AP672)&gt;0,1,0)</f>
        <v>0</v>
      </c>
      <c r="O672" s="8">
        <f>IF('発達障害（診断書なし・配慮あり）情報入力シート'!D672="入学者(新1年生)",1,0)</f>
        <v>0</v>
      </c>
    </row>
    <row r="673" spans="1:15" x14ac:dyDescent="0.4">
      <c r="A673" s="1217">
        <v>649</v>
      </c>
      <c r="B673" s="1218">
        <f>IF('発達障害（診断書なし・配慮あり）情報入力シート'!AQ673="",0,IF(AND('発達障害（診断書なし・配慮あり）情報入力シート'!AP673=1,'発達障害（診断書なし・配慮あり）情報入力シート'!D673&lt;&gt;"",'発達障害（診断書なし・配慮あり）情報入力シート'!D673&lt;&gt;"在籍者(2年生以上)"),1,0))</f>
        <v>0</v>
      </c>
      <c r="C673" s="1218">
        <f t="shared" si="30"/>
        <v>0</v>
      </c>
      <c r="D673" s="1218" t="str">
        <f>IFERROR(MATCH(ROW('発達障害（診断書なし・配慮あり）情報入力シート'!A649),C:C,0),"")</f>
        <v/>
      </c>
      <c r="E673" s="1218">
        <f>IF('発達障害（診断書なし・配慮あり）情報入力シート'!BS673="",0,IF(AND('発達障害（診断書なし・配慮あり）情報入力シート'!BR673=1,'発達障害（診断書なし・配慮あり）情報入力シート'!D673&lt;&gt;"",'発達障害（診断書なし・配慮あり）情報入力シート'!D673&lt;&gt;"入学しなかった"),1,0))</f>
        <v>0</v>
      </c>
      <c r="F673" s="1218">
        <f t="shared" si="31"/>
        <v>0</v>
      </c>
      <c r="G673" s="1218" t="str">
        <f>IFERROR(MATCH(ROW('発達障害（診断書なし・配慮あり）情報入力シート'!AN649),F:F,0),"")</f>
        <v/>
      </c>
      <c r="H673" s="8">
        <f>IF('発達障害（診断書なし・配慮あり）情報入力シート'!CL673="",0,IF(AND('発達障害（診断書なし・配慮あり）情報入力シート'!CK673=1,'発達障害（診断書なし・配慮あり）情報入力シート'!D673&lt;&gt;"",'発達障害（診断書なし・配慮あり）情報入力シート'!D673&lt;&gt;"入学しなかった"),1,0))</f>
        <v>0</v>
      </c>
      <c r="I673" s="8">
        <f t="shared" si="32"/>
        <v>0</v>
      </c>
      <c r="J673" s="8" t="str">
        <f>IFERROR(MATCH(ROW('発達障害（診断書なし・配慮あり）情報入力シート'!BD649),I:I,0),"")</f>
        <v/>
      </c>
      <c r="K673" s="8">
        <f>IF(OR(SUM('発達障害（診断書なし・配慮あり）情報入力シート'!AT673:BQ673,'発達障害（診断書なし・配慮あり）情報入力シート'!BT673:CJ673)&gt;0,COUNTA('発達障害（診断書なし・配慮あり）情報入力シート'!BR673:BS673)=2,COUNTA('発達障害（診断書なし・配慮あり）情報入力シート'!CK673:CL673)=2),1,0)</f>
        <v>0</v>
      </c>
      <c r="L673" s="8">
        <f>SUM('発達障害（診断書なし・配慮あり）情報入力シート'!J673:M673)+COUNTA('発達障害（診断書なし・配慮あり）情報入力シート'!N673)</f>
        <v>0</v>
      </c>
      <c r="M673" s="8">
        <f>SUM('発達障害（診断書なし・配慮あり）情報入力シート'!O673:R673)+COUNTA('発達障害（診断書なし・配慮あり）情報入力シート'!S673)</f>
        <v>0</v>
      </c>
      <c r="N673" s="8">
        <f>IF(SUM('発達障害（診断書なし・配慮あり）情報入力シート'!$T673:$AP673)&gt;0,1,0)</f>
        <v>0</v>
      </c>
      <c r="O673" s="8">
        <f>IF('発達障害（診断書なし・配慮あり）情報入力シート'!D673="入学者(新1年生)",1,0)</f>
        <v>0</v>
      </c>
    </row>
    <row r="674" spans="1:15" x14ac:dyDescent="0.4">
      <c r="A674" s="1217">
        <v>650</v>
      </c>
      <c r="B674" s="1218">
        <f>IF('発達障害（診断書なし・配慮あり）情報入力シート'!AQ674="",0,IF(AND('発達障害（診断書なし・配慮あり）情報入力シート'!AP674=1,'発達障害（診断書なし・配慮あり）情報入力シート'!D674&lt;&gt;"",'発達障害（診断書なし・配慮あり）情報入力シート'!D674&lt;&gt;"在籍者(2年生以上)"),1,0))</f>
        <v>0</v>
      </c>
      <c r="C674" s="1218">
        <f t="shared" si="30"/>
        <v>0</v>
      </c>
      <c r="D674" s="1218" t="str">
        <f>IFERROR(MATCH(ROW('発達障害（診断書なし・配慮あり）情報入力シート'!A650),C:C,0),"")</f>
        <v/>
      </c>
      <c r="E674" s="1218">
        <f>IF('発達障害（診断書なし・配慮あり）情報入力シート'!BS674="",0,IF(AND('発達障害（診断書なし・配慮あり）情報入力シート'!BR674=1,'発達障害（診断書なし・配慮あり）情報入力シート'!D674&lt;&gt;"",'発達障害（診断書なし・配慮あり）情報入力シート'!D674&lt;&gt;"入学しなかった"),1,0))</f>
        <v>0</v>
      </c>
      <c r="F674" s="1218">
        <f t="shared" si="31"/>
        <v>0</v>
      </c>
      <c r="G674" s="1218" t="str">
        <f>IFERROR(MATCH(ROW('発達障害（診断書なし・配慮あり）情報入力シート'!AN650),F:F,0),"")</f>
        <v/>
      </c>
      <c r="H674" s="8">
        <f>IF('発達障害（診断書なし・配慮あり）情報入力シート'!CL674="",0,IF(AND('発達障害（診断書なし・配慮あり）情報入力シート'!CK674=1,'発達障害（診断書なし・配慮あり）情報入力シート'!D674&lt;&gt;"",'発達障害（診断書なし・配慮あり）情報入力シート'!D674&lt;&gt;"入学しなかった"),1,0))</f>
        <v>0</v>
      </c>
      <c r="I674" s="8">
        <f t="shared" si="32"/>
        <v>0</v>
      </c>
      <c r="J674" s="8" t="str">
        <f>IFERROR(MATCH(ROW('発達障害（診断書なし・配慮あり）情報入力シート'!BD650),I:I,0),"")</f>
        <v/>
      </c>
      <c r="K674" s="8">
        <f>IF(OR(SUM('発達障害（診断書なし・配慮あり）情報入力シート'!AT674:BQ674,'発達障害（診断書なし・配慮あり）情報入力シート'!BT674:CJ674)&gt;0,COUNTA('発達障害（診断書なし・配慮あり）情報入力シート'!BR674:BS674)=2,COUNTA('発達障害（診断書なし・配慮あり）情報入力シート'!CK674:CL674)=2),1,0)</f>
        <v>0</v>
      </c>
      <c r="L674" s="8">
        <f>SUM('発達障害（診断書なし・配慮あり）情報入力シート'!J674:M674)+COUNTA('発達障害（診断書なし・配慮あり）情報入力シート'!N674)</f>
        <v>0</v>
      </c>
      <c r="M674" s="8">
        <f>SUM('発達障害（診断書なし・配慮あり）情報入力シート'!O674:R674)+COUNTA('発達障害（診断書なし・配慮あり）情報入力シート'!S674)</f>
        <v>0</v>
      </c>
      <c r="N674" s="8">
        <f>IF(SUM('発達障害（診断書なし・配慮あり）情報入力シート'!$T674:$AP674)&gt;0,1,0)</f>
        <v>0</v>
      </c>
      <c r="O674" s="8">
        <f>IF('発達障害（診断書なし・配慮あり）情報入力シート'!D674="入学者(新1年生)",1,0)</f>
        <v>0</v>
      </c>
    </row>
    <row r="675" spans="1:15" x14ac:dyDescent="0.4">
      <c r="A675" s="1217">
        <v>651</v>
      </c>
      <c r="B675" s="1218">
        <f>IF('発達障害（診断書なし・配慮あり）情報入力シート'!AQ675="",0,IF(AND('発達障害（診断書なし・配慮あり）情報入力シート'!AP675=1,'発達障害（診断書なし・配慮あり）情報入力シート'!D675&lt;&gt;"",'発達障害（診断書なし・配慮あり）情報入力シート'!D675&lt;&gt;"在籍者(2年生以上)"),1,0))</f>
        <v>0</v>
      </c>
      <c r="C675" s="1218">
        <f t="shared" si="30"/>
        <v>0</v>
      </c>
      <c r="D675" s="1218" t="str">
        <f>IFERROR(MATCH(ROW('発達障害（診断書なし・配慮あり）情報入力シート'!A651),C:C,0),"")</f>
        <v/>
      </c>
      <c r="E675" s="1218">
        <f>IF('発達障害（診断書なし・配慮あり）情報入力シート'!BS675="",0,IF(AND('発達障害（診断書なし・配慮あり）情報入力シート'!BR675=1,'発達障害（診断書なし・配慮あり）情報入力シート'!D675&lt;&gt;"",'発達障害（診断書なし・配慮あり）情報入力シート'!D675&lt;&gt;"入学しなかった"),1,0))</f>
        <v>0</v>
      </c>
      <c r="F675" s="1218">
        <f t="shared" si="31"/>
        <v>0</v>
      </c>
      <c r="G675" s="1218" t="str">
        <f>IFERROR(MATCH(ROW('発達障害（診断書なし・配慮あり）情報入力シート'!AN651),F:F,0),"")</f>
        <v/>
      </c>
      <c r="H675" s="8">
        <f>IF('発達障害（診断書なし・配慮あり）情報入力シート'!CL675="",0,IF(AND('発達障害（診断書なし・配慮あり）情報入力シート'!CK675=1,'発達障害（診断書なし・配慮あり）情報入力シート'!D675&lt;&gt;"",'発達障害（診断書なし・配慮あり）情報入力シート'!D675&lt;&gt;"入学しなかった"),1,0))</f>
        <v>0</v>
      </c>
      <c r="I675" s="8">
        <f t="shared" si="32"/>
        <v>0</v>
      </c>
      <c r="J675" s="8" t="str">
        <f>IFERROR(MATCH(ROW('発達障害（診断書なし・配慮あり）情報入力シート'!BD651),I:I,0),"")</f>
        <v/>
      </c>
      <c r="K675" s="8">
        <f>IF(OR(SUM('発達障害（診断書なし・配慮あり）情報入力シート'!AT675:BQ675,'発達障害（診断書なし・配慮あり）情報入力シート'!BT675:CJ675)&gt;0,COUNTA('発達障害（診断書なし・配慮あり）情報入力シート'!BR675:BS675)=2,COUNTA('発達障害（診断書なし・配慮あり）情報入力シート'!CK675:CL675)=2),1,0)</f>
        <v>0</v>
      </c>
      <c r="L675" s="8">
        <f>SUM('発達障害（診断書なし・配慮あり）情報入力シート'!J675:M675)+COUNTA('発達障害（診断書なし・配慮あり）情報入力シート'!N675)</f>
        <v>0</v>
      </c>
      <c r="M675" s="8">
        <f>SUM('発達障害（診断書なし・配慮あり）情報入力シート'!O675:R675)+COUNTA('発達障害（診断書なし・配慮あり）情報入力シート'!S675)</f>
        <v>0</v>
      </c>
      <c r="N675" s="8">
        <f>IF(SUM('発達障害（診断書なし・配慮あり）情報入力シート'!$T675:$AP675)&gt;0,1,0)</f>
        <v>0</v>
      </c>
      <c r="O675" s="8">
        <f>IF('発達障害（診断書なし・配慮あり）情報入力シート'!D675="入学者(新1年生)",1,0)</f>
        <v>0</v>
      </c>
    </row>
    <row r="676" spans="1:15" x14ac:dyDescent="0.4">
      <c r="A676" s="1217">
        <v>652</v>
      </c>
      <c r="B676" s="1218">
        <f>IF('発達障害（診断書なし・配慮あり）情報入力シート'!AQ676="",0,IF(AND('発達障害（診断書なし・配慮あり）情報入力シート'!AP676=1,'発達障害（診断書なし・配慮あり）情報入力シート'!D676&lt;&gt;"",'発達障害（診断書なし・配慮あり）情報入力シート'!D676&lt;&gt;"在籍者(2年生以上)"),1,0))</f>
        <v>0</v>
      </c>
      <c r="C676" s="1218">
        <f t="shared" si="30"/>
        <v>0</v>
      </c>
      <c r="D676" s="1218" t="str">
        <f>IFERROR(MATCH(ROW('発達障害（診断書なし・配慮あり）情報入力シート'!A652),C:C,0),"")</f>
        <v/>
      </c>
      <c r="E676" s="1218">
        <f>IF('発達障害（診断書なし・配慮あり）情報入力シート'!BS676="",0,IF(AND('発達障害（診断書なし・配慮あり）情報入力シート'!BR676=1,'発達障害（診断書なし・配慮あり）情報入力シート'!D676&lt;&gt;"",'発達障害（診断書なし・配慮あり）情報入力シート'!D676&lt;&gt;"入学しなかった"),1,0))</f>
        <v>0</v>
      </c>
      <c r="F676" s="1218">
        <f t="shared" si="31"/>
        <v>0</v>
      </c>
      <c r="G676" s="1218" t="str">
        <f>IFERROR(MATCH(ROW('発達障害（診断書なし・配慮あり）情報入力シート'!AN652),F:F,0),"")</f>
        <v/>
      </c>
      <c r="H676" s="8">
        <f>IF('発達障害（診断書なし・配慮あり）情報入力シート'!CL676="",0,IF(AND('発達障害（診断書なし・配慮あり）情報入力シート'!CK676=1,'発達障害（診断書なし・配慮あり）情報入力シート'!D676&lt;&gt;"",'発達障害（診断書なし・配慮あり）情報入力シート'!D676&lt;&gt;"入学しなかった"),1,0))</f>
        <v>0</v>
      </c>
      <c r="I676" s="8">
        <f t="shared" si="32"/>
        <v>0</v>
      </c>
      <c r="J676" s="8" t="str">
        <f>IFERROR(MATCH(ROW('発達障害（診断書なし・配慮あり）情報入力シート'!BD652),I:I,0),"")</f>
        <v/>
      </c>
      <c r="K676" s="8">
        <f>IF(OR(SUM('発達障害（診断書なし・配慮あり）情報入力シート'!AT676:BQ676,'発達障害（診断書なし・配慮あり）情報入力シート'!BT676:CJ676)&gt;0,COUNTA('発達障害（診断書なし・配慮あり）情報入力シート'!BR676:BS676)=2,COUNTA('発達障害（診断書なし・配慮あり）情報入力シート'!CK676:CL676)=2),1,0)</f>
        <v>0</v>
      </c>
      <c r="L676" s="8">
        <f>SUM('発達障害（診断書なし・配慮あり）情報入力シート'!J676:M676)+COUNTA('発達障害（診断書なし・配慮あり）情報入力シート'!N676)</f>
        <v>0</v>
      </c>
      <c r="M676" s="8">
        <f>SUM('発達障害（診断書なし・配慮あり）情報入力シート'!O676:R676)+COUNTA('発達障害（診断書なし・配慮あり）情報入力シート'!S676)</f>
        <v>0</v>
      </c>
      <c r="N676" s="8">
        <f>IF(SUM('発達障害（診断書なし・配慮あり）情報入力シート'!$T676:$AP676)&gt;0,1,0)</f>
        <v>0</v>
      </c>
      <c r="O676" s="8">
        <f>IF('発達障害（診断書なし・配慮あり）情報入力シート'!D676="入学者(新1年生)",1,0)</f>
        <v>0</v>
      </c>
    </row>
    <row r="677" spans="1:15" x14ac:dyDescent="0.4">
      <c r="A677" s="1217">
        <v>653</v>
      </c>
      <c r="B677" s="1218">
        <f>IF('発達障害（診断書なし・配慮あり）情報入力シート'!AQ677="",0,IF(AND('発達障害（診断書なし・配慮あり）情報入力シート'!AP677=1,'発達障害（診断書なし・配慮あり）情報入力シート'!D677&lt;&gt;"",'発達障害（診断書なし・配慮あり）情報入力シート'!D677&lt;&gt;"在籍者(2年生以上)"),1,0))</f>
        <v>0</v>
      </c>
      <c r="C677" s="1218">
        <f t="shared" si="30"/>
        <v>0</v>
      </c>
      <c r="D677" s="1218" t="str">
        <f>IFERROR(MATCH(ROW('発達障害（診断書なし・配慮あり）情報入力シート'!A653),C:C,0),"")</f>
        <v/>
      </c>
      <c r="E677" s="1218">
        <f>IF('発達障害（診断書なし・配慮あり）情報入力シート'!BS677="",0,IF(AND('発達障害（診断書なし・配慮あり）情報入力シート'!BR677=1,'発達障害（診断書なし・配慮あり）情報入力シート'!D677&lt;&gt;"",'発達障害（診断書なし・配慮あり）情報入力シート'!D677&lt;&gt;"入学しなかった"),1,0))</f>
        <v>0</v>
      </c>
      <c r="F677" s="1218">
        <f t="shared" si="31"/>
        <v>0</v>
      </c>
      <c r="G677" s="1218" t="str">
        <f>IFERROR(MATCH(ROW('発達障害（診断書なし・配慮あり）情報入力シート'!AN653),F:F,0),"")</f>
        <v/>
      </c>
      <c r="H677" s="8">
        <f>IF('発達障害（診断書なし・配慮あり）情報入力シート'!CL677="",0,IF(AND('発達障害（診断書なし・配慮あり）情報入力シート'!CK677=1,'発達障害（診断書なし・配慮あり）情報入力シート'!D677&lt;&gt;"",'発達障害（診断書なし・配慮あり）情報入力シート'!D677&lt;&gt;"入学しなかった"),1,0))</f>
        <v>0</v>
      </c>
      <c r="I677" s="8">
        <f t="shared" si="32"/>
        <v>0</v>
      </c>
      <c r="J677" s="8" t="str">
        <f>IFERROR(MATCH(ROW('発達障害（診断書なし・配慮あり）情報入力シート'!BD653),I:I,0),"")</f>
        <v/>
      </c>
      <c r="K677" s="8">
        <f>IF(OR(SUM('発達障害（診断書なし・配慮あり）情報入力シート'!AT677:BQ677,'発達障害（診断書なし・配慮あり）情報入力シート'!BT677:CJ677)&gt;0,COUNTA('発達障害（診断書なし・配慮あり）情報入力シート'!BR677:BS677)=2,COUNTA('発達障害（診断書なし・配慮あり）情報入力シート'!CK677:CL677)=2),1,0)</f>
        <v>0</v>
      </c>
      <c r="L677" s="8">
        <f>SUM('発達障害（診断書なし・配慮あり）情報入力シート'!J677:M677)+COUNTA('発達障害（診断書なし・配慮あり）情報入力シート'!N677)</f>
        <v>0</v>
      </c>
      <c r="M677" s="8">
        <f>SUM('発達障害（診断書なし・配慮あり）情報入力シート'!O677:R677)+COUNTA('発達障害（診断書なし・配慮あり）情報入力シート'!S677)</f>
        <v>0</v>
      </c>
      <c r="N677" s="8">
        <f>IF(SUM('発達障害（診断書なし・配慮あり）情報入力シート'!$T677:$AP677)&gt;0,1,0)</f>
        <v>0</v>
      </c>
      <c r="O677" s="8">
        <f>IF('発達障害（診断書なし・配慮あり）情報入力シート'!D677="入学者(新1年生)",1,0)</f>
        <v>0</v>
      </c>
    </row>
    <row r="678" spans="1:15" x14ac:dyDescent="0.4">
      <c r="A678" s="1217">
        <v>654</v>
      </c>
      <c r="B678" s="1218">
        <f>IF('発達障害（診断書なし・配慮あり）情報入力シート'!AQ678="",0,IF(AND('発達障害（診断書なし・配慮あり）情報入力シート'!AP678=1,'発達障害（診断書なし・配慮あり）情報入力シート'!D678&lt;&gt;"",'発達障害（診断書なし・配慮あり）情報入力シート'!D678&lt;&gt;"在籍者(2年生以上)"),1,0))</f>
        <v>0</v>
      </c>
      <c r="C678" s="1218">
        <f t="shared" si="30"/>
        <v>0</v>
      </c>
      <c r="D678" s="1218" t="str">
        <f>IFERROR(MATCH(ROW('発達障害（診断書なし・配慮あり）情報入力シート'!A654),C:C,0),"")</f>
        <v/>
      </c>
      <c r="E678" s="1218">
        <f>IF('発達障害（診断書なし・配慮あり）情報入力シート'!BS678="",0,IF(AND('発達障害（診断書なし・配慮あり）情報入力シート'!BR678=1,'発達障害（診断書なし・配慮あり）情報入力シート'!D678&lt;&gt;"",'発達障害（診断書なし・配慮あり）情報入力シート'!D678&lt;&gt;"入学しなかった"),1,0))</f>
        <v>0</v>
      </c>
      <c r="F678" s="1218">
        <f t="shared" si="31"/>
        <v>0</v>
      </c>
      <c r="G678" s="1218" t="str">
        <f>IFERROR(MATCH(ROW('発達障害（診断書なし・配慮あり）情報入力シート'!AN654),F:F,0),"")</f>
        <v/>
      </c>
      <c r="H678" s="8">
        <f>IF('発達障害（診断書なし・配慮あり）情報入力シート'!CL678="",0,IF(AND('発達障害（診断書なし・配慮あり）情報入力シート'!CK678=1,'発達障害（診断書なし・配慮あり）情報入力シート'!D678&lt;&gt;"",'発達障害（診断書なし・配慮あり）情報入力シート'!D678&lt;&gt;"入学しなかった"),1,0))</f>
        <v>0</v>
      </c>
      <c r="I678" s="8">
        <f t="shared" si="32"/>
        <v>0</v>
      </c>
      <c r="J678" s="8" t="str">
        <f>IFERROR(MATCH(ROW('発達障害（診断書なし・配慮あり）情報入力シート'!BD654),I:I,0),"")</f>
        <v/>
      </c>
      <c r="K678" s="8">
        <f>IF(OR(SUM('発達障害（診断書なし・配慮あり）情報入力シート'!AT678:BQ678,'発達障害（診断書なし・配慮あり）情報入力シート'!BT678:CJ678)&gt;0,COUNTA('発達障害（診断書なし・配慮あり）情報入力シート'!BR678:BS678)=2,COUNTA('発達障害（診断書なし・配慮あり）情報入力シート'!CK678:CL678)=2),1,0)</f>
        <v>0</v>
      </c>
      <c r="L678" s="8">
        <f>SUM('発達障害（診断書なし・配慮あり）情報入力シート'!J678:M678)+COUNTA('発達障害（診断書なし・配慮あり）情報入力シート'!N678)</f>
        <v>0</v>
      </c>
      <c r="M678" s="8">
        <f>SUM('発達障害（診断書なし・配慮あり）情報入力シート'!O678:R678)+COUNTA('発達障害（診断書なし・配慮あり）情報入力シート'!S678)</f>
        <v>0</v>
      </c>
      <c r="N678" s="8">
        <f>IF(SUM('発達障害（診断書なし・配慮あり）情報入力シート'!$T678:$AP678)&gt;0,1,0)</f>
        <v>0</v>
      </c>
      <c r="O678" s="8">
        <f>IF('発達障害（診断書なし・配慮あり）情報入力シート'!D678="入学者(新1年生)",1,0)</f>
        <v>0</v>
      </c>
    </row>
    <row r="679" spans="1:15" x14ac:dyDescent="0.4">
      <c r="A679" s="1217">
        <v>655</v>
      </c>
      <c r="B679" s="1218">
        <f>IF('発達障害（診断書なし・配慮あり）情報入力シート'!AQ679="",0,IF(AND('発達障害（診断書なし・配慮あり）情報入力シート'!AP679=1,'発達障害（診断書なし・配慮あり）情報入力シート'!D679&lt;&gt;"",'発達障害（診断書なし・配慮あり）情報入力シート'!D679&lt;&gt;"在籍者(2年生以上)"),1,0))</f>
        <v>0</v>
      </c>
      <c r="C679" s="1218">
        <f t="shared" si="30"/>
        <v>0</v>
      </c>
      <c r="D679" s="1218" t="str">
        <f>IFERROR(MATCH(ROW('発達障害（診断書なし・配慮あり）情報入力シート'!A655),C:C,0),"")</f>
        <v/>
      </c>
      <c r="E679" s="1218">
        <f>IF('発達障害（診断書なし・配慮あり）情報入力シート'!BS679="",0,IF(AND('発達障害（診断書なし・配慮あり）情報入力シート'!BR679=1,'発達障害（診断書なし・配慮あり）情報入力シート'!D679&lt;&gt;"",'発達障害（診断書なし・配慮あり）情報入力シート'!D679&lt;&gt;"入学しなかった"),1,0))</f>
        <v>0</v>
      </c>
      <c r="F679" s="1218">
        <f t="shared" si="31"/>
        <v>0</v>
      </c>
      <c r="G679" s="1218" t="str">
        <f>IFERROR(MATCH(ROW('発達障害（診断書なし・配慮あり）情報入力シート'!AN655),F:F,0),"")</f>
        <v/>
      </c>
      <c r="H679" s="8">
        <f>IF('発達障害（診断書なし・配慮あり）情報入力シート'!CL679="",0,IF(AND('発達障害（診断書なし・配慮あり）情報入力シート'!CK679=1,'発達障害（診断書なし・配慮あり）情報入力シート'!D679&lt;&gt;"",'発達障害（診断書なし・配慮あり）情報入力シート'!D679&lt;&gt;"入学しなかった"),1,0))</f>
        <v>0</v>
      </c>
      <c r="I679" s="8">
        <f t="shared" si="32"/>
        <v>0</v>
      </c>
      <c r="J679" s="8" t="str">
        <f>IFERROR(MATCH(ROW('発達障害（診断書なし・配慮あり）情報入力シート'!BD655),I:I,0),"")</f>
        <v/>
      </c>
      <c r="K679" s="8">
        <f>IF(OR(SUM('発達障害（診断書なし・配慮あり）情報入力シート'!AT679:BQ679,'発達障害（診断書なし・配慮あり）情報入力シート'!BT679:CJ679)&gt;0,COUNTA('発達障害（診断書なし・配慮あり）情報入力シート'!BR679:BS679)=2,COUNTA('発達障害（診断書なし・配慮あり）情報入力シート'!CK679:CL679)=2),1,0)</f>
        <v>0</v>
      </c>
      <c r="L679" s="8">
        <f>SUM('発達障害（診断書なし・配慮あり）情報入力シート'!J679:M679)+COUNTA('発達障害（診断書なし・配慮あり）情報入力シート'!N679)</f>
        <v>0</v>
      </c>
      <c r="M679" s="8">
        <f>SUM('発達障害（診断書なし・配慮あり）情報入力シート'!O679:R679)+COUNTA('発達障害（診断書なし・配慮あり）情報入力シート'!S679)</f>
        <v>0</v>
      </c>
      <c r="N679" s="8">
        <f>IF(SUM('発達障害（診断書なし・配慮あり）情報入力シート'!$T679:$AP679)&gt;0,1,0)</f>
        <v>0</v>
      </c>
      <c r="O679" s="8">
        <f>IF('発達障害（診断書なし・配慮あり）情報入力シート'!D679="入学者(新1年生)",1,0)</f>
        <v>0</v>
      </c>
    </row>
    <row r="680" spans="1:15" x14ac:dyDescent="0.4">
      <c r="A680" s="1217">
        <v>656</v>
      </c>
      <c r="B680" s="1218">
        <f>IF('発達障害（診断書なし・配慮あり）情報入力シート'!AQ680="",0,IF(AND('発達障害（診断書なし・配慮あり）情報入力シート'!AP680=1,'発達障害（診断書なし・配慮あり）情報入力シート'!D680&lt;&gt;"",'発達障害（診断書なし・配慮あり）情報入力シート'!D680&lt;&gt;"在籍者(2年生以上)"),1,0))</f>
        <v>0</v>
      </c>
      <c r="C680" s="1218">
        <f t="shared" si="30"/>
        <v>0</v>
      </c>
      <c r="D680" s="1218" t="str">
        <f>IFERROR(MATCH(ROW('発達障害（診断書なし・配慮あり）情報入力シート'!A656),C:C,0),"")</f>
        <v/>
      </c>
      <c r="E680" s="1218">
        <f>IF('発達障害（診断書なし・配慮あり）情報入力シート'!BS680="",0,IF(AND('発達障害（診断書なし・配慮あり）情報入力シート'!BR680=1,'発達障害（診断書なし・配慮あり）情報入力シート'!D680&lt;&gt;"",'発達障害（診断書なし・配慮あり）情報入力シート'!D680&lt;&gt;"入学しなかった"),1,0))</f>
        <v>0</v>
      </c>
      <c r="F680" s="1218">
        <f t="shared" si="31"/>
        <v>0</v>
      </c>
      <c r="G680" s="1218" t="str">
        <f>IFERROR(MATCH(ROW('発達障害（診断書なし・配慮あり）情報入力シート'!AN656),F:F,0),"")</f>
        <v/>
      </c>
      <c r="H680" s="8">
        <f>IF('発達障害（診断書なし・配慮あり）情報入力シート'!CL680="",0,IF(AND('発達障害（診断書なし・配慮あり）情報入力シート'!CK680=1,'発達障害（診断書なし・配慮あり）情報入力シート'!D680&lt;&gt;"",'発達障害（診断書なし・配慮あり）情報入力シート'!D680&lt;&gt;"入学しなかった"),1,0))</f>
        <v>0</v>
      </c>
      <c r="I680" s="8">
        <f t="shared" si="32"/>
        <v>0</v>
      </c>
      <c r="J680" s="8" t="str">
        <f>IFERROR(MATCH(ROW('発達障害（診断書なし・配慮あり）情報入力シート'!BD656),I:I,0),"")</f>
        <v/>
      </c>
      <c r="K680" s="8">
        <f>IF(OR(SUM('発達障害（診断書なし・配慮あり）情報入力シート'!AT680:BQ680,'発達障害（診断書なし・配慮あり）情報入力シート'!BT680:CJ680)&gt;0,COUNTA('発達障害（診断書なし・配慮あり）情報入力シート'!BR680:BS680)=2,COUNTA('発達障害（診断書なし・配慮あり）情報入力シート'!CK680:CL680)=2),1,0)</f>
        <v>0</v>
      </c>
      <c r="L680" s="8">
        <f>SUM('発達障害（診断書なし・配慮あり）情報入力シート'!J680:M680)+COUNTA('発達障害（診断書なし・配慮あり）情報入力シート'!N680)</f>
        <v>0</v>
      </c>
      <c r="M680" s="8">
        <f>SUM('発達障害（診断書なし・配慮あり）情報入力シート'!O680:R680)+COUNTA('発達障害（診断書なし・配慮あり）情報入力シート'!S680)</f>
        <v>0</v>
      </c>
      <c r="N680" s="8">
        <f>IF(SUM('発達障害（診断書なし・配慮あり）情報入力シート'!$T680:$AP680)&gt;0,1,0)</f>
        <v>0</v>
      </c>
      <c r="O680" s="8">
        <f>IF('発達障害（診断書なし・配慮あり）情報入力シート'!D680="入学者(新1年生)",1,0)</f>
        <v>0</v>
      </c>
    </row>
    <row r="681" spans="1:15" x14ac:dyDescent="0.4">
      <c r="A681" s="1217">
        <v>657</v>
      </c>
      <c r="B681" s="1218">
        <f>IF('発達障害（診断書なし・配慮あり）情報入力シート'!AQ681="",0,IF(AND('発達障害（診断書なし・配慮あり）情報入力シート'!AP681=1,'発達障害（診断書なし・配慮あり）情報入力シート'!D681&lt;&gt;"",'発達障害（診断書なし・配慮あり）情報入力シート'!D681&lt;&gt;"在籍者(2年生以上)"),1,0))</f>
        <v>0</v>
      </c>
      <c r="C681" s="1218">
        <f t="shared" si="30"/>
        <v>0</v>
      </c>
      <c r="D681" s="1218" t="str">
        <f>IFERROR(MATCH(ROW('発達障害（診断書なし・配慮あり）情報入力シート'!A657),C:C,0),"")</f>
        <v/>
      </c>
      <c r="E681" s="1218">
        <f>IF('発達障害（診断書なし・配慮あり）情報入力シート'!BS681="",0,IF(AND('発達障害（診断書なし・配慮あり）情報入力シート'!BR681=1,'発達障害（診断書なし・配慮あり）情報入力シート'!D681&lt;&gt;"",'発達障害（診断書なし・配慮あり）情報入力シート'!D681&lt;&gt;"入学しなかった"),1,0))</f>
        <v>0</v>
      </c>
      <c r="F681" s="1218">
        <f t="shared" si="31"/>
        <v>0</v>
      </c>
      <c r="G681" s="1218" t="str">
        <f>IFERROR(MATCH(ROW('発達障害（診断書なし・配慮あり）情報入力シート'!AN657),F:F,0),"")</f>
        <v/>
      </c>
      <c r="H681" s="8">
        <f>IF('発達障害（診断書なし・配慮あり）情報入力シート'!CL681="",0,IF(AND('発達障害（診断書なし・配慮あり）情報入力シート'!CK681=1,'発達障害（診断書なし・配慮あり）情報入力シート'!D681&lt;&gt;"",'発達障害（診断書なし・配慮あり）情報入力シート'!D681&lt;&gt;"入学しなかった"),1,0))</f>
        <v>0</v>
      </c>
      <c r="I681" s="8">
        <f t="shared" si="32"/>
        <v>0</v>
      </c>
      <c r="J681" s="8" t="str">
        <f>IFERROR(MATCH(ROW('発達障害（診断書なし・配慮あり）情報入力シート'!BD657),I:I,0),"")</f>
        <v/>
      </c>
      <c r="K681" s="8">
        <f>IF(OR(SUM('発達障害（診断書なし・配慮あり）情報入力シート'!AT681:BQ681,'発達障害（診断書なし・配慮あり）情報入力シート'!BT681:CJ681)&gt;0,COUNTA('発達障害（診断書なし・配慮あり）情報入力シート'!BR681:BS681)=2,COUNTA('発達障害（診断書なし・配慮あり）情報入力シート'!CK681:CL681)=2),1,0)</f>
        <v>0</v>
      </c>
      <c r="L681" s="8">
        <f>SUM('発達障害（診断書なし・配慮あり）情報入力シート'!J681:M681)+COUNTA('発達障害（診断書なし・配慮あり）情報入力シート'!N681)</f>
        <v>0</v>
      </c>
      <c r="M681" s="8">
        <f>SUM('発達障害（診断書なし・配慮あり）情報入力シート'!O681:R681)+COUNTA('発達障害（診断書なし・配慮あり）情報入力シート'!S681)</f>
        <v>0</v>
      </c>
      <c r="N681" s="8">
        <f>IF(SUM('発達障害（診断書なし・配慮あり）情報入力シート'!$T681:$AP681)&gt;0,1,0)</f>
        <v>0</v>
      </c>
      <c r="O681" s="8">
        <f>IF('発達障害（診断書なし・配慮あり）情報入力シート'!D681="入学者(新1年生)",1,0)</f>
        <v>0</v>
      </c>
    </row>
    <row r="682" spans="1:15" x14ac:dyDescent="0.4">
      <c r="A682" s="1217">
        <v>658</v>
      </c>
      <c r="B682" s="1218">
        <f>IF('発達障害（診断書なし・配慮あり）情報入力シート'!AQ682="",0,IF(AND('発達障害（診断書なし・配慮あり）情報入力シート'!AP682=1,'発達障害（診断書なし・配慮あり）情報入力シート'!D682&lt;&gt;"",'発達障害（診断書なし・配慮あり）情報入力シート'!D682&lt;&gt;"在籍者(2年生以上)"),1,0))</f>
        <v>0</v>
      </c>
      <c r="C682" s="1218">
        <f t="shared" si="30"/>
        <v>0</v>
      </c>
      <c r="D682" s="1218" t="str">
        <f>IFERROR(MATCH(ROW('発達障害（診断書なし・配慮あり）情報入力シート'!A658),C:C,0),"")</f>
        <v/>
      </c>
      <c r="E682" s="1218">
        <f>IF('発達障害（診断書なし・配慮あり）情報入力シート'!BS682="",0,IF(AND('発達障害（診断書なし・配慮あり）情報入力シート'!BR682=1,'発達障害（診断書なし・配慮あり）情報入力シート'!D682&lt;&gt;"",'発達障害（診断書なし・配慮あり）情報入力シート'!D682&lt;&gt;"入学しなかった"),1,0))</f>
        <v>0</v>
      </c>
      <c r="F682" s="1218">
        <f t="shared" si="31"/>
        <v>0</v>
      </c>
      <c r="G682" s="1218" t="str">
        <f>IFERROR(MATCH(ROW('発達障害（診断書なし・配慮あり）情報入力シート'!AN658),F:F,0),"")</f>
        <v/>
      </c>
      <c r="H682" s="8">
        <f>IF('発達障害（診断書なし・配慮あり）情報入力シート'!CL682="",0,IF(AND('発達障害（診断書なし・配慮あり）情報入力シート'!CK682=1,'発達障害（診断書なし・配慮あり）情報入力シート'!D682&lt;&gt;"",'発達障害（診断書なし・配慮あり）情報入力シート'!D682&lt;&gt;"入学しなかった"),1,0))</f>
        <v>0</v>
      </c>
      <c r="I682" s="8">
        <f t="shared" si="32"/>
        <v>0</v>
      </c>
      <c r="J682" s="8" t="str">
        <f>IFERROR(MATCH(ROW('発達障害（診断書なし・配慮あり）情報入力シート'!BD658),I:I,0),"")</f>
        <v/>
      </c>
      <c r="K682" s="8">
        <f>IF(OR(SUM('発達障害（診断書なし・配慮あり）情報入力シート'!AT682:BQ682,'発達障害（診断書なし・配慮あり）情報入力シート'!BT682:CJ682)&gt;0,COUNTA('発達障害（診断書なし・配慮あり）情報入力シート'!BR682:BS682)=2,COUNTA('発達障害（診断書なし・配慮あり）情報入力シート'!CK682:CL682)=2),1,0)</f>
        <v>0</v>
      </c>
      <c r="L682" s="8">
        <f>SUM('発達障害（診断書なし・配慮あり）情報入力シート'!J682:M682)+COUNTA('発達障害（診断書なし・配慮あり）情報入力シート'!N682)</f>
        <v>0</v>
      </c>
      <c r="M682" s="8">
        <f>SUM('発達障害（診断書なし・配慮あり）情報入力シート'!O682:R682)+COUNTA('発達障害（診断書なし・配慮あり）情報入力シート'!S682)</f>
        <v>0</v>
      </c>
      <c r="N682" s="8">
        <f>IF(SUM('発達障害（診断書なし・配慮あり）情報入力シート'!$T682:$AP682)&gt;0,1,0)</f>
        <v>0</v>
      </c>
      <c r="O682" s="8">
        <f>IF('発達障害（診断書なし・配慮あり）情報入力シート'!D682="入学者(新1年生)",1,0)</f>
        <v>0</v>
      </c>
    </row>
    <row r="683" spans="1:15" x14ac:dyDescent="0.4">
      <c r="A683" s="1217">
        <v>659</v>
      </c>
      <c r="B683" s="1218">
        <f>IF('発達障害（診断書なし・配慮あり）情報入力シート'!AQ683="",0,IF(AND('発達障害（診断書なし・配慮あり）情報入力シート'!AP683=1,'発達障害（診断書なし・配慮あり）情報入力シート'!D683&lt;&gt;"",'発達障害（診断書なし・配慮あり）情報入力シート'!D683&lt;&gt;"在籍者(2年生以上)"),1,0))</f>
        <v>0</v>
      </c>
      <c r="C683" s="1218">
        <f t="shared" si="30"/>
        <v>0</v>
      </c>
      <c r="D683" s="1218" t="str">
        <f>IFERROR(MATCH(ROW('発達障害（診断書なし・配慮あり）情報入力シート'!A659),C:C,0),"")</f>
        <v/>
      </c>
      <c r="E683" s="1218">
        <f>IF('発達障害（診断書なし・配慮あり）情報入力シート'!BS683="",0,IF(AND('発達障害（診断書なし・配慮あり）情報入力シート'!BR683=1,'発達障害（診断書なし・配慮あり）情報入力シート'!D683&lt;&gt;"",'発達障害（診断書なし・配慮あり）情報入力シート'!D683&lt;&gt;"入学しなかった"),1,0))</f>
        <v>0</v>
      </c>
      <c r="F683" s="1218">
        <f t="shared" si="31"/>
        <v>0</v>
      </c>
      <c r="G683" s="1218" t="str">
        <f>IFERROR(MATCH(ROW('発達障害（診断書なし・配慮あり）情報入力シート'!AN659),F:F,0),"")</f>
        <v/>
      </c>
      <c r="H683" s="8">
        <f>IF('発達障害（診断書なし・配慮あり）情報入力シート'!CL683="",0,IF(AND('発達障害（診断書なし・配慮あり）情報入力シート'!CK683=1,'発達障害（診断書なし・配慮あり）情報入力シート'!D683&lt;&gt;"",'発達障害（診断書なし・配慮あり）情報入力シート'!D683&lt;&gt;"入学しなかった"),1,0))</f>
        <v>0</v>
      </c>
      <c r="I683" s="8">
        <f t="shared" si="32"/>
        <v>0</v>
      </c>
      <c r="J683" s="8" t="str">
        <f>IFERROR(MATCH(ROW('発達障害（診断書なし・配慮あり）情報入力シート'!BD659),I:I,0),"")</f>
        <v/>
      </c>
      <c r="K683" s="8">
        <f>IF(OR(SUM('発達障害（診断書なし・配慮あり）情報入力シート'!AT683:BQ683,'発達障害（診断書なし・配慮あり）情報入力シート'!BT683:CJ683)&gt;0,COUNTA('発達障害（診断書なし・配慮あり）情報入力シート'!BR683:BS683)=2,COUNTA('発達障害（診断書なし・配慮あり）情報入力シート'!CK683:CL683)=2),1,0)</f>
        <v>0</v>
      </c>
      <c r="L683" s="8">
        <f>SUM('発達障害（診断書なし・配慮あり）情報入力シート'!J683:M683)+COUNTA('発達障害（診断書なし・配慮あり）情報入力シート'!N683)</f>
        <v>0</v>
      </c>
      <c r="M683" s="8">
        <f>SUM('発達障害（診断書なし・配慮あり）情報入力シート'!O683:R683)+COUNTA('発達障害（診断書なし・配慮あり）情報入力シート'!S683)</f>
        <v>0</v>
      </c>
      <c r="N683" s="8">
        <f>IF(SUM('発達障害（診断書なし・配慮あり）情報入力シート'!$T683:$AP683)&gt;0,1,0)</f>
        <v>0</v>
      </c>
      <c r="O683" s="8">
        <f>IF('発達障害（診断書なし・配慮あり）情報入力シート'!D683="入学者(新1年生)",1,0)</f>
        <v>0</v>
      </c>
    </row>
    <row r="684" spans="1:15" x14ac:dyDescent="0.4">
      <c r="A684" s="1217">
        <v>660</v>
      </c>
      <c r="B684" s="1218">
        <f>IF('発達障害（診断書なし・配慮あり）情報入力シート'!AQ684="",0,IF(AND('発達障害（診断書なし・配慮あり）情報入力シート'!AP684=1,'発達障害（診断書なし・配慮あり）情報入力シート'!D684&lt;&gt;"",'発達障害（診断書なし・配慮あり）情報入力シート'!D684&lt;&gt;"在籍者(2年生以上)"),1,0))</f>
        <v>0</v>
      </c>
      <c r="C684" s="1218">
        <f t="shared" si="30"/>
        <v>0</v>
      </c>
      <c r="D684" s="1218" t="str">
        <f>IFERROR(MATCH(ROW('発達障害（診断書なし・配慮あり）情報入力シート'!A660),C:C,0),"")</f>
        <v/>
      </c>
      <c r="E684" s="1218">
        <f>IF('発達障害（診断書なし・配慮あり）情報入力シート'!BS684="",0,IF(AND('発達障害（診断書なし・配慮あり）情報入力シート'!BR684=1,'発達障害（診断書なし・配慮あり）情報入力シート'!D684&lt;&gt;"",'発達障害（診断書なし・配慮あり）情報入力シート'!D684&lt;&gt;"入学しなかった"),1,0))</f>
        <v>0</v>
      </c>
      <c r="F684" s="1218">
        <f t="shared" si="31"/>
        <v>0</v>
      </c>
      <c r="G684" s="1218" t="str">
        <f>IFERROR(MATCH(ROW('発達障害（診断書なし・配慮あり）情報入力シート'!AN660),F:F,0),"")</f>
        <v/>
      </c>
      <c r="H684" s="8">
        <f>IF('発達障害（診断書なし・配慮あり）情報入力シート'!CL684="",0,IF(AND('発達障害（診断書なし・配慮あり）情報入力シート'!CK684=1,'発達障害（診断書なし・配慮あり）情報入力シート'!D684&lt;&gt;"",'発達障害（診断書なし・配慮あり）情報入力シート'!D684&lt;&gt;"入学しなかった"),1,0))</f>
        <v>0</v>
      </c>
      <c r="I684" s="8">
        <f t="shared" si="32"/>
        <v>0</v>
      </c>
      <c r="J684" s="8" t="str">
        <f>IFERROR(MATCH(ROW('発達障害（診断書なし・配慮あり）情報入力シート'!BD660),I:I,0),"")</f>
        <v/>
      </c>
      <c r="K684" s="8">
        <f>IF(OR(SUM('発達障害（診断書なし・配慮あり）情報入力シート'!AT684:BQ684,'発達障害（診断書なし・配慮あり）情報入力シート'!BT684:CJ684)&gt;0,COUNTA('発達障害（診断書なし・配慮あり）情報入力シート'!BR684:BS684)=2,COUNTA('発達障害（診断書なし・配慮あり）情報入力シート'!CK684:CL684)=2),1,0)</f>
        <v>0</v>
      </c>
      <c r="L684" s="8">
        <f>SUM('発達障害（診断書なし・配慮あり）情報入力シート'!J684:M684)+COUNTA('発達障害（診断書なし・配慮あり）情報入力シート'!N684)</f>
        <v>0</v>
      </c>
      <c r="M684" s="8">
        <f>SUM('発達障害（診断書なし・配慮あり）情報入力シート'!O684:R684)+COUNTA('発達障害（診断書なし・配慮あり）情報入力シート'!S684)</f>
        <v>0</v>
      </c>
      <c r="N684" s="8">
        <f>IF(SUM('発達障害（診断書なし・配慮あり）情報入力シート'!$T684:$AP684)&gt;0,1,0)</f>
        <v>0</v>
      </c>
      <c r="O684" s="8">
        <f>IF('発達障害（診断書なし・配慮あり）情報入力シート'!D684="入学者(新1年生)",1,0)</f>
        <v>0</v>
      </c>
    </row>
    <row r="685" spans="1:15" x14ac:dyDescent="0.4">
      <c r="A685" s="1217">
        <v>661</v>
      </c>
      <c r="B685" s="1218">
        <f>IF('発達障害（診断書なし・配慮あり）情報入力シート'!AQ685="",0,IF(AND('発達障害（診断書なし・配慮あり）情報入力シート'!AP685=1,'発達障害（診断書なし・配慮あり）情報入力シート'!D685&lt;&gt;"",'発達障害（診断書なし・配慮あり）情報入力シート'!D685&lt;&gt;"在籍者(2年生以上)"),1,0))</f>
        <v>0</v>
      </c>
      <c r="C685" s="1218">
        <f t="shared" si="30"/>
        <v>0</v>
      </c>
      <c r="D685" s="1218" t="str">
        <f>IFERROR(MATCH(ROW('発達障害（診断書なし・配慮あり）情報入力シート'!A661),C:C,0),"")</f>
        <v/>
      </c>
      <c r="E685" s="1218">
        <f>IF('発達障害（診断書なし・配慮あり）情報入力シート'!BS685="",0,IF(AND('発達障害（診断書なし・配慮あり）情報入力シート'!BR685=1,'発達障害（診断書なし・配慮あり）情報入力シート'!D685&lt;&gt;"",'発達障害（診断書なし・配慮あり）情報入力シート'!D685&lt;&gt;"入学しなかった"),1,0))</f>
        <v>0</v>
      </c>
      <c r="F685" s="1218">
        <f t="shared" si="31"/>
        <v>0</v>
      </c>
      <c r="G685" s="1218" t="str">
        <f>IFERROR(MATCH(ROW('発達障害（診断書なし・配慮あり）情報入力シート'!AN661),F:F,0),"")</f>
        <v/>
      </c>
      <c r="H685" s="8">
        <f>IF('発達障害（診断書なし・配慮あり）情報入力シート'!CL685="",0,IF(AND('発達障害（診断書なし・配慮あり）情報入力シート'!CK685=1,'発達障害（診断書なし・配慮あり）情報入力シート'!D685&lt;&gt;"",'発達障害（診断書なし・配慮あり）情報入力シート'!D685&lt;&gt;"入学しなかった"),1,0))</f>
        <v>0</v>
      </c>
      <c r="I685" s="8">
        <f t="shared" si="32"/>
        <v>0</v>
      </c>
      <c r="J685" s="8" t="str">
        <f>IFERROR(MATCH(ROW('発達障害（診断書なし・配慮あり）情報入力シート'!BD661),I:I,0),"")</f>
        <v/>
      </c>
      <c r="K685" s="8">
        <f>IF(OR(SUM('発達障害（診断書なし・配慮あり）情報入力シート'!AT685:BQ685,'発達障害（診断書なし・配慮あり）情報入力シート'!BT685:CJ685)&gt;0,COUNTA('発達障害（診断書なし・配慮あり）情報入力シート'!BR685:BS685)=2,COUNTA('発達障害（診断書なし・配慮あり）情報入力シート'!CK685:CL685)=2),1,0)</f>
        <v>0</v>
      </c>
      <c r="L685" s="8">
        <f>SUM('発達障害（診断書なし・配慮あり）情報入力シート'!J685:M685)+COUNTA('発達障害（診断書なし・配慮あり）情報入力シート'!N685)</f>
        <v>0</v>
      </c>
      <c r="M685" s="8">
        <f>SUM('発達障害（診断書なし・配慮あり）情報入力シート'!O685:R685)+COUNTA('発達障害（診断書なし・配慮あり）情報入力シート'!S685)</f>
        <v>0</v>
      </c>
      <c r="N685" s="8">
        <f>IF(SUM('発達障害（診断書なし・配慮あり）情報入力シート'!$T685:$AP685)&gt;0,1,0)</f>
        <v>0</v>
      </c>
      <c r="O685" s="8">
        <f>IF('発達障害（診断書なし・配慮あり）情報入力シート'!D685="入学者(新1年生)",1,0)</f>
        <v>0</v>
      </c>
    </row>
    <row r="686" spans="1:15" x14ac:dyDescent="0.4">
      <c r="A686" s="1217">
        <v>662</v>
      </c>
      <c r="B686" s="1218">
        <f>IF('発達障害（診断書なし・配慮あり）情報入力シート'!AQ686="",0,IF(AND('発達障害（診断書なし・配慮あり）情報入力シート'!AP686=1,'発達障害（診断書なし・配慮あり）情報入力シート'!D686&lt;&gt;"",'発達障害（診断書なし・配慮あり）情報入力シート'!D686&lt;&gt;"在籍者(2年生以上)"),1,0))</f>
        <v>0</v>
      </c>
      <c r="C686" s="1218">
        <f t="shared" si="30"/>
        <v>0</v>
      </c>
      <c r="D686" s="1218" t="str">
        <f>IFERROR(MATCH(ROW('発達障害（診断書なし・配慮あり）情報入力シート'!A662),C:C,0),"")</f>
        <v/>
      </c>
      <c r="E686" s="1218">
        <f>IF('発達障害（診断書なし・配慮あり）情報入力シート'!BS686="",0,IF(AND('発達障害（診断書なし・配慮あり）情報入力シート'!BR686=1,'発達障害（診断書なし・配慮あり）情報入力シート'!D686&lt;&gt;"",'発達障害（診断書なし・配慮あり）情報入力シート'!D686&lt;&gt;"入学しなかった"),1,0))</f>
        <v>0</v>
      </c>
      <c r="F686" s="1218">
        <f t="shared" si="31"/>
        <v>0</v>
      </c>
      <c r="G686" s="1218" t="str">
        <f>IFERROR(MATCH(ROW('発達障害（診断書なし・配慮あり）情報入力シート'!AN662),F:F,0),"")</f>
        <v/>
      </c>
      <c r="H686" s="8">
        <f>IF('発達障害（診断書なし・配慮あり）情報入力シート'!CL686="",0,IF(AND('発達障害（診断書なし・配慮あり）情報入力シート'!CK686=1,'発達障害（診断書なし・配慮あり）情報入力シート'!D686&lt;&gt;"",'発達障害（診断書なし・配慮あり）情報入力シート'!D686&lt;&gt;"入学しなかった"),1,0))</f>
        <v>0</v>
      </c>
      <c r="I686" s="8">
        <f t="shared" si="32"/>
        <v>0</v>
      </c>
      <c r="J686" s="8" t="str">
        <f>IFERROR(MATCH(ROW('発達障害（診断書なし・配慮あり）情報入力シート'!BD662),I:I,0),"")</f>
        <v/>
      </c>
      <c r="K686" s="8">
        <f>IF(OR(SUM('発達障害（診断書なし・配慮あり）情報入力シート'!AT686:BQ686,'発達障害（診断書なし・配慮あり）情報入力シート'!BT686:CJ686)&gt;0,COUNTA('発達障害（診断書なし・配慮あり）情報入力シート'!BR686:BS686)=2,COUNTA('発達障害（診断書なし・配慮あり）情報入力シート'!CK686:CL686)=2),1,0)</f>
        <v>0</v>
      </c>
      <c r="L686" s="8">
        <f>SUM('発達障害（診断書なし・配慮あり）情報入力シート'!J686:M686)+COUNTA('発達障害（診断書なし・配慮あり）情報入力シート'!N686)</f>
        <v>0</v>
      </c>
      <c r="M686" s="8">
        <f>SUM('発達障害（診断書なし・配慮あり）情報入力シート'!O686:R686)+COUNTA('発達障害（診断書なし・配慮あり）情報入力シート'!S686)</f>
        <v>0</v>
      </c>
      <c r="N686" s="8">
        <f>IF(SUM('発達障害（診断書なし・配慮あり）情報入力シート'!$T686:$AP686)&gt;0,1,0)</f>
        <v>0</v>
      </c>
      <c r="O686" s="8">
        <f>IF('発達障害（診断書なし・配慮あり）情報入力シート'!D686="入学者(新1年生)",1,0)</f>
        <v>0</v>
      </c>
    </row>
    <row r="687" spans="1:15" x14ac:dyDescent="0.4">
      <c r="A687" s="1217">
        <v>663</v>
      </c>
      <c r="B687" s="1218">
        <f>IF('発達障害（診断書なし・配慮あり）情報入力シート'!AQ687="",0,IF(AND('発達障害（診断書なし・配慮あり）情報入力シート'!AP687=1,'発達障害（診断書なし・配慮あり）情報入力シート'!D687&lt;&gt;"",'発達障害（診断書なし・配慮あり）情報入力シート'!D687&lt;&gt;"在籍者(2年生以上)"),1,0))</f>
        <v>0</v>
      </c>
      <c r="C687" s="1218">
        <f t="shared" si="30"/>
        <v>0</v>
      </c>
      <c r="D687" s="1218" t="str">
        <f>IFERROR(MATCH(ROW('発達障害（診断書なし・配慮あり）情報入力シート'!A663),C:C,0),"")</f>
        <v/>
      </c>
      <c r="E687" s="1218">
        <f>IF('発達障害（診断書なし・配慮あり）情報入力シート'!BS687="",0,IF(AND('発達障害（診断書なし・配慮あり）情報入力シート'!BR687=1,'発達障害（診断書なし・配慮あり）情報入力シート'!D687&lt;&gt;"",'発達障害（診断書なし・配慮あり）情報入力シート'!D687&lt;&gt;"入学しなかった"),1,0))</f>
        <v>0</v>
      </c>
      <c r="F687" s="1218">
        <f t="shared" si="31"/>
        <v>0</v>
      </c>
      <c r="G687" s="1218" t="str">
        <f>IFERROR(MATCH(ROW('発達障害（診断書なし・配慮あり）情報入力シート'!AN663),F:F,0),"")</f>
        <v/>
      </c>
      <c r="H687" s="8">
        <f>IF('発達障害（診断書なし・配慮あり）情報入力シート'!CL687="",0,IF(AND('発達障害（診断書なし・配慮あり）情報入力シート'!CK687=1,'発達障害（診断書なし・配慮あり）情報入力シート'!D687&lt;&gt;"",'発達障害（診断書なし・配慮あり）情報入力シート'!D687&lt;&gt;"入学しなかった"),1,0))</f>
        <v>0</v>
      </c>
      <c r="I687" s="8">
        <f t="shared" si="32"/>
        <v>0</v>
      </c>
      <c r="J687" s="8" t="str">
        <f>IFERROR(MATCH(ROW('発達障害（診断書なし・配慮あり）情報入力シート'!BD663),I:I,0),"")</f>
        <v/>
      </c>
      <c r="K687" s="8">
        <f>IF(OR(SUM('発達障害（診断書なし・配慮あり）情報入力シート'!AT687:BQ687,'発達障害（診断書なし・配慮あり）情報入力シート'!BT687:CJ687)&gt;0,COUNTA('発達障害（診断書なし・配慮あり）情報入力シート'!BR687:BS687)=2,COUNTA('発達障害（診断書なし・配慮あり）情報入力シート'!CK687:CL687)=2),1,0)</f>
        <v>0</v>
      </c>
      <c r="L687" s="8">
        <f>SUM('発達障害（診断書なし・配慮あり）情報入力シート'!J687:M687)+COUNTA('発達障害（診断書なし・配慮あり）情報入力シート'!N687)</f>
        <v>0</v>
      </c>
      <c r="M687" s="8">
        <f>SUM('発達障害（診断書なし・配慮あり）情報入力シート'!O687:R687)+COUNTA('発達障害（診断書なし・配慮あり）情報入力シート'!S687)</f>
        <v>0</v>
      </c>
      <c r="N687" s="8">
        <f>IF(SUM('発達障害（診断書なし・配慮あり）情報入力シート'!$T687:$AP687)&gt;0,1,0)</f>
        <v>0</v>
      </c>
      <c r="O687" s="8">
        <f>IF('発達障害（診断書なし・配慮あり）情報入力シート'!D687="入学者(新1年生)",1,0)</f>
        <v>0</v>
      </c>
    </row>
    <row r="688" spans="1:15" x14ac:dyDescent="0.4">
      <c r="A688" s="1217">
        <v>664</v>
      </c>
      <c r="B688" s="1218">
        <f>IF('発達障害（診断書なし・配慮あり）情報入力シート'!AQ688="",0,IF(AND('発達障害（診断書なし・配慮あり）情報入力シート'!AP688=1,'発達障害（診断書なし・配慮あり）情報入力シート'!D688&lt;&gt;"",'発達障害（診断書なし・配慮あり）情報入力シート'!D688&lt;&gt;"在籍者(2年生以上)"),1,0))</f>
        <v>0</v>
      </c>
      <c r="C688" s="1218">
        <f t="shared" si="30"/>
        <v>0</v>
      </c>
      <c r="D688" s="1218" t="str">
        <f>IFERROR(MATCH(ROW('発達障害（診断書なし・配慮あり）情報入力シート'!A664),C:C,0),"")</f>
        <v/>
      </c>
      <c r="E688" s="1218">
        <f>IF('発達障害（診断書なし・配慮あり）情報入力シート'!BS688="",0,IF(AND('発達障害（診断書なし・配慮あり）情報入力シート'!BR688=1,'発達障害（診断書なし・配慮あり）情報入力シート'!D688&lt;&gt;"",'発達障害（診断書なし・配慮あり）情報入力シート'!D688&lt;&gt;"入学しなかった"),1,0))</f>
        <v>0</v>
      </c>
      <c r="F688" s="1218">
        <f t="shared" si="31"/>
        <v>0</v>
      </c>
      <c r="G688" s="1218" t="str">
        <f>IFERROR(MATCH(ROW('発達障害（診断書なし・配慮あり）情報入力シート'!AN664),F:F,0),"")</f>
        <v/>
      </c>
      <c r="H688" s="8">
        <f>IF('発達障害（診断書なし・配慮あり）情報入力シート'!CL688="",0,IF(AND('発達障害（診断書なし・配慮あり）情報入力シート'!CK688=1,'発達障害（診断書なし・配慮あり）情報入力シート'!D688&lt;&gt;"",'発達障害（診断書なし・配慮あり）情報入力シート'!D688&lt;&gt;"入学しなかった"),1,0))</f>
        <v>0</v>
      </c>
      <c r="I688" s="8">
        <f t="shared" si="32"/>
        <v>0</v>
      </c>
      <c r="J688" s="8" t="str">
        <f>IFERROR(MATCH(ROW('発達障害（診断書なし・配慮あり）情報入力シート'!BD664),I:I,0),"")</f>
        <v/>
      </c>
      <c r="K688" s="8">
        <f>IF(OR(SUM('発達障害（診断書なし・配慮あり）情報入力シート'!AT688:BQ688,'発達障害（診断書なし・配慮あり）情報入力シート'!BT688:CJ688)&gt;0,COUNTA('発達障害（診断書なし・配慮あり）情報入力シート'!BR688:BS688)=2,COUNTA('発達障害（診断書なし・配慮あり）情報入力シート'!CK688:CL688)=2),1,0)</f>
        <v>0</v>
      </c>
      <c r="L688" s="8">
        <f>SUM('発達障害（診断書なし・配慮あり）情報入力シート'!J688:M688)+COUNTA('発達障害（診断書なし・配慮あり）情報入力シート'!N688)</f>
        <v>0</v>
      </c>
      <c r="M688" s="8">
        <f>SUM('発達障害（診断書なし・配慮あり）情報入力シート'!O688:R688)+COUNTA('発達障害（診断書なし・配慮あり）情報入力シート'!S688)</f>
        <v>0</v>
      </c>
      <c r="N688" s="8">
        <f>IF(SUM('発達障害（診断書なし・配慮あり）情報入力シート'!$T688:$AP688)&gt;0,1,0)</f>
        <v>0</v>
      </c>
      <c r="O688" s="8">
        <f>IF('発達障害（診断書なし・配慮あり）情報入力シート'!D688="入学者(新1年生)",1,0)</f>
        <v>0</v>
      </c>
    </row>
    <row r="689" spans="1:15" x14ac:dyDescent="0.4">
      <c r="A689" s="1217">
        <v>665</v>
      </c>
      <c r="B689" s="1218">
        <f>IF('発達障害（診断書なし・配慮あり）情報入力シート'!AQ689="",0,IF(AND('発達障害（診断書なし・配慮あり）情報入力シート'!AP689=1,'発達障害（診断書なし・配慮あり）情報入力シート'!D689&lt;&gt;"",'発達障害（診断書なし・配慮あり）情報入力シート'!D689&lt;&gt;"在籍者(2年生以上)"),1,0))</f>
        <v>0</v>
      </c>
      <c r="C689" s="1218">
        <f t="shared" si="30"/>
        <v>0</v>
      </c>
      <c r="D689" s="1218" t="str">
        <f>IFERROR(MATCH(ROW('発達障害（診断書なし・配慮あり）情報入力シート'!A665),C:C,0),"")</f>
        <v/>
      </c>
      <c r="E689" s="1218">
        <f>IF('発達障害（診断書なし・配慮あり）情報入力シート'!BS689="",0,IF(AND('発達障害（診断書なし・配慮あり）情報入力シート'!BR689=1,'発達障害（診断書なし・配慮あり）情報入力シート'!D689&lt;&gt;"",'発達障害（診断書なし・配慮あり）情報入力シート'!D689&lt;&gt;"入学しなかった"),1,0))</f>
        <v>0</v>
      </c>
      <c r="F689" s="1218">
        <f t="shared" si="31"/>
        <v>0</v>
      </c>
      <c r="G689" s="1218" t="str">
        <f>IFERROR(MATCH(ROW('発達障害（診断書なし・配慮あり）情報入力シート'!AN665),F:F,0),"")</f>
        <v/>
      </c>
      <c r="H689" s="8">
        <f>IF('発達障害（診断書なし・配慮あり）情報入力シート'!CL689="",0,IF(AND('発達障害（診断書なし・配慮あり）情報入力シート'!CK689=1,'発達障害（診断書なし・配慮あり）情報入力シート'!D689&lt;&gt;"",'発達障害（診断書なし・配慮あり）情報入力シート'!D689&lt;&gt;"入学しなかった"),1,0))</f>
        <v>0</v>
      </c>
      <c r="I689" s="8">
        <f t="shared" si="32"/>
        <v>0</v>
      </c>
      <c r="J689" s="8" t="str">
        <f>IFERROR(MATCH(ROW('発達障害（診断書なし・配慮あり）情報入力シート'!BD665),I:I,0),"")</f>
        <v/>
      </c>
      <c r="K689" s="8">
        <f>IF(OR(SUM('発達障害（診断書なし・配慮あり）情報入力シート'!AT689:BQ689,'発達障害（診断書なし・配慮あり）情報入力シート'!BT689:CJ689)&gt;0,COUNTA('発達障害（診断書なし・配慮あり）情報入力シート'!BR689:BS689)=2,COUNTA('発達障害（診断書なし・配慮あり）情報入力シート'!CK689:CL689)=2),1,0)</f>
        <v>0</v>
      </c>
      <c r="L689" s="8">
        <f>SUM('発達障害（診断書なし・配慮あり）情報入力シート'!J689:M689)+COUNTA('発達障害（診断書なし・配慮あり）情報入力シート'!N689)</f>
        <v>0</v>
      </c>
      <c r="M689" s="8">
        <f>SUM('発達障害（診断書なし・配慮あり）情報入力シート'!O689:R689)+COUNTA('発達障害（診断書なし・配慮あり）情報入力シート'!S689)</f>
        <v>0</v>
      </c>
      <c r="N689" s="8">
        <f>IF(SUM('発達障害（診断書なし・配慮あり）情報入力シート'!$T689:$AP689)&gt;0,1,0)</f>
        <v>0</v>
      </c>
      <c r="O689" s="8">
        <f>IF('発達障害（診断書なし・配慮あり）情報入力シート'!D689="入学者(新1年生)",1,0)</f>
        <v>0</v>
      </c>
    </row>
    <row r="690" spans="1:15" x14ac:dyDescent="0.4">
      <c r="A690" s="1217">
        <v>666</v>
      </c>
      <c r="B690" s="1218">
        <f>IF('発達障害（診断書なし・配慮あり）情報入力シート'!AQ690="",0,IF(AND('発達障害（診断書なし・配慮あり）情報入力シート'!AP690=1,'発達障害（診断書なし・配慮あり）情報入力シート'!D690&lt;&gt;"",'発達障害（診断書なし・配慮あり）情報入力シート'!D690&lt;&gt;"在籍者(2年生以上)"),1,0))</f>
        <v>0</v>
      </c>
      <c r="C690" s="1218">
        <f t="shared" si="30"/>
        <v>0</v>
      </c>
      <c r="D690" s="1218" t="str">
        <f>IFERROR(MATCH(ROW('発達障害（診断書なし・配慮あり）情報入力シート'!A666),C:C,0),"")</f>
        <v/>
      </c>
      <c r="E690" s="1218">
        <f>IF('発達障害（診断書なし・配慮あり）情報入力シート'!BS690="",0,IF(AND('発達障害（診断書なし・配慮あり）情報入力シート'!BR690=1,'発達障害（診断書なし・配慮あり）情報入力シート'!D690&lt;&gt;"",'発達障害（診断書なし・配慮あり）情報入力シート'!D690&lt;&gt;"入学しなかった"),1,0))</f>
        <v>0</v>
      </c>
      <c r="F690" s="1218">
        <f t="shared" si="31"/>
        <v>0</v>
      </c>
      <c r="G690" s="1218" t="str">
        <f>IFERROR(MATCH(ROW('発達障害（診断書なし・配慮あり）情報入力シート'!AN666),F:F,0),"")</f>
        <v/>
      </c>
      <c r="H690" s="8">
        <f>IF('発達障害（診断書なし・配慮あり）情報入力シート'!CL690="",0,IF(AND('発達障害（診断書なし・配慮あり）情報入力シート'!CK690=1,'発達障害（診断書なし・配慮あり）情報入力シート'!D690&lt;&gt;"",'発達障害（診断書なし・配慮あり）情報入力シート'!D690&lt;&gt;"入学しなかった"),1,0))</f>
        <v>0</v>
      </c>
      <c r="I690" s="8">
        <f t="shared" si="32"/>
        <v>0</v>
      </c>
      <c r="J690" s="8" t="str">
        <f>IFERROR(MATCH(ROW('発達障害（診断書なし・配慮あり）情報入力シート'!BD666),I:I,0),"")</f>
        <v/>
      </c>
      <c r="K690" s="8">
        <f>IF(OR(SUM('発達障害（診断書なし・配慮あり）情報入力シート'!AT690:BQ690,'発達障害（診断書なし・配慮あり）情報入力シート'!BT690:CJ690)&gt;0,COUNTA('発達障害（診断書なし・配慮あり）情報入力シート'!BR690:BS690)=2,COUNTA('発達障害（診断書なし・配慮あり）情報入力シート'!CK690:CL690)=2),1,0)</f>
        <v>0</v>
      </c>
      <c r="L690" s="8">
        <f>SUM('発達障害（診断書なし・配慮あり）情報入力シート'!J690:M690)+COUNTA('発達障害（診断書なし・配慮あり）情報入力シート'!N690)</f>
        <v>0</v>
      </c>
      <c r="M690" s="8">
        <f>SUM('発達障害（診断書なし・配慮あり）情報入力シート'!O690:R690)+COUNTA('発達障害（診断書なし・配慮あり）情報入力シート'!S690)</f>
        <v>0</v>
      </c>
      <c r="N690" s="8">
        <f>IF(SUM('発達障害（診断書なし・配慮あり）情報入力シート'!$T690:$AP690)&gt;0,1,0)</f>
        <v>0</v>
      </c>
      <c r="O690" s="8">
        <f>IF('発達障害（診断書なし・配慮あり）情報入力シート'!D690="入学者(新1年生)",1,0)</f>
        <v>0</v>
      </c>
    </row>
    <row r="691" spans="1:15" x14ac:dyDescent="0.4">
      <c r="A691" s="1217">
        <v>667</v>
      </c>
      <c r="B691" s="1218">
        <f>IF('発達障害（診断書なし・配慮あり）情報入力シート'!AQ691="",0,IF(AND('発達障害（診断書なし・配慮あり）情報入力シート'!AP691=1,'発達障害（診断書なし・配慮あり）情報入力シート'!D691&lt;&gt;"",'発達障害（診断書なし・配慮あり）情報入力シート'!D691&lt;&gt;"在籍者(2年生以上)"),1,0))</f>
        <v>0</v>
      </c>
      <c r="C691" s="1218">
        <f t="shared" si="30"/>
        <v>0</v>
      </c>
      <c r="D691" s="1218" t="str">
        <f>IFERROR(MATCH(ROW('発達障害（診断書なし・配慮あり）情報入力シート'!A667),C:C,0),"")</f>
        <v/>
      </c>
      <c r="E691" s="1218">
        <f>IF('発達障害（診断書なし・配慮あり）情報入力シート'!BS691="",0,IF(AND('発達障害（診断書なし・配慮あり）情報入力シート'!BR691=1,'発達障害（診断書なし・配慮あり）情報入力シート'!D691&lt;&gt;"",'発達障害（診断書なし・配慮あり）情報入力シート'!D691&lt;&gt;"入学しなかった"),1,0))</f>
        <v>0</v>
      </c>
      <c r="F691" s="1218">
        <f t="shared" si="31"/>
        <v>0</v>
      </c>
      <c r="G691" s="1218" t="str">
        <f>IFERROR(MATCH(ROW('発達障害（診断書なし・配慮あり）情報入力シート'!AN667),F:F,0),"")</f>
        <v/>
      </c>
      <c r="H691" s="8">
        <f>IF('発達障害（診断書なし・配慮あり）情報入力シート'!CL691="",0,IF(AND('発達障害（診断書なし・配慮あり）情報入力シート'!CK691=1,'発達障害（診断書なし・配慮あり）情報入力シート'!D691&lt;&gt;"",'発達障害（診断書なし・配慮あり）情報入力シート'!D691&lt;&gt;"入学しなかった"),1,0))</f>
        <v>0</v>
      </c>
      <c r="I691" s="8">
        <f t="shared" si="32"/>
        <v>0</v>
      </c>
      <c r="J691" s="8" t="str">
        <f>IFERROR(MATCH(ROW('発達障害（診断書なし・配慮あり）情報入力シート'!BD667),I:I,0),"")</f>
        <v/>
      </c>
      <c r="K691" s="8">
        <f>IF(OR(SUM('発達障害（診断書なし・配慮あり）情報入力シート'!AT691:BQ691,'発達障害（診断書なし・配慮あり）情報入力シート'!BT691:CJ691)&gt;0,COUNTA('発達障害（診断書なし・配慮あり）情報入力シート'!BR691:BS691)=2,COUNTA('発達障害（診断書なし・配慮あり）情報入力シート'!CK691:CL691)=2),1,0)</f>
        <v>0</v>
      </c>
      <c r="L691" s="8">
        <f>SUM('発達障害（診断書なし・配慮あり）情報入力シート'!J691:M691)+COUNTA('発達障害（診断書なし・配慮あり）情報入力シート'!N691)</f>
        <v>0</v>
      </c>
      <c r="M691" s="8">
        <f>SUM('発達障害（診断書なし・配慮あり）情報入力シート'!O691:R691)+COUNTA('発達障害（診断書なし・配慮あり）情報入力シート'!S691)</f>
        <v>0</v>
      </c>
      <c r="N691" s="8">
        <f>IF(SUM('発達障害（診断書なし・配慮あり）情報入力シート'!$T691:$AP691)&gt;0,1,0)</f>
        <v>0</v>
      </c>
      <c r="O691" s="8">
        <f>IF('発達障害（診断書なし・配慮あり）情報入力シート'!D691="入学者(新1年生)",1,0)</f>
        <v>0</v>
      </c>
    </row>
    <row r="692" spans="1:15" x14ac:dyDescent="0.4">
      <c r="A692" s="1217">
        <v>668</v>
      </c>
      <c r="B692" s="1218">
        <f>IF('発達障害（診断書なし・配慮あり）情報入力シート'!AQ692="",0,IF(AND('発達障害（診断書なし・配慮あり）情報入力シート'!AP692=1,'発達障害（診断書なし・配慮あり）情報入力シート'!D692&lt;&gt;"",'発達障害（診断書なし・配慮あり）情報入力シート'!D692&lt;&gt;"在籍者(2年生以上)"),1,0))</f>
        <v>0</v>
      </c>
      <c r="C692" s="1218">
        <f t="shared" si="30"/>
        <v>0</v>
      </c>
      <c r="D692" s="1218" t="str">
        <f>IFERROR(MATCH(ROW('発達障害（診断書なし・配慮あり）情報入力シート'!A668),C:C,0),"")</f>
        <v/>
      </c>
      <c r="E692" s="1218">
        <f>IF('発達障害（診断書なし・配慮あり）情報入力シート'!BS692="",0,IF(AND('発達障害（診断書なし・配慮あり）情報入力シート'!BR692=1,'発達障害（診断書なし・配慮あり）情報入力シート'!D692&lt;&gt;"",'発達障害（診断書なし・配慮あり）情報入力シート'!D692&lt;&gt;"入学しなかった"),1,0))</f>
        <v>0</v>
      </c>
      <c r="F692" s="1218">
        <f t="shared" si="31"/>
        <v>0</v>
      </c>
      <c r="G692" s="1218" t="str">
        <f>IFERROR(MATCH(ROW('発達障害（診断書なし・配慮あり）情報入力シート'!AN668),F:F,0),"")</f>
        <v/>
      </c>
      <c r="H692" s="8">
        <f>IF('発達障害（診断書なし・配慮あり）情報入力シート'!CL692="",0,IF(AND('発達障害（診断書なし・配慮あり）情報入力シート'!CK692=1,'発達障害（診断書なし・配慮あり）情報入力シート'!D692&lt;&gt;"",'発達障害（診断書なし・配慮あり）情報入力シート'!D692&lt;&gt;"入学しなかった"),1,0))</f>
        <v>0</v>
      </c>
      <c r="I692" s="8">
        <f t="shared" si="32"/>
        <v>0</v>
      </c>
      <c r="J692" s="8" t="str">
        <f>IFERROR(MATCH(ROW('発達障害（診断書なし・配慮あり）情報入力シート'!BD668),I:I,0),"")</f>
        <v/>
      </c>
      <c r="K692" s="8">
        <f>IF(OR(SUM('発達障害（診断書なし・配慮あり）情報入力シート'!AT692:BQ692,'発達障害（診断書なし・配慮あり）情報入力シート'!BT692:CJ692)&gt;0,COUNTA('発達障害（診断書なし・配慮あり）情報入力シート'!BR692:BS692)=2,COUNTA('発達障害（診断書なし・配慮あり）情報入力シート'!CK692:CL692)=2),1,0)</f>
        <v>0</v>
      </c>
      <c r="L692" s="8">
        <f>SUM('発達障害（診断書なし・配慮あり）情報入力シート'!J692:M692)+COUNTA('発達障害（診断書なし・配慮あり）情報入力シート'!N692)</f>
        <v>0</v>
      </c>
      <c r="M692" s="8">
        <f>SUM('発達障害（診断書なし・配慮あり）情報入力シート'!O692:R692)+COUNTA('発達障害（診断書なし・配慮あり）情報入力シート'!S692)</f>
        <v>0</v>
      </c>
      <c r="N692" s="8">
        <f>IF(SUM('発達障害（診断書なし・配慮あり）情報入力シート'!$T692:$AP692)&gt;0,1,0)</f>
        <v>0</v>
      </c>
      <c r="O692" s="8">
        <f>IF('発達障害（診断書なし・配慮あり）情報入力シート'!D692="入学者(新1年生)",1,0)</f>
        <v>0</v>
      </c>
    </row>
    <row r="693" spans="1:15" x14ac:dyDescent="0.4">
      <c r="A693" s="1217">
        <v>669</v>
      </c>
      <c r="B693" s="1218">
        <f>IF('発達障害（診断書なし・配慮あり）情報入力シート'!AQ693="",0,IF(AND('発達障害（診断書なし・配慮あり）情報入力シート'!AP693=1,'発達障害（診断書なし・配慮あり）情報入力シート'!D693&lt;&gt;"",'発達障害（診断書なし・配慮あり）情報入力シート'!D693&lt;&gt;"在籍者(2年生以上)"),1,0))</f>
        <v>0</v>
      </c>
      <c r="C693" s="1218">
        <f t="shared" si="30"/>
        <v>0</v>
      </c>
      <c r="D693" s="1218" t="str">
        <f>IFERROR(MATCH(ROW('発達障害（診断書なし・配慮あり）情報入力シート'!A669),C:C,0),"")</f>
        <v/>
      </c>
      <c r="E693" s="1218">
        <f>IF('発達障害（診断書なし・配慮あり）情報入力シート'!BS693="",0,IF(AND('発達障害（診断書なし・配慮あり）情報入力シート'!BR693=1,'発達障害（診断書なし・配慮あり）情報入力シート'!D693&lt;&gt;"",'発達障害（診断書なし・配慮あり）情報入力シート'!D693&lt;&gt;"入学しなかった"),1,0))</f>
        <v>0</v>
      </c>
      <c r="F693" s="1218">
        <f t="shared" si="31"/>
        <v>0</v>
      </c>
      <c r="G693" s="1218" t="str">
        <f>IFERROR(MATCH(ROW('発達障害（診断書なし・配慮あり）情報入力シート'!AN669),F:F,0),"")</f>
        <v/>
      </c>
      <c r="H693" s="8">
        <f>IF('発達障害（診断書なし・配慮あり）情報入力シート'!CL693="",0,IF(AND('発達障害（診断書なし・配慮あり）情報入力シート'!CK693=1,'発達障害（診断書なし・配慮あり）情報入力シート'!D693&lt;&gt;"",'発達障害（診断書なし・配慮あり）情報入力シート'!D693&lt;&gt;"入学しなかった"),1,0))</f>
        <v>0</v>
      </c>
      <c r="I693" s="8">
        <f t="shared" si="32"/>
        <v>0</v>
      </c>
      <c r="J693" s="8" t="str">
        <f>IFERROR(MATCH(ROW('発達障害（診断書なし・配慮あり）情報入力シート'!BD669),I:I,0),"")</f>
        <v/>
      </c>
      <c r="K693" s="8">
        <f>IF(OR(SUM('発達障害（診断書なし・配慮あり）情報入力シート'!AT693:BQ693,'発達障害（診断書なし・配慮あり）情報入力シート'!BT693:CJ693)&gt;0,COUNTA('発達障害（診断書なし・配慮あり）情報入力シート'!BR693:BS693)=2,COUNTA('発達障害（診断書なし・配慮あり）情報入力シート'!CK693:CL693)=2),1,0)</f>
        <v>0</v>
      </c>
      <c r="L693" s="8">
        <f>SUM('発達障害（診断書なし・配慮あり）情報入力シート'!J693:M693)+COUNTA('発達障害（診断書なし・配慮あり）情報入力シート'!N693)</f>
        <v>0</v>
      </c>
      <c r="M693" s="8">
        <f>SUM('発達障害（診断書なし・配慮あり）情報入力シート'!O693:R693)+COUNTA('発達障害（診断書なし・配慮あり）情報入力シート'!S693)</f>
        <v>0</v>
      </c>
      <c r="N693" s="8">
        <f>IF(SUM('発達障害（診断書なし・配慮あり）情報入力シート'!$T693:$AP693)&gt;0,1,0)</f>
        <v>0</v>
      </c>
      <c r="O693" s="8">
        <f>IF('発達障害（診断書なし・配慮あり）情報入力シート'!D693="入学者(新1年生)",1,0)</f>
        <v>0</v>
      </c>
    </row>
    <row r="694" spans="1:15" x14ac:dyDescent="0.4">
      <c r="A694" s="1217">
        <v>670</v>
      </c>
      <c r="B694" s="1218">
        <f>IF('発達障害（診断書なし・配慮あり）情報入力シート'!AQ694="",0,IF(AND('発達障害（診断書なし・配慮あり）情報入力シート'!AP694=1,'発達障害（診断書なし・配慮あり）情報入力シート'!D694&lt;&gt;"",'発達障害（診断書なし・配慮あり）情報入力シート'!D694&lt;&gt;"在籍者(2年生以上)"),1,0))</f>
        <v>0</v>
      </c>
      <c r="C694" s="1218">
        <f t="shared" si="30"/>
        <v>0</v>
      </c>
      <c r="D694" s="1218" t="str">
        <f>IFERROR(MATCH(ROW('発達障害（診断書なし・配慮あり）情報入力シート'!A670),C:C,0),"")</f>
        <v/>
      </c>
      <c r="E694" s="1218">
        <f>IF('発達障害（診断書なし・配慮あり）情報入力シート'!BS694="",0,IF(AND('発達障害（診断書なし・配慮あり）情報入力シート'!BR694=1,'発達障害（診断書なし・配慮あり）情報入力シート'!D694&lt;&gt;"",'発達障害（診断書なし・配慮あり）情報入力シート'!D694&lt;&gt;"入学しなかった"),1,0))</f>
        <v>0</v>
      </c>
      <c r="F694" s="1218">
        <f t="shared" si="31"/>
        <v>0</v>
      </c>
      <c r="G694" s="1218" t="str">
        <f>IFERROR(MATCH(ROW('発達障害（診断書なし・配慮あり）情報入力シート'!AN670),F:F,0),"")</f>
        <v/>
      </c>
      <c r="H694" s="8">
        <f>IF('発達障害（診断書なし・配慮あり）情報入力シート'!CL694="",0,IF(AND('発達障害（診断書なし・配慮あり）情報入力シート'!CK694=1,'発達障害（診断書なし・配慮あり）情報入力シート'!D694&lt;&gt;"",'発達障害（診断書なし・配慮あり）情報入力シート'!D694&lt;&gt;"入学しなかった"),1,0))</f>
        <v>0</v>
      </c>
      <c r="I694" s="8">
        <f t="shared" si="32"/>
        <v>0</v>
      </c>
      <c r="J694" s="8" t="str">
        <f>IFERROR(MATCH(ROW('発達障害（診断書なし・配慮あり）情報入力シート'!BD670),I:I,0),"")</f>
        <v/>
      </c>
      <c r="K694" s="8">
        <f>IF(OR(SUM('発達障害（診断書なし・配慮あり）情報入力シート'!AT694:BQ694,'発達障害（診断書なし・配慮あり）情報入力シート'!BT694:CJ694)&gt;0,COUNTA('発達障害（診断書なし・配慮あり）情報入力シート'!BR694:BS694)=2,COUNTA('発達障害（診断書なし・配慮あり）情報入力シート'!CK694:CL694)=2),1,0)</f>
        <v>0</v>
      </c>
      <c r="L694" s="8">
        <f>SUM('発達障害（診断書なし・配慮あり）情報入力シート'!J694:M694)+COUNTA('発達障害（診断書なし・配慮あり）情報入力シート'!N694)</f>
        <v>0</v>
      </c>
      <c r="M694" s="8">
        <f>SUM('発達障害（診断書なし・配慮あり）情報入力シート'!O694:R694)+COUNTA('発達障害（診断書なし・配慮あり）情報入力シート'!S694)</f>
        <v>0</v>
      </c>
      <c r="N694" s="8">
        <f>IF(SUM('発達障害（診断書なし・配慮あり）情報入力シート'!$T694:$AP694)&gt;0,1,0)</f>
        <v>0</v>
      </c>
      <c r="O694" s="8">
        <f>IF('発達障害（診断書なし・配慮あり）情報入力シート'!D694="入学者(新1年生)",1,0)</f>
        <v>0</v>
      </c>
    </row>
    <row r="695" spans="1:15" x14ac:dyDescent="0.4">
      <c r="A695" s="1217">
        <v>671</v>
      </c>
      <c r="B695" s="1218">
        <f>IF('発達障害（診断書なし・配慮あり）情報入力シート'!AQ695="",0,IF(AND('発達障害（診断書なし・配慮あり）情報入力シート'!AP695=1,'発達障害（診断書なし・配慮あり）情報入力シート'!D695&lt;&gt;"",'発達障害（診断書なし・配慮あり）情報入力シート'!D695&lt;&gt;"在籍者(2年生以上)"),1,0))</f>
        <v>0</v>
      </c>
      <c r="C695" s="1218">
        <f t="shared" si="30"/>
        <v>0</v>
      </c>
      <c r="D695" s="1218" t="str">
        <f>IFERROR(MATCH(ROW('発達障害（診断書なし・配慮あり）情報入力シート'!A671),C:C,0),"")</f>
        <v/>
      </c>
      <c r="E695" s="1218">
        <f>IF('発達障害（診断書なし・配慮あり）情報入力シート'!BS695="",0,IF(AND('発達障害（診断書なし・配慮あり）情報入力シート'!BR695=1,'発達障害（診断書なし・配慮あり）情報入力シート'!D695&lt;&gt;"",'発達障害（診断書なし・配慮あり）情報入力シート'!D695&lt;&gt;"入学しなかった"),1,0))</f>
        <v>0</v>
      </c>
      <c r="F695" s="1218">
        <f t="shared" si="31"/>
        <v>0</v>
      </c>
      <c r="G695" s="1218" t="str">
        <f>IFERROR(MATCH(ROW('発達障害（診断書なし・配慮あり）情報入力シート'!AN671),F:F,0),"")</f>
        <v/>
      </c>
      <c r="H695" s="8">
        <f>IF('発達障害（診断書なし・配慮あり）情報入力シート'!CL695="",0,IF(AND('発達障害（診断書なし・配慮あり）情報入力シート'!CK695=1,'発達障害（診断書なし・配慮あり）情報入力シート'!D695&lt;&gt;"",'発達障害（診断書なし・配慮あり）情報入力シート'!D695&lt;&gt;"入学しなかった"),1,0))</f>
        <v>0</v>
      </c>
      <c r="I695" s="8">
        <f t="shared" si="32"/>
        <v>0</v>
      </c>
      <c r="J695" s="8" t="str">
        <f>IFERROR(MATCH(ROW('発達障害（診断書なし・配慮あり）情報入力シート'!BD671),I:I,0),"")</f>
        <v/>
      </c>
      <c r="K695" s="8">
        <f>IF(OR(SUM('発達障害（診断書なし・配慮あり）情報入力シート'!AT695:BQ695,'発達障害（診断書なし・配慮あり）情報入力シート'!BT695:CJ695)&gt;0,COUNTA('発達障害（診断書なし・配慮あり）情報入力シート'!BR695:BS695)=2,COUNTA('発達障害（診断書なし・配慮あり）情報入力シート'!CK695:CL695)=2),1,0)</f>
        <v>0</v>
      </c>
      <c r="L695" s="8">
        <f>SUM('発達障害（診断書なし・配慮あり）情報入力シート'!J695:M695)+COUNTA('発達障害（診断書なし・配慮あり）情報入力シート'!N695)</f>
        <v>0</v>
      </c>
      <c r="M695" s="8">
        <f>SUM('発達障害（診断書なし・配慮あり）情報入力シート'!O695:R695)+COUNTA('発達障害（診断書なし・配慮あり）情報入力シート'!S695)</f>
        <v>0</v>
      </c>
      <c r="N695" s="8">
        <f>IF(SUM('発達障害（診断書なし・配慮あり）情報入力シート'!$T695:$AP695)&gt;0,1,0)</f>
        <v>0</v>
      </c>
      <c r="O695" s="8">
        <f>IF('発達障害（診断書なし・配慮あり）情報入力シート'!D695="入学者(新1年生)",1,0)</f>
        <v>0</v>
      </c>
    </row>
    <row r="696" spans="1:15" x14ac:dyDescent="0.4">
      <c r="A696" s="1217">
        <v>672</v>
      </c>
      <c r="B696" s="1218">
        <f>IF('発達障害（診断書なし・配慮あり）情報入力シート'!AQ696="",0,IF(AND('発達障害（診断書なし・配慮あり）情報入力シート'!AP696=1,'発達障害（診断書なし・配慮あり）情報入力シート'!D696&lt;&gt;"",'発達障害（診断書なし・配慮あり）情報入力シート'!D696&lt;&gt;"在籍者(2年生以上)"),1,0))</f>
        <v>0</v>
      </c>
      <c r="C696" s="1218">
        <f t="shared" si="30"/>
        <v>0</v>
      </c>
      <c r="D696" s="1218" t="str">
        <f>IFERROR(MATCH(ROW('発達障害（診断書なし・配慮あり）情報入力シート'!A672),C:C,0),"")</f>
        <v/>
      </c>
      <c r="E696" s="1218">
        <f>IF('発達障害（診断書なし・配慮あり）情報入力シート'!BS696="",0,IF(AND('発達障害（診断書なし・配慮あり）情報入力シート'!BR696=1,'発達障害（診断書なし・配慮あり）情報入力シート'!D696&lt;&gt;"",'発達障害（診断書なし・配慮あり）情報入力シート'!D696&lt;&gt;"入学しなかった"),1,0))</f>
        <v>0</v>
      </c>
      <c r="F696" s="1218">
        <f t="shared" si="31"/>
        <v>0</v>
      </c>
      <c r="G696" s="1218" t="str">
        <f>IFERROR(MATCH(ROW('発達障害（診断書なし・配慮あり）情報入力シート'!AN672),F:F,0),"")</f>
        <v/>
      </c>
      <c r="H696" s="8">
        <f>IF('発達障害（診断書なし・配慮あり）情報入力シート'!CL696="",0,IF(AND('発達障害（診断書なし・配慮あり）情報入力シート'!CK696=1,'発達障害（診断書なし・配慮あり）情報入力シート'!D696&lt;&gt;"",'発達障害（診断書なし・配慮あり）情報入力シート'!D696&lt;&gt;"入学しなかった"),1,0))</f>
        <v>0</v>
      </c>
      <c r="I696" s="8">
        <f t="shared" si="32"/>
        <v>0</v>
      </c>
      <c r="J696" s="8" t="str">
        <f>IFERROR(MATCH(ROW('発達障害（診断書なし・配慮あり）情報入力シート'!BD672),I:I,0),"")</f>
        <v/>
      </c>
      <c r="K696" s="8">
        <f>IF(OR(SUM('発達障害（診断書なし・配慮あり）情報入力シート'!AT696:BQ696,'発達障害（診断書なし・配慮あり）情報入力シート'!BT696:CJ696)&gt;0,COUNTA('発達障害（診断書なし・配慮あり）情報入力シート'!BR696:BS696)=2,COUNTA('発達障害（診断書なし・配慮あり）情報入力シート'!CK696:CL696)=2),1,0)</f>
        <v>0</v>
      </c>
      <c r="L696" s="8">
        <f>SUM('発達障害（診断書なし・配慮あり）情報入力シート'!J696:M696)+COUNTA('発達障害（診断書なし・配慮あり）情報入力シート'!N696)</f>
        <v>0</v>
      </c>
      <c r="M696" s="8">
        <f>SUM('発達障害（診断書なし・配慮あり）情報入力シート'!O696:R696)+COUNTA('発達障害（診断書なし・配慮あり）情報入力シート'!S696)</f>
        <v>0</v>
      </c>
      <c r="N696" s="8">
        <f>IF(SUM('発達障害（診断書なし・配慮あり）情報入力シート'!$T696:$AP696)&gt;0,1,0)</f>
        <v>0</v>
      </c>
      <c r="O696" s="8">
        <f>IF('発達障害（診断書なし・配慮あり）情報入力シート'!D696="入学者(新1年生)",1,0)</f>
        <v>0</v>
      </c>
    </row>
    <row r="697" spans="1:15" x14ac:dyDescent="0.4">
      <c r="A697" s="1217">
        <v>673</v>
      </c>
      <c r="B697" s="1218">
        <f>IF('発達障害（診断書なし・配慮あり）情報入力シート'!AQ697="",0,IF(AND('発達障害（診断書なし・配慮あり）情報入力シート'!AP697=1,'発達障害（診断書なし・配慮あり）情報入力シート'!D697&lt;&gt;"",'発達障害（診断書なし・配慮あり）情報入力シート'!D697&lt;&gt;"在籍者(2年生以上)"),1,0))</f>
        <v>0</v>
      </c>
      <c r="C697" s="1218">
        <f t="shared" si="30"/>
        <v>0</v>
      </c>
      <c r="D697" s="1218" t="str">
        <f>IFERROR(MATCH(ROW('発達障害（診断書なし・配慮あり）情報入力シート'!A673),C:C,0),"")</f>
        <v/>
      </c>
      <c r="E697" s="1218">
        <f>IF('発達障害（診断書なし・配慮あり）情報入力シート'!BS697="",0,IF(AND('発達障害（診断書なし・配慮あり）情報入力シート'!BR697=1,'発達障害（診断書なし・配慮あり）情報入力シート'!D697&lt;&gt;"",'発達障害（診断書なし・配慮あり）情報入力シート'!D697&lt;&gt;"入学しなかった"),1,0))</f>
        <v>0</v>
      </c>
      <c r="F697" s="1218">
        <f t="shared" si="31"/>
        <v>0</v>
      </c>
      <c r="G697" s="1218" t="str">
        <f>IFERROR(MATCH(ROW('発達障害（診断書なし・配慮あり）情報入力シート'!AN673),F:F,0),"")</f>
        <v/>
      </c>
      <c r="H697" s="8">
        <f>IF('発達障害（診断書なし・配慮あり）情報入力シート'!CL697="",0,IF(AND('発達障害（診断書なし・配慮あり）情報入力シート'!CK697=1,'発達障害（診断書なし・配慮あり）情報入力シート'!D697&lt;&gt;"",'発達障害（診断書なし・配慮あり）情報入力シート'!D697&lt;&gt;"入学しなかった"),1,0))</f>
        <v>0</v>
      </c>
      <c r="I697" s="8">
        <f t="shared" si="32"/>
        <v>0</v>
      </c>
      <c r="J697" s="8" t="str">
        <f>IFERROR(MATCH(ROW('発達障害（診断書なし・配慮あり）情報入力シート'!BD673),I:I,0),"")</f>
        <v/>
      </c>
      <c r="K697" s="8">
        <f>IF(OR(SUM('発達障害（診断書なし・配慮あり）情報入力シート'!AT697:BQ697,'発達障害（診断書なし・配慮あり）情報入力シート'!BT697:CJ697)&gt;0,COUNTA('発達障害（診断書なし・配慮あり）情報入力シート'!BR697:BS697)=2,COUNTA('発達障害（診断書なし・配慮あり）情報入力シート'!CK697:CL697)=2),1,0)</f>
        <v>0</v>
      </c>
      <c r="L697" s="8">
        <f>SUM('発達障害（診断書なし・配慮あり）情報入力シート'!J697:M697)+COUNTA('発達障害（診断書なし・配慮あり）情報入力シート'!N697)</f>
        <v>0</v>
      </c>
      <c r="M697" s="8">
        <f>SUM('発達障害（診断書なし・配慮あり）情報入力シート'!O697:R697)+COUNTA('発達障害（診断書なし・配慮あり）情報入力シート'!S697)</f>
        <v>0</v>
      </c>
      <c r="N697" s="8">
        <f>IF(SUM('発達障害（診断書なし・配慮あり）情報入力シート'!$T697:$AP697)&gt;0,1,0)</f>
        <v>0</v>
      </c>
      <c r="O697" s="8">
        <f>IF('発達障害（診断書なし・配慮あり）情報入力シート'!D697="入学者(新1年生)",1,0)</f>
        <v>0</v>
      </c>
    </row>
    <row r="698" spans="1:15" x14ac:dyDescent="0.4">
      <c r="A698" s="1217">
        <v>674</v>
      </c>
      <c r="B698" s="1218">
        <f>IF('発達障害（診断書なし・配慮あり）情報入力シート'!AQ698="",0,IF(AND('発達障害（診断書なし・配慮あり）情報入力シート'!AP698=1,'発達障害（診断書なし・配慮あり）情報入力シート'!D698&lt;&gt;"",'発達障害（診断書なし・配慮あり）情報入力シート'!D698&lt;&gt;"在籍者(2年生以上)"),1,0))</f>
        <v>0</v>
      </c>
      <c r="C698" s="1218">
        <f t="shared" si="30"/>
        <v>0</v>
      </c>
      <c r="D698" s="1218" t="str">
        <f>IFERROR(MATCH(ROW('発達障害（診断書なし・配慮あり）情報入力シート'!A674),C:C,0),"")</f>
        <v/>
      </c>
      <c r="E698" s="1218">
        <f>IF('発達障害（診断書なし・配慮あり）情報入力シート'!BS698="",0,IF(AND('発達障害（診断書なし・配慮あり）情報入力シート'!BR698=1,'発達障害（診断書なし・配慮あり）情報入力シート'!D698&lt;&gt;"",'発達障害（診断書なし・配慮あり）情報入力シート'!D698&lt;&gt;"入学しなかった"),1,0))</f>
        <v>0</v>
      </c>
      <c r="F698" s="1218">
        <f t="shared" si="31"/>
        <v>0</v>
      </c>
      <c r="G698" s="1218" t="str">
        <f>IFERROR(MATCH(ROW('発達障害（診断書なし・配慮あり）情報入力シート'!AN674),F:F,0),"")</f>
        <v/>
      </c>
      <c r="H698" s="8">
        <f>IF('発達障害（診断書なし・配慮あり）情報入力シート'!CL698="",0,IF(AND('発達障害（診断書なし・配慮あり）情報入力シート'!CK698=1,'発達障害（診断書なし・配慮あり）情報入力シート'!D698&lt;&gt;"",'発達障害（診断書なし・配慮あり）情報入力シート'!D698&lt;&gt;"入学しなかった"),1,0))</f>
        <v>0</v>
      </c>
      <c r="I698" s="8">
        <f t="shared" si="32"/>
        <v>0</v>
      </c>
      <c r="J698" s="8" t="str">
        <f>IFERROR(MATCH(ROW('発達障害（診断書なし・配慮あり）情報入力シート'!BD674),I:I,0),"")</f>
        <v/>
      </c>
      <c r="K698" s="8">
        <f>IF(OR(SUM('発達障害（診断書なし・配慮あり）情報入力シート'!AT698:BQ698,'発達障害（診断書なし・配慮あり）情報入力シート'!BT698:CJ698)&gt;0,COUNTA('発達障害（診断書なし・配慮あり）情報入力シート'!BR698:BS698)=2,COUNTA('発達障害（診断書なし・配慮あり）情報入力シート'!CK698:CL698)=2),1,0)</f>
        <v>0</v>
      </c>
      <c r="L698" s="8">
        <f>SUM('発達障害（診断書なし・配慮あり）情報入力シート'!J698:M698)+COUNTA('発達障害（診断書なし・配慮あり）情報入力シート'!N698)</f>
        <v>0</v>
      </c>
      <c r="M698" s="8">
        <f>SUM('発達障害（診断書なし・配慮あり）情報入力シート'!O698:R698)+COUNTA('発達障害（診断書なし・配慮あり）情報入力シート'!S698)</f>
        <v>0</v>
      </c>
      <c r="N698" s="8">
        <f>IF(SUM('発達障害（診断書なし・配慮あり）情報入力シート'!$T698:$AP698)&gt;0,1,0)</f>
        <v>0</v>
      </c>
      <c r="O698" s="8">
        <f>IF('発達障害（診断書なし・配慮あり）情報入力シート'!D698="入学者(新1年生)",1,0)</f>
        <v>0</v>
      </c>
    </row>
    <row r="699" spans="1:15" x14ac:dyDescent="0.4">
      <c r="A699" s="1217">
        <v>675</v>
      </c>
      <c r="B699" s="1218">
        <f>IF('発達障害（診断書なし・配慮あり）情報入力シート'!AQ699="",0,IF(AND('発達障害（診断書なし・配慮あり）情報入力シート'!AP699=1,'発達障害（診断書なし・配慮あり）情報入力シート'!D699&lt;&gt;"",'発達障害（診断書なし・配慮あり）情報入力シート'!D699&lt;&gt;"在籍者(2年生以上)"),1,0))</f>
        <v>0</v>
      </c>
      <c r="C699" s="1218">
        <f t="shared" si="30"/>
        <v>0</v>
      </c>
      <c r="D699" s="1218" t="str">
        <f>IFERROR(MATCH(ROW('発達障害（診断書なし・配慮あり）情報入力シート'!A675),C:C,0),"")</f>
        <v/>
      </c>
      <c r="E699" s="1218">
        <f>IF('発達障害（診断書なし・配慮あり）情報入力シート'!BS699="",0,IF(AND('発達障害（診断書なし・配慮あり）情報入力シート'!BR699=1,'発達障害（診断書なし・配慮あり）情報入力シート'!D699&lt;&gt;"",'発達障害（診断書なし・配慮あり）情報入力シート'!D699&lt;&gt;"入学しなかった"),1,0))</f>
        <v>0</v>
      </c>
      <c r="F699" s="1218">
        <f t="shared" si="31"/>
        <v>0</v>
      </c>
      <c r="G699" s="1218" t="str">
        <f>IFERROR(MATCH(ROW('発達障害（診断書なし・配慮あり）情報入力シート'!AN675),F:F,0),"")</f>
        <v/>
      </c>
      <c r="H699" s="8">
        <f>IF('発達障害（診断書なし・配慮あり）情報入力シート'!CL699="",0,IF(AND('発達障害（診断書なし・配慮あり）情報入力シート'!CK699=1,'発達障害（診断書なし・配慮あり）情報入力シート'!D699&lt;&gt;"",'発達障害（診断書なし・配慮あり）情報入力シート'!D699&lt;&gt;"入学しなかった"),1,0))</f>
        <v>0</v>
      </c>
      <c r="I699" s="8">
        <f t="shared" si="32"/>
        <v>0</v>
      </c>
      <c r="J699" s="8" t="str">
        <f>IFERROR(MATCH(ROW('発達障害（診断書なし・配慮あり）情報入力シート'!BD675),I:I,0),"")</f>
        <v/>
      </c>
      <c r="K699" s="8">
        <f>IF(OR(SUM('発達障害（診断書なし・配慮あり）情報入力シート'!AT699:BQ699,'発達障害（診断書なし・配慮あり）情報入力シート'!BT699:CJ699)&gt;0,COUNTA('発達障害（診断書なし・配慮あり）情報入力シート'!BR699:BS699)=2,COUNTA('発達障害（診断書なし・配慮あり）情報入力シート'!CK699:CL699)=2),1,0)</f>
        <v>0</v>
      </c>
      <c r="L699" s="8">
        <f>SUM('発達障害（診断書なし・配慮あり）情報入力シート'!J699:M699)+COUNTA('発達障害（診断書なし・配慮あり）情報入力シート'!N699)</f>
        <v>0</v>
      </c>
      <c r="M699" s="8">
        <f>SUM('発達障害（診断書なし・配慮あり）情報入力シート'!O699:R699)+COUNTA('発達障害（診断書なし・配慮あり）情報入力シート'!S699)</f>
        <v>0</v>
      </c>
      <c r="N699" s="8">
        <f>IF(SUM('発達障害（診断書なし・配慮あり）情報入力シート'!$T699:$AP699)&gt;0,1,0)</f>
        <v>0</v>
      </c>
      <c r="O699" s="8">
        <f>IF('発達障害（診断書なし・配慮あり）情報入力シート'!D699="入学者(新1年生)",1,0)</f>
        <v>0</v>
      </c>
    </row>
    <row r="700" spans="1:15" x14ac:dyDescent="0.4">
      <c r="A700" s="1217">
        <v>676</v>
      </c>
      <c r="B700" s="1218">
        <f>IF('発達障害（診断書なし・配慮あり）情報入力シート'!AQ700="",0,IF(AND('発達障害（診断書なし・配慮あり）情報入力シート'!AP700=1,'発達障害（診断書なし・配慮あり）情報入力シート'!D700&lt;&gt;"",'発達障害（診断書なし・配慮あり）情報入力シート'!D700&lt;&gt;"在籍者(2年生以上)"),1,0))</f>
        <v>0</v>
      </c>
      <c r="C700" s="1218">
        <f t="shared" si="30"/>
        <v>0</v>
      </c>
      <c r="D700" s="1218" t="str">
        <f>IFERROR(MATCH(ROW('発達障害（診断書なし・配慮あり）情報入力シート'!A676),C:C,0),"")</f>
        <v/>
      </c>
      <c r="E700" s="1218">
        <f>IF('発達障害（診断書なし・配慮あり）情報入力シート'!BS700="",0,IF(AND('発達障害（診断書なし・配慮あり）情報入力シート'!BR700=1,'発達障害（診断書なし・配慮あり）情報入力シート'!D700&lt;&gt;"",'発達障害（診断書なし・配慮あり）情報入力シート'!D700&lt;&gt;"入学しなかった"),1,0))</f>
        <v>0</v>
      </c>
      <c r="F700" s="1218">
        <f t="shared" si="31"/>
        <v>0</v>
      </c>
      <c r="G700" s="1218" t="str">
        <f>IFERROR(MATCH(ROW('発達障害（診断書なし・配慮あり）情報入力シート'!AN676),F:F,0),"")</f>
        <v/>
      </c>
      <c r="H700" s="8">
        <f>IF('発達障害（診断書なし・配慮あり）情報入力シート'!CL700="",0,IF(AND('発達障害（診断書なし・配慮あり）情報入力シート'!CK700=1,'発達障害（診断書なし・配慮あり）情報入力シート'!D700&lt;&gt;"",'発達障害（診断書なし・配慮あり）情報入力シート'!D700&lt;&gt;"入学しなかった"),1,0))</f>
        <v>0</v>
      </c>
      <c r="I700" s="8">
        <f t="shared" si="32"/>
        <v>0</v>
      </c>
      <c r="J700" s="8" t="str">
        <f>IFERROR(MATCH(ROW('発達障害（診断書なし・配慮あり）情報入力シート'!BD676),I:I,0),"")</f>
        <v/>
      </c>
      <c r="K700" s="8">
        <f>IF(OR(SUM('発達障害（診断書なし・配慮あり）情報入力シート'!AT700:BQ700,'発達障害（診断書なし・配慮あり）情報入力シート'!BT700:CJ700)&gt;0,COUNTA('発達障害（診断書なし・配慮あり）情報入力シート'!BR700:BS700)=2,COUNTA('発達障害（診断書なし・配慮あり）情報入力シート'!CK700:CL700)=2),1,0)</f>
        <v>0</v>
      </c>
      <c r="L700" s="8">
        <f>SUM('発達障害（診断書なし・配慮あり）情報入力シート'!J700:M700)+COUNTA('発達障害（診断書なし・配慮あり）情報入力シート'!N700)</f>
        <v>0</v>
      </c>
      <c r="M700" s="8">
        <f>SUM('発達障害（診断書なし・配慮あり）情報入力シート'!O700:R700)+COUNTA('発達障害（診断書なし・配慮あり）情報入力シート'!S700)</f>
        <v>0</v>
      </c>
      <c r="N700" s="8">
        <f>IF(SUM('発達障害（診断書なし・配慮あり）情報入力シート'!$T700:$AP700)&gt;0,1,0)</f>
        <v>0</v>
      </c>
      <c r="O700" s="8">
        <f>IF('発達障害（診断書なし・配慮あり）情報入力シート'!D700="入学者(新1年生)",1,0)</f>
        <v>0</v>
      </c>
    </row>
    <row r="701" spans="1:15" x14ac:dyDescent="0.4">
      <c r="A701" s="1217">
        <v>677</v>
      </c>
      <c r="B701" s="1218">
        <f>IF('発達障害（診断書なし・配慮あり）情報入力シート'!AQ701="",0,IF(AND('発達障害（診断書なし・配慮あり）情報入力シート'!AP701=1,'発達障害（診断書なし・配慮あり）情報入力シート'!D701&lt;&gt;"",'発達障害（診断書なし・配慮あり）情報入力シート'!D701&lt;&gt;"在籍者(2年生以上)"),1,0))</f>
        <v>0</v>
      </c>
      <c r="C701" s="1218">
        <f t="shared" si="30"/>
        <v>0</v>
      </c>
      <c r="D701" s="1218" t="str">
        <f>IFERROR(MATCH(ROW('発達障害（診断書なし・配慮あり）情報入力シート'!A677),C:C,0),"")</f>
        <v/>
      </c>
      <c r="E701" s="1218">
        <f>IF('発達障害（診断書なし・配慮あり）情報入力シート'!BS701="",0,IF(AND('発達障害（診断書なし・配慮あり）情報入力シート'!BR701=1,'発達障害（診断書なし・配慮あり）情報入力シート'!D701&lt;&gt;"",'発達障害（診断書なし・配慮あり）情報入力シート'!D701&lt;&gt;"入学しなかった"),1,0))</f>
        <v>0</v>
      </c>
      <c r="F701" s="1218">
        <f t="shared" si="31"/>
        <v>0</v>
      </c>
      <c r="G701" s="1218" t="str">
        <f>IFERROR(MATCH(ROW('発達障害（診断書なし・配慮あり）情報入力シート'!AN677),F:F,0),"")</f>
        <v/>
      </c>
      <c r="H701" s="8">
        <f>IF('発達障害（診断書なし・配慮あり）情報入力シート'!CL701="",0,IF(AND('発達障害（診断書なし・配慮あり）情報入力シート'!CK701=1,'発達障害（診断書なし・配慮あり）情報入力シート'!D701&lt;&gt;"",'発達障害（診断書なし・配慮あり）情報入力シート'!D701&lt;&gt;"入学しなかった"),1,0))</f>
        <v>0</v>
      </c>
      <c r="I701" s="8">
        <f t="shared" si="32"/>
        <v>0</v>
      </c>
      <c r="J701" s="8" t="str">
        <f>IFERROR(MATCH(ROW('発達障害（診断書なし・配慮あり）情報入力シート'!BD677),I:I,0),"")</f>
        <v/>
      </c>
      <c r="K701" s="8">
        <f>IF(OR(SUM('発達障害（診断書なし・配慮あり）情報入力シート'!AT701:BQ701,'発達障害（診断書なし・配慮あり）情報入力シート'!BT701:CJ701)&gt;0,COUNTA('発達障害（診断書なし・配慮あり）情報入力シート'!BR701:BS701)=2,COUNTA('発達障害（診断書なし・配慮あり）情報入力シート'!CK701:CL701)=2),1,0)</f>
        <v>0</v>
      </c>
      <c r="L701" s="8">
        <f>SUM('発達障害（診断書なし・配慮あり）情報入力シート'!J701:M701)+COUNTA('発達障害（診断書なし・配慮あり）情報入力シート'!N701)</f>
        <v>0</v>
      </c>
      <c r="M701" s="8">
        <f>SUM('発達障害（診断書なし・配慮あり）情報入力シート'!O701:R701)+COUNTA('発達障害（診断書なし・配慮あり）情報入力シート'!S701)</f>
        <v>0</v>
      </c>
      <c r="N701" s="8">
        <f>IF(SUM('発達障害（診断書なし・配慮あり）情報入力シート'!$T701:$AP701)&gt;0,1,0)</f>
        <v>0</v>
      </c>
      <c r="O701" s="8">
        <f>IF('発達障害（診断書なし・配慮あり）情報入力シート'!D701="入学者(新1年生)",1,0)</f>
        <v>0</v>
      </c>
    </row>
    <row r="702" spans="1:15" x14ac:dyDescent="0.4">
      <c r="A702" s="1217">
        <v>678</v>
      </c>
      <c r="B702" s="1218">
        <f>IF('発達障害（診断書なし・配慮あり）情報入力シート'!AQ702="",0,IF(AND('発達障害（診断書なし・配慮あり）情報入力シート'!AP702=1,'発達障害（診断書なし・配慮あり）情報入力シート'!D702&lt;&gt;"",'発達障害（診断書なし・配慮あり）情報入力シート'!D702&lt;&gt;"在籍者(2年生以上)"),1,0))</f>
        <v>0</v>
      </c>
      <c r="C702" s="1218">
        <f t="shared" si="30"/>
        <v>0</v>
      </c>
      <c r="D702" s="1218" t="str">
        <f>IFERROR(MATCH(ROW('発達障害（診断書なし・配慮あり）情報入力シート'!A678),C:C,0),"")</f>
        <v/>
      </c>
      <c r="E702" s="1218">
        <f>IF('発達障害（診断書なし・配慮あり）情報入力シート'!BS702="",0,IF(AND('発達障害（診断書なし・配慮あり）情報入力シート'!BR702=1,'発達障害（診断書なし・配慮あり）情報入力シート'!D702&lt;&gt;"",'発達障害（診断書なし・配慮あり）情報入力シート'!D702&lt;&gt;"入学しなかった"),1,0))</f>
        <v>0</v>
      </c>
      <c r="F702" s="1218">
        <f t="shared" si="31"/>
        <v>0</v>
      </c>
      <c r="G702" s="1218" t="str">
        <f>IFERROR(MATCH(ROW('発達障害（診断書なし・配慮あり）情報入力シート'!AN678),F:F,0),"")</f>
        <v/>
      </c>
      <c r="H702" s="8">
        <f>IF('発達障害（診断書なし・配慮あり）情報入力シート'!CL702="",0,IF(AND('発達障害（診断書なし・配慮あり）情報入力シート'!CK702=1,'発達障害（診断書なし・配慮あり）情報入力シート'!D702&lt;&gt;"",'発達障害（診断書なし・配慮あり）情報入力シート'!D702&lt;&gt;"入学しなかった"),1,0))</f>
        <v>0</v>
      </c>
      <c r="I702" s="8">
        <f t="shared" si="32"/>
        <v>0</v>
      </c>
      <c r="J702" s="8" t="str">
        <f>IFERROR(MATCH(ROW('発達障害（診断書なし・配慮あり）情報入力シート'!BD678),I:I,0),"")</f>
        <v/>
      </c>
      <c r="K702" s="8">
        <f>IF(OR(SUM('発達障害（診断書なし・配慮あり）情報入力シート'!AT702:BQ702,'発達障害（診断書なし・配慮あり）情報入力シート'!BT702:CJ702)&gt;0,COUNTA('発達障害（診断書なし・配慮あり）情報入力シート'!BR702:BS702)=2,COUNTA('発達障害（診断書なし・配慮あり）情報入力シート'!CK702:CL702)=2),1,0)</f>
        <v>0</v>
      </c>
      <c r="L702" s="8">
        <f>SUM('発達障害（診断書なし・配慮あり）情報入力シート'!J702:M702)+COUNTA('発達障害（診断書なし・配慮あり）情報入力シート'!N702)</f>
        <v>0</v>
      </c>
      <c r="M702" s="8">
        <f>SUM('発達障害（診断書なし・配慮あり）情報入力シート'!O702:R702)+COUNTA('発達障害（診断書なし・配慮あり）情報入力シート'!S702)</f>
        <v>0</v>
      </c>
      <c r="N702" s="8">
        <f>IF(SUM('発達障害（診断書なし・配慮あり）情報入力シート'!$T702:$AP702)&gt;0,1,0)</f>
        <v>0</v>
      </c>
      <c r="O702" s="8">
        <f>IF('発達障害（診断書なし・配慮あり）情報入力シート'!D702="入学者(新1年生)",1,0)</f>
        <v>0</v>
      </c>
    </row>
    <row r="703" spans="1:15" x14ac:dyDescent="0.4">
      <c r="A703" s="1217">
        <v>679</v>
      </c>
      <c r="B703" s="1218">
        <f>IF('発達障害（診断書なし・配慮あり）情報入力シート'!AQ703="",0,IF(AND('発達障害（診断書なし・配慮あり）情報入力シート'!AP703=1,'発達障害（診断書なし・配慮あり）情報入力シート'!D703&lt;&gt;"",'発達障害（診断書なし・配慮あり）情報入力シート'!D703&lt;&gt;"在籍者(2年生以上)"),1,0))</f>
        <v>0</v>
      </c>
      <c r="C703" s="1218">
        <f t="shared" si="30"/>
        <v>0</v>
      </c>
      <c r="D703" s="1218" t="str">
        <f>IFERROR(MATCH(ROW('発達障害（診断書なし・配慮あり）情報入力シート'!A679),C:C,0),"")</f>
        <v/>
      </c>
      <c r="E703" s="1218">
        <f>IF('発達障害（診断書なし・配慮あり）情報入力シート'!BS703="",0,IF(AND('発達障害（診断書なし・配慮あり）情報入力シート'!BR703=1,'発達障害（診断書なし・配慮あり）情報入力シート'!D703&lt;&gt;"",'発達障害（診断書なし・配慮あり）情報入力シート'!D703&lt;&gt;"入学しなかった"),1,0))</f>
        <v>0</v>
      </c>
      <c r="F703" s="1218">
        <f t="shared" si="31"/>
        <v>0</v>
      </c>
      <c r="G703" s="1218" t="str">
        <f>IFERROR(MATCH(ROW('発達障害（診断書なし・配慮あり）情報入力シート'!AN679),F:F,0),"")</f>
        <v/>
      </c>
      <c r="H703" s="8">
        <f>IF('発達障害（診断書なし・配慮あり）情報入力シート'!CL703="",0,IF(AND('発達障害（診断書なし・配慮あり）情報入力シート'!CK703=1,'発達障害（診断書なし・配慮あり）情報入力シート'!D703&lt;&gt;"",'発達障害（診断書なし・配慮あり）情報入力シート'!D703&lt;&gt;"入学しなかった"),1,0))</f>
        <v>0</v>
      </c>
      <c r="I703" s="8">
        <f t="shared" si="32"/>
        <v>0</v>
      </c>
      <c r="J703" s="8" t="str">
        <f>IFERROR(MATCH(ROW('発達障害（診断書なし・配慮あり）情報入力シート'!BD679),I:I,0),"")</f>
        <v/>
      </c>
      <c r="K703" s="8">
        <f>IF(OR(SUM('発達障害（診断書なし・配慮あり）情報入力シート'!AT703:BQ703,'発達障害（診断書なし・配慮あり）情報入力シート'!BT703:CJ703)&gt;0,COUNTA('発達障害（診断書なし・配慮あり）情報入力シート'!BR703:BS703)=2,COUNTA('発達障害（診断書なし・配慮あり）情報入力シート'!CK703:CL703)=2),1,0)</f>
        <v>0</v>
      </c>
      <c r="L703" s="8">
        <f>SUM('発達障害（診断書なし・配慮あり）情報入力シート'!J703:M703)+COUNTA('発達障害（診断書なし・配慮あり）情報入力シート'!N703)</f>
        <v>0</v>
      </c>
      <c r="M703" s="8">
        <f>SUM('発達障害（診断書なし・配慮あり）情報入力シート'!O703:R703)+COUNTA('発達障害（診断書なし・配慮あり）情報入力シート'!S703)</f>
        <v>0</v>
      </c>
      <c r="N703" s="8">
        <f>IF(SUM('発達障害（診断書なし・配慮あり）情報入力シート'!$T703:$AP703)&gt;0,1,0)</f>
        <v>0</v>
      </c>
      <c r="O703" s="8">
        <f>IF('発達障害（診断書なし・配慮あり）情報入力シート'!D703="入学者(新1年生)",1,0)</f>
        <v>0</v>
      </c>
    </row>
    <row r="704" spans="1:15" x14ac:dyDescent="0.4">
      <c r="A704" s="1217">
        <v>680</v>
      </c>
      <c r="B704" s="1218">
        <f>IF('発達障害（診断書なし・配慮あり）情報入力シート'!AQ704="",0,IF(AND('発達障害（診断書なし・配慮あり）情報入力シート'!AP704=1,'発達障害（診断書なし・配慮あり）情報入力シート'!D704&lt;&gt;"",'発達障害（診断書なし・配慮あり）情報入力シート'!D704&lt;&gt;"在籍者(2年生以上)"),1,0))</f>
        <v>0</v>
      </c>
      <c r="C704" s="1218">
        <f t="shared" si="30"/>
        <v>0</v>
      </c>
      <c r="D704" s="1218" t="str">
        <f>IFERROR(MATCH(ROW('発達障害（診断書なし・配慮あり）情報入力シート'!A680),C:C,0),"")</f>
        <v/>
      </c>
      <c r="E704" s="1218">
        <f>IF('発達障害（診断書なし・配慮あり）情報入力シート'!BS704="",0,IF(AND('発達障害（診断書なし・配慮あり）情報入力シート'!BR704=1,'発達障害（診断書なし・配慮あり）情報入力シート'!D704&lt;&gt;"",'発達障害（診断書なし・配慮あり）情報入力シート'!D704&lt;&gt;"入学しなかった"),1,0))</f>
        <v>0</v>
      </c>
      <c r="F704" s="1218">
        <f t="shared" si="31"/>
        <v>0</v>
      </c>
      <c r="G704" s="1218" t="str">
        <f>IFERROR(MATCH(ROW('発達障害（診断書なし・配慮あり）情報入力シート'!AN680),F:F,0),"")</f>
        <v/>
      </c>
      <c r="H704" s="8">
        <f>IF('発達障害（診断書なし・配慮あり）情報入力シート'!CL704="",0,IF(AND('発達障害（診断書なし・配慮あり）情報入力シート'!CK704=1,'発達障害（診断書なし・配慮あり）情報入力シート'!D704&lt;&gt;"",'発達障害（診断書なし・配慮あり）情報入力シート'!D704&lt;&gt;"入学しなかった"),1,0))</f>
        <v>0</v>
      </c>
      <c r="I704" s="8">
        <f t="shared" si="32"/>
        <v>0</v>
      </c>
      <c r="J704" s="8" t="str">
        <f>IFERROR(MATCH(ROW('発達障害（診断書なし・配慮あり）情報入力シート'!BD680),I:I,0),"")</f>
        <v/>
      </c>
      <c r="K704" s="8">
        <f>IF(OR(SUM('発達障害（診断書なし・配慮あり）情報入力シート'!AT704:BQ704,'発達障害（診断書なし・配慮あり）情報入力シート'!BT704:CJ704)&gt;0,COUNTA('発達障害（診断書なし・配慮あり）情報入力シート'!BR704:BS704)=2,COUNTA('発達障害（診断書なし・配慮あり）情報入力シート'!CK704:CL704)=2),1,0)</f>
        <v>0</v>
      </c>
      <c r="L704" s="8">
        <f>SUM('発達障害（診断書なし・配慮あり）情報入力シート'!J704:M704)+COUNTA('発達障害（診断書なし・配慮あり）情報入力シート'!N704)</f>
        <v>0</v>
      </c>
      <c r="M704" s="8">
        <f>SUM('発達障害（診断書なし・配慮あり）情報入力シート'!O704:R704)+COUNTA('発達障害（診断書なし・配慮あり）情報入力シート'!S704)</f>
        <v>0</v>
      </c>
      <c r="N704" s="8">
        <f>IF(SUM('発達障害（診断書なし・配慮あり）情報入力シート'!$T704:$AP704)&gt;0,1,0)</f>
        <v>0</v>
      </c>
      <c r="O704" s="8">
        <f>IF('発達障害（診断書なし・配慮あり）情報入力シート'!D704="入学者(新1年生)",1,0)</f>
        <v>0</v>
      </c>
    </row>
    <row r="705" spans="1:15" x14ac:dyDescent="0.4">
      <c r="A705" s="1217">
        <v>681</v>
      </c>
      <c r="B705" s="1218">
        <f>IF('発達障害（診断書なし・配慮あり）情報入力シート'!AQ705="",0,IF(AND('発達障害（診断書なし・配慮あり）情報入力シート'!AP705=1,'発達障害（診断書なし・配慮あり）情報入力シート'!D705&lt;&gt;"",'発達障害（診断書なし・配慮あり）情報入力シート'!D705&lt;&gt;"在籍者(2年生以上)"),1,0))</f>
        <v>0</v>
      </c>
      <c r="C705" s="1218">
        <f t="shared" si="30"/>
        <v>0</v>
      </c>
      <c r="D705" s="1218" t="str">
        <f>IFERROR(MATCH(ROW('発達障害（診断書なし・配慮あり）情報入力シート'!A681),C:C,0),"")</f>
        <v/>
      </c>
      <c r="E705" s="1218">
        <f>IF('発達障害（診断書なし・配慮あり）情報入力シート'!BS705="",0,IF(AND('発達障害（診断書なし・配慮あり）情報入力シート'!BR705=1,'発達障害（診断書なし・配慮あり）情報入力シート'!D705&lt;&gt;"",'発達障害（診断書なし・配慮あり）情報入力シート'!D705&lt;&gt;"入学しなかった"),1,0))</f>
        <v>0</v>
      </c>
      <c r="F705" s="1218">
        <f t="shared" si="31"/>
        <v>0</v>
      </c>
      <c r="G705" s="1218" t="str">
        <f>IFERROR(MATCH(ROW('発達障害（診断書なし・配慮あり）情報入力シート'!AN681),F:F,0),"")</f>
        <v/>
      </c>
      <c r="H705" s="8">
        <f>IF('発達障害（診断書なし・配慮あり）情報入力シート'!CL705="",0,IF(AND('発達障害（診断書なし・配慮あり）情報入力シート'!CK705=1,'発達障害（診断書なし・配慮あり）情報入力シート'!D705&lt;&gt;"",'発達障害（診断書なし・配慮あり）情報入力シート'!D705&lt;&gt;"入学しなかった"),1,0))</f>
        <v>0</v>
      </c>
      <c r="I705" s="8">
        <f t="shared" si="32"/>
        <v>0</v>
      </c>
      <c r="J705" s="8" t="str">
        <f>IFERROR(MATCH(ROW('発達障害（診断書なし・配慮あり）情報入力シート'!BD681),I:I,0),"")</f>
        <v/>
      </c>
      <c r="K705" s="8">
        <f>IF(OR(SUM('発達障害（診断書なし・配慮あり）情報入力シート'!AT705:BQ705,'発達障害（診断書なし・配慮あり）情報入力シート'!BT705:CJ705)&gt;0,COUNTA('発達障害（診断書なし・配慮あり）情報入力シート'!BR705:BS705)=2,COUNTA('発達障害（診断書なし・配慮あり）情報入力シート'!CK705:CL705)=2),1,0)</f>
        <v>0</v>
      </c>
      <c r="L705" s="8">
        <f>SUM('発達障害（診断書なし・配慮あり）情報入力シート'!J705:M705)+COUNTA('発達障害（診断書なし・配慮あり）情報入力シート'!N705)</f>
        <v>0</v>
      </c>
      <c r="M705" s="8">
        <f>SUM('発達障害（診断書なし・配慮あり）情報入力シート'!O705:R705)+COUNTA('発達障害（診断書なし・配慮あり）情報入力シート'!S705)</f>
        <v>0</v>
      </c>
      <c r="N705" s="8">
        <f>IF(SUM('発達障害（診断書なし・配慮あり）情報入力シート'!$T705:$AP705)&gt;0,1,0)</f>
        <v>0</v>
      </c>
      <c r="O705" s="8">
        <f>IF('発達障害（診断書なし・配慮あり）情報入力シート'!D705="入学者(新1年生)",1,0)</f>
        <v>0</v>
      </c>
    </row>
    <row r="706" spans="1:15" x14ac:dyDescent="0.4">
      <c r="A706" s="1217">
        <v>682</v>
      </c>
      <c r="B706" s="1218">
        <f>IF('発達障害（診断書なし・配慮あり）情報入力シート'!AQ706="",0,IF(AND('発達障害（診断書なし・配慮あり）情報入力シート'!AP706=1,'発達障害（診断書なし・配慮あり）情報入力シート'!D706&lt;&gt;"",'発達障害（診断書なし・配慮あり）情報入力シート'!D706&lt;&gt;"在籍者(2年生以上)"),1,0))</f>
        <v>0</v>
      </c>
      <c r="C706" s="1218">
        <f t="shared" si="30"/>
        <v>0</v>
      </c>
      <c r="D706" s="1218" t="str">
        <f>IFERROR(MATCH(ROW('発達障害（診断書なし・配慮あり）情報入力シート'!A682),C:C,0),"")</f>
        <v/>
      </c>
      <c r="E706" s="1218">
        <f>IF('発達障害（診断書なし・配慮あり）情報入力シート'!BS706="",0,IF(AND('発達障害（診断書なし・配慮あり）情報入力シート'!BR706=1,'発達障害（診断書なし・配慮あり）情報入力シート'!D706&lt;&gt;"",'発達障害（診断書なし・配慮あり）情報入力シート'!D706&lt;&gt;"入学しなかった"),1,0))</f>
        <v>0</v>
      </c>
      <c r="F706" s="1218">
        <f t="shared" si="31"/>
        <v>0</v>
      </c>
      <c r="G706" s="1218" t="str">
        <f>IFERROR(MATCH(ROW('発達障害（診断書なし・配慮あり）情報入力シート'!AN682),F:F,0),"")</f>
        <v/>
      </c>
      <c r="H706" s="8">
        <f>IF('発達障害（診断書なし・配慮あり）情報入力シート'!CL706="",0,IF(AND('発達障害（診断書なし・配慮あり）情報入力シート'!CK706=1,'発達障害（診断書なし・配慮あり）情報入力シート'!D706&lt;&gt;"",'発達障害（診断書なし・配慮あり）情報入力シート'!D706&lt;&gt;"入学しなかった"),1,0))</f>
        <v>0</v>
      </c>
      <c r="I706" s="8">
        <f t="shared" si="32"/>
        <v>0</v>
      </c>
      <c r="J706" s="8" t="str">
        <f>IFERROR(MATCH(ROW('発達障害（診断書なし・配慮あり）情報入力シート'!BD682),I:I,0),"")</f>
        <v/>
      </c>
      <c r="K706" s="8">
        <f>IF(OR(SUM('発達障害（診断書なし・配慮あり）情報入力シート'!AT706:BQ706,'発達障害（診断書なし・配慮あり）情報入力シート'!BT706:CJ706)&gt;0,COUNTA('発達障害（診断書なし・配慮あり）情報入力シート'!BR706:BS706)=2,COUNTA('発達障害（診断書なし・配慮あり）情報入力シート'!CK706:CL706)=2),1,0)</f>
        <v>0</v>
      </c>
      <c r="L706" s="8">
        <f>SUM('発達障害（診断書なし・配慮あり）情報入力シート'!J706:M706)+COUNTA('発達障害（診断書なし・配慮あり）情報入力シート'!N706)</f>
        <v>0</v>
      </c>
      <c r="M706" s="8">
        <f>SUM('発達障害（診断書なし・配慮あり）情報入力シート'!O706:R706)+COUNTA('発達障害（診断書なし・配慮あり）情報入力シート'!S706)</f>
        <v>0</v>
      </c>
      <c r="N706" s="8">
        <f>IF(SUM('発達障害（診断書なし・配慮あり）情報入力シート'!$T706:$AP706)&gt;0,1,0)</f>
        <v>0</v>
      </c>
      <c r="O706" s="8">
        <f>IF('発達障害（診断書なし・配慮あり）情報入力シート'!D706="入学者(新1年生)",1,0)</f>
        <v>0</v>
      </c>
    </row>
    <row r="707" spans="1:15" x14ac:dyDescent="0.4">
      <c r="A707" s="1217">
        <v>683</v>
      </c>
      <c r="B707" s="1218">
        <f>IF('発達障害（診断書なし・配慮あり）情報入力シート'!AQ707="",0,IF(AND('発達障害（診断書なし・配慮あり）情報入力シート'!AP707=1,'発達障害（診断書なし・配慮あり）情報入力シート'!D707&lt;&gt;"",'発達障害（診断書なし・配慮あり）情報入力シート'!D707&lt;&gt;"在籍者(2年生以上)"),1,0))</f>
        <v>0</v>
      </c>
      <c r="C707" s="1218">
        <f t="shared" si="30"/>
        <v>0</v>
      </c>
      <c r="D707" s="1218" t="str">
        <f>IFERROR(MATCH(ROW('発達障害（診断書なし・配慮あり）情報入力シート'!A683),C:C,0),"")</f>
        <v/>
      </c>
      <c r="E707" s="1218">
        <f>IF('発達障害（診断書なし・配慮あり）情報入力シート'!BS707="",0,IF(AND('発達障害（診断書なし・配慮あり）情報入力シート'!BR707=1,'発達障害（診断書なし・配慮あり）情報入力シート'!D707&lt;&gt;"",'発達障害（診断書なし・配慮あり）情報入力シート'!D707&lt;&gt;"入学しなかった"),1,0))</f>
        <v>0</v>
      </c>
      <c r="F707" s="1218">
        <f t="shared" si="31"/>
        <v>0</v>
      </c>
      <c r="G707" s="1218" t="str">
        <f>IFERROR(MATCH(ROW('発達障害（診断書なし・配慮あり）情報入力シート'!AN683),F:F,0),"")</f>
        <v/>
      </c>
      <c r="H707" s="8">
        <f>IF('発達障害（診断書なし・配慮あり）情報入力シート'!CL707="",0,IF(AND('発達障害（診断書なし・配慮あり）情報入力シート'!CK707=1,'発達障害（診断書なし・配慮あり）情報入力シート'!D707&lt;&gt;"",'発達障害（診断書なし・配慮あり）情報入力シート'!D707&lt;&gt;"入学しなかった"),1,0))</f>
        <v>0</v>
      </c>
      <c r="I707" s="8">
        <f t="shared" si="32"/>
        <v>0</v>
      </c>
      <c r="J707" s="8" t="str">
        <f>IFERROR(MATCH(ROW('発達障害（診断書なし・配慮あり）情報入力シート'!BD683),I:I,0),"")</f>
        <v/>
      </c>
      <c r="K707" s="8">
        <f>IF(OR(SUM('発達障害（診断書なし・配慮あり）情報入力シート'!AT707:BQ707,'発達障害（診断書なし・配慮あり）情報入力シート'!BT707:CJ707)&gt;0,COUNTA('発達障害（診断書なし・配慮あり）情報入力シート'!BR707:BS707)=2,COUNTA('発達障害（診断書なし・配慮あり）情報入力シート'!CK707:CL707)=2),1,0)</f>
        <v>0</v>
      </c>
      <c r="L707" s="8">
        <f>SUM('発達障害（診断書なし・配慮あり）情報入力シート'!J707:M707)+COUNTA('発達障害（診断書なし・配慮あり）情報入力シート'!N707)</f>
        <v>0</v>
      </c>
      <c r="M707" s="8">
        <f>SUM('発達障害（診断書なし・配慮あり）情報入力シート'!O707:R707)+COUNTA('発達障害（診断書なし・配慮あり）情報入力シート'!S707)</f>
        <v>0</v>
      </c>
      <c r="N707" s="8">
        <f>IF(SUM('発達障害（診断書なし・配慮あり）情報入力シート'!$T707:$AP707)&gt;0,1,0)</f>
        <v>0</v>
      </c>
      <c r="O707" s="8">
        <f>IF('発達障害（診断書なし・配慮あり）情報入力シート'!D707="入学者(新1年生)",1,0)</f>
        <v>0</v>
      </c>
    </row>
    <row r="708" spans="1:15" x14ac:dyDescent="0.4">
      <c r="A708" s="1217">
        <v>684</v>
      </c>
      <c r="B708" s="1218">
        <f>IF('発達障害（診断書なし・配慮あり）情報入力シート'!AQ708="",0,IF(AND('発達障害（診断書なし・配慮あり）情報入力シート'!AP708=1,'発達障害（診断書なし・配慮あり）情報入力シート'!D708&lt;&gt;"",'発達障害（診断書なし・配慮あり）情報入力シート'!D708&lt;&gt;"在籍者(2年生以上)"),1,0))</f>
        <v>0</v>
      </c>
      <c r="C708" s="1218">
        <f t="shared" si="30"/>
        <v>0</v>
      </c>
      <c r="D708" s="1218" t="str">
        <f>IFERROR(MATCH(ROW('発達障害（診断書なし・配慮あり）情報入力シート'!A684),C:C,0),"")</f>
        <v/>
      </c>
      <c r="E708" s="1218">
        <f>IF('発達障害（診断書なし・配慮あり）情報入力シート'!BS708="",0,IF(AND('発達障害（診断書なし・配慮あり）情報入力シート'!BR708=1,'発達障害（診断書なし・配慮あり）情報入力シート'!D708&lt;&gt;"",'発達障害（診断書なし・配慮あり）情報入力シート'!D708&lt;&gt;"入学しなかった"),1,0))</f>
        <v>0</v>
      </c>
      <c r="F708" s="1218">
        <f t="shared" si="31"/>
        <v>0</v>
      </c>
      <c r="G708" s="1218" t="str">
        <f>IFERROR(MATCH(ROW('発達障害（診断書なし・配慮あり）情報入力シート'!AN684),F:F,0),"")</f>
        <v/>
      </c>
      <c r="H708" s="8">
        <f>IF('発達障害（診断書なし・配慮あり）情報入力シート'!CL708="",0,IF(AND('発達障害（診断書なし・配慮あり）情報入力シート'!CK708=1,'発達障害（診断書なし・配慮あり）情報入力シート'!D708&lt;&gt;"",'発達障害（診断書なし・配慮あり）情報入力シート'!D708&lt;&gt;"入学しなかった"),1,0))</f>
        <v>0</v>
      </c>
      <c r="I708" s="8">
        <f t="shared" si="32"/>
        <v>0</v>
      </c>
      <c r="J708" s="8" t="str">
        <f>IFERROR(MATCH(ROW('発達障害（診断書なし・配慮あり）情報入力シート'!BD684),I:I,0),"")</f>
        <v/>
      </c>
      <c r="K708" s="8">
        <f>IF(OR(SUM('発達障害（診断書なし・配慮あり）情報入力シート'!AT708:BQ708,'発達障害（診断書なし・配慮あり）情報入力シート'!BT708:CJ708)&gt;0,COUNTA('発達障害（診断書なし・配慮あり）情報入力シート'!BR708:BS708)=2,COUNTA('発達障害（診断書なし・配慮あり）情報入力シート'!CK708:CL708)=2),1,0)</f>
        <v>0</v>
      </c>
      <c r="L708" s="8">
        <f>SUM('発達障害（診断書なし・配慮あり）情報入力シート'!J708:M708)+COUNTA('発達障害（診断書なし・配慮あり）情報入力シート'!N708)</f>
        <v>0</v>
      </c>
      <c r="M708" s="8">
        <f>SUM('発達障害（診断書なし・配慮あり）情報入力シート'!O708:R708)+COUNTA('発達障害（診断書なし・配慮あり）情報入力シート'!S708)</f>
        <v>0</v>
      </c>
      <c r="N708" s="8">
        <f>IF(SUM('発達障害（診断書なし・配慮あり）情報入力シート'!$T708:$AP708)&gt;0,1,0)</f>
        <v>0</v>
      </c>
      <c r="O708" s="8">
        <f>IF('発達障害（診断書なし・配慮あり）情報入力シート'!D708="入学者(新1年生)",1,0)</f>
        <v>0</v>
      </c>
    </row>
    <row r="709" spans="1:15" x14ac:dyDescent="0.4">
      <c r="A709" s="1217">
        <v>685</v>
      </c>
      <c r="B709" s="1218">
        <f>IF('発達障害（診断書なし・配慮あり）情報入力シート'!AQ709="",0,IF(AND('発達障害（診断書なし・配慮あり）情報入力シート'!AP709=1,'発達障害（診断書なし・配慮あり）情報入力シート'!D709&lt;&gt;"",'発達障害（診断書なし・配慮あり）情報入力シート'!D709&lt;&gt;"在籍者(2年生以上)"),1,0))</f>
        <v>0</v>
      </c>
      <c r="C709" s="1218">
        <f t="shared" si="30"/>
        <v>0</v>
      </c>
      <c r="D709" s="1218" t="str">
        <f>IFERROR(MATCH(ROW('発達障害（診断書なし・配慮あり）情報入力シート'!A685),C:C,0),"")</f>
        <v/>
      </c>
      <c r="E709" s="1218">
        <f>IF('発達障害（診断書なし・配慮あり）情報入力シート'!BS709="",0,IF(AND('発達障害（診断書なし・配慮あり）情報入力シート'!BR709=1,'発達障害（診断書なし・配慮あり）情報入力シート'!D709&lt;&gt;"",'発達障害（診断書なし・配慮あり）情報入力シート'!D709&lt;&gt;"入学しなかった"),1,0))</f>
        <v>0</v>
      </c>
      <c r="F709" s="1218">
        <f t="shared" si="31"/>
        <v>0</v>
      </c>
      <c r="G709" s="1218" t="str">
        <f>IFERROR(MATCH(ROW('発達障害（診断書なし・配慮あり）情報入力シート'!AN685),F:F,0),"")</f>
        <v/>
      </c>
      <c r="H709" s="8">
        <f>IF('発達障害（診断書なし・配慮あり）情報入力シート'!CL709="",0,IF(AND('発達障害（診断書なし・配慮あり）情報入力シート'!CK709=1,'発達障害（診断書なし・配慮あり）情報入力シート'!D709&lt;&gt;"",'発達障害（診断書なし・配慮あり）情報入力シート'!D709&lt;&gt;"入学しなかった"),1,0))</f>
        <v>0</v>
      </c>
      <c r="I709" s="8">
        <f t="shared" si="32"/>
        <v>0</v>
      </c>
      <c r="J709" s="8" t="str">
        <f>IFERROR(MATCH(ROW('発達障害（診断書なし・配慮あり）情報入力シート'!BD685),I:I,0),"")</f>
        <v/>
      </c>
      <c r="K709" s="8">
        <f>IF(OR(SUM('発達障害（診断書なし・配慮あり）情報入力シート'!AT709:BQ709,'発達障害（診断書なし・配慮あり）情報入力シート'!BT709:CJ709)&gt;0,COUNTA('発達障害（診断書なし・配慮あり）情報入力シート'!BR709:BS709)=2,COUNTA('発達障害（診断書なし・配慮あり）情報入力シート'!CK709:CL709)=2),1,0)</f>
        <v>0</v>
      </c>
      <c r="L709" s="8">
        <f>SUM('発達障害（診断書なし・配慮あり）情報入力シート'!J709:M709)+COUNTA('発達障害（診断書なし・配慮あり）情報入力シート'!N709)</f>
        <v>0</v>
      </c>
      <c r="M709" s="8">
        <f>SUM('発達障害（診断書なし・配慮あり）情報入力シート'!O709:R709)+COUNTA('発達障害（診断書なし・配慮あり）情報入力シート'!S709)</f>
        <v>0</v>
      </c>
      <c r="N709" s="8">
        <f>IF(SUM('発達障害（診断書なし・配慮あり）情報入力シート'!$T709:$AP709)&gt;0,1,0)</f>
        <v>0</v>
      </c>
      <c r="O709" s="8">
        <f>IF('発達障害（診断書なし・配慮あり）情報入力シート'!D709="入学者(新1年生)",1,0)</f>
        <v>0</v>
      </c>
    </row>
    <row r="710" spans="1:15" x14ac:dyDescent="0.4">
      <c r="A710" s="1217">
        <v>686</v>
      </c>
      <c r="B710" s="1218">
        <f>IF('発達障害（診断書なし・配慮あり）情報入力シート'!AQ710="",0,IF(AND('発達障害（診断書なし・配慮あり）情報入力シート'!AP710=1,'発達障害（診断書なし・配慮あり）情報入力シート'!D710&lt;&gt;"",'発達障害（診断書なし・配慮あり）情報入力シート'!D710&lt;&gt;"在籍者(2年生以上)"),1,0))</f>
        <v>0</v>
      </c>
      <c r="C710" s="1218">
        <f t="shared" si="30"/>
        <v>0</v>
      </c>
      <c r="D710" s="1218" t="str">
        <f>IFERROR(MATCH(ROW('発達障害（診断書なし・配慮あり）情報入力シート'!A686),C:C,0),"")</f>
        <v/>
      </c>
      <c r="E710" s="1218">
        <f>IF('発達障害（診断書なし・配慮あり）情報入力シート'!BS710="",0,IF(AND('発達障害（診断書なし・配慮あり）情報入力シート'!BR710=1,'発達障害（診断書なし・配慮あり）情報入力シート'!D710&lt;&gt;"",'発達障害（診断書なし・配慮あり）情報入力シート'!D710&lt;&gt;"入学しなかった"),1,0))</f>
        <v>0</v>
      </c>
      <c r="F710" s="1218">
        <f t="shared" si="31"/>
        <v>0</v>
      </c>
      <c r="G710" s="1218" t="str">
        <f>IFERROR(MATCH(ROW('発達障害（診断書なし・配慮あり）情報入力シート'!AN686),F:F,0),"")</f>
        <v/>
      </c>
      <c r="H710" s="8">
        <f>IF('発達障害（診断書なし・配慮あり）情報入力シート'!CL710="",0,IF(AND('発達障害（診断書なし・配慮あり）情報入力シート'!CK710=1,'発達障害（診断書なし・配慮あり）情報入力シート'!D710&lt;&gt;"",'発達障害（診断書なし・配慮あり）情報入力シート'!D710&lt;&gt;"入学しなかった"),1,0))</f>
        <v>0</v>
      </c>
      <c r="I710" s="8">
        <f t="shared" si="32"/>
        <v>0</v>
      </c>
      <c r="J710" s="8" t="str">
        <f>IFERROR(MATCH(ROW('発達障害（診断書なし・配慮あり）情報入力シート'!BD686),I:I,0),"")</f>
        <v/>
      </c>
      <c r="K710" s="8">
        <f>IF(OR(SUM('発達障害（診断書なし・配慮あり）情報入力シート'!AT710:BQ710,'発達障害（診断書なし・配慮あり）情報入力シート'!BT710:CJ710)&gt;0,COUNTA('発達障害（診断書なし・配慮あり）情報入力シート'!BR710:BS710)=2,COUNTA('発達障害（診断書なし・配慮あり）情報入力シート'!CK710:CL710)=2),1,0)</f>
        <v>0</v>
      </c>
      <c r="L710" s="8">
        <f>SUM('発達障害（診断書なし・配慮あり）情報入力シート'!J710:M710)+COUNTA('発達障害（診断書なし・配慮あり）情報入力シート'!N710)</f>
        <v>0</v>
      </c>
      <c r="M710" s="8">
        <f>SUM('発達障害（診断書なし・配慮あり）情報入力シート'!O710:R710)+COUNTA('発達障害（診断書なし・配慮あり）情報入力シート'!S710)</f>
        <v>0</v>
      </c>
      <c r="N710" s="8">
        <f>IF(SUM('発達障害（診断書なし・配慮あり）情報入力シート'!$T710:$AP710)&gt;0,1,0)</f>
        <v>0</v>
      </c>
      <c r="O710" s="8">
        <f>IF('発達障害（診断書なし・配慮あり）情報入力シート'!D710="入学者(新1年生)",1,0)</f>
        <v>0</v>
      </c>
    </row>
    <row r="711" spans="1:15" x14ac:dyDescent="0.4">
      <c r="A711" s="1217">
        <v>687</v>
      </c>
      <c r="B711" s="1218">
        <f>IF('発達障害（診断書なし・配慮あり）情報入力シート'!AQ711="",0,IF(AND('発達障害（診断書なし・配慮あり）情報入力シート'!AP711=1,'発達障害（診断書なし・配慮あり）情報入力シート'!D711&lt;&gt;"",'発達障害（診断書なし・配慮あり）情報入力シート'!D711&lt;&gt;"在籍者(2年生以上)"),1,0))</f>
        <v>0</v>
      </c>
      <c r="C711" s="1218">
        <f t="shared" si="30"/>
        <v>0</v>
      </c>
      <c r="D711" s="1218" t="str">
        <f>IFERROR(MATCH(ROW('発達障害（診断書なし・配慮あり）情報入力シート'!A687),C:C,0),"")</f>
        <v/>
      </c>
      <c r="E711" s="1218">
        <f>IF('発達障害（診断書なし・配慮あり）情報入力シート'!BS711="",0,IF(AND('発達障害（診断書なし・配慮あり）情報入力シート'!BR711=1,'発達障害（診断書なし・配慮あり）情報入力シート'!D711&lt;&gt;"",'発達障害（診断書なし・配慮あり）情報入力シート'!D711&lt;&gt;"入学しなかった"),1,0))</f>
        <v>0</v>
      </c>
      <c r="F711" s="1218">
        <f t="shared" si="31"/>
        <v>0</v>
      </c>
      <c r="G711" s="1218" t="str">
        <f>IFERROR(MATCH(ROW('発達障害（診断書なし・配慮あり）情報入力シート'!AN687),F:F,0),"")</f>
        <v/>
      </c>
      <c r="H711" s="8">
        <f>IF('発達障害（診断書なし・配慮あり）情報入力シート'!CL711="",0,IF(AND('発達障害（診断書なし・配慮あり）情報入力シート'!CK711=1,'発達障害（診断書なし・配慮あり）情報入力シート'!D711&lt;&gt;"",'発達障害（診断書なし・配慮あり）情報入力シート'!D711&lt;&gt;"入学しなかった"),1,0))</f>
        <v>0</v>
      </c>
      <c r="I711" s="8">
        <f t="shared" si="32"/>
        <v>0</v>
      </c>
      <c r="J711" s="8" t="str">
        <f>IFERROR(MATCH(ROW('発達障害（診断書なし・配慮あり）情報入力シート'!BD687),I:I,0),"")</f>
        <v/>
      </c>
      <c r="K711" s="8">
        <f>IF(OR(SUM('発達障害（診断書なし・配慮あり）情報入力シート'!AT711:BQ711,'発達障害（診断書なし・配慮あり）情報入力シート'!BT711:CJ711)&gt;0,COUNTA('発達障害（診断書なし・配慮あり）情報入力シート'!BR711:BS711)=2,COUNTA('発達障害（診断書なし・配慮あり）情報入力シート'!CK711:CL711)=2),1,0)</f>
        <v>0</v>
      </c>
      <c r="L711" s="8">
        <f>SUM('発達障害（診断書なし・配慮あり）情報入力シート'!J711:M711)+COUNTA('発達障害（診断書なし・配慮あり）情報入力シート'!N711)</f>
        <v>0</v>
      </c>
      <c r="M711" s="8">
        <f>SUM('発達障害（診断書なし・配慮あり）情報入力シート'!O711:R711)+COUNTA('発達障害（診断書なし・配慮あり）情報入力シート'!S711)</f>
        <v>0</v>
      </c>
      <c r="N711" s="8">
        <f>IF(SUM('発達障害（診断書なし・配慮あり）情報入力シート'!$T711:$AP711)&gt;0,1,0)</f>
        <v>0</v>
      </c>
      <c r="O711" s="8">
        <f>IF('発達障害（診断書なし・配慮あり）情報入力シート'!D711="入学者(新1年生)",1,0)</f>
        <v>0</v>
      </c>
    </row>
    <row r="712" spans="1:15" x14ac:dyDescent="0.4">
      <c r="A712" s="1217">
        <v>688</v>
      </c>
      <c r="B712" s="1218">
        <f>IF('発達障害（診断書なし・配慮あり）情報入力シート'!AQ712="",0,IF(AND('発達障害（診断書なし・配慮あり）情報入力シート'!AP712=1,'発達障害（診断書なし・配慮あり）情報入力シート'!D712&lt;&gt;"",'発達障害（診断書なし・配慮あり）情報入力シート'!D712&lt;&gt;"在籍者(2年生以上)"),1,0))</f>
        <v>0</v>
      </c>
      <c r="C712" s="1218">
        <f t="shared" si="30"/>
        <v>0</v>
      </c>
      <c r="D712" s="1218" t="str">
        <f>IFERROR(MATCH(ROW('発達障害（診断書なし・配慮あり）情報入力シート'!A688),C:C,0),"")</f>
        <v/>
      </c>
      <c r="E712" s="1218">
        <f>IF('発達障害（診断書なし・配慮あり）情報入力シート'!BS712="",0,IF(AND('発達障害（診断書なし・配慮あり）情報入力シート'!BR712=1,'発達障害（診断書なし・配慮あり）情報入力シート'!D712&lt;&gt;"",'発達障害（診断書なし・配慮あり）情報入力シート'!D712&lt;&gt;"入学しなかった"),1,0))</f>
        <v>0</v>
      </c>
      <c r="F712" s="1218">
        <f t="shared" si="31"/>
        <v>0</v>
      </c>
      <c r="G712" s="1218" t="str">
        <f>IFERROR(MATCH(ROW('発達障害（診断書なし・配慮あり）情報入力シート'!AN688),F:F,0),"")</f>
        <v/>
      </c>
      <c r="H712" s="8">
        <f>IF('発達障害（診断書なし・配慮あり）情報入力シート'!CL712="",0,IF(AND('発達障害（診断書なし・配慮あり）情報入力シート'!CK712=1,'発達障害（診断書なし・配慮あり）情報入力シート'!D712&lt;&gt;"",'発達障害（診断書なし・配慮あり）情報入力シート'!D712&lt;&gt;"入学しなかった"),1,0))</f>
        <v>0</v>
      </c>
      <c r="I712" s="8">
        <f t="shared" si="32"/>
        <v>0</v>
      </c>
      <c r="J712" s="8" t="str">
        <f>IFERROR(MATCH(ROW('発達障害（診断書なし・配慮あり）情報入力シート'!BD688),I:I,0),"")</f>
        <v/>
      </c>
      <c r="K712" s="8">
        <f>IF(OR(SUM('発達障害（診断書なし・配慮あり）情報入力シート'!AT712:BQ712,'発達障害（診断書なし・配慮あり）情報入力シート'!BT712:CJ712)&gt;0,COUNTA('発達障害（診断書なし・配慮あり）情報入力シート'!BR712:BS712)=2,COUNTA('発達障害（診断書なし・配慮あり）情報入力シート'!CK712:CL712)=2),1,0)</f>
        <v>0</v>
      </c>
      <c r="L712" s="8">
        <f>SUM('発達障害（診断書なし・配慮あり）情報入力シート'!J712:M712)+COUNTA('発達障害（診断書なし・配慮あり）情報入力シート'!N712)</f>
        <v>0</v>
      </c>
      <c r="M712" s="8">
        <f>SUM('発達障害（診断書なし・配慮あり）情報入力シート'!O712:R712)+COUNTA('発達障害（診断書なし・配慮あり）情報入力シート'!S712)</f>
        <v>0</v>
      </c>
      <c r="N712" s="8">
        <f>IF(SUM('発達障害（診断書なし・配慮あり）情報入力シート'!$T712:$AP712)&gt;0,1,0)</f>
        <v>0</v>
      </c>
      <c r="O712" s="8">
        <f>IF('発達障害（診断書なし・配慮あり）情報入力シート'!D712="入学者(新1年生)",1,0)</f>
        <v>0</v>
      </c>
    </row>
    <row r="713" spans="1:15" x14ac:dyDescent="0.4">
      <c r="A713" s="1217">
        <v>689</v>
      </c>
      <c r="B713" s="1218">
        <f>IF('発達障害（診断書なし・配慮あり）情報入力シート'!AQ713="",0,IF(AND('発達障害（診断書なし・配慮あり）情報入力シート'!AP713=1,'発達障害（診断書なし・配慮あり）情報入力シート'!D713&lt;&gt;"",'発達障害（診断書なし・配慮あり）情報入力シート'!D713&lt;&gt;"在籍者(2年生以上)"),1,0))</f>
        <v>0</v>
      </c>
      <c r="C713" s="1218">
        <f t="shared" si="30"/>
        <v>0</v>
      </c>
      <c r="D713" s="1218" t="str">
        <f>IFERROR(MATCH(ROW('発達障害（診断書なし・配慮あり）情報入力シート'!A689),C:C,0),"")</f>
        <v/>
      </c>
      <c r="E713" s="1218">
        <f>IF('発達障害（診断書なし・配慮あり）情報入力シート'!BS713="",0,IF(AND('発達障害（診断書なし・配慮あり）情報入力シート'!BR713=1,'発達障害（診断書なし・配慮あり）情報入力シート'!D713&lt;&gt;"",'発達障害（診断書なし・配慮あり）情報入力シート'!D713&lt;&gt;"入学しなかった"),1,0))</f>
        <v>0</v>
      </c>
      <c r="F713" s="1218">
        <f t="shared" si="31"/>
        <v>0</v>
      </c>
      <c r="G713" s="1218" t="str">
        <f>IFERROR(MATCH(ROW('発達障害（診断書なし・配慮あり）情報入力シート'!AN689),F:F,0),"")</f>
        <v/>
      </c>
      <c r="H713" s="8">
        <f>IF('発達障害（診断書なし・配慮あり）情報入力シート'!CL713="",0,IF(AND('発達障害（診断書なし・配慮あり）情報入力シート'!CK713=1,'発達障害（診断書なし・配慮あり）情報入力シート'!D713&lt;&gt;"",'発達障害（診断書なし・配慮あり）情報入力シート'!D713&lt;&gt;"入学しなかった"),1,0))</f>
        <v>0</v>
      </c>
      <c r="I713" s="8">
        <f t="shared" si="32"/>
        <v>0</v>
      </c>
      <c r="J713" s="8" t="str">
        <f>IFERROR(MATCH(ROW('発達障害（診断書なし・配慮あり）情報入力シート'!BD689),I:I,0),"")</f>
        <v/>
      </c>
      <c r="K713" s="8">
        <f>IF(OR(SUM('発達障害（診断書なし・配慮あり）情報入力シート'!AT713:BQ713,'発達障害（診断書なし・配慮あり）情報入力シート'!BT713:CJ713)&gt;0,COUNTA('発達障害（診断書なし・配慮あり）情報入力シート'!BR713:BS713)=2,COUNTA('発達障害（診断書なし・配慮あり）情報入力シート'!CK713:CL713)=2),1,0)</f>
        <v>0</v>
      </c>
      <c r="L713" s="8">
        <f>SUM('発達障害（診断書なし・配慮あり）情報入力シート'!J713:M713)+COUNTA('発達障害（診断書なし・配慮あり）情報入力シート'!N713)</f>
        <v>0</v>
      </c>
      <c r="M713" s="8">
        <f>SUM('発達障害（診断書なし・配慮あり）情報入力シート'!O713:R713)+COUNTA('発達障害（診断書なし・配慮あり）情報入力シート'!S713)</f>
        <v>0</v>
      </c>
      <c r="N713" s="8">
        <f>IF(SUM('発達障害（診断書なし・配慮あり）情報入力シート'!$T713:$AP713)&gt;0,1,0)</f>
        <v>0</v>
      </c>
      <c r="O713" s="8">
        <f>IF('発達障害（診断書なし・配慮あり）情報入力シート'!D713="入学者(新1年生)",1,0)</f>
        <v>0</v>
      </c>
    </row>
    <row r="714" spans="1:15" x14ac:dyDescent="0.4">
      <c r="A714" s="1217">
        <v>690</v>
      </c>
      <c r="B714" s="1218">
        <f>IF('発達障害（診断書なし・配慮あり）情報入力シート'!AQ714="",0,IF(AND('発達障害（診断書なし・配慮あり）情報入力シート'!AP714=1,'発達障害（診断書なし・配慮あり）情報入力シート'!D714&lt;&gt;"",'発達障害（診断書なし・配慮あり）情報入力シート'!D714&lt;&gt;"在籍者(2年生以上)"),1,0))</f>
        <v>0</v>
      </c>
      <c r="C714" s="1218">
        <f t="shared" si="30"/>
        <v>0</v>
      </c>
      <c r="D714" s="1218" t="str">
        <f>IFERROR(MATCH(ROW('発達障害（診断書なし・配慮あり）情報入力シート'!A690),C:C,0),"")</f>
        <v/>
      </c>
      <c r="E714" s="1218">
        <f>IF('発達障害（診断書なし・配慮あり）情報入力シート'!BS714="",0,IF(AND('発達障害（診断書なし・配慮あり）情報入力シート'!BR714=1,'発達障害（診断書なし・配慮あり）情報入力シート'!D714&lt;&gt;"",'発達障害（診断書なし・配慮あり）情報入力シート'!D714&lt;&gt;"入学しなかった"),1,0))</f>
        <v>0</v>
      </c>
      <c r="F714" s="1218">
        <f t="shared" si="31"/>
        <v>0</v>
      </c>
      <c r="G714" s="1218" t="str">
        <f>IFERROR(MATCH(ROW('発達障害（診断書なし・配慮あり）情報入力シート'!AN690),F:F,0),"")</f>
        <v/>
      </c>
      <c r="H714" s="8">
        <f>IF('発達障害（診断書なし・配慮あり）情報入力シート'!CL714="",0,IF(AND('発達障害（診断書なし・配慮あり）情報入力シート'!CK714=1,'発達障害（診断書なし・配慮あり）情報入力シート'!D714&lt;&gt;"",'発達障害（診断書なし・配慮あり）情報入力シート'!D714&lt;&gt;"入学しなかった"),1,0))</f>
        <v>0</v>
      </c>
      <c r="I714" s="8">
        <f t="shared" si="32"/>
        <v>0</v>
      </c>
      <c r="J714" s="8" t="str">
        <f>IFERROR(MATCH(ROW('発達障害（診断書なし・配慮あり）情報入力シート'!BD690),I:I,0),"")</f>
        <v/>
      </c>
      <c r="K714" s="8">
        <f>IF(OR(SUM('発達障害（診断書なし・配慮あり）情報入力シート'!AT714:BQ714,'発達障害（診断書なし・配慮あり）情報入力シート'!BT714:CJ714)&gt;0,COUNTA('発達障害（診断書なし・配慮あり）情報入力シート'!BR714:BS714)=2,COUNTA('発達障害（診断書なし・配慮あり）情報入力シート'!CK714:CL714)=2),1,0)</f>
        <v>0</v>
      </c>
      <c r="L714" s="8">
        <f>SUM('発達障害（診断書なし・配慮あり）情報入力シート'!J714:M714)+COUNTA('発達障害（診断書なし・配慮あり）情報入力シート'!N714)</f>
        <v>0</v>
      </c>
      <c r="M714" s="8">
        <f>SUM('発達障害（診断書なし・配慮あり）情報入力シート'!O714:R714)+COUNTA('発達障害（診断書なし・配慮あり）情報入力シート'!S714)</f>
        <v>0</v>
      </c>
      <c r="N714" s="8">
        <f>IF(SUM('発達障害（診断書なし・配慮あり）情報入力シート'!$T714:$AP714)&gt;0,1,0)</f>
        <v>0</v>
      </c>
      <c r="O714" s="8">
        <f>IF('発達障害（診断書なし・配慮あり）情報入力シート'!D714="入学者(新1年生)",1,0)</f>
        <v>0</v>
      </c>
    </row>
    <row r="715" spans="1:15" x14ac:dyDescent="0.4">
      <c r="A715" s="1217">
        <v>691</v>
      </c>
      <c r="B715" s="1218">
        <f>IF('発達障害（診断書なし・配慮あり）情報入力シート'!AQ715="",0,IF(AND('発達障害（診断書なし・配慮あり）情報入力シート'!AP715=1,'発達障害（診断書なし・配慮あり）情報入力シート'!D715&lt;&gt;"",'発達障害（診断書なし・配慮あり）情報入力シート'!D715&lt;&gt;"在籍者(2年生以上)"),1,0))</f>
        <v>0</v>
      </c>
      <c r="C715" s="1218">
        <f t="shared" si="30"/>
        <v>0</v>
      </c>
      <c r="D715" s="1218" t="str">
        <f>IFERROR(MATCH(ROW('発達障害（診断書なし・配慮あり）情報入力シート'!A691),C:C,0),"")</f>
        <v/>
      </c>
      <c r="E715" s="1218">
        <f>IF('発達障害（診断書なし・配慮あり）情報入力シート'!BS715="",0,IF(AND('発達障害（診断書なし・配慮あり）情報入力シート'!BR715=1,'発達障害（診断書なし・配慮あり）情報入力シート'!D715&lt;&gt;"",'発達障害（診断書なし・配慮あり）情報入力シート'!D715&lt;&gt;"入学しなかった"),1,0))</f>
        <v>0</v>
      </c>
      <c r="F715" s="1218">
        <f t="shared" si="31"/>
        <v>0</v>
      </c>
      <c r="G715" s="1218" t="str">
        <f>IFERROR(MATCH(ROW('発達障害（診断書なし・配慮あり）情報入力シート'!AN691),F:F,0),"")</f>
        <v/>
      </c>
      <c r="H715" s="8">
        <f>IF('発達障害（診断書なし・配慮あり）情報入力シート'!CL715="",0,IF(AND('発達障害（診断書なし・配慮あり）情報入力シート'!CK715=1,'発達障害（診断書なし・配慮あり）情報入力シート'!D715&lt;&gt;"",'発達障害（診断書なし・配慮あり）情報入力シート'!D715&lt;&gt;"入学しなかった"),1,0))</f>
        <v>0</v>
      </c>
      <c r="I715" s="8">
        <f t="shared" si="32"/>
        <v>0</v>
      </c>
      <c r="J715" s="8" t="str">
        <f>IFERROR(MATCH(ROW('発達障害（診断書なし・配慮あり）情報入力シート'!BD691),I:I,0),"")</f>
        <v/>
      </c>
      <c r="K715" s="8">
        <f>IF(OR(SUM('発達障害（診断書なし・配慮あり）情報入力シート'!AT715:BQ715,'発達障害（診断書なし・配慮あり）情報入力シート'!BT715:CJ715)&gt;0,COUNTA('発達障害（診断書なし・配慮あり）情報入力シート'!BR715:BS715)=2,COUNTA('発達障害（診断書なし・配慮あり）情報入力シート'!CK715:CL715)=2),1,0)</f>
        <v>0</v>
      </c>
      <c r="L715" s="8">
        <f>SUM('発達障害（診断書なし・配慮あり）情報入力シート'!J715:M715)+COUNTA('発達障害（診断書なし・配慮あり）情報入力シート'!N715)</f>
        <v>0</v>
      </c>
      <c r="M715" s="8">
        <f>SUM('発達障害（診断書なし・配慮あり）情報入力シート'!O715:R715)+COUNTA('発達障害（診断書なし・配慮あり）情報入力シート'!S715)</f>
        <v>0</v>
      </c>
      <c r="N715" s="8">
        <f>IF(SUM('発達障害（診断書なし・配慮あり）情報入力シート'!$T715:$AP715)&gt;0,1,0)</f>
        <v>0</v>
      </c>
      <c r="O715" s="8">
        <f>IF('発達障害（診断書なし・配慮あり）情報入力シート'!D715="入学者(新1年生)",1,0)</f>
        <v>0</v>
      </c>
    </row>
    <row r="716" spans="1:15" x14ac:dyDescent="0.4">
      <c r="A716" s="1217">
        <v>692</v>
      </c>
      <c r="B716" s="1218">
        <f>IF('発達障害（診断書なし・配慮あり）情報入力シート'!AQ716="",0,IF(AND('発達障害（診断書なし・配慮あり）情報入力シート'!AP716=1,'発達障害（診断書なし・配慮あり）情報入力シート'!D716&lt;&gt;"",'発達障害（診断書なし・配慮あり）情報入力シート'!D716&lt;&gt;"在籍者(2年生以上)"),1,0))</f>
        <v>0</v>
      </c>
      <c r="C716" s="1218">
        <f t="shared" si="30"/>
        <v>0</v>
      </c>
      <c r="D716" s="1218" t="str">
        <f>IFERROR(MATCH(ROW('発達障害（診断書なし・配慮あり）情報入力シート'!A692),C:C,0),"")</f>
        <v/>
      </c>
      <c r="E716" s="1218">
        <f>IF('発達障害（診断書なし・配慮あり）情報入力シート'!BS716="",0,IF(AND('発達障害（診断書なし・配慮あり）情報入力シート'!BR716=1,'発達障害（診断書なし・配慮あり）情報入力シート'!D716&lt;&gt;"",'発達障害（診断書なし・配慮あり）情報入力シート'!D716&lt;&gt;"入学しなかった"),1,0))</f>
        <v>0</v>
      </c>
      <c r="F716" s="1218">
        <f t="shared" si="31"/>
        <v>0</v>
      </c>
      <c r="G716" s="1218" t="str">
        <f>IFERROR(MATCH(ROW('発達障害（診断書なし・配慮あり）情報入力シート'!AN692),F:F,0),"")</f>
        <v/>
      </c>
      <c r="H716" s="8">
        <f>IF('発達障害（診断書なし・配慮あり）情報入力シート'!CL716="",0,IF(AND('発達障害（診断書なし・配慮あり）情報入力シート'!CK716=1,'発達障害（診断書なし・配慮あり）情報入力シート'!D716&lt;&gt;"",'発達障害（診断書なし・配慮あり）情報入力シート'!D716&lt;&gt;"入学しなかった"),1,0))</f>
        <v>0</v>
      </c>
      <c r="I716" s="8">
        <f t="shared" si="32"/>
        <v>0</v>
      </c>
      <c r="J716" s="8" t="str">
        <f>IFERROR(MATCH(ROW('発達障害（診断書なし・配慮あり）情報入力シート'!BD692),I:I,0),"")</f>
        <v/>
      </c>
      <c r="K716" s="8">
        <f>IF(OR(SUM('発達障害（診断書なし・配慮あり）情報入力シート'!AT716:BQ716,'発達障害（診断書なし・配慮あり）情報入力シート'!BT716:CJ716)&gt;0,COUNTA('発達障害（診断書なし・配慮あり）情報入力シート'!BR716:BS716)=2,COUNTA('発達障害（診断書なし・配慮あり）情報入力シート'!CK716:CL716)=2),1,0)</f>
        <v>0</v>
      </c>
      <c r="L716" s="8">
        <f>SUM('発達障害（診断書なし・配慮あり）情報入力シート'!J716:M716)+COUNTA('発達障害（診断書なし・配慮あり）情報入力シート'!N716)</f>
        <v>0</v>
      </c>
      <c r="M716" s="8">
        <f>SUM('発達障害（診断書なし・配慮あり）情報入力シート'!O716:R716)+COUNTA('発達障害（診断書なし・配慮あり）情報入力シート'!S716)</f>
        <v>0</v>
      </c>
      <c r="N716" s="8">
        <f>IF(SUM('発達障害（診断書なし・配慮あり）情報入力シート'!$T716:$AP716)&gt;0,1,0)</f>
        <v>0</v>
      </c>
      <c r="O716" s="8">
        <f>IF('発達障害（診断書なし・配慮あり）情報入力シート'!D716="入学者(新1年生)",1,0)</f>
        <v>0</v>
      </c>
    </row>
    <row r="717" spans="1:15" x14ac:dyDescent="0.4">
      <c r="A717" s="1217">
        <v>693</v>
      </c>
      <c r="B717" s="1218">
        <f>IF('発達障害（診断書なし・配慮あり）情報入力シート'!AQ717="",0,IF(AND('発達障害（診断書なし・配慮あり）情報入力シート'!AP717=1,'発達障害（診断書なし・配慮あり）情報入力シート'!D717&lt;&gt;"",'発達障害（診断書なし・配慮あり）情報入力シート'!D717&lt;&gt;"在籍者(2年生以上)"),1,0))</f>
        <v>0</v>
      </c>
      <c r="C717" s="1218">
        <f t="shared" si="30"/>
        <v>0</v>
      </c>
      <c r="D717" s="1218" t="str">
        <f>IFERROR(MATCH(ROW('発達障害（診断書なし・配慮あり）情報入力シート'!A693),C:C,0),"")</f>
        <v/>
      </c>
      <c r="E717" s="1218">
        <f>IF('発達障害（診断書なし・配慮あり）情報入力シート'!BS717="",0,IF(AND('発達障害（診断書なし・配慮あり）情報入力シート'!BR717=1,'発達障害（診断書なし・配慮あり）情報入力シート'!D717&lt;&gt;"",'発達障害（診断書なし・配慮あり）情報入力シート'!D717&lt;&gt;"入学しなかった"),1,0))</f>
        <v>0</v>
      </c>
      <c r="F717" s="1218">
        <f t="shared" si="31"/>
        <v>0</v>
      </c>
      <c r="G717" s="1218" t="str">
        <f>IFERROR(MATCH(ROW('発達障害（診断書なし・配慮あり）情報入力シート'!AN693),F:F,0),"")</f>
        <v/>
      </c>
      <c r="H717" s="8">
        <f>IF('発達障害（診断書なし・配慮あり）情報入力シート'!CL717="",0,IF(AND('発達障害（診断書なし・配慮あり）情報入力シート'!CK717=1,'発達障害（診断書なし・配慮あり）情報入力シート'!D717&lt;&gt;"",'発達障害（診断書なし・配慮あり）情報入力シート'!D717&lt;&gt;"入学しなかった"),1,0))</f>
        <v>0</v>
      </c>
      <c r="I717" s="8">
        <f t="shared" si="32"/>
        <v>0</v>
      </c>
      <c r="J717" s="8" t="str">
        <f>IFERROR(MATCH(ROW('発達障害（診断書なし・配慮あり）情報入力シート'!BD693),I:I,0),"")</f>
        <v/>
      </c>
      <c r="K717" s="8">
        <f>IF(OR(SUM('発達障害（診断書なし・配慮あり）情報入力シート'!AT717:BQ717,'発達障害（診断書なし・配慮あり）情報入力シート'!BT717:CJ717)&gt;0,COUNTA('発達障害（診断書なし・配慮あり）情報入力シート'!BR717:BS717)=2,COUNTA('発達障害（診断書なし・配慮あり）情報入力シート'!CK717:CL717)=2),1,0)</f>
        <v>0</v>
      </c>
      <c r="L717" s="8">
        <f>SUM('発達障害（診断書なし・配慮あり）情報入力シート'!J717:M717)+COUNTA('発達障害（診断書なし・配慮あり）情報入力シート'!N717)</f>
        <v>0</v>
      </c>
      <c r="M717" s="8">
        <f>SUM('発達障害（診断書なし・配慮あり）情報入力シート'!O717:R717)+COUNTA('発達障害（診断書なし・配慮あり）情報入力シート'!S717)</f>
        <v>0</v>
      </c>
      <c r="N717" s="8">
        <f>IF(SUM('発達障害（診断書なし・配慮あり）情報入力シート'!$T717:$AP717)&gt;0,1,0)</f>
        <v>0</v>
      </c>
      <c r="O717" s="8">
        <f>IF('発達障害（診断書なし・配慮あり）情報入力シート'!D717="入学者(新1年生)",1,0)</f>
        <v>0</v>
      </c>
    </row>
    <row r="718" spans="1:15" x14ac:dyDescent="0.4">
      <c r="A718" s="1217">
        <v>694</v>
      </c>
      <c r="B718" s="1218">
        <f>IF('発達障害（診断書なし・配慮あり）情報入力シート'!AQ718="",0,IF(AND('発達障害（診断書なし・配慮あり）情報入力シート'!AP718=1,'発達障害（診断書なし・配慮あり）情報入力シート'!D718&lt;&gt;"",'発達障害（診断書なし・配慮あり）情報入力シート'!D718&lt;&gt;"在籍者(2年生以上)"),1,0))</f>
        <v>0</v>
      </c>
      <c r="C718" s="1218">
        <f t="shared" si="30"/>
        <v>0</v>
      </c>
      <c r="D718" s="1218" t="str">
        <f>IFERROR(MATCH(ROW('発達障害（診断書なし・配慮あり）情報入力シート'!A694),C:C,0),"")</f>
        <v/>
      </c>
      <c r="E718" s="1218">
        <f>IF('発達障害（診断書なし・配慮あり）情報入力シート'!BS718="",0,IF(AND('発達障害（診断書なし・配慮あり）情報入力シート'!BR718=1,'発達障害（診断書なし・配慮あり）情報入力シート'!D718&lt;&gt;"",'発達障害（診断書なし・配慮あり）情報入力シート'!D718&lt;&gt;"入学しなかった"),1,0))</f>
        <v>0</v>
      </c>
      <c r="F718" s="1218">
        <f t="shared" si="31"/>
        <v>0</v>
      </c>
      <c r="G718" s="1218" t="str">
        <f>IFERROR(MATCH(ROW('発達障害（診断書なし・配慮あり）情報入力シート'!AN694),F:F,0),"")</f>
        <v/>
      </c>
      <c r="H718" s="8">
        <f>IF('発達障害（診断書なし・配慮あり）情報入力シート'!CL718="",0,IF(AND('発達障害（診断書なし・配慮あり）情報入力シート'!CK718=1,'発達障害（診断書なし・配慮あり）情報入力シート'!D718&lt;&gt;"",'発達障害（診断書なし・配慮あり）情報入力シート'!D718&lt;&gt;"入学しなかった"),1,0))</f>
        <v>0</v>
      </c>
      <c r="I718" s="8">
        <f t="shared" si="32"/>
        <v>0</v>
      </c>
      <c r="J718" s="8" t="str">
        <f>IFERROR(MATCH(ROW('発達障害（診断書なし・配慮あり）情報入力シート'!BD694),I:I,0),"")</f>
        <v/>
      </c>
      <c r="K718" s="8">
        <f>IF(OR(SUM('発達障害（診断書なし・配慮あり）情報入力シート'!AT718:BQ718,'発達障害（診断書なし・配慮あり）情報入力シート'!BT718:CJ718)&gt;0,COUNTA('発達障害（診断書なし・配慮あり）情報入力シート'!BR718:BS718)=2,COUNTA('発達障害（診断書なし・配慮あり）情報入力シート'!CK718:CL718)=2),1,0)</f>
        <v>0</v>
      </c>
      <c r="L718" s="8">
        <f>SUM('発達障害（診断書なし・配慮あり）情報入力シート'!J718:M718)+COUNTA('発達障害（診断書なし・配慮あり）情報入力シート'!N718)</f>
        <v>0</v>
      </c>
      <c r="M718" s="8">
        <f>SUM('発達障害（診断書なし・配慮あり）情報入力シート'!O718:R718)+COUNTA('発達障害（診断書なし・配慮あり）情報入力シート'!S718)</f>
        <v>0</v>
      </c>
      <c r="N718" s="8">
        <f>IF(SUM('発達障害（診断書なし・配慮あり）情報入力シート'!$T718:$AP718)&gt;0,1,0)</f>
        <v>0</v>
      </c>
      <c r="O718" s="8">
        <f>IF('発達障害（診断書なし・配慮あり）情報入力シート'!D718="入学者(新1年生)",1,0)</f>
        <v>0</v>
      </c>
    </row>
    <row r="719" spans="1:15" x14ac:dyDescent="0.4">
      <c r="A719" s="1217">
        <v>695</v>
      </c>
      <c r="B719" s="1218">
        <f>IF('発達障害（診断書なし・配慮あり）情報入力シート'!AQ719="",0,IF(AND('発達障害（診断書なし・配慮あり）情報入力シート'!AP719=1,'発達障害（診断書なし・配慮あり）情報入力シート'!D719&lt;&gt;"",'発達障害（診断書なし・配慮あり）情報入力シート'!D719&lt;&gt;"在籍者(2年生以上)"),1,0))</f>
        <v>0</v>
      </c>
      <c r="C719" s="1218">
        <f t="shared" si="30"/>
        <v>0</v>
      </c>
      <c r="D719" s="1218" t="str">
        <f>IFERROR(MATCH(ROW('発達障害（診断書なし・配慮あり）情報入力シート'!A695),C:C,0),"")</f>
        <v/>
      </c>
      <c r="E719" s="1218">
        <f>IF('発達障害（診断書なし・配慮あり）情報入力シート'!BS719="",0,IF(AND('発達障害（診断書なし・配慮あり）情報入力シート'!BR719=1,'発達障害（診断書なし・配慮あり）情報入力シート'!D719&lt;&gt;"",'発達障害（診断書なし・配慮あり）情報入力シート'!D719&lt;&gt;"入学しなかった"),1,0))</f>
        <v>0</v>
      </c>
      <c r="F719" s="1218">
        <f t="shared" si="31"/>
        <v>0</v>
      </c>
      <c r="G719" s="1218" t="str">
        <f>IFERROR(MATCH(ROW('発達障害（診断書なし・配慮あり）情報入力シート'!AN695),F:F,0),"")</f>
        <v/>
      </c>
      <c r="H719" s="8">
        <f>IF('発達障害（診断書なし・配慮あり）情報入力シート'!CL719="",0,IF(AND('発達障害（診断書なし・配慮あり）情報入力シート'!CK719=1,'発達障害（診断書なし・配慮あり）情報入力シート'!D719&lt;&gt;"",'発達障害（診断書なし・配慮あり）情報入力シート'!D719&lt;&gt;"入学しなかった"),1,0))</f>
        <v>0</v>
      </c>
      <c r="I719" s="8">
        <f t="shared" si="32"/>
        <v>0</v>
      </c>
      <c r="J719" s="8" t="str">
        <f>IFERROR(MATCH(ROW('発達障害（診断書なし・配慮あり）情報入力シート'!BD695),I:I,0),"")</f>
        <v/>
      </c>
      <c r="K719" s="8">
        <f>IF(OR(SUM('発達障害（診断書なし・配慮あり）情報入力シート'!AT719:BQ719,'発達障害（診断書なし・配慮あり）情報入力シート'!BT719:CJ719)&gt;0,COUNTA('発達障害（診断書なし・配慮あり）情報入力シート'!BR719:BS719)=2,COUNTA('発達障害（診断書なし・配慮あり）情報入力シート'!CK719:CL719)=2),1,0)</f>
        <v>0</v>
      </c>
      <c r="L719" s="8">
        <f>SUM('発達障害（診断書なし・配慮あり）情報入力シート'!J719:M719)+COUNTA('発達障害（診断書なし・配慮あり）情報入力シート'!N719)</f>
        <v>0</v>
      </c>
      <c r="M719" s="8">
        <f>SUM('発達障害（診断書なし・配慮あり）情報入力シート'!O719:R719)+COUNTA('発達障害（診断書なし・配慮あり）情報入力シート'!S719)</f>
        <v>0</v>
      </c>
      <c r="N719" s="8">
        <f>IF(SUM('発達障害（診断書なし・配慮あり）情報入力シート'!$T719:$AP719)&gt;0,1,0)</f>
        <v>0</v>
      </c>
      <c r="O719" s="8">
        <f>IF('発達障害（診断書なし・配慮あり）情報入力シート'!D719="入学者(新1年生)",1,0)</f>
        <v>0</v>
      </c>
    </row>
    <row r="720" spans="1:15" x14ac:dyDescent="0.4">
      <c r="A720" s="1217">
        <v>696</v>
      </c>
      <c r="B720" s="1218">
        <f>IF('発達障害（診断書なし・配慮あり）情報入力シート'!AQ720="",0,IF(AND('発達障害（診断書なし・配慮あり）情報入力シート'!AP720=1,'発達障害（診断書なし・配慮あり）情報入力シート'!D720&lt;&gt;"",'発達障害（診断書なし・配慮あり）情報入力シート'!D720&lt;&gt;"在籍者(2年生以上)"),1,0))</f>
        <v>0</v>
      </c>
      <c r="C720" s="1218">
        <f t="shared" si="30"/>
        <v>0</v>
      </c>
      <c r="D720" s="1218" t="str">
        <f>IFERROR(MATCH(ROW('発達障害（診断書なし・配慮あり）情報入力シート'!A696),C:C,0),"")</f>
        <v/>
      </c>
      <c r="E720" s="1218">
        <f>IF('発達障害（診断書なし・配慮あり）情報入力シート'!BS720="",0,IF(AND('発達障害（診断書なし・配慮あり）情報入力シート'!BR720=1,'発達障害（診断書なし・配慮あり）情報入力シート'!D720&lt;&gt;"",'発達障害（診断書なし・配慮あり）情報入力シート'!D720&lt;&gt;"入学しなかった"),1,0))</f>
        <v>0</v>
      </c>
      <c r="F720" s="1218">
        <f t="shared" si="31"/>
        <v>0</v>
      </c>
      <c r="G720" s="1218" t="str">
        <f>IFERROR(MATCH(ROW('発達障害（診断書なし・配慮あり）情報入力シート'!AN696),F:F,0),"")</f>
        <v/>
      </c>
      <c r="H720" s="8">
        <f>IF('発達障害（診断書なし・配慮あり）情報入力シート'!CL720="",0,IF(AND('発達障害（診断書なし・配慮あり）情報入力シート'!CK720=1,'発達障害（診断書なし・配慮あり）情報入力シート'!D720&lt;&gt;"",'発達障害（診断書なし・配慮あり）情報入力シート'!D720&lt;&gt;"入学しなかった"),1,0))</f>
        <v>0</v>
      </c>
      <c r="I720" s="8">
        <f t="shared" si="32"/>
        <v>0</v>
      </c>
      <c r="J720" s="8" t="str">
        <f>IFERROR(MATCH(ROW('発達障害（診断書なし・配慮あり）情報入力シート'!BD696),I:I,0),"")</f>
        <v/>
      </c>
      <c r="K720" s="8">
        <f>IF(OR(SUM('発達障害（診断書なし・配慮あり）情報入力シート'!AT720:BQ720,'発達障害（診断書なし・配慮あり）情報入力シート'!BT720:CJ720)&gt;0,COUNTA('発達障害（診断書なし・配慮あり）情報入力シート'!BR720:BS720)=2,COUNTA('発達障害（診断書なし・配慮あり）情報入力シート'!CK720:CL720)=2),1,0)</f>
        <v>0</v>
      </c>
      <c r="L720" s="8">
        <f>SUM('発達障害（診断書なし・配慮あり）情報入力シート'!J720:M720)+COUNTA('発達障害（診断書なし・配慮あり）情報入力シート'!N720)</f>
        <v>0</v>
      </c>
      <c r="M720" s="8">
        <f>SUM('発達障害（診断書なし・配慮あり）情報入力シート'!O720:R720)+COUNTA('発達障害（診断書なし・配慮あり）情報入力シート'!S720)</f>
        <v>0</v>
      </c>
      <c r="N720" s="8">
        <f>IF(SUM('発達障害（診断書なし・配慮あり）情報入力シート'!$T720:$AP720)&gt;0,1,0)</f>
        <v>0</v>
      </c>
      <c r="O720" s="8">
        <f>IF('発達障害（診断書なし・配慮あり）情報入力シート'!D720="入学者(新1年生)",1,0)</f>
        <v>0</v>
      </c>
    </row>
    <row r="721" spans="1:15" x14ac:dyDescent="0.4">
      <c r="A721" s="1217">
        <v>697</v>
      </c>
      <c r="B721" s="1218">
        <f>IF('発達障害（診断書なし・配慮あり）情報入力シート'!AQ721="",0,IF(AND('発達障害（診断書なし・配慮あり）情報入力シート'!AP721=1,'発達障害（診断書なし・配慮あり）情報入力シート'!D721&lt;&gt;"",'発達障害（診断書なし・配慮あり）情報入力シート'!D721&lt;&gt;"在籍者(2年生以上)"),1,0))</f>
        <v>0</v>
      </c>
      <c r="C721" s="1218">
        <f t="shared" si="30"/>
        <v>0</v>
      </c>
      <c r="D721" s="1218" t="str">
        <f>IFERROR(MATCH(ROW('発達障害（診断書なし・配慮あり）情報入力シート'!A697),C:C,0),"")</f>
        <v/>
      </c>
      <c r="E721" s="1218">
        <f>IF('発達障害（診断書なし・配慮あり）情報入力シート'!BS721="",0,IF(AND('発達障害（診断書なし・配慮あり）情報入力シート'!BR721=1,'発達障害（診断書なし・配慮あり）情報入力シート'!D721&lt;&gt;"",'発達障害（診断書なし・配慮あり）情報入力シート'!D721&lt;&gt;"入学しなかった"),1,0))</f>
        <v>0</v>
      </c>
      <c r="F721" s="1218">
        <f t="shared" si="31"/>
        <v>0</v>
      </c>
      <c r="G721" s="1218" t="str">
        <f>IFERROR(MATCH(ROW('発達障害（診断書なし・配慮あり）情報入力シート'!AN697),F:F,0),"")</f>
        <v/>
      </c>
      <c r="H721" s="8">
        <f>IF('発達障害（診断書なし・配慮あり）情報入力シート'!CL721="",0,IF(AND('発達障害（診断書なし・配慮あり）情報入力シート'!CK721=1,'発達障害（診断書なし・配慮あり）情報入力シート'!D721&lt;&gt;"",'発達障害（診断書なし・配慮あり）情報入力シート'!D721&lt;&gt;"入学しなかった"),1,0))</f>
        <v>0</v>
      </c>
      <c r="I721" s="8">
        <f t="shared" si="32"/>
        <v>0</v>
      </c>
      <c r="J721" s="8" t="str">
        <f>IFERROR(MATCH(ROW('発達障害（診断書なし・配慮あり）情報入力シート'!BD697),I:I,0),"")</f>
        <v/>
      </c>
      <c r="K721" s="8">
        <f>IF(OR(SUM('発達障害（診断書なし・配慮あり）情報入力シート'!AT721:BQ721,'発達障害（診断書なし・配慮あり）情報入力シート'!BT721:CJ721)&gt;0,COUNTA('発達障害（診断書なし・配慮あり）情報入力シート'!BR721:BS721)=2,COUNTA('発達障害（診断書なし・配慮あり）情報入力シート'!CK721:CL721)=2),1,0)</f>
        <v>0</v>
      </c>
      <c r="L721" s="8">
        <f>SUM('発達障害（診断書なし・配慮あり）情報入力シート'!J721:M721)+COUNTA('発達障害（診断書なし・配慮あり）情報入力シート'!N721)</f>
        <v>0</v>
      </c>
      <c r="M721" s="8">
        <f>SUM('発達障害（診断書なし・配慮あり）情報入力シート'!O721:R721)+COUNTA('発達障害（診断書なし・配慮あり）情報入力シート'!S721)</f>
        <v>0</v>
      </c>
      <c r="N721" s="8">
        <f>IF(SUM('発達障害（診断書なし・配慮あり）情報入力シート'!$T721:$AP721)&gt;0,1,0)</f>
        <v>0</v>
      </c>
      <c r="O721" s="8">
        <f>IF('発達障害（診断書なし・配慮あり）情報入力シート'!D721="入学者(新1年生)",1,0)</f>
        <v>0</v>
      </c>
    </row>
    <row r="722" spans="1:15" x14ac:dyDescent="0.4">
      <c r="A722" s="1217">
        <v>698</v>
      </c>
      <c r="B722" s="1218">
        <f>IF('発達障害（診断書なし・配慮あり）情報入力シート'!AQ722="",0,IF(AND('発達障害（診断書なし・配慮あり）情報入力シート'!AP722=1,'発達障害（診断書なし・配慮あり）情報入力シート'!D722&lt;&gt;"",'発達障害（診断書なし・配慮あり）情報入力シート'!D722&lt;&gt;"在籍者(2年生以上)"),1,0))</f>
        <v>0</v>
      </c>
      <c r="C722" s="1218">
        <f t="shared" si="30"/>
        <v>0</v>
      </c>
      <c r="D722" s="1218" t="str">
        <f>IFERROR(MATCH(ROW('発達障害（診断書なし・配慮あり）情報入力シート'!A698),C:C,0),"")</f>
        <v/>
      </c>
      <c r="E722" s="1218">
        <f>IF('発達障害（診断書なし・配慮あり）情報入力シート'!BS722="",0,IF(AND('発達障害（診断書なし・配慮あり）情報入力シート'!BR722=1,'発達障害（診断書なし・配慮あり）情報入力シート'!D722&lt;&gt;"",'発達障害（診断書なし・配慮あり）情報入力シート'!D722&lt;&gt;"入学しなかった"),1,0))</f>
        <v>0</v>
      </c>
      <c r="F722" s="1218">
        <f t="shared" si="31"/>
        <v>0</v>
      </c>
      <c r="G722" s="1218" t="str">
        <f>IFERROR(MATCH(ROW('発達障害（診断書なし・配慮あり）情報入力シート'!AN698),F:F,0),"")</f>
        <v/>
      </c>
      <c r="H722" s="8">
        <f>IF('発達障害（診断書なし・配慮あり）情報入力シート'!CL722="",0,IF(AND('発達障害（診断書なし・配慮あり）情報入力シート'!CK722=1,'発達障害（診断書なし・配慮あり）情報入力シート'!D722&lt;&gt;"",'発達障害（診断書なし・配慮あり）情報入力シート'!D722&lt;&gt;"入学しなかった"),1,0))</f>
        <v>0</v>
      </c>
      <c r="I722" s="8">
        <f t="shared" si="32"/>
        <v>0</v>
      </c>
      <c r="J722" s="8" t="str">
        <f>IFERROR(MATCH(ROW('発達障害（診断書なし・配慮あり）情報入力シート'!BD698),I:I,0),"")</f>
        <v/>
      </c>
      <c r="K722" s="8">
        <f>IF(OR(SUM('発達障害（診断書なし・配慮あり）情報入力シート'!AT722:BQ722,'発達障害（診断書なし・配慮あり）情報入力シート'!BT722:CJ722)&gt;0,COUNTA('発達障害（診断書なし・配慮あり）情報入力シート'!BR722:BS722)=2,COUNTA('発達障害（診断書なし・配慮あり）情報入力シート'!CK722:CL722)=2),1,0)</f>
        <v>0</v>
      </c>
      <c r="L722" s="8">
        <f>SUM('発達障害（診断書なし・配慮あり）情報入力シート'!J722:M722)+COUNTA('発達障害（診断書なし・配慮あり）情報入力シート'!N722)</f>
        <v>0</v>
      </c>
      <c r="M722" s="8">
        <f>SUM('発達障害（診断書なし・配慮あり）情報入力シート'!O722:R722)+COUNTA('発達障害（診断書なし・配慮あり）情報入力シート'!S722)</f>
        <v>0</v>
      </c>
      <c r="N722" s="8">
        <f>IF(SUM('発達障害（診断書なし・配慮あり）情報入力シート'!$T722:$AP722)&gt;0,1,0)</f>
        <v>0</v>
      </c>
      <c r="O722" s="8">
        <f>IF('発達障害（診断書なし・配慮あり）情報入力シート'!D722="入学者(新1年生)",1,0)</f>
        <v>0</v>
      </c>
    </row>
    <row r="723" spans="1:15" x14ac:dyDescent="0.4">
      <c r="A723" s="1217">
        <v>699</v>
      </c>
      <c r="B723" s="1218">
        <f>IF('発達障害（診断書なし・配慮あり）情報入力シート'!AQ723="",0,IF(AND('発達障害（診断書なし・配慮あり）情報入力シート'!AP723=1,'発達障害（診断書なし・配慮あり）情報入力シート'!D723&lt;&gt;"",'発達障害（診断書なし・配慮あり）情報入力シート'!D723&lt;&gt;"在籍者(2年生以上)"),1,0))</f>
        <v>0</v>
      </c>
      <c r="C723" s="1218">
        <f t="shared" si="30"/>
        <v>0</v>
      </c>
      <c r="D723" s="1218" t="str">
        <f>IFERROR(MATCH(ROW('発達障害（診断書なし・配慮あり）情報入力シート'!A699),C:C,0),"")</f>
        <v/>
      </c>
      <c r="E723" s="1218">
        <f>IF('発達障害（診断書なし・配慮あり）情報入力シート'!BS723="",0,IF(AND('発達障害（診断書なし・配慮あり）情報入力シート'!BR723=1,'発達障害（診断書なし・配慮あり）情報入力シート'!D723&lt;&gt;"",'発達障害（診断書なし・配慮あり）情報入力シート'!D723&lt;&gt;"入学しなかった"),1,0))</f>
        <v>0</v>
      </c>
      <c r="F723" s="1218">
        <f t="shared" si="31"/>
        <v>0</v>
      </c>
      <c r="G723" s="1218" t="str">
        <f>IFERROR(MATCH(ROW('発達障害（診断書なし・配慮あり）情報入力シート'!AN699),F:F,0),"")</f>
        <v/>
      </c>
      <c r="H723" s="8">
        <f>IF('発達障害（診断書なし・配慮あり）情報入力シート'!CL723="",0,IF(AND('発達障害（診断書なし・配慮あり）情報入力シート'!CK723=1,'発達障害（診断書なし・配慮あり）情報入力シート'!D723&lt;&gt;"",'発達障害（診断書なし・配慮あり）情報入力シート'!D723&lt;&gt;"入学しなかった"),1,0))</f>
        <v>0</v>
      </c>
      <c r="I723" s="8">
        <f t="shared" si="32"/>
        <v>0</v>
      </c>
      <c r="J723" s="8" t="str">
        <f>IFERROR(MATCH(ROW('発達障害（診断書なし・配慮あり）情報入力シート'!BD699),I:I,0),"")</f>
        <v/>
      </c>
      <c r="K723" s="8">
        <f>IF(OR(SUM('発達障害（診断書なし・配慮あり）情報入力シート'!AT723:BQ723,'発達障害（診断書なし・配慮あり）情報入力シート'!BT723:CJ723)&gt;0,COUNTA('発達障害（診断書なし・配慮あり）情報入力シート'!BR723:BS723)=2,COUNTA('発達障害（診断書なし・配慮あり）情報入力シート'!CK723:CL723)=2),1,0)</f>
        <v>0</v>
      </c>
      <c r="L723" s="8">
        <f>SUM('発達障害（診断書なし・配慮あり）情報入力シート'!J723:M723)+COUNTA('発達障害（診断書なし・配慮あり）情報入力シート'!N723)</f>
        <v>0</v>
      </c>
      <c r="M723" s="8">
        <f>SUM('発達障害（診断書なし・配慮あり）情報入力シート'!O723:R723)+COUNTA('発達障害（診断書なし・配慮あり）情報入力シート'!S723)</f>
        <v>0</v>
      </c>
      <c r="N723" s="8">
        <f>IF(SUM('発達障害（診断書なし・配慮あり）情報入力シート'!$T723:$AP723)&gt;0,1,0)</f>
        <v>0</v>
      </c>
      <c r="O723" s="8">
        <f>IF('発達障害（診断書なし・配慮あり）情報入力シート'!D723="入学者(新1年生)",1,0)</f>
        <v>0</v>
      </c>
    </row>
    <row r="724" spans="1:15" x14ac:dyDescent="0.4">
      <c r="A724" s="1217">
        <v>700</v>
      </c>
      <c r="B724" s="1218">
        <f>IF('発達障害（診断書なし・配慮あり）情報入力シート'!AQ724="",0,IF(AND('発達障害（診断書なし・配慮あり）情報入力シート'!AP724=1,'発達障害（診断書なし・配慮あり）情報入力シート'!D724&lt;&gt;"",'発達障害（診断書なし・配慮あり）情報入力シート'!D724&lt;&gt;"在籍者(2年生以上)"),1,0))</f>
        <v>0</v>
      </c>
      <c r="C724" s="1218">
        <f t="shared" si="30"/>
        <v>0</v>
      </c>
      <c r="D724" s="1218" t="str">
        <f>IFERROR(MATCH(ROW('発達障害（診断書なし・配慮あり）情報入力シート'!A700),C:C,0),"")</f>
        <v/>
      </c>
      <c r="E724" s="1218">
        <f>IF('発達障害（診断書なし・配慮あり）情報入力シート'!BS724="",0,IF(AND('発達障害（診断書なし・配慮あり）情報入力シート'!BR724=1,'発達障害（診断書なし・配慮あり）情報入力シート'!D724&lt;&gt;"",'発達障害（診断書なし・配慮あり）情報入力シート'!D724&lt;&gt;"入学しなかった"),1,0))</f>
        <v>0</v>
      </c>
      <c r="F724" s="1218">
        <f t="shared" si="31"/>
        <v>0</v>
      </c>
      <c r="G724" s="1218" t="str">
        <f>IFERROR(MATCH(ROW('発達障害（診断書なし・配慮あり）情報入力シート'!AN700),F:F,0),"")</f>
        <v/>
      </c>
      <c r="H724" s="8">
        <f>IF('発達障害（診断書なし・配慮あり）情報入力シート'!CL724="",0,IF(AND('発達障害（診断書なし・配慮あり）情報入力シート'!CK724=1,'発達障害（診断書なし・配慮あり）情報入力シート'!D724&lt;&gt;"",'発達障害（診断書なし・配慮あり）情報入力シート'!D724&lt;&gt;"入学しなかった"),1,0))</f>
        <v>0</v>
      </c>
      <c r="I724" s="8">
        <f t="shared" si="32"/>
        <v>0</v>
      </c>
      <c r="J724" s="8" t="str">
        <f>IFERROR(MATCH(ROW('発達障害（診断書なし・配慮あり）情報入力シート'!BD700),I:I,0),"")</f>
        <v/>
      </c>
      <c r="K724" s="8">
        <f>IF(OR(SUM('発達障害（診断書なし・配慮あり）情報入力シート'!AT724:BQ724,'発達障害（診断書なし・配慮あり）情報入力シート'!BT724:CJ724)&gt;0,COUNTA('発達障害（診断書なし・配慮あり）情報入力シート'!BR724:BS724)=2,COUNTA('発達障害（診断書なし・配慮あり）情報入力シート'!CK724:CL724)=2),1,0)</f>
        <v>0</v>
      </c>
      <c r="L724" s="8">
        <f>SUM('発達障害（診断書なし・配慮あり）情報入力シート'!J724:M724)+COUNTA('発達障害（診断書なし・配慮あり）情報入力シート'!N724)</f>
        <v>0</v>
      </c>
      <c r="M724" s="8">
        <f>SUM('発達障害（診断書なし・配慮あり）情報入力シート'!O724:R724)+COUNTA('発達障害（診断書なし・配慮あり）情報入力シート'!S724)</f>
        <v>0</v>
      </c>
      <c r="N724" s="8">
        <f>IF(SUM('発達障害（診断書なし・配慮あり）情報入力シート'!$T724:$AP724)&gt;0,1,0)</f>
        <v>0</v>
      </c>
      <c r="O724" s="8">
        <f>IF('発達障害（診断書なし・配慮あり）情報入力シート'!D724="入学者(新1年生)",1,0)</f>
        <v>0</v>
      </c>
    </row>
    <row r="725" spans="1:15" x14ac:dyDescent="0.4">
      <c r="A725" s="1217">
        <v>701</v>
      </c>
      <c r="B725" s="1218">
        <f>IF('発達障害（診断書なし・配慮あり）情報入力シート'!AQ725="",0,IF(AND('発達障害（診断書なし・配慮あり）情報入力シート'!AP725=1,'発達障害（診断書なし・配慮あり）情報入力シート'!D725&lt;&gt;"",'発達障害（診断書なし・配慮あり）情報入力シート'!D725&lt;&gt;"在籍者(2年生以上)"),1,0))</f>
        <v>0</v>
      </c>
      <c r="C725" s="1218">
        <f t="shared" si="30"/>
        <v>0</v>
      </c>
      <c r="D725" s="1218" t="str">
        <f>IFERROR(MATCH(ROW('発達障害（診断書なし・配慮あり）情報入力シート'!A701),C:C,0),"")</f>
        <v/>
      </c>
      <c r="E725" s="1218">
        <f>IF('発達障害（診断書なし・配慮あり）情報入力シート'!BS725="",0,IF(AND('発達障害（診断書なし・配慮あり）情報入力シート'!BR725=1,'発達障害（診断書なし・配慮あり）情報入力シート'!D725&lt;&gt;"",'発達障害（診断書なし・配慮あり）情報入力シート'!D725&lt;&gt;"入学しなかった"),1,0))</f>
        <v>0</v>
      </c>
      <c r="F725" s="1218">
        <f t="shared" si="31"/>
        <v>0</v>
      </c>
      <c r="G725" s="1218" t="str">
        <f>IFERROR(MATCH(ROW('発達障害（診断書なし・配慮あり）情報入力シート'!AN701),F:F,0),"")</f>
        <v/>
      </c>
      <c r="H725" s="8">
        <f>IF('発達障害（診断書なし・配慮あり）情報入力シート'!CL725="",0,IF(AND('発達障害（診断書なし・配慮あり）情報入力シート'!CK725=1,'発達障害（診断書なし・配慮あり）情報入力シート'!D725&lt;&gt;"",'発達障害（診断書なし・配慮あり）情報入力シート'!D725&lt;&gt;"入学しなかった"),1,0))</f>
        <v>0</v>
      </c>
      <c r="I725" s="8">
        <f t="shared" si="32"/>
        <v>0</v>
      </c>
      <c r="J725" s="8" t="str">
        <f>IFERROR(MATCH(ROW('発達障害（診断書なし・配慮あり）情報入力シート'!BD701),I:I,0),"")</f>
        <v/>
      </c>
      <c r="K725" s="8">
        <f>IF(OR(SUM('発達障害（診断書なし・配慮あり）情報入力シート'!AT725:BQ725,'発達障害（診断書なし・配慮あり）情報入力シート'!BT725:CJ725)&gt;0,COUNTA('発達障害（診断書なし・配慮あり）情報入力シート'!BR725:BS725)=2,COUNTA('発達障害（診断書なし・配慮あり）情報入力シート'!CK725:CL725)=2),1,0)</f>
        <v>0</v>
      </c>
      <c r="L725" s="8">
        <f>SUM('発達障害（診断書なし・配慮あり）情報入力シート'!J725:M725)+COUNTA('発達障害（診断書なし・配慮あり）情報入力シート'!N725)</f>
        <v>0</v>
      </c>
      <c r="M725" s="8">
        <f>SUM('発達障害（診断書なし・配慮あり）情報入力シート'!O725:R725)+COUNTA('発達障害（診断書なし・配慮あり）情報入力シート'!S725)</f>
        <v>0</v>
      </c>
      <c r="N725" s="8">
        <f>IF(SUM('発達障害（診断書なし・配慮あり）情報入力シート'!$T725:$AP725)&gt;0,1,0)</f>
        <v>0</v>
      </c>
      <c r="O725" s="8">
        <f>IF('発達障害（診断書なし・配慮あり）情報入力シート'!D725="入学者(新1年生)",1,0)</f>
        <v>0</v>
      </c>
    </row>
    <row r="726" spans="1:15" x14ac:dyDescent="0.4">
      <c r="A726" s="1217">
        <v>702</v>
      </c>
      <c r="B726" s="1218">
        <f>IF('発達障害（診断書なし・配慮あり）情報入力シート'!AQ726="",0,IF(AND('発達障害（診断書なし・配慮あり）情報入力シート'!AP726=1,'発達障害（診断書なし・配慮あり）情報入力シート'!D726&lt;&gt;"",'発達障害（診断書なし・配慮あり）情報入力シート'!D726&lt;&gt;"在籍者(2年生以上)"),1,0))</f>
        <v>0</v>
      </c>
      <c r="C726" s="1218">
        <f t="shared" si="30"/>
        <v>0</v>
      </c>
      <c r="D726" s="1218" t="str">
        <f>IFERROR(MATCH(ROW('発達障害（診断書なし・配慮あり）情報入力シート'!A702),C:C,0),"")</f>
        <v/>
      </c>
      <c r="E726" s="1218">
        <f>IF('発達障害（診断書なし・配慮あり）情報入力シート'!BS726="",0,IF(AND('発達障害（診断書なし・配慮あり）情報入力シート'!BR726=1,'発達障害（診断書なし・配慮あり）情報入力シート'!D726&lt;&gt;"",'発達障害（診断書なし・配慮あり）情報入力シート'!D726&lt;&gt;"入学しなかった"),1,0))</f>
        <v>0</v>
      </c>
      <c r="F726" s="1218">
        <f t="shared" si="31"/>
        <v>0</v>
      </c>
      <c r="G726" s="1218" t="str">
        <f>IFERROR(MATCH(ROW('発達障害（診断書なし・配慮あり）情報入力シート'!AN702),F:F,0),"")</f>
        <v/>
      </c>
      <c r="H726" s="8">
        <f>IF('発達障害（診断書なし・配慮あり）情報入力シート'!CL726="",0,IF(AND('発達障害（診断書なし・配慮あり）情報入力シート'!CK726=1,'発達障害（診断書なし・配慮あり）情報入力シート'!D726&lt;&gt;"",'発達障害（診断書なし・配慮あり）情報入力シート'!D726&lt;&gt;"入学しなかった"),1,0))</f>
        <v>0</v>
      </c>
      <c r="I726" s="8">
        <f t="shared" si="32"/>
        <v>0</v>
      </c>
      <c r="J726" s="8" t="str">
        <f>IFERROR(MATCH(ROW('発達障害（診断書なし・配慮あり）情報入力シート'!BD702),I:I,0),"")</f>
        <v/>
      </c>
      <c r="K726" s="8">
        <f>IF(OR(SUM('発達障害（診断書なし・配慮あり）情報入力シート'!AT726:BQ726,'発達障害（診断書なし・配慮あり）情報入力シート'!BT726:CJ726)&gt;0,COUNTA('発達障害（診断書なし・配慮あり）情報入力シート'!BR726:BS726)=2,COUNTA('発達障害（診断書なし・配慮あり）情報入力シート'!CK726:CL726)=2),1,0)</f>
        <v>0</v>
      </c>
      <c r="L726" s="8">
        <f>SUM('発達障害（診断書なし・配慮あり）情報入力シート'!J726:M726)+COUNTA('発達障害（診断書なし・配慮あり）情報入力シート'!N726)</f>
        <v>0</v>
      </c>
      <c r="M726" s="8">
        <f>SUM('発達障害（診断書なし・配慮あり）情報入力シート'!O726:R726)+COUNTA('発達障害（診断書なし・配慮あり）情報入力シート'!S726)</f>
        <v>0</v>
      </c>
      <c r="N726" s="8">
        <f>IF(SUM('発達障害（診断書なし・配慮あり）情報入力シート'!$T726:$AP726)&gt;0,1,0)</f>
        <v>0</v>
      </c>
      <c r="O726" s="8">
        <f>IF('発達障害（診断書なし・配慮あり）情報入力シート'!D726="入学者(新1年生)",1,0)</f>
        <v>0</v>
      </c>
    </row>
    <row r="727" spans="1:15" x14ac:dyDescent="0.4">
      <c r="A727" s="1217">
        <v>703</v>
      </c>
      <c r="B727" s="1218">
        <f>IF('発達障害（診断書なし・配慮あり）情報入力シート'!AQ727="",0,IF(AND('発達障害（診断書なし・配慮あり）情報入力シート'!AP727=1,'発達障害（診断書なし・配慮あり）情報入力シート'!D727&lt;&gt;"",'発達障害（診断書なし・配慮あり）情報入力シート'!D727&lt;&gt;"在籍者(2年生以上)"),1,0))</f>
        <v>0</v>
      </c>
      <c r="C727" s="1218">
        <f t="shared" si="30"/>
        <v>0</v>
      </c>
      <c r="D727" s="1218" t="str">
        <f>IFERROR(MATCH(ROW('発達障害（診断書なし・配慮あり）情報入力シート'!A703),C:C,0),"")</f>
        <v/>
      </c>
      <c r="E727" s="1218">
        <f>IF('発達障害（診断書なし・配慮あり）情報入力シート'!BS727="",0,IF(AND('発達障害（診断書なし・配慮あり）情報入力シート'!BR727=1,'発達障害（診断書なし・配慮あり）情報入力シート'!D727&lt;&gt;"",'発達障害（診断書なし・配慮あり）情報入力シート'!D727&lt;&gt;"入学しなかった"),1,0))</f>
        <v>0</v>
      </c>
      <c r="F727" s="1218">
        <f t="shared" si="31"/>
        <v>0</v>
      </c>
      <c r="G727" s="1218" t="str">
        <f>IFERROR(MATCH(ROW('発達障害（診断書なし・配慮あり）情報入力シート'!AN703),F:F,0),"")</f>
        <v/>
      </c>
      <c r="H727" s="8">
        <f>IF('発達障害（診断書なし・配慮あり）情報入力シート'!CL727="",0,IF(AND('発達障害（診断書なし・配慮あり）情報入力シート'!CK727=1,'発達障害（診断書なし・配慮あり）情報入力シート'!D727&lt;&gt;"",'発達障害（診断書なし・配慮あり）情報入力シート'!D727&lt;&gt;"入学しなかった"),1,0))</f>
        <v>0</v>
      </c>
      <c r="I727" s="8">
        <f t="shared" si="32"/>
        <v>0</v>
      </c>
      <c r="J727" s="8" t="str">
        <f>IFERROR(MATCH(ROW('発達障害（診断書なし・配慮あり）情報入力シート'!BD703),I:I,0),"")</f>
        <v/>
      </c>
      <c r="K727" s="8">
        <f>IF(OR(SUM('発達障害（診断書なし・配慮あり）情報入力シート'!AT727:BQ727,'発達障害（診断書なし・配慮あり）情報入力シート'!BT727:CJ727)&gt;0,COUNTA('発達障害（診断書なし・配慮あり）情報入力シート'!BR727:BS727)=2,COUNTA('発達障害（診断書なし・配慮あり）情報入力シート'!CK727:CL727)=2),1,0)</f>
        <v>0</v>
      </c>
      <c r="L727" s="8">
        <f>SUM('発達障害（診断書なし・配慮あり）情報入力シート'!J727:M727)+COUNTA('発達障害（診断書なし・配慮あり）情報入力シート'!N727)</f>
        <v>0</v>
      </c>
      <c r="M727" s="8">
        <f>SUM('発達障害（診断書なし・配慮あり）情報入力シート'!O727:R727)+COUNTA('発達障害（診断書なし・配慮あり）情報入力シート'!S727)</f>
        <v>0</v>
      </c>
      <c r="N727" s="8">
        <f>IF(SUM('発達障害（診断書なし・配慮あり）情報入力シート'!$T727:$AP727)&gt;0,1,0)</f>
        <v>0</v>
      </c>
      <c r="O727" s="8">
        <f>IF('発達障害（診断書なし・配慮あり）情報入力シート'!D727="入学者(新1年生)",1,0)</f>
        <v>0</v>
      </c>
    </row>
    <row r="728" spans="1:15" x14ac:dyDescent="0.4">
      <c r="A728" s="1217">
        <v>704</v>
      </c>
      <c r="B728" s="1218">
        <f>IF('発達障害（診断書なし・配慮あり）情報入力シート'!AQ728="",0,IF(AND('発達障害（診断書なし・配慮あり）情報入力シート'!AP728=1,'発達障害（診断書なし・配慮あり）情報入力シート'!D728&lt;&gt;"",'発達障害（診断書なし・配慮あり）情報入力シート'!D728&lt;&gt;"在籍者(2年生以上)"),1,0))</f>
        <v>0</v>
      </c>
      <c r="C728" s="1218">
        <f t="shared" si="30"/>
        <v>0</v>
      </c>
      <c r="D728" s="1218" t="str">
        <f>IFERROR(MATCH(ROW('発達障害（診断書なし・配慮あり）情報入力シート'!A704),C:C,0),"")</f>
        <v/>
      </c>
      <c r="E728" s="1218">
        <f>IF('発達障害（診断書なし・配慮あり）情報入力シート'!BS728="",0,IF(AND('発達障害（診断書なし・配慮あり）情報入力シート'!BR728=1,'発達障害（診断書なし・配慮あり）情報入力シート'!D728&lt;&gt;"",'発達障害（診断書なし・配慮あり）情報入力シート'!D728&lt;&gt;"入学しなかった"),1,0))</f>
        <v>0</v>
      </c>
      <c r="F728" s="1218">
        <f t="shared" si="31"/>
        <v>0</v>
      </c>
      <c r="G728" s="1218" t="str">
        <f>IFERROR(MATCH(ROW('発達障害（診断書なし・配慮あり）情報入力シート'!AN704),F:F,0),"")</f>
        <v/>
      </c>
      <c r="H728" s="8">
        <f>IF('発達障害（診断書なし・配慮あり）情報入力シート'!CL728="",0,IF(AND('発達障害（診断書なし・配慮あり）情報入力シート'!CK728=1,'発達障害（診断書なし・配慮あり）情報入力シート'!D728&lt;&gt;"",'発達障害（診断書なし・配慮あり）情報入力シート'!D728&lt;&gt;"入学しなかった"),1,0))</f>
        <v>0</v>
      </c>
      <c r="I728" s="8">
        <f t="shared" si="32"/>
        <v>0</v>
      </c>
      <c r="J728" s="8" t="str">
        <f>IFERROR(MATCH(ROW('発達障害（診断書なし・配慮あり）情報入力シート'!BD704),I:I,0),"")</f>
        <v/>
      </c>
      <c r="K728" s="8">
        <f>IF(OR(SUM('発達障害（診断書なし・配慮あり）情報入力シート'!AT728:BQ728,'発達障害（診断書なし・配慮あり）情報入力シート'!BT728:CJ728)&gt;0,COUNTA('発達障害（診断書なし・配慮あり）情報入力シート'!BR728:BS728)=2,COUNTA('発達障害（診断書なし・配慮あり）情報入力シート'!CK728:CL728)=2),1,0)</f>
        <v>0</v>
      </c>
      <c r="L728" s="8">
        <f>SUM('発達障害（診断書なし・配慮あり）情報入力シート'!J728:M728)+COUNTA('発達障害（診断書なし・配慮あり）情報入力シート'!N728)</f>
        <v>0</v>
      </c>
      <c r="M728" s="8">
        <f>SUM('発達障害（診断書なし・配慮あり）情報入力シート'!O728:R728)+COUNTA('発達障害（診断書なし・配慮あり）情報入力シート'!S728)</f>
        <v>0</v>
      </c>
      <c r="N728" s="8">
        <f>IF(SUM('発達障害（診断書なし・配慮あり）情報入力シート'!$T728:$AP728)&gt;0,1,0)</f>
        <v>0</v>
      </c>
      <c r="O728" s="8">
        <f>IF('発達障害（診断書なし・配慮あり）情報入力シート'!D728="入学者(新1年生)",1,0)</f>
        <v>0</v>
      </c>
    </row>
    <row r="729" spans="1:15" x14ac:dyDescent="0.4">
      <c r="A729" s="1217">
        <v>705</v>
      </c>
      <c r="B729" s="1218">
        <f>IF('発達障害（診断書なし・配慮あり）情報入力シート'!AQ729="",0,IF(AND('発達障害（診断書なし・配慮あり）情報入力シート'!AP729=1,'発達障害（診断書なし・配慮あり）情報入力シート'!D729&lt;&gt;"",'発達障害（診断書なし・配慮あり）情報入力シート'!D729&lt;&gt;"在籍者(2年生以上)"),1,0))</f>
        <v>0</v>
      </c>
      <c r="C729" s="1218">
        <f t="shared" ref="C729:C792" si="33">C728+B729</f>
        <v>0</v>
      </c>
      <c r="D729" s="1218" t="str">
        <f>IFERROR(MATCH(ROW('発達障害（診断書なし・配慮あり）情報入力シート'!A705),C:C,0),"")</f>
        <v/>
      </c>
      <c r="E729" s="1218">
        <f>IF('発達障害（診断書なし・配慮あり）情報入力シート'!BS729="",0,IF(AND('発達障害（診断書なし・配慮あり）情報入力シート'!BR729=1,'発達障害（診断書なし・配慮あり）情報入力シート'!D729&lt;&gt;"",'発達障害（診断書なし・配慮あり）情報入力シート'!D729&lt;&gt;"入学しなかった"),1,0))</f>
        <v>0</v>
      </c>
      <c r="F729" s="1218">
        <f t="shared" ref="F729:F792" si="34">F728+E729</f>
        <v>0</v>
      </c>
      <c r="G729" s="1218" t="str">
        <f>IFERROR(MATCH(ROW('発達障害（診断書なし・配慮あり）情報入力シート'!AN705),F:F,0),"")</f>
        <v/>
      </c>
      <c r="H729" s="8">
        <f>IF('発達障害（診断書なし・配慮あり）情報入力シート'!CL729="",0,IF(AND('発達障害（診断書なし・配慮あり）情報入力シート'!CK729=1,'発達障害（診断書なし・配慮あり）情報入力シート'!D729&lt;&gt;"",'発達障害（診断書なし・配慮あり）情報入力シート'!D729&lt;&gt;"入学しなかった"),1,0))</f>
        <v>0</v>
      </c>
      <c r="I729" s="8">
        <f t="shared" ref="I729:I792" si="35">I728+H729</f>
        <v>0</v>
      </c>
      <c r="J729" s="8" t="str">
        <f>IFERROR(MATCH(ROW('発達障害（診断書なし・配慮あり）情報入力シート'!BD705),I:I,0),"")</f>
        <v/>
      </c>
      <c r="K729" s="8">
        <f>IF(OR(SUM('発達障害（診断書なし・配慮あり）情報入力シート'!AT729:BQ729,'発達障害（診断書なし・配慮あり）情報入力シート'!BT729:CJ729)&gt;0,COUNTA('発達障害（診断書なし・配慮あり）情報入力シート'!BR729:BS729)=2,COUNTA('発達障害（診断書なし・配慮あり）情報入力シート'!CK729:CL729)=2),1,0)</f>
        <v>0</v>
      </c>
      <c r="L729" s="8">
        <f>SUM('発達障害（診断書なし・配慮あり）情報入力シート'!J729:M729)+COUNTA('発達障害（診断書なし・配慮あり）情報入力シート'!N729)</f>
        <v>0</v>
      </c>
      <c r="M729" s="8">
        <f>SUM('発達障害（診断書なし・配慮あり）情報入力シート'!O729:R729)+COUNTA('発達障害（診断書なし・配慮あり）情報入力シート'!S729)</f>
        <v>0</v>
      </c>
      <c r="N729" s="8">
        <f>IF(SUM('発達障害（診断書なし・配慮あり）情報入力シート'!$T729:$AP729)&gt;0,1,0)</f>
        <v>0</v>
      </c>
      <c r="O729" s="8">
        <f>IF('発達障害（診断書なし・配慮あり）情報入力シート'!D729="入学者(新1年生)",1,0)</f>
        <v>0</v>
      </c>
    </row>
    <row r="730" spans="1:15" x14ac:dyDescent="0.4">
      <c r="A730" s="1217">
        <v>706</v>
      </c>
      <c r="B730" s="1218">
        <f>IF('発達障害（診断書なし・配慮あり）情報入力シート'!AQ730="",0,IF(AND('発達障害（診断書なし・配慮あり）情報入力シート'!AP730=1,'発達障害（診断書なし・配慮あり）情報入力シート'!D730&lt;&gt;"",'発達障害（診断書なし・配慮あり）情報入力シート'!D730&lt;&gt;"在籍者(2年生以上)"),1,0))</f>
        <v>0</v>
      </c>
      <c r="C730" s="1218">
        <f t="shared" si="33"/>
        <v>0</v>
      </c>
      <c r="D730" s="1218" t="str">
        <f>IFERROR(MATCH(ROW('発達障害（診断書なし・配慮あり）情報入力シート'!A706),C:C,0),"")</f>
        <v/>
      </c>
      <c r="E730" s="1218">
        <f>IF('発達障害（診断書なし・配慮あり）情報入力シート'!BS730="",0,IF(AND('発達障害（診断書なし・配慮あり）情報入力シート'!BR730=1,'発達障害（診断書なし・配慮あり）情報入力シート'!D730&lt;&gt;"",'発達障害（診断書なし・配慮あり）情報入力シート'!D730&lt;&gt;"入学しなかった"),1,0))</f>
        <v>0</v>
      </c>
      <c r="F730" s="1218">
        <f t="shared" si="34"/>
        <v>0</v>
      </c>
      <c r="G730" s="1218" t="str">
        <f>IFERROR(MATCH(ROW('発達障害（診断書なし・配慮あり）情報入力シート'!AN706),F:F,0),"")</f>
        <v/>
      </c>
      <c r="H730" s="8">
        <f>IF('発達障害（診断書なし・配慮あり）情報入力シート'!CL730="",0,IF(AND('発達障害（診断書なし・配慮あり）情報入力シート'!CK730=1,'発達障害（診断書なし・配慮あり）情報入力シート'!D730&lt;&gt;"",'発達障害（診断書なし・配慮あり）情報入力シート'!D730&lt;&gt;"入学しなかった"),1,0))</f>
        <v>0</v>
      </c>
      <c r="I730" s="8">
        <f t="shared" si="35"/>
        <v>0</v>
      </c>
      <c r="J730" s="8" t="str">
        <f>IFERROR(MATCH(ROW('発達障害（診断書なし・配慮あり）情報入力シート'!BD706),I:I,0),"")</f>
        <v/>
      </c>
      <c r="K730" s="8">
        <f>IF(OR(SUM('発達障害（診断書なし・配慮あり）情報入力シート'!AT730:BQ730,'発達障害（診断書なし・配慮あり）情報入力シート'!BT730:CJ730)&gt;0,COUNTA('発達障害（診断書なし・配慮あり）情報入力シート'!BR730:BS730)=2,COUNTA('発達障害（診断書なし・配慮あり）情報入力シート'!CK730:CL730)=2),1,0)</f>
        <v>0</v>
      </c>
      <c r="L730" s="8">
        <f>SUM('発達障害（診断書なし・配慮あり）情報入力シート'!J730:M730)+COUNTA('発達障害（診断書なし・配慮あり）情報入力シート'!N730)</f>
        <v>0</v>
      </c>
      <c r="M730" s="8">
        <f>SUM('発達障害（診断書なし・配慮あり）情報入力シート'!O730:R730)+COUNTA('発達障害（診断書なし・配慮あり）情報入力シート'!S730)</f>
        <v>0</v>
      </c>
      <c r="N730" s="8">
        <f>IF(SUM('発達障害（診断書なし・配慮あり）情報入力シート'!$T730:$AP730)&gt;0,1,0)</f>
        <v>0</v>
      </c>
      <c r="O730" s="8">
        <f>IF('発達障害（診断書なし・配慮あり）情報入力シート'!D730="入学者(新1年生)",1,0)</f>
        <v>0</v>
      </c>
    </row>
    <row r="731" spans="1:15" x14ac:dyDescent="0.4">
      <c r="A731" s="1217">
        <v>707</v>
      </c>
      <c r="B731" s="1218">
        <f>IF('発達障害（診断書なし・配慮あり）情報入力シート'!AQ731="",0,IF(AND('発達障害（診断書なし・配慮あり）情報入力シート'!AP731=1,'発達障害（診断書なし・配慮あり）情報入力シート'!D731&lt;&gt;"",'発達障害（診断書なし・配慮あり）情報入力シート'!D731&lt;&gt;"在籍者(2年生以上)"),1,0))</f>
        <v>0</v>
      </c>
      <c r="C731" s="1218">
        <f t="shared" si="33"/>
        <v>0</v>
      </c>
      <c r="D731" s="1218" t="str">
        <f>IFERROR(MATCH(ROW('発達障害（診断書なし・配慮あり）情報入力シート'!A707),C:C,0),"")</f>
        <v/>
      </c>
      <c r="E731" s="1218">
        <f>IF('発達障害（診断書なし・配慮あり）情報入力シート'!BS731="",0,IF(AND('発達障害（診断書なし・配慮あり）情報入力シート'!BR731=1,'発達障害（診断書なし・配慮あり）情報入力シート'!D731&lt;&gt;"",'発達障害（診断書なし・配慮あり）情報入力シート'!D731&lt;&gt;"入学しなかった"),1,0))</f>
        <v>0</v>
      </c>
      <c r="F731" s="1218">
        <f t="shared" si="34"/>
        <v>0</v>
      </c>
      <c r="G731" s="1218" t="str">
        <f>IFERROR(MATCH(ROW('発達障害（診断書なし・配慮あり）情報入力シート'!AN707),F:F,0),"")</f>
        <v/>
      </c>
      <c r="H731" s="8">
        <f>IF('発達障害（診断書なし・配慮あり）情報入力シート'!CL731="",0,IF(AND('発達障害（診断書なし・配慮あり）情報入力シート'!CK731=1,'発達障害（診断書なし・配慮あり）情報入力シート'!D731&lt;&gt;"",'発達障害（診断書なし・配慮あり）情報入力シート'!D731&lt;&gt;"入学しなかった"),1,0))</f>
        <v>0</v>
      </c>
      <c r="I731" s="8">
        <f t="shared" si="35"/>
        <v>0</v>
      </c>
      <c r="J731" s="8" t="str">
        <f>IFERROR(MATCH(ROW('発達障害（診断書なし・配慮あり）情報入力シート'!BD707),I:I,0),"")</f>
        <v/>
      </c>
      <c r="K731" s="8">
        <f>IF(OR(SUM('発達障害（診断書なし・配慮あり）情報入力シート'!AT731:BQ731,'発達障害（診断書なし・配慮あり）情報入力シート'!BT731:CJ731)&gt;0,COUNTA('発達障害（診断書なし・配慮あり）情報入力シート'!BR731:BS731)=2,COUNTA('発達障害（診断書なし・配慮あり）情報入力シート'!CK731:CL731)=2),1,0)</f>
        <v>0</v>
      </c>
      <c r="L731" s="8">
        <f>SUM('発達障害（診断書なし・配慮あり）情報入力シート'!J731:M731)+COUNTA('発達障害（診断書なし・配慮あり）情報入力シート'!N731)</f>
        <v>0</v>
      </c>
      <c r="M731" s="8">
        <f>SUM('発達障害（診断書なし・配慮あり）情報入力シート'!O731:R731)+COUNTA('発達障害（診断書なし・配慮あり）情報入力シート'!S731)</f>
        <v>0</v>
      </c>
      <c r="N731" s="8">
        <f>IF(SUM('発達障害（診断書なし・配慮あり）情報入力シート'!$T731:$AP731)&gt;0,1,0)</f>
        <v>0</v>
      </c>
      <c r="O731" s="8">
        <f>IF('発達障害（診断書なし・配慮あり）情報入力シート'!D731="入学者(新1年生)",1,0)</f>
        <v>0</v>
      </c>
    </row>
    <row r="732" spans="1:15" x14ac:dyDescent="0.4">
      <c r="A732" s="1217">
        <v>708</v>
      </c>
      <c r="B732" s="1218">
        <f>IF('発達障害（診断書なし・配慮あり）情報入力シート'!AQ732="",0,IF(AND('発達障害（診断書なし・配慮あり）情報入力シート'!AP732=1,'発達障害（診断書なし・配慮あり）情報入力シート'!D732&lt;&gt;"",'発達障害（診断書なし・配慮あり）情報入力シート'!D732&lt;&gt;"在籍者(2年生以上)"),1,0))</f>
        <v>0</v>
      </c>
      <c r="C732" s="1218">
        <f t="shared" si="33"/>
        <v>0</v>
      </c>
      <c r="D732" s="1218" t="str">
        <f>IFERROR(MATCH(ROW('発達障害（診断書なし・配慮あり）情報入力シート'!A708),C:C,0),"")</f>
        <v/>
      </c>
      <c r="E732" s="1218">
        <f>IF('発達障害（診断書なし・配慮あり）情報入力シート'!BS732="",0,IF(AND('発達障害（診断書なし・配慮あり）情報入力シート'!BR732=1,'発達障害（診断書なし・配慮あり）情報入力シート'!D732&lt;&gt;"",'発達障害（診断書なし・配慮あり）情報入力シート'!D732&lt;&gt;"入学しなかった"),1,0))</f>
        <v>0</v>
      </c>
      <c r="F732" s="1218">
        <f t="shared" si="34"/>
        <v>0</v>
      </c>
      <c r="G732" s="1218" t="str">
        <f>IFERROR(MATCH(ROW('発達障害（診断書なし・配慮あり）情報入力シート'!AN708),F:F,0),"")</f>
        <v/>
      </c>
      <c r="H732" s="8">
        <f>IF('発達障害（診断書なし・配慮あり）情報入力シート'!CL732="",0,IF(AND('発達障害（診断書なし・配慮あり）情報入力シート'!CK732=1,'発達障害（診断書なし・配慮あり）情報入力シート'!D732&lt;&gt;"",'発達障害（診断書なし・配慮あり）情報入力シート'!D732&lt;&gt;"入学しなかった"),1,0))</f>
        <v>0</v>
      </c>
      <c r="I732" s="8">
        <f t="shared" si="35"/>
        <v>0</v>
      </c>
      <c r="J732" s="8" t="str">
        <f>IFERROR(MATCH(ROW('発達障害（診断書なし・配慮あり）情報入力シート'!BD708),I:I,0),"")</f>
        <v/>
      </c>
      <c r="K732" s="8">
        <f>IF(OR(SUM('発達障害（診断書なし・配慮あり）情報入力シート'!AT732:BQ732,'発達障害（診断書なし・配慮あり）情報入力シート'!BT732:CJ732)&gt;0,COUNTA('発達障害（診断書なし・配慮あり）情報入力シート'!BR732:BS732)=2,COUNTA('発達障害（診断書なし・配慮あり）情報入力シート'!CK732:CL732)=2),1,0)</f>
        <v>0</v>
      </c>
      <c r="L732" s="8">
        <f>SUM('発達障害（診断書なし・配慮あり）情報入力シート'!J732:M732)+COUNTA('発達障害（診断書なし・配慮あり）情報入力シート'!N732)</f>
        <v>0</v>
      </c>
      <c r="M732" s="8">
        <f>SUM('発達障害（診断書なし・配慮あり）情報入力シート'!O732:R732)+COUNTA('発達障害（診断書なし・配慮あり）情報入力シート'!S732)</f>
        <v>0</v>
      </c>
      <c r="N732" s="8">
        <f>IF(SUM('発達障害（診断書なし・配慮あり）情報入力シート'!$T732:$AP732)&gt;0,1,0)</f>
        <v>0</v>
      </c>
      <c r="O732" s="8">
        <f>IF('発達障害（診断書なし・配慮あり）情報入力シート'!D732="入学者(新1年生)",1,0)</f>
        <v>0</v>
      </c>
    </row>
    <row r="733" spans="1:15" x14ac:dyDescent="0.4">
      <c r="A733" s="1217">
        <v>709</v>
      </c>
      <c r="B733" s="1218">
        <f>IF('発達障害（診断書なし・配慮あり）情報入力シート'!AQ733="",0,IF(AND('発達障害（診断書なし・配慮あり）情報入力シート'!AP733=1,'発達障害（診断書なし・配慮あり）情報入力シート'!D733&lt;&gt;"",'発達障害（診断書なし・配慮あり）情報入力シート'!D733&lt;&gt;"在籍者(2年生以上)"),1,0))</f>
        <v>0</v>
      </c>
      <c r="C733" s="1218">
        <f t="shared" si="33"/>
        <v>0</v>
      </c>
      <c r="D733" s="1218" t="str">
        <f>IFERROR(MATCH(ROW('発達障害（診断書なし・配慮あり）情報入力シート'!A709),C:C,0),"")</f>
        <v/>
      </c>
      <c r="E733" s="1218">
        <f>IF('発達障害（診断書なし・配慮あり）情報入力シート'!BS733="",0,IF(AND('発達障害（診断書なし・配慮あり）情報入力シート'!BR733=1,'発達障害（診断書なし・配慮あり）情報入力シート'!D733&lt;&gt;"",'発達障害（診断書なし・配慮あり）情報入力シート'!D733&lt;&gt;"入学しなかった"),1,0))</f>
        <v>0</v>
      </c>
      <c r="F733" s="1218">
        <f t="shared" si="34"/>
        <v>0</v>
      </c>
      <c r="G733" s="1218" t="str">
        <f>IFERROR(MATCH(ROW('発達障害（診断書なし・配慮あり）情報入力シート'!AN709),F:F,0),"")</f>
        <v/>
      </c>
      <c r="H733" s="8">
        <f>IF('発達障害（診断書なし・配慮あり）情報入力シート'!CL733="",0,IF(AND('発達障害（診断書なし・配慮あり）情報入力シート'!CK733=1,'発達障害（診断書なし・配慮あり）情報入力シート'!D733&lt;&gt;"",'発達障害（診断書なし・配慮あり）情報入力シート'!D733&lt;&gt;"入学しなかった"),1,0))</f>
        <v>0</v>
      </c>
      <c r="I733" s="8">
        <f t="shared" si="35"/>
        <v>0</v>
      </c>
      <c r="J733" s="8" t="str">
        <f>IFERROR(MATCH(ROW('発達障害（診断書なし・配慮あり）情報入力シート'!BD709),I:I,0),"")</f>
        <v/>
      </c>
      <c r="K733" s="8">
        <f>IF(OR(SUM('発達障害（診断書なし・配慮あり）情報入力シート'!AT733:BQ733,'発達障害（診断書なし・配慮あり）情報入力シート'!BT733:CJ733)&gt;0,COUNTA('発達障害（診断書なし・配慮あり）情報入力シート'!BR733:BS733)=2,COUNTA('発達障害（診断書なし・配慮あり）情報入力シート'!CK733:CL733)=2),1,0)</f>
        <v>0</v>
      </c>
      <c r="L733" s="8">
        <f>SUM('発達障害（診断書なし・配慮あり）情報入力シート'!J733:M733)+COUNTA('発達障害（診断書なし・配慮あり）情報入力シート'!N733)</f>
        <v>0</v>
      </c>
      <c r="M733" s="8">
        <f>SUM('発達障害（診断書なし・配慮あり）情報入力シート'!O733:R733)+COUNTA('発達障害（診断書なし・配慮あり）情報入力シート'!S733)</f>
        <v>0</v>
      </c>
      <c r="N733" s="8">
        <f>IF(SUM('発達障害（診断書なし・配慮あり）情報入力シート'!$T733:$AP733)&gt;0,1,0)</f>
        <v>0</v>
      </c>
      <c r="O733" s="8">
        <f>IF('発達障害（診断書なし・配慮あり）情報入力シート'!D733="入学者(新1年生)",1,0)</f>
        <v>0</v>
      </c>
    </row>
    <row r="734" spans="1:15" x14ac:dyDescent="0.4">
      <c r="A734" s="1217">
        <v>710</v>
      </c>
      <c r="B734" s="1218">
        <f>IF('発達障害（診断書なし・配慮あり）情報入力シート'!AQ734="",0,IF(AND('発達障害（診断書なし・配慮あり）情報入力シート'!AP734=1,'発達障害（診断書なし・配慮あり）情報入力シート'!D734&lt;&gt;"",'発達障害（診断書なし・配慮あり）情報入力シート'!D734&lt;&gt;"在籍者(2年生以上)"),1,0))</f>
        <v>0</v>
      </c>
      <c r="C734" s="1218">
        <f t="shared" si="33"/>
        <v>0</v>
      </c>
      <c r="D734" s="1218" t="str">
        <f>IFERROR(MATCH(ROW('発達障害（診断書なし・配慮あり）情報入力シート'!A710),C:C,0),"")</f>
        <v/>
      </c>
      <c r="E734" s="1218">
        <f>IF('発達障害（診断書なし・配慮あり）情報入力シート'!BS734="",0,IF(AND('発達障害（診断書なし・配慮あり）情報入力シート'!BR734=1,'発達障害（診断書なし・配慮あり）情報入力シート'!D734&lt;&gt;"",'発達障害（診断書なし・配慮あり）情報入力シート'!D734&lt;&gt;"入学しなかった"),1,0))</f>
        <v>0</v>
      </c>
      <c r="F734" s="1218">
        <f t="shared" si="34"/>
        <v>0</v>
      </c>
      <c r="G734" s="1218" t="str">
        <f>IFERROR(MATCH(ROW('発達障害（診断書なし・配慮あり）情報入力シート'!AN710),F:F,0),"")</f>
        <v/>
      </c>
      <c r="H734" s="8">
        <f>IF('発達障害（診断書なし・配慮あり）情報入力シート'!CL734="",0,IF(AND('発達障害（診断書なし・配慮あり）情報入力シート'!CK734=1,'発達障害（診断書なし・配慮あり）情報入力シート'!D734&lt;&gt;"",'発達障害（診断書なし・配慮あり）情報入力シート'!D734&lt;&gt;"入学しなかった"),1,0))</f>
        <v>0</v>
      </c>
      <c r="I734" s="8">
        <f t="shared" si="35"/>
        <v>0</v>
      </c>
      <c r="J734" s="8" t="str">
        <f>IFERROR(MATCH(ROW('発達障害（診断書なし・配慮あり）情報入力シート'!BD710),I:I,0),"")</f>
        <v/>
      </c>
      <c r="K734" s="8">
        <f>IF(OR(SUM('発達障害（診断書なし・配慮あり）情報入力シート'!AT734:BQ734,'発達障害（診断書なし・配慮あり）情報入力シート'!BT734:CJ734)&gt;0,COUNTA('発達障害（診断書なし・配慮あり）情報入力シート'!BR734:BS734)=2,COUNTA('発達障害（診断書なし・配慮あり）情報入力シート'!CK734:CL734)=2),1,0)</f>
        <v>0</v>
      </c>
      <c r="L734" s="8">
        <f>SUM('発達障害（診断書なし・配慮あり）情報入力シート'!J734:M734)+COUNTA('発達障害（診断書なし・配慮あり）情報入力シート'!N734)</f>
        <v>0</v>
      </c>
      <c r="M734" s="8">
        <f>SUM('発達障害（診断書なし・配慮あり）情報入力シート'!O734:R734)+COUNTA('発達障害（診断書なし・配慮あり）情報入力シート'!S734)</f>
        <v>0</v>
      </c>
      <c r="N734" s="8">
        <f>IF(SUM('発達障害（診断書なし・配慮あり）情報入力シート'!$T734:$AP734)&gt;0,1,0)</f>
        <v>0</v>
      </c>
      <c r="O734" s="8">
        <f>IF('発達障害（診断書なし・配慮あり）情報入力シート'!D734="入学者(新1年生)",1,0)</f>
        <v>0</v>
      </c>
    </row>
    <row r="735" spans="1:15" x14ac:dyDescent="0.4">
      <c r="A735" s="1217">
        <v>711</v>
      </c>
      <c r="B735" s="1218">
        <f>IF('発達障害（診断書なし・配慮あり）情報入力シート'!AQ735="",0,IF(AND('発達障害（診断書なし・配慮あり）情報入力シート'!AP735=1,'発達障害（診断書なし・配慮あり）情報入力シート'!D735&lt;&gt;"",'発達障害（診断書なし・配慮あり）情報入力シート'!D735&lt;&gt;"在籍者(2年生以上)"),1,0))</f>
        <v>0</v>
      </c>
      <c r="C735" s="1218">
        <f t="shared" si="33"/>
        <v>0</v>
      </c>
      <c r="D735" s="1218" t="str">
        <f>IFERROR(MATCH(ROW('発達障害（診断書なし・配慮あり）情報入力シート'!A711),C:C,0),"")</f>
        <v/>
      </c>
      <c r="E735" s="1218">
        <f>IF('発達障害（診断書なし・配慮あり）情報入力シート'!BS735="",0,IF(AND('発達障害（診断書なし・配慮あり）情報入力シート'!BR735=1,'発達障害（診断書なし・配慮あり）情報入力シート'!D735&lt;&gt;"",'発達障害（診断書なし・配慮あり）情報入力シート'!D735&lt;&gt;"入学しなかった"),1,0))</f>
        <v>0</v>
      </c>
      <c r="F735" s="1218">
        <f t="shared" si="34"/>
        <v>0</v>
      </c>
      <c r="G735" s="1218" t="str">
        <f>IFERROR(MATCH(ROW('発達障害（診断書なし・配慮あり）情報入力シート'!AN711),F:F,0),"")</f>
        <v/>
      </c>
      <c r="H735" s="8">
        <f>IF('発達障害（診断書なし・配慮あり）情報入力シート'!CL735="",0,IF(AND('発達障害（診断書なし・配慮あり）情報入力シート'!CK735=1,'発達障害（診断書なし・配慮あり）情報入力シート'!D735&lt;&gt;"",'発達障害（診断書なし・配慮あり）情報入力シート'!D735&lt;&gt;"入学しなかった"),1,0))</f>
        <v>0</v>
      </c>
      <c r="I735" s="8">
        <f t="shared" si="35"/>
        <v>0</v>
      </c>
      <c r="J735" s="8" t="str">
        <f>IFERROR(MATCH(ROW('発達障害（診断書なし・配慮あり）情報入力シート'!BD711),I:I,0),"")</f>
        <v/>
      </c>
      <c r="K735" s="8">
        <f>IF(OR(SUM('発達障害（診断書なし・配慮あり）情報入力シート'!AT735:BQ735,'発達障害（診断書なし・配慮あり）情報入力シート'!BT735:CJ735)&gt;0,COUNTA('発達障害（診断書なし・配慮あり）情報入力シート'!BR735:BS735)=2,COUNTA('発達障害（診断書なし・配慮あり）情報入力シート'!CK735:CL735)=2),1,0)</f>
        <v>0</v>
      </c>
      <c r="L735" s="8">
        <f>SUM('発達障害（診断書なし・配慮あり）情報入力シート'!J735:M735)+COUNTA('発達障害（診断書なし・配慮あり）情報入力シート'!N735)</f>
        <v>0</v>
      </c>
      <c r="M735" s="8">
        <f>SUM('発達障害（診断書なし・配慮あり）情報入力シート'!O735:R735)+COUNTA('発達障害（診断書なし・配慮あり）情報入力シート'!S735)</f>
        <v>0</v>
      </c>
      <c r="N735" s="8">
        <f>IF(SUM('発達障害（診断書なし・配慮あり）情報入力シート'!$T735:$AP735)&gt;0,1,0)</f>
        <v>0</v>
      </c>
      <c r="O735" s="8">
        <f>IF('発達障害（診断書なし・配慮あり）情報入力シート'!D735="入学者(新1年生)",1,0)</f>
        <v>0</v>
      </c>
    </row>
    <row r="736" spans="1:15" x14ac:dyDescent="0.4">
      <c r="A736" s="1217">
        <v>712</v>
      </c>
      <c r="B736" s="1218">
        <f>IF('発達障害（診断書なし・配慮あり）情報入力シート'!AQ736="",0,IF(AND('発達障害（診断書なし・配慮あり）情報入力シート'!AP736=1,'発達障害（診断書なし・配慮あり）情報入力シート'!D736&lt;&gt;"",'発達障害（診断書なし・配慮あり）情報入力シート'!D736&lt;&gt;"在籍者(2年生以上)"),1,0))</f>
        <v>0</v>
      </c>
      <c r="C736" s="1218">
        <f t="shared" si="33"/>
        <v>0</v>
      </c>
      <c r="D736" s="1218" t="str">
        <f>IFERROR(MATCH(ROW('発達障害（診断書なし・配慮あり）情報入力シート'!A712),C:C,0),"")</f>
        <v/>
      </c>
      <c r="E736" s="1218">
        <f>IF('発達障害（診断書なし・配慮あり）情報入力シート'!BS736="",0,IF(AND('発達障害（診断書なし・配慮あり）情報入力シート'!BR736=1,'発達障害（診断書なし・配慮あり）情報入力シート'!D736&lt;&gt;"",'発達障害（診断書なし・配慮あり）情報入力シート'!D736&lt;&gt;"入学しなかった"),1,0))</f>
        <v>0</v>
      </c>
      <c r="F736" s="1218">
        <f t="shared" si="34"/>
        <v>0</v>
      </c>
      <c r="G736" s="1218" t="str">
        <f>IFERROR(MATCH(ROW('発達障害（診断書なし・配慮あり）情報入力シート'!AN712),F:F,0),"")</f>
        <v/>
      </c>
      <c r="H736" s="8">
        <f>IF('発達障害（診断書なし・配慮あり）情報入力シート'!CL736="",0,IF(AND('発達障害（診断書なし・配慮あり）情報入力シート'!CK736=1,'発達障害（診断書なし・配慮あり）情報入力シート'!D736&lt;&gt;"",'発達障害（診断書なし・配慮あり）情報入力シート'!D736&lt;&gt;"入学しなかった"),1,0))</f>
        <v>0</v>
      </c>
      <c r="I736" s="8">
        <f t="shared" si="35"/>
        <v>0</v>
      </c>
      <c r="J736" s="8" t="str">
        <f>IFERROR(MATCH(ROW('発達障害（診断書なし・配慮あり）情報入力シート'!BD712),I:I,0),"")</f>
        <v/>
      </c>
      <c r="K736" s="8">
        <f>IF(OR(SUM('発達障害（診断書なし・配慮あり）情報入力シート'!AT736:BQ736,'発達障害（診断書なし・配慮あり）情報入力シート'!BT736:CJ736)&gt;0,COUNTA('発達障害（診断書なし・配慮あり）情報入力シート'!BR736:BS736)=2,COUNTA('発達障害（診断書なし・配慮あり）情報入力シート'!CK736:CL736)=2),1,0)</f>
        <v>0</v>
      </c>
      <c r="L736" s="8">
        <f>SUM('発達障害（診断書なし・配慮あり）情報入力シート'!J736:M736)+COUNTA('発達障害（診断書なし・配慮あり）情報入力シート'!N736)</f>
        <v>0</v>
      </c>
      <c r="M736" s="8">
        <f>SUM('発達障害（診断書なし・配慮あり）情報入力シート'!O736:R736)+COUNTA('発達障害（診断書なし・配慮あり）情報入力シート'!S736)</f>
        <v>0</v>
      </c>
      <c r="N736" s="8">
        <f>IF(SUM('発達障害（診断書なし・配慮あり）情報入力シート'!$T736:$AP736)&gt;0,1,0)</f>
        <v>0</v>
      </c>
      <c r="O736" s="8">
        <f>IF('発達障害（診断書なし・配慮あり）情報入力シート'!D736="入学者(新1年生)",1,0)</f>
        <v>0</v>
      </c>
    </row>
    <row r="737" spans="1:15" x14ac:dyDescent="0.4">
      <c r="A737" s="1217">
        <v>713</v>
      </c>
      <c r="B737" s="1218">
        <f>IF('発達障害（診断書なし・配慮あり）情報入力シート'!AQ737="",0,IF(AND('発達障害（診断書なし・配慮あり）情報入力シート'!AP737=1,'発達障害（診断書なし・配慮あり）情報入力シート'!D737&lt;&gt;"",'発達障害（診断書なし・配慮あり）情報入力シート'!D737&lt;&gt;"在籍者(2年生以上)"),1,0))</f>
        <v>0</v>
      </c>
      <c r="C737" s="1218">
        <f t="shared" si="33"/>
        <v>0</v>
      </c>
      <c r="D737" s="1218" t="str">
        <f>IFERROR(MATCH(ROW('発達障害（診断書なし・配慮あり）情報入力シート'!A713),C:C,0),"")</f>
        <v/>
      </c>
      <c r="E737" s="1218">
        <f>IF('発達障害（診断書なし・配慮あり）情報入力シート'!BS737="",0,IF(AND('発達障害（診断書なし・配慮あり）情報入力シート'!BR737=1,'発達障害（診断書なし・配慮あり）情報入力シート'!D737&lt;&gt;"",'発達障害（診断書なし・配慮あり）情報入力シート'!D737&lt;&gt;"入学しなかった"),1,0))</f>
        <v>0</v>
      </c>
      <c r="F737" s="1218">
        <f t="shared" si="34"/>
        <v>0</v>
      </c>
      <c r="G737" s="1218" t="str">
        <f>IFERROR(MATCH(ROW('発達障害（診断書なし・配慮あり）情報入力シート'!AN713),F:F,0),"")</f>
        <v/>
      </c>
      <c r="H737" s="8">
        <f>IF('発達障害（診断書なし・配慮あり）情報入力シート'!CL737="",0,IF(AND('発達障害（診断書なし・配慮あり）情報入力シート'!CK737=1,'発達障害（診断書なし・配慮あり）情報入力シート'!D737&lt;&gt;"",'発達障害（診断書なし・配慮あり）情報入力シート'!D737&lt;&gt;"入学しなかった"),1,0))</f>
        <v>0</v>
      </c>
      <c r="I737" s="8">
        <f t="shared" si="35"/>
        <v>0</v>
      </c>
      <c r="J737" s="8" t="str">
        <f>IFERROR(MATCH(ROW('発達障害（診断書なし・配慮あり）情報入力シート'!BD713),I:I,0),"")</f>
        <v/>
      </c>
      <c r="K737" s="8">
        <f>IF(OR(SUM('発達障害（診断書なし・配慮あり）情報入力シート'!AT737:BQ737,'発達障害（診断書なし・配慮あり）情報入力シート'!BT737:CJ737)&gt;0,COUNTA('発達障害（診断書なし・配慮あり）情報入力シート'!BR737:BS737)=2,COUNTA('発達障害（診断書なし・配慮あり）情報入力シート'!CK737:CL737)=2),1,0)</f>
        <v>0</v>
      </c>
      <c r="L737" s="8">
        <f>SUM('発達障害（診断書なし・配慮あり）情報入力シート'!J737:M737)+COUNTA('発達障害（診断書なし・配慮あり）情報入力シート'!N737)</f>
        <v>0</v>
      </c>
      <c r="M737" s="8">
        <f>SUM('発達障害（診断書なし・配慮あり）情報入力シート'!O737:R737)+COUNTA('発達障害（診断書なし・配慮あり）情報入力シート'!S737)</f>
        <v>0</v>
      </c>
      <c r="N737" s="8">
        <f>IF(SUM('発達障害（診断書なし・配慮あり）情報入力シート'!$T737:$AP737)&gt;0,1,0)</f>
        <v>0</v>
      </c>
      <c r="O737" s="8">
        <f>IF('発達障害（診断書なし・配慮あり）情報入力シート'!D737="入学者(新1年生)",1,0)</f>
        <v>0</v>
      </c>
    </row>
    <row r="738" spans="1:15" x14ac:dyDescent="0.4">
      <c r="A738" s="1217">
        <v>714</v>
      </c>
      <c r="B738" s="1218">
        <f>IF('発達障害（診断書なし・配慮あり）情報入力シート'!AQ738="",0,IF(AND('発達障害（診断書なし・配慮あり）情報入力シート'!AP738=1,'発達障害（診断書なし・配慮あり）情報入力シート'!D738&lt;&gt;"",'発達障害（診断書なし・配慮あり）情報入力シート'!D738&lt;&gt;"在籍者(2年生以上)"),1,0))</f>
        <v>0</v>
      </c>
      <c r="C738" s="1218">
        <f t="shared" si="33"/>
        <v>0</v>
      </c>
      <c r="D738" s="1218" t="str">
        <f>IFERROR(MATCH(ROW('発達障害（診断書なし・配慮あり）情報入力シート'!A714),C:C,0),"")</f>
        <v/>
      </c>
      <c r="E738" s="1218">
        <f>IF('発達障害（診断書なし・配慮あり）情報入力シート'!BS738="",0,IF(AND('発達障害（診断書なし・配慮あり）情報入力シート'!BR738=1,'発達障害（診断書なし・配慮あり）情報入力シート'!D738&lt;&gt;"",'発達障害（診断書なし・配慮あり）情報入力シート'!D738&lt;&gt;"入学しなかった"),1,0))</f>
        <v>0</v>
      </c>
      <c r="F738" s="1218">
        <f t="shared" si="34"/>
        <v>0</v>
      </c>
      <c r="G738" s="1218" t="str">
        <f>IFERROR(MATCH(ROW('発達障害（診断書なし・配慮あり）情報入力シート'!AN714),F:F,0),"")</f>
        <v/>
      </c>
      <c r="H738" s="8">
        <f>IF('発達障害（診断書なし・配慮あり）情報入力シート'!CL738="",0,IF(AND('発達障害（診断書なし・配慮あり）情報入力シート'!CK738=1,'発達障害（診断書なし・配慮あり）情報入力シート'!D738&lt;&gt;"",'発達障害（診断書なし・配慮あり）情報入力シート'!D738&lt;&gt;"入学しなかった"),1,0))</f>
        <v>0</v>
      </c>
      <c r="I738" s="8">
        <f t="shared" si="35"/>
        <v>0</v>
      </c>
      <c r="J738" s="8" t="str">
        <f>IFERROR(MATCH(ROW('発達障害（診断書なし・配慮あり）情報入力シート'!BD714),I:I,0),"")</f>
        <v/>
      </c>
      <c r="K738" s="8">
        <f>IF(OR(SUM('発達障害（診断書なし・配慮あり）情報入力シート'!AT738:BQ738,'発達障害（診断書なし・配慮あり）情報入力シート'!BT738:CJ738)&gt;0,COUNTA('発達障害（診断書なし・配慮あり）情報入力シート'!BR738:BS738)=2,COUNTA('発達障害（診断書なし・配慮あり）情報入力シート'!CK738:CL738)=2),1,0)</f>
        <v>0</v>
      </c>
      <c r="L738" s="8">
        <f>SUM('発達障害（診断書なし・配慮あり）情報入力シート'!J738:M738)+COUNTA('発達障害（診断書なし・配慮あり）情報入力シート'!N738)</f>
        <v>0</v>
      </c>
      <c r="M738" s="8">
        <f>SUM('発達障害（診断書なし・配慮あり）情報入力シート'!O738:R738)+COUNTA('発達障害（診断書なし・配慮あり）情報入力シート'!S738)</f>
        <v>0</v>
      </c>
      <c r="N738" s="8">
        <f>IF(SUM('発達障害（診断書なし・配慮あり）情報入力シート'!$T738:$AP738)&gt;0,1,0)</f>
        <v>0</v>
      </c>
      <c r="O738" s="8">
        <f>IF('発達障害（診断書なし・配慮あり）情報入力シート'!D738="入学者(新1年生)",1,0)</f>
        <v>0</v>
      </c>
    </row>
    <row r="739" spans="1:15" x14ac:dyDescent="0.4">
      <c r="A739" s="1217">
        <v>715</v>
      </c>
      <c r="B739" s="1218">
        <f>IF('発達障害（診断書なし・配慮あり）情報入力シート'!AQ739="",0,IF(AND('発達障害（診断書なし・配慮あり）情報入力シート'!AP739=1,'発達障害（診断書なし・配慮あり）情報入力シート'!D739&lt;&gt;"",'発達障害（診断書なし・配慮あり）情報入力シート'!D739&lt;&gt;"在籍者(2年生以上)"),1,0))</f>
        <v>0</v>
      </c>
      <c r="C739" s="1218">
        <f t="shared" si="33"/>
        <v>0</v>
      </c>
      <c r="D739" s="1218" t="str">
        <f>IFERROR(MATCH(ROW('発達障害（診断書なし・配慮あり）情報入力シート'!A715),C:C,0),"")</f>
        <v/>
      </c>
      <c r="E739" s="1218">
        <f>IF('発達障害（診断書なし・配慮あり）情報入力シート'!BS739="",0,IF(AND('発達障害（診断書なし・配慮あり）情報入力シート'!BR739=1,'発達障害（診断書なし・配慮あり）情報入力シート'!D739&lt;&gt;"",'発達障害（診断書なし・配慮あり）情報入力シート'!D739&lt;&gt;"入学しなかった"),1,0))</f>
        <v>0</v>
      </c>
      <c r="F739" s="1218">
        <f t="shared" si="34"/>
        <v>0</v>
      </c>
      <c r="G739" s="1218" t="str">
        <f>IFERROR(MATCH(ROW('発達障害（診断書なし・配慮あり）情報入力シート'!AN715),F:F,0),"")</f>
        <v/>
      </c>
      <c r="H739" s="8">
        <f>IF('発達障害（診断書なし・配慮あり）情報入力シート'!CL739="",0,IF(AND('発達障害（診断書なし・配慮あり）情報入力シート'!CK739=1,'発達障害（診断書なし・配慮あり）情報入力シート'!D739&lt;&gt;"",'発達障害（診断書なし・配慮あり）情報入力シート'!D739&lt;&gt;"入学しなかった"),1,0))</f>
        <v>0</v>
      </c>
      <c r="I739" s="8">
        <f t="shared" si="35"/>
        <v>0</v>
      </c>
      <c r="J739" s="8" t="str">
        <f>IFERROR(MATCH(ROW('発達障害（診断書なし・配慮あり）情報入力シート'!BD715),I:I,0),"")</f>
        <v/>
      </c>
      <c r="K739" s="8">
        <f>IF(OR(SUM('発達障害（診断書なし・配慮あり）情報入力シート'!AT739:BQ739,'発達障害（診断書なし・配慮あり）情報入力シート'!BT739:CJ739)&gt;0,COUNTA('発達障害（診断書なし・配慮あり）情報入力シート'!BR739:BS739)=2,COUNTA('発達障害（診断書なし・配慮あり）情報入力シート'!CK739:CL739)=2),1,0)</f>
        <v>0</v>
      </c>
      <c r="L739" s="8">
        <f>SUM('発達障害（診断書なし・配慮あり）情報入力シート'!J739:M739)+COUNTA('発達障害（診断書なし・配慮あり）情報入力シート'!N739)</f>
        <v>0</v>
      </c>
      <c r="M739" s="8">
        <f>SUM('発達障害（診断書なし・配慮あり）情報入力シート'!O739:R739)+COUNTA('発達障害（診断書なし・配慮あり）情報入力シート'!S739)</f>
        <v>0</v>
      </c>
      <c r="N739" s="8">
        <f>IF(SUM('発達障害（診断書なし・配慮あり）情報入力シート'!$T739:$AP739)&gt;0,1,0)</f>
        <v>0</v>
      </c>
      <c r="O739" s="8">
        <f>IF('発達障害（診断書なし・配慮あり）情報入力シート'!D739="入学者(新1年生)",1,0)</f>
        <v>0</v>
      </c>
    </row>
    <row r="740" spans="1:15" x14ac:dyDescent="0.4">
      <c r="A740" s="1217">
        <v>716</v>
      </c>
      <c r="B740" s="1218">
        <f>IF('発達障害（診断書なし・配慮あり）情報入力シート'!AQ740="",0,IF(AND('発達障害（診断書なし・配慮あり）情報入力シート'!AP740=1,'発達障害（診断書なし・配慮あり）情報入力シート'!D740&lt;&gt;"",'発達障害（診断書なし・配慮あり）情報入力シート'!D740&lt;&gt;"在籍者(2年生以上)"),1,0))</f>
        <v>0</v>
      </c>
      <c r="C740" s="1218">
        <f t="shared" si="33"/>
        <v>0</v>
      </c>
      <c r="D740" s="1218" t="str">
        <f>IFERROR(MATCH(ROW('発達障害（診断書なし・配慮あり）情報入力シート'!A716),C:C,0),"")</f>
        <v/>
      </c>
      <c r="E740" s="1218">
        <f>IF('発達障害（診断書なし・配慮あり）情報入力シート'!BS740="",0,IF(AND('発達障害（診断書なし・配慮あり）情報入力シート'!BR740=1,'発達障害（診断書なし・配慮あり）情報入力シート'!D740&lt;&gt;"",'発達障害（診断書なし・配慮あり）情報入力シート'!D740&lt;&gt;"入学しなかった"),1,0))</f>
        <v>0</v>
      </c>
      <c r="F740" s="1218">
        <f t="shared" si="34"/>
        <v>0</v>
      </c>
      <c r="G740" s="1218" t="str">
        <f>IFERROR(MATCH(ROW('発達障害（診断書なし・配慮あり）情報入力シート'!AN716),F:F,0),"")</f>
        <v/>
      </c>
      <c r="H740" s="8">
        <f>IF('発達障害（診断書なし・配慮あり）情報入力シート'!CL740="",0,IF(AND('発達障害（診断書なし・配慮あり）情報入力シート'!CK740=1,'発達障害（診断書なし・配慮あり）情報入力シート'!D740&lt;&gt;"",'発達障害（診断書なし・配慮あり）情報入力シート'!D740&lt;&gt;"入学しなかった"),1,0))</f>
        <v>0</v>
      </c>
      <c r="I740" s="8">
        <f t="shared" si="35"/>
        <v>0</v>
      </c>
      <c r="J740" s="8" t="str">
        <f>IFERROR(MATCH(ROW('発達障害（診断書なし・配慮あり）情報入力シート'!BD716),I:I,0),"")</f>
        <v/>
      </c>
      <c r="K740" s="8">
        <f>IF(OR(SUM('発達障害（診断書なし・配慮あり）情報入力シート'!AT740:BQ740,'発達障害（診断書なし・配慮あり）情報入力シート'!BT740:CJ740)&gt;0,COUNTA('発達障害（診断書なし・配慮あり）情報入力シート'!BR740:BS740)=2,COUNTA('発達障害（診断書なし・配慮あり）情報入力シート'!CK740:CL740)=2),1,0)</f>
        <v>0</v>
      </c>
      <c r="L740" s="8">
        <f>SUM('発達障害（診断書なし・配慮あり）情報入力シート'!J740:M740)+COUNTA('発達障害（診断書なし・配慮あり）情報入力シート'!N740)</f>
        <v>0</v>
      </c>
      <c r="M740" s="8">
        <f>SUM('発達障害（診断書なし・配慮あり）情報入力シート'!O740:R740)+COUNTA('発達障害（診断書なし・配慮あり）情報入力シート'!S740)</f>
        <v>0</v>
      </c>
      <c r="N740" s="8">
        <f>IF(SUM('発達障害（診断書なし・配慮あり）情報入力シート'!$T740:$AP740)&gt;0,1,0)</f>
        <v>0</v>
      </c>
      <c r="O740" s="8">
        <f>IF('発達障害（診断書なし・配慮あり）情報入力シート'!D740="入学者(新1年生)",1,0)</f>
        <v>0</v>
      </c>
    </row>
    <row r="741" spans="1:15" x14ac:dyDescent="0.4">
      <c r="A741" s="1217">
        <v>717</v>
      </c>
      <c r="B741" s="1218">
        <f>IF('発達障害（診断書なし・配慮あり）情報入力シート'!AQ741="",0,IF(AND('発達障害（診断書なし・配慮あり）情報入力シート'!AP741=1,'発達障害（診断書なし・配慮あり）情報入力シート'!D741&lt;&gt;"",'発達障害（診断書なし・配慮あり）情報入力シート'!D741&lt;&gt;"在籍者(2年生以上)"),1,0))</f>
        <v>0</v>
      </c>
      <c r="C741" s="1218">
        <f t="shared" si="33"/>
        <v>0</v>
      </c>
      <c r="D741" s="1218" t="str">
        <f>IFERROR(MATCH(ROW('発達障害（診断書なし・配慮あり）情報入力シート'!A717),C:C,0),"")</f>
        <v/>
      </c>
      <c r="E741" s="1218">
        <f>IF('発達障害（診断書なし・配慮あり）情報入力シート'!BS741="",0,IF(AND('発達障害（診断書なし・配慮あり）情報入力シート'!BR741=1,'発達障害（診断書なし・配慮あり）情報入力シート'!D741&lt;&gt;"",'発達障害（診断書なし・配慮あり）情報入力シート'!D741&lt;&gt;"入学しなかった"),1,0))</f>
        <v>0</v>
      </c>
      <c r="F741" s="1218">
        <f t="shared" si="34"/>
        <v>0</v>
      </c>
      <c r="G741" s="1218" t="str">
        <f>IFERROR(MATCH(ROW('発達障害（診断書なし・配慮あり）情報入力シート'!AN717),F:F,0),"")</f>
        <v/>
      </c>
      <c r="H741" s="8">
        <f>IF('発達障害（診断書なし・配慮あり）情報入力シート'!CL741="",0,IF(AND('発達障害（診断書なし・配慮あり）情報入力シート'!CK741=1,'発達障害（診断書なし・配慮あり）情報入力シート'!D741&lt;&gt;"",'発達障害（診断書なし・配慮あり）情報入力シート'!D741&lt;&gt;"入学しなかった"),1,0))</f>
        <v>0</v>
      </c>
      <c r="I741" s="8">
        <f t="shared" si="35"/>
        <v>0</v>
      </c>
      <c r="J741" s="8" t="str">
        <f>IFERROR(MATCH(ROW('発達障害（診断書なし・配慮あり）情報入力シート'!BD717),I:I,0),"")</f>
        <v/>
      </c>
      <c r="K741" s="8">
        <f>IF(OR(SUM('発達障害（診断書なし・配慮あり）情報入力シート'!AT741:BQ741,'発達障害（診断書なし・配慮あり）情報入力シート'!BT741:CJ741)&gt;0,COUNTA('発達障害（診断書なし・配慮あり）情報入力シート'!BR741:BS741)=2,COUNTA('発達障害（診断書なし・配慮あり）情報入力シート'!CK741:CL741)=2),1,0)</f>
        <v>0</v>
      </c>
      <c r="L741" s="8">
        <f>SUM('発達障害（診断書なし・配慮あり）情報入力シート'!J741:M741)+COUNTA('発達障害（診断書なし・配慮あり）情報入力シート'!N741)</f>
        <v>0</v>
      </c>
      <c r="M741" s="8">
        <f>SUM('発達障害（診断書なし・配慮あり）情報入力シート'!O741:R741)+COUNTA('発達障害（診断書なし・配慮あり）情報入力シート'!S741)</f>
        <v>0</v>
      </c>
      <c r="N741" s="8">
        <f>IF(SUM('発達障害（診断書なし・配慮あり）情報入力シート'!$T741:$AP741)&gt;0,1,0)</f>
        <v>0</v>
      </c>
      <c r="O741" s="8">
        <f>IF('発達障害（診断書なし・配慮あり）情報入力シート'!D741="入学者(新1年生)",1,0)</f>
        <v>0</v>
      </c>
    </row>
    <row r="742" spans="1:15" x14ac:dyDescent="0.4">
      <c r="A742" s="1217">
        <v>718</v>
      </c>
      <c r="B742" s="1218">
        <f>IF('発達障害（診断書なし・配慮あり）情報入力シート'!AQ742="",0,IF(AND('発達障害（診断書なし・配慮あり）情報入力シート'!AP742=1,'発達障害（診断書なし・配慮あり）情報入力シート'!D742&lt;&gt;"",'発達障害（診断書なし・配慮あり）情報入力シート'!D742&lt;&gt;"在籍者(2年生以上)"),1,0))</f>
        <v>0</v>
      </c>
      <c r="C742" s="1218">
        <f t="shared" si="33"/>
        <v>0</v>
      </c>
      <c r="D742" s="1218" t="str">
        <f>IFERROR(MATCH(ROW('発達障害（診断書なし・配慮あり）情報入力シート'!A718),C:C,0),"")</f>
        <v/>
      </c>
      <c r="E742" s="1218">
        <f>IF('発達障害（診断書なし・配慮あり）情報入力シート'!BS742="",0,IF(AND('発達障害（診断書なし・配慮あり）情報入力シート'!BR742=1,'発達障害（診断書なし・配慮あり）情報入力シート'!D742&lt;&gt;"",'発達障害（診断書なし・配慮あり）情報入力シート'!D742&lt;&gt;"入学しなかった"),1,0))</f>
        <v>0</v>
      </c>
      <c r="F742" s="1218">
        <f t="shared" si="34"/>
        <v>0</v>
      </c>
      <c r="G742" s="1218" t="str">
        <f>IFERROR(MATCH(ROW('発達障害（診断書なし・配慮あり）情報入力シート'!AN718),F:F,0),"")</f>
        <v/>
      </c>
      <c r="H742" s="8">
        <f>IF('発達障害（診断書なし・配慮あり）情報入力シート'!CL742="",0,IF(AND('発達障害（診断書なし・配慮あり）情報入力シート'!CK742=1,'発達障害（診断書なし・配慮あり）情報入力シート'!D742&lt;&gt;"",'発達障害（診断書なし・配慮あり）情報入力シート'!D742&lt;&gt;"入学しなかった"),1,0))</f>
        <v>0</v>
      </c>
      <c r="I742" s="8">
        <f t="shared" si="35"/>
        <v>0</v>
      </c>
      <c r="J742" s="8" t="str">
        <f>IFERROR(MATCH(ROW('発達障害（診断書なし・配慮あり）情報入力シート'!BD718),I:I,0),"")</f>
        <v/>
      </c>
      <c r="K742" s="8">
        <f>IF(OR(SUM('発達障害（診断書なし・配慮あり）情報入力シート'!AT742:BQ742,'発達障害（診断書なし・配慮あり）情報入力シート'!BT742:CJ742)&gt;0,COUNTA('発達障害（診断書なし・配慮あり）情報入力シート'!BR742:BS742)=2,COUNTA('発達障害（診断書なし・配慮あり）情報入力シート'!CK742:CL742)=2),1,0)</f>
        <v>0</v>
      </c>
      <c r="L742" s="8">
        <f>SUM('発達障害（診断書なし・配慮あり）情報入力シート'!J742:M742)+COUNTA('発達障害（診断書なし・配慮あり）情報入力シート'!N742)</f>
        <v>0</v>
      </c>
      <c r="M742" s="8">
        <f>SUM('発達障害（診断書なし・配慮あり）情報入力シート'!O742:R742)+COUNTA('発達障害（診断書なし・配慮あり）情報入力シート'!S742)</f>
        <v>0</v>
      </c>
      <c r="N742" s="8">
        <f>IF(SUM('発達障害（診断書なし・配慮あり）情報入力シート'!$T742:$AP742)&gt;0,1,0)</f>
        <v>0</v>
      </c>
      <c r="O742" s="8">
        <f>IF('発達障害（診断書なし・配慮あり）情報入力シート'!D742="入学者(新1年生)",1,0)</f>
        <v>0</v>
      </c>
    </row>
    <row r="743" spans="1:15" x14ac:dyDescent="0.4">
      <c r="A743" s="1217">
        <v>719</v>
      </c>
      <c r="B743" s="1218">
        <f>IF('発達障害（診断書なし・配慮あり）情報入力シート'!AQ743="",0,IF(AND('発達障害（診断書なし・配慮あり）情報入力シート'!AP743=1,'発達障害（診断書なし・配慮あり）情報入力シート'!D743&lt;&gt;"",'発達障害（診断書なし・配慮あり）情報入力シート'!D743&lt;&gt;"在籍者(2年生以上)"),1,0))</f>
        <v>0</v>
      </c>
      <c r="C743" s="1218">
        <f t="shared" si="33"/>
        <v>0</v>
      </c>
      <c r="D743" s="1218" t="str">
        <f>IFERROR(MATCH(ROW('発達障害（診断書なし・配慮あり）情報入力シート'!A719),C:C,0),"")</f>
        <v/>
      </c>
      <c r="E743" s="1218">
        <f>IF('発達障害（診断書なし・配慮あり）情報入力シート'!BS743="",0,IF(AND('発達障害（診断書なし・配慮あり）情報入力シート'!BR743=1,'発達障害（診断書なし・配慮あり）情報入力シート'!D743&lt;&gt;"",'発達障害（診断書なし・配慮あり）情報入力シート'!D743&lt;&gt;"入学しなかった"),1,0))</f>
        <v>0</v>
      </c>
      <c r="F743" s="1218">
        <f t="shared" si="34"/>
        <v>0</v>
      </c>
      <c r="G743" s="1218" t="str">
        <f>IFERROR(MATCH(ROW('発達障害（診断書なし・配慮あり）情報入力シート'!AN719),F:F,0),"")</f>
        <v/>
      </c>
      <c r="H743" s="8">
        <f>IF('発達障害（診断書なし・配慮あり）情報入力シート'!CL743="",0,IF(AND('発達障害（診断書なし・配慮あり）情報入力シート'!CK743=1,'発達障害（診断書なし・配慮あり）情報入力シート'!D743&lt;&gt;"",'発達障害（診断書なし・配慮あり）情報入力シート'!D743&lt;&gt;"入学しなかった"),1,0))</f>
        <v>0</v>
      </c>
      <c r="I743" s="8">
        <f t="shared" si="35"/>
        <v>0</v>
      </c>
      <c r="J743" s="8" t="str">
        <f>IFERROR(MATCH(ROW('発達障害（診断書なし・配慮あり）情報入力シート'!BD719),I:I,0),"")</f>
        <v/>
      </c>
      <c r="K743" s="8">
        <f>IF(OR(SUM('発達障害（診断書なし・配慮あり）情報入力シート'!AT743:BQ743,'発達障害（診断書なし・配慮あり）情報入力シート'!BT743:CJ743)&gt;0,COUNTA('発達障害（診断書なし・配慮あり）情報入力シート'!BR743:BS743)=2,COUNTA('発達障害（診断書なし・配慮あり）情報入力シート'!CK743:CL743)=2),1,0)</f>
        <v>0</v>
      </c>
      <c r="L743" s="8">
        <f>SUM('発達障害（診断書なし・配慮あり）情報入力シート'!J743:M743)+COUNTA('発達障害（診断書なし・配慮あり）情報入力シート'!N743)</f>
        <v>0</v>
      </c>
      <c r="M743" s="8">
        <f>SUM('発達障害（診断書なし・配慮あり）情報入力シート'!O743:R743)+COUNTA('発達障害（診断書なし・配慮あり）情報入力シート'!S743)</f>
        <v>0</v>
      </c>
      <c r="N743" s="8">
        <f>IF(SUM('発達障害（診断書なし・配慮あり）情報入力シート'!$T743:$AP743)&gt;0,1,0)</f>
        <v>0</v>
      </c>
      <c r="O743" s="8">
        <f>IF('発達障害（診断書なし・配慮あり）情報入力シート'!D743="入学者(新1年生)",1,0)</f>
        <v>0</v>
      </c>
    </row>
    <row r="744" spans="1:15" x14ac:dyDescent="0.4">
      <c r="A744" s="1217">
        <v>720</v>
      </c>
      <c r="B744" s="1218">
        <f>IF('発達障害（診断書なし・配慮あり）情報入力シート'!AQ744="",0,IF(AND('発達障害（診断書なし・配慮あり）情報入力シート'!AP744=1,'発達障害（診断書なし・配慮あり）情報入力シート'!D744&lt;&gt;"",'発達障害（診断書なし・配慮あり）情報入力シート'!D744&lt;&gt;"在籍者(2年生以上)"),1,0))</f>
        <v>0</v>
      </c>
      <c r="C744" s="1218">
        <f t="shared" si="33"/>
        <v>0</v>
      </c>
      <c r="D744" s="1218" t="str">
        <f>IFERROR(MATCH(ROW('発達障害（診断書なし・配慮あり）情報入力シート'!A720),C:C,0),"")</f>
        <v/>
      </c>
      <c r="E744" s="1218">
        <f>IF('発達障害（診断書なし・配慮あり）情報入力シート'!BS744="",0,IF(AND('発達障害（診断書なし・配慮あり）情報入力シート'!BR744=1,'発達障害（診断書なし・配慮あり）情報入力シート'!D744&lt;&gt;"",'発達障害（診断書なし・配慮あり）情報入力シート'!D744&lt;&gt;"入学しなかった"),1,0))</f>
        <v>0</v>
      </c>
      <c r="F744" s="1218">
        <f t="shared" si="34"/>
        <v>0</v>
      </c>
      <c r="G744" s="1218" t="str">
        <f>IFERROR(MATCH(ROW('発達障害（診断書なし・配慮あり）情報入力シート'!AN720),F:F,0),"")</f>
        <v/>
      </c>
      <c r="H744" s="8">
        <f>IF('発達障害（診断書なし・配慮あり）情報入力シート'!CL744="",0,IF(AND('発達障害（診断書なし・配慮あり）情報入力シート'!CK744=1,'発達障害（診断書なし・配慮あり）情報入力シート'!D744&lt;&gt;"",'発達障害（診断書なし・配慮あり）情報入力シート'!D744&lt;&gt;"入学しなかった"),1,0))</f>
        <v>0</v>
      </c>
      <c r="I744" s="8">
        <f t="shared" si="35"/>
        <v>0</v>
      </c>
      <c r="J744" s="8" t="str">
        <f>IFERROR(MATCH(ROW('発達障害（診断書なし・配慮あり）情報入力シート'!BD720),I:I,0),"")</f>
        <v/>
      </c>
      <c r="K744" s="8">
        <f>IF(OR(SUM('発達障害（診断書なし・配慮あり）情報入力シート'!AT744:BQ744,'発達障害（診断書なし・配慮あり）情報入力シート'!BT744:CJ744)&gt;0,COUNTA('発達障害（診断書なし・配慮あり）情報入力シート'!BR744:BS744)=2,COUNTA('発達障害（診断書なし・配慮あり）情報入力シート'!CK744:CL744)=2),1,0)</f>
        <v>0</v>
      </c>
      <c r="L744" s="8">
        <f>SUM('発達障害（診断書なし・配慮あり）情報入力シート'!J744:M744)+COUNTA('発達障害（診断書なし・配慮あり）情報入力シート'!N744)</f>
        <v>0</v>
      </c>
      <c r="M744" s="8">
        <f>SUM('発達障害（診断書なし・配慮あり）情報入力シート'!O744:R744)+COUNTA('発達障害（診断書なし・配慮あり）情報入力シート'!S744)</f>
        <v>0</v>
      </c>
      <c r="N744" s="8">
        <f>IF(SUM('発達障害（診断書なし・配慮あり）情報入力シート'!$T744:$AP744)&gt;0,1,0)</f>
        <v>0</v>
      </c>
      <c r="O744" s="8">
        <f>IF('発達障害（診断書なし・配慮あり）情報入力シート'!D744="入学者(新1年生)",1,0)</f>
        <v>0</v>
      </c>
    </row>
    <row r="745" spans="1:15" x14ac:dyDescent="0.4">
      <c r="A745" s="1217">
        <v>721</v>
      </c>
      <c r="B745" s="1218">
        <f>IF('発達障害（診断書なし・配慮あり）情報入力シート'!AQ745="",0,IF(AND('発達障害（診断書なし・配慮あり）情報入力シート'!AP745=1,'発達障害（診断書なし・配慮あり）情報入力シート'!D745&lt;&gt;"",'発達障害（診断書なし・配慮あり）情報入力シート'!D745&lt;&gt;"在籍者(2年生以上)"),1,0))</f>
        <v>0</v>
      </c>
      <c r="C745" s="1218">
        <f t="shared" si="33"/>
        <v>0</v>
      </c>
      <c r="D745" s="1218" t="str">
        <f>IFERROR(MATCH(ROW('発達障害（診断書なし・配慮あり）情報入力シート'!A721),C:C,0),"")</f>
        <v/>
      </c>
      <c r="E745" s="1218">
        <f>IF('発達障害（診断書なし・配慮あり）情報入力シート'!BS745="",0,IF(AND('発達障害（診断書なし・配慮あり）情報入力シート'!BR745=1,'発達障害（診断書なし・配慮あり）情報入力シート'!D745&lt;&gt;"",'発達障害（診断書なし・配慮あり）情報入力シート'!D745&lt;&gt;"入学しなかった"),1,0))</f>
        <v>0</v>
      </c>
      <c r="F745" s="1218">
        <f t="shared" si="34"/>
        <v>0</v>
      </c>
      <c r="G745" s="1218" t="str">
        <f>IFERROR(MATCH(ROW('発達障害（診断書なし・配慮あり）情報入力シート'!AN721),F:F,0),"")</f>
        <v/>
      </c>
      <c r="H745" s="8">
        <f>IF('発達障害（診断書なし・配慮あり）情報入力シート'!CL745="",0,IF(AND('発達障害（診断書なし・配慮あり）情報入力シート'!CK745=1,'発達障害（診断書なし・配慮あり）情報入力シート'!D745&lt;&gt;"",'発達障害（診断書なし・配慮あり）情報入力シート'!D745&lt;&gt;"入学しなかった"),1,0))</f>
        <v>0</v>
      </c>
      <c r="I745" s="8">
        <f t="shared" si="35"/>
        <v>0</v>
      </c>
      <c r="J745" s="8" t="str">
        <f>IFERROR(MATCH(ROW('発達障害（診断書なし・配慮あり）情報入力シート'!BD721),I:I,0),"")</f>
        <v/>
      </c>
      <c r="K745" s="8">
        <f>IF(OR(SUM('発達障害（診断書なし・配慮あり）情報入力シート'!AT745:BQ745,'発達障害（診断書なし・配慮あり）情報入力シート'!BT745:CJ745)&gt;0,COUNTA('発達障害（診断書なし・配慮あり）情報入力シート'!BR745:BS745)=2,COUNTA('発達障害（診断書なし・配慮あり）情報入力シート'!CK745:CL745)=2),1,0)</f>
        <v>0</v>
      </c>
      <c r="L745" s="8">
        <f>SUM('発達障害（診断書なし・配慮あり）情報入力シート'!J745:M745)+COUNTA('発達障害（診断書なし・配慮あり）情報入力シート'!N745)</f>
        <v>0</v>
      </c>
      <c r="M745" s="8">
        <f>SUM('発達障害（診断書なし・配慮あり）情報入力シート'!O745:R745)+COUNTA('発達障害（診断書なし・配慮あり）情報入力シート'!S745)</f>
        <v>0</v>
      </c>
      <c r="N745" s="8">
        <f>IF(SUM('発達障害（診断書なし・配慮あり）情報入力シート'!$T745:$AP745)&gt;0,1,0)</f>
        <v>0</v>
      </c>
      <c r="O745" s="8">
        <f>IF('発達障害（診断書なし・配慮あり）情報入力シート'!D745="入学者(新1年生)",1,0)</f>
        <v>0</v>
      </c>
    </row>
    <row r="746" spans="1:15" x14ac:dyDescent="0.4">
      <c r="A746" s="1217">
        <v>722</v>
      </c>
      <c r="B746" s="1218">
        <f>IF('発達障害（診断書なし・配慮あり）情報入力シート'!AQ746="",0,IF(AND('発達障害（診断書なし・配慮あり）情報入力シート'!AP746=1,'発達障害（診断書なし・配慮あり）情報入力シート'!D746&lt;&gt;"",'発達障害（診断書なし・配慮あり）情報入力シート'!D746&lt;&gt;"在籍者(2年生以上)"),1,0))</f>
        <v>0</v>
      </c>
      <c r="C746" s="1218">
        <f t="shared" si="33"/>
        <v>0</v>
      </c>
      <c r="D746" s="1218" t="str">
        <f>IFERROR(MATCH(ROW('発達障害（診断書なし・配慮あり）情報入力シート'!A722),C:C,0),"")</f>
        <v/>
      </c>
      <c r="E746" s="1218">
        <f>IF('発達障害（診断書なし・配慮あり）情報入力シート'!BS746="",0,IF(AND('発達障害（診断書なし・配慮あり）情報入力シート'!BR746=1,'発達障害（診断書なし・配慮あり）情報入力シート'!D746&lt;&gt;"",'発達障害（診断書なし・配慮あり）情報入力シート'!D746&lt;&gt;"入学しなかった"),1,0))</f>
        <v>0</v>
      </c>
      <c r="F746" s="1218">
        <f t="shared" si="34"/>
        <v>0</v>
      </c>
      <c r="G746" s="1218" t="str">
        <f>IFERROR(MATCH(ROW('発達障害（診断書なし・配慮あり）情報入力シート'!AN722),F:F,0),"")</f>
        <v/>
      </c>
      <c r="H746" s="8">
        <f>IF('発達障害（診断書なし・配慮あり）情報入力シート'!CL746="",0,IF(AND('発達障害（診断書なし・配慮あり）情報入力シート'!CK746=1,'発達障害（診断書なし・配慮あり）情報入力シート'!D746&lt;&gt;"",'発達障害（診断書なし・配慮あり）情報入力シート'!D746&lt;&gt;"入学しなかった"),1,0))</f>
        <v>0</v>
      </c>
      <c r="I746" s="8">
        <f t="shared" si="35"/>
        <v>0</v>
      </c>
      <c r="J746" s="8" t="str">
        <f>IFERROR(MATCH(ROW('発達障害（診断書なし・配慮あり）情報入力シート'!BD722),I:I,0),"")</f>
        <v/>
      </c>
      <c r="K746" s="8">
        <f>IF(OR(SUM('発達障害（診断書なし・配慮あり）情報入力シート'!AT746:BQ746,'発達障害（診断書なし・配慮あり）情報入力シート'!BT746:CJ746)&gt;0,COUNTA('発達障害（診断書なし・配慮あり）情報入力シート'!BR746:BS746)=2,COUNTA('発達障害（診断書なし・配慮あり）情報入力シート'!CK746:CL746)=2),1,0)</f>
        <v>0</v>
      </c>
      <c r="L746" s="8">
        <f>SUM('発達障害（診断書なし・配慮あり）情報入力シート'!J746:M746)+COUNTA('発達障害（診断書なし・配慮あり）情報入力シート'!N746)</f>
        <v>0</v>
      </c>
      <c r="M746" s="8">
        <f>SUM('発達障害（診断書なし・配慮あり）情報入力シート'!O746:R746)+COUNTA('発達障害（診断書なし・配慮あり）情報入力シート'!S746)</f>
        <v>0</v>
      </c>
      <c r="N746" s="8">
        <f>IF(SUM('発達障害（診断書なし・配慮あり）情報入力シート'!$T746:$AP746)&gt;0,1,0)</f>
        <v>0</v>
      </c>
      <c r="O746" s="8">
        <f>IF('発達障害（診断書なし・配慮あり）情報入力シート'!D746="入学者(新1年生)",1,0)</f>
        <v>0</v>
      </c>
    </row>
    <row r="747" spans="1:15" x14ac:dyDescent="0.4">
      <c r="A747" s="1217">
        <v>723</v>
      </c>
      <c r="B747" s="1218">
        <f>IF('発達障害（診断書なし・配慮あり）情報入力シート'!AQ747="",0,IF(AND('発達障害（診断書なし・配慮あり）情報入力シート'!AP747=1,'発達障害（診断書なし・配慮あり）情報入力シート'!D747&lt;&gt;"",'発達障害（診断書なし・配慮あり）情報入力シート'!D747&lt;&gt;"在籍者(2年生以上)"),1,0))</f>
        <v>0</v>
      </c>
      <c r="C747" s="1218">
        <f t="shared" si="33"/>
        <v>0</v>
      </c>
      <c r="D747" s="1218" t="str">
        <f>IFERROR(MATCH(ROW('発達障害（診断書なし・配慮あり）情報入力シート'!A723),C:C,0),"")</f>
        <v/>
      </c>
      <c r="E747" s="1218">
        <f>IF('発達障害（診断書なし・配慮あり）情報入力シート'!BS747="",0,IF(AND('発達障害（診断書なし・配慮あり）情報入力シート'!BR747=1,'発達障害（診断書なし・配慮あり）情報入力シート'!D747&lt;&gt;"",'発達障害（診断書なし・配慮あり）情報入力シート'!D747&lt;&gt;"入学しなかった"),1,0))</f>
        <v>0</v>
      </c>
      <c r="F747" s="1218">
        <f t="shared" si="34"/>
        <v>0</v>
      </c>
      <c r="G747" s="1218" t="str">
        <f>IFERROR(MATCH(ROW('発達障害（診断書なし・配慮あり）情報入力シート'!AN723),F:F,0),"")</f>
        <v/>
      </c>
      <c r="H747" s="8">
        <f>IF('発達障害（診断書なし・配慮あり）情報入力シート'!CL747="",0,IF(AND('発達障害（診断書なし・配慮あり）情報入力シート'!CK747=1,'発達障害（診断書なし・配慮あり）情報入力シート'!D747&lt;&gt;"",'発達障害（診断書なし・配慮あり）情報入力シート'!D747&lt;&gt;"入学しなかった"),1,0))</f>
        <v>0</v>
      </c>
      <c r="I747" s="8">
        <f t="shared" si="35"/>
        <v>0</v>
      </c>
      <c r="J747" s="8" t="str">
        <f>IFERROR(MATCH(ROW('発達障害（診断書なし・配慮あり）情報入力シート'!BD723),I:I,0),"")</f>
        <v/>
      </c>
      <c r="K747" s="8">
        <f>IF(OR(SUM('発達障害（診断書なし・配慮あり）情報入力シート'!AT747:BQ747,'発達障害（診断書なし・配慮あり）情報入力シート'!BT747:CJ747)&gt;0,COUNTA('発達障害（診断書なし・配慮あり）情報入力シート'!BR747:BS747)=2,COUNTA('発達障害（診断書なし・配慮あり）情報入力シート'!CK747:CL747)=2),1,0)</f>
        <v>0</v>
      </c>
      <c r="L747" s="8">
        <f>SUM('発達障害（診断書なし・配慮あり）情報入力シート'!J747:M747)+COUNTA('発達障害（診断書なし・配慮あり）情報入力シート'!N747)</f>
        <v>0</v>
      </c>
      <c r="M747" s="8">
        <f>SUM('発達障害（診断書なし・配慮あり）情報入力シート'!O747:R747)+COUNTA('発達障害（診断書なし・配慮あり）情報入力シート'!S747)</f>
        <v>0</v>
      </c>
      <c r="N747" s="8">
        <f>IF(SUM('発達障害（診断書なし・配慮あり）情報入力シート'!$T747:$AP747)&gt;0,1,0)</f>
        <v>0</v>
      </c>
      <c r="O747" s="8">
        <f>IF('発達障害（診断書なし・配慮あり）情報入力シート'!D747="入学者(新1年生)",1,0)</f>
        <v>0</v>
      </c>
    </row>
    <row r="748" spans="1:15" x14ac:dyDescent="0.4">
      <c r="A748" s="1217">
        <v>724</v>
      </c>
      <c r="B748" s="1218">
        <f>IF('発達障害（診断書なし・配慮あり）情報入力シート'!AQ748="",0,IF(AND('発達障害（診断書なし・配慮あり）情報入力シート'!AP748=1,'発達障害（診断書なし・配慮あり）情報入力シート'!D748&lt;&gt;"",'発達障害（診断書なし・配慮あり）情報入力シート'!D748&lt;&gt;"在籍者(2年生以上)"),1,0))</f>
        <v>0</v>
      </c>
      <c r="C748" s="1218">
        <f t="shared" si="33"/>
        <v>0</v>
      </c>
      <c r="D748" s="1218" t="str">
        <f>IFERROR(MATCH(ROW('発達障害（診断書なし・配慮あり）情報入力シート'!A724),C:C,0),"")</f>
        <v/>
      </c>
      <c r="E748" s="1218">
        <f>IF('発達障害（診断書なし・配慮あり）情報入力シート'!BS748="",0,IF(AND('発達障害（診断書なし・配慮あり）情報入力シート'!BR748=1,'発達障害（診断書なし・配慮あり）情報入力シート'!D748&lt;&gt;"",'発達障害（診断書なし・配慮あり）情報入力シート'!D748&lt;&gt;"入学しなかった"),1,0))</f>
        <v>0</v>
      </c>
      <c r="F748" s="1218">
        <f t="shared" si="34"/>
        <v>0</v>
      </c>
      <c r="G748" s="1218" t="str">
        <f>IFERROR(MATCH(ROW('発達障害（診断書なし・配慮あり）情報入力シート'!AN724),F:F,0),"")</f>
        <v/>
      </c>
      <c r="H748" s="8">
        <f>IF('発達障害（診断書なし・配慮あり）情報入力シート'!CL748="",0,IF(AND('発達障害（診断書なし・配慮あり）情報入力シート'!CK748=1,'発達障害（診断書なし・配慮あり）情報入力シート'!D748&lt;&gt;"",'発達障害（診断書なし・配慮あり）情報入力シート'!D748&lt;&gt;"入学しなかった"),1,0))</f>
        <v>0</v>
      </c>
      <c r="I748" s="8">
        <f t="shared" si="35"/>
        <v>0</v>
      </c>
      <c r="J748" s="8" t="str">
        <f>IFERROR(MATCH(ROW('発達障害（診断書なし・配慮あり）情報入力シート'!BD724),I:I,0),"")</f>
        <v/>
      </c>
      <c r="K748" s="8">
        <f>IF(OR(SUM('発達障害（診断書なし・配慮あり）情報入力シート'!AT748:BQ748,'発達障害（診断書なし・配慮あり）情報入力シート'!BT748:CJ748)&gt;0,COUNTA('発達障害（診断書なし・配慮あり）情報入力シート'!BR748:BS748)=2,COUNTA('発達障害（診断書なし・配慮あり）情報入力シート'!CK748:CL748)=2),1,0)</f>
        <v>0</v>
      </c>
      <c r="L748" s="8">
        <f>SUM('発達障害（診断書なし・配慮あり）情報入力シート'!J748:M748)+COUNTA('発達障害（診断書なし・配慮あり）情報入力シート'!N748)</f>
        <v>0</v>
      </c>
      <c r="M748" s="8">
        <f>SUM('発達障害（診断書なし・配慮あり）情報入力シート'!O748:R748)+COUNTA('発達障害（診断書なし・配慮あり）情報入力シート'!S748)</f>
        <v>0</v>
      </c>
      <c r="N748" s="8">
        <f>IF(SUM('発達障害（診断書なし・配慮あり）情報入力シート'!$T748:$AP748)&gt;0,1,0)</f>
        <v>0</v>
      </c>
      <c r="O748" s="8">
        <f>IF('発達障害（診断書なし・配慮あり）情報入力シート'!D748="入学者(新1年生)",1,0)</f>
        <v>0</v>
      </c>
    </row>
    <row r="749" spans="1:15" x14ac:dyDescent="0.4">
      <c r="A749" s="1217">
        <v>725</v>
      </c>
      <c r="B749" s="1218">
        <f>IF('発達障害（診断書なし・配慮あり）情報入力シート'!AQ749="",0,IF(AND('発達障害（診断書なし・配慮あり）情報入力シート'!AP749=1,'発達障害（診断書なし・配慮あり）情報入力シート'!D749&lt;&gt;"",'発達障害（診断書なし・配慮あり）情報入力シート'!D749&lt;&gt;"在籍者(2年生以上)"),1,0))</f>
        <v>0</v>
      </c>
      <c r="C749" s="1218">
        <f t="shared" si="33"/>
        <v>0</v>
      </c>
      <c r="D749" s="1218" t="str">
        <f>IFERROR(MATCH(ROW('発達障害（診断書なし・配慮あり）情報入力シート'!A725),C:C,0),"")</f>
        <v/>
      </c>
      <c r="E749" s="1218">
        <f>IF('発達障害（診断書なし・配慮あり）情報入力シート'!BS749="",0,IF(AND('発達障害（診断書なし・配慮あり）情報入力シート'!BR749=1,'発達障害（診断書なし・配慮あり）情報入力シート'!D749&lt;&gt;"",'発達障害（診断書なし・配慮あり）情報入力シート'!D749&lt;&gt;"入学しなかった"),1,0))</f>
        <v>0</v>
      </c>
      <c r="F749" s="1218">
        <f t="shared" si="34"/>
        <v>0</v>
      </c>
      <c r="G749" s="1218" t="str">
        <f>IFERROR(MATCH(ROW('発達障害（診断書なし・配慮あり）情報入力シート'!AN725),F:F,0),"")</f>
        <v/>
      </c>
      <c r="H749" s="8">
        <f>IF('発達障害（診断書なし・配慮あり）情報入力シート'!CL749="",0,IF(AND('発達障害（診断書なし・配慮あり）情報入力シート'!CK749=1,'発達障害（診断書なし・配慮あり）情報入力シート'!D749&lt;&gt;"",'発達障害（診断書なし・配慮あり）情報入力シート'!D749&lt;&gt;"入学しなかった"),1,0))</f>
        <v>0</v>
      </c>
      <c r="I749" s="8">
        <f t="shared" si="35"/>
        <v>0</v>
      </c>
      <c r="J749" s="8" t="str">
        <f>IFERROR(MATCH(ROW('発達障害（診断書なし・配慮あり）情報入力シート'!BD725),I:I,0),"")</f>
        <v/>
      </c>
      <c r="K749" s="8">
        <f>IF(OR(SUM('発達障害（診断書なし・配慮あり）情報入力シート'!AT749:BQ749,'発達障害（診断書なし・配慮あり）情報入力シート'!BT749:CJ749)&gt;0,COUNTA('発達障害（診断書なし・配慮あり）情報入力シート'!BR749:BS749)=2,COUNTA('発達障害（診断書なし・配慮あり）情報入力シート'!CK749:CL749)=2),1,0)</f>
        <v>0</v>
      </c>
      <c r="L749" s="8">
        <f>SUM('発達障害（診断書なし・配慮あり）情報入力シート'!J749:M749)+COUNTA('発達障害（診断書なし・配慮あり）情報入力シート'!N749)</f>
        <v>0</v>
      </c>
      <c r="M749" s="8">
        <f>SUM('発達障害（診断書なし・配慮あり）情報入力シート'!O749:R749)+COUNTA('発達障害（診断書なし・配慮あり）情報入力シート'!S749)</f>
        <v>0</v>
      </c>
      <c r="N749" s="8">
        <f>IF(SUM('発達障害（診断書なし・配慮あり）情報入力シート'!$T749:$AP749)&gt;0,1,0)</f>
        <v>0</v>
      </c>
      <c r="O749" s="8">
        <f>IF('発達障害（診断書なし・配慮あり）情報入力シート'!D749="入学者(新1年生)",1,0)</f>
        <v>0</v>
      </c>
    </row>
    <row r="750" spans="1:15" x14ac:dyDescent="0.4">
      <c r="A750" s="1217">
        <v>726</v>
      </c>
      <c r="B750" s="1218">
        <f>IF('発達障害（診断書なし・配慮あり）情報入力シート'!AQ750="",0,IF(AND('発達障害（診断書なし・配慮あり）情報入力シート'!AP750=1,'発達障害（診断書なし・配慮あり）情報入力シート'!D750&lt;&gt;"",'発達障害（診断書なし・配慮あり）情報入力シート'!D750&lt;&gt;"在籍者(2年生以上)"),1,0))</f>
        <v>0</v>
      </c>
      <c r="C750" s="1218">
        <f t="shared" si="33"/>
        <v>0</v>
      </c>
      <c r="D750" s="1218" t="str">
        <f>IFERROR(MATCH(ROW('発達障害（診断書なし・配慮あり）情報入力シート'!A726),C:C,0),"")</f>
        <v/>
      </c>
      <c r="E750" s="1218">
        <f>IF('発達障害（診断書なし・配慮あり）情報入力シート'!BS750="",0,IF(AND('発達障害（診断書なし・配慮あり）情報入力シート'!BR750=1,'発達障害（診断書なし・配慮あり）情報入力シート'!D750&lt;&gt;"",'発達障害（診断書なし・配慮あり）情報入力シート'!D750&lt;&gt;"入学しなかった"),1,0))</f>
        <v>0</v>
      </c>
      <c r="F750" s="1218">
        <f t="shared" si="34"/>
        <v>0</v>
      </c>
      <c r="G750" s="1218" t="str">
        <f>IFERROR(MATCH(ROW('発達障害（診断書なし・配慮あり）情報入力シート'!AN726),F:F,0),"")</f>
        <v/>
      </c>
      <c r="H750" s="8">
        <f>IF('発達障害（診断書なし・配慮あり）情報入力シート'!CL750="",0,IF(AND('発達障害（診断書なし・配慮あり）情報入力シート'!CK750=1,'発達障害（診断書なし・配慮あり）情報入力シート'!D750&lt;&gt;"",'発達障害（診断書なし・配慮あり）情報入力シート'!D750&lt;&gt;"入学しなかった"),1,0))</f>
        <v>0</v>
      </c>
      <c r="I750" s="8">
        <f t="shared" si="35"/>
        <v>0</v>
      </c>
      <c r="J750" s="8" t="str">
        <f>IFERROR(MATCH(ROW('発達障害（診断書なし・配慮あり）情報入力シート'!BD726),I:I,0),"")</f>
        <v/>
      </c>
      <c r="K750" s="8">
        <f>IF(OR(SUM('発達障害（診断書なし・配慮あり）情報入力シート'!AT750:BQ750,'発達障害（診断書なし・配慮あり）情報入力シート'!BT750:CJ750)&gt;0,COUNTA('発達障害（診断書なし・配慮あり）情報入力シート'!BR750:BS750)=2,COUNTA('発達障害（診断書なし・配慮あり）情報入力シート'!CK750:CL750)=2),1,0)</f>
        <v>0</v>
      </c>
      <c r="L750" s="8">
        <f>SUM('発達障害（診断書なし・配慮あり）情報入力シート'!J750:M750)+COUNTA('発達障害（診断書なし・配慮あり）情報入力シート'!N750)</f>
        <v>0</v>
      </c>
      <c r="M750" s="8">
        <f>SUM('発達障害（診断書なし・配慮あり）情報入力シート'!O750:R750)+COUNTA('発達障害（診断書なし・配慮あり）情報入力シート'!S750)</f>
        <v>0</v>
      </c>
      <c r="N750" s="8">
        <f>IF(SUM('発達障害（診断書なし・配慮あり）情報入力シート'!$T750:$AP750)&gt;0,1,0)</f>
        <v>0</v>
      </c>
      <c r="O750" s="8">
        <f>IF('発達障害（診断書なし・配慮あり）情報入力シート'!D750="入学者(新1年生)",1,0)</f>
        <v>0</v>
      </c>
    </row>
    <row r="751" spans="1:15" x14ac:dyDescent="0.4">
      <c r="A751" s="1217">
        <v>727</v>
      </c>
      <c r="B751" s="1218">
        <f>IF('発達障害（診断書なし・配慮あり）情報入力シート'!AQ751="",0,IF(AND('発達障害（診断書なし・配慮あり）情報入力シート'!AP751=1,'発達障害（診断書なし・配慮あり）情報入力シート'!D751&lt;&gt;"",'発達障害（診断書なし・配慮あり）情報入力シート'!D751&lt;&gt;"在籍者(2年生以上)"),1,0))</f>
        <v>0</v>
      </c>
      <c r="C751" s="1218">
        <f t="shared" si="33"/>
        <v>0</v>
      </c>
      <c r="D751" s="1218" t="str">
        <f>IFERROR(MATCH(ROW('発達障害（診断書なし・配慮あり）情報入力シート'!A727),C:C,0),"")</f>
        <v/>
      </c>
      <c r="E751" s="1218">
        <f>IF('発達障害（診断書なし・配慮あり）情報入力シート'!BS751="",0,IF(AND('発達障害（診断書なし・配慮あり）情報入力シート'!BR751=1,'発達障害（診断書なし・配慮あり）情報入力シート'!D751&lt;&gt;"",'発達障害（診断書なし・配慮あり）情報入力シート'!D751&lt;&gt;"入学しなかった"),1,0))</f>
        <v>0</v>
      </c>
      <c r="F751" s="1218">
        <f t="shared" si="34"/>
        <v>0</v>
      </c>
      <c r="G751" s="1218" t="str">
        <f>IFERROR(MATCH(ROW('発達障害（診断書なし・配慮あり）情報入力シート'!AN727),F:F,0),"")</f>
        <v/>
      </c>
      <c r="H751" s="8">
        <f>IF('発達障害（診断書なし・配慮あり）情報入力シート'!CL751="",0,IF(AND('発達障害（診断書なし・配慮あり）情報入力シート'!CK751=1,'発達障害（診断書なし・配慮あり）情報入力シート'!D751&lt;&gt;"",'発達障害（診断書なし・配慮あり）情報入力シート'!D751&lt;&gt;"入学しなかった"),1,0))</f>
        <v>0</v>
      </c>
      <c r="I751" s="8">
        <f t="shared" si="35"/>
        <v>0</v>
      </c>
      <c r="J751" s="8" t="str">
        <f>IFERROR(MATCH(ROW('発達障害（診断書なし・配慮あり）情報入力シート'!BD727),I:I,0),"")</f>
        <v/>
      </c>
      <c r="K751" s="8">
        <f>IF(OR(SUM('発達障害（診断書なし・配慮あり）情報入力シート'!AT751:BQ751,'発達障害（診断書なし・配慮あり）情報入力シート'!BT751:CJ751)&gt;0,COUNTA('発達障害（診断書なし・配慮あり）情報入力シート'!BR751:BS751)=2,COUNTA('発達障害（診断書なし・配慮あり）情報入力シート'!CK751:CL751)=2),1,0)</f>
        <v>0</v>
      </c>
      <c r="L751" s="8">
        <f>SUM('発達障害（診断書なし・配慮あり）情報入力シート'!J751:M751)+COUNTA('発達障害（診断書なし・配慮あり）情報入力シート'!N751)</f>
        <v>0</v>
      </c>
      <c r="M751" s="8">
        <f>SUM('発達障害（診断書なし・配慮あり）情報入力シート'!O751:R751)+COUNTA('発達障害（診断書なし・配慮あり）情報入力シート'!S751)</f>
        <v>0</v>
      </c>
      <c r="N751" s="8">
        <f>IF(SUM('発達障害（診断書なし・配慮あり）情報入力シート'!$T751:$AP751)&gt;0,1,0)</f>
        <v>0</v>
      </c>
      <c r="O751" s="8">
        <f>IF('発達障害（診断書なし・配慮あり）情報入力シート'!D751="入学者(新1年生)",1,0)</f>
        <v>0</v>
      </c>
    </row>
    <row r="752" spans="1:15" x14ac:dyDescent="0.4">
      <c r="A752" s="1217">
        <v>728</v>
      </c>
      <c r="B752" s="1218">
        <f>IF('発達障害（診断書なし・配慮あり）情報入力シート'!AQ752="",0,IF(AND('発達障害（診断書なし・配慮あり）情報入力シート'!AP752=1,'発達障害（診断書なし・配慮あり）情報入力シート'!D752&lt;&gt;"",'発達障害（診断書なし・配慮あり）情報入力シート'!D752&lt;&gt;"在籍者(2年生以上)"),1,0))</f>
        <v>0</v>
      </c>
      <c r="C752" s="1218">
        <f t="shared" si="33"/>
        <v>0</v>
      </c>
      <c r="D752" s="1218" t="str">
        <f>IFERROR(MATCH(ROW('発達障害（診断書なし・配慮あり）情報入力シート'!A728),C:C,0),"")</f>
        <v/>
      </c>
      <c r="E752" s="1218">
        <f>IF('発達障害（診断書なし・配慮あり）情報入力シート'!BS752="",0,IF(AND('発達障害（診断書なし・配慮あり）情報入力シート'!BR752=1,'発達障害（診断書なし・配慮あり）情報入力シート'!D752&lt;&gt;"",'発達障害（診断書なし・配慮あり）情報入力シート'!D752&lt;&gt;"入学しなかった"),1,0))</f>
        <v>0</v>
      </c>
      <c r="F752" s="1218">
        <f t="shared" si="34"/>
        <v>0</v>
      </c>
      <c r="G752" s="1218" t="str">
        <f>IFERROR(MATCH(ROW('発達障害（診断書なし・配慮あり）情報入力シート'!AN728),F:F,0),"")</f>
        <v/>
      </c>
      <c r="H752" s="8">
        <f>IF('発達障害（診断書なし・配慮あり）情報入力シート'!CL752="",0,IF(AND('発達障害（診断書なし・配慮あり）情報入力シート'!CK752=1,'発達障害（診断書なし・配慮あり）情報入力シート'!D752&lt;&gt;"",'発達障害（診断書なし・配慮あり）情報入力シート'!D752&lt;&gt;"入学しなかった"),1,0))</f>
        <v>0</v>
      </c>
      <c r="I752" s="8">
        <f t="shared" si="35"/>
        <v>0</v>
      </c>
      <c r="J752" s="8" t="str">
        <f>IFERROR(MATCH(ROW('発達障害（診断書なし・配慮あり）情報入力シート'!BD728),I:I,0),"")</f>
        <v/>
      </c>
      <c r="K752" s="8">
        <f>IF(OR(SUM('発達障害（診断書なし・配慮あり）情報入力シート'!AT752:BQ752,'発達障害（診断書なし・配慮あり）情報入力シート'!BT752:CJ752)&gt;0,COUNTA('発達障害（診断書なし・配慮あり）情報入力シート'!BR752:BS752)=2,COUNTA('発達障害（診断書なし・配慮あり）情報入力シート'!CK752:CL752)=2),1,0)</f>
        <v>0</v>
      </c>
      <c r="L752" s="8">
        <f>SUM('発達障害（診断書なし・配慮あり）情報入力シート'!J752:M752)+COUNTA('発達障害（診断書なし・配慮あり）情報入力シート'!N752)</f>
        <v>0</v>
      </c>
      <c r="M752" s="8">
        <f>SUM('発達障害（診断書なし・配慮あり）情報入力シート'!O752:R752)+COUNTA('発達障害（診断書なし・配慮あり）情報入力シート'!S752)</f>
        <v>0</v>
      </c>
      <c r="N752" s="8">
        <f>IF(SUM('発達障害（診断書なし・配慮あり）情報入力シート'!$T752:$AP752)&gt;0,1,0)</f>
        <v>0</v>
      </c>
      <c r="O752" s="8">
        <f>IF('発達障害（診断書なし・配慮あり）情報入力シート'!D752="入学者(新1年生)",1,0)</f>
        <v>0</v>
      </c>
    </row>
    <row r="753" spans="1:15" x14ac:dyDescent="0.4">
      <c r="A753" s="1217">
        <v>729</v>
      </c>
      <c r="B753" s="1218">
        <f>IF('発達障害（診断書なし・配慮あり）情報入力シート'!AQ753="",0,IF(AND('発達障害（診断書なし・配慮あり）情報入力シート'!AP753=1,'発達障害（診断書なし・配慮あり）情報入力シート'!D753&lt;&gt;"",'発達障害（診断書なし・配慮あり）情報入力シート'!D753&lt;&gt;"在籍者(2年生以上)"),1,0))</f>
        <v>0</v>
      </c>
      <c r="C753" s="1218">
        <f t="shared" si="33"/>
        <v>0</v>
      </c>
      <c r="D753" s="1218" t="str">
        <f>IFERROR(MATCH(ROW('発達障害（診断書なし・配慮あり）情報入力シート'!A729),C:C,0),"")</f>
        <v/>
      </c>
      <c r="E753" s="1218">
        <f>IF('発達障害（診断書なし・配慮あり）情報入力シート'!BS753="",0,IF(AND('発達障害（診断書なし・配慮あり）情報入力シート'!BR753=1,'発達障害（診断書なし・配慮あり）情報入力シート'!D753&lt;&gt;"",'発達障害（診断書なし・配慮あり）情報入力シート'!D753&lt;&gt;"入学しなかった"),1,0))</f>
        <v>0</v>
      </c>
      <c r="F753" s="1218">
        <f t="shared" si="34"/>
        <v>0</v>
      </c>
      <c r="G753" s="1218" t="str">
        <f>IFERROR(MATCH(ROW('発達障害（診断書なし・配慮あり）情報入力シート'!AN729),F:F,0),"")</f>
        <v/>
      </c>
      <c r="H753" s="8">
        <f>IF('発達障害（診断書なし・配慮あり）情報入力シート'!CL753="",0,IF(AND('発達障害（診断書なし・配慮あり）情報入力シート'!CK753=1,'発達障害（診断書なし・配慮あり）情報入力シート'!D753&lt;&gt;"",'発達障害（診断書なし・配慮あり）情報入力シート'!D753&lt;&gt;"入学しなかった"),1,0))</f>
        <v>0</v>
      </c>
      <c r="I753" s="8">
        <f t="shared" si="35"/>
        <v>0</v>
      </c>
      <c r="J753" s="8" t="str">
        <f>IFERROR(MATCH(ROW('発達障害（診断書なし・配慮あり）情報入力シート'!BD729),I:I,0),"")</f>
        <v/>
      </c>
      <c r="K753" s="8">
        <f>IF(OR(SUM('発達障害（診断書なし・配慮あり）情報入力シート'!AT753:BQ753,'発達障害（診断書なし・配慮あり）情報入力シート'!BT753:CJ753)&gt;0,COUNTA('発達障害（診断書なし・配慮あり）情報入力シート'!BR753:BS753)=2,COUNTA('発達障害（診断書なし・配慮あり）情報入力シート'!CK753:CL753)=2),1,0)</f>
        <v>0</v>
      </c>
      <c r="L753" s="8">
        <f>SUM('発達障害（診断書なし・配慮あり）情報入力シート'!J753:M753)+COUNTA('発達障害（診断書なし・配慮あり）情報入力シート'!N753)</f>
        <v>0</v>
      </c>
      <c r="M753" s="8">
        <f>SUM('発達障害（診断書なし・配慮あり）情報入力シート'!O753:R753)+COUNTA('発達障害（診断書なし・配慮あり）情報入力シート'!S753)</f>
        <v>0</v>
      </c>
      <c r="N753" s="8">
        <f>IF(SUM('発達障害（診断書なし・配慮あり）情報入力シート'!$T753:$AP753)&gt;0,1,0)</f>
        <v>0</v>
      </c>
      <c r="O753" s="8">
        <f>IF('発達障害（診断書なし・配慮あり）情報入力シート'!D753="入学者(新1年生)",1,0)</f>
        <v>0</v>
      </c>
    </row>
    <row r="754" spans="1:15" x14ac:dyDescent="0.4">
      <c r="A754" s="1217">
        <v>730</v>
      </c>
      <c r="B754" s="1218">
        <f>IF('発達障害（診断書なし・配慮あり）情報入力シート'!AQ754="",0,IF(AND('発達障害（診断書なし・配慮あり）情報入力シート'!AP754=1,'発達障害（診断書なし・配慮あり）情報入力シート'!D754&lt;&gt;"",'発達障害（診断書なし・配慮あり）情報入力シート'!D754&lt;&gt;"在籍者(2年生以上)"),1,0))</f>
        <v>0</v>
      </c>
      <c r="C754" s="1218">
        <f t="shared" si="33"/>
        <v>0</v>
      </c>
      <c r="D754" s="1218" t="str">
        <f>IFERROR(MATCH(ROW('発達障害（診断書なし・配慮あり）情報入力シート'!A730),C:C,0),"")</f>
        <v/>
      </c>
      <c r="E754" s="1218">
        <f>IF('発達障害（診断書なし・配慮あり）情報入力シート'!BS754="",0,IF(AND('発達障害（診断書なし・配慮あり）情報入力シート'!BR754=1,'発達障害（診断書なし・配慮あり）情報入力シート'!D754&lt;&gt;"",'発達障害（診断書なし・配慮あり）情報入力シート'!D754&lt;&gt;"入学しなかった"),1,0))</f>
        <v>0</v>
      </c>
      <c r="F754" s="1218">
        <f t="shared" si="34"/>
        <v>0</v>
      </c>
      <c r="G754" s="1218" t="str">
        <f>IFERROR(MATCH(ROW('発達障害（診断書なし・配慮あり）情報入力シート'!AN730),F:F,0),"")</f>
        <v/>
      </c>
      <c r="H754" s="8">
        <f>IF('発達障害（診断書なし・配慮あり）情報入力シート'!CL754="",0,IF(AND('発達障害（診断書なし・配慮あり）情報入力シート'!CK754=1,'発達障害（診断書なし・配慮あり）情報入力シート'!D754&lt;&gt;"",'発達障害（診断書なし・配慮あり）情報入力シート'!D754&lt;&gt;"入学しなかった"),1,0))</f>
        <v>0</v>
      </c>
      <c r="I754" s="8">
        <f t="shared" si="35"/>
        <v>0</v>
      </c>
      <c r="J754" s="8" t="str">
        <f>IFERROR(MATCH(ROW('発達障害（診断書なし・配慮あり）情報入力シート'!BD730),I:I,0),"")</f>
        <v/>
      </c>
      <c r="K754" s="8">
        <f>IF(OR(SUM('発達障害（診断書なし・配慮あり）情報入力シート'!AT754:BQ754,'発達障害（診断書なし・配慮あり）情報入力シート'!BT754:CJ754)&gt;0,COUNTA('発達障害（診断書なし・配慮あり）情報入力シート'!BR754:BS754)=2,COUNTA('発達障害（診断書なし・配慮あり）情報入力シート'!CK754:CL754)=2),1,0)</f>
        <v>0</v>
      </c>
      <c r="L754" s="8">
        <f>SUM('発達障害（診断書なし・配慮あり）情報入力シート'!J754:M754)+COUNTA('発達障害（診断書なし・配慮あり）情報入力シート'!N754)</f>
        <v>0</v>
      </c>
      <c r="M754" s="8">
        <f>SUM('発達障害（診断書なし・配慮あり）情報入力シート'!O754:R754)+COUNTA('発達障害（診断書なし・配慮あり）情報入力シート'!S754)</f>
        <v>0</v>
      </c>
      <c r="N754" s="8">
        <f>IF(SUM('発達障害（診断書なし・配慮あり）情報入力シート'!$T754:$AP754)&gt;0,1,0)</f>
        <v>0</v>
      </c>
      <c r="O754" s="8">
        <f>IF('発達障害（診断書なし・配慮あり）情報入力シート'!D754="入学者(新1年生)",1,0)</f>
        <v>0</v>
      </c>
    </row>
    <row r="755" spans="1:15" x14ac:dyDescent="0.4">
      <c r="A755" s="1217">
        <v>731</v>
      </c>
      <c r="B755" s="1218">
        <f>IF('発達障害（診断書なし・配慮あり）情報入力シート'!AQ755="",0,IF(AND('発達障害（診断書なし・配慮あり）情報入力シート'!AP755=1,'発達障害（診断書なし・配慮あり）情報入力シート'!D755&lt;&gt;"",'発達障害（診断書なし・配慮あり）情報入力シート'!D755&lt;&gt;"在籍者(2年生以上)"),1,0))</f>
        <v>0</v>
      </c>
      <c r="C755" s="1218">
        <f t="shared" si="33"/>
        <v>0</v>
      </c>
      <c r="D755" s="1218" t="str">
        <f>IFERROR(MATCH(ROW('発達障害（診断書なし・配慮あり）情報入力シート'!A731),C:C,0),"")</f>
        <v/>
      </c>
      <c r="E755" s="1218">
        <f>IF('発達障害（診断書なし・配慮あり）情報入力シート'!BS755="",0,IF(AND('発達障害（診断書なし・配慮あり）情報入力シート'!BR755=1,'発達障害（診断書なし・配慮あり）情報入力シート'!D755&lt;&gt;"",'発達障害（診断書なし・配慮あり）情報入力シート'!D755&lt;&gt;"入学しなかった"),1,0))</f>
        <v>0</v>
      </c>
      <c r="F755" s="1218">
        <f t="shared" si="34"/>
        <v>0</v>
      </c>
      <c r="G755" s="1218" t="str">
        <f>IFERROR(MATCH(ROW('発達障害（診断書なし・配慮あり）情報入力シート'!AN731),F:F,0),"")</f>
        <v/>
      </c>
      <c r="H755" s="8">
        <f>IF('発達障害（診断書なし・配慮あり）情報入力シート'!CL755="",0,IF(AND('発達障害（診断書なし・配慮あり）情報入力シート'!CK755=1,'発達障害（診断書なし・配慮あり）情報入力シート'!D755&lt;&gt;"",'発達障害（診断書なし・配慮あり）情報入力シート'!D755&lt;&gt;"入学しなかった"),1,0))</f>
        <v>0</v>
      </c>
      <c r="I755" s="8">
        <f t="shared" si="35"/>
        <v>0</v>
      </c>
      <c r="J755" s="8" t="str">
        <f>IFERROR(MATCH(ROW('発達障害（診断書なし・配慮あり）情報入力シート'!BD731),I:I,0),"")</f>
        <v/>
      </c>
      <c r="K755" s="8">
        <f>IF(OR(SUM('発達障害（診断書なし・配慮あり）情報入力シート'!AT755:BQ755,'発達障害（診断書なし・配慮あり）情報入力シート'!BT755:CJ755)&gt;0,COUNTA('発達障害（診断書なし・配慮あり）情報入力シート'!BR755:BS755)=2,COUNTA('発達障害（診断書なし・配慮あり）情報入力シート'!CK755:CL755)=2),1,0)</f>
        <v>0</v>
      </c>
      <c r="L755" s="8">
        <f>SUM('発達障害（診断書なし・配慮あり）情報入力シート'!J755:M755)+COUNTA('発達障害（診断書なし・配慮あり）情報入力シート'!N755)</f>
        <v>0</v>
      </c>
      <c r="M755" s="8">
        <f>SUM('発達障害（診断書なし・配慮あり）情報入力シート'!O755:R755)+COUNTA('発達障害（診断書なし・配慮あり）情報入力シート'!S755)</f>
        <v>0</v>
      </c>
      <c r="N755" s="8">
        <f>IF(SUM('発達障害（診断書なし・配慮あり）情報入力シート'!$T755:$AP755)&gt;0,1,0)</f>
        <v>0</v>
      </c>
      <c r="O755" s="8">
        <f>IF('発達障害（診断書なし・配慮あり）情報入力シート'!D755="入学者(新1年生)",1,0)</f>
        <v>0</v>
      </c>
    </row>
    <row r="756" spans="1:15" x14ac:dyDescent="0.4">
      <c r="A756" s="1217">
        <v>732</v>
      </c>
      <c r="B756" s="1218">
        <f>IF('発達障害（診断書なし・配慮あり）情報入力シート'!AQ756="",0,IF(AND('発達障害（診断書なし・配慮あり）情報入力シート'!AP756=1,'発達障害（診断書なし・配慮あり）情報入力シート'!D756&lt;&gt;"",'発達障害（診断書なし・配慮あり）情報入力シート'!D756&lt;&gt;"在籍者(2年生以上)"),1,0))</f>
        <v>0</v>
      </c>
      <c r="C756" s="1218">
        <f t="shared" si="33"/>
        <v>0</v>
      </c>
      <c r="D756" s="1218" t="str">
        <f>IFERROR(MATCH(ROW('発達障害（診断書なし・配慮あり）情報入力シート'!A732),C:C,0),"")</f>
        <v/>
      </c>
      <c r="E756" s="1218">
        <f>IF('発達障害（診断書なし・配慮あり）情報入力シート'!BS756="",0,IF(AND('発達障害（診断書なし・配慮あり）情報入力シート'!BR756=1,'発達障害（診断書なし・配慮あり）情報入力シート'!D756&lt;&gt;"",'発達障害（診断書なし・配慮あり）情報入力シート'!D756&lt;&gt;"入学しなかった"),1,0))</f>
        <v>0</v>
      </c>
      <c r="F756" s="1218">
        <f t="shared" si="34"/>
        <v>0</v>
      </c>
      <c r="G756" s="1218" t="str">
        <f>IFERROR(MATCH(ROW('発達障害（診断書なし・配慮あり）情報入力シート'!AN732),F:F,0),"")</f>
        <v/>
      </c>
      <c r="H756" s="8">
        <f>IF('発達障害（診断書なし・配慮あり）情報入力シート'!CL756="",0,IF(AND('発達障害（診断書なし・配慮あり）情報入力シート'!CK756=1,'発達障害（診断書なし・配慮あり）情報入力シート'!D756&lt;&gt;"",'発達障害（診断書なし・配慮あり）情報入力シート'!D756&lt;&gt;"入学しなかった"),1,0))</f>
        <v>0</v>
      </c>
      <c r="I756" s="8">
        <f t="shared" si="35"/>
        <v>0</v>
      </c>
      <c r="J756" s="8" t="str">
        <f>IFERROR(MATCH(ROW('発達障害（診断書なし・配慮あり）情報入力シート'!BD732),I:I,0),"")</f>
        <v/>
      </c>
      <c r="K756" s="8">
        <f>IF(OR(SUM('発達障害（診断書なし・配慮あり）情報入力シート'!AT756:BQ756,'発達障害（診断書なし・配慮あり）情報入力シート'!BT756:CJ756)&gt;0,COUNTA('発達障害（診断書なし・配慮あり）情報入力シート'!BR756:BS756)=2,COUNTA('発達障害（診断書なし・配慮あり）情報入力シート'!CK756:CL756)=2),1,0)</f>
        <v>0</v>
      </c>
      <c r="L756" s="8">
        <f>SUM('発達障害（診断書なし・配慮あり）情報入力シート'!J756:M756)+COUNTA('発達障害（診断書なし・配慮あり）情報入力シート'!N756)</f>
        <v>0</v>
      </c>
      <c r="M756" s="8">
        <f>SUM('発達障害（診断書なし・配慮あり）情報入力シート'!O756:R756)+COUNTA('発達障害（診断書なし・配慮あり）情報入力シート'!S756)</f>
        <v>0</v>
      </c>
      <c r="N756" s="8">
        <f>IF(SUM('発達障害（診断書なし・配慮あり）情報入力シート'!$T756:$AP756)&gt;0,1,0)</f>
        <v>0</v>
      </c>
      <c r="O756" s="8">
        <f>IF('発達障害（診断書なし・配慮あり）情報入力シート'!D756="入学者(新1年生)",1,0)</f>
        <v>0</v>
      </c>
    </row>
    <row r="757" spans="1:15" x14ac:dyDescent="0.4">
      <c r="A757" s="1217">
        <v>733</v>
      </c>
      <c r="B757" s="1218">
        <f>IF('発達障害（診断書なし・配慮あり）情報入力シート'!AQ757="",0,IF(AND('発達障害（診断書なし・配慮あり）情報入力シート'!AP757=1,'発達障害（診断書なし・配慮あり）情報入力シート'!D757&lt;&gt;"",'発達障害（診断書なし・配慮あり）情報入力シート'!D757&lt;&gt;"在籍者(2年生以上)"),1,0))</f>
        <v>0</v>
      </c>
      <c r="C757" s="1218">
        <f t="shared" si="33"/>
        <v>0</v>
      </c>
      <c r="D757" s="1218" t="str">
        <f>IFERROR(MATCH(ROW('発達障害（診断書なし・配慮あり）情報入力シート'!A733),C:C,0),"")</f>
        <v/>
      </c>
      <c r="E757" s="1218">
        <f>IF('発達障害（診断書なし・配慮あり）情報入力シート'!BS757="",0,IF(AND('発達障害（診断書なし・配慮あり）情報入力シート'!BR757=1,'発達障害（診断書なし・配慮あり）情報入力シート'!D757&lt;&gt;"",'発達障害（診断書なし・配慮あり）情報入力シート'!D757&lt;&gt;"入学しなかった"),1,0))</f>
        <v>0</v>
      </c>
      <c r="F757" s="1218">
        <f t="shared" si="34"/>
        <v>0</v>
      </c>
      <c r="G757" s="1218" t="str">
        <f>IFERROR(MATCH(ROW('発達障害（診断書なし・配慮あり）情報入力シート'!AN733),F:F,0),"")</f>
        <v/>
      </c>
      <c r="H757" s="8">
        <f>IF('発達障害（診断書なし・配慮あり）情報入力シート'!CL757="",0,IF(AND('発達障害（診断書なし・配慮あり）情報入力シート'!CK757=1,'発達障害（診断書なし・配慮あり）情報入力シート'!D757&lt;&gt;"",'発達障害（診断書なし・配慮あり）情報入力シート'!D757&lt;&gt;"入学しなかった"),1,0))</f>
        <v>0</v>
      </c>
      <c r="I757" s="8">
        <f t="shared" si="35"/>
        <v>0</v>
      </c>
      <c r="J757" s="8" t="str">
        <f>IFERROR(MATCH(ROW('発達障害（診断書なし・配慮あり）情報入力シート'!BD733),I:I,0),"")</f>
        <v/>
      </c>
      <c r="K757" s="8">
        <f>IF(OR(SUM('発達障害（診断書なし・配慮あり）情報入力シート'!AT757:BQ757,'発達障害（診断書なし・配慮あり）情報入力シート'!BT757:CJ757)&gt;0,COUNTA('発達障害（診断書なし・配慮あり）情報入力シート'!BR757:BS757)=2,COUNTA('発達障害（診断書なし・配慮あり）情報入力シート'!CK757:CL757)=2),1,0)</f>
        <v>0</v>
      </c>
      <c r="L757" s="8">
        <f>SUM('発達障害（診断書なし・配慮あり）情報入力シート'!J757:M757)+COUNTA('発達障害（診断書なし・配慮あり）情報入力シート'!N757)</f>
        <v>0</v>
      </c>
      <c r="M757" s="8">
        <f>SUM('発達障害（診断書なし・配慮あり）情報入力シート'!O757:R757)+COUNTA('発達障害（診断書なし・配慮あり）情報入力シート'!S757)</f>
        <v>0</v>
      </c>
      <c r="N757" s="8">
        <f>IF(SUM('発達障害（診断書なし・配慮あり）情報入力シート'!$T757:$AP757)&gt;0,1,0)</f>
        <v>0</v>
      </c>
      <c r="O757" s="8">
        <f>IF('発達障害（診断書なし・配慮あり）情報入力シート'!D757="入学者(新1年生)",1,0)</f>
        <v>0</v>
      </c>
    </row>
    <row r="758" spans="1:15" x14ac:dyDescent="0.4">
      <c r="A758" s="1217">
        <v>734</v>
      </c>
      <c r="B758" s="1218">
        <f>IF('発達障害（診断書なし・配慮あり）情報入力シート'!AQ758="",0,IF(AND('発達障害（診断書なし・配慮あり）情報入力シート'!AP758=1,'発達障害（診断書なし・配慮あり）情報入力シート'!D758&lt;&gt;"",'発達障害（診断書なし・配慮あり）情報入力シート'!D758&lt;&gt;"在籍者(2年生以上)"),1,0))</f>
        <v>0</v>
      </c>
      <c r="C758" s="1218">
        <f t="shared" si="33"/>
        <v>0</v>
      </c>
      <c r="D758" s="1218" t="str">
        <f>IFERROR(MATCH(ROW('発達障害（診断書なし・配慮あり）情報入力シート'!A734),C:C,0),"")</f>
        <v/>
      </c>
      <c r="E758" s="1218">
        <f>IF('発達障害（診断書なし・配慮あり）情報入力シート'!BS758="",0,IF(AND('発達障害（診断書なし・配慮あり）情報入力シート'!BR758=1,'発達障害（診断書なし・配慮あり）情報入力シート'!D758&lt;&gt;"",'発達障害（診断書なし・配慮あり）情報入力シート'!D758&lt;&gt;"入学しなかった"),1,0))</f>
        <v>0</v>
      </c>
      <c r="F758" s="1218">
        <f t="shared" si="34"/>
        <v>0</v>
      </c>
      <c r="G758" s="1218" t="str">
        <f>IFERROR(MATCH(ROW('発達障害（診断書なし・配慮あり）情報入力シート'!AN734),F:F,0),"")</f>
        <v/>
      </c>
      <c r="H758" s="8">
        <f>IF('発達障害（診断書なし・配慮あり）情報入力シート'!CL758="",0,IF(AND('発達障害（診断書なし・配慮あり）情報入力シート'!CK758=1,'発達障害（診断書なし・配慮あり）情報入力シート'!D758&lt;&gt;"",'発達障害（診断書なし・配慮あり）情報入力シート'!D758&lt;&gt;"入学しなかった"),1,0))</f>
        <v>0</v>
      </c>
      <c r="I758" s="8">
        <f t="shared" si="35"/>
        <v>0</v>
      </c>
      <c r="J758" s="8" t="str">
        <f>IFERROR(MATCH(ROW('発達障害（診断書なし・配慮あり）情報入力シート'!BD734),I:I,0),"")</f>
        <v/>
      </c>
      <c r="K758" s="8">
        <f>IF(OR(SUM('発達障害（診断書なし・配慮あり）情報入力シート'!AT758:BQ758,'発達障害（診断書なし・配慮あり）情報入力シート'!BT758:CJ758)&gt;0,COUNTA('発達障害（診断書なし・配慮あり）情報入力シート'!BR758:BS758)=2,COUNTA('発達障害（診断書なし・配慮あり）情報入力シート'!CK758:CL758)=2),1,0)</f>
        <v>0</v>
      </c>
      <c r="L758" s="8">
        <f>SUM('発達障害（診断書なし・配慮あり）情報入力シート'!J758:M758)+COUNTA('発達障害（診断書なし・配慮あり）情報入力シート'!N758)</f>
        <v>0</v>
      </c>
      <c r="M758" s="8">
        <f>SUM('発達障害（診断書なし・配慮あり）情報入力シート'!O758:R758)+COUNTA('発達障害（診断書なし・配慮あり）情報入力シート'!S758)</f>
        <v>0</v>
      </c>
      <c r="N758" s="8">
        <f>IF(SUM('発達障害（診断書なし・配慮あり）情報入力シート'!$T758:$AP758)&gt;0,1,0)</f>
        <v>0</v>
      </c>
      <c r="O758" s="8">
        <f>IF('発達障害（診断書なし・配慮あり）情報入力シート'!D758="入学者(新1年生)",1,0)</f>
        <v>0</v>
      </c>
    </row>
    <row r="759" spans="1:15" x14ac:dyDescent="0.4">
      <c r="A759" s="1217">
        <v>735</v>
      </c>
      <c r="B759" s="1218">
        <f>IF('発達障害（診断書なし・配慮あり）情報入力シート'!AQ759="",0,IF(AND('発達障害（診断書なし・配慮あり）情報入力シート'!AP759=1,'発達障害（診断書なし・配慮あり）情報入力シート'!D759&lt;&gt;"",'発達障害（診断書なし・配慮あり）情報入力シート'!D759&lt;&gt;"在籍者(2年生以上)"),1,0))</f>
        <v>0</v>
      </c>
      <c r="C759" s="1218">
        <f t="shared" si="33"/>
        <v>0</v>
      </c>
      <c r="D759" s="1218" t="str">
        <f>IFERROR(MATCH(ROW('発達障害（診断書なし・配慮あり）情報入力シート'!A735),C:C,0),"")</f>
        <v/>
      </c>
      <c r="E759" s="1218">
        <f>IF('発達障害（診断書なし・配慮あり）情報入力シート'!BS759="",0,IF(AND('発達障害（診断書なし・配慮あり）情報入力シート'!BR759=1,'発達障害（診断書なし・配慮あり）情報入力シート'!D759&lt;&gt;"",'発達障害（診断書なし・配慮あり）情報入力シート'!D759&lt;&gt;"入学しなかった"),1,0))</f>
        <v>0</v>
      </c>
      <c r="F759" s="1218">
        <f t="shared" si="34"/>
        <v>0</v>
      </c>
      <c r="G759" s="1218" t="str">
        <f>IFERROR(MATCH(ROW('発達障害（診断書なし・配慮あり）情報入力シート'!AN735),F:F,0),"")</f>
        <v/>
      </c>
      <c r="H759" s="8">
        <f>IF('発達障害（診断書なし・配慮あり）情報入力シート'!CL759="",0,IF(AND('発達障害（診断書なし・配慮あり）情報入力シート'!CK759=1,'発達障害（診断書なし・配慮あり）情報入力シート'!D759&lt;&gt;"",'発達障害（診断書なし・配慮あり）情報入力シート'!D759&lt;&gt;"入学しなかった"),1,0))</f>
        <v>0</v>
      </c>
      <c r="I759" s="8">
        <f t="shared" si="35"/>
        <v>0</v>
      </c>
      <c r="J759" s="8" t="str">
        <f>IFERROR(MATCH(ROW('発達障害（診断書なし・配慮あり）情報入力シート'!BD735),I:I,0),"")</f>
        <v/>
      </c>
      <c r="K759" s="8">
        <f>IF(OR(SUM('発達障害（診断書なし・配慮あり）情報入力シート'!AT759:BQ759,'発達障害（診断書なし・配慮あり）情報入力シート'!BT759:CJ759)&gt;0,COUNTA('発達障害（診断書なし・配慮あり）情報入力シート'!BR759:BS759)=2,COUNTA('発達障害（診断書なし・配慮あり）情報入力シート'!CK759:CL759)=2),1,0)</f>
        <v>0</v>
      </c>
      <c r="L759" s="8">
        <f>SUM('発達障害（診断書なし・配慮あり）情報入力シート'!J759:M759)+COUNTA('発達障害（診断書なし・配慮あり）情報入力シート'!N759)</f>
        <v>0</v>
      </c>
      <c r="M759" s="8">
        <f>SUM('発達障害（診断書なし・配慮あり）情報入力シート'!O759:R759)+COUNTA('発達障害（診断書なし・配慮あり）情報入力シート'!S759)</f>
        <v>0</v>
      </c>
      <c r="N759" s="8">
        <f>IF(SUM('発達障害（診断書なし・配慮あり）情報入力シート'!$T759:$AP759)&gt;0,1,0)</f>
        <v>0</v>
      </c>
      <c r="O759" s="8">
        <f>IF('発達障害（診断書なし・配慮あり）情報入力シート'!D759="入学者(新1年生)",1,0)</f>
        <v>0</v>
      </c>
    </row>
    <row r="760" spans="1:15" x14ac:dyDescent="0.4">
      <c r="A760" s="1217">
        <v>736</v>
      </c>
      <c r="B760" s="1218">
        <f>IF('発達障害（診断書なし・配慮あり）情報入力シート'!AQ760="",0,IF(AND('発達障害（診断書なし・配慮あり）情報入力シート'!AP760=1,'発達障害（診断書なし・配慮あり）情報入力シート'!D760&lt;&gt;"",'発達障害（診断書なし・配慮あり）情報入力シート'!D760&lt;&gt;"在籍者(2年生以上)"),1,0))</f>
        <v>0</v>
      </c>
      <c r="C760" s="1218">
        <f t="shared" si="33"/>
        <v>0</v>
      </c>
      <c r="D760" s="1218" t="str">
        <f>IFERROR(MATCH(ROW('発達障害（診断書なし・配慮あり）情報入力シート'!A736),C:C,0),"")</f>
        <v/>
      </c>
      <c r="E760" s="1218">
        <f>IF('発達障害（診断書なし・配慮あり）情報入力シート'!BS760="",0,IF(AND('発達障害（診断書なし・配慮あり）情報入力シート'!BR760=1,'発達障害（診断書なし・配慮あり）情報入力シート'!D760&lt;&gt;"",'発達障害（診断書なし・配慮あり）情報入力シート'!D760&lt;&gt;"入学しなかった"),1,0))</f>
        <v>0</v>
      </c>
      <c r="F760" s="1218">
        <f t="shared" si="34"/>
        <v>0</v>
      </c>
      <c r="G760" s="1218" t="str">
        <f>IFERROR(MATCH(ROW('発達障害（診断書なし・配慮あり）情報入力シート'!AN736),F:F,0),"")</f>
        <v/>
      </c>
      <c r="H760" s="8">
        <f>IF('発達障害（診断書なし・配慮あり）情報入力シート'!CL760="",0,IF(AND('発達障害（診断書なし・配慮あり）情報入力シート'!CK760=1,'発達障害（診断書なし・配慮あり）情報入力シート'!D760&lt;&gt;"",'発達障害（診断書なし・配慮あり）情報入力シート'!D760&lt;&gt;"入学しなかった"),1,0))</f>
        <v>0</v>
      </c>
      <c r="I760" s="8">
        <f t="shared" si="35"/>
        <v>0</v>
      </c>
      <c r="J760" s="8" t="str">
        <f>IFERROR(MATCH(ROW('発達障害（診断書なし・配慮あり）情報入力シート'!BD736),I:I,0),"")</f>
        <v/>
      </c>
      <c r="K760" s="8">
        <f>IF(OR(SUM('発達障害（診断書なし・配慮あり）情報入力シート'!AT760:BQ760,'発達障害（診断書なし・配慮あり）情報入力シート'!BT760:CJ760)&gt;0,COUNTA('発達障害（診断書なし・配慮あり）情報入力シート'!BR760:BS760)=2,COUNTA('発達障害（診断書なし・配慮あり）情報入力シート'!CK760:CL760)=2),1,0)</f>
        <v>0</v>
      </c>
      <c r="L760" s="8">
        <f>SUM('発達障害（診断書なし・配慮あり）情報入力シート'!J760:M760)+COUNTA('発達障害（診断書なし・配慮あり）情報入力シート'!N760)</f>
        <v>0</v>
      </c>
      <c r="M760" s="8">
        <f>SUM('発達障害（診断書なし・配慮あり）情報入力シート'!O760:R760)+COUNTA('発達障害（診断書なし・配慮あり）情報入力シート'!S760)</f>
        <v>0</v>
      </c>
      <c r="N760" s="8">
        <f>IF(SUM('発達障害（診断書なし・配慮あり）情報入力シート'!$T760:$AP760)&gt;0,1,0)</f>
        <v>0</v>
      </c>
      <c r="O760" s="8">
        <f>IF('発達障害（診断書なし・配慮あり）情報入力シート'!D760="入学者(新1年生)",1,0)</f>
        <v>0</v>
      </c>
    </row>
    <row r="761" spans="1:15" x14ac:dyDescent="0.4">
      <c r="A761" s="1217">
        <v>737</v>
      </c>
      <c r="B761" s="1218">
        <f>IF('発達障害（診断書なし・配慮あり）情報入力シート'!AQ761="",0,IF(AND('発達障害（診断書なし・配慮あり）情報入力シート'!AP761=1,'発達障害（診断書なし・配慮あり）情報入力シート'!D761&lt;&gt;"",'発達障害（診断書なし・配慮あり）情報入力シート'!D761&lt;&gt;"在籍者(2年生以上)"),1,0))</f>
        <v>0</v>
      </c>
      <c r="C761" s="1218">
        <f t="shared" si="33"/>
        <v>0</v>
      </c>
      <c r="D761" s="1218" t="str">
        <f>IFERROR(MATCH(ROW('発達障害（診断書なし・配慮あり）情報入力シート'!A737),C:C,0),"")</f>
        <v/>
      </c>
      <c r="E761" s="1218">
        <f>IF('発達障害（診断書なし・配慮あり）情報入力シート'!BS761="",0,IF(AND('発達障害（診断書なし・配慮あり）情報入力シート'!BR761=1,'発達障害（診断書なし・配慮あり）情報入力シート'!D761&lt;&gt;"",'発達障害（診断書なし・配慮あり）情報入力シート'!D761&lt;&gt;"入学しなかった"),1,0))</f>
        <v>0</v>
      </c>
      <c r="F761" s="1218">
        <f t="shared" si="34"/>
        <v>0</v>
      </c>
      <c r="G761" s="1218" t="str">
        <f>IFERROR(MATCH(ROW('発達障害（診断書なし・配慮あり）情報入力シート'!AN737),F:F,0),"")</f>
        <v/>
      </c>
      <c r="H761" s="8">
        <f>IF('発達障害（診断書なし・配慮あり）情報入力シート'!CL761="",0,IF(AND('発達障害（診断書なし・配慮あり）情報入力シート'!CK761=1,'発達障害（診断書なし・配慮あり）情報入力シート'!D761&lt;&gt;"",'発達障害（診断書なし・配慮あり）情報入力シート'!D761&lt;&gt;"入学しなかった"),1,0))</f>
        <v>0</v>
      </c>
      <c r="I761" s="8">
        <f t="shared" si="35"/>
        <v>0</v>
      </c>
      <c r="J761" s="8" t="str">
        <f>IFERROR(MATCH(ROW('発達障害（診断書なし・配慮あり）情報入力シート'!BD737),I:I,0),"")</f>
        <v/>
      </c>
      <c r="K761" s="8">
        <f>IF(OR(SUM('発達障害（診断書なし・配慮あり）情報入力シート'!AT761:BQ761,'発達障害（診断書なし・配慮あり）情報入力シート'!BT761:CJ761)&gt;0,COUNTA('発達障害（診断書なし・配慮あり）情報入力シート'!BR761:BS761)=2,COUNTA('発達障害（診断書なし・配慮あり）情報入力シート'!CK761:CL761)=2),1,0)</f>
        <v>0</v>
      </c>
      <c r="L761" s="8">
        <f>SUM('発達障害（診断書なし・配慮あり）情報入力シート'!J761:M761)+COUNTA('発達障害（診断書なし・配慮あり）情報入力シート'!N761)</f>
        <v>0</v>
      </c>
      <c r="M761" s="8">
        <f>SUM('発達障害（診断書なし・配慮あり）情報入力シート'!O761:R761)+COUNTA('発達障害（診断書なし・配慮あり）情報入力シート'!S761)</f>
        <v>0</v>
      </c>
      <c r="N761" s="8">
        <f>IF(SUM('発達障害（診断書なし・配慮あり）情報入力シート'!$T761:$AP761)&gt;0,1,0)</f>
        <v>0</v>
      </c>
      <c r="O761" s="8">
        <f>IF('発達障害（診断書なし・配慮あり）情報入力シート'!D761="入学者(新1年生)",1,0)</f>
        <v>0</v>
      </c>
    </row>
    <row r="762" spans="1:15" x14ac:dyDescent="0.4">
      <c r="A762" s="1217">
        <v>738</v>
      </c>
      <c r="B762" s="1218">
        <f>IF('発達障害（診断書なし・配慮あり）情報入力シート'!AQ762="",0,IF(AND('発達障害（診断書なし・配慮あり）情報入力シート'!AP762=1,'発達障害（診断書なし・配慮あり）情報入力シート'!D762&lt;&gt;"",'発達障害（診断書なし・配慮あり）情報入力シート'!D762&lt;&gt;"在籍者(2年生以上)"),1,0))</f>
        <v>0</v>
      </c>
      <c r="C762" s="1218">
        <f t="shared" si="33"/>
        <v>0</v>
      </c>
      <c r="D762" s="1218" t="str">
        <f>IFERROR(MATCH(ROW('発達障害（診断書なし・配慮あり）情報入力シート'!A738),C:C,0),"")</f>
        <v/>
      </c>
      <c r="E762" s="1218">
        <f>IF('発達障害（診断書なし・配慮あり）情報入力シート'!BS762="",0,IF(AND('発達障害（診断書なし・配慮あり）情報入力シート'!BR762=1,'発達障害（診断書なし・配慮あり）情報入力シート'!D762&lt;&gt;"",'発達障害（診断書なし・配慮あり）情報入力シート'!D762&lt;&gt;"入学しなかった"),1,0))</f>
        <v>0</v>
      </c>
      <c r="F762" s="1218">
        <f t="shared" si="34"/>
        <v>0</v>
      </c>
      <c r="G762" s="1218" t="str">
        <f>IFERROR(MATCH(ROW('発達障害（診断書なし・配慮あり）情報入力シート'!AN738),F:F,0),"")</f>
        <v/>
      </c>
      <c r="H762" s="8">
        <f>IF('発達障害（診断書なし・配慮あり）情報入力シート'!CL762="",0,IF(AND('発達障害（診断書なし・配慮あり）情報入力シート'!CK762=1,'発達障害（診断書なし・配慮あり）情報入力シート'!D762&lt;&gt;"",'発達障害（診断書なし・配慮あり）情報入力シート'!D762&lt;&gt;"入学しなかった"),1,0))</f>
        <v>0</v>
      </c>
      <c r="I762" s="8">
        <f t="shared" si="35"/>
        <v>0</v>
      </c>
      <c r="J762" s="8" t="str">
        <f>IFERROR(MATCH(ROW('発達障害（診断書なし・配慮あり）情報入力シート'!BD738),I:I,0),"")</f>
        <v/>
      </c>
      <c r="K762" s="8">
        <f>IF(OR(SUM('発達障害（診断書なし・配慮あり）情報入力シート'!AT762:BQ762,'発達障害（診断書なし・配慮あり）情報入力シート'!BT762:CJ762)&gt;0,COUNTA('発達障害（診断書なし・配慮あり）情報入力シート'!BR762:BS762)=2,COUNTA('発達障害（診断書なし・配慮あり）情報入力シート'!CK762:CL762)=2),1,0)</f>
        <v>0</v>
      </c>
      <c r="L762" s="8">
        <f>SUM('発達障害（診断書なし・配慮あり）情報入力シート'!J762:M762)+COUNTA('発達障害（診断書なし・配慮あり）情報入力シート'!N762)</f>
        <v>0</v>
      </c>
      <c r="M762" s="8">
        <f>SUM('発達障害（診断書なし・配慮あり）情報入力シート'!O762:R762)+COUNTA('発達障害（診断書なし・配慮あり）情報入力シート'!S762)</f>
        <v>0</v>
      </c>
      <c r="N762" s="8">
        <f>IF(SUM('発達障害（診断書なし・配慮あり）情報入力シート'!$T762:$AP762)&gt;0,1,0)</f>
        <v>0</v>
      </c>
      <c r="O762" s="8">
        <f>IF('発達障害（診断書なし・配慮あり）情報入力シート'!D762="入学者(新1年生)",1,0)</f>
        <v>0</v>
      </c>
    </row>
    <row r="763" spans="1:15" x14ac:dyDescent="0.4">
      <c r="A763" s="1217">
        <v>739</v>
      </c>
      <c r="B763" s="1218">
        <f>IF('発達障害（診断書なし・配慮あり）情報入力シート'!AQ763="",0,IF(AND('発達障害（診断書なし・配慮あり）情報入力シート'!AP763=1,'発達障害（診断書なし・配慮あり）情報入力シート'!D763&lt;&gt;"",'発達障害（診断書なし・配慮あり）情報入力シート'!D763&lt;&gt;"在籍者(2年生以上)"),1,0))</f>
        <v>0</v>
      </c>
      <c r="C763" s="1218">
        <f t="shared" si="33"/>
        <v>0</v>
      </c>
      <c r="D763" s="1218" t="str">
        <f>IFERROR(MATCH(ROW('発達障害（診断書なし・配慮あり）情報入力シート'!A739),C:C,0),"")</f>
        <v/>
      </c>
      <c r="E763" s="1218">
        <f>IF('発達障害（診断書なし・配慮あり）情報入力シート'!BS763="",0,IF(AND('発達障害（診断書なし・配慮あり）情報入力シート'!BR763=1,'発達障害（診断書なし・配慮あり）情報入力シート'!D763&lt;&gt;"",'発達障害（診断書なし・配慮あり）情報入力シート'!D763&lt;&gt;"入学しなかった"),1,0))</f>
        <v>0</v>
      </c>
      <c r="F763" s="1218">
        <f t="shared" si="34"/>
        <v>0</v>
      </c>
      <c r="G763" s="1218" t="str">
        <f>IFERROR(MATCH(ROW('発達障害（診断書なし・配慮あり）情報入力シート'!AN739),F:F,0),"")</f>
        <v/>
      </c>
      <c r="H763" s="8">
        <f>IF('発達障害（診断書なし・配慮あり）情報入力シート'!CL763="",0,IF(AND('発達障害（診断書なし・配慮あり）情報入力シート'!CK763=1,'発達障害（診断書なし・配慮あり）情報入力シート'!D763&lt;&gt;"",'発達障害（診断書なし・配慮あり）情報入力シート'!D763&lt;&gt;"入学しなかった"),1,0))</f>
        <v>0</v>
      </c>
      <c r="I763" s="8">
        <f t="shared" si="35"/>
        <v>0</v>
      </c>
      <c r="J763" s="8" t="str">
        <f>IFERROR(MATCH(ROW('発達障害（診断書なし・配慮あり）情報入力シート'!BD739),I:I,0),"")</f>
        <v/>
      </c>
      <c r="K763" s="8">
        <f>IF(OR(SUM('発達障害（診断書なし・配慮あり）情報入力シート'!AT763:BQ763,'発達障害（診断書なし・配慮あり）情報入力シート'!BT763:CJ763)&gt;0,COUNTA('発達障害（診断書なし・配慮あり）情報入力シート'!BR763:BS763)=2,COUNTA('発達障害（診断書なし・配慮あり）情報入力シート'!CK763:CL763)=2),1,0)</f>
        <v>0</v>
      </c>
      <c r="L763" s="8">
        <f>SUM('発達障害（診断書なし・配慮あり）情報入力シート'!J763:M763)+COUNTA('発達障害（診断書なし・配慮あり）情報入力シート'!N763)</f>
        <v>0</v>
      </c>
      <c r="M763" s="8">
        <f>SUM('発達障害（診断書なし・配慮あり）情報入力シート'!O763:R763)+COUNTA('発達障害（診断書なし・配慮あり）情報入力シート'!S763)</f>
        <v>0</v>
      </c>
      <c r="N763" s="8">
        <f>IF(SUM('発達障害（診断書なし・配慮あり）情報入力シート'!$T763:$AP763)&gt;0,1,0)</f>
        <v>0</v>
      </c>
      <c r="O763" s="8">
        <f>IF('発達障害（診断書なし・配慮あり）情報入力シート'!D763="入学者(新1年生)",1,0)</f>
        <v>0</v>
      </c>
    </row>
    <row r="764" spans="1:15" x14ac:dyDescent="0.4">
      <c r="A764" s="1217">
        <v>740</v>
      </c>
      <c r="B764" s="1218">
        <f>IF('発達障害（診断書なし・配慮あり）情報入力シート'!AQ764="",0,IF(AND('発達障害（診断書なし・配慮あり）情報入力シート'!AP764=1,'発達障害（診断書なし・配慮あり）情報入力シート'!D764&lt;&gt;"",'発達障害（診断書なし・配慮あり）情報入力シート'!D764&lt;&gt;"在籍者(2年生以上)"),1,0))</f>
        <v>0</v>
      </c>
      <c r="C764" s="1218">
        <f t="shared" si="33"/>
        <v>0</v>
      </c>
      <c r="D764" s="1218" t="str">
        <f>IFERROR(MATCH(ROW('発達障害（診断書なし・配慮あり）情報入力シート'!A740),C:C,0),"")</f>
        <v/>
      </c>
      <c r="E764" s="1218">
        <f>IF('発達障害（診断書なし・配慮あり）情報入力シート'!BS764="",0,IF(AND('発達障害（診断書なし・配慮あり）情報入力シート'!BR764=1,'発達障害（診断書なし・配慮あり）情報入力シート'!D764&lt;&gt;"",'発達障害（診断書なし・配慮あり）情報入力シート'!D764&lt;&gt;"入学しなかった"),1,0))</f>
        <v>0</v>
      </c>
      <c r="F764" s="1218">
        <f t="shared" si="34"/>
        <v>0</v>
      </c>
      <c r="G764" s="1218" t="str">
        <f>IFERROR(MATCH(ROW('発達障害（診断書なし・配慮あり）情報入力シート'!AN740),F:F,0),"")</f>
        <v/>
      </c>
      <c r="H764" s="8">
        <f>IF('発達障害（診断書なし・配慮あり）情報入力シート'!CL764="",0,IF(AND('発達障害（診断書なし・配慮あり）情報入力シート'!CK764=1,'発達障害（診断書なし・配慮あり）情報入力シート'!D764&lt;&gt;"",'発達障害（診断書なし・配慮あり）情報入力シート'!D764&lt;&gt;"入学しなかった"),1,0))</f>
        <v>0</v>
      </c>
      <c r="I764" s="8">
        <f t="shared" si="35"/>
        <v>0</v>
      </c>
      <c r="J764" s="8" t="str">
        <f>IFERROR(MATCH(ROW('発達障害（診断書なし・配慮あり）情報入力シート'!BD740),I:I,0),"")</f>
        <v/>
      </c>
      <c r="K764" s="8">
        <f>IF(OR(SUM('発達障害（診断書なし・配慮あり）情報入力シート'!AT764:BQ764,'発達障害（診断書なし・配慮あり）情報入力シート'!BT764:CJ764)&gt;0,COUNTA('発達障害（診断書なし・配慮あり）情報入力シート'!BR764:BS764)=2,COUNTA('発達障害（診断書なし・配慮あり）情報入力シート'!CK764:CL764)=2),1,0)</f>
        <v>0</v>
      </c>
      <c r="L764" s="8">
        <f>SUM('発達障害（診断書なし・配慮あり）情報入力シート'!J764:M764)+COUNTA('発達障害（診断書なし・配慮あり）情報入力シート'!N764)</f>
        <v>0</v>
      </c>
      <c r="M764" s="8">
        <f>SUM('発達障害（診断書なし・配慮あり）情報入力シート'!O764:R764)+COUNTA('発達障害（診断書なし・配慮あり）情報入力シート'!S764)</f>
        <v>0</v>
      </c>
      <c r="N764" s="8">
        <f>IF(SUM('発達障害（診断書なし・配慮あり）情報入力シート'!$T764:$AP764)&gt;0,1,0)</f>
        <v>0</v>
      </c>
      <c r="O764" s="8">
        <f>IF('発達障害（診断書なし・配慮あり）情報入力シート'!D764="入学者(新1年生)",1,0)</f>
        <v>0</v>
      </c>
    </row>
    <row r="765" spans="1:15" x14ac:dyDescent="0.4">
      <c r="A765" s="1217">
        <v>741</v>
      </c>
      <c r="B765" s="1218">
        <f>IF('発達障害（診断書なし・配慮あり）情報入力シート'!AQ765="",0,IF(AND('発達障害（診断書なし・配慮あり）情報入力シート'!AP765=1,'発達障害（診断書なし・配慮あり）情報入力シート'!D765&lt;&gt;"",'発達障害（診断書なし・配慮あり）情報入力シート'!D765&lt;&gt;"在籍者(2年生以上)"),1,0))</f>
        <v>0</v>
      </c>
      <c r="C765" s="1218">
        <f t="shared" si="33"/>
        <v>0</v>
      </c>
      <c r="D765" s="1218" t="str">
        <f>IFERROR(MATCH(ROW('発達障害（診断書なし・配慮あり）情報入力シート'!A741),C:C,0),"")</f>
        <v/>
      </c>
      <c r="E765" s="1218">
        <f>IF('発達障害（診断書なし・配慮あり）情報入力シート'!BS765="",0,IF(AND('発達障害（診断書なし・配慮あり）情報入力シート'!BR765=1,'発達障害（診断書なし・配慮あり）情報入力シート'!D765&lt;&gt;"",'発達障害（診断書なし・配慮あり）情報入力シート'!D765&lt;&gt;"入学しなかった"),1,0))</f>
        <v>0</v>
      </c>
      <c r="F765" s="1218">
        <f t="shared" si="34"/>
        <v>0</v>
      </c>
      <c r="G765" s="1218" t="str">
        <f>IFERROR(MATCH(ROW('発達障害（診断書なし・配慮あり）情報入力シート'!AN741),F:F,0),"")</f>
        <v/>
      </c>
      <c r="H765" s="8">
        <f>IF('発達障害（診断書なし・配慮あり）情報入力シート'!CL765="",0,IF(AND('発達障害（診断書なし・配慮あり）情報入力シート'!CK765=1,'発達障害（診断書なし・配慮あり）情報入力シート'!D765&lt;&gt;"",'発達障害（診断書なし・配慮あり）情報入力シート'!D765&lt;&gt;"入学しなかった"),1,0))</f>
        <v>0</v>
      </c>
      <c r="I765" s="8">
        <f t="shared" si="35"/>
        <v>0</v>
      </c>
      <c r="J765" s="8" t="str">
        <f>IFERROR(MATCH(ROW('発達障害（診断書なし・配慮あり）情報入力シート'!BD741),I:I,0),"")</f>
        <v/>
      </c>
      <c r="K765" s="8">
        <f>IF(OR(SUM('発達障害（診断書なし・配慮あり）情報入力シート'!AT765:BQ765,'発達障害（診断書なし・配慮あり）情報入力シート'!BT765:CJ765)&gt;0,COUNTA('発達障害（診断書なし・配慮あり）情報入力シート'!BR765:BS765)=2,COUNTA('発達障害（診断書なし・配慮あり）情報入力シート'!CK765:CL765)=2),1,0)</f>
        <v>0</v>
      </c>
      <c r="L765" s="8">
        <f>SUM('発達障害（診断書なし・配慮あり）情報入力シート'!J765:M765)+COUNTA('発達障害（診断書なし・配慮あり）情報入力シート'!N765)</f>
        <v>0</v>
      </c>
      <c r="M765" s="8">
        <f>SUM('発達障害（診断書なし・配慮あり）情報入力シート'!O765:R765)+COUNTA('発達障害（診断書なし・配慮あり）情報入力シート'!S765)</f>
        <v>0</v>
      </c>
      <c r="N765" s="8">
        <f>IF(SUM('発達障害（診断書なし・配慮あり）情報入力シート'!$T765:$AP765)&gt;0,1,0)</f>
        <v>0</v>
      </c>
      <c r="O765" s="8">
        <f>IF('発達障害（診断書なし・配慮あり）情報入力シート'!D765="入学者(新1年生)",1,0)</f>
        <v>0</v>
      </c>
    </row>
    <row r="766" spans="1:15" x14ac:dyDescent="0.4">
      <c r="A766" s="1217">
        <v>742</v>
      </c>
      <c r="B766" s="1218">
        <f>IF('発達障害（診断書なし・配慮あり）情報入力シート'!AQ766="",0,IF(AND('発達障害（診断書なし・配慮あり）情報入力シート'!AP766=1,'発達障害（診断書なし・配慮あり）情報入力シート'!D766&lt;&gt;"",'発達障害（診断書なし・配慮あり）情報入力シート'!D766&lt;&gt;"在籍者(2年生以上)"),1,0))</f>
        <v>0</v>
      </c>
      <c r="C766" s="1218">
        <f t="shared" si="33"/>
        <v>0</v>
      </c>
      <c r="D766" s="1218" t="str">
        <f>IFERROR(MATCH(ROW('発達障害（診断書なし・配慮あり）情報入力シート'!A742),C:C,0),"")</f>
        <v/>
      </c>
      <c r="E766" s="1218">
        <f>IF('発達障害（診断書なし・配慮あり）情報入力シート'!BS766="",0,IF(AND('発達障害（診断書なし・配慮あり）情報入力シート'!BR766=1,'発達障害（診断書なし・配慮あり）情報入力シート'!D766&lt;&gt;"",'発達障害（診断書なし・配慮あり）情報入力シート'!D766&lt;&gt;"入学しなかった"),1,0))</f>
        <v>0</v>
      </c>
      <c r="F766" s="1218">
        <f t="shared" si="34"/>
        <v>0</v>
      </c>
      <c r="G766" s="1218" t="str">
        <f>IFERROR(MATCH(ROW('発達障害（診断書なし・配慮あり）情報入力シート'!AN742),F:F,0),"")</f>
        <v/>
      </c>
      <c r="H766" s="8">
        <f>IF('発達障害（診断書なし・配慮あり）情報入力シート'!CL766="",0,IF(AND('発達障害（診断書なし・配慮あり）情報入力シート'!CK766=1,'発達障害（診断書なし・配慮あり）情報入力シート'!D766&lt;&gt;"",'発達障害（診断書なし・配慮あり）情報入力シート'!D766&lt;&gt;"入学しなかった"),1,0))</f>
        <v>0</v>
      </c>
      <c r="I766" s="8">
        <f t="shared" si="35"/>
        <v>0</v>
      </c>
      <c r="J766" s="8" t="str">
        <f>IFERROR(MATCH(ROW('発達障害（診断書なし・配慮あり）情報入力シート'!BD742),I:I,0),"")</f>
        <v/>
      </c>
      <c r="K766" s="8">
        <f>IF(OR(SUM('発達障害（診断書なし・配慮あり）情報入力シート'!AT766:BQ766,'発達障害（診断書なし・配慮あり）情報入力シート'!BT766:CJ766)&gt;0,COUNTA('発達障害（診断書なし・配慮あり）情報入力シート'!BR766:BS766)=2,COUNTA('発達障害（診断書なし・配慮あり）情報入力シート'!CK766:CL766)=2),1,0)</f>
        <v>0</v>
      </c>
      <c r="L766" s="8">
        <f>SUM('発達障害（診断書なし・配慮あり）情報入力シート'!J766:M766)+COUNTA('発達障害（診断書なし・配慮あり）情報入力シート'!N766)</f>
        <v>0</v>
      </c>
      <c r="M766" s="8">
        <f>SUM('発達障害（診断書なし・配慮あり）情報入力シート'!O766:R766)+COUNTA('発達障害（診断書なし・配慮あり）情報入力シート'!S766)</f>
        <v>0</v>
      </c>
      <c r="N766" s="8">
        <f>IF(SUM('発達障害（診断書なし・配慮あり）情報入力シート'!$T766:$AP766)&gt;0,1,0)</f>
        <v>0</v>
      </c>
      <c r="O766" s="8">
        <f>IF('発達障害（診断書なし・配慮あり）情報入力シート'!D766="入学者(新1年生)",1,0)</f>
        <v>0</v>
      </c>
    </row>
    <row r="767" spans="1:15" x14ac:dyDescent="0.4">
      <c r="A767" s="1217">
        <v>743</v>
      </c>
      <c r="B767" s="1218">
        <f>IF('発達障害（診断書なし・配慮あり）情報入力シート'!AQ767="",0,IF(AND('発達障害（診断書なし・配慮あり）情報入力シート'!AP767=1,'発達障害（診断書なし・配慮あり）情報入力シート'!D767&lt;&gt;"",'発達障害（診断書なし・配慮あり）情報入力シート'!D767&lt;&gt;"在籍者(2年生以上)"),1,0))</f>
        <v>0</v>
      </c>
      <c r="C767" s="1218">
        <f t="shared" si="33"/>
        <v>0</v>
      </c>
      <c r="D767" s="1218" t="str">
        <f>IFERROR(MATCH(ROW('発達障害（診断書なし・配慮あり）情報入力シート'!A743),C:C,0),"")</f>
        <v/>
      </c>
      <c r="E767" s="1218">
        <f>IF('発達障害（診断書なし・配慮あり）情報入力シート'!BS767="",0,IF(AND('発達障害（診断書なし・配慮あり）情報入力シート'!BR767=1,'発達障害（診断書なし・配慮あり）情報入力シート'!D767&lt;&gt;"",'発達障害（診断書なし・配慮あり）情報入力シート'!D767&lt;&gt;"入学しなかった"),1,0))</f>
        <v>0</v>
      </c>
      <c r="F767" s="1218">
        <f t="shared" si="34"/>
        <v>0</v>
      </c>
      <c r="G767" s="1218" t="str">
        <f>IFERROR(MATCH(ROW('発達障害（診断書なし・配慮あり）情報入力シート'!AN743),F:F,0),"")</f>
        <v/>
      </c>
      <c r="H767" s="8">
        <f>IF('発達障害（診断書なし・配慮あり）情報入力シート'!CL767="",0,IF(AND('発達障害（診断書なし・配慮あり）情報入力シート'!CK767=1,'発達障害（診断書なし・配慮あり）情報入力シート'!D767&lt;&gt;"",'発達障害（診断書なし・配慮あり）情報入力シート'!D767&lt;&gt;"入学しなかった"),1,0))</f>
        <v>0</v>
      </c>
      <c r="I767" s="8">
        <f t="shared" si="35"/>
        <v>0</v>
      </c>
      <c r="J767" s="8" t="str">
        <f>IFERROR(MATCH(ROW('発達障害（診断書なし・配慮あり）情報入力シート'!BD743),I:I,0),"")</f>
        <v/>
      </c>
      <c r="K767" s="8">
        <f>IF(OR(SUM('発達障害（診断書なし・配慮あり）情報入力シート'!AT767:BQ767,'発達障害（診断書なし・配慮あり）情報入力シート'!BT767:CJ767)&gt;0,COUNTA('発達障害（診断書なし・配慮あり）情報入力シート'!BR767:BS767)=2,COUNTA('発達障害（診断書なし・配慮あり）情報入力シート'!CK767:CL767)=2),1,0)</f>
        <v>0</v>
      </c>
      <c r="L767" s="8">
        <f>SUM('発達障害（診断書なし・配慮あり）情報入力シート'!J767:M767)+COUNTA('発達障害（診断書なし・配慮あり）情報入力シート'!N767)</f>
        <v>0</v>
      </c>
      <c r="M767" s="8">
        <f>SUM('発達障害（診断書なし・配慮あり）情報入力シート'!O767:R767)+COUNTA('発達障害（診断書なし・配慮あり）情報入力シート'!S767)</f>
        <v>0</v>
      </c>
      <c r="N767" s="8">
        <f>IF(SUM('発達障害（診断書なし・配慮あり）情報入力シート'!$T767:$AP767)&gt;0,1,0)</f>
        <v>0</v>
      </c>
      <c r="O767" s="8">
        <f>IF('発達障害（診断書なし・配慮あり）情報入力シート'!D767="入学者(新1年生)",1,0)</f>
        <v>0</v>
      </c>
    </row>
    <row r="768" spans="1:15" x14ac:dyDescent="0.4">
      <c r="A768" s="1217">
        <v>744</v>
      </c>
      <c r="B768" s="1218">
        <f>IF('発達障害（診断書なし・配慮あり）情報入力シート'!AQ768="",0,IF(AND('発達障害（診断書なし・配慮あり）情報入力シート'!AP768=1,'発達障害（診断書なし・配慮あり）情報入力シート'!D768&lt;&gt;"",'発達障害（診断書なし・配慮あり）情報入力シート'!D768&lt;&gt;"在籍者(2年生以上)"),1,0))</f>
        <v>0</v>
      </c>
      <c r="C768" s="1218">
        <f t="shared" si="33"/>
        <v>0</v>
      </c>
      <c r="D768" s="1218" t="str">
        <f>IFERROR(MATCH(ROW('発達障害（診断書なし・配慮あり）情報入力シート'!A744),C:C,0),"")</f>
        <v/>
      </c>
      <c r="E768" s="1218">
        <f>IF('発達障害（診断書なし・配慮あり）情報入力シート'!BS768="",0,IF(AND('発達障害（診断書なし・配慮あり）情報入力シート'!BR768=1,'発達障害（診断書なし・配慮あり）情報入力シート'!D768&lt;&gt;"",'発達障害（診断書なし・配慮あり）情報入力シート'!D768&lt;&gt;"入学しなかった"),1,0))</f>
        <v>0</v>
      </c>
      <c r="F768" s="1218">
        <f t="shared" si="34"/>
        <v>0</v>
      </c>
      <c r="G768" s="1218" t="str">
        <f>IFERROR(MATCH(ROW('発達障害（診断書なし・配慮あり）情報入力シート'!AN744),F:F,0),"")</f>
        <v/>
      </c>
      <c r="H768" s="8">
        <f>IF('発達障害（診断書なし・配慮あり）情報入力シート'!CL768="",0,IF(AND('発達障害（診断書なし・配慮あり）情報入力シート'!CK768=1,'発達障害（診断書なし・配慮あり）情報入力シート'!D768&lt;&gt;"",'発達障害（診断書なし・配慮あり）情報入力シート'!D768&lt;&gt;"入学しなかった"),1,0))</f>
        <v>0</v>
      </c>
      <c r="I768" s="8">
        <f t="shared" si="35"/>
        <v>0</v>
      </c>
      <c r="J768" s="8" t="str">
        <f>IFERROR(MATCH(ROW('発達障害（診断書なし・配慮あり）情報入力シート'!BD744),I:I,0),"")</f>
        <v/>
      </c>
      <c r="K768" s="8">
        <f>IF(OR(SUM('発達障害（診断書なし・配慮あり）情報入力シート'!AT768:BQ768,'発達障害（診断書なし・配慮あり）情報入力シート'!BT768:CJ768)&gt;0,COUNTA('発達障害（診断書なし・配慮あり）情報入力シート'!BR768:BS768)=2,COUNTA('発達障害（診断書なし・配慮あり）情報入力シート'!CK768:CL768)=2),1,0)</f>
        <v>0</v>
      </c>
      <c r="L768" s="8">
        <f>SUM('発達障害（診断書なし・配慮あり）情報入力シート'!J768:M768)+COUNTA('発達障害（診断書なし・配慮あり）情報入力シート'!N768)</f>
        <v>0</v>
      </c>
      <c r="M768" s="8">
        <f>SUM('発達障害（診断書なし・配慮あり）情報入力シート'!O768:R768)+COUNTA('発達障害（診断書なし・配慮あり）情報入力シート'!S768)</f>
        <v>0</v>
      </c>
      <c r="N768" s="8">
        <f>IF(SUM('発達障害（診断書なし・配慮あり）情報入力シート'!$T768:$AP768)&gt;0,1,0)</f>
        <v>0</v>
      </c>
      <c r="O768" s="8">
        <f>IF('発達障害（診断書なし・配慮あり）情報入力シート'!D768="入学者(新1年生)",1,0)</f>
        <v>0</v>
      </c>
    </row>
    <row r="769" spans="1:15" x14ac:dyDescent="0.4">
      <c r="A769" s="1217">
        <v>745</v>
      </c>
      <c r="B769" s="1218">
        <f>IF('発達障害（診断書なし・配慮あり）情報入力シート'!AQ769="",0,IF(AND('発達障害（診断書なし・配慮あり）情報入力シート'!AP769=1,'発達障害（診断書なし・配慮あり）情報入力シート'!D769&lt;&gt;"",'発達障害（診断書なし・配慮あり）情報入力シート'!D769&lt;&gt;"在籍者(2年生以上)"),1,0))</f>
        <v>0</v>
      </c>
      <c r="C769" s="1218">
        <f t="shared" si="33"/>
        <v>0</v>
      </c>
      <c r="D769" s="1218" t="str">
        <f>IFERROR(MATCH(ROW('発達障害（診断書なし・配慮あり）情報入力シート'!A745),C:C,0),"")</f>
        <v/>
      </c>
      <c r="E769" s="1218">
        <f>IF('発達障害（診断書なし・配慮あり）情報入力シート'!BS769="",0,IF(AND('発達障害（診断書なし・配慮あり）情報入力シート'!BR769=1,'発達障害（診断書なし・配慮あり）情報入力シート'!D769&lt;&gt;"",'発達障害（診断書なし・配慮あり）情報入力シート'!D769&lt;&gt;"入学しなかった"),1,0))</f>
        <v>0</v>
      </c>
      <c r="F769" s="1218">
        <f t="shared" si="34"/>
        <v>0</v>
      </c>
      <c r="G769" s="1218" t="str">
        <f>IFERROR(MATCH(ROW('発達障害（診断書なし・配慮あり）情報入力シート'!AN745),F:F,0),"")</f>
        <v/>
      </c>
      <c r="H769" s="8">
        <f>IF('発達障害（診断書なし・配慮あり）情報入力シート'!CL769="",0,IF(AND('発達障害（診断書なし・配慮あり）情報入力シート'!CK769=1,'発達障害（診断書なし・配慮あり）情報入力シート'!D769&lt;&gt;"",'発達障害（診断書なし・配慮あり）情報入力シート'!D769&lt;&gt;"入学しなかった"),1,0))</f>
        <v>0</v>
      </c>
      <c r="I769" s="8">
        <f t="shared" si="35"/>
        <v>0</v>
      </c>
      <c r="J769" s="8" t="str">
        <f>IFERROR(MATCH(ROW('発達障害（診断書なし・配慮あり）情報入力シート'!BD745),I:I,0),"")</f>
        <v/>
      </c>
      <c r="K769" s="8">
        <f>IF(OR(SUM('発達障害（診断書なし・配慮あり）情報入力シート'!AT769:BQ769,'発達障害（診断書なし・配慮あり）情報入力シート'!BT769:CJ769)&gt;0,COUNTA('発達障害（診断書なし・配慮あり）情報入力シート'!BR769:BS769)=2,COUNTA('発達障害（診断書なし・配慮あり）情報入力シート'!CK769:CL769)=2),1,0)</f>
        <v>0</v>
      </c>
      <c r="L769" s="8">
        <f>SUM('発達障害（診断書なし・配慮あり）情報入力シート'!J769:M769)+COUNTA('発達障害（診断書なし・配慮あり）情報入力シート'!N769)</f>
        <v>0</v>
      </c>
      <c r="M769" s="8">
        <f>SUM('発達障害（診断書なし・配慮あり）情報入力シート'!O769:R769)+COUNTA('発達障害（診断書なし・配慮あり）情報入力シート'!S769)</f>
        <v>0</v>
      </c>
      <c r="N769" s="8">
        <f>IF(SUM('発達障害（診断書なし・配慮あり）情報入力シート'!$T769:$AP769)&gt;0,1,0)</f>
        <v>0</v>
      </c>
      <c r="O769" s="8">
        <f>IF('発達障害（診断書なし・配慮あり）情報入力シート'!D769="入学者(新1年生)",1,0)</f>
        <v>0</v>
      </c>
    </row>
    <row r="770" spans="1:15" x14ac:dyDescent="0.4">
      <c r="A770" s="1217">
        <v>746</v>
      </c>
      <c r="B770" s="1218">
        <f>IF('発達障害（診断書なし・配慮あり）情報入力シート'!AQ770="",0,IF(AND('発達障害（診断書なし・配慮あり）情報入力シート'!AP770=1,'発達障害（診断書なし・配慮あり）情報入力シート'!D770&lt;&gt;"",'発達障害（診断書なし・配慮あり）情報入力シート'!D770&lt;&gt;"在籍者(2年生以上)"),1,0))</f>
        <v>0</v>
      </c>
      <c r="C770" s="1218">
        <f t="shared" si="33"/>
        <v>0</v>
      </c>
      <c r="D770" s="1218" t="str">
        <f>IFERROR(MATCH(ROW('発達障害（診断書なし・配慮あり）情報入力シート'!A746),C:C,0),"")</f>
        <v/>
      </c>
      <c r="E770" s="1218">
        <f>IF('発達障害（診断書なし・配慮あり）情報入力シート'!BS770="",0,IF(AND('発達障害（診断書なし・配慮あり）情報入力シート'!BR770=1,'発達障害（診断書なし・配慮あり）情報入力シート'!D770&lt;&gt;"",'発達障害（診断書なし・配慮あり）情報入力シート'!D770&lt;&gt;"入学しなかった"),1,0))</f>
        <v>0</v>
      </c>
      <c r="F770" s="1218">
        <f t="shared" si="34"/>
        <v>0</v>
      </c>
      <c r="G770" s="1218" t="str">
        <f>IFERROR(MATCH(ROW('発達障害（診断書なし・配慮あり）情報入力シート'!AN746),F:F,0),"")</f>
        <v/>
      </c>
      <c r="H770" s="8">
        <f>IF('発達障害（診断書なし・配慮あり）情報入力シート'!CL770="",0,IF(AND('発達障害（診断書なし・配慮あり）情報入力シート'!CK770=1,'発達障害（診断書なし・配慮あり）情報入力シート'!D770&lt;&gt;"",'発達障害（診断書なし・配慮あり）情報入力シート'!D770&lt;&gt;"入学しなかった"),1,0))</f>
        <v>0</v>
      </c>
      <c r="I770" s="8">
        <f t="shared" si="35"/>
        <v>0</v>
      </c>
      <c r="J770" s="8" t="str">
        <f>IFERROR(MATCH(ROW('発達障害（診断書なし・配慮あり）情報入力シート'!BD746),I:I,0),"")</f>
        <v/>
      </c>
      <c r="K770" s="8">
        <f>IF(OR(SUM('発達障害（診断書なし・配慮あり）情報入力シート'!AT770:BQ770,'発達障害（診断書なし・配慮あり）情報入力シート'!BT770:CJ770)&gt;0,COUNTA('発達障害（診断書なし・配慮あり）情報入力シート'!BR770:BS770)=2,COUNTA('発達障害（診断書なし・配慮あり）情報入力シート'!CK770:CL770)=2),1,0)</f>
        <v>0</v>
      </c>
      <c r="L770" s="8">
        <f>SUM('発達障害（診断書なし・配慮あり）情報入力シート'!J770:M770)+COUNTA('発達障害（診断書なし・配慮あり）情報入力シート'!N770)</f>
        <v>0</v>
      </c>
      <c r="M770" s="8">
        <f>SUM('発達障害（診断書なし・配慮あり）情報入力シート'!O770:R770)+COUNTA('発達障害（診断書なし・配慮あり）情報入力シート'!S770)</f>
        <v>0</v>
      </c>
      <c r="N770" s="8">
        <f>IF(SUM('発達障害（診断書なし・配慮あり）情報入力シート'!$T770:$AP770)&gt;0,1,0)</f>
        <v>0</v>
      </c>
      <c r="O770" s="8">
        <f>IF('発達障害（診断書なし・配慮あり）情報入力シート'!D770="入学者(新1年生)",1,0)</f>
        <v>0</v>
      </c>
    </row>
    <row r="771" spans="1:15" x14ac:dyDescent="0.4">
      <c r="A771" s="1217">
        <v>747</v>
      </c>
      <c r="B771" s="1218">
        <f>IF('発達障害（診断書なし・配慮あり）情報入力シート'!AQ771="",0,IF(AND('発達障害（診断書なし・配慮あり）情報入力シート'!AP771=1,'発達障害（診断書なし・配慮あり）情報入力シート'!D771&lt;&gt;"",'発達障害（診断書なし・配慮あり）情報入力シート'!D771&lt;&gt;"在籍者(2年生以上)"),1,0))</f>
        <v>0</v>
      </c>
      <c r="C771" s="1218">
        <f t="shared" si="33"/>
        <v>0</v>
      </c>
      <c r="D771" s="1218" t="str">
        <f>IFERROR(MATCH(ROW('発達障害（診断書なし・配慮あり）情報入力シート'!A747),C:C,0),"")</f>
        <v/>
      </c>
      <c r="E771" s="1218">
        <f>IF('発達障害（診断書なし・配慮あり）情報入力シート'!BS771="",0,IF(AND('発達障害（診断書なし・配慮あり）情報入力シート'!BR771=1,'発達障害（診断書なし・配慮あり）情報入力シート'!D771&lt;&gt;"",'発達障害（診断書なし・配慮あり）情報入力シート'!D771&lt;&gt;"入学しなかった"),1,0))</f>
        <v>0</v>
      </c>
      <c r="F771" s="1218">
        <f t="shared" si="34"/>
        <v>0</v>
      </c>
      <c r="G771" s="1218" t="str">
        <f>IFERROR(MATCH(ROW('発達障害（診断書なし・配慮あり）情報入力シート'!AN747),F:F,0),"")</f>
        <v/>
      </c>
      <c r="H771" s="8">
        <f>IF('発達障害（診断書なし・配慮あり）情報入力シート'!CL771="",0,IF(AND('発達障害（診断書なし・配慮あり）情報入力シート'!CK771=1,'発達障害（診断書なし・配慮あり）情報入力シート'!D771&lt;&gt;"",'発達障害（診断書なし・配慮あり）情報入力シート'!D771&lt;&gt;"入学しなかった"),1,0))</f>
        <v>0</v>
      </c>
      <c r="I771" s="8">
        <f t="shared" si="35"/>
        <v>0</v>
      </c>
      <c r="J771" s="8" t="str">
        <f>IFERROR(MATCH(ROW('発達障害（診断書なし・配慮あり）情報入力シート'!BD747),I:I,0),"")</f>
        <v/>
      </c>
      <c r="K771" s="8">
        <f>IF(OR(SUM('発達障害（診断書なし・配慮あり）情報入力シート'!AT771:BQ771,'発達障害（診断書なし・配慮あり）情報入力シート'!BT771:CJ771)&gt;0,COUNTA('発達障害（診断書なし・配慮あり）情報入力シート'!BR771:BS771)=2,COUNTA('発達障害（診断書なし・配慮あり）情報入力シート'!CK771:CL771)=2),1,0)</f>
        <v>0</v>
      </c>
      <c r="L771" s="8">
        <f>SUM('発達障害（診断書なし・配慮あり）情報入力シート'!J771:M771)+COUNTA('発達障害（診断書なし・配慮あり）情報入力シート'!N771)</f>
        <v>0</v>
      </c>
      <c r="M771" s="8">
        <f>SUM('発達障害（診断書なし・配慮あり）情報入力シート'!O771:R771)+COUNTA('発達障害（診断書なし・配慮あり）情報入力シート'!S771)</f>
        <v>0</v>
      </c>
      <c r="N771" s="8">
        <f>IF(SUM('発達障害（診断書なし・配慮あり）情報入力シート'!$T771:$AP771)&gt;0,1,0)</f>
        <v>0</v>
      </c>
      <c r="O771" s="8">
        <f>IF('発達障害（診断書なし・配慮あり）情報入力シート'!D771="入学者(新1年生)",1,0)</f>
        <v>0</v>
      </c>
    </row>
    <row r="772" spans="1:15" x14ac:dyDescent="0.4">
      <c r="A772" s="1217">
        <v>748</v>
      </c>
      <c r="B772" s="1218">
        <f>IF('発達障害（診断書なし・配慮あり）情報入力シート'!AQ772="",0,IF(AND('発達障害（診断書なし・配慮あり）情報入力シート'!AP772=1,'発達障害（診断書なし・配慮あり）情報入力シート'!D772&lt;&gt;"",'発達障害（診断書なし・配慮あり）情報入力シート'!D772&lt;&gt;"在籍者(2年生以上)"),1,0))</f>
        <v>0</v>
      </c>
      <c r="C772" s="1218">
        <f t="shared" si="33"/>
        <v>0</v>
      </c>
      <c r="D772" s="1218" t="str">
        <f>IFERROR(MATCH(ROW('発達障害（診断書なし・配慮あり）情報入力シート'!A748),C:C,0),"")</f>
        <v/>
      </c>
      <c r="E772" s="1218">
        <f>IF('発達障害（診断書なし・配慮あり）情報入力シート'!BS772="",0,IF(AND('発達障害（診断書なし・配慮あり）情報入力シート'!BR772=1,'発達障害（診断書なし・配慮あり）情報入力シート'!D772&lt;&gt;"",'発達障害（診断書なし・配慮あり）情報入力シート'!D772&lt;&gt;"入学しなかった"),1,0))</f>
        <v>0</v>
      </c>
      <c r="F772" s="1218">
        <f t="shared" si="34"/>
        <v>0</v>
      </c>
      <c r="G772" s="1218" t="str">
        <f>IFERROR(MATCH(ROW('発達障害（診断書なし・配慮あり）情報入力シート'!AN748),F:F,0),"")</f>
        <v/>
      </c>
      <c r="H772" s="8">
        <f>IF('発達障害（診断書なし・配慮あり）情報入力シート'!CL772="",0,IF(AND('発達障害（診断書なし・配慮あり）情報入力シート'!CK772=1,'発達障害（診断書なし・配慮あり）情報入力シート'!D772&lt;&gt;"",'発達障害（診断書なし・配慮あり）情報入力シート'!D772&lt;&gt;"入学しなかった"),1,0))</f>
        <v>0</v>
      </c>
      <c r="I772" s="8">
        <f t="shared" si="35"/>
        <v>0</v>
      </c>
      <c r="J772" s="8" t="str">
        <f>IFERROR(MATCH(ROW('発達障害（診断書なし・配慮あり）情報入力シート'!BD748),I:I,0),"")</f>
        <v/>
      </c>
      <c r="K772" s="8">
        <f>IF(OR(SUM('発達障害（診断書なし・配慮あり）情報入力シート'!AT772:BQ772,'発達障害（診断書なし・配慮あり）情報入力シート'!BT772:CJ772)&gt;0,COUNTA('発達障害（診断書なし・配慮あり）情報入力シート'!BR772:BS772)=2,COUNTA('発達障害（診断書なし・配慮あり）情報入力シート'!CK772:CL772)=2),1,0)</f>
        <v>0</v>
      </c>
      <c r="L772" s="8">
        <f>SUM('発達障害（診断書なし・配慮あり）情報入力シート'!J772:M772)+COUNTA('発達障害（診断書なし・配慮あり）情報入力シート'!N772)</f>
        <v>0</v>
      </c>
      <c r="M772" s="8">
        <f>SUM('発達障害（診断書なし・配慮あり）情報入力シート'!O772:R772)+COUNTA('発達障害（診断書なし・配慮あり）情報入力シート'!S772)</f>
        <v>0</v>
      </c>
      <c r="N772" s="8">
        <f>IF(SUM('発達障害（診断書なし・配慮あり）情報入力シート'!$T772:$AP772)&gt;0,1,0)</f>
        <v>0</v>
      </c>
      <c r="O772" s="8">
        <f>IF('発達障害（診断書なし・配慮あり）情報入力シート'!D772="入学者(新1年生)",1,0)</f>
        <v>0</v>
      </c>
    </row>
    <row r="773" spans="1:15" x14ac:dyDescent="0.4">
      <c r="A773" s="1217">
        <v>749</v>
      </c>
      <c r="B773" s="1218">
        <f>IF('発達障害（診断書なし・配慮あり）情報入力シート'!AQ773="",0,IF(AND('発達障害（診断書なし・配慮あり）情報入力シート'!AP773=1,'発達障害（診断書なし・配慮あり）情報入力シート'!D773&lt;&gt;"",'発達障害（診断書なし・配慮あり）情報入力シート'!D773&lt;&gt;"在籍者(2年生以上)"),1,0))</f>
        <v>0</v>
      </c>
      <c r="C773" s="1218">
        <f t="shared" si="33"/>
        <v>0</v>
      </c>
      <c r="D773" s="1218" t="str">
        <f>IFERROR(MATCH(ROW('発達障害（診断書なし・配慮あり）情報入力シート'!A749),C:C,0),"")</f>
        <v/>
      </c>
      <c r="E773" s="1218">
        <f>IF('発達障害（診断書なし・配慮あり）情報入力シート'!BS773="",0,IF(AND('発達障害（診断書なし・配慮あり）情報入力シート'!BR773=1,'発達障害（診断書なし・配慮あり）情報入力シート'!D773&lt;&gt;"",'発達障害（診断書なし・配慮あり）情報入力シート'!D773&lt;&gt;"入学しなかった"),1,0))</f>
        <v>0</v>
      </c>
      <c r="F773" s="1218">
        <f t="shared" si="34"/>
        <v>0</v>
      </c>
      <c r="G773" s="1218" t="str">
        <f>IFERROR(MATCH(ROW('発達障害（診断書なし・配慮あり）情報入力シート'!AN749),F:F,0),"")</f>
        <v/>
      </c>
      <c r="H773" s="8">
        <f>IF('発達障害（診断書なし・配慮あり）情報入力シート'!CL773="",0,IF(AND('発達障害（診断書なし・配慮あり）情報入力シート'!CK773=1,'発達障害（診断書なし・配慮あり）情報入力シート'!D773&lt;&gt;"",'発達障害（診断書なし・配慮あり）情報入力シート'!D773&lt;&gt;"入学しなかった"),1,0))</f>
        <v>0</v>
      </c>
      <c r="I773" s="8">
        <f t="shared" si="35"/>
        <v>0</v>
      </c>
      <c r="J773" s="8" t="str">
        <f>IFERROR(MATCH(ROW('発達障害（診断書なし・配慮あり）情報入力シート'!BD749),I:I,0),"")</f>
        <v/>
      </c>
      <c r="K773" s="8">
        <f>IF(OR(SUM('発達障害（診断書なし・配慮あり）情報入力シート'!AT773:BQ773,'発達障害（診断書なし・配慮あり）情報入力シート'!BT773:CJ773)&gt;0,COUNTA('発達障害（診断書なし・配慮あり）情報入力シート'!BR773:BS773)=2,COUNTA('発達障害（診断書なし・配慮あり）情報入力シート'!CK773:CL773)=2),1,0)</f>
        <v>0</v>
      </c>
      <c r="L773" s="8">
        <f>SUM('発達障害（診断書なし・配慮あり）情報入力シート'!J773:M773)+COUNTA('発達障害（診断書なし・配慮あり）情報入力シート'!N773)</f>
        <v>0</v>
      </c>
      <c r="M773" s="8">
        <f>SUM('発達障害（診断書なし・配慮あり）情報入力シート'!O773:R773)+COUNTA('発達障害（診断書なし・配慮あり）情報入力シート'!S773)</f>
        <v>0</v>
      </c>
      <c r="N773" s="8">
        <f>IF(SUM('発達障害（診断書なし・配慮あり）情報入力シート'!$T773:$AP773)&gt;0,1,0)</f>
        <v>0</v>
      </c>
      <c r="O773" s="8">
        <f>IF('発達障害（診断書なし・配慮あり）情報入力シート'!D773="入学者(新1年生)",1,0)</f>
        <v>0</v>
      </c>
    </row>
    <row r="774" spans="1:15" x14ac:dyDescent="0.4">
      <c r="A774" s="1217">
        <v>750</v>
      </c>
      <c r="B774" s="1218">
        <f>IF('発達障害（診断書なし・配慮あり）情報入力シート'!AQ774="",0,IF(AND('発達障害（診断書なし・配慮あり）情報入力シート'!AP774=1,'発達障害（診断書なし・配慮あり）情報入力シート'!D774&lt;&gt;"",'発達障害（診断書なし・配慮あり）情報入力シート'!D774&lt;&gt;"在籍者(2年生以上)"),1,0))</f>
        <v>0</v>
      </c>
      <c r="C774" s="1218">
        <f t="shared" si="33"/>
        <v>0</v>
      </c>
      <c r="D774" s="1218" t="str">
        <f>IFERROR(MATCH(ROW('発達障害（診断書なし・配慮あり）情報入力シート'!A750),C:C,0),"")</f>
        <v/>
      </c>
      <c r="E774" s="1218">
        <f>IF('発達障害（診断書なし・配慮あり）情報入力シート'!BS774="",0,IF(AND('発達障害（診断書なし・配慮あり）情報入力シート'!BR774=1,'発達障害（診断書なし・配慮あり）情報入力シート'!D774&lt;&gt;"",'発達障害（診断書なし・配慮あり）情報入力シート'!D774&lt;&gt;"入学しなかった"),1,0))</f>
        <v>0</v>
      </c>
      <c r="F774" s="1218">
        <f t="shared" si="34"/>
        <v>0</v>
      </c>
      <c r="G774" s="1218" t="str">
        <f>IFERROR(MATCH(ROW('発達障害（診断書なし・配慮あり）情報入力シート'!AN750),F:F,0),"")</f>
        <v/>
      </c>
      <c r="H774" s="8">
        <f>IF('発達障害（診断書なし・配慮あり）情報入力シート'!CL774="",0,IF(AND('発達障害（診断書なし・配慮あり）情報入力シート'!CK774=1,'発達障害（診断書なし・配慮あり）情報入力シート'!D774&lt;&gt;"",'発達障害（診断書なし・配慮あり）情報入力シート'!D774&lt;&gt;"入学しなかった"),1,0))</f>
        <v>0</v>
      </c>
      <c r="I774" s="8">
        <f t="shared" si="35"/>
        <v>0</v>
      </c>
      <c r="J774" s="8" t="str">
        <f>IFERROR(MATCH(ROW('発達障害（診断書なし・配慮あり）情報入力シート'!BD750),I:I,0),"")</f>
        <v/>
      </c>
      <c r="K774" s="8">
        <f>IF(OR(SUM('発達障害（診断書なし・配慮あり）情報入力シート'!AT774:BQ774,'発達障害（診断書なし・配慮あり）情報入力シート'!BT774:CJ774)&gt;0,COUNTA('発達障害（診断書なし・配慮あり）情報入力シート'!BR774:BS774)=2,COUNTA('発達障害（診断書なし・配慮あり）情報入力シート'!CK774:CL774)=2),1,0)</f>
        <v>0</v>
      </c>
      <c r="L774" s="8">
        <f>SUM('発達障害（診断書なし・配慮あり）情報入力シート'!J774:M774)+COUNTA('発達障害（診断書なし・配慮あり）情報入力シート'!N774)</f>
        <v>0</v>
      </c>
      <c r="M774" s="8">
        <f>SUM('発達障害（診断書なし・配慮あり）情報入力シート'!O774:R774)+COUNTA('発達障害（診断書なし・配慮あり）情報入力シート'!S774)</f>
        <v>0</v>
      </c>
      <c r="N774" s="8">
        <f>IF(SUM('発達障害（診断書なし・配慮あり）情報入力シート'!$T774:$AP774)&gt;0,1,0)</f>
        <v>0</v>
      </c>
      <c r="O774" s="8">
        <f>IF('発達障害（診断書なし・配慮あり）情報入力シート'!D774="入学者(新1年生)",1,0)</f>
        <v>0</v>
      </c>
    </row>
    <row r="775" spans="1:15" x14ac:dyDescent="0.4">
      <c r="A775" s="1217">
        <v>751</v>
      </c>
      <c r="B775" s="1218">
        <f>IF('発達障害（診断書なし・配慮あり）情報入力シート'!AQ775="",0,IF(AND('発達障害（診断書なし・配慮あり）情報入力シート'!AP775=1,'発達障害（診断書なし・配慮あり）情報入力シート'!D775&lt;&gt;"",'発達障害（診断書なし・配慮あり）情報入力シート'!D775&lt;&gt;"在籍者(2年生以上)"),1,0))</f>
        <v>0</v>
      </c>
      <c r="C775" s="1218">
        <f t="shared" si="33"/>
        <v>0</v>
      </c>
      <c r="D775" s="1218" t="str">
        <f>IFERROR(MATCH(ROW('発達障害（診断書なし・配慮あり）情報入力シート'!A751),C:C,0),"")</f>
        <v/>
      </c>
      <c r="E775" s="1218">
        <f>IF('発達障害（診断書なし・配慮あり）情報入力シート'!BS775="",0,IF(AND('発達障害（診断書なし・配慮あり）情報入力シート'!BR775=1,'発達障害（診断書なし・配慮あり）情報入力シート'!D775&lt;&gt;"",'発達障害（診断書なし・配慮あり）情報入力シート'!D775&lt;&gt;"入学しなかった"),1,0))</f>
        <v>0</v>
      </c>
      <c r="F775" s="1218">
        <f t="shared" si="34"/>
        <v>0</v>
      </c>
      <c r="G775" s="1218" t="str">
        <f>IFERROR(MATCH(ROW('発達障害（診断書なし・配慮あり）情報入力シート'!AN751),F:F,0),"")</f>
        <v/>
      </c>
      <c r="H775" s="8">
        <f>IF('発達障害（診断書なし・配慮あり）情報入力シート'!CL775="",0,IF(AND('発達障害（診断書なし・配慮あり）情報入力シート'!CK775=1,'発達障害（診断書なし・配慮あり）情報入力シート'!D775&lt;&gt;"",'発達障害（診断書なし・配慮あり）情報入力シート'!D775&lt;&gt;"入学しなかった"),1,0))</f>
        <v>0</v>
      </c>
      <c r="I775" s="8">
        <f t="shared" si="35"/>
        <v>0</v>
      </c>
      <c r="J775" s="8" t="str">
        <f>IFERROR(MATCH(ROW('発達障害（診断書なし・配慮あり）情報入力シート'!BD751),I:I,0),"")</f>
        <v/>
      </c>
      <c r="K775" s="8">
        <f>IF(OR(SUM('発達障害（診断書なし・配慮あり）情報入力シート'!AT775:BQ775,'発達障害（診断書なし・配慮あり）情報入力シート'!BT775:CJ775)&gt;0,COUNTA('発達障害（診断書なし・配慮あり）情報入力シート'!BR775:BS775)=2,COUNTA('発達障害（診断書なし・配慮あり）情報入力シート'!CK775:CL775)=2),1,0)</f>
        <v>0</v>
      </c>
      <c r="L775" s="8">
        <f>SUM('発達障害（診断書なし・配慮あり）情報入力シート'!J775:M775)+COUNTA('発達障害（診断書なし・配慮あり）情報入力シート'!N775)</f>
        <v>0</v>
      </c>
      <c r="M775" s="8">
        <f>SUM('発達障害（診断書なし・配慮あり）情報入力シート'!O775:R775)+COUNTA('発達障害（診断書なし・配慮あり）情報入力シート'!S775)</f>
        <v>0</v>
      </c>
      <c r="N775" s="8">
        <f>IF(SUM('発達障害（診断書なし・配慮あり）情報入力シート'!$T775:$AP775)&gt;0,1,0)</f>
        <v>0</v>
      </c>
      <c r="O775" s="8">
        <f>IF('発達障害（診断書なし・配慮あり）情報入力シート'!D775="入学者(新1年生)",1,0)</f>
        <v>0</v>
      </c>
    </row>
    <row r="776" spans="1:15" x14ac:dyDescent="0.4">
      <c r="A776" s="1217">
        <v>752</v>
      </c>
      <c r="B776" s="1218">
        <f>IF('発達障害（診断書なし・配慮あり）情報入力シート'!AQ776="",0,IF(AND('発達障害（診断書なし・配慮あり）情報入力シート'!AP776=1,'発達障害（診断書なし・配慮あり）情報入力シート'!D776&lt;&gt;"",'発達障害（診断書なし・配慮あり）情報入力シート'!D776&lt;&gt;"在籍者(2年生以上)"),1,0))</f>
        <v>0</v>
      </c>
      <c r="C776" s="1218">
        <f t="shared" si="33"/>
        <v>0</v>
      </c>
      <c r="D776" s="1218" t="str">
        <f>IFERROR(MATCH(ROW('発達障害（診断書なし・配慮あり）情報入力シート'!A752),C:C,0),"")</f>
        <v/>
      </c>
      <c r="E776" s="1218">
        <f>IF('発達障害（診断書なし・配慮あり）情報入力シート'!BS776="",0,IF(AND('発達障害（診断書なし・配慮あり）情報入力シート'!BR776=1,'発達障害（診断書なし・配慮あり）情報入力シート'!D776&lt;&gt;"",'発達障害（診断書なし・配慮あり）情報入力シート'!D776&lt;&gt;"入学しなかった"),1,0))</f>
        <v>0</v>
      </c>
      <c r="F776" s="1218">
        <f t="shared" si="34"/>
        <v>0</v>
      </c>
      <c r="G776" s="1218" t="str">
        <f>IFERROR(MATCH(ROW('発達障害（診断書なし・配慮あり）情報入力シート'!AN752),F:F,0),"")</f>
        <v/>
      </c>
      <c r="H776" s="8">
        <f>IF('発達障害（診断書なし・配慮あり）情報入力シート'!CL776="",0,IF(AND('発達障害（診断書なし・配慮あり）情報入力シート'!CK776=1,'発達障害（診断書なし・配慮あり）情報入力シート'!D776&lt;&gt;"",'発達障害（診断書なし・配慮あり）情報入力シート'!D776&lt;&gt;"入学しなかった"),1,0))</f>
        <v>0</v>
      </c>
      <c r="I776" s="8">
        <f t="shared" si="35"/>
        <v>0</v>
      </c>
      <c r="J776" s="8" t="str">
        <f>IFERROR(MATCH(ROW('発達障害（診断書なし・配慮あり）情報入力シート'!BD752),I:I,0),"")</f>
        <v/>
      </c>
      <c r="K776" s="8">
        <f>IF(OR(SUM('発達障害（診断書なし・配慮あり）情報入力シート'!AT776:BQ776,'発達障害（診断書なし・配慮あり）情報入力シート'!BT776:CJ776)&gt;0,COUNTA('発達障害（診断書なし・配慮あり）情報入力シート'!BR776:BS776)=2,COUNTA('発達障害（診断書なし・配慮あり）情報入力シート'!CK776:CL776)=2),1,0)</f>
        <v>0</v>
      </c>
      <c r="L776" s="8">
        <f>SUM('発達障害（診断書なし・配慮あり）情報入力シート'!J776:M776)+COUNTA('発達障害（診断書なし・配慮あり）情報入力シート'!N776)</f>
        <v>0</v>
      </c>
      <c r="M776" s="8">
        <f>SUM('発達障害（診断書なし・配慮あり）情報入力シート'!O776:R776)+COUNTA('発達障害（診断書なし・配慮あり）情報入力シート'!S776)</f>
        <v>0</v>
      </c>
      <c r="N776" s="8">
        <f>IF(SUM('発達障害（診断書なし・配慮あり）情報入力シート'!$T776:$AP776)&gt;0,1,0)</f>
        <v>0</v>
      </c>
      <c r="O776" s="8">
        <f>IF('発達障害（診断書なし・配慮あり）情報入力シート'!D776="入学者(新1年生)",1,0)</f>
        <v>0</v>
      </c>
    </row>
    <row r="777" spans="1:15" x14ac:dyDescent="0.4">
      <c r="A777" s="1217">
        <v>753</v>
      </c>
      <c r="B777" s="1218">
        <f>IF('発達障害（診断書なし・配慮あり）情報入力シート'!AQ777="",0,IF(AND('発達障害（診断書なし・配慮あり）情報入力シート'!AP777=1,'発達障害（診断書なし・配慮あり）情報入力シート'!D777&lt;&gt;"",'発達障害（診断書なし・配慮あり）情報入力シート'!D777&lt;&gt;"在籍者(2年生以上)"),1,0))</f>
        <v>0</v>
      </c>
      <c r="C777" s="1218">
        <f t="shared" si="33"/>
        <v>0</v>
      </c>
      <c r="D777" s="1218" t="str">
        <f>IFERROR(MATCH(ROW('発達障害（診断書なし・配慮あり）情報入力シート'!A753),C:C,0),"")</f>
        <v/>
      </c>
      <c r="E777" s="1218">
        <f>IF('発達障害（診断書なし・配慮あり）情報入力シート'!BS777="",0,IF(AND('発達障害（診断書なし・配慮あり）情報入力シート'!BR777=1,'発達障害（診断書なし・配慮あり）情報入力シート'!D777&lt;&gt;"",'発達障害（診断書なし・配慮あり）情報入力シート'!D777&lt;&gt;"入学しなかった"),1,0))</f>
        <v>0</v>
      </c>
      <c r="F777" s="1218">
        <f t="shared" si="34"/>
        <v>0</v>
      </c>
      <c r="G777" s="1218" t="str">
        <f>IFERROR(MATCH(ROW('発達障害（診断書なし・配慮あり）情報入力シート'!AN753),F:F,0),"")</f>
        <v/>
      </c>
      <c r="H777" s="8">
        <f>IF('発達障害（診断書なし・配慮あり）情報入力シート'!CL777="",0,IF(AND('発達障害（診断書なし・配慮あり）情報入力シート'!CK777=1,'発達障害（診断書なし・配慮あり）情報入力シート'!D777&lt;&gt;"",'発達障害（診断書なし・配慮あり）情報入力シート'!D777&lt;&gt;"入学しなかった"),1,0))</f>
        <v>0</v>
      </c>
      <c r="I777" s="8">
        <f t="shared" si="35"/>
        <v>0</v>
      </c>
      <c r="J777" s="8" t="str">
        <f>IFERROR(MATCH(ROW('発達障害（診断書なし・配慮あり）情報入力シート'!BD753),I:I,0),"")</f>
        <v/>
      </c>
      <c r="K777" s="8">
        <f>IF(OR(SUM('発達障害（診断書なし・配慮あり）情報入力シート'!AT777:BQ777,'発達障害（診断書なし・配慮あり）情報入力シート'!BT777:CJ777)&gt;0,COUNTA('発達障害（診断書なし・配慮あり）情報入力シート'!BR777:BS777)=2,COUNTA('発達障害（診断書なし・配慮あり）情報入力シート'!CK777:CL777)=2),1,0)</f>
        <v>0</v>
      </c>
      <c r="L777" s="8">
        <f>SUM('発達障害（診断書なし・配慮あり）情報入力シート'!J777:M777)+COUNTA('発達障害（診断書なし・配慮あり）情報入力シート'!N777)</f>
        <v>0</v>
      </c>
      <c r="M777" s="8">
        <f>SUM('発達障害（診断書なし・配慮あり）情報入力シート'!O777:R777)+COUNTA('発達障害（診断書なし・配慮あり）情報入力シート'!S777)</f>
        <v>0</v>
      </c>
      <c r="N777" s="8">
        <f>IF(SUM('発達障害（診断書なし・配慮あり）情報入力シート'!$T777:$AP777)&gt;0,1,0)</f>
        <v>0</v>
      </c>
      <c r="O777" s="8">
        <f>IF('発達障害（診断書なし・配慮あり）情報入力シート'!D777="入学者(新1年生)",1,0)</f>
        <v>0</v>
      </c>
    </row>
    <row r="778" spans="1:15" x14ac:dyDescent="0.4">
      <c r="A778" s="1217">
        <v>754</v>
      </c>
      <c r="B778" s="1218">
        <f>IF('発達障害（診断書なし・配慮あり）情報入力シート'!AQ778="",0,IF(AND('発達障害（診断書なし・配慮あり）情報入力シート'!AP778=1,'発達障害（診断書なし・配慮あり）情報入力シート'!D778&lt;&gt;"",'発達障害（診断書なし・配慮あり）情報入力シート'!D778&lt;&gt;"在籍者(2年生以上)"),1,0))</f>
        <v>0</v>
      </c>
      <c r="C778" s="1218">
        <f t="shared" si="33"/>
        <v>0</v>
      </c>
      <c r="D778" s="1218" t="str">
        <f>IFERROR(MATCH(ROW('発達障害（診断書なし・配慮あり）情報入力シート'!A754),C:C,0),"")</f>
        <v/>
      </c>
      <c r="E778" s="1218">
        <f>IF('発達障害（診断書なし・配慮あり）情報入力シート'!BS778="",0,IF(AND('発達障害（診断書なし・配慮あり）情報入力シート'!BR778=1,'発達障害（診断書なし・配慮あり）情報入力シート'!D778&lt;&gt;"",'発達障害（診断書なし・配慮あり）情報入力シート'!D778&lt;&gt;"入学しなかった"),1,0))</f>
        <v>0</v>
      </c>
      <c r="F778" s="1218">
        <f t="shared" si="34"/>
        <v>0</v>
      </c>
      <c r="G778" s="1218" t="str">
        <f>IFERROR(MATCH(ROW('発達障害（診断書なし・配慮あり）情報入力シート'!AN754),F:F,0),"")</f>
        <v/>
      </c>
      <c r="H778" s="8">
        <f>IF('発達障害（診断書なし・配慮あり）情報入力シート'!CL778="",0,IF(AND('発達障害（診断書なし・配慮あり）情報入力シート'!CK778=1,'発達障害（診断書なし・配慮あり）情報入力シート'!D778&lt;&gt;"",'発達障害（診断書なし・配慮あり）情報入力シート'!D778&lt;&gt;"入学しなかった"),1,0))</f>
        <v>0</v>
      </c>
      <c r="I778" s="8">
        <f t="shared" si="35"/>
        <v>0</v>
      </c>
      <c r="J778" s="8" t="str">
        <f>IFERROR(MATCH(ROW('発達障害（診断書なし・配慮あり）情報入力シート'!BD754),I:I,0),"")</f>
        <v/>
      </c>
      <c r="K778" s="8">
        <f>IF(OR(SUM('発達障害（診断書なし・配慮あり）情報入力シート'!AT778:BQ778,'発達障害（診断書なし・配慮あり）情報入力シート'!BT778:CJ778)&gt;0,COUNTA('発達障害（診断書なし・配慮あり）情報入力シート'!BR778:BS778)=2,COUNTA('発達障害（診断書なし・配慮あり）情報入力シート'!CK778:CL778)=2),1,0)</f>
        <v>0</v>
      </c>
      <c r="L778" s="8">
        <f>SUM('発達障害（診断書なし・配慮あり）情報入力シート'!J778:M778)+COUNTA('発達障害（診断書なし・配慮あり）情報入力シート'!N778)</f>
        <v>0</v>
      </c>
      <c r="M778" s="8">
        <f>SUM('発達障害（診断書なし・配慮あり）情報入力シート'!O778:R778)+COUNTA('発達障害（診断書なし・配慮あり）情報入力シート'!S778)</f>
        <v>0</v>
      </c>
      <c r="N778" s="8">
        <f>IF(SUM('発達障害（診断書なし・配慮あり）情報入力シート'!$T778:$AP778)&gt;0,1,0)</f>
        <v>0</v>
      </c>
      <c r="O778" s="8">
        <f>IF('発達障害（診断書なし・配慮あり）情報入力シート'!D778="入学者(新1年生)",1,0)</f>
        <v>0</v>
      </c>
    </row>
    <row r="779" spans="1:15" x14ac:dyDescent="0.4">
      <c r="A779" s="1217">
        <v>755</v>
      </c>
      <c r="B779" s="1218">
        <f>IF('発達障害（診断書なし・配慮あり）情報入力シート'!AQ779="",0,IF(AND('発達障害（診断書なし・配慮あり）情報入力シート'!AP779=1,'発達障害（診断書なし・配慮あり）情報入力シート'!D779&lt;&gt;"",'発達障害（診断書なし・配慮あり）情報入力シート'!D779&lt;&gt;"在籍者(2年生以上)"),1,0))</f>
        <v>0</v>
      </c>
      <c r="C779" s="1218">
        <f t="shared" si="33"/>
        <v>0</v>
      </c>
      <c r="D779" s="1218" t="str">
        <f>IFERROR(MATCH(ROW('発達障害（診断書なし・配慮あり）情報入力シート'!A755),C:C,0),"")</f>
        <v/>
      </c>
      <c r="E779" s="1218">
        <f>IF('発達障害（診断書なし・配慮あり）情報入力シート'!BS779="",0,IF(AND('発達障害（診断書なし・配慮あり）情報入力シート'!BR779=1,'発達障害（診断書なし・配慮あり）情報入力シート'!D779&lt;&gt;"",'発達障害（診断書なし・配慮あり）情報入力シート'!D779&lt;&gt;"入学しなかった"),1,0))</f>
        <v>0</v>
      </c>
      <c r="F779" s="1218">
        <f t="shared" si="34"/>
        <v>0</v>
      </c>
      <c r="G779" s="1218" t="str">
        <f>IFERROR(MATCH(ROW('発達障害（診断書なし・配慮あり）情報入力シート'!AN755),F:F,0),"")</f>
        <v/>
      </c>
      <c r="H779" s="8">
        <f>IF('発達障害（診断書なし・配慮あり）情報入力シート'!CL779="",0,IF(AND('発達障害（診断書なし・配慮あり）情報入力シート'!CK779=1,'発達障害（診断書なし・配慮あり）情報入力シート'!D779&lt;&gt;"",'発達障害（診断書なし・配慮あり）情報入力シート'!D779&lt;&gt;"入学しなかった"),1,0))</f>
        <v>0</v>
      </c>
      <c r="I779" s="8">
        <f t="shared" si="35"/>
        <v>0</v>
      </c>
      <c r="J779" s="8" t="str">
        <f>IFERROR(MATCH(ROW('発達障害（診断書なし・配慮あり）情報入力シート'!BD755),I:I,0),"")</f>
        <v/>
      </c>
      <c r="K779" s="8">
        <f>IF(OR(SUM('発達障害（診断書なし・配慮あり）情報入力シート'!AT779:BQ779,'発達障害（診断書なし・配慮あり）情報入力シート'!BT779:CJ779)&gt;0,COUNTA('発達障害（診断書なし・配慮あり）情報入力シート'!BR779:BS779)=2,COUNTA('発達障害（診断書なし・配慮あり）情報入力シート'!CK779:CL779)=2),1,0)</f>
        <v>0</v>
      </c>
      <c r="L779" s="8">
        <f>SUM('発達障害（診断書なし・配慮あり）情報入力シート'!J779:M779)+COUNTA('発達障害（診断書なし・配慮あり）情報入力シート'!N779)</f>
        <v>0</v>
      </c>
      <c r="M779" s="8">
        <f>SUM('発達障害（診断書なし・配慮あり）情報入力シート'!O779:R779)+COUNTA('発達障害（診断書なし・配慮あり）情報入力シート'!S779)</f>
        <v>0</v>
      </c>
      <c r="N779" s="8">
        <f>IF(SUM('発達障害（診断書なし・配慮あり）情報入力シート'!$T779:$AP779)&gt;0,1,0)</f>
        <v>0</v>
      </c>
      <c r="O779" s="8">
        <f>IF('発達障害（診断書なし・配慮あり）情報入力シート'!D779="入学者(新1年生)",1,0)</f>
        <v>0</v>
      </c>
    </row>
    <row r="780" spans="1:15" x14ac:dyDescent="0.4">
      <c r="A780" s="1217">
        <v>756</v>
      </c>
      <c r="B780" s="1218">
        <f>IF('発達障害（診断書なし・配慮あり）情報入力シート'!AQ780="",0,IF(AND('発達障害（診断書なし・配慮あり）情報入力シート'!AP780=1,'発達障害（診断書なし・配慮あり）情報入力シート'!D780&lt;&gt;"",'発達障害（診断書なし・配慮あり）情報入力シート'!D780&lt;&gt;"在籍者(2年生以上)"),1,0))</f>
        <v>0</v>
      </c>
      <c r="C780" s="1218">
        <f t="shared" si="33"/>
        <v>0</v>
      </c>
      <c r="D780" s="1218" t="str">
        <f>IFERROR(MATCH(ROW('発達障害（診断書なし・配慮あり）情報入力シート'!A756),C:C,0),"")</f>
        <v/>
      </c>
      <c r="E780" s="1218">
        <f>IF('発達障害（診断書なし・配慮あり）情報入力シート'!BS780="",0,IF(AND('発達障害（診断書なし・配慮あり）情報入力シート'!BR780=1,'発達障害（診断書なし・配慮あり）情報入力シート'!D780&lt;&gt;"",'発達障害（診断書なし・配慮あり）情報入力シート'!D780&lt;&gt;"入学しなかった"),1,0))</f>
        <v>0</v>
      </c>
      <c r="F780" s="1218">
        <f t="shared" si="34"/>
        <v>0</v>
      </c>
      <c r="G780" s="1218" t="str">
        <f>IFERROR(MATCH(ROW('発達障害（診断書なし・配慮あり）情報入力シート'!AN756),F:F,0),"")</f>
        <v/>
      </c>
      <c r="H780" s="8">
        <f>IF('発達障害（診断書なし・配慮あり）情報入力シート'!CL780="",0,IF(AND('発達障害（診断書なし・配慮あり）情報入力シート'!CK780=1,'発達障害（診断書なし・配慮あり）情報入力シート'!D780&lt;&gt;"",'発達障害（診断書なし・配慮あり）情報入力シート'!D780&lt;&gt;"入学しなかった"),1,0))</f>
        <v>0</v>
      </c>
      <c r="I780" s="8">
        <f t="shared" si="35"/>
        <v>0</v>
      </c>
      <c r="J780" s="8" t="str">
        <f>IFERROR(MATCH(ROW('発達障害（診断書なし・配慮あり）情報入力シート'!BD756),I:I,0),"")</f>
        <v/>
      </c>
      <c r="K780" s="8">
        <f>IF(OR(SUM('発達障害（診断書なし・配慮あり）情報入力シート'!AT780:BQ780,'発達障害（診断書なし・配慮あり）情報入力シート'!BT780:CJ780)&gt;0,COUNTA('発達障害（診断書なし・配慮あり）情報入力シート'!BR780:BS780)=2,COUNTA('発達障害（診断書なし・配慮あり）情報入力シート'!CK780:CL780)=2),1,0)</f>
        <v>0</v>
      </c>
      <c r="L780" s="8">
        <f>SUM('発達障害（診断書なし・配慮あり）情報入力シート'!J780:M780)+COUNTA('発達障害（診断書なし・配慮あり）情報入力シート'!N780)</f>
        <v>0</v>
      </c>
      <c r="M780" s="8">
        <f>SUM('発達障害（診断書なし・配慮あり）情報入力シート'!O780:R780)+COUNTA('発達障害（診断書なし・配慮あり）情報入力シート'!S780)</f>
        <v>0</v>
      </c>
      <c r="N780" s="8">
        <f>IF(SUM('発達障害（診断書なし・配慮あり）情報入力シート'!$T780:$AP780)&gt;0,1,0)</f>
        <v>0</v>
      </c>
      <c r="O780" s="8">
        <f>IF('発達障害（診断書なし・配慮あり）情報入力シート'!D780="入学者(新1年生)",1,0)</f>
        <v>0</v>
      </c>
    </row>
    <row r="781" spans="1:15" x14ac:dyDescent="0.4">
      <c r="A781" s="1217">
        <v>757</v>
      </c>
      <c r="B781" s="1218">
        <f>IF('発達障害（診断書なし・配慮あり）情報入力シート'!AQ781="",0,IF(AND('発達障害（診断書なし・配慮あり）情報入力シート'!AP781=1,'発達障害（診断書なし・配慮あり）情報入力シート'!D781&lt;&gt;"",'発達障害（診断書なし・配慮あり）情報入力シート'!D781&lt;&gt;"在籍者(2年生以上)"),1,0))</f>
        <v>0</v>
      </c>
      <c r="C781" s="1218">
        <f t="shared" si="33"/>
        <v>0</v>
      </c>
      <c r="D781" s="1218" t="str">
        <f>IFERROR(MATCH(ROW('発達障害（診断書なし・配慮あり）情報入力シート'!A757),C:C,0),"")</f>
        <v/>
      </c>
      <c r="E781" s="1218">
        <f>IF('発達障害（診断書なし・配慮あり）情報入力シート'!BS781="",0,IF(AND('発達障害（診断書なし・配慮あり）情報入力シート'!BR781=1,'発達障害（診断書なし・配慮あり）情報入力シート'!D781&lt;&gt;"",'発達障害（診断書なし・配慮あり）情報入力シート'!D781&lt;&gt;"入学しなかった"),1,0))</f>
        <v>0</v>
      </c>
      <c r="F781" s="1218">
        <f t="shared" si="34"/>
        <v>0</v>
      </c>
      <c r="G781" s="1218" t="str">
        <f>IFERROR(MATCH(ROW('発達障害（診断書なし・配慮あり）情報入力シート'!AN757),F:F,0),"")</f>
        <v/>
      </c>
      <c r="H781" s="8">
        <f>IF('発達障害（診断書なし・配慮あり）情報入力シート'!CL781="",0,IF(AND('発達障害（診断書なし・配慮あり）情報入力シート'!CK781=1,'発達障害（診断書なし・配慮あり）情報入力シート'!D781&lt;&gt;"",'発達障害（診断書なし・配慮あり）情報入力シート'!D781&lt;&gt;"入学しなかった"),1,0))</f>
        <v>0</v>
      </c>
      <c r="I781" s="8">
        <f t="shared" si="35"/>
        <v>0</v>
      </c>
      <c r="J781" s="8" t="str">
        <f>IFERROR(MATCH(ROW('発達障害（診断書なし・配慮あり）情報入力シート'!BD757),I:I,0),"")</f>
        <v/>
      </c>
      <c r="K781" s="8">
        <f>IF(OR(SUM('発達障害（診断書なし・配慮あり）情報入力シート'!AT781:BQ781,'発達障害（診断書なし・配慮あり）情報入力シート'!BT781:CJ781)&gt;0,COUNTA('発達障害（診断書なし・配慮あり）情報入力シート'!BR781:BS781)=2,COUNTA('発達障害（診断書なし・配慮あり）情報入力シート'!CK781:CL781)=2),1,0)</f>
        <v>0</v>
      </c>
      <c r="L781" s="8">
        <f>SUM('発達障害（診断書なし・配慮あり）情報入力シート'!J781:M781)+COUNTA('発達障害（診断書なし・配慮あり）情報入力シート'!N781)</f>
        <v>0</v>
      </c>
      <c r="M781" s="8">
        <f>SUM('発達障害（診断書なし・配慮あり）情報入力シート'!O781:R781)+COUNTA('発達障害（診断書なし・配慮あり）情報入力シート'!S781)</f>
        <v>0</v>
      </c>
      <c r="N781" s="8">
        <f>IF(SUM('発達障害（診断書なし・配慮あり）情報入力シート'!$T781:$AP781)&gt;0,1,0)</f>
        <v>0</v>
      </c>
      <c r="O781" s="8">
        <f>IF('発達障害（診断書なし・配慮あり）情報入力シート'!D781="入学者(新1年生)",1,0)</f>
        <v>0</v>
      </c>
    </row>
    <row r="782" spans="1:15" x14ac:dyDescent="0.4">
      <c r="A782" s="1217">
        <v>758</v>
      </c>
      <c r="B782" s="1218">
        <f>IF('発達障害（診断書なし・配慮あり）情報入力シート'!AQ782="",0,IF(AND('発達障害（診断書なし・配慮あり）情報入力シート'!AP782=1,'発達障害（診断書なし・配慮あり）情報入力シート'!D782&lt;&gt;"",'発達障害（診断書なし・配慮あり）情報入力シート'!D782&lt;&gt;"在籍者(2年生以上)"),1,0))</f>
        <v>0</v>
      </c>
      <c r="C782" s="1218">
        <f t="shared" si="33"/>
        <v>0</v>
      </c>
      <c r="D782" s="1218" t="str">
        <f>IFERROR(MATCH(ROW('発達障害（診断書なし・配慮あり）情報入力シート'!A758),C:C,0),"")</f>
        <v/>
      </c>
      <c r="E782" s="1218">
        <f>IF('発達障害（診断書なし・配慮あり）情報入力シート'!BS782="",0,IF(AND('発達障害（診断書なし・配慮あり）情報入力シート'!BR782=1,'発達障害（診断書なし・配慮あり）情報入力シート'!D782&lt;&gt;"",'発達障害（診断書なし・配慮あり）情報入力シート'!D782&lt;&gt;"入学しなかった"),1,0))</f>
        <v>0</v>
      </c>
      <c r="F782" s="1218">
        <f t="shared" si="34"/>
        <v>0</v>
      </c>
      <c r="G782" s="1218" t="str">
        <f>IFERROR(MATCH(ROW('発達障害（診断書なし・配慮あり）情報入力シート'!AN758),F:F,0),"")</f>
        <v/>
      </c>
      <c r="H782" s="8">
        <f>IF('発達障害（診断書なし・配慮あり）情報入力シート'!CL782="",0,IF(AND('発達障害（診断書なし・配慮あり）情報入力シート'!CK782=1,'発達障害（診断書なし・配慮あり）情報入力シート'!D782&lt;&gt;"",'発達障害（診断書なし・配慮あり）情報入力シート'!D782&lt;&gt;"入学しなかった"),1,0))</f>
        <v>0</v>
      </c>
      <c r="I782" s="8">
        <f t="shared" si="35"/>
        <v>0</v>
      </c>
      <c r="J782" s="8" t="str">
        <f>IFERROR(MATCH(ROW('発達障害（診断書なし・配慮あり）情報入力シート'!BD758),I:I,0),"")</f>
        <v/>
      </c>
      <c r="K782" s="8">
        <f>IF(OR(SUM('発達障害（診断書なし・配慮あり）情報入力シート'!AT782:BQ782,'発達障害（診断書なし・配慮あり）情報入力シート'!BT782:CJ782)&gt;0,COUNTA('発達障害（診断書なし・配慮あり）情報入力シート'!BR782:BS782)=2,COUNTA('発達障害（診断書なし・配慮あり）情報入力シート'!CK782:CL782)=2),1,0)</f>
        <v>0</v>
      </c>
      <c r="L782" s="8">
        <f>SUM('発達障害（診断書なし・配慮あり）情報入力シート'!J782:M782)+COUNTA('発達障害（診断書なし・配慮あり）情報入力シート'!N782)</f>
        <v>0</v>
      </c>
      <c r="M782" s="8">
        <f>SUM('発達障害（診断書なし・配慮あり）情報入力シート'!O782:R782)+COUNTA('発達障害（診断書なし・配慮あり）情報入力シート'!S782)</f>
        <v>0</v>
      </c>
      <c r="N782" s="8">
        <f>IF(SUM('発達障害（診断書なし・配慮あり）情報入力シート'!$T782:$AP782)&gt;0,1,0)</f>
        <v>0</v>
      </c>
      <c r="O782" s="8">
        <f>IF('発達障害（診断書なし・配慮あり）情報入力シート'!D782="入学者(新1年生)",1,0)</f>
        <v>0</v>
      </c>
    </row>
    <row r="783" spans="1:15" x14ac:dyDescent="0.4">
      <c r="A783" s="1217">
        <v>759</v>
      </c>
      <c r="B783" s="1218">
        <f>IF('発達障害（診断書なし・配慮あり）情報入力シート'!AQ783="",0,IF(AND('発達障害（診断書なし・配慮あり）情報入力シート'!AP783=1,'発達障害（診断書なし・配慮あり）情報入力シート'!D783&lt;&gt;"",'発達障害（診断書なし・配慮あり）情報入力シート'!D783&lt;&gt;"在籍者(2年生以上)"),1,0))</f>
        <v>0</v>
      </c>
      <c r="C783" s="1218">
        <f t="shared" si="33"/>
        <v>0</v>
      </c>
      <c r="D783" s="1218" t="str">
        <f>IFERROR(MATCH(ROW('発達障害（診断書なし・配慮あり）情報入力シート'!A759),C:C,0),"")</f>
        <v/>
      </c>
      <c r="E783" s="1218">
        <f>IF('発達障害（診断書なし・配慮あり）情報入力シート'!BS783="",0,IF(AND('発達障害（診断書なし・配慮あり）情報入力シート'!BR783=1,'発達障害（診断書なし・配慮あり）情報入力シート'!D783&lt;&gt;"",'発達障害（診断書なし・配慮あり）情報入力シート'!D783&lt;&gt;"入学しなかった"),1,0))</f>
        <v>0</v>
      </c>
      <c r="F783" s="1218">
        <f t="shared" si="34"/>
        <v>0</v>
      </c>
      <c r="G783" s="1218" t="str">
        <f>IFERROR(MATCH(ROW('発達障害（診断書なし・配慮あり）情報入力シート'!AN759),F:F,0),"")</f>
        <v/>
      </c>
      <c r="H783" s="8">
        <f>IF('発達障害（診断書なし・配慮あり）情報入力シート'!CL783="",0,IF(AND('発達障害（診断書なし・配慮あり）情報入力シート'!CK783=1,'発達障害（診断書なし・配慮あり）情報入力シート'!D783&lt;&gt;"",'発達障害（診断書なし・配慮あり）情報入力シート'!D783&lt;&gt;"入学しなかった"),1,0))</f>
        <v>0</v>
      </c>
      <c r="I783" s="8">
        <f t="shared" si="35"/>
        <v>0</v>
      </c>
      <c r="J783" s="8" t="str">
        <f>IFERROR(MATCH(ROW('発達障害（診断書なし・配慮あり）情報入力シート'!BD759),I:I,0),"")</f>
        <v/>
      </c>
      <c r="K783" s="8">
        <f>IF(OR(SUM('発達障害（診断書なし・配慮あり）情報入力シート'!AT783:BQ783,'発達障害（診断書なし・配慮あり）情報入力シート'!BT783:CJ783)&gt;0,COUNTA('発達障害（診断書なし・配慮あり）情報入力シート'!BR783:BS783)=2,COUNTA('発達障害（診断書なし・配慮あり）情報入力シート'!CK783:CL783)=2),1,0)</f>
        <v>0</v>
      </c>
      <c r="L783" s="8">
        <f>SUM('発達障害（診断書なし・配慮あり）情報入力シート'!J783:M783)+COUNTA('発達障害（診断書なし・配慮あり）情報入力シート'!N783)</f>
        <v>0</v>
      </c>
      <c r="M783" s="8">
        <f>SUM('発達障害（診断書なし・配慮あり）情報入力シート'!O783:R783)+COUNTA('発達障害（診断書なし・配慮あり）情報入力シート'!S783)</f>
        <v>0</v>
      </c>
      <c r="N783" s="8">
        <f>IF(SUM('発達障害（診断書なし・配慮あり）情報入力シート'!$T783:$AP783)&gt;0,1,0)</f>
        <v>0</v>
      </c>
      <c r="O783" s="8">
        <f>IF('発達障害（診断書なし・配慮あり）情報入力シート'!D783="入学者(新1年生)",1,0)</f>
        <v>0</v>
      </c>
    </row>
    <row r="784" spans="1:15" x14ac:dyDescent="0.4">
      <c r="A784" s="1217">
        <v>760</v>
      </c>
      <c r="B784" s="1218">
        <f>IF('発達障害（診断書なし・配慮あり）情報入力シート'!AQ784="",0,IF(AND('発達障害（診断書なし・配慮あり）情報入力シート'!AP784=1,'発達障害（診断書なし・配慮あり）情報入力シート'!D784&lt;&gt;"",'発達障害（診断書なし・配慮あり）情報入力シート'!D784&lt;&gt;"在籍者(2年生以上)"),1,0))</f>
        <v>0</v>
      </c>
      <c r="C784" s="1218">
        <f t="shared" si="33"/>
        <v>0</v>
      </c>
      <c r="D784" s="1218" t="str">
        <f>IFERROR(MATCH(ROW('発達障害（診断書なし・配慮あり）情報入力シート'!A760),C:C,0),"")</f>
        <v/>
      </c>
      <c r="E784" s="1218">
        <f>IF('発達障害（診断書なし・配慮あり）情報入力シート'!BS784="",0,IF(AND('発達障害（診断書なし・配慮あり）情報入力シート'!BR784=1,'発達障害（診断書なし・配慮あり）情報入力シート'!D784&lt;&gt;"",'発達障害（診断書なし・配慮あり）情報入力シート'!D784&lt;&gt;"入学しなかった"),1,0))</f>
        <v>0</v>
      </c>
      <c r="F784" s="1218">
        <f t="shared" si="34"/>
        <v>0</v>
      </c>
      <c r="G784" s="1218" t="str">
        <f>IFERROR(MATCH(ROW('発達障害（診断書なし・配慮あり）情報入力シート'!AN760),F:F,0),"")</f>
        <v/>
      </c>
      <c r="H784" s="8">
        <f>IF('発達障害（診断書なし・配慮あり）情報入力シート'!CL784="",0,IF(AND('発達障害（診断書なし・配慮あり）情報入力シート'!CK784=1,'発達障害（診断書なし・配慮あり）情報入力シート'!D784&lt;&gt;"",'発達障害（診断書なし・配慮あり）情報入力シート'!D784&lt;&gt;"入学しなかった"),1,0))</f>
        <v>0</v>
      </c>
      <c r="I784" s="8">
        <f t="shared" si="35"/>
        <v>0</v>
      </c>
      <c r="J784" s="8" t="str">
        <f>IFERROR(MATCH(ROW('発達障害（診断書なし・配慮あり）情報入力シート'!BD760),I:I,0),"")</f>
        <v/>
      </c>
      <c r="K784" s="8">
        <f>IF(OR(SUM('発達障害（診断書なし・配慮あり）情報入力シート'!AT784:BQ784,'発達障害（診断書なし・配慮あり）情報入力シート'!BT784:CJ784)&gt;0,COUNTA('発達障害（診断書なし・配慮あり）情報入力シート'!BR784:BS784)=2,COUNTA('発達障害（診断書なし・配慮あり）情報入力シート'!CK784:CL784)=2),1,0)</f>
        <v>0</v>
      </c>
      <c r="L784" s="8">
        <f>SUM('発達障害（診断書なし・配慮あり）情報入力シート'!J784:M784)+COUNTA('発達障害（診断書なし・配慮あり）情報入力シート'!N784)</f>
        <v>0</v>
      </c>
      <c r="M784" s="8">
        <f>SUM('発達障害（診断書なし・配慮あり）情報入力シート'!O784:R784)+COUNTA('発達障害（診断書なし・配慮あり）情報入力シート'!S784)</f>
        <v>0</v>
      </c>
      <c r="N784" s="8">
        <f>IF(SUM('発達障害（診断書なし・配慮あり）情報入力シート'!$T784:$AP784)&gt;0,1,0)</f>
        <v>0</v>
      </c>
      <c r="O784" s="8">
        <f>IF('発達障害（診断書なし・配慮あり）情報入力シート'!D784="入学者(新1年生)",1,0)</f>
        <v>0</v>
      </c>
    </row>
    <row r="785" spans="1:15" x14ac:dyDescent="0.4">
      <c r="A785" s="1217">
        <v>761</v>
      </c>
      <c r="B785" s="1218">
        <f>IF('発達障害（診断書なし・配慮あり）情報入力シート'!AQ785="",0,IF(AND('発達障害（診断書なし・配慮あり）情報入力シート'!AP785=1,'発達障害（診断書なし・配慮あり）情報入力シート'!D785&lt;&gt;"",'発達障害（診断書なし・配慮あり）情報入力シート'!D785&lt;&gt;"在籍者(2年生以上)"),1,0))</f>
        <v>0</v>
      </c>
      <c r="C785" s="1218">
        <f t="shared" si="33"/>
        <v>0</v>
      </c>
      <c r="D785" s="1218" t="str">
        <f>IFERROR(MATCH(ROW('発達障害（診断書なし・配慮あり）情報入力シート'!A761),C:C,0),"")</f>
        <v/>
      </c>
      <c r="E785" s="1218">
        <f>IF('発達障害（診断書なし・配慮あり）情報入力シート'!BS785="",0,IF(AND('発達障害（診断書なし・配慮あり）情報入力シート'!BR785=1,'発達障害（診断書なし・配慮あり）情報入力シート'!D785&lt;&gt;"",'発達障害（診断書なし・配慮あり）情報入力シート'!D785&lt;&gt;"入学しなかった"),1,0))</f>
        <v>0</v>
      </c>
      <c r="F785" s="1218">
        <f t="shared" si="34"/>
        <v>0</v>
      </c>
      <c r="G785" s="1218" t="str">
        <f>IFERROR(MATCH(ROW('発達障害（診断書なし・配慮あり）情報入力シート'!AN761),F:F,0),"")</f>
        <v/>
      </c>
      <c r="H785" s="8">
        <f>IF('発達障害（診断書なし・配慮あり）情報入力シート'!CL785="",0,IF(AND('発達障害（診断書なし・配慮あり）情報入力シート'!CK785=1,'発達障害（診断書なし・配慮あり）情報入力シート'!D785&lt;&gt;"",'発達障害（診断書なし・配慮あり）情報入力シート'!D785&lt;&gt;"入学しなかった"),1,0))</f>
        <v>0</v>
      </c>
      <c r="I785" s="8">
        <f t="shared" si="35"/>
        <v>0</v>
      </c>
      <c r="J785" s="8" t="str">
        <f>IFERROR(MATCH(ROW('発達障害（診断書なし・配慮あり）情報入力シート'!BD761),I:I,0),"")</f>
        <v/>
      </c>
      <c r="K785" s="8">
        <f>IF(OR(SUM('発達障害（診断書なし・配慮あり）情報入力シート'!AT785:BQ785,'発達障害（診断書なし・配慮あり）情報入力シート'!BT785:CJ785)&gt;0,COUNTA('発達障害（診断書なし・配慮あり）情報入力シート'!BR785:BS785)=2,COUNTA('発達障害（診断書なし・配慮あり）情報入力シート'!CK785:CL785)=2),1,0)</f>
        <v>0</v>
      </c>
      <c r="L785" s="8">
        <f>SUM('発達障害（診断書なし・配慮あり）情報入力シート'!J785:M785)+COUNTA('発達障害（診断書なし・配慮あり）情報入力シート'!N785)</f>
        <v>0</v>
      </c>
      <c r="M785" s="8">
        <f>SUM('発達障害（診断書なし・配慮あり）情報入力シート'!O785:R785)+COUNTA('発達障害（診断書なし・配慮あり）情報入力シート'!S785)</f>
        <v>0</v>
      </c>
      <c r="N785" s="8">
        <f>IF(SUM('発達障害（診断書なし・配慮あり）情報入力シート'!$T785:$AP785)&gt;0,1,0)</f>
        <v>0</v>
      </c>
      <c r="O785" s="8">
        <f>IF('発達障害（診断書なし・配慮あり）情報入力シート'!D785="入学者(新1年生)",1,0)</f>
        <v>0</v>
      </c>
    </row>
    <row r="786" spans="1:15" x14ac:dyDescent="0.4">
      <c r="A786" s="1217">
        <v>762</v>
      </c>
      <c r="B786" s="1218">
        <f>IF('発達障害（診断書なし・配慮あり）情報入力シート'!AQ786="",0,IF(AND('発達障害（診断書なし・配慮あり）情報入力シート'!AP786=1,'発達障害（診断書なし・配慮あり）情報入力シート'!D786&lt;&gt;"",'発達障害（診断書なし・配慮あり）情報入力シート'!D786&lt;&gt;"在籍者(2年生以上)"),1,0))</f>
        <v>0</v>
      </c>
      <c r="C786" s="1218">
        <f t="shared" si="33"/>
        <v>0</v>
      </c>
      <c r="D786" s="1218" t="str">
        <f>IFERROR(MATCH(ROW('発達障害（診断書なし・配慮あり）情報入力シート'!A762),C:C,0),"")</f>
        <v/>
      </c>
      <c r="E786" s="1218">
        <f>IF('発達障害（診断書なし・配慮あり）情報入力シート'!BS786="",0,IF(AND('発達障害（診断書なし・配慮あり）情報入力シート'!BR786=1,'発達障害（診断書なし・配慮あり）情報入力シート'!D786&lt;&gt;"",'発達障害（診断書なし・配慮あり）情報入力シート'!D786&lt;&gt;"入学しなかった"),1,0))</f>
        <v>0</v>
      </c>
      <c r="F786" s="1218">
        <f t="shared" si="34"/>
        <v>0</v>
      </c>
      <c r="G786" s="1218" t="str">
        <f>IFERROR(MATCH(ROW('発達障害（診断書なし・配慮あり）情報入力シート'!AN762),F:F,0),"")</f>
        <v/>
      </c>
      <c r="H786" s="8">
        <f>IF('発達障害（診断書なし・配慮あり）情報入力シート'!CL786="",0,IF(AND('発達障害（診断書なし・配慮あり）情報入力シート'!CK786=1,'発達障害（診断書なし・配慮あり）情報入力シート'!D786&lt;&gt;"",'発達障害（診断書なし・配慮あり）情報入力シート'!D786&lt;&gt;"入学しなかった"),1,0))</f>
        <v>0</v>
      </c>
      <c r="I786" s="8">
        <f t="shared" si="35"/>
        <v>0</v>
      </c>
      <c r="J786" s="8" t="str">
        <f>IFERROR(MATCH(ROW('発達障害（診断書なし・配慮あり）情報入力シート'!BD762),I:I,0),"")</f>
        <v/>
      </c>
      <c r="K786" s="8">
        <f>IF(OR(SUM('発達障害（診断書なし・配慮あり）情報入力シート'!AT786:BQ786,'発達障害（診断書なし・配慮あり）情報入力シート'!BT786:CJ786)&gt;0,COUNTA('発達障害（診断書なし・配慮あり）情報入力シート'!BR786:BS786)=2,COUNTA('発達障害（診断書なし・配慮あり）情報入力シート'!CK786:CL786)=2),1,0)</f>
        <v>0</v>
      </c>
      <c r="L786" s="8">
        <f>SUM('発達障害（診断書なし・配慮あり）情報入力シート'!J786:M786)+COUNTA('発達障害（診断書なし・配慮あり）情報入力シート'!N786)</f>
        <v>0</v>
      </c>
      <c r="M786" s="8">
        <f>SUM('発達障害（診断書なし・配慮あり）情報入力シート'!O786:R786)+COUNTA('発達障害（診断書なし・配慮あり）情報入力シート'!S786)</f>
        <v>0</v>
      </c>
      <c r="N786" s="8">
        <f>IF(SUM('発達障害（診断書なし・配慮あり）情報入力シート'!$T786:$AP786)&gt;0,1,0)</f>
        <v>0</v>
      </c>
      <c r="O786" s="8">
        <f>IF('発達障害（診断書なし・配慮あり）情報入力シート'!D786="入学者(新1年生)",1,0)</f>
        <v>0</v>
      </c>
    </row>
    <row r="787" spans="1:15" x14ac:dyDescent="0.4">
      <c r="A787" s="1217">
        <v>763</v>
      </c>
      <c r="B787" s="1218">
        <f>IF('発達障害（診断書なし・配慮あり）情報入力シート'!AQ787="",0,IF(AND('発達障害（診断書なし・配慮あり）情報入力シート'!AP787=1,'発達障害（診断書なし・配慮あり）情報入力シート'!D787&lt;&gt;"",'発達障害（診断書なし・配慮あり）情報入力シート'!D787&lt;&gt;"在籍者(2年生以上)"),1,0))</f>
        <v>0</v>
      </c>
      <c r="C787" s="1218">
        <f t="shared" si="33"/>
        <v>0</v>
      </c>
      <c r="D787" s="1218" t="str">
        <f>IFERROR(MATCH(ROW('発達障害（診断書なし・配慮あり）情報入力シート'!A763),C:C,0),"")</f>
        <v/>
      </c>
      <c r="E787" s="1218">
        <f>IF('発達障害（診断書なし・配慮あり）情報入力シート'!BS787="",0,IF(AND('発達障害（診断書なし・配慮あり）情報入力シート'!BR787=1,'発達障害（診断書なし・配慮あり）情報入力シート'!D787&lt;&gt;"",'発達障害（診断書なし・配慮あり）情報入力シート'!D787&lt;&gt;"入学しなかった"),1,0))</f>
        <v>0</v>
      </c>
      <c r="F787" s="1218">
        <f t="shared" si="34"/>
        <v>0</v>
      </c>
      <c r="G787" s="1218" t="str">
        <f>IFERROR(MATCH(ROW('発達障害（診断書なし・配慮あり）情報入力シート'!AN763),F:F,0),"")</f>
        <v/>
      </c>
      <c r="H787" s="8">
        <f>IF('発達障害（診断書なし・配慮あり）情報入力シート'!CL787="",0,IF(AND('発達障害（診断書なし・配慮あり）情報入力シート'!CK787=1,'発達障害（診断書なし・配慮あり）情報入力シート'!D787&lt;&gt;"",'発達障害（診断書なし・配慮あり）情報入力シート'!D787&lt;&gt;"入学しなかった"),1,0))</f>
        <v>0</v>
      </c>
      <c r="I787" s="8">
        <f t="shared" si="35"/>
        <v>0</v>
      </c>
      <c r="J787" s="8" t="str">
        <f>IFERROR(MATCH(ROW('発達障害（診断書なし・配慮あり）情報入力シート'!BD763),I:I,0),"")</f>
        <v/>
      </c>
      <c r="K787" s="8">
        <f>IF(OR(SUM('発達障害（診断書なし・配慮あり）情報入力シート'!AT787:BQ787,'発達障害（診断書なし・配慮あり）情報入力シート'!BT787:CJ787)&gt;0,COUNTA('発達障害（診断書なし・配慮あり）情報入力シート'!BR787:BS787)=2,COUNTA('発達障害（診断書なし・配慮あり）情報入力シート'!CK787:CL787)=2),1,0)</f>
        <v>0</v>
      </c>
      <c r="L787" s="8">
        <f>SUM('発達障害（診断書なし・配慮あり）情報入力シート'!J787:M787)+COUNTA('発達障害（診断書なし・配慮あり）情報入力シート'!N787)</f>
        <v>0</v>
      </c>
      <c r="M787" s="8">
        <f>SUM('発達障害（診断書なし・配慮あり）情報入力シート'!O787:R787)+COUNTA('発達障害（診断書なし・配慮あり）情報入力シート'!S787)</f>
        <v>0</v>
      </c>
      <c r="N787" s="8">
        <f>IF(SUM('発達障害（診断書なし・配慮あり）情報入力シート'!$T787:$AP787)&gt;0,1,0)</f>
        <v>0</v>
      </c>
      <c r="O787" s="8">
        <f>IF('発達障害（診断書なし・配慮あり）情報入力シート'!D787="入学者(新1年生)",1,0)</f>
        <v>0</v>
      </c>
    </row>
    <row r="788" spans="1:15" x14ac:dyDescent="0.4">
      <c r="A788" s="1217">
        <v>764</v>
      </c>
      <c r="B788" s="1218">
        <f>IF('発達障害（診断書なし・配慮あり）情報入力シート'!AQ788="",0,IF(AND('発達障害（診断書なし・配慮あり）情報入力シート'!AP788=1,'発達障害（診断書なし・配慮あり）情報入力シート'!D788&lt;&gt;"",'発達障害（診断書なし・配慮あり）情報入力シート'!D788&lt;&gt;"在籍者(2年生以上)"),1,0))</f>
        <v>0</v>
      </c>
      <c r="C788" s="1218">
        <f t="shared" si="33"/>
        <v>0</v>
      </c>
      <c r="D788" s="1218" t="str">
        <f>IFERROR(MATCH(ROW('発達障害（診断書なし・配慮あり）情報入力シート'!A764),C:C,0),"")</f>
        <v/>
      </c>
      <c r="E788" s="1218">
        <f>IF('発達障害（診断書なし・配慮あり）情報入力シート'!BS788="",0,IF(AND('発達障害（診断書なし・配慮あり）情報入力シート'!BR788=1,'発達障害（診断書なし・配慮あり）情報入力シート'!D788&lt;&gt;"",'発達障害（診断書なし・配慮あり）情報入力シート'!D788&lt;&gt;"入学しなかった"),1,0))</f>
        <v>0</v>
      </c>
      <c r="F788" s="1218">
        <f t="shared" si="34"/>
        <v>0</v>
      </c>
      <c r="G788" s="1218" t="str">
        <f>IFERROR(MATCH(ROW('発達障害（診断書なし・配慮あり）情報入力シート'!AN764),F:F,0),"")</f>
        <v/>
      </c>
      <c r="H788" s="8">
        <f>IF('発達障害（診断書なし・配慮あり）情報入力シート'!CL788="",0,IF(AND('発達障害（診断書なし・配慮あり）情報入力シート'!CK788=1,'発達障害（診断書なし・配慮あり）情報入力シート'!D788&lt;&gt;"",'発達障害（診断書なし・配慮あり）情報入力シート'!D788&lt;&gt;"入学しなかった"),1,0))</f>
        <v>0</v>
      </c>
      <c r="I788" s="8">
        <f t="shared" si="35"/>
        <v>0</v>
      </c>
      <c r="J788" s="8" t="str">
        <f>IFERROR(MATCH(ROW('発達障害（診断書なし・配慮あり）情報入力シート'!BD764),I:I,0),"")</f>
        <v/>
      </c>
      <c r="K788" s="8">
        <f>IF(OR(SUM('発達障害（診断書なし・配慮あり）情報入力シート'!AT788:BQ788,'発達障害（診断書なし・配慮あり）情報入力シート'!BT788:CJ788)&gt;0,COUNTA('発達障害（診断書なし・配慮あり）情報入力シート'!BR788:BS788)=2,COUNTA('発達障害（診断書なし・配慮あり）情報入力シート'!CK788:CL788)=2),1,0)</f>
        <v>0</v>
      </c>
      <c r="L788" s="8">
        <f>SUM('発達障害（診断書なし・配慮あり）情報入力シート'!J788:M788)+COUNTA('発達障害（診断書なし・配慮あり）情報入力シート'!N788)</f>
        <v>0</v>
      </c>
      <c r="M788" s="8">
        <f>SUM('発達障害（診断書なし・配慮あり）情報入力シート'!O788:R788)+COUNTA('発達障害（診断書なし・配慮あり）情報入力シート'!S788)</f>
        <v>0</v>
      </c>
      <c r="N788" s="8">
        <f>IF(SUM('発達障害（診断書なし・配慮あり）情報入力シート'!$T788:$AP788)&gt;0,1,0)</f>
        <v>0</v>
      </c>
      <c r="O788" s="8">
        <f>IF('発達障害（診断書なし・配慮あり）情報入力シート'!D788="入学者(新1年生)",1,0)</f>
        <v>0</v>
      </c>
    </row>
    <row r="789" spans="1:15" x14ac:dyDescent="0.4">
      <c r="A789" s="1217">
        <v>765</v>
      </c>
      <c r="B789" s="1218">
        <f>IF('発達障害（診断書なし・配慮あり）情報入力シート'!AQ789="",0,IF(AND('発達障害（診断書なし・配慮あり）情報入力シート'!AP789=1,'発達障害（診断書なし・配慮あり）情報入力シート'!D789&lt;&gt;"",'発達障害（診断書なし・配慮あり）情報入力シート'!D789&lt;&gt;"在籍者(2年生以上)"),1,0))</f>
        <v>0</v>
      </c>
      <c r="C789" s="1218">
        <f t="shared" si="33"/>
        <v>0</v>
      </c>
      <c r="D789" s="1218" t="str">
        <f>IFERROR(MATCH(ROW('発達障害（診断書なし・配慮あり）情報入力シート'!A765),C:C,0),"")</f>
        <v/>
      </c>
      <c r="E789" s="1218">
        <f>IF('発達障害（診断書なし・配慮あり）情報入力シート'!BS789="",0,IF(AND('発達障害（診断書なし・配慮あり）情報入力シート'!BR789=1,'発達障害（診断書なし・配慮あり）情報入力シート'!D789&lt;&gt;"",'発達障害（診断書なし・配慮あり）情報入力シート'!D789&lt;&gt;"入学しなかった"),1,0))</f>
        <v>0</v>
      </c>
      <c r="F789" s="1218">
        <f t="shared" si="34"/>
        <v>0</v>
      </c>
      <c r="G789" s="1218" t="str">
        <f>IFERROR(MATCH(ROW('発達障害（診断書なし・配慮あり）情報入力シート'!AN765),F:F,0),"")</f>
        <v/>
      </c>
      <c r="H789" s="8">
        <f>IF('発達障害（診断書なし・配慮あり）情報入力シート'!CL789="",0,IF(AND('発達障害（診断書なし・配慮あり）情報入力シート'!CK789=1,'発達障害（診断書なし・配慮あり）情報入力シート'!D789&lt;&gt;"",'発達障害（診断書なし・配慮あり）情報入力シート'!D789&lt;&gt;"入学しなかった"),1,0))</f>
        <v>0</v>
      </c>
      <c r="I789" s="8">
        <f t="shared" si="35"/>
        <v>0</v>
      </c>
      <c r="J789" s="8" t="str">
        <f>IFERROR(MATCH(ROW('発達障害（診断書なし・配慮あり）情報入力シート'!BD765),I:I,0),"")</f>
        <v/>
      </c>
      <c r="K789" s="8">
        <f>IF(OR(SUM('発達障害（診断書なし・配慮あり）情報入力シート'!AT789:BQ789,'発達障害（診断書なし・配慮あり）情報入力シート'!BT789:CJ789)&gt;0,COUNTA('発達障害（診断書なし・配慮あり）情報入力シート'!BR789:BS789)=2,COUNTA('発達障害（診断書なし・配慮あり）情報入力シート'!CK789:CL789)=2),1,0)</f>
        <v>0</v>
      </c>
      <c r="L789" s="8">
        <f>SUM('発達障害（診断書なし・配慮あり）情報入力シート'!J789:M789)+COUNTA('発達障害（診断書なし・配慮あり）情報入力シート'!N789)</f>
        <v>0</v>
      </c>
      <c r="M789" s="8">
        <f>SUM('発達障害（診断書なし・配慮あり）情報入力シート'!O789:R789)+COUNTA('発達障害（診断書なし・配慮あり）情報入力シート'!S789)</f>
        <v>0</v>
      </c>
      <c r="N789" s="8">
        <f>IF(SUM('発達障害（診断書なし・配慮あり）情報入力シート'!$T789:$AP789)&gt;0,1,0)</f>
        <v>0</v>
      </c>
      <c r="O789" s="8">
        <f>IF('発達障害（診断書なし・配慮あり）情報入力シート'!D789="入学者(新1年生)",1,0)</f>
        <v>0</v>
      </c>
    </row>
    <row r="790" spans="1:15" x14ac:dyDescent="0.4">
      <c r="A790" s="1217">
        <v>766</v>
      </c>
      <c r="B790" s="1218">
        <f>IF('発達障害（診断書なし・配慮あり）情報入力シート'!AQ790="",0,IF(AND('発達障害（診断書なし・配慮あり）情報入力シート'!AP790=1,'発達障害（診断書なし・配慮あり）情報入力シート'!D790&lt;&gt;"",'発達障害（診断書なし・配慮あり）情報入力シート'!D790&lt;&gt;"在籍者(2年生以上)"),1,0))</f>
        <v>0</v>
      </c>
      <c r="C790" s="1218">
        <f t="shared" si="33"/>
        <v>0</v>
      </c>
      <c r="D790" s="1218" t="str">
        <f>IFERROR(MATCH(ROW('発達障害（診断書なし・配慮あり）情報入力シート'!A766),C:C,0),"")</f>
        <v/>
      </c>
      <c r="E790" s="1218">
        <f>IF('発達障害（診断書なし・配慮あり）情報入力シート'!BS790="",0,IF(AND('発達障害（診断書なし・配慮あり）情報入力シート'!BR790=1,'発達障害（診断書なし・配慮あり）情報入力シート'!D790&lt;&gt;"",'発達障害（診断書なし・配慮あり）情報入力シート'!D790&lt;&gt;"入学しなかった"),1,0))</f>
        <v>0</v>
      </c>
      <c r="F790" s="1218">
        <f t="shared" si="34"/>
        <v>0</v>
      </c>
      <c r="G790" s="1218" t="str">
        <f>IFERROR(MATCH(ROW('発達障害（診断書なし・配慮あり）情報入力シート'!AN766),F:F,0),"")</f>
        <v/>
      </c>
      <c r="H790" s="8">
        <f>IF('発達障害（診断書なし・配慮あり）情報入力シート'!CL790="",0,IF(AND('発達障害（診断書なし・配慮あり）情報入力シート'!CK790=1,'発達障害（診断書なし・配慮あり）情報入力シート'!D790&lt;&gt;"",'発達障害（診断書なし・配慮あり）情報入力シート'!D790&lt;&gt;"入学しなかった"),1,0))</f>
        <v>0</v>
      </c>
      <c r="I790" s="8">
        <f t="shared" si="35"/>
        <v>0</v>
      </c>
      <c r="J790" s="8" t="str">
        <f>IFERROR(MATCH(ROW('発達障害（診断書なし・配慮あり）情報入力シート'!BD766),I:I,0),"")</f>
        <v/>
      </c>
      <c r="K790" s="8">
        <f>IF(OR(SUM('発達障害（診断書なし・配慮あり）情報入力シート'!AT790:BQ790,'発達障害（診断書なし・配慮あり）情報入力シート'!BT790:CJ790)&gt;0,COUNTA('発達障害（診断書なし・配慮あり）情報入力シート'!BR790:BS790)=2,COUNTA('発達障害（診断書なし・配慮あり）情報入力シート'!CK790:CL790)=2),1,0)</f>
        <v>0</v>
      </c>
      <c r="L790" s="8">
        <f>SUM('発達障害（診断書なし・配慮あり）情報入力シート'!J790:M790)+COUNTA('発達障害（診断書なし・配慮あり）情報入力シート'!N790)</f>
        <v>0</v>
      </c>
      <c r="M790" s="8">
        <f>SUM('発達障害（診断書なし・配慮あり）情報入力シート'!O790:R790)+COUNTA('発達障害（診断書なし・配慮あり）情報入力シート'!S790)</f>
        <v>0</v>
      </c>
      <c r="N790" s="8">
        <f>IF(SUM('発達障害（診断書なし・配慮あり）情報入力シート'!$T790:$AP790)&gt;0,1,0)</f>
        <v>0</v>
      </c>
      <c r="O790" s="8">
        <f>IF('発達障害（診断書なし・配慮あり）情報入力シート'!D790="入学者(新1年生)",1,0)</f>
        <v>0</v>
      </c>
    </row>
    <row r="791" spans="1:15" x14ac:dyDescent="0.4">
      <c r="A791" s="1217">
        <v>767</v>
      </c>
      <c r="B791" s="1218">
        <f>IF('発達障害（診断書なし・配慮あり）情報入力シート'!AQ791="",0,IF(AND('発達障害（診断書なし・配慮あり）情報入力シート'!AP791=1,'発達障害（診断書なし・配慮あり）情報入力シート'!D791&lt;&gt;"",'発達障害（診断書なし・配慮あり）情報入力シート'!D791&lt;&gt;"在籍者(2年生以上)"),1,0))</f>
        <v>0</v>
      </c>
      <c r="C791" s="1218">
        <f t="shared" si="33"/>
        <v>0</v>
      </c>
      <c r="D791" s="1218" t="str">
        <f>IFERROR(MATCH(ROW('発達障害（診断書なし・配慮あり）情報入力シート'!A767),C:C,0),"")</f>
        <v/>
      </c>
      <c r="E791" s="1218">
        <f>IF('発達障害（診断書なし・配慮あり）情報入力シート'!BS791="",0,IF(AND('発達障害（診断書なし・配慮あり）情報入力シート'!BR791=1,'発達障害（診断書なし・配慮あり）情報入力シート'!D791&lt;&gt;"",'発達障害（診断書なし・配慮あり）情報入力シート'!D791&lt;&gt;"入学しなかった"),1,0))</f>
        <v>0</v>
      </c>
      <c r="F791" s="1218">
        <f t="shared" si="34"/>
        <v>0</v>
      </c>
      <c r="G791" s="1218" t="str">
        <f>IFERROR(MATCH(ROW('発達障害（診断書なし・配慮あり）情報入力シート'!AN767),F:F,0),"")</f>
        <v/>
      </c>
      <c r="H791" s="8">
        <f>IF('発達障害（診断書なし・配慮あり）情報入力シート'!CL791="",0,IF(AND('発達障害（診断書なし・配慮あり）情報入力シート'!CK791=1,'発達障害（診断書なし・配慮あり）情報入力シート'!D791&lt;&gt;"",'発達障害（診断書なし・配慮あり）情報入力シート'!D791&lt;&gt;"入学しなかった"),1,0))</f>
        <v>0</v>
      </c>
      <c r="I791" s="8">
        <f t="shared" si="35"/>
        <v>0</v>
      </c>
      <c r="J791" s="8" t="str">
        <f>IFERROR(MATCH(ROW('発達障害（診断書なし・配慮あり）情報入力シート'!BD767),I:I,0),"")</f>
        <v/>
      </c>
      <c r="K791" s="8">
        <f>IF(OR(SUM('発達障害（診断書なし・配慮あり）情報入力シート'!AT791:BQ791,'発達障害（診断書なし・配慮あり）情報入力シート'!BT791:CJ791)&gt;0,COUNTA('発達障害（診断書なし・配慮あり）情報入力シート'!BR791:BS791)=2,COUNTA('発達障害（診断書なし・配慮あり）情報入力シート'!CK791:CL791)=2),1,0)</f>
        <v>0</v>
      </c>
      <c r="L791" s="8">
        <f>SUM('発達障害（診断書なし・配慮あり）情報入力シート'!J791:M791)+COUNTA('発達障害（診断書なし・配慮あり）情報入力シート'!N791)</f>
        <v>0</v>
      </c>
      <c r="M791" s="8">
        <f>SUM('発達障害（診断書なし・配慮あり）情報入力シート'!O791:R791)+COUNTA('発達障害（診断書なし・配慮あり）情報入力シート'!S791)</f>
        <v>0</v>
      </c>
      <c r="N791" s="8">
        <f>IF(SUM('発達障害（診断書なし・配慮あり）情報入力シート'!$T791:$AP791)&gt;0,1,0)</f>
        <v>0</v>
      </c>
      <c r="O791" s="8">
        <f>IF('発達障害（診断書なし・配慮あり）情報入力シート'!D791="入学者(新1年生)",1,0)</f>
        <v>0</v>
      </c>
    </row>
    <row r="792" spans="1:15" x14ac:dyDescent="0.4">
      <c r="A792" s="1217">
        <v>768</v>
      </c>
      <c r="B792" s="1218">
        <f>IF('発達障害（診断書なし・配慮あり）情報入力シート'!AQ792="",0,IF(AND('発達障害（診断書なし・配慮あり）情報入力シート'!AP792=1,'発達障害（診断書なし・配慮あり）情報入力シート'!D792&lt;&gt;"",'発達障害（診断書なし・配慮あり）情報入力シート'!D792&lt;&gt;"在籍者(2年生以上)"),1,0))</f>
        <v>0</v>
      </c>
      <c r="C792" s="1218">
        <f t="shared" si="33"/>
        <v>0</v>
      </c>
      <c r="D792" s="1218" t="str">
        <f>IFERROR(MATCH(ROW('発達障害（診断書なし・配慮あり）情報入力シート'!A768),C:C,0),"")</f>
        <v/>
      </c>
      <c r="E792" s="1218">
        <f>IF('発達障害（診断書なし・配慮あり）情報入力シート'!BS792="",0,IF(AND('発達障害（診断書なし・配慮あり）情報入力シート'!BR792=1,'発達障害（診断書なし・配慮あり）情報入力シート'!D792&lt;&gt;"",'発達障害（診断書なし・配慮あり）情報入力シート'!D792&lt;&gt;"入学しなかった"),1,0))</f>
        <v>0</v>
      </c>
      <c r="F792" s="1218">
        <f t="shared" si="34"/>
        <v>0</v>
      </c>
      <c r="G792" s="1218" t="str">
        <f>IFERROR(MATCH(ROW('発達障害（診断書なし・配慮あり）情報入力シート'!AN768),F:F,0),"")</f>
        <v/>
      </c>
      <c r="H792" s="8">
        <f>IF('発達障害（診断書なし・配慮あり）情報入力シート'!CL792="",0,IF(AND('発達障害（診断書なし・配慮あり）情報入力シート'!CK792=1,'発達障害（診断書なし・配慮あり）情報入力シート'!D792&lt;&gt;"",'発達障害（診断書なし・配慮あり）情報入力シート'!D792&lt;&gt;"入学しなかった"),1,0))</f>
        <v>0</v>
      </c>
      <c r="I792" s="8">
        <f t="shared" si="35"/>
        <v>0</v>
      </c>
      <c r="J792" s="8" t="str">
        <f>IFERROR(MATCH(ROW('発達障害（診断書なし・配慮あり）情報入力シート'!BD768),I:I,0),"")</f>
        <v/>
      </c>
      <c r="K792" s="8">
        <f>IF(OR(SUM('発達障害（診断書なし・配慮あり）情報入力シート'!AT792:BQ792,'発達障害（診断書なし・配慮あり）情報入力シート'!BT792:CJ792)&gt;0,COUNTA('発達障害（診断書なし・配慮あり）情報入力シート'!BR792:BS792)=2,COUNTA('発達障害（診断書なし・配慮あり）情報入力シート'!CK792:CL792)=2),1,0)</f>
        <v>0</v>
      </c>
      <c r="L792" s="8">
        <f>SUM('発達障害（診断書なし・配慮あり）情報入力シート'!J792:M792)+COUNTA('発達障害（診断書なし・配慮あり）情報入力シート'!N792)</f>
        <v>0</v>
      </c>
      <c r="M792" s="8">
        <f>SUM('発達障害（診断書なし・配慮あり）情報入力シート'!O792:R792)+COUNTA('発達障害（診断書なし・配慮あり）情報入力シート'!S792)</f>
        <v>0</v>
      </c>
      <c r="N792" s="8">
        <f>IF(SUM('発達障害（診断書なし・配慮あり）情報入力シート'!$T792:$AP792)&gt;0,1,0)</f>
        <v>0</v>
      </c>
      <c r="O792" s="8">
        <f>IF('発達障害（診断書なし・配慮あり）情報入力シート'!D792="入学者(新1年生)",1,0)</f>
        <v>0</v>
      </c>
    </row>
    <row r="793" spans="1:15" x14ac:dyDescent="0.4">
      <c r="A793" s="1217">
        <v>769</v>
      </c>
      <c r="B793" s="1218">
        <f>IF('発達障害（診断書なし・配慮あり）情報入力シート'!AQ793="",0,IF(AND('発達障害（診断書なし・配慮あり）情報入力シート'!AP793=1,'発達障害（診断書なし・配慮あり）情報入力シート'!D793&lt;&gt;"",'発達障害（診断書なし・配慮あり）情報入力シート'!D793&lt;&gt;"在籍者(2年生以上)"),1,0))</f>
        <v>0</v>
      </c>
      <c r="C793" s="1218">
        <f t="shared" ref="C793:C856" si="36">C792+B793</f>
        <v>0</v>
      </c>
      <c r="D793" s="1218" t="str">
        <f>IFERROR(MATCH(ROW('発達障害（診断書なし・配慮あり）情報入力シート'!A769),C:C,0),"")</f>
        <v/>
      </c>
      <c r="E793" s="1218">
        <f>IF('発達障害（診断書なし・配慮あり）情報入力シート'!BS793="",0,IF(AND('発達障害（診断書なし・配慮あり）情報入力シート'!BR793=1,'発達障害（診断書なし・配慮あり）情報入力シート'!D793&lt;&gt;"",'発達障害（診断書なし・配慮あり）情報入力シート'!D793&lt;&gt;"入学しなかった"),1,0))</f>
        <v>0</v>
      </c>
      <c r="F793" s="1218">
        <f t="shared" ref="F793:F856" si="37">F792+E793</f>
        <v>0</v>
      </c>
      <c r="G793" s="1218" t="str">
        <f>IFERROR(MATCH(ROW('発達障害（診断書なし・配慮あり）情報入力シート'!AN769),F:F,0),"")</f>
        <v/>
      </c>
      <c r="H793" s="8">
        <f>IF('発達障害（診断書なし・配慮あり）情報入力シート'!CL793="",0,IF(AND('発達障害（診断書なし・配慮あり）情報入力シート'!CK793=1,'発達障害（診断書なし・配慮あり）情報入力シート'!D793&lt;&gt;"",'発達障害（診断書なし・配慮あり）情報入力シート'!D793&lt;&gt;"入学しなかった"),1,0))</f>
        <v>0</v>
      </c>
      <c r="I793" s="8">
        <f t="shared" ref="I793:I856" si="38">I792+H793</f>
        <v>0</v>
      </c>
      <c r="J793" s="8" t="str">
        <f>IFERROR(MATCH(ROW('発達障害（診断書なし・配慮あり）情報入力シート'!BD769),I:I,0),"")</f>
        <v/>
      </c>
      <c r="K793" s="8">
        <f>IF(OR(SUM('発達障害（診断書なし・配慮あり）情報入力シート'!AT793:BQ793,'発達障害（診断書なし・配慮あり）情報入力シート'!BT793:CJ793)&gt;0,COUNTA('発達障害（診断書なし・配慮あり）情報入力シート'!BR793:BS793)=2,COUNTA('発達障害（診断書なし・配慮あり）情報入力シート'!CK793:CL793)=2),1,0)</f>
        <v>0</v>
      </c>
      <c r="L793" s="8">
        <f>SUM('発達障害（診断書なし・配慮あり）情報入力シート'!J793:M793)+COUNTA('発達障害（診断書なし・配慮あり）情報入力シート'!N793)</f>
        <v>0</v>
      </c>
      <c r="M793" s="8">
        <f>SUM('発達障害（診断書なし・配慮あり）情報入力シート'!O793:R793)+COUNTA('発達障害（診断書なし・配慮あり）情報入力シート'!S793)</f>
        <v>0</v>
      </c>
      <c r="N793" s="8">
        <f>IF(SUM('発達障害（診断書なし・配慮あり）情報入力シート'!$T793:$AP793)&gt;0,1,0)</f>
        <v>0</v>
      </c>
      <c r="O793" s="8">
        <f>IF('発達障害（診断書なし・配慮あり）情報入力シート'!D793="入学者(新1年生)",1,0)</f>
        <v>0</v>
      </c>
    </row>
    <row r="794" spans="1:15" x14ac:dyDescent="0.4">
      <c r="A794" s="1217">
        <v>770</v>
      </c>
      <c r="B794" s="1218">
        <f>IF('発達障害（診断書なし・配慮あり）情報入力シート'!AQ794="",0,IF(AND('発達障害（診断書なし・配慮あり）情報入力シート'!AP794=1,'発達障害（診断書なし・配慮あり）情報入力シート'!D794&lt;&gt;"",'発達障害（診断書なし・配慮あり）情報入力シート'!D794&lt;&gt;"在籍者(2年生以上)"),1,0))</f>
        <v>0</v>
      </c>
      <c r="C794" s="1218">
        <f t="shared" si="36"/>
        <v>0</v>
      </c>
      <c r="D794" s="1218" t="str">
        <f>IFERROR(MATCH(ROW('発達障害（診断書なし・配慮あり）情報入力シート'!A770),C:C,0),"")</f>
        <v/>
      </c>
      <c r="E794" s="1218">
        <f>IF('発達障害（診断書なし・配慮あり）情報入力シート'!BS794="",0,IF(AND('発達障害（診断書なし・配慮あり）情報入力シート'!BR794=1,'発達障害（診断書なし・配慮あり）情報入力シート'!D794&lt;&gt;"",'発達障害（診断書なし・配慮あり）情報入力シート'!D794&lt;&gt;"入学しなかった"),1,0))</f>
        <v>0</v>
      </c>
      <c r="F794" s="1218">
        <f t="shared" si="37"/>
        <v>0</v>
      </c>
      <c r="G794" s="1218" t="str">
        <f>IFERROR(MATCH(ROW('発達障害（診断書なし・配慮あり）情報入力シート'!AN770),F:F,0),"")</f>
        <v/>
      </c>
      <c r="H794" s="8">
        <f>IF('発達障害（診断書なし・配慮あり）情報入力シート'!CL794="",0,IF(AND('発達障害（診断書なし・配慮あり）情報入力シート'!CK794=1,'発達障害（診断書なし・配慮あり）情報入力シート'!D794&lt;&gt;"",'発達障害（診断書なし・配慮あり）情報入力シート'!D794&lt;&gt;"入学しなかった"),1,0))</f>
        <v>0</v>
      </c>
      <c r="I794" s="8">
        <f t="shared" si="38"/>
        <v>0</v>
      </c>
      <c r="J794" s="8" t="str">
        <f>IFERROR(MATCH(ROW('発達障害（診断書なし・配慮あり）情報入力シート'!BD770),I:I,0),"")</f>
        <v/>
      </c>
      <c r="K794" s="8">
        <f>IF(OR(SUM('発達障害（診断書なし・配慮あり）情報入力シート'!AT794:BQ794,'発達障害（診断書なし・配慮あり）情報入力シート'!BT794:CJ794)&gt;0,COUNTA('発達障害（診断書なし・配慮あり）情報入力シート'!BR794:BS794)=2,COUNTA('発達障害（診断書なし・配慮あり）情報入力シート'!CK794:CL794)=2),1,0)</f>
        <v>0</v>
      </c>
      <c r="L794" s="8">
        <f>SUM('発達障害（診断書なし・配慮あり）情報入力シート'!J794:M794)+COUNTA('発達障害（診断書なし・配慮あり）情報入力シート'!N794)</f>
        <v>0</v>
      </c>
      <c r="M794" s="8">
        <f>SUM('発達障害（診断書なし・配慮あり）情報入力シート'!O794:R794)+COUNTA('発達障害（診断書なし・配慮あり）情報入力シート'!S794)</f>
        <v>0</v>
      </c>
      <c r="N794" s="8">
        <f>IF(SUM('発達障害（診断書なし・配慮あり）情報入力シート'!$T794:$AP794)&gt;0,1,0)</f>
        <v>0</v>
      </c>
      <c r="O794" s="8">
        <f>IF('発達障害（診断書なし・配慮あり）情報入力シート'!D794="入学者(新1年生)",1,0)</f>
        <v>0</v>
      </c>
    </row>
    <row r="795" spans="1:15" x14ac:dyDescent="0.4">
      <c r="A795" s="1217">
        <v>771</v>
      </c>
      <c r="B795" s="1218">
        <f>IF('発達障害（診断書なし・配慮あり）情報入力シート'!AQ795="",0,IF(AND('発達障害（診断書なし・配慮あり）情報入力シート'!AP795=1,'発達障害（診断書なし・配慮あり）情報入力シート'!D795&lt;&gt;"",'発達障害（診断書なし・配慮あり）情報入力シート'!D795&lt;&gt;"在籍者(2年生以上)"),1,0))</f>
        <v>0</v>
      </c>
      <c r="C795" s="1218">
        <f t="shared" si="36"/>
        <v>0</v>
      </c>
      <c r="D795" s="1218" t="str">
        <f>IFERROR(MATCH(ROW('発達障害（診断書なし・配慮あり）情報入力シート'!A771),C:C,0),"")</f>
        <v/>
      </c>
      <c r="E795" s="1218">
        <f>IF('発達障害（診断書なし・配慮あり）情報入力シート'!BS795="",0,IF(AND('発達障害（診断書なし・配慮あり）情報入力シート'!BR795=1,'発達障害（診断書なし・配慮あり）情報入力シート'!D795&lt;&gt;"",'発達障害（診断書なし・配慮あり）情報入力シート'!D795&lt;&gt;"入学しなかった"),1,0))</f>
        <v>0</v>
      </c>
      <c r="F795" s="1218">
        <f t="shared" si="37"/>
        <v>0</v>
      </c>
      <c r="G795" s="1218" t="str">
        <f>IFERROR(MATCH(ROW('発達障害（診断書なし・配慮あり）情報入力シート'!AN771),F:F,0),"")</f>
        <v/>
      </c>
      <c r="H795" s="8">
        <f>IF('発達障害（診断書なし・配慮あり）情報入力シート'!CL795="",0,IF(AND('発達障害（診断書なし・配慮あり）情報入力シート'!CK795=1,'発達障害（診断書なし・配慮あり）情報入力シート'!D795&lt;&gt;"",'発達障害（診断書なし・配慮あり）情報入力シート'!D795&lt;&gt;"入学しなかった"),1,0))</f>
        <v>0</v>
      </c>
      <c r="I795" s="8">
        <f t="shared" si="38"/>
        <v>0</v>
      </c>
      <c r="J795" s="8" t="str">
        <f>IFERROR(MATCH(ROW('発達障害（診断書なし・配慮あり）情報入力シート'!BD771),I:I,0),"")</f>
        <v/>
      </c>
      <c r="K795" s="8">
        <f>IF(OR(SUM('発達障害（診断書なし・配慮あり）情報入力シート'!AT795:BQ795,'発達障害（診断書なし・配慮あり）情報入力シート'!BT795:CJ795)&gt;0,COUNTA('発達障害（診断書なし・配慮あり）情報入力シート'!BR795:BS795)=2,COUNTA('発達障害（診断書なし・配慮あり）情報入力シート'!CK795:CL795)=2),1,0)</f>
        <v>0</v>
      </c>
      <c r="L795" s="8">
        <f>SUM('発達障害（診断書なし・配慮あり）情報入力シート'!J795:M795)+COUNTA('発達障害（診断書なし・配慮あり）情報入力シート'!N795)</f>
        <v>0</v>
      </c>
      <c r="M795" s="8">
        <f>SUM('発達障害（診断書なし・配慮あり）情報入力シート'!O795:R795)+COUNTA('発達障害（診断書なし・配慮あり）情報入力シート'!S795)</f>
        <v>0</v>
      </c>
      <c r="N795" s="8">
        <f>IF(SUM('発達障害（診断書なし・配慮あり）情報入力シート'!$T795:$AP795)&gt;0,1,0)</f>
        <v>0</v>
      </c>
      <c r="O795" s="8">
        <f>IF('発達障害（診断書なし・配慮あり）情報入力シート'!D795="入学者(新1年生)",1,0)</f>
        <v>0</v>
      </c>
    </row>
    <row r="796" spans="1:15" x14ac:dyDescent="0.4">
      <c r="A796" s="1217">
        <v>772</v>
      </c>
      <c r="B796" s="1218">
        <f>IF('発達障害（診断書なし・配慮あり）情報入力シート'!AQ796="",0,IF(AND('発達障害（診断書なし・配慮あり）情報入力シート'!AP796=1,'発達障害（診断書なし・配慮あり）情報入力シート'!D796&lt;&gt;"",'発達障害（診断書なし・配慮あり）情報入力シート'!D796&lt;&gt;"在籍者(2年生以上)"),1,0))</f>
        <v>0</v>
      </c>
      <c r="C796" s="1218">
        <f t="shared" si="36"/>
        <v>0</v>
      </c>
      <c r="D796" s="1218" t="str">
        <f>IFERROR(MATCH(ROW('発達障害（診断書なし・配慮あり）情報入力シート'!A772),C:C,0),"")</f>
        <v/>
      </c>
      <c r="E796" s="1218">
        <f>IF('発達障害（診断書なし・配慮あり）情報入力シート'!BS796="",0,IF(AND('発達障害（診断書なし・配慮あり）情報入力シート'!BR796=1,'発達障害（診断書なし・配慮あり）情報入力シート'!D796&lt;&gt;"",'発達障害（診断書なし・配慮あり）情報入力シート'!D796&lt;&gt;"入学しなかった"),1,0))</f>
        <v>0</v>
      </c>
      <c r="F796" s="1218">
        <f t="shared" si="37"/>
        <v>0</v>
      </c>
      <c r="G796" s="1218" t="str">
        <f>IFERROR(MATCH(ROW('発達障害（診断書なし・配慮あり）情報入力シート'!AN772),F:F,0),"")</f>
        <v/>
      </c>
      <c r="H796" s="8">
        <f>IF('発達障害（診断書なし・配慮あり）情報入力シート'!CL796="",0,IF(AND('発達障害（診断書なし・配慮あり）情報入力シート'!CK796=1,'発達障害（診断書なし・配慮あり）情報入力シート'!D796&lt;&gt;"",'発達障害（診断書なし・配慮あり）情報入力シート'!D796&lt;&gt;"入学しなかった"),1,0))</f>
        <v>0</v>
      </c>
      <c r="I796" s="8">
        <f t="shared" si="38"/>
        <v>0</v>
      </c>
      <c r="J796" s="8" t="str">
        <f>IFERROR(MATCH(ROW('発達障害（診断書なし・配慮あり）情報入力シート'!BD772),I:I,0),"")</f>
        <v/>
      </c>
      <c r="K796" s="8">
        <f>IF(OR(SUM('発達障害（診断書なし・配慮あり）情報入力シート'!AT796:BQ796,'発達障害（診断書なし・配慮あり）情報入力シート'!BT796:CJ796)&gt;0,COUNTA('発達障害（診断書なし・配慮あり）情報入力シート'!BR796:BS796)=2,COUNTA('発達障害（診断書なし・配慮あり）情報入力シート'!CK796:CL796)=2),1,0)</f>
        <v>0</v>
      </c>
      <c r="L796" s="8">
        <f>SUM('発達障害（診断書なし・配慮あり）情報入力シート'!J796:M796)+COUNTA('発達障害（診断書なし・配慮あり）情報入力シート'!N796)</f>
        <v>0</v>
      </c>
      <c r="M796" s="8">
        <f>SUM('発達障害（診断書なし・配慮あり）情報入力シート'!O796:R796)+COUNTA('発達障害（診断書なし・配慮あり）情報入力シート'!S796)</f>
        <v>0</v>
      </c>
      <c r="N796" s="8">
        <f>IF(SUM('発達障害（診断書なし・配慮あり）情報入力シート'!$T796:$AP796)&gt;0,1,0)</f>
        <v>0</v>
      </c>
      <c r="O796" s="8">
        <f>IF('発達障害（診断書なし・配慮あり）情報入力シート'!D796="入学者(新1年生)",1,0)</f>
        <v>0</v>
      </c>
    </row>
    <row r="797" spans="1:15" x14ac:dyDescent="0.4">
      <c r="A797" s="1217">
        <v>773</v>
      </c>
      <c r="B797" s="1218">
        <f>IF('発達障害（診断書なし・配慮あり）情報入力シート'!AQ797="",0,IF(AND('発達障害（診断書なし・配慮あり）情報入力シート'!AP797=1,'発達障害（診断書なし・配慮あり）情報入力シート'!D797&lt;&gt;"",'発達障害（診断書なし・配慮あり）情報入力シート'!D797&lt;&gt;"在籍者(2年生以上)"),1,0))</f>
        <v>0</v>
      </c>
      <c r="C797" s="1218">
        <f t="shared" si="36"/>
        <v>0</v>
      </c>
      <c r="D797" s="1218" t="str">
        <f>IFERROR(MATCH(ROW('発達障害（診断書なし・配慮あり）情報入力シート'!A773),C:C,0),"")</f>
        <v/>
      </c>
      <c r="E797" s="1218">
        <f>IF('発達障害（診断書なし・配慮あり）情報入力シート'!BS797="",0,IF(AND('発達障害（診断書なし・配慮あり）情報入力シート'!BR797=1,'発達障害（診断書なし・配慮あり）情報入力シート'!D797&lt;&gt;"",'発達障害（診断書なし・配慮あり）情報入力シート'!D797&lt;&gt;"入学しなかった"),1,0))</f>
        <v>0</v>
      </c>
      <c r="F797" s="1218">
        <f t="shared" si="37"/>
        <v>0</v>
      </c>
      <c r="G797" s="1218" t="str">
        <f>IFERROR(MATCH(ROW('発達障害（診断書なし・配慮あり）情報入力シート'!AN773),F:F,0),"")</f>
        <v/>
      </c>
      <c r="H797" s="8">
        <f>IF('発達障害（診断書なし・配慮あり）情報入力シート'!CL797="",0,IF(AND('発達障害（診断書なし・配慮あり）情報入力シート'!CK797=1,'発達障害（診断書なし・配慮あり）情報入力シート'!D797&lt;&gt;"",'発達障害（診断書なし・配慮あり）情報入力シート'!D797&lt;&gt;"入学しなかった"),1,0))</f>
        <v>0</v>
      </c>
      <c r="I797" s="8">
        <f t="shared" si="38"/>
        <v>0</v>
      </c>
      <c r="J797" s="8" t="str">
        <f>IFERROR(MATCH(ROW('発達障害（診断書なし・配慮あり）情報入力シート'!BD773),I:I,0),"")</f>
        <v/>
      </c>
      <c r="K797" s="8">
        <f>IF(OR(SUM('発達障害（診断書なし・配慮あり）情報入力シート'!AT797:BQ797,'発達障害（診断書なし・配慮あり）情報入力シート'!BT797:CJ797)&gt;0,COUNTA('発達障害（診断書なし・配慮あり）情報入力シート'!BR797:BS797)=2,COUNTA('発達障害（診断書なし・配慮あり）情報入力シート'!CK797:CL797)=2),1,0)</f>
        <v>0</v>
      </c>
      <c r="L797" s="8">
        <f>SUM('発達障害（診断書なし・配慮あり）情報入力シート'!J797:M797)+COUNTA('発達障害（診断書なし・配慮あり）情報入力シート'!N797)</f>
        <v>0</v>
      </c>
      <c r="M797" s="8">
        <f>SUM('発達障害（診断書なし・配慮あり）情報入力シート'!O797:R797)+COUNTA('発達障害（診断書なし・配慮あり）情報入力シート'!S797)</f>
        <v>0</v>
      </c>
      <c r="N797" s="8">
        <f>IF(SUM('発達障害（診断書なし・配慮あり）情報入力シート'!$T797:$AP797)&gt;0,1,0)</f>
        <v>0</v>
      </c>
      <c r="O797" s="8">
        <f>IF('発達障害（診断書なし・配慮あり）情報入力シート'!D797="入学者(新1年生)",1,0)</f>
        <v>0</v>
      </c>
    </row>
    <row r="798" spans="1:15" x14ac:dyDescent="0.4">
      <c r="A798" s="1217">
        <v>774</v>
      </c>
      <c r="B798" s="1218">
        <f>IF('発達障害（診断書なし・配慮あり）情報入力シート'!AQ798="",0,IF(AND('発達障害（診断書なし・配慮あり）情報入力シート'!AP798=1,'発達障害（診断書なし・配慮あり）情報入力シート'!D798&lt;&gt;"",'発達障害（診断書なし・配慮あり）情報入力シート'!D798&lt;&gt;"在籍者(2年生以上)"),1,0))</f>
        <v>0</v>
      </c>
      <c r="C798" s="1218">
        <f t="shared" si="36"/>
        <v>0</v>
      </c>
      <c r="D798" s="1218" t="str">
        <f>IFERROR(MATCH(ROW('発達障害（診断書なし・配慮あり）情報入力シート'!A774),C:C,0),"")</f>
        <v/>
      </c>
      <c r="E798" s="1218">
        <f>IF('発達障害（診断書なし・配慮あり）情報入力シート'!BS798="",0,IF(AND('発達障害（診断書なし・配慮あり）情報入力シート'!BR798=1,'発達障害（診断書なし・配慮あり）情報入力シート'!D798&lt;&gt;"",'発達障害（診断書なし・配慮あり）情報入力シート'!D798&lt;&gt;"入学しなかった"),1,0))</f>
        <v>0</v>
      </c>
      <c r="F798" s="1218">
        <f t="shared" si="37"/>
        <v>0</v>
      </c>
      <c r="G798" s="1218" t="str">
        <f>IFERROR(MATCH(ROW('発達障害（診断書なし・配慮あり）情報入力シート'!AN774),F:F,0),"")</f>
        <v/>
      </c>
      <c r="H798" s="8">
        <f>IF('発達障害（診断書なし・配慮あり）情報入力シート'!CL798="",0,IF(AND('発達障害（診断書なし・配慮あり）情報入力シート'!CK798=1,'発達障害（診断書なし・配慮あり）情報入力シート'!D798&lt;&gt;"",'発達障害（診断書なし・配慮あり）情報入力シート'!D798&lt;&gt;"入学しなかった"),1,0))</f>
        <v>0</v>
      </c>
      <c r="I798" s="8">
        <f t="shared" si="38"/>
        <v>0</v>
      </c>
      <c r="J798" s="8" t="str">
        <f>IFERROR(MATCH(ROW('発達障害（診断書なし・配慮あり）情報入力シート'!BD774),I:I,0),"")</f>
        <v/>
      </c>
      <c r="K798" s="8">
        <f>IF(OR(SUM('発達障害（診断書なし・配慮あり）情報入力シート'!AT798:BQ798,'発達障害（診断書なし・配慮あり）情報入力シート'!BT798:CJ798)&gt;0,COUNTA('発達障害（診断書なし・配慮あり）情報入力シート'!BR798:BS798)=2,COUNTA('発達障害（診断書なし・配慮あり）情報入力シート'!CK798:CL798)=2),1,0)</f>
        <v>0</v>
      </c>
      <c r="L798" s="8">
        <f>SUM('発達障害（診断書なし・配慮あり）情報入力シート'!J798:M798)+COUNTA('発達障害（診断書なし・配慮あり）情報入力シート'!N798)</f>
        <v>0</v>
      </c>
      <c r="M798" s="8">
        <f>SUM('発達障害（診断書なし・配慮あり）情報入力シート'!O798:R798)+COUNTA('発達障害（診断書なし・配慮あり）情報入力シート'!S798)</f>
        <v>0</v>
      </c>
      <c r="N798" s="8">
        <f>IF(SUM('発達障害（診断書なし・配慮あり）情報入力シート'!$T798:$AP798)&gt;0,1,0)</f>
        <v>0</v>
      </c>
      <c r="O798" s="8">
        <f>IF('発達障害（診断書なし・配慮あり）情報入力シート'!D798="入学者(新1年生)",1,0)</f>
        <v>0</v>
      </c>
    </row>
    <row r="799" spans="1:15" x14ac:dyDescent="0.4">
      <c r="A799" s="1217">
        <v>775</v>
      </c>
      <c r="B799" s="1218">
        <f>IF('発達障害（診断書なし・配慮あり）情報入力シート'!AQ799="",0,IF(AND('発達障害（診断書なし・配慮あり）情報入力シート'!AP799=1,'発達障害（診断書なし・配慮あり）情報入力シート'!D799&lt;&gt;"",'発達障害（診断書なし・配慮あり）情報入力シート'!D799&lt;&gt;"在籍者(2年生以上)"),1,0))</f>
        <v>0</v>
      </c>
      <c r="C799" s="1218">
        <f t="shared" si="36"/>
        <v>0</v>
      </c>
      <c r="D799" s="1218" t="str">
        <f>IFERROR(MATCH(ROW('発達障害（診断書なし・配慮あり）情報入力シート'!A775),C:C,0),"")</f>
        <v/>
      </c>
      <c r="E799" s="1218">
        <f>IF('発達障害（診断書なし・配慮あり）情報入力シート'!BS799="",0,IF(AND('発達障害（診断書なし・配慮あり）情報入力シート'!BR799=1,'発達障害（診断書なし・配慮あり）情報入力シート'!D799&lt;&gt;"",'発達障害（診断書なし・配慮あり）情報入力シート'!D799&lt;&gt;"入学しなかった"),1,0))</f>
        <v>0</v>
      </c>
      <c r="F799" s="1218">
        <f t="shared" si="37"/>
        <v>0</v>
      </c>
      <c r="G799" s="1218" t="str">
        <f>IFERROR(MATCH(ROW('発達障害（診断書なし・配慮あり）情報入力シート'!AN775),F:F,0),"")</f>
        <v/>
      </c>
      <c r="H799" s="8">
        <f>IF('発達障害（診断書なし・配慮あり）情報入力シート'!CL799="",0,IF(AND('発達障害（診断書なし・配慮あり）情報入力シート'!CK799=1,'発達障害（診断書なし・配慮あり）情報入力シート'!D799&lt;&gt;"",'発達障害（診断書なし・配慮あり）情報入力シート'!D799&lt;&gt;"入学しなかった"),1,0))</f>
        <v>0</v>
      </c>
      <c r="I799" s="8">
        <f t="shared" si="38"/>
        <v>0</v>
      </c>
      <c r="J799" s="8" t="str">
        <f>IFERROR(MATCH(ROW('発達障害（診断書なし・配慮あり）情報入力シート'!BD775),I:I,0),"")</f>
        <v/>
      </c>
      <c r="K799" s="8">
        <f>IF(OR(SUM('発達障害（診断書なし・配慮あり）情報入力シート'!AT799:BQ799,'発達障害（診断書なし・配慮あり）情報入力シート'!BT799:CJ799)&gt;0,COUNTA('発達障害（診断書なし・配慮あり）情報入力シート'!BR799:BS799)=2,COUNTA('発達障害（診断書なし・配慮あり）情報入力シート'!CK799:CL799)=2),1,0)</f>
        <v>0</v>
      </c>
      <c r="L799" s="8">
        <f>SUM('発達障害（診断書なし・配慮あり）情報入力シート'!J799:M799)+COUNTA('発達障害（診断書なし・配慮あり）情報入力シート'!N799)</f>
        <v>0</v>
      </c>
      <c r="M799" s="8">
        <f>SUM('発達障害（診断書なし・配慮あり）情報入力シート'!O799:R799)+COUNTA('発達障害（診断書なし・配慮あり）情報入力シート'!S799)</f>
        <v>0</v>
      </c>
      <c r="N799" s="8">
        <f>IF(SUM('発達障害（診断書なし・配慮あり）情報入力シート'!$T799:$AP799)&gt;0,1,0)</f>
        <v>0</v>
      </c>
      <c r="O799" s="8">
        <f>IF('発達障害（診断書なし・配慮あり）情報入力シート'!D799="入学者(新1年生)",1,0)</f>
        <v>0</v>
      </c>
    </row>
    <row r="800" spans="1:15" x14ac:dyDescent="0.4">
      <c r="A800" s="1217">
        <v>776</v>
      </c>
      <c r="B800" s="1218">
        <f>IF('発達障害（診断書なし・配慮あり）情報入力シート'!AQ800="",0,IF(AND('発達障害（診断書なし・配慮あり）情報入力シート'!AP800=1,'発達障害（診断書なし・配慮あり）情報入力シート'!D800&lt;&gt;"",'発達障害（診断書なし・配慮あり）情報入力シート'!D800&lt;&gt;"在籍者(2年生以上)"),1,0))</f>
        <v>0</v>
      </c>
      <c r="C800" s="1218">
        <f t="shared" si="36"/>
        <v>0</v>
      </c>
      <c r="D800" s="1218" t="str">
        <f>IFERROR(MATCH(ROW('発達障害（診断書なし・配慮あり）情報入力シート'!A776),C:C,0),"")</f>
        <v/>
      </c>
      <c r="E800" s="1218">
        <f>IF('発達障害（診断書なし・配慮あり）情報入力シート'!BS800="",0,IF(AND('発達障害（診断書なし・配慮あり）情報入力シート'!BR800=1,'発達障害（診断書なし・配慮あり）情報入力シート'!D800&lt;&gt;"",'発達障害（診断書なし・配慮あり）情報入力シート'!D800&lt;&gt;"入学しなかった"),1,0))</f>
        <v>0</v>
      </c>
      <c r="F800" s="1218">
        <f t="shared" si="37"/>
        <v>0</v>
      </c>
      <c r="G800" s="1218" t="str">
        <f>IFERROR(MATCH(ROW('発達障害（診断書なし・配慮あり）情報入力シート'!AN776),F:F,0),"")</f>
        <v/>
      </c>
      <c r="H800" s="8">
        <f>IF('発達障害（診断書なし・配慮あり）情報入力シート'!CL800="",0,IF(AND('発達障害（診断書なし・配慮あり）情報入力シート'!CK800=1,'発達障害（診断書なし・配慮あり）情報入力シート'!D800&lt;&gt;"",'発達障害（診断書なし・配慮あり）情報入力シート'!D800&lt;&gt;"入学しなかった"),1,0))</f>
        <v>0</v>
      </c>
      <c r="I800" s="8">
        <f t="shared" si="38"/>
        <v>0</v>
      </c>
      <c r="J800" s="8" t="str">
        <f>IFERROR(MATCH(ROW('発達障害（診断書なし・配慮あり）情報入力シート'!BD776),I:I,0),"")</f>
        <v/>
      </c>
      <c r="K800" s="8">
        <f>IF(OR(SUM('発達障害（診断書なし・配慮あり）情報入力シート'!AT800:BQ800,'発達障害（診断書なし・配慮あり）情報入力シート'!BT800:CJ800)&gt;0,COUNTA('発達障害（診断書なし・配慮あり）情報入力シート'!BR800:BS800)=2,COUNTA('発達障害（診断書なし・配慮あり）情報入力シート'!CK800:CL800)=2),1,0)</f>
        <v>0</v>
      </c>
      <c r="L800" s="8">
        <f>SUM('発達障害（診断書なし・配慮あり）情報入力シート'!J800:M800)+COUNTA('発達障害（診断書なし・配慮あり）情報入力シート'!N800)</f>
        <v>0</v>
      </c>
      <c r="M800" s="8">
        <f>SUM('発達障害（診断書なし・配慮あり）情報入力シート'!O800:R800)+COUNTA('発達障害（診断書なし・配慮あり）情報入力シート'!S800)</f>
        <v>0</v>
      </c>
      <c r="N800" s="8">
        <f>IF(SUM('発達障害（診断書なし・配慮あり）情報入力シート'!$T800:$AP800)&gt;0,1,0)</f>
        <v>0</v>
      </c>
      <c r="O800" s="8">
        <f>IF('発達障害（診断書なし・配慮あり）情報入力シート'!D800="入学者(新1年生)",1,0)</f>
        <v>0</v>
      </c>
    </row>
    <row r="801" spans="1:15" x14ac:dyDescent="0.4">
      <c r="A801" s="1217">
        <v>777</v>
      </c>
      <c r="B801" s="1218">
        <f>IF('発達障害（診断書なし・配慮あり）情報入力シート'!AQ801="",0,IF(AND('発達障害（診断書なし・配慮あり）情報入力シート'!AP801=1,'発達障害（診断書なし・配慮あり）情報入力シート'!D801&lt;&gt;"",'発達障害（診断書なし・配慮あり）情報入力シート'!D801&lt;&gt;"在籍者(2年生以上)"),1,0))</f>
        <v>0</v>
      </c>
      <c r="C801" s="1218">
        <f t="shared" si="36"/>
        <v>0</v>
      </c>
      <c r="D801" s="1218" t="str">
        <f>IFERROR(MATCH(ROW('発達障害（診断書なし・配慮あり）情報入力シート'!A777),C:C,0),"")</f>
        <v/>
      </c>
      <c r="E801" s="1218">
        <f>IF('発達障害（診断書なし・配慮あり）情報入力シート'!BS801="",0,IF(AND('発達障害（診断書なし・配慮あり）情報入力シート'!BR801=1,'発達障害（診断書なし・配慮あり）情報入力シート'!D801&lt;&gt;"",'発達障害（診断書なし・配慮あり）情報入力シート'!D801&lt;&gt;"入学しなかった"),1,0))</f>
        <v>0</v>
      </c>
      <c r="F801" s="1218">
        <f t="shared" si="37"/>
        <v>0</v>
      </c>
      <c r="G801" s="1218" t="str">
        <f>IFERROR(MATCH(ROW('発達障害（診断書なし・配慮あり）情報入力シート'!AN777),F:F,0),"")</f>
        <v/>
      </c>
      <c r="H801" s="8">
        <f>IF('発達障害（診断書なし・配慮あり）情報入力シート'!CL801="",0,IF(AND('発達障害（診断書なし・配慮あり）情報入力シート'!CK801=1,'発達障害（診断書なし・配慮あり）情報入力シート'!D801&lt;&gt;"",'発達障害（診断書なし・配慮あり）情報入力シート'!D801&lt;&gt;"入学しなかった"),1,0))</f>
        <v>0</v>
      </c>
      <c r="I801" s="8">
        <f t="shared" si="38"/>
        <v>0</v>
      </c>
      <c r="J801" s="8" t="str">
        <f>IFERROR(MATCH(ROW('発達障害（診断書なし・配慮あり）情報入力シート'!BD777),I:I,0),"")</f>
        <v/>
      </c>
      <c r="K801" s="8">
        <f>IF(OR(SUM('発達障害（診断書なし・配慮あり）情報入力シート'!AT801:BQ801,'発達障害（診断書なし・配慮あり）情報入力シート'!BT801:CJ801)&gt;0,COUNTA('発達障害（診断書なし・配慮あり）情報入力シート'!BR801:BS801)=2,COUNTA('発達障害（診断書なし・配慮あり）情報入力シート'!CK801:CL801)=2),1,0)</f>
        <v>0</v>
      </c>
      <c r="L801" s="8">
        <f>SUM('発達障害（診断書なし・配慮あり）情報入力シート'!J801:M801)+COUNTA('発達障害（診断書なし・配慮あり）情報入力シート'!N801)</f>
        <v>0</v>
      </c>
      <c r="M801" s="8">
        <f>SUM('発達障害（診断書なし・配慮あり）情報入力シート'!O801:R801)+COUNTA('発達障害（診断書なし・配慮あり）情報入力シート'!S801)</f>
        <v>0</v>
      </c>
      <c r="N801" s="8">
        <f>IF(SUM('発達障害（診断書なし・配慮あり）情報入力シート'!$T801:$AP801)&gt;0,1,0)</f>
        <v>0</v>
      </c>
      <c r="O801" s="8">
        <f>IF('発達障害（診断書なし・配慮あり）情報入力シート'!D801="入学者(新1年生)",1,0)</f>
        <v>0</v>
      </c>
    </row>
    <row r="802" spans="1:15" x14ac:dyDescent="0.4">
      <c r="A802" s="1217">
        <v>778</v>
      </c>
      <c r="B802" s="1218">
        <f>IF('発達障害（診断書なし・配慮あり）情報入力シート'!AQ802="",0,IF(AND('発達障害（診断書なし・配慮あり）情報入力シート'!AP802=1,'発達障害（診断書なし・配慮あり）情報入力シート'!D802&lt;&gt;"",'発達障害（診断書なし・配慮あり）情報入力シート'!D802&lt;&gt;"在籍者(2年生以上)"),1,0))</f>
        <v>0</v>
      </c>
      <c r="C802" s="1218">
        <f t="shared" si="36"/>
        <v>0</v>
      </c>
      <c r="D802" s="1218" t="str">
        <f>IFERROR(MATCH(ROW('発達障害（診断書なし・配慮あり）情報入力シート'!A778),C:C,0),"")</f>
        <v/>
      </c>
      <c r="E802" s="1218">
        <f>IF('発達障害（診断書なし・配慮あり）情報入力シート'!BS802="",0,IF(AND('発達障害（診断書なし・配慮あり）情報入力シート'!BR802=1,'発達障害（診断書なし・配慮あり）情報入力シート'!D802&lt;&gt;"",'発達障害（診断書なし・配慮あり）情報入力シート'!D802&lt;&gt;"入学しなかった"),1,0))</f>
        <v>0</v>
      </c>
      <c r="F802" s="1218">
        <f t="shared" si="37"/>
        <v>0</v>
      </c>
      <c r="G802" s="1218" t="str">
        <f>IFERROR(MATCH(ROW('発達障害（診断書なし・配慮あり）情報入力シート'!AN778),F:F,0),"")</f>
        <v/>
      </c>
      <c r="H802" s="8">
        <f>IF('発達障害（診断書なし・配慮あり）情報入力シート'!CL802="",0,IF(AND('発達障害（診断書なし・配慮あり）情報入力シート'!CK802=1,'発達障害（診断書なし・配慮あり）情報入力シート'!D802&lt;&gt;"",'発達障害（診断書なし・配慮あり）情報入力シート'!D802&lt;&gt;"入学しなかった"),1,0))</f>
        <v>0</v>
      </c>
      <c r="I802" s="8">
        <f t="shared" si="38"/>
        <v>0</v>
      </c>
      <c r="J802" s="8" t="str">
        <f>IFERROR(MATCH(ROW('発達障害（診断書なし・配慮あり）情報入力シート'!BD778),I:I,0),"")</f>
        <v/>
      </c>
      <c r="K802" s="8">
        <f>IF(OR(SUM('発達障害（診断書なし・配慮あり）情報入力シート'!AT802:BQ802,'発達障害（診断書なし・配慮あり）情報入力シート'!BT802:CJ802)&gt;0,COUNTA('発達障害（診断書なし・配慮あり）情報入力シート'!BR802:BS802)=2,COUNTA('発達障害（診断書なし・配慮あり）情報入力シート'!CK802:CL802)=2),1,0)</f>
        <v>0</v>
      </c>
      <c r="L802" s="8">
        <f>SUM('発達障害（診断書なし・配慮あり）情報入力シート'!J802:M802)+COUNTA('発達障害（診断書なし・配慮あり）情報入力シート'!N802)</f>
        <v>0</v>
      </c>
      <c r="M802" s="8">
        <f>SUM('発達障害（診断書なし・配慮あり）情報入力シート'!O802:R802)+COUNTA('発達障害（診断書なし・配慮あり）情報入力シート'!S802)</f>
        <v>0</v>
      </c>
      <c r="N802" s="8">
        <f>IF(SUM('発達障害（診断書なし・配慮あり）情報入力シート'!$T802:$AP802)&gt;0,1,0)</f>
        <v>0</v>
      </c>
      <c r="O802" s="8">
        <f>IF('発達障害（診断書なし・配慮あり）情報入力シート'!D802="入学者(新1年生)",1,0)</f>
        <v>0</v>
      </c>
    </row>
    <row r="803" spans="1:15" x14ac:dyDescent="0.4">
      <c r="A803" s="1217">
        <v>779</v>
      </c>
      <c r="B803" s="1218">
        <f>IF('発達障害（診断書なし・配慮あり）情報入力シート'!AQ803="",0,IF(AND('発達障害（診断書なし・配慮あり）情報入力シート'!AP803=1,'発達障害（診断書なし・配慮あり）情報入力シート'!D803&lt;&gt;"",'発達障害（診断書なし・配慮あり）情報入力シート'!D803&lt;&gt;"在籍者(2年生以上)"),1,0))</f>
        <v>0</v>
      </c>
      <c r="C803" s="1218">
        <f t="shared" si="36"/>
        <v>0</v>
      </c>
      <c r="D803" s="1218" t="str">
        <f>IFERROR(MATCH(ROW('発達障害（診断書なし・配慮あり）情報入力シート'!A779),C:C,0),"")</f>
        <v/>
      </c>
      <c r="E803" s="1218">
        <f>IF('発達障害（診断書なし・配慮あり）情報入力シート'!BS803="",0,IF(AND('発達障害（診断書なし・配慮あり）情報入力シート'!BR803=1,'発達障害（診断書なし・配慮あり）情報入力シート'!D803&lt;&gt;"",'発達障害（診断書なし・配慮あり）情報入力シート'!D803&lt;&gt;"入学しなかった"),1,0))</f>
        <v>0</v>
      </c>
      <c r="F803" s="1218">
        <f t="shared" si="37"/>
        <v>0</v>
      </c>
      <c r="G803" s="1218" t="str">
        <f>IFERROR(MATCH(ROW('発達障害（診断書なし・配慮あり）情報入力シート'!AN779),F:F,0),"")</f>
        <v/>
      </c>
      <c r="H803" s="8">
        <f>IF('発達障害（診断書なし・配慮あり）情報入力シート'!CL803="",0,IF(AND('発達障害（診断書なし・配慮あり）情報入力シート'!CK803=1,'発達障害（診断書なし・配慮あり）情報入力シート'!D803&lt;&gt;"",'発達障害（診断書なし・配慮あり）情報入力シート'!D803&lt;&gt;"入学しなかった"),1,0))</f>
        <v>0</v>
      </c>
      <c r="I803" s="8">
        <f t="shared" si="38"/>
        <v>0</v>
      </c>
      <c r="J803" s="8" t="str">
        <f>IFERROR(MATCH(ROW('発達障害（診断書なし・配慮あり）情報入力シート'!BD779),I:I,0),"")</f>
        <v/>
      </c>
      <c r="K803" s="8">
        <f>IF(OR(SUM('発達障害（診断書なし・配慮あり）情報入力シート'!AT803:BQ803,'発達障害（診断書なし・配慮あり）情報入力シート'!BT803:CJ803)&gt;0,COUNTA('発達障害（診断書なし・配慮あり）情報入力シート'!BR803:BS803)=2,COUNTA('発達障害（診断書なし・配慮あり）情報入力シート'!CK803:CL803)=2),1,0)</f>
        <v>0</v>
      </c>
      <c r="L803" s="8">
        <f>SUM('発達障害（診断書なし・配慮あり）情報入力シート'!J803:M803)+COUNTA('発達障害（診断書なし・配慮あり）情報入力シート'!N803)</f>
        <v>0</v>
      </c>
      <c r="M803" s="8">
        <f>SUM('発達障害（診断書なし・配慮あり）情報入力シート'!O803:R803)+COUNTA('発達障害（診断書なし・配慮あり）情報入力シート'!S803)</f>
        <v>0</v>
      </c>
      <c r="N803" s="8">
        <f>IF(SUM('発達障害（診断書なし・配慮あり）情報入力シート'!$T803:$AP803)&gt;0,1,0)</f>
        <v>0</v>
      </c>
      <c r="O803" s="8">
        <f>IF('発達障害（診断書なし・配慮あり）情報入力シート'!D803="入学者(新1年生)",1,0)</f>
        <v>0</v>
      </c>
    </row>
    <row r="804" spans="1:15" x14ac:dyDescent="0.4">
      <c r="A804" s="1217">
        <v>780</v>
      </c>
      <c r="B804" s="1218">
        <f>IF('発達障害（診断書なし・配慮あり）情報入力シート'!AQ804="",0,IF(AND('発達障害（診断書なし・配慮あり）情報入力シート'!AP804=1,'発達障害（診断書なし・配慮あり）情報入力シート'!D804&lt;&gt;"",'発達障害（診断書なし・配慮あり）情報入力シート'!D804&lt;&gt;"在籍者(2年生以上)"),1,0))</f>
        <v>0</v>
      </c>
      <c r="C804" s="1218">
        <f t="shared" si="36"/>
        <v>0</v>
      </c>
      <c r="D804" s="1218" t="str">
        <f>IFERROR(MATCH(ROW('発達障害（診断書なし・配慮あり）情報入力シート'!A780),C:C,0),"")</f>
        <v/>
      </c>
      <c r="E804" s="1218">
        <f>IF('発達障害（診断書なし・配慮あり）情報入力シート'!BS804="",0,IF(AND('発達障害（診断書なし・配慮あり）情報入力シート'!BR804=1,'発達障害（診断書なし・配慮あり）情報入力シート'!D804&lt;&gt;"",'発達障害（診断書なし・配慮あり）情報入力シート'!D804&lt;&gt;"入学しなかった"),1,0))</f>
        <v>0</v>
      </c>
      <c r="F804" s="1218">
        <f t="shared" si="37"/>
        <v>0</v>
      </c>
      <c r="G804" s="1218" t="str">
        <f>IFERROR(MATCH(ROW('発達障害（診断書なし・配慮あり）情報入力シート'!AN780),F:F,0),"")</f>
        <v/>
      </c>
      <c r="H804" s="8">
        <f>IF('発達障害（診断書なし・配慮あり）情報入力シート'!CL804="",0,IF(AND('発達障害（診断書なし・配慮あり）情報入力シート'!CK804=1,'発達障害（診断書なし・配慮あり）情報入力シート'!D804&lt;&gt;"",'発達障害（診断書なし・配慮あり）情報入力シート'!D804&lt;&gt;"入学しなかった"),1,0))</f>
        <v>0</v>
      </c>
      <c r="I804" s="8">
        <f t="shared" si="38"/>
        <v>0</v>
      </c>
      <c r="J804" s="8" t="str">
        <f>IFERROR(MATCH(ROW('発達障害（診断書なし・配慮あり）情報入力シート'!BD780),I:I,0),"")</f>
        <v/>
      </c>
      <c r="K804" s="8">
        <f>IF(OR(SUM('発達障害（診断書なし・配慮あり）情報入力シート'!AT804:BQ804,'発達障害（診断書なし・配慮あり）情報入力シート'!BT804:CJ804)&gt;0,COUNTA('発達障害（診断書なし・配慮あり）情報入力シート'!BR804:BS804)=2,COUNTA('発達障害（診断書なし・配慮あり）情報入力シート'!CK804:CL804)=2),1,0)</f>
        <v>0</v>
      </c>
      <c r="L804" s="8">
        <f>SUM('発達障害（診断書なし・配慮あり）情報入力シート'!J804:M804)+COUNTA('発達障害（診断書なし・配慮あり）情報入力シート'!N804)</f>
        <v>0</v>
      </c>
      <c r="M804" s="8">
        <f>SUM('発達障害（診断書なし・配慮あり）情報入力シート'!O804:R804)+COUNTA('発達障害（診断書なし・配慮あり）情報入力シート'!S804)</f>
        <v>0</v>
      </c>
      <c r="N804" s="8">
        <f>IF(SUM('発達障害（診断書なし・配慮あり）情報入力シート'!$T804:$AP804)&gt;0,1,0)</f>
        <v>0</v>
      </c>
      <c r="O804" s="8">
        <f>IF('発達障害（診断書なし・配慮あり）情報入力シート'!D804="入学者(新1年生)",1,0)</f>
        <v>0</v>
      </c>
    </row>
    <row r="805" spans="1:15" x14ac:dyDescent="0.4">
      <c r="A805" s="1217">
        <v>781</v>
      </c>
      <c r="B805" s="1218">
        <f>IF('発達障害（診断書なし・配慮あり）情報入力シート'!AQ805="",0,IF(AND('発達障害（診断書なし・配慮あり）情報入力シート'!AP805=1,'発達障害（診断書なし・配慮あり）情報入力シート'!D805&lt;&gt;"",'発達障害（診断書なし・配慮あり）情報入力シート'!D805&lt;&gt;"在籍者(2年生以上)"),1,0))</f>
        <v>0</v>
      </c>
      <c r="C805" s="1218">
        <f t="shared" si="36"/>
        <v>0</v>
      </c>
      <c r="D805" s="1218" t="str">
        <f>IFERROR(MATCH(ROW('発達障害（診断書なし・配慮あり）情報入力シート'!A781),C:C,0),"")</f>
        <v/>
      </c>
      <c r="E805" s="1218">
        <f>IF('発達障害（診断書なし・配慮あり）情報入力シート'!BS805="",0,IF(AND('発達障害（診断書なし・配慮あり）情報入力シート'!BR805=1,'発達障害（診断書なし・配慮あり）情報入力シート'!D805&lt;&gt;"",'発達障害（診断書なし・配慮あり）情報入力シート'!D805&lt;&gt;"入学しなかった"),1,0))</f>
        <v>0</v>
      </c>
      <c r="F805" s="1218">
        <f t="shared" si="37"/>
        <v>0</v>
      </c>
      <c r="G805" s="1218" t="str">
        <f>IFERROR(MATCH(ROW('発達障害（診断書なし・配慮あり）情報入力シート'!AN781),F:F,0),"")</f>
        <v/>
      </c>
      <c r="H805" s="8">
        <f>IF('発達障害（診断書なし・配慮あり）情報入力シート'!CL805="",0,IF(AND('発達障害（診断書なし・配慮あり）情報入力シート'!CK805=1,'発達障害（診断書なし・配慮あり）情報入力シート'!D805&lt;&gt;"",'発達障害（診断書なし・配慮あり）情報入力シート'!D805&lt;&gt;"入学しなかった"),1,0))</f>
        <v>0</v>
      </c>
      <c r="I805" s="8">
        <f t="shared" si="38"/>
        <v>0</v>
      </c>
      <c r="J805" s="8" t="str">
        <f>IFERROR(MATCH(ROW('発達障害（診断書なし・配慮あり）情報入力シート'!BD781),I:I,0),"")</f>
        <v/>
      </c>
      <c r="K805" s="8">
        <f>IF(OR(SUM('発達障害（診断書なし・配慮あり）情報入力シート'!AT805:BQ805,'発達障害（診断書なし・配慮あり）情報入力シート'!BT805:CJ805)&gt;0,COUNTA('発達障害（診断書なし・配慮あり）情報入力シート'!BR805:BS805)=2,COUNTA('発達障害（診断書なし・配慮あり）情報入力シート'!CK805:CL805)=2),1,0)</f>
        <v>0</v>
      </c>
      <c r="L805" s="8">
        <f>SUM('発達障害（診断書なし・配慮あり）情報入力シート'!J805:M805)+COUNTA('発達障害（診断書なし・配慮あり）情報入力シート'!N805)</f>
        <v>0</v>
      </c>
      <c r="M805" s="8">
        <f>SUM('発達障害（診断書なし・配慮あり）情報入力シート'!O805:R805)+COUNTA('発達障害（診断書なし・配慮あり）情報入力シート'!S805)</f>
        <v>0</v>
      </c>
      <c r="N805" s="8">
        <f>IF(SUM('発達障害（診断書なし・配慮あり）情報入力シート'!$T805:$AP805)&gt;0,1,0)</f>
        <v>0</v>
      </c>
      <c r="O805" s="8">
        <f>IF('発達障害（診断書なし・配慮あり）情報入力シート'!D805="入学者(新1年生)",1,0)</f>
        <v>0</v>
      </c>
    </row>
    <row r="806" spans="1:15" x14ac:dyDescent="0.4">
      <c r="A806" s="1217">
        <v>782</v>
      </c>
      <c r="B806" s="1218">
        <f>IF('発達障害（診断書なし・配慮あり）情報入力シート'!AQ806="",0,IF(AND('発達障害（診断書なし・配慮あり）情報入力シート'!AP806=1,'発達障害（診断書なし・配慮あり）情報入力シート'!D806&lt;&gt;"",'発達障害（診断書なし・配慮あり）情報入力シート'!D806&lt;&gt;"在籍者(2年生以上)"),1,0))</f>
        <v>0</v>
      </c>
      <c r="C806" s="1218">
        <f t="shared" si="36"/>
        <v>0</v>
      </c>
      <c r="D806" s="1218" t="str">
        <f>IFERROR(MATCH(ROW('発達障害（診断書なし・配慮あり）情報入力シート'!A782),C:C,0),"")</f>
        <v/>
      </c>
      <c r="E806" s="1218">
        <f>IF('発達障害（診断書なし・配慮あり）情報入力シート'!BS806="",0,IF(AND('発達障害（診断書なし・配慮あり）情報入力シート'!BR806=1,'発達障害（診断書なし・配慮あり）情報入力シート'!D806&lt;&gt;"",'発達障害（診断書なし・配慮あり）情報入力シート'!D806&lt;&gt;"入学しなかった"),1,0))</f>
        <v>0</v>
      </c>
      <c r="F806" s="1218">
        <f t="shared" si="37"/>
        <v>0</v>
      </c>
      <c r="G806" s="1218" t="str">
        <f>IFERROR(MATCH(ROW('発達障害（診断書なし・配慮あり）情報入力シート'!AN782),F:F,0),"")</f>
        <v/>
      </c>
      <c r="H806" s="8">
        <f>IF('発達障害（診断書なし・配慮あり）情報入力シート'!CL806="",0,IF(AND('発達障害（診断書なし・配慮あり）情報入力シート'!CK806=1,'発達障害（診断書なし・配慮あり）情報入力シート'!D806&lt;&gt;"",'発達障害（診断書なし・配慮あり）情報入力シート'!D806&lt;&gt;"入学しなかった"),1,0))</f>
        <v>0</v>
      </c>
      <c r="I806" s="8">
        <f t="shared" si="38"/>
        <v>0</v>
      </c>
      <c r="J806" s="8" t="str">
        <f>IFERROR(MATCH(ROW('発達障害（診断書なし・配慮あり）情報入力シート'!BD782),I:I,0),"")</f>
        <v/>
      </c>
      <c r="K806" s="8">
        <f>IF(OR(SUM('発達障害（診断書なし・配慮あり）情報入力シート'!AT806:BQ806,'発達障害（診断書なし・配慮あり）情報入力シート'!BT806:CJ806)&gt;0,COUNTA('発達障害（診断書なし・配慮あり）情報入力シート'!BR806:BS806)=2,COUNTA('発達障害（診断書なし・配慮あり）情報入力シート'!CK806:CL806)=2),1,0)</f>
        <v>0</v>
      </c>
      <c r="L806" s="8">
        <f>SUM('発達障害（診断書なし・配慮あり）情報入力シート'!J806:M806)+COUNTA('発達障害（診断書なし・配慮あり）情報入力シート'!N806)</f>
        <v>0</v>
      </c>
      <c r="M806" s="8">
        <f>SUM('発達障害（診断書なし・配慮あり）情報入力シート'!O806:R806)+COUNTA('発達障害（診断書なし・配慮あり）情報入力シート'!S806)</f>
        <v>0</v>
      </c>
      <c r="N806" s="8">
        <f>IF(SUM('発達障害（診断書なし・配慮あり）情報入力シート'!$T806:$AP806)&gt;0,1,0)</f>
        <v>0</v>
      </c>
      <c r="O806" s="8">
        <f>IF('発達障害（診断書なし・配慮あり）情報入力シート'!D806="入学者(新1年生)",1,0)</f>
        <v>0</v>
      </c>
    </row>
    <row r="807" spans="1:15" x14ac:dyDescent="0.4">
      <c r="A807" s="1217">
        <v>783</v>
      </c>
      <c r="B807" s="1218">
        <f>IF('発達障害（診断書なし・配慮あり）情報入力シート'!AQ807="",0,IF(AND('発達障害（診断書なし・配慮あり）情報入力シート'!AP807=1,'発達障害（診断書なし・配慮あり）情報入力シート'!D807&lt;&gt;"",'発達障害（診断書なし・配慮あり）情報入力シート'!D807&lt;&gt;"在籍者(2年生以上)"),1,0))</f>
        <v>0</v>
      </c>
      <c r="C807" s="1218">
        <f t="shared" si="36"/>
        <v>0</v>
      </c>
      <c r="D807" s="1218" t="str">
        <f>IFERROR(MATCH(ROW('発達障害（診断書なし・配慮あり）情報入力シート'!A783),C:C,0),"")</f>
        <v/>
      </c>
      <c r="E807" s="1218">
        <f>IF('発達障害（診断書なし・配慮あり）情報入力シート'!BS807="",0,IF(AND('発達障害（診断書なし・配慮あり）情報入力シート'!BR807=1,'発達障害（診断書なし・配慮あり）情報入力シート'!D807&lt;&gt;"",'発達障害（診断書なし・配慮あり）情報入力シート'!D807&lt;&gt;"入学しなかった"),1,0))</f>
        <v>0</v>
      </c>
      <c r="F807" s="1218">
        <f t="shared" si="37"/>
        <v>0</v>
      </c>
      <c r="G807" s="1218" t="str">
        <f>IFERROR(MATCH(ROW('発達障害（診断書なし・配慮あり）情報入力シート'!AN783),F:F,0),"")</f>
        <v/>
      </c>
      <c r="H807" s="8">
        <f>IF('発達障害（診断書なし・配慮あり）情報入力シート'!CL807="",0,IF(AND('発達障害（診断書なし・配慮あり）情報入力シート'!CK807=1,'発達障害（診断書なし・配慮あり）情報入力シート'!D807&lt;&gt;"",'発達障害（診断書なし・配慮あり）情報入力シート'!D807&lt;&gt;"入学しなかった"),1,0))</f>
        <v>0</v>
      </c>
      <c r="I807" s="8">
        <f t="shared" si="38"/>
        <v>0</v>
      </c>
      <c r="J807" s="8" t="str">
        <f>IFERROR(MATCH(ROW('発達障害（診断書なし・配慮あり）情報入力シート'!BD783),I:I,0),"")</f>
        <v/>
      </c>
      <c r="K807" s="8">
        <f>IF(OR(SUM('発達障害（診断書なし・配慮あり）情報入力シート'!AT807:BQ807,'発達障害（診断書なし・配慮あり）情報入力シート'!BT807:CJ807)&gt;0,COUNTA('発達障害（診断書なし・配慮あり）情報入力シート'!BR807:BS807)=2,COUNTA('発達障害（診断書なし・配慮あり）情報入力シート'!CK807:CL807)=2),1,0)</f>
        <v>0</v>
      </c>
      <c r="L807" s="8">
        <f>SUM('発達障害（診断書なし・配慮あり）情報入力シート'!J807:M807)+COUNTA('発達障害（診断書なし・配慮あり）情報入力シート'!N807)</f>
        <v>0</v>
      </c>
      <c r="M807" s="8">
        <f>SUM('発達障害（診断書なし・配慮あり）情報入力シート'!O807:R807)+COUNTA('発達障害（診断書なし・配慮あり）情報入力シート'!S807)</f>
        <v>0</v>
      </c>
      <c r="N807" s="8">
        <f>IF(SUM('発達障害（診断書なし・配慮あり）情報入力シート'!$T807:$AP807)&gt;0,1,0)</f>
        <v>0</v>
      </c>
      <c r="O807" s="8">
        <f>IF('発達障害（診断書なし・配慮あり）情報入力シート'!D807="入学者(新1年生)",1,0)</f>
        <v>0</v>
      </c>
    </row>
    <row r="808" spans="1:15" x14ac:dyDescent="0.4">
      <c r="A808" s="1217">
        <v>784</v>
      </c>
      <c r="B808" s="1218">
        <f>IF('発達障害（診断書なし・配慮あり）情報入力シート'!AQ808="",0,IF(AND('発達障害（診断書なし・配慮あり）情報入力シート'!AP808=1,'発達障害（診断書なし・配慮あり）情報入力シート'!D808&lt;&gt;"",'発達障害（診断書なし・配慮あり）情報入力シート'!D808&lt;&gt;"在籍者(2年生以上)"),1,0))</f>
        <v>0</v>
      </c>
      <c r="C808" s="1218">
        <f t="shared" si="36"/>
        <v>0</v>
      </c>
      <c r="D808" s="1218" t="str">
        <f>IFERROR(MATCH(ROW('発達障害（診断書なし・配慮あり）情報入力シート'!A784),C:C,0),"")</f>
        <v/>
      </c>
      <c r="E808" s="1218">
        <f>IF('発達障害（診断書なし・配慮あり）情報入力シート'!BS808="",0,IF(AND('発達障害（診断書なし・配慮あり）情報入力シート'!BR808=1,'発達障害（診断書なし・配慮あり）情報入力シート'!D808&lt;&gt;"",'発達障害（診断書なし・配慮あり）情報入力シート'!D808&lt;&gt;"入学しなかった"),1,0))</f>
        <v>0</v>
      </c>
      <c r="F808" s="1218">
        <f t="shared" si="37"/>
        <v>0</v>
      </c>
      <c r="G808" s="1218" t="str">
        <f>IFERROR(MATCH(ROW('発達障害（診断書なし・配慮あり）情報入力シート'!AN784),F:F,0),"")</f>
        <v/>
      </c>
      <c r="H808" s="8">
        <f>IF('発達障害（診断書なし・配慮あり）情報入力シート'!CL808="",0,IF(AND('発達障害（診断書なし・配慮あり）情報入力シート'!CK808=1,'発達障害（診断書なし・配慮あり）情報入力シート'!D808&lt;&gt;"",'発達障害（診断書なし・配慮あり）情報入力シート'!D808&lt;&gt;"入学しなかった"),1,0))</f>
        <v>0</v>
      </c>
      <c r="I808" s="8">
        <f t="shared" si="38"/>
        <v>0</v>
      </c>
      <c r="J808" s="8" t="str">
        <f>IFERROR(MATCH(ROW('発達障害（診断書なし・配慮あり）情報入力シート'!BD784),I:I,0),"")</f>
        <v/>
      </c>
      <c r="K808" s="8">
        <f>IF(OR(SUM('発達障害（診断書なし・配慮あり）情報入力シート'!AT808:BQ808,'発達障害（診断書なし・配慮あり）情報入力シート'!BT808:CJ808)&gt;0,COUNTA('発達障害（診断書なし・配慮あり）情報入力シート'!BR808:BS808)=2,COUNTA('発達障害（診断書なし・配慮あり）情報入力シート'!CK808:CL808)=2),1,0)</f>
        <v>0</v>
      </c>
      <c r="L808" s="8">
        <f>SUM('発達障害（診断書なし・配慮あり）情報入力シート'!J808:M808)+COUNTA('発達障害（診断書なし・配慮あり）情報入力シート'!N808)</f>
        <v>0</v>
      </c>
      <c r="M808" s="8">
        <f>SUM('発達障害（診断書なし・配慮あり）情報入力シート'!O808:R808)+COUNTA('発達障害（診断書なし・配慮あり）情報入力シート'!S808)</f>
        <v>0</v>
      </c>
      <c r="N808" s="8">
        <f>IF(SUM('発達障害（診断書なし・配慮あり）情報入力シート'!$T808:$AP808)&gt;0,1,0)</f>
        <v>0</v>
      </c>
      <c r="O808" s="8">
        <f>IF('発達障害（診断書なし・配慮あり）情報入力シート'!D808="入学者(新1年生)",1,0)</f>
        <v>0</v>
      </c>
    </row>
    <row r="809" spans="1:15" x14ac:dyDescent="0.4">
      <c r="A809" s="1217">
        <v>785</v>
      </c>
      <c r="B809" s="1218">
        <f>IF('発達障害（診断書なし・配慮あり）情報入力シート'!AQ809="",0,IF(AND('発達障害（診断書なし・配慮あり）情報入力シート'!AP809=1,'発達障害（診断書なし・配慮あり）情報入力シート'!D809&lt;&gt;"",'発達障害（診断書なし・配慮あり）情報入力シート'!D809&lt;&gt;"在籍者(2年生以上)"),1,0))</f>
        <v>0</v>
      </c>
      <c r="C809" s="1218">
        <f t="shared" si="36"/>
        <v>0</v>
      </c>
      <c r="D809" s="1218" t="str">
        <f>IFERROR(MATCH(ROW('発達障害（診断書なし・配慮あり）情報入力シート'!A785),C:C,0),"")</f>
        <v/>
      </c>
      <c r="E809" s="1218">
        <f>IF('発達障害（診断書なし・配慮あり）情報入力シート'!BS809="",0,IF(AND('発達障害（診断書なし・配慮あり）情報入力シート'!BR809=1,'発達障害（診断書なし・配慮あり）情報入力シート'!D809&lt;&gt;"",'発達障害（診断書なし・配慮あり）情報入力シート'!D809&lt;&gt;"入学しなかった"),1,0))</f>
        <v>0</v>
      </c>
      <c r="F809" s="1218">
        <f t="shared" si="37"/>
        <v>0</v>
      </c>
      <c r="G809" s="1218" t="str">
        <f>IFERROR(MATCH(ROW('発達障害（診断書なし・配慮あり）情報入力シート'!AN785),F:F,0),"")</f>
        <v/>
      </c>
      <c r="H809" s="8">
        <f>IF('発達障害（診断書なし・配慮あり）情報入力シート'!CL809="",0,IF(AND('発達障害（診断書なし・配慮あり）情報入力シート'!CK809=1,'発達障害（診断書なし・配慮あり）情報入力シート'!D809&lt;&gt;"",'発達障害（診断書なし・配慮あり）情報入力シート'!D809&lt;&gt;"入学しなかった"),1,0))</f>
        <v>0</v>
      </c>
      <c r="I809" s="8">
        <f t="shared" si="38"/>
        <v>0</v>
      </c>
      <c r="J809" s="8" t="str">
        <f>IFERROR(MATCH(ROW('発達障害（診断書なし・配慮あり）情報入力シート'!BD785),I:I,0),"")</f>
        <v/>
      </c>
      <c r="K809" s="8">
        <f>IF(OR(SUM('発達障害（診断書なし・配慮あり）情報入力シート'!AT809:BQ809,'発達障害（診断書なし・配慮あり）情報入力シート'!BT809:CJ809)&gt;0,COUNTA('発達障害（診断書なし・配慮あり）情報入力シート'!BR809:BS809)=2,COUNTA('発達障害（診断書なし・配慮あり）情報入力シート'!CK809:CL809)=2),1,0)</f>
        <v>0</v>
      </c>
      <c r="L809" s="8">
        <f>SUM('発達障害（診断書なし・配慮あり）情報入力シート'!J809:M809)+COUNTA('発達障害（診断書なし・配慮あり）情報入力シート'!N809)</f>
        <v>0</v>
      </c>
      <c r="M809" s="8">
        <f>SUM('発達障害（診断書なし・配慮あり）情報入力シート'!O809:R809)+COUNTA('発達障害（診断書なし・配慮あり）情報入力シート'!S809)</f>
        <v>0</v>
      </c>
      <c r="N809" s="8">
        <f>IF(SUM('発達障害（診断書なし・配慮あり）情報入力シート'!$T809:$AP809)&gt;0,1,0)</f>
        <v>0</v>
      </c>
      <c r="O809" s="8">
        <f>IF('発達障害（診断書なし・配慮あり）情報入力シート'!D809="入学者(新1年生)",1,0)</f>
        <v>0</v>
      </c>
    </row>
    <row r="810" spans="1:15" x14ac:dyDescent="0.4">
      <c r="A810" s="1217">
        <v>786</v>
      </c>
      <c r="B810" s="1218">
        <f>IF('発達障害（診断書なし・配慮あり）情報入力シート'!AQ810="",0,IF(AND('発達障害（診断書なし・配慮あり）情報入力シート'!AP810=1,'発達障害（診断書なし・配慮あり）情報入力シート'!D810&lt;&gt;"",'発達障害（診断書なし・配慮あり）情報入力シート'!D810&lt;&gt;"在籍者(2年生以上)"),1,0))</f>
        <v>0</v>
      </c>
      <c r="C810" s="1218">
        <f t="shared" si="36"/>
        <v>0</v>
      </c>
      <c r="D810" s="1218" t="str">
        <f>IFERROR(MATCH(ROW('発達障害（診断書なし・配慮あり）情報入力シート'!A786),C:C,0),"")</f>
        <v/>
      </c>
      <c r="E810" s="1218">
        <f>IF('発達障害（診断書なし・配慮あり）情報入力シート'!BS810="",0,IF(AND('発達障害（診断書なし・配慮あり）情報入力シート'!BR810=1,'発達障害（診断書なし・配慮あり）情報入力シート'!D810&lt;&gt;"",'発達障害（診断書なし・配慮あり）情報入力シート'!D810&lt;&gt;"入学しなかった"),1,0))</f>
        <v>0</v>
      </c>
      <c r="F810" s="1218">
        <f t="shared" si="37"/>
        <v>0</v>
      </c>
      <c r="G810" s="1218" t="str">
        <f>IFERROR(MATCH(ROW('発達障害（診断書なし・配慮あり）情報入力シート'!AN786),F:F,0),"")</f>
        <v/>
      </c>
      <c r="H810" s="8">
        <f>IF('発達障害（診断書なし・配慮あり）情報入力シート'!CL810="",0,IF(AND('発達障害（診断書なし・配慮あり）情報入力シート'!CK810=1,'発達障害（診断書なし・配慮あり）情報入力シート'!D810&lt;&gt;"",'発達障害（診断書なし・配慮あり）情報入力シート'!D810&lt;&gt;"入学しなかった"),1,0))</f>
        <v>0</v>
      </c>
      <c r="I810" s="8">
        <f t="shared" si="38"/>
        <v>0</v>
      </c>
      <c r="J810" s="8" t="str">
        <f>IFERROR(MATCH(ROW('発達障害（診断書なし・配慮あり）情報入力シート'!BD786),I:I,0),"")</f>
        <v/>
      </c>
      <c r="K810" s="8">
        <f>IF(OR(SUM('発達障害（診断書なし・配慮あり）情報入力シート'!AT810:BQ810,'発達障害（診断書なし・配慮あり）情報入力シート'!BT810:CJ810)&gt;0,COUNTA('発達障害（診断書なし・配慮あり）情報入力シート'!BR810:BS810)=2,COUNTA('発達障害（診断書なし・配慮あり）情報入力シート'!CK810:CL810)=2),1,0)</f>
        <v>0</v>
      </c>
      <c r="L810" s="8">
        <f>SUM('発達障害（診断書なし・配慮あり）情報入力シート'!J810:M810)+COUNTA('発達障害（診断書なし・配慮あり）情報入力シート'!N810)</f>
        <v>0</v>
      </c>
      <c r="M810" s="8">
        <f>SUM('発達障害（診断書なし・配慮あり）情報入力シート'!O810:R810)+COUNTA('発達障害（診断書なし・配慮あり）情報入力シート'!S810)</f>
        <v>0</v>
      </c>
      <c r="N810" s="8">
        <f>IF(SUM('発達障害（診断書なし・配慮あり）情報入力シート'!$T810:$AP810)&gt;0,1,0)</f>
        <v>0</v>
      </c>
      <c r="O810" s="8">
        <f>IF('発達障害（診断書なし・配慮あり）情報入力シート'!D810="入学者(新1年生)",1,0)</f>
        <v>0</v>
      </c>
    </row>
    <row r="811" spans="1:15" x14ac:dyDescent="0.4">
      <c r="A811" s="1217">
        <v>787</v>
      </c>
      <c r="B811" s="1218">
        <f>IF('発達障害（診断書なし・配慮あり）情報入力シート'!AQ811="",0,IF(AND('発達障害（診断書なし・配慮あり）情報入力シート'!AP811=1,'発達障害（診断書なし・配慮あり）情報入力シート'!D811&lt;&gt;"",'発達障害（診断書なし・配慮あり）情報入力シート'!D811&lt;&gt;"在籍者(2年生以上)"),1,0))</f>
        <v>0</v>
      </c>
      <c r="C811" s="1218">
        <f t="shared" si="36"/>
        <v>0</v>
      </c>
      <c r="D811" s="1218" t="str">
        <f>IFERROR(MATCH(ROW('発達障害（診断書なし・配慮あり）情報入力シート'!A787),C:C,0),"")</f>
        <v/>
      </c>
      <c r="E811" s="1218">
        <f>IF('発達障害（診断書なし・配慮あり）情報入力シート'!BS811="",0,IF(AND('発達障害（診断書なし・配慮あり）情報入力シート'!BR811=1,'発達障害（診断書なし・配慮あり）情報入力シート'!D811&lt;&gt;"",'発達障害（診断書なし・配慮あり）情報入力シート'!D811&lt;&gt;"入学しなかった"),1,0))</f>
        <v>0</v>
      </c>
      <c r="F811" s="1218">
        <f t="shared" si="37"/>
        <v>0</v>
      </c>
      <c r="G811" s="1218" t="str">
        <f>IFERROR(MATCH(ROW('発達障害（診断書なし・配慮あり）情報入力シート'!AN787),F:F,0),"")</f>
        <v/>
      </c>
      <c r="H811" s="8">
        <f>IF('発達障害（診断書なし・配慮あり）情報入力シート'!CL811="",0,IF(AND('発達障害（診断書なし・配慮あり）情報入力シート'!CK811=1,'発達障害（診断書なし・配慮あり）情報入力シート'!D811&lt;&gt;"",'発達障害（診断書なし・配慮あり）情報入力シート'!D811&lt;&gt;"入学しなかった"),1,0))</f>
        <v>0</v>
      </c>
      <c r="I811" s="8">
        <f t="shared" si="38"/>
        <v>0</v>
      </c>
      <c r="J811" s="8" t="str">
        <f>IFERROR(MATCH(ROW('発達障害（診断書なし・配慮あり）情報入力シート'!BD787),I:I,0),"")</f>
        <v/>
      </c>
      <c r="K811" s="8">
        <f>IF(OR(SUM('発達障害（診断書なし・配慮あり）情報入力シート'!AT811:BQ811,'発達障害（診断書なし・配慮あり）情報入力シート'!BT811:CJ811)&gt;0,COUNTA('発達障害（診断書なし・配慮あり）情報入力シート'!BR811:BS811)=2,COUNTA('発達障害（診断書なし・配慮あり）情報入力シート'!CK811:CL811)=2),1,0)</f>
        <v>0</v>
      </c>
      <c r="L811" s="8">
        <f>SUM('発達障害（診断書なし・配慮あり）情報入力シート'!J811:M811)+COUNTA('発達障害（診断書なし・配慮あり）情報入力シート'!N811)</f>
        <v>0</v>
      </c>
      <c r="M811" s="8">
        <f>SUM('発達障害（診断書なし・配慮あり）情報入力シート'!O811:R811)+COUNTA('発達障害（診断書なし・配慮あり）情報入力シート'!S811)</f>
        <v>0</v>
      </c>
      <c r="N811" s="8">
        <f>IF(SUM('発達障害（診断書なし・配慮あり）情報入力シート'!$T811:$AP811)&gt;0,1,0)</f>
        <v>0</v>
      </c>
      <c r="O811" s="8">
        <f>IF('発達障害（診断書なし・配慮あり）情報入力シート'!D811="入学者(新1年生)",1,0)</f>
        <v>0</v>
      </c>
    </row>
    <row r="812" spans="1:15" x14ac:dyDescent="0.4">
      <c r="A812" s="1217">
        <v>788</v>
      </c>
      <c r="B812" s="1218">
        <f>IF('発達障害（診断書なし・配慮あり）情報入力シート'!AQ812="",0,IF(AND('発達障害（診断書なし・配慮あり）情報入力シート'!AP812=1,'発達障害（診断書なし・配慮あり）情報入力シート'!D812&lt;&gt;"",'発達障害（診断書なし・配慮あり）情報入力シート'!D812&lt;&gt;"在籍者(2年生以上)"),1,0))</f>
        <v>0</v>
      </c>
      <c r="C812" s="1218">
        <f t="shared" si="36"/>
        <v>0</v>
      </c>
      <c r="D812" s="1218" t="str">
        <f>IFERROR(MATCH(ROW('発達障害（診断書なし・配慮あり）情報入力シート'!A788),C:C,0),"")</f>
        <v/>
      </c>
      <c r="E812" s="1218">
        <f>IF('発達障害（診断書なし・配慮あり）情報入力シート'!BS812="",0,IF(AND('発達障害（診断書なし・配慮あり）情報入力シート'!BR812=1,'発達障害（診断書なし・配慮あり）情報入力シート'!D812&lt;&gt;"",'発達障害（診断書なし・配慮あり）情報入力シート'!D812&lt;&gt;"入学しなかった"),1,0))</f>
        <v>0</v>
      </c>
      <c r="F812" s="1218">
        <f t="shared" si="37"/>
        <v>0</v>
      </c>
      <c r="G812" s="1218" t="str">
        <f>IFERROR(MATCH(ROW('発達障害（診断書なし・配慮あり）情報入力シート'!AN788),F:F,0),"")</f>
        <v/>
      </c>
      <c r="H812" s="8">
        <f>IF('発達障害（診断書なし・配慮あり）情報入力シート'!CL812="",0,IF(AND('発達障害（診断書なし・配慮あり）情報入力シート'!CK812=1,'発達障害（診断書なし・配慮あり）情報入力シート'!D812&lt;&gt;"",'発達障害（診断書なし・配慮あり）情報入力シート'!D812&lt;&gt;"入学しなかった"),1,0))</f>
        <v>0</v>
      </c>
      <c r="I812" s="8">
        <f t="shared" si="38"/>
        <v>0</v>
      </c>
      <c r="J812" s="8" t="str">
        <f>IFERROR(MATCH(ROW('発達障害（診断書なし・配慮あり）情報入力シート'!BD788),I:I,0),"")</f>
        <v/>
      </c>
      <c r="K812" s="8">
        <f>IF(OR(SUM('発達障害（診断書なし・配慮あり）情報入力シート'!AT812:BQ812,'発達障害（診断書なし・配慮あり）情報入力シート'!BT812:CJ812)&gt;0,COUNTA('発達障害（診断書なし・配慮あり）情報入力シート'!BR812:BS812)=2,COUNTA('発達障害（診断書なし・配慮あり）情報入力シート'!CK812:CL812)=2),1,0)</f>
        <v>0</v>
      </c>
      <c r="L812" s="8">
        <f>SUM('発達障害（診断書なし・配慮あり）情報入力シート'!J812:M812)+COUNTA('発達障害（診断書なし・配慮あり）情報入力シート'!N812)</f>
        <v>0</v>
      </c>
      <c r="M812" s="8">
        <f>SUM('発達障害（診断書なし・配慮あり）情報入力シート'!O812:R812)+COUNTA('発達障害（診断書なし・配慮あり）情報入力シート'!S812)</f>
        <v>0</v>
      </c>
      <c r="N812" s="8">
        <f>IF(SUM('発達障害（診断書なし・配慮あり）情報入力シート'!$T812:$AP812)&gt;0,1,0)</f>
        <v>0</v>
      </c>
      <c r="O812" s="8">
        <f>IF('発達障害（診断書なし・配慮あり）情報入力シート'!D812="入学者(新1年生)",1,0)</f>
        <v>0</v>
      </c>
    </row>
    <row r="813" spans="1:15" x14ac:dyDescent="0.4">
      <c r="A813" s="1217">
        <v>789</v>
      </c>
      <c r="B813" s="1218">
        <f>IF('発達障害（診断書なし・配慮あり）情報入力シート'!AQ813="",0,IF(AND('発達障害（診断書なし・配慮あり）情報入力シート'!AP813=1,'発達障害（診断書なし・配慮あり）情報入力シート'!D813&lt;&gt;"",'発達障害（診断書なし・配慮あり）情報入力シート'!D813&lt;&gt;"在籍者(2年生以上)"),1,0))</f>
        <v>0</v>
      </c>
      <c r="C813" s="1218">
        <f t="shared" si="36"/>
        <v>0</v>
      </c>
      <c r="D813" s="1218" t="str">
        <f>IFERROR(MATCH(ROW('発達障害（診断書なし・配慮あり）情報入力シート'!A789),C:C,0),"")</f>
        <v/>
      </c>
      <c r="E813" s="1218">
        <f>IF('発達障害（診断書なし・配慮あり）情報入力シート'!BS813="",0,IF(AND('発達障害（診断書なし・配慮あり）情報入力シート'!BR813=1,'発達障害（診断書なし・配慮あり）情報入力シート'!D813&lt;&gt;"",'発達障害（診断書なし・配慮あり）情報入力シート'!D813&lt;&gt;"入学しなかった"),1,0))</f>
        <v>0</v>
      </c>
      <c r="F813" s="1218">
        <f t="shared" si="37"/>
        <v>0</v>
      </c>
      <c r="G813" s="1218" t="str">
        <f>IFERROR(MATCH(ROW('発達障害（診断書なし・配慮あり）情報入力シート'!AN789),F:F,0),"")</f>
        <v/>
      </c>
      <c r="H813" s="8">
        <f>IF('発達障害（診断書なし・配慮あり）情報入力シート'!CL813="",0,IF(AND('発達障害（診断書なし・配慮あり）情報入力シート'!CK813=1,'発達障害（診断書なし・配慮あり）情報入力シート'!D813&lt;&gt;"",'発達障害（診断書なし・配慮あり）情報入力シート'!D813&lt;&gt;"入学しなかった"),1,0))</f>
        <v>0</v>
      </c>
      <c r="I813" s="8">
        <f t="shared" si="38"/>
        <v>0</v>
      </c>
      <c r="J813" s="8" t="str">
        <f>IFERROR(MATCH(ROW('発達障害（診断書なし・配慮あり）情報入力シート'!BD789),I:I,0),"")</f>
        <v/>
      </c>
      <c r="K813" s="8">
        <f>IF(OR(SUM('発達障害（診断書なし・配慮あり）情報入力シート'!AT813:BQ813,'発達障害（診断書なし・配慮あり）情報入力シート'!BT813:CJ813)&gt;0,COUNTA('発達障害（診断書なし・配慮あり）情報入力シート'!BR813:BS813)=2,COUNTA('発達障害（診断書なし・配慮あり）情報入力シート'!CK813:CL813)=2),1,0)</f>
        <v>0</v>
      </c>
      <c r="L813" s="8">
        <f>SUM('発達障害（診断書なし・配慮あり）情報入力シート'!J813:M813)+COUNTA('発達障害（診断書なし・配慮あり）情報入力シート'!N813)</f>
        <v>0</v>
      </c>
      <c r="M813" s="8">
        <f>SUM('発達障害（診断書なし・配慮あり）情報入力シート'!O813:R813)+COUNTA('発達障害（診断書なし・配慮あり）情報入力シート'!S813)</f>
        <v>0</v>
      </c>
      <c r="N813" s="8">
        <f>IF(SUM('発達障害（診断書なし・配慮あり）情報入力シート'!$T813:$AP813)&gt;0,1,0)</f>
        <v>0</v>
      </c>
      <c r="O813" s="8">
        <f>IF('発達障害（診断書なし・配慮あり）情報入力シート'!D813="入学者(新1年生)",1,0)</f>
        <v>0</v>
      </c>
    </row>
    <row r="814" spans="1:15" x14ac:dyDescent="0.4">
      <c r="A814" s="1217">
        <v>790</v>
      </c>
      <c r="B814" s="1218">
        <f>IF('発達障害（診断書なし・配慮あり）情報入力シート'!AQ814="",0,IF(AND('発達障害（診断書なし・配慮あり）情報入力シート'!AP814=1,'発達障害（診断書なし・配慮あり）情報入力シート'!D814&lt;&gt;"",'発達障害（診断書なし・配慮あり）情報入力シート'!D814&lt;&gt;"在籍者(2年生以上)"),1,0))</f>
        <v>0</v>
      </c>
      <c r="C814" s="1218">
        <f t="shared" si="36"/>
        <v>0</v>
      </c>
      <c r="D814" s="1218" t="str">
        <f>IFERROR(MATCH(ROW('発達障害（診断書なし・配慮あり）情報入力シート'!A790),C:C,0),"")</f>
        <v/>
      </c>
      <c r="E814" s="1218">
        <f>IF('発達障害（診断書なし・配慮あり）情報入力シート'!BS814="",0,IF(AND('発達障害（診断書なし・配慮あり）情報入力シート'!BR814=1,'発達障害（診断書なし・配慮あり）情報入力シート'!D814&lt;&gt;"",'発達障害（診断書なし・配慮あり）情報入力シート'!D814&lt;&gt;"入学しなかった"),1,0))</f>
        <v>0</v>
      </c>
      <c r="F814" s="1218">
        <f t="shared" si="37"/>
        <v>0</v>
      </c>
      <c r="G814" s="1218" t="str">
        <f>IFERROR(MATCH(ROW('発達障害（診断書なし・配慮あり）情報入力シート'!AN790),F:F,0),"")</f>
        <v/>
      </c>
      <c r="H814" s="8">
        <f>IF('発達障害（診断書なし・配慮あり）情報入力シート'!CL814="",0,IF(AND('発達障害（診断書なし・配慮あり）情報入力シート'!CK814=1,'発達障害（診断書なし・配慮あり）情報入力シート'!D814&lt;&gt;"",'発達障害（診断書なし・配慮あり）情報入力シート'!D814&lt;&gt;"入学しなかった"),1,0))</f>
        <v>0</v>
      </c>
      <c r="I814" s="8">
        <f t="shared" si="38"/>
        <v>0</v>
      </c>
      <c r="J814" s="8" t="str">
        <f>IFERROR(MATCH(ROW('発達障害（診断書なし・配慮あり）情報入力シート'!BD790),I:I,0),"")</f>
        <v/>
      </c>
      <c r="K814" s="8">
        <f>IF(OR(SUM('発達障害（診断書なし・配慮あり）情報入力シート'!AT814:BQ814,'発達障害（診断書なし・配慮あり）情報入力シート'!BT814:CJ814)&gt;0,COUNTA('発達障害（診断書なし・配慮あり）情報入力シート'!BR814:BS814)=2,COUNTA('発達障害（診断書なし・配慮あり）情報入力シート'!CK814:CL814)=2),1,0)</f>
        <v>0</v>
      </c>
      <c r="L814" s="8">
        <f>SUM('発達障害（診断書なし・配慮あり）情報入力シート'!J814:M814)+COUNTA('発達障害（診断書なし・配慮あり）情報入力シート'!N814)</f>
        <v>0</v>
      </c>
      <c r="M814" s="8">
        <f>SUM('発達障害（診断書なし・配慮あり）情報入力シート'!O814:R814)+COUNTA('発達障害（診断書なし・配慮あり）情報入力シート'!S814)</f>
        <v>0</v>
      </c>
      <c r="N814" s="8">
        <f>IF(SUM('発達障害（診断書なし・配慮あり）情報入力シート'!$T814:$AP814)&gt;0,1,0)</f>
        <v>0</v>
      </c>
      <c r="O814" s="8">
        <f>IF('発達障害（診断書なし・配慮あり）情報入力シート'!D814="入学者(新1年生)",1,0)</f>
        <v>0</v>
      </c>
    </row>
    <row r="815" spans="1:15" x14ac:dyDescent="0.4">
      <c r="A815" s="1217">
        <v>791</v>
      </c>
      <c r="B815" s="1218">
        <f>IF('発達障害（診断書なし・配慮あり）情報入力シート'!AQ815="",0,IF(AND('発達障害（診断書なし・配慮あり）情報入力シート'!AP815=1,'発達障害（診断書なし・配慮あり）情報入力シート'!D815&lt;&gt;"",'発達障害（診断書なし・配慮あり）情報入力シート'!D815&lt;&gt;"在籍者(2年生以上)"),1,0))</f>
        <v>0</v>
      </c>
      <c r="C815" s="1218">
        <f t="shared" si="36"/>
        <v>0</v>
      </c>
      <c r="D815" s="1218" t="str">
        <f>IFERROR(MATCH(ROW('発達障害（診断書なし・配慮あり）情報入力シート'!A791),C:C,0),"")</f>
        <v/>
      </c>
      <c r="E815" s="1218">
        <f>IF('発達障害（診断書なし・配慮あり）情報入力シート'!BS815="",0,IF(AND('発達障害（診断書なし・配慮あり）情報入力シート'!BR815=1,'発達障害（診断書なし・配慮あり）情報入力シート'!D815&lt;&gt;"",'発達障害（診断書なし・配慮あり）情報入力シート'!D815&lt;&gt;"入学しなかった"),1,0))</f>
        <v>0</v>
      </c>
      <c r="F815" s="1218">
        <f t="shared" si="37"/>
        <v>0</v>
      </c>
      <c r="G815" s="1218" t="str">
        <f>IFERROR(MATCH(ROW('発達障害（診断書なし・配慮あり）情報入力シート'!AN791),F:F,0),"")</f>
        <v/>
      </c>
      <c r="H815" s="8">
        <f>IF('発達障害（診断書なし・配慮あり）情報入力シート'!CL815="",0,IF(AND('発達障害（診断書なし・配慮あり）情報入力シート'!CK815=1,'発達障害（診断書なし・配慮あり）情報入力シート'!D815&lt;&gt;"",'発達障害（診断書なし・配慮あり）情報入力シート'!D815&lt;&gt;"入学しなかった"),1,0))</f>
        <v>0</v>
      </c>
      <c r="I815" s="8">
        <f t="shared" si="38"/>
        <v>0</v>
      </c>
      <c r="J815" s="8" t="str">
        <f>IFERROR(MATCH(ROW('発達障害（診断書なし・配慮あり）情報入力シート'!BD791),I:I,0),"")</f>
        <v/>
      </c>
      <c r="K815" s="8">
        <f>IF(OR(SUM('発達障害（診断書なし・配慮あり）情報入力シート'!AT815:BQ815,'発達障害（診断書なし・配慮あり）情報入力シート'!BT815:CJ815)&gt;0,COUNTA('発達障害（診断書なし・配慮あり）情報入力シート'!BR815:BS815)=2,COUNTA('発達障害（診断書なし・配慮あり）情報入力シート'!CK815:CL815)=2),1,0)</f>
        <v>0</v>
      </c>
      <c r="L815" s="8">
        <f>SUM('発達障害（診断書なし・配慮あり）情報入力シート'!J815:M815)+COUNTA('発達障害（診断書なし・配慮あり）情報入力シート'!N815)</f>
        <v>0</v>
      </c>
      <c r="M815" s="8">
        <f>SUM('発達障害（診断書なし・配慮あり）情報入力シート'!O815:R815)+COUNTA('発達障害（診断書なし・配慮あり）情報入力シート'!S815)</f>
        <v>0</v>
      </c>
      <c r="N815" s="8">
        <f>IF(SUM('発達障害（診断書なし・配慮あり）情報入力シート'!$T815:$AP815)&gt;0,1,0)</f>
        <v>0</v>
      </c>
      <c r="O815" s="8">
        <f>IF('発達障害（診断書なし・配慮あり）情報入力シート'!D815="入学者(新1年生)",1,0)</f>
        <v>0</v>
      </c>
    </row>
    <row r="816" spans="1:15" x14ac:dyDescent="0.4">
      <c r="A816" s="1217">
        <v>792</v>
      </c>
      <c r="B816" s="1218">
        <f>IF('発達障害（診断書なし・配慮あり）情報入力シート'!AQ816="",0,IF(AND('発達障害（診断書なし・配慮あり）情報入力シート'!AP816=1,'発達障害（診断書なし・配慮あり）情報入力シート'!D816&lt;&gt;"",'発達障害（診断書なし・配慮あり）情報入力シート'!D816&lt;&gt;"在籍者(2年生以上)"),1,0))</f>
        <v>0</v>
      </c>
      <c r="C816" s="1218">
        <f t="shared" si="36"/>
        <v>0</v>
      </c>
      <c r="D816" s="1218" t="str">
        <f>IFERROR(MATCH(ROW('発達障害（診断書なし・配慮あり）情報入力シート'!A792),C:C,0),"")</f>
        <v/>
      </c>
      <c r="E816" s="1218">
        <f>IF('発達障害（診断書なし・配慮あり）情報入力シート'!BS816="",0,IF(AND('発達障害（診断書なし・配慮あり）情報入力シート'!BR816=1,'発達障害（診断書なし・配慮あり）情報入力シート'!D816&lt;&gt;"",'発達障害（診断書なし・配慮あり）情報入力シート'!D816&lt;&gt;"入学しなかった"),1,0))</f>
        <v>0</v>
      </c>
      <c r="F816" s="1218">
        <f t="shared" si="37"/>
        <v>0</v>
      </c>
      <c r="G816" s="1218" t="str">
        <f>IFERROR(MATCH(ROW('発達障害（診断書なし・配慮あり）情報入力シート'!AN792),F:F,0),"")</f>
        <v/>
      </c>
      <c r="H816" s="8">
        <f>IF('発達障害（診断書なし・配慮あり）情報入力シート'!CL816="",0,IF(AND('発達障害（診断書なし・配慮あり）情報入力シート'!CK816=1,'発達障害（診断書なし・配慮あり）情報入力シート'!D816&lt;&gt;"",'発達障害（診断書なし・配慮あり）情報入力シート'!D816&lt;&gt;"入学しなかった"),1,0))</f>
        <v>0</v>
      </c>
      <c r="I816" s="8">
        <f t="shared" si="38"/>
        <v>0</v>
      </c>
      <c r="J816" s="8" t="str">
        <f>IFERROR(MATCH(ROW('発達障害（診断書なし・配慮あり）情報入力シート'!BD792),I:I,0),"")</f>
        <v/>
      </c>
      <c r="K816" s="8">
        <f>IF(OR(SUM('発達障害（診断書なし・配慮あり）情報入力シート'!AT816:BQ816,'発達障害（診断書なし・配慮あり）情報入力シート'!BT816:CJ816)&gt;0,COUNTA('発達障害（診断書なし・配慮あり）情報入力シート'!BR816:BS816)=2,COUNTA('発達障害（診断書なし・配慮あり）情報入力シート'!CK816:CL816)=2),1,0)</f>
        <v>0</v>
      </c>
      <c r="L816" s="8">
        <f>SUM('発達障害（診断書なし・配慮あり）情報入力シート'!J816:M816)+COUNTA('発達障害（診断書なし・配慮あり）情報入力シート'!N816)</f>
        <v>0</v>
      </c>
      <c r="M816" s="8">
        <f>SUM('発達障害（診断書なし・配慮あり）情報入力シート'!O816:R816)+COUNTA('発達障害（診断書なし・配慮あり）情報入力シート'!S816)</f>
        <v>0</v>
      </c>
      <c r="N816" s="8">
        <f>IF(SUM('発達障害（診断書なし・配慮あり）情報入力シート'!$T816:$AP816)&gt;0,1,0)</f>
        <v>0</v>
      </c>
      <c r="O816" s="8">
        <f>IF('発達障害（診断書なし・配慮あり）情報入力シート'!D816="入学者(新1年生)",1,0)</f>
        <v>0</v>
      </c>
    </row>
    <row r="817" spans="1:15" x14ac:dyDescent="0.4">
      <c r="A817" s="1217">
        <v>793</v>
      </c>
      <c r="B817" s="1218">
        <f>IF('発達障害（診断書なし・配慮あり）情報入力シート'!AQ817="",0,IF(AND('発達障害（診断書なし・配慮あり）情報入力シート'!AP817=1,'発達障害（診断書なし・配慮あり）情報入力シート'!D817&lt;&gt;"",'発達障害（診断書なし・配慮あり）情報入力シート'!D817&lt;&gt;"在籍者(2年生以上)"),1,0))</f>
        <v>0</v>
      </c>
      <c r="C817" s="1218">
        <f t="shared" si="36"/>
        <v>0</v>
      </c>
      <c r="D817" s="1218" t="str">
        <f>IFERROR(MATCH(ROW('発達障害（診断書なし・配慮あり）情報入力シート'!A793),C:C,0),"")</f>
        <v/>
      </c>
      <c r="E817" s="1218">
        <f>IF('発達障害（診断書なし・配慮あり）情報入力シート'!BS817="",0,IF(AND('発達障害（診断書なし・配慮あり）情報入力シート'!BR817=1,'発達障害（診断書なし・配慮あり）情報入力シート'!D817&lt;&gt;"",'発達障害（診断書なし・配慮あり）情報入力シート'!D817&lt;&gt;"入学しなかった"),1,0))</f>
        <v>0</v>
      </c>
      <c r="F817" s="1218">
        <f t="shared" si="37"/>
        <v>0</v>
      </c>
      <c r="G817" s="1218" t="str">
        <f>IFERROR(MATCH(ROW('発達障害（診断書なし・配慮あり）情報入力シート'!AN793),F:F,0),"")</f>
        <v/>
      </c>
      <c r="H817" s="8">
        <f>IF('発達障害（診断書なし・配慮あり）情報入力シート'!CL817="",0,IF(AND('発達障害（診断書なし・配慮あり）情報入力シート'!CK817=1,'発達障害（診断書なし・配慮あり）情報入力シート'!D817&lt;&gt;"",'発達障害（診断書なし・配慮あり）情報入力シート'!D817&lt;&gt;"入学しなかった"),1,0))</f>
        <v>0</v>
      </c>
      <c r="I817" s="8">
        <f t="shared" si="38"/>
        <v>0</v>
      </c>
      <c r="J817" s="8" t="str">
        <f>IFERROR(MATCH(ROW('発達障害（診断書なし・配慮あり）情報入力シート'!BD793),I:I,0),"")</f>
        <v/>
      </c>
      <c r="K817" s="8">
        <f>IF(OR(SUM('発達障害（診断書なし・配慮あり）情報入力シート'!AT817:BQ817,'発達障害（診断書なし・配慮あり）情報入力シート'!BT817:CJ817)&gt;0,COUNTA('発達障害（診断書なし・配慮あり）情報入力シート'!BR817:BS817)=2,COUNTA('発達障害（診断書なし・配慮あり）情報入力シート'!CK817:CL817)=2),1,0)</f>
        <v>0</v>
      </c>
      <c r="L817" s="8">
        <f>SUM('発達障害（診断書なし・配慮あり）情報入力シート'!J817:M817)+COUNTA('発達障害（診断書なし・配慮あり）情報入力シート'!N817)</f>
        <v>0</v>
      </c>
      <c r="M817" s="8">
        <f>SUM('発達障害（診断書なし・配慮あり）情報入力シート'!O817:R817)+COUNTA('発達障害（診断書なし・配慮あり）情報入力シート'!S817)</f>
        <v>0</v>
      </c>
      <c r="N817" s="8">
        <f>IF(SUM('発達障害（診断書なし・配慮あり）情報入力シート'!$T817:$AP817)&gt;0,1,0)</f>
        <v>0</v>
      </c>
      <c r="O817" s="8">
        <f>IF('発達障害（診断書なし・配慮あり）情報入力シート'!D817="入学者(新1年生)",1,0)</f>
        <v>0</v>
      </c>
    </row>
    <row r="818" spans="1:15" x14ac:dyDescent="0.4">
      <c r="A818" s="1217">
        <v>794</v>
      </c>
      <c r="B818" s="1218">
        <f>IF('発達障害（診断書なし・配慮あり）情報入力シート'!AQ818="",0,IF(AND('発達障害（診断書なし・配慮あり）情報入力シート'!AP818=1,'発達障害（診断書なし・配慮あり）情報入力シート'!D818&lt;&gt;"",'発達障害（診断書なし・配慮あり）情報入力シート'!D818&lt;&gt;"在籍者(2年生以上)"),1,0))</f>
        <v>0</v>
      </c>
      <c r="C818" s="1218">
        <f t="shared" si="36"/>
        <v>0</v>
      </c>
      <c r="D818" s="1218" t="str">
        <f>IFERROR(MATCH(ROW('発達障害（診断書なし・配慮あり）情報入力シート'!A794),C:C,0),"")</f>
        <v/>
      </c>
      <c r="E818" s="1218">
        <f>IF('発達障害（診断書なし・配慮あり）情報入力シート'!BS818="",0,IF(AND('発達障害（診断書なし・配慮あり）情報入力シート'!BR818=1,'発達障害（診断書なし・配慮あり）情報入力シート'!D818&lt;&gt;"",'発達障害（診断書なし・配慮あり）情報入力シート'!D818&lt;&gt;"入学しなかった"),1,0))</f>
        <v>0</v>
      </c>
      <c r="F818" s="1218">
        <f t="shared" si="37"/>
        <v>0</v>
      </c>
      <c r="G818" s="1218" t="str">
        <f>IFERROR(MATCH(ROW('発達障害（診断書なし・配慮あり）情報入力シート'!AN794),F:F,0),"")</f>
        <v/>
      </c>
      <c r="H818" s="8">
        <f>IF('発達障害（診断書なし・配慮あり）情報入力シート'!CL818="",0,IF(AND('発達障害（診断書なし・配慮あり）情報入力シート'!CK818=1,'発達障害（診断書なし・配慮あり）情報入力シート'!D818&lt;&gt;"",'発達障害（診断書なし・配慮あり）情報入力シート'!D818&lt;&gt;"入学しなかった"),1,0))</f>
        <v>0</v>
      </c>
      <c r="I818" s="8">
        <f t="shared" si="38"/>
        <v>0</v>
      </c>
      <c r="J818" s="8" t="str">
        <f>IFERROR(MATCH(ROW('発達障害（診断書なし・配慮あり）情報入力シート'!BD794),I:I,0),"")</f>
        <v/>
      </c>
      <c r="K818" s="8">
        <f>IF(OR(SUM('発達障害（診断書なし・配慮あり）情報入力シート'!AT818:BQ818,'発達障害（診断書なし・配慮あり）情報入力シート'!BT818:CJ818)&gt;0,COUNTA('発達障害（診断書なし・配慮あり）情報入力シート'!BR818:BS818)=2,COUNTA('発達障害（診断書なし・配慮あり）情報入力シート'!CK818:CL818)=2),1,0)</f>
        <v>0</v>
      </c>
      <c r="L818" s="8">
        <f>SUM('発達障害（診断書なし・配慮あり）情報入力シート'!J818:M818)+COUNTA('発達障害（診断書なし・配慮あり）情報入力シート'!N818)</f>
        <v>0</v>
      </c>
      <c r="M818" s="8">
        <f>SUM('発達障害（診断書なし・配慮あり）情報入力シート'!O818:R818)+COUNTA('発達障害（診断書なし・配慮あり）情報入力シート'!S818)</f>
        <v>0</v>
      </c>
      <c r="N818" s="8">
        <f>IF(SUM('発達障害（診断書なし・配慮あり）情報入力シート'!$T818:$AP818)&gt;0,1,0)</f>
        <v>0</v>
      </c>
      <c r="O818" s="8">
        <f>IF('発達障害（診断書なし・配慮あり）情報入力シート'!D818="入学者(新1年生)",1,0)</f>
        <v>0</v>
      </c>
    </row>
    <row r="819" spans="1:15" x14ac:dyDescent="0.4">
      <c r="A819" s="1217">
        <v>795</v>
      </c>
      <c r="B819" s="1218">
        <f>IF('発達障害（診断書なし・配慮あり）情報入力シート'!AQ819="",0,IF(AND('発達障害（診断書なし・配慮あり）情報入力シート'!AP819=1,'発達障害（診断書なし・配慮あり）情報入力シート'!D819&lt;&gt;"",'発達障害（診断書なし・配慮あり）情報入力シート'!D819&lt;&gt;"在籍者(2年生以上)"),1,0))</f>
        <v>0</v>
      </c>
      <c r="C819" s="1218">
        <f t="shared" si="36"/>
        <v>0</v>
      </c>
      <c r="D819" s="1218" t="str">
        <f>IFERROR(MATCH(ROW('発達障害（診断書なし・配慮あり）情報入力シート'!A795),C:C,0),"")</f>
        <v/>
      </c>
      <c r="E819" s="1218">
        <f>IF('発達障害（診断書なし・配慮あり）情報入力シート'!BS819="",0,IF(AND('発達障害（診断書なし・配慮あり）情報入力シート'!BR819=1,'発達障害（診断書なし・配慮あり）情報入力シート'!D819&lt;&gt;"",'発達障害（診断書なし・配慮あり）情報入力シート'!D819&lt;&gt;"入学しなかった"),1,0))</f>
        <v>0</v>
      </c>
      <c r="F819" s="1218">
        <f t="shared" si="37"/>
        <v>0</v>
      </c>
      <c r="G819" s="1218" t="str">
        <f>IFERROR(MATCH(ROW('発達障害（診断書なし・配慮あり）情報入力シート'!AN795),F:F,0),"")</f>
        <v/>
      </c>
      <c r="H819" s="8">
        <f>IF('発達障害（診断書なし・配慮あり）情報入力シート'!CL819="",0,IF(AND('発達障害（診断書なし・配慮あり）情報入力シート'!CK819=1,'発達障害（診断書なし・配慮あり）情報入力シート'!D819&lt;&gt;"",'発達障害（診断書なし・配慮あり）情報入力シート'!D819&lt;&gt;"入学しなかった"),1,0))</f>
        <v>0</v>
      </c>
      <c r="I819" s="8">
        <f t="shared" si="38"/>
        <v>0</v>
      </c>
      <c r="J819" s="8" t="str">
        <f>IFERROR(MATCH(ROW('発達障害（診断書なし・配慮あり）情報入力シート'!BD795),I:I,0),"")</f>
        <v/>
      </c>
      <c r="K819" s="8">
        <f>IF(OR(SUM('発達障害（診断書なし・配慮あり）情報入力シート'!AT819:BQ819,'発達障害（診断書なし・配慮あり）情報入力シート'!BT819:CJ819)&gt;0,COUNTA('発達障害（診断書なし・配慮あり）情報入力シート'!BR819:BS819)=2,COUNTA('発達障害（診断書なし・配慮あり）情報入力シート'!CK819:CL819)=2),1,0)</f>
        <v>0</v>
      </c>
      <c r="L819" s="8">
        <f>SUM('発達障害（診断書なし・配慮あり）情報入力シート'!J819:M819)+COUNTA('発達障害（診断書なし・配慮あり）情報入力シート'!N819)</f>
        <v>0</v>
      </c>
      <c r="M819" s="8">
        <f>SUM('発達障害（診断書なし・配慮あり）情報入力シート'!O819:R819)+COUNTA('発達障害（診断書なし・配慮あり）情報入力シート'!S819)</f>
        <v>0</v>
      </c>
      <c r="N819" s="8">
        <f>IF(SUM('発達障害（診断書なし・配慮あり）情報入力シート'!$T819:$AP819)&gt;0,1,0)</f>
        <v>0</v>
      </c>
      <c r="O819" s="8">
        <f>IF('発達障害（診断書なし・配慮あり）情報入力シート'!D819="入学者(新1年生)",1,0)</f>
        <v>0</v>
      </c>
    </row>
    <row r="820" spans="1:15" x14ac:dyDescent="0.4">
      <c r="A820" s="1217">
        <v>796</v>
      </c>
      <c r="B820" s="1218">
        <f>IF('発達障害（診断書なし・配慮あり）情報入力シート'!AQ820="",0,IF(AND('発達障害（診断書なし・配慮あり）情報入力シート'!AP820=1,'発達障害（診断書なし・配慮あり）情報入力シート'!D820&lt;&gt;"",'発達障害（診断書なし・配慮あり）情報入力シート'!D820&lt;&gt;"在籍者(2年生以上)"),1,0))</f>
        <v>0</v>
      </c>
      <c r="C820" s="1218">
        <f t="shared" si="36"/>
        <v>0</v>
      </c>
      <c r="D820" s="1218" t="str">
        <f>IFERROR(MATCH(ROW('発達障害（診断書なし・配慮あり）情報入力シート'!A796),C:C,0),"")</f>
        <v/>
      </c>
      <c r="E820" s="1218">
        <f>IF('発達障害（診断書なし・配慮あり）情報入力シート'!BS820="",0,IF(AND('発達障害（診断書なし・配慮あり）情報入力シート'!BR820=1,'発達障害（診断書なし・配慮あり）情報入力シート'!D820&lt;&gt;"",'発達障害（診断書なし・配慮あり）情報入力シート'!D820&lt;&gt;"入学しなかった"),1,0))</f>
        <v>0</v>
      </c>
      <c r="F820" s="1218">
        <f t="shared" si="37"/>
        <v>0</v>
      </c>
      <c r="G820" s="1218" t="str">
        <f>IFERROR(MATCH(ROW('発達障害（診断書なし・配慮あり）情報入力シート'!AN796),F:F,0),"")</f>
        <v/>
      </c>
      <c r="H820" s="8">
        <f>IF('発達障害（診断書なし・配慮あり）情報入力シート'!CL820="",0,IF(AND('発達障害（診断書なし・配慮あり）情報入力シート'!CK820=1,'発達障害（診断書なし・配慮あり）情報入力シート'!D820&lt;&gt;"",'発達障害（診断書なし・配慮あり）情報入力シート'!D820&lt;&gt;"入学しなかった"),1,0))</f>
        <v>0</v>
      </c>
      <c r="I820" s="8">
        <f t="shared" si="38"/>
        <v>0</v>
      </c>
      <c r="J820" s="8" t="str">
        <f>IFERROR(MATCH(ROW('発達障害（診断書なし・配慮あり）情報入力シート'!BD796),I:I,0),"")</f>
        <v/>
      </c>
      <c r="K820" s="8">
        <f>IF(OR(SUM('発達障害（診断書なし・配慮あり）情報入力シート'!AT820:BQ820,'発達障害（診断書なし・配慮あり）情報入力シート'!BT820:CJ820)&gt;0,COUNTA('発達障害（診断書なし・配慮あり）情報入力シート'!BR820:BS820)=2,COUNTA('発達障害（診断書なし・配慮あり）情報入力シート'!CK820:CL820)=2),1,0)</f>
        <v>0</v>
      </c>
      <c r="L820" s="8">
        <f>SUM('発達障害（診断書なし・配慮あり）情報入力シート'!J820:M820)+COUNTA('発達障害（診断書なし・配慮あり）情報入力シート'!N820)</f>
        <v>0</v>
      </c>
      <c r="M820" s="8">
        <f>SUM('発達障害（診断書なし・配慮あり）情報入力シート'!O820:R820)+COUNTA('発達障害（診断書なし・配慮あり）情報入力シート'!S820)</f>
        <v>0</v>
      </c>
      <c r="N820" s="8">
        <f>IF(SUM('発達障害（診断書なし・配慮あり）情報入力シート'!$T820:$AP820)&gt;0,1,0)</f>
        <v>0</v>
      </c>
      <c r="O820" s="8">
        <f>IF('発達障害（診断書なし・配慮あり）情報入力シート'!D820="入学者(新1年生)",1,0)</f>
        <v>0</v>
      </c>
    </row>
    <row r="821" spans="1:15" x14ac:dyDescent="0.4">
      <c r="A821" s="1217">
        <v>797</v>
      </c>
      <c r="B821" s="1218">
        <f>IF('発達障害（診断書なし・配慮あり）情報入力シート'!AQ821="",0,IF(AND('発達障害（診断書なし・配慮あり）情報入力シート'!AP821=1,'発達障害（診断書なし・配慮あり）情報入力シート'!D821&lt;&gt;"",'発達障害（診断書なし・配慮あり）情報入力シート'!D821&lt;&gt;"在籍者(2年生以上)"),1,0))</f>
        <v>0</v>
      </c>
      <c r="C821" s="1218">
        <f t="shared" si="36"/>
        <v>0</v>
      </c>
      <c r="D821" s="1218" t="str">
        <f>IFERROR(MATCH(ROW('発達障害（診断書なし・配慮あり）情報入力シート'!A797),C:C,0),"")</f>
        <v/>
      </c>
      <c r="E821" s="1218">
        <f>IF('発達障害（診断書なし・配慮あり）情報入力シート'!BS821="",0,IF(AND('発達障害（診断書なし・配慮あり）情報入力シート'!BR821=1,'発達障害（診断書なし・配慮あり）情報入力シート'!D821&lt;&gt;"",'発達障害（診断書なし・配慮あり）情報入力シート'!D821&lt;&gt;"入学しなかった"),1,0))</f>
        <v>0</v>
      </c>
      <c r="F821" s="1218">
        <f t="shared" si="37"/>
        <v>0</v>
      </c>
      <c r="G821" s="1218" t="str">
        <f>IFERROR(MATCH(ROW('発達障害（診断書なし・配慮あり）情報入力シート'!AN797),F:F,0),"")</f>
        <v/>
      </c>
      <c r="H821" s="8">
        <f>IF('発達障害（診断書なし・配慮あり）情報入力シート'!CL821="",0,IF(AND('発達障害（診断書なし・配慮あり）情報入力シート'!CK821=1,'発達障害（診断書なし・配慮あり）情報入力シート'!D821&lt;&gt;"",'発達障害（診断書なし・配慮あり）情報入力シート'!D821&lt;&gt;"入学しなかった"),1,0))</f>
        <v>0</v>
      </c>
      <c r="I821" s="8">
        <f t="shared" si="38"/>
        <v>0</v>
      </c>
      <c r="J821" s="8" t="str">
        <f>IFERROR(MATCH(ROW('発達障害（診断書なし・配慮あり）情報入力シート'!BD797),I:I,0),"")</f>
        <v/>
      </c>
      <c r="K821" s="8">
        <f>IF(OR(SUM('発達障害（診断書なし・配慮あり）情報入力シート'!AT821:BQ821,'発達障害（診断書なし・配慮あり）情報入力シート'!BT821:CJ821)&gt;0,COUNTA('発達障害（診断書なし・配慮あり）情報入力シート'!BR821:BS821)=2,COUNTA('発達障害（診断書なし・配慮あり）情報入力シート'!CK821:CL821)=2),1,0)</f>
        <v>0</v>
      </c>
      <c r="L821" s="8">
        <f>SUM('発達障害（診断書なし・配慮あり）情報入力シート'!J821:M821)+COUNTA('発達障害（診断書なし・配慮あり）情報入力シート'!N821)</f>
        <v>0</v>
      </c>
      <c r="M821" s="8">
        <f>SUM('発達障害（診断書なし・配慮あり）情報入力シート'!O821:R821)+COUNTA('発達障害（診断書なし・配慮あり）情報入力シート'!S821)</f>
        <v>0</v>
      </c>
      <c r="N821" s="8">
        <f>IF(SUM('発達障害（診断書なし・配慮あり）情報入力シート'!$T821:$AP821)&gt;0,1,0)</f>
        <v>0</v>
      </c>
      <c r="O821" s="8">
        <f>IF('発達障害（診断書なし・配慮あり）情報入力シート'!D821="入学者(新1年生)",1,0)</f>
        <v>0</v>
      </c>
    </row>
    <row r="822" spans="1:15" x14ac:dyDescent="0.4">
      <c r="A822" s="1217">
        <v>798</v>
      </c>
      <c r="B822" s="1218">
        <f>IF('発達障害（診断書なし・配慮あり）情報入力シート'!AQ822="",0,IF(AND('発達障害（診断書なし・配慮あり）情報入力シート'!AP822=1,'発達障害（診断書なし・配慮あり）情報入力シート'!D822&lt;&gt;"",'発達障害（診断書なし・配慮あり）情報入力シート'!D822&lt;&gt;"在籍者(2年生以上)"),1,0))</f>
        <v>0</v>
      </c>
      <c r="C822" s="1218">
        <f t="shared" si="36"/>
        <v>0</v>
      </c>
      <c r="D822" s="1218" t="str">
        <f>IFERROR(MATCH(ROW('発達障害（診断書なし・配慮あり）情報入力シート'!A798),C:C,0),"")</f>
        <v/>
      </c>
      <c r="E822" s="1218">
        <f>IF('発達障害（診断書なし・配慮あり）情報入力シート'!BS822="",0,IF(AND('発達障害（診断書なし・配慮あり）情報入力シート'!BR822=1,'発達障害（診断書なし・配慮あり）情報入力シート'!D822&lt;&gt;"",'発達障害（診断書なし・配慮あり）情報入力シート'!D822&lt;&gt;"入学しなかった"),1,0))</f>
        <v>0</v>
      </c>
      <c r="F822" s="1218">
        <f t="shared" si="37"/>
        <v>0</v>
      </c>
      <c r="G822" s="1218" t="str">
        <f>IFERROR(MATCH(ROW('発達障害（診断書なし・配慮あり）情報入力シート'!AN798),F:F,0),"")</f>
        <v/>
      </c>
      <c r="H822" s="8">
        <f>IF('発達障害（診断書なし・配慮あり）情報入力シート'!CL822="",0,IF(AND('発達障害（診断書なし・配慮あり）情報入力シート'!CK822=1,'発達障害（診断書なし・配慮あり）情報入力シート'!D822&lt;&gt;"",'発達障害（診断書なし・配慮あり）情報入力シート'!D822&lt;&gt;"入学しなかった"),1,0))</f>
        <v>0</v>
      </c>
      <c r="I822" s="8">
        <f t="shared" si="38"/>
        <v>0</v>
      </c>
      <c r="J822" s="8" t="str">
        <f>IFERROR(MATCH(ROW('発達障害（診断書なし・配慮あり）情報入力シート'!BD798),I:I,0),"")</f>
        <v/>
      </c>
      <c r="K822" s="8">
        <f>IF(OR(SUM('発達障害（診断書なし・配慮あり）情報入力シート'!AT822:BQ822,'発達障害（診断書なし・配慮あり）情報入力シート'!BT822:CJ822)&gt;0,COUNTA('発達障害（診断書なし・配慮あり）情報入力シート'!BR822:BS822)=2,COUNTA('発達障害（診断書なし・配慮あり）情報入力シート'!CK822:CL822)=2),1,0)</f>
        <v>0</v>
      </c>
      <c r="L822" s="8">
        <f>SUM('発達障害（診断書なし・配慮あり）情報入力シート'!J822:M822)+COUNTA('発達障害（診断書なし・配慮あり）情報入力シート'!N822)</f>
        <v>0</v>
      </c>
      <c r="M822" s="8">
        <f>SUM('発達障害（診断書なし・配慮あり）情報入力シート'!O822:R822)+COUNTA('発達障害（診断書なし・配慮あり）情報入力シート'!S822)</f>
        <v>0</v>
      </c>
      <c r="N822" s="8">
        <f>IF(SUM('発達障害（診断書なし・配慮あり）情報入力シート'!$T822:$AP822)&gt;0,1,0)</f>
        <v>0</v>
      </c>
      <c r="O822" s="8">
        <f>IF('発達障害（診断書なし・配慮あり）情報入力シート'!D822="入学者(新1年生)",1,0)</f>
        <v>0</v>
      </c>
    </row>
    <row r="823" spans="1:15" x14ac:dyDescent="0.4">
      <c r="A823" s="1217">
        <v>799</v>
      </c>
      <c r="B823" s="1218">
        <f>IF('発達障害（診断書なし・配慮あり）情報入力シート'!AQ823="",0,IF(AND('発達障害（診断書なし・配慮あり）情報入力シート'!AP823=1,'発達障害（診断書なし・配慮あり）情報入力シート'!D823&lt;&gt;"",'発達障害（診断書なし・配慮あり）情報入力シート'!D823&lt;&gt;"在籍者(2年生以上)"),1,0))</f>
        <v>0</v>
      </c>
      <c r="C823" s="1218">
        <f t="shared" si="36"/>
        <v>0</v>
      </c>
      <c r="D823" s="1218" t="str">
        <f>IFERROR(MATCH(ROW('発達障害（診断書なし・配慮あり）情報入力シート'!A799),C:C,0),"")</f>
        <v/>
      </c>
      <c r="E823" s="1218">
        <f>IF('発達障害（診断書なし・配慮あり）情報入力シート'!BS823="",0,IF(AND('発達障害（診断書なし・配慮あり）情報入力シート'!BR823=1,'発達障害（診断書なし・配慮あり）情報入力シート'!D823&lt;&gt;"",'発達障害（診断書なし・配慮あり）情報入力シート'!D823&lt;&gt;"入学しなかった"),1,0))</f>
        <v>0</v>
      </c>
      <c r="F823" s="1218">
        <f t="shared" si="37"/>
        <v>0</v>
      </c>
      <c r="G823" s="1218" t="str">
        <f>IFERROR(MATCH(ROW('発達障害（診断書なし・配慮あり）情報入力シート'!AN799),F:F,0),"")</f>
        <v/>
      </c>
      <c r="H823" s="8">
        <f>IF('発達障害（診断書なし・配慮あり）情報入力シート'!CL823="",0,IF(AND('発達障害（診断書なし・配慮あり）情報入力シート'!CK823=1,'発達障害（診断書なし・配慮あり）情報入力シート'!D823&lt;&gt;"",'発達障害（診断書なし・配慮あり）情報入力シート'!D823&lt;&gt;"入学しなかった"),1,0))</f>
        <v>0</v>
      </c>
      <c r="I823" s="8">
        <f t="shared" si="38"/>
        <v>0</v>
      </c>
      <c r="J823" s="8" t="str">
        <f>IFERROR(MATCH(ROW('発達障害（診断書なし・配慮あり）情報入力シート'!BD799),I:I,0),"")</f>
        <v/>
      </c>
      <c r="K823" s="8">
        <f>IF(OR(SUM('発達障害（診断書なし・配慮あり）情報入力シート'!AT823:BQ823,'発達障害（診断書なし・配慮あり）情報入力シート'!BT823:CJ823)&gt;0,COUNTA('発達障害（診断書なし・配慮あり）情報入力シート'!BR823:BS823)=2,COUNTA('発達障害（診断書なし・配慮あり）情報入力シート'!CK823:CL823)=2),1,0)</f>
        <v>0</v>
      </c>
      <c r="L823" s="8">
        <f>SUM('発達障害（診断書なし・配慮あり）情報入力シート'!J823:M823)+COUNTA('発達障害（診断書なし・配慮あり）情報入力シート'!N823)</f>
        <v>0</v>
      </c>
      <c r="M823" s="8">
        <f>SUM('発達障害（診断書なし・配慮あり）情報入力シート'!O823:R823)+COUNTA('発達障害（診断書なし・配慮あり）情報入力シート'!S823)</f>
        <v>0</v>
      </c>
      <c r="N823" s="8">
        <f>IF(SUM('発達障害（診断書なし・配慮あり）情報入力シート'!$T823:$AP823)&gt;0,1,0)</f>
        <v>0</v>
      </c>
      <c r="O823" s="8">
        <f>IF('発達障害（診断書なし・配慮あり）情報入力シート'!D823="入学者(新1年生)",1,0)</f>
        <v>0</v>
      </c>
    </row>
    <row r="824" spans="1:15" x14ac:dyDescent="0.4">
      <c r="A824" s="1217">
        <v>800</v>
      </c>
      <c r="B824" s="1218">
        <f>IF('発達障害（診断書なし・配慮あり）情報入力シート'!AQ824="",0,IF(AND('発達障害（診断書なし・配慮あり）情報入力シート'!AP824=1,'発達障害（診断書なし・配慮あり）情報入力シート'!D824&lt;&gt;"",'発達障害（診断書なし・配慮あり）情報入力シート'!D824&lt;&gt;"在籍者(2年生以上)"),1,0))</f>
        <v>0</v>
      </c>
      <c r="C824" s="1218">
        <f t="shared" si="36"/>
        <v>0</v>
      </c>
      <c r="D824" s="1218" t="str">
        <f>IFERROR(MATCH(ROW('発達障害（診断書なし・配慮あり）情報入力シート'!A800),C:C,0),"")</f>
        <v/>
      </c>
      <c r="E824" s="1218">
        <f>IF('発達障害（診断書なし・配慮あり）情報入力シート'!BS824="",0,IF(AND('発達障害（診断書なし・配慮あり）情報入力シート'!BR824=1,'発達障害（診断書なし・配慮あり）情報入力シート'!D824&lt;&gt;"",'発達障害（診断書なし・配慮あり）情報入力シート'!D824&lt;&gt;"入学しなかった"),1,0))</f>
        <v>0</v>
      </c>
      <c r="F824" s="1218">
        <f t="shared" si="37"/>
        <v>0</v>
      </c>
      <c r="G824" s="1218" t="str">
        <f>IFERROR(MATCH(ROW('発達障害（診断書なし・配慮あり）情報入力シート'!AN800),F:F,0),"")</f>
        <v/>
      </c>
      <c r="H824" s="8">
        <f>IF('発達障害（診断書なし・配慮あり）情報入力シート'!CL824="",0,IF(AND('発達障害（診断書なし・配慮あり）情報入力シート'!CK824=1,'発達障害（診断書なし・配慮あり）情報入力シート'!D824&lt;&gt;"",'発達障害（診断書なし・配慮あり）情報入力シート'!D824&lt;&gt;"入学しなかった"),1,0))</f>
        <v>0</v>
      </c>
      <c r="I824" s="8">
        <f t="shared" si="38"/>
        <v>0</v>
      </c>
      <c r="J824" s="8" t="str">
        <f>IFERROR(MATCH(ROW('発達障害（診断書なし・配慮あり）情報入力シート'!BD800),I:I,0),"")</f>
        <v/>
      </c>
      <c r="K824" s="8">
        <f>IF(OR(SUM('発達障害（診断書なし・配慮あり）情報入力シート'!AT824:BQ824,'発達障害（診断書なし・配慮あり）情報入力シート'!BT824:CJ824)&gt;0,COUNTA('発達障害（診断書なし・配慮あり）情報入力シート'!BR824:BS824)=2,COUNTA('発達障害（診断書なし・配慮あり）情報入力シート'!CK824:CL824)=2),1,0)</f>
        <v>0</v>
      </c>
      <c r="L824" s="8">
        <f>SUM('発達障害（診断書なし・配慮あり）情報入力シート'!J824:M824)+COUNTA('発達障害（診断書なし・配慮あり）情報入力シート'!N824)</f>
        <v>0</v>
      </c>
      <c r="M824" s="8">
        <f>SUM('発達障害（診断書なし・配慮あり）情報入力シート'!O824:R824)+COUNTA('発達障害（診断書なし・配慮あり）情報入力シート'!S824)</f>
        <v>0</v>
      </c>
      <c r="N824" s="8">
        <f>IF(SUM('発達障害（診断書なし・配慮あり）情報入力シート'!$T824:$AP824)&gt;0,1,0)</f>
        <v>0</v>
      </c>
      <c r="O824" s="8">
        <f>IF('発達障害（診断書なし・配慮あり）情報入力シート'!D824="入学者(新1年生)",1,0)</f>
        <v>0</v>
      </c>
    </row>
    <row r="825" spans="1:15" x14ac:dyDescent="0.4">
      <c r="A825" s="1217">
        <v>801</v>
      </c>
      <c r="B825" s="1218">
        <f>IF('発達障害（診断書なし・配慮あり）情報入力シート'!AQ825="",0,IF(AND('発達障害（診断書なし・配慮あり）情報入力シート'!AP825=1,'発達障害（診断書なし・配慮あり）情報入力シート'!D825&lt;&gt;"",'発達障害（診断書なし・配慮あり）情報入力シート'!D825&lt;&gt;"在籍者(2年生以上)"),1,0))</f>
        <v>0</v>
      </c>
      <c r="C825" s="1218">
        <f t="shared" si="36"/>
        <v>0</v>
      </c>
      <c r="D825" s="1218" t="str">
        <f>IFERROR(MATCH(ROW('発達障害（診断書なし・配慮あり）情報入力シート'!A801),C:C,0),"")</f>
        <v/>
      </c>
      <c r="E825" s="1218">
        <f>IF('発達障害（診断書なし・配慮あり）情報入力シート'!BS825="",0,IF(AND('発達障害（診断書なし・配慮あり）情報入力シート'!BR825=1,'発達障害（診断書なし・配慮あり）情報入力シート'!D825&lt;&gt;"",'発達障害（診断書なし・配慮あり）情報入力シート'!D825&lt;&gt;"入学しなかった"),1,0))</f>
        <v>0</v>
      </c>
      <c r="F825" s="1218">
        <f t="shared" si="37"/>
        <v>0</v>
      </c>
      <c r="G825" s="1218" t="str">
        <f>IFERROR(MATCH(ROW('発達障害（診断書なし・配慮あり）情報入力シート'!AN801),F:F,0),"")</f>
        <v/>
      </c>
      <c r="H825" s="8">
        <f>IF('発達障害（診断書なし・配慮あり）情報入力シート'!CL825="",0,IF(AND('発達障害（診断書なし・配慮あり）情報入力シート'!CK825=1,'発達障害（診断書なし・配慮あり）情報入力シート'!D825&lt;&gt;"",'発達障害（診断書なし・配慮あり）情報入力シート'!D825&lt;&gt;"入学しなかった"),1,0))</f>
        <v>0</v>
      </c>
      <c r="I825" s="8">
        <f t="shared" si="38"/>
        <v>0</v>
      </c>
      <c r="J825" s="8" t="str">
        <f>IFERROR(MATCH(ROW('発達障害（診断書なし・配慮あり）情報入力シート'!BD801),I:I,0),"")</f>
        <v/>
      </c>
      <c r="K825" s="8">
        <f>IF(OR(SUM('発達障害（診断書なし・配慮あり）情報入力シート'!AT825:BQ825,'発達障害（診断書なし・配慮あり）情報入力シート'!BT825:CJ825)&gt;0,COUNTA('発達障害（診断書なし・配慮あり）情報入力シート'!BR825:BS825)=2,COUNTA('発達障害（診断書なし・配慮あり）情報入力シート'!CK825:CL825)=2),1,0)</f>
        <v>0</v>
      </c>
      <c r="L825" s="8">
        <f>SUM('発達障害（診断書なし・配慮あり）情報入力シート'!J825:M825)+COUNTA('発達障害（診断書なし・配慮あり）情報入力シート'!N825)</f>
        <v>0</v>
      </c>
      <c r="M825" s="8">
        <f>SUM('発達障害（診断書なし・配慮あり）情報入力シート'!O825:R825)+COUNTA('発達障害（診断書なし・配慮あり）情報入力シート'!S825)</f>
        <v>0</v>
      </c>
      <c r="N825" s="8">
        <f>IF(SUM('発達障害（診断書なし・配慮あり）情報入力シート'!$T825:$AP825)&gt;0,1,0)</f>
        <v>0</v>
      </c>
      <c r="O825" s="8">
        <f>IF('発達障害（診断書なし・配慮あり）情報入力シート'!D825="入学者(新1年生)",1,0)</f>
        <v>0</v>
      </c>
    </row>
    <row r="826" spans="1:15" x14ac:dyDescent="0.4">
      <c r="A826" s="1217">
        <v>802</v>
      </c>
      <c r="B826" s="1218">
        <f>IF('発達障害（診断書なし・配慮あり）情報入力シート'!AQ826="",0,IF(AND('発達障害（診断書なし・配慮あり）情報入力シート'!AP826=1,'発達障害（診断書なし・配慮あり）情報入力シート'!D826&lt;&gt;"",'発達障害（診断書なし・配慮あり）情報入力シート'!D826&lt;&gt;"在籍者(2年生以上)"),1,0))</f>
        <v>0</v>
      </c>
      <c r="C826" s="1218">
        <f t="shared" si="36"/>
        <v>0</v>
      </c>
      <c r="D826" s="1218" t="str">
        <f>IFERROR(MATCH(ROW('発達障害（診断書なし・配慮あり）情報入力シート'!A802),C:C,0),"")</f>
        <v/>
      </c>
      <c r="E826" s="1218">
        <f>IF('発達障害（診断書なし・配慮あり）情報入力シート'!BS826="",0,IF(AND('発達障害（診断書なし・配慮あり）情報入力シート'!BR826=1,'発達障害（診断書なし・配慮あり）情報入力シート'!D826&lt;&gt;"",'発達障害（診断書なし・配慮あり）情報入力シート'!D826&lt;&gt;"入学しなかった"),1,0))</f>
        <v>0</v>
      </c>
      <c r="F826" s="1218">
        <f t="shared" si="37"/>
        <v>0</v>
      </c>
      <c r="G826" s="1218" t="str">
        <f>IFERROR(MATCH(ROW('発達障害（診断書なし・配慮あり）情報入力シート'!AN802),F:F,0),"")</f>
        <v/>
      </c>
      <c r="H826" s="8">
        <f>IF('発達障害（診断書なし・配慮あり）情報入力シート'!CL826="",0,IF(AND('発達障害（診断書なし・配慮あり）情報入力シート'!CK826=1,'発達障害（診断書なし・配慮あり）情報入力シート'!D826&lt;&gt;"",'発達障害（診断書なし・配慮あり）情報入力シート'!D826&lt;&gt;"入学しなかった"),1,0))</f>
        <v>0</v>
      </c>
      <c r="I826" s="8">
        <f t="shared" si="38"/>
        <v>0</v>
      </c>
      <c r="J826" s="8" t="str">
        <f>IFERROR(MATCH(ROW('発達障害（診断書なし・配慮あり）情報入力シート'!BD802),I:I,0),"")</f>
        <v/>
      </c>
      <c r="K826" s="8">
        <f>IF(OR(SUM('発達障害（診断書なし・配慮あり）情報入力シート'!AT826:BQ826,'発達障害（診断書なし・配慮あり）情報入力シート'!BT826:CJ826)&gt;0,COUNTA('発達障害（診断書なし・配慮あり）情報入力シート'!BR826:BS826)=2,COUNTA('発達障害（診断書なし・配慮あり）情報入力シート'!CK826:CL826)=2),1,0)</f>
        <v>0</v>
      </c>
      <c r="L826" s="8">
        <f>SUM('発達障害（診断書なし・配慮あり）情報入力シート'!J826:M826)+COUNTA('発達障害（診断書なし・配慮あり）情報入力シート'!N826)</f>
        <v>0</v>
      </c>
      <c r="M826" s="8">
        <f>SUM('発達障害（診断書なし・配慮あり）情報入力シート'!O826:R826)+COUNTA('発達障害（診断書なし・配慮あり）情報入力シート'!S826)</f>
        <v>0</v>
      </c>
      <c r="N826" s="8">
        <f>IF(SUM('発達障害（診断書なし・配慮あり）情報入力シート'!$T826:$AP826)&gt;0,1,0)</f>
        <v>0</v>
      </c>
      <c r="O826" s="8">
        <f>IF('発達障害（診断書なし・配慮あり）情報入力シート'!D826="入学者(新1年生)",1,0)</f>
        <v>0</v>
      </c>
    </row>
    <row r="827" spans="1:15" x14ac:dyDescent="0.4">
      <c r="A827" s="1217">
        <v>803</v>
      </c>
      <c r="B827" s="1218">
        <f>IF('発達障害（診断書なし・配慮あり）情報入力シート'!AQ827="",0,IF(AND('発達障害（診断書なし・配慮あり）情報入力シート'!AP827=1,'発達障害（診断書なし・配慮あり）情報入力シート'!D827&lt;&gt;"",'発達障害（診断書なし・配慮あり）情報入力シート'!D827&lt;&gt;"在籍者(2年生以上)"),1,0))</f>
        <v>0</v>
      </c>
      <c r="C827" s="1218">
        <f t="shared" si="36"/>
        <v>0</v>
      </c>
      <c r="D827" s="1218" t="str">
        <f>IFERROR(MATCH(ROW('発達障害（診断書なし・配慮あり）情報入力シート'!A803),C:C,0),"")</f>
        <v/>
      </c>
      <c r="E827" s="1218">
        <f>IF('発達障害（診断書なし・配慮あり）情報入力シート'!BS827="",0,IF(AND('発達障害（診断書なし・配慮あり）情報入力シート'!BR827=1,'発達障害（診断書なし・配慮あり）情報入力シート'!D827&lt;&gt;"",'発達障害（診断書なし・配慮あり）情報入力シート'!D827&lt;&gt;"入学しなかった"),1,0))</f>
        <v>0</v>
      </c>
      <c r="F827" s="1218">
        <f t="shared" si="37"/>
        <v>0</v>
      </c>
      <c r="G827" s="1218" t="str">
        <f>IFERROR(MATCH(ROW('発達障害（診断書なし・配慮あり）情報入力シート'!AN803),F:F,0),"")</f>
        <v/>
      </c>
      <c r="H827" s="8">
        <f>IF('発達障害（診断書なし・配慮あり）情報入力シート'!CL827="",0,IF(AND('発達障害（診断書なし・配慮あり）情報入力シート'!CK827=1,'発達障害（診断書なし・配慮あり）情報入力シート'!D827&lt;&gt;"",'発達障害（診断書なし・配慮あり）情報入力シート'!D827&lt;&gt;"入学しなかった"),1,0))</f>
        <v>0</v>
      </c>
      <c r="I827" s="8">
        <f t="shared" si="38"/>
        <v>0</v>
      </c>
      <c r="J827" s="8" t="str">
        <f>IFERROR(MATCH(ROW('発達障害（診断書なし・配慮あり）情報入力シート'!BD803),I:I,0),"")</f>
        <v/>
      </c>
      <c r="K827" s="8">
        <f>IF(OR(SUM('発達障害（診断書なし・配慮あり）情報入力シート'!AT827:BQ827,'発達障害（診断書なし・配慮あり）情報入力シート'!BT827:CJ827)&gt;0,COUNTA('発達障害（診断書なし・配慮あり）情報入力シート'!BR827:BS827)=2,COUNTA('発達障害（診断書なし・配慮あり）情報入力シート'!CK827:CL827)=2),1,0)</f>
        <v>0</v>
      </c>
      <c r="L827" s="8">
        <f>SUM('発達障害（診断書なし・配慮あり）情報入力シート'!J827:M827)+COUNTA('発達障害（診断書なし・配慮あり）情報入力シート'!N827)</f>
        <v>0</v>
      </c>
      <c r="M827" s="8">
        <f>SUM('発達障害（診断書なし・配慮あり）情報入力シート'!O827:R827)+COUNTA('発達障害（診断書なし・配慮あり）情報入力シート'!S827)</f>
        <v>0</v>
      </c>
      <c r="N827" s="8">
        <f>IF(SUM('発達障害（診断書なし・配慮あり）情報入力シート'!$T827:$AP827)&gt;0,1,0)</f>
        <v>0</v>
      </c>
      <c r="O827" s="8">
        <f>IF('発達障害（診断書なし・配慮あり）情報入力シート'!D827="入学者(新1年生)",1,0)</f>
        <v>0</v>
      </c>
    </row>
    <row r="828" spans="1:15" x14ac:dyDescent="0.4">
      <c r="A828" s="1217">
        <v>804</v>
      </c>
      <c r="B828" s="1218">
        <f>IF('発達障害（診断書なし・配慮あり）情報入力シート'!AQ828="",0,IF(AND('発達障害（診断書なし・配慮あり）情報入力シート'!AP828=1,'発達障害（診断書なし・配慮あり）情報入力シート'!D828&lt;&gt;"",'発達障害（診断書なし・配慮あり）情報入力シート'!D828&lt;&gt;"在籍者(2年生以上)"),1,0))</f>
        <v>0</v>
      </c>
      <c r="C828" s="1218">
        <f t="shared" si="36"/>
        <v>0</v>
      </c>
      <c r="D828" s="1218" t="str">
        <f>IFERROR(MATCH(ROW('発達障害（診断書なし・配慮あり）情報入力シート'!A804),C:C,0),"")</f>
        <v/>
      </c>
      <c r="E828" s="1218">
        <f>IF('発達障害（診断書なし・配慮あり）情報入力シート'!BS828="",0,IF(AND('発達障害（診断書なし・配慮あり）情報入力シート'!BR828=1,'発達障害（診断書なし・配慮あり）情報入力シート'!D828&lt;&gt;"",'発達障害（診断書なし・配慮あり）情報入力シート'!D828&lt;&gt;"入学しなかった"),1,0))</f>
        <v>0</v>
      </c>
      <c r="F828" s="1218">
        <f t="shared" si="37"/>
        <v>0</v>
      </c>
      <c r="G828" s="1218" t="str">
        <f>IFERROR(MATCH(ROW('発達障害（診断書なし・配慮あり）情報入力シート'!AN804),F:F,0),"")</f>
        <v/>
      </c>
      <c r="H828" s="8">
        <f>IF('発達障害（診断書なし・配慮あり）情報入力シート'!CL828="",0,IF(AND('発達障害（診断書なし・配慮あり）情報入力シート'!CK828=1,'発達障害（診断書なし・配慮あり）情報入力シート'!D828&lt;&gt;"",'発達障害（診断書なし・配慮あり）情報入力シート'!D828&lt;&gt;"入学しなかった"),1,0))</f>
        <v>0</v>
      </c>
      <c r="I828" s="8">
        <f t="shared" si="38"/>
        <v>0</v>
      </c>
      <c r="J828" s="8" t="str">
        <f>IFERROR(MATCH(ROW('発達障害（診断書なし・配慮あり）情報入力シート'!BD804),I:I,0),"")</f>
        <v/>
      </c>
      <c r="K828" s="8">
        <f>IF(OR(SUM('発達障害（診断書なし・配慮あり）情報入力シート'!AT828:BQ828,'発達障害（診断書なし・配慮あり）情報入力シート'!BT828:CJ828)&gt;0,COUNTA('発達障害（診断書なし・配慮あり）情報入力シート'!BR828:BS828)=2,COUNTA('発達障害（診断書なし・配慮あり）情報入力シート'!CK828:CL828)=2),1,0)</f>
        <v>0</v>
      </c>
      <c r="L828" s="8">
        <f>SUM('発達障害（診断書なし・配慮あり）情報入力シート'!J828:M828)+COUNTA('発達障害（診断書なし・配慮あり）情報入力シート'!N828)</f>
        <v>0</v>
      </c>
      <c r="M828" s="8">
        <f>SUM('発達障害（診断書なし・配慮あり）情報入力シート'!O828:R828)+COUNTA('発達障害（診断書なし・配慮あり）情報入力シート'!S828)</f>
        <v>0</v>
      </c>
      <c r="N828" s="8">
        <f>IF(SUM('発達障害（診断書なし・配慮あり）情報入力シート'!$T828:$AP828)&gt;0,1,0)</f>
        <v>0</v>
      </c>
      <c r="O828" s="8">
        <f>IF('発達障害（診断書なし・配慮あり）情報入力シート'!D828="入学者(新1年生)",1,0)</f>
        <v>0</v>
      </c>
    </row>
    <row r="829" spans="1:15" x14ac:dyDescent="0.4">
      <c r="A829" s="1217">
        <v>805</v>
      </c>
      <c r="B829" s="1218">
        <f>IF('発達障害（診断書なし・配慮あり）情報入力シート'!AQ829="",0,IF(AND('発達障害（診断書なし・配慮あり）情報入力シート'!AP829=1,'発達障害（診断書なし・配慮あり）情報入力シート'!D829&lt;&gt;"",'発達障害（診断書なし・配慮あり）情報入力シート'!D829&lt;&gt;"在籍者(2年生以上)"),1,0))</f>
        <v>0</v>
      </c>
      <c r="C829" s="1218">
        <f t="shared" si="36"/>
        <v>0</v>
      </c>
      <c r="D829" s="1218" t="str">
        <f>IFERROR(MATCH(ROW('発達障害（診断書なし・配慮あり）情報入力シート'!A805),C:C,0),"")</f>
        <v/>
      </c>
      <c r="E829" s="1218">
        <f>IF('発達障害（診断書なし・配慮あり）情報入力シート'!BS829="",0,IF(AND('発達障害（診断書なし・配慮あり）情報入力シート'!BR829=1,'発達障害（診断書なし・配慮あり）情報入力シート'!D829&lt;&gt;"",'発達障害（診断書なし・配慮あり）情報入力シート'!D829&lt;&gt;"入学しなかった"),1,0))</f>
        <v>0</v>
      </c>
      <c r="F829" s="1218">
        <f t="shared" si="37"/>
        <v>0</v>
      </c>
      <c r="G829" s="1218" t="str">
        <f>IFERROR(MATCH(ROW('発達障害（診断書なし・配慮あり）情報入力シート'!AN805),F:F,0),"")</f>
        <v/>
      </c>
      <c r="H829" s="8">
        <f>IF('発達障害（診断書なし・配慮あり）情報入力シート'!CL829="",0,IF(AND('発達障害（診断書なし・配慮あり）情報入力シート'!CK829=1,'発達障害（診断書なし・配慮あり）情報入力シート'!D829&lt;&gt;"",'発達障害（診断書なし・配慮あり）情報入力シート'!D829&lt;&gt;"入学しなかった"),1,0))</f>
        <v>0</v>
      </c>
      <c r="I829" s="8">
        <f t="shared" si="38"/>
        <v>0</v>
      </c>
      <c r="J829" s="8" t="str">
        <f>IFERROR(MATCH(ROW('発達障害（診断書なし・配慮あり）情報入力シート'!BD805),I:I,0),"")</f>
        <v/>
      </c>
      <c r="K829" s="8">
        <f>IF(OR(SUM('発達障害（診断書なし・配慮あり）情報入力シート'!AT829:BQ829,'発達障害（診断書なし・配慮あり）情報入力シート'!BT829:CJ829)&gt;0,COUNTA('発達障害（診断書なし・配慮あり）情報入力シート'!BR829:BS829)=2,COUNTA('発達障害（診断書なし・配慮あり）情報入力シート'!CK829:CL829)=2),1,0)</f>
        <v>0</v>
      </c>
      <c r="L829" s="8">
        <f>SUM('発達障害（診断書なし・配慮あり）情報入力シート'!J829:M829)+COUNTA('発達障害（診断書なし・配慮あり）情報入力シート'!N829)</f>
        <v>0</v>
      </c>
      <c r="M829" s="8">
        <f>SUM('発達障害（診断書なし・配慮あり）情報入力シート'!O829:R829)+COUNTA('発達障害（診断書なし・配慮あり）情報入力シート'!S829)</f>
        <v>0</v>
      </c>
      <c r="N829" s="8">
        <f>IF(SUM('発達障害（診断書なし・配慮あり）情報入力シート'!$T829:$AP829)&gt;0,1,0)</f>
        <v>0</v>
      </c>
      <c r="O829" s="8">
        <f>IF('発達障害（診断書なし・配慮あり）情報入力シート'!D829="入学者(新1年生)",1,0)</f>
        <v>0</v>
      </c>
    </row>
    <row r="830" spans="1:15" x14ac:dyDescent="0.4">
      <c r="A830" s="1217">
        <v>806</v>
      </c>
      <c r="B830" s="1218">
        <f>IF('発達障害（診断書なし・配慮あり）情報入力シート'!AQ830="",0,IF(AND('発達障害（診断書なし・配慮あり）情報入力シート'!AP830=1,'発達障害（診断書なし・配慮あり）情報入力シート'!D830&lt;&gt;"",'発達障害（診断書なし・配慮あり）情報入力シート'!D830&lt;&gt;"在籍者(2年生以上)"),1,0))</f>
        <v>0</v>
      </c>
      <c r="C830" s="1218">
        <f t="shared" si="36"/>
        <v>0</v>
      </c>
      <c r="D830" s="1218" t="str">
        <f>IFERROR(MATCH(ROW('発達障害（診断書なし・配慮あり）情報入力シート'!A806),C:C,0),"")</f>
        <v/>
      </c>
      <c r="E830" s="1218">
        <f>IF('発達障害（診断書なし・配慮あり）情報入力シート'!BS830="",0,IF(AND('発達障害（診断書なし・配慮あり）情報入力シート'!BR830=1,'発達障害（診断書なし・配慮あり）情報入力シート'!D830&lt;&gt;"",'発達障害（診断書なし・配慮あり）情報入力シート'!D830&lt;&gt;"入学しなかった"),1,0))</f>
        <v>0</v>
      </c>
      <c r="F830" s="1218">
        <f t="shared" si="37"/>
        <v>0</v>
      </c>
      <c r="G830" s="1218" t="str">
        <f>IFERROR(MATCH(ROW('発達障害（診断書なし・配慮あり）情報入力シート'!AN806),F:F,0),"")</f>
        <v/>
      </c>
      <c r="H830" s="8">
        <f>IF('発達障害（診断書なし・配慮あり）情報入力シート'!CL830="",0,IF(AND('発達障害（診断書なし・配慮あり）情報入力シート'!CK830=1,'発達障害（診断書なし・配慮あり）情報入力シート'!D830&lt;&gt;"",'発達障害（診断書なし・配慮あり）情報入力シート'!D830&lt;&gt;"入学しなかった"),1,0))</f>
        <v>0</v>
      </c>
      <c r="I830" s="8">
        <f t="shared" si="38"/>
        <v>0</v>
      </c>
      <c r="J830" s="8" t="str">
        <f>IFERROR(MATCH(ROW('発達障害（診断書なし・配慮あり）情報入力シート'!BD806),I:I,0),"")</f>
        <v/>
      </c>
      <c r="K830" s="8">
        <f>IF(OR(SUM('発達障害（診断書なし・配慮あり）情報入力シート'!AT830:BQ830,'発達障害（診断書なし・配慮あり）情報入力シート'!BT830:CJ830)&gt;0,COUNTA('発達障害（診断書なし・配慮あり）情報入力シート'!BR830:BS830)=2,COUNTA('発達障害（診断書なし・配慮あり）情報入力シート'!CK830:CL830)=2),1,0)</f>
        <v>0</v>
      </c>
      <c r="L830" s="8">
        <f>SUM('発達障害（診断書なし・配慮あり）情報入力シート'!J830:M830)+COUNTA('発達障害（診断書なし・配慮あり）情報入力シート'!N830)</f>
        <v>0</v>
      </c>
      <c r="M830" s="8">
        <f>SUM('発達障害（診断書なし・配慮あり）情報入力シート'!O830:R830)+COUNTA('発達障害（診断書なし・配慮あり）情報入力シート'!S830)</f>
        <v>0</v>
      </c>
      <c r="N830" s="8">
        <f>IF(SUM('発達障害（診断書なし・配慮あり）情報入力シート'!$T830:$AP830)&gt;0,1,0)</f>
        <v>0</v>
      </c>
      <c r="O830" s="8">
        <f>IF('発達障害（診断書なし・配慮あり）情報入力シート'!D830="入学者(新1年生)",1,0)</f>
        <v>0</v>
      </c>
    </row>
    <row r="831" spans="1:15" x14ac:dyDescent="0.4">
      <c r="A831" s="1217">
        <v>807</v>
      </c>
      <c r="B831" s="1218">
        <f>IF('発達障害（診断書なし・配慮あり）情報入力シート'!AQ831="",0,IF(AND('発達障害（診断書なし・配慮あり）情報入力シート'!AP831=1,'発達障害（診断書なし・配慮あり）情報入力シート'!D831&lt;&gt;"",'発達障害（診断書なし・配慮あり）情報入力シート'!D831&lt;&gt;"在籍者(2年生以上)"),1,0))</f>
        <v>0</v>
      </c>
      <c r="C831" s="1218">
        <f t="shared" si="36"/>
        <v>0</v>
      </c>
      <c r="D831" s="1218" t="str">
        <f>IFERROR(MATCH(ROW('発達障害（診断書なし・配慮あり）情報入力シート'!A807),C:C,0),"")</f>
        <v/>
      </c>
      <c r="E831" s="1218">
        <f>IF('発達障害（診断書なし・配慮あり）情報入力シート'!BS831="",0,IF(AND('発達障害（診断書なし・配慮あり）情報入力シート'!BR831=1,'発達障害（診断書なし・配慮あり）情報入力シート'!D831&lt;&gt;"",'発達障害（診断書なし・配慮あり）情報入力シート'!D831&lt;&gt;"入学しなかった"),1,0))</f>
        <v>0</v>
      </c>
      <c r="F831" s="1218">
        <f t="shared" si="37"/>
        <v>0</v>
      </c>
      <c r="G831" s="1218" t="str">
        <f>IFERROR(MATCH(ROW('発達障害（診断書なし・配慮あり）情報入力シート'!AN807),F:F,0),"")</f>
        <v/>
      </c>
      <c r="H831" s="8">
        <f>IF('発達障害（診断書なし・配慮あり）情報入力シート'!CL831="",0,IF(AND('発達障害（診断書なし・配慮あり）情報入力シート'!CK831=1,'発達障害（診断書なし・配慮あり）情報入力シート'!D831&lt;&gt;"",'発達障害（診断書なし・配慮あり）情報入力シート'!D831&lt;&gt;"入学しなかった"),1,0))</f>
        <v>0</v>
      </c>
      <c r="I831" s="8">
        <f t="shared" si="38"/>
        <v>0</v>
      </c>
      <c r="J831" s="8" t="str">
        <f>IFERROR(MATCH(ROW('発達障害（診断書なし・配慮あり）情報入力シート'!BD807),I:I,0),"")</f>
        <v/>
      </c>
      <c r="K831" s="8">
        <f>IF(OR(SUM('発達障害（診断書なし・配慮あり）情報入力シート'!AT831:BQ831,'発達障害（診断書なし・配慮あり）情報入力シート'!BT831:CJ831)&gt;0,COUNTA('発達障害（診断書なし・配慮あり）情報入力シート'!BR831:BS831)=2,COUNTA('発達障害（診断書なし・配慮あり）情報入力シート'!CK831:CL831)=2),1,0)</f>
        <v>0</v>
      </c>
      <c r="L831" s="8">
        <f>SUM('発達障害（診断書なし・配慮あり）情報入力シート'!J831:M831)+COUNTA('発達障害（診断書なし・配慮あり）情報入力シート'!N831)</f>
        <v>0</v>
      </c>
      <c r="M831" s="8">
        <f>SUM('発達障害（診断書なし・配慮あり）情報入力シート'!O831:R831)+COUNTA('発達障害（診断書なし・配慮あり）情報入力シート'!S831)</f>
        <v>0</v>
      </c>
      <c r="N831" s="8">
        <f>IF(SUM('発達障害（診断書なし・配慮あり）情報入力シート'!$T831:$AP831)&gt;0,1,0)</f>
        <v>0</v>
      </c>
      <c r="O831" s="8">
        <f>IF('発達障害（診断書なし・配慮あり）情報入力シート'!D831="入学者(新1年生)",1,0)</f>
        <v>0</v>
      </c>
    </row>
    <row r="832" spans="1:15" x14ac:dyDescent="0.4">
      <c r="A832" s="1217">
        <v>808</v>
      </c>
      <c r="B832" s="1218">
        <f>IF('発達障害（診断書なし・配慮あり）情報入力シート'!AQ832="",0,IF(AND('発達障害（診断書なし・配慮あり）情報入力シート'!AP832=1,'発達障害（診断書なし・配慮あり）情報入力シート'!D832&lt;&gt;"",'発達障害（診断書なし・配慮あり）情報入力シート'!D832&lt;&gt;"在籍者(2年生以上)"),1,0))</f>
        <v>0</v>
      </c>
      <c r="C832" s="1218">
        <f t="shared" si="36"/>
        <v>0</v>
      </c>
      <c r="D832" s="1218" t="str">
        <f>IFERROR(MATCH(ROW('発達障害（診断書なし・配慮あり）情報入力シート'!A808),C:C,0),"")</f>
        <v/>
      </c>
      <c r="E832" s="1218">
        <f>IF('発達障害（診断書なし・配慮あり）情報入力シート'!BS832="",0,IF(AND('発達障害（診断書なし・配慮あり）情報入力シート'!BR832=1,'発達障害（診断書なし・配慮あり）情報入力シート'!D832&lt;&gt;"",'発達障害（診断書なし・配慮あり）情報入力シート'!D832&lt;&gt;"入学しなかった"),1,0))</f>
        <v>0</v>
      </c>
      <c r="F832" s="1218">
        <f t="shared" si="37"/>
        <v>0</v>
      </c>
      <c r="G832" s="1218" t="str">
        <f>IFERROR(MATCH(ROW('発達障害（診断書なし・配慮あり）情報入力シート'!AN808),F:F,0),"")</f>
        <v/>
      </c>
      <c r="H832" s="8">
        <f>IF('発達障害（診断書なし・配慮あり）情報入力シート'!CL832="",0,IF(AND('発達障害（診断書なし・配慮あり）情報入力シート'!CK832=1,'発達障害（診断書なし・配慮あり）情報入力シート'!D832&lt;&gt;"",'発達障害（診断書なし・配慮あり）情報入力シート'!D832&lt;&gt;"入学しなかった"),1,0))</f>
        <v>0</v>
      </c>
      <c r="I832" s="8">
        <f t="shared" si="38"/>
        <v>0</v>
      </c>
      <c r="J832" s="8" t="str">
        <f>IFERROR(MATCH(ROW('発達障害（診断書なし・配慮あり）情報入力シート'!BD808),I:I,0),"")</f>
        <v/>
      </c>
      <c r="K832" s="8">
        <f>IF(OR(SUM('発達障害（診断書なし・配慮あり）情報入力シート'!AT832:BQ832,'発達障害（診断書なし・配慮あり）情報入力シート'!BT832:CJ832)&gt;0,COUNTA('発達障害（診断書なし・配慮あり）情報入力シート'!BR832:BS832)=2,COUNTA('発達障害（診断書なし・配慮あり）情報入力シート'!CK832:CL832)=2),1,0)</f>
        <v>0</v>
      </c>
      <c r="L832" s="8">
        <f>SUM('発達障害（診断書なし・配慮あり）情報入力シート'!J832:M832)+COUNTA('発達障害（診断書なし・配慮あり）情報入力シート'!N832)</f>
        <v>0</v>
      </c>
      <c r="M832" s="8">
        <f>SUM('発達障害（診断書なし・配慮あり）情報入力シート'!O832:R832)+COUNTA('発達障害（診断書なし・配慮あり）情報入力シート'!S832)</f>
        <v>0</v>
      </c>
      <c r="N832" s="8">
        <f>IF(SUM('発達障害（診断書なし・配慮あり）情報入力シート'!$T832:$AP832)&gt;0,1,0)</f>
        <v>0</v>
      </c>
      <c r="O832" s="8">
        <f>IF('発達障害（診断書なし・配慮あり）情報入力シート'!D832="入学者(新1年生)",1,0)</f>
        <v>0</v>
      </c>
    </row>
    <row r="833" spans="1:15" x14ac:dyDescent="0.4">
      <c r="A833" s="1217">
        <v>809</v>
      </c>
      <c r="B833" s="1218">
        <f>IF('発達障害（診断書なし・配慮あり）情報入力シート'!AQ833="",0,IF(AND('発達障害（診断書なし・配慮あり）情報入力シート'!AP833=1,'発達障害（診断書なし・配慮あり）情報入力シート'!D833&lt;&gt;"",'発達障害（診断書なし・配慮あり）情報入力シート'!D833&lt;&gt;"在籍者(2年生以上)"),1,0))</f>
        <v>0</v>
      </c>
      <c r="C833" s="1218">
        <f t="shared" si="36"/>
        <v>0</v>
      </c>
      <c r="D833" s="1218" t="str">
        <f>IFERROR(MATCH(ROW('発達障害（診断書なし・配慮あり）情報入力シート'!A809),C:C,0),"")</f>
        <v/>
      </c>
      <c r="E833" s="1218">
        <f>IF('発達障害（診断書なし・配慮あり）情報入力シート'!BS833="",0,IF(AND('発達障害（診断書なし・配慮あり）情報入力シート'!BR833=1,'発達障害（診断書なし・配慮あり）情報入力シート'!D833&lt;&gt;"",'発達障害（診断書なし・配慮あり）情報入力シート'!D833&lt;&gt;"入学しなかった"),1,0))</f>
        <v>0</v>
      </c>
      <c r="F833" s="1218">
        <f t="shared" si="37"/>
        <v>0</v>
      </c>
      <c r="G833" s="1218" t="str">
        <f>IFERROR(MATCH(ROW('発達障害（診断書なし・配慮あり）情報入力シート'!AN809),F:F,0),"")</f>
        <v/>
      </c>
      <c r="H833" s="8">
        <f>IF('発達障害（診断書なし・配慮あり）情報入力シート'!CL833="",0,IF(AND('発達障害（診断書なし・配慮あり）情報入力シート'!CK833=1,'発達障害（診断書なし・配慮あり）情報入力シート'!D833&lt;&gt;"",'発達障害（診断書なし・配慮あり）情報入力シート'!D833&lt;&gt;"入学しなかった"),1,0))</f>
        <v>0</v>
      </c>
      <c r="I833" s="8">
        <f t="shared" si="38"/>
        <v>0</v>
      </c>
      <c r="J833" s="8" t="str">
        <f>IFERROR(MATCH(ROW('発達障害（診断書なし・配慮あり）情報入力シート'!BD809),I:I,0),"")</f>
        <v/>
      </c>
      <c r="K833" s="8">
        <f>IF(OR(SUM('発達障害（診断書なし・配慮あり）情報入力シート'!AT833:BQ833,'発達障害（診断書なし・配慮あり）情報入力シート'!BT833:CJ833)&gt;0,COUNTA('発達障害（診断書なし・配慮あり）情報入力シート'!BR833:BS833)=2,COUNTA('発達障害（診断書なし・配慮あり）情報入力シート'!CK833:CL833)=2),1,0)</f>
        <v>0</v>
      </c>
      <c r="L833" s="8">
        <f>SUM('発達障害（診断書なし・配慮あり）情報入力シート'!J833:M833)+COUNTA('発達障害（診断書なし・配慮あり）情報入力シート'!N833)</f>
        <v>0</v>
      </c>
      <c r="M833" s="8">
        <f>SUM('発達障害（診断書なし・配慮あり）情報入力シート'!O833:R833)+COUNTA('発達障害（診断書なし・配慮あり）情報入力シート'!S833)</f>
        <v>0</v>
      </c>
      <c r="N833" s="8">
        <f>IF(SUM('発達障害（診断書なし・配慮あり）情報入力シート'!$T833:$AP833)&gt;0,1,0)</f>
        <v>0</v>
      </c>
      <c r="O833" s="8">
        <f>IF('発達障害（診断書なし・配慮あり）情報入力シート'!D833="入学者(新1年生)",1,0)</f>
        <v>0</v>
      </c>
    </row>
    <row r="834" spans="1:15" x14ac:dyDescent="0.4">
      <c r="A834" s="1217">
        <v>810</v>
      </c>
      <c r="B834" s="1218">
        <f>IF('発達障害（診断書なし・配慮あり）情報入力シート'!AQ834="",0,IF(AND('発達障害（診断書なし・配慮あり）情報入力シート'!AP834=1,'発達障害（診断書なし・配慮あり）情報入力シート'!D834&lt;&gt;"",'発達障害（診断書なし・配慮あり）情報入力シート'!D834&lt;&gt;"在籍者(2年生以上)"),1,0))</f>
        <v>0</v>
      </c>
      <c r="C834" s="1218">
        <f t="shared" si="36"/>
        <v>0</v>
      </c>
      <c r="D834" s="1218" t="str">
        <f>IFERROR(MATCH(ROW('発達障害（診断書なし・配慮あり）情報入力シート'!A810),C:C,0),"")</f>
        <v/>
      </c>
      <c r="E834" s="1218">
        <f>IF('発達障害（診断書なし・配慮あり）情報入力シート'!BS834="",0,IF(AND('発達障害（診断書なし・配慮あり）情報入力シート'!BR834=1,'発達障害（診断書なし・配慮あり）情報入力シート'!D834&lt;&gt;"",'発達障害（診断書なし・配慮あり）情報入力シート'!D834&lt;&gt;"入学しなかった"),1,0))</f>
        <v>0</v>
      </c>
      <c r="F834" s="1218">
        <f t="shared" si="37"/>
        <v>0</v>
      </c>
      <c r="G834" s="1218" t="str">
        <f>IFERROR(MATCH(ROW('発達障害（診断書なし・配慮あり）情報入力シート'!AN810),F:F,0),"")</f>
        <v/>
      </c>
      <c r="H834" s="8">
        <f>IF('発達障害（診断書なし・配慮あり）情報入力シート'!CL834="",0,IF(AND('発達障害（診断書なし・配慮あり）情報入力シート'!CK834=1,'発達障害（診断書なし・配慮あり）情報入力シート'!D834&lt;&gt;"",'発達障害（診断書なし・配慮あり）情報入力シート'!D834&lt;&gt;"入学しなかった"),1,0))</f>
        <v>0</v>
      </c>
      <c r="I834" s="8">
        <f t="shared" si="38"/>
        <v>0</v>
      </c>
      <c r="J834" s="8" t="str">
        <f>IFERROR(MATCH(ROW('発達障害（診断書なし・配慮あり）情報入力シート'!BD810),I:I,0),"")</f>
        <v/>
      </c>
      <c r="K834" s="8">
        <f>IF(OR(SUM('発達障害（診断書なし・配慮あり）情報入力シート'!AT834:BQ834,'発達障害（診断書なし・配慮あり）情報入力シート'!BT834:CJ834)&gt;0,COUNTA('発達障害（診断書なし・配慮あり）情報入力シート'!BR834:BS834)=2,COUNTA('発達障害（診断書なし・配慮あり）情報入力シート'!CK834:CL834)=2),1,0)</f>
        <v>0</v>
      </c>
      <c r="L834" s="8">
        <f>SUM('発達障害（診断書なし・配慮あり）情報入力シート'!J834:M834)+COUNTA('発達障害（診断書なし・配慮あり）情報入力シート'!N834)</f>
        <v>0</v>
      </c>
      <c r="M834" s="8">
        <f>SUM('発達障害（診断書なし・配慮あり）情報入力シート'!O834:R834)+COUNTA('発達障害（診断書なし・配慮あり）情報入力シート'!S834)</f>
        <v>0</v>
      </c>
      <c r="N834" s="8">
        <f>IF(SUM('発達障害（診断書なし・配慮あり）情報入力シート'!$T834:$AP834)&gt;0,1,0)</f>
        <v>0</v>
      </c>
      <c r="O834" s="8">
        <f>IF('発達障害（診断書なし・配慮あり）情報入力シート'!D834="入学者(新1年生)",1,0)</f>
        <v>0</v>
      </c>
    </row>
    <row r="835" spans="1:15" x14ac:dyDescent="0.4">
      <c r="A835" s="1217">
        <v>811</v>
      </c>
      <c r="B835" s="1218">
        <f>IF('発達障害（診断書なし・配慮あり）情報入力シート'!AQ835="",0,IF(AND('発達障害（診断書なし・配慮あり）情報入力シート'!AP835=1,'発達障害（診断書なし・配慮あり）情報入力シート'!D835&lt;&gt;"",'発達障害（診断書なし・配慮あり）情報入力シート'!D835&lt;&gt;"在籍者(2年生以上)"),1,0))</f>
        <v>0</v>
      </c>
      <c r="C835" s="1218">
        <f t="shared" si="36"/>
        <v>0</v>
      </c>
      <c r="D835" s="1218" t="str">
        <f>IFERROR(MATCH(ROW('発達障害（診断書なし・配慮あり）情報入力シート'!A811),C:C,0),"")</f>
        <v/>
      </c>
      <c r="E835" s="1218">
        <f>IF('発達障害（診断書なし・配慮あり）情報入力シート'!BS835="",0,IF(AND('発達障害（診断書なし・配慮あり）情報入力シート'!BR835=1,'発達障害（診断書なし・配慮あり）情報入力シート'!D835&lt;&gt;"",'発達障害（診断書なし・配慮あり）情報入力シート'!D835&lt;&gt;"入学しなかった"),1,0))</f>
        <v>0</v>
      </c>
      <c r="F835" s="1218">
        <f t="shared" si="37"/>
        <v>0</v>
      </c>
      <c r="G835" s="1218" t="str">
        <f>IFERROR(MATCH(ROW('発達障害（診断書なし・配慮あり）情報入力シート'!AN811),F:F,0),"")</f>
        <v/>
      </c>
      <c r="H835" s="8">
        <f>IF('発達障害（診断書なし・配慮あり）情報入力シート'!CL835="",0,IF(AND('発達障害（診断書なし・配慮あり）情報入力シート'!CK835=1,'発達障害（診断書なし・配慮あり）情報入力シート'!D835&lt;&gt;"",'発達障害（診断書なし・配慮あり）情報入力シート'!D835&lt;&gt;"入学しなかった"),1,0))</f>
        <v>0</v>
      </c>
      <c r="I835" s="8">
        <f t="shared" si="38"/>
        <v>0</v>
      </c>
      <c r="J835" s="8" t="str">
        <f>IFERROR(MATCH(ROW('発達障害（診断書なし・配慮あり）情報入力シート'!BD811),I:I,0),"")</f>
        <v/>
      </c>
      <c r="K835" s="8">
        <f>IF(OR(SUM('発達障害（診断書なし・配慮あり）情報入力シート'!AT835:BQ835,'発達障害（診断書なし・配慮あり）情報入力シート'!BT835:CJ835)&gt;0,COUNTA('発達障害（診断書なし・配慮あり）情報入力シート'!BR835:BS835)=2,COUNTA('発達障害（診断書なし・配慮あり）情報入力シート'!CK835:CL835)=2),1,0)</f>
        <v>0</v>
      </c>
      <c r="L835" s="8">
        <f>SUM('発達障害（診断書なし・配慮あり）情報入力シート'!J835:M835)+COUNTA('発達障害（診断書なし・配慮あり）情報入力シート'!N835)</f>
        <v>0</v>
      </c>
      <c r="M835" s="8">
        <f>SUM('発達障害（診断書なし・配慮あり）情報入力シート'!O835:R835)+COUNTA('発達障害（診断書なし・配慮あり）情報入力シート'!S835)</f>
        <v>0</v>
      </c>
      <c r="N835" s="8">
        <f>IF(SUM('発達障害（診断書なし・配慮あり）情報入力シート'!$T835:$AP835)&gt;0,1,0)</f>
        <v>0</v>
      </c>
      <c r="O835" s="8">
        <f>IF('発達障害（診断書なし・配慮あり）情報入力シート'!D835="入学者(新1年生)",1,0)</f>
        <v>0</v>
      </c>
    </row>
    <row r="836" spans="1:15" x14ac:dyDescent="0.4">
      <c r="A836" s="1217">
        <v>812</v>
      </c>
      <c r="B836" s="1218">
        <f>IF('発達障害（診断書なし・配慮あり）情報入力シート'!AQ836="",0,IF(AND('発達障害（診断書なし・配慮あり）情報入力シート'!AP836=1,'発達障害（診断書なし・配慮あり）情報入力シート'!D836&lt;&gt;"",'発達障害（診断書なし・配慮あり）情報入力シート'!D836&lt;&gt;"在籍者(2年生以上)"),1,0))</f>
        <v>0</v>
      </c>
      <c r="C836" s="1218">
        <f t="shared" si="36"/>
        <v>0</v>
      </c>
      <c r="D836" s="1218" t="str">
        <f>IFERROR(MATCH(ROW('発達障害（診断書なし・配慮あり）情報入力シート'!A812),C:C,0),"")</f>
        <v/>
      </c>
      <c r="E836" s="1218">
        <f>IF('発達障害（診断書なし・配慮あり）情報入力シート'!BS836="",0,IF(AND('発達障害（診断書なし・配慮あり）情報入力シート'!BR836=1,'発達障害（診断書なし・配慮あり）情報入力シート'!D836&lt;&gt;"",'発達障害（診断書なし・配慮あり）情報入力シート'!D836&lt;&gt;"入学しなかった"),1,0))</f>
        <v>0</v>
      </c>
      <c r="F836" s="1218">
        <f t="shared" si="37"/>
        <v>0</v>
      </c>
      <c r="G836" s="1218" t="str">
        <f>IFERROR(MATCH(ROW('発達障害（診断書なし・配慮あり）情報入力シート'!AN812),F:F,0),"")</f>
        <v/>
      </c>
      <c r="H836" s="8">
        <f>IF('発達障害（診断書なし・配慮あり）情報入力シート'!CL836="",0,IF(AND('発達障害（診断書なし・配慮あり）情報入力シート'!CK836=1,'発達障害（診断書なし・配慮あり）情報入力シート'!D836&lt;&gt;"",'発達障害（診断書なし・配慮あり）情報入力シート'!D836&lt;&gt;"入学しなかった"),1,0))</f>
        <v>0</v>
      </c>
      <c r="I836" s="8">
        <f t="shared" si="38"/>
        <v>0</v>
      </c>
      <c r="J836" s="8" t="str">
        <f>IFERROR(MATCH(ROW('発達障害（診断書なし・配慮あり）情報入力シート'!BD812),I:I,0),"")</f>
        <v/>
      </c>
      <c r="K836" s="8">
        <f>IF(OR(SUM('発達障害（診断書なし・配慮あり）情報入力シート'!AT836:BQ836,'発達障害（診断書なし・配慮あり）情報入力シート'!BT836:CJ836)&gt;0,COUNTA('発達障害（診断書なし・配慮あり）情報入力シート'!BR836:BS836)=2,COUNTA('発達障害（診断書なし・配慮あり）情報入力シート'!CK836:CL836)=2),1,0)</f>
        <v>0</v>
      </c>
      <c r="L836" s="8">
        <f>SUM('発達障害（診断書なし・配慮あり）情報入力シート'!J836:M836)+COUNTA('発達障害（診断書なし・配慮あり）情報入力シート'!N836)</f>
        <v>0</v>
      </c>
      <c r="M836" s="8">
        <f>SUM('発達障害（診断書なし・配慮あり）情報入力シート'!O836:R836)+COUNTA('発達障害（診断書なし・配慮あり）情報入力シート'!S836)</f>
        <v>0</v>
      </c>
      <c r="N836" s="8">
        <f>IF(SUM('発達障害（診断書なし・配慮あり）情報入力シート'!$T836:$AP836)&gt;0,1,0)</f>
        <v>0</v>
      </c>
      <c r="O836" s="8">
        <f>IF('発達障害（診断書なし・配慮あり）情報入力シート'!D836="入学者(新1年生)",1,0)</f>
        <v>0</v>
      </c>
    </row>
    <row r="837" spans="1:15" x14ac:dyDescent="0.4">
      <c r="A837" s="1217">
        <v>813</v>
      </c>
      <c r="B837" s="1218">
        <f>IF('発達障害（診断書なし・配慮あり）情報入力シート'!AQ837="",0,IF(AND('発達障害（診断書なし・配慮あり）情報入力シート'!AP837=1,'発達障害（診断書なし・配慮あり）情報入力シート'!D837&lt;&gt;"",'発達障害（診断書なし・配慮あり）情報入力シート'!D837&lt;&gt;"在籍者(2年生以上)"),1,0))</f>
        <v>0</v>
      </c>
      <c r="C837" s="1218">
        <f t="shared" si="36"/>
        <v>0</v>
      </c>
      <c r="D837" s="1218" t="str">
        <f>IFERROR(MATCH(ROW('発達障害（診断書なし・配慮あり）情報入力シート'!A813),C:C,0),"")</f>
        <v/>
      </c>
      <c r="E837" s="1218">
        <f>IF('発達障害（診断書なし・配慮あり）情報入力シート'!BS837="",0,IF(AND('発達障害（診断書なし・配慮あり）情報入力シート'!BR837=1,'発達障害（診断書なし・配慮あり）情報入力シート'!D837&lt;&gt;"",'発達障害（診断書なし・配慮あり）情報入力シート'!D837&lt;&gt;"入学しなかった"),1,0))</f>
        <v>0</v>
      </c>
      <c r="F837" s="1218">
        <f t="shared" si="37"/>
        <v>0</v>
      </c>
      <c r="G837" s="1218" t="str">
        <f>IFERROR(MATCH(ROW('発達障害（診断書なし・配慮あり）情報入力シート'!AN813),F:F,0),"")</f>
        <v/>
      </c>
      <c r="H837" s="8">
        <f>IF('発達障害（診断書なし・配慮あり）情報入力シート'!CL837="",0,IF(AND('発達障害（診断書なし・配慮あり）情報入力シート'!CK837=1,'発達障害（診断書なし・配慮あり）情報入力シート'!D837&lt;&gt;"",'発達障害（診断書なし・配慮あり）情報入力シート'!D837&lt;&gt;"入学しなかった"),1,0))</f>
        <v>0</v>
      </c>
      <c r="I837" s="8">
        <f t="shared" si="38"/>
        <v>0</v>
      </c>
      <c r="J837" s="8" t="str">
        <f>IFERROR(MATCH(ROW('発達障害（診断書なし・配慮あり）情報入力シート'!BD813),I:I,0),"")</f>
        <v/>
      </c>
      <c r="K837" s="8">
        <f>IF(OR(SUM('発達障害（診断書なし・配慮あり）情報入力シート'!AT837:BQ837,'発達障害（診断書なし・配慮あり）情報入力シート'!BT837:CJ837)&gt;0,COUNTA('発達障害（診断書なし・配慮あり）情報入力シート'!BR837:BS837)=2,COUNTA('発達障害（診断書なし・配慮あり）情報入力シート'!CK837:CL837)=2),1,0)</f>
        <v>0</v>
      </c>
      <c r="L837" s="8">
        <f>SUM('発達障害（診断書なし・配慮あり）情報入力シート'!J837:M837)+COUNTA('発達障害（診断書なし・配慮あり）情報入力シート'!N837)</f>
        <v>0</v>
      </c>
      <c r="M837" s="8">
        <f>SUM('発達障害（診断書なし・配慮あり）情報入力シート'!O837:R837)+COUNTA('発達障害（診断書なし・配慮あり）情報入力シート'!S837)</f>
        <v>0</v>
      </c>
      <c r="N837" s="8">
        <f>IF(SUM('発達障害（診断書なし・配慮あり）情報入力シート'!$T837:$AP837)&gt;0,1,0)</f>
        <v>0</v>
      </c>
      <c r="O837" s="8">
        <f>IF('発達障害（診断書なし・配慮あり）情報入力シート'!D837="入学者(新1年生)",1,0)</f>
        <v>0</v>
      </c>
    </row>
    <row r="838" spans="1:15" x14ac:dyDescent="0.4">
      <c r="A838" s="1217">
        <v>814</v>
      </c>
      <c r="B838" s="1218">
        <f>IF('発達障害（診断書なし・配慮あり）情報入力シート'!AQ838="",0,IF(AND('発達障害（診断書なし・配慮あり）情報入力シート'!AP838=1,'発達障害（診断書なし・配慮あり）情報入力シート'!D838&lt;&gt;"",'発達障害（診断書なし・配慮あり）情報入力シート'!D838&lt;&gt;"在籍者(2年生以上)"),1,0))</f>
        <v>0</v>
      </c>
      <c r="C838" s="1218">
        <f t="shared" si="36"/>
        <v>0</v>
      </c>
      <c r="D838" s="1218" t="str">
        <f>IFERROR(MATCH(ROW('発達障害（診断書なし・配慮あり）情報入力シート'!A814),C:C,0),"")</f>
        <v/>
      </c>
      <c r="E838" s="1218">
        <f>IF('発達障害（診断書なし・配慮あり）情報入力シート'!BS838="",0,IF(AND('発達障害（診断書なし・配慮あり）情報入力シート'!BR838=1,'発達障害（診断書なし・配慮あり）情報入力シート'!D838&lt;&gt;"",'発達障害（診断書なし・配慮あり）情報入力シート'!D838&lt;&gt;"入学しなかった"),1,0))</f>
        <v>0</v>
      </c>
      <c r="F838" s="1218">
        <f t="shared" si="37"/>
        <v>0</v>
      </c>
      <c r="G838" s="1218" t="str">
        <f>IFERROR(MATCH(ROW('発達障害（診断書なし・配慮あり）情報入力シート'!AN814),F:F,0),"")</f>
        <v/>
      </c>
      <c r="H838" s="8">
        <f>IF('発達障害（診断書なし・配慮あり）情報入力シート'!CL838="",0,IF(AND('発達障害（診断書なし・配慮あり）情報入力シート'!CK838=1,'発達障害（診断書なし・配慮あり）情報入力シート'!D838&lt;&gt;"",'発達障害（診断書なし・配慮あり）情報入力シート'!D838&lt;&gt;"入学しなかった"),1,0))</f>
        <v>0</v>
      </c>
      <c r="I838" s="8">
        <f t="shared" si="38"/>
        <v>0</v>
      </c>
      <c r="J838" s="8" t="str">
        <f>IFERROR(MATCH(ROW('発達障害（診断書なし・配慮あり）情報入力シート'!BD814),I:I,0),"")</f>
        <v/>
      </c>
      <c r="K838" s="8">
        <f>IF(OR(SUM('発達障害（診断書なし・配慮あり）情報入力シート'!AT838:BQ838,'発達障害（診断書なし・配慮あり）情報入力シート'!BT838:CJ838)&gt;0,COUNTA('発達障害（診断書なし・配慮あり）情報入力シート'!BR838:BS838)=2,COUNTA('発達障害（診断書なし・配慮あり）情報入力シート'!CK838:CL838)=2),1,0)</f>
        <v>0</v>
      </c>
      <c r="L838" s="8">
        <f>SUM('発達障害（診断書なし・配慮あり）情報入力シート'!J838:M838)+COUNTA('発達障害（診断書なし・配慮あり）情報入力シート'!N838)</f>
        <v>0</v>
      </c>
      <c r="M838" s="8">
        <f>SUM('発達障害（診断書なし・配慮あり）情報入力シート'!O838:R838)+COUNTA('発達障害（診断書なし・配慮あり）情報入力シート'!S838)</f>
        <v>0</v>
      </c>
      <c r="N838" s="8">
        <f>IF(SUM('発達障害（診断書なし・配慮あり）情報入力シート'!$T838:$AP838)&gt;0,1,0)</f>
        <v>0</v>
      </c>
      <c r="O838" s="8">
        <f>IF('発達障害（診断書なし・配慮あり）情報入力シート'!D838="入学者(新1年生)",1,0)</f>
        <v>0</v>
      </c>
    </row>
    <row r="839" spans="1:15" x14ac:dyDescent="0.4">
      <c r="A839" s="1217">
        <v>815</v>
      </c>
      <c r="B839" s="1218">
        <f>IF('発達障害（診断書なし・配慮あり）情報入力シート'!AQ839="",0,IF(AND('発達障害（診断書なし・配慮あり）情報入力シート'!AP839=1,'発達障害（診断書なし・配慮あり）情報入力シート'!D839&lt;&gt;"",'発達障害（診断書なし・配慮あり）情報入力シート'!D839&lt;&gt;"在籍者(2年生以上)"),1,0))</f>
        <v>0</v>
      </c>
      <c r="C839" s="1218">
        <f t="shared" si="36"/>
        <v>0</v>
      </c>
      <c r="D839" s="1218" t="str">
        <f>IFERROR(MATCH(ROW('発達障害（診断書なし・配慮あり）情報入力シート'!A815),C:C,0),"")</f>
        <v/>
      </c>
      <c r="E839" s="1218">
        <f>IF('発達障害（診断書なし・配慮あり）情報入力シート'!BS839="",0,IF(AND('発達障害（診断書なし・配慮あり）情報入力シート'!BR839=1,'発達障害（診断書なし・配慮あり）情報入力シート'!D839&lt;&gt;"",'発達障害（診断書なし・配慮あり）情報入力シート'!D839&lt;&gt;"入学しなかった"),1,0))</f>
        <v>0</v>
      </c>
      <c r="F839" s="1218">
        <f t="shared" si="37"/>
        <v>0</v>
      </c>
      <c r="G839" s="1218" t="str">
        <f>IFERROR(MATCH(ROW('発達障害（診断書なし・配慮あり）情報入力シート'!AN815),F:F,0),"")</f>
        <v/>
      </c>
      <c r="H839" s="8">
        <f>IF('発達障害（診断書なし・配慮あり）情報入力シート'!CL839="",0,IF(AND('発達障害（診断書なし・配慮あり）情報入力シート'!CK839=1,'発達障害（診断書なし・配慮あり）情報入力シート'!D839&lt;&gt;"",'発達障害（診断書なし・配慮あり）情報入力シート'!D839&lt;&gt;"入学しなかった"),1,0))</f>
        <v>0</v>
      </c>
      <c r="I839" s="8">
        <f t="shared" si="38"/>
        <v>0</v>
      </c>
      <c r="J839" s="8" t="str">
        <f>IFERROR(MATCH(ROW('発達障害（診断書なし・配慮あり）情報入力シート'!BD815),I:I,0),"")</f>
        <v/>
      </c>
      <c r="K839" s="8">
        <f>IF(OR(SUM('発達障害（診断書なし・配慮あり）情報入力シート'!AT839:BQ839,'発達障害（診断書なし・配慮あり）情報入力シート'!BT839:CJ839)&gt;0,COUNTA('発達障害（診断書なし・配慮あり）情報入力シート'!BR839:BS839)=2,COUNTA('発達障害（診断書なし・配慮あり）情報入力シート'!CK839:CL839)=2),1,0)</f>
        <v>0</v>
      </c>
      <c r="L839" s="8">
        <f>SUM('発達障害（診断書なし・配慮あり）情報入力シート'!J839:M839)+COUNTA('発達障害（診断書なし・配慮あり）情報入力シート'!N839)</f>
        <v>0</v>
      </c>
      <c r="M839" s="8">
        <f>SUM('発達障害（診断書なし・配慮あり）情報入力シート'!O839:R839)+COUNTA('発達障害（診断書なし・配慮あり）情報入力シート'!S839)</f>
        <v>0</v>
      </c>
      <c r="N839" s="8">
        <f>IF(SUM('発達障害（診断書なし・配慮あり）情報入力シート'!$T839:$AP839)&gt;0,1,0)</f>
        <v>0</v>
      </c>
      <c r="O839" s="8">
        <f>IF('発達障害（診断書なし・配慮あり）情報入力シート'!D839="入学者(新1年生)",1,0)</f>
        <v>0</v>
      </c>
    </row>
    <row r="840" spans="1:15" x14ac:dyDescent="0.4">
      <c r="A840" s="1217">
        <v>816</v>
      </c>
      <c r="B840" s="1218">
        <f>IF('発達障害（診断書なし・配慮あり）情報入力シート'!AQ840="",0,IF(AND('発達障害（診断書なし・配慮あり）情報入力シート'!AP840=1,'発達障害（診断書なし・配慮あり）情報入力シート'!D840&lt;&gt;"",'発達障害（診断書なし・配慮あり）情報入力シート'!D840&lt;&gt;"在籍者(2年生以上)"),1,0))</f>
        <v>0</v>
      </c>
      <c r="C840" s="1218">
        <f t="shared" si="36"/>
        <v>0</v>
      </c>
      <c r="D840" s="1218" t="str">
        <f>IFERROR(MATCH(ROW('発達障害（診断書なし・配慮あり）情報入力シート'!A816),C:C,0),"")</f>
        <v/>
      </c>
      <c r="E840" s="1218">
        <f>IF('発達障害（診断書なし・配慮あり）情報入力シート'!BS840="",0,IF(AND('発達障害（診断書なし・配慮あり）情報入力シート'!BR840=1,'発達障害（診断書なし・配慮あり）情報入力シート'!D840&lt;&gt;"",'発達障害（診断書なし・配慮あり）情報入力シート'!D840&lt;&gt;"入学しなかった"),1,0))</f>
        <v>0</v>
      </c>
      <c r="F840" s="1218">
        <f t="shared" si="37"/>
        <v>0</v>
      </c>
      <c r="G840" s="1218" t="str">
        <f>IFERROR(MATCH(ROW('発達障害（診断書なし・配慮あり）情報入力シート'!AN816),F:F,0),"")</f>
        <v/>
      </c>
      <c r="H840" s="8">
        <f>IF('発達障害（診断書なし・配慮あり）情報入力シート'!CL840="",0,IF(AND('発達障害（診断書なし・配慮あり）情報入力シート'!CK840=1,'発達障害（診断書なし・配慮あり）情報入力シート'!D840&lt;&gt;"",'発達障害（診断書なし・配慮あり）情報入力シート'!D840&lt;&gt;"入学しなかった"),1,0))</f>
        <v>0</v>
      </c>
      <c r="I840" s="8">
        <f t="shared" si="38"/>
        <v>0</v>
      </c>
      <c r="J840" s="8" t="str">
        <f>IFERROR(MATCH(ROW('発達障害（診断書なし・配慮あり）情報入力シート'!BD816),I:I,0),"")</f>
        <v/>
      </c>
      <c r="K840" s="8">
        <f>IF(OR(SUM('発達障害（診断書なし・配慮あり）情報入力シート'!AT840:BQ840,'発達障害（診断書なし・配慮あり）情報入力シート'!BT840:CJ840)&gt;0,COUNTA('発達障害（診断書なし・配慮あり）情報入力シート'!BR840:BS840)=2,COUNTA('発達障害（診断書なし・配慮あり）情報入力シート'!CK840:CL840)=2),1,0)</f>
        <v>0</v>
      </c>
      <c r="L840" s="8">
        <f>SUM('発達障害（診断書なし・配慮あり）情報入力シート'!J840:M840)+COUNTA('発達障害（診断書なし・配慮あり）情報入力シート'!N840)</f>
        <v>0</v>
      </c>
      <c r="M840" s="8">
        <f>SUM('発達障害（診断書なし・配慮あり）情報入力シート'!O840:R840)+COUNTA('発達障害（診断書なし・配慮あり）情報入力シート'!S840)</f>
        <v>0</v>
      </c>
      <c r="N840" s="8">
        <f>IF(SUM('発達障害（診断書なし・配慮あり）情報入力シート'!$T840:$AP840)&gt;0,1,0)</f>
        <v>0</v>
      </c>
      <c r="O840" s="8">
        <f>IF('発達障害（診断書なし・配慮あり）情報入力シート'!D840="入学者(新1年生)",1,0)</f>
        <v>0</v>
      </c>
    </row>
    <row r="841" spans="1:15" x14ac:dyDescent="0.4">
      <c r="A841" s="1217">
        <v>817</v>
      </c>
      <c r="B841" s="1218">
        <f>IF('発達障害（診断書なし・配慮あり）情報入力シート'!AQ841="",0,IF(AND('発達障害（診断書なし・配慮あり）情報入力シート'!AP841=1,'発達障害（診断書なし・配慮あり）情報入力シート'!D841&lt;&gt;"",'発達障害（診断書なし・配慮あり）情報入力シート'!D841&lt;&gt;"在籍者(2年生以上)"),1,0))</f>
        <v>0</v>
      </c>
      <c r="C841" s="1218">
        <f t="shared" si="36"/>
        <v>0</v>
      </c>
      <c r="D841" s="1218" t="str">
        <f>IFERROR(MATCH(ROW('発達障害（診断書なし・配慮あり）情報入力シート'!A817),C:C,0),"")</f>
        <v/>
      </c>
      <c r="E841" s="1218">
        <f>IF('発達障害（診断書なし・配慮あり）情報入力シート'!BS841="",0,IF(AND('発達障害（診断書なし・配慮あり）情報入力シート'!BR841=1,'発達障害（診断書なし・配慮あり）情報入力シート'!D841&lt;&gt;"",'発達障害（診断書なし・配慮あり）情報入力シート'!D841&lt;&gt;"入学しなかった"),1,0))</f>
        <v>0</v>
      </c>
      <c r="F841" s="1218">
        <f t="shared" si="37"/>
        <v>0</v>
      </c>
      <c r="G841" s="1218" t="str">
        <f>IFERROR(MATCH(ROW('発達障害（診断書なし・配慮あり）情報入力シート'!AN817),F:F,0),"")</f>
        <v/>
      </c>
      <c r="H841" s="8">
        <f>IF('発達障害（診断書なし・配慮あり）情報入力シート'!CL841="",0,IF(AND('発達障害（診断書なし・配慮あり）情報入力シート'!CK841=1,'発達障害（診断書なし・配慮あり）情報入力シート'!D841&lt;&gt;"",'発達障害（診断書なし・配慮あり）情報入力シート'!D841&lt;&gt;"入学しなかった"),1,0))</f>
        <v>0</v>
      </c>
      <c r="I841" s="8">
        <f t="shared" si="38"/>
        <v>0</v>
      </c>
      <c r="J841" s="8" t="str">
        <f>IFERROR(MATCH(ROW('発達障害（診断書なし・配慮あり）情報入力シート'!BD817),I:I,0),"")</f>
        <v/>
      </c>
      <c r="K841" s="8">
        <f>IF(OR(SUM('発達障害（診断書なし・配慮あり）情報入力シート'!AT841:BQ841,'発達障害（診断書なし・配慮あり）情報入力シート'!BT841:CJ841)&gt;0,COUNTA('発達障害（診断書なし・配慮あり）情報入力シート'!BR841:BS841)=2,COUNTA('発達障害（診断書なし・配慮あり）情報入力シート'!CK841:CL841)=2),1,0)</f>
        <v>0</v>
      </c>
      <c r="L841" s="8">
        <f>SUM('発達障害（診断書なし・配慮あり）情報入力シート'!J841:M841)+COUNTA('発達障害（診断書なし・配慮あり）情報入力シート'!N841)</f>
        <v>0</v>
      </c>
      <c r="M841" s="8">
        <f>SUM('発達障害（診断書なし・配慮あり）情報入力シート'!O841:R841)+COUNTA('発達障害（診断書なし・配慮あり）情報入力シート'!S841)</f>
        <v>0</v>
      </c>
      <c r="N841" s="8">
        <f>IF(SUM('発達障害（診断書なし・配慮あり）情報入力シート'!$T841:$AP841)&gt;0,1,0)</f>
        <v>0</v>
      </c>
      <c r="O841" s="8">
        <f>IF('発達障害（診断書なし・配慮あり）情報入力シート'!D841="入学者(新1年生)",1,0)</f>
        <v>0</v>
      </c>
    </row>
    <row r="842" spans="1:15" x14ac:dyDescent="0.4">
      <c r="A842" s="1217">
        <v>818</v>
      </c>
      <c r="B842" s="1218">
        <f>IF('発達障害（診断書なし・配慮あり）情報入力シート'!AQ842="",0,IF(AND('発達障害（診断書なし・配慮あり）情報入力シート'!AP842=1,'発達障害（診断書なし・配慮あり）情報入力シート'!D842&lt;&gt;"",'発達障害（診断書なし・配慮あり）情報入力シート'!D842&lt;&gt;"在籍者(2年生以上)"),1,0))</f>
        <v>0</v>
      </c>
      <c r="C842" s="1218">
        <f t="shared" si="36"/>
        <v>0</v>
      </c>
      <c r="D842" s="1218" t="str">
        <f>IFERROR(MATCH(ROW('発達障害（診断書なし・配慮あり）情報入力シート'!A818),C:C,0),"")</f>
        <v/>
      </c>
      <c r="E842" s="1218">
        <f>IF('発達障害（診断書なし・配慮あり）情報入力シート'!BS842="",0,IF(AND('発達障害（診断書なし・配慮あり）情報入力シート'!BR842=1,'発達障害（診断書なし・配慮あり）情報入力シート'!D842&lt;&gt;"",'発達障害（診断書なし・配慮あり）情報入力シート'!D842&lt;&gt;"入学しなかった"),1,0))</f>
        <v>0</v>
      </c>
      <c r="F842" s="1218">
        <f t="shared" si="37"/>
        <v>0</v>
      </c>
      <c r="G842" s="1218" t="str">
        <f>IFERROR(MATCH(ROW('発達障害（診断書なし・配慮あり）情報入力シート'!AN818),F:F,0),"")</f>
        <v/>
      </c>
      <c r="H842" s="8">
        <f>IF('発達障害（診断書なし・配慮あり）情報入力シート'!CL842="",0,IF(AND('発達障害（診断書なし・配慮あり）情報入力シート'!CK842=1,'発達障害（診断書なし・配慮あり）情報入力シート'!D842&lt;&gt;"",'発達障害（診断書なし・配慮あり）情報入力シート'!D842&lt;&gt;"入学しなかった"),1,0))</f>
        <v>0</v>
      </c>
      <c r="I842" s="8">
        <f t="shared" si="38"/>
        <v>0</v>
      </c>
      <c r="J842" s="8" t="str">
        <f>IFERROR(MATCH(ROW('発達障害（診断書なし・配慮あり）情報入力シート'!BD818),I:I,0),"")</f>
        <v/>
      </c>
      <c r="K842" s="8">
        <f>IF(OR(SUM('発達障害（診断書なし・配慮あり）情報入力シート'!AT842:BQ842,'発達障害（診断書なし・配慮あり）情報入力シート'!BT842:CJ842)&gt;0,COUNTA('発達障害（診断書なし・配慮あり）情報入力シート'!BR842:BS842)=2,COUNTA('発達障害（診断書なし・配慮あり）情報入力シート'!CK842:CL842)=2),1,0)</f>
        <v>0</v>
      </c>
      <c r="L842" s="8">
        <f>SUM('発達障害（診断書なし・配慮あり）情報入力シート'!J842:M842)+COUNTA('発達障害（診断書なし・配慮あり）情報入力シート'!N842)</f>
        <v>0</v>
      </c>
      <c r="M842" s="8">
        <f>SUM('発達障害（診断書なし・配慮あり）情報入力シート'!O842:R842)+COUNTA('発達障害（診断書なし・配慮あり）情報入力シート'!S842)</f>
        <v>0</v>
      </c>
      <c r="N842" s="8">
        <f>IF(SUM('発達障害（診断書なし・配慮あり）情報入力シート'!$T842:$AP842)&gt;0,1,0)</f>
        <v>0</v>
      </c>
      <c r="O842" s="8">
        <f>IF('発達障害（診断書なし・配慮あり）情報入力シート'!D842="入学者(新1年生)",1,0)</f>
        <v>0</v>
      </c>
    </row>
    <row r="843" spans="1:15" x14ac:dyDescent="0.4">
      <c r="A843" s="1217">
        <v>819</v>
      </c>
      <c r="B843" s="1218">
        <f>IF('発達障害（診断書なし・配慮あり）情報入力シート'!AQ843="",0,IF(AND('発達障害（診断書なし・配慮あり）情報入力シート'!AP843=1,'発達障害（診断書なし・配慮あり）情報入力シート'!D843&lt;&gt;"",'発達障害（診断書なし・配慮あり）情報入力シート'!D843&lt;&gt;"在籍者(2年生以上)"),1,0))</f>
        <v>0</v>
      </c>
      <c r="C843" s="1218">
        <f t="shared" si="36"/>
        <v>0</v>
      </c>
      <c r="D843" s="1218" t="str">
        <f>IFERROR(MATCH(ROW('発達障害（診断書なし・配慮あり）情報入力シート'!A819),C:C,0),"")</f>
        <v/>
      </c>
      <c r="E843" s="1218">
        <f>IF('発達障害（診断書なし・配慮あり）情報入力シート'!BS843="",0,IF(AND('発達障害（診断書なし・配慮あり）情報入力シート'!BR843=1,'発達障害（診断書なし・配慮あり）情報入力シート'!D843&lt;&gt;"",'発達障害（診断書なし・配慮あり）情報入力シート'!D843&lt;&gt;"入学しなかった"),1,0))</f>
        <v>0</v>
      </c>
      <c r="F843" s="1218">
        <f t="shared" si="37"/>
        <v>0</v>
      </c>
      <c r="G843" s="1218" t="str">
        <f>IFERROR(MATCH(ROW('発達障害（診断書なし・配慮あり）情報入力シート'!AN819),F:F,0),"")</f>
        <v/>
      </c>
      <c r="H843" s="8">
        <f>IF('発達障害（診断書なし・配慮あり）情報入力シート'!CL843="",0,IF(AND('発達障害（診断書なし・配慮あり）情報入力シート'!CK843=1,'発達障害（診断書なし・配慮あり）情報入力シート'!D843&lt;&gt;"",'発達障害（診断書なし・配慮あり）情報入力シート'!D843&lt;&gt;"入学しなかった"),1,0))</f>
        <v>0</v>
      </c>
      <c r="I843" s="8">
        <f t="shared" si="38"/>
        <v>0</v>
      </c>
      <c r="J843" s="8" t="str">
        <f>IFERROR(MATCH(ROW('発達障害（診断書なし・配慮あり）情報入力シート'!BD819),I:I,0),"")</f>
        <v/>
      </c>
      <c r="K843" s="8">
        <f>IF(OR(SUM('発達障害（診断書なし・配慮あり）情報入力シート'!AT843:BQ843,'発達障害（診断書なし・配慮あり）情報入力シート'!BT843:CJ843)&gt;0,COUNTA('発達障害（診断書なし・配慮あり）情報入力シート'!BR843:BS843)=2,COUNTA('発達障害（診断書なし・配慮あり）情報入力シート'!CK843:CL843)=2),1,0)</f>
        <v>0</v>
      </c>
      <c r="L843" s="8">
        <f>SUM('発達障害（診断書なし・配慮あり）情報入力シート'!J843:M843)+COUNTA('発達障害（診断書なし・配慮あり）情報入力シート'!N843)</f>
        <v>0</v>
      </c>
      <c r="M843" s="8">
        <f>SUM('発達障害（診断書なし・配慮あり）情報入力シート'!O843:R843)+COUNTA('発達障害（診断書なし・配慮あり）情報入力シート'!S843)</f>
        <v>0</v>
      </c>
      <c r="N843" s="8">
        <f>IF(SUM('発達障害（診断書なし・配慮あり）情報入力シート'!$T843:$AP843)&gt;0,1,0)</f>
        <v>0</v>
      </c>
      <c r="O843" s="8">
        <f>IF('発達障害（診断書なし・配慮あり）情報入力シート'!D843="入学者(新1年生)",1,0)</f>
        <v>0</v>
      </c>
    </row>
    <row r="844" spans="1:15" x14ac:dyDescent="0.4">
      <c r="A844" s="1217">
        <v>820</v>
      </c>
      <c r="B844" s="1218">
        <f>IF('発達障害（診断書なし・配慮あり）情報入力シート'!AQ844="",0,IF(AND('発達障害（診断書なし・配慮あり）情報入力シート'!AP844=1,'発達障害（診断書なし・配慮あり）情報入力シート'!D844&lt;&gt;"",'発達障害（診断書なし・配慮あり）情報入力シート'!D844&lt;&gt;"在籍者(2年生以上)"),1,0))</f>
        <v>0</v>
      </c>
      <c r="C844" s="1218">
        <f t="shared" si="36"/>
        <v>0</v>
      </c>
      <c r="D844" s="1218" t="str">
        <f>IFERROR(MATCH(ROW('発達障害（診断書なし・配慮あり）情報入力シート'!A820),C:C,0),"")</f>
        <v/>
      </c>
      <c r="E844" s="1218">
        <f>IF('発達障害（診断書なし・配慮あり）情報入力シート'!BS844="",0,IF(AND('発達障害（診断書なし・配慮あり）情報入力シート'!BR844=1,'発達障害（診断書なし・配慮あり）情報入力シート'!D844&lt;&gt;"",'発達障害（診断書なし・配慮あり）情報入力シート'!D844&lt;&gt;"入学しなかった"),1,0))</f>
        <v>0</v>
      </c>
      <c r="F844" s="1218">
        <f t="shared" si="37"/>
        <v>0</v>
      </c>
      <c r="G844" s="1218" t="str">
        <f>IFERROR(MATCH(ROW('発達障害（診断書なし・配慮あり）情報入力シート'!AN820),F:F,0),"")</f>
        <v/>
      </c>
      <c r="H844" s="8">
        <f>IF('発達障害（診断書なし・配慮あり）情報入力シート'!CL844="",0,IF(AND('発達障害（診断書なし・配慮あり）情報入力シート'!CK844=1,'発達障害（診断書なし・配慮あり）情報入力シート'!D844&lt;&gt;"",'発達障害（診断書なし・配慮あり）情報入力シート'!D844&lt;&gt;"入学しなかった"),1,0))</f>
        <v>0</v>
      </c>
      <c r="I844" s="8">
        <f t="shared" si="38"/>
        <v>0</v>
      </c>
      <c r="J844" s="8" t="str">
        <f>IFERROR(MATCH(ROW('発達障害（診断書なし・配慮あり）情報入力シート'!BD820),I:I,0),"")</f>
        <v/>
      </c>
      <c r="K844" s="8">
        <f>IF(OR(SUM('発達障害（診断書なし・配慮あり）情報入力シート'!AT844:BQ844,'発達障害（診断書なし・配慮あり）情報入力シート'!BT844:CJ844)&gt;0,COUNTA('発達障害（診断書なし・配慮あり）情報入力シート'!BR844:BS844)=2,COUNTA('発達障害（診断書なし・配慮あり）情報入力シート'!CK844:CL844)=2),1,0)</f>
        <v>0</v>
      </c>
      <c r="L844" s="8">
        <f>SUM('発達障害（診断書なし・配慮あり）情報入力シート'!J844:M844)+COUNTA('発達障害（診断書なし・配慮あり）情報入力シート'!N844)</f>
        <v>0</v>
      </c>
      <c r="M844" s="8">
        <f>SUM('発達障害（診断書なし・配慮あり）情報入力シート'!O844:R844)+COUNTA('発達障害（診断書なし・配慮あり）情報入力シート'!S844)</f>
        <v>0</v>
      </c>
      <c r="N844" s="8">
        <f>IF(SUM('発達障害（診断書なし・配慮あり）情報入力シート'!$T844:$AP844)&gt;0,1,0)</f>
        <v>0</v>
      </c>
      <c r="O844" s="8">
        <f>IF('発達障害（診断書なし・配慮あり）情報入力シート'!D844="入学者(新1年生)",1,0)</f>
        <v>0</v>
      </c>
    </row>
    <row r="845" spans="1:15" x14ac:dyDescent="0.4">
      <c r="A845" s="1217">
        <v>821</v>
      </c>
      <c r="B845" s="1218">
        <f>IF('発達障害（診断書なし・配慮あり）情報入力シート'!AQ845="",0,IF(AND('発達障害（診断書なし・配慮あり）情報入力シート'!AP845=1,'発達障害（診断書なし・配慮あり）情報入力シート'!D845&lt;&gt;"",'発達障害（診断書なし・配慮あり）情報入力シート'!D845&lt;&gt;"在籍者(2年生以上)"),1,0))</f>
        <v>0</v>
      </c>
      <c r="C845" s="1218">
        <f t="shared" si="36"/>
        <v>0</v>
      </c>
      <c r="D845" s="1218" t="str">
        <f>IFERROR(MATCH(ROW('発達障害（診断書なし・配慮あり）情報入力シート'!A821),C:C,0),"")</f>
        <v/>
      </c>
      <c r="E845" s="1218">
        <f>IF('発達障害（診断書なし・配慮あり）情報入力シート'!BS845="",0,IF(AND('発達障害（診断書なし・配慮あり）情報入力シート'!BR845=1,'発達障害（診断書なし・配慮あり）情報入力シート'!D845&lt;&gt;"",'発達障害（診断書なし・配慮あり）情報入力シート'!D845&lt;&gt;"入学しなかった"),1,0))</f>
        <v>0</v>
      </c>
      <c r="F845" s="1218">
        <f t="shared" si="37"/>
        <v>0</v>
      </c>
      <c r="G845" s="1218" t="str">
        <f>IFERROR(MATCH(ROW('発達障害（診断書なし・配慮あり）情報入力シート'!AN821),F:F,0),"")</f>
        <v/>
      </c>
      <c r="H845" s="8">
        <f>IF('発達障害（診断書なし・配慮あり）情報入力シート'!CL845="",0,IF(AND('発達障害（診断書なし・配慮あり）情報入力シート'!CK845=1,'発達障害（診断書なし・配慮あり）情報入力シート'!D845&lt;&gt;"",'発達障害（診断書なし・配慮あり）情報入力シート'!D845&lt;&gt;"入学しなかった"),1,0))</f>
        <v>0</v>
      </c>
      <c r="I845" s="8">
        <f t="shared" si="38"/>
        <v>0</v>
      </c>
      <c r="J845" s="8" t="str">
        <f>IFERROR(MATCH(ROW('発達障害（診断書なし・配慮あり）情報入力シート'!BD821),I:I,0),"")</f>
        <v/>
      </c>
      <c r="K845" s="8">
        <f>IF(OR(SUM('発達障害（診断書なし・配慮あり）情報入力シート'!AT845:BQ845,'発達障害（診断書なし・配慮あり）情報入力シート'!BT845:CJ845)&gt;0,COUNTA('発達障害（診断書なし・配慮あり）情報入力シート'!BR845:BS845)=2,COUNTA('発達障害（診断書なし・配慮あり）情報入力シート'!CK845:CL845)=2),1,0)</f>
        <v>0</v>
      </c>
      <c r="L845" s="8">
        <f>SUM('発達障害（診断書なし・配慮あり）情報入力シート'!J845:M845)+COUNTA('発達障害（診断書なし・配慮あり）情報入力シート'!N845)</f>
        <v>0</v>
      </c>
      <c r="M845" s="8">
        <f>SUM('発達障害（診断書なし・配慮あり）情報入力シート'!O845:R845)+COUNTA('発達障害（診断書なし・配慮あり）情報入力シート'!S845)</f>
        <v>0</v>
      </c>
      <c r="N845" s="8">
        <f>IF(SUM('発達障害（診断書なし・配慮あり）情報入力シート'!$T845:$AP845)&gt;0,1,0)</f>
        <v>0</v>
      </c>
      <c r="O845" s="8">
        <f>IF('発達障害（診断書なし・配慮あり）情報入力シート'!D845="入学者(新1年生)",1,0)</f>
        <v>0</v>
      </c>
    </row>
    <row r="846" spans="1:15" x14ac:dyDescent="0.4">
      <c r="A846" s="1217">
        <v>822</v>
      </c>
      <c r="B846" s="1218">
        <f>IF('発達障害（診断書なし・配慮あり）情報入力シート'!AQ846="",0,IF(AND('発達障害（診断書なし・配慮あり）情報入力シート'!AP846=1,'発達障害（診断書なし・配慮あり）情報入力シート'!D846&lt;&gt;"",'発達障害（診断書なし・配慮あり）情報入力シート'!D846&lt;&gt;"在籍者(2年生以上)"),1,0))</f>
        <v>0</v>
      </c>
      <c r="C846" s="1218">
        <f t="shared" si="36"/>
        <v>0</v>
      </c>
      <c r="D846" s="1218" t="str">
        <f>IFERROR(MATCH(ROW('発達障害（診断書なし・配慮あり）情報入力シート'!A822),C:C,0),"")</f>
        <v/>
      </c>
      <c r="E846" s="1218">
        <f>IF('発達障害（診断書なし・配慮あり）情報入力シート'!BS846="",0,IF(AND('発達障害（診断書なし・配慮あり）情報入力シート'!BR846=1,'発達障害（診断書なし・配慮あり）情報入力シート'!D846&lt;&gt;"",'発達障害（診断書なし・配慮あり）情報入力シート'!D846&lt;&gt;"入学しなかった"),1,0))</f>
        <v>0</v>
      </c>
      <c r="F846" s="1218">
        <f t="shared" si="37"/>
        <v>0</v>
      </c>
      <c r="G846" s="1218" t="str">
        <f>IFERROR(MATCH(ROW('発達障害（診断書なし・配慮あり）情報入力シート'!AN822),F:F,0),"")</f>
        <v/>
      </c>
      <c r="H846" s="8">
        <f>IF('発達障害（診断書なし・配慮あり）情報入力シート'!CL846="",0,IF(AND('発達障害（診断書なし・配慮あり）情報入力シート'!CK846=1,'発達障害（診断書なし・配慮あり）情報入力シート'!D846&lt;&gt;"",'発達障害（診断書なし・配慮あり）情報入力シート'!D846&lt;&gt;"入学しなかった"),1,0))</f>
        <v>0</v>
      </c>
      <c r="I846" s="8">
        <f t="shared" si="38"/>
        <v>0</v>
      </c>
      <c r="J846" s="8" t="str">
        <f>IFERROR(MATCH(ROW('発達障害（診断書なし・配慮あり）情報入力シート'!BD822),I:I,0),"")</f>
        <v/>
      </c>
      <c r="K846" s="8">
        <f>IF(OR(SUM('発達障害（診断書なし・配慮あり）情報入力シート'!AT846:BQ846,'発達障害（診断書なし・配慮あり）情報入力シート'!BT846:CJ846)&gt;0,COUNTA('発達障害（診断書なし・配慮あり）情報入力シート'!BR846:BS846)=2,COUNTA('発達障害（診断書なし・配慮あり）情報入力シート'!CK846:CL846)=2),1,0)</f>
        <v>0</v>
      </c>
      <c r="L846" s="8">
        <f>SUM('発達障害（診断書なし・配慮あり）情報入力シート'!J846:M846)+COUNTA('発達障害（診断書なし・配慮あり）情報入力シート'!N846)</f>
        <v>0</v>
      </c>
      <c r="M846" s="8">
        <f>SUM('発達障害（診断書なし・配慮あり）情報入力シート'!O846:R846)+COUNTA('発達障害（診断書なし・配慮あり）情報入力シート'!S846)</f>
        <v>0</v>
      </c>
      <c r="N846" s="8">
        <f>IF(SUM('発達障害（診断書なし・配慮あり）情報入力シート'!$T846:$AP846)&gt;0,1,0)</f>
        <v>0</v>
      </c>
      <c r="O846" s="8">
        <f>IF('発達障害（診断書なし・配慮あり）情報入力シート'!D846="入学者(新1年生)",1,0)</f>
        <v>0</v>
      </c>
    </row>
    <row r="847" spans="1:15" x14ac:dyDescent="0.4">
      <c r="A847" s="1217">
        <v>823</v>
      </c>
      <c r="B847" s="1218">
        <f>IF('発達障害（診断書なし・配慮あり）情報入力シート'!AQ847="",0,IF(AND('発達障害（診断書なし・配慮あり）情報入力シート'!AP847=1,'発達障害（診断書なし・配慮あり）情報入力シート'!D847&lt;&gt;"",'発達障害（診断書なし・配慮あり）情報入力シート'!D847&lt;&gt;"在籍者(2年生以上)"),1,0))</f>
        <v>0</v>
      </c>
      <c r="C847" s="1218">
        <f t="shared" si="36"/>
        <v>0</v>
      </c>
      <c r="D847" s="1218" t="str">
        <f>IFERROR(MATCH(ROW('発達障害（診断書なし・配慮あり）情報入力シート'!A823),C:C,0),"")</f>
        <v/>
      </c>
      <c r="E847" s="1218">
        <f>IF('発達障害（診断書なし・配慮あり）情報入力シート'!BS847="",0,IF(AND('発達障害（診断書なし・配慮あり）情報入力シート'!BR847=1,'発達障害（診断書なし・配慮あり）情報入力シート'!D847&lt;&gt;"",'発達障害（診断書なし・配慮あり）情報入力シート'!D847&lt;&gt;"入学しなかった"),1,0))</f>
        <v>0</v>
      </c>
      <c r="F847" s="1218">
        <f t="shared" si="37"/>
        <v>0</v>
      </c>
      <c r="G847" s="1218" t="str">
        <f>IFERROR(MATCH(ROW('発達障害（診断書なし・配慮あり）情報入力シート'!AN823),F:F,0),"")</f>
        <v/>
      </c>
      <c r="H847" s="8">
        <f>IF('発達障害（診断書なし・配慮あり）情報入力シート'!CL847="",0,IF(AND('発達障害（診断書なし・配慮あり）情報入力シート'!CK847=1,'発達障害（診断書なし・配慮あり）情報入力シート'!D847&lt;&gt;"",'発達障害（診断書なし・配慮あり）情報入力シート'!D847&lt;&gt;"入学しなかった"),1,0))</f>
        <v>0</v>
      </c>
      <c r="I847" s="8">
        <f t="shared" si="38"/>
        <v>0</v>
      </c>
      <c r="J847" s="8" t="str">
        <f>IFERROR(MATCH(ROW('発達障害（診断書なし・配慮あり）情報入力シート'!BD823),I:I,0),"")</f>
        <v/>
      </c>
      <c r="K847" s="8">
        <f>IF(OR(SUM('発達障害（診断書なし・配慮あり）情報入力シート'!AT847:BQ847,'発達障害（診断書なし・配慮あり）情報入力シート'!BT847:CJ847)&gt;0,COUNTA('発達障害（診断書なし・配慮あり）情報入力シート'!BR847:BS847)=2,COUNTA('発達障害（診断書なし・配慮あり）情報入力シート'!CK847:CL847)=2),1,0)</f>
        <v>0</v>
      </c>
      <c r="L847" s="8">
        <f>SUM('発達障害（診断書なし・配慮あり）情報入力シート'!J847:M847)+COUNTA('発達障害（診断書なし・配慮あり）情報入力シート'!N847)</f>
        <v>0</v>
      </c>
      <c r="M847" s="8">
        <f>SUM('発達障害（診断書なし・配慮あり）情報入力シート'!O847:R847)+COUNTA('発達障害（診断書なし・配慮あり）情報入力シート'!S847)</f>
        <v>0</v>
      </c>
      <c r="N847" s="8">
        <f>IF(SUM('発達障害（診断書なし・配慮あり）情報入力シート'!$T847:$AP847)&gt;0,1,0)</f>
        <v>0</v>
      </c>
      <c r="O847" s="8">
        <f>IF('発達障害（診断書なし・配慮あり）情報入力シート'!D847="入学者(新1年生)",1,0)</f>
        <v>0</v>
      </c>
    </row>
    <row r="848" spans="1:15" x14ac:dyDescent="0.4">
      <c r="A848" s="1217">
        <v>824</v>
      </c>
      <c r="B848" s="1218">
        <f>IF('発達障害（診断書なし・配慮あり）情報入力シート'!AQ848="",0,IF(AND('発達障害（診断書なし・配慮あり）情報入力シート'!AP848=1,'発達障害（診断書なし・配慮あり）情報入力シート'!D848&lt;&gt;"",'発達障害（診断書なし・配慮あり）情報入力シート'!D848&lt;&gt;"在籍者(2年生以上)"),1,0))</f>
        <v>0</v>
      </c>
      <c r="C848" s="1218">
        <f t="shared" si="36"/>
        <v>0</v>
      </c>
      <c r="D848" s="1218" t="str">
        <f>IFERROR(MATCH(ROW('発達障害（診断書なし・配慮あり）情報入力シート'!A824),C:C,0),"")</f>
        <v/>
      </c>
      <c r="E848" s="1218">
        <f>IF('発達障害（診断書なし・配慮あり）情報入力シート'!BS848="",0,IF(AND('発達障害（診断書なし・配慮あり）情報入力シート'!BR848=1,'発達障害（診断書なし・配慮あり）情報入力シート'!D848&lt;&gt;"",'発達障害（診断書なし・配慮あり）情報入力シート'!D848&lt;&gt;"入学しなかった"),1,0))</f>
        <v>0</v>
      </c>
      <c r="F848" s="1218">
        <f t="shared" si="37"/>
        <v>0</v>
      </c>
      <c r="G848" s="1218" t="str">
        <f>IFERROR(MATCH(ROW('発達障害（診断書なし・配慮あり）情報入力シート'!AN824),F:F,0),"")</f>
        <v/>
      </c>
      <c r="H848" s="8">
        <f>IF('発達障害（診断書なし・配慮あり）情報入力シート'!CL848="",0,IF(AND('発達障害（診断書なし・配慮あり）情報入力シート'!CK848=1,'発達障害（診断書なし・配慮あり）情報入力シート'!D848&lt;&gt;"",'発達障害（診断書なし・配慮あり）情報入力シート'!D848&lt;&gt;"入学しなかった"),1,0))</f>
        <v>0</v>
      </c>
      <c r="I848" s="8">
        <f t="shared" si="38"/>
        <v>0</v>
      </c>
      <c r="J848" s="8" t="str">
        <f>IFERROR(MATCH(ROW('発達障害（診断書なし・配慮あり）情報入力シート'!BD824),I:I,0),"")</f>
        <v/>
      </c>
      <c r="K848" s="8">
        <f>IF(OR(SUM('発達障害（診断書なし・配慮あり）情報入力シート'!AT848:BQ848,'発達障害（診断書なし・配慮あり）情報入力シート'!BT848:CJ848)&gt;0,COUNTA('発達障害（診断書なし・配慮あり）情報入力シート'!BR848:BS848)=2,COUNTA('発達障害（診断書なし・配慮あり）情報入力シート'!CK848:CL848)=2),1,0)</f>
        <v>0</v>
      </c>
      <c r="L848" s="8">
        <f>SUM('発達障害（診断書なし・配慮あり）情報入力シート'!J848:M848)+COUNTA('発達障害（診断書なし・配慮あり）情報入力シート'!N848)</f>
        <v>0</v>
      </c>
      <c r="M848" s="8">
        <f>SUM('発達障害（診断書なし・配慮あり）情報入力シート'!O848:R848)+COUNTA('発達障害（診断書なし・配慮あり）情報入力シート'!S848)</f>
        <v>0</v>
      </c>
      <c r="N848" s="8">
        <f>IF(SUM('発達障害（診断書なし・配慮あり）情報入力シート'!$T848:$AP848)&gt;0,1,0)</f>
        <v>0</v>
      </c>
      <c r="O848" s="8">
        <f>IF('発達障害（診断書なし・配慮あり）情報入力シート'!D848="入学者(新1年生)",1,0)</f>
        <v>0</v>
      </c>
    </row>
    <row r="849" spans="1:15" x14ac:dyDescent="0.4">
      <c r="A849" s="1217">
        <v>825</v>
      </c>
      <c r="B849" s="1218">
        <f>IF('発達障害（診断書なし・配慮あり）情報入力シート'!AQ849="",0,IF(AND('発達障害（診断書なし・配慮あり）情報入力シート'!AP849=1,'発達障害（診断書なし・配慮あり）情報入力シート'!D849&lt;&gt;"",'発達障害（診断書なし・配慮あり）情報入力シート'!D849&lt;&gt;"在籍者(2年生以上)"),1,0))</f>
        <v>0</v>
      </c>
      <c r="C849" s="1218">
        <f t="shared" si="36"/>
        <v>0</v>
      </c>
      <c r="D849" s="1218" t="str">
        <f>IFERROR(MATCH(ROW('発達障害（診断書なし・配慮あり）情報入力シート'!A825),C:C,0),"")</f>
        <v/>
      </c>
      <c r="E849" s="1218">
        <f>IF('発達障害（診断書なし・配慮あり）情報入力シート'!BS849="",0,IF(AND('発達障害（診断書なし・配慮あり）情報入力シート'!BR849=1,'発達障害（診断書なし・配慮あり）情報入力シート'!D849&lt;&gt;"",'発達障害（診断書なし・配慮あり）情報入力シート'!D849&lt;&gt;"入学しなかった"),1,0))</f>
        <v>0</v>
      </c>
      <c r="F849" s="1218">
        <f t="shared" si="37"/>
        <v>0</v>
      </c>
      <c r="G849" s="1218" t="str">
        <f>IFERROR(MATCH(ROW('発達障害（診断書なし・配慮あり）情報入力シート'!AN825),F:F,0),"")</f>
        <v/>
      </c>
      <c r="H849" s="8">
        <f>IF('発達障害（診断書なし・配慮あり）情報入力シート'!CL849="",0,IF(AND('発達障害（診断書なし・配慮あり）情報入力シート'!CK849=1,'発達障害（診断書なし・配慮あり）情報入力シート'!D849&lt;&gt;"",'発達障害（診断書なし・配慮あり）情報入力シート'!D849&lt;&gt;"入学しなかった"),1,0))</f>
        <v>0</v>
      </c>
      <c r="I849" s="8">
        <f t="shared" si="38"/>
        <v>0</v>
      </c>
      <c r="J849" s="8" t="str">
        <f>IFERROR(MATCH(ROW('発達障害（診断書なし・配慮あり）情報入力シート'!BD825),I:I,0),"")</f>
        <v/>
      </c>
      <c r="K849" s="8">
        <f>IF(OR(SUM('発達障害（診断書なし・配慮あり）情報入力シート'!AT849:BQ849,'発達障害（診断書なし・配慮あり）情報入力シート'!BT849:CJ849)&gt;0,COUNTA('発達障害（診断書なし・配慮あり）情報入力シート'!BR849:BS849)=2,COUNTA('発達障害（診断書なし・配慮あり）情報入力シート'!CK849:CL849)=2),1,0)</f>
        <v>0</v>
      </c>
      <c r="L849" s="8">
        <f>SUM('発達障害（診断書なし・配慮あり）情報入力シート'!J849:M849)+COUNTA('発達障害（診断書なし・配慮あり）情報入力シート'!N849)</f>
        <v>0</v>
      </c>
      <c r="M849" s="8">
        <f>SUM('発達障害（診断書なし・配慮あり）情報入力シート'!O849:R849)+COUNTA('発達障害（診断書なし・配慮あり）情報入力シート'!S849)</f>
        <v>0</v>
      </c>
      <c r="N849" s="8">
        <f>IF(SUM('発達障害（診断書なし・配慮あり）情報入力シート'!$T849:$AP849)&gt;0,1,0)</f>
        <v>0</v>
      </c>
      <c r="O849" s="8">
        <f>IF('発達障害（診断書なし・配慮あり）情報入力シート'!D849="入学者(新1年生)",1,0)</f>
        <v>0</v>
      </c>
    </row>
    <row r="850" spans="1:15" x14ac:dyDescent="0.4">
      <c r="A850" s="1217">
        <v>826</v>
      </c>
      <c r="B850" s="1218">
        <f>IF('発達障害（診断書なし・配慮あり）情報入力シート'!AQ850="",0,IF(AND('発達障害（診断書なし・配慮あり）情報入力シート'!AP850=1,'発達障害（診断書なし・配慮あり）情報入力シート'!D850&lt;&gt;"",'発達障害（診断書なし・配慮あり）情報入力シート'!D850&lt;&gt;"在籍者(2年生以上)"),1,0))</f>
        <v>0</v>
      </c>
      <c r="C850" s="1218">
        <f t="shared" si="36"/>
        <v>0</v>
      </c>
      <c r="D850" s="1218" t="str">
        <f>IFERROR(MATCH(ROW('発達障害（診断書なし・配慮あり）情報入力シート'!A826),C:C,0),"")</f>
        <v/>
      </c>
      <c r="E850" s="1218">
        <f>IF('発達障害（診断書なし・配慮あり）情報入力シート'!BS850="",0,IF(AND('発達障害（診断書なし・配慮あり）情報入力シート'!BR850=1,'発達障害（診断書なし・配慮あり）情報入力シート'!D850&lt;&gt;"",'発達障害（診断書なし・配慮あり）情報入力シート'!D850&lt;&gt;"入学しなかった"),1,0))</f>
        <v>0</v>
      </c>
      <c r="F850" s="1218">
        <f t="shared" si="37"/>
        <v>0</v>
      </c>
      <c r="G850" s="1218" t="str">
        <f>IFERROR(MATCH(ROW('発達障害（診断書なし・配慮あり）情報入力シート'!AN826),F:F,0),"")</f>
        <v/>
      </c>
      <c r="H850" s="8">
        <f>IF('発達障害（診断書なし・配慮あり）情報入力シート'!CL850="",0,IF(AND('発達障害（診断書なし・配慮あり）情報入力シート'!CK850=1,'発達障害（診断書なし・配慮あり）情報入力シート'!D850&lt;&gt;"",'発達障害（診断書なし・配慮あり）情報入力シート'!D850&lt;&gt;"入学しなかった"),1,0))</f>
        <v>0</v>
      </c>
      <c r="I850" s="8">
        <f t="shared" si="38"/>
        <v>0</v>
      </c>
      <c r="J850" s="8" t="str">
        <f>IFERROR(MATCH(ROW('発達障害（診断書なし・配慮あり）情報入力シート'!BD826),I:I,0),"")</f>
        <v/>
      </c>
      <c r="K850" s="8">
        <f>IF(OR(SUM('発達障害（診断書なし・配慮あり）情報入力シート'!AT850:BQ850,'発達障害（診断書なし・配慮あり）情報入力シート'!BT850:CJ850)&gt;0,COUNTA('発達障害（診断書なし・配慮あり）情報入力シート'!BR850:BS850)=2,COUNTA('発達障害（診断書なし・配慮あり）情報入力シート'!CK850:CL850)=2),1,0)</f>
        <v>0</v>
      </c>
      <c r="L850" s="8">
        <f>SUM('発達障害（診断書なし・配慮あり）情報入力シート'!J850:M850)+COUNTA('発達障害（診断書なし・配慮あり）情報入力シート'!N850)</f>
        <v>0</v>
      </c>
      <c r="M850" s="8">
        <f>SUM('発達障害（診断書なし・配慮あり）情報入力シート'!O850:R850)+COUNTA('発達障害（診断書なし・配慮あり）情報入力シート'!S850)</f>
        <v>0</v>
      </c>
      <c r="N850" s="8">
        <f>IF(SUM('発達障害（診断書なし・配慮あり）情報入力シート'!$T850:$AP850)&gt;0,1,0)</f>
        <v>0</v>
      </c>
      <c r="O850" s="8">
        <f>IF('発達障害（診断書なし・配慮あり）情報入力シート'!D850="入学者(新1年生)",1,0)</f>
        <v>0</v>
      </c>
    </row>
    <row r="851" spans="1:15" x14ac:dyDescent="0.4">
      <c r="A851" s="1217">
        <v>827</v>
      </c>
      <c r="B851" s="1218">
        <f>IF('発達障害（診断書なし・配慮あり）情報入力シート'!AQ851="",0,IF(AND('発達障害（診断書なし・配慮あり）情報入力シート'!AP851=1,'発達障害（診断書なし・配慮あり）情報入力シート'!D851&lt;&gt;"",'発達障害（診断書なし・配慮あり）情報入力シート'!D851&lt;&gt;"在籍者(2年生以上)"),1,0))</f>
        <v>0</v>
      </c>
      <c r="C851" s="1218">
        <f t="shared" si="36"/>
        <v>0</v>
      </c>
      <c r="D851" s="1218" t="str">
        <f>IFERROR(MATCH(ROW('発達障害（診断書なし・配慮あり）情報入力シート'!A827),C:C,0),"")</f>
        <v/>
      </c>
      <c r="E851" s="1218">
        <f>IF('発達障害（診断書なし・配慮あり）情報入力シート'!BS851="",0,IF(AND('発達障害（診断書なし・配慮あり）情報入力シート'!BR851=1,'発達障害（診断書なし・配慮あり）情報入力シート'!D851&lt;&gt;"",'発達障害（診断書なし・配慮あり）情報入力シート'!D851&lt;&gt;"入学しなかった"),1,0))</f>
        <v>0</v>
      </c>
      <c r="F851" s="1218">
        <f t="shared" si="37"/>
        <v>0</v>
      </c>
      <c r="G851" s="1218" t="str">
        <f>IFERROR(MATCH(ROW('発達障害（診断書なし・配慮あり）情報入力シート'!AN827),F:F,0),"")</f>
        <v/>
      </c>
      <c r="H851" s="8">
        <f>IF('発達障害（診断書なし・配慮あり）情報入力シート'!CL851="",0,IF(AND('発達障害（診断書なし・配慮あり）情報入力シート'!CK851=1,'発達障害（診断書なし・配慮あり）情報入力シート'!D851&lt;&gt;"",'発達障害（診断書なし・配慮あり）情報入力シート'!D851&lt;&gt;"入学しなかった"),1,0))</f>
        <v>0</v>
      </c>
      <c r="I851" s="8">
        <f t="shared" si="38"/>
        <v>0</v>
      </c>
      <c r="J851" s="8" t="str">
        <f>IFERROR(MATCH(ROW('発達障害（診断書なし・配慮あり）情報入力シート'!BD827),I:I,0),"")</f>
        <v/>
      </c>
      <c r="K851" s="8">
        <f>IF(OR(SUM('発達障害（診断書なし・配慮あり）情報入力シート'!AT851:BQ851,'発達障害（診断書なし・配慮あり）情報入力シート'!BT851:CJ851)&gt;0,COUNTA('発達障害（診断書なし・配慮あり）情報入力シート'!BR851:BS851)=2,COUNTA('発達障害（診断書なし・配慮あり）情報入力シート'!CK851:CL851)=2),1,0)</f>
        <v>0</v>
      </c>
      <c r="L851" s="8">
        <f>SUM('発達障害（診断書なし・配慮あり）情報入力シート'!J851:M851)+COUNTA('発達障害（診断書なし・配慮あり）情報入力シート'!N851)</f>
        <v>0</v>
      </c>
      <c r="M851" s="8">
        <f>SUM('発達障害（診断書なし・配慮あり）情報入力シート'!O851:R851)+COUNTA('発達障害（診断書なし・配慮あり）情報入力シート'!S851)</f>
        <v>0</v>
      </c>
      <c r="N851" s="8">
        <f>IF(SUM('発達障害（診断書なし・配慮あり）情報入力シート'!$T851:$AP851)&gt;0,1,0)</f>
        <v>0</v>
      </c>
      <c r="O851" s="8">
        <f>IF('発達障害（診断書なし・配慮あり）情報入力シート'!D851="入学者(新1年生)",1,0)</f>
        <v>0</v>
      </c>
    </row>
    <row r="852" spans="1:15" x14ac:dyDescent="0.4">
      <c r="A852" s="1217">
        <v>828</v>
      </c>
      <c r="B852" s="1218">
        <f>IF('発達障害（診断書なし・配慮あり）情報入力シート'!AQ852="",0,IF(AND('発達障害（診断書なし・配慮あり）情報入力シート'!AP852=1,'発達障害（診断書なし・配慮あり）情報入力シート'!D852&lt;&gt;"",'発達障害（診断書なし・配慮あり）情報入力シート'!D852&lt;&gt;"在籍者(2年生以上)"),1,0))</f>
        <v>0</v>
      </c>
      <c r="C852" s="1218">
        <f t="shared" si="36"/>
        <v>0</v>
      </c>
      <c r="D852" s="1218" t="str">
        <f>IFERROR(MATCH(ROW('発達障害（診断書なし・配慮あり）情報入力シート'!A828),C:C,0),"")</f>
        <v/>
      </c>
      <c r="E852" s="1218">
        <f>IF('発達障害（診断書なし・配慮あり）情報入力シート'!BS852="",0,IF(AND('発達障害（診断書なし・配慮あり）情報入力シート'!BR852=1,'発達障害（診断書なし・配慮あり）情報入力シート'!D852&lt;&gt;"",'発達障害（診断書なし・配慮あり）情報入力シート'!D852&lt;&gt;"入学しなかった"),1,0))</f>
        <v>0</v>
      </c>
      <c r="F852" s="1218">
        <f t="shared" si="37"/>
        <v>0</v>
      </c>
      <c r="G852" s="1218" t="str">
        <f>IFERROR(MATCH(ROW('発達障害（診断書なし・配慮あり）情報入力シート'!AN828),F:F,0),"")</f>
        <v/>
      </c>
      <c r="H852" s="8">
        <f>IF('発達障害（診断書なし・配慮あり）情報入力シート'!CL852="",0,IF(AND('発達障害（診断書なし・配慮あり）情報入力シート'!CK852=1,'発達障害（診断書なし・配慮あり）情報入力シート'!D852&lt;&gt;"",'発達障害（診断書なし・配慮あり）情報入力シート'!D852&lt;&gt;"入学しなかった"),1,0))</f>
        <v>0</v>
      </c>
      <c r="I852" s="8">
        <f t="shared" si="38"/>
        <v>0</v>
      </c>
      <c r="J852" s="8" t="str">
        <f>IFERROR(MATCH(ROW('発達障害（診断書なし・配慮あり）情報入力シート'!BD828),I:I,0),"")</f>
        <v/>
      </c>
      <c r="K852" s="8">
        <f>IF(OR(SUM('発達障害（診断書なし・配慮あり）情報入力シート'!AT852:BQ852,'発達障害（診断書なし・配慮あり）情報入力シート'!BT852:CJ852)&gt;0,COUNTA('発達障害（診断書なし・配慮あり）情報入力シート'!BR852:BS852)=2,COUNTA('発達障害（診断書なし・配慮あり）情報入力シート'!CK852:CL852)=2),1,0)</f>
        <v>0</v>
      </c>
      <c r="L852" s="8">
        <f>SUM('発達障害（診断書なし・配慮あり）情報入力シート'!J852:M852)+COUNTA('発達障害（診断書なし・配慮あり）情報入力シート'!N852)</f>
        <v>0</v>
      </c>
      <c r="M852" s="8">
        <f>SUM('発達障害（診断書なし・配慮あり）情報入力シート'!O852:R852)+COUNTA('発達障害（診断書なし・配慮あり）情報入力シート'!S852)</f>
        <v>0</v>
      </c>
      <c r="N852" s="8">
        <f>IF(SUM('発達障害（診断書なし・配慮あり）情報入力シート'!$T852:$AP852)&gt;0,1,0)</f>
        <v>0</v>
      </c>
      <c r="O852" s="8">
        <f>IF('発達障害（診断書なし・配慮あり）情報入力シート'!D852="入学者(新1年生)",1,0)</f>
        <v>0</v>
      </c>
    </row>
    <row r="853" spans="1:15" x14ac:dyDescent="0.4">
      <c r="A853" s="1217">
        <v>829</v>
      </c>
      <c r="B853" s="1218">
        <f>IF('発達障害（診断書なし・配慮あり）情報入力シート'!AQ853="",0,IF(AND('発達障害（診断書なし・配慮あり）情報入力シート'!AP853=1,'発達障害（診断書なし・配慮あり）情報入力シート'!D853&lt;&gt;"",'発達障害（診断書なし・配慮あり）情報入力シート'!D853&lt;&gt;"在籍者(2年生以上)"),1,0))</f>
        <v>0</v>
      </c>
      <c r="C853" s="1218">
        <f t="shared" si="36"/>
        <v>0</v>
      </c>
      <c r="D853" s="1218" t="str">
        <f>IFERROR(MATCH(ROW('発達障害（診断書なし・配慮あり）情報入力シート'!A829),C:C,0),"")</f>
        <v/>
      </c>
      <c r="E853" s="1218">
        <f>IF('発達障害（診断書なし・配慮あり）情報入力シート'!BS853="",0,IF(AND('発達障害（診断書なし・配慮あり）情報入力シート'!BR853=1,'発達障害（診断書なし・配慮あり）情報入力シート'!D853&lt;&gt;"",'発達障害（診断書なし・配慮あり）情報入力シート'!D853&lt;&gt;"入学しなかった"),1,0))</f>
        <v>0</v>
      </c>
      <c r="F853" s="1218">
        <f t="shared" si="37"/>
        <v>0</v>
      </c>
      <c r="G853" s="1218" t="str">
        <f>IFERROR(MATCH(ROW('発達障害（診断書なし・配慮あり）情報入力シート'!AN829),F:F,0),"")</f>
        <v/>
      </c>
      <c r="H853" s="8">
        <f>IF('発達障害（診断書なし・配慮あり）情報入力シート'!CL853="",0,IF(AND('発達障害（診断書なし・配慮あり）情報入力シート'!CK853=1,'発達障害（診断書なし・配慮あり）情報入力シート'!D853&lt;&gt;"",'発達障害（診断書なし・配慮あり）情報入力シート'!D853&lt;&gt;"入学しなかった"),1,0))</f>
        <v>0</v>
      </c>
      <c r="I853" s="8">
        <f t="shared" si="38"/>
        <v>0</v>
      </c>
      <c r="J853" s="8" t="str">
        <f>IFERROR(MATCH(ROW('発達障害（診断書なし・配慮あり）情報入力シート'!BD829),I:I,0),"")</f>
        <v/>
      </c>
      <c r="K853" s="8">
        <f>IF(OR(SUM('発達障害（診断書なし・配慮あり）情報入力シート'!AT853:BQ853,'発達障害（診断書なし・配慮あり）情報入力シート'!BT853:CJ853)&gt;0,COUNTA('発達障害（診断書なし・配慮あり）情報入力シート'!BR853:BS853)=2,COUNTA('発達障害（診断書なし・配慮あり）情報入力シート'!CK853:CL853)=2),1,0)</f>
        <v>0</v>
      </c>
      <c r="L853" s="8">
        <f>SUM('発達障害（診断書なし・配慮あり）情報入力シート'!J853:M853)+COUNTA('発達障害（診断書なし・配慮あり）情報入力シート'!N853)</f>
        <v>0</v>
      </c>
      <c r="M853" s="8">
        <f>SUM('発達障害（診断書なし・配慮あり）情報入力シート'!O853:R853)+COUNTA('発達障害（診断書なし・配慮あり）情報入力シート'!S853)</f>
        <v>0</v>
      </c>
      <c r="N853" s="8">
        <f>IF(SUM('発達障害（診断書なし・配慮あり）情報入力シート'!$T853:$AP853)&gt;0,1,0)</f>
        <v>0</v>
      </c>
      <c r="O853" s="8">
        <f>IF('発達障害（診断書なし・配慮あり）情報入力シート'!D853="入学者(新1年生)",1,0)</f>
        <v>0</v>
      </c>
    </row>
    <row r="854" spans="1:15" x14ac:dyDescent="0.4">
      <c r="A854" s="1217">
        <v>830</v>
      </c>
      <c r="B854" s="1218">
        <f>IF('発達障害（診断書なし・配慮あり）情報入力シート'!AQ854="",0,IF(AND('発達障害（診断書なし・配慮あり）情報入力シート'!AP854=1,'発達障害（診断書なし・配慮あり）情報入力シート'!D854&lt;&gt;"",'発達障害（診断書なし・配慮あり）情報入力シート'!D854&lt;&gt;"在籍者(2年生以上)"),1,0))</f>
        <v>0</v>
      </c>
      <c r="C854" s="1218">
        <f t="shared" si="36"/>
        <v>0</v>
      </c>
      <c r="D854" s="1218" t="str">
        <f>IFERROR(MATCH(ROW('発達障害（診断書なし・配慮あり）情報入力シート'!A830),C:C,0),"")</f>
        <v/>
      </c>
      <c r="E854" s="1218">
        <f>IF('発達障害（診断書なし・配慮あり）情報入力シート'!BS854="",0,IF(AND('発達障害（診断書なし・配慮あり）情報入力シート'!BR854=1,'発達障害（診断書なし・配慮あり）情報入力シート'!D854&lt;&gt;"",'発達障害（診断書なし・配慮あり）情報入力シート'!D854&lt;&gt;"入学しなかった"),1,0))</f>
        <v>0</v>
      </c>
      <c r="F854" s="1218">
        <f t="shared" si="37"/>
        <v>0</v>
      </c>
      <c r="G854" s="1218" t="str">
        <f>IFERROR(MATCH(ROW('発達障害（診断書なし・配慮あり）情報入力シート'!AN830),F:F,0),"")</f>
        <v/>
      </c>
      <c r="H854" s="8">
        <f>IF('発達障害（診断書なし・配慮あり）情報入力シート'!CL854="",0,IF(AND('発達障害（診断書なし・配慮あり）情報入力シート'!CK854=1,'発達障害（診断書なし・配慮あり）情報入力シート'!D854&lt;&gt;"",'発達障害（診断書なし・配慮あり）情報入力シート'!D854&lt;&gt;"入学しなかった"),1,0))</f>
        <v>0</v>
      </c>
      <c r="I854" s="8">
        <f t="shared" si="38"/>
        <v>0</v>
      </c>
      <c r="J854" s="8" t="str">
        <f>IFERROR(MATCH(ROW('発達障害（診断書なし・配慮あり）情報入力シート'!BD830),I:I,0),"")</f>
        <v/>
      </c>
      <c r="K854" s="8">
        <f>IF(OR(SUM('発達障害（診断書なし・配慮あり）情報入力シート'!AT854:BQ854,'発達障害（診断書なし・配慮あり）情報入力シート'!BT854:CJ854)&gt;0,COUNTA('発達障害（診断書なし・配慮あり）情報入力シート'!BR854:BS854)=2,COUNTA('発達障害（診断書なし・配慮あり）情報入力シート'!CK854:CL854)=2),1,0)</f>
        <v>0</v>
      </c>
      <c r="L854" s="8">
        <f>SUM('発達障害（診断書なし・配慮あり）情報入力シート'!J854:M854)+COUNTA('発達障害（診断書なし・配慮あり）情報入力シート'!N854)</f>
        <v>0</v>
      </c>
      <c r="M854" s="8">
        <f>SUM('発達障害（診断書なし・配慮あり）情報入力シート'!O854:R854)+COUNTA('発達障害（診断書なし・配慮あり）情報入力シート'!S854)</f>
        <v>0</v>
      </c>
      <c r="N854" s="8">
        <f>IF(SUM('発達障害（診断書なし・配慮あり）情報入力シート'!$T854:$AP854)&gt;0,1,0)</f>
        <v>0</v>
      </c>
      <c r="O854" s="8">
        <f>IF('発達障害（診断書なし・配慮あり）情報入力シート'!D854="入学者(新1年生)",1,0)</f>
        <v>0</v>
      </c>
    </row>
    <row r="855" spans="1:15" x14ac:dyDescent="0.4">
      <c r="A855" s="1217">
        <v>831</v>
      </c>
      <c r="B855" s="1218">
        <f>IF('発達障害（診断書なし・配慮あり）情報入力シート'!AQ855="",0,IF(AND('発達障害（診断書なし・配慮あり）情報入力シート'!AP855=1,'発達障害（診断書なし・配慮あり）情報入力シート'!D855&lt;&gt;"",'発達障害（診断書なし・配慮あり）情報入力シート'!D855&lt;&gt;"在籍者(2年生以上)"),1,0))</f>
        <v>0</v>
      </c>
      <c r="C855" s="1218">
        <f t="shared" si="36"/>
        <v>0</v>
      </c>
      <c r="D855" s="1218" t="str">
        <f>IFERROR(MATCH(ROW('発達障害（診断書なし・配慮あり）情報入力シート'!A831),C:C,0),"")</f>
        <v/>
      </c>
      <c r="E855" s="1218">
        <f>IF('発達障害（診断書なし・配慮あり）情報入力シート'!BS855="",0,IF(AND('発達障害（診断書なし・配慮あり）情報入力シート'!BR855=1,'発達障害（診断書なし・配慮あり）情報入力シート'!D855&lt;&gt;"",'発達障害（診断書なし・配慮あり）情報入力シート'!D855&lt;&gt;"入学しなかった"),1,0))</f>
        <v>0</v>
      </c>
      <c r="F855" s="1218">
        <f t="shared" si="37"/>
        <v>0</v>
      </c>
      <c r="G855" s="1218" t="str">
        <f>IFERROR(MATCH(ROW('発達障害（診断書なし・配慮あり）情報入力シート'!AN831),F:F,0),"")</f>
        <v/>
      </c>
      <c r="H855" s="8">
        <f>IF('発達障害（診断書なし・配慮あり）情報入力シート'!CL855="",0,IF(AND('発達障害（診断書なし・配慮あり）情報入力シート'!CK855=1,'発達障害（診断書なし・配慮あり）情報入力シート'!D855&lt;&gt;"",'発達障害（診断書なし・配慮あり）情報入力シート'!D855&lt;&gt;"入学しなかった"),1,0))</f>
        <v>0</v>
      </c>
      <c r="I855" s="8">
        <f t="shared" si="38"/>
        <v>0</v>
      </c>
      <c r="J855" s="8" t="str">
        <f>IFERROR(MATCH(ROW('発達障害（診断書なし・配慮あり）情報入力シート'!BD831),I:I,0),"")</f>
        <v/>
      </c>
      <c r="K855" s="8">
        <f>IF(OR(SUM('発達障害（診断書なし・配慮あり）情報入力シート'!AT855:BQ855,'発達障害（診断書なし・配慮あり）情報入力シート'!BT855:CJ855)&gt;0,COUNTA('発達障害（診断書なし・配慮あり）情報入力シート'!BR855:BS855)=2,COUNTA('発達障害（診断書なし・配慮あり）情報入力シート'!CK855:CL855)=2),1,0)</f>
        <v>0</v>
      </c>
      <c r="L855" s="8">
        <f>SUM('発達障害（診断書なし・配慮あり）情報入力シート'!J855:M855)+COUNTA('発達障害（診断書なし・配慮あり）情報入力シート'!N855)</f>
        <v>0</v>
      </c>
      <c r="M855" s="8">
        <f>SUM('発達障害（診断書なし・配慮あり）情報入力シート'!O855:R855)+COUNTA('発達障害（診断書なし・配慮あり）情報入力シート'!S855)</f>
        <v>0</v>
      </c>
      <c r="N855" s="8">
        <f>IF(SUM('発達障害（診断書なし・配慮あり）情報入力シート'!$T855:$AP855)&gt;0,1,0)</f>
        <v>0</v>
      </c>
      <c r="O855" s="8">
        <f>IF('発達障害（診断書なし・配慮あり）情報入力シート'!D855="入学者(新1年生)",1,0)</f>
        <v>0</v>
      </c>
    </row>
    <row r="856" spans="1:15" x14ac:dyDescent="0.4">
      <c r="A856" s="1217">
        <v>832</v>
      </c>
      <c r="B856" s="1218">
        <f>IF('発達障害（診断書なし・配慮あり）情報入力シート'!AQ856="",0,IF(AND('発達障害（診断書なし・配慮あり）情報入力シート'!AP856=1,'発達障害（診断書なし・配慮あり）情報入力シート'!D856&lt;&gt;"",'発達障害（診断書なし・配慮あり）情報入力シート'!D856&lt;&gt;"在籍者(2年生以上)"),1,0))</f>
        <v>0</v>
      </c>
      <c r="C856" s="1218">
        <f t="shared" si="36"/>
        <v>0</v>
      </c>
      <c r="D856" s="1218" t="str">
        <f>IFERROR(MATCH(ROW('発達障害（診断書なし・配慮あり）情報入力シート'!A832),C:C,0),"")</f>
        <v/>
      </c>
      <c r="E856" s="1218">
        <f>IF('発達障害（診断書なし・配慮あり）情報入力シート'!BS856="",0,IF(AND('発達障害（診断書なし・配慮あり）情報入力シート'!BR856=1,'発達障害（診断書なし・配慮あり）情報入力シート'!D856&lt;&gt;"",'発達障害（診断書なし・配慮あり）情報入力シート'!D856&lt;&gt;"入学しなかった"),1,0))</f>
        <v>0</v>
      </c>
      <c r="F856" s="1218">
        <f t="shared" si="37"/>
        <v>0</v>
      </c>
      <c r="G856" s="1218" t="str">
        <f>IFERROR(MATCH(ROW('発達障害（診断書なし・配慮あり）情報入力シート'!AN832),F:F,0),"")</f>
        <v/>
      </c>
      <c r="H856" s="8">
        <f>IF('発達障害（診断書なし・配慮あり）情報入力シート'!CL856="",0,IF(AND('発達障害（診断書なし・配慮あり）情報入力シート'!CK856=1,'発達障害（診断書なし・配慮あり）情報入力シート'!D856&lt;&gt;"",'発達障害（診断書なし・配慮あり）情報入力シート'!D856&lt;&gt;"入学しなかった"),1,0))</f>
        <v>0</v>
      </c>
      <c r="I856" s="8">
        <f t="shared" si="38"/>
        <v>0</v>
      </c>
      <c r="J856" s="8" t="str">
        <f>IFERROR(MATCH(ROW('発達障害（診断書なし・配慮あり）情報入力シート'!BD832),I:I,0),"")</f>
        <v/>
      </c>
      <c r="K856" s="8">
        <f>IF(OR(SUM('発達障害（診断書なし・配慮あり）情報入力シート'!AT856:BQ856,'発達障害（診断書なし・配慮あり）情報入力シート'!BT856:CJ856)&gt;0,COUNTA('発達障害（診断書なし・配慮あり）情報入力シート'!BR856:BS856)=2,COUNTA('発達障害（診断書なし・配慮あり）情報入力シート'!CK856:CL856)=2),1,0)</f>
        <v>0</v>
      </c>
      <c r="L856" s="8">
        <f>SUM('発達障害（診断書なし・配慮あり）情報入力シート'!J856:M856)+COUNTA('発達障害（診断書なし・配慮あり）情報入力シート'!N856)</f>
        <v>0</v>
      </c>
      <c r="M856" s="8">
        <f>SUM('発達障害（診断書なし・配慮あり）情報入力シート'!O856:R856)+COUNTA('発達障害（診断書なし・配慮あり）情報入力シート'!S856)</f>
        <v>0</v>
      </c>
      <c r="N856" s="8">
        <f>IF(SUM('発達障害（診断書なし・配慮あり）情報入力シート'!$T856:$AP856)&gt;0,1,0)</f>
        <v>0</v>
      </c>
      <c r="O856" s="8">
        <f>IF('発達障害（診断書なし・配慮あり）情報入力シート'!D856="入学者(新1年生)",1,0)</f>
        <v>0</v>
      </c>
    </row>
    <row r="857" spans="1:15" x14ac:dyDescent="0.4">
      <c r="A857" s="1217">
        <v>833</v>
      </c>
      <c r="B857" s="1218">
        <f>IF('発達障害（診断書なし・配慮あり）情報入力シート'!AQ857="",0,IF(AND('発達障害（診断書なし・配慮あり）情報入力シート'!AP857=1,'発達障害（診断書なし・配慮あり）情報入力シート'!D857&lt;&gt;"",'発達障害（診断書なし・配慮あり）情報入力シート'!D857&lt;&gt;"在籍者(2年生以上)"),1,0))</f>
        <v>0</v>
      </c>
      <c r="C857" s="1218">
        <f t="shared" ref="C857:C920" si="39">C856+B857</f>
        <v>0</v>
      </c>
      <c r="D857" s="1218" t="str">
        <f>IFERROR(MATCH(ROW('発達障害（診断書なし・配慮あり）情報入力シート'!A833),C:C,0),"")</f>
        <v/>
      </c>
      <c r="E857" s="1218">
        <f>IF('発達障害（診断書なし・配慮あり）情報入力シート'!BS857="",0,IF(AND('発達障害（診断書なし・配慮あり）情報入力シート'!BR857=1,'発達障害（診断書なし・配慮あり）情報入力シート'!D857&lt;&gt;"",'発達障害（診断書なし・配慮あり）情報入力シート'!D857&lt;&gt;"入学しなかった"),1,0))</f>
        <v>0</v>
      </c>
      <c r="F857" s="1218">
        <f t="shared" ref="F857:F920" si="40">F856+E857</f>
        <v>0</v>
      </c>
      <c r="G857" s="1218" t="str">
        <f>IFERROR(MATCH(ROW('発達障害（診断書なし・配慮あり）情報入力シート'!AN833),F:F,0),"")</f>
        <v/>
      </c>
      <c r="H857" s="8">
        <f>IF('発達障害（診断書なし・配慮あり）情報入力シート'!CL857="",0,IF(AND('発達障害（診断書なし・配慮あり）情報入力シート'!CK857=1,'発達障害（診断書なし・配慮あり）情報入力シート'!D857&lt;&gt;"",'発達障害（診断書なし・配慮あり）情報入力シート'!D857&lt;&gt;"入学しなかった"),1,0))</f>
        <v>0</v>
      </c>
      <c r="I857" s="8">
        <f t="shared" ref="I857:I920" si="41">I856+H857</f>
        <v>0</v>
      </c>
      <c r="J857" s="8" t="str">
        <f>IFERROR(MATCH(ROW('発達障害（診断書なし・配慮あり）情報入力シート'!BD833),I:I,0),"")</f>
        <v/>
      </c>
      <c r="K857" s="8">
        <f>IF(OR(SUM('発達障害（診断書なし・配慮あり）情報入力シート'!AT857:BQ857,'発達障害（診断書なし・配慮あり）情報入力シート'!BT857:CJ857)&gt;0,COUNTA('発達障害（診断書なし・配慮あり）情報入力シート'!BR857:BS857)=2,COUNTA('発達障害（診断書なし・配慮あり）情報入力シート'!CK857:CL857)=2),1,0)</f>
        <v>0</v>
      </c>
      <c r="L857" s="8">
        <f>SUM('発達障害（診断書なし・配慮あり）情報入力シート'!J857:M857)+COUNTA('発達障害（診断書なし・配慮あり）情報入力シート'!N857)</f>
        <v>0</v>
      </c>
      <c r="M857" s="8">
        <f>SUM('発達障害（診断書なし・配慮あり）情報入力シート'!O857:R857)+COUNTA('発達障害（診断書なし・配慮あり）情報入力シート'!S857)</f>
        <v>0</v>
      </c>
      <c r="N857" s="8">
        <f>IF(SUM('発達障害（診断書なし・配慮あり）情報入力シート'!$T857:$AP857)&gt;0,1,0)</f>
        <v>0</v>
      </c>
      <c r="O857" s="8">
        <f>IF('発達障害（診断書なし・配慮あり）情報入力シート'!D857="入学者(新1年生)",1,0)</f>
        <v>0</v>
      </c>
    </row>
    <row r="858" spans="1:15" x14ac:dyDescent="0.4">
      <c r="A858" s="1217">
        <v>834</v>
      </c>
      <c r="B858" s="1218">
        <f>IF('発達障害（診断書なし・配慮あり）情報入力シート'!AQ858="",0,IF(AND('発達障害（診断書なし・配慮あり）情報入力シート'!AP858=1,'発達障害（診断書なし・配慮あり）情報入力シート'!D858&lt;&gt;"",'発達障害（診断書なし・配慮あり）情報入力シート'!D858&lt;&gt;"在籍者(2年生以上)"),1,0))</f>
        <v>0</v>
      </c>
      <c r="C858" s="1218">
        <f t="shared" si="39"/>
        <v>0</v>
      </c>
      <c r="D858" s="1218" t="str">
        <f>IFERROR(MATCH(ROW('発達障害（診断書なし・配慮あり）情報入力シート'!A834),C:C,0),"")</f>
        <v/>
      </c>
      <c r="E858" s="1218">
        <f>IF('発達障害（診断書なし・配慮あり）情報入力シート'!BS858="",0,IF(AND('発達障害（診断書なし・配慮あり）情報入力シート'!BR858=1,'発達障害（診断書なし・配慮あり）情報入力シート'!D858&lt;&gt;"",'発達障害（診断書なし・配慮あり）情報入力シート'!D858&lt;&gt;"入学しなかった"),1,0))</f>
        <v>0</v>
      </c>
      <c r="F858" s="1218">
        <f t="shared" si="40"/>
        <v>0</v>
      </c>
      <c r="G858" s="1218" t="str">
        <f>IFERROR(MATCH(ROW('発達障害（診断書なし・配慮あり）情報入力シート'!AN834),F:F,0),"")</f>
        <v/>
      </c>
      <c r="H858" s="8">
        <f>IF('発達障害（診断書なし・配慮あり）情報入力シート'!CL858="",0,IF(AND('発達障害（診断書なし・配慮あり）情報入力シート'!CK858=1,'発達障害（診断書なし・配慮あり）情報入力シート'!D858&lt;&gt;"",'発達障害（診断書なし・配慮あり）情報入力シート'!D858&lt;&gt;"入学しなかった"),1,0))</f>
        <v>0</v>
      </c>
      <c r="I858" s="8">
        <f t="shared" si="41"/>
        <v>0</v>
      </c>
      <c r="J858" s="8" t="str">
        <f>IFERROR(MATCH(ROW('発達障害（診断書なし・配慮あり）情報入力シート'!BD834),I:I,0),"")</f>
        <v/>
      </c>
      <c r="K858" s="8">
        <f>IF(OR(SUM('発達障害（診断書なし・配慮あり）情報入力シート'!AT858:BQ858,'発達障害（診断書なし・配慮あり）情報入力シート'!BT858:CJ858)&gt;0,COUNTA('発達障害（診断書なし・配慮あり）情報入力シート'!BR858:BS858)=2,COUNTA('発達障害（診断書なし・配慮あり）情報入力シート'!CK858:CL858)=2),1,0)</f>
        <v>0</v>
      </c>
      <c r="L858" s="8">
        <f>SUM('発達障害（診断書なし・配慮あり）情報入力シート'!J858:M858)+COUNTA('発達障害（診断書なし・配慮あり）情報入力シート'!N858)</f>
        <v>0</v>
      </c>
      <c r="M858" s="8">
        <f>SUM('発達障害（診断書なし・配慮あり）情報入力シート'!O858:R858)+COUNTA('発達障害（診断書なし・配慮あり）情報入力シート'!S858)</f>
        <v>0</v>
      </c>
      <c r="N858" s="8">
        <f>IF(SUM('発達障害（診断書なし・配慮あり）情報入力シート'!$T858:$AP858)&gt;0,1,0)</f>
        <v>0</v>
      </c>
      <c r="O858" s="8">
        <f>IF('発達障害（診断書なし・配慮あり）情報入力シート'!D858="入学者(新1年生)",1,0)</f>
        <v>0</v>
      </c>
    </row>
    <row r="859" spans="1:15" x14ac:dyDescent="0.4">
      <c r="A859" s="1217">
        <v>835</v>
      </c>
      <c r="B859" s="1218">
        <f>IF('発達障害（診断書なし・配慮あり）情報入力シート'!AQ859="",0,IF(AND('発達障害（診断書なし・配慮あり）情報入力シート'!AP859=1,'発達障害（診断書なし・配慮あり）情報入力シート'!D859&lt;&gt;"",'発達障害（診断書なし・配慮あり）情報入力シート'!D859&lt;&gt;"在籍者(2年生以上)"),1,0))</f>
        <v>0</v>
      </c>
      <c r="C859" s="1218">
        <f t="shared" si="39"/>
        <v>0</v>
      </c>
      <c r="D859" s="1218" t="str">
        <f>IFERROR(MATCH(ROW('発達障害（診断書なし・配慮あり）情報入力シート'!A835),C:C,0),"")</f>
        <v/>
      </c>
      <c r="E859" s="1218">
        <f>IF('発達障害（診断書なし・配慮あり）情報入力シート'!BS859="",0,IF(AND('発達障害（診断書なし・配慮あり）情報入力シート'!BR859=1,'発達障害（診断書なし・配慮あり）情報入力シート'!D859&lt;&gt;"",'発達障害（診断書なし・配慮あり）情報入力シート'!D859&lt;&gt;"入学しなかった"),1,0))</f>
        <v>0</v>
      </c>
      <c r="F859" s="1218">
        <f t="shared" si="40"/>
        <v>0</v>
      </c>
      <c r="G859" s="1218" t="str">
        <f>IFERROR(MATCH(ROW('発達障害（診断書なし・配慮あり）情報入力シート'!AN835),F:F,0),"")</f>
        <v/>
      </c>
      <c r="H859" s="8">
        <f>IF('発達障害（診断書なし・配慮あり）情報入力シート'!CL859="",0,IF(AND('発達障害（診断書なし・配慮あり）情報入力シート'!CK859=1,'発達障害（診断書なし・配慮あり）情報入力シート'!D859&lt;&gt;"",'発達障害（診断書なし・配慮あり）情報入力シート'!D859&lt;&gt;"入学しなかった"),1,0))</f>
        <v>0</v>
      </c>
      <c r="I859" s="8">
        <f t="shared" si="41"/>
        <v>0</v>
      </c>
      <c r="J859" s="8" t="str">
        <f>IFERROR(MATCH(ROW('発達障害（診断書なし・配慮あり）情報入力シート'!BD835),I:I,0),"")</f>
        <v/>
      </c>
      <c r="K859" s="8">
        <f>IF(OR(SUM('発達障害（診断書なし・配慮あり）情報入力シート'!AT859:BQ859,'発達障害（診断書なし・配慮あり）情報入力シート'!BT859:CJ859)&gt;0,COUNTA('発達障害（診断書なし・配慮あり）情報入力シート'!BR859:BS859)=2,COUNTA('発達障害（診断書なし・配慮あり）情報入力シート'!CK859:CL859)=2),1,0)</f>
        <v>0</v>
      </c>
      <c r="L859" s="8">
        <f>SUM('発達障害（診断書なし・配慮あり）情報入力シート'!J859:M859)+COUNTA('発達障害（診断書なし・配慮あり）情報入力シート'!N859)</f>
        <v>0</v>
      </c>
      <c r="M859" s="8">
        <f>SUM('発達障害（診断書なし・配慮あり）情報入力シート'!O859:R859)+COUNTA('発達障害（診断書なし・配慮あり）情報入力シート'!S859)</f>
        <v>0</v>
      </c>
      <c r="N859" s="8">
        <f>IF(SUM('発達障害（診断書なし・配慮あり）情報入力シート'!$T859:$AP859)&gt;0,1,0)</f>
        <v>0</v>
      </c>
      <c r="O859" s="8">
        <f>IF('発達障害（診断書なし・配慮あり）情報入力シート'!D859="入学者(新1年生)",1,0)</f>
        <v>0</v>
      </c>
    </row>
    <row r="860" spans="1:15" x14ac:dyDescent="0.4">
      <c r="A860" s="1217">
        <v>836</v>
      </c>
      <c r="B860" s="1218">
        <f>IF('発達障害（診断書なし・配慮あり）情報入力シート'!AQ860="",0,IF(AND('発達障害（診断書なし・配慮あり）情報入力シート'!AP860=1,'発達障害（診断書なし・配慮あり）情報入力シート'!D860&lt;&gt;"",'発達障害（診断書なし・配慮あり）情報入力シート'!D860&lt;&gt;"在籍者(2年生以上)"),1,0))</f>
        <v>0</v>
      </c>
      <c r="C860" s="1218">
        <f t="shared" si="39"/>
        <v>0</v>
      </c>
      <c r="D860" s="1218" t="str">
        <f>IFERROR(MATCH(ROW('発達障害（診断書なし・配慮あり）情報入力シート'!A836),C:C,0),"")</f>
        <v/>
      </c>
      <c r="E860" s="1218">
        <f>IF('発達障害（診断書なし・配慮あり）情報入力シート'!BS860="",0,IF(AND('発達障害（診断書なし・配慮あり）情報入力シート'!BR860=1,'発達障害（診断書なし・配慮あり）情報入力シート'!D860&lt;&gt;"",'発達障害（診断書なし・配慮あり）情報入力シート'!D860&lt;&gt;"入学しなかった"),1,0))</f>
        <v>0</v>
      </c>
      <c r="F860" s="1218">
        <f t="shared" si="40"/>
        <v>0</v>
      </c>
      <c r="G860" s="1218" t="str">
        <f>IFERROR(MATCH(ROW('発達障害（診断書なし・配慮あり）情報入力シート'!AN836),F:F,0),"")</f>
        <v/>
      </c>
      <c r="H860" s="8">
        <f>IF('発達障害（診断書なし・配慮あり）情報入力シート'!CL860="",0,IF(AND('発達障害（診断書なし・配慮あり）情報入力シート'!CK860=1,'発達障害（診断書なし・配慮あり）情報入力シート'!D860&lt;&gt;"",'発達障害（診断書なし・配慮あり）情報入力シート'!D860&lt;&gt;"入学しなかった"),1,0))</f>
        <v>0</v>
      </c>
      <c r="I860" s="8">
        <f t="shared" si="41"/>
        <v>0</v>
      </c>
      <c r="J860" s="8" t="str">
        <f>IFERROR(MATCH(ROW('発達障害（診断書なし・配慮あり）情報入力シート'!BD836),I:I,0),"")</f>
        <v/>
      </c>
      <c r="K860" s="8">
        <f>IF(OR(SUM('発達障害（診断書なし・配慮あり）情報入力シート'!AT860:BQ860,'発達障害（診断書なし・配慮あり）情報入力シート'!BT860:CJ860)&gt;0,COUNTA('発達障害（診断書なし・配慮あり）情報入力シート'!BR860:BS860)=2,COUNTA('発達障害（診断書なし・配慮あり）情報入力シート'!CK860:CL860)=2),1,0)</f>
        <v>0</v>
      </c>
      <c r="L860" s="8">
        <f>SUM('発達障害（診断書なし・配慮あり）情報入力シート'!J860:M860)+COUNTA('発達障害（診断書なし・配慮あり）情報入力シート'!N860)</f>
        <v>0</v>
      </c>
      <c r="M860" s="8">
        <f>SUM('発達障害（診断書なし・配慮あり）情報入力シート'!O860:R860)+COUNTA('発達障害（診断書なし・配慮あり）情報入力シート'!S860)</f>
        <v>0</v>
      </c>
      <c r="N860" s="8">
        <f>IF(SUM('発達障害（診断書なし・配慮あり）情報入力シート'!$T860:$AP860)&gt;0,1,0)</f>
        <v>0</v>
      </c>
      <c r="O860" s="8">
        <f>IF('発達障害（診断書なし・配慮あり）情報入力シート'!D860="入学者(新1年生)",1,0)</f>
        <v>0</v>
      </c>
    </row>
    <row r="861" spans="1:15" x14ac:dyDescent="0.4">
      <c r="A861" s="1217">
        <v>837</v>
      </c>
      <c r="B861" s="1218">
        <f>IF('発達障害（診断書なし・配慮あり）情報入力シート'!AQ861="",0,IF(AND('発達障害（診断書なし・配慮あり）情報入力シート'!AP861=1,'発達障害（診断書なし・配慮あり）情報入力シート'!D861&lt;&gt;"",'発達障害（診断書なし・配慮あり）情報入力シート'!D861&lt;&gt;"在籍者(2年生以上)"),1,0))</f>
        <v>0</v>
      </c>
      <c r="C861" s="1218">
        <f t="shared" si="39"/>
        <v>0</v>
      </c>
      <c r="D861" s="1218" t="str">
        <f>IFERROR(MATCH(ROW('発達障害（診断書なし・配慮あり）情報入力シート'!A837),C:C,0),"")</f>
        <v/>
      </c>
      <c r="E861" s="1218">
        <f>IF('発達障害（診断書なし・配慮あり）情報入力シート'!BS861="",0,IF(AND('発達障害（診断書なし・配慮あり）情報入力シート'!BR861=1,'発達障害（診断書なし・配慮あり）情報入力シート'!D861&lt;&gt;"",'発達障害（診断書なし・配慮あり）情報入力シート'!D861&lt;&gt;"入学しなかった"),1,0))</f>
        <v>0</v>
      </c>
      <c r="F861" s="1218">
        <f t="shared" si="40"/>
        <v>0</v>
      </c>
      <c r="G861" s="1218" t="str">
        <f>IFERROR(MATCH(ROW('発達障害（診断書なし・配慮あり）情報入力シート'!AN837),F:F,0),"")</f>
        <v/>
      </c>
      <c r="H861" s="8">
        <f>IF('発達障害（診断書なし・配慮あり）情報入力シート'!CL861="",0,IF(AND('発達障害（診断書なし・配慮あり）情報入力シート'!CK861=1,'発達障害（診断書なし・配慮あり）情報入力シート'!D861&lt;&gt;"",'発達障害（診断書なし・配慮あり）情報入力シート'!D861&lt;&gt;"入学しなかった"),1,0))</f>
        <v>0</v>
      </c>
      <c r="I861" s="8">
        <f t="shared" si="41"/>
        <v>0</v>
      </c>
      <c r="J861" s="8" t="str">
        <f>IFERROR(MATCH(ROW('発達障害（診断書なし・配慮あり）情報入力シート'!BD837),I:I,0),"")</f>
        <v/>
      </c>
      <c r="K861" s="8">
        <f>IF(OR(SUM('発達障害（診断書なし・配慮あり）情報入力シート'!AT861:BQ861,'発達障害（診断書なし・配慮あり）情報入力シート'!BT861:CJ861)&gt;0,COUNTA('発達障害（診断書なし・配慮あり）情報入力シート'!BR861:BS861)=2,COUNTA('発達障害（診断書なし・配慮あり）情報入力シート'!CK861:CL861)=2),1,0)</f>
        <v>0</v>
      </c>
      <c r="L861" s="8">
        <f>SUM('発達障害（診断書なし・配慮あり）情報入力シート'!J861:M861)+COUNTA('発達障害（診断書なし・配慮あり）情報入力シート'!N861)</f>
        <v>0</v>
      </c>
      <c r="M861" s="8">
        <f>SUM('発達障害（診断書なし・配慮あり）情報入力シート'!O861:R861)+COUNTA('発達障害（診断書なし・配慮あり）情報入力シート'!S861)</f>
        <v>0</v>
      </c>
      <c r="N861" s="8">
        <f>IF(SUM('発達障害（診断書なし・配慮あり）情報入力シート'!$T861:$AP861)&gt;0,1,0)</f>
        <v>0</v>
      </c>
      <c r="O861" s="8">
        <f>IF('発達障害（診断書なし・配慮あり）情報入力シート'!D861="入学者(新1年生)",1,0)</f>
        <v>0</v>
      </c>
    </row>
    <row r="862" spans="1:15" x14ac:dyDescent="0.4">
      <c r="A862" s="1217">
        <v>838</v>
      </c>
      <c r="B862" s="1218">
        <f>IF('発達障害（診断書なし・配慮あり）情報入力シート'!AQ862="",0,IF(AND('発達障害（診断書なし・配慮あり）情報入力シート'!AP862=1,'発達障害（診断書なし・配慮あり）情報入力シート'!D862&lt;&gt;"",'発達障害（診断書なし・配慮あり）情報入力シート'!D862&lt;&gt;"在籍者(2年生以上)"),1,0))</f>
        <v>0</v>
      </c>
      <c r="C862" s="1218">
        <f t="shared" si="39"/>
        <v>0</v>
      </c>
      <c r="D862" s="1218" t="str">
        <f>IFERROR(MATCH(ROW('発達障害（診断書なし・配慮あり）情報入力シート'!A838),C:C,0),"")</f>
        <v/>
      </c>
      <c r="E862" s="1218">
        <f>IF('発達障害（診断書なし・配慮あり）情報入力シート'!BS862="",0,IF(AND('発達障害（診断書なし・配慮あり）情報入力シート'!BR862=1,'発達障害（診断書なし・配慮あり）情報入力シート'!D862&lt;&gt;"",'発達障害（診断書なし・配慮あり）情報入力シート'!D862&lt;&gt;"入学しなかった"),1,0))</f>
        <v>0</v>
      </c>
      <c r="F862" s="1218">
        <f t="shared" si="40"/>
        <v>0</v>
      </c>
      <c r="G862" s="1218" t="str">
        <f>IFERROR(MATCH(ROW('発達障害（診断書なし・配慮あり）情報入力シート'!AN838),F:F,0),"")</f>
        <v/>
      </c>
      <c r="H862" s="8">
        <f>IF('発達障害（診断書なし・配慮あり）情報入力シート'!CL862="",0,IF(AND('発達障害（診断書なし・配慮あり）情報入力シート'!CK862=1,'発達障害（診断書なし・配慮あり）情報入力シート'!D862&lt;&gt;"",'発達障害（診断書なし・配慮あり）情報入力シート'!D862&lt;&gt;"入学しなかった"),1,0))</f>
        <v>0</v>
      </c>
      <c r="I862" s="8">
        <f t="shared" si="41"/>
        <v>0</v>
      </c>
      <c r="J862" s="8" t="str">
        <f>IFERROR(MATCH(ROW('発達障害（診断書なし・配慮あり）情報入力シート'!BD838),I:I,0),"")</f>
        <v/>
      </c>
      <c r="K862" s="8">
        <f>IF(OR(SUM('発達障害（診断書なし・配慮あり）情報入力シート'!AT862:BQ862,'発達障害（診断書なし・配慮あり）情報入力シート'!BT862:CJ862)&gt;0,COUNTA('発達障害（診断書なし・配慮あり）情報入力シート'!BR862:BS862)=2,COUNTA('発達障害（診断書なし・配慮あり）情報入力シート'!CK862:CL862)=2),1,0)</f>
        <v>0</v>
      </c>
      <c r="L862" s="8">
        <f>SUM('発達障害（診断書なし・配慮あり）情報入力シート'!J862:M862)+COUNTA('発達障害（診断書なし・配慮あり）情報入力シート'!N862)</f>
        <v>0</v>
      </c>
      <c r="M862" s="8">
        <f>SUM('発達障害（診断書なし・配慮あり）情報入力シート'!O862:R862)+COUNTA('発達障害（診断書なし・配慮あり）情報入力シート'!S862)</f>
        <v>0</v>
      </c>
      <c r="N862" s="8">
        <f>IF(SUM('発達障害（診断書なし・配慮あり）情報入力シート'!$T862:$AP862)&gt;0,1,0)</f>
        <v>0</v>
      </c>
      <c r="O862" s="8">
        <f>IF('発達障害（診断書なし・配慮あり）情報入力シート'!D862="入学者(新1年生)",1,0)</f>
        <v>0</v>
      </c>
    </row>
    <row r="863" spans="1:15" x14ac:dyDescent="0.4">
      <c r="A863" s="1217">
        <v>839</v>
      </c>
      <c r="B863" s="1218">
        <f>IF('発達障害（診断書なし・配慮あり）情報入力シート'!AQ863="",0,IF(AND('発達障害（診断書なし・配慮あり）情報入力シート'!AP863=1,'発達障害（診断書なし・配慮あり）情報入力シート'!D863&lt;&gt;"",'発達障害（診断書なし・配慮あり）情報入力シート'!D863&lt;&gt;"在籍者(2年生以上)"),1,0))</f>
        <v>0</v>
      </c>
      <c r="C863" s="1218">
        <f t="shared" si="39"/>
        <v>0</v>
      </c>
      <c r="D863" s="1218" t="str">
        <f>IFERROR(MATCH(ROW('発達障害（診断書なし・配慮あり）情報入力シート'!A839),C:C,0),"")</f>
        <v/>
      </c>
      <c r="E863" s="1218">
        <f>IF('発達障害（診断書なし・配慮あり）情報入力シート'!BS863="",0,IF(AND('発達障害（診断書なし・配慮あり）情報入力シート'!BR863=1,'発達障害（診断書なし・配慮あり）情報入力シート'!D863&lt;&gt;"",'発達障害（診断書なし・配慮あり）情報入力シート'!D863&lt;&gt;"入学しなかった"),1,0))</f>
        <v>0</v>
      </c>
      <c r="F863" s="1218">
        <f t="shared" si="40"/>
        <v>0</v>
      </c>
      <c r="G863" s="1218" t="str">
        <f>IFERROR(MATCH(ROW('発達障害（診断書なし・配慮あり）情報入力シート'!AN839),F:F,0),"")</f>
        <v/>
      </c>
      <c r="H863" s="8">
        <f>IF('発達障害（診断書なし・配慮あり）情報入力シート'!CL863="",0,IF(AND('発達障害（診断書なし・配慮あり）情報入力シート'!CK863=1,'発達障害（診断書なし・配慮あり）情報入力シート'!D863&lt;&gt;"",'発達障害（診断書なし・配慮あり）情報入力シート'!D863&lt;&gt;"入学しなかった"),1,0))</f>
        <v>0</v>
      </c>
      <c r="I863" s="8">
        <f t="shared" si="41"/>
        <v>0</v>
      </c>
      <c r="J863" s="8" t="str">
        <f>IFERROR(MATCH(ROW('発達障害（診断書なし・配慮あり）情報入力シート'!BD839),I:I,0),"")</f>
        <v/>
      </c>
      <c r="K863" s="8">
        <f>IF(OR(SUM('発達障害（診断書なし・配慮あり）情報入力シート'!AT863:BQ863,'発達障害（診断書なし・配慮あり）情報入力シート'!BT863:CJ863)&gt;0,COUNTA('発達障害（診断書なし・配慮あり）情報入力シート'!BR863:BS863)=2,COUNTA('発達障害（診断書なし・配慮あり）情報入力シート'!CK863:CL863)=2),1,0)</f>
        <v>0</v>
      </c>
      <c r="L863" s="8">
        <f>SUM('発達障害（診断書なし・配慮あり）情報入力シート'!J863:M863)+COUNTA('発達障害（診断書なし・配慮あり）情報入力シート'!N863)</f>
        <v>0</v>
      </c>
      <c r="M863" s="8">
        <f>SUM('発達障害（診断書なし・配慮あり）情報入力シート'!O863:R863)+COUNTA('発達障害（診断書なし・配慮あり）情報入力シート'!S863)</f>
        <v>0</v>
      </c>
      <c r="N863" s="8">
        <f>IF(SUM('発達障害（診断書なし・配慮あり）情報入力シート'!$T863:$AP863)&gt;0,1,0)</f>
        <v>0</v>
      </c>
      <c r="O863" s="8">
        <f>IF('発達障害（診断書なし・配慮あり）情報入力シート'!D863="入学者(新1年生)",1,0)</f>
        <v>0</v>
      </c>
    </row>
    <row r="864" spans="1:15" x14ac:dyDescent="0.4">
      <c r="A864" s="1217">
        <v>840</v>
      </c>
      <c r="B864" s="1218">
        <f>IF('発達障害（診断書なし・配慮あり）情報入力シート'!AQ864="",0,IF(AND('発達障害（診断書なし・配慮あり）情報入力シート'!AP864=1,'発達障害（診断書なし・配慮あり）情報入力シート'!D864&lt;&gt;"",'発達障害（診断書なし・配慮あり）情報入力シート'!D864&lt;&gt;"在籍者(2年生以上)"),1,0))</f>
        <v>0</v>
      </c>
      <c r="C864" s="1218">
        <f t="shared" si="39"/>
        <v>0</v>
      </c>
      <c r="D864" s="1218" t="str">
        <f>IFERROR(MATCH(ROW('発達障害（診断書なし・配慮あり）情報入力シート'!A840),C:C,0),"")</f>
        <v/>
      </c>
      <c r="E864" s="1218">
        <f>IF('発達障害（診断書なし・配慮あり）情報入力シート'!BS864="",0,IF(AND('発達障害（診断書なし・配慮あり）情報入力シート'!BR864=1,'発達障害（診断書なし・配慮あり）情報入力シート'!D864&lt;&gt;"",'発達障害（診断書なし・配慮あり）情報入力シート'!D864&lt;&gt;"入学しなかった"),1,0))</f>
        <v>0</v>
      </c>
      <c r="F864" s="1218">
        <f t="shared" si="40"/>
        <v>0</v>
      </c>
      <c r="G864" s="1218" t="str">
        <f>IFERROR(MATCH(ROW('発達障害（診断書なし・配慮あり）情報入力シート'!AN840),F:F,0),"")</f>
        <v/>
      </c>
      <c r="H864" s="8">
        <f>IF('発達障害（診断書なし・配慮あり）情報入力シート'!CL864="",0,IF(AND('発達障害（診断書なし・配慮あり）情報入力シート'!CK864=1,'発達障害（診断書なし・配慮あり）情報入力シート'!D864&lt;&gt;"",'発達障害（診断書なし・配慮あり）情報入力シート'!D864&lt;&gt;"入学しなかった"),1,0))</f>
        <v>0</v>
      </c>
      <c r="I864" s="8">
        <f t="shared" si="41"/>
        <v>0</v>
      </c>
      <c r="J864" s="8" t="str">
        <f>IFERROR(MATCH(ROW('発達障害（診断書なし・配慮あり）情報入力シート'!BD840),I:I,0),"")</f>
        <v/>
      </c>
      <c r="K864" s="8">
        <f>IF(OR(SUM('発達障害（診断書なし・配慮あり）情報入力シート'!AT864:BQ864,'発達障害（診断書なし・配慮あり）情報入力シート'!BT864:CJ864)&gt;0,COUNTA('発達障害（診断書なし・配慮あり）情報入力シート'!BR864:BS864)=2,COUNTA('発達障害（診断書なし・配慮あり）情報入力シート'!CK864:CL864)=2),1,0)</f>
        <v>0</v>
      </c>
      <c r="L864" s="8">
        <f>SUM('発達障害（診断書なし・配慮あり）情報入力シート'!J864:M864)+COUNTA('発達障害（診断書なし・配慮あり）情報入力シート'!N864)</f>
        <v>0</v>
      </c>
      <c r="M864" s="8">
        <f>SUM('発達障害（診断書なし・配慮あり）情報入力シート'!O864:R864)+COUNTA('発達障害（診断書なし・配慮あり）情報入力シート'!S864)</f>
        <v>0</v>
      </c>
      <c r="N864" s="8">
        <f>IF(SUM('発達障害（診断書なし・配慮あり）情報入力シート'!$T864:$AP864)&gt;0,1,0)</f>
        <v>0</v>
      </c>
      <c r="O864" s="8">
        <f>IF('発達障害（診断書なし・配慮あり）情報入力シート'!D864="入学者(新1年生)",1,0)</f>
        <v>0</v>
      </c>
    </row>
    <row r="865" spans="1:15" x14ac:dyDescent="0.4">
      <c r="A865" s="1217">
        <v>841</v>
      </c>
      <c r="B865" s="1218">
        <f>IF('発達障害（診断書なし・配慮あり）情報入力シート'!AQ865="",0,IF(AND('発達障害（診断書なし・配慮あり）情報入力シート'!AP865=1,'発達障害（診断書なし・配慮あり）情報入力シート'!D865&lt;&gt;"",'発達障害（診断書なし・配慮あり）情報入力シート'!D865&lt;&gt;"在籍者(2年生以上)"),1,0))</f>
        <v>0</v>
      </c>
      <c r="C865" s="1218">
        <f t="shared" si="39"/>
        <v>0</v>
      </c>
      <c r="D865" s="1218" t="str">
        <f>IFERROR(MATCH(ROW('発達障害（診断書なし・配慮あり）情報入力シート'!A841),C:C,0),"")</f>
        <v/>
      </c>
      <c r="E865" s="1218">
        <f>IF('発達障害（診断書なし・配慮あり）情報入力シート'!BS865="",0,IF(AND('発達障害（診断書なし・配慮あり）情報入力シート'!BR865=1,'発達障害（診断書なし・配慮あり）情報入力シート'!D865&lt;&gt;"",'発達障害（診断書なし・配慮あり）情報入力シート'!D865&lt;&gt;"入学しなかった"),1,0))</f>
        <v>0</v>
      </c>
      <c r="F865" s="1218">
        <f t="shared" si="40"/>
        <v>0</v>
      </c>
      <c r="G865" s="1218" t="str">
        <f>IFERROR(MATCH(ROW('発達障害（診断書なし・配慮あり）情報入力シート'!AN841),F:F,0),"")</f>
        <v/>
      </c>
      <c r="H865" s="8">
        <f>IF('発達障害（診断書なし・配慮あり）情報入力シート'!CL865="",0,IF(AND('発達障害（診断書なし・配慮あり）情報入力シート'!CK865=1,'発達障害（診断書なし・配慮あり）情報入力シート'!D865&lt;&gt;"",'発達障害（診断書なし・配慮あり）情報入力シート'!D865&lt;&gt;"入学しなかった"),1,0))</f>
        <v>0</v>
      </c>
      <c r="I865" s="8">
        <f t="shared" si="41"/>
        <v>0</v>
      </c>
      <c r="J865" s="8" t="str">
        <f>IFERROR(MATCH(ROW('発達障害（診断書なし・配慮あり）情報入力シート'!BD841),I:I,0),"")</f>
        <v/>
      </c>
      <c r="K865" s="8">
        <f>IF(OR(SUM('発達障害（診断書なし・配慮あり）情報入力シート'!AT865:BQ865,'発達障害（診断書なし・配慮あり）情報入力シート'!BT865:CJ865)&gt;0,COUNTA('発達障害（診断書なし・配慮あり）情報入力シート'!BR865:BS865)=2,COUNTA('発達障害（診断書なし・配慮あり）情報入力シート'!CK865:CL865)=2),1,0)</f>
        <v>0</v>
      </c>
      <c r="L865" s="8">
        <f>SUM('発達障害（診断書なし・配慮あり）情報入力シート'!J865:M865)+COUNTA('発達障害（診断書なし・配慮あり）情報入力シート'!N865)</f>
        <v>0</v>
      </c>
      <c r="M865" s="8">
        <f>SUM('発達障害（診断書なし・配慮あり）情報入力シート'!O865:R865)+COUNTA('発達障害（診断書なし・配慮あり）情報入力シート'!S865)</f>
        <v>0</v>
      </c>
      <c r="N865" s="8">
        <f>IF(SUM('発達障害（診断書なし・配慮あり）情報入力シート'!$T865:$AP865)&gt;0,1,0)</f>
        <v>0</v>
      </c>
      <c r="O865" s="8">
        <f>IF('発達障害（診断書なし・配慮あり）情報入力シート'!D865="入学者(新1年生)",1,0)</f>
        <v>0</v>
      </c>
    </row>
    <row r="866" spans="1:15" x14ac:dyDescent="0.4">
      <c r="A866" s="1217">
        <v>842</v>
      </c>
      <c r="B866" s="1218">
        <f>IF('発達障害（診断書なし・配慮あり）情報入力シート'!AQ866="",0,IF(AND('発達障害（診断書なし・配慮あり）情報入力シート'!AP866=1,'発達障害（診断書なし・配慮あり）情報入力シート'!D866&lt;&gt;"",'発達障害（診断書なし・配慮あり）情報入力シート'!D866&lt;&gt;"在籍者(2年生以上)"),1,0))</f>
        <v>0</v>
      </c>
      <c r="C866" s="1218">
        <f t="shared" si="39"/>
        <v>0</v>
      </c>
      <c r="D866" s="1218" t="str">
        <f>IFERROR(MATCH(ROW('発達障害（診断書なし・配慮あり）情報入力シート'!A842),C:C,0),"")</f>
        <v/>
      </c>
      <c r="E866" s="1218">
        <f>IF('発達障害（診断書なし・配慮あり）情報入力シート'!BS866="",0,IF(AND('発達障害（診断書なし・配慮あり）情報入力シート'!BR866=1,'発達障害（診断書なし・配慮あり）情報入力シート'!D866&lt;&gt;"",'発達障害（診断書なし・配慮あり）情報入力シート'!D866&lt;&gt;"入学しなかった"),1,0))</f>
        <v>0</v>
      </c>
      <c r="F866" s="1218">
        <f t="shared" si="40"/>
        <v>0</v>
      </c>
      <c r="G866" s="1218" t="str">
        <f>IFERROR(MATCH(ROW('発達障害（診断書なし・配慮あり）情報入力シート'!AN842),F:F,0),"")</f>
        <v/>
      </c>
      <c r="H866" s="8">
        <f>IF('発達障害（診断書なし・配慮あり）情報入力シート'!CL866="",0,IF(AND('発達障害（診断書なし・配慮あり）情報入力シート'!CK866=1,'発達障害（診断書なし・配慮あり）情報入力シート'!D866&lt;&gt;"",'発達障害（診断書なし・配慮あり）情報入力シート'!D866&lt;&gt;"入学しなかった"),1,0))</f>
        <v>0</v>
      </c>
      <c r="I866" s="8">
        <f t="shared" si="41"/>
        <v>0</v>
      </c>
      <c r="J866" s="8" t="str">
        <f>IFERROR(MATCH(ROW('発達障害（診断書なし・配慮あり）情報入力シート'!BD842),I:I,0),"")</f>
        <v/>
      </c>
      <c r="K866" s="8">
        <f>IF(OR(SUM('発達障害（診断書なし・配慮あり）情報入力シート'!AT866:BQ866,'発達障害（診断書なし・配慮あり）情報入力シート'!BT866:CJ866)&gt;0,COUNTA('発達障害（診断書なし・配慮あり）情報入力シート'!BR866:BS866)=2,COUNTA('発達障害（診断書なし・配慮あり）情報入力シート'!CK866:CL866)=2),1,0)</f>
        <v>0</v>
      </c>
      <c r="L866" s="8">
        <f>SUM('発達障害（診断書なし・配慮あり）情報入力シート'!J866:M866)+COUNTA('発達障害（診断書なし・配慮あり）情報入力シート'!N866)</f>
        <v>0</v>
      </c>
      <c r="M866" s="8">
        <f>SUM('発達障害（診断書なし・配慮あり）情報入力シート'!O866:R866)+COUNTA('発達障害（診断書なし・配慮あり）情報入力シート'!S866)</f>
        <v>0</v>
      </c>
      <c r="N866" s="8">
        <f>IF(SUM('発達障害（診断書なし・配慮あり）情報入力シート'!$T866:$AP866)&gt;0,1,0)</f>
        <v>0</v>
      </c>
      <c r="O866" s="8">
        <f>IF('発達障害（診断書なし・配慮あり）情報入力シート'!D866="入学者(新1年生)",1,0)</f>
        <v>0</v>
      </c>
    </row>
    <row r="867" spans="1:15" x14ac:dyDescent="0.4">
      <c r="A867" s="1217">
        <v>843</v>
      </c>
      <c r="B867" s="1218">
        <f>IF('発達障害（診断書なし・配慮あり）情報入力シート'!AQ867="",0,IF(AND('発達障害（診断書なし・配慮あり）情報入力シート'!AP867=1,'発達障害（診断書なし・配慮あり）情報入力シート'!D867&lt;&gt;"",'発達障害（診断書なし・配慮あり）情報入力シート'!D867&lt;&gt;"在籍者(2年生以上)"),1,0))</f>
        <v>0</v>
      </c>
      <c r="C867" s="1218">
        <f t="shared" si="39"/>
        <v>0</v>
      </c>
      <c r="D867" s="1218" t="str">
        <f>IFERROR(MATCH(ROW('発達障害（診断書なし・配慮あり）情報入力シート'!A843),C:C,0),"")</f>
        <v/>
      </c>
      <c r="E867" s="1218">
        <f>IF('発達障害（診断書なし・配慮あり）情報入力シート'!BS867="",0,IF(AND('発達障害（診断書なし・配慮あり）情報入力シート'!BR867=1,'発達障害（診断書なし・配慮あり）情報入力シート'!D867&lt;&gt;"",'発達障害（診断書なし・配慮あり）情報入力シート'!D867&lt;&gt;"入学しなかった"),1,0))</f>
        <v>0</v>
      </c>
      <c r="F867" s="1218">
        <f t="shared" si="40"/>
        <v>0</v>
      </c>
      <c r="G867" s="1218" t="str">
        <f>IFERROR(MATCH(ROW('発達障害（診断書なし・配慮あり）情報入力シート'!AN843),F:F,0),"")</f>
        <v/>
      </c>
      <c r="H867" s="8">
        <f>IF('発達障害（診断書なし・配慮あり）情報入力シート'!CL867="",0,IF(AND('発達障害（診断書なし・配慮あり）情報入力シート'!CK867=1,'発達障害（診断書なし・配慮あり）情報入力シート'!D867&lt;&gt;"",'発達障害（診断書なし・配慮あり）情報入力シート'!D867&lt;&gt;"入学しなかった"),1,0))</f>
        <v>0</v>
      </c>
      <c r="I867" s="8">
        <f t="shared" si="41"/>
        <v>0</v>
      </c>
      <c r="J867" s="8" t="str">
        <f>IFERROR(MATCH(ROW('発達障害（診断書なし・配慮あり）情報入力シート'!BD843),I:I,0),"")</f>
        <v/>
      </c>
      <c r="K867" s="8">
        <f>IF(OR(SUM('発達障害（診断書なし・配慮あり）情報入力シート'!AT867:BQ867,'発達障害（診断書なし・配慮あり）情報入力シート'!BT867:CJ867)&gt;0,COUNTA('発達障害（診断書なし・配慮あり）情報入力シート'!BR867:BS867)=2,COUNTA('発達障害（診断書なし・配慮あり）情報入力シート'!CK867:CL867)=2),1,0)</f>
        <v>0</v>
      </c>
      <c r="L867" s="8">
        <f>SUM('発達障害（診断書なし・配慮あり）情報入力シート'!J867:M867)+COUNTA('発達障害（診断書なし・配慮あり）情報入力シート'!N867)</f>
        <v>0</v>
      </c>
      <c r="M867" s="8">
        <f>SUM('発達障害（診断書なし・配慮あり）情報入力シート'!O867:R867)+COUNTA('発達障害（診断書なし・配慮あり）情報入力シート'!S867)</f>
        <v>0</v>
      </c>
      <c r="N867" s="8">
        <f>IF(SUM('発達障害（診断書なし・配慮あり）情報入力シート'!$T867:$AP867)&gt;0,1,0)</f>
        <v>0</v>
      </c>
      <c r="O867" s="8">
        <f>IF('発達障害（診断書なし・配慮あり）情報入力シート'!D867="入学者(新1年生)",1,0)</f>
        <v>0</v>
      </c>
    </row>
    <row r="868" spans="1:15" x14ac:dyDescent="0.4">
      <c r="A868" s="1217">
        <v>844</v>
      </c>
      <c r="B868" s="1218">
        <f>IF('発達障害（診断書なし・配慮あり）情報入力シート'!AQ868="",0,IF(AND('発達障害（診断書なし・配慮あり）情報入力シート'!AP868=1,'発達障害（診断書なし・配慮あり）情報入力シート'!D868&lt;&gt;"",'発達障害（診断書なし・配慮あり）情報入力シート'!D868&lt;&gt;"在籍者(2年生以上)"),1,0))</f>
        <v>0</v>
      </c>
      <c r="C868" s="1218">
        <f t="shared" si="39"/>
        <v>0</v>
      </c>
      <c r="D868" s="1218" t="str">
        <f>IFERROR(MATCH(ROW('発達障害（診断書なし・配慮あり）情報入力シート'!A844),C:C,0),"")</f>
        <v/>
      </c>
      <c r="E868" s="1218">
        <f>IF('発達障害（診断書なし・配慮あり）情報入力シート'!BS868="",0,IF(AND('発達障害（診断書なし・配慮あり）情報入力シート'!BR868=1,'発達障害（診断書なし・配慮あり）情報入力シート'!D868&lt;&gt;"",'発達障害（診断書なし・配慮あり）情報入力シート'!D868&lt;&gt;"入学しなかった"),1,0))</f>
        <v>0</v>
      </c>
      <c r="F868" s="1218">
        <f t="shared" si="40"/>
        <v>0</v>
      </c>
      <c r="G868" s="1218" t="str">
        <f>IFERROR(MATCH(ROW('発達障害（診断書なし・配慮あり）情報入力シート'!AN844),F:F,0),"")</f>
        <v/>
      </c>
      <c r="H868" s="8">
        <f>IF('発達障害（診断書なし・配慮あり）情報入力シート'!CL868="",0,IF(AND('発達障害（診断書なし・配慮あり）情報入力シート'!CK868=1,'発達障害（診断書なし・配慮あり）情報入力シート'!D868&lt;&gt;"",'発達障害（診断書なし・配慮あり）情報入力シート'!D868&lt;&gt;"入学しなかった"),1,0))</f>
        <v>0</v>
      </c>
      <c r="I868" s="8">
        <f t="shared" si="41"/>
        <v>0</v>
      </c>
      <c r="J868" s="8" t="str">
        <f>IFERROR(MATCH(ROW('発達障害（診断書なし・配慮あり）情報入力シート'!BD844),I:I,0),"")</f>
        <v/>
      </c>
      <c r="K868" s="8">
        <f>IF(OR(SUM('発達障害（診断書なし・配慮あり）情報入力シート'!AT868:BQ868,'発達障害（診断書なし・配慮あり）情報入力シート'!BT868:CJ868)&gt;0,COUNTA('発達障害（診断書なし・配慮あり）情報入力シート'!BR868:BS868)=2,COUNTA('発達障害（診断書なし・配慮あり）情報入力シート'!CK868:CL868)=2),1,0)</f>
        <v>0</v>
      </c>
      <c r="L868" s="8">
        <f>SUM('発達障害（診断書なし・配慮あり）情報入力シート'!J868:M868)+COUNTA('発達障害（診断書なし・配慮あり）情報入力シート'!N868)</f>
        <v>0</v>
      </c>
      <c r="M868" s="8">
        <f>SUM('発達障害（診断書なし・配慮あり）情報入力シート'!O868:R868)+COUNTA('発達障害（診断書なし・配慮あり）情報入力シート'!S868)</f>
        <v>0</v>
      </c>
      <c r="N868" s="8">
        <f>IF(SUM('発達障害（診断書なし・配慮あり）情報入力シート'!$T868:$AP868)&gt;0,1,0)</f>
        <v>0</v>
      </c>
      <c r="O868" s="8">
        <f>IF('発達障害（診断書なし・配慮あり）情報入力シート'!D868="入学者(新1年生)",1,0)</f>
        <v>0</v>
      </c>
    </row>
    <row r="869" spans="1:15" x14ac:dyDescent="0.4">
      <c r="A869" s="1217">
        <v>845</v>
      </c>
      <c r="B869" s="1218">
        <f>IF('発達障害（診断書なし・配慮あり）情報入力シート'!AQ869="",0,IF(AND('発達障害（診断書なし・配慮あり）情報入力シート'!AP869=1,'発達障害（診断書なし・配慮あり）情報入力シート'!D869&lt;&gt;"",'発達障害（診断書なし・配慮あり）情報入力シート'!D869&lt;&gt;"在籍者(2年生以上)"),1,0))</f>
        <v>0</v>
      </c>
      <c r="C869" s="1218">
        <f t="shared" si="39"/>
        <v>0</v>
      </c>
      <c r="D869" s="1218" t="str">
        <f>IFERROR(MATCH(ROW('発達障害（診断書なし・配慮あり）情報入力シート'!A845),C:C,0),"")</f>
        <v/>
      </c>
      <c r="E869" s="1218">
        <f>IF('発達障害（診断書なし・配慮あり）情報入力シート'!BS869="",0,IF(AND('発達障害（診断書なし・配慮あり）情報入力シート'!BR869=1,'発達障害（診断書なし・配慮あり）情報入力シート'!D869&lt;&gt;"",'発達障害（診断書なし・配慮あり）情報入力シート'!D869&lt;&gt;"入学しなかった"),1,0))</f>
        <v>0</v>
      </c>
      <c r="F869" s="1218">
        <f t="shared" si="40"/>
        <v>0</v>
      </c>
      <c r="G869" s="1218" t="str">
        <f>IFERROR(MATCH(ROW('発達障害（診断書なし・配慮あり）情報入力シート'!AN845),F:F,0),"")</f>
        <v/>
      </c>
      <c r="H869" s="8">
        <f>IF('発達障害（診断書なし・配慮あり）情報入力シート'!CL869="",0,IF(AND('発達障害（診断書なし・配慮あり）情報入力シート'!CK869=1,'発達障害（診断書なし・配慮あり）情報入力シート'!D869&lt;&gt;"",'発達障害（診断書なし・配慮あり）情報入力シート'!D869&lt;&gt;"入学しなかった"),1,0))</f>
        <v>0</v>
      </c>
      <c r="I869" s="8">
        <f t="shared" si="41"/>
        <v>0</v>
      </c>
      <c r="J869" s="8" t="str">
        <f>IFERROR(MATCH(ROW('発達障害（診断書なし・配慮あり）情報入力シート'!BD845),I:I,0),"")</f>
        <v/>
      </c>
      <c r="K869" s="8">
        <f>IF(OR(SUM('発達障害（診断書なし・配慮あり）情報入力シート'!AT869:BQ869,'発達障害（診断書なし・配慮あり）情報入力シート'!BT869:CJ869)&gt;0,COUNTA('発達障害（診断書なし・配慮あり）情報入力シート'!BR869:BS869)=2,COUNTA('発達障害（診断書なし・配慮あり）情報入力シート'!CK869:CL869)=2),1,0)</f>
        <v>0</v>
      </c>
      <c r="L869" s="8">
        <f>SUM('発達障害（診断書なし・配慮あり）情報入力シート'!J869:M869)+COUNTA('発達障害（診断書なし・配慮あり）情報入力シート'!N869)</f>
        <v>0</v>
      </c>
      <c r="M869" s="8">
        <f>SUM('発達障害（診断書なし・配慮あり）情報入力シート'!O869:R869)+COUNTA('発達障害（診断書なし・配慮あり）情報入力シート'!S869)</f>
        <v>0</v>
      </c>
      <c r="N869" s="8">
        <f>IF(SUM('発達障害（診断書なし・配慮あり）情報入力シート'!$T869:$AP869)&gt;0,1,0)</f>
        <v>0</v>
      </c>
      <c r="O869" s="8">
        <f>IF('発達障害（診断書なし・配慮あり）情報入力シート'!D869="入学者(新1年生)",1,0)</f>
        <v>0</v>
      </c>
    </row>
    <row r="870" spans="1:15" x14ac:dyDescent="0.4">
      <c r="A870" s="1217">
        <v>846</v>
      </c>
      <c r="B870" s="1218">
        <f>IF('発達障害（診断書なし・配慮あり）情報入力シート'!AQ870="",0,IF(AND('発達障害（診断書なし・配慮あり）情報入力シート'!AP870=1,'発達障害（診断書なし・配慮あり）情報入力シート'!D870&lt;&gt;"",'発達障害（診断書なし・配慮あり）情報入力シート'!D870&lt;&gt;"在籍者(2年生以上)"),1,0))</f>
        <v>0</v>
      </c>
      <c r="C870" s="1218">
        <f t="shared" si="39"/>
        <v>0</v>
      </c>
      <c r="D870" s="1218" t="str">
        <f>IFERROR(MATCH(ROW('発達障害（診断書なし・配慮あり）情報入力シート'!A846),C:C,0),"")</f>
        <v/>
      </c>
      <c r="E870" s="1218">
        <f>IF('発達障害（診断書なし・配慮あり）情報入力シート'!BS870="",0,IF(AND('発達障害（診断書なし・配慮あり）情報入力シート'!BR870=1,'発達障害（診断書なし・配慮あり）情報入力シート'!D870&lt;&gt;"",'発達障害（診断書なし・配慮あり）情報入力シート'!D870&lt;&gt;"入学しなかった"),1,0))</f>
        <v>0</v>
      </c>
      <c r="F870" s="1218">
        <f t="shared" si="40"/>
        <v>0</v>
      </c>
      <c r="G870" s="1218" t="str">
        <f>IFERROR(MATCH(ROW('発達障害（診断書なし・配慮あり）情報入力シート'!AN846),F:F,0),"")</f>
        <v/>
      </c>
      <c r="H870" s="8">
        <f>IF('発達障害（診断書なし・配慮あり）情報入力シート'!CL870="",0,IF(AND('発達障害（診断書なし・配慮あり）情報入力シート'!CK870=1,'発達障害（診断書なし・配慮あり）情報入力シート'!D870&lt;&gt;"",'発達障害（診断書なし・配慮あり）情報入力シート'!D870&lt;&gt;"入学しなかった"),1,0))</f>
        <v>0</v>
      </c>
      <c r="I870" s="8">
        <f t="shared" si="41"/>
        <v>0</v>
      </c>
      <c r="J870" s="8" t="str">
        <f>IFERROR(MATCH(ROW('発達障害（診断書なし・配慮あり）情報入力シート'!BD846),I:I,0),"")</f>
        <v/>
      </c>
      <c r="K870" s="8">
        <f>IF(OR(SUM('発達障害（診断書なし・配慮あり）情報入力シート'!AT870:BQ870,'発達障害（診断書なし・配慮あり）情報入力シート'!BT870:CJ870)&gt;0,COUNTA('発達障害（診断書なし・配慮あり）情報入力シート'!BR870:BS870)=2,COUNTA('発達障害（診断書なし・配慮あり）情報入力シート'!CK870:CL870)=2),1,0)</f>
        <v>0</v>
      </c>
      <c r="L870" s="8">
        <f>SUM('発達障害（診断書なし・配慮あり）情報入力シート'!J870:M870)+COUNTA('発達障害（診断書なし・配慮あり）情報入力シート'!N870)</f>
        <v>0</v>
      </c>
      <c r="M870" s="8">
        <f>SUM('発達障害（診断書なし・配慮あり）情報入力シート'!O870:R870)+COUNTA('発達障害（診断書なし・配慮あり）情報入力シート'!S870)</f>
        <v>0</v>
      </c>
      <c r="N870" s="8">
        <f>IF(SUM('発達障害（診断書なし・配慮あり）情報入力シート'!$T870:$AP870)&gt;0,1,0)</f>
        <v>0</v>
      </c>
      <c r="O870" s="8">
        <f>IF('発達障害（診断書なし・配慮あり）情報入力シート'!D870="入学者(新1年生)",1,0)</f>
        <v>0</v>
      </c>
    </row>
    <row r="871" spans="1:15" x14ac:dyDescent="0.4">
      <c r="A871" s="1217">
        <v>847</v>
      </c>
      <c r="B871" s="1218">
        <f>IF('発達障害（診断書なし・配慮あり）情報入力シート'!AQ871="",0,IF(AND('発達障害（診断書なし・配慮あり）情報入力シート'!AP871=1,'発達障害（診断書なし・配慮あり）情報入力シート'!D871&lt;&gt;"",'発達障害（診断書なし・配慮あり）情報入力シート'!D871&lt;&gt;"在籍者(2年生以上)"),1,0))</f>
        <v>0</v>
      </c>
      <c r="C871" s="1218">
        <f t="shared" si="39"/>
        <v>0</v>
      </c>
      <c r="D871" s="1218" t="str">
        <f>IFERROR(MATCH(ROW('発達障害（診断書なし・配慮あり）情報入力シート'!A847),C:C,0),"")</f>
        <v/>
      </c>
      <c r="E871" s="1218">
        <f>IF('発達障害（診断書なし・配慮あり）情報入力シート'!BS871="",0,IF(AND('発達障害（診断書なし・配慮あり）情報入力シート'!BR871=1,'発達障害（診断書なし・配慮あり）情報入力シート'!D871&lt;&gt;"",'発達障害（診断書なし・配慮あり）情報入力シート'!D871&lt;&gt;"入学しなかった"),1,0))</f>
        <v>0</v>
      </c>
      <c r="F871" s="1218">
        <f t="shared" si="40"/>
        <v>0</v>
      </c>
      <c r="G871" s="1218" t="str">
        <f>IFERROR(MATCH(ROW('発達障害（診断書なし・配慮あり）情報入力シート'!AN847),F:F,0),"")</f>
        <v/>
      </c>
      <c r="H871" s="8">
        <f>IF('発達障害（診断書なし・配慮あり）情報入力シート'!CL871="",0,IF(AND('発達障害（診断書なし・配慮あり）情報入力シート'!CK871=1,'発達障害（診断書なし・配慮あり）情報入力シート'!D871&lt;&gt;"",'発達障害（診断書なし・配慮あり）情報入力シート'!D871&lt;&gt;"入学しなかった"),1,0))</f>
        <v>0</v>
      </c>
      <c r="I871" s="8">
        <f t="shared" si="41"/>
        <v>0</v>
      </c>
      <c r="J871" s="8" t="str">
        <f>IFERROR(MATCH(ROW('発達障害（診断書なし・配慮あり）情報入力シート'!BD847),I:I,0),"")</f>
        <v/>
      </c>
      <c r="K871" s="8">
        <f>IF(OR(SUM('発達障害（診断書なし・配慮あり）情報入力シート'!AT871:BQ871,'発達障害（診断書なし・配慮あり）情報入力シート'!BT871:CJ871)&gt;0,COUNTA('発達障害（診断書なし・配慮あり）情報入力シート'!BR871:BS871)=2,COUNTA('発達障害（診断書なし・配慮あり）情報入力シート'!CK871:CL871)=2),1,0)</f>
        <v>0</v>
      </c>
      <c r="L871" s="8">
        <f>SUM('発達障害（診断書なし・配慮あり）情報入力シート'!J871:M871)+COUNTA('発達障害（診断書なし・配慮あり）情報入力シート'!N871)</f>
        <v>0</v>
      </c>
      <c r="M871" s="8">
        <f>SUM('発達障害（診断書なし・配慮あり）情報入力シート'!O871:R871)+COUNTA('発達障害（診断書なし・配慮あり）情報入力シート'!S871)</f>
        <v>0</v>
      </c>
      <c r="N871" s="8">
        <f>IF(SUM('発達障害（診断書なし・配慮あり）情報入力シート'!$T871:$AP871)&gt;0,1,0)</f>
        <v>0</v>
      </c>
      <c r="O871" s="8">
        <f>IF('発達障害（診断書なし・配慮あり）情報入力シート'!D871="入学者(新1年生)",1,0)</f>
        <v>0</v>
      </c>
    </row>
    <row r="872" spans="1:15" x14ac:dyDescent="0.4">
      <c r="A872" s="1217">
        <v>848</v>
      </c>
      <c r="B872" s="1218">
        <f>IF('発達障害（診断書なし・配慮あり）情報入力シート'!AQ872="",0,IF(AND('発達障害（診断書なし・配慮あり）情報入力シート'!AP872=1,'発達障害（診断書なし・配慮あり）情報入力シート'!D872&lt;&gt;"",'発達障害（診断書なし・配慮あり）情報入力シート'!D872&lt;&gt;"在籍者(2年生以上)"),1,0))</f>
        <v>0</v>
      </c>
      <c r="C872" s="1218">
        <f t="shared" si="39"/>
        <v>0</v>
      </c>
      <c r="D872" s="1218" t="str">
        <f>IFERROR(MATCH(ROW('発達障害（診断書なし・配慮あり）情報入力シート'!A848),C:C,0),"")</f>
        <v/>
      </c>
      <c r="E872" s="1218">
        <f>IF('発達障害（診断書なし・配慮あり）情報入力シート'!BS872="",0,IF(AND('発達障害（診断書なし・配慮あり）情報入力シート'!BR872=1,'発達障害（診断書なし・配慮あり）情報入力シート'!D872&lt;&gt;"",'発達障害（診断書なし・配慮あり）情報入力シート'!D872&lt;&gt;"入学しなかった"),1,0))</f>
        <v>0</v>
      </c>
      <c r="F872" s="1218">
        <f t="shared" si="40"/>
        <v>0</v>
      </c>
      <c r="G872" s="1218" t="str">
        <f>IFERROR(MATCH(ROW('発達障害（診断書なし・配慮あり）情報入力シート'!AN848),F:F,0),"")</f>
        <v/>
      </c>
      <c r="H872" s="8">
        <f>IF('発達障害（診断書なし・配慮あり）情報入力シート'!CL872="",0,IF(AND('発達障害（診断書なし・配慮あり）情報入力シート'!CK872=1,'発達障害（診断書なし・配慮あり）情報入力シート'!D872&lt;&gt;"",'発達障害（診断書なし・配慮あり）情報入力シート'!D872&lt;&gt;"入学しなかった"),1,0))</f>
        <v>0</v>
      </c>
      <c r="I872" s="8">
        <f t="shared" si="41"/>
        <v>0</v>
      </c>
      <c r="J872" s="8" t="str">
        <f>IFERROR(MATCH(ROW('発達障害（診断書なし・配慮あり）情報入力シート'!BD848),I:I,0),"")</f>
        <v/>
      </c>
      <c r="K872" s="8">
        <f>IF(OR(SUM('発達障害（診断書なし・配慮あり）情報入力シート'!AT872:BQ872,'発達障害（診断書なし・配慮あり）情報入力シート'!BT872:CJ872)&gt;0,COUNTA('発達障害（診断書なし・配慮あり）情報入力シート'!BR872:BS872)=2,COUNTA('発達障害（診断書なし・配慮あり）情報入力シート'!CK872:CL872)=2),1,0)</f>
        <v>0</v>
      </c>
      <c r="L872" s="8">
        <f>SUM('発達障害（診断書なし・配慮あり）情報入力シート'!J872:M872)+COUNTA('発達障害（診断書なし・配慮あり）情報入力シート'!N872)</f>
        <v>0</v>
      </c>
      <c r="M872" s="8">
        <f>SUM('発達障害（診断書なし・配慮あり）情報入力シート'!O872:R872)+COUNTA('発達障害（診断書なし・配慮あり）情報入力シート'!S872)</f>
        <v>0</v>
      </c>
      <c r="N872" s="8">
        <f>IF(SUM('発達障害（診断書なし・配慮あり）情報入力シート'!$T872:$AP872)&gt;0,1,0)</f>
        <v>0</v>
      </c>
      <c r="O872" s="8">
        <f>IF('発達障害（診断書なし・配慮あり）情報入力シート'!D872="入学者(新1年生)",1,0)</f>
        <v>0</v>
      </c>
    </row>
    <row r="873" spans="1:15" x14ac:dyDescent="0.4">
      <c r="A873" s="1217">
        <v>849</v>
      </c>
      <c r="B873" s="1218">
        <f>IF('発達障害（診断書なし・配慮あり）情報入力シート'!AQ873="",0,IF(AND('発達障害（診断書なし・配慮あり）情報入力シート'!AP873=1,'発達障害（診断書なし・配慮あり）情報入力シート'!D873&lt;&gt;"",'発達障害（診断書なし・配慮あり）情報入力シート'!D873&lt;&gt;"在籍者(2年生以上)"),1,0))</f>
        <v>0</v>
      </c>
      <c r="C873" s="1218">
        <f t="shared" si="39"/>
        <v>0</v>
      </c>
      <c r="D873" s="1218" t="str">
        <f>IFERROR(MATCH(ROW('発達障害（診断書なし・配慮あり）情報入力シート'!A849),C:C,0),"")</f>
        <v/>
      </c>
      <c r="E873" s="1218">
        <f>IF('発達障害（診断書なし・配慮あり）情報入力シート'!BS873="",0,IF(AND('発達障害（診断書なし・配慮あり）情報入力シート'!BR873=1,'発達障害（診断書なし・配慮あり）情報入力シート'!D873&lt;&gt;"",'発達障害（診断書なし・配慮あり）情報入力シート'!D873&lt;&gt;"入学しなかった"),1,0))</f>
        <v>0</v>
      </c>
      <c r="F873" s="1218">
        <f t="shared" si="40"/>
        <v>0</v>
      </c>
      <c r="G873" s="1218" t="str">
        <f>IFERROR(MATCH(ROW('発達障害（診断書なし・配慮あり）情報入力シート'!AN849),F:F,0),"")</f>
        <v/>
      </c>
      <c r="H873" s="8">
        <f>IF('発達障害（診断書なし・配慮あり）情報入力シート'!CL873="",0,IF(AND('発達障害（診断書なし・配慮あり）情報入力シート'!CK873=1,'発達障害（診断書なし・配慮あり）情報入力シート'!D873&lt;&gt;"",'発達障害（診断書なし・配慮あり）情報入力シート'!D873&lt;&gt;"入学しなかった"),1,0))</f>
        <v>0</v>
      </c>
      <c r="I873" s="8">
        <f t="shared" si="41"/>
        <v>0</v>
      </c>
      <c r="J873" s="8" t="str">
        <f>IFERROR(MATCH(ROW('発達障害（診断書なし・配慮あり）情報入力シート'!BD849),I:I,0),"")</f>
        <v/>
      </c>
      <c r="K873" s="8">
        <f>IF(OR(SUM('発達障害（診断書なし・配慮あり）情報入力シート'!AT873:BQ873,'発達障害（診断書なし・配慮あり）情報入力シート'!BT873:CJ873)&gt;0,COUNTA('発達障害（診断書なし・配慮あり）情報入力シート'!BR873:BS873)=2,COUNTA('発達障害（診断書なし・配慮あり）情報入力シート'!CK873:CL873)=2),1,0)</f>
        <v>0</v>
      </c>
      <c r="L873" s="8">
        <f>SUM('発達障害（診断書なし・配慮あり）情報入力シート'!J873:M873)+COUNTA('発達障害（診断書なし・配慮あり）情報入力シート'!N873)</f>
        <v>0</v>
      </c>
      <c r="M873" s="8">
        <f>SUM('発達障害（診断書なし・配慮あり）情報入力シート'!O873:R873)+COUNTA('発達障害（診断書なし・配慮あり）情報入力シート'!S873)</f>
        <v>0</v>
      </c>
      <c r="N873" s="8">
        <f>IF(SUM('発達障害（診断書なし・配慮あり）情報入力シート'!$T873:$AP873)&gt;0,1,0)</f>
        <v>0</v>
      </c>
      <c r="O873" s="8">
        <f>IF('発達障害（診断書なし・配慮あり）情報入力シート'!D873="入学者(新1年生)",1,0)</f>
        <v>0</v>
      </c>
    </row>
    <row r="874" spans="1:15" x14ac:dyDescent="0.4">
      <c r="A874" s="1217">
        <v>850</v>
      </c>
      <c r="B874" s="1218">
        <f>IF('発達障害（診断書なし・配慮あり）情報入力シート'!AQ874="",0,IF(AND('発達障害（診断書なし・配慮あり）情報入力シート'!AP874=1,'発達障害（診断書なし・配慮あり）情報入力シート'!D874&lt;&gt;"",'発達障害（診断書なし・配慮あり）情報入力シート'!D874&lt;&gt;"在籍者(2年生以上)"),1,0))</f>
        <v>0</v>
      </c>
      <c r="C874" s="1218">
        <f t="shared" si="39"/>
        <v>0</v>
      </c>
      <c r="D874" s="1218" t="str">
        <f>IFERROR(MATCH(ROW('発達障害（診断書なし・配慮あり）情報入力シート'!A850),C:C,0),"")</f>
        <v/>
      </c>
      <c r="E874" s="1218">
        <f>IF('発達障害（診断書なし・配慮あり）情報入力シート'!BS874="",0,IF(AND('発達障害（診断書なし・配慮あり）情報入力シート'!BR874=1,'発達障害（診断書なし・配慮あり）情報入力シート'!D874&lt;&gt;"",'発達障害（診断書なし・配慮あり）情報入力シート'!D874&lt;&gt;"入学しなかった"),1,0))</f>
        <v>0</v>
      </c>
      <c r="F874" s="1218">
        <f t="shared" si="40"/>
        <v>0</v>
      </c>
      <c r="G874" s="1218" t="str">
        <f>IFERROR(MATCH(ROW('発達障害（診断書なし・配慮あり）情報入力シート'!AN850),F:F,0),"")</f>
        <v/>
      </c>
      <c r="H874" s="8">
        <f>IF('発達障害（診断書なし・配慮あり）情報入力シート'!CL874="",0,IF(AND('発達障害（診断書なし・配慮あり）情報入力シート'!CK874=1,'発達障害（診断書なし・配慮あり）情報入力シート'!D874&lt;&gt;"",'発達障害（診断書なし・配慮あり）情報入力シート'!D874&lt;&gt;"入学しなかった"),1,0))</f>
        <v>0</v>
      </c>
      <c r="I874" s="8">
        <f t="shared" si="41"/>
        <v>0</v>
      </c>
      <c r="J874" s="8" t="str">
        <f>IFERROR(MATCH(ROW('発達障害（診断書なし・配慮あり）情報入力シート'!BD850),I:I,0),"")</f>
        <v/>
      </c>
      <c r="K874" s="8">
        <f>IF(OR(SUM('発達障害（診断書なし・配慮あり）情報入力シート'!AT874:BQ874,'発達障害（診断書なし・配慮あり）情報入力シート'!BT874:CJ874)&gt;0,COUNTA('発達障害（診断書なし・配慮あり）情報入力シート'!BR874:BS874)=2,COUNTA('発達障害（診断書なし・配慮あり）情報入力シート'!CK874:CL874)=2),1,0)</f>
        <v>0</v>
      </c>
      <c r="L874" s="8">
        <f>SUM('発達障害（診断書なし・配慮あり）情報入力シート'!J874:M874)+COUNTA('発達障害（診断書なし・配慮あり）情報入力シート'!N874)</f>
        <v>0</v>
      </c>
      <c r="M874" s="8">
        <f>SUM('発達障害（診断書なし・配慮あり）情報入力シート'!O874:R874)+COUNTA('発達障害（診断書なし・配慮あり）情報入力シート'!S874)</f>
        <v>0</v>
      </c>
      <c r="N874" s="8">
        <f>IF(SUM('発達障害（診断書なし・配慮あり）情報入力シート'!$T874:$AP874)&gt;0,1,0)</f>
        <v>0</v>
      </c>
      <c r="O874" s="8">
        <f>IF('発達障害（診断書なし・配慮あり）情報入力シート'!D874="入学者(新1年生)",1,0)</f>
        <v>0</v>
      </c>
    </row>
    <row r="875" spans="1:15" x14ac:dyDescent="0.4">
      <c r="A875" s="1217">
        <v>851</v>
      </c>
      <c r="B875" s="1218">
        <f>IF('発達障害（診断書なし・配慮あり）情報入力シート'!AQ875="",0,IF(AND('発達障害（診断書なし・配慮あり）情報入力シート'!AP875=1,'発達障害（診断書なし・配慮あり）情報入力シート'!D875&lt;&gt;"",'発達障害（診断書なし・配慮あり）情報入力シート'!D875&lt;&gt;"在籍者(2年生以上)"),1,0))</f>
        <v>0</v>
      </c>
      <c r="C875" s="1218">
        <f t="shared" si="39"/>
        <v>0</v>
      </c>
      <c r="D875" s="1218" t="str">
        <f>IFERROR(MATCH(ROW('発達障害（診断書なし・配慮あり）情報入力シート'!A851),C:C,0),"")</f>
        <v/>
      </c>
      <c r="E875" s="1218">
        <f>IF('発達障害（診断書なし・配慮あり）情報入力シート'!BS875="",0,IF(AND('発達障害（診断書なし・配慮あり）情報入力シート'!BR875=1,'発達障害（診断書なし・配慮あり）情報入力シート'!D875&lt;&gt;"",'発達障害（診断書なし・配慮あり）情報入力シート'!D875&lt;&gt;"入学しなかった"),1,0))</f>
        <v>0</v>
      </c>
      <c r="F875" s="1218">
        <f t="shared" si="40"/>
        <v>0</v>
      </c>
      <c r="G875" s="1218" t="str">
        <f>IFERROR(MATCH(ROW('発達障害（診断書なし・配慮あり）情報入力シート'!AN851),F:F,0),"")</f>
        <v/>
      </c>
      <c r="H875" s="8">
        <f>IF('発達障害（診断書なし・配慮あり）情報入力シート'!CL875="",0,IF(AND('発達障害（診断書なし・配慮あり）情報入力シート'!CK875=1,'発達障害（診断書なし・配慮あり）情報入力シート'!D875&lt;&gt;"",'発達障害（診断書なし・配慮あり）情報入力シート'!D875&lt;&gt;"入学しなかった"),1,0))</f>
        <v>0</v>
      </c>
      <c r="I875" s="8">
        <f t="shared" si="41"/>
        <v>0</v>
      </c>
      <c r="J875" s="8" t="str">
        <f>IFERROR(MATCH(ROW('発達障害（診断書なし・配慮あり）情報入力シート'!BD851),I:I,0),"")</f>
        <v/>
      </c>
      <c r="K875" s="8">
        <f>IF(OR(SUM('発達障害（診断書なし・配慮あり）情報入力シート'!AT875:BQ875,'発達障害（診断書なし・配慮あり）情報入力シート'!BT875:CJ875)&gt;0,COUNTA('発達障害（診断書なし・配慮あり）情報入力シート'!BR875:BS875)=2,COUNTA('発達障害（診断書なし・配慮あり）情報入力シート'!CK875:CL875)=2),1,0)</f>
        <v>0</v>
      </c>
      <c r="L875" s="8">
        <f>SUM('発達障害（診断書なし・配慮あり）情報入力シート'!J875:M875)+COUNTA('発達障害（診断書なし・配慮あり）情報入力シート'!N875)</f>
        <v>0</v>
      </c>
      <c r="M875" s="8">
        <f>SUM('発達障害（診断書なし・配慮あり）情報入力シート'!O875:R875)+COUNTA('発達障害（診断書なし・配慮あり）情報入力シート'!S875)</f>
        <v>0</v>
      </c>
      <c r="N875" s="8">
        <f>IF(SUM('発達障害（診断書なし・配慮あり）情報入力シート'!$T875:$AP875)&gt;0,1,0)</f>
        <v>0</v>
      </c>
      <c r="O875" s="8">
        <f>IF('発達障害（診断書なし・配慮あり）情報入力シート'!D875="入学者(新1年生)",1,0)</f>
        <v>0</v>
      </c>
    </row>
    <row r="876" spans="1:15" x14ac:dyDescent="0.4">
      <c r="A876" s="1217">
        <v>852</v>
      </c>
      <c r="B876" s="1218">
        <f>IF('発達障害（診断書なし・配慮あり）情報入力シート'!AQ876="",0,IF(AND('発達障害（診断書なし・配慮あり）情報入力シート'!AP876=1,'発達障害（診断書なし・配慮あり）情報入力シート'!D876&lt;&gt;"",'発達障害（診断書なし・配慮あり）情報入力シート'!D876&lt;&gt;"在籍者(2年生以上)"),1,0))</f>
        <v>0</v>
      </c>
      <c r="C876" s="1218">
        <f t="shared" si="39"/>
        <v>0</v>
      </c>
      <c r="D876" s="1218" t="str">
        <f>IFERROR(MATCH(ROW('発達障害（診断書なし・配慮あり）情報入力シート'!A852),C:C,0),"")</f>
        <v/>
      </c>
      <c r="E876" s="1218">
        <f>IF('発達障害（診断書なし・配慮あり）情報入力シート'!BS876="",0,IF(AND('発達障害（診断書なし・配慮あり）情報入力シート'!BR876=1,'発達障害（診断書なし・配慮あり）情報入力シート'!D876&lt;&gt;"",'発達障害（診断書なし・配慮あり）情報入力シート'!D876&lt;&gt;"入学しなかった"),1,0))</f>
        <v>0</v>
      </c>
      <c r="F876" s="1218">
        <f t="shared" si="40"/>
        <v>0</v>
      </c>
      <c r="G876" s="1218" t="str">
        <f>IFERROR(MATCH(ROW('発達障害（診断書なし・配慮あり）情報入力シート'!AN852),F:F,0),"")</f>
        <v/>
      </c>
      <c r="H876" s="8">
        <f>IF('発達障害（診断書なし・配慮あり）情報入力シート'!CL876="",0,IF(AND('発達障害（診断書なし・配慮あり）情報入力シート'!CK876=1,'発達障害（診断書なし・配慮あり）情報入力シート'!D876&lt;&gt;"",'発達障害（診断書なし・配慮あり）情報入力シート'!D876&lt;&gt;"入学しなかった"),1,0))</f>
        <v>0</v>
      </c>
      <c r="I876" s="8">
        <f t="shared" si="41"/>
        <v>0</v>
      </c>
      <c r="J876" s="8" t="str">
        <f>IFERROR(MATCH(ROW('発達障害（診断書なし・配慮あり）情報入力シート'!BD852),I:I,0),"")</f>
        <v/>
      </c>
      <c r="K876" s="8">
        <f>IF(OR(SUM('発達障害（診断書なし・配慮あり）情報入力シート'!AT876:BQ876,'発達障害（診断書なし・配慮あり）情報入力シート'!BT876:CJ876)&gt;0,COUNTA('発達障害（診断書なし・配慮あり）情報入力シート'!BR876:BS876)=2,COUNTA('発達障害（診断書なし・配慮あり）情報入力シート'!CK876:CL876)=2),1,0)</f>
        <v>0</v>
      </c>
      <c r="L876" s="8">
        <f>SUM('発達障害（診断書なし・配慮あり）情報入力シート'!J876:M876)+COUNTA('発達障害（診断書なし・配慮あり）情報入力シート'!N876)</f>
        <v>0</v>
      </c>
      <c r="M876" s="8">
        <f>SUM('発達障害（診断書なし・配慮あり）情報入力シート'!O876:R876)+COUNTA('発達障害（診断書なし・配慮あり）情報入力シート'!S876)</f>
        <v>0</v>
      </c>
      <c r="N876" s="8">
        <f>IF(SUM('発達障害（診断書なし・配慮あり）情報入力シート'!$T876:$AP876)&gt;0,1,0)</f>
        <v>0</v>
      </c>
      <c r="O876" s="8">
        <f>IF('発達障害（診断書なし・配慮あり）情報入力シート'!D876="入学者(新1年生)",1,0)</f>
        <v>0</v>
      </c>
    </row>
    <row r="877" spans="1:15" x14ac:dyDescent="0.4">
      <c r="A877" s="1217">
        <v>853</v>
      </c>
      <c r="B877" s="1218">
        <f>IF('発達障害（診断書なし・配慮あり）情報入力シート'!AQ877="",0,IF(AND('発達障害（診断書なし・配慮あり）情報入力シート'!AP877=1,'発達障害（診断書なし・配慮あり）情報入力シート'!D877&lt;&gt;"",'発達障害（診断書なし・配慮あり）情報入力シート'!D877&lt;&gt;"在籍者(2年生以上)"),1,0))</f>
        <v>0</v>
      </c>
      <c r="C877" s="1218">
        <f t="shared" si="39"/>
        <v>0</v>
      </c>
      <c r="D877" s="1218" t="str">
        <f>IFERROR(MATCH(ROW('発達障害（診断書なし・配慮あり）情報入力シート'!A853),C:C,0),"")</f>
        <v/>
      </c>
      <c r="E877" s="1218">
        <f>IF('発達障害（診断書なし・配慮あり）情報入力シート'!BS877="",0,IF(AND('発達障害（診断書なし・配慮あり）情報入力シート'!BR877=1,'発達障害（診断書なし・配慮あり）情報入力シート'!D877&lt;&gt;"",'発達障害（診断書なし・配慮あり）情報入力シート'!D877&lt;&gt;"入学しなかった"),1,0))</f>
        <v>0</v>
      </c>
      <c r="F877" s="1218">
        <f t="shared" si="40"/>
        <v>0</v>
      </c>
      <c r="G877" s="1218" t="str">
        <f>IFERROR(MATCH(ROW('発達障害（診断書なし・配慮あり）情報入力シート'!AN853),F:F,0),"")</f>
        <v/>
      </c>
      <c r="H877" s="8">
        <f>IF('発達障害（診断書なし・配慮あり）情報入力シート'!CL877="",0,IF(AND('発達障害（診断書なし・配慮あり）情報入力シート'!CK877=1,'発達障害（診断書なし・配慮あり）情報入力シート'!D877&lt;&gt;"",'発達障害（診断書なし・配慮あり）情報入力シート'!D877&lt;&gt;"入学しなかった"),1,0))</f>
        <v>0</v>
      </c>
      <c r="I877" s="8">
        <f t="shared" si="41"/>
        <v>0</v>
      </c>
      <c r="J877" s="8" t="str">
        <f>IFERROR(MATCH(ROW('発達障害（診断書なし・配慮あり）情報入力シート'!BD853),I:I,0),"")</f>
        <v/>
      </c>
      <c r="K877" s="8">
        <f>IF(OR(SUM('発達障害（診断書なし・配慮あり）情報入力シート'!AT877:BQ877,'発達障害（診断書なし・配慮あり）情報入力シート'!BT877:CJ877)&gt;0,COUNTA('発達障害（診断書なし・配慮あり）情報入力シート'!BR877:BS877)=2,COUNTA('発達障害（診断書なし・配慮あり）情報入力シート'!CK877:CL877)=2),1,0)</f>
        <v>0</v>
      </c>
      <c r="L877" s="8">
        <f>SUM('発達障害（診断書なし・配慮あり）情報入力シート'!J877:M877)+COUNTA('発達障害（診断書なし・配慮あり）情報入力シート'!N877)</f>
        <v>0</v>
      </c>
      <c r="M877" s="8">
        <f>SUM('発達障害（診断書なし・配慮あり）情報入力シート'!O877:R877)+COUNTA('発達障害（診断書なし・配慮あり）情報入力シート'!S877)</f>
        <v>0</v>
      </c>
      <c r="N877" s="8">
        <f>IF(SUM('発達障害（診断書なし・配慮あり）情報入力シート'!$T877:$AP877)&gt;0,1,0)</f>
        <v>0</v>
      </c>
      <c r="O877" s="8">
        <f>IF('発達障害（診断書なし・配慮あり）情報入力シート'!D877="入学者(新1年生)",1,0)</f>
        <v>0</v>
      </c>
    </row>
    <row r="878" spans="1:15" x14ac:dyDescent="0.4">
      <c r="A878" s="1217">
        <v>854</v>
      </c>
      <c r="B878" s="1218">
        <f>IF('発達障害（診断書なし・配慮あり）情報入力シート'!AQ878="",0,IF(AND('発達障害（診断書なし・配慮あり）情報入力シート'!AP878=1,'発達障害（診断書なし・配慮あり）情報入力シート'!D878&lt;&gt;"",'発達障害（診断書なし・配慮あり）情報入力シート'!D878&lt;&gt;"在籍者(2年生以上)"),1,0))</f>
        <v>0</v>
      </c>
      <c r="C878" s="1218">
        <f t="shared" si="39"/>
        <v>0</v>
      </c>
      <c r="D878" s="1218" t="str">
        <f>IFERROR(MATCH(ROW('発達障害（診断書なし・配慮あり）情報入力シート'!A854),C:C,0),"")</f>
        <v/>
      </c>
      <c r="E878" s="1218">
        <f>IF('発達障害（診断書なし・配慮あり）情報入力シート'!BS878="",0,IF(AND('発達障害（診断書なし・配慮あり）情報入力シート'!BR878=1,'発達障害（診断書なし・配慮あり）情報入力シート'!D878&lt;&gt;"",'発達障害（診断書なし・配慮あり）情報入力シート'!D878&lt;&gt;"入学しなかった"),1,0))</f>
        <v>0</v>
      </c>
      <c r="F878" s="1218">
        <f t="shared" si="40"/>
        <v>0</v>
      </c>
      <c r="G878" s="1218" t="str">
        <f>IFERROR(MATCH(ROW('発達障害（診断書なし・配慮あり）情報入力シート'!AN854),F:F,0),"")</f>
        <v/>
      </c>
      <c r="H878" s="8">
        <f>IF('発達障害（診断書なし・配慮あり）情報入力シート'!CL878="",0,IF(AND('発達障害（診断書なし・配慮あり）情報入力シート'!CK878=1,'発達障害（診断書なし・配慮あり）情報入力シート'!D878&lt;&gt;"",'発達障害（診断書なし・配慮あり）情報入力シート'!D878&lt;&gt;"入学しなかった"),1,0))</f>
        <v>0</v>
      </c>
      <c r="I878" s="8">
        <f t="shared" si="41"/>
        <v>0</v>
      </c>
      <c r="J878" s="8" t="str">
        <f>IFERROR(MATCH(ROW('発達障害（診断書なし・配慮あり）情報入力シート'!BD854),I:I,0),"")</f>
        <v/>
      </c>
      <c r="K878" s="8">
        <f>IF(OR(SUM('発達障害（診断書なし・配慮あり）情報入力シート'!AT878:BQ878,'発達障害（診断書なし・配慮あり）情報入力シート'!BT878:CJ878)&gt;0,COUNTA('発達障害（診断書なし・配慮あり）情報入力シート'!BR878:BS878)=2,COUNTA('発達障害（診断書なし・配慮あり）情報入力シート'!CK878:CL878)=2),1,0)</f>
        <v>0</v>
      </c>
      <c r="L878" s="8">
        <f>SUM('発達障害（診断書なし・配慮あり）情報入力シート'!J878:M878)+COUNTA('発達障害（診断書なし・配慮あり）情報入力シート'!N878)</f>
        <v>0</v>
      </c>
      <c r="M878" s="8">
        <f>SUM('発達障害（診断書なし・配慮あり）情報入力シート'!O878:R878)+COUNTA('発達障害（診断書なし・配慮あり）情報入力シート'!S878)</f>
        <v>0</v>
      </c>
      <c r="N878" s="8">
        <f>IF(SUM('発達障害（診断書なし・配慮あり）情報入力シート'!$T878:$AP878)&gt;0,1,0)</f>
        <v>0</v>
      </c>
      <c r="O878" s="8">
        <f>IF('発達障害（診断書なし・配慮あり）情報入力シート'!D878="入学者(新1年生)",1,0)</f>
        <v>0</v>
      </c>
    </row>
    <row r="879" spans="1:15" x14ac:dyDescent="0.4">
      <c r="A879" s="1217">
        <v>855</v>
      </c>
      <c r="B879" s="1218">
        <f>IF('発達障害（診断書なし・配慮あり）情報入力シート'!AQ879="",0,IF(AND('発達障害（診断書なし・配慮あり）情報入力シート'!AP879=1,'発達障害（診断書なし・配慮あり）情報入力シート'!D879&lt;&gt;"",'発達障害（診断書なし・配慮あり）情報入力シート'!D879&lt;&gt;"在籍者(2年生以上)"),1,0))</f>
        <v>0</v>
      </c>
      <c r="C879" s="1218">
        <f t="shared" si="39"/>
        <v>0</v>
      </c>
      <c r="D879" s="1218" t="str">
        <f>IFERROR(MATCH(ROW('発達障害（診断書なし・配慮あり）情報入力シート'!A855),C:C,0),"")</f>
        <v/>
      </c>
      <c r="E879" s="1218">
        <f>IF('発達障害（診断書なし・配慮あり）情報入力シート'!BS879="",0,IF(AND('発達障害（診断書なし・配慮あり）情報入力シート'!BR879=1,'発達障害（診断書なし・配慮あり）情報入力シート'!D879&lt;&gt;"",'発達障害（診断書なし・配慮あり）情報入力シート'!D879&lt;&gt;"入学しなかった"),1,0))</f>
        <v>0</v>
      </c>
      <c r="F879" s="1218">
        <f t="shared" si="40"/>
        <v>0</v>
      </c>
      <c r="G879" s="1218" t="str">
        <f>IFERROR(MATCH(ROW('発達障害（診断書なし・配慮あり）情報入力シート'!AN855),F:F,0),"")</f>
        <v/>
      </c>
      <c r="H879" s="8">
        <f>IF('発達障害（診断書なし・配慮あり）情報入力シート'!CL879="",0,IF(AND('発達障害（診断書なし・配慮あり）情報入力シート'!CK879=1,'発達障害（診断書なし・配慮あり）情報入力シート'!D879&lt;&gt;"",'発達障害（診断書なし・配慮あり）情報入力シート'!D879&lt;&gt;"入学しなかった"),1,0))</f>
        <v>0</v>
      </c>
      <c r="I879" s="8">
        <f t="shared" si="41"/>
        <v>0</v>
      </c>
      <c r="J879" s="8" t="str">
        <f>IFERROR(MATCH(ROW('発達障害（診断書なし・配慮あり）情報入力シート'!BD855),I:I,0),"")</f>
        <v/>
      </c>
      <c r="K879" s="8">
        <f>IF(OR(SUM('発達障害（診断書なし・配慮あり）情報入力シート'!AT879:BQ879,'発達障害（診断書なし・配慮あり）情報入力シート'!BT879:CJ879)&gt;0,COUNTA('発達障害（診断書なし・配慮あり）情報入力シート'!BR879:BS879)=2,COUNTA('発達障害（診断書なし・配慮あり）情報入力シート'!CK879:CL879)=2),1,0)</f>
        <v>0</v>
      </c>
      <c r="L879" s="8">
        <f>SUM('発達障害（診断書なし・配慮あり）情報入力シート'!J879:M879)+COUNTA('発達障害（診断書なし・配慮あり）情報入力シート'!N879)</f>
        <v>0</v>
      </c>
      <c r="M879" s="8">
        <f>SUM('発達障害（診断書なし・配慮あり）情報入力シート'!O879:R879)+COUNTA('発達障害（診断書なし・配慮あり）情報入力シート'!S879)</f>
        <v>0</v>
      </c>
      <c r="N879" s="8">
        <f>IF(SUM('発達障害（診断書なし・配慮あり）情報入力シート'!$T879:$AP879)&gt;0,1,0)</f>
        <v>0</v>
      </c>
      <c r="O879" s="8">
        <f>IF('発達障害（診断書なし・配慮あり）情報入力シート'!D879="入学者(新1年生)",1,0)</f>
        <v>0</v>
      </c>
    </row>
    <row r="880" spans="1:15" x14ac:dyDescent="0.4">
      <c r="A880" s="1217">
        <v>856</v>
      </c>
      <c r="B880" s="1218">
        <f>IF('発達障害（診断書なし・配慮あり）情報入力シート'!AQ880="",0,IF(AND('発達障害（診断書なし・配慮あり）情報入力シート'!AP880=1,'発達障害（診断書なし・配慮あり）情報入力シート'!D880&lt;&gt;"",'発達障害（診断書なし・配慮あり）情報入力シート'!D880&lt;&gt;"在籍者(2年生以上)"),1,0))</f>
        <v>0</v>
      </c>
      <c r="C880" s="1218">
        <f t="shared" si="39"/>
        <v>0</v>
      </c>
      <c r="D880" s="1218" t="str">
        <f>IFERROR(MATCH(ROW('発達障害（診断書なし・配慮あり）情報入力シート'!A856),C:C,0),"")</f>
        <v/>
      </c>
      <c r="E880" s="1218">
        <f>IF('発達障害（診断書なし・配慮あり）情報入力シート'!BS880="",0,IF(AND('発達障害（診断書なし・配慮あり）情報入力シート'!BR880=1,'発達障害（診断書なし・配慮あり）情報入力シート'!D880&lt;&gt;"",'発達障害（診断書なし・配慮あり）情報入力シート'!D880&lt;&gt;"入学しなかった"),1,0))</f>
        <v>0</v>
      </c>
      <c r="F880" s="1218">
        <f t="shared" si="40"/>
        <v>0</v>
      </c>
      <c r="G880" s="1218" t="str">
        <f>IFERROR(MATCH(ROW('発達障害（診断書なし・配慮あり）情報入力シート'!AN856),F:F,0),"")</f>
        <v/>
      </c>
      <c r="H880" s="8">
        <f>IF('発達障害（診断書なし・配慮あり）情報入力シート'!CL880="",0,IF(AND('発達障害（診断書なし・配慮あり）情報入力シート'!CK880=1,'発達障害（診断書なし・配慮あり）情報入力シート'!D880&lt;&gt;"",'発達障害（診断書なし・配慮あり）情報入力シート'!D880&lt;&gt;"入学しなかった"),1,0))</f>
        <v>0</v>
      </c>
      <c r="I880" s="8">
        <f t="shared" si="41"/>
        <v>0</v>
      </c>
      <c r="J880" s="8" t="str">
        <f>IFERROR(MATCH(ROW('発達障害（診断書なし・配慮あり）情報入力シート'!BD856),I:I,0),"")</f>
        <v/>
      </c>
      <c r="K880" s="8">
        <f>IF(OR(SUM('発達障害（診断書なし・配慮あり）情報入力シート'!AT880:BQ880,'発達障害（診断書なし・配慮あり）情報入力シート'!BT880:CJ880)&gt;0,COUNTA('発達障害（診断書なし・配慮あり）情報入力シート'!BR880:BS880)=2,COUNTA('発達障害（診断書なし・配慮あり）情報入力シート'!CK880:CL880)=2),1,0)</f>
        <v>0</v>
      </c>
      <c r="L880" s="8">
        <f>SUM('発達障害（診断書なし・配慮あり）情報入力シート'!J880:M880)+COUNTA('発達障害（診断書なし・配慮あり）情報入力シート'!N880)</f>
        <v>0</v>
      </c>
      <c r="M880" s="8">
        <f>SUM('発達障害（診断書なし・配慮あり）情報入力シート'!O880:R880)+COUNTA('発達障害（診断書なし・配慮あり）情報入力シート'!S880)</f>
        <v>0</v>
      </c>
      <c r="N880" s="8">
        <f>IF(SUM('発達障害（診断書なし・配慮あり）情報入力シート'!$T880:$AP880)&gt;0,1,0)</f>
        <v>0</v>
      </c>
      <c r="O880" s="8">
        <f>IF('発達障害（診断書なし・配慮あり）情報入力シート'!D880="入学者(新1年生)",1,0)</f>
        <v>0</v>
      </c>
    </row>
    <row r="881" spans="1:15" x14ac:dyDescent="0.4">
      <c r="A881" s="1217">
        <v>857</v>
      </c>
      <c r="B881" s="1218">
        <f>IF('発達障害（診断書なし・配慮あり）情報入力シート'!AQ881="",0,IF(AND('発達障害（診断書なし・配慮あり）情報入力シート'!AP881=1,'発達障害（診断書なし・配慮あり）情報入力シート'!D881&lt;&gt;"",'発達障害（診断書なし・配慮あり）情報入力シート'!D881&lt;&gt;"在籍者(2年生以上)"),1,0))</f>
        <v>0</v>
      </c>
      <c r="C881" s="1218">
        <f t="shared" si="39"/>
        <v>0</v>
      </c>
      <c r="D881" s="1218" t="str">
        <f>IFERROR(MATCH(ROW('発達障害（診断書なし・配慮あり）情報入力シート'!A857),C:C,0),"")</f>
        <v/>
      </c>
      <c r="E881" s="1218">
        <f>IF('発達障害（診断書なし・配慮あり）情報入力シート'!BS881="",0,IF(AND('発達障害（診断書なし・配慮あり）情報入力シート'!BR881=1,'発達障害（診断書なし・配慮あり）情報入力シート'!D881&lt;&gt;"",'発達障害（診断書なし・配慮あり）情報入力シート'!D881&lt;&gt;"入学しなかった"),1,0))</f>
        <v>0</v>
      </c>
      <c r="F881" s="1218">
        <f t="shared" si="40"/>
        <v>0</v>
      </c>
      <c r="G881" s="1218" t="str">
        <f>IFERROR(MATCH(ROW('発達障害（診断書なし・配慮あり）情報入力シート'!AN857),F:F,0),"")</f>
        <v/>
      </c>
      <c r="H881" s="8">
        <f>IF('発達障害（診断書なし・配慮あり）情報入力シート'!CL881="",0,IF(AND('発達障害（診断書なし・配慮あり）情報入力シート'!CK881=1,'発達障害（診断書なし・配慮あり）情報入力シート'!D881&lt;&gt;"",'発達障害（診断書なし・配慮あり）情報入力シート'!D881&lt;&gt;"入学しなかった"),1,0))</f>
        <v>0</v>
      </c>
      <c r="I881" s="8">
        <f t="shared" si="41"/>
        <v>0</v>
      </c>
      <c r="J881" s="8" t="str">
        <f>IFERROR(MATCH(ROW('発達障害（診断書なし・配慮あり）情報入力シート'!BD857),I:I,0),"")</f>
        <v/>
      </c>
      <c r="K881" s="8">
        <f>IF(OR(SUM('発達障害（診断書なし・配慮あり）情報入力シート'!AT881:BQ881,'発達障害（診断書なし・配慮あり）情報入力シート'!BT881:CJ881)&gt;0,COUNTA('発達障害（診断書なし・配慮あり）情報入力シート'!BR881:BS881)=2,COUNTA('発達障害（診断書なし・配慮あり）情報入力シート'!CK881:CL881)=2),1,0)</f>
        <v>0</v>
      </c>
      <c r="L881" s="8">
        <f>SUM('発達障害（診断書なし・配慮あり）情報入力シート'!J881:M881)+COUNTA('発達障害（診断書なし・配慮あり）情報入力シート'!N881)</f>
        <v>0</v>
      </c>
      <c r="M881" s="8">
        <f>SUM('発達障害（診断書なし・配慮あり）情報入力シート'!O881:R881)+COUNTA('発達障害（診断書なし・配慮あり）情報入力シート'!S881)</f>
        <v>0</v>
      </c>
      <c r="N881" s="8">
        <f>IF(SUM('発達障害（診断書なし・配慮あり）情報入力シート'!$T881:$AP881)&gt;0,1,0)</f>
        <v>0</v>
      </c>
      <c r="O881" s="8">
        <f>IF('発達障害（診断書なし・配慮あり）情報入力シート'!D881="入学者(新1年生)",1,0)</f>
        <v>0</v>
      </c>
    </row>
    <row r="882" spans="1:15" x14ac:dyDescent="0.4">
      <c r="A882" s="1217">
        <v>858</v>
      </c>
      <c r="B882" s="1218">
        <f>IF('発達障害（診断書なし・配慮あり）情報入力シート'!AQ882="",0,IF(AND('発達障害（診断書なし・配慮あり）情報入力シート'!AP882=1,'発達障害（診断書なし・配慮あり）情報入力シート'!D882&lt;&gt;"",'発達障害（診断書なし・配慮あり）情報入力シート'!D882&lt;&gt;"在籍者(2年生以上)"),1,0))</f>
        <v>0</v>
      </c>
      <c r="C882" s="1218">
        <f t="shared" si="39"/>
        <v>0</v>
      </c>
      <c r="D882" s="1218" t="str">
        <f>IFERROR(MATCH(ROW('発達障害（診断書なし・配慮あり）情報入力シート'!A858),C:C,0),"")</f>
        <v/>
      </c>
      <c r="E882" s="1218">
        <f>IF('発達障害（診断書なし・配慮あり）情報入力シート'!BS882="",0,IF(AND('発達障害（診断書なし・配慮あり）情報入力シート'!BR882=1,'発達障害（診断書なし・配慮あり）情報入力シート'!D882&lt;&gt;"",'発達障害（診断書なし・配慮あり）情報入力シート'!D882&lt;&gt;"入学しなかった"),1,0))</f>
        <v>0</v>
      </c>
      <c r="F882" s="1218">
        <f t="shared" si="40"/>
        <v>0</v>
      </c>
      <c r="G882" s="1218" t="str">
        <f>IFERROR(MATCH(ROW('発達障害（診断書なし・配慮あり）情報入力シート'!AN858),F:F,0),"")</f>
        <v/>
      </c>
      <c r="H882" s="8">
        <f>IF('発達障害（診断書なし・配慮あり）情報入力シート'!CL882="",0,IF(AND('発達障害（診断書なし・配慮あり）情報入力シート'!CK882=1,'発達障害（診断書なし・配慮あり）情報入力シート'!D882&lt;&gt;"",'発達障害（診断書なし・配慮あり）情報入力シート'!D882&lt;&gt;"入学しなかった"),1,0))</f>
        <v>0</v>
      </c>
      <c r="I882" s="8">
        <f t="shared" si="41"/>
        <v>0</v>
      </c>
      <c r="J882" s="8" t="str">
        <f>IFERROR(MATCH(ROW('発達障害（診断書なし・配慮あり）情報入力シート'!BD858),I:I,0),"")</f>
        <v/>
      </c>
      <c r="K882" s="8">
        <f>IF(OR(SUM('発達障害（診断書なし・配慮あり）情報入力シート'!AT882:BQ882,'発達障害（診断書なし・配慮あり）情報入力シート'!BT882:CJ882)&gt;0,COUNTA('発達障害（診断書なし・配慮あり）情報入力シート'!BR882:BS882)=2,COUNTA('発達障害（診断書なし・配慮あり）情報入力シート'!CK882:CL882)=2),1,0)</f>
        <v>0</v>
      </c>
      <c r="L882" s="8">
        <f>SUM('発達障害（診断書なし・配慮あり）情報入力シート'!J882:M882)+COUNTA('発達障害（診断書なし・配慮あり）情報入力シート'!N882)</f>
        <v>0</v>
      </c>
      <c r="M882" s="8">
        <f>SUM('発達障害（診断書なし・配慮あり）情報入力シート'!O882:R882)+COUNTA('発達障害（診断書なし・配慮あり）情報入力シート'!S882)</f>
        <v>0</v>
      </c>
      <c r="N882" s="8">
        <f>IF(SUM('発達障害（診断書なし・配慮あり）情報入力シート'!$T882:$AP882)&gt;0,1,0)</f>
        <v>0</v>
      </c>
      <c r="O882" s="8">
        <f>IF('発達障害（診断書なし・配慮あり）情報入力シート'!D882="入学者(新1年生)",1,0)</f>
        <v>0</v>
      </c>
    </row>
    <row r="883" spans="1:15" x14ac:dyDescent="0.4">
      <c r="A883" s="1217">
        <v>859</v>
      </c>
      <c r="B883" s="1218">
        <f>IF('発達障害（診断書なし・配慮あり）情報入力シート'!AQ883="",0,IF(AND('発達障害（診断書なし・配慮あり）情報入力シート'!AP883=1,'発達障害（診断書なし・配慮あり）情報入力シート'!D883&lt;&gt;"",'発達障害（診断書なし・配慮あり）情報入力シート'!D883&lt;&gt;"在籍者(2年生以上)"),1,0))</f>
        <v>0</v>
      </c>
      <c r="C883" s="1218">
        <f t="shared" si="39"/>
        <v>0</v>
      </c>
      <c r="D883" s="1218" t="str">
        <f>IFERROR(MATCH(ROW('発達障害（診断書なし・配慮あり）情報入力シート'!A859),C:C,0),"")</f>
        <v/>
      </c>
      <c r="E883" s="1218">
        <f>IF('発達障害（診断書なし・配慮あり）情報入力シート'!BS883="",0,IF(AND('発達障害（診断書なし・配慮あり）情報入力シート'!BR883=1,'発達障害（診断書なし・配慮あり）情報入力シート'!D883&lt;&gt;"",'発達障害（診断書なし・配慮あり）情報入力シート'!D883&lt;&gt;"入学しなかった"),1,0))</f>
        <v>0</v>
      </c>
      <c r="F883" s="1218">
        <f t="shared" si="40"/>
        <v>0</v>
      </c>
      <c r="G883" s="1218" t="str">
        <f>IFERROR(MATCH(ROW('発達障害（診断書なし・配慮あり）情報入力シート'!AN859),F:F,0),"")</f>
        <v/>
      </c>
      <c r="H883" s="8">
        <f>IF('発達障害（診断書なし・配慮あり）情報入力シート'!CL883="",0,IF(AND('発達障害（診断書なし・配慮あり）情報入力シート'!CK883=1,'発達障害（診断書なし・配慮あり）情報入力シート'!D883&lt;&gt;"",'発達障害（診断書なし・配慮あり）情報入力シート'!D883&lt;&gt;"入学しなかった"),1,0))</f>
        <v>0</v>
      </c>
      <c r="I883" s="8">
        <f t="shared" si="41"/>
        <v>0</v>
      </c>
      <c r="J883" s="8" t="str">
        <f>IFERROR(MATCH(ROW('発達障害（診断書なし・配慮あり）情報入力シート'!BD859),I:I,0),"")</f>
        <v/>
      </c>
      <c r="K883" s="8">
        <f>IF(OR(SUM('発達障害（診断書なし・配慮あり）情報入力シート'!AT883:BQ883,'発達障害（診断書なし・配慮あり）情報入力シート'!BT883:CJ883)&gt;0,COUNTA('発達障害（診断書なし・配慮あり）情報入力シート'!BR883:BS883)=2,COUNTA('発達障害（診断書なし・配慮あり）情報入力シート'!CK883:CL883)=2),1,0)</f>
        <v>0</v>
      </c>
      <c r="L883" s="8">
        <f>SUM('発達障害（診断書なし・配慮あり）情報入力シート'!J883:M883)+COUNTA('発達障害（診断書なし・配慮あり）情報入力シート'!N883)</f>
        <v>0</v>
      </c>
      <c r="M883" s="8">
        <f>SUM('発達障害（診断書なし・配慮あり）情報入力シート'!O883:R883)+COUNTA('発達障害（診断書なし・配慮あり）情報入力シート'!S883)</f>
        <v>0</v>
      </c>
      <c r="N883" s="8">
        <f>IF(SUM('発達障害（診断書なし・配慮あり）情報入力シート'!$T883:$AP883)&gt;0,1,0)</f>
        <v>0</v>
      </c>
      <c r="O883" s="8">
        <f>IF('発達障害（診断書なし・配慮あり）情報入力シート'!D883="入学者(新1年生)",1,0)</f>
        <v>0</v>
      </c>
    </row>
    <row r="884" spans="1:15" x14ac:dyDescent="0.4">
      <c r="A884" s="1217">
        <v>860</v>
      </c>
      <c r="B884" s="1218">
        <f>IF('発達障害（診断書なし・配慮あり）情報入力シート'!AQ884="",0,IF(AND('発達障害（診断書なし・配慮あり）情報入力シート'!AP884=1,'発達障害（診断書なし・配慮あり）情報入力シート'!D884&lt;&gt;"",'発達障害（診断書なし・配慮あり）情報入力シート'!D884&lt;&gt;"在籍者(2年生以上)"),1,0))</f>
        <v>0</v>
      </c>
      <c r="C884" s="1218">
        <f t="shared" si="39"/>
        <v>0</v>
      </c>
      <c r="D884" s="1218" t="str">
        <f>IFERROR(MATCH(ROW('発達障害（診断書なし・配慮あり）情報入力シート'!A860),C:C,0),"")</f>
        <v/>
      </c>
      <c r="E884" s="1218">
        <f>IF('発達障害（診断書なし・配慮あり）情報入力シート'!BS884="",0,IF(AND('発達障害（診断書なし・配慮あり）情報入力シート'!BR884=1,'発達障害（診断書なし・配慮あり）情報入力シート'!D884&lt;&gt;"",'発達障害（診断書なし・配慮あり）情報入力シート'!D884&lt;&gt;"入学しなかった"),1,0))</f>
        <v>0</v>
      </c>
      <c r="F884" s="1218">
        <f t="shared" si="40"/>
        <v>0</v>
      </c>
      <c r="G884" s="1218" t="str">
        <f>IFERROR(MATCH(ROW('発達障害（診断書なし・配慮あり）情報入力シート'!AN860),F:F,0),"")</f>
        <v/>
      </c>
      <c r="H884" s="8">
        <f>IF('発達障害（診断書なし・配慮あり）情報入力シート'!CL884="",0,IF(AND('発達障害（診断書なし・配慮あり）情報入力シート'!CK884=1,'発達障害（診断書なし・配慮あり）情報入力シート'!D884&lt;&gt;"",'発達障害（診断書なし・配慮あり）情報入力シート'!D884&lt;&gt;"入学しなかった"),1,0))</f>
        <v>0</v>
      </c>
      <c r="I884" s="8">
        <f t="shared" si="41"/>
        <v>0</v>
      </c>
      <c r="J884" s="8" t="str">
        <f>IFERROR(MATCH(ROW('発達障害（診断書なし・配慮あり）情報入力シート'!BD860),I:I,0),"")</f>
        <v/>
      </c>
      <c r="K884" s="8">
        <f>IF(OR(SUM('発達障害（診断書なし・配慮あり）情報入力シート'!AT884:BQ884,'発達障害（診断書なし・配慮あり）情報入力シート'!BT884:CJ884)&gt;0,COUNTA('発達障害（診断書なし・配慮あり）情報入力シート'!BR884:BS884)=2,COUNTA('発達障害（診断書なし・配慮あり）情報入力シート'!CK884:CL884)=2),1,0)</f>
        <v>0</v>
      </c>
      <c r="L884" s="8">
        <f>SUM('発達障害（診断書なし・配慮あり）情報入力シート'!J884:M884)+COUNTA('発達障害（診断書なし・配慮あり）情報入力シート'!N884)</f>
        <v>0</v>
      </c>
      <c r="M884" s="8">
        <f>SUM('発達障害（診断書なし・配慮あり）情報入力シート'!O884:R884)+COUNTA('発達障害（診断書なし・配慮あり）情報入力シート'!S884)</f>
        <v>0</v>
      </c>
      <c r="N884" s="8">
        <f>IF(SUM('発達障害（診断書なし・配慮あり）情報入力シート'!$T884:$AP884)&gt;0,1,0)</f>
        <v>0</v>
      </c>
      <c r="O884" s="8">
        <f>IF('発達障害（診断書なし・配慮あり）情報入力シート'!D884="入学者(新1年生)",1,0)</f>
        <v>0</v>
      </c>
    </row>
    <row r="885" spans="1:15" x14ac:dyDescent="0.4">
      <c r="A885" s="1217">
        <v>861</v>
      </c>
      <c r="B885" s="1218">
        <f>IF('発達障害（診断書なし・配慮あり）情報入力シート'!AQ885="",0,IF(AND('発達障害（診断書なし・配慮あり）情報入力シート'!AP885=1,'発達障害（診断書なし・配慮あり）情報入力シート'!D885&lt;&gt;"",'発達障害（診断書なし・配慮あり）情報入力シート'!D885&lt;&gt;"在籍者(2年生以上)"),1,0))</f>
        <v>0</v>
      </c>
      <c r="C885" s="1218">
        <f t="shared" si="39"/>
        <v>0</v>
      </c>
      <c r="D885" s="1218" t="str">
        <f>IFERROR(MATCH(ROW('発達障害（診断書なし・配慮あり）情報入力シート'!A861),C:C,0),"")</f>
        <v/>
      </c>
      <c r="E885" s="1218">
        <f>IF('発達障害（診断書なし・配慮あり）情報入力シート'!BS885="",0,IF(AND('発達障害（診断書なし・配慮あり）情報入力シート'!BR885=1,'発達障害（診断書なし・配慮あり）情報入力シート'!D885&lt;&gt;"",'発達障害（診断書なし・配慮あり）情報入力シート'!D885&lt;&gt;"入学しなかった"),1,0))</f>
        <v>0</v>
      </c>
      <c r="F885" s="1218">
        <f t="shared" si="40"/>
        <v>0</v>
      </c>
      <c r="G885" s="1218" t="str">
        <f>IFERROR(MATCH(ROW('発達障害（診断書なし・配慮あり）情報入力シート'!AN861),F:F,0),"")</f>
        <v/>
      </c>
      <c r="H885" s="8">
        <f>IF('発達障害（診断書なし・配慮あり）情報入力シート'!CL885="",0,IF(AND('発達障害（診断書なし・配慮あり）情報入力シート'!CK885=1,'発達障害（診断書なし・配慮あり）情報入力シート'!D885&lt;&gt;"",'発達障害（診断書なし・配慮あり）情報入力シート'!D885&lt;&gt;"入学しなかった"),1,0))</f>
        <v>0</v>
      </c>
      <c r="I885" s="8">
        <f t="shared" si="41"/>
        <v>0</v>
      </c>
      <c r="J885" s="8" t="str">
        <f>IFERROR(MATCH(ROW('発達障害（診断書なし・配慮あり）情報入力シート'!BD861),I:I,0),"")</f>
        <v/>
      </c>
      <c r="K885" s="8">
        <f>IF(OR(SUM('発達障害（診断書なし・配慮あり）情報入力シート'!AT885:BQ885,'発達障害（診断書なし・配慮あり）情報入力シート'!BT885:CJ885)&gt;0,COUNTA('発達障害（診断書なし・配慮あり）情報入力シート'!BR885:BS885)=2,COUNTA('発達障害（診断書なし・配慮あり）情報入力シート'!CK885:CL885)=2),1,0)</f>
        <v>0</v>
      </c>
      <c r="L885" s="8">
        <f>SUM('発達障害（診断書なし・配慮あり）情報入力シート'!J885:M885)+COUNTA('発達障害（診断書なし・配慮あり）情報入力シート'!N885)</f>
        <v>0</v>
      </c>
      <c r="M885" s="8">
        <f>SUM('発達障害（診断書なし・配慮あり）情報入力シート'!O885:R885)+COUNTA('発達障害（診断書なし・配慮あり）情報入力シート'!S885)</f>
        <v>0</v>
      </c>
      <c r="N885" s="8">
        <f>IF(SUM('発達障害（診断書なし・配慮あり）情報入力シート'!$T885:$AP885)&gt;0,1,0)</f>
        <v>0</v>
      </c>
      <c r="O885" s="8">
        <f>IF('発達障害（診断書なし・配慮あり）情報入力シート'!D885="入学者(新1年生)",1,0)</f>
        <v>0</v>
      </c>
    </row>
    <row r="886" spans="1:15" x14ac:dyDescent="0.4">
      <c r="A886" s="1217">
        <v>862</v>
      </c>
      <c r="B886" s="1218">
        <f>IF('発達障害（診断書なし・配慮あり）情報入力シート'!AQ886="",0,IF(AND('発達障害（診断書なし・配慮あり）情報入力シート'!AP886=1,'発達障害（診断書なし・配慮あり）情報入力シート'!D886&lt;&gt;"",'発達障害（診断書なし・配慮あり）情報入力シート'!D886&lt;&gt;"在籍者(2年生以上)"),1,0))</f>
        <v>0</v>
      </c>
      <c r="C886" s="1218">
        <f t="shared" si="39"/>
        <v>0</v>
      </c>
      <c r="D886" s="1218" t="str">
        <f>IFERROR(MATCH(ROW('発達障害（診断書なし・配慮あり）情報入力シート'!A862),C:C,0),"")</f>
        <v/>
      </c>
      <c r="E886" s="1218">
        <f>IF('発達障害（診断書なし・配慮あり）情報入力シート'!BS886="",0,IF(AND('発達障害（診断書なし・配慮あり）情報入力シート'!BR886=1,'発達障害（診断書なし・配慮あり）情報入力シート'!D886&lt;&gt;"",'発達障害（診断書なし・配慮あり）情報入力シート'!D886&lt;&gt;"入学しなかった"),1,0))</f>
        <v>0</v>
      </c>
      <c r="F886" s="1218">
        <f t="shared" si="40"/>
        <v>0</v>
      </c>
      <c r="G886" s="1218" t="str">
        <f>IFERROR(MATCH(ROW('発達障害（診断書なし・配慮あり）情報入力シート'!AN862),F:F,0),"")</f>
        <v/>
      </c>
      <c r="H886" s="8">
        <f>IF('発達障害（診断書なし・配慮あり）情報入力シート'!CL886="",0,IF(AND('発達障害（診断書なし・配慮あり）情報入力シート'!CK886=1,'発達障害（診断書なし・配慮あり）情報入力シート'!D886&lt;&gt;"",'発達障害（診断書なし・配慮あり）情報入力シート'!D886&lt;&gt;"入学しなかった"),1,0))</f>
        <v>0</v>
      </c>
      <c r="I886" s="8">
        <f t="shared" si="41"/>
        <v>0</v>
      </c>
      <c r="J886" s="8" t="str">
        <f>IFERROR(MATCH(ROW('発達障害（診断書なし・配慮あり）情報入力シート'!BD862),I:I,0),"")</f>
        <v/>
      </c>
      <c r="K886" s="8">
        <f>IF(OR(SUM('発達障害（診断書なし・配慮あり）情報入力シート'!AT886:BQ886,'発達障害（診断書なし・配慮あり）情報入力シート'!BT886:CJ886)&gt;0,COUNTA('発達障害（診断書なし・配慮あり）情報入力シート'!BR886:BS886)=2,COUNTA('発達障害（診断書なし・配慮あり）情報入力シート'!CK886:CL886)=2),1,0)</f>
        <v>0</v>
      </c>
      <c r="L886" s="8">
        <f>SUM('発達障害（診断書なし・配慮あり）情報入力シート'!J886:M886)+COUNTA('発達障害（診断書なし・配慮あり）情報入力シート'!N886)</f>
        <v>0</v>
      </c>
      <c r="M886" s="8">
        <f>SUM('発達障害（診断書なし・配慮あり）情報入力シート'!O886:R886)+COUNTA('発達障害（診断書なし・配慮あり）情報入力シート'!S886)</f>
        <v>0</v>
      </c>
      <c r="N886" s="8">
        <f>IF(SUM('発達障害（診断書なし・配慮あり）情報入力シート'!$T886:$AP886)&gt;0,1,0)</f>
        <v>0</v>
      </c>
      <c r="O886" s="8">
        <f>IF('発達障害（診断書なし・配慮あり）情報入力シート'!D886="入学者(新1年生)",1,0)</f>
        <v>0</v>
      </c>
    </row>
    <row r="887" spans="1:15" x14ac:dyDescent="0.4">
      <c r="A887" s="1217">
        <v>863</v>
      </c>
      <c r="B887" s="1218">
        <f>IF('発達障害（診断書なし・配慮あり）情報入力シート'!AQ887="",0,IF(AND('発達障害（診断書なし・配慮あり）情報入力シート'!AP887=1,'発達障害（診断書なし・配慮あり）情報入力シート'!D887&lt;&gt;"",'発達障害（診断書なし・配慮あり）情報入力シート'!D887&lt;&gt;"在籍者(2年生以上)"),1,0))</f>
        <v>0</v>
      </c>
      <c r="C887" s="1218">
        <f t="shared" si="39"/>
        <v>0</v>
      </c>
      <c r="D887" s="1218" t="str">
        <f>IFERROR(MATCH(ROW('発達障害（診断書なし・配慮あり）情報入力シート'!A863),C:C,0),"")</f>
        <v/>
      </c>
      <c r="E887" s="1218">
        <f>IF('発達障害（診断書なし・配慮あり）情報入力シート'!BS887="",0,IF(AND('発達障害（診断書なし・配慮あり）情報入力シート'!BR887=1,'発達障害（診断書なし・配慮あり）情報入力シート'!D887&lt;&gt;"",'発達障害（診断書なし・配慮あり）情報入力シート'!D887&lt;&gt;"入学しなかった"),1,0))</f>
        <v>0</v>
      </c>
      <c r="F887" s="1218">
        <f t="shared" si="40"/>
        <v>0</v>
      </c>
      <c r="G887" s="1218" t="str">
        <f>IFERROR(MATCH(ROW('発達障害（診断書なし・配慮あり）情報入力シート'!AN863),F:F,0),"")</f>
        <v/>
      </c>
      <c r="H887" s="8">
        <f>IF('発達障害（診断書なし・配慮あり）情報入力シート'!CL887="",0,IF(AND('発達障害（診断書なし・配慮あり）情報入力シート'!CK887=1,'発達障害（診断書なし・配慮あり）情報入力シート'!D887&lt;&gt;"",'発達障害（診断書なし・配慮あり）情報入力シート'!D887&lt;&gt;"入学しなかった"),1,0))</f>
        <v>0</v>
      </c>
      <c r="I887" s="8">
        <f t="shared" si="41"/>
        <v>0</v>
      </c>
      <c r="J887" s="8" t="str">
        <f>IFERROR(MATCH(ROW('発達障害（診断書なし・配慮あり）情報入力シート'!BD863),I:I,0),"")</f>
        <v/>
      </c>
      <c r="K887" s="8">
        <f>IF(OR(SUM('発達障害（診断書なし・配慮あり）情報入力シート'!AT887:BQ887,'発達障害（診断書なし・配慮あり）情報入力シート'!BT887:CJ887)&gt;0,COUNTA('発達障害（診断書なし・配慮あり）情報入力シート'!BR887:BS887)=2,COUNTA('発達障害（診断書なし・配慮あり）情報入力シート'!CK887:CL887)=2),1,0)</f>
        <v>0</v>
      </c>
      <c r="L887" s="8">
        <f>SUM('発達障害（診断書なし・配慮あり）情報入力シート'!J887:M887)+COUNTA('発達障害（診断書なし・配慮あり）情報入力シート'!N887)</f>
        <v>0</v>
      </c>
      <c r="M887" s="8">
        <f>SUM('発達障害（診断書なし・配慮あり）情報入力シート'!O887:R887)+COUNTA('発達障害（診断書なし・配慮あり）情報入力シート'!S887)</f>
        <v>0</v>
      </c>
      <c r="N887" s="8">
        <f>IF(SUM('発達障害（診断書なし・配慮あり）情報入力シート'!$T887:$AP887)&gt;0,1,0)</f>
        <v>0</v>
      </c>
      <c r="O887" s="8">
        <f>IF('発達障害（診断書なし・配慮あり）情報入力シート'!D887="入学者(新1年生)",1,0)</f>
        <v>0</v>
      </c>
    </row>
    <row r="888" spans="1:15" x14ac:dyDescent="0.4">
      <c r="A888" s="1217">
        <v>864</v>
      </c>
      <c r="B888" s="1218">
        <f>IF('発達障害（診断書なし・配慮あり）情報入力シート'!AQ888="",0,IF(AND('発達障害（診断書なし・配慮あり）情報入力シート'!AP888=1,'発達障害（診断書なし・配慮あり）情報入力シート'!D888&lt;&gt;"",'発達障害（診断書なし・配慮あり）情報入力シート'!D888&lt;&gt;"在籍者(2年生以上)"),1,0))</f>
        <v>0</v>
      </c>
      <c r="C888" s="1218">
        <f t="shared" si="39"/>
        <v>0</v>
      </c>
      <c r="D888" s="1218" t="str">
        <f>IFERROR(MATCH(ROW('発達障害（診断書なし・配慮あり）情報入力シート'!A864),C:C,0),"")</f>
        <v/>
      </c>
      <c r="E888" s="1218">
        <f>IF('発達障害（診断書なし・配慮あり）情報入力シート'!BS888="",0,IF(AND('発達障害（診断書なし・配慮あり）情報入力シート'!BR888=1,'発達障害（診断書なし・配慮あり）情報入力シート'!D888&lt;&gt;"",'発達障害（診断書なし・配慮あり）情報入力シート'!D888&lt;&gt;"入学しなかった"),1,0))</f>
        <v>0</v>
      </c>
      <c r="F888" s="1218">
        <f t="shared" si="40"/>
        <v>0</v>
      </c>
      <c r="G888" s="1218" t="str">
        <f>IFERROR(MATCH(ROW('発達障害（診断書なし・配慮あり）情報入力シート'!AN864),F:F,0),"")</f>
        <v/>
      </c>
      <c r="H888" s="8">
        <f>IF('発達障害（診断書なし・配慮あり）情報入力シート'!CL888="",0,IF(AND('発達障害（診断書なし・配慮あり）情報入力シート'!CK888=1,'発達障害（診断書なし・配慮あり）情報入力シート'!D888&lt;&gt;"",'発達障害（診断書なし・配慮あり）情報入力シート'!D888&lt;&gt;"入学しなかった"),1,0))</f>
        <v>0</v>
      </c>
      <c r="I888" s="8">
        <f t="shared" si="41"/>
        <v>0</v>
      </c>
      <c r="J888" s="8" t="str">
        <f>IFERROR(MATCH(ROW('発達障害（診断書なし・配慮あり）情報入力シート'!BD864),I:I,0),"")</f>
        <v/>
      </c>
      <c r="K888" s="8">
        <f>IF(OR(SUM('発達障害（診断書なし・配慮あり）情報入力シート'!AT888:BQ888,'発達障害（診断書なし・配慮あり）情報入力シート'!BT888:CJ888)&gt;0,COUNTA('発達障害（診断書なし・配慮あり）情報入力シート'!BR888:BS888)=2,COUNTA('発達障害（診断書なし・配慮あり）情報入力シート'!CK888:CL888)=2),1,0)</f>
        <v>0</v>
      </c>
      <c r="L888" s="8">
        <f>SUM('発達障害（診断書なし・配慮あり）情報入力シート'!J888:M888)+COUNTA('発達障害（診断書なし・配慮あり）情報入力シート'!N888)</f>
        <v>0</v>
      </c>
      <c r="M888" s="8">
        <f>SUM('発達障害（診断書なし・配慮あり）情報入力シート'!O888:R888)+COUNTA('発達障害（診断書なし・配慮あり）情報入力シート'!S888)</f>
        <v>0</v>
      </c>
      <c r="N888" s="8">
        <f>IF(SUM('発達障害（診断書なし・配慮あり）情報入力シート'!$T888:$AP888)&gt;0,1,0)</f>
        <v>0</v>
      </c>
      <c r="O888" s="8">
        <f>IF('発達障害（診断書なし・配慮あり）情報入力シート'!D888="入学者(新1年生)",1,0)</f>
        <v>0</v>
      </c>
    </row>
    <row r="889" spans="1:15" x14ac:dyDescent="0.4">
      <c r="A889" s="1217">
        <v>865</v>
      </c>
      <c r="B889" s="1218">
        <f>IF('発達障害（診断書なし・配慮あり）情報入力シート'!AQ889="",0,IF(AND('発達障害（診断書なし・配慮あり）情報入力シート'!AP889=1,'発達障害（診断書なし・配慮あり）情報入力シート'!D889&lt;&gt;"",'発達障害（診断書なし・配慮あり）情報入力シート'!D889&lt;&gt;"在籍者(2年生以上)"),1,0))</f>
        <v>0</v>
      </c>
      <c r="C889" s="1218">
        <f t="shared" si="39"/>
        <v>0</v>
      </c>
      <c r="D889" s="1218" t="str">
        <f>IFERROR(MATCH(ROW('発達障害（診断書なし・配慮あり）情報入力シート'!A865),C:C,0),"")</f>
        <v/>
      </c>
      <c r="E889" s="1218">
        <f>IF('発達障害（診断書なし・配慮あり）情報入力シート'!BS889="",0,IF(AND('発達障害（診断書なし・配慮あり）情報入力シート'!BR889=1,'発達障害（診断書なし・配慮あり）情報入力シート'!D889&lt;&gt;"",'発達障害（診断書なし・配慮あり）情報入力シート'!D889&lt;&gt;"入学しなかった"),1,0))</f>
        <v>0</v>
      </c>
      <c r="F889" s="1218">
        <f t="shared" si="40"/>
        <v>0</v>
      </c>
      <c r="G889" s="1218" t="str">
        <f>IFERROR(MATCH(ROW('発達障害（診断書なし・配慮あり）情報入力シート'!AN865),F:F,0),"")</f>
        <v/>
      </c>
      <c r="H889" s="8">
        <f>IF('発達障害（診断書なし・配慮あり）情報入力シート'!CL889="",0,IF(AND('発達障害（診断書なし・配慮あり）情報入力シート'!CK889=1,'発達障害（診断書なし・配慮あり）情報入力シート'!D889&lt;&gt;"",'発達障害（診断書なし・配慮あり）情報入力シート'!D889&lt;&gt;"入学しなかった"),1,0))</f>
        <v>0</v>
      </c>
      <c r="I889" s="8">
        <f t="shared" si="41"/>
        <v>0</v>
      </c>
      <c r="J889" s="8" t="str">
        <f>IFERROR(MATCH(ROW('発達障害（診断書なし・配慮あり）情報入力シート'!BD865),I:I,0),"")</f>
        <v/>
      </c>
      <c r="K889" s="8">
        <f>IF(OR(SUM('発達障害（診断書なし・配慮あり）情報入力シート'!AT889:BQ889,'発達障害（診断書なし・配慮あり）情報入力シート'!BT889:CJ889)&gt;0,COUNTA('発達障害（診断書なし・配慮あり）情報入力シート'!BR889:BS889)=2,COUNTA('発達障害（診断書なし・配慮あり）情報入力シート'!CK889:CL889)=2),1,0)</f>
        <v>0</v>
      </c>
      <c r="L889" s="8">
        <f>SUM('発達障害（診断書なし・配慮あり）情報入力シート'!J889:M889)+COUNTA('発達障害（診断書なし・配慮あり）情報入力シート'!N889)</f>
        <v>0</v>
      </c>
      <c r="M889" s="8">
        <f>SUM('発達障害（診断書なし・配慮あり）情報入力シート'!O889:R889)+COUNTA('発達障害（診断書なし・配慮あり）情報入力シート'!S889)</f>
        <v>0</v>
      </c>
      <c r="N889" s="8">
        <f>IF(SUM('発達障害（診断書なし・配慮あり）情報入力シート'!$T889:$AP889)&gt;0,1,0)</f>
        <v>0</v>
      </c>
      <c r="O889" s="8">
        <f>IF('発達障害（診断書なし・配慮あり）情報入力シート'!D889="入学者(新1年生)",1,0)</f>
        <v>0</v>
      </c>
    </row>
    <row r="890" spans="1:15" x14ac:dyDescent="0.4">
      <c r="A890" s="1217">
        <v>866</v>
      </c>
      <c r="B890" s="1218">
        <f>IF('発達障害（診断書なし・配慮あり）情報入力シート'!AQ890="",0,IF(AND('発達障害（診断書なし・配慮あり）情報入力シート'!AP890=1,'発達障害（診断書なし・配慮あり）情報入力シート'!D890&lt;&gt;"",'発達障害（診断書なし・配慮あり）情報入力シート'!D890&lt;&gt;"在籍者(2年生以上)"),1,0))</f>
        <v>0</v>
      </c>
      <c r="C890" s="1218">
        <f t="shared" si="39"/>
        <v>0</v>
      </c>
      <c r="D890" s="1218" t="str">
        <f>IFERROR(MATCH(ROW('発達障害（診断書なし・配慮あり）情報入力シート'!A866),C:C,0),"")</f>
        <v/>
      </c>
      <c r="E890" s="1218">
        <f>IF('発達障害（診断書なし・配慮あり）情報入力シート'!BS890="",0,IF(AND('発達障害（診断書なし・配慮あり）情報入力シート'!BR890=1,'発達障害（診断書なし・配慮あり）情報入力シート'!D890&lt;&gt;"",'発達障害（診断書なし・配慮あり）情報入力シート'!D890&lt;&gt;"入学しなかった"),1,0))</f>
        <v>0</v>
      </c>
      <c r="F890" s="1218">
        <f t="shared" si="40"/>
        <v>0</v>
      </c>
      <c r="G890" s="1218" t="str">
        <f>IFERROR(MATCH(ROW('発達障害（診断書なし・配慮あり）情報入力シート'!AN866),F:F,0),"")</f>
        <v/>
      </c>
      <c r="H890" s="8">
        <f>IF('発達障害（診断書なし・配慮あり）情報入力シート'!CL890="",0,IF(AND('発達障害（診断書なし・配慮あり）情報入力シート'!CK890=1,'発達障害（診断書なし・配慮あり）情報入力シート'!D890&lt;&gt;"",'発達障害（診断書なし・配慮あり）情報入力シート'!D890&lt;&gt;"入学しなかった"),1,0))</f>
        <v>0</v>
      </c>
      <c r="I890" s="8">
        <f t="shared" si="41"/>
        <v>0</v>
      </c>
      <c r="J890" s="8" t="str">
        <f>IFERROR(MATCH(ROW('発達障害（診断書なし・配慮あり）情報入力シート'!BD866),I:I,0),"")</f>
        <v/>
      </c>
      <c r="K890" s="8">
        <f>IF(OR(SUM('発達障害（診断書なし・配慮あり）情報入力シート'!AT890:BQ890,'発達障害（診断書なし・配慮あり）情報入力シート'!BT890:CJ890)&gt;0,COUNTA('発達障害（診断書なし・配慮あり）情報入力シート'!BR890:BS890)=2,COUNTA('発達障害（診断書なし・配慮あり）情報入力シート'!CK890:CL890)=2),1,0)</f>
        <v>0</v>
      </c>
      <c r="L890" s="8">
        <f>SUM('発達障害（診断書なし・配慮あり）情報入力シート'!J890:M890)+COUNTA('発達障害（診断書なし・配慮あり）情報入力シート'!N890)</f>
        <v>0</v>
      </c>
      <c r="M890" s="8">
        <f>SUM('発達障害（診断書なし・配慮あり）情報入力シート'!O890:R890)+COUNTA('発達障害（診断書なし・配慮あり）情報入力シート'!S890)</f>
        <v>0</v>
      </c>
      <c r="N890" s="8">
        <f>IF(SUM('発達障害（診断書なし・配慮あり）情報入力シート'!$T890:$AP890)&gt;0,1,0)</f>
        <v>0</v>
      </c>
      <c r="O890" s="8">
        <f>IF('発達障害（診断書なし・配慮あり）情報入力シート'!D890="入学者(新1年生)",1,0)</f>
        <v>0</v>
      </c>
    </row>
    <row r="891" spans="1:15" x14ac:dyDescent="0.4">
      <c r="A891" s="1217">
        <v>867</v>
      </c>
      <c r="B891" s="1218">
        <f>IF('発達障害（診断書なし・配慮あり）情報入力シート'!AQ891="",0,IF(AND('発達障害（診断書なし・配慮あり）情報入力シート'!AP891=1,'発達障害（診断書なし・配慮あり）情報入力シート'!D891&lt;&gt;"",'発達障害（診断書なし・配慮あり）情報入力シート'!D891&lt;&gt;"在籍者(2年生以上)"),1,0))</f>
        <v>0</v>
      </c>
      <c r="C891" s="1218">
        <f t="shared" si="39"/>
        <v>0</v>
      </c>
      <c r="D891" s="1218" t="str">
        <f>IFERROR(MATCH(ROW('発達障害（診断書なし・配慮あり）情報入力シート'!A867),C:C,0),"")</f>
        <v/>
      </c>
      <c r="E891" s="1218">
        <f>IF('発達障害（診断書なし・配慮あり）情報入力シート'!BS891="",0,IF(AND('発達障害（診断書なし・配慮あり）情報入力シート'!BR891=1,'発達障害（診断書なし・配慮あり）情報入力シート'!D891&lt;&gt;"",'発達障害（診断書なし・配慮あり）情報入力シート'!D891&lt;&gt;"入学しなかった"),1,0))</f>
        <v>0</v>
      </c>
      <c r="F891" s="1218">
        <f t="shared" si="40"/>
        <v>0</v>
      </c>
      <c r="G891" s="1218" t="str">
        <f>IFERROR(MATCH(ROW('発達障害（診断書なし・配慮あり）情報入力シート'!AN867),F:F,0),"")</f>
        <v/>
      </c>
      <c r="H891" s="8">
        <f>IF('発達障害（診断書なし・配慮あり）情報入力シート'!CL891="",0,IF(AND('発達障害（診断書なし・配慮あり）情報入力シート'!CK891=1,'発達障害（診断書なし・配慮あり）情報入力シート'!D891&lt;&gt;"",'発達障害（診断書なし・配慮あり）情報入力シート'!D891&lt;&gt;"入学しなかった"),1,0))</f>
        <v>0</v>
      </c>
      <c r="I891" s="8">
        <f t="shared" si="41"/>
        <v>0</v>
      </c>
      <c r="J891" s="8" t="str">
        <f>IFERROR(MATCH(ROW('発達障害（診断書なし・配慮あり）情報入力シート'!BD867),I:I,0),"")</f>
        <v/>
      </c>
      <c r="K891" s="8">
        <f>IF(OR(SUM('発達障害（診断書なし・配慮あり）情報入力シート'!AT891:BQ891,'発達障害（診断書なし・配慮あり）情報入力シート'!BT891:CJ891)&gt;0,COUNTA('発達障害（診断書なし・配慮あり）情報入力シート'!BR891:BS891)=2,COUNTA('発達障害（診断書なし・配慮あり）情報入力シート'!CK891:CL891)=2),1,0)</f>
        <v>0</v>
      </c>
      <c r="L891" s="8">
        <f>SUM('発達障害（診断書なし・配慮あり）情報入力シート'!J891:M891)+COUNTA('発達障害（診断書なし・配慮あり）情報入力シート'!N891)</f>
        <v>0</v>
      </c>
      <c r="M891" s="8">
        <f>SUM('発達障害（診断書なし・配慮あり）情報入力シート'!O891:R891)+COUNTA('発達障害（診断書なし・配慮あり）情報入力シート'!S891)</f>
        <v>0</v>
      </c>
      <c r="N891" s="8">
        <f>IF(SUM('発達障害（診断書なし・配慮あり）情報入力シート'!$T891:$AP891)&gt;0,1,0)</f>
        <v>0</v>
      </c>
      <c r="O891" s="8">
        <f>IF('発達障害（診断書なし・配慮あり）情報入力シート'!D891="入学者(新1年生)",1,0)</f>
        <v>0</v>
      </c>
    </row>
    <row r="892" spans="1:15" x14ac:dyDescent="0.4">
      <c r="A892" s="1217">
        <v>868</v>
      </c>
      <c r="B892" s="1218">
        <f>IF('発達障害（診断書なし・配慮あり）情報入力シート'!AQ892="",0,IF(AND('発達障害（診断書なし・配慮あり）情報入力シート'!AP892=1,'発達障害（診断書なし・配慮あり）情報入力シート'!D892&lt;&gt;"",'発達障害（診断書なし・配慮あり）情報入力シート'!D892&lt;&gt;"在籍者(2年生以上)"),1,0))</f>
        <v>0</v>
      </c>
      <c r="C892" s="1218">
        <f t="shared" si="39"/>
        <v>0</v>
      </c>
      <c r="D892" s="1218" t="str">
        <f>IFERROR(MATCH(ROW('発達障害（診断書なし・配慮あり）情報入力シート'!A868),C:C,0),"")</f>
        <v/>
      </c>
      <c r="E892" s="1218">
        <f>IF('発達障害（診断書なし・配慮あり）情報入力シート'!BS892="",0,IF(AND('発達障害（診断書なし・配慮あり）情報入力シート'!BR892=1,'発達障害（診断書なし・配慮あり）情報入力シート'!D892&lt;&gt;"",'発達障害（診断書なし・配慮あり）情報入力シート'!D892&lt;&gt;"入学しなかった"),1,0))</f>
        <v>0</v>
      </c>
      <c r="F892" s="1218">
        <f t="shared" si="40"/>
        <v>0</v>
      </c>
      <c r="G892" s="1218" t="str">
        <f>IFERROR(MATCH(ROW('発達障害（診断書なし・配慮あり）情報入力シート'!AN868),F:F,0),"")</f>
        <v/>
      </c>
      <c r="H892" s="8">
        <f>IF('発達障害（診断書なし・配慮あり）情報入力シート'!CL892="",0,IF(AND('発達障害（診断書なし・配慮あり）情報入力シート'!CK892=1,'発達障害（診断書なし・配慮あり）情報入力シート'!D892&lt;&gt;"",'発達障害（診断書なし・配慮あり）情報入力シート'!D892&lt;&gt;"入学しなかった"),1,0))</f>
        <v>0</v>
      </c>
      <c r="I892" s="8">
        <f t="shared" si="41"/>
        <v>0</v>
      </c>
      <c r="J892" s="8" t="str">
        <f>IFERROR(MATCH(ROW('発達障害（診断書なし・配慮あり）情報入力シート'!BD868),I:I,0),"")</f>
        <v/>
      </c>
      <c r="K892" s="8">
        <f>IF(OR(SUM('発達障害（診断書なし・配慮あり）情報入力シート'!AT892:BQ892,'発達障害（診断書なし・配慮あり）情報入力シート'!BT892:CJ892)&gt;0,COUNTA('発達障害（診断書なし・配慮あり）情報入力シート'!BR892:BS892)=2,COUNTA('発達障害（診断書なし・配慮あり）情報入力シート'!CK892:CL892)=2),1,0)</f>
        <v>0</v>
      </c>
      <c r="L892" s="8">
        <f>SUM('発達障害（診断書なし・配慮あり）情報入力シート'!J892:M892)+COUNTA('発達障害（診断書なし・配慮あり）情報入力シート'!N892)</f>
        <v>0</v>
      </c>
      <c r="M892" s="8">
        <f>SUM('発達障害（診断書なし・配慮あり）情報入力シート'!O892:R892)+COUNTA('発達障害（診断書なし・配慮あり）情報入力シート'!S892)</f>
        <v>0</v>
      </c>
      <c r="N892" s="8">
        <f>IF(SUM('発達障害（診断書なし・配慮あり）情報入力シート'!$T892:$AP892)&gt;0,1,0)</f>
        <v>0</v>
      </c>
      <c r="O892" s="8">
        <f>IF('発達障害（診断書なし・配慮あり）情報入力シート'!D892="入学者(新1年生)",1,0)</f>
        <v>0</v>
      </c>
    </row>
    <row r="893" spans="1:15" x14ac:dyDescent="0.4">
      <c r="A893" s="1217">
        <v>869</v>
      </c>
      <c r="B893" s="1218">
        <f>IF('発達障害（診断書なし・配慮あり）情報入力シート'!AQ893="",0,IF(AND('発達障害（診断書なし・配慮あり）情報入力シート'!AP893=1,'発達障害（診断書なし・配慮あり）情報入力シート'!D893&lt;&gt;"",'発達障害（診断書なし・配慮あり）情報入力シート'!D893&lt;&gt;"在籍者(2年生以上)"),1,0))</f>
        <v>0</v>
      </c>
      <c r="C893" s="1218">
        <f t="shared" si="39"/>
        <v>0</v>
      </c>
      <c r="D893" s="1218" t="str">
        <f>IFERROR(MATCH(ROW('発達障害（診断書なし・配慮あり）情報入力シート'!A869),C:C,0),"")</f>
        <v/>
      </c>
      <c r="E893" s="1218">
        <f>IF('発達障害（診断書なし・配慮あり）情報入力シート'!BS893="",0,IF(AND('発達障害（診断書なし・配慮あり）情報入力シート'!BR893=1,'発達障害（診断書なし・配慮あり）情報入力シート'!D893&lt;&gt;"",'発達障害（診断書なし・配慮あり）情報入力シート'!D893&lt;&gt;"入学しなかった"),1,0))</f>
        <v>0</v>
      </c>
      <c r="F893" s="1218">
        <f t="shared" si="40"/>
        <v>0</v>
      </c>
      <c r="G893" s="1218" t="str">
        <f>IFERROR(MATCH(ROW('発達障害（診断書なし・配慮あり）情報入力シート'!AN869),F:F,0),"")</f>
        <v/>
      </c>
      <c r="H893" s="8">
        <f>IF('発達障害（診断書なし・配慮あり）情報入力シート'!CL893="",0,IF(AND('発達障害（診断書なし・配慮あり）情報入力シート'!CK893=1,'発達障害（診断書なし・配慮あり）情報入力シート'!D893&lt;&gt;"",'発達障害（診断書なし・配慮あり）情報入力シート'!D893&lt;&gt;"入学しなかった"),1,0))</f>
        <v>0</v>
      </c>
      <c r="I893" s="8">
        <f t="shared" si="41"/>
        <v>0</v>
      </c>
      <c r="J893" s="8" t="str">
        <f>IFERROR(MATCH(ROW('発達障害（診断書なし・配慮あり）情報入力シート'!BD869),I:I,0),"")</f>
        <v/>
      </c>
      <c r="K893" s="8">
        <f>IF(OR(SUM('発達障害（診断書なし・配慮あり）情報入力シート'!AT893:BQ893,'発達障害（診断書なし・配慮あり）情報入力シート'!BT893:CJ893)&gt;0,COUNTA('発達障害（診断書なし・配慮あり）情報入力シート'!BR893:BS893)=2,COUNTA('発達障害（診断書なし・配慮あり）情報入力シート'!CK893:CL893)=2),1,0)</f>
        <v>0</v>
      </c>
      <c r="L893" s="8">
        <f>SUM('発達障害（診断書なし・配慮あり）情報入力シート'!J893:M893)+COUNTA('発達障害（診断書なし・配慮あり）情報入力シート'!N893)</f>
        <v>0</v>
      </c>
      <c r="M893" s="8">
        <f>SUM('発達障害（診断書なし・配慮あり）情報入力シート'!O893:R893)+COUNTA('発達障害（診断書なし・配慮あり）情報入力シート'!S893)</f>
        <v>0</v>
      </c>
      <c r="N893" s="8">
        <f>IF(SUM('発達障害（診断書なし・配慮あり）情報入力シート'!$T893:$AP893)&gt;0,1,0)</f>
        <v>0</v>
      </c>
      <c r="O893" s="8">
        <f>IF('発達障害（診断書なし・配慮あり）情報入力シート'!D893="入学者(新1年生)",1,0)</f>
        <v>0</v>
      </c>
    </row>
    <row r="894" spans="1:15" x14ac:dyDescent="0.4">
      <c r="A894" s="1217">
        <v>870</v>
      </c>
      <c r="B894" s="1218">
        <f>IF('発達障害（診断書なし・配慮あり）情報入力シート'!AQ894="",0,IF(AND('発達障害（診断書なし・配慮あり）情報入力シート'!AP894=1,'発達障害（診断書なし・配慮あり）情報入力シート'!D894&lt;&gt;"",'発達障害（診断書なし・配慮あり）情報入力シート'!D894&lt;&gt;"在籍者(2年生以上)"),1,0))</f>
        <v>0</v>
      </c>
      <c r="C894" s="1218">
        <f t="shared" si="39"/>
        <v>0</v>
      </c>
      <c r="D894" s="1218" t="str">
        <f>IFERROR(MATCH(ROW('発達障害（診断書なし・配慮あり）情報入力シート'!A870),C:C,0),"")</f>
        <v/>
      </c>
      <c r="E894" s="1218">
        <f>IF('発達障害（診断書なし・配慮あり）情報入力シート'!BS894="",0,IF(AND('発達障害（診断書なし・配慮あり）情報入力シート'!BR894=1,'発達障害（診断書なし・配慮あり）情報入力シート'!D894&lt;&gt;"",'発達障害（診断書なし・配慮あり）情報入力シート'!D894&lt;&gt;"入学しなかった"),1,0))</f>
        <v>0</v>
      </c>
      <c r="F894" s="1218">
        <f t="shared" si="40"/>
        <v>0</v>
      </c>
      <c r="G894" s="1218" t="str">
        <f>IFERROR(MATCH(ROW('発達障害（診断書なし・配慮あり）情報入力シート'!AN870),F:F,0),"")</f>
        <v/>
      </c>
      <c r="H894" s="8">
        <f>IF('発達障害（診断書なし・配慮あり）情報入力シート'!CL894="",0,IF(AND('発達障害（診断書なし・配慮あり）情報入力シート'!CK894=1,'発達障害（診断書なし・配慮あり）情報入力シート'!D894&lt;&gt;"",'発達障害（診断書なし・配慮あり）情報入力シート'!D894&lt;&gt;"入学しなかった"),1,0))</f>
        <v>0</v>
      </c>
      <c r="I894" s="8">
        <f t="shared" si="41"/>
        <v>0</v>
      </c>
      <c r="J894" s="8" t="str">
        <f>IFERROR(MATCH(ROW('発達障害（診断書なし・配慮あり）情報入力シート'!BD870),I:I,0),"")</f>
        <v/>
      </c>
      <c r="K894" s="8">
        <f>IF(OR(SUM('発達障害（診断書なし・配慮あり）情報入力シート'!AT894:BQ894,'発達障害（診断書なし・配慮あり）情報入力シート'!BT894:CJ894)&gt;0,COUNTA('発達障害（診断書なし・配慮あり）情報入力シート'!BR894:BS894)=2,COUNTA('発達障害（診断書なし・配慮あり）情報入力シート'!CK894:CL894)=2),1,0)</f>
        <v>0</v>
      </c>
      <c r="L894" s="8">
        <f>SUM('発達障害（診断書なし・配慮あり）情報入力シート'!J894:M894)+COUNTA('発達障害（診断書なし・配慮あり）情報入力シート'!N894)</f>
        <v>0</v>
      </c>
      <c r="M894" s="8">
        <f>SUM('発達障害（診断書なし・配慮あり）情報入力シート'!O894:R894)+COUNTA('発達障害（診断書なし・配慮あり）情報入力シート'!S894)</f>
        <v>0</v>
      </c>
      <c r="N894" s="8">
        <f>IF(SUM('発達障害（診断書なし・配慮あり）情報入力シート'!$T894:$AP894)&gt;0,1,0)</f>
        <v>0</v>
      </c>
      <c r="O894" s="8">
        <f>IF('発達障害（診断書なし・配慮あり）情報入力シート'!D894="入学者(新1年生)",1,0)</f>
        <v>0</v>
      </c>
    </row>
    <row r="895" spans="1:15" x14ac:dyDescent="0.4">
      <c r="A895" s="1217">
        <v>871</v>
      </c>
      <c r="B895" s="1218">
        <f>IF('発達障害（診断書なし・配慮あり）情報入力シート'!AQ895="",0,IF(AND('発達障害（診断書なし・配慮あり）情報入力シート'!AP895=1,'発達障害（診断書なし・配慮あり）情報入力シート'!D895&lt;&gt;"",'発達障害（診断書なし・配慮あり）情報入力シート'!D895&lt;&gt;"在籍者(2年生以上)"),1,0))</f>
        <v>0</v>
      </c>
      <c r="C895" s="1218">
        <f t="shared" si="39"/>
        <v>0</v>
      </c>
      <c r="D895" s="1218" t="str">
        <f>IFERROR(MATCH(ROW('発達障害（診断書なし・配慮あり）情報入力シート'!A871),C:C,0),"")</f>
        <v/>
      </c>
      <c r="E895" s="1218">
        <f>IF('発達障害（診断書なし・配慮あり）情報入力シート'!BS895="",0,IF(AND('発達障害（診断書なし・配慮あり）情報入力シート'!BR895=1,'発達障害（診断書なし・配慮あり）情報入力シート'!D895&lt;&gt;"",'発達障害（診断書なし・配慮あり）情報入力シート'!D895&lt;&gt;"入学しなかった"),1,0))</f>
        <v>0</v>
      </c>
      <c r="F895" s="1218">
        <f t="shared" si="40"/>
        <v>0</v>
      </c>
      <c r="G895" s="1218" t="str">
        <f>IFERROR(MATCH(ROW('発達障害（診断書なし・配慮あり）情報入力シート'!AN871),F:F,0),"")</f>
        <v/>
      </c>
      <c r="H895" s="8">
        <f>IF('発達障害（診断書なし・配慮あり）情報入力シート'!CL895="",0,IF(AND('発達障害（診断書なし・配慮あり）情報入力シート'!CK895=1,'発達障害（診断書なし・配慮あり）情報入力シート'!D895&lt;&gt;"",'発達障害（診断書なし・配慮あり）情報入力シート'!D895&lt;&gt;"入学しなかった"),1,0))</f>
        <v>0</v>
      </c>
      <c r="I895" s="8">
        <f t="shared" si="41"/>
        <v>0</v>
      </c>
      <c r="J895" s="8" t="str">
        <f>IFERROR(MATCH(ROW('発達障害（診断書なし・配慮あり）情報入力シート'!BD871),I:I,0),"")</f>
        <v/>
      </c>
      <c r="K895" s="8">
        <f>IF(OR(SUM('発達障害（診断書なし・配慮あり）情報入力シート'!AT895:BQ895,'発達障害（診断書なし・配慮あり）情報入力シート'!BT895:CJ895)&gt;0,COUNTA('発達障害（診断書なし・配慮あり）情報入力シート'!BR895:BS895)=2,COUNTA('発達障害（診断書なし・配慮あり）情報入力シート'!CK895:CL895)=2),1,0)</f>
        <v>0</v>
      </c>
      <c r="L895" s="8">
        <f>SUM('発達障害（診断書なし・配慮あり）情報入力シート'!J895:M895)+COUNTA('発達障害（診断書なし・配慮あり）情報入力シート'!N895)</f>
        <v>0</v>
      </c>
      <c r="M895" s="8">
        <f>SUM('発達障害（診断書なし・配慮あり）情報入力シート'!O895:R895)+COUNTA('発達障害（診断書なし・配慮あり）情報入力シート'!S895)</f>
        <v>0</v>
      </c>
      <c r="N895" s="8">
        <f>IF(SUM('発達障害（診断書なし・配慮あり）情報入力シート'!$T895:$AP895)&gt;0,1,0)</f>
        <v>0</v>
      </c>
      <c r="O895" s="8">
        <f>IF('発達障害（診断書なし・配慮あり）情報入力シート'!D895="入学者(新1年生)",1,0)</f>
        <v>0</v>
      </c>
    </row>
    <row r="896" spans="1:15" x14ac:dyDescent="0.4">
      <c r="A896" s="1217">
        <v>872</v>
      </c>
      <c r="B896" s="1218">
        <f>IF('発達障害（診断書なし・配慮あり）情報入力シート'!AQ896="",0,IF(AND('発達障害（診断書なし・配慮あり）情報入力シート'!AP896=1,'発達障害（診断書なし・配慮あり）情報入力シート'!D896&lt;&gt;"",'発達障害（診断書なし・配慮あり）情報入力シート'!D896&lt;&gt;"在籍者(2年生以上)"),1,0))</f>
        <v>0</v>
      </c>
      <c r="C896" s="1218">
        <f t="shared" si="39"/>
        <v>0</v>
      </c>
      <c r="D896" s="1218" t="str">
        <f>IFERROR(MATCH(ROW('発達障害（診断書なし・配慮あり）情報入力シート'!A872),C:C,0),"")</f>
        <v/>
      </c>
      <c r="E896" s="1218">
        <f>IF('発達障害（診断書なし・配慮あり）情報入力シート'!BS896="",0,IF(AND('発達障害（診断書なし・配慮あり）情報入力シート'!BR896=1,'発達障害（診断書なし・配慮あり）情報入力シート'!D896&lt;&gt;"",'発達障害（診断書なし・配慮あり）情報入力シート'!D896&lt;&gt;"入学しなかった"),1,0))</f>
        <v>0</v>
      </c>
      <c r="F896" s="1218">
        <f t="shared" si="40"/>
        <v>0</v>
      </c>
      <c r="G896" s="1218" t="str">
        <f>IFERROR(MATCH(ROW('発達障害（診断書なし・配慮あり）情報入力シート'!AN872),F:F,0),"")</f>
        <v/>
      </c>
      <c r="H896" s="8">
        <f>IF('発達障害（診断書なし・配慮あり）情報入力シート'!CL896="",0,IF(AND('発達障害（診断書なし・配慮あり）情報入力シート'!CK896=1,'発達障害（診断書なし・配慮あり）情報入力シート'!D896&lt;&gt;"",'発達障害（診断書なし・配慮あり）情報入力シート'!D896&lt;&gt;"入学しなかった"),1,0))</f>
        <v>0</v>
      </c>
      <c r="I896" s="8">
        <f t="shared" si="41"/>
        <v>0</v>
      </c>
      <c r="J896" s="8" t="str">
        <f>IFERROR(MATCH(ROW('発達障害（診断書なし・配慮あり）情報入力シート'!BD872),I:I,0),"")</f>
        <v/>
      </c>
      <c r="K896" s="8">
        <f>IF(OR(SUM('発達障害（診断書なし・配慮あり）情報入力シート'!AT896:BQ896,'発達障害（診断書なし・配慮あり）情報入力シート'!BT896:CJ896)&gt;0,COUNTA('発達障害（診断書なし・配慮あり）情報入力シート'!BR896:BS896)=2,COUNTA('発達障害（診断書なし・配慮あり）情報入力シート'!CK896:CL896)=2),1,0)</f>
        <v>0</v>
      </c>
      <c r="L896" s="8">
        <f>SUM('発達障害（診断書なし・配慮あり）情報入力シート'!J896:M896)+COUNTA('発達障害（診断書なし・配慮あり）情報入力シート'!N896)</f>
        <v>0</v>
      </c>
      <c r="M896" s="8">
        <f>SUM('発達障害（診断書なし・配慮あり）情報入力シート'!O896:R896)+COUNTA('発達障害（診断書なし・配慮あり）情報入力シート'!S896)</f>
        <v>0</v>
      </c>
      <c r="N896" s="8">
        <f>IF(SUM('発達障害（診断書なし・配慮あり）情報入力シート'!$T896:$AP896)&gt;0,1,0)</f>
        <v>0</v>
      </c>
      <c r="O896" s="8">
        <f>IF('発達障害（診断書なし・配慮あり）情報入力シート'!D896="入学者(新1年生)",1,0)</f>
        <v>0</v>
      </c>
    </row>
    <row r="897" spans="1:15" x14ac:dyDescent="0.4">
      <c r="A897" s="1217">
        <v>873</v>
      </c>
      <c r="B897" s="1218">
        <f>IF('発達障害（診断書なし・配慮あり）情報入力シート'!AQ897="",0,IF(AND('発達障害（診断書なし・配慮あり）情報入力シート'!AP897=1,'発達障害（診断書なし・配慮あり）情報入力シート'!D897&lt;&gt;"",'発達障害（診断書なし・配慮あり）情報入力シート'!D897&lt;&gt;"在籍者(2年生以上)"),1,0))</f>
        <v>0</v>
      </c>
      <c r="C897" s="1218">
        <f t="shared" si="39"/>
        <v>0</v>
      </c>
      <c r="D897" s="1218" t="str">
        <f>IFERROR(MATCH(ROW('発達障害（診断書なし・配慮あり）情報入力シート'!A873),C:C,0),"")</f>
        <v/>
      </c>
      <c r="E897" s="1218">
        <f>IF('発達障害（診断書なし・配慮あり）情報入力シート'!BS897="",0,IF(AND('発達障害（診断書なし・配慮あり）情報入力シート'!BR897=1,'発達障害（診断書なし・配慮あり）情報入力シート'!D897&lt;&gt;"",'発達障害（診断書なし・配慮あり）情報入力シート'!D897&lt;&gt;"入学しなかった"),1,0))</f>
        <v>0</v>
      </c>
      <c r="F897" s="1218">
        <f t="shared" si="40"/>
        <v>0</v>
      </c>
      <c r="G897" s="1218" t="str">
        <f>IFERROR(MATCH(ROW('発達障害（診断書なし・配慮あり）情報入力シート'!AN873),F:F,0),"")</f>
        <v/>
      </c>
      <c r="H897" s="8">
        <f>IF('発達障害（診断書なし・配慮あり）情報入力シート'!CL897="",0,IF(AND('発達障害（診断書なし・配慮あり）情報入力シート'!CK897=1,'発達障害（診断書なし・配慮あり）情報入力シート'!D897&lt;&gt;"",'発達障害（診断書なし・配慮あり）情報入力シート'!D897&lt;&gt;"入学しなかった"),1,0))</f>
        <v>0</v>
      </c>
      <c r="I897" s="8">
        <f t="shared" si="41"/>
        <v>0</v>
      </c>
      <c r="J897" s="8" t="str">
        <f>IFERROR(MATCH(ROW('発達障害（診断書なし・配慮あり）情報入力シート'!BD873),I:I,0),"")</f>
        <v/>
      </c>
      <c r="K897" s="8">
        <f>IF(OR(SUM('発達障害（診断書なし・配慮あり）情報入力シート'!AT897:BQ897,'発達障害（診断書なし・配慮あり）情報入力シート'!BT897:CJ897)&gt;0,COUNTA('発達障害（診断書なし・配慮あり）情報入力シート'!BR897:BS897)=2,COUNTA('発達障害（診断書なし・配慮あり）情報入力シート'!CK897:CL897)=2),1,0)</f>
        <v>0</v>
      </c>
      <c r="L897" s="8">
        <f>SUM('発達障害（診断書なし・配慮あり）情報入力シート'!J897:M897)+COUNTA('発達障害（診断書なし・配慮あり）情報入力シート'!N897)</f>
        <v>0</v>
      </c>
      <c r="M897" s="8">
        <f>SUM('発達障害（診断書なし・配慮あり）情報入力シート'!O897:R897)+COUNTA('発達障害（診断書なし・配慮あり）情報入力シート'!S897)</f>
        <v>0</v>
      </c>
      <c r="N897" s="8">
        <f>IF(SUM('発達障害（診断書なし・配慮あり）情報入力シート'!$T897:$AP897)&gt;0,1,0)</f>
        <v>0</v>
      </c>
      <c r="O897" s="8">
        <f>IF('発達障害（診断書なし・配慮あり）情報入力シート'!D897="入学者(新1年生)",1,0)</f>
        <v>0</v>
      </c>
    </row>
    <row r="898" spans="1:15" x14ac:dyDescent="0.4">
      <c r="A898" s="1217">
        <v>874</v>
      </c>
      <c r="B898" s="1218">
        <f>IF('発達障害（診断書なし・配慮あり）情報入力シート'!AQ898="",0,IF(AND('発達障害（診断書なし・配慮あり）情報入力シート'!AP898=1,'発達障害（診断書なし・配慮あり）情報入力シート'!D898&lt;&gt;"",'発達障害（診断書なし・配慮あり）情報入力シート'!D898&lt;&gt;"在籍者(2年生以上)"),1,0))</f>
        <v>0</v>
      </c>
      <c r="C898" s="1218">
        <f t="shared" si="39"/>
        <v>0</v>
      </c>
      <c r="D898" s="1218" t="str">
        <f>IFERROR(MATCH(ROW('発達障害（診断書なし・配慮あり）情報入力シート'!A874),C:C,0),"")</f>
        <v/>
      </c>
      <c r="E898" s="1218">
        <f>IF('発達障害（診断書なし・配慮あり）情報入力シート'!BS898="",0,IF(AND('発達障害（診断書なし・配慮あり）情報入力シート'!BR898=1,'発達障害（診断書なし・配慮あり）情報入力シート'!D898&lt;&gt;"",'発達障害（診断書なし・配慮あり）情報入力シート'!D898&lt;&gt;"入学しなかった"),1,0))</f>
        <v>0</v>
      </c>
      <c r="F898" s="1218">
        <f t="shared" si="40"/>
        <v>0</v>
      </c>
      <c r="G898" s="1218" t="str">
        <f>IFERROR(MATCH(ROW('発達障害（診断書なし・配慮あり）情報入力シート'!AN874),F:F,0),"")</f>
        <v/>
      </c>
      <c r="H898" s="8">
        <f>IF('発達障害（診断書なし・配慮あり）情報入力シート'!CL898="",0,IF(AND('発達障害（診断書なし・配慮あり）情報入力シート'!CK898=1,'発達障害（診断書なし・配慮あり）情報入力シート'!D898&lt;&gt;"",'発達障害（診断書なし・配慮あり）情報入力シート'!D898&lt;&gt;"入学しなかった"),1,0))</f>
        <v>0</v>
      </c>
      <c r="I898" s="8">
        <f t="shared" si="41"/>
        <v>0</v>
      </c>
      <c r="J898" s="8" t="str">
        <f>IFERROR(MATCH(ROW('発達障害（診断書なし・配慮あり）情報入力シート'!BD874),I:I,0),"")</f>
        <v/>
      </c>
      <c r="K898" s="8">
        <f>IF(OR(SUM('発達障害（診断書なし・配慮あり）情報入力シート'!AT898:BQ898,'発達障害（診断書なし・配慮あり）情報入力シート'!BT898:CJ898)&gt;0,COUNTA('発達障害（診断書なし・配慮あり）情報入力シート'!BR898:BS898)=2,COUNTA('発達障害（診断書なし・配慮あり）情報入力シート'!CK898:CL898)=2),1,0)</f>
        <v>0</v>
      </c>
      <c r="L898" s="8">
        <f>SUM('発達障害（診断書なし・配慮あり）情報入力シート'!J898:M898)+COUNTA('発達障害（診断書なし・配慮あり）情報入力シート'!N898)</f>
        <v>0</v>
      </c>
      <c r="M898" s="8">
        <f>SUM('発達障害（診断書なし・配慮あり）情報入力シート'!O898:R898)+COUNTA('発達障害（診断書なし・配慮あり）情報入力シート'!S898)</f>
        <v>0</v>
      </c>
      <c r="N898" s="8">
        <f>IF(SUM('発達障害（診断書なし・配慮あり）情報入力シート'!$T898:$AP898)&gt;0,1,0)</f>
        <v>0</v>
      </c>
      <c r="O898" s="8">
        <f>IF('発達障害（診断書なし・配慮あり）情報入力シート'!D898="入学者(新1年生)",1,0)</f>
        <v>0</v>
      </c>
    </row>
    <row r="899" spans="1:15" x14ac:dyDescent="0.4">
      <c r="A899" s="1217">
        <v>875</v>
      </c>
      <c r="B899" s="1218">
        <f>IF('発達障害（診断書なし・配慮あり）情報入力シート'!AQ899="",0,IF(AND('発達障害（診断書なし・配慮あり）情報入力シート'!AP899=1,'発達障害（診断書なし・配慮あり）情報入力シート'!D899&lt;&gt;"",'発達障害（診断書なし・配慮あり）情報入力シート'!D899&lt;&gt;"在籍者(2年生以上)"),1,0))</f>
        <v>0</v>
      </c>
      <c r="C899" s="1218">
        <f t="shared" si="39"/>
        <v>0</v>
      </c>
      <c r="D899" s="1218" t="str">
        <f>IFERROR(MATCH(ROW('発達障害（診断書なし・配慮あり）情報入力シート'!A875),C:C,0),"")</f>
        <v/>
      </c>
      <c r="E899" s="1218">
        <f>IF('発達障害（診断書なし・配慮あり）情報入力シート'!BS899="",0,IF(AND('発達障害（診断書なし・配慮あり）情報入力シート'!BR899=1,'発達障害（診断書なし・配慮あり）情報入力シート'!D899&lt;&gt;"",'発達障害（診断書なし・配慮あり）情報入力シート'!D899&lt;&gt;"入学しなかった"),1,0))</f>
        <v>0</v>
      </c>
      <c r="F899" s="1218">
        <f t="shared" si="40"/>
        <v>0</v>
      </c>
      <c r="G899" s="1218" t="str">
        <f>IFERROR(MATCH(ROW('発達障害（診断書なし・配慮あり）情報入力シート'!AN875),F:F,0),"")</f>
        <v/>
      </c>
      <c r="H899" s="8">
        <f>IF('発達障害（診断書なし・配慮あり）情報入力シート'!CL899="",0,IF(AND('発達障害（診断書なし・配慮あり）情報入力シート'!CK899=1,'発達障害（診断書なし・配慮あり）情報入力シート'!D899&lt;&gt;"",'発達障害（診断書なし・配慮あり）情報入力シート'!D899&lt;&gt;"入学しなかった"),1,0))</f>
        <v>0</v>
      </c>
      <c r="I899" s="8">
        <f t="shared" si="41"/>
        <v>0</v>
      </c>
      <c r="J899" s="8" t="str">
        <f>IFERROR(MATCH(ROW('発達障害（診断書なし・配慮あり）情報入力シート'!BD875),I:I,0),"")</f>
        <v/>
      </c>
      <c r="K899" s="8">
        <f>IF(OR(SUM('発達障害（診断書なし・配慮あり）情報入力シート'!AT899:BQ899,'発達障害（診断書なし・配慮あり）情報入力シート'!BT899:CJ899)&gt;0,COUNTA('発達障害（診断書なし・配慮あり）情報入力シート'!BR899:BS899)=2,COUNTA('発達障害（診断書なし・配慮あり）情報入力シート'!CK899:CL899)=2),1,0)</f>
        <v>0</v>
      </c>
      <c r="L899" s="8">
        <f>SUM('発達障害（診断書なし・配慮あり）情報入力シート'!J899:M899)+COUNTA('発達障害（診断書なし・配慮あり）情報入力シート'!N899)</f>
        <v>0</v>
      </c>
      <c r="M899" s="8">
        <f>SUM('発達障害（診断書なし・配慮あり）情報入力シート'!O899:R899)+COUNTA('発達障害（診断書なし・配慮あり）情報入力シート'!S899)</f>
        <v>0</v>
      </c>
      <c r="N899" s="8">
        <f>IF(SUM('発達障害（診断書なし・配慮あり）情報入力シート'!$T899:$AP899)&gt;0,1,0)</f>
        <v>0</v>
      </c>
      <c r="O899" s="8">
        <f>IF('発達障害（診断書なし・配慮あり）情報入力シート'!D899="入学者(新1年生)",1,0)</f>
        <v>0</v>
      </c>
    </row>
    <row r="900" spans="1:15" x14ac:dyDescent="0.4">
      <c r="A900" s="1217">
        <v>876</v>
      </c>
      <c r="B900" s="1218">
        <f>IF('発達障害（診断書なし・配慮あり）情報入力シート'!AQ900="",0,IF(AND('発達障害（診断書なし・配慮あり）情報入力シート'!AP900=1,'発達障害（診断書なし・配慮あり）情報入力シート'!D900&lt;&gt;"",'発達障害（診断書なし・配慮あり）情報入力シート'!D900&lt;&gt;"在籍者(2年生以上)"),1,0))</f>
        <v>0</v>
      </c>
      <c r="C900" s="1218">
        <f t="shared" si="39"/>
        <v>0</v>
      </c>
      <c r="D900" s="1218" t="str">
        <f>IFERROR(MATCH(ROW('発達障害（診断書なし・配慮あり）情報入力シート'!A876),C:C,0),"")</f>
        <v/>
      </c>
      <c r="E900" s="1218">
        <f>IF('発達障害（診断書なし・配慮あり）情報入力シート'!BS900="",0,IF(AND('発達障害（診断書なし・配慮あり）情報入力シート'!BR900=1,'発達障害（診断書なし・配慮あり）情報入力シート'!D900&lt;&gt;"",'発達障害（診断書なし・配慮あり）情報入力シート'!D900&lt;&gt;"入学しなかった"),1,0))</f>
        <v>0</v>
      </c>
      <c r="F900" s="1218">
        <f t="shared" si="40"/>
        <v>0</v>
      </c>
      <c r="G900" s="1218" t="str">
        <f>IFERROR(MATCH(ROW('発達障害（診断書なし・配慮あり）情報入力シート'!AN876),F:F,0),"")</f>
        <v/>
      </c>
      <c r="H900" s="8">
        <f>IF('発達障害（診断書なし・配慮あり）情報入力シート'!CL900="",0,IF(AND('発達障害（診断書なし・配慮あり）情報入力シート'!CK900=1,'発達障害（診断書なし・配慮あり）情報入力シート'!D900&lt;&gt;"",'発達障害（診断書なし・配慮あり）情報入力シート'!D900&lt;&gt;"入学しなかった"),1,0))</f>
        <v>0</v>
      </c>
      <c r="I900" s="8">
        <f t="shared" si="41"/>
        <v>0</v>
      </c>
      <c r="J900" s="8" t="str">
        <f>IFERROR(MATCH(ROW('発達障害（診断書なし・配慮あり）情報入力シート'!BD876),I:I,0),"")</f>
        <v/>
      </c>
      <c r="K900" s="8">
        <f>IF(OR(SUM('発達障害（診断書なし・配慮あり）情報入力シート'!AT900:BQ900,'発達障害（診断書なし・配慮あり）情報入力シート'!BT900:CJ900)&gt;0,COUNTA('発達障害（診断書なし・配慮あり）情報入力シート'!BR900:BS900)=2,COUNTA('発達障害（診断書なし・配慮あり）情報入力シート'!CK900:CL900)=2),1,0)</f>
        <v>0</v>
      </c>
      <c r="L900" s="8">
        <f>SUM('発達障害（診断書なし・配慮あり）情報入力シート'!J900:M900)+COUNTA('発達障害（診断書なし・配慮あり）情報入力シート'!N900)</f>
        <v>0</v>
      </c>
      <c r="M900" s="8">
        <f>SUM('発達障害（診断書なし・配慮あり）情報入力シート'!O900:R900)+COUNTA('発達障害（診断書なし・配慮あり）情報入力シート'!S900)</f>
        <v>0</v>
      </c>
      <c r="N900" s="8">
        <f>IF(SUM('発達障害（診断書なし・配慮あり）情報入力シート'!$T900:$AP900)&gt;0,1,0)</f>
        <v>0</v>
      </c>
      <c r="O900" s="8">
        <f>IF('発達障害（診断書なし・配慮あり）情報入力シート'!D900="入学者(新1年生)",1,0)</f>
        <v>0</v>
      </c>
    </row>
    <row r="901" spans="1:15" x14ac:dyDescent="0.4">
      <c r="A901" s="1217">
        <v>877</v>
      </c>
      <c r="B901" s="1218">
        <f>IF('発達障害（診断書なし・配慮あり）情報入力シート'!AQ901="",0,IF(AND('発達障害（診断書なし・配慮あり）情報入力シート'!AP901=1,'発達障害（診断書なし・配慮あり）情報入力シート'!D901&lt;&gt;"",'発達障害（診断書なし・配慮あり）情報入力シート'!D901&lt;&gt;"在籍者(2年生以上)"),1,0))</f>
        <v>0</v>
      </c>
      <c r="C901" s="1218">
        <f t="shared" si="39"/>
        <v>0</v>
      </c>
      <c r="D901" s="1218" t="str">
        <f>IFERROR(MATCH(ROW('発達障害（診断書なし・配慮あり）情報入力シート'!A877),C:C,0),"")</f>
        <v/>
      </c>
      <c r="E901" s="1218">
        <f>IF('発達障害（診断書なし・配慮あり）情報入力シート'!BS901="",0,IF(AND('発達障害（診断書なし・配慮あり）情報入力シート'!BR901=1,'発達障害（診断書なし・配慮あり）情報入力シート'!D901&lt;&gt;"",'発達障害（診断書なし・配慮あり）情報入力シート'!D901&lt;&gt;"入学しなかった"),1,0))</f>
        <v>0</v>
      </c>
      <c r="F901" s="1218">
        <f t="shared" si="40"/>
        <v>0</v>
      </c>
      <c r="G901" s="1218" t="str">
        <f>IFERROR(MATCH(ROW('発達障害（診断書なし・配慮あり）情報入力シート'!AN877),F:F,0),"")</f>
        <v/>
      </c>
      <c r="H901" s="8">
        <f>IF('発達障害（診断書なし・配慮あり）情報入力シート'!CL901="",0,IF(AND('発達障害（診断書なし・配慮あり）情報入力シート'!CK901=1,'発達障害（診断書なし・配慮あり）情報入力シート'!D901&lt;&gt;"",'発達障害（診断書なし・配慮あり）情報入力シート'!D901&lt;&gt;"入学しなかった"),1,0))</f>
        <v>0</v>
      </c>
      <c r="I901" s="8">
        <f t="shared" si="41"/>
        <v>0</v>
      </c>
      <c r="J901" s="8" t="str">
        <f>IFERROR(MATCH(ROW('発達障害（診断書なし・配慮あり）情報入力シート'!BD877),I:I,0),"")</f>
        <v/>
      </c>
      <c r="K901" s="8">
        <f>IF(OR(SUM('発達障害（診断書なし・配慮あり）情報入力シート'!AT901:BQ901,'発達障害（診断書なし・配慮あり）情報入力シート'!BT901:CJ901)&gt;0,COUNTA('発達障害（診断書なし・配慮あり）情報入力シート'!BR901:BS901)=2,COUNTA('発達障害（診断書なし・配慮あり）情報入力シート'!CK901:CL901)=2),1,0)</f>
        <v>0</v>
      </c>
      <c r="L901" s="8">
        <f>SUM('発達障害（診断書なし・配慮あり）情報入力シート'!J901:M901)+COUNTA('発達障害（診断書なし・配慮あり）情報入力シート'!N901)</f>
        <v>0</v>
      </c>
      <c r="M901" s="8">
        <f>SUM('発達障害（診断書なし・配慮あり）情報入力シート'!O901:R901)+COUNTA('発達障害（診断書なし・配慮あり）情報入力シート'!S901)</f>
        <v>0</v>
      </c>
      <c r="N901" s="8">
        <f>IF(SUM('発達障害（診断書なし・配慮あり）情報入力シート'!$T901:$AP901)&gt;0,1,0)</f>
        <v>0</v>
      </c>
      <c r="O901" s="8">
        <f>IF('発達障害（診断書なし・配慮あり）情報入力シート'!D901="入学者(新1年生)",1,0)</f>
        <v>0</v>
      </c>
    </row>
    <row r="902" spans="1:15" x14ac:dyDescent="0.4">
      <c r="A902" s="1217">
        <v>878</v>
      </c>
      <c r="B902" s="1218">
        <f>IF('発達障害（診断書なし・配慮あり）情報入力シート'!AQ902="",0,IF(AND('発達障害（診断書なし・配慮あり）情報入力シート'!AP902=1,'発達障害（診断書なし・配慮あり）情報入力シート'!D902&lt;&gt;"",'発達障害（診断書なし・配慮あり）情報入力シート'!D902&lt;&gt;"在籍者(2年生以上)"),1,0))</f>
        <v>0</v>
      </c>
      <c r="C902" s="1218">
        <f t="shared" si="39"/>
        <v>0</v>
      </c>
      <c r="D902" s="1218" t="str">
        <f>IFERROR(MATCH(ROW('発達障害（診断書なし・配慮あり）情報入力シート'!A878),C:C,0),"")</f>
        <v/>
      </c>
      <c r="E902" s="1218">
        <f>IF('発達障害（診断書なし・配慮あり）情報入力シート'!BS902="",0,IF(AND('発達障害（診断書なし・配慮あり）情報入力シート'!BR902=1,'発達障害（診断書なし・配慮あり）情報入力シート'!D902&lt;&gt;"",'発達障害（診断書なし・配慮あり）情報入力シート'!D902&lt;&gt;"入学しなかった"),1,0))</f>
        <v>0</v>
      </c>
      <c r="F902" s="1218">
        <f t="shared" si="40"/>
        <v>0</v>
      </c>
      <c r="G902" s="1218" t="str">
        <f>IFERROR(MATCH(ROW('発達障害（診断書なし・配慮あり）情報入力シート'!AN878),F:F,0),"")</f>
        <v/>
      </c>
      <c r="H902" s="8">
        <f>IF('発達障害（診断書なし・配慮あり）情報入力シート'!CL902="",0,IF(AND('発達障害（診断書なし・配慮あり）情報入力シート'!CK902=1,'発達障害（診断書なし・配慮あり）情報入力シート'!D902&lt;&gt;"",'発達障害（診断書なし・配慮あり）情報入力シート'!D902&lt;&gt;"入学しなかった"),1,0))</f>
        <v>0</v>
      </c>
      <c r="I902" s="8">
        <f t="shared" si="41"/>
        <v>0</v>
      </c>
      <c r="J902" s="8" t="str">
        <f>IFERROR(MATCH(ROW('発達障害（診断書なし・配慮あり）情報入力シート'!BD878),I:I,0),"")</f>
        <v/>
      </c>
      <c r="K902" s="8">
        <f>IF(OR(SUM('発達障害（診断書なし・配慮あり）情報入力シート'!AT902:BQ902,'発達障害（診断書なし・配慮あり）情報入力シート'!BT902:CJ902)&gt;0,COUNTA('発達障害（診断書なし・配慮あり）情報入力シート'!BR902:BS902)=2,COUNTA('発達障害（診断書なし・配慮あり）情報入力シート'!CK902:CL902)=2),1,0)</f>
        <v>0</v>
      </c>
      <c r="L902" s="8">
        <f>SUM('発達障害（診断書なし・配慮あり）情報入力シート'!J902:M902)+COUNTA('発達障害（診断書なし・配慮あり）情報入力シート'!N902)</f>
        <v>0</v>
      </c>
      <c r="M902" s="8">
        <f>SUM('発達障害（診断書なし・配慮あり）情報入力シート'!O902:R902)+COUNTA('発達障害（診断書なし・配慮あり）情報入力シート'!S902)</f>
        <v>0</v>
      </c>
      <c r="N902" s="8">
        <f>IF(SUM('発達障害（診断書なし・配慮あり）情報入力シート'!$T902:$AP902)&gt;0,1,0)</f>
        <v>0</v>
      </c>
      <c r="O902" s="8">
        <f>IF('発達障害（診断書なし・配慮あり）情報入力シート'!D902="入学者(新1年生)",1,0)</f>
        <v>0</v>
      </c>
    </row>
    <row r="903" spans="1:15" x14ac:dyDescent="0.4">
      <c r="A903" s="1217">
        <v>879</v>
      </c>
      <c r="B903" s="1218">
        <f>IF('発達障害（診断書なし・配慮あり）情報入力シート'!AQ903="",0,IF(AND('発達障害（診断書なし・配慮あり）情報入力シート'!AP903=1,'発達障害（診断書なし・配慮あり）情報入力シート'!D903&lt;&gt;"",'発達障害（診断書なし・配慮あり）情報入力シート'!D903&lt;&gt;"在籍者(2年生以上)"),1,0))</f>
        <v>0</v>
      </c>
      <c r="C903" s="1218">
        <f t="shared" si="39"/>
        <v>0</v>
      </c>
      <c r="D903" s="1218" t="str">
        <f>IFERROR(MATCH(ROW('発達障害（診断書なし・配慮あり）情報入力シート'!A879),C:C,0),"")</f>
        <v/>
      </c>
      <c r="E903" s="1218">
        <f>IF('発達障害（診断書なし・配慮あり）情報入力シート'!BS903="",0,IF(AND('発達障害（診断書なし・配慮あり）情報入力シート'!BR903=1,'発達障害（診断書なし・配慮あり）情報入力シート'!D903&lt;&gt;"",'発達障害（診断書なし・配慮あり）情報入力シート'!D903&lt;&gt;"入学しなかった"),1,0))</f>
        <v>0</v>
      </c>
      <c r="F903" s="1218">
        <f t="shared" si="40"/>
        <v>0</v>
      </c>
      <c r="G903" s="1218" t="str">
        <f>IFERROR(MATCH(ROW('発達障害（診断書なし・配慮あり）情報入力シート'!AN879),F:F,0),"")</f>
        <v/>
      </c>
      <c r="H903" s="8">
        <f>IF('発達障害（診断書なし・配慮あり）情報入力シート'!CL903="",0,IF(AND('発達障害（診断書なし・配慮あり）情報入力シート'!CK903=1,'発達障害（診断書なし・配慮あり）情報入力シート'!D903&lt;&gt;"",'発達障害（診断書なし・配慮あり）情報入力シート'!D903&lt;&gt;"入学しなかった"),1,0))</f>
        <v>0</v>
      </c>
      <c r="I903" s="8">
        <f t="shared" si="41"/>
        <v>0</v>
      </c>
      <c r="J903" s="8" t="str">
        <f>IFERROR(MATCH(ROW('発達障害（診断書なし・配慮あり）情報入力シート'!BD879),I:I,0),"")</f>
        <v/>
      </c>
      <c r="K903" s="8">
        <f>IF(OR(SUM('発達障害（診断書なし・配慮あり）情報入力シート'!AT903:BQ903,'発達障害（診断書なし・配慮あり）情報入力シート'!BT903:CJ903)&gt;0,COUNTA('発達障害（診断書なし・配慮あり）情報入力シート'!BR903:BS903)=2,COUNTA('発達障害（診断書なし・配慮あり）情報入力シート'!CK903:CL903)=2),1,0)</f>
        <v>0</v>
      </c>
      <c r="L903" s="8">
        <f>SUM('発達障害（診断書なし・配慮あり）情報入力シート'!J903:M903)+COUNTA('発達障害（診断書なし・配慮あり）情報入力シート'!N903)</f>
        <v>0</v>
      </c>
      <c r="M903" s="8">
        <f>SUM('発達障害（診断書なし・配慮あり）情報入力シート'!O903:R903)+COUNTA('発達障害（診断書なし・配慮あり）情報入力シート'!S903)</f>
        <v>0</v>
      </c>
      <c r="N903" s="8">
        <f>IF(SUM('発達障害（診断書なし・配慮あり）情報入力シート'!$T903:$AP903)&gt;0,1,0)</f>
        <v>0</v>
      </c>
      <c r="O903" s="8">
        <f>IF('発達障害（診断書なし・配慮あり）情報入力シート'!D903="入学者(新1年生)",1,0)</f>
        <v>0</v>
      </c>
    </row>
    <row r="904" spans="1:15" x14ac:dyDescent="0.4">
      <c r="A904" s="1217">
        <v>880</v>
      </c>
      <c r="B904" s="1218">
        <f>IF('発達障害（診断書なし・配慮あり）情報入力シート'!AQ904="",0,IF(AND('発達障害（診断書なし・配慮あり）情報入力シート'!AP904=1,'発達障害（診断書なし・配慮あり）情報入力シート'!D904&lt;&gt;"",'発達障害（診断書なし・配慮あり）情報入力シート'!D904&lt;&gt;"在籍者(2年生以上)"),1,0))</f>
        <v>0</v>
      </c>
      <c r="C904" s="1218">
        <f t="shared" si="39"/>
        <v>0</v>
      </c>
      <c r="D904" s="1218" t="str">
        <f>IFERROR(MATCH(ROW('発達障害（診断書なし・配慮あり）情報入力シート'!A880),C:C,0),"")</f>
        <v/>
      </c>
      <c r="E904" s="1218">
        <f>IF('発達障害（診断書なし・配慮あり）情報入力シート'!BS904="",0,IF(AND('発達障害（診断書なし・配慮あり）情報入力シート'!BR904=1,'発達障害（診断書なし・配慮あり）情報入力シート'!D904&lt;&gt;"",'発達障害（診断書なし・配慮あり）情報入力シート'!D904&lt;&gt;"入学しなかった"),1,0))</f>
        <v>0</v>
      </c>
      <c r="F904" s="1218">
        <f t="shared" si="40"/>
        <v>0</v>
      </c>
      <c r="G904" s="1218" t="str">
        <f>IFERROR(MATCH(ROW('発達障害（診断書なし・配慮あり）情報入力シート'!AN880),F:F,0),"")</f>
        <v/>
      </c>
      <c r="H904" s="8">
        <f>IF('発達障害（診断書なし・配慮あり）情報入力シート'!CL904="",0,IF(AND('発達障害（診断書なし・配慮あり）情報入力シート'!CK904=1,'発達障害（診断書なし・配慮あり）情報入力シート'!D904&lt;&gt;"",'発達障害（診断書なし・配慮あり）情報入力シート'!D904&lt;&gt;"入学しなかった"),1,0))</f>
        <v>0</v>
      </c>
      <c r="I904" s="8">
        <f t="shared" si="41"/>
        <v>0</v>
      </c>
      <c r="J904" s="8" t="str">
        <f>IFERROR(MATCH(ROW('発達障害（診断書なし・配慮あり）情報入力シート'!BD880),I:I,0),"")</f>
        <v/>
      </c>
      <c r="K904" s="8">
        <f>IF(OR(SUM('発達障害（診断書なし・配慮あり）情報入力シート'!AT904:BQ904,'発達障害（診断書なし・配慮あり）情報入力シート'!BT904:CJ904)&gt;0,COUNTA('発達障害（診断書なし・配慮あり）情報入力シート'!BR904:BS904)=2,COUNTA('発達障害（診断書なし・配慮あり）情報入力シート'!CK904:CL904)=2),1,0)</f>
        <v>0</v>
      </c>
      <c r="L904" s="8">
        <f>SUM('発達障害（診断書なし・配慮あり）情報入力シート'!J904:M904)+COUNTA('発達障害（診断書なし・配慮あり）情報入力シート'!N904)</f>
        <v>0</v>
      </c>
      <c r="M904" s="8">
        <f>SUM('発達障害（診断書なし・配慮あり）情報入力シート'!O904:R904)+COUNTA('発達障害（診断書なし・配慮あり）情報入力シート'!S904)</f>
        <v>0</v>
      </c>
      <c r="N904" s="8">
        <f>IF(SUM('発達障害（診断書なし・配慮あり）情報入力シート'!$T904:$AP904)&gt;0,1,0)</f>
        <v>0</v>
      </c>
      <c r="O904" s="8">
        <f>IF('発達障害（診断書なし・配慮あり）情報入力シート'!D904="入学者(新1年生)",1,0)</f>
        <v>0</v>
      </c>
    </row>
    <row r="905" spans="1:15" x14ac:dyDescent="0.4">
      <c r="A905" s="1217">
        <v>881</v>
      </c>
      <c r="B905" s="1218">
        <f>IF('発達障害（診断書なし・配慮あり）情報入力シート'!AQ905="",0,IF(AND('発達障害（診断書なし・配慮あり）情報入力シート'!AP905=1,'発達障害（診断書なし・配慮あり）情報入力シート'!D905&lt;&gt;"",'発達障害（診断書なし・配慮あり）情報入力シート'!D905&lt;&gt;"在籍者(2年生以上)"),1,0))</f>
        <v>0</v>
      </c>
      <c r="C905" s="1218">
        <f t="shared" si="39"/>
        <v>0</v>
      </c>
      <c r="D905" s="1218" t="str">
        <f>IFERROR(MATCH(ROW('発達障害（診断書なし・配慮あり）情報入力シート'!A881),C:C,0),"")</f>
        <v/>
      </c>
      <c r="E905" s="1218">
        <f>IF('発達障害（診断書なし・配慮あり）情報入力シート'!BS905="",0,IF(AND('発達障害（診断書なし・配慮あり）情報入力シート'!BR905=1,'発達障害（診断書なし・配慮あり）情報入力シート'!D905&lt;&gt;"",'発達障害（診断書なし・配慮あり）情報入力シート'!D905&lt;&gt;"入学しなかった"),1,0))</f>
        <v>0</v>
      </c>
      <c r="F905" s="1218">
        <f t="shared" si="40"/>
        <v>0</v>
      </c>
      <c r="G905" s="1218" t="str">
        <f>IFERROR(MATCH(ROW('発達障害（診断書なし・配慮あり）情報入力シート'!AN881),F:F,0),"")</f>
        <v/>
      </c>
      <c r="H905" s="8">
        <f>IF('発達障害（診断書なし・配慮あり）情報入力シート'!CL905="",0,IF(AND('発達障害（診断書なし・配慮あり）情報入力シート'!CK905=1,'発達障害（診断書なし・配慮あり）情報入力シート'!D905&lt;&gt;"",'発達障害（診断書なし・配慮あり）情報入力シート'!D905&lt;&gt;"入学しなかった"),1,0))</f>
        <v>0</v>
      </c>
      <c r="I905" s="8">
        <f t="shared" si="41"/>
        <v>0</v>
      </c>
      <c r="J905" s="8" t="str">
        <f>IFERROR(MATCH(ROW('発達障害（診断書なし・配慮あり）情報入力シート'!BD881),I:I,0),"")</f>
        <v/>
      </c>
      <c r="K905" s="8">
        <f>IF(OR(SUM('発達障害（診断書なし・配慮あり）情報入力シート'!AT905:BQ905,'発達障害（診断書なし・配慮あり）情報入力シート'!BT905:CJ905)&gt;0,COUNTA('発達障害（診断書なし・配慮あり）情報入力シート'!BR905:BS905)=2,COUNTA('発達障害（診断書なし・配慮あり）情報入力シート'!CK905:CL905)=2),1,0)</f>
        <v>0</v>
      </c>
      <c r="L905" s="8">
        <f>SUM('発達障害（診断書なし・配慮あり）情報入力シート'!J905:M905)+COUNTA('発達障害（診断書なし・配慮あり）情報入力シート'!N905)</f>
        <v>0</v>
      </c>
      <c r="M905" s="8">
        <f>SUM('発達障害（診断書なし・配慮あり）情報入力シート'!O905:R905)+COUNTA('発達障害（診断書なし・配慮あり）情報入力シート'!S905)</f>
        <v>0</v>
      </c>
      <c r="N905" s="8">
        <f>IF(SUM('発達障害（診断書なし・配慮あり）情報入力シート'!$T905:$AP905)&gt;0,1,0)</f>
        <v>0</v>
      </c>
      <c r="O905" s="8">
        <f>IF('発達障害（診断書なし・配慮あり）情報入力シート'!D905="入学者(新1年生)",1,0)</f>
        <v>0</v>
      </c>
    </row>
    <row r="906" spans="1:15" x14ac:dyDescent="0.4">
      <c r="A906" s="1217">
        <v>882</v>
      </c>
      <c r="B906" s="1218">
        <f>IF('発達障害（診断書なし・配慮あり）情報入力シート'!AQ906="",0,IF(AND('発達障害（診断書なし・配慮あり）情報入力シート'!AP906=1,'発達障害（診断書なし・配慮あり）情報入力シート'!D906&lt;&gt;"",'発達障害（診断書なし・配慮あり）情報入力シート'!D906&lt;&gt;"在籍者(2年生以上)"),1,0))</f>
        <v>0</v>
      </c>
      <c r="C906" s="1218">
        <f t="shared" si="39"/>
        <v>0</v>
      </c>
      <c r="D906" s="1218" t="str">
        <f>IFERROR(MATCH(ROW('発達障害（診断書なし・配慮あり）情報入力シート'!A882),C:C,0),"")</f>
        <v/>
      </c>
      <c r="E906" s="1218">
        <f>IF('発達障害（診断書なし・配慮あり）情報入力シート'!BS906="",0,IF(AND('発達障害（診断書なし・配慮あり）情報入力シート'!BR906=1,'発達障害（診断書なし・配慮あり）情報入力シート'!D906&lt;&gt;"",'発達障害（診断書なし・配慮あり）情報入力シート'!D906&lt;&gt;"入学しなかった"),1,0))</f>
        <v>0</v>
      </c>
      <c r="F906" s="1218">
        <f t="shared" si="40"/>
        <v>0</v>
      </c>
      <c r="G906" s="1218" t="str">
        <f>IFERROR(MATCH(ROW('発達障害（診断書なし・配慮あり）情報入力シート'!AN882),F:F,0),"")</f>
        <v/>
      </c>
      <c r="H906" s="8">
        <f>IF('発達障害（診断書なし・配慮あり）情報入力シート'!CL906="",0,IF(AND('発達障害（診断書なし・配慮あり）情報入力シート'!CK906=1,'発達障害（診断書なし・配慮あり）情報入力シート'!D906&lt;&gt;"",'発達障害（診断書なし・配慮あり）情報入力シート'!D906&lt;&gt;"入学しなかった"),1,0))</f>
        <v>0</v>
      </c>
      <c r="I906" s="8">
        <f t="shared" si="41"/>
        <v>0</v>
      </c>
      <c r="J906" s="8" t="str">
        <f>IFERROR(MATCH(ROW('発達障害（診断書なし・配慮あり）情報入力シート'!BD882),I:I,0),"")</f>
        <v/>
      </c>
      <c r="K906" s="8">
        <f>IF(OR(SUM('発達障害（診断書なし・配慮あり）情報入力シート'!AT906:BQ906,'発達障害（診断書なし・配慮あり）情報入力シート'!BT906:CJ906)&gt;0,COUNTA('発達障害（診断書なし・配慮あり）情報入力シート'!BR906:BS906)=2,COUNTA('発達障害（診断書なし・配慮あり）情報入力シート'!CK906:CL906)=2),1,0)</f>
        <v>0</v>
      </c>
      <c r="L906" s="8">
        <f>SUM('発達障害（診断書なし・配慮あり）情報入力シート'!J906:M906)+COUNTA('発達障害（診断書なし・配慮あり）情報入力シート'!N906)</f>
        <v>0</v>
      </c>
      <c r="M906" s="8">
        <f>SUM('発達障害（診断書なし・配慮あり）情報入力シート'!O906:R906)+COUNTA('発達障害（診断書なし・配慮あり）情報入力シート'!S906)</f>
        <v>0</v>
      </c>
      <c r="N906" s="8">
        <f>IF(SUM('発達障害（診断書なし・配慮あり）情報入力シート'!$T906:$AP906)&gt;0,1,0)</f>
        <v>0</v>
      </c>
      <c r="O906" s="8">
        <f>IF('発達障害（診断書なし・配慮あり）情報入力シート'!D906="入学者(新1年生)",1,0)</f>
        <v>0</v>
      </c>
    </row>
    <row r="907" spans="1:15" x14ac:dyDescent="0.4">
      <c r="A907" s="1217">
        <v>883</v>
      </c>
      <c r="B907" s="1218">
        <f>IF('発達障害（診断書なし・配慮あり）情報入力シート'!AQ907="",0,IF(AND('発達障害（診断書なし・配慮あり）情報入力シート'!AP907=1,'発達障害（診断書なし・配慮あり）情報入力シート'!D907&lt;&gt;"",'発達障害（診断書なし・配慮あり）情報入力シート'!D907&lt;&gt;"在籍者(2年生以上)"),1,0))</f>
        <v>0</v>
      </c>
      <c r="C907" s="1218">
        <f t="shared" si="39"/>
        <v>0</v>
      </c>
      <c r="D907" s="1218" t="str">
        <f>IFERROR(MATCH(ROW('発達障害（診断書なし・配慮あり）情報入力シート'!A883),C:C,0),"")</f>
        <v/>
      </c>
      <c r="E907" s="1218">
        <f>IF('発達障害（診断書なし・配慮あり）情報入力シート'!BS907="",0,IF(AND('発達障害（診断書なし・配慮あり）情報入力シート'!BR907=1,'発達障害（診断書なし・配慮あり）情報入力シート'!D907&lt;&gt;"",'発達障害（診断書なし・配慮あり）情報入力シート'!D907&lt;&gt;"入学しなかった"),1,0))</f>
        <v>0</v>
      </c>
      <c r="F907" s="1218">
        <f t="shared" si="40"/>
        <v>0</v>
      </c>
      <c r="G907" s="1218" t="str">
        <f>IFERROR(MATCH(ROW('発達障害（診断書なし・配慮あり）情報入力シート'!AN883),F:F,0),"")</f>
        <v/>
      </c>
      <c r="H907" s="8">
        <f>IF('発達障害（診断書なし・配慮あり）情報入力シート'!CL907="",0,IF(AND('発達障害（診断書なし・配慮あり）情報入力シート'!CK907=1,'発達障害（診断書なし・配慮あり）情報入力シート'!D907&lt;&gt;"",'発達障害（診断書なし・配慮あり）情報入力シート'!D907&lt;&gt;"入学しなかった"),1,0))</f>
        <v>0</v>
      </c>
      <c r="I907" s="8">
        <f t="shared" si="41"/>
        <v>0</v>
      </c>
      <c r="J907" s="8" t="str">
        <f>IFERROR(MATCH(ROW('発達障害（診断書なし・配慮あり）情報入力シート'!BD883),I:I,0),"")</f>
        <v/>
      </c>
      <c r="K907" s="8">
        <f>IF(OR(SUM('発達障害（診断書なし・配慮あり）情報入力シート'!AT907:BQ907,'発達障害（診断書なし・配慮あり）情報入力シート'!BT907:CJ907)&gt;0,COUNTA('発達障害（診断書なし・配慮あり）情報入力シート'!BR907:BS907)=2,COUNTA('発達障害（診断書なし・配慮あり）情報入力シート'!CK907:CL907)=2),1,0)</f>
        <v>0</v>
      </c>
      <c r="L907" s="8">
        <f>SUM('発達障害（診断書なし・配慮あり）情報入力シート'!J907:M907)+COUNTA('発達障害（診断書なし・配慮あり）情報入力シート'!N907)</f>
        <v>0</v>
      </c>
      <c r="M907" s="8">
        <f>SUM('発達障害（診断書なし・配慮あり）情報入力シート'!O907:R907)+COUNTA('発達障害（診断書なし・配慮あり）情報入力シート'!S907)</f>
        <v>0</v>
      </c>
      <c r="N907" s="8">
        <f>IF(SUM('発達障害（診断書なし・配慮あり）情報入力シート'!$T907:$AP907)&gt;0,1,0)</f>
        <v>0</v>
      </c>
      <c r="O907" s="8">
        <f>IF('発達障害（診断書なし・配慮あり）情報入力シート'!D907="入学者(新1年生)",1,0)</f>
        <v>0</v>
      </c>
    </row>
    <row r="908" spans="1:15" x14ac:dyDescent="0.4">
      <c r="A908" s="1217">
        <v>884</v>
      </c>
      <c r="B908" s="1218">
        <f>IF('発達障害（診断書なし・配慮あり）情報入力シート'!AQ908="",0,IF(AND('発達障害（診断書なし・配慮あり）情報入力シート'!AP908=1,'発達障害（診断書なし・配慮あり）情報入力シート'!D908&lt;&gt;"",'発達障害（診断書なし・配慮あり）情報入力シート'!D908&lt;&gt;"在籍者(2年生以上)"),1,0))</f>
        <v>0</v>
      </c>
      <c r="C908" s="1218">
        <f t="shared" si="39"/>
        <v>0</v>
      </c>
      <c r="D908" s="1218" t="str">
        <f>IFERROR(MATCH(ROW('発達障害（診断書なし・配慮あり）情報入力シート'!A884),C:C,0),"")</f>
        <v/>
      </c>
      <c r="E908" s="1218">
        <f>IF('発達障害（診断書なし・配慮あり）情報入力シート'!BS908="",0,IF(AND('発達障害（診断書なし・配慮あり）情報入力シート'!BR908=1,'発達障害（診断書なし・配慮あり）情報入力シート'!D908&lt;&gt;"",'発達障害（診断書なし・配慮あり）情報入力シート'!D908&lt;&gt;"入学しなかった"),1,0))</f>
        <v>0</v>
      </c>
      <c r="F908" s="1218">
        <f t="shared" si="40"/>
        <v>0</v>
      </c>
      <c r="G908" s="1218" t="str">
        <f>IFERROR(MATCH(ROW('発達障害（診断書なし・配慮あり）情報入力シート'!AN884),F:F,0),"")</f>
        <v/>
      </c>
      <c r="H908" s="8">
        <f>IF('発達障害（診断書なし・配慮あり）情報入力シート'!CL908="",0,IF(AND('発達障害（診断書なし・配慮あり）情報入力シート'!CK908=1,'発達障害（診断書なし・配慮あり）情報入力シート'!D908&lt;&gt;"",'発達障害（診断書なし・配慮あり）情報入力シート'!D908&lt;&gt;"入学しなかった"),1,0))</f>
        <v>0</v>
      </c>
      <c r="I908" s="8">
        <f t="shared" si="41"/>
        <v>0</v>
      </c>
      <c r="J908" s="8" t="str">
        <f>IFERROR(MATCH(ROW('発達障害（診断書なし・配慮あり）情報入力シート'!BD884),I:I,0),"")</f>
        <v/>
      </c>
      <c r="K908" s="8">
        <f>IF(OR(SUM('発達障害（診断書なし・配慮あり）情報入力シート'!AT908:BQ908,'発達障害（診断書なし・配慮あり）情報入力シート'!BT908:CJ908)&gt;0,COUNTA('発達障害（診断書なし・配慮あり）情報入力シート'!BR908:BS908)=2,COUNTA('発達障害（診断書なし・配慮あり）情報入力シート'!CK908:CL908)=2),1,0)</f>
        <v>0</v>
      </c>
      <c r="L908" s="8">
        <f>SUM('発達障害（診断書なし・配慮あり）情報入力シート'!J908:M908)+COUNTA('発達障害（診断書なし・配慮あり）情報入力シート'!N908)</f>
        <v>0</v>
      </c>
      <c r="M908" s="8">
        <f>SUM('発達障害（診断書なし・配慮あり）情報入力シート'!O908:R908)+COUNTA('発達障害（診断書なし・配慮あり）情報入力シート'!S908)</f>
        <v>0</v>
      </c>
      <c r="N908" s="8">
        <f>IF(SUM('発達障害（診断書なし・配慮あり）情報入力シート'!$T908:$AP908)&gt;0,1,0)</f>
        <v>0</v>
      </c>
      <c r="O908" s="8">
        <f>IF('発達障害（診断書なし・配慮あり）情報入力シート'!D908="入学者(新1年生)",1,0)</f>
        <v>0</v>
      </c>
    </row>
    <row r="909" spans="1:15" x14ac:dyDescent="0.4">
      <c r="A909" s="1217">
        <v>885</v>
      </c>
      <c r="B909" s="1218">
        <f>IF('発達障害（診断書なし・配慮あり）情報入力シート'!AQ909="",0,IF(AND('発達障害（診断書なし・配慮あり）情報入力シート'!AP909=1,'発達障害（診断書なし・配慮あり）情報入力シート'!D909&lt;&gt;"",'発達障害（診断書なし・配慮あり）情報入力シート'!D909&lt;&gt;"在籍者(2年生以上)"),1,0))</f>
        <v>0</v>
      </c>
      <c r="C909" s="1218">
        <f t="shared" si="39"/>
        <v>0</v>
      </c>
      <c r="D909" s="1218" t="str">
        <f>IFERROR(MATCH(ROW('発達障害（診断書なし・配慮あり）情報入力シート'!A885),C:C,0),"")</f>
        <v/>
      </c>
      <c r="E909" s="1218">
        <f>IF('発達障害（診断書なし・配慮あり）情報入力シート'!BS909="",0,IF(AND('発達障害（診断書なし・配慮あり）情報入力シート'!BR909=1,'発達障害（診断書なし・配慮あり）情報入力シート'!D909&lt;&gt;"",'発達障害（診断書なし・配慮あり）情報入力シート'!D909&lt;&gt;"入学しなかった"),1,0))</f>
        <v>0</v>
      </c>
      <c r="F909" s="1218">
        <f t="shared" si="40"/>
        <v>0</v>
      </c>
      <c r="G909" s="1218" t="str">
        <f>IFERROR(MATCH(ROW('発達障害（診断書なし・配慮あり）情報入力シート'!AN885),F:F,0),"")</f>
        <v/>
      </c>
      <c r="H909" s="8">
        <f>IF('発達障害（診断書なし・配慮あり）情報入力シート'!CL909="",0,IF(AND('発達障害（診断書なし・配慮あり）情報入力シート'!CK909=1,'発達障害（診断書なし・配慮あり）情報入力シート'!D909&lt;&gt;"",'発達障害（診断書なし・配慮あり）情報入力シート'!D909&lt;&gt;"入学しなかった"),1,0))</f>
        <v>0</v>
      </c>
      <c r="I909" s="8">
        <f t="shared" si="41"/>
        <v>0</v>
      </c>
      <c r="J909" s="8" t="str">
        <f>IFERROR(MATCH(ROW('発達障害（診断書なし・配慮あり）情報入力シート'!BD885),I:I,0),"")</f>
        <v/>
      </c>
      <c r="K909" s="8">
        <f>IF(OR(SUM('発達障害（診断書なし・配慮あり）情報入力シート'!AT909:BQ909,'発達障害（診断書なし・配慮あり）情報入力シート'!BT909:CJ909)&gt;0,COUNTA('発達障害（診断書なし・配慮あり）情報入力シート'!BR909:BS909)=2,COUNTA('発達障害（診断書なし・配慮あり）情報入力シート'!CK909:CL909)=2),1,0)</f>
        <v>0</v>
      </c>
      <c r="L909" s="8">
        <f>SUM('発達障害（診断書なし・配慮あり）情報入力シート'!J909:M909)+COUNTA('発達障害（診断書なし・配慮あり）情報入力シート'!N909)</f>
        <v>0</v>
      </c>
      <c r="M909" s="8">
        <f>SUM('発達障害（診断書なし・配慮あり）情報入力シート'!O909:R909)+COUNTA('発達障害（診断書なし・配慮あり）情報入力シート'!S909)</f>
        <v>0</v>
      </c>
      <c r="N909" s="8">
        <f>IF(SUM('発達障害（診断書なし・配慮あり）情報入力シート'!$T909:$AP909)&gt;0,1,0)</f>
        <v>0</v>
      </c>
      <c r="O909" s="8">
        <f>IF('発達障害（診断書なし・配慮あり）情報入力シート'!D909="入学者(新1年生)",1,0)</f>
        <v>0</v>
      </c>
    </row>
    <row r="910" spans="1:15" x14ac:dyDescent="0.4">
      <c r="A910" s="1217">
        <v>886</v>
      </c>
      <c r="B910" s="1218">
        <f>IF('発達障害（診断書なし・配慮あり）情報入力シート'!AQ910="",0,IF(AND('発達障害（診断書なし・配慮あり）情報入力シート'!AP910=1,'発達障害（診断書なし・配慮あり）情報入力シート'!D910&lt;&gt;"",'発達障害（診断書なし・配慮あり）情報入力シート'!D910&lt;&gt;"在籍者(2年生以上)"),1,0))</f>
        <v>0</v>
      </c>
      <c r="C910" s="1218">
        <f t="shared" si="39"/>
        <v>0</v>
      </c>
      <c r="D910" s="1218" t="str">
        <f>IFERROR(MATCH(ROW('発達障害（診断書なし・配慮あり）情報入力シート'!A886),C:C,0),"")</f>
        <v/>
      </c>
      <c r="E910" s="1218">
        <f>IF('発達障害（診断書なし・配慮あり）情報入力シート'!BS910="",0,IF(AND('発達障害（診断書なし・配慮あり）情報入力シート'!BR910=1,'発達障害（診断書なし・配慮あり）情報入力シート'!D910&lt;&gt;"",'発達障害（診断書なし・配慮あり）情報入力シート'!D910&lt;&gt;"入学しなかった"),1,0))</f>
        <v>0</v>
      </c>
      <c r="F910" s="1218">
        <f t="shared" si="40"/>
        <v>0</v>
      </c>
      <c r="G910" s="1218" t="str">
        <f>IFERROR(MATCH(ROW('発達障害（診断書なし・配慮あり）情報入力シート'!AN886),F:F,0),"")</f>
        <v/>
      </c>
      <c r="H910" s="8">
        <f>IF('発達障害（診断書なし・配慮あり）情報入力シート'!CL910="",0,IF(AND('発達障害（診断書なし・配慮あり）情報入力シート'!CK910=1,'発達障害（診断書なし・配慮あり）情報入力シート'!D910&lt;&gt;"",'発達障害（診断書なし・配慮あり）情報入力シート'!D910&lt;&gt;"入学しなかった"),1,0))</f>
        <v>0</v>
      </c>
      <c r="I910" s="8">
        <f t="shared" si="41"/>
        <v>0</v>
      </c>
      <c r="J910" s="8" t="str">
        <f>IFERROR(MATCH(ROW('発達障害（診断書なし・配慮あり）情報入力シート'!BD886),I:I,0),"")</f>
        <v/>
      </c>
      <c r="K910" s="8">
        <f>IF(OR(SUM('発達障害（診断書なし・配慮あり）情報入力シート'!AT910:BQ910,'発達障害（診断書なし・配慮あり）情報入力シート'!BT910:CJ910)&gt;0,COUNTA('発達障害（診断書なし・配慮あり）情報入力シート'!BR910:BS910)=2,COUNTA('発達障害（診断書なし・配慮あり）情報入力シート'!CK910:CL910)=2),1,0)</f>
        <v>0</v>
      </c>
      <c r="L910" s="8">
        <f>SUM('発達障害（診断書なし・配慮あり）情報入力シート'!J910:M910)+COUNTA('発達障害（診断書なし・配慮あり）情報入力シート'!N910)</f>
        <v>0</v>
      </c>
      <c r="M910" s="8">
        <f>SUM('発達障害（診断書なし・配慮あり）情報入力シート'!O910:R910)+COUNTA('発達障害（診断書なし・配慮あり）情報入力シート'!S910)</f>
        <v>0</v>
      </c>
      <c r="N910" s="8">
        <f>IF(SUM('発達障害（診断書なし・配慮あり）情報入力シート'!$T910:$AP910)&gt;0,1,0)</f>
        <v>0</v>
      </c>
      <c r="O910" s="8">
        <f>IF('発達障害（診断書なし・配慮あり）情報入力シート'!D910="入学者(新1年生)",1,0)</f>
        <v>0</v>
      </c>
    </row>
    <row r="911" spans="1:15" x14ac:dyDescent="0.4">
      <c r="A911" s="1217">
        <v>887</v>
      </c>
      <c r="B911" s="1218">
        <f>IF('発達障害（診断書なし・配慮あり）情報入力シート'!AQ911="",0,IF(AND('発達障害（診断書なし・配慮あり）情報入力シート'!AP911=1,'発達障害（診断書なし・配慮あり）情報入力シート'!D911&lt;&gt;"",'発達障害（診断書なし・配慮あり）情報入力シート'!D911&lt;&gt;"在籍者(2年生以上)"),1,0))</f>
        <v>0</v>
      </c>
      <c r="C911" s="1218">
        <f t="shared" si="39"/>
        <v>0</v>
      </c>
      <c r="D911" s="1218" t="str">
        <f>IFERROR(MATCH(ROW('発達障害（診断書なし・配慮あり）情報入力シート'!A887),C:C,0),"")</f>
        <v/>
      </c>
      <c r="E911" s="1218">
        <f>IF('発達障害（診断書なし・配慮あり）情報入力シート'!BS911="",0,IF(AND('発達障害（診断書なし・配慮あり）情報入力シート'!BR911=1,'発達障害（診断書なし・配慮あり）情報入力シート'!D911&lt;&gt;"",'発達障害（診断書なし・配慮あり）情報入力シート'!D911&lt;&gt;"入学しなかった"),1,0))</f>
        <v>0</v>
      </c>
      <c r="F911" s="1218">
        <f t="shared" si="40"/>
        <v>0</v>
      </c>
      <c r="G911" s="1218" t="str">
        <f>IFERROR(MATCH(ROW('発達障害（診断書なし・配慮あり）情報入力シート'!AN887),F:F,0),"")</f>
        <v/>
      </c>
      <c r="H911" s="8">
        <f>IF('発達障害（診断書なし・配慮あり）情報入力シート'!CL911="",0,IF(AND('発達障害（診断書なし・配慮あり）情報入力シート'!CK911=1,'発達障害（診断書なし・配慮あり）情報入力シート'!D911&lt;&gt;"",'発達障害（診断書なし・配慮あり）情報入力シート'!D911&lt;&gt;"入学しなかった"),1,0))</f>
        <v>0</v>
      </c>
      <c r="I911" s="8">
        <f t="shared" si="41"/>
        <v>0</v>
      </c>
      <c r="J911" s="8" t="str">
        <f>IFERROR(MATCH(ROW('発達障害（診断書なし・配慮あり）情報入力シート'!BD887),I:I,0),"")</f>
        <v/>
      </c>
      <c r="K911" s="8">
        <f>IF(OR(SUM('発達障害（診断書なし・配慮あり）情報入力シート'!AT911:BQ911,'発達障害（診断書なし・配慮あり）情報入力シート'!BT911:CJ911)&gt;0,COUNTA('発達障害（診断書なし・配慮あり）情報入力シート'!BR911:BS911)=2,COUNTA('発達障害（診断書なし・配慮あり）情報入力シート'!CK911:CL911)=2),1,0)</f>
        <v>0</v>
      </c>
      <c r="L911" s="8">
        <f>SUM('発達障害（診断書なし・配慮あり）情報入力シート'!J911:M911)+COUNTA('発達障害（診断書なし・配慮あり）情報入力シート'!N911)</f>
        <v>0</v>
      </c>
      <c r="M911" s="8">
        <f>SUM('発達障害（診断書なし・配慮あり）情報入力シート'!O911:R911)+COUNTA('発達障害（診断書なし・配慮あり）情報入力シート'!S911)</f>
        <v>0</v>
      </c>
      <c r="N911" s="8">
        <f>IF(SUM('発達障害（診断書なし・配慮あり）情報入力シート'!$T911:$AP911)&gt;0,1,0)</f>
        <v>0</v>
      </c>
      <c r="O911" s="8">
        <f>IF('発達障害（診断書なし・配慮あり）情報入力シート'!D911="入学者(新1年生)",1,0)</f>
        <v>0</v>
      </c>
    </row>
    <row r="912" spans="1:15" x14ac:dyDescent="0.4">
      <c r="A912" s="1217">
        <v>888</v>
      </c>
      <c r="B912" s="1218">
        <f>IF('発達障害（診断書なし・配慮あり）情報入力シート'!AQ912="",0,IF(AND('発達障害（診断書なし・配慮あり）情報入力シート'!AP912=1,'発達障害（診断書なし・配慮あり）情報入力シート'!D912&lt;&gt;"",'発達障害（診断書なし・配慮あり）情報入力シート'!D912&lt;&gt;"在籍者(2年生以上)"),1,0))</f>
        <v>0</v>
      </c>
      <c r="C912" s="1218">
        <f t="shared" si="39"/>
        <v>0</v>
      </c>
      <c r="D912" s="1218" t="str">
        <f>IFERROR(MATCH(ROW('発達障害（診断書なし・配慮あり）情報入力シート'!A888),C:C,0),"")</f>
        <v/>
      </c>
      <c r="E912" s="1218">
        <f>IF('発達障害（診断書なし・配慮あり）情報入力シート'!BS912="",0,IF(AND('発達障害（診断書なし・配慮あり）情報入力シート'!BR912=1,'発達障害（診断書なし・配慮あり）情報入力シート'!D912&lt;&gt;"",'発達障害（診断書なし・配慮あり）情報入力シート'!D912&lt;&gt;"入学しなかった"),1,0))</f>
        <v>0</v>
      </c>
      <c r="F912" s="1218">
        <f t="shared" si="40"/>
        <v>0</v>
      </c>
      <c r="G912" s="1218" t="str">
        <f>IFERROR(MATCH(ROW('発達障害（診断書なし・配慮あり）情報入力シート'!AN888),F:F,0),"")</f>
        <v/>
      </c>
      <c r="H912" s="8">
        <f>IF('発達障害（診断書なし・配慮あり）情報入力シート'!CL912="",0,IF(AND('発達障害（診断書なし・配慮あり）情報入力シート'!CK912=1,'発達障害（診断書なし・配慮あり）情報入力シート'!D912&lt;&gt;"",'発達障害（診断書なし・配慮あり）情報入力シート'!D912&lt;&gt;"入学しなかった"),1,0))</f>
        <v>0</v>
      </c>
      <c r="I912" s="8">
        <f t="shared" si="41"/>
        <v>0</v>
      </c>
      <c r="J912" s="8" t="str">
        <f>IFERROR(MATCH(ROW('発達障害（診断書なし・配慮あり）情報入力シート'!BD888),I:I,0),"")</f>
        <v/>
      </c>
      <c r="K912" s="8">
        <f>IF(OR(SUM('発達障害（診断書なし・配慮あり）情報入力シート'!AT912:BQ912,'発達障害（診断書なし・配慮あり）情報入力シート'!BT912:CJ912)&gt;0,COUNTA('発達障害（診断書なし・配慮あり）情報入力シート'!BR912:BS912)=2,COUNTA('発達障害（診断書なし・配慮あり）情報入力シート'!CK912:CL912)=2),1,0)</f>
        <v>0</v>
      </c>
      <c r="L912" s="8">
        <f>SUM('発達障害（診断書なし・配慮あり）情報入力シート'!J912:M912)+COUNTA('発達障害（診断書なし・配慮あり）情報入力シート'!N912)</f>
        <v>0</v>
      </c>
      <c r="M912" s="8">
        <f>SUM('発達障害（診断書なし・配慮あり）情報入力シート'!O912:R912)+COUNTA('発達障害（診断書なし・配慮あり）情報入力シート'!S912)</f>
        <v>0</v>
      </c>
      <c r="N912" s="8">
        <f>IF(SUM('発達障害（診断書なし・配慮あり）情報入力シート'!$T912:$AP912)&gt;0,1,0)</f>
        <v>0</v>
      </c>
      <c r="O912" s="8">
        <f>IF('発達障害（診断書なし・配慮あり）情報入力シート'!D912="入学者(新1年生)",1,0)</f>
        <v>0</v>
      </c>
    </row>
    <row r="913" spans="1:15" x14ac:dyDescent="0.4">
      <c r="A913" s="1217">
        <v>889</v>
      </c>
      <c r="B913" s="1218">
        <f>IF('発達障害（診断書なし・配慮あり）情報入力シート'!AQ913="",0,IF(AND('発達障害（診断書なし・配慮あり）情報入力シート'!AP913=1,'発達障害（診断書なし・配慮あり）情報入力シート'!D913&lt;&gt;"",'発達障害（診断書なし・配慮あり）情報入力シート'!D913&lt;&gt;"在籍者(2年生以上)"),1,0))</f>
        <v>0</v>
      </c>
      <c r="C913" s="1218">
        <f t="shared" si="39"/>
        <v>0</v>
      </c>
      <c r="D913" s="1218" t="str">
        <f>IFERROR(MATCH(ROW('発達障害（診断書なし・配慮あり）情報入力シート'!A889),C:C,0),"")</f>
        <v/>
      </c>
      <c r="E913" s="1218">
        <f>IF('発達障害（診断書なし・配慮あり）情報入力シート'!BS913="",0,IF(AND('発達障害（診断書なし・配慮あり）情報入力シート'!BR913=1,'発達障害（診断書なし・配慮あり）情報入力シート'!D913&lt;&gt;"",'発達障害（診断書なし・配慮あり）情報入力シート'!D913&lt;&gt;"入学しなかった"),1,0))</f>
        <v>0</v>
      </c>
      <c r="F913" s="1218">
        <f t="shared" si="40"/>
        <v>0</v>
      </c>
      <c r="G913" s="1218" t="str">
        <f>IFERROR(MATCH(ROW('発達障害（診断書なし・配慮あり）情報入力シート'!AN889),F:F,0),"")</f>
        <v/>
      </c>
      <c r="H913" s="8">
        <f>IF('発達障害（診断書なし・配慮あり）情報入力シート'!CL913="",0,IF(AND('発達障害（診断書なし・配慮あり）情報入力シート'!CK913=1,'発達障害（診断書なし・配慮あり）情報入力シート'!D913&lt;&gt;"",'発達障害（診断書なし・配慮あり）情報入力シート'!D913&lt;&gt;"入学しなかった"),1,0))</f>
        <v>0</v>
      </c>
      <c r="I913" s="8">
        <f t="shared" si="41"/>
        <v>0</v>
      </c>
      <c r="J913" s="8" t="str">
        <f>IFERROR(MATCH(ROW('発達障害（診断書なし・配慮あり）情報入力シート'!BD889),I:I,0),"")</f>
        <v/>
      </c>
      <c r="K913" s="8">
        <f>IF(OR(SUM('発達障害（診断書なし・配慮あり）情報入力シート'!AT913:BQ913,'発達障害（診断書なし・配慮あり）情報入力シート'!BT913:CJ913)&gt;0,COUNTA('発達障害（診断書なし・配慮あり）情報入力シート'!BR913:BS913)=2,COUNTA('発達障害（診断書なし・配慮あり）情報入力シート'!CK913:CL913)=2),1,0)</f>
        <v>0</v>
      </c>
      <c r="L913" s="8">
        <f>SUM('発達障害（診断書なし・配慮あり）情報入力シート'!J913:M913)+COUNTA('発達障害（診断書なし・配慮あり）情報入力シート'!N913)</f>
        <v>0</v>
      </c>
      <c r="M913" s="8">
        <f>SUM('発達障害（診断書なし・配慮あり）情報入力シート'!O913:R913)+COUNTA('発達障害（診断書なし・配慮あり）情報入力シート'!S913)</f>
        <v>0</v>
      </c>
      <c r="N913" s="8">
        <f>IF(SUM('発達障害（診断書なし・配慮あり）情報入力シート'!$T913:$AP913)&gt;0,1,0)</f>
        <v>0</v>
      </c>
      <c r="O913" s="8">
        <f>IF('発達障害（診断書なし・配慮あり）情報入力シート'!D913="入学者(新1年生)",1,0)</f>
        <v>0</v>
      </c>
    </row>
    <row r="914" spans="1:15" x14ac:dyDescent="0.4">
      <c r="A914" s="1217">
        <v>890</v>
      </c>
      <c r="B914" s="1218">
        <f>IF('発達障害（診断書なし・配慮あり）情報入力シート'!AQ914="",0,IF(AND('発達障害（診断書なし・配慮あり）情報入力シート'!AP914=1,'発達障害（診断書なし・配慮あり）情報入力シート'!D914&lt;&gt;"",'発達障害（診断書なし・配慮あり）情報入力シート'!D914&lt;&gt;"在籍者(2年生以上)"),1,0))</f>
        <v>0</v>
      </c>
      <c r="C914" s="1218">
        <f t="shared" si="39"/>
        <v>0</v>
      </c>
      <c r="D914" s="1218" t="str">
        <f>IFERROR(MATCH(ROW('発達障害（診断書なし・配慮あり）情報入力シート'!A890),C:C,0),"")</f>
        <v/>
      </c>
      <c r="E914" s="1218">
        <f>IF('発達障害（診断書なし・配慮あり）情報入力シート'!BS914="",0,IF(AND('発達障害（診断書なし・配慮あり）情報入力シート'!BR914=1,'発達障害（診断書なし・配慮あり）情報入力シート'!D914&lt;&gt;"",'発達障害（診断書なし・配慮あり）情報入力シート'!D914&lt;&gt;"入学しなかった"),1,0))</f>
        <v>0</v>
      </c>
      <c r="F914" s="1218">
        <f t="shared" si="40"/>
        <v>0</v>
      </c>
      <c r="G914" s="1218" t="str">
        <f>IFERROR(MATCH(ROW('発達障害（診断書なし・配慮あり）情報入力シート'!AN890),F:F,0),"")</f>
        <v/>
      </c>
      <c r="H914" s="8">
        <f>IF('発達障害（診断書なし・配慮あり）情報入力シート'!CL914="",0,IF(AND('発達障害（診断書なし・配慮あり）情報入力シート'!CK914=1,'発達障害（診断書なし・配慮あり）情報入力シート'!D914&lt;&gt;"",'発達障害（診断書なし・配慮あり）情報入力シート'!D914&lt;&gt;"入学しなかった"),1,0))</f>
        <v>0</v>
      </c>
      <c r="I914" s="8">
        <f t="shared" si="41"/>
        <v>0</v>
      </c>
      <c r="J914" s="8" t="str">
        <f>IFERROR(MATCH(ROW('発達障害（診断書なし・配慮あり）情報入力シート'!BD890),I:I,0),"")</f>
        <v/>
      </c>
      <c r="K914" s="8">
        <f>IF(OR(SUM('発達障害（診断書なし・配慮あり）情報入力シート'!AT914:BQ914,'発達障害（診断書なし・配慮あり）情報入力シート'!BT914:CJ914)&gt;0,COUNTA('発達障害（診断書なし・配慮あり）情報入力シート'!BR914:BS914)=2,COUNTA('発達障害（診断書なし・配慮あり）情報入力シート'!CK914:CL914)=2),1,0)</f>
        <v>0</v>
      </c>
      <c r="L914" s="8">
        <f>SUM('発達障害（診断書なし・配慮あり）情報入力シート'!J914:M914)+COUNTA('発達障害（診断書なし・配慮あり）情報入力シート'!N914)</f>
        <v>0</v>
      </c>
      <c r="M914" s="8">
        <f>SUM('発達障害（診断書なし・配慮あり）情報入力シート'!O914:R914)+COUNTA('発達障害（診断書なし・配慮あり）情報入力シート'!S914)</f>
        <v>0</v>
      </c>
      <c r="N914" s="8">
        <f>IF(SUM('発達障害（診断書なし・配慮あり）情報入力シート'!$T914:$AP914)&gt;0,1,0)</f>
        <v>0</v>
      </c>
      <c r="O914" s="8">
        <f>IF('発達障害（診断書なし・配慮あり）情報入力シート'!D914="入学者(新1年生)",1,0)</f>
        <v>0</v>
      </c>
    </row>
    <row r="915" spans="1:15" x14ac:dyDescent="0.4">
      <c r="A915" s="1217">
        <v>891</v>
      </c>
      <c r="B915" s="1218">
        <f>IF('発達障害（診断書なし・配慮あり）情報入力シート'!AQ915="",0,IF(AND('発達障害（診断書なし・配慮あり）情報入力シート'!AP915=1,'発達障害（診断書なし・配慮あり）情報入力シート'!D915&lt;&gt;"",'発達障害（診断書なし・配慮あり）情報入力シート'!D915&lt;&gt;"在籍者(2年生以上)"),1,0))</f>
        <v>0</v>
      </c>
      <c r="C915" s="1218">
        <f t="shared" si="39"/>
        <v>0</v>
      </c>
      <c r="D915" s="1218" t="str">
        <f>IFERROR(MATCH(ROW('発達障害（診断書なし・配慮あり）情報入力シート'!A891),C:C,0),"")</f>
        <v/>
      </c>
      <c r="E915" s="1218">
        <f>IF('発達障害（診断書なし・配慮あり）情報入力シート'!BS915="",0,IF(AND('発達障害（診断書なし・配慮あり）情報入力シート'!BR915=1,'発達障害（診断書なし・配慮あり）情報入力シート'!D915&lt;&gt;"",'発達障害（診断書なし・配慮あり）情報入力シート'!D915&lt;&gt;"入学しなかった"),1,0))</f>
        <v>0</v>
      </c>
      <c r="F915" s="1218">
        <f t="shared" si="40"/>
        <v>0</v>
      </c>
      <c r="G915" s="1218" t="str">
        <f>IFERROR(MATCH(ROW('発達障害（診断書なし・配慮あり）情報入力シート'!AN891),F:F,0),"")</f>
        <v/>
      </c>
      <c r="H915" s="8">
        <f>IF('発達障害（診断書なし・配慮あり）情報入力シート'!CL915="",0,IF(AND('発達障害（診断書なし・配慮あり）情報入力シート'!CK915=1,'発達障害（診断書なし・配慮あり）情報入力シート'!D915&lt;&gt;"",'発達障害（診断書なし・配慮あり）情報入力シート'!D915&lt;&gt;"入学しなかった"),1,0))</f>
        <v>0</v>
      </c>
      <c r="I915" s="8">
        <f t="shared" si="41"/>
        <v>0</v>
      </c>
      <c r="J915" s="8" t="str">
        <f>IFERROR(MATCH(ROW('発達障害（診断書なし・配慮あり）情報入力シート'!BD891),I:I,0),"")</f>
        <v/>
      </c>
      <c r="K915" s="8">
        <f>IF(OR(SUM('発達障害（診断書なし・配慮あり）情報入力シート'!AT915:BQ915,'発達障害（診断書なし・配慮あり）情報入力シート'!BT915:CJ915)&gt;0,COUNTA('発達障害（診断書なし・配慮あり）情報入力シート'!BR915:BS915)=2,COUNTA('発達障害（診断書なし・配慮あり）情報入力シート'!CK915:CL915)=2),1,0)</f>
        <v>0</v>
      </c>
      <c r="L915" s="8">
        <f>SUM('発達障害（診断書なし・配慮あり）情報入力シート'!J915:M915)+COUNTA('発達障害（診断書なし・配慮あり）情報入力シート'!N915)</f>
        <v>0</v>
      </c>
      <c r="M915" s="8">
        <f>SUM('発達障害（診断書なし・配慮あり）情報入力シート'!O915:R915)+COUNTA('発達障害（診断書なし・配慮あり）情報入力シート'!S915)</f>
        <v>0</v>
      </c>
      <c r="N915" s="8">
        <f>IF(SUM('発達障害（診断書なし・配慮あり）情報入力シート'!$T915:$AP915)&gt;0,1,0)</f>
        <v>0</v>
      </c>
      <c r="O915" s="8">
        <f>IF('発達障害（診断書なし・配慮あり）情報入力シート'!D915="入学者(新1年生)",1,0)</f>
        <v>0</v>
      </c>
    </row>
    <row r="916" spans="1:15" x14ac:dyDescent="0.4">
      <c r="A916" s="1217">
        <v>892</v>
      </c>
      <c r="B916" s="1218">
        <f>IF('発達障害（診断書なし・配慮あり）情報入力シート'!AQ916="",0,IF(AND('発達障害（診断書なし・配慮あり）情報入力シート'!AP916=1,'発達障害（診断書なし・配慮あり）情報入力シート'!D916&lt;&gt;"",'発達障害（診断書なし・配慮あり）情報入力シート'!D916&lt;&gt;"在籍者(2年生以上)"),1,0))</f>
        <v>0</v>
      </c>
      <c r="C916" s="1218">
        <f t="shared" si="39"/>
        <v>0</v>
      </c>
      <c r="D916" s="1218" t="str">
        <f>IFERROR(MATCH(ROW('発達障害（診断書なし・配慮あり）情報入力シート'!A892),C:C,0),"")</f>
        <v/>
      </c>
      <c r="E916" s="1218">
        <f>IF('発達障害（診断書なし・配慮あり）情報入力シート'!BS916="",0,IF(AND('発達障害（診断書なし・配慮あり）情報入力シート'!BR916=1,'発達障害（診断書なし・配慮あり）情報入力シート'!D916&lt;&gt;"",'発達障害（診断書なし・配慮あり）情報入力シート'!D916&lt;&gt;"入学しなかった"),1,0))</f>
        <v>0</v>
      </c>
      <c r="F916" s="1218">
        <f t="shared" si="40"/>
        <v>0</v>
      </c>
      <c r="G916" s="1218" t="str">
        <f>IFERROR(MATCH(ROW('発達障害（診断書なし・配慮あり）情報入力シート'!AN892),F:F,0),"")</f>
        <v/>
      </c>
      <c r="H916" s="8">
        <f>IF('発達障害（診断書なし・配慮あり）情報入力シート'!CL916="",0,IF(AND('発達障害（診断書なし・配慮あり）情報入力シート'!CK916=1,'発達障害（診断書なし・配慮あり）情報入力シート'!D916&lt;&gt;"",'発達障害（診断書なし・配慮あり）情報入力シート'!D916&lt;&gt;"入学しなかった"),1,0))</f>
        <v>0</v>
      </c>
      <c r="I916" s="8">
        <f t="shared" si="41"/>
        <v>0</v>
      </c>
      <c r="J916" s="8" t="str">
        <f>IFERROR(MATCH(ROW('発達障害（診断書なし・配慮あり）情報入力シート'!BD892),I:I,0),"")</f>
        <v/>
      </c>
      <c r="K916" s="8">
        <f>IF(OR(SUM('発達障害（診断書なし・配慮あり）情報入力シート'!AT916:BQ916,'発達障害（診断書なし・配慮あり）情報入力シート'!BT916:CJ916)&gt;0,COUNTA('発達障害（診断書なし・配慮あり）情報入力シート'!BR916:BS916)=2,COUNTA('発達障害（診断書なし・配慮あり）情報入力シート'!CK916:CL916)=2),1,0)</f>
        <v>0</v>
      </c>
      <c r="L916" s="8">
        <f>SUM('発達障害（診断書なし・配慮あり）情報入力シート'!J916:M916)+COUNTA('発達障害（診断書なし・配慮あり）情報入力シート'!N916)</f>
        <v>0</v>
      </c>
      <c r="M916" s="8">
        <f>SUM('発達障害（診断書なし・配慮あり）情報入力シート'!O916:R916)+COUNTA('発達障害（診断書なし・配慮あり）情報入力シート'!S916)</f>
        <v>0</v>
      </c>
      <c r="N916" s="8">
        <f>IF(SUM('発達障害（診断書なし・配慮あり）情報入力シート'!$T916:$AP916)&gt;0,1,0)</f>
        <v>0</v>
      </c>
      <c r="O916" s="8">
        <f>IF('発達障害（診断書なし・配慮あり）情報入力シート'!D916="入学者(新1年生)",1,0)</f>
        <v>0</v>
      </c>
    </row>
    <row r="917" spans="1:15" x14ac:dyDescent="0.4">
      <c r="A917" s="1217">
        <v>893</v>
      </c>
      <c r="B917" s="1218">
        <f>IF('発達障害（診断書なし・配慮あり）情報入力シート'!AQ917="",0,IF(AND('発達障害（診断書なし・配慮あり）情報入力シート'!AP917=1,'発達障害（診断書なし・配慮あり）情報入力シート'!D917&lt;&gt;"",'発達障害（診断書なし・配慮あり）情報入力シート'!D917&lt;&gt;"在籍者(2年生以上)"),1,0))</f>
        <v>0</v>
      </c>
      <c r="C917" s="1218">
        <f t="shared" si="39"/>
        <v>0</v>
      </c>
      <c r="D917" s="1218" t="str">
        <f>IFERROR(MATCH(ROW('発達障害（診断書なし・配慮あり）情報入力シート'!A893),C:C,0),"")</f>
        <v/>
      </c>
      <c r="E917" s="1218">
        <f>IF('発達障害（診断書なし・配慮あり）情報入力シート'!BS917="",0,IF(AND('発達障害（診断書なし・配慮あり）情報入力シート'!BR917=1,'発達障害（診断書なし・配慮あり）情報入力シート'!D917&lt;&gt;"",'発達障害（診断書なし・配慮あり）情報入力シート'!D917&lt;&gt;"入学しなかった"),1,0))</f>
        <v>0</v>
      </c>
      <c r="F917" s="1218">
        <f t="shared" si="40"/>
        <v>0</v>
      </c>
      <c r="G917" s="1218" t="str">
        <f>IFERROR(MATCH(ROW('発達障害（診断書なし・配慮あり）情報入力シート'!AN893),F:F,0),"")</f>
        <v/>
      </c>
      <c r="H917" s="8">
        <f>IF('発達障害（診断書なし・配慮あり）情報入力シート'!CL917="",0,IF(AND('発達障害（診断書なし・配慮あり）情報入力シート'!CK917=1,'発達障害（診断書なし・配慮あり）情報入力シート'!D917&lt;&gt;"",'発達障害（診断書なし・配慮あり）情報入力シート'!D917&lt;&gt;"入学しなかった"),1,0))</f>
        <v>0</v>
      </c>
      <c r="I917" s="8">
        <f t="shared" si="41"/>
        <v>0</v>
      </c>
      <c r="J917" s="8" t="str">
        <f>IFERROR(MATCH(ROW('発達障害（診断書なし・配慮あり）情報入力シート'!BD893),I:I,0),"")</f>
        <v/>
      </c>
      <c r="K917" s="8">
        <f>IF(OR(SUM('発達障害（診断書なし・配慮あり）情報入力シート'!AT917:BQ917,'発達障害（診断書なし・配慮あり）情報入力シート'!BT917:CJ917)&gt;0,COUNTA('発達障害（診断書なし・配慮あり）情報入力シート'!BR917:BS917)=2,COUNTA('発達障害（診断書なし・配慮あり）情報入力シート'!CK917:CL917)=2),1,0)</f>
        <v>0</v>
      </c>
      <c r="L917" s="8">
        <f>SUM('発達障害（診断書なし・配慮あり）情報入力シート'!J917:M917)+COUNTA('発達障害（診断書なし・配慮あり）情報入力シート'!N917)</f>
        <v>0</v>
      </c>
      <c r="M917" s="8">
        <f>SUM('発達障害（診断書なし・配慮あり）情報入力シート'!O917:R917)+COUNTA('発達障害（診断書なし・配慮あり）情報入力シート'!S917)</f>
        <v>0</v>
      </c>
      <c r="N917" s="8">
        <f>IF(SUM('発達障害（診断書なし・配慮あり）情報入力シート'!$T917:$AP917)&gt;0,1,0)</f>
        <v>0</v>
      </c>
      <c r="O917" s="8">
        <f>IF('発達障害（診断書なし・配慮あり）情報入力シート'!D917="入学者(新1年生)",1,0)</f>
        <v>0</v>
      </c>
    </row>
    <row r="918" spans="1:15" x14ac:dyDescent="0.4">
      <c r="A918" s="1217">
        <v>894</v>
      </c>
      <c r="B918" s="1218">
        <f>IF('発達障害（診断書なし・配慮あり）情報入力シート'!AQ918="",0,IF(AND('発達障害（診断書なし・配慮あり）情報入力シート'!AP918=1,'発達障害（診断書なし・配慮あり）情報入力シート'!D918&lt;&gt;"",'発達障害（診断書なし・配慮あり）情報入力シート'!D918&lt;&gt;"在籍者(2年生以上)"),1,0))</f>
        <v>0</v>
      </c>
      <c r="C918" s="1218">
        <f t="shared" si="39"/>
        <v>0</v>
      </c>
      <c r="D918" s="1218" t="str">
        <f>IFERROR(MATCH(ROW('発達障害（診断書なし・配慮あり）情報入力シート'!A894),C:C,0),"")</f>
        <v/>
      </c>
      <c r="E918" s="1218">
        <f>IF('発達障害（診断書なし・配慮あり）情報入力シート'!BS918="",0,IF(AND('発達障害（診断書なし・配慮あり）情報入力シート'!BR918=1,'発達障害（診断書なし・配慮あり）情報入力シート'!D918&lt;&gt;"",'発達障害（診断書なし・配慮あり）情報入力シート'!D918&lt;&gt;"入学しなかった"),1,0))</f>
        <v>0</v>
      </c>
      <c r="F918" s="1218">
        <f t="shared" si="40"/>
        <v>0</v>
      </c>
      <c r="G918" s="1218" t="str">
        <f>IFERROR(MATCH(ROW('発達障害（診断書なし・配慮あり）情報入力シート'!AN894),F:F,0),"")</f>
        <v/>
      </c>
      <c r="H918" s="8">
        <f>IF('発達障害（診断書なし・配慮あり）情報入力シート'!CL918="",0,IF(AND('発達障害（診断書なし・配慮あり）情報入力シート'!CK918=1,'発達障害（診断書なし・配慮あり）情報入力シート'!D918&lt;&gt;"",'発達障害（診断書なし・配慮あり）情報入力シート'!D918&lt;&gt;"入学しなかった"),1,0))</f>
        <v>0</v>
      </c>
      <c r="I918" s="8">
        <f t="shared" si="41"/>
        <v>0</v>
      </c>
      <c r="J918" s="8" t="str">
        <f>IFERROR(MATCH(ROW('発達障害（診断書なし・配慮あり）情報入力シート'!BD894),I:I,0),"")</f>
        <v/>
      </c>
      <c r="K918" s="8">
        <f>IF(OR(SUM('発達障害（診断書なし・配慮あり）情報入力シート'!AT918:BQ918,'発達障害（診断書なし・配慮あり）情報入力シート'!BT918:CJ918)&gt;0,COUNTA('発達障害（診断書なし・配慮あり）情報入力シート'!BR918:BS918)=2,COUNTA('発達障害（診断書なし・配慮あり）情報入力シート'!CK918:CL918)=2),1,0)</f>
        <v>0</v>
      </c>
      <c r="L918" s="8">
        <f>SUM('発達障害（診断書なし・配慮あり）情報入力シート'!J918:M918)+COUNTA('発達障害（診断書なし・配慮あり）情報入力シート'!N918)</f>
        <v>0</v>
      </c>
      <c r="M918" s="8">
        <f>SUM('発達障害（診断書なし・配慮あり）情報入力シート'!O918:R918)+COUNTA('発達障害（診断書なし・配慮あり）情報入力シート'!S918)</f>
        <v>0</v>
      </c>
      <c r="N918" s="8">
        <f>IF(SUM('発達障害（診断書なし・配慮あり）情報入力シート'!$T918:$AP918)&gt;0,1,0)</f>
        <v>0</v>
      </c>
      <c r="O918" s="8">
        <f>IF('発達障害（診断書なし・配慮あり）情報入力シート'!D918="入学者(新1年生)",1,0)</f>
        <v>0</v>
      </c>
    </row>
    <row r="919" spans="1:15" x14ac:dyDescent="0.4">
      <c r="A919" s="1217">
        <v>895</v>
      </c>
      <c r="B919" s="1218">
        <f>IF('発達障害（診断書なし・配慮あり）情報入力シート'!AQ919="",0,IF(AND('発達障害（診断書なし・配慮あり）情報入力シート'!AP919=1,'発達障害（診断書なし・配慮あり）情報入力シート'!D919&lt;&gt;"",'発達障害（診断書なし・配慮あり）情報入力シート'!D919&lt;&gt;"在籍者(2年生以上)"),1,0))</f>
        <v>0</v>
      </c>
      <c r="C919" s="1218">
        <f t="shared" si="39"/>
        <v>0</v>
      </c>
      <c r="D919" s="1218" t="str">
        <f>IFERROR(MATCH(ROW('発達障害（診断書なし・配慮あり）情報入力シート'!A895),C:C,0),"")</f>
        <v/>
      </c>
      <c r="E919" s="1218">
        <f>IF('発達障害（診断書なし・配慮あり）情報入力シート'!BS919="",0,IF(AND('発達障害（診断書なし・配慮あり）情報入力シート'!BR919=1,'発達障害（診断書なし・配慮あり）情報入力シート'!D919&lt;&gt;"",'発達障害（診断書なし・配慮あり）情報入力シート'!D919&lt;&gt;"入学しなかった"),1,0))</f>
        <v>0</v>
      </c>
      <c r="F919" s="1218">
        <f t="shared" si="40"/>
        <v>0</v>
      </c>
      <c r="G919" s="1218" t="str">
        <f>IFERROR(MATCH(ROW('発達障害（診断書なし・配慮あり）情報入力シート'!AN895),F:F,0),"")</f>
        <v/>
      </c>
      <c r="H919" s="8">
        <f>IF('発達障害（診断書なし・配慮あり）情報入力シート'!CL919="",0,IF(AND('発達障害（診断書なし・配慮あり）情報入力シート'!CK919=1,'発達障害（診断書なし・配慮あり）情報入力シート'!D919&lt;&gt;"",'発達障害（診断書なし・配慮あり）情報入力シート'!D919&lt;&gt;"入学しなかった"),1,0))</f>
        <v>0</v>
      </c>
      <c r="I919" s="8">
        <f t="shared" si="41"/>
        <v>0</v>
      </c>
      <c r="J919" s="8" t="str">
        <f>IFERROR(MATCH(ROW('発達障害（診断書なし・配慮あり）情報入力シート'!BD895),I:I,0),"")</f>
        <v/>
      </c>
      <c r="K919" s="8">
        <f>IF(OR(SUM('発達障害（診断書なし・配慮あり）情報入力シート'!AT919:BQ919,'発達障害（診断書なし・配慮あり）情報入力シート'!BT919:CJ919)&gt;0,COUNTA('発達障害（診断書なし・配慮あり）情報入力シート'!BR919:BS919)=2,COUNTA('発達障害（診断書なし・配慮あり）情報入力シート'!CK919:CL919)=2),1,0)</f>
        <v>0</v>
      </c>
      <c r="L919" s="8">
        <f>SUM('発達障害（診断書なし・配慮あり）情報入力シート'!J919:M919)+COUNTA('発達障害（診断書なし・配慮あり）情報入力シート'!N919)</f>
        <v>0</v>
      </c>
      <c r="M919" s="8">
        <f>SUM('発達障害（診断書なし・配慮あり）情報入力シート'!O919:R919)+COUNTA('発達障害（診断書なし・配慮あり）情報入力シート'!S919)</f>
        <v>0</v>
      </c>
      <c r="N919" s="8">
        <f>IF(SUM('発達障害（診断書なし・配慮あり）情報入力シート'!$T919:$AP919)&gt;0,1,0)</f>
        <v>0</v>
      </c>
      <c r="O919" s="8">
        <f>IF('発達障害（診断書なし・配慮あり）情報入力シート'!D919="入学者(新1年生)",1,0)</f>
        <v>0</v>
      </c>
    </row>
    <row r="920" spans="1:15" x14ac:dyDescent="0.4">
      <c r="A920" s="1217">
        <v>896</v>
      </c>
      <c r="B920" s="1218">
        <f>IF('発達障害（診断書なし・配慮あり）情報入力シート'!AQ920="",0,IF(AND('発達障害（診断書なし・配慮あり）情報入力シート'!AP920=1,'発達障害（診断書なし・配慮あり）情報入力シート'!D920&lt;&gt;"",'発達障害（診断書なし・配慮あり）情報入力シート'!D920&lt;&gt;"在籍者(2年生以上)"),1,0))</f>
        <v>0</v>
      </c>
      <c r="C920" s="1218">
        <f t="shared" si="39"/>
        <v>0</v>
      </c>
      <c r="D920" s="1218" t="str">
        <f>IFERROR(MATCH(ROW('発達障害（診断書なし・配慮あり）情報入力シート'!A896),C:C,0),"")</f>
        <v/>
      </c>
      <c r="E920" s="1218">
        <f>IF('発達障害（診断書なし・配慮あり）情報入力シート'!BS920="",0,IF(AND('発達障害（診断書なし・配慮あり）情報入力シート'!BR920=1,'発達障害（診断書なし・配慮あり）情報入力シート'!D920&lt;&gt;"",'発達障害（診断書なし・配慮あり）情報入力シート'!D920&lt;&gt;"入学しなかった"),1,0))</f>
        <v>0</v>
      </c>
      <c r="F920" s="1218">
        <f t="shared" si="40"/>
        <v>0</v>
      </c>
      <c r="G920" s="1218" t="str">
        <f>IFERROR(MATCH(ROW('発達障害（診断書なし・配慮あり）情報入力シート'!AN896),F:F,0),"")</f>
        <v/>
      </c>
      <c r="H920" s="8">
        <f>IF('発達障害（診断書なし・配慮あり）情報入力シート'!CL920="",0,IF(AND('発達障害（診断書なし・配慮あり）情報入力シート'!CK920=1,'発達障害（診断書なし・配慮あり）情報入力シート'!D920&lt;&gt;"",'発達障害（診断書なし・配慮あり）情報入力シート'!D920&lt;&gt;"入学しなかった"),1,0))</f>
        <v>0</v>
      </c>
      <c r="I920" s="8">
        <f t="shared" si="41"/>
        <v>0</v>
      </c>
      <c r="J920" s="8" t="str">
        <f>IFERROR(MATCH(ROW('発達障害（診断書なし・配慮あり）情報入力シート'!BD896),I:I,0),"")</f>
        <v/>
      </c>
      <c r="K920" s="8">
        <f>IF(OR(SUM('発達障害（診断書なし・配慮あり）情報入力シート'!AT920:BQ920,'発達障害（診断書なし・配慮あり）情報入力シート'!BT920:CJ920)&gt;0,COUNTA('発達障害（診断書なし・配慮あり）情報入力シート'!BR920:BS920)=2,COUNTA('発達障害（診断書なし・配慮あり）情報入力シート'!CK920:CL920)=2),1,0)</f>
        <v>0</v>
      </c>
      <c r="L920" s="8">
        <f>SUM('発達障害（診断書なし・配慮あり）情報入力シート'!J920:M920)+COUNTA('発達障害（診断書なし・配慮あり）情報入力シート'!N920)</f>
        <v>0</v>
      </c>
      <c r="M920" s="8">
        <f>SUM('発達障害（診断書なし・配慮あり）情報入力シート'!O920:R920)+COUNTA('発達障害（診断書なし・配慮あり）情報入力シート'!S920)</f>
        <v>0</v>
      </c>
      <c r="N920" s="8">
        <f>IF(SUM('発達障害（診断書なし・配慮あり）情報入力シート'!$T920:$AP920)&gt;0,1,0)</f>
        <v>0</v>
      </c>
      <c r="O920" s="8">
        <f>IF('発達障害（診断書なし・配慮あり）情報入力シート'!D920="入学者(新1年生)",1,0)</f>
        <v>0</v>
      </c>
    </row>
    <row r="921" spans="1:15" x14ac:dyDescent="0.4">
      <c r="A921" s="1217">
        <v>897</v>
      </c>
      <c r="B921" s="1218">
        <f>IF('発達障害（診断書なし・配慮あり）情報入力シート'!AQ921="",0,IF(AND('発達障害（診断書なし・配慮あり）情報入力シート'!AP921=1,'発達障害（診断書なし・配慮あり）情報入力シート'!D921&lt;&gt;"",'発達障害（診断書なし・配慮あり）情報入力シート'!D921&lt;&gt;"在籍者(2年生以上)"),1,0))</f>
        <v>0</v>
      </c>
      <c r="C921" s="1218">
        <f t="shared" ref="C921:C984" si="42">C920+B921</f>
        <v>0</v>
      </c>
      <c r="D921" s="1218" t="str">
        <f>IFERROR(MATCH(ROW('発達障害（診断書なし・配慮あり）情報入力シート'!A897),C:C,0),"")</f>
        <v/>
      </c>
      <c r="E921" s="1218">
        <f>IF('発達障害（診断書なし・配慮あり）情報入力シート'!BS921="",0,IF(AND('発達障害（診断書なし・配慮あり）情報入力シート'!BR921=1,'発達障害（診断書なし・配慮あり）情報入力シート'!D921&lt;&gt;"",'発達障害（診断書なし・配慮あり）情報入力シート'!D921&lt;&gt;"入学しなかった"),1,0))</f>
        <v>0</v>
      </c>
      <c r="F921" s="1218">
        <f t="shared" ref="F921:F984" si="43">F920+E921</f>
        <v>0</v>
      </c>
      <c r="G921" s="1218" t="str">
        <f>IFERROR(MATCH(ROW('発達障害（診断書なし・配慮あり）情報入力シート'!AN897),F:F,0),"")</f>
        <v/>
      </c>
      <c r="H921" s="8">
        <f>IF('発達障害（診断書なし・配慮あり）情報入力シート'!CL921="",0,IF(AND('発達障害（診断書なし・配慮あり）情報入力シート'!CK921=1,'発達障害（診断書なし・配慮あり）情報入力シート'!D921&lt;&gt;"",'発達障害（診断書なし・配慮あり）情報入力シート'!D921&lt;&gt;"入学しなかった"),1,0))</f>
        <v>0</v>
      </c>
      <c r="I921" s="8">
        <f t="shared" ref="I921:I984" si="44">I920+H921</f>
        <v>0</v>
      </c>
      <c r="J921" s="8" t="str">
        <f>IFERROR(MATCH(ROW('発達障害（診断書なし・配慮あり）情報入力シート'!BD897),I:I,0),"")</f>
        <v/>
      </c>
      <c r="K921" s="8">
        <f>IF(OR(SUM('発達障害（診断書なし・配慮あり）情報入力シート'!AT921:BQ921,'発達障害（診断書なし・配慮あり）情報入力シート'!BT921:CJ921)&gt;0,COUNTA('発達障害（診断書なし・配慮あり）情報入力シート'!BR921:BS921)=2,COUNTA('発達障害（診断書なし・配慮あり）情報入力シート'!CK921:CL921)=2),1,0)</f>
        <v>0</v>
      </c>
      <c r="L921" s="8">
        <f>SUM('発達障害（診断書なし・配慮あり）情報入力シート'!J921:M921)+COUNTA('発達障害（診断書なし・配慮あり）情報入力シート'!N921)</f>
        <v>0</v>
      </c>
      <c r="M921" s="8">
        <f>SUM('発達障害（診断書なし・配慮あり）情報入力シート'!O921:R921)+COUNTA('発達障害（診断書なし・配慮あり）情報入力シート'!S921)</f>
        <v>0</v>
      </c>
      <c r="N921" s="8">
        <f>IF(SUM('発達障害（診断書なし・配慮あり）情報入力シート'!$T921:$AP921)&gt;0,1,0)</f>
        <v>0</v>
      </c>
      <c r="O921" s="8">
        <f>IF('発達障害（診断書なし・配慮あり）情報入力シート'!D921="入学者(新1年生)",1,0)</f>
        <v>0</v>
      </c>
    </row>
    <row r="922" spans="1:15" x14ac:dyDescent="0.4">
      <c r="A922" s="1217">
        <v>898</v>
      </c>
      <c r="B922" s="1218">
        <f>IF('発達障害（診断書なし・配慮あり）情報入力シート'!AQ922="",0,IF(AND('発達障害（診断書なし・配慮あり）情報入力シート'!AP922=1,'発達障害（診断書なし・配慮あり）情報入力シート'!D922&lt;&gt;"",'発達障害（診断書なし・配慮あり）情報入力シート'!D922&lt;&gt;"在籍者(2年生以上)"),1,0))</f>
        <v>0</v>
      </c>
      <c r="C922" s="1218">
        <f t="shared" si="42"/>
        <v>0</v>
      </c>
      <c r="D922" s="1218" t="str">
        <f>IFERROR(MATCH(ROW('発達障害（診断書なし・配慮あり）情報入力シート'!A898),C:C,0),"")</f>
        <v/>
      </c>
      <c r="E922" s="1218">
        <f>IF('発達障害（診断書なし・配慮あり）情報入力シート'!BS922="",0,IF(AND('発達障害（診断書なし・配慮あり）情報入力シート'!BR922=1,'発達障害（診断書なし・配慮あり）情報入力シート'!D922&lt;&gt;"",'発達障害（診断書なし・配慮あり）情報入力シート'!D922&lt;&gt;"入学しなかった"),1,0))</f>
        <v>0</v>
      </c>
      <c r="F922" s="1218">
        <f t="shared" si="43"/>
        <v>0</v>
      </c>
      <c r="G922" s="1218" t="str">
        <f>IFERROR(MATCH(ROW('発達障害（診断書なし・配慮あり）情報入力シート'!AN898),F:F,0),"")</f>
        <v/>
      </c>
      <c r="H922" s="8">
        <f>IF('発達障害（診断書なし・配慮あり）情報入力シート'!CL922="",0,IF(AND('発達障害（診断書なし・配慮あり）情報入力シート'!CK922=1,'発達障害（診断書なし・配慮あり）情報入力シート'!D922&lt;&gt;"",'発達障害（診断書なし・配慮あり）情報入力シート'!D922&lt;&gt;"入学しなかった"),1,0))</f>
        <v>0</v>
      </c>
      <c r="I922" s="8">
        <f t="shared" si="44"/>
        <v>0</v>
      </c>
      <c r="J922" s="8" t="str">
        <f>IFERROR(MATCH(ROW('発達障害（診断書なし・配慮あり）情報入力シート'!BD898),I:I,0),"")</f>
        <v/>
      </c>
      <c r="K922" s="8">
        <f>IF(OR(SUM('発達障害（診断書なし・配慮あり）情報入力シート'!AT922:BQ922,'発達障害（診断書なし・配慮あり）情報入力シート'!BT922:CJ922)&gt;0,COUNTA('発達障害（診断書なし・配慮あり）情報入力シート'!BR922:BS922)=2,COUNTA('発達障害（診断書なし・配慮あり）情報入力シート'!CK922:CL922)=2),1,0)</f>
        <v>0</v>
      </c>
      <c r="L922" s="8">
        <f>SUM('発達障害（診断書なし・配慮あり）情報入力シート'!J922:M922)+COUNTA('発達障害（診断書なし・配慮あり）情報入力シート'!N922)</f>
        <v>0</v>
      </c>
      <c r="M922" s="8">
        <f>SUM('発達障害（診断書なし・配慮あり）情報入力シート'!O922:R922)+COUNTA('発達障害（診断書なし・配慮あり）情報入力シート'!S922)</f>
        <v>0</v>
      </c>
      <c r="N922" s="8">
        <f>IF(SUM('発達障害（診断書なし・配慮あり）情報入力シート'!$T922:$AP922)&gt;0,1,0)</f>
        <v>0</v>
      </c>
      <c r="O922" s="8">
        <f>IF('発達障害（診断書なし・配慮あり）情報入力シート'!D922="入学者(新1年生)",1,0)</f>
        <v>0</v>
      </c>
    </row>
    <row r="923" spans="1:15" x14ac:dyDescent="0.4">
      <c r="A923" s="1217">
        <v>899</v>
      </c>
      <c r="B923" s="1218">
        <f>IF('発達障害（診断書なし・配慮あり）情報入力シート'!AQ923="",0,IF(AND('発達障害（診断書なし・配慮あり）情報入力シート'!AP923=1,'発達障害（診断書なし・配慮あり）情報入力シート'!D923&lt;&gt;"",'発達障害（診断書なし・配慮あり）情報入力シート'!D923&lt;&gt;"在籍者(2年生以上)"),1,0))</f>
        <v>0</v>
      </c>
      <c r="C923" s="1218">
        <f t="shared" si="42"/>
        <v>0</v>
      </c>
      <c r="D923" s="1218" t="str">
        <f>IFERROR(MATCH(ROW('発達障害（診断書なし・配慮あり）情報入力シート'!A899),C:C,0),"")</f>
        <v/>
      </c>
      <c r="E923" s="1218">
        <f>IF('発達障害（診断書なし・配慮あり）情報入力シート'!BS923="",0,IF(AND('発達障害（診断書なし・配慮あり）情報入力シート'!BR923=1,'発達障害（診断書なし・配慮あり）情報入力シート'!D923&lt;&gt;"",'発達障害（診断書なし・配慮あり）情報入力シート'!D923&lt;&gt;"入学しなかった"),1,0))</f>
        <v>0</v>
      </c>
      <c r="F923" s="1218">
        <f t="shared" si="43"/>
        <v>0</v>
      </c>
      <c r="G923" s="1218" t="str">
        <f>IFERROR(MATCH(ROW('発達障害（診断書なし・配慮あり）情報入力シート'!AN899),F:F,0),"")</f>
        <v/>
      </c>
      <c r="H923" s="8">
        <f>IF('発達障害（診断書なし・配慮あり）情報入力シート'!CL923="",0,IF(AND('発達障害（診断書なし・配慮あり）情報入力シート'!CK923=1,'発達障害（診断書なし・配慮あり）情報入力シート'!D923&lt;&gt;"",'発達障害（診断書なし・配慮あり）情報入力シート'!D923&lt;&gt;"入学しなかった"),1,0))</f>
        <v>0</v>
      </c>
      <c r="I923" s="8">
        <f t="shared" si="44"/>
        <v>0</v>
      </c>
      <c r="J923" s="8" t="str">
        <f>IFERROR(MATCH(ROW('発達障害（診断書なし・配慮あり）情報入力シート'!BD899),I:I,0),"")</f>
        <v/>
      </c>
      <c r="K923" s="8">
        <f>IF(OR(SUM('発達障害（診断書なし・配慮あり）情報入力シート'!AT923:BQ923,'発達障害（診断書なし・配慮あり）情報入力シート'!BT923:CJ923)&gt;0,COUNTA('発達障害（診断書なし・配慮あり）情報入力シート'!BR923:BS923)=2,COUNTA('発達障害（診断書なし・配慮あり）情報入力シート'!CK923:CL923)=2),1,0)</f>
        <v>0</v>
      </c>
      <c r="L923" s="8">
        <f>SUM('発達障害（診断書なし・配慮あり）情報入力シート'!J923:M923)+COUNTA('発達障害（診断書なし・配慮あり）情報入力シート'!N923)</f>
        <v>0</v>
      </c>
      <c r="M923" s="8">
        <f>SUM('発達障害（診断書なし・配慮あり）情報入力シート'!O923:R923)+COUNTA('発達障害（診断書なし・配慮あり）情報入力シート'!S923)</f>
        <v>0</v>
      </c>
      <c r="N923" s="8">
        <f>IF(SUM('発達障害（診断書なし・配慮あり）情報入力シート'!$T923:$AP923)&gt;0,1,0)</f>
        <v>0</v>
      </c>
      <c r="O923" s="8">
        <f>IF('発達障害（診断書なし・配慮あり）情報入力シート'!D923="入学者(新1年生)",1,0)</f>
        <v>0</v>
      </c>
    </row>
    <row r="924" spans="1:15" x14ac:dyDescent="0.4">
      <c r="A924" s="1217">
        <v>900</v>
      </c>
      <c r="B924" s="1218">
        <f>IF('発達障害（診断書なし・配慮あり）情報入力シート'!AQ924="",0,IF(AND('発達障害（診断書なし・配慮あり）情報入力シート'!AP924=1,'発達障害（診断書なし・配慮あり）情報入力シート'!D924&lt;&gt;"",'発達障害（診断書なし・配慮あり）情報入力シート'!D924&lt;&gt;"在籍者(2年生以上)"),1,0))</f>
        <v>0</v>
      </c>
      <c r="C924" s="1218">
        <f t="shared" si="42"/>
        <v>0</v>
      </c>
      <c r="D924" s="1218" t="str">
        <f>IFERROR(MATCH(ROW('発達障害（診断書なし・配慮あり）情報入力シート'!A900),C:C,0),"")</f>
        <v/>
      </c>
      <c r="E924" s="1218">
        <f>IF('発達障害（診断書なし・配慮あり）情報入力シート'!BS924="",0,IF(AND('発達障害（診断書なし・配慮あり）情報入力シート'!BR924=1,'発達障害（診断書なし・配慮あり）情報入力シート'!D924&lt;&gt;"",'発達障害（診断書なし・配慮あり）情報入力シート'!D924&lt;&gt;"入学しなかった"),1,0))</f>
        <v>0</v>
      </c>
      <c r="F924" s="1218">
        <f t="shared" si="43"/>
        <v>0</v>
      </c>
      <c r="G924" s="1218" t="str">
        <f>IFERROR(MATCH(ROW('発達障害（診断書なし・配慮あり）情報入力シート'!AN900),F:F,0),"")</f>
        <v/>
      </c>
      <c r="H924" s="8">
        <f>IF('発達障害（診断書なし・配慮あり）情報入力シート'!CL924="",0,IF(AND('発達障害（診断書なし・配慮あり）情報入力シート'!CK924=1,'発達障害（診断書なし・配慮あり）情報入力シート'!D924&lt;&gt;"",'発達障害（診断書なし・配慮あり）情報入力シート'!D924&lt;&gt;"入学しなかった"),1,0))</f>
        <v>0</v>
      </c>
      <c r="I924" s="8">
        <f t="shared" si="44"/>
        <v>0</v>
      </c>
      <c r="J924" s="8" t="str">
        <f>IFERROR(MATCH(ROW('発達障害（診断書なし・配慮あり）情報入力シート'!BD900),I:I,0),"")</f>
        <v/>
      </c>
      <c r="K924" s="8">
        <f>IF(OR(SUM('発達障害（診断書なし・配慮あり）情報入力シート'!AT924:BQ924,'発達障害（診断書なし・配慮あり）情報入力シート'!BT924:CJ924)&gt;0,COUNTA('発達障害（診断書なし・配慮あり）情報入力シート'!BR924:BS924)=2,COUNTA('発達障害（診断書なし・配慮あり）情報入力シート'!CK924:CL924)=2),1,0)</f>
        <v>0</v>
      </c>
      <c r="L924" s="8">
        <f>SUM('発達障害（診断書なし・配慮あり）情報入力シート'!J924:M924)+COUNTA('発達障害（診断書なし・配慮あり）情報入力シート'!N924)</f>
        <v>0</v>
      </c>
      <c r="M924" s="8">
        <f>SUM('発達障害（診断書なし・配慮あり）情報入力シート'!O924:R924)+COUNTA('発達障害（診断書なし・配慮あり）情報入力シート'!S924)</f>
        <v>0</v>
      </c>
      <c r="N924" s="8">
        <f>IF(SUM('発達障害（診断書なし・配慮あり）情報入力シート'!$T924:$AP924)&gt;0,1,0)</f>
        <v>0</v>
      </c>
      <c r="O924" s="8">
        <f>IF('発達障害（診断書なし・配慮あり）情報入力シート'!D924="入学者(新1年生)",1,0)</f>
        <v>0</v>
      </c>
    </row>
    <row r="925" spans="1:15" x14ac:dyDescent="0.4">
      <c r="A925" s="1217">
        <v>901</v>
      </c>
      <c r="B925" s="1218">
        <f>IF('発達障害（診断書なし・配慮あり）情報入力シート'!AQ925="",0,IF(AND('発達障害（診断書なし・配慮あり）情報入力シート'!AP925=1,'発達障害（診断書なし・配慮あり）情報入力シート'!D925&lt;&gt;"",'発達障害（診断書なし・配慮あり）情報入力シート'!D925&lt;&gt;"在籍者(2年生以上)"),1,0))</f>
        <v>0</v>
      </c>
      <c r="C925" s="1218">
        <f t="shared" si="42"/>
        <v>0</v>
      </c>
      <c r="D925" s="1218" t="str">
        <f>IFERROR(MATCH(ROW('発達障害（診断書なし・配慮あり）情報入力シート'!A901),C:C,0),"")</f>
        <v/>
      </c>
      <c r="E925" s="1218">
        <f>IF('発達障害（診断書なし・配慮あり）情報入力シート'!BS925="",0,IF(AND('発達障害（診断書なし・配慮あり）情報入力シート'!BR925=1,'発達障害（診断書なし・配慮あり）情報入力シート'!D925&lt;&gt;"",'発達障害（診断書なし・配慮あり）情報入力シート'!D925&lt;&gt;"入学しなかった"),1,0))</f>
        <v>0</v>
      </c>
      <c r="F925" s="1218">
        <f t="shared" si="43"/>
        <v>0</v>
      </c>
      <c r="G925" s="1218" t="str">
        <f>IFERROR(MATCH(ROW('発達障害（診断書なし・配慮あり）情報入力シート'!AN901),F:F,0),"")</f>
        <v/>
      </c>
      <c r="H925" s="8">
        <f>IF('発達障害（診断書なし・配慮あり）情報入力シート'!CL925="",0,IF(AND('発達障害（診断書なし・配慮あり）情報入力シート'!CK925=1,'発達障害（診断書なし・配慮あり）情報入力シート'!D925&lt;&gt;"",'発達障害（診断書なし・配慮あり）情報入力シート'!D925&lt;&gt;"入学しなかった"),1,0))</f>
        <v>0</v>
      </c>
      <c r="I925" s="8">
        <f t="shared" si="44"/>
        <v>0</v>
      </c>
      <c r="J925" s="8" t="str">
        <f>IFERROR(MATCH(ROW('発達障害（診断書なし・配慮あり）情報入力シート'!BD901),I:I,0),"")</f>
        <v/>
      </c>
      <c r="K925" s="8">
        <f>IF(OR(SUM('発達障害（診断書なし・配慮あり）情報入力シート'!AT925:BQ925,'発達障害（診断書なし・配慮あり）情報入力シート'!BT925:CJ925)&gt;0,COUNTA('発達障害（診断書なし・配慮あり）情報入力シート'!BR925:BS925)=2,COUNTA('発達障害（診断書なし・配慮あり）情報入力シート'!CK925:CL925)=2),1,0)</f>
        <v>0</v>
      </c>
      <c r="L925" s="8">
        <f>SUM('発達障害（診断書なし・配慮あり）情報入力シート'!J925:M925)+COUNTA('発達障害（診断書なし・配慮あり）情報入力シート'!N925)</f>
        <v>0</v>
      </c>
      <c r="M925" s="8">
        <f>SUM('発達障害（診断書なし・配慮あり）情報入力シート'!O925:R925)+COUNTA('発達障害（診断書なし・配慮あり）情報入力シート'!S925)</f>
        <v>0</v>
      </c>
      <c r="N925" s="8">
        <f>IF(SUM('発達障害（診断書なし・配慮あり）情報入力シート'!$T925:$AP925)&gt;0,1,0)</f>
        <v>0</v>
      </c>
      <c r="O925" s="8">
        <f>IF('発達障害（診断書なし・配慮あり）情報入力シート'!D925="入学者(新1年生)",1,0)</f>
        <v>0</v>
      </c>
    </row>
    <row r="926" spans="1:15" x14ac:dyDescent="0.4">
      <c r="A926" s="1217">
        <v>902</v>
      </c>
      <c r="B926" s="1218">
        <f>IF('発達障害（診断書なし・配慮あり）情報入力シート'!AQ926="",0,IF(AND('発達障害（診断書なし・配慮あり）情報入力シート'!AP926=1,'発達障害（診断書なし・配慮あり）情報入力シート'!D926&lt;&gt;"",'発達障害（診断書なし・配慮あり）情報入力シート'!D926&lt;&gt;"在籍者(2年生以上)"),1,0))</f>
        <v>0</v>
      </c>
      <c r="C926" s="1218">
        <f t="shared" si="42"/>
        <v>0</v>
      </c>
      <c r="D926" s="1218" t="str">
        <f>IFERROR(MATCH(ROW('発達障害（診断書なし・配慮あり）情報入力シート'!A902),C:C,0),"")</f>
        <v/>
      </c>
      <c r="E926" s="1218">
        <f>IF('発達障害（診断書なし・配慮あり）情報入力シート'!BS926="",0,IF(AND('発達障害（診断書なし・配慮あり）情報入力シート'!BR926=1,'発達障害（診断書なし・配慮あり）情報入力シート'!D926&lt;&gt;"",'発達障害（診断書なし・配慮あり）情報入力シート'!D926&lt;&gt;"入学しなかった"),1,0))</f>
        <v>0</v>
      </c>
      <c r="F926" s="1218">
        <f t="shared" si="43"/>
        <v>0</v>
      </c>
      <c r="G926" s="1218" t="str">
        <f>IFERROR(MATCH(ROW('発達障害（診断書なし・配慮あり）情報入力シート'!AN902),F:F,0),"")</f>
        <v/>
      </c>
      <c r="H926" s="8">
        <f>IF('発達障害（診断書なし・配慮あり）情報入力シート'!CL926="",0,IF(AND('発達障害（診断書なし・配慮あり）情報入力シート'!CK926=1,'発達障害（診断書なし・配慮あり）情報入力シート'!D926&lt;&gt;"",'発達障害（診断書なし・配慮あり）情報入力シート'!D926&lt;&gt;"入学しなかった"),1,0))</f>
        <v>0</v>
      </c>
      <c r="I926" s="8">
        <f t="shared" si="44"/>
        <v>0</v>
      </c>
      <c r="J926" s="8" t="str">
        <f>IFERROR(MATCH(ROW('発達障害（診断書なし・配慮あり）情報入力シート'!BD902),I:I,0),"")</f>
        <v/>
      </c>
      <c r="K926" s="8">
        <f>IF(OR(SUM('発達障害（診断書なし・配慮あり）情報入力シート'!AT926:BQ926,'発達障害（診断書なし・配慮あり）情報入力シート'!BT926:CJ926)&gt;0,COUNTA('発達障害（診断書なし・配慮あり）情報入力シート'!BR926:BS926)=2,COUNTA('発達障害（診断書なし・配慮あり）情報入力シート'!CK926:CL926)=2),1,0)</f>
        <v>0</v>
      </c>
      <c r="L926" s="8">
        <f>SUM('発達障害（診断書なし・配慮あり）情報入力シート'!J926:M926)+COUNTA('発達障害（診断書なし・配慮あり）情報入力シート'!N926)</f>
        <v>0</v>
      </c>
      <c r="M926" s="8">
        <f>SUM('発達障害（診断書なし・配慮あり）情報入力シート'!O926:R926)+COUNTA('発達障害（診断書なし・配慮あり）情報入力シート'!S926)</f>
        <v>0</v>
      </c>
      <c r="N926" s="8">
        <f>IF(SUM('発達障害（診断書なし・配慮あり）情報入力シート'!$T926:$AP926)&gt;0,1,0)</f>
        <v>0</v>
      </c>
      <c r="O926" s="8">
        <f>IF('発達障害（診断書なし・配慮あり）情報入力シート'!D926="入学者(新1年生)",1,0)</f>
        <v>0</v>
      </c>
    </row>
    <row r="927" spans="1:15" x14ac:dyDescent="0.4">
      <c r="A927" s="1217">
        <v>903</v>
      </c>
      <c r="B927" s="1218">
        <f>IF('発達障害（診断書なし・配慮あり）情報入力シート'!AQ927="",0,IF(AND('発達障害（診断書なし・配慮あり）情報入力シート'!AP927=1,'発達障害（診断書なし・配慮あり）情報入力シート'!D927&lt;&gt;"",'発達障害（診断書なし・配慮あり）情報入力シート'!D927&lt;&gt;"在籍者(2年生以上)"),1,0))</f>
        <v>0</v>
      </c>
      <c r="C927" s="1218">
        <f t="shared" si="42"/>
        <v>0</v>
      </c>
      <c r="D927" s="1218" t="str">
        <f>IFERROR(MATCH(ROW('発達障害（診断書なし・配慮あり）情報入力シート'!A903),C:C,0),"")</f>
        <v/>
      </c>
      <c r="E927" s="1218">
        <f>IF('発達障害（診断書なし・配慮あり）情報入力シート'!BS927="",0,IF(AND('発達障害（診断書なし・配慮あり）情報入力シート'!BR927=1,'発達障害（診断書なし・配慮あり）情報入力シート'!D927&lt;&gt;"",'発達障害（診断書なし・配慮あり）情報入力シート'!D927&lt;&gt;"入学しなかった"),1,0))</f>
        <v>0</v>
      </c>
      <c r="F927" s="1218">
        <f t="shared" si="43"/>
        <v>0</v>
      </c>
      <c r="G927" s="1218" t="str">
        <f>IFERROR(MATCH(ROW('発達障害（診断書なし・配慮あり）情報入力シート'!AN903),F:F,0),"")</f>
        <v/>
      </c>
      <c r="H927" s="8">
        <f>IF('発達障害（診断書なし・配慮あり）情報入力シート'!CL927="",0,IF(AND('発達障害（診断書なし・配慮あり）情報入力シート'!CK927=1,'発達障害（診断書なし・配慮あり）情報入力シート'!D927&lt;&gt;"",'発達障害（診断書なし・配慮あり）情報入力シート'!D927&lt;&gt;"入学しなかった"),1,0))</f>
        <v>0</v>
      </c>
      <c r="I927" s="8">
        <f t="shared" si="44"/>
        <v>0</v>
      </c>
      <c r="J927" s="8" t="str">
        <f>IFERROR(MATCH(ROW('発達障害（診断書なし・配慮あり）情報入力シート'!BD903),I:I,0),"")</f>
        <v/>
      </c>
      <c r="K927" s="8">
        <f>IF(OR(SUM('発達障害（診断書なし・配慮あり）情報入力シート'!AT927:BQ927,'発達障害（診断書なし・配慮あり）情報入力シート'!BT927:CJ927)&gt;0,COUNTA('発達障害（診断書なし・配慮あり）情報入力シート'!BR927:BS927)=2,COUNTA('発達障害（診断書なし・配慮あり）情報入力シート'!CK927:CL927)=2),1,0)</f>
        <v>0</v>
      </c>
      <c r="L927" s="8">
        <f>SUM('発達障害（診断書なし・配慮あり）情報入力シート'!J927:M927)+COUNTA('発達障害（診断書なし・配慮あり）情報入力シート'!N927)</f>
        <v>0</v>
      </c>
      <c r="M927" s="8">
        <f>SUM('発達障害（診断書なし・配慮あり）情報入力シート'!O927:R927)+COUNTA('発達障害（診断書なし・配慮あり）情報入力シート'!S927)</f>
        <v>0</v>
      </c>
      <c r="N927" s="8">
        <f>IF(SUM('発達障害（診断書なし・配慮あり）情報入力シート'!$T927:$AP927)&gt;0,1,0)</f>
        <v>0</v>
      </c>
      <c r="O927" s="8">
        <f>IF('発達障害（診断書なし・配慮あり）情報入力シート'!D927="入学者(新1年生)",1,0)</f>
        <v>0</v>
      </c>
    </row>
    <row r="928" spans="1:15" x14ac:dyDescent="0.4">
      <c r="A928" s="1217">
        <v>904</v>
      </c>
      <c r="B928" s="1218">
        <f>IF('発達障害（診断書なし・配慮あり）情報入力シート'!AQ928="",0,IF(AND('発達障害（診断書なし・配慮あり）情報入力シート'!AP928=1,'発達障害（診断書なし・配慮あり）情報入力シート'!D928&lt;&gt;"",'発達障害（診断書なし・配慮あり）情報入力シート'!D928&lt;&gt;"在籍者(2年生以上)"),1,0))</f>
        <v>0</v>
      </c>
      <c r="C928" s="1218">
        <f t="shared" si="42"/>
        <v>0</v>
      </c>
      <c r="D928" s="1218" t="str">
        <f>IFERROR(MATCH(ROW('発達障害（診断書なし・配慮あり）情報入力シート'!A904),C:C,0),"")</f>
        <v/>
      </c>
      <c r="E928" s="1218">
        <f>IF('発達障害（診断書なし・配慮あり）情報入力シート'!BS928="",0,IF(AND('発達障害（診断書なし・配慮あり）情報入力シート'!BR928=1,'発達障害（診断書なし・配慮あり）情報入力シート'!D928&lt;&gt;"",'発達障害（診断書なし・配慮あり）情報入力シート'!D928&lt;&gt;"入学しなかった"),1,0))</f>
        <v>0</v>
      </c>
      <c r="F928" s="1218">
        <f t="shared" si="43"/>
        <v>0</v>
      </c>
      <c r="G928" s="1218" t="str">
        <f>IFERROR(MATCH(ROW('発達障害（診断書なし・配慮あり）情報入力シート'!AN904),F:F,0),"")</f>
        <v/>
      </c>
      <c r="H928" s="8">
        <f>IF('発達障害（診断書なし・配慮あり）情報入力シート'!CL928="",0,IF(AND('発達障害（診断書なし・配慮あり）情報入力シート'!CK928=1,'発達障害（診断書なし・配慮あり）情報入力シート'!D928&lt;&gt;"",'発達障害（診断書なし・配慮あり）情報入力シート'!D928&lt;&gt;"入学しなかった"),1,0))</f>
        <v>0</v>
      </c>
      <c r="I928" s="8">
        <f t="shared" si="44"/>
        <v>0</v>
      </c>
      <c r="J928" s="8" t="str">
        <f>IFERROR(MATCH(ROW('発達障害（診断書なし・配慮あり）情報入力シート'!BD904),I:I,0),"")</f>
        <v/>
      </c>
      <c r="K928" s="8">
        <f>IF(OR(SUM('発達障害（診断書なし・配慮あり）情報入力シート'!AT928:BQ928,'発達障害（診断書なし・配慮あり）情報入力シート'!BT928:CJ928)&gt;0,COUNTA('発達障害（診断書なし・配慮あり）情報入力シート'!BR928:BS928)=2,COUNTA('発達障害（診断書なし・配慮あり）情報入力シート'!CK928:CL928)=2),1,0)</f>
        <v>0</v>
      </c>
      <c r="L928" s="8">
        <f>SUM('発達障害（診断書なし・配慮あり）情報入力シート'!J928:M928)+COUNTA('発達障害（診断書なし・配慮あり）情報入力シート'!N928)</f>
        <v>0</v>
      </c>
      <c r="M928" s="8">
        <f>SUM('発達障害（診断書なし・配慮あり）情報入力シート'!O928:R928)+COUNTA('発達障害（診断書なし・配慮あり）情報入力シート'!S928)</f>
        <v>0</v>
      </c>
      <c r="N928" s="8">
        <f>IF(SUM('発達障害（診断書なし・配慮あり）情報入力シート'!$T928:$AP928)&gt;0,1,0)</f>
        <v>0</v>
      </c>
      <c r="O928" s="8">
        <f>IF('発達障害（診断書なし・配慮あり）情報入力シート'!D928="入学者(新1年生)",1,0)</f>
        <v>0</v>
      </c>
    </row>
    <row r="929" spans="1:15" x14ac:dyDescent="0.4">
      <c r="A929" s="1217">
        <v>905</v>
      </c>
      <c r="B929" s="1218">
        <f>IF('発達障害（診断書なし・配慮あり）情報入力シート'!AQ929="",0,IF(AND('発達障害（診断書なし・配慮あり）情報入力シート'!AP929=1,'発達障害（診断書なし・配慮あり）情報入力シート'!D929&lt;&gt;"",'発達障害（診断書なし・配慮あり）情報入力シート'!D929&lt;&gt;"在籍者(2年生以上)"),1,0))</f>
        <v>0</v>
      </c>
      <c r="C929" s="1218">
        <f t="shared" si="42"/>
        <v>0</v>
      </c>
      <c r="D929" s="1218" t="str">
        <f>IFERROR(MATCH(ROW('発達障害（診断書なし・配慮あり）情報入力シート'!A905),C:C,0),"")</f>
        <v/>
      </c>
      <c r="E929" s="1218">
        <f>IF('発達障害（診断書なし・配慮あり）情報入力シート'!BS929="",0,IF(AND('発達障害（診断書なし・配慮あり）情報入力シート'!BR929=1,'発達障害（診断書なし・配慮あり）情報入力シート'!D929&lt;&gt;"",'発達障害（診断書なし・配慮あり）情報入力シート'!D929&lt;&gt;"入学しなかった"),1,0))</f>
        <v>0</v>
      </c>
      <c r="F929" s="1218">
        <f t="shared" si="43"/>
        <v>0</v>
      </c>
      <c r="G929" s="1218" t="str">
        <f>IFERROR(MATCH(ROW('発達障害（診断書なし・配慮あり）情報入力シート'!AN905),F:F,0),"")</f>
        <v/>
      </c>
      <c r="H929" s="8">
        <f>IF('発達障害（診断書なし・配慮あり）情報入力シート'!CL929="",0,IF(AND('発達障害（診断書なし・配慮あり）情報入力シート'!CK929=1,'発達障害（診断書なし・配慮あり）情報入力シート'!D929&lt;&gt;"",'発達障害（診断書なし・配慮あり）情報入力シート'!D929&lt;&gt;"入学しなかった"),1,0))</f>
        <v>0</v>
      </c>
      <c r="I929" s="8">
        <f t="shared" si="44"/>
        <v>0</v>
      </c>
      <c r="J929" s="8" t="str">
        <f>IFERROR(MATCH(ROW('発達障害（診断書なし・配慮あり）情報入力シート'!BD905),I:I,0),"")</f>
        <v/>
      </c>
      <c r="K929" s="8">
        <f>IF(OR(SUM('発達障害（診断書なし・配慮あり）情報入力シート'!AT929:BQ929,'発達障害（診断書なし・配慮あり）情報入力シート'!BT929:CJ929)&gt;0,COUNTA('発達障害（診断書なし・配慮あり）情報入力シート'!BR929:BS929)=2,COUNTA('発達障害（診断書なし・配慮あり）情報入力シート'!CK929:CL929)=2),1,0)</f>
        <v>0</v>
      </c>
      <c r="L929" s="8">
        <f>SUM('発達障害（診断書なし・配慮あり）情報入力シート'!J929:M929)+COUNTA('発達障害（診断書なし・配慮あり）情報入力シート'!N929)</f>
        <v>0</v>
      </c>
      <c r="M929" s="8">
        <f>SUM('発達障害（診断書なし・配慮あり）情報入力シート'!O929:R929)+COUNTA('発達障害（診断書なし・配慮あり）情報入力シート'!S929)</f>
        <v>0</v>
      </c>
      <c r="N929" s="8">
        <f>IF(SUM('発達障害（診断書なし・配慮あり）情報入力シート'!$T929:$AP929)&gt;0,1,0)</f>
        <v>0</v>
      </c>
      <c r="O929" s="8">
        <f>IF('発達障害（診断書なし・配慮あり）情報入力シート'!D929="入学者(新1年生)",1,0)</f>
        <v>0</v>
      </c>
    </row>
    <row r="930" spans="1:15" x14ac:dyDescent="0.4">
      <c r="A930" s="1217">
        <v>906</v>
      </c>
      <c r="B930" s="1218">
        <f>IF('発達障害（診断書なし・配慮あり）情報入力シート'!AQ930="",0,IF(AND('発達障害（診断書なし・配慮あり）情報入力シート'!AP930=1,'発達障害（診断書なし・配慮あり）情報入力シート'!D930&lt;&gt;"",'発達障害（診断書なし・配慮あり）情報入力シート'!D930&lt;&gt;"在籍者(2年生以上)"),1,0))</f>
        <v>0</v>
      </c>
      <c r="C930" s="1218">
        <f t="shared" si="42"/>
        <v>0</v>
      </c>
      <c r="D930" s="1218" t="str">
        <f>IFERROR(MATCH(ROW('発達障害（診断書なし・配慮あり）情報入力シート'!A906),C:C,0),"")</f>
        <v/>
      </c>
      <c r="E930" s="1218">
        <f>IF('発達障害（診断書なし・配慮あり）情報入力シート'!BS930="",0,IF(AND('発達障害（診断書なし・配慮あり）情報入力シート'!BR930=1,'発達障害（診断書なし・配慮あり）情報入力シート'!D930&lt;&gt;"",'発達障害（診断書なし・配慮あり）情報入力シート'!D930&lt;&gt;"入学しなかった"),1,0))</f>
        <v>0</v>
      </c>
      <c r="F930" s="1218">
        <f t="shared" si="43"/>
        <v>0</v>
      </c>
      <c r="G930" s="1218" t="str">
        <f>IFERROR(MATCH(ROW('発達障害（診断書なし・配慮あり）情報入力シート'!AN906),F:F,0),"")</f>
        <v/>
      </c>
      <c r="H930" s="8">
        <f>IF('発達障害（診断書なし・配慮あり）情報入力シート'!CL930="",0,IF(AND('発達障害（診断書なし・配慮あり）情報入力シート'!CK930=1,'発達障害（診断書なし・配慮あり）情報入力シート'!D930&lt;&gt;"",'発達障害（診断書なし・配慮あり）情報入力シート'!D930&lt;&gt;"入学しなかった"),1,0))</f>
        <v>0</v>
      </c>
      <c r="I930" s="8">
        <f t="shared" si="44"/>
        <v>0</v>
      </c>
      <c r="J930" s="8" t="str">
        <f>IFERROR(MATCH(ROW('発達障害（診断書なし・配慮あり）情報入力シート'!BD906),I:I,0),"")</f>
        <v/>
      </c>
      <c r="K930" s="8">
        <f>IF(OR(SUM('発達障害（診断書なし・配慮あり）情報入力シート'!AT930:BQ930,'発達障害（診断書なし・配慮あり）情報入力シート'!BT930:CJ930)&gt;0,COUNTA('発達障害（診断書なし・配慮あり）情報入力シート'!BR930:BS930)=2,COUNTA('発達障害（診断書なし・配慮あり）情報入力シート'!CK930:CL930)=2),1,0)</f>
        <v>0</v>
      </c>
      <c r="L930" s="8">
        <f>SUM('発達障害（診断書なし・配慮あり）情報入力シート'!J930:M930)+COUNTA('発達障害（診断書なし・配慮あり）情報入力シート'!N930)</f>
        <v>0</v>
      </c>
      <c r="M930" s="8">
        <f>SUM('発達障害（診断書なし・配慮あり）情報入力シート'!O930:R930)+COUNTA('発達障害（診断書なし・配慮あり）情報入力シート'!S930)</f>
        <v>0</v>
      </c>
      <c r="N930" s="8">
        <f>IF(SUM('発達障害（診断書なし・配慮あり）情報入力シート'!$T930:$AP930)&gt;0,1,0)</f>
        <v>0</v>
      </c>
      <c r="O930" s="8">
        <f>IF('発達障害（診断書なし・配慮あり）情報入力シート'!D930="入学者(新1年生)",1,0)</f>
        <v>0</v>
      </c>
    </row>
    <row r="931" spans="1:15" x14ac:dyDescent="0.4">
      <c r="A931" s="1217">
        <v>907</v>
      </c>
      <c r="B931" s="1218">
        <f>IF('発達障害（診断書なし・配慮あり）情報入力シート'!AQ931="",0,IF(AND('発達障害（診断書なし・配慮あり）情報入力シート'!AP931=1,'発達障害（診断書なし・配慮あり）情報入力シート'!D931&lt;&gt;"",'発達障害（診断書なし・配慮あり）情報入力シート'!D931&lt;&gt;"在籍者(2年生以上)"),1,0))</f>
        <v>0</v>
      </c>
      <c r="C931" s="1218">
        <f t="shared" si="42"/>
        <v>0</v>
      </c>
      <c r="D931" s="1218" t="str">
        <f>IFERROR(MATCH(ROW('発達障害（診断書なし・配慮あり）情報入力シート'!A907),C:C,0),"")</f>
        <v/>
      </c>
      <c r="E931" s="1218">
        <f>IF('発達障害（診断書なし・配慮あり）情報入力シート'!BS931="",0,IF(AND('発達障害（診断書なし・配慮あり）情報入力シート'!BR931=1,'発達障害（診断書なし・配慮あり）情報入力シート'!D931&lt;&gt;"",'発達障害（診断書なし・配慮あり）情報入力シート'!D931&lt;&gt;"入学しなかった"),1,0))</f>
        <v>0</v>
      </c>
      <c r="F931" s="1218">
        <f t="shared" si="43"/>
        <v>0</v>
      </c>
      <c r="G931" s="1218" t="str">
        <f>IFERROR(MATCH(ROW('発達障害（診断書なし・配慮あり）情報入力シート'!AN907),F:F,0),"")</f>
        <v/>
      </c>
      <c r="H931" s="8">
        <f>IF('発達障害（診断書なし・配慮あり）情報入力シート'!CL931="",0,IF(AND('発達障害（診断書なし・配慮あり）情報入力シート'!CK931=1,'発達障害（診断書なし・配慮あり）情報入力シート'!D931&lt;&gt;"",'発達障害（診断書なし・配慮あり）情報入力シート'!D931&lt;&gt;"入学しなかった"),1,0))</f>
        <v>0</v>
      </c>
      <c r="I931" s="8">
        <f t="shared" si="44"/>
        <v>0</v>
      </c>
      <c r="J931" s="8" t="str">
        <f>IFERROR(MATCH(ROW('発達障害（診断書なし・配慮あり）情報入力シート'!BD907),I:I,0),"")</f>
        <v/>
      </c>
      <c r="K931" s="8">
        <f>IF(OR(SUM('発達障害（診断書なし・配慮あり）情報入力シート'!AT931:BQ931,'発達障害（診断書なし・配慮あり）情報入力シート'!BT931:CJ931)&gt;0,COUNTA('発達障害（診断書なし・配慮あり）情報入力シート'!BR931:BS931)=2,COUNTA('発達障害（診断書なし・配慮あり）情報入力シート'!CK931:CL931)=2),1,0)</f>
        <v>0</v>
      </c>
      <c r="L931" s="8">
        <f>SUM('発達障害（診断書なし・配慮あり）情報入力シート'!J931:M931)+COUNTA('発達障害（診断書なし・配慮あり）情報入力シート'!N931)</f>
        <v>0</v>
      </c>
      <c r="M931" s="8">
        <f>SUM('発達障害（診断書なし・配慮あり）情報入力シート'!O931:R931)+COUNTA('発達障害（診断書なし・配慮あり）情報入力シート'!S931)</f>
        <v>0</v>
      </c>
      <c r="N931" s="8">
        <f>IF(SUM('発達障害（診断書なし・配慮あり）情報入力シート'!$T931:$AP931)&gt;0,1,0)</f>
        <v>0</v>
      </c>
      <c r="O931" s="8">
        <f>IF('発達障害（診断書なし・配慮あり）情報入力シート'!D931="入学者(新1年生)",1,0)</f>
        <v>0</v>
      </c>
    </row>
    <row r="932" spans="1:15" x14ac:dyDescent="0.4">
      <c r="A932" s="1217">
        <v>908</v>
      </c>
      <c r="B932" s="1218">
        <f>IF('発達障害（診断書なし・配慮あり）情報入力シート'!AQ932="",0,IF(AND('発達障害（診断書なし・配慮あり）情報入力シート'!AP932=1,'発達障害（診断書なし・配慮あり）情報入力シート'!D932&lt;&gt;"",'発達障害（診断書なし・配慮あり）情報入力シート'!D932&lt;&gt;"在籍者(2年生以上)"),1,0))</f>
        <v>0</v>
      </c>
      <c r="C932" s="1218">
        <f t="shared" si="42"/>
        <v>0</v>
      </c>
      <c r="D932" s="1218" t="str">
        <f>IFERROR(MATCH(ROW('発達障害（診断書なし・配慮あり）情報入力シート'!A908),C:C,0),"")</f>
        <v/>
      </c>
      <c r="E932" s="1218">
        <f>IF('発達障害（診断書なし・配慮あり）情報入力シート'!BS932="",0,IF(AND('発達障害（診断書なし・配慮あり）情報入力シート'!BR932=1,'発達障害（診断書なし・配慮あり）情報入力シート'!D932&lt;&gt;"",'発達障害（診断書なし・配慮あり）情報入力シート'!D932&lt;&gt;"入学しなかった"),1,0))</f>
        <v>0</v>
      </c>
      <c r="F932" s="1218">
        <f t="shared" si="43"/>
        <v>0</v>
      </c>
      <c r="G932" s="1218" t="str">
        <f>IFERROR(MATCH(ROW('発達障害（診断書なし・配慮あり）情報入力シート'!AN908),F:F,0),"")</f>
        <v/>
      </c>
      <c r="H932" s="8">
        <f>IF('発達障害（診断書なし・配慮あり）情報入力シート'!CL932="",0,IF(AND('発達障害（診断書なし・配慮あり）情報入力シート'!CK932=1,'発達障害（診断書なし・配慮あり）情報入力シート'!D932&lt;&gt;"",'発達障害（診断書なし・配慮あり）情報入力シート'!D932&lt;&gt;"入学しなかった"),1,0))</f>
        <v>0</v>
      </c>
      <c r="I932" s="8">
        <f t="shared" si="44"/>
        <v>0</v>
      </c>
      <c r="J932" s="8" t="str">
        <f>IFERROR(MATCH(ROW('発達障害（診断書なし・配慮あり）情報入力シート'!BD908),I:I,0),"")</f>
        <v/>
      </c>
      <c r="K932" s="8">
        <f>IF(OR(SUM('発達障害（診断書なし・配慮あり）情報入力シート'!AT932:BQ932,'発達障害（診断書なし・配慮あり）情報入力シート'!BT932:CJ932)&gt;0,COUNTA('発達障害（診断書なし・配慮あり）情報入力シート'!BR932:BS932)=2,COUNTA('発達障害（診断書なし・配慮あり）情報入力シート'!CK932:CL932)=2),1,0)</f>
        <v>0</v>
      </c>
      <c r="L932" s="8">
        <f>SUM('発達障害（診断書なし・配慮あり）情報入力シート'!J932:M932)+COUNTA('発達障害（診断書なし・配慮あり）情報入力シート'!N932)</f>
        <v>0</v>
      </c>
      <c r="M932" s="8">
        <f>SUM('発達障害（診断書なし・配慮あり）情報入力シート'!O932:R932)+COUNTA('発達障害（診断書なし・配慮あり）情報入力シート'!S932)</f>
        <v>0</v>
      </c>
      <c r="N932" s="8">
        <f>IF(SUM('発達障害（診断書なし・配慮あり）情報入力シート'!$T932:$AP932)&gt;0,1,0)</f>
        <v>0</v>
      </c>
      <c r="O932" s="8">
        <f>IF('発達障害（診断書なし・配慮あり）情報入力シート'!D932="入学者(新1年生)",1,0)</f>
        <v>0</v>
      </c>
    </row>
    <row r="933" spans="1:15" x14ac:dyDescent="0.4">
      <c r="A933" s="1217">
        <v>909</v>
      </c>
      <c r="B933" s="1218">
        <f>IF('発達障害（診断書なし・配慮あり）情報入力シート'!AQ933="",0,IF(AND('発達障害（診断書なし・配慮あり）情報入力シート'!AP933=1,'発達障害（診断書なし・配慮あり）情報入力シート'!D933&lt;&gt;"",'発達障害（診断書なし・配慮あり）情報入力シート'!D933&lt;&gt;"在籍者(2年生以上)"),1,0))</f>
        <v>0</v>
      </c>
      <c r="C933" s="1218">
        <f t="shared" si="42"/>
        <v>0</v>
      </c>
      <c r="D933" s="1218" t="str">
        <f>IFERROR(MATCH(ROW('発達障害（診断書なし・配慮あり）情報入力シート'!A909),C:C,0),"")</f>
        <v/>
      </c>
      <c r="E933" s="1218">
        <f>IF('発達障害（診断書なし・配慮あり）情報入力シート'!BS933="",0,IF(AND('発達障害（診断書なし・配慮あり）情報入力シート'!BR933=1,'発達障害（診断書なし・配慮あり）情報入力シート'!D933&lt;&gt;"",'発達障害（診断書なし・配慮あり）情報入力シート'!D933&lt;&gt;"入学しなかった"),1,0))</f>
        <v>0</v>
      </c>
      <c r="F933" s="1218">
        <f t="shared" si="43"/>
        <v>0</v>
      </c>
      <c r="G933" s="1218" t="str">
        <f>IFERROR(MATCH(ROW('発達障害（診断書なし・配慮あり）情報入力シート'!AN909),F:F,0),"")</f>
        <v/>
      </c>
      <c r="H933" s="8">
        <f>IF('発達障害（診断書なし・配慮あり）情報入力シート'!CL933="",0,IF(AND('発達障害（診断書なし・配慮あり）情報入力シート'!CK933=1,'発達障害（診断書なし・配慮あり）情報入力シート'!D933&lt;&gt;"",'発達障害（診断書なし・配慮あり）情報入力シート'!D933&lt;&gt;"入学しなかった"),1,0))</f>
        <v>0</v>
      </c>
      <c r="I933" s="8">
        <f t="shared" si="44"/>
        <v>0</v>
      </c>
      <c r="J933" s="8" t="str">
        <f>IFERROR(MATCH(ROW('発達障害（診断書なし・配慮あり）情報入力シート'!BD909),I:I,0),"")</f>
        <v/>
      </c>
      <c r="K933" s="8">
        <f>IF(OR(SUM('発達障害（診断書なし・配慮あり）情報入力シート'!AT933:BQ933,'発達障害（診断書なし・配慮あり）情報入力シート'!BT933:CJ933)&gt;0,COUNTA('発達障害（診断書なし・配慮あり）情報入力シート'!BR933:BS933)=2,COUNTA('発達障害（診断書なし・配慮あり）情報入力シート'!CK933:CL933)=2),1,0)</f>
        <v>0</v>
      </c>
      <c r="L933" s="8">
        <f>SUM('発達障害（診断書なし・配慮あり）情報入力シート'!J933:M933)+COUNTA('発達障害（診断書なし・配慮あり）情報入力シート'!N933)</f>
        <v>0</v>
      </c>
      <c r="M933" s="8">
        <f>SUM('発達障害（診断書なし・配慮あり）情報入力シート'!O933:R933)+COUNTA('発達障害（診断書なし・配慮あり）情報入力シート'!S933)</f>
        <v>0</v>
      </c>
      <c r="N933" s="8">
        <f>IF(SUM('発達障害（診断書なし・配慮あり）情報入力シート'!$T933:$AP933)&gt;0,1,0)</f>
        <v>0</v>
      </c>
      <c r="O933" s="8">
        <f>IF('発達障害（診断書なし・配慮あり）情報入力シート'!D933="入学者(新1年生)",1,0)</f>
        <v>0</v>
      </c>
    </row>
    <row r="934" spans="1:15" x14ac:dyDescent="0.4">
      <c r="A934" s="1217">
        <v>910</v>
      </c>
      <c r="B934" s="1218">
        <f>IF('発達障害（診断書なし・配慮あり）情報入力シート'!AQ934="",0,IF(AND('発達障害（診断書なし・配慮あり）情報入力シート'!AP934=1,'発達障害（診断書なし・配慮あり）情報入力シート'!D934&lt;&gt;"",'発達障害（診断書なし・配慮あり）情報入力シート'!D934&lt;&gt;"在籍者(2年生以上)"),1,0))</f>
        <v>0</v>
      </c>
      <c r="C934" s="1218">
        <f t="shared" si="42"/>
        <v>0</v>
      </c>
      <c r="D934" s="1218" t="str">
        <f>IFERROR(MATCH(ROW('発達障害（診断書なし・配慮あり）情報入力シート'!A910),C:C,0),"")</f>
        <v/>
      </c>
      <c r="E934" s="1218">
        <f>IF('発達障害（診断書なし・配慮あり）情報入力シート'!BS934="",0,IF(AND('発達障害（診断書なし・配慮あり）情報入力シート'!BR934=1,'発達障害（診断書なし・配慮あり）情報入力シート'!D934&lt;&gt;"",'発達障害（診断書なし・配慮あり）情報入力シート'!D934&lt;&gt;"入学しなかった"),1,0))</f>
        <v>0</v>
      </c>
      <c r="F934" s="1218">
        <f t="shared" si="43"/>
        <v>0</v>
      </c>
      <c r="G934" s="1218" t="str">
        <f>IFERROR(MATCH(ROW('発達障害（診断書なし・配慮あり）情報入力シート'!AN910),F:F,0),"")</f>
        <v/>
      </c>
      <c r="H934" s="8">
        <f>IF('発達障害（診断書なし・配慮あり）情報入力シート'!CL934="",0,IF(AND('発達障害（診断書なし・配慮あり）情報入力シート'!CK934=1,'発達障害（診断書なし・配慮あり）情報入力シート'!D934&lt;&gt;"",'発達障害（診断書なし・配慮あり）情報入力シート'!D934&lt;&gt;"入学しなかった"),1,0))</f>
        <v>0</v>
      </c>
      <c r="I934" s="8">
        <f t="shared" si="44"/>
        <v>0</v>
      </c>
      <c r="J934" s="8" t="str">
        <f>IFERROR(MATCH(ROW('発達障害（診断書なし・配慮あり）情報入力シート'!BD910),I:I,0),"")</f>
        <v/>
      </c>
      <c r="K934" s="8">
        <f>IF(OR(SUM('発達障害（診断書なし・配慮あり）情報入力シート'!AT934:BQ934,'発達障害（診断書なし・配慮あり）情報入力シート'!BT934:CJ934)&gt;0,COUNTA('発達障害（診断書なし・配慮あり）情報入力シート'!BR934:BS934)=2,COUNTA('発達障害（診断書なし・配慮あり）情報入力シート'!CK934:CL934)=2),1,0)</f>
        <v>0</v>
      </c>
      <c r="L934" s="8">
        <f>SUM('発達障害（診断書なし・配慮あり）情報入力シート'!J934:M934)+COUNTA('発達障害（診断書なし・配慮あり）情報入力シート'!N934)</f>
        <v>0</v>
      </c>
      <c r="M934" s="8">
        <f>SUM('発達障害（診断書なし・配慮あり）情報入力シート'!O934:R934)+COUNTA('発達障害（診断書なし・配慮あり）情報入力シート'!S934)</f>
        <v>0</v>
      </c>
      <c r="N934" s="8">
        <f>IF(SUM('発達障害（診断書なし・配慮あり）情報入力シート'!$T934:$AP934)&gt;0,1,0)</f>
        <v>0</v>
      </c>
      <c r="O934" s="8">
        <f>IF('発達障害（診断書なし・配慮あり）情報入力シート'!D934="入学者(新1年生)",1,0)</f>
        <v>0</v>
      </c>
    </row>
    <row r="935" spans="1:15" x14ac:dyDescent="0.4">
      <c r="A935" s="1217">
        <v>911</v>
      </c>
      <c r="B935" s="1218">
        <f>IF('発達障害（診断書なし・配慮あり）情報入力シート'!AQ935="",0,IF(AND('発達障害（診断書なし・配慮あり）情報入力シート'!AP935=1,'発達障害（診断書なし・配慮あり）情報入力シート'!D935&lt;&gt;"",'発達障害（診断書なし・配慮あり）情報入力シート'!D935&lt;&gt;"在籍者(2年生以上)"),1,0))</f>
        <v>0</v>
      </c>
      <c r="C935" s="1218">
        <f t="shared" si="42"/>
        <v>0</v>
      </c>
      <c r="D935" s="1218" t="str">
        <f>IFERROR(MATCH(ROW('発達障害（診断書なし・配慮あり）情報入力シート'!A911),C:C,0),"")</f>
        <v/>
      </c>
      <c r="E935" s="1218">
        <f>IF('発達障害（診断書なし・配慮あり）情報入力シート'!BS935="",0,IF(AND('発達障害（診断書なし・配慮あり）情報入力シート'!BR935=1,'発達障害（診断書なし・配慮あり）情報入力シート'!D935&lt;&gt;"",'発達障害（診断書なし・配慮あり）情報入力シート'!D935&lt;&gt;"入学しなかった"),1,0))</f>
        <v>0</v>
      </c>
      <c r="F935" s="1218">
        <f t="shared" si="43"/>
        <v>0</v>
      </c>
      <c r="G935" s="1218" t="str">
        <f>IFERROR(MATCH(ROW('発達障害（診断書なし・配慮あり）情報入力シート'!AN911),F:F,0),"")</f>
        <v/>
      </c>
      <c r="H935" s="8">
        <f>IF('発達障害（診断書なし・配慮あり）情報入力シート'!CL935="",0,IF(AND('発達障害（診断書なし・配慮あり）情報入力シート'!CK935=1,'発達障害（診断書なし・配慮あり）情報入力シート'!D935&lt;&gt;"",'発達障害（診断書なし・配慮あり）情報入力シート'!D935&lt;&gt;"入学しなかった"),1,0))</f>
        <v>0</v>
      </c>
      <c r="I935" s="8">
        <f t="shared" si="44"/>
        <v>0</v>
      </c>
      <c r="J935" s="8" t="str">
        <f>IFERROR(MATCH(ROW('発達障害（診断書なし・配慮あり）情報入力シート'!BD911),I:I,0),"")</f>
        <v/>
      </c>
      <c r="K935" s="8">
        <f>IF(OR(SUM('発達障害（診断書なし・配慮あり）情報入力シート'!AT935:BQ935,'発達障害（診断書なし・配慮あり）情報入力シート'!BT935:CJ935)&gt;0,COUNTA('発達障害（診断書なし・配慮あり）情報入力シート'!BR935:BS935)=2,COUNTA('発達障害（診断書なし・配慮あり）情報入力シート'!CK935:CL935)=2),1,0)</f>
        <v>0</v>
      </c>
      <c r="L935" s="8">
        <f>SUM('発達障害（診断書なし・配慮あり）情報入力シート'!J935:M935)+COUNTA('発達障害（診断書なし・配慮あり）情報入力シート'!N935)</f>
        <v>0</v>
      </c>
      <c r="M935" s="8">
        <f>SUM('発達障害（診断書なし・配慮あり）情報入力シート'!O935:R935)+COUNTA('発達障害（診断書なし・配慮あり）情報入力シート'!S935)</f>
        <v>0</v>
      </c>
      <c r="N935" s="8">
        <f>IF(SUM('発達障害（診断書なし・配慮あり）情報入力シート'!$T935:$AP935)&gt;0,1,0)</f>
        <v>0</v>
      </c>
      <c r="O935" s="8">
        <f>IF('発達障害（診断書なし・配慮あり）情報入力シート'!D935="入学者(新1年生)",1,0)</f>
        <v>0</v>
      </c>
    </row>
    <row r="936" spans="1:15" x14ac:dyDescent="0.4">
      <c r="A936" s="1217">
        <v>912</v>
      </c>
      <c r="B936" s="1218">
        <f>IF('発達障害（診断書なし・配慮あり）情報入力シート'!AQ936="",0,IF(AND('発達障害（診断書なし・配慮あり）情報入力シート'!AP936=1,'発達障害（診断書なし・配慮あり）情報入力シート'!D936&lt;&gt;"",'発達障害（診断書なし・配慮あり）情報入力シート'!D936&lt;&gt;"在籍者(2年生以上)"),1,0))</f>
        <v>0</v>
      </c>
      <c r="C936" s="1218">
        <f t="shared" si="42"/>
        <v>0</v>
      </c>
      <c r="D936" s="1218" t="str">
        <f>IFERROR(MATCH(ROW('発達障害（診断書なし・配慮あり）情報入力シート'!A912),C:C,0),"")</f>
        <v/>
      </c>
      <c r="E936" s="1218">
        <f>IF('発達障害（診断書なし・配慮あり）情報入力シート'!BS936="",0,IF(AND('発達障害（診断書なし・配慮あり）情報入力シート'!BR936=1,'発達障害（診断書なし・配慮あり）情報入力シート'!D936&lt;&gt;"",'発達障害（診断書なし・配慮あり）情報入力シート'!D936&lt;&gt;"入学しなかった"),1,0))</f>
        <v>0</v>
      </c>
      <c r="F936" s="1218">
        <f t="shared" si="43"/>
        <v>0</v>
      </c>
      <c r="G936" s="1218" t="str">
        <f>IFERROR(MATCH(ROW('発達障害（診断書なし・配慮あり）情報入力シート'!AN912),F:F,0),"")</f>
        <v/>
      </c>
      <c r="H936" s="8">
        <f>IF('発達障害（診断書なし・配慮あり）情報入力シート'!CL936="",0,IF(AND('発達障害（診断書なし・配慮あり）情報入力シート'!CK936=1,'発達障害（診断書なし・配慮あり）情報入力シート'!D936&lt;&gt;"",'発達障害（診断書なし・配慮あり）情報入力シート'!D936&lt;&gt;"入学しなかった"),1,0))</f>
        <v>0</v>
      </c>
      <c r="I936" s="8">
        <f t="shared" si="44"/>
        <v>0</v>
      </c>
      <c r="J936" s="8" t="str">
        <f>IFERROR(MATCH(ROW('発達障害（診断書なし・配慮あり）情報入力シート'!BD912),I:I,0),"")</f>
        <v/>
      </c>
      <c r="K936" s="8">
        <f>IF(OR(SUM('発達障害（診断書なし・配慮あり）情報入力シート'!AT936:BQ936,'発達障害（診断書なし・配慮あり）情報入力シート'!BT936:CJ936)&gt;0,COUNTA('発達障害（診断書なし・配慮あり）情報入力シート'!BR936:BS936)=2,COUNTA('発達障害（診断書なし・配慮あり）情報入力シート'!CK936:CL936)=2),1,0)</f>
        <v>0</v>
      </c>
      <c r="L936" s="8">
        <f>SUM('発達障害（診断書なし・配慮あり）情報入力シート'!J936:M936)+COUNTA('発達障害（診断書なし・配慮あり）情報入力シート'!N936)</f>
        <v>0</v>
      </c>
      <c r="M936" s="8">
        <f>SUM('発達障害（診断書なし・配慮あり）情報入力シート'!O936:R936)+COUNTA('発達障害（診断書なし・配慮あり）情報入力シート'!S936)</f>
        <v>0</v>
      </c>
      <c r="N936" s="8">
        <f>IF(SUM('発達障害（診断書なし・配慮あり）情報入力シート'!$T936:$AP936)&gt;0,1,0)</f>
        <v>0</v>
      </c>
      <c r="O936" s="8">
        <f>IF('発達障害（診断書なし・配慮あり）情報入力シート'!D936="入学者(新1年生)",1,0)</f>
        <v>0</v>
      </c>
    </row>
    <row r="937" spans="1:15" x14ac:dyDescent="0.4">
      <c r="A937" s="1217">
        <v>913</v>
      </c>
      <c r="B937" s="1218">
        <f>IF('発達障害（診断書なし・配慮あり）情報入力シート'!AQ937="",0,IF(AND('発達障害（診断書なし・配慮あり）情報入力シート'!AP937=1,'発達障害（診断書なし・配慮あり）情報入力シート'!D937&lt;&gt;"",'発達障害（診断書なし・配慮あり）情報入力シート'!D937&lt;&gt;"在籍者(2年生以上)"),1,0))</f>
        <v>0</v>
      </c>
      <c r="C937" s="1218">
        <f t="shared" si="42"/>
        <v>0</v>
      </c>
      <c r="D937" s="1218" t="str">
        <f>IFERROR(MATCH(ROW('発達障害（診断書なし・配慮あり）情報入力シート'!A913),C:C,0),"")</f>
        <v/>
      </c>
      <c r="E937" s="1218">
        <f>IF('発達障害（診断書なし・配慮あり）情報入力シート'!BS937="",0,IF(AND('発達障害（診断書なし・配慮あり）情報入力シート'!BR937=1,'発達障害（診断書なし・配慮あり）情報入力シート'!D937&lt;&gt;"",'発達障害（診断書なし・配慮あり）情報入力シート'!D937&lt;&gt;"入学しなかった"),1,0))</f>
        <v>0</v>
      </c>
      <c r="F937" s="1218">
        <f t="shared" si="43"/>
        <v>0</v>
      </c>
      <c r="G937" s="1218" t="str">
        <f>IFERROR(MATCH(ROW('発達障害（診断書なし・配慮あり）情報入力シート'!AN913),F:F,0),"")</f>
        <v/>
      </c>
      <c r="H937" s="8">
        <f>IF('発達障害（診断書なし・配慮あり）情報入力シート'!CL937="",0,IF(AND('発達障害（診断書なし・配慮あり）情報入力シート'!CK937=1,'発達障害（診断書なし・配慮あり）情報入力シート'!D937&lt;&gt;"",'発達障害（診断書なし・配慮あり）情報入力シート'!D937&lt;&gt;"入学しなかった"),1,0))</f>
        <v>0</v>
      </c>
      <c r="I937" s="8">
        <f t="shared" si="44"/>
        <v>0</v>
      </c>
      <c r="J937" s="8" t="str">
        <f>IFERROR(MATCH(ROW('発達障害（診断書なし・配慮あり）情報入力シート'!BD913),I:I,0),"")</f>
        <v/>
      </c>
      <c r="K937" s="8">
        <f>IF(OR(SUM('発達障害（診断書なし・配慮あり）情報入力シート'!AT937:BQ937,'発達障害（診断書なし・配慮あり）情報入力シート'!BT937:CJ937)&gt;0,COUNTA('発達障害（診断書なし・配慮あり）情報入力シート'!BR937:BS937)=2,COUNTA('発達障害（診断書なし・配慮あり）情報入力シート'!CK937:CL937)=2),1,0)</f>
        <v>0</v>
      </c>
      <c r="L937" s="8">
        <f>SUM('発達障害（診断書なし・配慮あり）情報入力シート'!J937:M937)+COUNTA('発達障害（診断書なし・配慮あり）情報入力シート'!N937)</f>
        <v>0</v>
      </c>
      <c r="M937" s="8">
        <f>SUM('発達障害（診断書なし・配慮あり）情報入力シート'!O937:R937)+COUNTA('発達障害（診断書なし・配慮あり）情報入力シート'!S937)</f>
        <v>0</v>
      </c>
      <c r="N937" s="8">
        <f>IF(SUM('発達障害（診断書なし・配慮あり）情報入力シート'!$T937:$AP937)&gt;0,1,0)</f>
        <v>0</v>
      </c>
      <c r="O937" s="8">
        <f>IF('発達障害（診断書なし・配慮あり）情報入力シート'!D937="入学者(新1年生)",1,0)</f>
        <v>0</v>
      </c>
    </row>
    <row r="938" spans="1:15" x14ac:dyDescent="0.4">
      <c r="A938" s="1217">
        <v>914</v>
      </c>
      <c r="B938" s="1218">
        <f>IF('発達障害（診断書なし・配慮あり）情報入力シート'!AQ938="",0,IF(AND('発達障害（診断書なし・配慮あり）情報入力シート'!AP938=1,'発達障害（診断書なし・配慮あり）情報入力シート'!D938&lt;&gt;"",'発達障害（診断書なし・配慮あり）情報入力シート'!D938&lt;&gt;"在籍者(2年生以上)"),1,0))</f>
        <v>0</v>
      </c>
      <c r="C938" s="1218">
        <f t="shared" si="42"/>
        <v>0</v>
      </c>
      <c r="D938" s="1218" t="str">
        <f>IFERROR(MATCH(ROW('発達障害（診断書なし・配慮あり）情報入力シート'!A914),C:C,0),"")</f>
        <v/>
      </c>
      <c r="E938" s="1218">
        <f>IF('発達障害（診断書なし・配慮あり）情報入力シート'!BS938="",0,IF(AND('発達障害（診断書なし・配慮あり）情報入力シート'!BR938=1,'発達障害（診断書なし・配慮あり）情報入力シート'!D938&lt;&gt;"",'発達障害（診断書なし・配慮あり）情報入力シート'!D938&lt;&gt;"入学しなかった"),1,0))</f>
        <v>0</v>
      </c>
      <c r="F938" s="1218">
        <f t="shared" si="43"/>
        <v>0</v>
      </c>
      <c r="G938" s="1218" t="str">
        <f>IFERROR(MATCH(ROW('発達障害（診断書なし・配慮あり）情報入力シート'!AN914),F:F,0),"")</f>
        <v/>
      </c>
      <c r="H938" s="8">
        <f>IF('発達障害（診断書なし・配慮あり）情報入力シート'!CL938="",0,IF(AND('発達障害（診断書なし・配慮あり）情報入力シート'!CK938=1,'発達障害（診断書なし・配慮あり）情報入力シート'!D938&lt;&gt;"",'発達障害（診断書なし・配慮あり）情報入力シート'!D938&lt;&gt;"入学しなかった"),1,0))</f>
        <v>0</v>
      </c>
      <c r="I938" s="8">
        <f t="shared" si="44"/>
        <v>0</v>
      </c>
      <c r="J938" s="8" t="str">
        <f>IFERROR(MATCH(ROW('発達障害（診断書なし・配慮あり）情報入力シート'!BD914),I:I,0),"")</f>
        <v/>
      </c>
      <c r="K938" s="8">
        <f>IF(OR(SUM('発達障害（診断書なし・配慮あり）情報入力シート'!AT938:BQ938,'発達障害（診断書なし・配慮あり）情報入力シート'!BT938:CJ938)&gt;0,COUNTA('発達障害（診断書なし・配慮あり）情報入力シート'!BR938:BS938)=2,COUNTA('発達障害（診断書なし・配慮あり）情報入力シート'!CK938:CL938)=2),1,0)</f>
        <v>0</v>
      </c>
      <c r="L938" s="8">
        <f>SUM('発達障害（診断書なし・配慮あり）情報入力シート'!J938:M938)+COUNTA('発達障害（診断書なし・配慮あり）情報入力シート'!N938)</f>
        <v>0</v>
      </c>
      <c r="M938" s="8">
        <f>SUM('発達障害（診断書なし・配慮あり）情報入力シート'!O938:R938)+COUNTA('発達障害（診断書なし・配慮あり）情報入力シート'!S938)</f>
        <v>0</v>
      </c>
      <c r="N938" s="8">
        <f>IF(SUM('発達障害（診断書なし・配慮あり）情報入力シート'!$T938:$AP938)&gt;0,1,0)</f>
        <v>0</v>
      </c>
      <c r="O938" s="8">
        <f>IF('発達障害（診断書なし・配慮あり）情報入力シート'!D938="入学者(新1年生)",1,0)</f>
        <v>0</v>
      </c>
    </row>
    <row r="939" spans="1:15" x14ac:dyDescent="0.4">
      <c r="A939" s="1217">
        <v>915</v>
      </c>
      <c r="B939" s="1218">
        <f>IF('発達障害（診断書なし・配慮あり）情報入力シート'!AQ939="",0,IF(AND('発達障害（診断書なし・配慮あり）情報入力シート'!AP939=1,'発達障害（診断書なし・配慮あり）情報入力シート'!D939&lt;&gt;"",'発達障害（診断書なし・配慮あり）情報入力シート'!D939&lt;&gt;"在籍者(2年生以上)"),1,0))</f>
        <v>0</v>
      </c>
      <c r="C939" s="1218">
        <f t="shared" si="42"/>
        <v>0</v>
      </c>
      <c r="D939" s="1218" t="str">
        <f>IFERROR(MATCH(ROW('発達障害（診断書なし・配慮あり）情報入力シート'!A915),C:C,0),"")</f>
        <v/>
      </c>
      <c r="E939" s="1218">
        <f>IF('発達障害（診断書なし・配慮あり）情報入力シート'!BS939="",0,IF(AND('発達障害（診断書なし・配慮あり）情報入力シート'!BR939=1,'発達障害（診断書なし・配慮あり）情報入力シート'!D939&lt;&gt;"",'発達障害（診断書なし・配慮あり）情報入力シート'!D939&lt;&gt;"入学しなかった"),1,0))</f>
        <v>0</v>
      </c>
      <c r="F939" s="1218">
        <f t="shared" si="43"/>
        <v>0</v>
      </c>
      <c r="G939" s="1218" t="str">
        <f>IFERROR(MATCH(ROW('発達障害（診断書なし・配慮あり）情報入力シート'!AN915),F:F,0),"")</f>
        <v/>
      </c>
      <c r="H939" s="8">
        <f>IF('発達障害（診断書なし・配慮あり）情報入力シート'!CL939="",0,IF(AND('発達障害（診断書なし・配慮あり）情報入力シート'!CK939=1,'発達障害（診断書なし・配慮あり）情報入力シート'!D939&lt;&gt;"",'発達障害（診断書なし・配慮あり）情報入力シート'!D939&lt;&gt;"入学しなかった"),1,0))</f>
        <v>0</v>
      </c>
      <c r="I939" s="8">
        <f t="shared" si="44"/>
        <v>0</v>
      </c>
      <c r="J939" s="8" t="str">
        <f>IFERROR(MATCH(ROW('発達障害（診断書なし・配慮あり）情報入力シート'!BD915),I:I,0),"")</f>
        <v/>
      </c>
      <c r="K939" s="8">
        <f>IF(OR(SUM('発達障害（診断書なし・配慮あり）情報入力シート'!AT939:BQ939,'発達障害（診断書なし・配慮あり）情報入力シート'!BT939:CJ939)&gt;0,COUNTA('発達障害（診断書なし・配慮あり）情報入力シート'!BR939:BS939)=2,COUNTA('発達障害（診断書なし・配慮あり）情報入力シート'!CK939:CL939)=2),1,0)</f>
        <v>0</v>
      </c>
      <c r="L939" s="8">
        <f>SUM('発達障害（診断書なし・配慮あり）情報入力シート'!J939:M939)+COUNTA('発達障害（診断書なし・配慮あり）情報入力シート'!N939)</f>
        <v>0</v>
      </c>
      <c r="M939" s="8">
        <f>SUM('発達障害（診断書なし・配慮あり）情報入力シート'!O939:R939)+COUNTA('発達障害（診断書なし・配慮あり）情報入力シート'!S939)</f>
        <v>0</v>
      </c>
      <c r="N939" s="8">
        <f>IF(SUM('発達障害（診断書なし・配慮あり）情報入力シート'!$T939:$AP939)&gt;0,1,0)</f>
        <v>0</v>
      </c>
      <c r="O939" s="8">
        <f>IF('発達障害（診断書なし・配慮あり）情報入力シート'!D939="入学者(新1年生)",1,0)</f>
        <v>0</v>
      </c>
    </row>
    <row r="940" spans="1:15" x14ac:dyDescent="0.4">
      <c r="A940" s="1217">
        <v>916</v>
      </c>
      <c r="B940" s="1218">
        <f>IF('発達障害（診断書なし・配慮あり）情報入力シート'!AQ940="",0,IF(AND('発達障害（診断書なし・配慮あり）情報入力シート'!AP940=1,'発達障害（診断書なし・配慮あり）情報入力シート'!D940&lt;&gt;"",'発達障害（診断書なし・配慮あり）情報入力シート'!D940&lt;&gt;"在籍者(2年生以上)"),1,0))</f>
        <v>0</v>
      </c>
      <c r="C940" s="1218">
        <f t="shared" si="42"/>
        <v>0</v>
      </c>
      <c r="D940" s="1218" t="str">
        <f>IFERROR(MATCH(ROW('発達障害（診断書なし・配慮あり）情報入力シート'!A916),C:C,0),"")</f>
        <v/>
      </c>
      <c r="E940" s="1218">
        <f>IF('発達障害（診断書なし・配慮あり）情報入力シート'!BS940="",0,IF(AND('発達障害（診断書なし・配慮あり）情報入力シート'!BR940=1,'発達障害（診断書なし・配慮あり）情報入力シート'!D940&lt;&gt;"",'発達障害（診断書なし・配慮あり）情報入力シート'!D940&lt;&gt;"入学しなかった"),1,0))</f>
        <v>0</v>
      </c>
      <c r="F940" s="1218">
        <f t="shared" si="43"/>
        <v>0</v>
      </c>
      <c r="G940" s="1218" t="str">
        <f>IFERROR(MATCH(ROW('発達障害（診断書なし・配慮あり）情報入力シート'!AN916),F:F,0),"")</f>
        <v/>
      </c>
      <c r="H940" s="8">
        <f>IF('発達障害（診断書なし・配慮あり）情報入力シート'!CL940="",0,IF(AND('発達障害（診断書なし・配慮あり）情報入力シート'!CK940=1,'発達障害（診断書なし・配慮あり）情報入力シート'!D940&lt;&gt;"",'発達障害（診断書なし・配慮あり）情報入力シート'!D940&lt;&gt;"入学しなかった"),1,0))</f>
        <v>0</v>
      </c>
      <c r="I940" s="8">
        <f t="shared" si="44"/>
        <v>0</v>
      </c>
      <c r="J940" s="8" t="str">
        <f>IFERROR(MATCH(ROW('発達障害（診断書なし・配慮あり）情報入力シート'!BD916),I:I,0),"")</f>
        <v/>
      </c>
      <c r="K940" s="8">
        <f>IF(OR(SUM('発達障害（診断書なし・配慮あり）情報入力シート'!AT940:BQ940,'発達障害（診断書なし・配慮あり）情報入力シート'!BT940:CJ940)&gt;0,COUNTA('発達障害（診断書なし・配慮あり）情報入力シート'!BR940:BS940)=2,COUNTA('発達障害（診断書なし・配慮あり）情報入力シート'!CK940:CL940)=2),1,0)</f>
        <v>0</v>
      </c>
      <c r="L940" s="8">
        <f>SUM('発達障害（診断書なし・配慮あり）情報入力シート'!J940:M940)+COUNTA('発達障害（診断書なし・配慮あり）情報入力シート'!N940)</f>
        <v>0</v>
      </c>
      <c r="M940" s="8">
        <f>SUM('発達障害（診断書なし・配慮あり）情報入力シート'!O940:R940)+COUNTA('発達障害（診断書なし・配慮あり）情報入力シート'!S940)</f>
        <v>0</v>
      </c>
      <c r="N940" s="8">
        <f>IF(SUM('発達障害（診断書なし・配慮あり）情報入力シート'!$T940:$AP940)&gt;0,1,0)</f>
        <v>0</v>
      </c>
      <c r="O940" s="8">
        <f>IF('発達障害（診断書なし・配慮あり）情報入力シート'!D940="入学者(新1年生)",1,0)</f>
        <v>0</v>
      </c>
    </row>
    <row r="941" spans="1:15" x14ac:dyDescent="0.4">
      <c r="A941" s="1217">
        <v>917</v>
      </c>
      <c r="B941" s="1218">
        <f>IF('発達障害（診断書なし・配慮あり）情報入力シート'!AQ941="",0,IF(AND('発達障害（診断書なし・配慮あり）情報入力シート'!AP941=1,'発達障害（診断書なし・配慮あり）情報入力シート'!D941&lt;&gt;"",'発達障害（診断書なし・配慮あり）情報入力シート'!D941&lt;&gt;"在籍者(2年生以上)"),1,0))</f>
        <v>0</v>
      </c>
      <c r="C941" s="1218">
        <f t="shared" si="42"/>
        <v>0</v>
      </c>
      <c r="D941" s="1218" t="str">
        <f>IFERROR(MATCH(ROW('発達障害（診断書なし・配慮あり）情報入力シート'!A917),C:C,0),"")</f>
        <v/>
      </c>
      <c r="E941" s="1218">
        <f>IF('発達障害（診断書なし・配慮あり）情報入力シート'!BS941="",0,IF(AND('発達障害（診断書なし・配慮あり）情報入力シート'!BR941=1,'発達障害（診断書なし・配慮あり）情報入力シート'!D941&lt;&gt;"",'発達障害（診断書なし・配慮あり）情報入力シート'!D941&lt;&gt;"入学しなかった"),1,0))</f>
        <v>0</v>
      </c>
      <c r="F941" s="1218">
        <f t="shared" si="43"/>
        <v>0</v>
      </c>
      <c r="G941" s="1218" t="str">
        <f>IFERROR(MATCH(ROW('発達障害（診断書なし・配慮あり）情報入力シート'!AN917),F:F,0),"")</f>
        <v/>
      </c>
      <c r="H941" s="8">
        <f>IF('発達障害（診断書なし・配慮あり）情報入力シート'!CL941="",0,IF(AND('発達障害（診断書なし・配慮あり）情報入力シート'!CK941=1,'発達障害（診断書なし・配慮あり）情報入力シート'!D941&lt;&gt;"",'発達障害（診断書なし・配慮あり）情報入力シート'!D941&lt;&gt;"入学しなかった"),1,0))</f>
        <v>0</v>
      </c>
      <c r="I941" s="8">
        <f t="shared" si="44"/>
        <v>0</v>
      </c>
      <c r="J941" s="8" t="str">
        <f>IFERROR(MATCH(ROW('発達障害（診断書なし・配慮あり）情報入力シート'!BD917),I:I,0),"")</f>
        <v/>
      </c>
      <c r="K941" s="8">
        <f>IF(OR(SUM('発達障害（診断書なし・配慮あり）情報入力シート'!AT941:BQ941,'発達障害（診断書なし・配慮あり）情報入力シート'!BT941:CJ941)&gt;0,COUNTA('発達障害（診断書なし・配慮あり）情報入力シート'!BR941:BS941)=2,COUNTA('発達障害（診断書なし・配慮あり）情報入力シート'!CK941:CL941)=2),1,0)</f>
        <v>0</v>
      </c>
      <c r="L941" s="8">
        <f>SUM('発達障害（診断書なし・配慮あり）情報入力シート'!J941:M941)+COUNTA('発達障害（診断書なし・配慮あり）情報入力シート'!N941)</f>
        <v>0</v>
      </c>
      <c r="M941" s="8">
        <f>SUM('発達障害（診断書なし・配慮あり）情報入力シート'!O941:R941)+COUNTA('発達障害（診断書なし・配慮あり）情報入力シート'!S941)</f>
        <v>0</v>
      </c>
      <c r="N941" s="8">
        <f>IF(SUM('発達障害（診断書なし・配慮あり）情報入力シート'!$T941:$AP941)&gt;0,1,0)</f>
        <v>0</v>
      </c>
      <c r="O941" s="8">
        <f>IF('発達障害（診断書なし・配慮あり）情報入力シート'!D941="入学者(新1年生)",1,0)</f>
        <v>0</v>
      </c>
    </row>
    <row r="942" spans="1:15" x14ac:dyDescent="0.4">
      <c r="A942" s="1217">
        <v>918</v>
      </c>
      <c r="B942" s="1218">
        <f>IF('発達障害（診断書なし・配慮あり）情報入力シート'!AQ942="",0,IF(AND('発達障害（診断書なし・配慮あり）情報入力シート'!AP942=1,'発達障害（診断書なし・配慮あり）情報入力シート'!D942&lt;&gt;"",'発達障害（診断書なし・配慮あり）情報入力シート'!D942&lt;&gt;"在籍者(2年生以上)"),1,0))</f>
        <v>0</v>
      </c>
      <c r="C942" s="1218">
        <f t="shared" si="42"/>
        <v>0</v>
      </c>
      <c r="D942" s="1218" t="str">
        <f>IFERROR(MATCH(ROW('発達障害（診断書なし・配慮あり）情報入力シート'!A918),C:C,0),"")</f>
        <v/>
      </c>
      <c r="E942" s="1218">
        <f>IF('発達障害（診断書なし・配慮あり）情報入力シート'!BS942="",0,IF(AND('発達障害（診断書なし・配慮あり）情報入力シート'!BR942=1,'発達障害（診断書なし・配慮あり）情報入力シート'!D942&lt;&gt;"",'発達障害（診断書なし・配慮あり）情報入力シート'!D942&lt;&gt;"入学しなかった"),1,0))</f>
        <v>0</v>
      </c>
      <c r="F942" s="1218">
        <f t="shared" si="43"/>
        <v>0</v>
      </c>
      <c r="G942" s="1218" t="str">
        <f>IFERROR(MATCH(ROW('発達障害（診断書なし・配慮あり）情報入力シート'!AN918),F:F,0),"")</f>
        <v/>
      </c>
      <c r="H942" s="8">
        <f>IF('発達障害（診断書なし・配慮あり）情報入力シート'!CL942="",0,IF(AND('発達障害（診断書なし・配慮あり）情報入力シート'!CK942=1,'発達障害（診断書なし・配慮あり）情報入力シート'!D942&lt;&gt;"",'発達障害（診断書なし・配慮あり）情報入力シート'!D942&lt;&gt;"入学しなかった"),1,0))</f>
        <v>0</v>
      </c>
      <c r="I942" s="8">
        <f t="shared" si="44"/>
        <v>0</v>
      </c>
      <c r="J942" s="8" t="str">
        <f>IFERROR(MATCH(ROW('発達障害（診断書なし・配慮あり）情報入力シート'!BD918),I:I,0),"")</f>
        <v/>
      </c>
      <c r="K942" s="8">
        <f>IF(OR(SUM('発達障害（診断書なし・配慮あり）情報入力シート'!AT942:BQ942,'発達障害（診断書なし・配慮あり）情報入力シート'!BT942:CJ942)&gt;0,COUNTA('発達障害（診断書なし・配慮あり）情報入力シート'!BR942:BS942)=2,COUNTA('発達障害（診断書なし・配慮あり）情報入力シート'!CK942:CL942)=2),1,0)</f>
        <v>0</v>
      </c>
      <c r="L942" s="8">
        <f>SUM('発達障害（診断書なし・配慮あり）情報入力シート'!J942:M942)+COUNTA('発達障害（診断書なし・配慮あり）情報入力シート'!N942)</f>
        <v>0</v>
      </c>
      <c r="M942" s="8">
        <f>SUM('発達障害（診断書なし・配慮あり）情報入力シート'!O942:R942)+COUNTA('発達障害（診断書なし・配慮あり）情報入力シート'!S942)</f>
        <v>0</v>
      </c>
      <c r="N942" s="8">
        <f>IF(SUM('発達障害（診断書なし・配慮あり）情報入力シート'!$T942:$AP942)&gt;0,1,0)</f>
        <v>0</v>
      </c>
      <c r="O942" s="8">
        <f>IF('発達障害（診断書なし・配慮あり）情報入力シート'!D942="入学者(新1年生)",1,0)</f>
        <v>0</v>
      </c>
    </row>
    <row r="943" spans="1:15" x14ac:dyDescent="0.4">
      <c r="A943" s="1217">
        <v>919</v>
      </c>
      <c r="B943" s="1218">
        <f>IF('発達障害（診断書なし・配慮あり）情報入力シート'!AQ943="",0,IF(AND('発達障害（診断書なし・配慮あり）情報入力シート'!AP943=1,'発達障害（診断書なし・配慮あり）情報入力シート'!D943&lt;&gt;"",'発達障害（診断書なし・配慮あり）情報入力シート'!D943&lt;&gt;"在籍者(2年生以上)"),1,0))</f>
        <v>0</v>
      </c>
      <c r="C943" s="1218">
        <f t="shared" si="42"/>
        <v>0</v>
      </c>
      <c r="D943" s="1218" t="str">
        <f>IFERROR(MATCH(ROW('発達障害（診断書なし・配慮あり）情報入力シート'!A919),C:C,0),"")</f>
        <v/>
      </c>
      <c r="E943" s="1218">
        <f>IF('発達障害（診断書なし・配慮あり）情報入力シート'!BS943="",0,IF(AND('発達障害（診断書なし・配慮あり）情報入力シート'!BR943=1,'発達障害（診断書なし・配慮あり）情報入力シート'!D943&lt;&gt;"",'発達障害（診断書なし・配慮あり）情報入力シート'!D943&lt;&gt;"入学しなかった"),1,0))</f>
        <v>0</v>
      </c>
      <c r="F943" s="1218">
        <f t="shared" si="43"/>
        <v>0</v>
      </c>
      <c r="G943" s="1218" t="str">
        <f>IFERROR(MATCH(ROW('発達障害（診断書なし・配慮あり）情報入力シート'!AN919),F:F,0),"")</f>
        <v/>
      </c>
      <c r="H943" s="8">
        <f>IF('発達障害（診断書なし・配慮あり）情報入力シート'!CL943="",0,IF(AND('発達障害（診断書なし・配慮あり）情報入力シート'!CK943=1,'発達障害（診断書なし・配慮あり）情報入力シート'!D943&lt;&gt;"",'発達障害（診断書なし・配慮あり）情報入力シート'!D943&lt;&gt;"入学しなかった"),1,0))</f>
        <v>0</v>
      </c>
      <c r="I943" s="8">
        <f t="shared" si="44"/>
        <v>0</v>
      </c>
      <c r="J943" s="8" t="str">
        <f>IFERROR(MATCH(ROW('発達障害（診断書なし・配慮あり）情報入力シート'!BD919),I:I,0),"")</f>
        <v/>
      </c>
      <c r="K943" s="8">
        <f>IF(OR(SUM('発達障害（診断書なし・配慮あり）情報入力シート'!AT943:BQ943,'発達障害（診断書なし・配慮あり）情報入力シート'!BT943:CJ943)&gt;0,COUNTA('発達障害（診断書なし・配慮あり）情報入力シート'!BR943:BS943)=2,COUNTA('発達障害（診断書なし・配慮あり）情報入力シート'!CK943:CL943)=2),1,0)</f>
        <v>0</v>
      </c>
      <c r="L943" s="8">
        <f>SUM('発達障害（診断書なし・配慮あり）情報入力シート'!J943:M943)+COUNTA('発達障害（診断書なし・配慮あり）情報入力シート'!N943)</f>
        <v>0</v>
      </c>
      <c r="M943" s="8">
        <f>SUM('発達障害（診断書なし・配慮あり）情報入力シート'!O943:R943)+COUNTA('発達障害（診断書なし・配慮あり）情報入力シート'!S943)</f>
        <v>0</v>
      </c>
      <c r="N943" s="8">
        <f>IF(SUM('発達障害（診断書なし・配慮あり）情報入力シート'!$T943:$AP943)&gt;0,1,0)</f>
        <v>0</v>
      </c>
      <c r="O943" s="8">
        <f>IF('発達障害（診断書なし・配慮あり）情報入力シート'!D943="入学者(新1年生)",1,0)</f>
        <v>0</v>
      </c>
    </row>
    <row r="944" spans="1:15" x14ac:dyDescent="0.4">
      <c r="A944" s="1217">
        <v>920</v>
      </c>
      <c r="B944" s="1218">
        <f>IF('発達障害（診断書なし・配慮あり）情報入力シート'!AQ944="",0,IF(AND('発達障害（診断書なし・配慮あり）情報入力シート'!AP944=1,'発達障害（診断書なし・配慮あり）情報入力シート'!D944&lt;&gt;"",'発達障害（診断書なし・配慮あり）情報入力シート'!D944&lt;&gt;"在籍者(2年生以上)"),1,0))</f>
        <v>0</v>
      </c>
      <c r="C944" s="1218">
        <f t="shared" si="42"/>
        <v>0</v>
      </c>
      <c r="D944" s="1218" t="str">
        <f>IFERROR(MATCH(ROW('発達障害（診断書なし・配慮あり）情報入力シート'!A920),C:C,0),"")</f>
        <v/>
      </c>
      <c r="E944" s="1218">
        <f>IF('発達障害（診断書なし・配慮あり）情報入力シート'!BS944="",0,IF(AND('発達障害（診断書なし・配慮あり）情報入力シート'!BR944=1,'発達障害（診断書なし・配慮あり）情報入力シート'!D944&lt;&gt;"",'発達障害（診断書なし・配慮あり）情報入力シート'!D944&lt;&gt;"入学しなかった"),1,0))</f>
        <v>0</v>
      </c>
      <c r="F944" s="1218">
        <f t="shared" si="43"/>
        <v>0</v>
      </c>
      <c r="G944" s="1218" t="str">
        <f>IFERROR(MATCH(ROW('発達障害（診断書なし・配慮あり）情報入力シート'!AN920),F:F,0),"")</f>
        <v/>
      </c>
      <c r="H944" s="8">
        <f>IF('発達障害（診断書なし・配慮あり）情報入力シート'!CL944="",0,IF(AND('発達障害（診断書なし・配慮あり）情報入力シート'!CK944=1,'発達障害（診断書なし・配慮あり）情報入力シート'!D944&lt;&gt;"",'発達障害（診断書なし・配慮あり）情報入力シート'!D944&lt;&gt;"入学しなかった"),1,0))</f>
        <v>0</v>
      </c>
      <c r="I944" s="8">
        <f t="shared" si="44"/>
        <v>0</v>
      </c>
      <c r="J944" s="8" t="str">
        <f>IFERROR(MATCH(ROW('発達障害（診断書なし・配慮あり）情報入力シート'!BD920),I:I,0),"")</f>
        <v/>
      </c>
      <c r="K944" s="8">
        <f>IF(OR(SUM('発達障害（診断書なし・配慮あり）情報入力シート'!AT944:BQ944,'発達障害（診断書なし・配慮あり）情報入力シート'!BT944:CJ944)&gt;0,COUNTA('発達障害（診断書なし・配慮あり）情報入力シート'!BR944:BS944)=2,COUNTA('発達障害（診断書なし・配慮あり）情報入力シート'!CK944:CL944)=2),1,0)</f>
        <v>0</v>
      </c>
      <c r="L944" s="8">
        <f>SUM('発達障害（診断書なし・配慮あり）情報入力シート'!J944:M944)+COUNTA('発達障害（診断書なし・配慮あり）情報入力シート'!N944)</f>
        <v>0</v>
      </c>
      <c r="M944" s="8">
        <f>SUM('発達障害（診断書なし・配慮あり）情報入力シート'!O944:R944)+COUNTA('発達障害（診断書なし・配慮あり）情報入力シート'!S944)</f>
        <v>0</v>
      </c>
      <c r="N944" s="8">
        <f>IF(SUM('発達障害（診断書なし・配慮あり）情報入力シート'!$T944:$AP944)&gt;0,1,0)</f>
        <v>0</v>
      </c>
      <c r="O944" s="8">
        <f>IF('発達障害（診断書なし・配慮あり）情報入力シート'!D944="入学者(新1年生)",1,0)</f>
        <v>0</v>
      </c>
    </row>
    <row r="945" spans="1:15" x14ac:dyDescent="0.4">
      <c r="A945" s="1217">
        <v>921</v>
      </c>
      <c r="B945" s="1218">
        <f>IF('発達障害（診断書なし・配慮あり）情報入力シート'!AQ945="",0,IF(AND('発達障害（診断書なし・配慮あり）情報入力シート'!AP945=1,'発達障害（診断書なし・配慮あり）情報入力シート'!D945&lt;&gt;"",'発達障害（診断書なし・配慮あり）情報入力シート'!D945&lt;&gt;"在籍者(2年生以上)"),1,0))</f>
        <v>0</v>
      </c>
      <c r="C945" s="1218">
        <f t="shared" si="42"/>
        <v>0</v>
      </c>
      <c r="D945" s="1218" t="str">
        <f>IFERROR(MATCH(ROW('発達障害（診断書なし・配慮あり）情報入力シート'!A921),C:C,0),"")</f>
        <v/>
      </c>
      <c r="E945" s="1218">
        <f>IF('発達障害（診断書なし・配慮あり）情報入力シート'!BS945="",0,IF(AND('発達障害（診断書なし・配慮あり）情報入力シート'!BR945=1,'発達障害（診断書なし・配慮あり）情報入力シート'!D945&lt;&gt;"",'発達障害（診断書なし・配慮あり）情報入力シート'!D945&lt;&gt;"入学しなかった"),1,0))</f>
        <v>0</v>
      </c>
      <c r="F945" s="1218">
        <f t="shared" si="43"/>
        <v>0</v>
      </c>
      <c r="G945" s="1218" t="str">
        <f>IFERROR(MATCH(ROW('発達障害（診断書なし・配慮あり）情報入力シート'!AN921),F:F,0),"")</f>
        <v/>
      </c>
      <c r="H945" s="8">
        <f>IF('発達障害（診断書なし・配慮あり）情報入力シート'!CL945="",0,IF(AND('発達障害（診断書なし・配慮あり）情報入力シート'!CK945=1,'発達障害（診断書なし・配慮あり）情報入力シート'!D945&lt;&gt;"",'発達障害（診断書なし・配慮あり）情報入力シート'!D945&lt;&gt;"入学しなかった"),1,0))</f>
        <v>0</v>
      </c>
      <c r="I945" s="8">
        <f t="shared" si="44"/>
        <v>0</v>
      </c>
      <c r="J945" s="8" t="str">
        <f>IFERROR(MATCH(ROW('発達障害（診断書なし・配慮あり）情報入力シート'!BD921),I:I,0),"")</f>
        <v/>
      </c>
      <c r="K945" s="8">
        <f>IF(OR(SUM('発達障害（診断書なし・配慮あり）情報入力シート'!AT945:BQ945,'発達障害（診断書なし・配慮あり）情報入力シート'!BT945:CJ945)&gt;0,COUNTA('発達障害（診断書なし・配慮あり）情報入力シート'!BR945:BS945)=2,COUNTA('発達障害（診断書なし・配慮あり）情報入力シート'!CK945:CL945)=2),1,0)</f>
        <v>0</v>
      </c>
      <c r="L945" s="8">
        <f>SUM('発達障害（診断書なし・配慮あり）情報入力シート'!J945:M945)+COUNTA('発達障害（診断書なし・配慮あり）情報入力シート'!N945)</f>
        <v>0</v>
      </c>
      <c r="M945" s="8">
        <f>SUM('発達障害（診断書なし・配慮あり）情報入力シート'!O945:R945)+COUNTA('発達障害（診断書なし・配慮あり）情報入力シート'!S945)</f>
        <v>0</v>
      </c>
      <c r="N945" s="8">
        <f>IF(SUM('発達障害（診断書なし・配慮あり）情報入力シート'!$T945:$AP945)&gt;0,1,0)</f>
        <v>0</v>
      </c>
      <c r="O945" s="8">
        <f>IF('発達障害（診断書なし・配慮あり）情報入力シート'!D945="入学者(新1年生)",1,0)</f>
        <v>0</v>
      </c>
    </row>
    <row r="946" spans="1:15" x14ac:dyDescent="0.4">
      <c r="A946" s="1217">
        <v>922</v>
      </c>
      <c r="B946" s="1218">
        <f>IF('発達障害（診断書なし・配慮あり）情報入力シート'!AQ946="",0,IF(AND('発達障害（診断書なし・配慮あり）情報入力シート'!AP946=1,'発達障害（診断書なし・配慮あり）情報入力シート'!D946&lt;&gt;"",'発達障害（診断書なし・配慮あり）情報入力シート'!D946&lt;&gt;"在籍者(2年生以上)"),1,0))</f>
        <v>0</v>
      </c>
      <c r="C946" s="1218">
        <f t="shared" si="42"/>
        <v>0</v>
      </c>
      <c r="D946" s="1218" t="str">
        <f>IFERROR(MATCH(ROW('発達障害（診断書なし・配慮あり）情報入力シート'!A922),C:C,0),"")</f>
        <v/>
      </c>
      <c r="E946" s="1218">
        <f>IF('発達障害（診断書なし・配慮あり）情報入力シート'!BS946="",0,IF(AND('発達障害（診断書なし・配慮あり）情報入力シート'!BR946=1,'発達障害（診断書なし・配慮あり）情報入力シート'!D946&lt;&gt;"",'発達障害（診断書なし・配慮あり）情報入力シート'!D946&lt;&gt;"入学しなかった"),1,0))</f>
        <v>0</v>
      </c>
      <c r="F946" s="1218">
        <f t="shared" si="43"/>
        <v>0</v>
      </c>
      <c r="G946" s="1218" t="str">
        <f>IFERROR(MATCH(ROW('発達障害（診断書なし・配慮あり）情報入力シート'!AN922),F:F,0),"")</f>
        <v/>
      </c>
      <c r="H946" s="8">
        <f>IF('発達障害（診断書なし・配慮あり）情報入力シート'!CL946="",0,IF(AND('発達障害（診断書なし・配慮あり）情報入力シート'!CK946=1,'発達障害（診断書なし・配慮あり）情報入力シート'!D946&lt;&gt;"",'発達障害（診断書なし・配慮あり）情報入力シート'!D946&lt;&gt;"入学しなかった"),1,0))</f>
        <v>0</v>
      </c>
      <c r="I946" s="8">
        <f t="shared" si="44"/>
        <v>0</v>
      </c>
      <c r="J946" s="8" t="str">
        <f>IFERROR(MATCH(ROW('発達障害（診断書なし・配慮あり）情報入力シート'!BD922),I:I,0),"")</f>
        <v/>
      </c>
      <c r="K946" s="8">
        <f>IF(OR(SUM('発達障害（診断書なし・配慮あり）情報入力シート'!AT946:BQ946,'発達障害（診断書なし・配慮あり）情報入力シート'!BT946:CJ946)&gt;0,COUNTA('発達障害（診断書なし・配慮あり）情報入力シート'!BR946:BS946)=2,COUNTA('発達障害（診断書なし・配慮あり）情報入力シート'!CK946:CL946)=2),1,0)</f>
        <v>0</v>
      </c>
      <c r="L946" s="8">
        <f>SUM('発達障害（診断書なし・配慮あり）情報入力シート'!J946:M946)+COUNTA('発達障害（診断書なし・配慮あり）情報入力シート'!N946)</f>
        <v>0</v>
      </c>
      <c r="M946" s="8">
        <f>SUM('発達障害（診断書なし・配慮あり）情報入力シート'!O946:R946)+COUNTA('発達障害（診断書なし・配慮あり）情報入力シート'!S946)</f>
        <v>0</v>
      </c>
      <c r="N946" s="8">
        <f>IF(SUM('発達障害（診断書なし・配慮あり）情報入力シート'!$T946:$AP946)&gt;0,1,0)</f>
        <v>0</v>
      </c>
      <c r="O946" s="8">
        <f>IF('発達障害（診断書なし・配慮あり）情報入力シート'!D946="入学者(新1年生)",1,0)</f>
        <v>0</v>
      </c>
    </row>
    <row r="947" spans="1:15" x14ac:dyDescent="0.4">
      <c r="A947" s="1217">
        <v>923</v>
      </c>
      <c r="B947" s="1218">
        <f>IF('発達障害（診断書なし・配慮あり）情報入力シート'!AQ947="",0,IF(AND('発達障害（診断書なし・配慮あり）情報入力シート'!AP947=1,'発達障害（診断書なし・配慮あり）情報入力シート'!D947&lt;&gt;"",'発達障害（診断書なし・配慮あり）情報入力シート'!D947&lt;&gt;"在籍者(2年生以上)"),1,0))</f>
        <v>0</v>
      </c>
      <c r="C947" s="1218">
        <f t="shared" si="42"/>
        <v>0</v>
      </c>
      <c r="D947" s="1218" t="str">
        <f>IFERROR(MATCH(ROW('発達障害（診断書なし・配慮あり）情報入力シート'!A923),C:C,0),"")</f>
        <v/>
      </c>
      <c r="E947" s="1218">
        <f>IF('発達障害（診断書なし・配慮あり）情報入力シート'!BS947="",0,IF(AND('発達障害（診断書なし・配慮あり）情報入力シート'!BR947=1,'発達障害（診断書なし・配慮あり）情報入力シート'!D947&lt;&gt;"",'発達障害（診断書なし・配慮あり）情報入力シート'!D947&lt;&gt;"入学しなかった"),1,0))</f>
        <v>0</v>
      </c>
      <c r="F947" s="1218">
        <f t="shared" si="43"/>
        <v>0</v>
      </c>
      <c r="G947" s="1218" t="str">
        <f>IFERROR(MATCH(ROW('発達障害（診断書なし・配慮あり）情報入力シート'!AN923),F:F,0),"")</f>
        <v/>
      </c>
      <c r="H947" s="8">
        <f>IF('発達障害（診断書なし・配慮あり）情報入力シート'!CL947="",0,IF(AND('発達障害（診断書なし・配慮あり）情報入力シート'!CK947=1,'発達障害（診断書なし・配慮あり）情報入力シート'!D947&lt;&gt;"",'発達障害（診断書なし・配慮あり）情報入力シート'!D947&lt;&gt;"入学しなかった"),1,0))</f>
        <v>0</v>
      </c>
      <c r="I947" s="8">
        <f t="shared" si="44"/>
        <v>0</v>
      </c>
      <c r="J947" s="8" t="str">
        <f>IFERROR(MATCH(ROW('発達障害（診断書なし・配慮あり）情報入力シート'!BD923),I:I,0),"")</f>
        <v/>
      </c>
      <c r="K947" s="8">
        <f>IF(OR(SUM('発達障害（診断書なし・配慮あり）情報入力シート'!AT947:BQ947,'発達障害（診断書なし・配慮あり）情報入力シート'!BT947:CJ947)&gt;0,COUNTA('発達障害（診断書なし・配慮あり）情報入力シート'!BR947:BS947)=2,COUNTA('発達障害（診断書なし・配慮あり）情報入力シート'!CK947:CL947)=2),1,0)</f>
        <v>0</v>
      </c>
      <c r="L947" s="8">
        <f>SUM('発達障害（診断書なし・配慮あり）情報入力シート'!J947:M947)+COUNTA('発達障害（診断書なし・配慮あり）情報入力シート'!N947)</f>
        <v>0</v>
      </c>
      <c r="M947" s="8">
        <f>SUM('発達障害（診断書なし・配慮あり）情報入力シート'!O947:R947)+COUNTA('発達障害（診断書なし・配慮あり）情報入力シート'!S947)</f>
        <v>0</v>
      </c>
      <c r="N947" s="8">
        <f>IF(SUM('発達障害（診断書なし・配慮あり）情報入力シート'!$T947:$AP947)&gt;0,1,0)</f>
        <v>0</v>
      </c>
      <c r="O947" s="8">
        <f>IF('発達障害（診断書なし・配慮あり）情報入力シート'!D947="入学者(新1年生)",1,0)</f>
        <v>0</v>
      </c>
    </row>
    <row r="948" spans="1:15" x14ac:dyDescent="0.4">
      <c r="A948" s="1217">
        <v>924</v>
      </c>
      <c r="B948" s="1218">
        <f>IF('発達障害（診断書なし・配慮あり）情報入力シート'!AQ948="",0,IF(AND('発達障害（診断書なし・配慮あり）情報入力シート'!AP948=1,'発達障害（診断書なし・配慮あり）情報入力シート'!D948&lt;&gt;"",'発達障害（診断書なし・配慮あり）情報入力シート'!D948&lt;&gt;"在籍者(2年生以上)"),1,0))</f>
        <v>0</v>
      </c>
      <c r="C948" s="1218">
        <f t="shared" si="42"/>
        <v>0</v>
      </c>
      <c r="D948" s="1218" t="str">
        <f>IFERROR(MATCH(ROW('発達障害（診断書なし・配慮あり）情報入力シート'!A924),C:C,0),"")</f>
        <v/>
      </c>
      <c r="E948" s="1218">
        <f>IF('発達障害（診断書なし・配慮あり）情報入力シート'!BS948="",0,IF(AND('発達障害（診断書なし・配慮あり）情報入力シート'!BR948=1,'発達障害（診断書なし・配慮あり）情報入力シート'!D948&lt;&gt;"",'発達障害（診断書なし・配慮あり）情報入力シート'!D948&lt;&gt;"入学しなかった"),1,0))</f>
        <v>0</v>
      </c>
      <c r="F948" s="1218">
        <f t="shared" si="43"/>
        <v>0</v>
      </c>
      <c r="G948" s="1218" t="str">
        <f>IFERROR(MATCH(ROW('発達障害（診断書なし・配慮あり）情報入力シート'!AN924),F:F,0),"")</f>
        <v/>
      </c>
      <c r="H948" s="8">
        <f>IF('発達障害（診断書なし・配慮あり）情報入力シート'!CL948="",0,IF(AND('発達障害（診断書なし・配慮あり）情報入力シート'!CK948=1,'発達障害（診断書なし・配慮あり）情報入力シート'!D948&lt;&gt;"",'発達障害（診断書なし・配慮あり）情報入力シート'!D948&lt;&gt;"入学しなかった"),1,0))</f>
        <v>0</v>
      </c>
      <c r="I948" s="8">
        <f t="shared" si="44"/>
        <v>0</v>
      </c>
      <c r="J948" s="8" t="str">
        <f>IFERROR(MATCH(ROW('発達障害（診断書なし・配慮あり）情報入力シート'!BD924),I:I,0),"")</f>
        <v/>
      </c>
      <c r="K948" s="8">
        <f>IF(OR(SUM('発達障害（診断書なし・配慮あり）情報入力シート'!AT948:BQ948,'発達障害（診断書なし・配慮あり）情報入力シート'!BT948:CJ948)&gt;0,COUNTA('発達障害（診断書なし・配慮あり）情報入力シート'!BR948:BS948)=2,COUNTA('発達障害（診断書なし・配慮あり）情報入力シート'!CK948:CL948)=2),1,0)</f>
        <v>0</v>
      </c>
      <c r="L948" s="8">
        <f>SUM('発達障害（診断書なし・配慮あり）情報入力シート'!J948:M948)+COUNTA('発達障害（診断書なし・配慮あり）情報入力シート'!N948)</f>
        <v>0</v>
      </c>
      <c r="M948" s="8">
        <f>SUM('発達障害（診断書なし・配慮あり）情報入力シート'!O948:R948)+COUNTA('発達障害（診断書なし・配慮あり）情報入力シート'!S948)</f>
        <v>0</v>
      </c>
      <c r="N948" s="8">
        <f>IF(SUM('発達障害（診断書なし・配慮あり）情報入力シート'!$T948:$AP948)&gt;0,1,0)</f>
        <v>0</v>
      </c>
      <c r="O948" s="8">
        <f>IF('発達障害（診断書なし・配慮あり）情報入力シート'!D948="入学者(新1年生)",1,0)</f>
        <v>0</v>
      </c>
    </row>
    <row r="949" spans="1:15" x14ac:dyDescent="0.4">
      <c r="A949" s="1217">
        <v>925</v>
      </c>
      <c r="B949" s="1218">
        <f>IF('発達障害（診断書なし・配慮あり）情報入力シート'!AQ949="",0,IF(AND('発達障害（診断書なし・配慮あり）情報入力シート'!AP949=1,'発達障害（診断書なし・配慮あり）情報入力シート'!D949&lt;&gt;"",'発達障害（診断書なし・配慮あり）情報入力シート'!D949&lt;&gt;"在籍者(2年生以上)"),1,0))</f>
        <v>0</v>
      </c>
      <c r="C949" s="1218">
        <f t="shared" si="42"/>
        <v>0</v>
      </c>
      <c r="D949" s="1218" t="str">
        <f>IFERROR(MATCH(ROW('発達障害（診断書なし・配慮あり）情報入力シート'!A925),C:C,0),"")</f>
        <v/>
      </c>
      <c r="E949" s="1218">
        <f>IF('発達障害（診断書なし・配慮あり）情報入力シート'!BS949="",0,IF(AND('発達障害（診断書なし・配慮あり）情報入力シート'!BR949=1,'発達障害（診断書なし・配慮あり）情報入力シート'!D949&lt;&gt;"",'発達障害（診断書なし・配慮あり）情報入力シート'!D949&lt;&gt;"入学しなかった"),1,0))</f>
        <v>0</v>
      </c>
      <c r="F949" s="1218">
        <f t="shared" si="43"/>
        <v>0</v>
      </c>
      <c r="G949" s="1218" t="str">
        <f>IFERROR(MATCH(ROW('発達障害（診断書なし・配慮あり）情報入力シート'!AN925),F:F,0),"")</f>
        <v/>
      </c>
      <c r="H949" s="8">
        <f>IF('発達障害（診断書なし・配慮あり）情報入力シート'!CL949="",0,IF(AND('発達障害（診断書なし・配慮あり）情報入力シート'!CK949=1,'発達障害（診断書なし・配慮あり）情報入力シート'!D949&lt;&gt;"",'発達障害（診断書なし・配慮あり）情報入力シート'!D949&lt;&gt;"入学しなかった"),1,0))</f>
        <v>0</v>
      </c>
      <c r="I949" s="8">
        <f t="shared" si="44"/>
        <v>0</v>
      </c>
      <c r="J949" s="8" t="str">
        <f>IFERROR(MATCH(ROW('発達障害（診断書なし・配慮あり）情報入力シート'!BD925),I:I,0),"")</f>
        <v/>
      </c>
      <c r="K949" s="8">
        <f>IF(OR(SUM('発達障害（診断書なし・配慮あり）情報入力シート'!AT949:BQ949,'発達障害（診断書なし・配慮あり）情報入力シート'!BT949:CJ949)&gt;0,COUNTA('発達障害（診断書なし・配慮あり）情報入力シート'!BR949:BS949)=2,COUNTA('発達障害（診断書なし・配慮あり）情報入力シート'!CK949:CL949)=2),1,0)</f>
        <v>0</v>
      </c>
      <c r="L949" s="8">
        <f>SUM('発達障害（診断書なし・配慮あり）情報入力シート'!J949:M949)+COUNTA('発達障害（診断書なし・配慮あり）情報入力シート'!N949)</f>
        <v>0</v>
      </c>
      <c r="M949" s="8">
        <f>SUM('発達障害（診断書なし・配慮あり）情報入力シート'!O949:R949)+COUNTA('発達障害（診断書なし・配慮あり）情報入力シート'!S949)</f>
        <v>0</v>
      </c>
      <c r="N949" s="8">
        <f>IF(SUM('発達障害（診断書なし・配慮あり）情報入力シート'!$T949:$AP949)&gt;0,1,0)</f>
        <v>0</v>
      </c>
      <c r="O949" s="8">
        <f>IF('発達障害（診断書なし・配慮あり）情報入力シート'!D949="入学者(新1年生)",1,0)</f>
        <v>0</v>
      </c>
    </row>
    <row r="950" spans="1:15" x14ac:dyDescent="0.4">
      <c r="A950" s="1217">
        <v>926</v>
      </c>
      <c r="B950" s="1218">
        <f>IF('発達障害（診断書なし・配慮あり）情報入力シート'!AQ950="",0,IF(AND('発達障害（診断書なし・配慮あり）情報入力シート'!AP950=1,'発達障害（診断書なし・配慮あり）情報入力シート'!D950&lt;&gt;"",'発達障害（診断書なし・配慮あり）情報入力シート'!D950&lt;&gt;"在籍者(2年生以上)"),1,0))</f>
        <v>0</v>
      </c>
      <c r="C950" s="1218">
        <f t="shared" si="42"/>
        <v>0</v>
      </c>
      <c r="D950" s="1218" t="str">
        <f>IFERROR(MATCH(ROW('発達障害（診断書なし・配慮あり）情報入力シート'!A926),C:C,0),"")</f>
        <v/>
      </c>
      <c r="E950" s="1218">
        <f>IF('発達障害（診断書なし・配慮あり）情報入力シート'!BS950="",0,IF(AND('発達障害（診断書なし・配慮あり）情報入力シート'!BR950=1,'発達障害（診断書なし・配慮あり）情報入力シート'!D950&lt;&gt;"",'発達障害（診断書なし・配慮あり）情報入力シート'!D950&lt;&gt;"入学しなかった"),1,0))</f>
        <v>0</v>
      </c>
      <c r="F950" s="1218">
        <f t="shared" si="43"/>
        <v>0</v>
      </c>
      <c r="G950" s="1218" t="str">
        <f>IFERROR(MATCH(ROW('発達障害（診断書なし・配慮あり）情報入力シート'!AN926),F:F,0),"")</f>
        <v/>
      </c>
      <c r="H950" s="8">
        <f>IF('発達障害（診断書なし・配慮あり）情報入力シート'!CL950="",0,IF(AND('発達障害（診断書なし・配慮あり）情報入力シート'!CK950=1,'発達障害（診断書なし・配慮あり）情報入力シート'!D950&lt;&gt;"",'発達障害（診断書なし・配慮あり）情報入力シート'!D950&lt;&gt;"入学しなかった"),1,0))</f>
        <v>0</v>
      </c>
      <c r="I950" s="8">
        <f t="shared" si="44"/>
        <v>0</v>
      </c>
      <c r="J950" s="8" t="str">
        <f>IFERROR(MATCH(ROW('発達障害（診断書なし・配慮あり）情報入力シート'!BD926),I:I,0),"")</f>
        <v/>
      </c>
      <c r="K950" s="8">
        <f>IF(OR(SUM('発達障害（診断書なし・配慮あり）情報入力シート'!AT950:BQ950,'発達障害（診断書なし・配慮あり）情報入力シート'!BT950:CJ950)&gt;0,COUNTA('発達障害（診断書なし・配慮あり）情報入力シート'!BR950:BS950)=2,COUNTA('発達障害（診断書なし・配慮あり）情報入力シート'!CK950:CL950)=2),1,0)</f>
        <v>0</v>
      </c>
      <c r="L950" s="8">
        <f>SUM('発達障害（診断書なし・配慮あり）情報入力シート'!J950:M950)+COUNTA('発達障害（診断書なし・配慮あり）情報入力シート'!N950)</f>
        <v>0</v>
      </c>
      <c r="M950" s="8">
        <f>SUM('発達障害（診断書なし・配慮あり）情報入力シート'!O950:R950)+COUNTA('発達障害（診断書なし・配慮あり）情報入力シート'!S950)</f>
        <v>0</v>
      </c>
      <c r="N950" s="8">
        <f>IF(SUM('発達障害（診断書なし・配慮あり）情報入力シート'!$T950:$AP950)&gt;0,1,0)</f>
        <v>0</v>
      </c>
      <c r="O950" s="8">
        <f>IF('発達障害（診断書なし・配慮あり）情報入力シート'!D950="入学者(新1年生)",1,0)</f>
        <v>0</v>
      </c>
    </row>
    <row r="951" spans="1:15" x14ac:dyDescent="0.4">
      <c r="A951" s="1217">
        <v>927</v>
      </c>
      <c r="B951" s="1218">
        <f>IF('発達障害（診断書なし・配慮あり）情報入力シート'!AQ951="",0,IF(AND('発達障害（診断書なし・配慮あり）情報入力シート'!AP951=1,'発達障害（診断書なし・配慮あり）情報入力シート'!D951&lt;&gt;"",'発達障害（診断書なし・配慮あり）情報入力シート'!D951&lt;&gt;"在籍者(2年生以上)"),1,0))</f>
        <v>0</v>
      </c>
      <c r="C951" s="1218">
        <f t="shared" si="42"/>
        <v>0</v>
      </c>
      <c r="D951" s="1218" t="str">
        <f>IFERROR(MATCH(ROW('発達障害（診断書なし・配慮あり）情報入力シート'!A927),C:C,0),"")</f>
        <v/>
      </c>
      <c r="E951" s="1218">
        <f>IF('発達障害（診断書なし・配慮あり）情報入力シート'!BS951="",0,IF(AND('発達障害（診断書なし・配慮あり）情報入力シート'!BR951=1,'発達障害（診断書なし・配慮あり）情報入力シート'!D951&lt;&gt;"",'発達障害（診断書なし・配慮あり）情報入力シート'!D951&lt;&gt;"入学しなかった"),1,0))</f>
        <v>0</v>
      </c>
      <c r="F951" s="1218">
        <f t="shared" si="43"/>
        <v>0</v>
      </c>
      <c r="G951" s="1218" t="str">
        <f>IFERROR(MATCH(ROW('発達障害（診断書なし・配慮あり）情報入力シート'!AN927),F:F,0),"")</f>
        <v/>
      </c>
      <c r="H951" s="8">
        <f>IF('発達障害（診断書なし・配慮あり）情報入力シート'!CL951="",0,IF(AND('発達障害（診断書なし・配慮あり）情報入力シート'!CK951=1,'発達障害（診断書なし・配慮あり）情報入力シート'!D951&lt;&gt;"",'発達障害（診断書なし・配慮あり）情報入力シート'!D951&lt;&gt;"入学しなかった"),1,0))</f>
        <v>0</v>
      </c>
      <c r="I951" s="8">
        <f t="shared" si="44"/>
        <v>0</v>
      </c>
      <c r="J951" s="8" t="str">
        <f>IFERROR(MATCH(ROW('発達障害（診断書なし・配慮あり）情報入力シート'!BD927),I:I,0),"")</f>
        <v/>
      </c>
      <c r="K951" s="8">
        <f>IF(OR(SUM('発達障害（診断書なし・配慮あり）情報入力シート'!AT951:BQ951,'発達障害（診断書なし・配慮あり）情報入力シート'!BT951:CJ951)&gt;0,COUNTA('発達障害（診断書なし・配慮あり）情報入力シート'!BR951:BS951)=2,COUNTA('発達障害（診断書なし・配慮あり）情報入力シート'!CK951:CL951)=2),1,0)</f>
        <v>0</v>
      </c>
      <c r="L951" s="8">
        <f>SUM('発達障害（診断書なし・配慮あり）情報入力シート'!J951:M951)+COUNTA('発達障害（診断書なし・配慮あり）情報入力シート'!N951)</f>
        <v>0</v>
      </c>
      <c r="M951" s="8">
        <f>SUM('発達障害（診断書なし・配慮あり）情報入力シート'!O951:R951)+COUNTA('発達障害（診断書なし・配慮あり）情報入力シート'!S951)</f>
        <v>0</v>
      </c>
      <c r="N951" s="8">
        <f>IF(SUM('発達障害（診断書なし・配慮あり）情報入力シート'!$T951:$AP951)&gt;0,1,0)</f>
        <v>0</v>
      </c>
      <c r="O951" s="8">
        <f>IF('発達障害（診断書なし・配慮あり）情報入力シート'!D951="入学者(新1年生)",1,0)</f>
        <v>0</v>
      </c>
    </row>
    <row r="952" spans="1:15" x14ac:dyDescent="0.4">
      <c r="A952" s="1217">
        <v>928</v>
      </c>
      <c r="B952" s="1218">
        <f>IF('発達障害（診断書なし・配慮あり）情報入力シート'!AQ952="",0,IF(AND('発達障害（診断書なし・配慮あり）情報入力シート'!AP952=1,'発達障害（診断書なし・配慮あり）情報入力シート'!D952&lt;&gt;"",'発達障害（診断書なし・配慮あり）情報入力シート'!D952&lt;&gt;"在籍者(2年生以上)"),1,0))</f>
        <v>0</v>
      </c>
      <c r="C952" s="1218">
        <f t="shared" si="42"/>
        <v>0</v>
      </c>
      <c r="D952" s="1218" t="str">
        <f>IFERROR(MATCH(ROW('発達障害（診断書なし・配慮あり）情報入力シート'!A928),C:C,0),"")</f>
        <v/>
      </c>
      <c r="E952" s="1218">
        <f>IF('発達障害（診断書なし・配慮あり）情報入力シート'!BS952="",0,IF(AND('発達障害（診断書なし・配慮あり）情報入力シート'!BR952=1,'発達障害（診断書なし・配慮あり）情報入力シート'!D952&lt;&gt;"",'発達障害（診断書なし・配慮あり）情報入力シート'!D952&lt;&gt;"入学しなかった"),1,0))</f>
        <v>0</v>
      </c>
      <c r="F952" s="1218">
        <f t="shared" si="43"/>
        <v>0</v>
      </c>
      <c r="G952" s="1218" t="str">
        <f>IFERROR(MATCH(ROW('発達障害（診断書なし・配慮あり）情報入力シート'!AN928),F:F,0),"")</f>
        <v/>
      </c>
      <c r="H952" s="8">
        <f>IF('発達障害（診断書なし・配慮あり）情報入力シート'!CL952="",0,IF(AND('発達障害（診断書なし・配慮あり）情報入力シート'!CK952=1,'発達障害（診断書なし・配慮あり）情報入力シート'!D952&lt;&gt;"",'発達障害（診断書なし・配慮あり）情報入力シート'!D952&lt;&gt;"入学しなかった"),1,0))</f>
        <v>0</v>
      </c>
      <c r="I952" s="8">
        <f t="shared" si="44"/>
        <v>0</v>
      </c>
      <c r="J952" s="8" t="str">
        <f>IFERROR(MATCH(ROW('発達障害（診断書なし・配慮あり）情報入力シート'!BD928),I:I,0),"")</f>
        <v/>
      </c>
      <c r="K952" s="8">
        <f>IF(OR(SUM('発達障害（診断書なし・配慮あり）情報入力シート'!AT952:BQ952,'発達障害（診断書なし・配慮あり）情報入力シート'!BT952:CJ952)&gt;0,COUNTA('発達障害（診断書なし・配慮あり）情報入力シート'!BR952:BS952)=2,COUNTA('発達障害（診断書なし・配慮あり）情報入力シート'!CK952:CL952)=2),1,0)</f>
        <v>0</v>
      </c>
      <c r="L952" s="8">
        <f>SUM('発達障害（診断書なし・配慮あり）情報入力シート'!J952:M952)+COUNTA('発達障害（診断書なし・配慮あり）情報入力シート'!N952)</f>
        <v>0</v>
      </c>
      <c r="M952" s="8">
        <f>SUM('発達障害（診断書なし・配慮あり）情報入力シート'!O952:R952)+COUNTA('発達障害（診断書なし・配慮あり）情報入力シート'!S952)</f>
        <v>0</v>
      </c>
      <c r="N952" s="8">
        <f>IF(SUM('発達障害（診断書なし・配慮あり）情報入力シート'!$T952:$AP952)&gt;0,1,0)</f>
        <v>0</v>
      </c>
      <c r="O952" s="8">
        <f>IF('発達障害（診断書なし・配慮あり）情報入力シート'!D952="入学者(新1年生)",1,0)</f>
        <v>0</v>
      </c>
    </row>
    <row r="953" spans="1:15" x14ac:dyDescent="0.4">
      <c r="A953" s="1217">
        <v>929</v>
      </c>
      <c r="B953" s="1218">
        <f>IF('発達障害（診断書なし・配慮あり）情報入力シート'!AQ953="",0,IF(AND('発達障害（診断書なし・配慮あり）情報入力シート'!AP953=1,'発達障害（診断書なし・配慮あり）情報入力シート'!D953&lt;&gt;"",'発達障害（診断書なし・配慮あり）情報入力シート'!D953&lt;&gt;"在籍者(2年生以上)"),1,0))</f>
        <v>0</v>
      </c>
      <c r="C953" s="1218">
        <f t="shared" si="42"/>
        <v>0</v>
      </c>
      <c r="D953" s="1218" t="str">
        <f>IFERROR(MATCH(ROW('発達障害（診断書なし・配慮あり）情報入力シート'!A929),C:C,0),"")</f>
        <v/>
      </c>
      <c r="E953" s="1218">
        <f>IF('発達障害（診断書なし・配慮あり）情報入力シート'!BS953="",0,IF(AND('発達障害（診断書なし・配慮あり）情報入力シート'!BR953=1,'発達障害（診断書なし・配慮あり）情報入力シート'!D953&lt;&gt;"",'発達障害（診断書なし・配慮あり）情報入力シート'!D953&lt;&gt;"入学しなかった"),1,0))</f>
        <v>0</v>
      </c>
      <c r="F953" s="1218">
        <f t="shared" si="43"/>
        <v>0</v>
      </c>
      <c r="G953" s="1218" t="str">
        <f>IFERROR(MATCH(ROW('発達障害（診断書なし・配慮あり）情報入力シート'!AN929),F:F,0),"")</f>
        <v/>
      </c>
      <c r="H953" s="8">
        <f>IF('発達障害（診断書なし・配慮あり）情報入力シート'!CL953="",0,IF(AND('発達障害（診断書なし・配慮あり）情報入力シート'!CK953=1,'発達障害（診断書なし・配慮あり）情報入力シート'!D953&lt;&gt;"",'発達障害（診断書なし・配慮あり）情報入力シート'!D953&lt;&gt;"入学しなかった"),1,0))</f>
        <v>0</v>
      </c>
      <c r="I953" s="8">
        <f t="shared" si="44"/>
        <v>0</v>
      </c>
      <c r="J953" s="8" t="str">
        <f>IFERROR(MATCH(ROW('発達障害（診断書なし・配慮あり）情報入力シート'!BD929),I:I,0),"")</f>
        <v/>
      </c>
      <c r="K953" s="8">
        <f>IF(OR(SUM('発達障害（診断書なし・配慮あり）情報入力シート'!AT953:BQ953,'発達障害（診断書なし・配慮あり）情報入力シート'!BT953:CJ953)&gt;0,COUNTA('発達障害（診断書なし・配慮あり）情報入力シート'!BR953:BS953)=2,COUNTA('発達障害（診断書なし・配慮あり）情報入力シート'!CK953:CL953)=2),1,0)</f>
        <v>0</v>
      </c>
      <c r="L953" s="8">
        <f>SUM('発達障害（診断書なし・配慮あり）情報入力シート'!J953:M953)+COUNTA('発達障害（診断書なし・配慮あり）情報入力シート'!N953)</f>
        <v>0</v>
      </c>
      <c r="M953" s="8">
        <f>SUM('発達障害（診断書なし・配慮あり）情報入力シート'!O953:R953)+COUNTA('発達障害（診断書なし・配慮あり）情報入力シート'!S953)</f>
        <v>0</v>
      </c>
      <c r="N953" s="8">
        <f>IF(SUM('発達障害（診断書なし・配慮あり）情報入力シート'!$T953:$AP953)&gt;0,1,0)</f>
        <v>0</v>
      </c>
      <c r="O953" s="8">
        <f>IF('発達障害（診断書なし・配慮あり）情報入力シート'!D953="入学者(新1年生)",1,0)</f>
        <v>0</v>
      </c>
    </row>
    <row r="954" spans="1:15" x14ac:dyDescent="0.4">
      <c r="A954" s="1217">
        <v>930</v>
      </c>
      <c r="B954" s="1218">
        <f>IF('発達障害（診断書なし・配慮あり）情報入力シート'!AQ954="",0,IF(AND('発達障害（診断書なし・配慮あり）情報入力シート'!AP954=1,'発達障害（診断書なし・配慮あり）情報入力シート'!D954&lt;&gt;"",'発達障害（診断書なし・配慮あり）情報入力シート'!D954&lt;&gt;"在籍者(2年生以上)"),1,0))</f>
        <v>0</v>
      </c>
      <c r="C954" s="1218">
        <f t="shared" si="42"/>
        <v>0</v>
      </c>
      <c r="D954" s="1218" t="str">
        <f>IFERROR(MATCH(ROW('発達障害（診断書なし・配慮あり）情報入力シート'!A930),C:C,0),"")</f>
        <v/>
      </c>
      <c r="E954" s="1218">
        <f>IF('発達障害（診断書なし・配慮あり）情報入力シート'!BS954="",0,IF(AND('発達障害（診断書なし・配慮あり）情報入力シート'!BR954=1,'発達障害（診断書なし・配慮あり）情報入力シート'!D954&lt;&gt;"",'発達障害（診断書なし・配慮あり）情報入力シート'!D954&lt;&gt;"入学しなかった"),1,0))</f>
        <v>0</v>
      </c>
      <c r="F954" s="1218">
        <f t="shared" si="43"/>
        <v>0</v>
      </c>
      <c r="G954" s="1218" t="str">
        <f>IFERROR(MATCH(ROW('発達障害（診断書なし・配慮あり）情報入力シート'!AN930),F:F,0),"")</f>
        <v/>
      </c>
      <c r="H954" s="8">
        <f>IF('発達障害（診断書なし・配慮あり）情報入力シート'!CL954="",0,IF(AND('発達障害（診断書なし・配慮あり）情報入力シート'!CK954=1,'発達障害（診断書なし・配慮あり）情報入力シート'!D954&lt;&gt;"",'発達障害（診断書なし・配慮あり）情報入力シート'!D954&lt;&gt;"入学しなかった"),1,0))</f>
        <v>0</v>
      </c>
      <c r="I954" s="8">
        <f t="shared" si="44"/>
        <v>0</v>
      </c>
      <c r="J954" s="8" t="str">
        <f>IFERROR(MATCH(ROW('発達障害（診断書なし・配慮あり）情報入力シート'!BD930),I:I,0),"")</f>
        <v/>
      </c>
      <c r="K954" s="8">
        <f>IF(OR(SUM('発達障害（診断書なし・配慮あり）情報入力シート'!AT954:BQ954,'発達障害（診断書なし・配慮あり）情報入力シート'!BT954:CJ954)&gt;0,COUNTA('発達障害（診断書なし・配慮あり）情報入力シート'!BR954:BS954)=2,COUNTA('発達障害（診断書なし・配慮あり）情報入力シート'!CK954:CL954)=2),1,0)</f>
        <v>0</v>
      </c>
      <c r="L954" s="8">
        <f>SUM('発達障害（診断書なし・配慮あり）情報入力シート'!J954:M954)+COUNTA('発達障害（診断書なし・配慮あり）情報入力シート'!N954)</f>
        <v>0</v>
      </c>
      <c r="M954" s="8">
        <f>SUM('発達障害（診断書なし・配慮あり）情報入力シート'!O954:R954)+COUNTA('発達障害（診断書なし・配慮あり）情報入力シート'!S954)</f>
        <v>0</v>
      </c>
      <c r="N954" s="8">
        <f>IF(SUM('発達障害（診断書なし・配慮あり）情報入力シート'!$T954:$AP954)&gt;0,1,0)</f>
        <v>0</v>
      </c>
      <c r="O954" s="8">
        <f>IF('発達障害（診断書なし・配慮あり）情報入力シート'!D954="入学者(新1年生)",1,0)</f>
        <v>0</v>
      </c>
    </row>
    <row r="955" spans="1:15" x14ac:dyDescent="0.4">
      <c r="A955" s="1217">
        <v>931</v>
      </c>
      <c r="B955" s="1218">
        <f>IF('発達障害（診断書なし・配慮あり）情報入力シート'!AQ955="",0,IF(AND('発達障害（診断書なし・配慮あり）情報入力シート'!AP955=1,'発達障害（診断書なし・配慮あり）情報入力シート'!D955&lt;&gt;"",'発達障害（診断書なし・配慮あり）情報入力シート'!D955&lt;&gt;"在籍者(2年生以上)"),1,0))</f>
        <v>0</v>
      </c>
      <c r="C955" s="1218">
        <f t="shared" si="42"/>
        <v>0</v>
      </c>
      <c r="D955" s="1218" t="str">
        <f>IFERROR(MATCH(ROW('発達障害（診断書なし・配慮あり）情報入力シート'!A931),C:C,0),"")</f>
        <v/>
      </c>
      <c r="E955" s="1218">
        <f>IF('発達障害（診断書なし・配慮あり）情報入力シート'!BS955="",0,IF(AND('発達障害（診断書なし・配慮あり）情報入力シート'!BR955=1,'発達障害（診断書なし・配慮あり）情報入力シート'!D955&lt;&gt;"",'発達障害（診断書なし・配慮あり）情報入力シート'!D955&lt;&gt;"入学しなかった"),1,0))</f>
        <v>0</v>
      </c>
      <c r="F955" s="1218">
        <f t="shared" si="43"/>
        <v>0</v>
      </c>
      <c r="G955" s="1218" t="str">
        <f>IFERROR(MATCH(ROW('発達障害（診断書なし・配慮あり）情報入力シート'!AN931),F:F,0),"")</f>
        <v/>
      </c>
      <c r="H955" s="8">
        <f>IF('発達障害（診断書なし・配慮あり）情報入力シート'!CL955="",0,IF(AND('発達障害（診断書なし・配慮あり）情報入力シート'!CK955=1,'発達障害（診断書なし・配慮あり）情報入力シート'!D955&lt;&gt;"",'発達障害（診断書なし・配慮あり）情報入力シート'!D955&lt;&gt;"入学しなかった"),1,0))</f>
        <v>0</v>
      </c>
      <c r="I955" s="8">
        <f t="shared" si="44"/>
        <v>0</v>
      </c>
      <c r="J955" s="8" t="str">
        <f>IFERROR(MATCH(ROW('発達障害（診断書なし・配慮あり）情報入力シート'!BD931),I:I,0),"")</f>
        <v/>
      </c>
      <c r="K955" s="8">
        <f>IF(OR(SUM('発達障害（診断書なし・配慮あり）情報入力シート'!AT955:BQ955,'発達障害（診断書なし・配慮あり）情報入力シート'!BT955:CJ955)&gt;0,COUNTA('発達障害（診断書なし・配慮あり）情報入力シート'!BR955:BS955)=2,COUNTA('発達障害（診断書なし・配慮あり）情報入力シート'!CK955:CL955)=2),1,0)</f>
        <v>0</v>
      </c>
      <c r="L955" s="8">
        <f>SUM('発達障害（診断書なし・配慮あり）情報入力シート'!J955:M955)+COUNTA('発達障害（診断書なし・配慮あり）情報入力シート'!N955)</f>
        <v>0</v>
      </c>
      <c r="M955" s="8">
        <f>SUM('発達障害（診断書なし・配慮あり）情報入力シート'!O955:R955)+COUNTA('発達障害（診断書なし・配慮あり）情報入力シート'!S955)</f>
        <v>0</v>
      </c>
      <c r="N955" s="8">
        <f>IF(SUM('発達障害（診断書なし・配慮あり）情報入力シート'!$T955:$AP955)&gt;0,1,0)</f>
        <v>0</v>
      </c>
      <c r="O955" s="8">
        <f>IF('発達障害（診断書なし・配慮あり）情報入力シート'!D955="入学者(新1年生)",1,0)</f>
        <v>0</v>
      </c>
    </row>
    <row r="956" spans="1:15" x14ac:dyDescent="0.4">
      <c r="A956" s="1217">
        <v>932</v>
      </c>
      <c r="B956" s="1218">
        <f>IF('発達障害（診断書なし・配慮あり）情報入力シート'!AQ956="",0,IF(AND('発達障害（診断書なし・配慮あり）情報入力シート'!AP956=1,'発達障害（診断書なし・配慮あり）情報入力シート'!D956&lt;&gt;"",'発達障害（診断書なし・配慮あり）情報入力シート'!D956&lt;&gt;"在籍者(2年生以上)"),1,0))</f>
        <v>0</v>
      </c>
      <c r="C956" s="1218">
        <f t="shared" si="42"/>
        <v>0</v>
      </c>
      <c r="D956" s="1218" t="str">
        <f>IFERROR(MATCH(ROW('発達障害（診断書なし・配慮あり）情報入力シート'!A932),C:C,0),"")</f>
        <v/>
      </c>
      <c r="E956" s="1218">
        <f>IF('発達障害（診断書なし・配慮あり）情報入力シート'!BS956="",0,IF(AND('発達障害（診断書なし・配慮あり）情報入力シート'!BR956=1,'発達障害（診断書なし・配慮あり）情報入力シート'!D956&lt;&gt;"",'発達障害（診断書なし・配慮あり）情報入力シート'!D956&lt;&gt;"入学しなかった"),1,0))</f>
        <v>0</v>
      </c>
      <c r="F956" s="1218">
        <f t="shared" si="43"/>
        <v>0</v>
      </c>
      <c r="G956" s="1218" t="str">
        <f>IFERROR(MATCH(ROW('発達障害（診断書なし・配慮あり）情報入力シート'!AN932),F:F,0),"")</f>
        <v/>
      </c>
      <c r="H956" s="8">
        <f>IF('発達障害（診断書なし・配慮あり）情報入力シート'!CL956="",0,IF(AND('発達障害（診断書なし・配慮あり）情報入力シート'!CK956=1,'発達障害（診断書なし・配慮あり）情報入力シート'!D956&lt;&gt;"",'発達障害（診断書なし・配慮あり）情報入力シート'!D956&lt;&gt;"入学しなかった"),1,0))</f>
        <v>0</v>
      </c>
      <c r="I956" s="8">
        <f t="shared" si="44"/>
        <v>0</v>
      </c>
      <c r="J956" s="8" t="str">
        <f>IFERROR(MATCH(ROW('発達障害（診断書なし・配慮あり）情報入力シート'!BD932),I:I,0),"")</f>
        <v/>
      </c>
      <c r="K956" s="8">
        <f>IF(OR(SUM('発達障害（診断書なし・配慮あり）情報入力シート'!AT956:BQ956,'発達障害（診断書なし・配慮あり）情報入力シート'!BT956:CJ956)&gt;0,COUNTA('発達障害（診断書なし・配慮あり）情報入力シート'!BR956:BS956)=2,COUNTA('発達障害（診断書なし・配慮あり）情報入力シート'!CK956:CL956)=2),1,0)</f>
        <v>0</v>
      </c>
      <c r="L956" s="8">
        <f>SUM('発達障害（診断書なし・配慮あり）情報入力シート'!J956:M956)+COUNTA('発達障害（診断書なし・配慮あり）情報入力シート'!N956)</f>
        <v>0</v>
      </c>
      <c r="M956" s="8">
        <f>SUM('発達障害（診断書なし・配慮あり）情報入力シート'!O956:R956)+COUNTA('発達障害（診断書なし・配慮あり）情報入力シート'!S956)</f>
        <v>0</v>
      </c>
      <c r="N956" s="8">
        <f>IF(SUM('発達障害（診断書なし・配慮あり）情報入力シート'!$T956:$AP956)&gt;0,1,0)</f>
        <v>0</v>
      </c>
      <c r="O956" s="8">
        <f>IF('発達障害（診断書なし・配慮あり）情報入力シート'!D956="入学者(新1年生)",1,0)</f>
        <v>0</v>
      </c>
    </row>
    <row r="957" spans="1:15" x14ac:dyDescent="0.4">
      <c r="A957" s="1217">
        <v>933</v>
      </c>
      <c r="B957" s="1218">
        <f>IF('発達障害（診断書なし・配慮あり）情報入力シート'!AQ957="",0,IF(AND('発達障害（診断書なし・配慮あり）情報入力シート'!AP957=1,'発達障害（診断書なし・配慮あり）情報入力シート'!D957&lt;&gt;"",'発達障害（診断書なし・配慮あり）情報入力シート'!D957&lt;&gt;"在籍者(2年生以上)"),1,0))</f>
        <v>0</v>
      </c>
      <c r="C957" s="1218">
        <f t="shared" si="42"/>
        <v>0</v>
      </c>
      <c r="D957" s="1218" t="str">
        <f>IFERROR(MATCH(ROW('発達障害（診断書なし・配慮あり）情報入力シート'!A933),C:C,0),"")</f>
        <v/>
      </c>
      <c r="E957" s="1218">
        <f>IF('発達障害（診断書なし・配慮あり）情報入力シート'!BS957="",0,IF(AND('発達障害（診断書なし・配慮あり）情報入力シート'!BR957=1,'発達障害（診断書なし・配慮あり）情報入力シート'!D957&lt;&gt;"",'発達障害（診断書なし・配慮あり）情報入力シート'!D957&lt;&gt;"入学しなかった"),1,0))</f>
        <v>0</v>
      </c>
      <c r="F957" s="1218">
        <f t="shared" si="43"/>
        <v>0</v>
      </c>
      <c r="G957" s="1218" t="str">
        <f>IFERROR(MATCH(ROW('発達障害（診断書なし・配慮あり）情報入力シート'!AN933),F:F,0),"")</f>
        <v/>
      </c>
      <c r="H957" s="8">
        <f>IF('発達障害（診断書なし・配慮あり）情報入力シート'!CL957="",0,IF(AND('発達障害（診断書なし・配慮あり）情報入力シート'!CK957=1,'発達障害（診断書なし・配慮あり）情報入力シート'!D957&lt;&gt;"",'発達障害（診断書なし・配慮あり）情報入力シート'!D957&lt;&gt;"入学しなかった"),1,0))</f>
        <v>0</v>
      </c>
      <c r="I957" s="8">
        <f t="shared" si="44"/>
        <v>0</v>
      </c>
      <c r="J957" s="8" t="str">
        <f>IFERROR(MATCH(ROW('発達障害（診断書なし・配慮あり）情報入力シート'!BD933),I:I,0),"")</f>
        <v/>
      </c>
      <c r="K957" s="8">
        <f>IF(OR(SUM('発達障害（診断書なし・配慮あり）情報入力シート'!AT957:BQ957,'発達障害（診断書なし・配慮あり）情報入力シート'!BT957:CJ957)&gt;0,COUNTA('発達障害（診断書なし・配慮あり）情報入力シート'!BR957:BS957)=2,COUNTA('発達障害（診断書なし・配慮あり）情報入力シート'!CK957:CL957)=2),1,0)</f>
        <v>0</v>
      </c>
      <c r="L957" s="8">
        <f>SUM('発達障害（診断書なし・配慮あり）情報入力シート'!J957:M957)+COUNTA('発達障害（診断書なし・配慮あり）情報入力シート'!N957)</f>
        <v>0</v>
      </c>
      <c r="M957" s="8">
        <f>SUM('発達障害（診断書なし・配慮あり）情報入力シート'!O957:R957)+COUNTA('発達障害（診断書なし・配慮あり）情報入力シート'!S957)</f>
        <v>0</v>
      </c>
      <c r="N957" s="8">
        <f>IF(SUM('発達障害（診断書なし・配慮あり）情報入力シート'!$T957:$AP957)&gt;0,1,0)</f>
        <v>0</v>
      </c>
      <c r="O957" s="8">
        <f>IF('発達障害（診断書なし・配慮あり）情報入力シート'!D957="入学者(新1年生)",1,0)</f>
        <v>0</v>
      </c>
    </row>
    <row r="958" spans="1:15" x14ac:dyDescent="0.4">
      <c r="A958" s="1217">
        <v>934</v>
      </c>
      <c r="B958" s="1218">
        <f>IF('発達障害（診断書なし・配慮あり）情報入力シート'!AQ958="",0,IF(AND('発達障害（診断書なし・配慮あり）情報入力シート'!AP958=1,'発達障害（診断書なし・配慮あり）情報入力シート'!D958&lt;&gt;"",'発達障害（診断書なし・配慮あり）情報入力シート'!D958&lt;&gt;"在籍者(2年生以上)"),1,0))</f>
        <v>0</v>
      </c>
      <c r="C958" s="1218">
        <f t="shared" si="42"/>
        <v>0</v>
      </c>
      <c r="D958" s="1218" t="str">
        <f>IFERROR(MATCH(ROW('発達障害（診断書なし・配慮あり）情報入力シート'!A934),C:C,0),"")</f>
        <v/>
      </c>
      <c r="E958" s="1218">
        <f>IF('発達障害（診断書なし・配慮あり）情報入力シート'!BS958="",0,IF(AND('発達障害（診断書なし・配慮あり）情報入力シート'!BR958=1,'発達障害（診断書なし・配慮あり）情報入力シート'!D958&lt;&gt;"",'発達障害（診断書なし・配慮あり）情報入力シート'!D958&lt;&gt;"入学しなかった"),1,0))</f>
        <v>0</v>
      </c>
      <c r="F958" s="1218">
        <f t="shared" si="43"/>
        <v>0</v>
      </c>
      <c r="G958" s="1218" t="str">
        <f>IFERROR(MATCH(ROW('発達障害（診断書なし・配慮あり）情報入力シート'!AN934),F:F,0),"")</f>
        <v/>
      </c>
      <c r="H958" s="8">
        <f>IF('発達障害（診断書なし・配慮あり）情報入力シート'!CL958="",0,IF(AND('発達障害（診断書なし・配慮あり）情報入力シート'!CK958=1,'発達障害（診断書なし・配慮あり）情報入力シート'!D958&lt;&gt;"",'発達障害（診断書なし・配慮あり）情報入力シート'!D958&lt;&gt;"入学しなかった"),1,0))</f>
        <v>0</v>
      </c>
      <c r="I958" s="8">
        <f t="shared" si="44"/>
        <v>0</v>
      </c>
      <c r="J958" s="8" t="str">
        <f>IFERROR(MATCH(ROW('発達障害（診断書なし・配慮あり）情報入力シート'!BD934),I:I,0),"")</f>
        <v/>
      </c>
      <c r="K958" s="8">
        <f>IF(OR(SUM('発達障害（診断書なし・配慮あり）情報入力シート'!AT958:BQ958,'発達障害（診断書なし・配慮あり）情報入力シート'!BT958:CJ958)&gt;0,COUNTA('発達障害（診断書なし・配慮あり）情報入力シート'!BR958:BS958)=2,COUNTA('発達障害（診断書なし・配慮あり）情報入力シート'!CK958:CL958)=2),1,0)</f>
        <v>0</v>
      </c>
      <c r="L958" s="8">
        <f>SUM('発達障害（診断書なし・配慮あり）情報入力シート'!J958:M958)+COUNTA('発達障害（診断書なし・配慮あり）情報入力シート'!N958)</f>
        <v>0</v>
      </c>
      <c r="M958" s="8">
        <f>SUM('発達障害（診断書なし・配慮あり）情報入力シート'!O958:R958)+COUNTA('発達障害（診断書なし・配慮あり）情報入力シート'!S958)</f>
        <v>0</v>
      </c>
      <c r="N958" s="8">
        <f>IF(SUM('発達障害（診断書なし・配慮あり）情報入力シート'!$T958:$AP958)&gt;0,1,0)</f>
        <v>0</v>
      </c>
      <c r="O958" s="8">
        <f>IF('発達障害（診断書なし・配慮あり）情報入力シート'!D958="入学者(新1年生)",1,0)</f>
        <v>0</v>
      </c>
    </row>
    <row r="959" spans="1:15" x14ac:dyDescent="0.4">
      <c r="A959" s="1217">
        <v>935</v>
      </c>
      <c r="B959" s="1218">
        <f>IF('発達障害（診断書なし・配慮あり）情報入力シート'!AQ959="",0,IF(AND('発達障害（診断書なし・配慮あり）情報入力シート'!AP959=1,'発達障害（診断書なし・配慮あり）情報入力シート'!D959&lt;&gt;"",'発達障害（診断書なし・配慮あり）情報入力シート'!D959&lt;&gt;"在籍者(2年生以上)"),1,0))</f>
        <v>0</v>
      </c>
      <c r="C959" s="1218">
        <f t="shared" si="42"/>
        <v>0</v>
      </c>
      <c r="D959" s="1218" t="str">
        <f>IFERROR(MATCH(ROW('発達障害（診断書なし・配慮あり）情報入力シート'!A935),C:C,0),"")</f>
        <v/>
      </c>
      <c r="E959" s="1218">
        <f>IF('発達障害（診断書なし・配慮あり）情報入力シート'!BS959="",0,IF(AND('発達障害（診断書なし・配慮あり）情報入力シート'!BR959=1,'発達障害（診断書なし・配慮あり）情報入力シート'!D959&lt;&gt;"",'発達障害（診断書なし・配慮あり）情報入力シート'!D959&lt;&gt;"入学しなかった"),1,0))</f>
        <v>0</v>
      </c>
      <c r="F959" s="1218">
        <f t="shared" si="43"/>
        <v>0</v>
      </c>
      <c r="G959" s="1218" t="str">
        <f>IFERROR(MATCH(ROW('発達障害（診断書なし・配慮あり）情報入力シート'!AN935),F:F,0),"")</f>
        <v/>
      </c>
      <c r="H959" s="8">
        <f>IF('発達障害（診断書なし・配慮あり）情報入力シート'!CL959="",0,IF(AND('発達障害（診断書なし・配慮あり）情報入力シート'!CK959=1,'発達障害（診断書なし・配慮あり）情報入力シート'!D959&lt;&gt;"",'発達障害（診断書なし・配慮あり）情報入力シート'!D959&lt;&gt;"入学しなかった"),1,0))</f>
        <v>0</v>
      </c>
      <c r="I959" s="8">
        <f t="shared" si="44"/>
        <v>0</v>
      </c>
      <c r="J959" s="8" t="str">
        <f>IFERROR(MATCH(ROW('発達障害（診断書なし・配慮あり）情報入力シート'!BD935),I:I,0),"")</f>
        <v/>
      </c>
      <c r="K959" s="8">
        <f>IF(OR(SUM('発達障害（診断書なし・配慮あり）情報入力シート'!AT959:BQ959,'発達障害（診断書なし・配慮あり）情報入力シート'!BT959:CJ959)&gt;0,COUNTA('発達障害（診断書なし・配慮あり）情報入力シート'!BR959:BS959)=2,COUNTA('発達障害（診断書なし・配慮あり）情報入力シート'!CK959:CL959)=2),1,0)</f>
        <v>0</v>
      </c>
      <c r="L959" s="8">
        <f>SUM('発達障害（診断書なし・配慮あり）情報入力シート'!J959:M959)+COUNTA('発達障害（診断書なし・配慮あり）情報入力シート'!N959)</f>
        <v>0</v>
      </c>
      <c r="M959" s="8">
        <f>SUM('発達障害（診断書なし・配慮あり）情報入力シート'!O959:R959)+COUNTA('発達障害（診断書なし・配慮あり）情報入力シート'!S959)</f>
        <v>0</v>
      </c>
      <c r="N959" s="8">
        <f>IF(SUM('発達障害（診断書なし・配慮あり）情報入力シート'!$T959:$AP959)&gt;0,1,0)</f>
        <v>0</v>
      </c>
      <c r="O959" s="8">
        <f>IF('発達障害（診断書なし・配慮あり）情報入力シート'!D959="入学者(新1年生)",1,0)</f>
        <v>0</v>
      </c>
    </row>
    <row r="960" spans="1:15" x14ac:dyDescent="0.4">
      <c r="A960" s="1217">
        <v>936</v>
      </c>
      <c r="B960" s="1218">
        <f>IF('発達障害（診断書なし・配慮あり）情報入力シート'!AQ960="",0,IF(AND('発達障害（診断書なし・配慮あり）情報入力シート'!AP960=1,'発達障害（診断書なし・配慮あり）情報入力シート'!D960&lt;&gt;"",'発達障害（診断書なし・配慮あり）情報入力シート'!D960&lt;&gt;"在籍者(2年生以上)"),1,0))</f>
        <v>0</v>
      </c>
      <c r="C960" s="1218">
        <f t="shared" si="42"/>
        <v>0</v>
      </c>
      <c r="D960" s="1218" t="str">
        <f>IFERROR(MATCH(ROW('発達障害（診断書なし・配慮あり）情報入力シート'!A936),C:C,0),"")</f>
        <v/>
      </c>
      <c r="E960" s="1218">
        <f>IF('発達障害（診断書なし・配慮あり）情報入力シート'!BS960="",0,IF(AND('発達障害（診断書なし・配慮あり）情報入力シート'!BR960=1,'発達障害（診断書なし・配慮あり）情報入力シート'!D960&lt;&gt;"",'発達障害（診断書なし・配慮あり）情報入力シート'!D960&lt;&gt;"入学しなかった"),1,0))</f>
        <v>0</v>
      </c>
      <c r="F960" s="1218">
        <f t="shared" si="43"/>
        <v>0</v>
      </c>
      <c r="G960" s="1218" t="str">
        <f>IFERROR(MATCH(ROW('発達障害（診断書なし・配慮あり）情報入力シート'!AN936),F:F,0),"")</f>
        <v/>
      </c>
      <c r="H960" s="8">
        <f>IF('発達障害（診断書なし・配慮あり）情報入力シート'!CL960="",0,IF(AND('発達障害（診断書なし・配慮あり）情報入力シート'!CK960=1,'発達障害（診断書なし・配慮あり）情報入力シート'!D960&lt;&gt;"",'発達障害（診断書なし・配慮あり）情報入力シート'!D960&lt;&gt;"入学しなかった"),1,0))</f>
        <v>0</v>
      </c>
      <c r="I960" s="8">
        <f t="shared" si="44"/>
        <v>0</v>
      </c>
      <c r="J960" s="8" t="str">
        <f>IFERROR(MATCH(ROW('発達障害（診断書なし・配慮あり）情報入力シート'!BD936),I:I,0),"")</f>
        <v/>
      </c>
      <c r="K960" s="8">
        <f>IF(OR(SUM('発達障害（診断書なし・配慮あり）情報入力シート'!AT960:BQ960,'発達障害（診断書なし・配慮あり）情報入力シート'!BT960:CJ960)&gt;0,COUNTA('発達障害（診断書なし・配慮あり）情報入力シート'!BR960:BS960)=2,COUNTA('発達障害（診断書なし・配慮あり）情報入力シート'!CK960:CL960)=2),1,0)</f>
        <v>0</v>
      </c>
      <c r="L960" s="8">
        <f>SUM('発達障害（診断書なし・配慮あり）情報入力シート'!J960:M960)+COUNTA('発達障害（診断書なし・配慮あり）情報入力シート'!N960)</f>
        <v>0</v>
      </c>
      <c r="M960" s="8">
        <f>SUM('発達障害（診断書なし・配慮あり）情報入力シート'!O960:R960)+COUNTA('発達障害（診断書なし・配慮あり）情報入力シート'!S960)</f>
        <v>0</v>
      </c>
      <c r="N960" s="8">
        <f>IF(SUM('発達障害（診断書なし・配慮あり）情報入力シート'!$T960:$AP960)&gt;0,1,0)</f>
        <v>0</v>
      </c>
      <c r="O960" s="8">
        <f>IF('発達障害（診断書なし・配慮あり）情報入力シート'!D960="入学者(新1年生)",1,0)</f>
        <v>0</v>
      </c>
    </row>
    <row r="961" spans="1:15" x14ac:dyDescent="0.4">
      <c r="A961" s="1217">
        <v>937</v>
      </c>
      <c r="B961" s="1218">
        <f>IF('発達障害（診断書なし・配慮あり）情報入力シート'!AQ961="",0,IF(AND('発達障害（診断書なし・配慮あり）情報入力シート'!AP961=1,'発達障害（診断書なし・配慮あり）情報入力シート'!D961&lt;&gt;"",'発達障害（診断書なし・配慮あり）情報入力シート'!D961&lt;&gt;"在籍者(2年生以上)"),1,0))</f>
        <v>0</v>
      </c>
      <c r="C961" s="1218">
        <f t="shared" si="42"/>
        <v>0</v>
      </c>
      <c r="D961" s="1218" t="str">
        <f>IFERROR(MATCH(ROW('発達障害（診断書なし・配慮あり）情報入力シート'!A937),C:C,0),"")</f>
        <v/>
      </c>
      <c r="E961" s="1218">
        <f>IF('発達障害（診断書なし・配慮あり）情報入力シート'!BS961="",0,IF(AND('発達障害（診断書なし・配慮あり）情報入力シート'!BR961=1,'発達障害（診断書なし・配慮あり）情報入力シート'!D961&lt;&gt;"",'発達障害（診断書なし・配慮あり）情報入力シート'!D961&lt;&gt;"入学しなかった"),1,0))</f>
        <v>0</v>
      </c>
      <c r="F961" s="1218">
        <f t="shared" si="43"/>
        <v>0</v>
      </c>
      <c r="G961" s="1218" t="str">
        <f>IFERROR(MATCH(ROW('発達障害（診断書なし・配慮あり）情報入力シート'!AN937),F:F,0),"")</f>
        <v/>
      </c>
      <c r="H961" s="8">
        <f>IF('発達障害（診断書なし・配慮あり）情報入力シート'!CL961="",0,IF(AND('発達障害（診断書なし・配慮あり）情報入力シート'!CK961=1,'発達障害（診断書なし・配慮あり）情報入力シート'!D961&lt;&gt;"",'発達障害（診断書なし・配慮あり）情報入力シート'!D961&lt;&gt;"入学しなかった"),1,0))</f>
        <v>0</v>
      </c>
      <c r="I961" s="8">
        <f t="shared" si="44"/>
        <v>0</v>
      </c>
      <c r="J961" s="8" t="str">
        <f>IFERROR(MATCH(ROW('発達障害（診断書なし・配慮あり）情報入力シート'!BD937),I:I,0),"")</f>
        <v/>
      </c>
      <c r="K961" s="8">
        <f>IF(OR(SUM('発達障害（診断書なし・配慮あり）情報入力シート'!AT961:BQ961,'発達障害（診断書なし・配慮あり）情報入力シート'!BT961:CJ961)&gt;0,COUNTA('発達障害（診断書なし・配慮あり）情報入力シート'!BR961:BS961)=2,COUNTA('発達障害（診断書なし・配慮あり）情報入力シート'!CK961:CL961)=2),1,0)</f>
        <v>0</v>
      </c>
      <c r="L961" s="8">
        <f>SUM('発達障害（診断書なし・配慮あり）情報入力シート'!J961:M961)+COUNTA('発達障害（診断書なし・配慮あり）情報入力シート'!N961)</f>
        <v>0</v>
      </c>
      <c r="M961" s="8">
        <f>SUM('発達障害（診断書なし・配慮あり）情報入力シート'!O961:R961)+COUNTA('発達障害（診断書なし・配慮あり）情報入力シート'!S961)</f>
        <v>0</v>
      </c>
      <c r="N961" s="8">
        <f>IF(SUM('発達障害（診断書なし・配慮あり）情報入力シート'!$T961:$AP961)&gt;0,1,0)</f>
        <v>0</v>
      </c>
      <c r="O961" s="8">
        <f>IF('発達障害（診断書なし・配慮あり）情報入力シート'!D961="入学者(新1年生)",1,0)</f>
        <v>0</v>
      </c>
    </row>
    <row r="962" spans="1:15" x14ac:dyDescent="0.4">
      <c r="A962" s="1217">
        <v>938</v>
      </c>
      <c r="B962" s="1218">
        <f>IF('発達障害（診断書なし・配慮あり）情報入力シート'!AQ962="",0,IF(AND('発達障害（診断書なし・配慮あり）情報入力シート'!AP962=1,'発達障害（診断書なし・配慮あり）情報入力シート'!D962&lt;&gt;"",'発達障害（診断書なし・配慮あり）情報入力シート'!D962&lt;&gt;"在籍者(2年生以上)"),1,0))</f>
        <v>0</v>
      </c>
      <c r="C962" s="1218">
        <f t="shared" si="42"/>
        <v>0</v>
      </c>
      <c r="D962" s="1218" t="str">
        <f>IFERROR(MATCH(ROW('発達障害（診断書なし・配慮あり）情報入力シート'!A938),C:C,0),"")</f>
        <v/>
      </c>
      <c r="E962" s="1218">
        <f>IF('発達障害（診断書なし・配慮あり）情報入力シート'!BS962="",0,IF(AND('発達障害（診断書なし・配慮あり）情報入力シート'!BR962=1,'発達障害（診断書なし・配慮あり）情報入力シート'!D962&lt;&gt;"",'発達障害（診断書なし・配慮あり）情報入力シート'!D962&lt;&gt;"入学しなかった"),1,0))</f>
        <v>0</v>
      </c>
      <c r="F962" s="1218">
        <f t="shared" si="43"/>
        <v>0</v>
      </c>
      <c r="G962" s="1218" t="str">
        <f>IFERROR(MATCH(ROW('発達障害（診断書なし・配慮あり）情報入力シート'!AN938),F:F,0),"")</f>
        <v/>
      </c>
      <c r="H962" s="8">
        <f>IF('発達障害（診断書なし・配慮あり）情報入力シート'!CL962="",0,IF(AND('発達障害（診断書なし・配慮あり）情報入力シート'!CK962=1,'発達障害（診断書なし・配慮あり）情報入力シート'!D962&lt;&gt;"",'発達障害（診断書なし・配慮あり）情報入力シート'!D962&lt;&gt;"入学しなかった"),1,0))</f>
        <v>0</v>
      </c>
      <c r="I962" s="8">
        <f t="shared" si="44"/>
        <v>0</v>
      </c>
      <c r="J962" s="8" t="str">
        <f>IFERROR(MATCH(ROW('発達障害（診断書なし・配慮あり）情報入力シート'!BD938),I:I,0),"")</f>
        <v/>
      </c>
      <c r="K962" s="8">
        <f>IF(OR(SUM('発達障害（診断書なし・配慮あり）情報入力シート'!AT962:BQ962,'発達障害（診断書なし・配慮あり）情報入力シート'!BT962:CJ962)&gt;0,COUNTA('発達障害（診断書なし・配慮あり）情報入力シート'!BR962:BS962)=2,COUNTA('発達障害（診断書なし・配慮あり）情報入力シート'!CK962:CL962)=2),1,0)</f>
        <v>0</v>
      </c>
      <c r="L962" s="8">
        <f>SUM('発達障害（診断書なし・配慮あり）情報入力シート'!J962:M962)+COUNTA('発達障害（診断書なし・配慮あり）情報入力シート'!N962)</f>
        <v>0</v>
      </c>
      <c r="M962" s="8">
        <f>SUM('発達障害（診断書なし・配慮あり）情報入力シート'!O962:R962)+COUNTA('発達障害（診断書なし・配慮あり）情報入力シート'!S962)</f>
        <v>0</v>
      </c>
      <c r="N962" s="8">
        <f>IF(SUM('発達障害（診断書なし・配慮あり）情報入力シート'!$T962:$AP962)&gt;0,1,0)</f>
        <v>0</v>
      </c>
      <c r="O962" s="8">
        <f>IF('発達障害（診断書なし・配慮あり）情報入力シート'!D962="入学者(新1年生)",1,0)</f>
        <v>0</v>
      </c>
    </row>
    <row r="963" spans="1:15" x14ac:dyDescent="0.4">
      <c r="A963" s="1217">
        <v>939</v>
      </c>
      <c r="B963" s="1218">
        <f>IF('発達障害（診断書なし・配慮あり）情報入力シート'!AQ963="",0,IF(AND('発達障害（診断書なし・配慮あり）情報入力シート'!AP963=1,'発達障害（診断書なし・配慮あり）情報入力シート'!D963&lt;&gt;"",'発達障害（診断書なし・配慮あり）情報入力シート'!D963&lt;&gt;"在籍者(2年生以上)"),1,0))</f>
        <v>0</v>
      </c>
      <c r="C963" s="1218">
        <f t="shared" si="42"/>
        <v>0</v>
      </c>
      <c r="D963" s="1218" t="str">
        <f>IFERROR(MATCH(ROW('発達障害（診断書なし・配慮あり）情報入力シート'!A939),C:C,0),"")</f>
        <v/>
      </c>
      <c r="E963" s="1218">
        <f>IF('発達障害（診断書なし・配慮あり）情報入力シート'!BS963="",0,IF(AND('発達障害（診断書なし・配慮あり）情報入力シート'!BR963=1,'発達障害（診断書なし・配慮あり）情報入力シート'!D963&lt;&gt;"",'発達障害（診断書なし・配慮あり）情報入力シート'!D963&lt;&gt;"入学しなかった"),1,0))</f>
        <v>0</v>
      </c>
      <c r="F963" s="1218">
        <f t="shared" si="43"/>
        <v>0</v>
      </c>
      <c r="G963" s="1218" t="str">
        <f>IFERROR(MATCH(ROW('発達障害（診断書なし・配慮あり）情報入力シート'!AN939),F:F,0),"")</f>
        <v/>
      </c>
      <c r="H963" s="8">
        <f>IF('発達障害（診断書なし・配慮あり）情報入力シート'!CL963="",0,IF(AND('発達障害（診断書なし・配慮あり）情報入力シート'!CK963=1,'発達障害（診断書なし・配慮あり）情報入力シート'!D963&lt;&gt;"",'発達障害（診断書なし・配慮あり）情報入力シート'!D963&lt;&gt;"入学しなかった"),1,0))</f>
        <v>0</v>
      </c>
      <c r="I963" s="8">
        <f t="shared" si="44"/>
        <v>0</v>
      </c>
      <c r="J963" s="8" t="str">
        <f>IFERROR(MATCH(ROW('発達障害（診断書なし・配慮あり）情報入力シート'!BD939),I:I,0),"")</f>
        <v/>
      </c>
      <c r="K963" s="8">
        <f>IF(OR(SUM('発達障害（診断書なし・配慮あり）情報入力シート'!AT963:BQ963,'発達障害（診断書なし・配慮あり）情報入力シート'!BT963:CJ963)&gt;0,COUNTA('発達障害（診断書なし・配慮あり）情報入力シート'!BR963:BS963)=2,COUNTA('発達障害（診断書なし・配慮あり）情報入力シート'!CK963:CL963)=2),1,0)</f>
        <v>0</v>
      </c>
      <c r="L963" s="8">
        <f>SUM('発達障害（診断書なし・配慮あり）情報入力シート'!J963:M963)+COUNTA('発達障害（診断書なし・配慮あり）情報入力シート'!N963)</f>
        <v>0</v>
      </c>
      <c r="M963" s="8">
        <f>SUM('発達障害（診断書なし・配慮あり）情報入力シート'!O963:R963)+COUNTA('発達障害（診断書なし・配慮あり）情報入力シート'!S963)</f>
        <v>0</v>
      </c>
      <c r="N963" s="8">
        <f>IF(SUM('発達障害（診断書なし・配慮あり）情報入力シート'!$T963:$AP963)&gt;0,1,0)</f>
        <v>0</v>
      </c>
      <c r="O963" s="8">
        <f>IF('発達障害（診断書なし・配慮あり）情報入力シート'!D963="入学者(新1年生)",1,0)</f>
        <v>0</v>
      </c>
    </row>
    <row r="964" spans="1:15" x14ac:dyDescent="0.4">
      <c r="A964" s="1217">
        <v>940</v>
      </c>
      <c r="B964" s="1218">
        <f>IF('発達障害（診断書なし・配慮あり）情報入力シート'!AQ964="",0,IF(AND('発達障害（診断書なし・配慮あり）情報入力シート'!AP964=1,'発達障害（診断書なし・配慮あり）情報入力シート'!D964&lt;&gt;"",'発達障害（診断書なし・配慮あり）情報入力シート'!D964&lt;&gt;"在籍者(2年生以上)"),1,0))</f>
        <v>0</v>
      </c>
      <c r="C964" s="1218">
        <f t="shared" si="42"/>
        <v>0</v>
      </c>
      <c r="D964" s="1218" t="str">
        <f>IFERROR(MATCH(ROW('発達障害（診断書なし・配慮あり）情報入力シート'!A940),C:C,0),"")</f>
        <v/>
      </c>
      <c r="E964" s="1218">
        <f>IF('発達障害（診断書なし・配慮あり）情報入力シート'!BS964="",0,IF(AND('発達障害（診断書なし・配慮あり）情報入力シート'!BR964=1,'発達障害（診断書なし・配慮あり）情報入力シート'!D964&lt;&gt;"",'発達障害（診断書なし・配慮あり）情報入力シート'!D964&lt;&gt;"入学しなかった"),1,0))</f>
        <v>0</v>
      </c>
      <c r="F964" s="1218">
        <f t="shared" si="43"/>
        <v>0</v>
      </c>
      <c r="G964" s="1218" t="str">
        <f>IFERROR(MATCH(ROW('発達障害（診断書なし・配慮あり）情報入力シート'!AN940),F:F,0),"")</f>
        <v/>
      </c>
      <c r="H964" s="8">
        <f>IF('発達障害（診断書なし・配慮あり）情報入力シート'!CL964="",0,IF(AND('発達障害（診断書なし・配慮あり）情報入力シート'!CK964=1,'発達障害（診断書なし・配慮あり）情報入力シート'!D964&lt;&gt;"",'発達障害（診断書なし・配慮あり）情報入力シート'!D964&lt;&gt;"入学しなかった"),1,0))</f>
        <v>0</v>
      </c>
      <c r="I964" s="8">
        <f t="shared" si="44"/>
        <v>0</v>
      </c>
      <c r="J964" s="8" t="str">
        <f>IFERROR(MATCH(ROW('発達障害（診断書なし・配慮あり）情報入力シート'!BD940),I:I,0),"")</f>
        <v/>
      </c>
      <c r="K964" s="8">
        <f>IF(OR(SUM('発達障害（診断書なし・配慮あり）情報入力シート'!AT964:BQ964,'発達障害（診断書なし・配慮あり）情報入力シート'!BT964:CJ964)&gt;0,COUNTA('発達障害（診断書なし・配慮あり）情報入力シート'!BR964:BS964)=2,COUNTA('発達障害（診断書なし・配慮あり）情報入力シート'!CK964:CL964)=2),1,0)</f>
        <v>0</v>
      </c>
      <c r="L964" s="8">
        <f>SUM('発達障害（診断書なし・配慮あり）情報入力シート'!J964:M964)+COUNTA('発達障害（診断書なし・配慮あり）情報入力シート'!N964)</f>
        <v>0</v>
      </c>
      <c r="M964" s="8">
        <f>SUM('発達障害（診断書なし・配慮あり）情報入力シート'!O964:R964)+COUNTA('発達障害（診断書なし・配慮あり）情報入力シート'!S964)</f>
        <v>0</v>
      </c>
      <c r="N964" s="8">
        <f>IF(SUM('発達障害（診断書なし・配慮あり）情報入力シート'!$T964:$AP964)&gt;0,1,0)</f>
        <v>0</v>
      </c>
      <c r="O964" s="8">
        <f>IF('発達障害（診断書なし・配慮あり）情報入力シート'!D964="入学者(新1年生)",1,0)</f>
        <v>0</v>
      </c>
    </row>
    <row r="965" spans="1:15" x14ac:dyDescent="0.4">
      <c r="A965" s="1217">
        <v>941</v>
      </c>
      <c r="B965" s="1218">
        <f>IF('発達障害（診断書なし・配慮あり）情報入力シート'!AQ965="",0,IF(AND('発達障害（診断書なし・配慮あり）情報入力シート'!AP965=1,'発達障害（診断書なし・配慮あり）情報入力シート'!D965&lt;&gt;"",'発達障害（診断書なし・配慮あり）情報入力シート'!D965&lt;&gt;"在籍者(2年生以上)"),1,0))</f>
        <v>0</v>
      </c>
      <c r="C965" s="1218">
        <f t="shared" si="42"/>
        <v>0</v>
      </c>
      <c r="D965" s="1218" t="str">
        <f>IFERROR(MATCH(ROW('発達障害（診断書なし・配慮あり）情報入力シート'!A941),C:C,0),"")</f>
        <v/>
      </c>
      <c r="E965" s="1218">
        <f>IF('発達障害（診断書なし・配慮あり）情報入力シート'!BS965="",0,IF(AND('発達障害（診断書なし・配慮あり）情報入力シート'!BR965=1,'発達障害（診断書なし・配慮あり）情報入力シート'!D965&lt;&gt;"",'発達障害（診断書なし・配慮あり）情報入力シート'!D965&lt;&gt;"入学しなかった"),1,0))</f>
        <v>0</v>
      </c>
      <c r="F965" s="1218">
        <f t="shared" si="43"/>
        <v>0</v>
      </c>
      <c r="G965" s="1218" t="str">
        <f>IFERROR(MATCH(ROW('発達障害（診断書なし・配慮あり）情報入力シート'!AN941),F:F,0),"")</f>
        <v/>
      </c>
      <c r="H965" s="8">
        <f>IF('発達障害（診断書なし・配慮あり）情報入力シート'!CL965="",0,IF(AND('発達障害（診断書なし・配慮あり）情報入力シート'!CK965=1,'発達障害（診断書なし・配慮あり）情報入力シート'!D965&lt;&gt;"",'発達障害（診断書なし・配慮あり）情報入力シート'!D965&lt;&gt;"入学しなかった"),1,0))</f>
        <v>0</v>
      </c>
      <c r="I965" s="8">
        <f t="shared" si="44"/>
        <v>0</v>
      </c>
      <c r="J965" s="8" t="str">
        <f>IFERROR(MATCH(ROW('発達障害（診断書なし・配慮あり）情報入力シート'!BD941),I:I,0),"")</f>
        <v/>
      </c>
      <c r="K965" s="8">
        <f>IF(OR(SUM('発達障害（診断書なし・配慮あり）情報入力シート'!AT965:BQ965,'発達障害（診断書なし・配慮あり）情報入力シート'!BT965:CJ965)&gt;0,COUNTA('発達障害（診断書なし・配慮あり）情報入力シート'!BR965:BS965)=2,COUNTA('発達障害（診断書なし・配慮あり）情報入力シート'!CK965:CL965)=2),1,0)</f>
        <v>0</v>
      </c>
      <c r="L965" s="8">
        <f>SUM('発達障害（診断書なし・配慮あり）情報入力シート'!J965:M965)+COUNTA('発達障害（診断書なし・配慮あり）情報入力シート'!N965)</f>
        <v>0</v>
      </c>
      <c r="M965" s="8">
        <f>SUM('発達障害（診断書なし・配慮あり）情報入力シート'!O965:R965)+COUNTA('発達障害（診断書なし・配慮あり）情報入力シート'!S965)</f>
        <v>0</v>
      </c>
      <c r="N965" s="8">
        <f>IF(SUM('発達障害（診断書なし・配慮あり）情報入力シート'!$T965:$AP965)&gt;0,1,0)</f>
        <v>0</v>
      </c>
      <c r="O965" s="8">
        <f>IF('発達障害（診断書なし・配慮あり）情報入力シート'!D965="入学者(新1年生)",1,0)</f>
        <v>0</v>
      </c>
    </row>
    <row r="966" spans="1:15" x14ac:dyDescent="0.4">
      <c r="A966" s="1217">
        <v>942</v>
      </c>
      <c r="B966" s="1218">
        <f>IF('発達障害（診断書なし・配慮あり）情報入力シート'!AQ966="",0,IF(AND('発達障害（診断書なし・配慮あり）情報入力シート'!AP966=1,'発達障害（診断書なし・配慮あり）情報入力シート'!D966&lt;&gt;"",'発達障害（診断書なし・配慮あり）情報入力シート'!D966&lt;&gt;"在籍者(2年生以上)"),1,0))</f>
        <v>0</v>
      </c>
      <c r="C966" s="1218">
        <f t="shared" si="42"/>
        <v>0</v>
      </c>
      <c r="D966" s="1218" t="str">
        <f>IFERROR(MATCH(ROW('発達障害（診断書なし・配慮あり）情報入力シート'!A942),C:C,0),"")</f>
        <v/>
      </c>
      <c r="E966" s="1218">
        <f>IF('発達障害（診断書なし・配慮あり）情報入力シート'!BS966="",0,IF(AND('発達障害（診断書なし・配慮あり）情報入力シート'!BR966=1,'発達障害（診断書なし・配慮あり）情報入力シート'!D966&lt;&gt;"",'発達障害（診断書なし・配慮あり）情報入力シート'!D966&lt;&gt;"入学しなかった"),1,0))</f>
        <v>0</v>
      </c>
      <c r="F966" s="1218">
        <f t="shared" si="43"/>
        <v>0</v>
      </c>
      <c r="G966" s="1218" t="str">
        <f>IFERROR(MATCH(ROW('発達障害（診断書なし・配慮あり）情報入力シート'!AN942),F:F,0),"")</f>
        <v/>
      </c>
      <c r="H966" s="8">
        <f>IF('発達障害（診断書なし・配慮あり）情報入力シート'!CL966="",0,IF(AND('発達障害（診断書なし・配慮あり）情報入力シート'!CK966=1,'発達障害（診断書なし・配慮あり）情報入力シート'!D966&lt;&gt;"",'発達障害（診断書なし・配慮あり）情報入力シート'!D966&lt;&gt;"入学しなかった"),1,0))</f>
        <v>0</v>
      </c>
      <c r="I966" s="8">
        <f t="shared" si="44"/>
        <v>0</v>
      </c>
      <c r="J966" s="8" t="str">
        <f>IFERROR(MATCH(ROW('発達障害（診断書なし・配慮あり）情報入力シート'!BD942),I:I,0),"")</f>
        <v/>
      </c>
      <c r="K966" s="8">
        <f>IF(OR(SUM('発達障害（診断書なし・配慮あり）情報入力シート'!AT966:BQ966,'発達障害（診断書なし・配慮あり）情報入力シート'!BT966:CJ966)&gt;0,COUNTA('発達障害（診断書なし・配慮あり）情報入力シート'!BR966:BS966)=2,COUNTA('発達障害（診断書なし・配慮あり）情報入力シート'!CK966:CL966)=2),1,0)</f>
        <v>0</v>
      </c>
      <c r="L966" s="8">
        <f>SUM('発達障害（診断書なし・配慮あり）情報入力シート'!J966:M966)+COUNTA('発達障害（診断書なし・配慮あり）情報入力シート'!N966)</f>
        <v>0</v>
      </c>
      <c r="M966" s="8">
        <f>SUM('発達障害（診断書なし・配慮あり）情報入力シート'!O966:R966)+COUNTA('発達障害（診断書なし・配慮あり）情報入力シート'!S966)</f>
        <v>0</v>
      </c>
      <c r="N966" s="8">
        <f>IF(SUM('発達障害（診断書なし・配慮あり）情報入力シート'!$T966:$AP966)&gt;0,1,0)</f>
        <v>0</v>
      </c>
      <c r="O966" s="8">
        <f>IF('発達障害（診断書なし・配慮あり）情報入力シート'!D966="入学者(新1年生)",1,0)</f>
        <v>0</v>
      </c>
    </row>
    <row r="967" spans="1:15" x14ac:dyDescent="0.4">
      <c r="A967" s="1217">
        <v>943</v>
      </c>
      <c r="B967" s="1218">
        <f>IF('発達障害（診断書なし・配慮あり）情報入力シート'!AQ967="",0,IF(AND('発達障害（診断書なし・配慮あり）情報入力シート'!AP967=1,'発達障害（診断書なし・配慮あり）情報入力シート'!D967&lt;&gt;"",'発達障害（診断書なし・配慮あり）情報入力シート'!D967&lt;&gt;"在籍者(2年生以上)"),1,0))</f>
        <v>0</v>
      </c>
      <c r="C967" s="1218">
        <f t="shared" si="42"/>
        <v>0</v>
      </c>
      <c r="D967" s="1218" t="str">
        <f>IFERROR(MATCH(ROW('発達障害（診断書なし・配慮あり）情報入力シート'!A943),C:C,0),"")</f>
        <v/>
      </c>
      <c r="E967" s="1218">
        <f>IF('発達障害（診断書なし・配慮あり）情報入力シート'!BS967="",0,IF(AND('発達障害（診断書なし・配慮あり）情報入力シート'!BR967=1,'発達障害（診断書なし・配慮あり）情報入力シート'!D967&lt;&gt;"",'発達障害（診断書なし・配慮あり）情報入力シート'!D967&lt;&gt;"入学しなかった"),1,0))</f>
        <v>0</v>
      </c>
      <c r="F967" s="1218">
        <f t="shared" si="43"/>
        <v>0</v>
      </c>
      <c r="G967" s="1218" t="str">
        <f>IFERROR(MATCH(ROW('発達障害（診断書なし・配慮あり）情報入力シート'!AN943),F:F,0),"")</f>
        <v/>
      </c>
      <c r="H967" s="8">
        <f>IF('発達障害（診断書なし・配慮あり）情報入力シート'!CL967="",0,IF(AND('発達障害（診断書なし・配慮あり）情報入力シート'!CK967=1,'発達障害（診断書なし・配慮あり）情報入力シート'!D967&lt;&gt;"",'発達障害（診断書なし・配慮あり）情報入力シート'!D967&lt;&gt;"入学しなかった"),1,0))</f>
        <v>0</v>
      </c>
      <c r="I967" s="8">
        <f t="shared" si="44"/>
        <v>0</v>
      </c>
      <c r="J967" s="8" t="str">
        <f>IFERROR(MATCH(ROW('発達障害（診断書なし・配慮あり）情報入力シート'!BD943),I:I,0),"")</f>
        <v/>
      </c>
      <c r="K967" s="8">
        <f>IF(OR(SUM('発達障害（診断書なし・配慮あり）情報入力シート'!AT967:BQ967,'発達障害（診断書なし・配慮あり）情報入力シート'!BT967:CJ967)&gt;0,COUNTA('発達障害（診断書なし・配慮あり）情報入力シート'!BR967:BS967)=2,COUNTA('発達障害（診断書なし・配慮あり）情報入力シート'!CK967:CL967)=2),1,0)</f>
        <v>0</v>
      </c>
      <c r="L967" s="8">
        <f>SUM('発達障害（診断書なし・配慮あり）情報入力シート'!J967:M967)+COUNTA('発達障害（診断書なし・配慮あり）情報入力シート'!N967)</f>
        <v>0</v>
      </c>
      <c r="M967" s="8">
        <f>SUM('発達障害（診断書なし・配慮あり）情報入力シート'!O967:R967)+COUNTA('発達障害（診断書なし・配慮あり）情報入力シート'!S967)</f>
        <v>0</v>
      </c>
      <c r="N967" s="8">
        <f>IF(SUM('発達障害（診断書なし・配慮あり）情報入力シート'!$T967:$AP967)&gt;0,1,0)</f>
        <v>0</v>
      </c>
      <c r="O967" s="8">
        <f>IF('発達障害（診断書なし・配慮あり）情報入力シート'!D967="入学者(新1年生)",1,0)</f>
        <v>0</v>
      </c>
    </row>
    <row r="968" spans="1:15" x14ac:dyDescent="0.4">
      <c r="A968" s="1217">
        <v>944</v>
      </c>
      <c r="B968" s="1218">
        <f>IF('発達障害（診断書なし・配慮あり）情報入力シート'!AQ968="",0,IF(AND('発達障害（診断書なし・配慮あり）情報入力シート'!AP968=1,'発達障害（診断書なし・配慮あり）情報入力シート'!D968&lt;&gt;"",'発達障害（診断書なし・配慮あり）情報入力シート'!D968&lt;&gt;"在籍者(2年生以上)"),1,0))</f>
        <v>0</v>
      </c>
      <c r="C968" s="1218">
        <f t="shared" si="42"/>
        <v>0</v>
      </c>
      <c r="D968" s="1218" t="str">
        <f>IFERROR(MATCH(ROW('発達障害（診断書なし・配慮あり）情報入力シート'!A944),C:C,0),"")</f>
        <v/>
      </c>
      <c r="E968" s="1218">
        <f>IF('発達障害（診断書なし・配慮あり）情報入力シート'!BS968="",0,IF(AND('発達障害（診断書なし・配慮あり）情報入力シート'!BR968=1,'発達障害（診断書なし・配慮あり）情報入力シート'!D968&lt;&gt;"",'発達障害（診断書なし・配慮あり）情報入力シート'!D968&lt;&gt;"入学しなかった"),1,0))</f>
        <v>0</v>
      </c>
      <c r="F968" s="1218">
        <f t="shared" si="43"/>
        <v>0</v>
      </c>
      <c r="G968" s="1218" t="str">
        <f>IFERROR(MATCH(ROW('発達障害（診断書なし・配慮あり）情報入力シート'!AN944),F:F,0),"")</f>
        <v/>
      </c>
      <c r="H968" s="8">
        <f>IF('発達障害（診断書なし・配慮あり）情報入力シート'!CL968="",0,IF(AND('発達障害（診断書なし・配慮あり）情報入力シート'!CK968=1,'発達障害（診断書なし・配慮あり）情報入力シート'!D968&lt;&gt;"",'発達障害（診断書なし・配慮あり）情報入力シート'!D968&lt;&gt;"入学しなかった"),1,0))</f>
        <v>0</v>
      </c>
      <c r="I968" s="8">
        <f t="shared" si="44"/>
        <v>0</v>
      </c>
      <c r="J968" s="8" t="str">
        <f>IFERROR(MATCH(ROW('発達障害（診断書なし・配慮あり）情報入力シート'!BD944),I:I,0),"")</f>
        <v/>
      </c>
      <c r="K968" s="8">
        <f>IF(OR(SUM('発達障害（診断書なし・配慮あり）情報入力シート'!AT968:BQ968,'発達障害（診断書なし・配慮あり）情報入力シート'!BT968:CJ968)&gt;0,COUNTA('発達障害（診断書なし・配慮あり）情報入力シート'!BR968:BS968)=2,COUNTA('発達障害（診断書なし・配慮あり）情報入力シート'!CK968:CL968)=2),1,0)</f>
        <v>0</v>
      </c>
      <c r="L968" s="8">
        <f>SUM('発達障害（診断書なし・配慮あり）情報入力シート'!J968:M968)+COUNTA('発達障害（診断書なし・配慮あり）情報入力シート'!N968)</f>
        <v>0</v>
      </c>
      <c r="M968" s="8">
        <f>SUM('発達障害（診断書なし・配慮あり）情報入力シート'!O968:R968)+COUNTA('発達障害（診断書なし・配慮あり）情報入力シート'!S968)</f>
        <v>0</v>
      </c>
      <c r="N968" s="8">
        <f>IF(SUM('発達障害（診断書なし・配慮あり）情報入力シート'!$T968:$AP968)&gt;0,1,0)</f>
        <v>0</v>
      </c>
      <c r="O968" s="8">
        <f>IF('発達障害（診断書なし・配慮あり）情報入力シート'!D968="入学者(新1年生)",1,0)</f>
        <v>0</v>
      </c>
    </row>
    <row r="969" spans="1:15" x14ac:dyDescent="0.4">
      <c r="A969" s="1217">
        <v>945</v>
      </c>
      <c r="B969" s="1218">
        <f>IF('発達障害（診断書なし・配慮あり）情報入力シート'!AQ969="",0,IF(AND('発達障害（診断書なし・配慮あり）情報入力シート'!AP969=1,'発達障害（診断書なし・配慮あり）情報入力シート'!D969&lt;&gt;"",'発達障害（診断書なし・配慮あり）情報入力シート'!D969&lt;&gt;"在籍者(2年生以上)"),1,0))</f>
        <v>0</v>
      </c>
      <c r="C969" s="1218">
        <f t="shared" si="42"/>
        <v>0</v>
      </c>
      <c r="D969" s="1218" t="str">
        <f>IFERROR(MATCH(ROW('発達障害（診断書なし・配慮あり）情報入力シート'!A945),C:C,0),"")</f>
        <v/>
      </c>
      <c r="E969" s="1218">
        <f>IF('発達障害（診断書なし・配慮あり）情報入力シート'!BS969="",0,IF(AND('発達障害（診断書なし・配慮あり）情報入力シート'!BR969=1,'発達障害（診断書なし・配慮あり）情報入力シート'!D969&lt;&gt;"",'発達障害（診断書なし・配慮あり）情報入力シート'!D969&lt;&gt;"入学しなかった"),1,0))</f>
        <v>0</v>
      </c>
      <c r="F969" s="1218">
        <f t="shared" si="43"/>
        <v>0</v>
      </c>
      <c r="G969" s="1218" t="str">
        <f>IFERROR(MATCH(ROW('発達障害（診断書なし・配慮あり）情報入力シート'!AN945),F:F,0),"")</f>
        <v/>
      </c>
      <c r="H969" s="8">
        <f>IF('発達障害（診断書なし・配慮あり）情報入力シート'!CL969="",0,IF(AND('発達障害（診断書なし・配慮あり）情報入力シート'!CK969=1,'発達障害（診断書なし・配慮あり）情報入力シート'!D969&lt;&gt;"",'発達障害（診断書なし・配慮あり）情報入力シート'!D969&lt;&gt;"入学しなかった"),1,0))</f>
        <v>0</v>
      </c>
      <c r="I969" s="8">
        <f t="shared" si="44"/>
        <v>0</v>
      </c>
      <c r="J969" s="8" t="str">
        <f>IFERROR(MATCH(ROW('発達障害（診断書なし・配慮あり）情報入力シート'!BD945),I:I,0),"")</f>
        <v/>
      </c>
      <c r="K969" s="8">
        <f>IF(OR(SUM('発達障害（診断書なし・配慮あり）情報入力シート'!AT969:BQ969,'発達障害（診断書なし・配慮あり）情報入力シート'!BT969:CJ969)&gt;0,COUNTA('発達障害（診断書なし・配慮あり）情報入力シート'!BR969:BS969)=2,COUNTA('発達障害（診断書なし・配慮あり）情報入力シート'!CK969:CL969)=2),1,0)</f>
        <v>0</v>
      </c>
      <c r="L969" s="8">
        <f>SUM('発達障害（診断書なし・配慮あり）情報入力シート'!J969:M969)+COUNTA('発達障害（診断書なし・配慮あり）情報入力シート'!N969)</f>
        <v>0</v>
      </c>
      <c r="M969" s="8">
        <f>SUM('発達障害（診断書なし・配慮あり）情報入力シート'!O969:R969)+COUNTA('発達障害（診断書なし・配慮あり）情報入力シート'!S969)</f>
        <v>0</v>
      </c>
      <c r="N969" s="8">
        <f>IF(SUM('発達障害（診断書なし・配慮あり）情報入力シート'!$T969:$AP969)&gt;0,1,0)</f>
        <v>0</v>
      </c>
      <c r="O969" s="8">
        <f>IF('発達障害（診断書なし・配慮あり）情報入力シート'!D969="入学者(新1年生)",1,0)</f>
        <v>0</v>
      </c>
    </row>
    <row r="970" spans="1:15" x14ac:dyDescent="0.4">
      <c r="A970" s="1217">
        <v>946</v>
      </c>
      <c r="B970" s="1218">
        <f>IF('発達障害（診断書なし・配慮あり）情報入力シート'!AQ970="",0,IF(AND('発達障害（診断書なし・配慮あり）情報入力シート'!AP970=1,'発達障害（診断書なし・配慮あり）情報入力シート'!D970&lt;&gt;"",'発達障害（診断書なし・配慮あり）情報入力シート'!D970&lt;&gt;"在籍者(2年生以上)"),1,0))</f>
        <v>0</v>
      </c>
      <c r="C970" s="1218">
        <f t="shared" si="42"/>
        <v>0</v>
      </c>
      <c r="D970" s="1218" t="str">
        <f>IFERROR(MATCH(ROW('発達障害（診断書なし・配慮あり）情報入力シート'!A946),C:C,0),"")</f>
        <v/>
      </c>
      <c r="E970" s="1218">
        <f>IF('発達障害（診断書なし・配慮あり）情報入力シート'!BS970="",0,IF(AND('発達障害（診断書なし・配慮あり）情報入力シート'!BR970=1,'発達障害（診断書なし・配慮あり）情報入力シート'!D970&lt;&gt;"",'発達障害（診断書なし・配慮あり）情報入力シート'!D970&lt;&gt;"入学しなかった"),1,0))</f>
        <v>0</v>
      </c>
      <c r="F970" s="1218">
        <f t="shared" si="43"/>
        <v>0</v>
      </c>
      <c r="G970" s="1218" t="str">
        <f>IFERROR(MATCH(ROW('発達障害（診断書なし・配慮あり）情報入力シート'!AN946),F:F,0),"")</f>
        <v/>
      </c>
      <c r="H970" s="8">
        <f>IF('発達障害（診断書なし・配慮あり）情報入力シート'!CL970="",0,IF(AND('発達障害（診断書なし・配慮あり）情報入力シート'!CK970=1,'発達障害（診断書なし・配慮あり）情報入力シート'!D970&lt;&gt;"",'発達障害（診断書なし・配慮あり）情報入力シート'!D970&lt;&gt;"入学しなかった"),1,0))</f>
        <v>0</v>
      </c>
      <c r="I970" s="8">
        <f t="shared" si="44"/>
        <v>0</v>
      </c>
      <c r="J970" s="8" t="str">
        <f>IFERROR(MATCH(ROW('発達障害（診断書なし・配慮あり）情報入力シート'!BD946),I:I,0),"")</f>
        <v/>
      </c>
      <c r="K970" s="8">
        <f>IF(OR(SUM('発達障害（診断書なし・配慮あり）情報入力シート'!AT970:BQ970,'発達障害（診断書なし・配慮あり）情報入力シート'!BT970:CJ970)&gt;0,COUNTA('発達障害（診断書なし・配慮あり）情報入力シート'!BR970:BS970)=2,COUNTA('発達障害（診断書なし・配慮あり）情報入力シート'!CK970:CL970)=2),1,0)</f>
        <v>0</v>
      </c>
      <c r="L970" s="8">
        <f>SUM('発達障害（診断書なし・配慮あり）情報入力シート'!J970:M970)+COUNTA('発達障害（診断書なし・配慮あり）情報入力シート'!N970)</f>
        <v>0</v>
      </c>
      <c r="M970" s="8">
        <f>SUM('発達障害（診断書なし・配慮あり）情報入力シート'!O970:R970)+COUNTA('発達障害（診断書なし・配慮あり）情報入力シート'!S970)</f>
        <v>0</v>
      </c>
      <c r="N970" s="8">
        <f>IF(SUM('発達障害（診断書なし・配慮あり）情報入力シート'!$T970:$AP970)&gt;0,1,0)</f>
        <v>0</v>
      </c>
      <c r="O970" s="8">
        <f>IF('発達障害（診断書なし・配慮あり）情報入力シート'!D970="入学者(新1年生)",1,0)</f>
        <v>0</v>
      </c>
    </row>
    <row r="971" spans="1:15" x14ac:dyDescent="0.4">
      <c r="A971" s="1217">
        <v>947</v>
      </c>
      <c r="B971" s="1218">
        <f>IF('発達障害（診断書なし・配慮あり）情報入力シート'!AQ971="",0,IF(AND('発達障害（診断書なし・配慮あり）情報入力シート'!AP971=1,'発達障害（診断書なし・配慮あり）情報入力シート'!D971&lt;&gt;"",'発達障害（診断書なし・配慮あり）情報入力シート'!D971&lt;&gt;"在籍者(2年生以上)"),1,0))</f>
        <v>0</v>
      </c>
      <c r="C971" s="1218">
        <f t="shared" si="42"/>
        <v>0</v>
      </c>
      <c r="D971" s="1218" t="str">
        <f>IFERROR(MATCH(ROW('発達障害（診断書なし・配慮あり）情報入力シート'!A947),C:C,0),"")</f>
        <v/>
      </c>
      <c r="E971" s="1218">
        <f>IF('発達障害（診断書なし・配慮あり）情報入力シート'!BS971="",0,IF(AND('発達障害（診断書なし・配慮あり）情報入力シート'!BR971=1,'発達障害（診断書なし・配慮あり）情報入力シート'!D971&lt;&gt;"",'発達障害（診断書なし・配慮あり）情報入力シート'!D971&lt;&gt;"入学しなかった"),1,0))</f>
        <v>0</v>
      </c>
      <c r="F971" s="1218">
        <f t="shared" si="43"/>
        <v>0</v>
      </c>
      <c r="G971" s="1218" t="str">
        <f>IFERROR(MATCH(ROW('発達障害（診断書なし・配慮あり）情報入力シート'!AN947),F:F,0),"")</f>
        <v/>
      </c>
      <c r="H971" s="8">
        <f>IF('発達障害（診断書なし・配慮あり）情報入力シート'!CL971="",0,IF(AND('発達障害（診断書なし・配慮あり）情報入力シート'!CK971=1,'発達障害（診断書なし・配慮あり）情報入力シート'!D971&lt;&gt;"",'発達障害（診断書なし・配慮あり）情報入力シート'!D971&lt;&gt;"入学しなかった"),1,0))</f>
        <v>0</v>
      </c>
      <c r="I971" s="8">
        <f t="shared" si="44"/>
        <v>0</v>
      </c>
      <c r="J971" s="8" t="str">
        <f>IFERROR(MATCH(ROW('発達障害（診断書なし・配慮あり）情報入力シート'!BD947),I:I,0),"")</f>
        <v/>
      </c>
      <c r="K971" s="8">
        <f>IF(OR(SUM('発達障害（診断書なし・配慮あり）情報入力シート'!AT971:BQ971,'発達障害（診断書なし・配慮あり）情報入力シート'!BT971:CJ971)&gt;0,COUNTA('発達障害（診断書なし・配慮あり）情報入力シート'!BR971:BS971)=2,COUNTA('発達障害（診断書なし・配慮あり）情報入力シート'!CK971:CL971)=2),1,0)</f>
        <v>0</v>
      </c>
      <c r="L971" s="8">
        <f>SUM('発達障害（診断書なし・配慮あり）情報入力シート'!J971:M971)+COUNTA('発達障害（診断書なし・配慮あり）情報入力シート'!N971)</f>
        <v>0</v>
      </c>
      <c r="M971" s="8">
        <f>SUM('発達障害（診断書なし・配慮あり）情報入力シート'!O971:R971)+COUNTA('発達障害（診断書なし・配慮あり）情報入力シート'!S971)</f>
        <v>0</v>
      </c>
      <c r="N971" s="8">
        <f>IF(SUM('発達障害（診断書なし・配慮あり）情報入力シート'!$T971:$AP971)&gt;0,1,0)</f>
        <v>0</v>
      </c>
      <c r="O971" s="8">
        <f>IF('発達障害（診断書なし・配慮あり）情報入力シート'!D971="入学者(新1年生)",1,0)</f>
        <v>0</v>
      </c>
    </row>
    <row r="972" spans="1:15" x14ac:dyDescent="0.4">
      <c r="A972" s="1217">
        <v>948</v>
      </c>
      <c r="B972" s="1218">
        <f>IF('発達障害（診断書なし・配慮あり）情報入力シート'!AQ972="",0,IF(AND('発達障害（診断書なし・配慮あり）情報入力シート'!AP972=1,'発達障害（診断書なし・配慮あり）情報入力シート'!D972&lt;&gt;"",'発達障害（診断書なし・配慮あり）情報入力シート'!D972&lt;&gt;"在籍者(2年生以上)"),1,0))</f>
        <v>0</v>
      </c>
      <c r="C972" s="1218">
        <f t="shared" si="42"/>
        <v>0</v>
      </c>
      <c r="D972" s="1218" t="str">
        <f>IFERROR(MATCH(ROW('発達障害（診断書なし・配慮あり）情報入力シート'!A948),C:C,0),"")</f>
        <v/>
      </c>
      <c r="E972" s="1218">
        <f>IF('発達障害（診断書なし・配慮あり）情報入力シート'!BS972="",0,IF(AND('発達障害（診断書なし・配慮あり）情報入力シート'!BR972=1,'発達障害（診断書なし・配慮あり）情報入力シート'!D972&lt;&gt;"",'発達障害（診断書なし・配慮あり）情報入力シート'!D972&lt;&gt;"入学しなかった"),1,0))</f>
        <v>0</v>
      </c>
      <c r="F972" s="1218">
        <f t="shared" si="43"/>
        <v>0</v>
      </c>
      <c r="G972" s="1218" t="str">
        <f>IFERROR(MATCH(ROW('発達障害（診断書なし・配慮あり）情報入力シート'!AN948),F:F,0),"")</f>
        <v/>
      </c>
      <c r="H972" s="8">
        <f>IF('発達障害（診断書なし・配慮あり）情報入力シート'!CL972="",0,IF(AND('発達障害（診断書なし・配慮あり）情報入力シート'!CK972=1,'発達障害（診断書なし・配慮あり）情報入力シート'!D972&lt;&gt;"",'発達障害（診断書なし・配慮あり）情報入力シート'!D972&lt;&gt;"入学しなかった"),1,0))</f>
        <v>0</v>
      </c>
      <c r="I972" s="8">
        <f t="shared" si="44"/>
        <v>0</v>
      </c>
      <c r="J972" s="8" t="str">
        <f>IFERROR(MATCH(ROW('発達障害（診断書なし・配慮あり）情報入力シート'!BD948),I:I,0),"")</f>
        <v/>
      </c>
      <c r="K972" s="8">
        <f>IF(OR(SUM('発達障害（診断書なし・配慮あり）情報入力シート'!AT972:BQ972,'発達障害（診断書なし・配慮あり）情報入力シート'!BT972:CJ972)&gt;0,COUNTA('発達障害（診断書なし・配慮あり）情報入力シート'!BR972:BS972)=2,COUNTA('発達障害（診断書なし・配慮あり）情報入力シート'!CK972:CL972)=2),1,0)</f>
        <v>0</v>
      </c>
      <c r="L972" s="8">
        <f>SUM('発達障害（診断書なし・配慮あり）情報入力シート'!J972:M972)+COUNTA('発達障害（診断書なし・配慮あり）情報入力シート'!N972)</f>
        <v>0</v>
      </c>
      <c r="M972" s="8">
        <f>SUM('発達障害（診断書なし・配慮あり）情報入力シート'!O972:R972)+COUNTA('発達障害（診断書なし・配慮あり）情報入力シート'!S972)</f>
        <v>0</v>
      </c>
      <c r="N972" s="8">
        <f>IF(SUM('発達障害（診断書なし・配慮あり）情報入力シート'!$T972:$AP972)&gt;0,1,0)</f>
        <v>0</v>
      </c>
      <c r="O972" s="8">
        <f>IF('発達障害（診断書なし・配慮あり）情報入力シート'!D972="入学者(新1年生)",1,0)</f>
        <v>0</v>
      </c>
    </row>
    <row r="973" spans="1:15" x14ac:dyDescent="0.4">
      <c r="A973" s="1217">
        <v>949</v>
      </c>
      <c r="B973" s="1218">
        <f>IF('発達障害（診断書なし・配慮あり）情報入力シート'!AQ973="",0,IF(AND('発達障害（診断書なし・配慮あり）情報入力シート'!AP973=1,'発達障害（診断書なし・配慮あり）情報入力シート'!D973&lt;&gt;"",'発達障害（診断書なし・配慮あり）情報入力シート'!D973&lt;&gt;"在籍者(2年生以上)"),1,0))</f>
        <v>0</v>
      </c>
      <c r="C973" s="1218">
        <f t="shared" si="42"/>
        <v>0</v>
      </c>
      <c r="D973" s="1218" t="str">
        <f>IFERROR(MATCH(ROW('発達障害（診断書なし・配慮あり）情報入力シート'!A949),C:C,0),"")</f>
        <v/>
      </c>
      <c r="E973" s="1218">
        <f>IF('発達障害（診断書なし・配慮あり）情報入力シート'!BS973="",0,IF(AND('発達障害（診断書なし・配慮あり）情報入力シート'!BR973=1,'発達障害（診断書なし・配慮あり）情報入力シート'!D973&lt;&gt;"",'発達障害（診断書なし・配慮あり）情報入力シート'!D973&lt;&gt;"入学しなかった"),1,0))</f>
        <v>0</v>
      </c>
      <c r="F973" s="1218">
        <f t="shared" si="43"/>
        <v>0</v>
      </c>
      <c r="G973" s="1218" t="str">
        <f>IFERROR(MATCH(ROW('発達障害（診断書なし・配慮あり）情報入力シート'!AN949),F:F,0),"")</f>
        <v/>
      </c>
      <c r="H973" s="8">
        <f>IF('発達障害（診断書なし・配慮あり）情報入力シート'!CL973="",0,IF(AND('発達障害（診断書なし・配慮あり）情報入力シート'!CK973=1,'発達障害（診断書なし・配慮あり）情報入力シート'!D973&lt;&gt;"",'発達障害（診断書なし・配慮あり）情報入力シート'!D973&lt;&gt;"入学しなかった"),1,0))</f>
        <v>0</v>
      </c>
      <c r="I973" s="8">
        <f t="shared" si="44"/>
        <v>0</v>
      </c>
      <c r="J973" s="8" t="str">
        <f>IFERROR(MATCH(ROW('発達障害（診断書なし・配慮あり）情報入力シート'!BD949),I:I,0),"")</f>
        <v/>
      </c>
      <c r="K973" s="8">
        <f>IF(OR(SUM('発達障害（診断書なし・配慮あり）情報入力シート'!AT973:BQ973,'発達障害（診断書なし・配慮あり）情報入力シート'!BT973:CJ973)&gt;0,COUNTA('発達障害（診断書なし・配慮あり）情報入力シート'!BR973:BS973)=2,COUNTA('発達障害（診断書なし・配慮あり）情報入力シート'!CK973:CL973)=2),1,0)</f>
        <v>0</v>
      </c>
      <c r="L973" s="8">
        <f>SUM('発達障害（診断書なし・配慮あり）情報入力シート'!J973:M973)+COUNTA('発達障害（診断書なし・配慮あり）情報入力シート'!N973)</f>
        <v>0</v>
      </c>
      <c r="M973" s="8">
        <f>SUM('発達障害（診断書なし・配慮あり）情報入力シート'!O973:R973)+COUNTA('発達障害（診断書なし・配慮あり）情報入力シート'!S973)</f>
        <v>0</v>
      </c>
      <c r="N973" s="8">
        <f>IF(SUM('発達障害（診断書なし・配慮あり）情報入力シート'!$T973:$AP973)&gt;0,1,0)</f>
        <v>0</v>
      </c>
      <c r="O973" s="8">
        <f>IF('発達障害（診断書なし・配慮あり）情報入力シート'!D973="入学者(新1年生)",1,0)</f>
        <v>0</v>
      </c>
    </row>
    <row r="974" spans="1:15" x14ac:dyDescent="0.4">
      <c r="A974" s="1217">
        <v>950</v>
      </c>
      <c r="B974" s="1218">
        <f>IF('発達障害（診断書なし・配慮あり）情報入力シート'!AQ974="",0,IF(AND('発達障害（診断書なし・配慮あり）情報入力シート'!AP974=1,'発達障害（診断書なし・配慮あり）情報入力シート'!D974&lt;&gt;"",'発達障害（診断書なし・配慮あり）情報入力シート'!D974&lt;&gt;"在籍者(2年生以上)"),1,0))</f>
        <v>0</v>
      </c>
      <c r="C974" s="1218">
        <f t="shared" si="42"/>
        <v>0</v>
      </c>
      <c r="D974" s="1218" t="str">
        <f>IFERROR(MATCH(ROW('発達障害（診断書なし・配慮あり）情報入力シート'!A950),C:C,0),"")</f>
        <v/>
      </c>
      <c r="E974" s="1218">
        <f>IF('発達障害（診断書なし・配慮あり）情報入力シート'!BS974="",0,IF(AND('発達障害（診断書なし・配慮あり）情報入力シート'!BR974=1,'発達障害（診断書なし・配慮あり）情報入力シート'!D974&lt;&gt;"",'発達障害（診断書なし・配慮あり）情報入力シート'!D974&lt;&gt;"入学しなかった"),1,0))</f>
        <v>0</v>
      </c>
      <c r="F974" s="1218">
        <f t="shared" si="43"/>
        <v>0</v>
      </c>
      <c r="G974" s="1218" t="str">
        <f>IFERROR(MATCH(ROW('発達障害（診断書なし・配慮あり）情報入力シート'!AN950),F:F,0),"")</f>
        <v/>
      </c>
      <c r="H974" s="8">
        <f>IF('発達障害（診断書なし・配慮あり）情報入力シート'!CL974="",0,IF(AND('発達障害（診断書なし・配慮あり）情報入力シート'!CK974=1,'発達障害（診断書なし・配慮あり）情報入力シート'!D974&lt;&gt;"",'発達障害（診断書なし・配慮あり）情報入力シート'!D974&lt;&gt;"入学しなかった"),1,0))</f>
        <v>0</v>
      </c>
      <c r="I974" s="8">
        <f t="shared" si="44"/>
        <v>0</v>
      </c>
      <c r="J974" s="8" t="str">
        <f>IFERROR(MATCH(ROW('発達障害（診断書なし・配慮あり）情報入力シート'!BD950),I:I,0),"")</f>
        <v/>
      </c>
      <c r="K974" s="8">
        <f>IF(OR(SUM('発達障害（診断書なし・配慮あり）情報入力シート'!AT974:BQ974,'発達障害（診断書なし・配慮あり）情報入力シート'!BT974:CJ974)&gt;0,COUNTA('発達障害（診断書なし・配慮あり）情報入力シート'!BR974:BS974)=2,COUNTA('発達障害（診断書なし・配慮あり）情報入力シート'!CK974:CL974)=2),1,0)</f>
        <v>0</v>
      </c>
      <c r="L974" s="8">
        <f>SUM('発達障害（診断書なし・配慮あり）情報入力シート'!J974:M974)+COUNTA('発達障害（診断書なし・配慮あり）情報入力シート'!N974)</f>
        <v>0</v>
      </c>
      <c r="M974" s="8">
        <f>SUM('発達障害（診断書なし・配慮あり）情報入力シート'!O974:R974)+COUNTA('発達障害（診断書なし・配慮あり）情報入力シート'!S974)</f>
        <v>0</v>
      </c>
      <c r="N974" s="8">
        <f>IF(SUM('発達障害（診断書なし・配慮あり）情報入力シート'!$T974:$AP974)&gt;0,1,0)</f>
        <v>0</v>
      </c>
      <c r="O974" s="8">
        <f>IF('発達障害（診断書なし・配慮あり）情報入力シート'!D974="入学者(新1年生)",1,0)</f>
        <v>0</v>
      </c>
    </row>
    <row r="975" spans="1:15" x14ac:dyDescent="0.4">
      <c r="A975" s="1217">
        <v>951</v>
      </c>
      <c r="B975" s="1218">
        <f>IF('発達障害（診断書なし・配慮あり）情報入力シート'!AQ975="",0,IF(AND('発達障害（診断書なし・配慮あり）情報入力シート'!AP975=1,'発達障害（診断書なし・配慮あり）情報入力シート'!D975&lt;&gt;"",'発達障害（診断書なし・配慮あり）情報入力シート'!D975&lt;&gt;"在籍者(2年生以上)"),1,0))</f>
        <v>0</v>
      </c>
      <c r="C975" s="1218">
        <f t="shared" si="42"/>
        <v>0</v>
      </c>
      <c r="D975" s="1218" t="str">
        <f>IFERROR(MATCH(ROW('発達障害（診断書なし・配慮あり）情報入力シート'!A951),C:C,0),"")</f>
        <v/>
      </c>
      <c r="E975" s="1218">
        <f>IF('発達障害（診断書なし・配慮あり）情報入力シート'!BS975="",0,IF(AND('発達障害（診断書なし・配慮あり）情報入力シート'!BR975=1,'発達障害（診断書なし・配慮あり）情報入力シート'!D975&lt;&gt;"",'発達障害（診断書なし・配慮あり）情報入力シート'!D975&lt;&gt;"入学しなかった"),1,0))</f>
        <v>0</v>
      </c>
      <c r="F975" s="1218">
        <f t="shared" si="43"/>
        <v>0</v>
      </c>
      <c r="G975" s="1218" t="str">
        <f>IFERROR(MATCH(ROW('発達障害（診断書なし・配慮あり）情報入力シート'!AN951),F:F,0),"")</f>
        <v/>
      </c>
      <c r="H975" s="8">
        <f>IF('発達障害（診断書なし・配慮あり）情報入力シート'!CL975="",0,IF(AND('発達障害（診断書なし・配慮あり）情報入力シート'!CK975=1,'発達障害（診断書なし・配慮あり）情報入力シート'!D975&lt;&gt;"",'発達障害（診断書なし・配慮あり）情報入力シート'!D975&lt;&gt;"入学しなかった"),1,0))</f>
        <v>0</v>
      </c>
      <c r="I975" s="8">
        <f t="shared" si="44"/>
        <v>0</v>
      </c>
      <c r="J975" s="8" t="str">
        <f>IFERROR(MATCH(ROW('発達障害（診断書なし・配慮あり）情報入力シート'!BD951),I:I,0),"")</f>
        <v/>
      </c>
      <c r="K975" s="8">
        <f>IF(OR(SUM('発達障害（診断書なし・配慮あり）情報入力シート'!AT975:BQ975,'発達障害（診断書なし・配慮あり）情報入力シート'!BT975:CJ975)&gt;0,COUNTA('発達障害（診断書なし・配慮あり）情報入力シート'!BR975:BS975)=2,COUNTA('発達障害（診断書なし・配慮あり）情報入力シート'!CK975:CL975)=2),1,0)</f>
        <v>0</v>
      </c>
      <c r="L975" s="8">
        <f>SUM('発達障害（診断書なし・配慮あり）情報入力シート'!J975:M975)+COUNTA('発達障害（診断書なし・配慮あり）情報入力シート'!N975)</f>
        <v>0</v>
      </c>
      <c r="M975" s="8">
        <f>SUM('発達障害（診断書なし・配慮あり）情報入力シート'!O975:R975)+COUNTA('発達障害（診断書なし・配慮あり）情報入力シート'!S975)</f>
        <v>0</v>
      </c>
      <c r="N975" s="8">
        <f>IF(SUM('発達障害（診断書なし・配慮あり）情報入力シート'!$T975:$AP975)&gt;0,1,0)</f>
        <v>0</v>
      </c>
      <c r="O975" s="8">
        <f>IF('発達障害（診断書なし・配慮あり）情報入力シート'!D975="入学者(新1年生)",1,0)</f>
        <v>0</v>
      </c>
    </row>
    <row r="976" spans="1:15" x14ac:dyDescent="0.4">
      <c r="A976" s="1217">
        <v>952</v>
      </c>
      <c r="B976" s="1218">
        <f>IF('発達障害（診断書なし・配慮あり）情報入力シート'!AQ976="",0,IF(AND('発達障害（診断書なし・配慮あり）情報入力シート'!AP976=1,'発達障害（診断書なし・配慮あり）情報入力シート'!D976&lt;&gt;"",'発達障害（診断書なし・配慮あり）情報入力シート'!D976&lt;&gt;"在籍者(2年生以上)"),1,0))</f>
        <v>0</v>
      </c>
      <c r="C976" s="1218">
        <f t="shared" si="42"/>
        <v>0</v>
      </c>
      <c r="D976" s="1218" t="str">
        <f>IFERROR(MATCH(ROW('発達障害（診断書なし・配慮あり）情報入力シート'!A952),C:C,0),"")</f>
        <v/>
      </c>
      <c r="E976" s="1218">
        <f>IF('発達障害（診断書なし・配慮あり）情報入力シート'!BS976="",0,IF(AND('発達障害（診断書なし・配慮あり）情報入力シート'!BR976=1,'発達障害（診断書なし・配慮あり）情報入力シート'!D976&lt;&gt;"",'発達障害（診断書なし・配慮あり）情報入力シート'!D976&lt;&gt;"入学しなかった"),1,0))</f>
        <v>0</v>
      </c>
      <c r="F976" s="1218">
        <f t="shared" si="43"/>
        <v>0</v>
      </c>
      <c r="G976" s="1218" t="str">
        <f>IFERROR(MATCH(ROW('発達障害（診断書なし・配慮あり）情報入力シート'!AN952),F:F,0),"")</f>
        <v/>
      </c>
      <c r="H976" s="8">
        <f>IF('発達障害（診断書なし・配慮あり）情報入力シート'!CL976="",0,IF(AND('発達障害（診断書なし・配慮あり）情報入力シート'!CK976=1,'発達障害（診断書なし・配慮あり）情報入力シート'!D976&lt;&gt;"",'発達障害（診断書なし・配慮あり）情報入力シート'!D976&lt;&gt;"入学しなかった"),1,0))</f>
        <v>0</v>
      </c>
      <c r="I976" s="8">
        <f t="shared" si="44"/>
        <v>0</v>
      </c>
      <c r="J976" s="8" t="str">
        <f>IFERROR(MATCH(ROW('発達障害（診断書なし・配慮あり）情報入力シート'!BD952),I:I,0),"")</f>
        <v/>
      </c>
      <c r="K976" s="8">
        <f>IF(OR(SUM('発達障害（診断書なし・配慮あり）情報入力シート'!AT976:BQ976,'発達障害（診断書なし・配慮あり）情報入力シート'!BT976:CJ976)&gt;0,COUNTA('発達障害（診断書なし・配慮あり）情報入力シート'!BR976:BS976)=2,COUNTA('発達障害（診断書なし・配慮あり）情報入力シート'!CK976:CL976)=2),1,0)</f>
        <v>0</v>
      </c>
      <c r="L976" s="8">
        <f>SUM('発達障害（診断書なし・配慮あり）情報入力シート'!J976:M976)+COUNTA('発達障害（診断書なし・配慮あり）情報入力シート'!N976)</f>
        <v>0</v>
      </c>
      <c r="M976" s="8">
        <f>SUM('発達障害（診断書なし・配慮あり）情報入力シート'!O976:R976)+COUNTA('発達障害（診断書なし・配慮あり）情報入力シート'!S976)</f>
        <v>0</v>
      </c>
      <c r="N976" s="8">
        <f>IF(SUM('発達障害（診断書なし・配慮あり）情報入力シート'!$T976:$AP976)&gt;0,1,0)</f>
        <v>0</v>
      </c>
      <c r="O976" s="8">
        <f>IF('発達障害（診断書なし・配慮あり）情報入力シート'!D976="入学者(新1年生)",1,0)</f>
        <v>0</v>
      </c>
    </row>
    <row r="977" spans="1:15" x14ac:dyDescent="0.4">
      <c r="A977" s="1217">
        <v>953</v>
      </c>
      <c r="B977" s="1218">
        <f>IF('発達障害（診断書なし・配慮あり）情報入力シート'!AQ977="",0,IF(AND('発達障害（診断書なし・配慮あり）情報入力シート'!AP977=1,'発達障害（診断書なし・配慮あり）情報入力シート'!D977&lt;&gt;"",'発達障害（診断書なし・配慮あり）情報入力シート'!D977&lt;&gt;"在籍者(2年生以上)"),1,0))</f>
        <v>0</v>
      </c>
      <c r="C977" s="1218">
        <f t="shared" si="42"/>
        <v>0</v>
      </c>
      <c r="D977" s="1218" t="str">
        <f>IFERROR(MATCH(ROW('発達障害（診断書なし・配慮あり）情報入力シート'!A953),C:C,0),"")</f>
        <v/>
      </c>
      <c r="E977" s="1218">
        <f>IF('発達障害（診断書なし・配慮あり）情報入力シート'!BS977="",0,IF(AND('発達障害（診断書なし・配慮あり）情報入力シート'!BR977=1,'発達障害（診断書なし・配慮あり）情報入力シート'!D977&lt;&gt;"",'発達障害（診断書なし・配慮あり）情報入力シート'!D977&lt;&gt;"入学しなかった"),1,0))</f>
        <v>0</v>
      </c>
      <c r="F977" s="1218">
        <f t="shared" si="43"/>
        <v>0</v>
      </c>
      <c r="G977" s="1218" t="str">
        <f>IFERROR(MATCH(ROW('発達障害（診断書なし・配慮あり）情報入力シート'!AN953),F:F,0),"")</f>
        <v/>
      </c>
      <c r="H977" s="8">
        <f>IF('発達障害（診断書なし・配慮あり）情報入力シート'!CL977="",0,IF(AND('発達障害（診断書なし・配慮あり）情報入力シート'!CK977=1,'発達障害（診断書なし・配慮あり）情報入力シート'!D977&lt;&gt;"",'発達障害（診断書なし・配慮あり）情報入力シート'!D977&lt;&gt;"入学しなかった"),1,0))</f>
        <v>0</v>
      </c>
      <c r="I977" s="8">
        <f t="shared" si="44"/>
        <v>0</v>
      </c>
      <c r="J977" s="8" t="str">
        <f>IFERROR(MATCH(ROW('発達障害（診断書なし・配慮あり）情報入力シート'!BD953),I:I,0),"")</f>
        <v/>
      </c>
      <c r="K977" s="8">
        <f>IF(OR(SUM('発達障害（診断書なし・配慮あり）情報入力シート'!AT977:BQ977,'発達障害（診断書なし・配慮あり）情報入力シート'!BT977:CJ977)&gt;0,COUNTA('発達障害（診断書なし・配慮あり）情報入力シート'!BR977:BS977)=2,COUNTA('発達障害（診断書なし・配慮あり）情報入力シート'!CK977:CL977)=2),1,0)</f>
        <v>0</v>
      </c>
      <c r="L977" s="8">
        <f>SUM('発達障害（診断書なし・配慮あり）情報入力シート'!J977:M977)+COUNTA('発達障害（診断書なし・配慮あり）情報入力シート'!N977)</f>
        <v>0</v>
      </c>
      <c r="M977" s="8">
        <f>SUM('発達障害（診断書なし・配慮あり）情報入力シート'!O977:R977)+COUNTA('発達障害（診断書なし・配慮あり）情報入力シート'!S977)</f>
        <v>0</v>
      </c>
      <c r="N977" s="8">
        <f>IF(SUM('発達障害（診断書なし・配慮あり）情報入力シート'!$T977:$AP977)&gt;0,1,0)</f>
        <v>0</v>
      </c>
      <c r="O977" s="8">
        <f>IF('発達障害（診断書なし・配慮あり）情報入力シート'!D977="入学者(新1年生)",1,0)</f>
        <v>0</v>
      </c>
    </row>
    <row r="978" spans="1:15" x14ac:dyDescent="0.4">
      <c r="A978" s="1217">
        <v>954</v>
      </c>
      <c r="B978" s="1218">
        <f>IF('発達障害（診断書なし・配慮あり）情報入力シート'!AQ978="",0,IF(AND('発達障害（診断書なし・配慮あり）情報入力シート'!AP978=1,'発達障害（診断書なし・配慮あり）情報入力シート'!D978&lt;&gt;"",'発達障害（診断書なし・配慮あり）情報入力シート'!D978&lt;&gt;"在籍者(2年生以上)"),1,0))</f>
        <v>0</v>
      </c>
      <c r="C978" s="1218">
        <f t="shared" si="42"/>
        <v>0</v>
      </c>
      <c r="D978" s="1218" t="str">
        <f>IFERROR(MATCH(ROW('発達障害（診断書なし・配慮あり）情報入力シート'!A954),C:C,0),"")</f>
        <v/>
      </c>
      <c r="E978" s="1218">
        <f>IF('発達障害（診断書なし・配慮あり）情報入力シート'!BS978="",0,IF(AND('発達障害（診断書なし・配慮あり）情報入力シート'!BR978=1,'発達障害（診断書なし・配慮あり）情報入力シート'!D978&lt;&gt;"",'発達障害（診断書なし・配慮あり）情報入力シート'!D978&lt;&gt;"入学しなかった"),1,0))</f>
        <v>0</v>
      </c>
      <c r="F978" s="1218">
        <f t="shared" si="43"/>
        <v>0</v>
      </c>
      <c r="G978" s="1218" t="str">
        <f>IFERROR(MATCH(ROW('発達障害（診断書なし・配慮あり）情報入力シート'!AN954),F:F,0),"")</f>
        <v/>
      </c>
      <c r="H978" s="8">
        <f>IF('発達障害（診断書なし・配慮あり）情報入力シート'!CL978="",0,IF(AND('発達障害（診断書なし・配慮あり）情報入力シート'!CK978=1,'発達障害（診断書なし・配慮あり）情報入力シート'!D978&lt;&gt;"",'発達障害（診断書なし・配慮あり）情報入力シート'!D978&lt;&gt;"入学しなかった"),1,0))</f>
        <v>0</v>
      </c>
      <c r="I978" s="8">
        <f t="shared" si="44"/>
        <v>0</v>
      </c>
      <c r="J978" s="8" t="str">
        <f>IFERROR(MATCH(ROW('発達障害（診断書なし・配慮あり）情報入力シート'!BD954),I:I,0),"")</f>
        <v/>
      </c>
      <c r="K978" s="8">
        <f>IF(OR(SUM('発達障害（診断書なし・配慮あり）情報入力シート'!AT978:BQ978,'発達障害（診断書なし・配慮あり）情報入力シート'!BT978:CJ978)&gt;0,COUNTA('発達障害（診断書なし・配慮あり）情報入力シート'!BR978:BS978)=2,COUNTA('発達障害（診断書なし・配慮あり）情報入力シート'!CK978:CL978)=2),1,0)</f>
        <v>0</v>
      </c>
      <c r="L978" s="8">
        <f>SUM('発達障害（診断書なし・配慮あり）情報入力シート'!J978:M978)+COUNTA('発達障害（診断書なし・配慮あり）情報入力シート'!N978)</f>
        <v>0</v>
      </c>
      <c r="M978" s="8">
        <f>SUM('発達障害（診断書なし・配慮あり）情報入力シート'!O978:R978)+COUNTA('発達障害（診断書なし・配慮あり）情報入力シート'!S978)</f>
        <v>0</v>
      </c>
      <c r="N978" s="8">
        <f>IF(SUM('発達障害（診断書なし・配慮あり）情報入力シート'!$T978:$AP978)&gt;0,1,0)</f>
        <v>0</v>
      </c>
      <c r="O978" s="8">
        <f>IF('発達障害（診断書なし・配慮あり）情報入力シート'!D978="入学者(新1年生)",1,0)</f>
        <v>0</v>
      </c>
    </row>
    <row r="979" spans="1:15" x14ac:dyDescent="0.4">
      <c r="A979" s="1217">
        <v>955</v>
      </c>
      <c r="B979" s="1218">
        <f>IF('発達障害（診断書なし・配慮あり）情報入力シート'!AQ979="",0,IF(AND('発達障害（診断書なし・配慮あり）情報入力シート'!AP979=1,'発達障害（診断書なし・配慮あり）情報入力シート'!D979&lt;&gt;"",'発達障害（診断書なし・配慮あり）情報入力シート'!D979&lt;&gt;"在籍者(2年生以上)"),1,0))</f>
        <v>0</v>
      </c>
      <c r="C979" s="1218">
        <f t="shared" si="42"/>
        <v>0</v>
      </c>
      <c r="D979" s="1218" t="str">
        <f>IFERROR(MATCH(ROW('発達障害（診断書なし・配慮あり）情報入力シート'!A955),C:C,0),"")</f>
        <v/>
      </c>
      <c r="E979" s="1218">
        <f>IF('発達障害（診断書なし・配慮あり）情報入力シート'!BS979="",0,IF(AND('発達障害（診断書なし・配慮あり）情報入力シート'!BR979=1,'発達障害（診断書なし・配慮あり）情報入力シート'!D979&lt;&gt;"",'発達障害（診断書なし・配慮あり）情報入力シート'!D979&lt;&gt;"入学しなかった"),1,0))</f>
        <v>0</v>
      </c>
      <c r="F979" s="1218">
        <f t="shared" si="43"/>
        <v>0</v>
      </c>
      <c r="G979" s="1218" t="str">
        <f>IFERROR(MATCH(ROW('発達障害（診断書なし・配慮あり）情報入力シート'!AN955),F:F,0),"")</f>
        <v/>
      </c>
      <c r="H979" s="8">
        <f>IF('発達障害（診断書なし・配慮あり）情報入力シート'!CL979="",0,IF(AND('発達障害（診断書なし・配慮あり）情報入力シート'!CK979=1,'発達障害（診断書なし・配慮あり）情報入力シート'!D979&lt;&gt;"",'発達障害（診断書なし・配慮あり）情報入力シート'!D979&lt;&gt;"入学しなかった"),1,0))</f>
        <v>0</v>
      </c>
      <c r="I979" s="8">
        <f t="shared" si="44"/>
        <v>0</v>
      </c>
      <c r="J979" s="8" t="str">
        <f>IFERROR(MATCH(ROW('発達障害（診断書なし・配慮あり）情報入力シート'!BD955),I:I,0),"")</f>
        <v/>
      </c>
      <c r="K979" s="8">
        <f>IF(OR(SUM('発達障害（診断書なし・配慮あり）情報入力シート'!AT979:BQ979,'発達障害（診断書なし・配慮あり）情報入力シート'!BT979:CJ979)&gt;0,COUNTA('発達障害（診断書なし・配慮あり）情報入力シート'!BR979:BS979)=2,COUNTA('発達障害（診断書なし・配慮あり）情報入力シート'!CK979:CL979)=2),1,0)</f>
        <v>0</v>
      </c>
      <c r="L979" s="8">
        <f>SUM('発達障害（診断書なし・配慮あり）情報入力シート'!J979:M979)+COUNTA('発達障害（診断書なし・配慮あり）情報入力シート'!N979)</f>
        <v>0</v>
      </c>
      <c r="M979" s="8">
        <f>SUM('発達障害（診断書なし・配慮あり）情報入力シート'!O979:R979)+COUNTA('発達障害（診断書なし・配慮あり）情報入力シート'!S979)</f>
        <v>0</v>
      </c>
      <c r="N979" s="8">
        <f>IF(SUM('発達障害（診断書なし・配慮あり）情報入力シート'!$T979:$AP979)&gt;0,1,0)</f>
        <v>0</v>
      </c>
      <c r="O979" s="8">
        <f>IF('発達障害（診断書なし・配慮あり）情報入力シート'!D979="入学者(新1年生)",1,0)</f>
        <v>0</v>
      </c>
    </row>
    <row r="980" spans="1:15" x14ac:dyDescent="0.4">
      <c r="A980" s="1217">
        <v>956</v>
      </c>
      <c r="B980" s="1218">
        <f>IF('発達障害（診断書なし・配慮あり）情報入力シート'!AQ980="",0,IF(AND('発達障害（診断書なし・配慮あり）情報入力シート'!AP980=1,'発達障害（診断書なし・配慮あり）情報入力シート'!D980&lt;&gt;"",'発達障害（診断書なし・配慮あり）情報入力シート'!D980&lt;&gt;"在籍者(2年生以上)"),1,0))</f>
        <v>0</v>
      </c>
      <c r="C980" s="1218">
        <f t="shared" si="42"/>
        <v>0</v>
      </c>
      <c r="D980" s="1218" t="str">
        <f>IFERROR(MATCH(ROW('発達障害（診断書なし・配慮あり）情報入力シート'!A956),C:C,0),"")</f>
        <v/>
      </c>
      <c r="E980" s="1218">
        <f>IF('発達障害（診断書なし・配慮あり）情報入力シート'!BS980="",0,IF(AND('発達障害（診断書なし・配慮あり）情報入力シート'!BR980=1,'発達障害（診断書なし・配慮あり）情報入力シート'!D980&lt;&gt;"",'発達障害（診断書なし・配慮あり）情報入力シート'!D980&lt;&gt;"入学しなかった"),1,0))</f>
        <v>0</v>
      </c>
      <c r="F980" s="1218">
        <f t="shared" si="43"/>
        <v>0</v>
      </c>
      <c r="G980" s="1218" t="str">
        <f>IFERROR(MATCH(ROW('発達障害（診断書なし・配慮あり）情報入力シート'!AN956),F:F,0),"")</f>
        <v/>
      </c>
      <c r="H980" s="8">
        <f>IF('発達障害（診断書なし・配慮あり）情報入力シート'!CL980="",0,IF(AND('発達障害（診断書なし・配慮あり）情報入力シート'!CK980=1,'発達障害（診断書なし・配慮あり）情報入力シート'!D980&lt;&gt;"",'発達障害（診断書なし・配慮あり）情報入力シート'!D980&lt;&gt;"入学しなかった"),1,0))</f>
        <v>0</v>
      </c>
      <c r="I980" s="8">
        <f t="shared" si="44"/>
        <v>0</v>
      </c>
      <c r="J980" s="8" t="str">
        <f>IFERROR(MATCH(ROW('発達障害（診断書なし・配慮あり）情報入力シート'!BD956),I:I,0),"")</f>
        <v/>
      </c>
      <c r="K980" s="8">
        <f>IF(OR(SUM('発達障害（診断書なし・配慮あり）情報入力シート'!AT980:BQ980,'発達障害（診断書なし・配慮あり）情報入力シート'!BT980:CJ980)&gt;0,COUNTA('発達障害（診断書なし・配慮あり）情報入力シート'!BR980:BS980)=2,COUNTA('発達障害（診断書なし・配慮あり）情報入力シート'!CK980:CL980)=2),1,0)</f>
        <v>0</v>
      </c>
      <c r="L980" s="8">
        <f>SUM('発達障害（診断書なし・配慮あり）情報入力シート'!J980:M980)+COUNTA('発達障害（診断書なし・配慮あり）情報入力シート'!N980)</f>
        <v>0</v>
      </c>
      <c r="M980" s="8">
        <f>SUM('発達障害（診断書なし・配慮あり）情報入力シート'!O980:R980)+COUNTA('発達障害（診断書なし・配慮あり）情報入力シート'!S980)</f>
        <v>0</v>
      </c>
      <c r="N980" s="8">
        <f>IF(SUM('発達障害（診断書なし・配慮あり）情報入力シート'!$T980:$AP980)&gt;0,1,0)</f>
        <v>0</v>
      </c>
      <c r="O980" s="8">
        <f>IF('発達障害（診断書なし・配慮あり）情報入力シート'!D980="入学者(新1年生)",1,0)</f>
        <v>0</v>
      </c>
    </row>
    <row r="981" spans="1:15" x14ac:dyDescent="0.4">
      <c r="A981" s="1217">
        <v>957</v>
      </c>
      <c r="B981" s="1218">
        <f>IF('発達障害（診断書なし・配慮あり）情報入力シート'!AQ981="",0,IF(AND('発達障害（診断書なし・配慮あり）情報入力シート'!AP981=1,'発達障害（診断書なし・配慮あり）情報入力シート'!D981&lt;&gt;"",'発達障害（診断書なし・配慮あり）情報入力シート'!D981&lt;&gt;"在籍者(2年生以上)"),1,0))</f>
        <v>0</v>
      </c>
      <c r="C981" s="1218">
        <f t="shared" si="42"/>
        <v>0</v>
      </c>
      <c r="D981" s="1218" t="str">
        <f>IFERROR(MATCH(ROW('発達障害（診断書なし・配慮あり）情報入力シート'!A957),C:C,0),"")</f>
        <v/>
      </c>
      <c r="E981" s="1218">
        <f>IF('発達障害（診断書なし・配慮あり）情報入力シート'!BS981="",0,IF(AND('発達障害（診断書なし・配慮あり）情報入力シート'!BR981=1,'発達障害（診断書なし・配慮あり）情報入力シート'!D981&lt;&gt;"",'発達障害（診断書なし・配慮あり）情報入力シート'!D981&lt;&gt;"入学しなかった"),1,0))</f>
        <v>0</v>
      </c>
      <c r="F981" s="1218">
        <f t="shared" si="43"/>
        <v>0</v>
      </c>
      <c r="G981" s="1218" t="str">
        <f>IFERROR(MATCH(ROW('発達障害（診断書なし・配慮あり）情報入力シート'!AN957),F:F,0),"")</f>
        <v/>
      </c>
      <c r="H981" s="8">
        <f>IF('発達障害（診断書なし・配慮あり）情報入力シート'!CL981="",0,IF(AND('発達障害（診断書なし・配慮あり）情報入力シート'!CK981=1,'発達障害（診断書なし・配慮あり）情報入力シート'!D981&lt;&gt;"",'発達障害（診断書なし・配慮あり）情報入力シート'!D981&lt;&gt;"入学しなかった"),1,0))</f>
        <v>0</v>
      </c>
      <c r="I981" s="8">
        <f t="shared" si="44"/>
        <v>0</v>
      </c>
      <c r="J981" s="8" t="str">
        <f>IFERROR(MATCH(ROW('発達障害（診断書なし・配慮あり）情報入力シート'!BD957),I:I,0),"")</f>
        <v/>
      </c>
      <c r="K981" s="8">
        <f>IF(OR(SUM('発達障害（診断書なし・配慮あり）情報入力シート'!AT981:BQ981,'発達障害（診断書なし・配慮あり）情報入力シート'!BT981:CJ981)&gt;0,COUNTA('発達障害（診断書なし・配慮あり）情報入力シート'!BR981:BS981)=2,COUNTA('発達障害（診断書なし・配慮あり）情報入力シート'!CK981:CL981)=2),1,0)</f>
        <v>0</v>
      </c>
      <c r="L981" s="8">
        <f>SUM('発達障害（診断書なし・配慮あり）情報入力シート'!J981:M981)+COUNTA('発達障害（診断書なし・配慮あり）情報入力シート'!N981)</f>
        <v>0</v>
      </c>
      <c r="M981" s="8">
        <f>SUM('発達障害（診断書なし・配慮あり）情報入力シート'!O981:R981)+COUNTA('発達障害（診断書なし・配慮あり）情報入力シート'!S981)</f>
        <v>0</v>
      </c>
      <c r="N981" s="8">
        <f>IF(SUM('発達障害（診断書なし・配慮あり）情報入力シート'!$T981:$AP981)&gt;0,1,0)</f>
        <v>0</v>
      </c>
      <c r="O981" s="8">
        <f>IF('発達障害（診断書なし・配慮あり）情報入力シート'!D981="入学者(新1年生)",1,0)</f>
        <v>0</v>
      </c>
    </row>
    <row r="982" spans="1:15" x14ac:dyDescent="0.4">
      <c r="A982" s="1217">
        <v>958</v>
      </c>
      <c r="B982" s="1218">
        <f>IF('発達障害（診断書なし・配慮あり）情報入力シート'!AQ982="",0,IF(AND('発達障害（診断書なし・配慮あり）情報入力シート'!AP982=1,'発達障害（診断書なし・配慮あり）情報入力シート'!D982&lt;&gt;"",'発達障害（診断書なし・配慮あり）情報入力シート'!D982&lt;&gt;"在籍者(2年生以上)"),1,0))</f>
        <v>0</v>
      </c>
      <c r="C982" s="1218">
        <f t="shared" si="42"/>
        <v>0</v>
      </c>
      <c r="D982" s="1218" t="str">
        <f>IFERROR(MATCH(ROW('発達障害（診断書なし・配慮あり）情報入力シート'!A958),C:C,0),"")</f>
        <v/>
      </c>
      <c r="E982" s="1218">
        <f>IF('発達障害（診断書なし・配慮あり）情報入力シート'!BS982="",0,IF(AND('発達障害（診断書なし・配慮あり）情報入力シート'!BR982=1,'発達障害（診断書なし・配慮あり）情報入力シート'!D982&lt;&gt;"",'発達障害（診断書なし・配慮あり）情報入力シート'!D982&lt;&gt;"入学しなかった"),1,0))</f>
        <v>0</v>
      </c>
      <c r="F982" s="1218">
        <f t="shared" si="43"/>
        <v>0</v>
      </c>
      <c r="G982" s="1218" t="str">
        <f>IFERROR(MATCH(ROW('発達障害（診断書なし・配慮あり）情報入力シート'!AN958),F:F,0),"")</f>
        <v/>
      </c>
      <c r="H982" s="8">
        <f>IF('発達障害（診断書なし・配慮あり）情報入力シート'!CL982="",0,IF(AND('発達障害（診断書なし・配慮あり）情報入力シート'!CK982=1,'発達障害（診断書なし・配慮あり）情報入力シート'!D982&lt;&gt;"",'発達障害（診断書なし・配慮あり）情報入力シート'!D982&lt;&gt;"入学しなかった"),1,0))</f>
        <v>0</v>
      </c>
      <c r="I982" s="8">
        <f t="shared" si="44"/>
        <v>0</v>
      </c>
      <c r="J982" s="8" t="str">
        <f>IFERROR(MATCH(ROW('発達障害（診断書なし・配慮あり）情報入力シート'!BD958),I:I,0),"")</f>
        <v/>
      </c>
      <c r="K982" s="8">
        <f>IF(OR(SUM('発達障害（診断書なし・配慮あり）情報入力シート'!AT982:BQ982,'発達障害（診断書なし・配慮あり）情報入力シート'!BT982:CJ982)&gt;0,COUNTA('発達障害（診断書なし・配慮あり）情報入力シート'!BR982:BS982)=2,COUNTA('発達障害（診断書なし・配慮あり）情報入力シート'!CK982:CL982)=2),1,0)</f>
        <v>0</v>
      </c>
      <c r="L982" s="8">
        <f>SUM('発達障害（診断書なし・配慮あり）情報入力シート'!J982:M982)+COUNTA('発達障害（診断書なし・配慮あり）情報入力シート'!N982)</f>
        <v>0</v>
      </c>
      <c r="M982" s="8">
        <f>SUM('発達障害（診断書なし・配慮あり）情報入力シート'!O982:R982)+COUNTA('発達障害（診断書なし・配慮あり）情報入力シート'!S982)</f>
        <v>0</v>
      </c>
      <c r="N982" s="8">
        <f>IF(SUM('発達障害（診断書なし・配慮あり）情報入力シート'!$T982:$AP982)&gt;0,1,0)</f>
        <v>0</v>
      </c>
      <c r="O982" s="8">
        <f>IF('発達障害（診断書なし・配慮あり）情報入力シート'!D982="入学者(新1年生)",1,0)</f>
        <v>0</v>
      </c>
    </row>
    <row r="983" spans="1:15" x14ac:dyDescent="0.4">
      <c r="A983" s="1217">
        <v>959</v>
      </c>
      <c r="B983" s="1218">
        <f>IF('発達障害（診断書なし・配慮あり）情報入力シート'!AQ983="",0,IF(AND('発達障害（診断書なし・配慮あり）情報入力シート'!AP983=1,'発達障害（診断書なし・配慮あり）情報入力シート'!D983&lt;&gt;"",'発達障害（診断書なし・配慮あり）情報入力シート'!D983&lt;&gt;"在籍者(2年生以上)"),1,0))</f>
        <v>0</v>
      </c>
      <c r="C983" s="1218">
        <f t="shared" si="42"/>
        <v>0</v>
      </c>
      <c r="D983" s="1218" t="str">
        <f>IFERROR(MATCH(ROW('発達障害（診断書なし・配慮あり）情報入力シート'!A959),C:C,0),"")</f>
        <v/>
      </c>
      <c r="E983" s="1218">
        <f>IF('発達障害（診断書なし・配慮あり）情報入力シート'!BS983="",0,IF(AND('発達障害（診断書なし・配慮あり）情報入力シート'!BR983=1,'発達障害（診断書なし・配慮あり）情報入力シート'!D983&lt;&gt;"",'発達障害（診断書なし・配慮あり）情報入力シート'!D983&lt;&gt;"入学しなかった"),1,0))</f>
        <v>0</v>
      </c>
      <c r="F983" s="1218">
        <f t="shared" si="43"/>
        <v>0</v>
      </c>
      <c r="G983" s="1218" t="str">
        <f>IFERROR(MATCH(ROW('発達障害（診断書なし・配慮あり）情報入力シート'!AN959),F:F,0),"")</f>
        <v/>
      </c>
      <c r="H983" s="8">
        <f>IF('発達障害（診断書なし・配慮あり）情報入力シート'!CL983="",0,IF(AND('発達障害（診断書なし・配慮あり）情報入力シート'!CK983=1,'発達障害（診断書なし・配慮あり）情報入力シート'!D983&lt;&gt;"",'発達障害（診断書なし・配慮あり）情報入力シート'!D983&lt;&gt;"入学しなかった"),1,0))</f>
        <v>0</v>
      </c>
      <c r="I983" s="8">
        <f t="shared" si="44"/>
        <v>0</v>
      </c>
      <c r="J983" s="8" t="str">
        <f>IFERROR(MATCH(ROW('発達障害（診断書なし・配慮あり）情報入力シート'!BD959),I:I,0),"")</f>
        <v/>
      </c>
      <c r="K983" s="8">
        <f>IF(OR(SUM('発達障害（診断書なし・配慮あり）情報入力シート'!AT983:BQ983,'発達障害（診断書なし・配慮あり）情報入力シート'!BT983:CJ983)&gt;0,COUNTA('発達障害（診断書なし・配慮あり）情報入力シート'!BR983:BS983)=2,COUNTA('発達障害（診断書なし・配慮あり）情報入力シート'!CK983:CL983)=2),1,0)</f>
        <v>0</v>
      </c>
      <c r="L983" s="8">
        <f>SUM('発達障害（診断書なし・配慮あり）情報入力シート'!J983:M983)+COUNTA('発達障害（診断書なし・配慮あり）情報入力シート'!N983)</f>
        <v>0</v>
      </c>
      <c r="M983" s="8">
        <f>SUM('発達障害（診断書なし・配慮あり）情報入力シート'!O983:R983)+COUNTA('発達障害（診断書なし・配慮あり）情報入力シート'!S983)</f>
        <v>0</v>
      </c>
      <c r="N983" s="8">
        <f>IF(SUM('発達障害（診断書なし・配慮あり）情報入力シート'!$T983:$AP983)&gt;0,1,0)</f>
        <v>0</v>
      </c>
      <c r="O983" s="8">
        <f>IF('発達障害（診断書なし・配慮あり）情報入力シート'!D983="入学者(新1年生)",1,0)</f>
        <v>0</v>
      </c>
    </row>
    <row r="984" spans="1:15" x14ac:dyDescent="0.4">
      <c r="A984" s="1217">
        <v>960</v>
      </c>
      <c r="B984" s="1218">
        <f>IF('発達障害（診断書なし・配慮あり）情報入力シート'!AQ984="",0,IF(AND('発達障害（診断書なし・配慮あり）情報入力シート'!AP984=1,'発達障害（診断書なし・配慮あり）情報入力シート'!D984&lt;&gt;"",'発達障害（診断書なし・配慮あり）情報入力シート'!D984&lt;&gt;"在籍者(2年生以上)"),1,0))</f>
        <v>0</v>
      </c>
      <c r="C984" s="1218">
        <f t="shared" si="42"/>
        <v>0</v>
      </c>
      <c r="D984" s="1218" t="str">
        <f>IFERROR(MATCH(ROW('発達障害（診断書なし・配慮あり）情報入力シート'!A960),C:C,0),"")</f>
        <v/>
      </c>
      <c r="E984" s="1218">
        <f>IF('発達障害（診断書なし・配慮あり）情報入力シート'!BS984="",0,IF(AND('発達障害（診断書なし・配慮あり）情報入力シート'!BR984=1,'発達障害（診断書なし・配慮あり）情報入力シート'!D984&lt;&gt;"",'発達障害（診断書なし・配慮あり）情報入力シート'!D984&lt;&gt;"入学しなかった"),1,0))</f>
        <v>0</v>
      </c>
      <c r="F984" s="1218">
        <f t="shared" si="43"/>
        <v>0</v>
      </c>
      <c r="G984" s="1218" t="str">
        <f>IFERROR(MATCH(ROW('発達障害（診断書なし・配慮あり）情報入力シート'!AN960),F:F,0),"")</f>
        <v/>
      </c>
      <c r="H984" s="8">
        <f>IF('発達障害（診断書なし・配慮あり）情報入力シート'!CL984="",0,IF(AND('発達障害（診断書なし・配慮あり）情報入力シート'!CK984=1,'発達障害（診断書なし・配慮あり）情報入力シート'!D984&lt;&gt;"",'発達障害（診断書なし・配慮あり）情報入力シート'!D984&lt;&gt;"入学しなかった"),1,0))</f>
        <v>0</v>
      </c>
      <c r="I984" s="8">
        <f t="shared" si="44"/>
        <v>0</v>
      </c>
      <c r="J984" s="8" t="str">
        <f>IFERROR(MATCH(ROW('発達障害（診断書なし・配慮あり）情報入力シート'!BD960),I:I,0),"")</f>
        <v/>
      </c>
      <c r="K984" s="8">
        <f>IF(OR(SUM('発達障害（診断書なし・配慮あり）情報入力シート'!AT984:BQ984,'発達障害（診断書なし・配慮あり）情報入力シート'!BT984:CJ984)&gt;0,COUNTA('発達障害（診断書なし・配慮あり）情報入力シート'!BR984:BS984)=2,COUNTA('発達障害（診断書なし・配慮あり）情報入力シート'!CK984:CL984)=2),1,0)</f>
        <v>0</v>
      </c>
      <c r="L984" s="8">
        <f>SUM('発達障害（診断書なし・配慮あり）情報入力シート'!J984:M984)+COUNTA('発達障害（診断書なし・配慮あり）情報入力シート'!N984)</f>
        <v>0</v>
      </c>
      <c r="M984" s="8">
        <f>SUM('発達障害（診断書なし・配慮あり）情報入力シート'!O984:R984)+COUNTA('発達障害（診断書なし・配慮あり）情報入力シート'!S984)</f>
        <v>0</v>
      </c>
      <c r="N984" s="8">
        <f>IF(SUM('発達障害（診断書なし・配慮あり）情報入力シート'!$T984:$AP984)&gt;0,1,0)</f>
        <v>0</v>
      </c>
      <c r="O984" s="8">
        <f>IF('発達障害（診断書なし・配慮あり）情報入力シート'!D984="入学者(新1年生)",1,0)</f>
        <v>0</v>
      </c>
    </row>
    <row r="985" spans="1:15" x14ac:dyDescent="0.4">
      <c r="A985" s="1217">
        <v>961</v>
      </c>
      <c r="B985" s="1218">
        <f>IF('発達障害（診断書なし・配慮あり）情報入力シート'!AQ985="",0,IF(AND('発達障害（診断書なし・配慮あり）情報入力シート'!AP985=1,'発達障害（診断書なし・配慮あり）情報入力シート'!D985&lt;&gt;"",'発達障害（診断書なし・配慮あり）情報入力シート'!D985&lt;&gt;"在籍者(2年生以上)"),1,0))</f>
        <v>0</v>
      </c>
      <c r="C985" s="1218">
        <f t="shared" ref="C985:C1024" si="45">C984+B985</f>
        <v>0</v>
      </c>
      <c r="D985" s="1218" t="str">
        <f>IFERROR(MATCH(ROW('発達障害（診断書なし・配慮あり）情報入力シート'!A961),C:C,0),"")</f>
        <v/>
      </c>
      <c r="E985" s="1218">
        <f>IF('発達障害（診断書なし・配慮あり）情報入力シート'!BS985="",0,IF(AND('発達障害（診断書なし・配慮あり）情報入力シート'!BR985=1,'発達障害（診断書なし・配慮あり）情報入力シート'!D985&lt;&gt;"",'発達障害（診断書なし・配慮あり）情報入力シート'!D985&lt;&gt;"入学しなかった"),1,0))</f>
        <v>0</v>
      </c>
      <c r="F985" s="1218">
        <f t="shared" ref="F985:F1024" si="46">F984+E985</f>
        <v>0</v>
      </c>
      <c r="G985" s="1218" t="str">
        <f>IFERROR(MATCH(ROW('発達障害（診断書なし・配慮あり）情報入力シート'!AN961),F:F,0),"")</f>
        <v/>
      </c>
      <c r="H985" s="8">
        <f>IF('発達障害（診断書なし・配慮あり）情報入力シート'!CL985="",0,IF(AND('発達障害（診断書なし・配慮あり）情報入力シート'!CK985=1,'発達障害（診断書なし・配慮あり）情報入力シート'!D985&lt;&gt;"",'発達障害（診断書なし・配慮あり）情報入力シート'!D985&lt;&gt;"入学しなかった"),1,0))</f>
        <v>0</v>
      </c>
      <c r="I985" s="8">
        <f t="shared" ref="I985:I1024" si="47">I984+H985</f>
        <v>0</v>
      </c>
      <c r="J985" s="8" t="str">
        <f>IFERROR(MATCH(ROW('発達障害（診断書なし・配慮あり）情報入力シート'!BD961),I:I,0),"")</f>
        <v/>
      </c>
      <c r="K985" s="8">
        <f>IF(OR(SUM('発達障害（診断書なし・配慮あり）情報入力シート'!AT985:BQ985,'発達障害（診断書なし・配慮あり）情報入力シート'!BT985:CJ985)&gt;0,COUNTA('発達障害（診断書なし・配慮あり）情報入力シート'!BR985:BS985)=2,COUNTA('発達障害（診断書なし・配慮あり）情報入力シート'!CK985:CL985)=2),1,0)</f>
        <v>0</v>
      </c>
      <c r="L985" s="8">
        <f>SUM('発達障害（診断書なし・配慮あり）情報入力シート'!J985:M985)+COUNTA('発達障害（診断書なし・配慮あり）情報入力シート'!N985)</f>
        <v>0</v>
      </c>
      <c r="M985" s="8">
        <f>SUM('発達障害（診断書なし・配慮あり）情報入力シート'!O985:R985)+COUNTA('発達障害（診断書なし・配慮あり）情報入力シート'!S985)</f>
        <v>0</v>
      </c>
      <c r="N985" s="8">
        <f>IF(SUM('発達障害（診断書なし・配慮あり）情報入力シート'!$T985:$AP985)&gt;0,1,0)</f>
        <v>0</v>
      </c>
      <c r="O985" s="8">
        <f>IF('発達障害（診断書なし・配慮あり）情報入力シート'!D985="入学者(新1年生)",1,0)</f>
        <v>0</v>
      </c>
    </row>
    <row r="986" spans="1:15" x14ac:dyDescent="0.4">
      <c r="A986" s="1217">
        <v>962</v>
      </c>
      <c r="B986" s="1218">
        <f>IF('発達障害（診断書なし・配慮あり）情報入力シート'!AQ986="",0,IF(AND('発達障害（診断書なし・配慮あり）情報入力シート'!AP986=1,'発達障害（診断書なし・配慮あり）情報入力シート'!D986&lt;&gt;"",'発達障害（診断書なし・配慮あり）情報入力シート'!D986&lt;&gt;"在籍者(2年生以上)"),1,0))</f>
        <v>0</v>
      </c>
      <c r="C986" s="1218">
        <f t="shared" si="45"/>
        <v>0</v>
      </c>
      <c r="D986" s="1218" t="str">
        <f>IFERROR(MATCH(ROW('発達障害（診断書なし・配慮あり）情報入力シート'!A962),C:C,0),"")</f>
        <v/>
      </c>
      <c r="E986" s="1218">
        <f>IF('発達障害（診断書なし・配慮あり）情報入力シート'!BS986="",0,IF(AND('発達障害（診断書なし・配慮あり）情報入力シート'!BR986=1,'発達障害（診断書なし・配慮あり）情報入力シート'!D986&lt;&gt;"",'発達障害（診断書なし・配慮あり）情報入力シート'!D986&lt;&gt;"入学しなかった"),1,0))</f>
        <v>0</v>
      </c>
      <c r="F986" s="1218">
        <f t="shared" si="46"/>
        <v>0</v>
      </c>
      <c r="G986" s="1218" t="str">
        <f>IFERROR(MATCH(ROW('発達障害（診断書なし・配慮あり）情報入力シート'!AN962),F:F,0),"")</f>
        <v/>
      </c>
      <c r="H986" s="8">
        <f>IF('発達障害（診断書なし・配慮あり）情報入力シート'!CL986="",0,IF(AND('発達障害（診断書なし・配慮あり）情報入力シート'!CK986=1,'発達障害（診断書なし・配慮あり）情報入力シート'!D986&lt;&gt;"",'発達障害（診断書なし・配慮あり）情報入力シート'!D986&lt;&gt;"入学しなかった"),1,0))</f>
        <v>0</v>
      </c>
      <c r="I986" s="8">
        <f t="shared" si="47"/>
        <v>0</v>
      </c>
      <c r="J986" s="8" t="str">
        <f>IFERROR(MATCH(ROW('発達障害（診断書なし・配慮あり）情報入力シート'!BD962),I:I,0),"")</f>
        <v/>
      </c>
      <c r="K986" s="8">
        <f>IF(OR(SUM('発達障害（診断書なし・配慮あり）情報入力シート'!AT986:BQ986,'発達障害（診断書なし・配慮あり）情報入力シート'!BT986:CJ986)&gt;0,COUNTA('発達障害（診断書なし・配慮あり）情報入力シート'!BR986:BS986)=2,COUNTA('発達障害（診断書なし・配慮あり）情報入力シート'!CK986:CL986)=2),1,0)</f>
        <v>0</v>
      </c>
      <c r="L986" s="8">
        <f>SUM('発達障害（診断書なし・配慮あり）情報入力シート'!J986:M986)+COUNTA('発達障害（診断書なし・配慮あり）情報入力シート'!N986)</f>
        <v>0</v>
      </c>
      <c r="M986" s="8">
        <f>SUM('発達障害（診断書なし・配慮あり）情報入力シート'!O986:R986)+COUNTA('発達障害（診断書なし・配慮あり）情報入力シート'!S986)</f>
        <v>0</v>
      </c>
      <c r="N986" s="8">
        <f>IF(SUM('発達障害（診断書なし・配慮あり）情報入力シート'!$T986:$AP986)&gt;0,1,0)</f>
        <v>0</v>
      </c>
      <c r="O986" s="8">
        <f>IF('発達障害（診断書なし・配慮あり）情報入力シート'!D986="入学者(新1年生)",1,0)</f>
        <v>0</v>
      </c>
    </row>
    <row r="987" spans="1:15" x14ac:dyDescent="0.4">
      <c r="A987" s="1217">
        <v>963</v>
      </c>
      <c r="B987" s="1218">
        <f>IF('発達障害（診断書なし・配慮あり）情報入力シート'!AQ987="",0,IF(AND('発達障害（診断書なし・配慮あり）情報入力シート'!AP987=1,'発達障害（診断書なし・配慮あり）情報入力シート'!D987&lt;&gt;"",'発達障害（診断書なし・配慮あり）情報入力シート'!D987&lt;&gt;"在籍者(2年生以上)"),1,0))</f>
        <v>0</v>
      </c>
      <c r="C987" s="1218">
        <f t="shared" si="45"/>
        <v>0</v>
      </c>
      <c r="D987" s="1218" t="str">
        <f>IFERROR(MATCH(ROW('発達障害（診断書なし・配慮あり）情報入力シート'!A963),C:C,0),"")</f>
        <v/>
      </c>
      <c r="E987" s="1218">
        <f>IF('発達障害（診断書なし・配慮あり）情報入力シート'!BS987="",0,IF(AND('発達障害（診断書なし・配慮あり）情報入力シート'!BR987=1,'発達障害（診断書なし・配慮あり）情報入力シート'!D987&lt;&gt;"",'発達障害（診断書なし・配慮あり）情報入力シート'!D987&lt;&gt;"入学しなかった"),1,0))</f>
        <v>0</v>
      </c>
      <c r="F987" s="1218">
        <f t="shared" si="46"/>
        <v>0</v>
      </c>
      <c r="G987" s="1218" t="str">
        <f>IFERROR(MATCH(ROW('発達障害（診断書なし・配慮あり）情報入力シート'!AN963),F:F,0),"")</f>
        <v/>
      </c>
      <c r="H987" s="8">
        <f>IF('発達障害（診断書なし・配慮あり）情報入力シート'!CL987="",0,IF(AND('発達障害（診断書なし・配慮あり）情報入力シート'!CK987=1,'発達障害（診断書なし・配慮あり）情報入力シート'!D987&lt;&gt;"",'発達障害（診断書なし・配慮あり）情報入力シート'!D987&lt;&gt;"入学しなかった"),1,0))</f>
        <v>0</v>
      </c>
      <c r="I987" s="8">
        <f t="shared" si="47"/>
        <v>0</v>
      </c>
      <c r="J987" s="8" t="str">
        <f>IFERROR(MATCH(ROW('発達障害（診断書なし・配慮あり）情報入力シート'!BD963),I:I,0),"")</f>
        <v/>
      </c>
      <c r="K987" s="8">
        <f>IF(OR(SUM('発達障害（診断書なし・配慮あり）情報入力シート'!AT987:BQ987,'発達障害（診断書なし・配慮あり）情報入力シート'!BT987:CJ987)&gt;0,COUNTA('発達障害（診断書なし・配慮あり）情報入力シート'!BR987:BS987)=2,COUNTA('発達障害（診断書なし・配慮あり）情報入力シート'!CK987:CL987)=2),1,0)</f>
        <v>0</v>
      </c>
      <c r="L987" s="8">
        <f>SUM('発達障害（診断書なし・配慮あり）情報入力シート'!J987:M987)+COUNTA('発達障害（診断書なし・配慮あり）情報入力シート'!N987)</f>
        <v>0</v>
      </c>
      <c r="M987" s="8">
        <f>SUM('発達障害（診断書なし・配慮あり）情報入力シート'!O987:R987)+COUNTA('発達障害（診断書なし・配慮あり）情報入力シート'!S987)</f>
        <v>0</v>
      </c>
      <c r="N987" s="8">
        <f>IF(SUM('発達障害（診断書なし・配慮あり）情報入力シート'!$T987:$AP987)&gt;0,1,0)</f>
        <v>0</v>
      </c>
      <c r="O987" s="8">
        <f>IF('発達障害（診断書なし・配慮あり）情報入力シート'!D987="入学者(新1年生)",1,0)</f>
        <v>0</v>
      </c>
    </row>
    <row r="988" spans="1:15" x14ac:dyDescent="0.4">
      <c r="A988" s="1217">
        <v>964</v>
      </c>
      <c r="B988" s="1218">
        <f>IF('発達障害（診断書なし・配慮あり）情報入力シート'!AQ988="",0,IF(AND('発達障害（診断書なし・配慮あり）情報入力シート'!AP988=1,'発達障害（診断書なし・配慮あり）情報入力シート'!D988&lt;&gt;"",'発達障害（診断書なし・配慮あり）情報入力シート'!D988&lt;&gt;"在籍者(2年生以上)"),1,0))</f>
        <v>0</v>
      </c>
      <c r="C988" s="1218">
        <f t="shared" si="45"/>
        <v>0</v>
      </c>
      <c r="D988" s="1218" t="str">
        <f>IFERROR(MATCH(ROW('発達障害（診断書なし・配慮あり）情報入力シート'!A964),C:C,0),"")</f>
        <v/>
      </c>
      <c r="E988" s="1218">
        <f>IF('発達障害（診断書なし・配慮あり）情報入力シート'!BS988="",0,IF(AND('発達障害（診断書なし・配慮あり）情報入力シート'!BR988=1,'発達障害（診断書なし・配慮あり）情報入力シート'!D988&lt;&gt;"",'発達障害（診断書なし・配慮あり）情報入力シート'!D988&lt;&gt;"入学しなかった"),1,0))</f>
        <v>0</v>
      </c>
      <c r="F988" s="1218">
        <f t="shared" si="46"/>
        <v>0</v>
      </c>
      <c r="G988" s="1218" t="str">
        <f>IFERROR(MATCH(ROW('発達障害（診断書なし・配慮あり）情報入力シート'!AN964),F:F,0),"")</f>
        <v/>
      </c>
      <c r="H988" s="8">
        <f>IF('発達障害（診断書なし・配慮あり）情報入力シート'!CL988="",0,IF(AND('発達障害（診断書なし・配慮あり）情報入力シート'!CK988=1,'発達障害（診断書なし・配慮あり）情報入力シート'!D988&lt;&gt;"",'発達障害（診断書なし・配慮あり）情報入力シート'!D988&lt;&gt;"入学しなかった"),1,0))</f>
        <v>0</v>
      </c>
      <c r="I988" s="8">
        <f t="shared" si="47"/>
        <v>0</v>
      </c>
      <c r="J988" s="8" t="str">
        <f>IFERROR(MATCH(ROW('発達障害（診断書なし・配慮あり）情報入力シート'!BD964),I:I,0),"")</f>
        <v/>
      </c>
      <c r="K988" s="8">
        <f>IF(OR(SUM('発達障害（診断書なし・配慮あり）情報入力シート'!AT988:BQ988,'発達障害（診断書なし・配慮あり）情報入力シート'!BT988:CJ988)&gt;0,COUNTA('発達障害（診断書なし・配慮あり）情報入力シート'!BR988:BS988)=2,COUNTA('発達障害（診断書なし・配慮あり）情報入力シート'!CK988:CL988)=2),1,0)</f>
        <v>0</v>
      </c>
      <c r="L988" s="8">
        <f>SUM('発達障害（診断書なし・配慮あり）情報入力シート'!J988:M988)+COUNTA('発達障害（診断書なし・配慮あり）情報入力シート'!N988)</f>
        <v>0</v>
      </c>
      <c r="M988" s="8">
        <f>SUM('発達障害（診断書なし・配慮あり）情報入力シート'!O988:R988)+COUNTA('発達障害（診断書なし・配慮あり）情報入力シート'!S988)</f>
        <v>0</v>
      </c>
      <c r="N988" s="8">
        <f>IF(SUM('発達障害（診断書なし・配慮あり）情報入力シート'!$T988:$AP988)&gt;0,1,0)</f>
        <v>0</v>
      </c>
      <c r="O988" s="8">
        <f>IF('発達障害（診断書なし・配慮あり）情報入力シート'!D988="入学者(新1年生)",1,0)</f>
        <v>0</v>
      </c>
    </row>
    <row r="989" spans="1:15" x14ac:dyDescent="0.4">
      <c r="A989" s="1217">
        <v>965</v>
      </c>
      <c r="B989" s="1218">
        <f>IF('発達障害（診断書なし・配慮あり）情報入力シート'!AQ989="",0,IF(AND('発達障害（診断書なし・配慮あり）情報入力シート'!AP989=1,'発達障害（診断書なし・配慮あり）情報入力シート'!D989&lt;&gt;"",'発達障害（診断書なし・配慮あり）情報入力シート'!D989&lt;&gt;"在籍者(2年生以上)"),1,0))</f>
        <v>0</v>
      </c>
      <c r="C989" s="1218">
        <f t="shared" si="45"/>
        <v>0</v>
      </c>
      <c r="D989" s="1218" t="str">
        <f>IFERROR(MATCH(ROW('発達障害（診断書なし・配慮あり）情報入力シート'!A965),C:C,0),"")</f>
        <v/>
      </c>
      <c r="E989" s="1218">
        <f>IF('発達障害（診断書なし・配慮あり）情報入力シート'!BS989="",0,IF(AND('発達障害（診断書なし・配慮あり）情報入力シート'!BR989=1,'発達障害（診断書なし・配慮あり）情報入力シート'!D989&lt;&gt;"",'発達障害（診断書なし・配慮あり）情報入力シート'!D989&lt;&gt;"入学しなかった"),1,0))</f>
        <v>0</v>
      </c>
      <c r="F989" s="1218">
        <f t="shared" si="46"/>
        <v>0</v>
      </c>
      <c r="G989" s="1218" t="str">
        <f>IFERROR(MATCH(ROW('発達障害（診断書なし・配慮あり）情報入力シート'!AN965),F:F,0),"")</f>
        <v/>
      </c>
      <c r="H989" s="8">
        <f>IF('発達障害（診断書なし・配慮あり）情報入力シート'!CL989="",0,IF(AND('発達障害（診断書なし・配慮あり）情報入力シート'!CK989=1,'発達障害（診断書なし・配慮あり）情報入力シート'!D989&lt;&gt;"",'発達障害（診断書なし・配慮あり）情報入力シート'!D989&lt;&gt;"入学しなかった"),1,0))</f>
        <v>0</v>
      </c>
      <c r="I989" s="8">
        <f t="shared" si="47"/>
        <v>0</v>
      </c>
      <c r="J989" s="8" t="str">
        <f>IFERROR(MATCH(ROW('発達障害（診断書なし・配慮あり）情報入力シート'!BD965),I:I,0),"")</f>
        <v/>
      </c>
      <c r="K989" s="8">
        <f>IF(OR(SUM('発達障害（診断書なし・配慮あり）情報入力シート'!AT989:BQ989,'発達障害（診断書なし・配慮あり）情報入力シート'!BT989:CJ989)&gt;0,COUNTA('発達障害（診断書なし・配慮あり）情報入力シート'!BR989:BS989)=2,COUNTA('発達障害（診断書なし・配慮あり）情報入力シート'!CK989:CL989)=2),1,0)</f>
        <v>0</v>
      </c>
      <c r="L989" s="8">
        <f>SUM('発達障害（診断書なし・配慮あり）情報入力シート'!J989:M989)+COUNTA('発達障害（診断書なし・配慮あり）情報入力シート'!N989)</f>
        <v>0</v>
      </c>
      <c r="M989" s="8">
        <f>SUM('発達障害（診断書なし・配慮あり）情報入力シート'!O989:R989)+COUNTA('発達障害（診断書なし・配慮あり）情報入力シート'!S989)</f>
        <v>0</v>
      </c>
      <c r="N989" s="8">
        <f>IF(SUM('発達障害（診断書なし・配慮あり）情報入力シート'!$T989:$AP989)&gt;0,1,0)</f>
        <v>0</v>
      </c>
      <c r="O989" s="8">
        <f>IF('発達障害（診断書なし・配慮あり）情報入力シート'!D989="入学者(新1年生)",1,0)</f>
        <v>0</v>
      </c>
    </row>
    <row r="990" spans="1:15" x14ac:dyDescent="0.4">
      <c r="A990" s="1217">
        <v>966</v>
      </c>
      <c r="B990" s="1218">
        <f>IF('発達障害（診断書なし・配慮あり）情報入力シート'!AQ990="",0,IF(AND('発達障害（診断書なし・配慮あり）情報入力シート'!AP990=1,'発達障害（診断書なし・配慮あり）情報入力シート'!D990&lt;&gt;"",'発達障害（診断書なし・配慮あり）情報入力シート'!D990&lt;&gt;"在籍者(2年生以上)"),1,0))</f>
        <v>0</v>
      </c>
      <c r="C990" s="1218">
        <f t="shared" si="45"/>
        <v>0</v>
      </c>
      <c r="D990" s="1218" t="str">
        <f>IFERROR(MATCH(ROW('発達障害（診断書なし・配慮あり）情報入力シート'!A966),C:C,0),"")</f>
        <v/>
      </c>
      <c r="E990" s="1218">
        <f>IF('発達障害（診断書なし・配慮あり）情報入力シート'!BS990="",0,IF(AND('発達障害（診断書なし・配慮あり）情報入力シート'!BR990=1,'発達障害（診断書なし・配慮あり）情報入力シート'!D990&lt;&gt;"",'発達障害（診断書なし・配慮あり）情報入力シート'!D990&lt;&gt;"入学しなかった"),1,0))</f>
        <v>0</v>
      </c>
      <c r="F990" s="1218">
        <f t="shared" si="46"/>
        <v>0</v>
      </c>
      <c r="G990" s="1218" t="str">
        <f>IFERROR(MATCH(ROW('発達障害（診断書なし・配慮あり）情報入力シート'!AN966),F:F,0),"")</f>
        <v/>
      </c>
      <c r="H990" s="8">
        <f>IF('発達障害（診断書なし・配慮あり）情報入力シート'!CL990="",0,IF(AND('発達障害（診断書なし・配慮あり）情報入力シート'!CK990=1,'発達障害（診断書なし・配慮あり）情報入力シート'!D990&lt;&gt;"",'発達障害（診断書なし・配慮あり）情報入力シート'!D990&lt;&gt;"入学しなかった"),1,0))</f>
        <v>0</v>
      </c>
      <c r="I990" s="8">
        <f t="shared" si="47"/>
        <v>0</v>
      </c>
      <c r="J990" s="8" t="str">
        <f>IFERROR(MATCH(ROW('発達障害（診断書なし・配慮あり）情報入力シート'!BD966),I:I,0),"")</f>
        <v/>
      </c>
      <c r="K990" s="8">
        <f>IF(OR(SUM('発達障害（診断書なし・配慮あり）情報入力シート'!AT990:BQ990,'発達障害（診断書なし・配慮あり）情報入力シート'!BT990:CJ990)&gt;0,COUNTA('発達障害（診断書なし・配慮あり）情報入力シート'!BR990:BS990)=2,COUNTA('発達障害（診断書なし・配慮あり）情報入力シート'!CK990:CL990)=2),1,0)</f>
        <v>0</v>
      </c>
      <c r="L990" s="8">
        <f>SUM('発達障害（診断書なし・配慮あり）情報入力シート'!J990:M990)+COUNTA('発達障害（診断書なし・配慮あり）情報入力シート'!N990)</f>
        <v>0</v>
      </c>
      <c r="M990" s="8">
        <f>SUM('発達障害（診断書なし・配慮あり）情報入力シート'!O990:R990)+COUNTA('発達障害（診断書なし・配慮あり）情報入力シート'!S990)</f>
        <v>0</v>
      </c>
      <c r="N990" s="8">
        <f>IF(SUM('発達障害（診断書なし・配慮あり）情報入力シート'!$T990:$AP990)&gt;0,1,0)</f>
        <v>0</v>
      </c>
      <c r="O990" s="8">
        <f>IF('発達障害（診断書なし・配慮あり）情報入力シート'!D990="入学者(新1年生)",1,0)</f>
        <v>0</v>
      </c>
    </row>
    <row r="991" spans="1:15" x14ac:dyDescent="0.4">
      <c r="A991" s="1217">
        <v>967</v>
      </c>
      <c r="B991" s="1218">
        <f>IF('発達障害（診断書なし・配慮あり）情報入力シート'!AQ991="",0,IF(AND('発達障害（診断書なし・配慮あり）情報入力シート'!AP991=1,'発達障害（診断書なし・配慮あり）情報入力シート'!D991&lt;&gt;"",'発達障害（診断書なし・配慮あり）情報入力シート'!D991&lt;&gt;"在籍者(2年生以上)"),1,0))</f>
        <v>0</v>
      </c>
      <c r="C991" s="1218">
        <f t="shared" si="45"/>
        <v>0</v>
      </c>
      <c r="D991" s="1218" t="str">
        <f>IFERROR(MATCH(ROW('発達障害（診断書なし・配慮あり）情報入力シート'!A967),C:C,0),"")</f>
        <v/>
      </c>
      <c r="E991" s="1218">
        <f>IF('発達障害（診断書なし・配慮あり）情報入力シート'!BS991="",0,IF(AND('発達障害（診断書なし・配慮あり）情報入力シート'!BR991=1,'発達障害（診断書なし・配慮あり）情報入力シート'!D991&lt;&gt;"",'発達障害（診断書なし・配慮あり）情報入力シート'!D991&lt;&gt;"入学しなかった"),1,0))</f>
        <v>0</v>
      </c>
      <c r="F991" s="1218">
        <f t="shared" si="46"/>
        <v>0</v>
      </c>
      <c r="G991" s="1218" t="str">
        <f>IFERROR(MATCH(ROW('発達障害（診断書なし・配慮あり）情報入力シート'!AN967),F:F,0),"")</f>
        <v/>
      </c>
      <c r="H991" s="8">
        <f>IF('発達障害（診断書なし・配慮あり）情報入力シート'!CL991="",0,IF(AND('発達障害（診断書なし・配慮あり）情報入力シート'!CK991=1,'発達障害（診断書なし・配慮あり）情報入力シート'!D991&lt;&gt;"",'発達障害（診断書なし・配慮あり）情報入力シート'!D991&lt;&gt;"入学しなかった"),1,0))</f>
        <v>0</v>
      </c>
      <c r="I991" s="8">
        <f t="shared" si="47"/>
        <v>0</v>
      </c>
      <c r="J991" s="8" t="str">
        <f>IFERROR(MATCH(ROW('発達障害（診断書なし・配慮あり）情報入力シート'!BD967),I:I,0),"")</f>
        <v/>
      </c>
      <c r="K991" s="8">
        <f>IF(OR(SUM('発達障害（診断書なし・配慮あり）情報入力シート'!AT991:BQ991,'発達障害（診断書なし・配慮あり）情報入力シート'!BT991:CJ991)&gt;0,COUNTA('発達障害（診断書なし・配慮あり）情報入力シート'!BR991:BS991)=2,COUNTA('発達障害（診断書なし・配慮あり）情報入力シート'!CK991:CL991)=2),1,0)</f>
        <v>0</v>
      </c>
      <c r="L991" s="8">
        <f>SUM('発達障害（診断書なし・配慮あり）情報入力シート'!J991:M991)+COUNTA('発達障害（診断書なし・配慮あり）情報入力シート'!N991)</f>
        <v>0</v>
      </c>
      <c r="M991" s="8">
        <f>SUM('発達障害（診断書なし・配慮あり）情報入力シート'!O991:R991)+COUNTA('発達障害（診断書なし・配慮あり）情報入力シート'!S991)</f>
        <v>0</v>
      </c>
      <c r="N991" s="8">
        <f>IF(SUM('発達障害（診断書なし・配慮あり）情報入力シート'!$T991:$AP991)&gt;0,1,0)</f>
        <v>0</v>
      </c>
      <c r="O991" s="8">
        <f>IF('発達障害（診断書なし・配慮あり）情報入力シート'!D991="入学者(新1年生)",1,0)</f>
        <v>0</v>
      </c>
    </row>
    <row r="992" spans="1:15" x14ac:dyDescent="0.4">
      <c r="A992" s="1217">
        <v>968</v>
      </c>
      <c r="B992" s="1218">
        <f>IF('発達障害（診断書なし・配慮あり）情報入力シート'!AQ992="",0,IF(AND('発達障害（診断書なし・配慮あり）情報入力シート'!AP992=1,'発達障害（診断書なし・配慮あり）情報入力シート'!D992&lt;&gt;"",'発達障害（診断書なし・配慮あり）情報入力シート'!D992&lt;&gt;"在籍者(2年生以上)"),1,0))</f>
        <v>0</v>
      </c>
      <c r="C992" s="1218">
        <f t="shared" si="45"/>
        <v>0</v>
      </c>
      <c r="D992" s="1218" t="str">
        <f>IFERROR(MATCH(ROW('発達障害（診断書なし・配慮あり）情報入力シート'!A968),C:C,0),"")</f>
        <v/>
      </c>
      <c r="E992" s="1218">
        <f>IF('発達障害（診断書なし・配慮あり）情報入力シート'!BS992="",0,IF(AND('発達障害（診断書なし・配慮あり）情報入力シート'!BR992=1,'発達障害（診断書なし・配慮あり）情報入力シート'!D992&lt;&gt;"",'発達障害（診断書なし・配慮あり）情報入力シート'!D992&lt;&gt;"入学しなかった"),1,0))</f>
        <v>0</v>
      </c>
      <c r="F992" s="1218">
        <f t="shared" si="46"/>
        <v>0</v>
      </c>
      <c r="G992" s="1218" t="str">
        <f>IFERROR(MATCH(ROW('発達障害（診断書なし・配慮あり）情報入力シート'!AN968),F:F,0),"")</f>
        <v/>
      </c>
      <c r="H992" s="8">
        <f>IF('発達障害（診断書なし・配慮あり）情報入力シート'!CL992="",0,IF(AND('発達障害（診断書なし・配慮あり）情報入力シート'!CK992=1,'発達障害（診断書なし・配慮あり）情報入力シート'!D992&lt;&gt;"",'発達障害（診断書なし・配慮あり）情報入力シート'!D992&lt;&gt;"入学しなかった"),1,0))</f>
        <v>0</v>
      </c>
      <c r="I992" s="8">
        <f t="shared" si="47"/>
        <v>0</v>
      </c>
      <c r="J992" s="8" t="str">
        <f>IFERROR(MATCH(ROW('発達障害（診断書なし・配慮あり）情報入力シート'!BD968),I:I,0),"")</f>
        <v/>
      </c>
      <c r="K992" s="8">
        <f>IF(OR(SUM('発達障害（診断書なし・配慮あり）情報入力シート'!AT992:BQ992,'発達障害（診断書なし・配慮あり）情報入力シート'!BT992:CJ992)&gt;0,COUNTA('発達障害（診断書なし・配慮あり）情報入力シート'!BR992:BS992)=2,COUNTA('発達障害（診断書なし・配慮あり）情報入力シート'!CK992:CL992)=2),1,0)</f>
        <v>0</v>
      </c>
      <c r="L992" s="8">
        <f>SUM('発達障害（診断書なし・配慮あり）情報入力シート'!J992:M992)+COUNTA('発達障害（診断書なし・配慮あり）情報入力シート'!N992)</f>
        <v>0</v>
      </c>
      <c r="M992" s="8">
        <f>SUM('発達障害（診断書なし・配慮あり）情報入力シート'!O992:R992)+COUNTA('発達障害（診断書なし・配慮あり）情報入力シート'!S992)</f>
        <v>0</v>
      </c>
      <c r="N992" s="8">
        <f>IF(SUM('発達障害（診断書なし・配慮あり）情報入力シート'!$T992:$AP992)&gt;0,1,0)</f>
        <v>0</v>
      </c>
      <c r="O992" s="8">
        <f>IF('発達障害（診断書なし・配慮あり）情報入力シート'!D992="入学者(新1年生)",1,0)</f>
        <v>0</v>
      </c>
    </row>
    <row r="993" spans="1:15" x14ac:dyDescent="0.4">
      <c r="A993" s="1217">
        <v>969</v>
      </c>
      <c r="B993" s="1218">
        <f>IF('発達障害（診断書なし・配慮あり）情報入力シート'!AQ993="",0,IF(AND('発達障害（診断書なし・配慮あり）情報入力シート'!AP993=1,'発達障害（診断書なし・配慮あり）情報入力シート'!D993&lt;&gt;"",'発達障害（診断書なし・配慮あり）情報入力シート'!D993&lt;&gt;"在籍者(2年生以上)"),1,0))</f>
        <v>0</v>
      </c>
      <c r="C993" s="1218">
        <f t="shared" si="45"/>
        <v>0</v>
      </c>
      <c r="D993" s="1218" t="str">
        <f>IFERROR(MATCH(ROW('発達障害（診断書なし・配慮あり）情報入力シート'!A969),C:C,0),"")</f>
        <v/>
      </c>
      <c r="E993" s="1218">
        <f>IF('発達障害（診断書なし・配慮あり）情報入力シート'!BS993="",0,IF(AND('発達障害（診断書なし・配慮あり）情報入力シート'!BR993=1,'発達障害（診断書なし・配慮あり）情報入力シート'!D993&lt;&gt;"",'発達障害（診断書なし・配慮あり）情報入力シート'!D993&lt;&gt;"入学しなかった"),1,0))</f>
        <v>0</v>
      </c>
      <c r="F993" s="1218">
        <f t="shared" si="46"/>
        <v>0</v>
      </c>
      <c r="G993" s="1218" t="str">
        <f>IFERROR(MATCH(ROW('発達障害（診断書なし・配慮あり）情報入力シート'!AN969),F:F,0),"")</f>
        <v/>
      </c>
      <c r="H993" s="8">
        <f>IF('発達障害（診断書なし・配慮あり）情報入力シート'!CL993="",0,IF(AND('発達障害（診断書なし・配慮あり）情報入力シート'!CK993=1,'発達障害（診断書なし・配慮あり）情報入力シート'!D993&lt;&gt;"",'発達障害（診断書なし・配慮あり）情報入力シート'!D993&lt;&gt;"入学しなかった"),1,0))</f>
        <v>0</v>
      </c>
      <c r="I993" s="8">
        <f t="shared" si="47"/>
        <v>0</v>
      </c>
      <c r="J993" s="8" t="str">
        <f>IFERROR(MATCH(ROW('発達障害（診断書なし・配慮あり）情報入力シート'!BD969),I:I,0),"")</f>
        <v/>
      </c>
      <c r="K993" s="8">
        <f>IF(OR(SUM('発達障害（診断書なし・配慮あり）情報入力シート'!AT993:BQ993,'発達障害（診断書なし・配慮あり）情報入力シート'!BT993:CJ993)&gt;0,COUNTA('発達障害（診断書なし・配慮あり）情報入力シート'!BR993:BS993)=2,COUNTA('発達障害（診断書なし・配慮あり）情報入力シート'!CK993:CL993)=2),1,0)</f>
        <v>0</v>
      </c>
      <c r="L993" s="8">
        <f>SUM('発達障害（診断書なし・配慮あり）情報入力シート'!J993:M993)+COUNTA('発達障害（診断書なし・配慮あり）情報入力シート'!N993)</f>
        <v>0</v>
      </c>
      <c r="M993" s="8">
        <f>SUM('発達障害（診断書なし・配慮あり）情報入力シート'!O993:R993)+COUNTA('発達障害（診断書なし・配慮あり）情報入力シート'!S993)</f>
        <v>0</v>
      </c>
      <c r="N993" s="8">
        <f>IF(SUM('発達障害（診断書なし・配慮あり）情報入力シート'!$T993:$AP993)&gt;0,1,0)</f>
        <v>0</v>
      </c>
      <c r="O993" s="8">
        <f>IF('発達障害（診断書なし・配慮あり）情報入力シート'!D993="入学者(新1年生)",1,0)</f>
        <v>0</v>
      </c>
    </row>
    <row r="994" spans="1:15" x14ac:dyDescent="0.4">
      <c r="A994" s="1217">
        <v>970</v>
      </c>
      <c r="B994" s="1218">
        <f>IF('発達障害（診断書なし・配慮あり）情報入力シート'!AQ994="",0,IF(AND('発達障害（診断書なし・配慮あり）情報入力シート'!AP994=1,'発達障害（診断書なし・配慮あり）情報入力シート'!D994&lt;&gt;"",'発達障害（診断書なし・配慮あり）情報入力シート'!D994&lt;&gt;"在籍者(2年生以上)"),1,0))</f>
        <v>0</v>
      </c>
      <c r="C994" s="1218">
        <f t="shared" si="45"/>
        <v>0</v>
      </c>
      <c r="D994" s="1218" t="str">
        <f>IFERROR(MATCH(ROW('発達障害（診断書なし・配慮あり）情報入力シート'!A970),C:C,0),"")</f>
        <v/>
      </c>
      <c r="E994" s="1218">
        <f>IF('発達障害（診断書なし・配慮あり）情報入力シート'!BS994="",0,IF(AND('発達障害（診断書なし・配慮あり）情報入力シート'!BR994=1,'発達障害（診断書なし・配慮あり）情報入力シート'!D994&lt;&gt;"",'発達障害（診断書なし・配慮あり）情報入力シート'!D994&lt;&gt;"入学しなかった"),1,0))</f>
        <v>0</v>
      </c>
      <c r="F994" s="1218">
        <f t="shared" si="46"/>
        <v>0</v>
      </c>
      <c r="G994" s="1218" t="str">
        <f>IFERROR(MATCH(ROW('発達障害（診断書なし・配慮あり）情報入力シート'!AN970),F:F,0),"")</f>
        <v/>
      </c>
      <c r="H994" s="8">
        <f>IF('発達障害（診断書なし・配慮あり）情報入力シート'!CL994="",0,IF(AND('発達障害（診断書なし・配慮あり）情報入力シート'!CK994=1,'発達障害（診断書なし・配慮あり）情報入力シート'!D994&lt;&gt;"",'発達障害（診断書なし・配慮あり）情報入力シート'!D994&lt;&gt;"入学しなかった"),1,0))</f>
        <v>0</v>
      </c>
      <c r="I994" s="8">
        <f t="shared" si="47"/>
        <v>0</v>
      </c>
      <c r="J994" s="8" t="str">
        <f>IFERROR(MATCH(ROW('発達障害（診断書なし・配慮あり）情報入力シート'!BD970),I:I,0),"")</f>
        <v/>
      </c>
      <c r="K994" s="8">
        <f>IF(OR(SUM('発達障害（診断書なし・配慮あり）情報入力シート'!AT994:BQ994,'発達障害（診断書なし・配慮あり）情報入力シート'!BT994:CJ994)&gt;0,COUNTA('発達障害（診断書なし・配慮あり）情報入力シート'!BR994:BS994)=2,COUNTA('発達障害（診断書なし・配慮あり）情報入力シート'!CK994:CL994)=2),1,0)</f>
        <v>0</v>
      </c>
      <c r="L994" s="8">
        <f>SUM('発達障害（診断書なし・配慮あり）情報入力シート'!J994:M994)+COUNTA('発達障害（診断書なし・配慮あり）情報入力シート'!N994)</f>
        <v>0</v>
      </c>
      <c r="M994" s="8">
        <f>SUM('発達障害（診断書なし・配慮あり）情報入力シート'!O994:R994)+COUNTA('発達障害（診断書なし・配慮あり）情報入力シート'!S994)</f>
        <v>0</v>
      </c>
      <c r="N994" s="8">
        <f>IF(SUM('発達障害（診断書なし・配慮あり）情報入力シート'!$T994:$AP994)&gt;0,1,0)</f>
        <v>0</v>
      </c>
      <c r="O994" s="8">
        <f>IF('発達障害（診断書なし・配慮あり）情報入力シート'!D994="入学者(新1年生)",1,0)</f>
        <v>0</v>
      </c>
    </row>
    <row r="995" spans="1:15" x14ac:dyDescent="0.4">
      <c r="A995" s="1217">
        <v>971</v>
      </c>
      <c r="B995" s="1218">
        <f>IF('発達障害（診断書なし・配慮あり）情報入力シート'!AQ995="",0,IF(AND('発達障害（診断書なし・配慮あり）情報入力シート'!AP995=1,'発達障害（診断書なし・配慮あり）情報入力シート'!D995&lt;&gt;"",'発達障害（診断書なし・配慮あり）情報入力シート'!D995&lt;&gt;"在籍者(2年生以上)"),1,0))</f>
        <v>0</v>
      </c>
      <c r="C995" s="1218">
        <f t="shared" si="45"/>
        <v>0</v>
      </c>
      <c r="D995" s="1218" t="str">
        <f>IFERROR(MATCH(ROW('発達障害（診断書なし・配慮あり）情報入力シート'!A971),C:C,0),"")</f>
        <v/>
      </c>
      <c r="E995" s="1218">
        <f>IF('発達障害（診断書なし・配慮あり）情報入力シート'!BS995="",0,IF(AND('発達障害（診断書なし・配慮あり）情報入力シート'!BR995=1,'発達障害（診断書なし・配慮あり）情報入力シート'!D995&lt;&gt;"",'発達障害（診断書なし・配慮あり）情報入力シート'!D995&lt;&gt;"入学しなかった"),1,0))</f>
        <v>0</v>
      </c>
      <c r="F995" s="1218">
        <f t="shared" si="46"/>
        <v>0</v>
      </c>
      <c r="G995" s="1218" t="str">
        <f>IFERROR(MATCH(ROW('発達障害（診断書なし・配慮あり）情報入力シート'!AN971),F:F,0),"")</f>
        <v/>
      </c>
      <c r="H995" s="8">
        <f>IF('発達障害（診断書なし・配慮あり）情報入力シート'!CL995="",0,IF(AND('発達障害（診断書なし・配慮あり）情報入力シート'!CK995=1,'発達障害（診断書なし・配慮あり）情報入力シート'!D995&lt;&gt;"",'発達障害（診断書なし・配慮あり）情報入力シート'!D995&lt;&gt;"入学しなかった"),1,0))</f>
        <v>0</v>
      </c>
      <c r="I995" s="8">
        <f t="shared" si="47"/>
        <v>0</v>
      </c>
      <c r="J995" s="8" t="str">
        <f>IFERROR(MATCH(ROW('発達障害（診断書なし・配慮あり）情報入力シート'!BD971),I:I,0),"")</f>
        <v/>
      </c>
      <c r="K995" s="8">
        <f>IF(OR(SUM('発達障害（診断書なし・配慮あり）情報入力シート'!AT995:BQ995,'発達障害（診断書なし・配慮あり）情報入力シート'!BT995:CJ995)&gt;0,COUNTA('発達障害（診断書なし・配慮あり）情報入力シート'!BR995:BS995)=2,COUNTA('発達障害（診断書なし・配慮あり）情報入力シート'!CK995:CL995)=2),1,0)</f>
        <v>0</v>
      </c>
      <c r="L995" s="8">
        <f>SUM('発達障害（診断書なし・配慮あり）情報入力シート'!J995:M995)+COUNTA('発達障害（診断書なし・配慮あり）情報入力シート'!N995)</f>
        <v>0</v>
      </c>
      <c r="M995" s="8">
        <f>SUM('発達障害（診断書なし・配慮あり）情報入力シート'!O995:R995)+COUNTA('発達障害（診断書なし・配慮あり）情報入力シート'!S995)</f>
        <v>0</v>
      </c>
      <c r="N995" s="8">
        <f>IF(SUM('発達障害（診断書なし・配慮あり）情報入力シート'!$T995:$AP995)&gt;0,1,0)</f>
        <v>0</v>
      </c>
      <c r="O995" s="8">
        <f>IF('発達障害（診断書なし・配慮あり）情報入力シート'!D995="入学者(新1年生)",1,0)</f>
        <v>0</v>
      </c>
    </row>
    <row r="996" spans="1:15" x14ac:dyDescent="0.4">
      <c r="A996" s="1217">
        <v>972</v>
      </c>
      <c r="B996" s="1218">
        <f>IF('発達障害（診断書なし・配慮あり）情報入力シート'!AQ996="",0,IF(AND('発達障害（診断書なし・配慮あり）情報入力シート'!AP996=1,'発達障害（診断書なし・配慮あり）情報入力シート'!D996&lt;&gt;"",'発達障害（診断書なし・配慮あり）情報入力シート'!D996&lt;&gt;"在籍者(2年生以上)"),1,0))</f>
        <v>0</v>
      </c>
      <c r="C996" s="1218">
        <f t="shared" si="45"/>
        <v>0</v>
      </c>
      <c r="D996" s="1218" t="str">
        <f>IFERROR(MATCH(ROW('発達障害（診断書なし・配慮あり）情報入力シート'!A972),C:C,0),"")</f>
        <v/>
      </c>
      <c r="E996" s="1218">
        <f>IF('発達障害（診断書なし・配慮あり）情報入力シート'!BS996="",0,IF(AND('発達障害（診断書なし・配慮あり）情報入力シート'!BR996=1,'発達障害（診断書なし・配慮あり）情報入力シート'!D996&lt;&gt;"",'発達障害（診断書なし・配慮あり）情報入力シート'!D996&lt;&gt;"入学しなかった"),1,0))</f>
        <v>0</v>
      </c>
      <c r="F996" s="1218">
        <f t="shared" si="46"/>
        <v>0</v>
      </c>
      <c r="G996" s="1218" t="str">
        <f>IFERROR(MATCH(ROW('発達障害（診断書なし・配慮あり）情報入力シート'!AN972),F:F,0),"")</f>
        <v/>
      </c>
      <c r="H996" s="8">
        <f>IF('発達障害（診断書なし・配慮あり）情報入力シート'!CL996="",0,IF(AND('発達障害（診断書なし・配慮あり）情報入力シート'!CK996=1,'発達障害（診断書なし・配慮あり）情報入力シート'!D996&lt;&gt;"",'発達障害（診断書なし・配慮あり）情報入力シート'!D996&lt;&gt;"入学しなかった"),1,0))</f>
        <v>0</v>
      </c>
      <c r="I996" s="8">
        <f t="shared" si="47"/>
        <v>0</v>
      </c>
      <c r="J996" s="8" t="str">
        <f>IFERROR(MATCH(ROW('発達障害（診断書なし・配慮あり）情報入力シート'!BD972),I:I,0),"")</f>
        <v/>
      </c>
      <c r="K996" s="8">
        <f>IF(OR(SUM('発達障害（診断書なし・配慮あり）情報入力シート'!AT996:BQ996,'発達障害（診断書なし・配慮あり）情報入力シート'!BT996:CJ996)&gt;0,COUNTA('発達障害（診断書なし・配慮あり）情報入力シート'!BR996:BS996)=2,COUNTA('発達障害（診断書なし・配慮あり）情報入力シート'!CK996:CL996)=2),1,0)</f>
        <v>0</v>
      </c>
      <c r="L996" s="8">
        <f>SUM('発達障害（診断書なし・配慮あり）情報入力シート'!J996:M996)+COUNTA('発達障害（診断書なし・配慮あり）情報入力シート'!N996)</f>
        <v>0</v>
      </c>
      <c r="M996" s="8">
        <f>SUM('発達障害（診断書なし・配慮あり）情報入力シート'!O996:R996)+COUNTA('発達障害（診断書なし・配慮あり）情報入力シート'!S996)</f>
        <v>0</v>
      </c>
      <c r="N996" s="8">
        <f>IF(SUM('発達障害（診断書なし・配慮あり）情報入力シート'!$T996:$AP996)&gt;0,1,0)</f>
        <v>0</v>
      </c>
      <c r="O996" s="8">
        <f>IF('発達障害（診断書なし・配慮あり）情報入力シート'!D996="入学者(新1年生)",1,0)</f>
        <v>0</v>
      </c>
    </row>
    <row r="997" spans="1:15" x14ac:dyDescent="0.4">
      <c r="A997" s="1217">
        <v>973</v>
      </c>
      <c r="B997" s="1218">
        <f>IF('発達障害（診断書なし・配慮あり）情報入力シート'!AQ997="",0,IF(AND('発達障害（診断書なし・配慮あり）情報入力シート'!AP997=1,'発達障害（診断書なし・配慮あり）情報入力シート'!D997&lt;&gt;"",'発達障害（診断書なし・配慮あり）情報入力シート'!D997&lt;&gt;"在籍者(2年生以上)"),1,0))</f>
        <v>0</v>
      </c>
      <c r="C997" s="1218">
        <f t="shared" si="45"/>
        <v>0</v>
      </c>
      <c r="D997" s="1218" t="str">
        <f>IFERROR(MATCH(ROW('発達障害（診断書なし・配慮あり）情報入力シート'!A973),C:C,0),"")</f>
        <v/>
      </c>
      <c r="E997" s="1218">
        <f>IF('発達障害（診断書なし・配慮あり）情報入力シート'!BS997="",0,IF(AND('発達障害（診断書なし・配慮あり）情報入力シート'!BR997=1,'発達障害（診断書なし・配慮あり）情報入力シート'!D997&lt;&gt;"",'発達障害（診断書なし・配慮あり）情報入力シート'!D997&lt;&gt;"入学しなかった"),1,0))</f>
        <v>0</v>
      </c>
      <c r="F997" s="1218">
        <f t="shared" si="46"/>
        <v>0</v>
      </c>
      <c r="G997" s="1218" t="str">
        <f>IFERROR(MATCH(ROW('発達障害（診断書なし・配慮あり）情報入力シート'!AN973),F:F,0),"")</f>
        <v/>
      </c>
      <c r="H997" s="8">
        <f>IF('発達障害（診断書なし・配慮あり）情報入力シート'!CL997="",0,IF(AND('発達障害（診断書なし・配慮あり）情報入力シート'!CK997=1,'発達障害（診断書なし・配慮あり）情報入力シート'!D997&lt;&gt;"",'発達障害（診断書なし・配慮あり）情報入力シート'!D997&lt;&gt;"入学しなかった"),1,0))</f>
        <v>0</v>
      </c>
      <c r="I997" s="8">
        <f t="shared" si="47"/>
        <v>0</v>
      </c>
      <c r="J997" s="8" t="str">
        <f>IFERROR(MATCH(ROW('発達障害（診断書なし・配慮あり）情報入力シート'!BD973),I:I,0),"")</f>
        <v/>
      </c>
      <c r="K997" s="8">
        <f>IF(OR(SUM('発達障害（診断書なし・配慮あり）情報入力シート'!AT997:BQ997,'発達障害（診断書なし・配慮あり）情報入力シート'!BT997:CJ997)&gt;0,COUNTA('発達障害（診断書なし・配慮あり）情報入力シート'!BR997:BS997)=2,COUNTA('発達障害（診断書なし・配慮あり）情報入力シート'!CK997:CL997)=2),1,0)</f>
        <v>0</v>
      </c>
      <c r="L997" s="8">
        <f>SUM('発達障害（診断書なし・配慮あり）情報入力シート'!J997:M997)+COUNTA('発達障害（診断書なし・配慮あり）情報入力シート'!N997)</f>
        <v>0</v>
      </c>
      <c r="M997" s="8">
        <f>SUM('発達障害（診断書なし・配慮あり）情報入力シート'!O997:R997)+COUNTA('発達障害（診断書なし・配慮あり）情報入力シート'!S997)</f>
        <v>0</v>
      </c>
      <c r="N997" s="8">
        <f>IF(SUM('発達障害（診断書なし・配慮あり）情報入力シート'!$T997:$AP997)&gt;0,1,0)</f>
        <v>0</v>
      </c>
      <c r="O997" s="8">
        <f>IF('発達障害（診断書なし・配慮あり）情報入力シート'!D997="入学者(新1年生)",1,0)</f>
        <v>0</v>
      </c>
    </row>
    <row r="998" spans="1:15" x14ac:dyDescent="0.4">
      <c r="A998" s="1217">
        <v>974</v>
      </c>
      <c r="B998" s="1218">
        <f>IF('発達障害（診断書なし・配慮あり）情報入力シート'!AQ998="",0,IF(AND('発達障害（診断書なし・配慮あり）情報入力シート'!AP998=1,'発達障害（診断書なし・配慮あり）情報入力シート'!D998&lt;&gt;"",'発達障害（診断書なし・配慮あり）情報入力シート'!D998&lt;&gt;"在籍者(2年生以上)"),1,0))</f>
        <v>0</v>
      </c>
      <c r="C998" s="1218">
        <f t="shared" si="45"/>
        <v>0</v>
      </c>
      <c r="D998" s="1218" t="str">
        <f>IFERROR(MATCH(ROW('発達障害（診断書なし・配慮あり）情報入力シート'!A974),C:C,0),"")</f>
        <v/>
      </c>
      <c r="E998" s="1218">
        <f>IF('発達障害（診断書なし・配慮あり）情報入力シート'!BS998="",0,IF(AND('発達障害（診断書なし・配慮あり）情報入力シート'!BR998=1,'発達障害（診断書なし・配慮あり）情報入力シート'!D998&lt;&gt;"",'発達障害（診断書なし・配慮あり）情報入力シート'!D998&lt;&gt;"入学しなかった"),1,0))</f>
        <v>0</v>
      </c>
      <c r="F998" s="1218">
        <f t="shared" si="46"/>
        <v>0</v>
      </c>
      <c r="G998" s="1218" t="str">
        <f>IFERROR(MATCH(ROW('発達障害（診断書なし・配慮あり）情報入力シート'!AN974),F:F,0),"")</f>
        <v/>
      </c>
      <c r="H998" s="8">
        <f>IF('発達障害（診断書なし・配慮あり）情報入力シート'!CL998="",0,IF(AND('発達障害（診断書なし・配慮あり）情報入力シート'!CK998=1,'発達障害（診断書なし・配慮あり）情報入力シート'!D998&lt;&gt;"",'発達障害（診断書なし・配慮あり）情報入力シート'!D998&lt;&gt;"入学しなかった"),1,0))</f>
        <v>0</v>
      </c>
      <c r="I998" s="8">
        <f t="shared" si="47"/>
        <v>0</v>
      </c>
      <c r="J998" s="8" t="str">
        <f>IFERROR(MATCH(ROW('発達障害（診断書なし・配慮あり）情報入力シート'!BD974),I:I,0),"")</f>
        <v/>
      </c>
      <c r="K998" s="8">
        <f>IF(OR(SUM('発達障害（診断書なし・配慮あり）情報入力シート'!AT998:BQ998,'発達障害（診断書なし・配慮あり）情報入力シート'!BT998:CJ998)&gt;0,COUNTA('発達障害（診断書なし・配慮あり）情報入力シート'!BR998:BS998)=2,COUNTA('発達障害（診断書なし・配慮あり）情報入力シート'!CK998:CL998)=2),1,0)</f>
        <v>0</v>
      </c>
      <c r="L998" s="8">
        <f>SUM('発達障害（診断書なし・配慮あり）情報入力シート'!J998:M998)+COUNTA('発達障害（診断書なし・配慮あり）情報入力シート'!N998)</f>
        <v>0</v>
      </c>
      <c r="M998" s="8">
        <f>SUM('発達障害（診断書なし・配慮あり）情報入力シート'!O998:R998)+COUNTA('発達障害（診断書なし・配慮あり）情報入力シート'!S998)</f>
        <v>0</v>
      </c>
      <c r="N998" s="8">
        <f>IF(SUM('発達障害（診断書なし・配慮あり）情報入力シート'!$T998:$AP998)&gt;0,1,0)</f>
        <v>0</v>
      </c>
      <c r="O998" s="8">
        <f>IF('発達障害（診断書なし・配慮あり）情報入力シート'!D998="入学者(新1年生)",1,0)</f>
        <v>0</v>
      </c>
    </row>
    <row r="999" spans="1:15" x14ac:dyDescent="0.4">
      <c r="A999" s="1217">
        <v>975</v>
      </c>
      <c r="B999" s="1218">
        <f>IF('発達障害（診断書なし・配慮あり）情報入力シート'!AQ999="",0,IF(AND('発達障害（診断書なし・配慮あり）情報入力シート'!AP999=1,'発達障害（診断書なし・配慮あり）情報入力シート'!D999&lt;&gt;"",'発達障害（診断書なし・配慮あり）情報入力シート'!D999&lt;&gt;"在籍者(2年生以上)"),1,0))</f>
        <v>0</v>
      </c>
      <c r="C999" s="1218">
        <f t="shared" si="45"/>
        <v>0</v>
      </c>
      <c r="D999" s="1218" t="str">
        <f>IFERROR(MATCH(ROW('発達障害（診断書なし・配慮あり）情報入力シート'!A975),C:C,0),"")</f>
        <v/>
      </c>
      <c r="E999" s="1218">
        <f>IF('発達障害（診断書なし・配慮あり）情報入力シート'!BS999="",0,IF(AND('発達障害（診断書なし・配慮あり）情報入力シート'!BR999=1,'発達障害（診断書なし・配慮あり）情報入力シート'!D999&lt;&gt;"",'発達障害（診断書なし・配慮あり）情報入力シート'!D999&lt;&gt;"入学しなかった"),1,0))</f>
        <v>0</v>
      </c>
      <c r="F999" s="1218">
        <f t="shared" si="46"/>
        <v>0</v>
      </c>
      <c r="G999" s="1218" t="str">
        <f>IFERROR(MATCH(ROW('発達障害（診断書なし・配慮あり）情報入力シート'!AN975),F:F,0),"")</f>
        <v/>
      </c>
      <c r="H999" s="8">
        <f>IF('発達障害（診断書なし・配慮あり）情報入力シート'!CL999="",0,IF(AND('発達障害（診断書なし・配慮あり）情報入力シート'!CK999=1,'発達障害（診断書なし・配慮あり）情報入力シート'!D999&lt;&gt;"",'発達障害（診断書なし・配慮あり）情報入力シート'!D999&lt;&gt;"入学しなかった"),1,0))</f>
        <v>0</v>
      </c>
      <c r="I999" s="8">
        <f t="shared" si="47"/>
        <v>0</v>
      </c>
      <c r="J999" s="8" t="str">
        <f>IFERROR(MATCH(ROW('発達障害（診断書なし・配慮あり）情報入力シート'!BD975),I:I,0),"")</f>
        <v/>
      </c>
      <c r="K999" s="8">
        <f>IF(OR(SUM('発達障害（診断書なし・配慮あり）情報入力シート'!AT999:BQ999,'発達障害（診断書なし・配慮あり）情報入力シート'!BT999:CJ999)&gt;0,COUNTA('発達障害（診断書なし・配慮あり）情報入力シート'!BR999:BS999)=2,COUNTA('発達障害（診断書なし・配慮あり）情報入力シート'!CK999:CL999)=2),1,0)</f>
        <v>0</v>
      </c>
      <c r="L999" s="8">
        <f>SUM('発達障害（診断書なし・配慮あり）情報入力シート'!J999:M999)+COUNTA('発達障害（診断書なし・配慮あり）情報入力シート'!N999)</f>
        <v>0</v>
      </c>
      <c r="M999" s="8">
        <f>SUM('発達障害（診断書なし・配慮あり）情報入力シート'!O999:R999)+COUNTA('発達障害（診断書なし・配慮あり）情報入力シート'!S999)</f>
        <v>0</v>
      </c>
      <c r="N999" s="8">
        <f>IF(SUM('発達障害（診断書なし・配慮あり）情報入力シート'!$T999:$AP999)&gt;0,1,0)</f>
        <v>0</v>
      </c>
      <c r="O999" s="8">
        <f>IF('発達障害（診断書なし・配慮あり）情報入力シート'!D999="入学者(新1年生)",1,0)</f>
        <v>0</v>
      </c>
    </row>
    <row r="1000" spans="1:15" x14ac:dyDescent="0.4">
      <c r="A1000" s="1217">
        <v>976</v>
      </c>
      <c r="B1000" s="1218">
        <f>IF('発達障害（診断書なし・配慮あり）情報入力シート'!AQ1000="",0,IF(AND('発達障害（診断書なし・配慮あり）情報入力シート'!AP1000=1,'発達障害（診断書なし・配慮あり）情報入力シート'!D1000&lt;&gt;"",'発達障害（診断書なし・配慮あり）情報入力シート'!D1000&lt;&gt;"在籍者(2年生以上)"),1,0))</f>
        <v>0</v>
      </c>
      <c r="C1000" s="1218">
        <f t="shared" si="45"/>
        <v>0</v>
      </c>
      <c r="D1000" s="1218" t="str">
        <f>IFERROR(MATCH(ROW('発達障害（診断書なし・配慮あり）情報入力シート'!A976),C:C,0),"")</f>
        <v/>
      </c>
      <c r="E1000" s="1218">
        <f>IF('発達障害（診断書なし・配慮あり）情報入力シート'!BS1000="",0,IF(AND('発達障害（診断書なし・配慮あり）情報入力シート'!BR1000=1,'発達障害（診断書なし・配慮あり）情報入力シート'!D1000&lt;&gt;"",'発達障害（診断書なし・配慮あり）情報入力シート'!D1000&lt;&gt;"入学しなかった"),1,0))</f>
        <v>0</v>
      </c>
      <c r="F1000" s="1218">
        <f t="shared" si="46"/>
        <v>0</v>
      </c>
      <c r="G1000" s="1218" t="str">
        <f>IFERROR(MATCH(ROW('発達障害（診断書なし・配慮あり）情報入力シート'!AN976),F:F,0),"")</f>
        <v/>
      </c>
      <c r="H1000" s="8">
        <f>IF('発達障害（診断書なし・配慮あり）情報入力シート'!CL1000="",0,IF(AND('発達障害（診断書なし・配慮あり）情報入力シート'!CK1000=1,'発達障害（診断書なし・配慮あり）情報入力シート'!D1000&lt;&gt;"",'発達障害（診断書なし・配慮あり）情報入力シート'!D1000&lt;&gt;"入学しなかった"),1,0))</f>
        <v>0</v>
      </c>
      <c r="I1000" s="8">
        <f t="shared" si="47"/>
        <v>0</v>
      </c>
      <c r="J1000" s="8" t="str">
        <f>IFERROR(MATCH(ROW('発達障害（診断書なし・配慮あり）情報入力シート'!BD976),I:I,0),"")</f>
        <v/>
      </c>
      <c r="K1000" s="8">
        <f>IF(OR(SUM('発達障害（診断書なし・配慮あり）情報入力シート'!AT1000:BQ1000,'発達障害（診断書なし・配慮あり）情報入力シート'!BT1000:CJ1000)&gt;0,COUNTA('発達障害（診断書なし・配慮あり）情報入力シート'!BR1000:BS1000)=2,COUNTA('発達障害（診断書なし・配慮あり）情報入力シート'!CK1000:CL1000)=2),1,0)</f>
        <v>0</v>
      </c>
      <c r="L1000" s="8">
        <f>SUM('発達障害（診断書なし・配慮あり）情報入力シート'!J1000:M1000)+COUNTA('発達障害（診断書なし・配慮あり）情報入力シート'!N1000)</f>
        <v>0</v>
      </c>
      <c r="M1000" s="8">
        <f>SUM('発達障害（診断書なし・配慮あり）情報入力シート'!O1000:R1000)+COUNTA('発達障害（診断書なし・配慮あり）情報入力シート'!S1000)</f>
        <v>0</v>
      </c>
      <c r="N1000" s="8">
        <f>IF(SUM('発達障害（診断書なし・配慮あり）情報入力シート'!$T1000:$AP1000)&gt;0,1,0)</f>
        <v>0</v>
      </c>
      <c r="O1000" s="8">
        <f>IF('発達障害（診断書なし・配慮あり）情報入力シート'!D1000="入学者(新1年生)",1,0)</f>
        <v>0</v>
      </c>
    </row>
    <row r="1001" spans="1:15" x14ac:dyDescent="0.4">
      <c r="A1001" s="1217">
        <v>977</v>
      </c>
      <c r="B1001" s="1218">
        <f>IF('発達障害（診断書なし・配慮あり）情報入力シート'!AQ1001="",0,IF(AND('発達障害（診断書なし・配慮あり）情報入力シート'!AP1001=1,'発達障害（診断書なし・配慮あり）情報入力シート'!D1001&lt;&gt;"",'発達障害（診断書なし・配慮あり）情報入力シート'!D1001&lt;&gt;"在籍者(2年生以上)"),1,0))</f>
        <v>0</v>
      </c>
      <c r="C1001" s="1218">
        <f t="shared" si="45"/>
        <v>0</v>
      </c>
      <c r="D1001" s="1218" t="str">
        <f>IFERROR(MATCH(ROW('発達障害（診断書なし・配慮あり）情報入力シート'!A977),C:C,0),"")</f>
        <v/>
      </c>
      <c r="E1001" s="1218">
        <f>IF('発達障害（診断書なし・配慮あり）情報入力シート'!BS1001="",0,IF(AND('発達障害（診断書なし・配慮あり）情報入力シート'!BR1001=1,'発達障害（診断書なし・配慮あり）情報入力シート'!D1001&lt;&gt;"",'発達障害（診断書なし・配慮あり）情報入力シート'!D1001&lt;&gt;"入学しなかった"),1,0))</f>
        <v>0</v>
      </c>
      <c r="F1001" s="1218">
        <f t="shared" si="46"/>
        <v>0</v>
      </c>
      <c r="G1001" s="1218" t="str">
        <f>IFERROR(MATCH(ROW('発達障害（診断書なし・配慮あり）情報入力シート'!AN977),F:F,0),"")</f>
        <v/>
      </c>
      <c r="H1001" s="8">
        <f>IF('発達障害（診断書なし・配慮あり）情報入力シート'!CL1001="",0,IF(AND('発達障害（診断書なし・配慮あり）情報入力シート'!CK1001=1,'発達障害（診断書なし・配慮あり）情報入力シート'!D1001&lt;&gt;"",'発達障害（診断書なし・配慮あり）情報入力シート'!D1001&lt;&gt;"入学しなかった"),1,0))</f>
        <v>0</v>
      </c>
      <c r="I1001" s="8">
        <f t="shared" si="47"/>
        <v>0</v>
      </c>
      <c r="J1001" s="8" t="str">
        <f>IFERROR(MATCH(ROW('発達障害（診断書なし・配慮あり）情報入力シート'!BD977),I:I,0),"")</f>
        <v/>
      </c>
      <c r="K1001" s="8">
        <f>IF(OR(SUM('発達障害（診断書なし・配慮あり）情報入力シート'!AT1001:BQ1001,'発達障害（診断書なし・配慮あり）情報入力シート'!BT1001:CJ1001)&gt;0,COUNTA('発達障害（診断書なし・配慮あり）情報入力シート'!BR1001:BS1001)=2,COUNTA('発達障害（診断書なし・配慮あり）情報入力シート'!CK1001:CL1001)=2),1,0)</f>
        <v>0</v>
      </c>
      <c r="L1001" s="8">
        <f>SUM('発達障害（診断書なし・配慮あり）情報入力シート'!J1001:M1001)+COUNTA('発達障害（診断書なし・配慮あり）情報入力シート'!N1001)</f>
        <v>0</v>
      </c>
      <c r="M1001" s="8">
        <f>SUM('発達障害（診断書なし・配慮あり）情報入力シート'!O1001:R1001)+COUNTA('発達障害（診断書なし・配慮あり）情報入力シート'!S1001)</f>
        <v>0</v>
      </c>
      <c r="N1001" s="8">
        <f>IF(SUM('発達障害（診断書なし・配慮あり）情報入力シート'!$T1001:$AP1001)&gt;0,1,0)</f>
        <v>0</v>
      </c>
      <c r="O1001" s="8">
        <f>IF('発達障害（診断書なし・配慮あり）情報入力シート'!D1001="入学者(新1年生)",1,0)</f>
        <v>0</v>
      </c>
    </row>
    <row r="1002" spans="1:15" x14ac:dyDescent="0.4">
      <c r="A1002" s="1217">
        <v>978</v>
      </c>
      <c r="B1002" s="1218">
        <f>IF('発達障害（診断書なし・配慮あり）情報入力シート'!AQ1002="",0,IF(AND('発達障害（診断書なし・配慮あり）情報入力シート'!AP1002=1,'発達障害（診断書なし・配慮あり）情報入力シート'!D1002&lt;&gt;"",'発達障害（診断書なし・配慮あり）情報入力シート'!D1002&lt;&gt;"在籍者(2年生以上)"),1,0))</f>
        <v>0</v>
      </c>
      <c r="C1002" s="1218">
        <f t="shared" si="45"/>
        <v>0</v>
      </c>
      <c r="D1002" s="1218" t="str">
        <f>IFERROR(MATCH(ROW('発達障害（診断書なし・配慮あり）情報入力シート'!A978),C:C,0),"")</f>
        <v/>
      </c>
      <c r="E1002" s="1218">
        <f>IF('発達障害（診断書なし・配慮あり）情報入力シート'!BS1002="",0,IF(AND('発達障害（診断書なし・配慮あり）情報入力シート'!BR1002=1,'発達障害（診断書なし・配慮あり）情報入力シート'!D1002&lt;&gt;"",'発達障害（診断書なし・配慮あり）情報入力シート'!D1002&lt;&gt;"入学しなかった"),1,0))</f>
        <v>0</v>
      </c>
      <c r="F1002" s="1218">
        <f t="shared" si="46"/>
        <v>0</v>
      </c>
      <c r="G1002" s="1218" t="str">
        <f>IFERROR(MATCH(ROW('発達障害（診断書なし・配慮あり）情報入力シート'!AN978),F:F,0),"")</f>
        <v/>
      </c>
      <c r="H1002" s="8">
        <f>IF('発達障害（診断書なし・配慮あり）情報入力シート'!CL1002="",0,IF(AND('発達障害（診断書なし・配慮あり）情報入力シート'!CK1002=1,'発達障害（診断書なし・配慮あり）情報入力シート'!D1002&lt;&gt;"",'発達障害（診断書なし・配慮あり）情報入力シート'!D1002&lt;&gt;"入学しなかった"),1,0))</f>
        <v>0</v>
      </c>
      <c r="I1002" s="8">
        <f t="shared" si="47"/>
        <v>0</v>
      </c>
      <c r="J1002" s="8" t="str">
        <f>IFERROR(MATCH(ROW('発達障害（診断書なし・配慮あり）情報入力シート'!BD978),I:I,0),"")</f>
        <v/>
      </c>
      <c r="K1002" s="8">
        <f>IF(OR(SUM('発達障害（診断書なし・配慮あり）情報入力シート'!AT1002:BQ1002,'発達障害（診断書なし・配慮あり）情報入力シート'!BT1002:CJ1002)&gt;0,COUNTA('発達障害（診断書なし・配慮あり）情報入力シート'!BR1002:BS1002)=2,COUNTA('発達障害（診断書なし・配慮あり）情報入力シート'!CK1002:CL1002)=2),1,0)</f>
        <v>0</v>
      </c>
      <c r="L1002" s="8">
        <f>SUM('発達障害（診断書なし・配慮あり）情報入力シート'!J1002:M1002)+COUNTA('発達障害（診断書なし・配慮あり）情報入力シート'!N1002)</f>
        <v>0</v>
      </c>
      <c r="M1002" s="8">
        <f>SUM('発達障害（診断書なし・配慮あり）情報入力シート'!O1002:R1002)+COUNTA('発達障害（診断書なし・配慮あり）情報入力シート'!S1002)</f>
        <v>0</v>
      </c>
      <c r="N1002" s="8">
        <f>IF(SUM('発達障害（診断書なし・配慮あり）情報入力シート'!$T1002:$AP1002)&gt;0,1,0)</f>
        <v>0</v>
      </c>
      <c r="O1002" s="8">
        <f>IF('発達障害（診断書なし・配慮あり）情報入力シート'!D1002="入学者(新1年生)",1,0)</f>
        <v>0</v>
      </c>
    </row>
    <row r="1003" spans="1:15" x14ac:dyDescent="0.4">
      <c r="A1003" s="1217">
        <v>979</v>
      </c>
      <c r="B1003" s="1218">
        <f>IF('発達障害（診断書なし・配慮あり）情報入力シート'!AQ1003="",0,IF(AND('発達障害（診断書なし・配慮あり）情報入力シート'!AP1003=1,'発達障害（診断書なし・配慮あり）情報入力シート'!D1003&lt;&gt;"",'発達障害（診断書なし・配慮あり）情報入力シート'!D1003&lt;&gt;"在籍者(2年生以上)"),1,0))</f>
        <v>0</v>
      </c>
      <c r="C1003" s="1218">
        <f t="shared" si="45"/>
        <v>0</v>
      </c>
      <c r="D1003" s="1218" t="str">
        <f>IFERROR(MATCH(ROW('発達障害（診断書なし・配慮あり）情報入力シート'!A979),C:C,0),"")</f>
        <v/>
      </c>
      <c r="E1003" s="1218">
        <f>IF('発達障害（診断書なし・配慮あり）情報入力シート'!BS1003="",0,IF(AND('発達障害（診断書なし・配慮あり）情報入力シート'!BR1003=1,'発達障害（診断書なし・配慮あり）情報入力シート'!D1003&lt;&gt;"",'発達障害（診断書なし・配慮あり）情報入力シート'!D1003&lt;&gt;"入学しなかった"),1,0))</f>
        <v>0</v>
      </c>
      <c r="F1003" s="1218">
        <f t="shared" si="46"/>
        <v>0</v>
      </c>
      <c r="G1003" s="1218" t="str">
        <f>IFERROR(MATCH(ROW('発達障害（診断書なし・配慮あり）情報入力シート'!AN979),F:F,0),"")</f>
        <v/>
      </c>
      <c r="H1003" s="8">
        <f>IF('発達障害（診断書なし・配慮あり）情報入力シート'!CL1003="",0,IF(AND('発達障害（診断書なし・配慮あり）情報入力シート'!CK1003=1,'発達障害（診断書なし・配慮あり）情報入力シート'!D1003&lt;&gt;"",'発達障害（診断書なし・配慮あり）情報入力シート'!D1003&lt;&gt;"入学しなかった"),1,0))</f>
        <v>0</v>
      </c>
      <c r="I1003" s="8">
        <f t="shared" si="47"/>
        <v>0</v>
      </c>
      <c r="J1003" s="8" t="str">
        <f>IFERROR(MATCH(ROW('発達障害（診断書なし・配慮あり）情報入力シート'!BD979),I:I,0),"")</f>
        <v/>
      </c>
      <c r="K1003" s="8">
        <f>IF(OR(SUM('発達障害（診断書なし・配慮あり）情報入力シート'!AT1003:BQ1003,'発達障害（診断書なし・配慮あり）情報入力シート'!BT1003:CJ1003)&gt;0,COUNTA('発達障害（診断書なし・配慮あり）情報入力シート'!BR1003:BS1003)=2,COUNTA('発達障害（診断書なし・配慮あり）情報入力シート'!CK1003:CL1003)=2),1,0)</f>
        <v>0</v>
      </c>
      <c r="L1003" s="8">
        <f>SUM('発達障害（診断書なし・配慮あり）情報入力シート'!J1003:M1003)+COUNTA('発達障害（診断書なし・配慮あり）情報入力シート'!N1003)</f>
        <v>0</v>
      </c>
      <c r="M1003" s="8">
        <f>SUM('発達障害（診断書なし・配慮あり）情報入力シート'!O1003:R1003)+COUNTA('発達障害（診断書なし・配慮あり）情報入力シート'!S1003)</f>
        <v>0</v>
      </c>
      <c r="N1003" s="8">
        <f>IF(SUM('発達障害（診断書なし・配慮あり）情報入力シート'!$T1003:$AP1003)&gt;0,1,0)</f>
        <v>0</v>
      </c>
      <c r="O1003" s="8">
        <f>IF('発達障害（診断書なし・配慮あり）情報入力シート'!D1003="入学者(新1年生)",1,0)</f>
        <v>0</v>
      </c>
    </row>
    <row r="1004" spans="1:15" x14ac:dyDescent="0.4">
      <c r="A1004" s="1217">
        <v>980</v>
      </c>
      <c r="B1004" s="1218">
        <f>IF('発達障害（診断書なし・配慮あり）情報入力シート'!AQ1004="",0,IF(AND('発達障害（診断書なし・配慮あり）情報入力シート'!AP1004=1,'発達障害（診断書なし・配慮あり）情報入力シート'!D1004&lt;&gt;"",'発達障害（診断書なし・配慮あり）情報入力シート'!D1004&lt;&gt;"在籍者(2年生以上)"),1,0))</f>
        <v>0</v>
      </c>
      <c r="C1004" s="1218">
        <f t="shared" si="45"/>
        <v>0</v>
      </c>
      <c r="D1004" s="1218" t="str">
        <f>IFERROR(MATCH(ROW('発達障害（診断書なし・配慮あり）情報入力シート'!A980),C:C,0),"")</f>
        <v/>
      </c>
      <c r="E1004" s="1218">
        <f>IF('発達障害（診断書なし・配慮あり）情報入力シート'!BS1004="",0,IF(AND('発達障害（診断書なし・配慮あり）情報入力シート'!BR1004=1,'発達障害（診断書なし・配慮あり）情報入力シート'!D1004&lt;&gt;"",'発達障害（診断書なし・配慮あり）情報入力シート'!D1004&lt;&gt;"入学しなかった"),1,0))</f>
        <v>0</v>
      </c>
      <c r="F1004" s="1218">
        <f t="shared" si="46"/>
        <v>0</v>
      </c>
      <c r="G1004" s="1218" t="str">
        <f>IFERROR(MATCH(ROW('発達障害（診断書なし・配慮あり）情報入力シート'!AN980),F:F,0),"")</f>
        <v/>
      </c>
      <c r="H1004" s="8">
        <f>IF('発達障害（診断書なし・配慮あり）情報入力シート'!CL1004="",0,IF(AND('発達障害（診断書なし・配慮あり）情報入力シート'!CK1004=1,'発達障害（診断書なし・配慮あり）情報入力シート'!D1004&lt;&gt;"",'発達障害（診断書なし・配慮あり）情報入力シート'!D1004&lt;&gt;"入学しなかった"),1,0))</f>
        <v>0</v>
      </c>
      <c r="I1004" s="8">
        <f t="shared" si="47"/>
        <v>0</v>
      </c>
      <c r="J1004" s="8" t="str">
        <f>IFERROR(MATCH(ROW('発達障害（診断書なし・配慮あり）情報入力シート'!BD980),I:I,0),"")</f>
        <v/>
      </c>
      <c r="K1004" s="8">
        <f>IF(OR(SUM('発達障害（診断書なし・配慮あり）情報入力シート'!AT1004:BQ1004,'発達障害（診断書なし・配慮あり）情報入力シート'!BT1004:CJ1004)&gt;0,COUNTA('発達障害（診断書なし・配慮あり）情報入力シート'!BR1004:BS1004)=2,COUNTA('発達障害（診断書なし・配慮あり）情報入力シート'!CK1004:CL1004)=2),1,0)</f>
        <v>0</v>
      </c>
      <c r="L1004" s="8">
        <f>SUM('発達障害（診断書なし・配慮あり）情報入力シート'!J1004:M1004)+COUNTA('発達障害（診断書なし・配慮あり）情報入力シート'!N1004)</f>
        <v>0</v>
      </c>
      <c r="M1004" s="8">
        <f>SUM('発達障害（診断書なし・配慮あり）情報入力シート'!O1004:R1004)+COUNTA('発達障害（診断書なし・配慮あり）情報入力シート'!S1004)</f>
        <v>0</v>
      </c>
      <c r="N1004" s="8">
        <f>IF(SUM('発達障害（診断書なし・配慮あり）情報入力シート'!$T1004:$AP1004)&gt;0,1,0)</f>
        <v>0</v>
      </c>
      <c r="O1004" s="8">
        <f>IF('発達障害（診断書なし・配慮あり）情報入力シート'!D1004="入学者(新1年生)",1,0)</f>
        <v>0</v>
      </c>
    </row>
    <row r="1005" spans="1:15" x14ac:dyDescent="0.4">
      <c r="A1005" s="1217">
        <v>981</v>
      </c>
      <c r="B1005" s="1218">
        <f>IF('発達障害（診断書なし・配慮あり）情報入力シート'!AQ1005="",0,IF(AND('発達障害（診断書なし・配慮あり）情報入力シート'!AP1005=1,'発達障害（診断書なし・配慮あり）情報入力シート'!D1005&lt;&gt;"",'発達障害（診断書なし・配慮あり）情報入力シート'!D1005&lt;&gt;"在籍者(2年生以上)"),1,0))</f>
        <v>0</v>
      </c>
      <c r="C1005" s="1218">
        <f t="shared" si="45"/>
        <v>0</v>
      </c>
      <c r="D1005" s="1218" t="str">
        <f>IFERROR(MATCH(ROW('発達障害（診断書なし・配慮あり）情報入力シート'!A981),C:C,0),"")</f>
        <v/>
      </c>
      <c r="E1005" s="1218">
        <f>IF('発達障害（診断書なし・配慮あり）情報入力シート'!BS1005="",0,IF(AND('発達障害（診断書なし・配慮あり）情報入力シート'!BR1005=1,'発達障害（診断書なし・配慮あり）情報入力シート'!D1005&lt;&gt;"",'発達障害（診断書なし・配慮あり）情報入力シート'!D1005&lt;&gt;"入学しなかった"),1,0))</f>
        <v>0</v>
      </c>
      <c r="F1005" s="1218">
        <f t="shared" si="46"/>
        <v>0</v>
      </c>
      <c r="G1005" s="1218" t="str">
        <f>IFERROR(MATCH(ROW('発達障害（診断書なし・配慮あり）情報入力シート'!AN981),F:F,0),"")</f>
        <v/>
      </c>
      <c r="H1005" s="8">
        <f>IF('発達障害（診断書なし・配慮あり）情報入力シート'!CL1005="",0,IF(AND('発達障害（診断書なし・配慮あり）情報入力シート'!CK1005=1,'発達障害（診断書なし・配慮あり）情報入力シート'!D1005&lt;&gt;"",'発達障害（診断書なし・配慮あり）情報入力シート'!D1005&lt;&gt;"入学しなかった"),1,0))</f>
        <v>0</v>
      </c>
      <c r="I1005" s="8">
        <f t="shared" si="47"/>
        <v>0</v>
      </c>
      <c r="J1005" s="8" t="str">
        <f>IFERROR(MATCH(ROW('発達障害（診断書なし・配慮あり）情報入力シート'!BD981),I:I,0),"")</f>
        <v/>
      </c>
      <c r="K1005" s="8">
        <f>IF(OR(SUM('発達障害（診断書なし・配慮あり）情報入力シート'!AT1005:BQ1005,'発達障害（診断書なし・配慮あり）情報入力シート'!BT1005:CJ1005)&gt;0,COUNTA('発達障害（診断書なし・配慮あり）情報入力シート'!BR1005:BS1005)=2,COUNTA('発達障害（診断書なし・配慮あり）情報入力シート'!CK1005:CL1005)=2),1,0)</f>
        <v>0</v>
      </c>
      <c r="L1005" s="8">
        <f>SUM('発達障害（診断書なし・配慮あり）情報入力シート'!J1005:M1005)+COUNTA('発達障害（診断書なし・配慮あり）情報入力シート'!N1005)</f>
        <v>0</v>
      </c>
      <c r="M1005" s="8">
        <f>SUM('発達障害（診断書なし・配慮あり）情報入力シート'!O1005:R1005)+COUNTA('発達障害（診断書なし・配慮あり）情報入力シート'!S1005)</f>
        <v>0</v>
      </c>
      <c r="N1005" s="8">
        <f>IF(SUM('発達障害（診断書なし・配慮あり）情報入力シート'!$T1005:$AP1005)&gt;0,1,0)</f>
        <v>0</v>
      </c>
      <c r="O1005" s="8">
        <f>IF('発達障害（診断書なし・配慮あり）情報入力シート'!D1005="入学者(新1年生)",1,0)</f>
        <v>0</v>
      </c>
    </row>
    <row r="1006" spans="1:15" x14ac:dyDescent="0.4">
      <c r="A1006" s="1217">
        <v>982</v>
      </c>
      <c r="B1006" s="1218">
        <f>IF('発達障害（診断書なし・配慮あり）情報入力シート'!AQ1006="",0,IF(AND('発達障害（診断書なし・配慮あり）情報入力シート'!AP1006=1,'発達障害（診断書なし・配慮あり）情報入力シート'!D1006&lt;&gt;"",'発達障害（診断書なし・配慮あり）情報入力シート'!D1006&lt;&gt;"在籍者(2年生以上)"),1,0))</f>
        <v>0</v>
      </c>
      <c r="C1006" s="1218">
        <f t="shared" si="45"/>
        <v>0</v>
      </c>
      <c r="D1006" s="1218" t="str">
        <f>IFERROR(MATCH(ROW('発達障害（診断書なし・配慮あり）情報入力シート'!A982),C:C,0),"")</f>
        <v/>
      </c>
      <c r="E1006" s="1218">
        <f>IF('発達障害（診断書なし・配慮あり）情報入力シート'!BS1006="",0,IF(AND('発達障害（診断書なし・配慮あり）情報入力シート'!BR1006=1,'発達障害（診断書なし・配慮あり）情報入力シート'!D1006&lt;&gt;"",'発達障害（診断書なし・配慮あり）情報入力シート'!D1006&lt;&gt;"入学しなかった"),1,0))</f>
        <v>0</v>
      </c>
      <c r="F1006" s="1218">
        <f t="shared" si="46"/>
        <v>0</v>
      </c>
      <c r="G1006" s="1218" t="str">
        <f>IFERROR(MATCH(ROW('発達障害（診断書なし・配慮あり）情報入力シート'!AN982),F:F,0),"")</f>
        <v/>
      </c>
      <c r="H1006" s="8">
        <f>IF('発達障害（診断書なし・配慮あり）情報入力シート'!CL1006="",0,IF(AND('発達障害（診断書なし・配慮あり）情報入力シート'!CK1006=1,'発達障害（診断書なし・配慮あり）情報入力シート'!D1006&lt;&gt;"",'発達障害（診断書なし・配慮あり）情報入力シート'!D1006&lt;&gt;"入学しなかった"),1,0))</f>
        <v>0</v>
      </c>
      <c r="I1006" s="8">
        <f t="shared" si="47"/>
        <v>0</v>
      </c>
      <c r="J1006" s="8" t="str">
        <f>IFERROR(MATCH(ROW('発達障害（診断書なし・配慮あり）情報入力シート'!BD982),I:I,0),"")</f>
        <v/>
      </c>
      <c r="K1006" s="8">
        <f>IF(OR(SUM('発達障害（診断書なし・配慮あり）情報入力シート'!AT1006:BQ1006,'発達障害（診断書なし・配慮あり）情報入力シート'!BT1006:CJ1006)&gt;0,COUNTA('発達障害（診断書なし・配慮あり）情報入力シート'!BR1006:BS1006)=2,COUNTA('発達障害（診断書なし・配慮あり）情報入力シート'!CK1006:CL1006)=2),1,0)</f>
        <v>0</v>
      </c>
      <c r="L1006" s="8">
        <f>SUM('発達障害（診断書なし・配慮あり）情報入力シート'!J1006:M1006)+COUNTA('発達障害（診断書なし・配慮あり）情報入力シート'!N1006)</f>
        <v>0</v>
      </c>
      <c r="M1006" s="8">
        <f>SUM('発達障害（診断書なし・配慮あり）情報入力シート'!O1006:R1006)+COUNTA('発達障害（診断書なし・配慮あり）情報入力シート'!S1006)</f>
        <v>0</v>
      </c>
      <c r="N1006" s="8">
        <f>IF(SUM('発達障害（診断書なし・配慮あり）情報入力シート'!$T1006:$AP1006)&gt;0,1,0)</f>
        <v>0</v>
      </c>
      <c r="O1006" s="8">
        <f>IF('発達障害（診断書なし・配慮あり）情報入力シート'!D1006="入学者(新1年生)",1,0)</f>
        <v>0</v>
      </c>
    </row>
    <row r="1007" spans="1:15" x14ac:dyDescent="0.4">
      <c r="A1007" s="1217">
        <v>983</v>
      </c>
      <c r="B1007" s="1218">
        <f>IF('発達障害（診断書なし・配慮あり）情報入力シート'!AQ1007="",0,IF(AND('発達障害（診断書なし・配慮あり）情報入力シート'!AP1007=1,'発達障害（診断書なし・配慮あり）情報入力シート'!D1007&lt;&gt;"",'発達障害（診断書なし・配慮あり）情報入力シート'!D1007&lt;&gt;"在籍者(2年生以上)"),1,0))</f>
        <v>0</v>
      </c>
      <c r="C1007" s="1218">
        <f t="shared" si="45"/>
        <v>0</v>
      </c>
      <c r="D1007" s="1218" t="str">
        <f>IFERROR(MATCH(ROW('発達障害（診断書なし・配慮あり）情報入力シート'!A983),C:C,0),"")</f>
        <v/>
      </c>
      <c r="E1007" s="1218">
        <f>IF('発達障害（診断書なし・配慮あり）情報入力シート'!BS1007="",0,IF(AND('発達障害（診断書なし・配慮あり）情報入力シート'!BR1007=1,'発達障害（診断書なし・配慮あり）情報入力シート'!D1007&lt;&gt;"",'発達障害（診断書なし・配慮あり）情報入力シート'!D1007&lt;&gt;"入学しなかった"),1,0))</f>
        <v>0</v>
      </c>
      <c r="F1007" s="1218">
        <f t="shared" si="46"/>
        <v>0</v>
      </c>
      <c r="G1007" s="1218" t="str">
        <f>IFERROR(MATCH(ROW('発達障害（診断書なし・配慮あり）情報入力シート'!AN983),F:F,0),"")</f>
        <v/>
      </c>
      <c r="H1007" s="8">
        <f>IF('発達障害（診断書なし・配慮あり）情報入力シート'!CL1007="",0,IF(AND('発達障害（診断書なし・配慮あり）情報入力シート'!CK1007=1,'発達障害（診断書なし・配慮あり）情報入力シート'!D1007&lt;&gt;"",'発達障害（診断書なし・配慮あり）情報入力シート'!D1007&lt;&gt;"入学しなかった"),1,0))</f>
        <v>0</v>
      </c>
      <c r="I1007" s="8">
        <f t="shared" si="47"/>
        <v>0</v>
      </c>
      <c r="J1007" s="8" t="str">
        <f>IFERROR(MATCH(ROW('発達障害（診断書なし・配慮あり）情報入力シート'!BD983),I:I,0),"")</f>
        <v/>
      </c>
      <c r="K1007" s="8">
        <f>IF(OR(SUM('発達障害（診断書なし・配慮あり）情報入力シート'!AT1007:BQ1007,'発達障害（診断書なし・配慮あり）情報入力シート'!BT1007:CJ1007)&gt;0,COUNTA('発達障害（診断書なし・配慮あり）情報入力シート'!BR1007:BS1007)=2,COUNTA('発達障害（診断書なし・配慮あり）情報入力シート'!CK1007:CL1007)=2),1,0)</f>
        <v>0</v>
      </c>
      <c r="L1007" s="8">
        <f>SUM('発達障害（診断書なし・配慮あり）情報入力シート'!J1007:M1007)+COUNTA('発達障害（診断書なし・配慮あり）情報入力シート'!N1007)</f>
        <v>0</v>
      </c>
      <c r="M1007" s="8">
        <f>SUM('発達障害（診断書なし・配慮あり）情報入力シート'!O1007:R1007)+COUNTA('発達障害（診断書なし・配慮あり）情報入力シート'!S1007)</f>
        <v>0</v>
      </c>
      <c r="N1007" s="8">
        <f>IF(SUM('発達障害（診断書なし・配慮あり）情報入力シート'!$T1007:$AP1007)&gt;0,1,0)</f>
        <v>0</v>
      </c>
      <c r="O1007" s="8">
        <f>IF('発達障害（診断書なし・配慮あり）情報入力シート'!D1007="入学者(新1年生)",1,0)</f>
        <v>0</v>
      </c>
    </row>
    <row r="1008" spans="1:15" x14ac:dyDescent="0.4">
      <c r="A1008" s="1217">
        <v>984</v>
      </c>
      <c r="B1008" s="1218">
        <f>IF('発達障害（診断書なし・配慮あり）情報入力シート'!AQ1008="",0,IF(AND('発達障害（診断書なし・配慮あり）情報入力シート'!AP1008=1,'発達障害（診断書なし・配慮あり）情報入力シート'!D1008&lt;&gt;"",'発達障害（診断書なし・配慮あり）情報入力シート'!D1008&lt;&gt;"在籍者(2年生以上)"),1,0))</f>
        <v>0</v>
      </c>
      <c r="C1008" s="1218">
        <f t="shared" si="45"/>
        <v>0</v>
      </c>
      <c r="D1008" s="1218" t="str">
        <f>IFERROR(MATCH(ROW('発達障害（診断書なし・配慮あり）情報入力シート'!A984),C:C,0),"")</f>
        <v/>
      </c>
      <c r="E1008" s="1218">
        <f>IF('発達障害（診断書なし・配慮あり）情報入力シート'!BS1008="",0,IF(AND('発達障害（診断書なし・配慮あり）情報入力シート'!BR1008=1,'発達障害（診断書なし・配慮あり）情報入力シート'!D1008&lt;&gt;"",'発達障害（診断書なし・配慮あり）情報入力シート'!D1008&lt;&gt;"入学しなかった"),1,0))</f>
        <v>0</v>
      </c>
      <c r="F1008" s="1218">
        <f t="shared" si="46"/>
        <v>0</v>
      </c>
      <c r="G1008" s="1218" t="str">
        <f>IFERROR(MATCH(ROW('発達障害（診断書なし・配慮あり）情報入力シート'!AN984),F:F,0),"")</f>
        <v/>
      </c>
      <c r="H1008" s="8">
        <f>IF('発達障害（診断書なし・配慮あり）情報入力シート'!CL1008="",0,IF(AND('発達障害（診断書なし・配慮あり）情報入力シート'!CK1008=1,'発達障害（診断書なし・配慮あり）情報入力シート'!D1008&lt;&gt;"",'発達障害（診断書なし・配慮あり）情報入力シート'!D1008&lt;&gt;"入学しなかった"),1,0))</f>
        <v>0</v>
      </c>
      <c r="I1008" s="8">
        <f t="shared" si="47"/>
        <v>0</v>
      </c>
      <c r="J1008" s="8" t="str">
        <f>IFERROR(MATCH(ROW('発達障害（診断書なし・配慮あり）情報入力シート'!BD984),I:I,0),"")</f>
        <v/>
      </c>
      <c r="K1008" s="8">
        <f>IF(OR(SUM('発達障害（診断書なし・配慮あり）情報入力シート'!AT1008:BQ1008,'発達障害（診断書なし・配慮あり）情報入力シート'!BT1008:CJ1008)&gt;0,COUNTA('発達障害（診断書なし・配慮あり）情報入力シート'!BR1008:BS1008)=2,COUNTA('発達障害（診断書なし・配慮あり）情報入力シート'!CK1008:CL1008)=2),1,0)</f>
        <v>0</v>
      </c>
      <c r="L1008" s="8">
        <f>SUM('発達障害（診断書なし・配慮あり）情報入力シート'!J1008:M1008)+COUNTA('発達障害（診断書なし・配慮あり）情報入力シート'!N1008)</f>
        <v>0</v>
      </c>
      <c r="M1008" s="8">
        <f>SUM('発達障害（診断書なし・配慮あり）情報入力シート'!O1008:R1008)+COUNTA('発達障害（診断書なし・配慮あり）情報入力シート'!S1008)</f>
        <v>0</v>
      </c>
      <c r="N1008" s="8">
        <f>IF(SUM('発達障害（診断書なし・配慮あり）情報入力シート'!$T1008:$AP1008)&gt;0,1,0)</f>
        <v>0</v>
      </c>
      <c r="O1008" s="8">
        <f>IF('発達障害（診断書なし・配慮あり）情報入力シート'!D1008="入学者(新1年生)",1,0)</f>
        <v>0</v>
      </c>
    </row>
    <row r="1009" spans="1:15" x14ac:dyDescent="0.4">
      <c r="A1009" s="1217">
        <v>985</v>
      </c>
      <c r="B1009" s="1218">
        <f>IF('発達障害（診断書なし・配慮あり）情報入力シート'!AQ1009="",0,IF(AND('発達障害（診断書なし・配慮あり）情報入力シート'!AP1009=1,'発達障害（診断書なし・配慮あり）情報入力シート'!D1009&lt;&gt;"",'発達障害（診断書なし・配慮あり）情報入力シート'!D1009&lt;&gt;"在籍者(2年生以上)"),1,0))</f>
        <v>0</v>
      </c>
      <c r="C1009" s="1218">
        <f t="shared" si="45"/>
        <v>0</v>
      </c>
      <c r="D1009" s="1218" t="str">
        <f>IFERROR(MATCH(ROW('発達障害（診断書なし・配慮あり）情報入力シート'!A985),C:C,0),"")</f>
        <v/>
      </c>
      <c r="E1009" s="1218">
        <f>IF('発達障害（診断書なし・配慮あり）情報入力シート'!BS1009="",0,IF(AND('発達障害（診断書なし・配慮あり）情報入力シート'!BR1009=1,'発達障害（診断書なし・配慮あり）情報入力シート'!D1009&lt;&gt;"",'発達障害（診断書なし・配慮あり）情報入力シート'!D1009&lt;&gt;"入学しなかった"),1,0))</f>
        <v>0</v>
      </c>
      <c r="F1009" s="1218">
        <f t="shared" si="46"/>
        <v>0</v>
      </c>
      <c r="G1009" s="1218" t="str">
        <f>IFERROR(MATCH(ROW('発達障害（診断書なし・配慮あり）情報入力シート'!AN985),F:F,0),"")</f>
        <v/>
      </c>
      <c r="H1009" s="8">
        <f>IF('発達障害（診断書なし・配慮あり）情報入力シート'!CL1009="",0,IF(AND('発達障害（診断書なし・配慮あり）情報入力シート'!CK1009=1,'発達障害（診断書なし・配慮あり）情報入力シート'!D1009&lt;&gt;"",'発達障害（診断書なし・配慮あり）情報入力シート'!D1009&lt;&gt;"入学しなかった"),1,0))</f>
        <v>0</v>
      </c>
      <c r="I1009" s="8">
        <f t="shared" si="47"/>
        <v>0</v>
      </c>
      <c r="J1009" s="8" t="str">
        <f>IFERROR(MATCH(ROW('発達障害（診断書なし・配慮あり）情報入力シート'!BD985),I:I,0),"")</f>
        <v/>
      </c>
      <c r="K1009" s="8">
        <f>IF(OR(SUM('発達障害（診断書なし・配慮あり）情報入力シート'!AT1009:BQ1009,'発達障害（診断書なし・配慮あり）情報入力シート'!BT1009:CJ1009)&gt;0,COUNTA('発達障害（診断書なし・配慮あり）情報入力シート'!BR1009:BS1009)=2,COUNTA('発達障害（診断書なし・配慮あり）情報入力シート'!CK1009:CL1009)=2),1,0)</f>
        <v>0</v>
      </c>
      <c r="L1009" s="8">
        <f>SUM('発達障害（診断書なし・配慮あり）情報入力シート'!J1009:M1009)+COUNTA('発達障害（診断書なし・配慮あり）情報入力シート'!N1009)</f>
        <v>0</v>
      </c>
      <c r="M1009" s="8">
        <f>SUM('発達障害（診断書なし・配慮あり）情報入力シート'!O1009:R1009)+COUNTA('発達障害（診断書なし・配慮あり）情報入力シート'!S1009)</f>
        <v>0</v>
      </c>
      <c r="N1009" s="8">
        <f>IF(SUM('発達障害（診断書なし・配慮あり）情報入力シート'!$T1009:$AP1009)&gt;0,1,0)</f>
        <v>0</v>
      </c>
      <c r="O1009" s="8">
        <f>IF('発達障害（診断書なし・配慮あり）情報入力シート'!D1009="入学者(新1年生)",1,0)</f>
        <v>0</v>
      </c>
    </row>
    <row r="1010" spans="1:15" x14ac:dyDescent="0.4">
      <c r="A1010" s="1217">
        <v>986</v>
      </c>
      <c r="B1010" s="1218">
        <f>IF('発達障害（診断書なし・配慮あり）情報入力シート'!AQ1010="",0,IF(AND('発達障害（診断書なし・配慮あり）情報入力シート'!AP1010=1,'発達障害（診断書なし・配慮あり）情報入力シート'!D1010&lt;&gt;"",'発達障害（診断書なし・配慮あり）情報入力シート'!D1010&lt;&gt;"在籍者(2年生以上)"),1,0))</f>
        <v>0</v>
      </c>
      <c r="C1010" s="1218">
        <f t="shared" si="45"/>
        <v>0</v>
      </c>
      <c r="D1010" s="1218" t="str">
        <f>IFERROR(MATCH(ROW('発達障害（診断書なし・配慮あり）情報入力シート'!A986),C:C,0),"")</f>
        <v/>
      </c>
      <c r="E1010" s="1218">
        <f>IF('発達障害（診断書なし・配慮あり）情報入力シート'!BS1010="",0,IF(AND('発達障害（診断書なし・配慮あり）情報入力シート'!BR1010=1,'発達障害（診断書なし・配慮あり）情報入力シート'!D1010&lt;&gt;"",'発達障害（診断書なし・配慮あり）情報入力シート'!D1010&lt;&gt;"入学しなかった"),1,0))</f>
        <v>0</v>
      </c>
      <c r="F1010" s="1218">
        <f t="shared" si="46"/>
        <v>0</v>
      </c>
      <c r="G1010" s="1218" t="str">
        <f>IFERROR(MATCH(ROW('発達障害（診断書なし・配慮あり）情報入力シート'!AN986),F:F,0),"")</f>
        <v/>
      </c>
      <c r="H1010" s="8">
        <f>IF('発達障害（診断書なし・配慮あり）情報入力シート'!CL1010="",0,IF(AND('発達障害（診断書なし・配慮あり）情報入力シート'!CK1010=1,'発達障害（診断書なし・配慮あり）情報入力シート'!D1010&lt;&gt;"",'発達障害（診断書なし・配慮あり）情報入力シート'!D1010&lt;&gt;"入学しなかった"),1,0))</f>
        <v>0</v>
      </c>
      <c r="I1010" s="8">
        <f t="shared" si="47"/>
        <v>0</v>
      </c>
      <c r="J1010" s="8" t="str">
        <f>IFERROR(MATCH(ROW('発達障害（診断書なし・配慮あり）情報入力シート'!BD986),I:I,0),"")</f>
        <v/>
      </c>
      <c r="K1010" s="8">
        <f>IF(OR(SUM('発達障害（診断書なし・配慮あり）情報入力シート'!AT1010:BQ1010,'発達障害（診断書なし・配慮あり）情報入力シート'!BT1010:CJ1010)&gt;0,COUNTA('発達障害（診断書なし・配慮あり）情報入力シート'!BR1010:BS1010)=2,COUNTA('発達障害（診断書なし・配慮あり）情報入力シート'!CK1010:CL1010)=2),1,0)</f>
        <v>0</v>
      </c>
      <c r="L1010" s="8">
        <f>SUM('発達障害（診断書なし・配慮あり）情報入力シート'!J1010:M1010)+COUNTA('発達障害（診断書なし・配慮あり）情報入力シート'!N1010)</f>
        <v>0</v>
      </c>
      <c r="M1010" s="8">
        <f>SUM('発達障害（診断書なし・配慮あり）情報入力シート'!O1010:R1010)+COUNTA('発達障害（診断書なし・配慮あり）情報入力シート'!S1010)</f>
        <v>0</v>
      </c>
      <c r="N1010" s="8">
        <f>IF(SUM('発達障害（診断書なし・配慮あり）情報入力シート'!$T1010:$AP1010)&gt;0,1,0)</f>
        <v>0</v>
      </c>
      <c r="O1010" s="8">
        <f>IF('発達障害（診断書なし・配慮あり）情報入力シート'!D1010="入学者(新1年生)",1,0)</f>
        <v>0</v>
      </c>
    </row>
    <row r="1011" spans="1:15" x14ac:dyDescent="0.4">
      <c r="A1011" s="1217">
        <v>987</v>
      </c>
      <c r="B1011" s="1218">
        <f>IF('発達障害（診断書なし・配慮あり）情報入力シート'!AQ1011="",0,IF(AND('発達障害（診断書なし・配慮あり）情報入力シート'!AP1011=1,'発達障害（診断書なし・配慮あり）情報入力シート'!D1011&lt;&gt;"",'発達障害（診断書なし・配慮あり）情報入力シート'!D1011&lt;&gt;"在籍者(2年生以上)"),1,0))</f>
        <v>0</v>
      </c>
      <c r="C1011" s="1218">
        <f t="shared" si="45"/>
        <v>0</v>
      </c>
      <c r="D1011" s="1218" t="str">
        <f>IFERROR(MATCH(ROW('発達障害（診断書なし・配慮あり）情報入力シート'!A987),C:C,0),"")</f>
        <v/>
      </c>
      <c r="E1011" s="1218">
        <f>IF('発達障害（診断書なし・配慮あり）情報入力シート'!BS1011="",0,IF(AND('発達障害（診断書なし・配慮あり）情報入力シート'!BR1011=1,'発達障害（診断書なし・配慮あり）情報入力シート'!D1011&lt;&gt;"",'発達障害（診断書なし・配慮あり）情報入力シート'!D1011&lt;&gt;"入学しなかった"),1,0))</f>
        <v>0</v>
      </c>
      <c r="F1011" s="1218">
        <f t="shared" si="46"/>
        <v>0</v>
      </c>
      <c r="G1011" s="1218" t="str">
        <f>IFERROR(MATCH(ROW('発達障害（診断書なし・配慮あり）情報入力シート'!AN987),F:F,0),"")</f>
        <v/>
      </c>
      <c r="H1011" s="8">
        <f>IF('発達障害（診断書なし・配慮あり）情報入力シート'!CL1011="",0,IF(AND('発達障害（診断書なし・配慮あり）情報入力シート'!CK1011=1,'発達障害（診断書なし・配慮あり）情報入力シート'!D1011&lt;&gt;"",'発達障害（診断書なし・配慮あり）情報入力シート'!D1011&lt;&gt;"入学しなかった"),1,0))</f>
        <v>0</v>
      </c>
      <c r="I1011" s="8">
        <f t="shared" si="47"/>
        <v>0</v>
      </c>
      <c r="J1011" s="8" t="str">
        <f>IFERROR(MATCH(ROW('発達障害（診断書なし・配慮あり）情報入力シート'!BD987),I:I,0),"")</f>
        <v/>
      </c>
      <c r="K1011" s="8">
        <f>IF(OR(SUM('発達障害（診断書なし・配慮あり）情報入力シート'!AT1011:BQ1011,'発達障害（診断書なし・配慮あり）情報入力シート'!BT1011:CJ1011)&gt;0,COUNTA('発達障害（診断書なし・配慮あり）情報入力シート'!BR1011:BS1011)=2,COUNTA('発達障害（診断書なし・配慮あり）情報入力シート'!CK1011:CL1011)=2),1,0)</f>
        <v>0</v>
      </c>
      <c r="L1011" s="8">
        <f>SUM('発達障害（診断書なし・配慮あり）情報入力シート'!J1011:M1011)+COUNTA('発達障害（診断書なし・配慮あり）情報入力シート'!N1011)</f>
        <v>0</v>
      </c>
      <c r="M1011" s="8">
        <f>SUM('発達障害（診断書なし・配慮あり）情報入力シート'!O1011:R1011)+COUNTA('発達障害（診断書なし・配慮あり）情報入力シート'!S1011)</f>
        <v>0</v>
      </c>
      <c r="N1011" s="8">
        <f>IF(SUM('発達障害（診断書なし・配慮あり）情報入力シート'!$T1011:$AP1011)&gt;0,1,0)</f>
        <v>0</v>
      </c>
      <c r="O1011" s="8">
        <f>IF('発達障害（診断書なし・配慮あり）情報入力シート'!D1011="入学者(新1年生)",1,0)</f>
        <v>0</v>
      </c>
    </row>
    <row r="1012" spans="1:15" x14ac:dyDescent="0.4">
      <c r="A1012" s="1217">
        <v>988</v>
      </c>
      <c r="B1012" s="1218">
        <f>IF('発達障害（診断書なし・配慮あり）情報入力シート'!AQ1012="",0,IF(AND('発達障害（診断書なし・配慮あり）情報入力シート'!AP1012=1,'発達障害（診断書なし・配慮あり）情報入力シート'!D1012&lt;&gt;"",'発達障害（診断書なし・配慮あり）情報入力シート'!D1012&lt;&gt;"在籍者(2年生以上)"),1,0))</f>
        <v>0</v>
      </c>
      <c r="C1012" s="1218">
        <f t="shared" si="45"/>
        <v>0</v>
      </c>
      <c r="D1012" s="1218" t="str">
        <f>IFERROR(MATCH(ROW('発達障害（診断書なし・配慮あり）情報入力シート'!A988),C:C,0),"")</f>
        <v/>
      </c>
      <c r="E1012" s="1218">
        <f>IF('発達障害（診断書なし・配慮あり）情報入力シート'!BS1012="",0,IF(AND('発達障害（診断書なし・配慮あり）情報入力シート'!BR1012=1,'発達障害（診断書なし・配慮あり）情報入力シート'!D1012&lt;&gt;"",'発達障害（診断書なし・配慮あり）情報入力シート'!D1012&lt;&gt;"入学しなかった"),1,0))</f>
        <v>0</v>
      </c>
      <c r="F1012" s="1218">
        <f t="shared" si="46"/>
        <v>0</v>
      </c>
      <c r="G1012" s="1218" t="str">
        <f>IFERROR(MATCH(ROW('発達障害（診断書なし・配慮あり）情報入力シート'!AN988),F:F,0),"")</f>
        <v/>
      </c>
      <c r="H1012" s="8">
        <f>IF('発達障害（診断書なし・配慮あり）情報入力シート'!CL1012="",0,IF(AND('発達障害（診断書なし・配慮あり）情報入力シート'!CK1012=1,'発達障害（診断書なし・配慮あり）情報入力シート'!D1012&lt;&gt;"",'発達障害（診断書なし・配慮あり）情報入力シート'!D1012&lt;&gt;"入学しなかった"),1,0))</f>
        <v>0</v>
      </c>
      <c r="I1012" s="8">
        <f t="shared" si="47"/>
        <v>0</v>
      </c>
      <c r="J1012" s="8" t="str">
        <f>IFERROR(MATCH(ROW('発達障害（診断書なし・配慮あり）情報入力シート'!BD988),I:I,0),"")</f>
        <v/>
      </c>
      <c r="K1012" s="8">
        <f>IF(OR(SUM('発達障害（診断書なし・配慮あり）情報入力シート'!AT1012:BQ1012,'発達障害（診断書なし・配慮あり）情報入力シート'!BT1012:CJ1012)&gt;0,COUNTA('発達障害（診断書なし・配慮あり）情報入力シート'!BR1012:BS1012)=2,COUNTA('発達障害（診断書なし・配慮あり）情報入力シート'!CK1012:CL1012)=2),1,0)</f>
        <v>0</v>
      </c>
      <c r="L1012" s="8">
        <f>SUM('発達障害（診断書なし・配慮あり）情報入力シート'!J1012:M1012)+COUNTA('発達障害（診断書なし・配慮あり）情報入力シート'!N1012)</f>
        <v>0</v>
      </c>
      <c r="M1012" s="8">
        <f>SUM('発達障害（診断書なし・配慮あり）情報入力シート'!O1012:R1012)+COUNTA('発達障害（診断書なし・配慮あり）情報入力シート'!S1012)</f>
        <v>0</v>
      </c>
      <c r="N1012" s="8">
        <f>IF(SUM('発達障害（診断書なし・配慮あり）情報入力シート'!$T1012:$AP1012)&gt;0,1,0)</f>
        <v>0</v>
      </c>
      <c r="O1012" s="8">
        <f>IF('発達障害（診断書なし・配慮あり）情報入力シート'!D1012="入学者(新1年生)",1,0)</f>
        <v>0</v>
      </c>
    </row>
    <row r="1013" spans="1:15" x14ac:dyDescent="0.4">
      <c r="A1013" s="1217">
        <v>989</v>
      </c>
      <c r="B1013" s="1218">
        <f>IF('発達障害（診断書なし・配慮あり）情報入力シート'!AQ1013="",0,IF(AND('発達障害（診断書なし・配慮あり）情報入力シート'!AP1013=1,'発達障害（診断書なし・配慮あり）情報入力シート'!D1013&lt;&gt;"",'発達障害（診断書なし・配慮あり）情報入力シート'!D1013&lt;&gt;"在籍者(2年生以上)"),1,0))</f>
        <v>0</v>
      </c>
      <c r="C1013" s="1218">
        <f t="shared" si="45"/>
        <v>0</v>
      </c>
      <c r="D1013" s="1218" t="str">
        <f>IFERROR(MATCH(ROW('発達障害（診断書なし・配慮あり）情報入力シート'!A989),C:C,0),"")</f>
        <v/>
      </c>
      <c r="E1013" s="1218">
        <f>IF('発達障害（診断書なし・配慮あり）情報入力シート'!BS1013="",0,IF(AND('発達障害（診断書なし・配慮あり）情報入力シート'!BR1013=1,'発達障害（診断書なし・配慮あり）情報入力シート'!D1013&lt;&gt;"",'発達障害（診断書なし・配慮あり）情報入力シート'!D1013&lt;&gt;"入学しなかった"),1,0))</f>
        <v>0</v>
      </c>
      <c r="F1013" s="1218">
        <f t="shared" si="46"/>
        <v>0</v>
      </c>
      <c r="G1013" s="1218" t="str">
        <f>IFERROR(MATCH(ROW('発達障害（診断書なし・配慮あり）情報入力シート'!AN989),F:F,0),"")</f>
        <v/>
      </c>
      <c r="H1013" s="8">
        <f>IF('発達障害（診断書なし・配慮あり）情報入力シート'!CL1013="",0,IF(AND('発達障害（診断書なし・配慮あり）情報入力シート'!CK1013=1,'発達障害（診断書なし・配慮あり）情報入力シート'!D1013&lt;&gt;"",'発達障害（診断書なし・配慮あり）情報入力シート'!D1013&lt;&gt;"入学しなかった"),1,0))</f>
        <v>0</v>
      </c>
      <c r="I1013" s="8">
        <f t="shared" si="47"/>
        <v>0</v>
      </c>
      <c r="J1013" s="8" t="str">
        <f>IFERROR(MATCH(ROW('発達障害（診断書なし・配慮あり）情報入力シート'!BD989),I:I,0),"")</f>
        <v/>
      </c>
      <c r="K1013" s="8">
        <f>IF(OR(SUM('発達障害（診断書なし・配慮あり）情報入力シート'!AT1013:BQ1013,'発達障害（診断書なし・配慮あり）情報入力シート'!BT1013:CJ1013)&gt;0,COUNTA('発達障害（診断書なし・配慮あり）情報入力シート'!BR1013:BS1013)=2,COUNTA('発達障害（診断書なし・配慮あり）情報入力シート'!CK1013:CL1013)=2),1,0)</f>
        <v>0</v>
      </c>
      <c r="L1013" s="8">
        <f>SUM('発達障害（診断書なし・配慮あり）情報入力シート'!J1013:M1013)+COUNTA('発達障害（診断書なし・配慮あり）情報入力シート'!N1013)</f>
        <v>0</v>
      </c>
      <c r="M1013" s="8">
        <f>SUM('発達障害（診断書なし・配慮あり）情報入力シート'!O1013:R1013)+COUNTA('発達障害（診断書なし・配慮あり）情報入力シート'!S1013)</f>
        <v>0</v>
      </c>
      <c r="N1013" s="8">
        <f>IF(SUM('発達障害（診断書なし・配慮あり）情報入力シート'!$T1013:$AP1013)&gt;0,1,0)</f>
        <v>0</v>
      </c>
      <c r="O1013" s="8">
        <f>IF('発達障害（診断書なし・配慮あり）情報入力シート'!D1013="入学者(新1年生)",1,0)</f>
        <v>0</v>
      </c>
    </row>
    <row r="1014" spans="1:15" x14ac:dyDescent="0.4">
      <c r="A1014" s="1217">
        <v>990</v>
      </c>
      <c r="B1014" s="1218">
        <f>IF('発達障害（診断書なし・配慮あり）情報入力シート'!AQ1014="",0,IF(AND('発達障害（診断書なし・配慮あり）情報入力シート'!AP1014=1,'発達障害（診断書なし・配慮あり）情報入力シート'!D1014&lt;&gt;"",'発達障害（診断書なし・配慮あり）情報入力シート'!D1014&lt;&gt;"在籍者(2年生以上)"),1,0))</f>
        <v>0</v>
      </c>
      <c r="C1014" s="1218">
        <f t="shared" si="45"/>
        <v>0</v>
      </c>
      <c r="D1014" s="1218" t="str">
        <f>IFERROR(MATCH(ROW('発達障害（診断書なし・配慮あり）情報入力シート'!A990),C:C,0),"")</f>
        <v/>
      </c>
      <c r="E1014" s="1218">
        <f>IF('発達障害（診断書なし・配慮あり）情報入力シート'!BS1014="",0,IF(AND('発達障害（診断書なし・配慮あり）情報入力シート'!BR1014=1,'発達障害（診断書なし・配慮あり）情報入力シート'!D1014&lt;&gt;"",'発達障害（診断書なし・配慮あり）情報入力シート'!D1014&lt;&gt;"入学しなかった"),1,0))</f>
        <v>0</v>
      </c>
      <c r="F1014" s="1218">
        <f t="shared" si="46"/>
        <v>0</v>
      </c>
      <c r="G1014" s="1218" t="str">
        <f>IFERROR(MATCH(ROW('発達障害（診断書なし・配慮あり）情報入力シート'!AN990),F:F,0),"")</f>
        <v/>
      </c>
      <c r="H1014" s="8">
        <f>IF('発達障害（診断書なし・配慮あり）情報入力シート'!CL1014="",0,IF(AND('発達障害（診断書なし・配慮あり）情報入力シート'!CK1014=1,'発達障害（診断書なし・配慮あり）情報入力シート'!D1014&lt;&gt;"",'発達障害（診断書なし・配慮あり）情報入力シート'!D1014&lt;&gt;"入学しなかった"),1,0))</f>
        <v>0</v>
      </c>
      <c r="I1014" s="8">
        <f t="shared" si="47"/>
        <v>0</v>
      </c>
      <c r="J1014" s="8" t="str">
        <f>IFERROR(MATCH(ROW('発達障害（診断書なし・配慮あり）情報入力シート'!BD990),I:I,0),"")</f>
        <v/>
      </c>
      <c r="K1014" s="8">
        <f>IF(OR(SUM('発達障害（診断書なし・配慮あり）情報入力シート'!AT1014:BQ1014,'発達障害（診断書なし・配慮あり）情報入力シート'!BT1014:CJ1014)&gt;0,COUNTA('発達障害（診断書なし・配慮あり）情報入力シート'!BR1014:BS1014)=2,COUNTA('発達障害（診断書なし・配慮あり）情報入力シート'!CK1014:CL1014)=2),1,0)</f>
        <v>0</v>
      </c>
      <c r="L1014" s="8">
        <f>SUM('発達障害（診断書なし・配慮あり）情報入力シート'!J1014:M1014)+COUNTA('発達障害（診断書なし・配慮あり）情報入力シート'!N1014)</f>
        <v>0</v>
      </c>
      <c r="M1014" s="8">
        <f>SUM('発達障害（診断書なし・配慮あり）情報入力シート'!O1014:R1014)+COUNTA('発達障害（診断書なし・配慮あり）情報入力シート'!S1014)</f>
        <v>0</v>
      </c>
      <c r="N1014" s="8">
        <f>IF(SUM('発達障害（診断書なし・配慮あり）情報入力シート'!$T1014:$AP1014)&gt;0,1,0)</f>
        <v>0</v>
      </c>
      <c r="O1014" s="8">
        <f>IF('発達障害（診断書なし・配慮あり）情報入力シート'!D1014="入学者(新1年生)",1,0)</f>
        <v>0</v>
      </c>
    </row>
    <row r="1015" spans="1:15" x14ac:dyDescent="0.4">
      <c r="A1015" s="1217">
        <v>991</v>
      </c>
      <c r="B1015" s="1218">
        <f>IF('発達障害（診断書なし・配慮あり）情報入力シート'!AQ1015="",0,IF(AND('発達障害（診断書なし・配慮あり）情報入力シート'!AP1015=1,'発達障害（診断書なし・配慮あり）情報入力シート'!D1015&lt;&gt;"",'発達障害（診断書なし・配慮あり）情報入力シート'!D1015&lt;&gt;"在籍者(2年生以上)"),1,0))</f>
        <v>0</v>
      </c>
      <c r="C1015" s="1218">
        <f t="shared" si="45"/>
        <v>0</v>
      </c>
      <c r="D1015" s="1218" t="str">
        <f>IFERROR(MATCH(ROW('発達障害（診断書なし・配慮あり）情報入力シート'!A991),C:C,0),"")</f>
        <v/>
      </c>
      <c r="E1015" s="1218">
        <f>IF('発達障害（診断書なし・配慮あり）情報入力シート'!BS1015="",0,IF(AND('発達障害（診断書なし・配慮あり）情報入力シート'!BR1015=1,'発達障害（診断書なし・配慮あり）情報入力シート'!D1015&lt;&gt;"",'発達障害（診断書なし・配慮あり）情報入力シート'!D1015&lt;&gt;"入学しなかった"),1,0))</f>
        <v>0</v>
      </c>
      <c r="F1015" s="1218">
        <f t="shared" si="46"/>
        <v>0</v>
      </c>
      <c r="G1015" s="1218" t="str">
        <f>IFERROR(MATCH(ROW('発達障害（診断書なし・配慮あり）情報入力シート'!AN991),F:F,0),"")</f>
        <v/>
      </c>
      <c r="H1015" s="8">
        <f>IF('発達障害（診断書なし・配慮あり）情報入力シート'!CL1015="",0,IF(AND('発達障害（診断書なし・配慮あり）情報入力シート'!CK1015=1,'発達障害（診断書なし・配慮あり）情報入力シート'!D1015&lt;&gt;"",'発達障害（診断書なし・配慮あり）情報入力シート'!D1015&lt;&gt;"入学しなかった"),1,0))</f>
        <v>0</v>
      </c>
      <c r="I1015" s="8">
        <f t="shared" si="47"/>
        <v>0</v>
      </c>
      <c r="J1015" s="8" t="str">
        <f>IFERROR(MATCH(ROW('発達障害（診断書なし・配慮あり）情報入力シート'!BD991),I:I,0),"")</f>
        <v/>
      </c>
      <c r="K1015" s="8">
        <f>IF(OR(SUM('発達障害（診断書なし・配慮あり）情報入力シート'!AT1015:BQ1015,'発達障害（診断書なし・配慮あり）情報入力シート'!BT1015:CJ1015)&gt;0,COUNTA('発達障害（診断書なし・配慮あり）情報入力シート'!BR1015:BS1015)=2,COUNTA('発達障害（診断書なし・配慮あり）情報入力シート'!CK1015:CL1015)=2),1,0)</f>
        <v>0</v>
      </c>
      <c r="L1015" s="8">
        <f>SUM('発達障害（診断書なし・配慮あり）情報入力シート'!J1015:M1015)+COUNTA('発達障害（診断書なし・配慮あり）情報入力シート'!N1015)</f>
        <v>0</v>
      </c>
      <c r="M1015" s="8">
        <f>SUM('発達障害（診断書なし・配慮あり）情報入力シート'!O1015:R1015)+COUNTA('発達障害（診断書なし・配慮あり）情報入力シート'!S1015)</f>
        <v>0</v>
      </c>
      <c r="N1015" s="8">
        <f>IF(SUM('発達障害（診断書なし・配慮あり）情報入力シート'!$T1015:$AP1015)&gt;0,1,0)</f>
        <v>0</v>
      </c>
      <c r="O1015" s="8">
        <f>IF('発達障害（診断書なし・配慮あり）情報入力シート'!D1015="入学者(新1年生)",1,0)</f>
        <v>0</v>
      </c>
    </row>
    <row r="1016" spans="1:15" x14ac:dyDescent="0.4">
      <c r="A1016" s="1217">
        <v>992</v>
      </c>
      <c r="B1016" s="1218">
        <f>IF('発達障害（診断書なし・配慮あり）情報入力シート'!AQ1016="",0,IF(AND('発達障害（診断書なし・配慮あり）情報入力シート'!AP1016=1,'発達障害（診断書なし・配慮あり）情報入力シート'!D1016&lt;&gt;"",'発達障害（診断書なし・配慮あり）情報入力シート'!D1016&lt;&gt;"在籍者(2年生以上)"),1,0))</f>
        <v>0</v>
      </c>
      <c r="C1016" s="1218">
        <f t="shared" si="45"/>
        <v>0</v>
      </c>
      <c r="D1016" s="1218" t="str">
        <f>IFERROR(MATCH(ROW('発達障害（診断書なし・配慮あり）情報入力シート'!A992),C:C,0),"")</f>
        <v/>
      </c>
      <c r="E1016" s="1218">
        <f>IF('発達障害（診断書なし・配慮あり）情報入力シート'!BS1016="",0,IF(AND('発達障害（診断書なし・配慮あり）情報入力シート'!BR1016=1,'発達障害（診断書なし・配慮あり）情報入力シート'!D1016&lt;&gt;"",'発達障害（診断書なし・配慮あり）情報入力シート'!D1016&lt;&gt;"入学しなかった"),1,0))</f>
        <v>0</v>
      </c>
      <c r="F1016" s="1218">
        <f t="shared" si="46"/>
        <v>0</v>
      </c>
      <c r="G1016" s="1218" t="str">
        <f>IFERROR(MATCH(ROW('発達障害（診断書なし・配慮あり）情報入力シート'!AN992),F:F,0),"")</f>
        <v/>
      </c>
      <c r="H1016" s="8">
        <f>IF('発達障害（診断書なし・配慮あり）情報入力シート'!CL1016="",0,IF(AND('発達障害（診断書なし・配慮あり）情報入力シート'!CK1016=1,'発達障害（診断書なし・配慮あり）情報入力シート'!D1016&lt;&gt;"",'発達障害（診断書なし・配慮あり）情報入力シート'!D1016&lt;&gt;"入学しなかった"),1,0))</f>
        <v>0</v>
      </c>
      <c r="I1016" s="8">
        <f t="shared" si="47"/>
        <v>0</v>
      </c>
      <c r="J1016" s="8" t="str">
        <f>IFERROR(MATCH(ROW('発達障害（診断書なし・配慮あり）情報入力シート'!BD992),I:I,0),"")</f>
        <v/>
      </c>
      <c r="K1016" s="8">
        <f>IF(OR(SUM('発達障害（診断書なし・配慮あり）情報入力シート'!AT1016:BQ1016,'発達障害（診断書なし・配慮あり）情報入力シート'!BT1016:CJ1016)&gt;0,COUNTA('発達障害（診断書なし・配慮あり）情報入力シート'!BR1016:BS1016)=2,COUNTA('発達障害（診断書なし・配慮あり）情報入力シート'!CK1016:CL1016)=2),1,0)</f>
        <v>0</v>
      </c>
      <c r="L1016" s="8">
        <f>SUM('発達障害（診断書なし・配慮あり）情報入力シート'!J1016:M1016)+COUNTA('発達障害（診断書なし・配慮あり）情報入力シート'!N1016)</f>
        <v>0</v>
      </c>
      <c r="M1016" s="8">
        <f>SUM('発達障害（診断書なし・配慮あり）情報入力シート'!O1016:R1016)+COUNTA('発達障害（診断書なし・配慮あり）情報入力シート'!S1016)</f>
        <v>0</v>
      </c>
      <c r="N1016" s="8">
        <f>IF(SUM('発達障害（診断書なし・配慮あり）情報入力シート'!$T1016:$AP1016)&gt;0,1,0)</f>
        <v>0</v>
      </c>
      <c r="O1016" s="8">
        <f>IF('発達障害（診断書なし・配慮あり）情報入力シート'!D1016="入学者(新1年生)",1,0)</f>
        <v>0</v>
      </c>
    </row>
    <row r="1017" spans="1:15" x14ac:dyDescent="0.4">
      <c r="A1017" s="1217">
        <v>993</v>
      </c>
      <c r="B1017" s="1218">
        <f>IF('発達障害（診断書なし・配慮あり）情報入力シート'!AQ1017="",0,IF(AND('発達障害（診断書なし・配慮あり）情報入力シート'!AP1017=1,'発達障害（診断書なし・配慮あり）情報入力シート'!D1017&lt;&gt;"",'発達障害（診断書なし・配慮あり）情報入力シート'!D1017&lt;&gt;"在籍者(2年生以上)"),1,0))</f>
        <v>0</v>
      </c>
      <c r="C1017" s="1218">
        <f t="shared" si="45"/>
        <v>0</v>
      </c>
      <c r="D1017" s="1218" t="str">
        <f>IFERROR(MATCH(ROW('発達障害（診断書なし・配慮あり）情報入力シート'!A993),C:C,0),"")</f>
        <v/>
      </c>
      <c r="E1017" s="1218">
        <f>IF('発達障害（診断書なし・配慮あり）情報入力シート'!BS1017="",0,IF(AND('発達障害（診断書なし・配慮あり）情報入力シート'!BR1017=1,'発達障害（診断書なし・配慮あり）情報入力シート'!D1017&lt;&gt;"",'発達障害（診断書なし・配慮あり）情報入力シート'!D1017&lt;&gt;"入学しなかった"),1,0))</f>
        <v>0</v>
      </c>
      <c r="F1017" s="1218">
        <f t="shared" si="46"/>
        <v>0</v>
      </c>
      <c r="G1017" s="1218" t="str">
        <f>IFERROR(MATCH(ROW('発達障害（診断書なし・配慮あり）情報入力シート'!AN993),F:F,0),"")</f>
        <v/>
      </c>
      <c r="H1017" s="8">
        <f>IF('発達障害（診断書なし・配慮あり）情報入力シート'!CL1017="",0,IF(AND('発達障害（診断書なし・配慮あり）情報入力シート'!CK1017=1,'発達障害（診断書なし・配慮あり）情報入力シート'!D1017&lt;&gt;"",'発達障害（診断書なし・配慮あり）情報入力シート'!D1017&lt;&gt;"入学しなかった"),1,0))</f>
        <v>0</v>
      </c>
      <c r="I1017" s="8">
        <f t="shared" si="47"/>
        <v>0</v>
      </c>
      <c r="J1017" s="8" t="str">
        <f>IFERROR(MATCH(ROW('発達障害（診断書なし・配慮あり）情報入力シート'!BD993),I:I,0),"")</f>
        <v/>
      </c>
      <c r="K1017" s="8">
        <f>IF(OR(SUM('発達障害（診断書なし・配慮あり）情報入力シート'!AT1017:BQ1017,'発達障害（診断書なし・配慮あり）情報入力シート'!BT1017:CJ1017)&gt;0,COUNTA('発達障害（診断書なし・配慮あり）情報入力シート'!BR1017:BS1017)=2,COUNTA('発達障害（診断書なし・配慮あり）情報入力シート'!CK1017:CL1017)=2),1,0)</f>
        <v>0</v>
      </c>
      <c r="L1017" s="8">
        <f>SUM('発達障害（診断書なし・配慮あり）情報入力シート'!J1017:M1017)+COUNTA('発達障害（診断書なし・配慮あり）情報入力シート'!N1017)</f>
        <v>0</v>
      </c>
      <c r="M1017" s="8">
        <f>SUM('発達障害（診断書なし・配慮あり）情報入力シート'!O1017:R1017)+COUNTA('発達障害（診断書なし・配慮あり）情報入力シート'!S1017)</f>
        <v>0</v>
      </c>
      <c r="N1017" s="8">
        <f>IF(SUM('発達障害（診断書なし・配慮あり）情報入力シート'!$T1017:$AP1017)&gt;0,1,0)</f>
        <v>0</v>
      </c>
      <c r="O1017" s="8">
        <f>IF('発達障害（診断書なし・配慮あり）情報入力シート'!D1017="入学者(新1年生)",1,0)</f>
        <v>0</v>
      </c>
    </row>
    <row r="1018" spans="1:15" x14ac:dyDescent="0.4">
      <c r="A1018" s="1217">
        <v>994</v>
      </c>
      <c r="B1018" s="1218">
        <f>IF('発達障害（診断書なし・配慮あり）情報入力シート'!AQ1018="",0,IF(AND('発達障害（診断書なし・配慮あり）情報入力シート'!AP1018=1,'発達障害（診断書なし・配慮あり）情報入力シート'!D1018&lt;&gt;"",'発達障害（診断書なし・配慮あり）情報入力シート'!D1018&lt;&gt;"在籍者(2年生以上)"),1,0))</f>
        <v>0</v>
      </c>
      <c r="C1018" s="1218">
        <f t="shared" si="45"/>
        <v>0</v>
      </c>
      <c r="D1018" s="1218" t="str">
        <f>IFERROR(MATCH(ROW('発達障害（診断書なし・配慮あり）情報入力シート'!A994),C:C,0),"")</f>
        <v/>
      </c>
      <c r="E1018" s="1218">
        <f>IF('発達障害（診断書なし・配慮あり）情報入力シート'!BS1018="",0,IF(AND('発達障害（診断書なし・配慮あり）情報入力シート'!BR1018=1,'発達障害（診断書なし・配慮あり）情報入力シート'!D1018&lt;&gt;"",'発達障害（診断書なし・配慮あり）情報入力シート'!D1018&lt;&gt;"入学しなかった"),1,0))</f>
        <v>0</v>
      </c>
      <c r="F1018" s="1218">
        <f t="shared" si="46"/>
        <v>0</v>
      </c>
      <c r="G1018" s="1218" t="str">
        <f>IFERROR(MATCH(ROW('発達障害（診断書なし・配慮あり）情報入力シート'!AN994),F:F,0),"")</f>
        <v/>
      </c>
      <c r="H1018" s="8">
        <f>IF('発達障害（診断書なし・配慮あり）情報入力シート'!CL1018="",0,IF(AND('発達障害（診断書なし・配慮あり）情報入力シート'!CK1018=1,'発達障害（診断書なし・配慮あり）情報入力シート'!D1018&lt;&gt;"",'発達障害（診断書なし・配慮あり）情報入力シート'!D1018&lt;&gt;"入学しなかった"),1,0))</f>
        <v>0</v>
      </c>
      <c r="I1018" s="8">
        <f t="shared" si="47"/>
        <v>0</v>
      </c>
      <c r="J1018" s="8" t="str">
        <f>IFERROR(MATCH(ROW('発達障害（診断書なし・配慮あり）情報入力シート'!BD994),I:I,0),"")</f>
        <v/>
      </c>
      <c r="K1018" s="8">
        <f>IF(OR(SUM('発達障害（診断書なし・配慮あり）情報入力シート'!AT1018:BQ1018,'発達障害（診断書なし・配慮あり）情報入力シート'!BT1018:CJ1018)&gt;0,COUNTA('発達障害（診断書なし・配慮あり）情報入力シート'!BR1018:BS1018)=2,COUNTA('発達障害（診断書なし・配慮あり）情報入力シート'!CK1018:CL1018)=2),1,0)</f>
        <v>0</v>
      </c>
      <c r="L1018" s="8">
        <f>SUM('発達障害（診断書なし・配慮あり）情報入力シート'!J1018:M1018)+COUNTA('発達障害（診断書なし・配慮あり）情報入力シート'!N1018)</f>
        <v>0</v>
      </c>
      <c r="M1018" s="8">
        <f>SUM('発達障害（診断書なし・配慮あり）情報入力シート'!O1018:R1018)+COUNTA('発達障害（診断書なし・配慮あり）情報入力シート'!S1018)</f>
        <v>0</v>
      </c>
      <c r="N1018" s="8">
        <f>IF(SUM('発達障害（診断書なし・配慮あり）情報入力シート'!$T1018:$AP1018)&gt;0,1,0)</f>
        <v>0</v>
      </c>
      <c r="O1018" s="8">
        <f>IF('発達障害（診断書なし・配慮あり）情報入力シート'!D1018="入学者(新1年生)",1,0)</f>
        <v>0</v>
      </c>
    </row>
    <row r="1019" spans="1:15" x14ac:dyDescent="0.4">
      <c r="A1019" s="1217">
        <v>995</v>
      </c>
      <c r="B1019" s="1218">
        <f>IF('発達障害（診断書なし・配慮あり）情報入力シート'!AQ1019="",0,IF(AND('発達障害（診断書なし・配慮あり）情報入力シート'!AP1019=1,'発達障害（診断書なし・配慮あり）情報入力シート'!D1019&lt;&gt;"",'発達障害（診断書なし・配慮あり）情報入力シート'!D1019&lt;&gt;"在籍者(2年生以上)"),1,0))</f>
        <v>0</v>
      </c>
      <c r="C1019" s="1218">
        <f t="shared" si="45"/>
        <v>0</v>
      </c>
      <c r="D1019" s="1218" t="str">
        <f>IFERROR(MATCH(ROW('発達障害（診断書なし・配慮あり）情報入力シート'!A995),C:C,0),"")</f>
        <v/>
      </c>
      <c r="E1019" s="1218">
        <f>IF('発達障害（診断書なし・配慮あり）情報入力シート'!BS1019="",0,IF(AND('発達障害（診断書なし・配慮あり）情報入力シート'!BR1019=1,'発達障害（診断書なし・配慮あり）情報入力シート'!D1019&lt;&gt;"",'発達障害（診断書なし・配慮あり）情報入力シート'!D1019&lt;&gt;"入学しなかった"),1,0))</f>
        <v>0</v>
      </c>
      <c r="F1019" s="1218">
        <f t="shared" si="46"/>
        <v>0</v>
      </c>
      <c r="G1019" s="1218" t="str">
        <f>IFERROR(MATCH(ROW('発達障害（診断書なし・配慮あり）情報入力シート'!AN995),F:F,0),"")</f>
        <v/>
      </c>
      <c r="H1019" s="8">
        <f>IF('発達障害（診断書なし・配慮あり）情報入力シート'!CL1019="",0,IF(AND('発達障害（診断書なし・配慮あり）情報入力シート'!CK1019=1,'発達障害（診断書なし・配慮あり）情報入力シート'!D1019&lt;&gt;"",'発達障害（診断書なし・配慮あり）情報入力シート'!D1019&lt;&gt;"入学しなかった"),1,0))</f>
        <v>0</v>
      </c>
      <c r="I1019" s="8">
        <f t="shared" si="47"/>
        <v>0</v>
      </c>
      <c r="J1019" s="8" t="str">
        <f>IFERROR(MATCH(ROW('発達障害（診断書なし・配慮あり）情報入力シート'!BD995),I:I,0),"")</f>
        <v/>
      </c>
      <c r="K1019" s="8">
        <f>IF(OR(SUM('発達障害（診断書なし・配慮あり）情報入力シート'!AT1019:BQ1019,'発達障害（診断書なし・配慮あり）情報入力シート'!BT1019:CJ1019)&gt;0,COUNTA('発達障害（診断書なし・配慮あり）情報入力シート'!BR1019:BS1019)=2,COUNTA('発達障害（診断書なし・配慮あり）情報入力シート'!CK1019:CL1019)=2),1,0)</f>
        <v>0</v>
      </c>
      <c r="L1019" s="8">
        <f>SUM('発達障害（診断書なし・配慮あり）情報入力シート'!J1019:M1019)+COUNTA('発達障害（診断書なし・配慮あり）情報入力シート'!N1019)</f>
        <v>0</v>
      </c>
      <c r="M1019" s="8">
        <f>SUM('発達障害（診断書なし・配慮あり）情報入力シート'!O1019:R1019)+COUNTA('発達障害（診断書なし・配慮あり）情報入力シート'!S1019)</f>
        <v>0</v>
      </c>
      <c r="N1019" s="8">
        <f>IF(SUM('発達障害（診断書なし・配慮あり）情報入力シート'!$T1019:$AP1019)&gt;0,1,0)</f>
        <v>0</v>
      </c>
      <c r="O1019" s="8">
        <f>IF('発達障害（診断書なし・配慮あり）情報入力シート'!D1019="入学者(新1年生)",1,0)</f>
        <v>0</v>
      </c>
    </row>
    <row r="1020" spans="1:15" x14ac:dyDescent="0.4">
      <c r="A1020" s="1217">
        <v>996</v>
      </c>
      <c r="B1020" s="1218">
        <f>IF('発達障害（診断書なし・配慮あり）情報入力シート'!AQ1020="",0,IF(AND('発達障害（診断書なし・配慮あり）情報入力シート'!AP1020=1,'発達障害（診断書なし・配慮あり）情報入力シート'!D1020&lt;&gt;"",'発達障害（診断書なし・配慮あり）情報入力シート'!D1020&lt;&gt;"在籍者(2年生以上)"),1,0))</f>
        <v>0</v>
      </c>
      <c r="C1020" s="1218">
        <f t="shared" si="45"/>
        <v>0</v>
      </c>
      <c r="D1020" s="1218" t="str">
        <f>IFERROR(MATCH(ROW('発達障害（診断書なし・配慮あり）情報入力シート'!A996),C:C,0),"")</f>
        <v/>
      </c>
      <c r="E1020" s="1218">
        <f>IF('発達障害（診断書なし・配慮あり）情報入力シート'!BS1020="",0,IF(AND('発達障害（診断書なし・配慮あり）情報入力シート'!BR1020=1,'発達障害（診断書なし・配慮あり）情報入力シート'!D1020&lt;&gt;"",'発達障害（診断書なし・配慮あり）情報入力シート'!D1020&lt;&gt;"入学しなかった"),1,0))</f>
        <v>0</v>
      </c>
      <c r="F1020" s="1218">
        <f t="shared" si="46"/>
        <v>0</v>
      </c>
      <c r="G1020" s="1218" t="str">
        <f>IFERROR(MATCH(ROW('発達障害（診断書なし・配慮あり）情報入力シート'!AN996),F:F,0),"")</f>
        <v/>
      </c>
      <c r="H1020" s="8">
        <f>IF('発達障害（診断書なし・配慮あり）情報入力シート'!CL1020="",0,IF(AND('発達障害（診断書なし・配慮あり）情報入力シート'!CK1020=1,'発達障害（診断書なし・配慮あり）情報入力シート'!D1020&lt;&gt;"",'発達障害（診断書なし・配慮あり）情報入力シート'!D1020&lt;&gt;"入学しなかった"),1,0))</f>
        <v>0</v>
      </c>
      <c r="I1020" s="8">
        <f t="shared" si="47"/>
        <v>0</v>
      </c>
      <c r="J1020" s="8" t="str">
        <f>IFERROR(MATCH(ROW('発達障害（診断書なし・配慮あり）情報入力シート'!BD996),I:I,0),"")</f>
        <v/>
      </c>
      <c r="K1020" s="8">
        <f>IF(OR(SUM('発達障害（診断書なし・配慮あり）情報入力シート'!AT1020:BQ1020,'発達障害（診断書なし・配慮あり）情報入力シート'!BT1020:CJ1020)&gt;0,COUNTA('発達障害（診断書なし・配慮あり）情報入力シート'!BR1020:BS1020)=2,COUNTA('発達障害（診断書なし・配慮あり）情報入力シート'!CK1020:CL1020)=2),1,0)</f>
        <v>0</v>
      </c>
      <c r="L1020" s="8">
        <f>SUM('発達障害（診断書なし・配慮あり）情報入力シート'!J1020:M1020)+COUNTA('発達障害（診断書なし・配慮あり）情報入力シート'!N1020)</f>
        <v>0</v>
      </c>
      <c r="M1020" s="8">
        <f>SUM('発達障害（診断書なし・配慮あり）情報入力シート'!O1020:R1020)+COUNTA('発達障害（診断書なし・配慮あり）情報入力シート'!S1020)</f>
        <v>0</v>
      </c>
      <c r="N1020" s="8">
        <f>IF(SUM('発達障害（診断書なし・配慮あり）情報入力シート'!$T1020:$AP1020)&gt;0,1,0)</f>
        <v>0</v>
      </c>
      <c r="O1020" s="8">
        <f>IF('発達障害（診断書なし・配慮あり）情報入力シート'!D1020="入学者(新1年生)",1,0)</f>
        <v>0</v>
      </c>
    </row>
    <row r="1021" spans="1:15" x14ac:dyDescent="0.4">
      <c r="A1021" s="1217">
        <v>997</v>
      </c>
      <c r="B1021" s="1218">
        <f>IF('発達障害（診断書なし・配慮あり）情報入力シート'!AQ1021="",0,IF(AND('発達障害（診断書なし・配慮あり）情報入力シート'!AP1021=1,'発達障害（診断書なし・配慮あり）情報入力シート'!D1021&lt;&gt;"",'発達障害（診断書なし・配慮あり）情報入力シート'!D1021&lt;&gt;"在籍者(2年生以上)"),1,0))</f>
        <v>0</v>
      </c>
      <c r="C1021" s="1218">
        <f t="shared" si="45"/>
        <v>0</v>
      </c>
      <c r="D1021" s="1218" t="str">
        <f>IFERROR(MATCH(ROW('発達障害（診断書なし・配慮あり）情報入力シート'!A997),C:C,0),"")</f>
        <v/>
      </c>
      <c r="E1021" s="1218">
        <f>IF('発達障害（診断書なし・配慮あり）情報入力シート'!BS1021="",0,IF(AND('発達障害（診断書なし・配慮あり）情報入力シート'!BR1021=1,'発達障害（診断書なし・配慮あり）情報入力シート'!D1021&lt;&gt;"",'発達障害（診断書なし・配慮あり）情報入力シート'!D1021&lt;&gt;"入学しなかった"),1,0))</f>
        <v>0</v>
      </c>
      <c r="F1021" s="1218">
        <f t="shared" si="46"/>
        <v>0</v>
      </c>
      <c r="G1021" s="1218" t="str">
        <f>IFERROR(MATCH(ROW('発達障害（診断書なし・配慮あり）情報入力シート'!AN997),F:F,0),"")</f>
        <v/>
      </c>
      <c r="H1021" s="8">
        <f>IF('発達障害（診断書なし・配慮あり）情報入力シート'!CL1021="",0,IF(AND('発達障害（診断書なし・配慮あり）情報入力シート'!CK1021=1,'発達障害（診断書なし・配慮あり）情報入力シート'!D1021&lt;&gt;"",'発達障害（診断書なし・配慮あり）情報入力シート'!D1021&lt;&gt;"入学しなかった"),1,0))</f>
        <v>0</v>
      </c>
      <c r="I1021" s="8">
        <f t="shared" si="47"/>
        <v>0</v>
      </c>
      <c r="J1021" s="8" t="str">
        <f>IFERROR(MATCH(ROW('発達障害（診断書なし・配慮あり）情報入力シート'!BD997),I:I,0),"")</f>
        <v/>
      </c>
      <c r="K1021" s="8">
        <f>IF(OR(SUM('発達障害（診断書なし・配慮あり）情報入力シート'!AT1021:BQ1021,'発達障害（診断書なし・配慮あり）情報入力シート'!BT1021:CJ1021)&gt;0,COUNTA('発達障害（診断書なし・配慮あり）情報入力シート'!BR1021:BS1021)=2,COUNTA('発達障害（診断書なし・配慮あり）情報入力シート'!CK1021:CL1021)=2),1,0)</f>
        <v>0</v>
      </c>
      <c r="L1021" s="8">
        <f>SUM('発達障害（診断書なし・配慮あり）情報入力シート'!J1021:M1021)+COUNTA('発達障害（診断書なし・配慮あり）情報入力シート'!N1021)</f>
        <v>0</v>
      </c>
      <c r="M1021" s="8">
        <f>SUM('発達障害（診断書なし・配慮あり）情報入力シート'!O1021:R1021)+COUNTA('発達障害（診断書なし・配慮あり）情報入力シート'!S1021)</f>
        <v>0</v>
      </c>
      <c r="N1021" s="8">
        <f>IF(SUM('発達障害（診断書なし・配慮あり）情報入力シート'!$T1021:$AP1021)&gt;0,1,0)</f>
        <v>0</v>
      </c>
      <c r="O1021" s="8">
        <f>IF('発達障害（診断書なし・配慮あり）情報入力シート'!D1021="入学者(新1年生)",1,0)</f>
        <v>0</v>
      </c>
    </row>
    <row r="1022" spans="1:15" x14ac:dyDescent="0.4">
      <c r="A1022" s="1217">
        <v>998</v>
      </c>
      <c r="B1022" s="1218">
        <f>IF('発達障害（診断書なし・配慮あり）情報入力シート'!AQ1022="",0,IF(AND('発達障害（診断書なし・配慮あり）情報入力シート'!AP1022=1,'発達障害（診断書なし・配慮あり）情報入力シート'!D1022&lt;&gt;"",'発達障害（診断書なし・配慮あり）情報入力シート'!D1022&lt;&gt;"在籍者(2年生以上)"),1,0))</f>
        <v>0</v>
      </c>
      <c r="C1022" s="1218">
        <f t="shared" si="45"/>
        <v>0</v>
      </c>
      <c r="D1022" s="1218" t="str">
        <f>IFERROR(MATCH(ROW('発達障害（診断書なし・配慮あり）情報入力シート'!A998),C:C,0),"")</f>
        <v/>
      </c>
      <c r="E1022" s="1218">
        <f>IF('発達障害（診断書なし・配慮あり）情報入力シート'!BS1022="",0,IF(AND('発達障害（診断書なし・配慮あり）情報入力シート'!BR1022=1,'発達障害（診断書なし・配慮あり）情報入力シート'!D1022&lt;&gt;"",'発達障害（診断書なし・配慮あり）情報入力シート'!D1022&lt;&gt;"入学しなかった"),1,0))</f>
        <v>0</v>
      </c>
      <c r="F1022" s="1218">
        <f t="shared" si="46"/>
        <v>0</v>
      </c>
      <c r="G1022" s="1218" t="str">
        <f>IFERROR(MATCH(ROW('発達障害（診断書なし・配慮あり）情報入力シート'!AN998),F:F,0),"")</f>
        <v/>
      </c>
      <c r="H1022" s="8">
        <f>IF('発達障害（診断書なし・配慮あり）情報入力シート'!CL1022="",0,IF(AND('発達障害（診断書なし・配慮あり）情報入力シート'!CK1022=1,'発達障害（診断書なし・配慮あり）情報入力シート'!D1022&lt;&gt;"",'発達障害（診断書なし・配慮あり）情報入力シート'!D1022&lt;&gt;"入学しなかった"),1,0))</f>
        <v>0</v>
      </c>
      <c r="I1022" s="8">
        <f t="shared" si="47"/>
        <v>0</v>
      </c>
      <c r="J1022" s="8" t="str">
        <f>IFERROR(MATCH(ROW('発達障害（診断書なし・配慮あり）情報入力シート'!BD998),I:I,0),"")</f>
        <v/>
      </c>
      <c r="K1022" s="8">
        <f>IF(OR(SUM('発達障害（診断書なし・配慮あり）情報入力シート'!AT1022:BQ1022,'発達障害（診断書なし・配慮あり）情報入力シート'!BT1022:CJ1022)&gt;0,COUNTA('発達障害（診断書なし・配慮あり）情報入力シート'!BR1022:BS1022)=2,COUNTA('発達障害（診断書なし・配慮あり）情報入力シート'!CK1022:CL1022)=2),1,0)</f>
        <v>0</v>
      </c>
      <c r="L1022" s="8">
        <f>SUM('発達障害（診断書なし・配慮あり）情報入力シート'!J1022:M1022)+COUNTA('発達障害（診断書なし・配慮あり）情報入力シート'!N1022)</f>
        <v>0</v>
      </c>
      <c r="M1022" s="8">
        <f>SUM('発達障害（診断書なし・配慮あり）情報入力シート'!O1022:R1022)+COUNTA('発達障害（診断書なし・配慮あり）情報入力シート'!S1022)</f>
        <v>0</v>
      </c>
      <c r="N1022" s="8">
        <f>IF(SUM('発達障害（診断書なし・配慮あり）情報入力シート'!$T1022:$AP1022)&gt;0,1,0)</f>
        <v>0</v>
      </c>
      <c r="O1022" s="8">
        <f>IF('発達障害（診断書なし・配慮あり）情報入力シート'!D1022="入学者(新1年生)",1,0)</f>
        <v>0</v>
      </c>
    </row>
    <row r="1023" spans="1:15" x14ac:dyDescent="0.4">
      <c r="A1023" s="1217">
        <v>999</v>
      </c>
      <c r="B1023" s="1218">
        <f>IF('発達障害（診断書なし・配慮あり）情報入力シート'!AQ1023="",0,IF(AND('発達障害（診断書なし・配慮あり）情報入力シート'!AP1023=1,'発達障害（診断書なし・配慮あり）情報入力シート'!D1023&lt;&gt;"",'発達障害（診断書なし・配慮あり）情報入力シート'!D1023&lt;&gt;"在籍者(2年生以上)"),1,0))</f>
        <v>0</v>
      </c>
      <c r="C1023" s="1218">
        <f t="shared" si="45"/>
        <v>0</v>
      </c>
      <c r="D1023" s="1218" t="str">
        <f>IFERROR(MATCH(ROW('発達障害（診断書なし・配慮あり）情報入力シート'!A999),C:C,0),"")</f>
        <v/>
      </c>
      <c r="E1023" s="1218">
        <f>IF('発達障害（診断書なし・配慮あり）情報入力シート'!BS1023="",0,IF(AND('発達障害（診断書なし・配慮あり）情報入力シート'!BR1023=1,'発達障害（診断書なし・配慮あり）情報入力シート'!D1023&lt;&gt;"",'発達障害（診断書なし・配慮あり）情報入力シート'!D1023&lt;&gt;"入学しなかった"),1,0))</f>
        <v>0</v>
      </c>
      <c r="F1023" s="1218">
        <f t="shared" si="46"/>
        <v>0</v>
      </c>
      <c r="G1023" s="1218" t="str">
        <f>IFERROR(MATCH(ROW('発達障害（診断書なし・配慮あり）情報入力シート'!AN999),F:F,0),"")</f>
        <v/>
      </c>
      <c r="H1023" s="8">
        <f>IF('発達障害（診断書なし・配慮あり）情報入力シート'!CL1023="",0,IF(AND('発達障害（診断書なし・配慮あり）情報入力シート'!CK1023=1,'発達障害（診断書なし・配慮あり）情報入力シート'!D1023&lt;&gt;"",'発達障害（診断書なし・配慮あり）情報入力シート'!D1023&lt;&gt;"入学しなかった"),1,0))</f>
        <v>0</v>
      </c>
      <c r="I1023" s="8">
        <f t="shared" si="47"/>
        <v>0</v>
      </c>
      <c r="J1023" s="8" t="str">
        <f>IFERROR(MATCH(ROW('発達障害（診断書なし・配慮あり）情報入力シート'!BD999),I:I,0),"")</f>
        <v/>
      </c>
      <c r="K1023" s="8">
        <f>IF(OR(SUM('発達障害（診断書なし・配慮あり）情報入力シート'!AT1023:BQ1023,'発達障害（診断書なし・配慮あり）情報入力シート'!BT1023:CJ1023)&gt;0,COUNTA('発達障害（診断書なし・配慮あり）情報入力シート'!BR1023:BS1023)=2,COUNTA('発達障害（診断書なし・配慮あり）情報入力シート'!CK1023:CL1023)=2),1,0)</f>
        <v>0</v>
      </c>
      <c r="L1023" s="8">
        <f>SUM('発達障害（診断書なし・配慮あり）情報入力シート'!J1023:M1023)+COUNTA('発達障害（診断書なし・配慮あり）情報入力シート'!N1023)</f>
        <v>0</v>
      </c>
      <c r="M1023" s="8">
        <f>SUM('発達障害（診断書なし・配慮あり）情報入力シート'!O1023:R1023)+COUNTA('発達障害（診断書なし・配慮あり）情報入力シート'!S1023)</f>
        <v>0</v>
      </c>
      <c r="N1023" s="8">
        <f>IF(SUM('発達障害（診断書なし・配慮あり）情報入力シート'!$T1023:$AP1023)&gt;0,1,0)</f>
        <v>0</v>
      </c>
      <c r="O1023" s="8">
        <f>IF('発達障害（診断書なし・配慮あり）情報入力シート'!D1023="入学者(新1年生)",1,0)</f>
        <v>0</v>
      </c>
    </row>
    <row r="1024" spans="1:15" x14ac:dyDescent="0.4">
      <c r="A1024" s="1217">
        <v>1000</v>
      </c>
      <c r="B1024" s="1218">
        <f>IF('発達障害（診断書なし・配慮あり）情報入力シート'!AQ1024="",0,IF(AND('発達障害（診断書なし・配慮あり）情報入力シート'!AP1024=1,'発達障害（診断書なし・配慮あり）情報入力シート'!D1024&lt;&gt;"",'発達障害（診断書なし・配慮あり）情報入力シート'!D1024&lt;&gt;"在籍者(2年生以上)"),1,0))</f>
        <v>0</v>
      </c>
      <c r="C1024" s="1218">
        <f t="shared" si="45"/>
        <v>0</v>
      </c>
      <c r="D1024" s="1218" t="str">
        <f>IFERROR(MATCH(ROW('発達障害（診断書なし・配慮あり）情報入力シート'!A1000),C:C,0),"")</f>
        <v/>
      </c>
      <c r="E1024" s="1218">
        <f>IF('発達障害（診断書なし・配慮あり）情報入力シート'!BS1024="",0,IF(AND('発達障害（診断書なし・配慮あり）情報入力シート'!BR1024=1,'発達障害（診断書なし・配慮あり）情報入力シート'!D1024&lt;&gt;"",'発達障害（診断書なし・配慮あり）情報入力シート'!D1024&lt;&gt;"入学しなかった"),1,0))</f>
        <v>0</v>
      </c>
      <c r="F1024" s="1218">
        <f t="shared" si="46"/>
        <v>0</v>
      </c>
      <c r="G1024" s="1218" t="str">
        <f>IFERROR(MATCH(ROW('発達障害（診断書なし・配慮あり）情報入力シート'!AN1000),F:F,0),"")</f>
        <v/>
      </c>
      <c r="H1024" s="8">
        <f>IF('発達障害（診断書なし・配慮あり）情報入力シート'!CL1024="",0,IF(AND('発達障害（診断書なし・配慮あり）情報入力シート'!CK1024=1,'発達障害（診断書なし・配慮あり）情報入力シート'!D1024&lt;&gt;"",'発達障害（診断書なし・配慮あり）情報入力シート'!D1024&lt;&gt;"入学しなかった"),1,0))</f>
        <v>0</v>
      </c>
      <c r="I1024" s="8">
        <f t="shared" si="47"/>
        <v>0</v>
      </c>
      <c r="J1024" s="8" t="str">
        <f>IFERROR(MATCH(ROW('発達障害（診断書なし・配慮あり）情報入力シート'!BD1000),I:I,0),"")</f>
        <v/>
      </c>
      <c r="K1024" s="8">
        <f>IF(OR(SUM('発達障害（診断書なし・配慮あり）情報入力シート'!AT1024:BQ1024,'発達障害（診断書なし・配慮あり）情報入力シート'!BT1024:CJ1024)&gt;0,COUNTA('発達障害（診断書なし・配慮あり）情報入力シート'!BR1024:BS1024)=2,COUNTA('発達障害（診断書なし・配慮あり）情報入力シート'!CK1024:CL1024)=2),1,0)</f>
        <v>0</v>
      </c>
      <c r="L1024" s="8">
        <f>SUM('発達障害（診断書なし・配慮あり）情報入力シート'!J1024:M1024)+COUNTA('発達障害（診断書なし・配慮あり）情報入力シート'!N1024)</f>
        <v>0</v>
      </c>
      <c r="M1024" s="8">
        <f>SUM('発達障害（診断書なし・配慮あり）情報入力シート'!O1024:R1024)+COUNTA('発達障害（診断書なし・配慮あり）情報入力シート'!S1024)</f>
        <v>0</v>
      </c>
      <c r="N1024" s="8">
        <f>IF(SUM('発達障害（診断書なし・配慮あり）情報入力シート'!$T1024:$AP1024)&gt;0,1,0)</f>
        <v>0</v>
      </c>
      <c r="O1024" s="8">
        <f>IF('発達障害（診断書なし・配慮あり）情報入力シート'!D1024="入学者(新1年生)",1,0)</f>
        <v>0</v>
      </c>
    </row>
  </sheetData>
  <sheetProtection algorithmName="SHA-512" hashValue="3f2Uj9/kz1htUlFZyhT/jW7ygHr+AQgm9Mx7RoOD/0z6K93c+gnO6uaZyk3SEhac+WEIIfWW90Wag13hr5UOkg==" saltValue="KKgWv/K28XU0F6Az2BN+Ug==" spinCount="100000" sheet="1" objects="1" scenarios="1"/>
  <mergeCells count="9">
    <mergeCell ref="A22:A24"/>
    <mergeCell ref="B22:D22"/>
    <mergeCell ref="E22:G22"/>
    <mergeCell ref="N22:N24"/>
    <mergeCell ref="O22:O24"/>
    <mergeCell ref="K22:K24"/>
    <mergeCell ref="L22:L24"/>
    <mergeCell ref="M22:M24"/>
    <mergeCell ref="H22:J22"/>
  </mergeCells>
  <phoneticPr fontId="2"/>
  <conditionalFormatting sqref="A25:O1024">
    <cfRule type="expression" dxfId="15" priority="1">
      <formula>MOD(ROW(),2)=0</formula>
    </cfRule>
  </conditionalFormatting>
  <dataValidations count="2">
    <dataValidation type="whole" imeMode="halfAlpha" allowBlank="1" showInputMessage="1" showErrorMessage="1" error="半角数字の1を入力してください。" sqref="B25:B1024">
      <formula1>0</formula1>
      <formula2>1</formula2>
    </dataValidation>
    <dataValidation type="whole" imeMode="halfAlpha" operator="equal" allowBlank="1" showInputMessage="1" showErrorMessage="1" error="半角数字の1を入力してください。" sqref="C25:D1024">
      <formula1>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DA1026"/>
  <sheetViews>
    <sheetView workbookViewId="0">
      <pane xSplit="1" ySplit="24" topLeftCell="B25" activePane="bottomRight" state="frozen"/>
      <selection pane="topRight" activeCell="B1" sqref="B1"/>
      <selection pane="bottomLeft" activeCell="A25" sqref="A25"/>
      <selection pane="bottomRight" activeCell="E26" sqref="E26"/>
    </sheetView>
  </sheetViews>
  <sheetFormatPr defaultColWidth="3.625" defaultRowHeight="12" x14ac:dyDescent="0.4"/>
  <cols>
    <col min="1" max="1" width="5.625" style="3" customWidth="1"/>
    <col min="2" max="2" width="9.25" style="27" customWidth="1"/>
    <col min="3" max="3" width="13.875" style="27" customWidth="1"/>
    <col min="4" max="4" width="14.75" style="5" customWidth="1"/>
    <col min="5" max="5" width="10.125" style="3" customWidth="1"/>
    <col min="6" max="20" width="5.625" style="3" customWidth="1"/>
    <col min="21" max="33" width="3.625" style="3" customWidth="1"/>
    <col min="34" max="34" width="3.625" style="5" customWidth="1"/>
    <col min="35" max="45" width="3.625" style="3" customWidth="1"/>
    <col min="46" max="46" width="3.625" style="5" customWidth="1"/>
    <col min="47" max="98" width="3.625" style="3" customWidth="1"/>
    <col min="99" max="101" width="3.625" style="5" customWidth="1"/>
    <col min="102" max="105" width="3.625" style="3" customWidth="1"/>
    <col min="106" max="16384" width="3.625" style="3"/>
  </cols>
  <sheetData>
    <row r="1" spans="1:102" s="1242" customFormat="1" ht="43.5" customHeight="1" x14ac:dyDescent="0.4">
      <c r="A1" s="1" t="s">
        <v>34</v>
      </c>
      <c r="B1" s="1278" t="s">
        <v>35</v>
      </c>
      <c r="C1" s="1278"/>
      <c r="D1" s="1" t="s">
        <v>532</v>
      </c>
      <c r="E1" s="1" t="s">
        <v>36</v>
      </c>
      <c r="F1" s="2" t="s">
        <v>533</v>
      </c>
      <c r="G1" s="2" t="s">
        <v>38</v>
      </c>
      <c r="H1" s="2" t="s">
        <v>38</v>
      </c>
      <c r="I1" s="2" t="s">
        <v>534</v>
      </c>
      <c r="J1" s="2" t="s">
        <v>534</v>
      </c>
      <c r="K1" s="2" t="s">
        <v>38</v>
      </c>
      <c r="L1" s="2" t="s">
        <v>533</v>
      </c>
      <c r="M1" s="2" t="s">
        <v>38</v>
      </c>
      <c r="N1" s="2" t="s">
        <v>38</v>
      </c>
      <c r="O1" s="2" t="s">
        <v>535</v>
      </c>
      <c r="P1" s="2" t="s">
        <v>535</v>
      </c>
      <c r="Q1" s="2" t="s">
        <v>535</v>
      </c>
      <c r="R1" s="2" t="s">
        <v>533</v>
      </c>
      <c r="S1" s="2" t="s">
        <v>38</v>
      </c>
      <c r="T1" s="2" t="s">
        <v>535</v>
      </c>
      <c r="U1" s="1241"/>
      <c r="V1" s="1241"/>
      <c r="W1" s="1241"/>
      <c r="X1" s="1241"/>
      <c r="Y1" s="1241"/>
      <c r="Z1" s="1241"/>
      <c r="AA1" s="1241"/>
      <c r="AB1" s="1241"/>
      <c r="AC1" s="1241"/>
      <c r="AD1" s="1241"/>
      <c r="AE1" s="1241"/>
      <c r="AF1" s="1241"/>
      <c r="AG1" s="1241"/>
      <c r="AH1" s="1241"/>
      <c r="AI1" s="29"/>
      <c r="AJ1" s="29"/>
      <c r="AK1" s="29"/>
      <c r="AL1" s="29"/>
      <c r="AM1" s="29"/>
      <c r="AN1" s="29"/>
      <c r="AO1" s="29"/>
      <c r="AP1" s="1241"/>
      <c r="AQ1" s="1241"/>
      <c r="AR1" s="27"/>
      <c r="AS1" s="1241"/>
      <c r="AT1" s="27"/>
      <c r="AU1" s="1241"/>
      <c r="AV1" s="1241"/>
      <c r="AW1" s="1241"/>
      <c r="AX1" s="1241"/>
      <c r="AY1" s="1241"/>
      <c r="AZ1" s="1241"/>
      <c r="BA1" s="1241"/>
      <c r="BB1" s="1241"/>
      <c r="BC1" s="1241"/>
      <c r="BD1" s="1241"/>
      <c r="BE1" s="1241"/>
      <c r="BF1" s="1241"/>
      <c r="BG1" s="1241"/>
      <c r="BH1" s="1241"/>
      <c r="BI1" s="1241"/>
      <c r="BJ1" s="1241"/>
      <c r="BK1" s="1241"/>
      <c r="BL1" s="1241"/>
      <c r="BM1" s="1241"/>
      <c r="BN1" s="1241"/>
      <c r="BO1" s="1241"/>
      <c r="BP1" s="1241"/>
      <c r="BQ1" s="1241"/>
      <c r="BR1" s="1241"/>
      <c r="BS1" s="1241"/>
      <c r="BT1" s="1241"/>
      <c r="BU1" s="1241"/>
      <c r="BV1" s="1241"/>
      <c r="BW1" s="1241"/>
      <c r="BX1" s="1241"/>
      <c r="BY1" s="1241"/>
      <c r="BZ1" s="1241"/>
      <c r="CA1" s="1241"/>
      <c r="CB1" s="1241"/>
      <c r="CC1" s="1241"/>
      <c r="CD1" s="1241"/>
      <c r="CE1" s="1241"/>
      <c r="CF1" s="1241"/>
      <c r="CG1" s="1241"/>
      <c r="CH1" s="1241"/>
      <c r="CI1" s="1241"/>
      <c r="CJ1" s="1241"/>
      <c r="CK1" s="1241"/>
      <c r="CL1" s="1241"/>
      <c r="CM1" s="1241"/>
      <c r="CN1" s="1241"/>
      <c r="CO1" s="1241"/>
      <c r="CP1" s="1241"/>
      <c r="CQ1" s="1241"/>
      <c r="CR1" s="1241"/>
      <c r="CS1" s="1241"/>
      <c r="CT1" s="1241"/>
      <c r="CU1" s="1241"/>
      <c r="CV1" s="1241"/>
      <c r="CW1" s="1241"/>
      <c r="CX1" s="1241"/>
    </row>
    <row r="2" spans="1:102" ht="24" hidden="1" customHeight="1" x14ac:dyDescent="0.4">
      <c r="A2" s="3" t="s">
        <v>663</v>
      </c>
      <c r="B2" s="3"/>
      <c r="C2" s="3"/>
      <c r="E2" s="3" t="s">
        <v>504</v>
      </c>
    </row>
    <row r="3" spans="1:102" ht="24" hidden="1" customHeight="1" x14ac:dyDescent="0.4">
      <c r="A3" s="3" t="s">
        <v>664</v>
      </c>
      <c r="B3" s="3"/>
      <c r="C3" s="3"/>
      <c r="E3" s="3" t="s">
        <v>536</v>
      </c>
    </row>
    <row r="4" spans="1:102" ht="24" hidden="1" customHeight="1" x14ac:dyDescent="0.4">
      <c r="A4" s="3" t="s">
        <v>665</v>
      </c>
      <c r="B4" s="3"/>
      <c r="C4" s="3"/>
      <c r="E4" s="3" t="s">
        <v>537</v>
      </c>
    </row>
    <row r="5" spans="1:102" ht="24" hidden="1" customHeight="1" x14ac:dyDescent="0.4">
      <c r="A5" s="3" t="s">
        <v>666</v>
      </c>
      <c r="B5" s="3"/>
      <c r="C5" s="3"/>
      <c r="E5" s="3" t="s">
        <v>285</v>
      </c>
    </row>
    <row r="6" spans="1:102" ht="12" hidden="1" customHeight="1" x14ac:dyDescent="0.4">
      <c r="A6" s="3" t="s">
        <v>667</v>
      </c>
      <c r="B6" s="3"/>
      <c r="C6" s="3"/>
    </row>
    <row r="7" spans="1:102" ht="12" hidden="1" customHeight="1" x14ac:dyDescent="0.4">
      <c r="B7" s="3"/>
      <c r="C7" s="3"/>
    </row>
    <row r="8" spans="1:102" ht="12" hidden="1" customHeight="1" x14ac:dyDescent="0.4">
      <c r="A8" s="3" t="s">
        <v>657</v>
      </c>
      <c r="B8" s="3"/>
      <c r="C8" s="3"/>
    </row>
    <row r="9" spans="1:102" ht="12" hidden="1" customHeight="1" x14ac:dyDescent="0.4">
      <c r="A9" s="3" t="s">
        <v>57</v>
      </c>
      <c r="B9" s="3"/>
      <c r="C9" s="3"/>
    </row>
    <row r="10" spans="1:102" ht="12" hidden="1" customHeight="1" x14ac:dyDescent="0.4">
      <c r="A10" s="3" t="s">
        <v>58</v>
      </c>
      <c r="B10" s="3"/>
      <c r="C10" s="3"/>
    </row>
    <row r="11" spans="1:102" ht="12" hidden="1" customHeight="1" x14ac:dyDescent="0.4">
      <c r="A11" s="3" t="s">
        <v>60</v>
      </c>
      <c r="B11" s="3"/>
      <c r="C11" s="3"/>
    </row>
    <row r="12" spans="1:102" ht="12" hidden="1" customHeight="1" x14ac:dyDescent="0.4">
      <c r="A12" s="3" t="s">
        <v>62</v>
      </c>
      <c r="B12" s="3"/>
      <c r="C12" s="3"/>
    </row>
    <row r="13" spans="1:102" ht="12" hidden="1" customHeight="1" x14ac:dyDescent="0.4">
      <c r="A13" s="3" t="s">
        <v>64</v>
      </c>
      <c r="B13" s="3"/>
      <c r="C13" s="3"/>
    </row>
    <row r="14" spans="1:102" ht="12" hidden="1" customHeight="1" x14ac:dyDescent="0.4">
      <c r="B14" s="3"/>
      <c r="C14" s="3"/>
    </row>
    <row r="15" spans="1:102" ht="12" hidden="1" customHeight="1" x14ac:dyDescent="0.4">
      <c r="B15" s="3"/>
      <c r="C15" s="3"/>
    </row>
    <row r="16" spans="1:102" ht="12" hidden="1" customHeight="1" x14ac:dyDescent="0.4">
      <c r="B16" s="3"/>
      <c r="C16" s="3"/>
    </row>
    <row r="17" spans="1:105" ht="12" hidden="1" customHeight="1" x14ac:dyDescent="0.4">
      <c r="B17" s="3"/>
      <c r="C17" s="3"/>
    </row>
    <row r="18" spans="1:105" ht="12" hidden="1" customHeight="1" x14ac:dyDescent="0.4">
      <c r="B18" s="3"/>
      <c r="C18" s="3"/>
    </row>
    <row r="19" spans="1:105" ht="12" hidden="1" customHeight="1" x14ac:dyDescent="0.4">
      <c r="B19" s="3"/>
      <c r="C19" s="3"/>
    </row>
    <row r="20" spans="1:105" ht="12" hidden="1" customHeight="1" x14ac:dyDescent="0.4">
      <c r="B20" s="3"/>
      <c r="C20" s="3"/>
    </row>
    <row r="21" spans="1:105" ht="12" hidden="1" customHeight="1" x14ac:dyDescent="0.4">
      <c r="B21" s="3"/>
      <c r="C21" s="3"/>
    </row>
    <row r="22" spans="1:105" s="10" customFormat="1" ht="21.75" customHeight="1" x14ac:dyDescent="0.4">
      <c r="A22" s="1275" t="s">
        <v>538</v>
      </c>
      <c r="B22" s="1284" t="s">
        <v>626</v>
      </c>
      <c r="C22" s="1285"/>
      <c r="D22" s="1280" t="s">
        <v>687</v>
      </c>
      <c r="E22" s="1279" t="s">
        <v>539</v>
      </c>
      <c r="F22" s="1275" t="s">
        <v>686</v>
      </c>
      <c r="G22" s="1275" t="s">
        <v>202</v>
      </c>
      <c r="H22" s="1296" t="s">
        <v>540</v>
      </c>
      <c r="I22" s="1296"/>
      <c r="J22" s="1296"/>
      <c r="K22" s="1296"/>
      <c r="L22" s="1296"/>
      <c r="M22" s="1296"/>
      <c r="N22" s="1296"/>
      <c r="O22" s="1296"/>
      <c r="P22" s="1296"/>
      <c r="Q22" s="1296"/>
      <c r="R22" s="1296"/>
      <c r="S22" s="1296"/>
      <c r="T22" s="1296"/>
      <c r="U22" s="3"/>
      <c r="V22" s="3"/>
      <c r="W22" s="3"/>
      <c r="X22" s="3"/>
      <c r="Y22" s="3"/>
      <c r="Z22" s="3"/>
      <c r="AA22" s="3"/>
      <c r="AB22" s="3"/>
      <c r="AC22" s="3"/>
      <c r="AD22" s="3"/>
      <c r="AE22" s="3"/>
      <c r="AF22" s="3"/>
      <c r="AG22" s="3"/>
      <c r="AH22" s="3"/>
      <c r="AI22" s="12"/>
      <c r="AJ22" s="12"/>
      <c r="AK22" s="12"/>
      <c r="AL22" s="12"/>
      <c r="AM22" s="12"/>
      <c r="AN22" s="12"/>
      <c r="AO22" s="12"/>
      <c r="AP22" s="1238"/>
      <c r="AQ22" s="12"/>
      <c r="AR22" s="1243"/>
      <c r="AS22" s="1243"/>
      <c r="AT22" s="3"/>
      <c r="AU22" s="3"/>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CU22" s="5"/>
      <c r="CV22" s="5"/>
      <c r="CW22" s="5"/>
      <c r="CX22" s="12"/>
      <c r="CY22" s="12"/>
      <c r="CZ22" s="12"/>
      <c r="DA22" s="12"/>
    </row>
    <row r="23" spans="1:105" s="10" customFormat="1" ht="15" customHeight="1" x14ac:dyDescent="0.4">
      <c r="A23" s="1275"/>
      <c r="B23" s="1284"/>
      <c r="C23" s="1285"/>
      <c r="D23" s="1280"/>
      <c r="E23" s="1279"/>
      <c r="F23" s="1275"/>
      <c r="G23" s="1275"/>
      <c r="H23" s="1279" t="s">
        <v>641</v>
      </c>
      <c r="I23" s="1279"/>
      <c r="J23" s="1279"/>
      <c r="K23" s="1279"/>
      <c r="L23" s="1279"/>
      <c r="M23" s="6"/>
      <c r="N23" s="1275" t="s">
        <v>642</v>
      </c>
      <c r="O23" s="1275" t="s">
        <v>643</v>
      </c>
      <c r="P23" s="1275" t="s">
        <v>644</v>
      </c>
      <c r="Q23" s="1275" t="s">
        <v>645</v>
      </c>
      <c r="R23" s="1275" t="s">
        <v>646</v>
      </c>
      <c r="S23" s="1275" t="s">
        <v>647</v>
      </c>
      <c r="T23" s="1275" t="s">
        <v>648</v>
      </c>
      <c r="U23" s="6"/>
      <c r="V23" s="6"/>
      <c r="W23" s="6"/>
      <c r="X23" s="6"/>
      <c r="Y23" s="6"/>
      <c r="Z23" s="6"/>
      <c r="AA23" s="6"/>
      <c r="AB23" s="6"/>
      <c r="AC23" s="6"/>
      <c r="AD23" s="6"/>
      <c r="AE23" s="6"/>
      <c r="AF23" s="6"/>
      <c r="AG23" s="6"/>
      <c r="AH23" s="6"/>
      <c r="AI23" s="1238"/>
      <c r="AJ23" s="1238"/>
      <c r="AK23" s="1238"/>
      <c r="AL23" s="1238"/>
      <c r="AM23" s="1238"/>
      <c r="AN23" s="1238"/>
      <c r="AO23" s="1238"/>
      <c r="AP23" s="1238"/>
      <c r="AQ23" s="12"/>
      <c r="AR23" s="1243"/>
      <c r="AS23" s="1243"/>
      <c r="AT23" s="12"/>
      <c r="AU23" s="3"/>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5"/>
      <c r="BY23" s="5"/>
      <c r="BZ23" s="5"/>
      <c r="CA23" s="5"/>
      <c r="CB23" s="5"/>
      <c r="CC23" s="5"/>
      <c r="CD23" s="5"/>
      <c r="CE23" s="5"/>
      <c r="CF23" s="5"/>
      <c r="CG23" s="5"/>
      <c r="CH23" s="5"/>
      <c r="CI23" s="5"/>
      <c r="CJ23" s="5"/>
      <c r="CK23" s="5"/>
      <c r="CL23" s="5"/>
      <c r="CM23" s="5"/>
      <c r="CN23" s="5"/>
      <c r="CO23" s="5"/>
      <c r="CP23" s="5"/>
      <c r="CQ23" s="5"/>
      <c r="CR23" s="5"/>
      <c r="CS23" s="5"/>
      <c r="CT23" s="5"/>
      <c r="CU23" s="1244"/>
      <c r="CV23" s="1245"/>
      <c r="CW23" s="1245"/>
      <c r="CX23" s="12"/>
      <c r="CY23" s="12"/>
      <c r="CZ23" s="12"/>
      <c r="DA23" s="12"/>
    </row>
    <row r="24" spans="1:105" s="10" customFormat="1" ht="129" customHeight="1" x14ac:dyDescent="0.4">
      <c r="A24" s="1275"/>
      <c r="B24" s="1285"/>
      <c r="C24" s="1285"/>
      <c r="D24" s="1280"/>
      <c r="E24" s="1279"/>
      <c r="F24" s="1275"/>
      <c r="G24" s="1275"/>
      <c r="H24" s="36" t="s">
        <v>207</v>
      </c>
      <c r="I24" s="36" t="s">
        <v>208</v>
      </c>
      <c r="J24" s="36" t="s">
        <v>209</v>
      </c>
      <c r="K24" s="36" t="s">
        <v>210</v>
      </c>
      <c r="L24" s="36" t="s">
        <v>211</v>
      </c>
      <c r="M24" s="10" t="s">
        <v>214</v>
      </c>
      <c r="N24" s="1275"/>
      <c r="O24" s="1275"/>
      <c r="P24" s="1275"/>
      <c r="Q24" s="1275"/>
      <c r="R24" s="1275"/>
      <c r="S24" s="1275"/>
      <c r="T24" s="1275"/>
      <c r="AI24" s="12"/>
      <c r="AJ24" s="12"/>
      <c r="AK24" s="12"/>
      <c r="AL24" s="12"/>
      <c r="AM24" s="12"/>
      <c r="AN24" s="12"/>
      <c r="AO24" s="12"/>
      <c r="AP24" s="1246"/>
      <c r="AQ24" s="12"/>
      <c r="AR24" s="12"/>
      <c r="AS24" s="12"/>
      <c r="AT24" s="12"/>
      <c r="CX24" s="12"/>
      <c r="CY24" s="12"/>
      <c r="CZ24" s="12"/>
      <c r="DA24" s="12"/>
    </row>
    <row r="25" spans="1:105" s="18" customFormat="1" x14ac:dyDescent="0.4">
      <c r="A25" s="18">
        <v>1</v>
      </c>
      <c r="B25" s="19"/>
      <c r="C25" s="19"/>
      <c r="D25" s="23"/>
      <c r="E25" s="31"/>
      <c r="F25" s="19"/>
      <c r="G25" s="19"/>
      <c r="H25" s="19"/>
      <c r="I25" s="19"/>
      <c r="J25" s="19"/>
      <c r="K25" s="19"/>
      <c r="L25" s="19"/>
      <c r="M25" s="19"/>
      <c r="N25" s="19"/>
      <c r="O25" s="19"/>
      <c r="P25" s="19"/>
      <c r="Q25" s="19"/>
      <c r="R25" s="19"/>
      <c r="S25" s="19"/>
      <c r="T25" s="19"/>
      <c r="AH25" s="23"/>
      <c r="AR25" s="1251"/>
      <c r="AS25" s="1251"/>
      <c r="AT25" s="23"/>
      <c r="CU25" s="23"/>
      <c r="CV25" s="23"/>
      <c r="CW25" s="23"/>
    </row>
    <row r="26" spans="1:105" s="18" customFormat="1" x14ac:dyDescent="0.4">
      <c r="A26" s="18">
        <v>2</v>
      </c>
      <c r="B26" s="19"/>
      <c r="C26" s="19"/>
      <c r="D26" s="23"/>
      <c r="E26" s="31"/>
      <c r="F26" s="19"/>
      <c r="G26" s="19"/>
      <c r="H26" s="19"/>
      <c r="I26" s="19"/>
      <c r="J26" s="19"/>
      <c r="K26" s="19"/>
      <c r="L26" s="19"/>
      <c r="M26" s="19"/>
      <c r="N26" s="19"/>
      <c r="O26" s="19"/>
      <c r="P26" s="19"/>
      <c r="Q26" s="19"/>
      <c r="R26" s="19"/>
      <c r="S26" s="19"/>
      <c r="T26" s="19"/>
      <c r="AH26" s="23"/>
      <c r="AR26" s="1252"/>
      <c r="AS26" s="1252"/>
      <c r="AT26" s="23"/>
      <c r="CU26" s="23"/>
      <c r="CV26" s="23"/>
      <c r="CW26" s="23"/>
    </row>
    <row r="27" spans="1:105" s="18" customFormat="1" x14ac:dyDescent="0.4">
      <c r="A27" s="18">
        <v>3</v>
      </c>
      <c r="B27" s="19"/>
      <c r="C27" s="19"/>
      <c r="D27" s="23"/>
      <c r="E27" s="31"/>
      <c r="F27" s="19"/>
      <c r="G27" s="19"/>
      <c r="H27" s="19"/>
      <c r="I27" s="19"/>
      <c r="J27" s="19"/>
      <c r="K27" s="19"/>
      <c r="L27" s="19"/>
      <c r="M27" s="19"/>
      <c r="N27" s="19"/>
      <c r="O27" s="19"/>
      <c r="P27" s="19"/>
      <c r="Q27" s="19"/>
      <c r="R27" s="19"/>
      <c r="S27" s="19"/>
      <c r="T27" s="19"/>
      <c r="AH27" s="23"/>
      <c r="AR27" s="1252"/>
      <c r="AS27" s="1252"/>
      <c r="AT27" s="23"/>
      <c r="CU27" s="23"/>
      <c r="CV27" s="23"/>
      <c r="CW27" s="23"/>
    </row>
    <row r="28" spans="1:105" s="18" customFormat="1" x14ac:dyDescent="0.4">
      <c r="A28" s="18">
        <v>4</v>
      </c>
      <c r="B28" s="19"/>
      <c r="C28" s="19"/>
      <c r="D28" s="23"/>
      <c r="E28" s="31"/>
      <c r="F28" s="19"/>
      <c r="G28" s="19"/>
      <c r="H28" s="19"/>
      <c r="I28" s="19"/>
      <c r="J28" s="19"/>
      <c r="K28" s="19"/>
      <c r="L28" s="19"/>
      <c r="M28" s="19"/>
      <c r="N28" s="19"/>
      <c r="O28" s="19"/>
      <c r="P28" s="19"/>
      <c r="Q28" s="19"/>
      <c r="R28" s="19"/>
      <c r="S28" s="19"/>
      <c r="T28" s="19"/>
      <c r="AH28" s="23"/>
      <c r="AR28" s="1252"/>
      <c r="AS28" s="1252"/>
      <c r="AT28" s="23"/>
      <c r="CU28" s="23"/>
      <c r="CV28" s="23"/>
      <c r="CW28" s="23"/>
    </row>
    <row r="29" spans="1:105" s="18" customFormat="1" x14ac:dyDescent="0.4">
      <c r="A29" s="18">
        <v>5</v>
      </c>
      <c r="B29" s="19"/>
      <c r="C29" s="19"/>
      <c r="D29" s="23"/>
      <c r="E29" s="31"/>
      <c r="F29" s="19"/>
      <c r="G29" s="19"/>
      <c r="H29" s="19"/>
      <c r="I29" s="19"/>
      <c r="J29" s="19"/>
      <c r="K29" s="19"/>
      <c r="L29" s="19"/>
      <c r="M29" s="19"/>
      <c r="N29" s="19"/>
      <c r="O29" s="19"/>
      <c r="P29" s="19"/>
      <c r="Q29" s="19"/>
      <c r="R29" s="19"/>
      <c r="S29" s="19"/>
      <c r="T29" s="19"/>
      <c r="AH29" s="23"/>
      <c r="AR29" s="1252"/>
      <c r="AS29" s="1252"/>
      <c r="AT29" s="23"/>
      <c r="CU29" s="23"/>
      <c r="CV29" s="23"/>
      <c r="CW29" s="23"/>
    </row>
    <row r="30" spans="1:105" s="18" customFormat="1" x14ac:dyDescent="0.4">
      <c r="A30" s="18">
        <v>6</v>
      </c>
      <c r="B30" s="19"/>
      <c r="C30" s="19"/>
      <c r="D30" s="23"/>
      <c r="E30" s="31"/>
      <c r="F30" s="19"/>
      <c r="G30" s="19"/>
      <c r="H30" s="19"/>
      <c r="I30" s="19"/>
      <c r="J30" s="19"/>
      <c r="K30" s="19"/>
      <c r="L30" s="19"/>
      <c r="M30" s="19"/>
      <c r="N30" s="19"/>
      <c r="O30" s="19"/>
      <c r="P30" s="19"/>
      <c r="Q30" s="19"/>
      <c r="R30" s="19"/>
      <c r="S30" s="19"/>
      <c r="T30" s="19"/>
      <c r="AH30" s="23"/>
      <c r="AR30" s="1252"/>
      <c r="AS30" s="1252"/>
      <c r="AT30" s="23"/>
      <c r="CU30" s="23"/>
      <c r="CV30" s="23"/>
      <c r="CW30" s="23"/>
    </row>
    <row r="31" spans="1:105" s="18" customFormat="1" x14ac:dyDescent="0.4">
      <c r="A31" s="18">
        <v>7</v>
      </c>
      <c r="B31" s="19"/>
      <c r="C31" s="19"/>
      <c r="D31" s="23"/>
      <c r="E31" s="31"/>
      <c r="F31" s="19"/>
      <c r="G31" s="19"/>
      <c r="H31" s="19"/>
      <c r="I31" s="19"/>
      <c r="J31" s="19"/>
      <c r="K31" s="19"/>
      <c r="L31" s="19"/>
      <c r="M31" s="19"/>
      <c r="N31" s="19"/>
      <c r="O31" s="19"/>
      <c r="P31" s="19"/>
      <c r="Q31" s="19"/>
      <c r="R31" s="19"/>
      <c r="S31" s="19"/>
      <c r="T31" s="19"/>
      <c r="AH31" s="23"/>
      <c r="AR31" s="1252"/>
      <c r="AS31" s="1252"/>
      <c r="AT31" s="23"/>
      <c r="CU31" s="23"/>
      <c r="CV31" s="23"/>
      <c r="CW31" s="23"/>
    </row>
    <row r="32" spans="1:105" s="18" customFormat="1" x14ac:dyDescent="0.4">
      <c r="A32" s="18">
        <v>8</v>
      </c>
      <c r="B32" s="19"/>
      <c r="C32" s="19"/>
      <c r="D32" s="23"/>
      <c r="E32" s="31"/>
      <c r="F32" s="19"/>
      <c r="G32" s="19"/>
      <c r="H32" s="19"/>
      <c r="I32" s="19"/>
      <c r="J32" s="19"/>
      <c r="K32" s="19"/>
      <c r="L32" s="19"/>
      <c r="M32" s="19"/>
      <c r="N32" s="19"/>
      <c r="O32" s="19"/>
      <c r="P32" s="19"/>
      <c r="Q32" s="19"/>
      <c r="R32" s="19"/>
      <c r="S32" s="19"/>
      <c r="T32" s="19"/>
      <c r="AH32" s="23"/>
      <c r="AR32" s="1252"/>
      <c r="AS32" s="1252"/>
      <c r="AT32" s="23"/>
      <c r="CU32" s="23"/>
      <c r="CV32" s="23"/>
      <c r="CW32" s="23"/>
    </row>
    <row r="33" spans="1:101" s="18" customFormat="1" x14ac:dyDescent="0.4">
      <c r="A33" s="18">
        <v>9</v>
      </c>
      <c r="B33" s="19"/>
      <c r="C33" s="19"/>
      <c r="D33" s="21"/>
      <c r="E33" s="31"/>
      <c r="F33" s="19"/>
      <c r="G33" s="19"/>
      <c r="H33" s="19"/>
      <c r="I33" s="19"/>
      <c r="J33" s="19"/>
      <c r="K33" s="19"/>
      <c r="L33" s="19"/>
      <c r="M33" s="19"/>
      <c r="N33" s="19"/>
      <c r="O33" s="19"/>
      <c r="P33" s="19"/>
      <c r="Q33" s="19"/>
      <c r="R33" s="19"/>
      <c r="S33" s="19"/>
      <c r="T33" s="19"/>
      <c r="AH33" s="23"/>
      <c r="AR33" s="1252"/>
      <c r="AS33" s="1252"/>
      <c r="AT33" s="23"/>
      <c r="CU33" s="23"/>
      <c r="CV33" s="23"/>
      <c r="CW33" s="23"/>
    </row>
    <row r="34" spans="1:101" s="18" customFormat="1" x14ac:dyDescent="0.4">
      <c r="A34" s="18">
        <v>10</v>
      </c>
      <c r="B34" s="19"/>
      <c r="C34" s="19"/>
      <c r="D34" s="21"/>
      <c r="E34" s="31"/>
      <c r="F34" s="19"/>
      <c r="G34" s="19"/>
      <c r="H34" s="19"/>
      <c r="I34" s="19"/>
      <c r="J34" s="19"/>
      <c r="K34" s="19"/>
      <c r="L34" s="19"/>
      <c r="M34" s="19"/>
      <c r="N34" s="19"/>
      <c r="O34" s="19"/>
      <c r="P34" s="19"/>
      <c r="Q34" s="19"/>
      <c r="R34" s="19"/>
      <c r="S34" s="19"/>
      <c r="T34" s="19"/>
      <c r="AH34" s="23"/>
      <c r="AR34" s="1252"/>
      <c r="AS34" s="1252"/>
      <c r="AT34" s="23"/>
      <c r="CU34" s="23"/>
      <c r="CV34" s="23"/>
      <c r="CW34" s="23"/>
    </row>
    <row r="35" spans="1:101" s="18" customFormat="1" x14ac:dyDescent="0.4">
      <c r="A35" s="18">
        <v>11</v>
      </c>
      <c r="B35" s="19"/>
      <c r="C35" s="19"/>
      <c r="D35" s="21"/>
      <c r="E35" s="31"/>
      <c r="F35" s="19"/>
      <c r="G35" s="19"/>
      <c r="H35" s="19"/>
      <c r="I35" s="19"/>
      <c r="J35" s="19"/>
      <c r="K35" s="19"/>
      <c r="L35" s="19"/>
      <c r="M35" s="19"/>
      <c r="N35" s="19"/>
      <c r="O35" s="19"/>
      <c r="P35" s="19"/>
      <c r="Q35" s="19"/>
      <c r="R35" s="19"/>
      <c r="S35" s="19"/>
      <c r="T35" s="19"/>
      <c r="AH35" s="23"/>
      <c r="AT35" s="23"/>
      <c r="CU35" s="23"/>
      <c r="CV35" s="23"/>
      <c r="CW35" s="23"/>
    </row>
    <row r="36" spans="1:101" s="18" customFormat="1" x14ac:dyDescent="0.4">
      <c r="A36" s="18">
        <v>12</v>
      </c>
      <c r="B36" s="19"/>
      <c r="C36" s="19"/>
      <c r="D36" s="21"/>
      <c r="E36" s="31"/>
      <c r="F36" s="19"/>
      <c r="G36" s="19"/>
      <c r="H36" s="19"/>
      <c r="I36" s="19"/>
      <c r="J36" s="19"/>
      <c r="K36" s="19"/>
      <c r="L36" s="19"/>
      <c r="M36" s="19"/>
      <c r="N36" s="19"/>
      <c r="O36" s="19"/>
      <c r="P36" s="19"/>
      <c r="Q36" s="19"/>
      <c r="R36" s="19"/>
      <c r="S36" s="19"/>
      <c r="T36" s="19"/>
      <c r="AH36" s="23"/>
      <c r="AT36" s="23"/>
      <c r="CU36" s="23"/>
      <c r="CV36" s="23"/>
      <c r="CW36" s="23"/>
    </row>
    <row r="37" spans="1:101" s="18" customFormat="1" x14ac:dyDescent="0.4">
      <c r="A37" s="18">
        <v>13</v>
      </c>
      <c r="B37" s="19"/>
      <c r="C37" s="19"/>
      <c r="D37" s="21"/>
      <c r="E37" s="31"/>
      <c r="F37" s="19"/>
      <c r="G37" s="19"/>
      <c r="H37" s="19"/>
      <c r="I37" s="19"/>
      <c r="J37" s="19"/>
      <c r="K37" s="19"/>
      <c r="L37" s="19"/>
      <c r="M37" s="19"/>
      <c r="N37" s="19"/>
      <c r="O37" s="19"/>
      <c r="P37" s="19"/>
      <c r="Q37" s="19"/>
      <c r="R37" s="19"/>
      <c r="S37" s="19"/>
      <c r="T37" s="19"/>
      <c r="AH37" s="23"/>
      <c r="AT37" s="23"/>
      <c r="CU37" s="23"/>
      <c r="CV37" s="23"/>
      <c r="CW37" s="23"/>
    </row>
    <row r="38" spans="1:101" s="18" customFormat="1" x14ac:dyDescent="0.4">
      <c r="A38" s="18">
        <v>14</v>
      </c>
      <c r="B38" s="19"/>
      <c r="C38" s="19"/>
      <c r="D38" s="21"/>
      <c r="E38" s="31"/>
      <c r="F38" s="19"/>
      <c r="G38" s="19"/>
      <c r="H38" s="19"/>
      <c r="I38" s="19"/>
      <c r="J38" s="19"/>
      <c r="K38" s="19"/>
      <c r="L38" s="19"/>
      <c r="M38" s="19"/>
      <c r="N38" s="19"/>
      <c r="O38" s="19"/>
      <c r="P38" s="19"/>
      <c r="Q38" s="19"/>
      <c r="R38" s="19"/>
      <c r="S38" s="19"/>
      <c r="T38" s="19"/>
      <c r="AH38" s="23"/>
      <c r="AT38" s="23"/>
      <c r="CU38" s="23"/>
      <c r="CV38" s="23"/>
      <c r="CW38" s="23"/>
    </row>
    <row r="39" spans="1:101" s="18" customFormat="1" x14ac:dyDescent="0.4">
      <c r="A39" s="18">
        <v>15</v>
      </c>
      <c r="B39" s="19"/>
      <c r="C39" s="19"/>
      <c r="D39" s="21"/>
      <c r="E39" s="31"/>
      <c r="F39" s="19"/>
      <c r="G39" s="19"/>
      <c r="H39" s="19"/>
      <c r="I39" s="19"/>
      <c r="J39" s="19"/>
      <c r="K39" s="19"/>
      <c r="L39" s="19"/>
      <c r="M39" s="19"/>
      <c r="N39" s="19"/>
      <c r="O39" s="19"/>
      <c r="P39" s="19"/>
      <c r="Q39" s="19"/>
      <c r="R39" s="19"/>
      <c r="S39" s="19"/>
      <c r="T39" s="19"/>
      <c r="AH39" s="23"/>
      <c r="AT39" s="23"/>
      <c r="CU39" s="23"/>
      <c r="CV39" s="23"/>
      <c r="CW39" s="23"/>
    </row>
    <row r="40" spans="1:101" s="18" customFormat="1" x14ac:dyDescent="0.4">
      <c r="A40" s="18">
        <v>16</v>
      </c>
      <c r="B40" s="19"/>
      <c r="C40" s="19"/>
      <c r="D40" s="21"/>
      <c r="E40" s="31"/>
      <c r="F40" s="19"/>
      <c r="G40" s="19"/>
      <c r="H40" s="19"/>
      <c r="I40" s="19"/>
      <c r="J40" s="19"/>
      <c r="K40" s="19"/>
      <c r="L40" s="19"/>
      <c r="M40" s="19"/>
      <c r="N40" s="19"/>
      <c r="O40" s="19"/>
      <c r="P40" s="19"/>
      <c r="Q40" s="19"/>
      <c r="R40" s="19"/>
      <c r="S40" s="19"/>
      <c r="T40" s="19"/>
      <c r="AH40" s="23"/>
      <c r="AT40" s="23"/>
      <c r="CU40" s="23"/>
      <c r="CV40" s="23"/>
      <c r="CW40" s="23"/>
    </row>
    <row r="41" spans="1:101" s="18" customFormat="1" x14ac:dyDescent="0.4">
      <c r="A41" s="18">
        <v>17</v>
      </c>
      <c r="B41" s="19"/>
      <c r="C41" s="19"/>
      <c r="D41" s="21"/>
      <c r="E41" s="31"/>
      <c r="F41" s="19"/>
      <c r="G41" s="19"/>
      <c r="H41" s="19"/>
      <c r="I41" s="19"/>
      <c r="J41" s="19"/>
      <c r="K41" s="19"/>
      <c r="L41" s="19"/>
      <c r="M41" s="19"/>
      <c r="N41" s="19"/>
      <c r="O41" s="19"/>
      <c r="P41" s="19"/>
      <c r="Q41" s="19"/>
      <c r="R41" s="19"/>
      <c r="S41" s="19"/>
      <c r="T41" s="19"/>
      <c r="AH41" s="23"/>
      <c r="AT41" s="23"/>
      <c r="CU41" s="23"/>
      <c r="CV41" s="23"/>
      <c r="CW41" s="23"/>
    </row>
    <row r="42" spans="1:101" s="18" customFormat="1" x14ac:dyDescent="0.4">
      <c r="A42" s="18">
        <v>18</v>
      </c>
      <c r="B42" s="19"/>
      <c r="C42" s="19"/>
      <c r="D42" s="21"/>
      <c r="E42" s="31"/>
      <c r="F42" s="19"/>
      <c r="G42" s="19"/>
      <c r="H42" s="19"/>
      <c r="I42" s="19"/>
      <c r="J42" s="19"/>
      <c r="K42" s="19"/>
      <c r="L42" s="19"/>
      <c r="M42" s="19"/>
      <c r="N42" s="19"/>
      <c r="O42" s="19"/>
      <c r="P42" s="19"/>
      <c r="Q42" s="19"/>
      <c r="R42" s="19"/>
      <c r="S42" s="19"/>
      <c r="T42" s="19"/>
      <c r="AH42" s="23"/>
      <c r="AT42" s="23"/>
      <c r="CU42" s="23"/>
      <c r="CV42" s="23"/>
      <c r="CW42" s="23"/>
    </row>
    <row r="43" spans="1:101" s="18" customFormat="1" x14ac:dyDescent="0.4">
      <c r="A43" s="18">
        <v>19</v>
      </c>
      <c r="B43" s="19"/>
      <c r="C43" s="19"/>
      <c r="D43" s="21"/>
      <c r="E43" s="31"/>
      <c r="F43" s="19"/>
      <c r="G43" s="19"/>
      <c r="H43" s="19"/>
      <c r="I43" s="19"/>
      <c r="J43" s="19"/>
      <c r="K43" s="19"/>
      <c r="L43" s="19"/>
      <c r="M43" s="19"/>
      <c r="N43" s="19"/>
      <c r="O43" s="19"/>
      <c r="P43" s="19"/>
      <c r="Q43" s="19"/>
      <c r="R43" s="19"/>
      <c r="S43" s="19"/>
      <c r="T43" s="19"/>
      <c r="AH43" s="23"/>
      <c r="AT43" s="23"/>
      <c r="CU43" s="23"/>
      <c r="CV43" s="23"/>
      <c r="CW43" s="23"/>
    </row>
    <row r="44" spans="1:101" s="18" customFormat="1" x14ac:dyDescent="0.4">
      <c r="A44" s="18">
        <v>20</v>
      </c>
      <c r="B44" s="19"/>
      <c r="C44" s="19"/>
      <c r="D44" s="21"/>
      <c r="E44" s="31"/>
      <c r="F44" s="19"/>
      <c r="G44" s="19"/>
      <c r="H44" s="19"/>
      <c r="I44" s="19"/>
      <c r="J44" s="19"/>
      <c r="K44" s="19"/>
      <c r="L44" s="19"/>
      <c r="M44" s="19"/>
      <c r="N44" s="19"/>
      <c r="O44" s="19"/>
      <c r="P44" s="19"/>
      <c r="Q44" s="19"/>
      <c r="R44" s="19"/>
      <c r="S44" s="19"/>
      <c r="T44" s="19"/>
      <c r="AH44" s="23"/>
      <c r="AT44" s="23"/>
      <c r="CU44" s="23"/>
      <c r="CV44" s="23"/>
      <c r="CW44" s="23"/>
    </row>
    <row r="45" spans="1:101" s="18" customFormat="1" x14ac:dyDescent="0.4">
      <c r="A45" s="18">
        <v>21</v>
      </c>
      <c r="B45" s="19"/>
      <c r="C45" s="19"/>
      <c r="D45" s="21"/>
      <c r="E45" s="31"/>
      <c r="F45" s="19"/>
      <c r="G45" s="19"/>
      <c r="H45" s="19"/>
      <c r="I45" s="19"/>
      <c r="J45" s="19"/>
      <c r="K45" s="19"/>
      <c r="L45" s="19"/>
      <c r="M45" s="19"/>
      <c r="N45" s="19"/>
      <c r="O45" s="19"/>
      <c r="P45" s="19"/>
      <c r="Q45" s="19"/>
      <c r="R45" s="19"/>
      <c r="S45" s="19"/>
      <c r="T45" s="19"/>
      <c r="AH45" s="23"/>
      <c r="AT45" s="23"/>
      <c r="CU45" s="23"/>
      <c r="CV45" s="23"/>
      <c r="CW45" s="23"/>
    </row>
    <row r="46" spans="1:101" s="18" customFormat="1" x14ac:dyDescent="0.4">
      <c r="A46" s="18">
        <v>22</v>
      </c>
      <c r="B46" s="19"/>
      <c r="C46" s="19"/>
      <c r="D46" s="21"/>
      <c r="E46" s="31"/>
      <c r="F46" s="19"/>
      <c r="G46" s="19"/>
      <c r="H46" s="19"/>
      <c r="I46" s="19"/>
      <c r="J46" s="19"/>
      <c r="K46" s="19"/>
      <c r="L46" s="19"/>
      <c r="M46" s="19"/>
      <c r="N46" s="19"/>
      <c r="O46" s="19"/>
      <c r="P46" s="19"/>
      <c r="Q46" s="19"/>
      <c r="R46" s="19"/>
      <c r="S46" s="19"/>
      <c r="T46" s="19"/>
      <c r="AH46" s="23"/>
      <c r="AT46" s="23"/>
      <c r="CU46" s="23"/>
      <c r="CV46" s="23"/>
      <c r="CW46" s="23"/>
    </row>
    <row r="47" spans="1:101" s="18" customFormat="1" x14ac:dyDescent="0.4">
      <c r="A47" s="18">
        <v>23</v>
      </c>
      <c r="B47" s="19"/>
      <c r="C47" s="19"/>
      <c r="D47" s="21"/>
      <c r="E47" s="31"/>
      <c r="F47" s="19"/>
      <c r="G47" s="19"/>
      <c r="H47" s="19"/>
      <c r="I47" s="19"/>
      <c r="J47" s="19"/>
      <c r="K47" s="19"/>
      <c r="L47" s="19"/>
      <c r="M47" s="19"/>
      <c r="N47" s="19"/>
      <c r="O47" s="19"/>
      <c r="P47" s="19"/>
      <c r="Q47" s="19"/>
      <c r="R47" s="19"/>
      <c r="S47" s="19"/>
      <c r="T47" s="19"/>
      <c r="AH47" s="23"/>
      <c r="AT47" s="23"/>
      <c r="CU47" s="23"/>
      <c r="CV47" s="23"/>
      <c r="CW47" s="23"/>
    </row>
    <row r="48" spans="1:101" s="18" customFormat="1" x14ac:dyDescent="0.4">
      <c r="A48" s="18">
        <v>24</v>
      </c>
      <c r="B48" s="19"/>
      <c r="C48" s="19"/>
      <c r="D48" s="21"/>
      <c r="E48" s="31"/>
      <c r="F48" s="19"/>
      <c r="G48" s="19"/>
      <c r="H48" s="19"/>
      <c r="I48" s="19"/>
      <c r="J48" s="19"/>
      <c r="K48" s="19"/>
      <c r="L48" s="19"/>
      <c r="M48" s="19"/>
      <c r="N48" s="19"/>
      <c r="O48" s="19"/>
      <c r="P48" s="19"/>
      <c r="Q48" s="19"/>
      <c r="R48" s="19"/>
      <c r="S48" s="19"/>
      <c r="T48" s="19"/>
      <c r="AH48" s="23"/>
      <c r="AT48" s="23"/>
      <c r="CU48" s="23"/>
      <c r="CV48" s="23"/>
      <c r="CW48" s="23"/>
    </row>
    <row r="49" spans="1:101" s="18" customFormat="1" x14ac:dyDescent="0.4">
      <c r="A49" s="18">
        <v>25</v>
      </c>
      <c r="B49" s="19"/>
      <c r="C49" s="19"/>
      <c r="D49" s="21"/>
      <c r="E49" s="31"/>
      <c r="F49" s="19"/>
      <c r="G49" s="19"/>
      <c r="H49" s="19"/>
      <c r="I49" s="19"/>
      <c r="J49" s="19"/>
      <c r="K49" s="19"/>
      <c r="L49" s="19"/>
      <c r="M49" s="19"/>
      <c r="N49" s="19"/>
      <c r="O49" s="19"/>
      <c r="P49" s="19"/>
      <c r="Q49" s="19"/>
      <c r="R49" s="19"/>
      <c r="S49" s="19"/>
      <c r="T49" s="19"/>
      <c r="AH49" s="23"/>
      <c r="AT49" s="23"/>
      <c r="CU49" s="23"/>
      <c r="CV49" s="23"/>
      <c r="CW49" s="23"/>
    </row>
    <row r="50" spans="1:101" s="18" customFormat="1" x14ac:dyDescent="0.4">
      <c r="A50" s="18">
        <v>26</v>
      </c>
      <c r="B50" s="19"/>
      <c r="C50" s="19"/>
      <c r="D50" s="21"/>
      <c r="E50" s="31"/>
      <c r="F50" s="19"/>
      <c r="G50" s="19"/>
      <c r="H50" s="19"/>
      <c r="I50" s="19"/>
      <c r="J50" s="19"/>
      <c r="K50" s="19"/>
      <c r="L50" s="19"/>
      <c r="M50" s="19"/>
      <c r="N50" s="19"/>
      <c r="O50" s="19"/>
      <c r="P50" s="19"/>
      <c r="Q50" s="19"/>
      <c r="R50" s="19"/>
      <c r="S50" s="19"/>
      <c r="T50" s="19"/>
      <c r="AH50" s="23"/>
      <c r="AT50" s="23"/>
      <c r="CU50" s="23"/>
      <c r="CV50" s="23"/>
      <c r="CW50" s="23"/>
    </row>
    <row r="51" spans="1:101" s="18" customFormat="1" x14ac:dyDescent="0.4">
      <c r="A51" s="18">
        <v>27</v>
      </c>
      <c r="B51" s="19"/>
      <c r="C51" s="19"/>
      <c r="D51" s="21"/>
      <c r="E51" s="31"/>
      <c r="F51" s="19"/>
      <c r="G51" s="19"/>
      <c r="H51" s="19"/>
      <c r="I51" s="19"/>
      <c r="J51" s="19"/>
      <c r="K51" s="19"/>
      <c r="L51" s="19"/>
      <c r="M51" s="19"/>
      <c r="N51" s="19"/>
      <c r="O51" s="19"/>
      <c r="P51" s="19"/>
      <c r="Q51" s="19"/>
      <c r="R51" s="19"/>
      <c r="S51" s="19"/>
      <c r="T51" s="19"/>
      <c r="AH51" s="23"/>
      <c r="AT51" s="23"/>
      <c r="CU51" s="23"/>
      <c r="CV51" s="23"/>
      <c r="CW51" s="23"/>
    </row>
    <row r="52" spans="1:101" s="18" customFormat="1" x14ac:dyDescent="0.4">
      <c r="A52" s="18">
        <v>28</v>
      </c>
      <c r="B52" s="19"/>
      <c r="C52" s="19"/>
      <c r="D52" s="21"/>
      <c r="E52" s="31"/>
      <c r="F52" s="19"/>
      <c r="G52" s="19"/>
      <c r="H52" s="19"/>
      <c r="I52" s="19"/>
      <c r="J52" s="19"/>
      <c r="K52" s="19"/>
      <c r="L52" s="19"/>
      <c r="M52" s="19"/>
      <c r="N52" s="19"/>
      <c r="O52" s="19"/>
      <c r="P52" s="19"/>
      <c r="Q52" s="19"/>
      <c r="R52" s="19"/>
      <c r="S52" s="19"/>
      <c r="T52" s="19"/>
      <c r="AH52" s="23"/>
      <c r="AT52" s="23"/>
      <c r="CU52" s="23"/>
      <c r="CV52" s="23"/>
      <c r="CW52" s="23"/>
    </row>
    <row r="53" spans="1:101" s="18" customFormat="1" x14ac:dyDescent="0.4">
      <c r="A53" s="18">
        <v>29</v>
      </c>
      <c r="B53" s="19"/>
      <c r="C53" s="19"/>
      <c r="D53" s="21"/>
      <c r="E53" s="31"/>
      <c r="F53" s="19"/>
      <c r="G53" s="19"/>
      <c r="H53" s="19"/>
      <c r="I53" s="19"/>
      <c r="J53" s="19"/>
      <c r="K53" s="19"/>
      <c r="L53" s="19"/>
      <c r="M53" s="19"/>
      <c r="N53" s="19"/>
      <c r="O53" s="19"/>
      <c r="P53" s="19"/>
      <c r="Q53" s="19"/>
      <c r="R53" s="19"/>
      <c r="S53" s="19"/>
      <c r="T53" s="19"/>
      <c r="AH53" s="23"/>
      <c r="AT53" s="23"/>
      <c r="CU53" s="23"/>
      <c r="CV53" s="23"/>
      <c r="CW53" s="23"/>
    </row>
    <row r="54" spans="1:101" s="18" customFormat="1" x14ac:dyDescent="0.4">
      <c r="A54" s="18">
        <v>30</v>
      </c>
      <c r="B54" s="19"/>
      <c r="C54" s="19"/>
      <c r="D54" s="21"/>
      <c r="E54" s="31"/>
      <c r="F54" s="19"/>
      <c r="G54" s="19"/>
      <c r="H54" s="19"/>
      <c r="I54" s="19"/>
      <c r="J54" s="19"/>
      <c r="K54" s="19"/>
      <c r="L54" s="19"/>
      <c r="M54" s="19"/>
      <c r="N54" s="19"/>
      <c r="O54" s="19"/>
      <c r="P54" s="19"/>
      <c r="Q54" s="19"/>
      <c r="R54" s="19"/>
      <c r="S54" s="19"/>
      <c r="T54" s="19"/>
      <c r="AH54" s="23"/>
      <c r="AT54" s="23"/>
      <c r="CU54" s="23"/>
      <c r="CV54" s="23"/>
      <c r="CW54" s="23"/>
    </row>
    <row r="55" spans="1:101" s="18" customFormat="1" x14ac:dyDescent="0.4">
      <c r="A55" s="18">
        <v>31</v>
      </c>
      <c r="B55" s="19"/>
      <c r="C55" s="19"/>
      <c r="D55" s="21"/>
      <c r="E55" s="31"/>
      <c r="F55" s="19"/>
      <c r="G55" s="19"/>
      <c r="H55" s="19"/>
      <c r="I55" s="19"/>
      <c r="J55" s="19"/>
      <c r="K55" s="19"/>
      <c r="L55" s="19"/>
      <c r="M55" s="19"/>
      <c r="N55" s="19"/>
      <c r="O55" s="19"/>
      <c r="P55" s="19"/>
      <c r="Q55" s="19"/>
      <c r="R55" s="19"/>
      <c r="S55" s="19"/>
      <c r="T55" s="19"/>
      <c r="AH55" s="23"/>
      <c r="AT55" s="23"/>
      <c r="CU55" s="23"/>
      <c r="CV55" s="23"/>
      <c r="CW55" s="23"/>
    </row>
    <row r="56" spans="1:101" s="18" customFormat="1" x14ac:dyDescent="0.4">
      <c r="A56" s="18">
        <v>32</v>
      </c>
      <c r="B56" s="19"/>
      <c r="C56" s="19"/>
      <c r="D56" s="21"/>
      <c r="E56" s="31"/>
      <c r="F56" s="19"/>
      <c r="G56" s="19"/>
      <c r="H56" s="19"/>
      <c r="I56" s="19"/>
      <c r="J56" s="19"/>
      <c r="K56" s="19"/>
      <c r="L56" s="19"/>
      <c r="M56" s="19"/>
      <c r="N56" s="19"/>
      <c r="O56" s="19"/>
      <c r="P56" s="19"/>
      <c r="Q56" s="19"/>
      <c r="R56" s="19"/>
      <c r="S56" s="19"/>
      <c r="T56" s="19"/>
      <c r="AH56" s="23"/>
      <c r="AT56" s="23"/>
      <c r="CU56" s="23"/>
      <c r="CV56" s="23"/>
      <c r="CW56" s="23"/>
    </row>
    <row r="57" spans="1:101" s="18" customFormat="1" x14ac:dyDescent="0.4">
      <c r="A57" s="18">
        <v>33</v>
      </c>
      <c r="B57" s="19"/>
      <c r="C57" s="19"/>
      <c r="D57" s="21"/>
      <c r="E57" s="31"/>
      <c r="F57" s="19"/>
      <c r="G57" s="19"/>
      <c r="H57" s="19"/>
      <c r="I57" s="19"/>
      <c r="J57" s="19"/>
      <c r="K57" s="19"/>
      <c r="L57" s="19"/>
      <c r="M57" s="19"/>
      <c r="N57" s="19"/>
      <c r="O57" s="19"/>
      <c r="P57" s="19"/>
      <c r="Q57" s="19"/>
      <c r="R57" s="19"/>
      <c r="S57" s="19"/>
      <c r="T57" s="19"/>
      <c r="AH57" s="23"/>
      <c r="AT57" s="23"/>
      <c r="CU57" s="23"/>
      <c r="CV57" s="23"/>
      <c r="CW57" s="23"/>
    </row>
    <row r="58" spans="1:101" s="18" customFormat="1" x14ac:dyDescent="0.4">
      <c r="A58" s="18">
        <v>34</v>
      </c>
      <c r="B58" s="19"/>
      <c r="C58" s="19"/>
      <c r="D58" s="21"/>
      <c r="E58" s="31"/>
      <c r="F58" s="19"/>
      <c r="G58" s="19"/>
      <c r="H58" s="19"/>
      <c r="I58" s="19"/>
      <c r="J58" s="19"/>
      <c r="K58" s="19"/>
      <c r="L58" s="19"/>
      <c r="M58" s="19"/>
      <c r="N58" s="19"/>
      <c r="O58" s="19"/>
      <c r="P58" s="19"/>
      <c r="Q58" s="19"/>
      <c r="R58" s="19"/>
      <c r="S58" s="19"/>
      <c r="T58" s="19"/>
      <c r="AH58" s="23"/>
      <c r="AT58" s="23"/>
      <c r="CU58" s="23"/>
      <c r="CV58" s="23"/>
      <c r="CW58" s="23"/>
    </row>
    <row r="59" spans="1:101" s="18" customFormat="1" x14ac:dyDescent="0.4">
      <c r="A59" s="18">
        <v>35</v>
      </c>
      <c r="B59" s="19"/>
      <c r="C59" s="19"/>
      <c r="D59" s="21"/>
      <c r="E59" s="31"/>
      <c r="F59" s="19"/>
      <c r="G59" s="19"/>
      <c r="H59" s="19"/>
      <c r="I59" s="19"/>
      <c r="J59" s="19"/>
      <c r="K59" s="19"/>
      <c r="L59" s="19"/>
      <c r="M59" s="19"/>
      <c r="N59" s="19"/>
      <c r="O59" s="19"/>
      <c r="P59" s="19"/>
      <c r="Q59" s="19"/>
      <c r="R59" s="19"/>
      <c r="S59" s="19"/>
      <c r="T59" s="19"/>
      <c r="AH59" s="23"/>
      <c r="AT59" s="23"/>
      <c r="CU59" s="23"/>
      <c r="CV59" s="23"/>
      <c r="CW59" s="23"/>
    </row>
    <row r="60" spans="1:101" s="18" customFormat="1" x14ac:dyDescent="0.4">
      <c r="A60" s="18">
        <v>36</v>
      </c>
      <c r="B60" s="19"/>
      <c r="C60" s="19"/>
      <c r="D60" s="21"/>
      <c r="E60" s="31"/>
      <c r="F60" s="19"/>
      <c r="G60" s="19"/>
      <c r="H60" s="19"/>
      <c r="I60" s="19"/>
      <c r="J60" s="19"/>
      <c r="K60" s="19"/>
      <c r="L60" s="19"/>
      <c r="M60" s="19"/>
      <c r="N60" s="19"/>
      <c r="O60" s="19"/>
      <c r="P60" s="19"/>
      <c r="Q60" s="19"/>
      <c r="R60" s="19"/>
      <c r="S60" s="19"/>
      <c r="T60" s="19"/>
      <c r="AH60" s="23"/>
      <c r="AT60" s="23"/>
      <c r="CU60" s="23"/>
      <c r="CV60" s="23"/>
      <c r="CW60" s="23"/>
    </row>
    <row r="61" spans="1:101" s="18" customFormat="1" x14ac:dyDescent="0.4">
      <c r="A61" s="18">
        <v>37</v>
      </c>
      <c r="B61" s="19"/>
      <c r="C61" s="19"/>
      <c r="D61" s="21"/>
      <c r="E61" s="31"/>
      <c r="F61" s="19"/>
      <c r="G61" s="19"/>
      <c r="H61" s="19"/>
      <c r="I61" s="19"/>
      <c r="J61" s="19"/>
      <c r="K61" s="19"/>
      <c r="L61" s="19"/>
      <c r="M61" s="19"/>
      <c r="N61" s="19"/>
      <c r="O61" s="19"/>
      <c r="P61" s="19"/>
      <c r="Q61" s="19"/>
      <c r="R61" s="19"/>
      <c r="S61" s="19"/>
      <c r="T61" s="19"/>
      <c r="AH61" s="23"/>
      <c r="AT61" s="23"/>
      <c r="CU61" s="23"/>
      <c r="CV61" s="23"/>
      <c r="CW61" s="23"/>
    </row>
    <row r="62" spans="1:101" s="18" customFormat="1" x14ac:dyDescent="0.4">
      <c r="A62" s="18">
        <v>38</v>
      </c>
      <c r="B62" s="19"/>
      <c r="C62" s="19"/>
      <c r="D62" s="21"/>
      <c r="E62" s="31"/>
      <c r="F62" s="19"/>
      <c r="G62" s="19"/>
      <c r="H62" s="19"/>
      <c r="I62" s="19"/>
      <c r="J62" s="19"/>
      <c r="K62" s="19"/>
      <c r="L62" s="19"/>
      <c r="M62" s="19"/>
      <c r="N62" s="19"/>
      <c r="O62" s="19"/>
      <c r="P62" s="19"/>
      <c r="Q62" s="19"/>
      <c r="R62" s="19"/>
      <c r="S62" s="19"/>
      <c r="T62" s="19"/>
      <c r="AH62" s="23"/>
      <c r="AT62" s="23"/>
      <c r="CU62" s="23"/>
      <c r="CV62" s="23"/>
      <c r="CW62" s="23"/>
    </row>
    <row r="63" spans="1:101" s="18" customFormat="1" x14ac:dyDescent="0.4">
      <c r="A63" s="18">
        <v>39</v>
      </c>
      <c r="B63" s="19"/>
      <c r="C63" s="19"/>
      <c r="D63" s="21"/>
      <c r="E63" s="31"/>
      <c r="F63" s="19"/>
      <c r="G63" s="19"/>
      <c r="H63" s="19"/>
      <c r="I63" s="19"/>
      <c r="J63" s="19"/>
      <c r="K63" s="19"/>
      <c r="L63" s="19"/>
      <c r="M63" s="19"/>
      <c r="N63" s="19"/>
      <c r="O63" s="19"/>
      <c r="P63" s="19"/>
      <c r="Q63" s="19"/>
      <c r="R63" s="19"/>
      <c r="S63" s="19"/>
      <c r="T63" s="19"/>
      <c r="AH63" s="23"/>
      <c r="AT63" s="23"/>
      <c r="CU63" s="23"/>
      <c r="CV63" s="23"/>
      <c r="CW63" s="23"/>
    </row>
    <row r="64" spans="1:101" s="18" customFormat="1" x14ac:dyDescent="0.4">
      <c r="A64" s="18">
        <v>40</v>
      </c>
      <c r="B64" s="19"/>
      <c r="C64" s="19"/>
      <c r="D64" s="21"/>
      <c r="E64" s="31"/>
      <c r="F64" s="19"/>
      <c r="G64" s="19"/>
      <c r="H64" s="19"/>
      <c r="I64" s="19"/>
      <c r="J64" s="19"/>
      <c r="K64" s="19"/>
      <c r="L64" s="19"/>
      <c r="M64" s="19"/>
      <c r="N64" s="19"/>
      <c r="O64" s="19"/>
      <c r="P64" s="19"/>
      <c r="Q64" s="19"/>
      <c r="R64" s="19"/>
      <c r="S64" s="19"/>
      <c r="T64" s="19"/>
      <c r="AH64" s="23"/>
      <c r="AT64" s="23"/>
      <c r="CU64" s="23"/>
      <c r="CV64" s="23"/>
      <c r="CW64" s="23"/>
    </row>
    <row r="65" spans="1:101" s="18" customFormat="1" x14ac:dyDescent="0.4">
      <c r="A65" s="18">
        <v>41</v>
      </c>
      <c r="B65" s="19"/>
      <c r="C65" s="19"/>
      <c r="D65" s="21"/>
      <c r="E65" s="31"/>
      <c r="F65" s="19"/>
      <c r="G65" s="19"/>
      <c r="H65" s="19"/>
      <c r="I65" s="19"/>
      <c r="J65" s="19"/>
      <c r="K65" s="19"/>
      <c r="L65" s="19"/>
      <c r="M65" s="19"/>
      <c r="N65" s="19"/>
      <c r="O65" s="19"/>
      <c r="P65" s="19"/>
      <c r="Q65" s="19"/>
      <c r="R65" s="19"/>
      <c r="S65" s="19"/>
      <c r="T65" s="19"/>
      <c r="AH65" s="23"/>
      <c r="AT65" s="23"/>
      <c r="CU65" s="23"/>
      <c r="CV65" s="23"/>
      <c r="CW65" s="23"/>
    </row>
    <row r="66" spans="1:101" s="18" customFormat="1" x14ac:dyDescent="0.4">
      <c r="A66" s="18">
        <v>42</v>
      </c>
      <c r="B66" s="19"/>
      <c r="C66" s="19"/>
      <c r="D66" s="21"/>
      <c r="E66" s="31"/>
      <c r="F66" s="19"/>
      <c r="G66" s="19"/>
      <c r="H66" s="19"/>
      <c r="I66" s="19"/>
      <c r="J66" s="19"/>
      <c r="K66" s="19"/>
      <c r="L66" s="19"/>
      <c r="M66" s="19"/>
      <c r="N66" s="19"/>
      <c r="O66" s="19"/>
      <c r="P66" s="19"/>
      <c r="Q66" s="19"/>
      <c r="R66" s="19"/>
      <c r="S66" s="19"/>
      <c r="T66" s="19"/>
      <c r="AH66" s="23"/>
      <c r="AT66" s="23"/>
      <c r="CU66" s="23"/>
      <c r="CV66" s="23"/>
      <c r="CW66" s="23"/>
    </row>
    <row r="67" spans="1:101" s="18" customFormat="1" x14ac:dyDescent="0.4">
      <c r="A67" s="18">
        <v>43</v>
      </c>
      <c r="B67" s="19"/>
      <c r="C67" s="19"/>
      <c r="D67" s="21"/>
      <c r="E67" s="31"/>
      <c r="F67" s="19"/>
      <c r="G67" s="19"/>
      <c r="H67" s="19"/>
      <c r="I67" s="19"/>
      <c r="J67" s="19"/>
      <c r="K67" s="19"/>
      <c r="L67" s="19"/>
      <c r="M67" s="19"/>
      <c r="N67" s="19"/>
      <c r="O67" s="19"/>
      <c r="P67" s="19"/>
      <c r="Q67" s="19"/>
      <c r="R67" s="19"/>
      <c r="S67" s="19"/>
      <c r="T67" s="19"/>
      <c r="AH67" s="23"/>
      <c r="AT67" s="23"/>
      <c r="CU67" s="23"/>
      <c r="CV67" s="23"/>
      <c r="CW67" s="23"/>
    </row>
    <row r="68" spans="1:101" s="18" customFormat="1" x14ac:dyDescent="0.4">
      <c r="A68" s="18">
        <v>44</v>
      </c>
      <c r="B68" s="19"/>
      <c r="C68" s="19"/>
      <c r="D68" s="21"/>
      <c r="E68" s="31"/>
      <c r="F68" s="19"/>
      <c r="G68" s="19"/>
      <c r="H68" s="19"/>
      <c r="I68" s="19"/>
      <c r="J68" s="19"/>
      <c r="K68" s="19"/>
      <c r="L68" s="19"/>
      <c r="M68" s="19"/>
      <c r="N68" s="19"/>
      <c r="O68" s="19"/>
      <c r="P68" s="19"/>
      <c r="Q68" s="19"/>
      <c r="R68" s="19"/>
      <c r="S68" s="19"/>
      <c r="T68" s="19"/>
      <c r="AH68" s="23"/>
      <c r="AT68" s="23"/>
      <c r="CU68" s="23"/>
      <c r="CV68" s="23"/>
      <c r="CW68" s="23"/>
    </row>
    <row r="69" spans="1:101" s="18" customFormat="1" x14ac:dyDescent="0.4">
      <c r="A69" s="18">
        <v>45</v>
      </c>
      <c r="B69" s="19"/>
      <c r="C69" s="19"/>
      <c r="D69" s="21"/>
      <c r="E69" s="31"/>
      <c r="F69" s="19"/>
      <c r="G69" s="19"/>
      <c r="H69" s="19"/>
      <c r="I69" s="19"/>
      <c r="J69" s="19"/>
      <c r="K69" s="19"/>
      <c r="L69" s="19"/>
      <c r="M69" s="19"/>
      <c r="N69" s="19"/>
      <c r="O69" s="19"/>
      <c r="P69" s="19"/>
      <c r="Q69" s="19"/>
      <c r="R69" s="19"/>
      <c r="S69" s="19"/>
      <c r="T69" s="19"/>
      <c r="AH69" s="23"/>
      <c r="AT69" s="23"/>
      <c r="CU69" s="23"/>
      <c r="CV69" s="23"/>
      <c r="CW69" s="23"/>
    </row>
    <row r="70" spans="1:101" s="18" customFormat="1" x14ac:dyDescent="0.4">
      <c r="A70" s="18">
        <v>46</v>
      </c>
      <c r="B70" s="19"/>
      <c r="C70" s="19"/>
      <c r="D70" s="21"/>
      <c r="E70" s="31"/>
      <c r="F70" s="19"/>
      <c r="G70" s="19"/>
      <c r="H70" s="19"/>
      <c r="I70" s="19"/>
      <c r="J70" s="19"/>
      <c r="K70" s="19"/>
      <c r="L70" s="19"/>
      <c r="M70" s="19"/>
      <c r="N70" s="19"/>
      <c r="O70" s="19"/>
      <c r="P70" s="19"/>
      <c r="Q70" s="19"/>
      <c r="R70" s="19"/>
      <c r="S70" s="19"/>
      <c r="T70" s="19"/>
      <c r="AH70" s="23"/>
      <c r="AT70" s="23"/>
      <c r="CU70" s="23"/>
      <c r="CV70" s="23"/>
      <c r="CW70" s="23"/>
    </row>
    <row r="71" spans="1:101" s="18" customFormat="1" x14ac:dyDescent="0.4">
      <c r="A71" s="18">
        <v>47</v>
      </c>
      <c r="B71" s="19"/>
      <c r="C71" s="19"/>
      <c r="D71" s="21"/>
      <c r="E71" s="31"/>
      <c r="F71" s="19"/>
      <c r="G71" s="19"/>
      <c r="H71" s="19"/>
      <c r="I71" s="19"/>
      <c r="J71" s="19"/>
      <c r="K71" s="19"/>
      <c r="L71" s="19"/>
      <c r="M71" s="19"/>
      <c r="N71" s="19"/>
      <c r="O71" s="19"/>
      <c r="P71" s="19"/>
      <c r="Q71" s="19"/>
      <c r="R71" s="19"/>
      <c r="S71" s="19"/>
      <c r="T71" s="19"/>
      <c r="AH71" s="23"/>
      <c r="AT71" s="23"/>
      <c r="CU71" s="23"/>
      <c r="CV71" s="23"/>
      <c r="CW71" s="23"/>
    </row>
    <row r="72" spans="1:101" s="18" customFormat="1" x14ac:dyDescent="0.4">
      <c r="A72" s="18">
        <v>48</v>
      </c>
      <c r="B72" s="19"/>
      <c r="C72" s="19"/>
      <c r="D72" s="21"/>
      <c r="E72" s="31"/>
      <c r="F72" s="19"/>
      <c r="G72" s="19"/>
      <c r="H72" s="19"/>
      <c r="I72" s="19"/>
      <c r="J72" s="19"/>
      <c r="K72" s="19"/>
      <c r="L72" s="19"/>
      <c r="M72" s="19"/>
      <c r="N72" s="19"/>
      <c r="O72" s="19"/>
      <c r="P72" s="19"/>
      <c r="Q72" s="19"/>
      <c r="R72" s="19"/>
      <c r="S72" s="19"/>
      <c r="T72" s="19"/>
      <c r="AH72" s="23"/>
      <c r="AT72" s="23"/>
      <c r="CU72" s="23"/>
      <c r="CV72" s="23"/>
      <c r="CW72" s="23"/>
    </row>
    <row r="73" spans="1:101" s="18" customFormat="1" x14ac:dyDescent="0.4">
      <c r="A73" s="18">
        <v>49</v>
      </c>
      <c r="B73" s="19"/>
      <c r="C73" s="19"/>
      <c r="D73" s="21"/>
      <c r="E73" s="31"/>
      <c r="F73" s="19"/>
      <c r="G73" s="19"/>
      <c r="H73" s="19"/>
      <c r="I73" s="19"/>
      <c r="J73" s="19"/>
      <c r="K73" s="19"/>
      <c r="L73" s="19"/>
      <c r="M73" s="19"/>
      <c r="N73" s="19"/>
      <c r="O73" s="19"/>
      <c r="P73" s="19"/>
      <c r="Q73" s="19"/>
      <c r="R73" s="19"/>
      <c r="S73" s="19"/>
      <c r="T73" s="19"/>
      <c r="AH73" s="23"/>
      <c r="AT73" s="23"/>
      <c r="CU73" s="23"/>
      <c r="CV73" s="23"/>
      <c r="CW73" s="23"/>
    </row>
    <row r="74" spans="1:101" s="18" customFormat="1" x14ac:dyDescent="0.4">
      <c r="A74" s="18">
        <v>50</v>
      </c>
      <c r="B74" s="19"/>
      <c r="C74" s="19"/>
      <c r="D74" s="21"/>
      <c r="E74" s="31"/>
      <c r="F74" s="19"/>
      <c r="G74" s="19"/>
      <c r="H74" s="19"/>
      <c r="I74" s="19"/>
      <c r="J74" s="19"/>
      <c r="K74" s="19"/>
      <c r="L74" s="19"/>
      <c r="M74" s="19"/>
      <c r="N74" s="19"/>
      <c r="O74" s="19"/>
      <c r="P74" s="19"/>
      <c r="Q74" s="19"/>
      <c r="R74" s="19"/>
      <c r="S74" s="19"/>
      <c r="T74" s="19"/>
      <c r="AH74" s="23"/>
      <c r="AT74" s="23"/>
      <c r="CU74" s="23"/>
      <c r="CV74" s="23"/>
      <c r="CW74" s="23"/>
    </row>
    <row r="75" spans="1:101" s="18" customFormat="1" x14ac:dyDescent="0.4">
      <c r="A75" s="18">
        <v>51</v>
      </c>
      <c r="B75" s="19"/>
      <c r="C75" s="19"/>
      <c r="D75" s="21"/>
      <c r="E75" s="31"/>
      <c r="F75" s="19"/>
      <c r="G75" s="19"/>
      <c r="H75" s="19"/>
      <c r="I75" s="19"/>
      <c r="J75" s="19"/>
      <c r="K75" s="19"/>
      <c r="L75" s="19"/>
      <c r="M75" s="19"/>
      <c r="N75" s="19"/>
      <c r="O75" s="19"/>
      <c r="P75" s="19"/>
      <c r="Q75" s="19"/>
      <c r="R75" s="19"/>
      <c r="S75" s="19"/>
      <c r="T75" s="19"/>
      <c r="AH75" s="23"/>
      <c r="AT75" s="23"/>
      <c r="CU75" s="23"/>
      <c r="CV75" s="23"/>
      <c r="CW75" s="23"/>
    </row>
    <row r="76" spans="1:101" s="18" customFormat="1" x14ac:dyDescent="0.4">
      <c r="A76" s="18">
        <v>52</v>
      </c>
      <c r="B76" s="19"/>
      <c r="C76" s="19"/>
      <c r="D76" s="21"/>
      <c r="E76" s="31"/>
      <c r="F76" s="19"/>
      <c r="G76" s="19"/>
      <c r="H76" s="19"/>
      <c r="I76" s="19"/>
      <c r="J76" s="19"/>
      <c r="K76" s="19"/>
      <c r="L76" s="19"/>
      <c r="M76" s="19"/>
      <c r="N76" s="19"/>
      <c r="O76" s="19"/>
      <c r="P76" s="19"/>
      <c r="Q76" s="19"/>
      <c r="R76" s="19"/>
      <c r="S76" s="19"/>
      <c r="T76" s="19"/>
      <c r="AH76" s="23"/>
      <c r="AT76" s="23"/>
      <c r="CU76" s="23"/>
      <c r="CV76" s="23"/>
      <c r="CW76" s="23"/>
    </row>
    <row r="77" spans="1:101" s="18" customFormat="1" x14ac:dyDescent="0.4">
      <c r="A77" s="18">
        <v>53</v>
      </c>
      <c r="B77" s="19"/>
      <c r="C77" s="19"/>
      <c r="D77" s="21"/>
      <c r="E77" s="31"/>
      <c r="F77" s="19"/>
      <c r="G77" s="19"/>
      <c r="H77" s="19"/>
      <c r="I77" s="19"/>
      <c r="J77" s="19"/>
      <c r="K77" s="19"/>
      <c r="L77" s="19"/>
      <c r="M77" s="19"/>
      <c r="N77" s="19"/>
      <c r="O77" s="19"/>
      <c r="P77" s="19"/>
      <c r="Q77" s="19"/>
      <c r="R77" s="19"/>
      <c r="S77" s="19"/>
      <c r="T77" s="19"/>
      <c r="AH77" s="23"/>
      <c r="AT77" s="23"/>
      <c r="CU77" s="23"/>
      <c r="CV77" s="23"/>
      <c r="CW77" s="23"/>
    </row>
    <row r="78" spans="1:101" s="18" customFormat="1" x14ac:dyDescent="0.4">
      <c r="A78" s="18">
        <v>54</v>
      </c>
      <c r="B78" s="19"/>
      <c r="C78" s="19"/>
      <c r="D78" s="21"/>
      <c r="E78" s="31"/>
      <c r="F78" s="19"/>
      <c r="G78" s="19"/>
      <c r="H78" s="19"/>
      <c r="I78" s="19"/>
      <c r="J78" s="19"/>
      <c r="K78" s="19"/>
      <c r="L78" s="19"/>
      <c r="M78" s="19"/>
      <c r="N78" s="19"/>
      <c r="O78" s="19"/>
      <c r="P78" s="19"/>
      <c r="Q78" s="19"/>
      <c r="R78" s="19"/>
      <c r="S78" s="19"/>
      <c r="T78" s="19"/>
      <c r="AH78" s="23"/>
      <c r="AT78" s="23"/>
      <c r="CU78" s="23"/>
      <c r="CV78" s="23"/>
      <c r="CW78" s="23"/>
    </row>
    <row r="79" spans="1:101" s="18" customFormat="1" x14ac:dyDescent="0.4">
      <c r="A79" s="18">
        <v>55</v>
      </c>
      <c r="B79" s="19"/>
      <c r="C79" s="19"/>
      <c r="D79" s="21"/>
      <c r="E79" s="31"/>
      <c r="F79" s="19"/>
      <c r="G79" s="19"/>
      <c r="H79" s="19"/>
      <c r="I79" s="19"/>
      <c r="J79" s="19"/>
      <c r="K79" s="19"/>
      <c r="L79" s="19"/>
      <c r="M79" s="19"/>
      <c r="N79" s="19"/>
      <c r="O79" s="19"/>
      <c r="P79" s="19"/>
      <c r="Q79" s="19"/>
      <c r="R79" s="19"/>
      <c r="S79" s="19"/>
      <c r="T79" s="19"/>
      <c r="AH79" s="23"/>
      <c r="AT79" s="23"/>
      <c r="CU79" s="23"/>
      <c r="CV79" s="23"/>
      <c r="CW79" s="23"/>
    </row>
    <row r="80" spans="1:101" s="18" customFormat="1" x14ac:dyDescent="0.4">
      <c r="A80" s="18">
        <v>56</v>
      </c>
      <c r="B80" s="19"/>
      <c r="C80" s="19"/>
      <c r="D80" s="21"/>
      <c r="E80" s="31"/>
      <c r="F80" s="19"/>
      <c r="G80" s="19"/>
      <c r="H80" s="19"/>
      <c r="I80" s="19"/>
      <c r="J80" s="19"/>
      <c r="K80" s="19"/>
      <c r="L80" s="19"/>
      <c r="M80" s="19"/>
      <c r="N80" s="19"/>
      <c r="O80" s="19"/>
      <c r="P80" s="19"/>
      <c r="Q80" s="19"/>
      <c r="R80" s="19"/>
      <c r="S80" s="19"/>
      <c r="T80" s="19"/>
      <c r="AH80" s="23"/>
      <c r="AT80" s="23"/>
      <c r="CU80" s="23"/>
      <c r="CV80" s="23"/>
      <c r="CW80" s="23"/>
    </row>
    <row r="81" spans="1:101" s="18" customFormat="1" x14ac:dyDescent="0.4">
      <c r="A81" s="18">
        <v>57</v>
      </c>
      <c r="B81" s="19"/>
      <c r="C81" s="19"/>
      <c r="D81" s="21"/>
      <c r="E81" s="31"/>
      <c r="F81" s="19"/>
      <c r="G81" s="19"/>
      <c r="H81" s="19"/>
      <c r="I81" s="19"/>
      <c r="J81" s="19"/>
      <c r="K81" s="19"/>
      <c r="L81" s="19"/>
      <c r="M81" s="19"/>
      <c r="N81" s="19"/>
      <c r="O81" s="19"/>
      <c r="P81" s="19"/>
      <c r="Q81" s="19"/>
      <c r="R81" s="19"/>
      <c r="S81" s="19"/>
      <c r="T81" s="19"/>
      <c r="AH81" s="23"/>
      <c r="AT81" s="23"/>
      <c r="CU81" s="23"/>
      <c r="CV81" s="23"/>
      <c r="CW81" s="23"/>
    </row>
    <row r="82" spans="1:101" s="18" customFormat="1" x14ac:dyDescent="0.4">
      <c r="A82" s="18">
        <v>58</v>
      </c>
      <c r="B82" s="19"/>
      <c r="C82" s="19"/>
      <c r="D82" s="21"/>
      <c r="E82" s="31"/>
      <c r="F82" s="19"/>
      <c r="G82" s="19"/>
      <c r="H82" s="19"/>
      <c r="I82" s="19"/>
      <c r="J82" s="19"/>
      <c r="K82" s="19"/>
      <c r="L82" s="19"/>
      <c r="M82" s="19"/>
      <c r="N82" s="19"/>
      <c r="O82" s="19"/>
      <c r="P82" s="19"/>
      <c r="Q82" s="19"/>
      <c r="R82" s="19"/>
      <c r="S82" s="19"/>
      <c r="T82" s="19"/>
      <c r="AH82" s="23"/>
      <c r="AT82" s="23"/>
      <c r="CU82" s="23"/>
      <c r="CV82" s="23"/>
      <c r="CW82" s="23"/>
    </row>
    <row r="83" spans="1:101" s="18" customFormat="1" x14ac:dyDescent="0.4">
      <c r="A83" s="18">
        <v>59</v>
      </c>
      <c r="B83" s="19"/>
      <c r="C83" s="19"/>
      <c r="D83" s="21"/>
      <c r="E83" s="31"/>
      <c r="F83" s="19"/>
      <c r="G83" s="19"/>
      <c r="H83" s="19"/>
      <c r="I83" s="19"/>
      <c r="J83" s="19"/>
      <c r="K83" s="19"/>
      <c r="L83" s="19"/>
      <c r="M83" s="19"/>
      <c r="N83" s="19"/>
      <c r="O83" s="19"/>
      <c r="P83" s="19"/>
      <c r="Q83" s="19"/>
      <c r="R83" s="19"/>
      <c r="S83" s="19"/>
      <c r="T83" s="19"/>
      <c r="AH83" s="23"/>
      <c r="AT83" s="23"/>
      <c r="CU83" s="23"/>
      <c r="CV83" s="23"/>
      <c r="CW83" s="23"/>
    </row>
    <row r="84" spans="1:101" s="18" customFormat="1" x14ac:dyDescent="0.4">
      <c r="A84" s="18">
        <v>60</v>
      </c>
      <c r="B84" s="19"/>
      <c r="C84" s="19"/>
      <c r="D84" s="21"/>
      <c r="E84" s="31"/>
      <c r="F84" s="19"/>
      <c r="G84" s="19"/>
      <c r="H84" s="19"/>
      <c r="I84" s="19"/>
      <c r="J84" s="19"/>
      <c r="K84" s="19"/>
      <c r="L84" s="19"/>
      <c r="M84" s="19"/>
      <c r="N84" s="19"/>
      <c r="O84" s="19"/>
      <c r="P84" s="19"/>
      <c r="Q84" s="19"/>
      <c r="R84" s="19"/>
      <c r="S84" s="19"/>
      <c r="T84" s="19"/>
      <c r="AH84" s="23"/>
      <c r="AT84" s="23"/>
      <c r="CU84" s="23"/>
      <c r="CV84" s="23"/>
      <c r="CW84" s="23"/>
    </row>
    <row r="85" spans="1:101" s="18" customFormat="1" x14ac:dyDescent="0.4">
      <c r="A85" s="18">
        <v>61</v>
      </c>
      <c r="B85" s="19"/>
      <c r="C85" s="19"/>
      <c r="D85" s="21"/>
      <c r="E85" s="31"/>
      <c r="F85" s="19"/>
      <c r="G85" s="19"/>
      <c r="H85" s="19"/>
      <c r="I85" s="19"/>
      <c r="J85" s="19"/>
      <c r="K85" s="19"/>
      <c r="L85" s="19"/>
      <c r="M85" s="19"/>
      <c r="N85" s="19"/>
      <c r="O85" s="19"/>
      <c r="P85" s="19"/>
      <c r="Q85" s="19"/>
      <c r="R85" s="19"/>
      <c r="S85" s="19"/>
      <c r="T85" s="19"/>
      <c r="AH85" s="23"/>
      <c r="AT85" s="23"/>
      <c r="CU85" s="23"/>
      <c r="CV85" s="23"/>
      <c r="CW85" s="23"/>
    </row>
    <row r="86" spans="1:101" s="18" customFormat="1" x14ac:dyDescent="0.4">
      <c r="A86" s="18">
        <v>62</v>
      </c>
      <c r="B86" s="19"/>
      <c r="C86" s="19"/>
      <c r="D86" s="21"/>
      <c r="E86" s="31"/>
      <c r="F86" s="19"/>
      <c r="G86" s="19"/>
      <c r="H86" s="19"/>
      <c r="I86" s="19"/>
      <c r="J86" s="19"/>
      <c r="K86" s="19"/>
      <c r="L86" s="19"/>
      <c r="M86" s="19"/>
      <c r="N86" s="19"/>
      <c r="O86" s="19"/>
      <c r="P86" s="19"/>
      <c r="Q86" s="19"/>
      <c r="R86" s="19"/>
      <c r="S86" s="19"/>
      <c r="T86" s="19"/>
      <c r="AH86" s="23"/>
      <c r="AT86" s="23"/>
      <c r="CU86" s="23"/>
      <c r="CV86" s="23"/>
      <c r="CW86" s="23"/>
    </row>
    <row r="87" spans="1:101" s="18" customFormat="1" x14ac:dyDescent="0.4">
      <c r="A87" s="18">
        <v>63</v>
      </c>
      <c r="B87" s="19"/>
      <c r="C87" s="19"/>
      <c r="D87" s="21"/>
      <c r="E87" s="31"/>
      <c r="F87" s="19"/>
      <c r="G87" s="19"/>
      <c r="H87" s="19"/>
      <c r="I87" s="19"/>
      <c r="J87" s="19"/>
      <c r="K87" s="19"/>
      <c r="L87" s="19"/>
      <c r="M87" s="19"/>
      <c r="N87" s="19"/>
      <c r="O87" s="19"/>
      <c r="P87" s="19"/>
      <c r="Q87" s="19"/>
      <c r="R87" s="19"/>
      <c r="S87" s="19"/>
      <c r="T87" s="19"/>
      <c r="AH87" s="23"/>
      <c r="AT87" s="23"/>
      <c r="CU87" s="23"/>
      <c r="CV87" s="23"/>
      <c r="CW87" s="23"/>
    </row>
    <row r="88" spans="1:101" s="18" customFormat="1" x14ac:dyDescent="0.4">
      <c r="A88" s="18">
        <v>64</v>
      </c>
      <c r="B88" s="19"/>
      <c r="C88" s="19"/>
      <c r="D88" s="21"/>
      <c r="E88" s="31"/>
      <c r="F88" s="19"/>
      <c r="G88" s="19"/>
      <c r="H88" s="19"/>
      <c r="I88" s="19"/>
      <c r="J88" s="19"/>
      <c r="K88" s="19"/>
      <c r="L88" s="19"/>
      <c r="M88" s="19"/>
      <c r="N88" s="19"/>
      <c r="O88" s="19"/>
      <c r="P88" s="19"/>
      <c r="Q88" s="19"/>
      <c r="R88" s="19"/>
      <c r="S88" s="19"/>
      <c r="T88" s="19"/>
      <c r="AH88" s="23"/>
      <c r="AT88" s="23"/>
      <c r="CU88" s="23"/>
      <c r="CV88" s="23"/>
      <c r="CW88" s="23"/>
    </row>
    <row r="89" spans="1:101" s="18" customFormat="1" x14ac:dyDescent="0.4">
      <c r="A89" s="18">
        <v>65</v>
      </c>
      <c r="B89" s="19"/>
      <c r="C89" s="19"/>
      <c r="D89" s="21"/>
      <c r="E89" s="31"/>
      <c r="F89" s="19"/>
      <c r="G89" s="19"/>
      <c r="H89" s="19"/>
      <c r="I89" s="19"/>
      <c r="J89" s="19"/>
      <c r="K89" s="19"/>
      <c r="L89" s="19"/>
      <c r="M89" s="19"/>
      <c r="N89" s="19"/>
      <c r="O89" s="19"/>
      <c r="P89" s="19"/>
      <c r="Q89" s="19"/>
      <c r="R89" s="19"/>
      <c r="S89" s="19"/>
      <c r="T89" s="19"/>
      <c r="AH89" s="23"/>
      <c r="AT89" s="23"/>
      <c r="CU89" s="23"/>
      <c r="CV89" s="23"/>
      <c r="CW89" s="23"/>
    </row>
    <row r="90" spans="1:101" s="18" customFormat="1" x14ac:dyDescent="0.4">
      <c r="A90" s="18">
        <v>66</v>
      </c>
      <c r="B90" s="19"/>
      <c r="C90" s="19"/>
      <c r="D90" s="21"/>
      <c r="E90" s="31"/>
      <c r="F90" s="19"/>
      <c r="G90" s="19"/>
      <c r="H90" s="19"/>
      <c r="I90" s="19"/>
      <c r="J90" s="19"/>
      <c r="K90" s="19"/>
      <c r="L90" s="19"/>
      <c r="M90" s="19"/>
      <c r="N90" s="19"/>
      <c r="O90" s="19"/>
      <c r="P90" s="19"/>
      <c r="Q90" s="19"/>
      <c r="R90" s="19"/>
      <c r="S90" s="19"/>
      <c r="T90" s="19"/>
      <c r="AH90" s="23"/>
      <c r="AT90" s="23"/>
      <c r="CU90" s="23"/>
      <c r="CV90" s="23"/>
      <c r="CW90" s="23"/>
    </row>
    <row r="91" spans="1:101" s="18" customFormat="1" x14ac:dyDescent="0.4">
      <c r="A91" s="18">
        <v>67</v>
      </c>
      <c r="B91" s="19"/>
      <c r="C91" s="19"/>
      <c r="D91" s="21"/>
      <c r="E91" s="31"/>
      <c r="F91" s="19"/>
      <c r="G91" s="19"/>
      <c r="H91" s="19"/>
      <c r="I91" s="19"/>
      <c r="J91" s="19"/>
      <c r="K91" s="19"/>
      <c r="L91" s="19"/>
      <c r="M91" s="19"/>
      <c r="N91" s="19"/>
      <c r="O91" s="19"/>
      <c r="P91" s="19"/>
      <c r="Q91" s="19"/>
      <c r="R91" s="19"/>
      <c r="S91" s="19"/>
      <c r="T91" s="19"/>
      <c r="AH91" s="23"/>
      <c r="AT91" s="23"/>
      <c r="CU91" s="23"/>
      <c r="CV91" s="23"/>
      <c r="CW91" s="23"/>
    </row>
    <row r="92" spans="1:101" s="18" customFormat="1" x14ac:dyDescent="0.4">
      <c r="A92" s="18">
        <v>68</v>
      </c>
      <c r="B92" s="19"/>
      <c r="C92" s="19"/>
      <c r="D92" s="21"/>
      <c r="E92" s="31"/>
      <c r="F92" s="19"/>
      <c r="G92" s="19"/>
      <c r="H92" s="19"/>
      <c r="I92" s="19"/>
      <c r="J92" s="19"/>
      <c r="K92" s="19"/>
      <c r="L92" s="19"/>
      <c r="M92" s="19"/>
      <c r="N92" s="19"/>
      <c r="O92" s="19"/>
      <c r="P92" s="19"/>
      <c r="Q92" s="19"/>
      <c r="R92" s="19"/>
      <c r="S92" s="19"/>
      <c r="T92" s="19"/>
      <c r="AH92" s="23"/>
      <c r="AT92" s="23"/>
      <c r="CU92" s="23"/>
      <c r="CV92" s="23"/>
      <c r="CW92" s="23"/>
    </row>
    <row r="93" spans="1:101" s="18" customFormat="1" x14ac:dyDescent="0.4">
      <c r="A93" s="18">
        <v>69</v>
      </c>
      <c r="B93" s="19"/>
      <c r="C93" s="19"/>
      <c r="D93" s="21"/>
      <c r="E93" s="31"/>
      <c r="F93" s="19"/>
      <c r="G93" s="19"/>
      <c r="H93" s="19"/>
      <c r="I93" s="19"/>
      <c r="J93" s="19"/>
      <c r="K93" s="19"/>
      <c r="L93" s="19"/>
      <c r="M93" s="19"/>
      <c r="N93" s="19"/>
      <c r="O93" s="19"/>
      <c r="P93" s="19"/>
      <c r="Q93" s="19"/>
      <c r="R93" s="19"/>
      <c r="S93" s="19"/>
      <c r="T93" s="19"/>
      <c r="AH93" s="23"/>
      <c r="AT93" s="23"/>
      <c r="CU93" s="23"/>
      <c r="CV93" s="23"/>
      <c r="CW93" s="23"/>
    </row>
    <row r="94" spans="1:101" s="18" customFormat="1" x14ac:dyDescent="0.4">
      <c r="A94" s="18">
        <v>70</v>
      </c>
      <c r="B94" s="19"/>
      <c r="C94" s="19"/>
      <c r="D94" s="21"/>
      <c r="E94" s="31"/>
      <c r="F94" s="19"/>
      <c r="G94" s="19"/>
      <c r="H94" s="19"/>
      <c r="I94" s="19"/>
      <c r="J94" s="19"/>
      <c r="K94" s="19"/>
      <c r="L94" s="19"/>
      <c r="M94" s="19"/>
      <c r="N94" s="19"/>
      <c r="O94" s="19"/>
      <c r="P94" s="19"/>
      <c r="Q94" s="19"/>
      <c r="R94" s="19"/>
      <c r="S94" s="19"/>
      <c r="T94" s="19"/>
      <c r="AH94" s="23"/>
      <c r="AT94" s="23"/>
      <c r="CU94" s="23"/>
      <c r="CV94" s="23"/>
      <c r="CW94" s="23"/>
    </row>
    <row r="95" spans="1:101" s="18" customFormat="1" x14ac:dyDescent="0.4">
      <c r="A95" s="18">
        <v>71</v>
      </c>
      <c r="B95" s="19"/>
      <c r="C95" s="19"/>
      <c r="D95" s="21"/>
      <c r="E95" s="31"/>
      <c r="F95" s="19"/>
      <c r="G95" s="19"/>
      <c r="H95" s="19"/>
      <c r="I95" s="19"/>
      <c r="J95" s="19"/>
      <c r="K95" s="19"/>
      <c r="L95" s="19"/>
      <c r="M95" s="19"/>
      <c r="N95" s="19"/>
      <c r="O95" s="19"/>
      <c r="P95" s="19"/>
      <c r="Q95" s="19"/>
      <c r="R95" s="19"/>
      <c r="S95" s="19"/>
      <c r="T95" s="19"/>
      <c r="AH95" s="23"/>
      <c r="AT95" s="23"/>
      <c r="CU95" s="23"/>
      <c r="CV95" s="23"/>
      <c r="CW95" s="23"/>
    </row>
    <row r="96" spans="1:101" s="18" customFormat="1" x14ac:dyDescent="0.4">
      <c r="A96" s="18">
        <v>72</v>
      </c>
      <c r="B96" s="19"/>
      <c r="C96" s="19"/>
      <c r="D96" s="21"/>
      <c r="E96" s="31"/>
      <c r="F96" s="19"/>
      <c r="G96" s="19"/>
      <c r="H96" s="19"/>
      <c r="I96" s="19"/>
      <c r="J96" s="19"/>
      <c r="K96" s="19"/>
      <c r="L96" s="19"/>
      <c r="M96" s="19"/>
      <c r="N96" s="19"/>
      <c r="O96" s="19"/>
      <c r="P96" s="19"/>
      <c r="Q96" s="19"/>
      <c r="R96" s="19"/>
      <c r="S96" s="19"/>
      <c r="T96" s="19"/>
      <c r="AH96" s="23"/>
      <c r="AT96" s="23"/>
      <c r="CU96" s="23"/>
      <c r="CV96" s="23"/>
      <c r="CW96" s="23"/>
    </row>
    <row r="97" spans="1:101" s="18" customFormat="1" x14ac:dyDescent="0.4">
      <c r="A97" s="18">
        <v>73</v>
      </c>
      <c r="B97" s="19"/>
      <c r="C97" s="19"/>
      <c r="D97" s="21"/>
      <c r="E97" s="31"/>
      <c r="F97" s="19"/>
      <c r="G97" s="19"/>
      <c r="H97" s="19"/>
      <c r="I97" s="19"/>
      <c r="J97" s="19"/>
      <c r="K97" s="19"/>
      <c r="L97" s="19"/>
      <c r="M97" s="19"/>
      <c r="N97" s="19"/>
      <c r="O97" s="19"/>
      <c r="P97" s="19"/>
      <c r="Q97" s="19"/>
      <c r="R97" s="19"/>
      <c r="S97" s="19"/>
      <c r="T97" s="19"/>
      <c r="AH97" s="23"/>
      <c r="AT97" s="23"/>
      <c r="CU97" s="23"/>
      <c r="CV97" s="23"/>
      <c r="CW97" s="23"/>
    </row>
    <row r="98" spans="1:101" s="18" customFormat="1" x14ac:dyDescent="0.4">
      <c r="A98" s="18">
        <v>74</v>
      </c>
      <c r="B98" s="19"/>
      <c r="C98" s="19"/>
      <c r="D98" s="21"/>
      <c r="E98" s="31"/>
      <c r="F98" s="19"/>
      <c r="G98" s="19"/>
      <c r="H98" s="19"/>
      <c r="I98" s="19"/>
      <c r="J98" s="19"/>
      <c r="K98" s="19"/>
      <c r="L98" s="19"/>
      <c r="M98" s="19"/>
      <c r="N98" s="19"/>
      <c r="O98" s="19"/>
      <c r="P98" s="19"/>
      <c r="Q98" s="19"/>
      <c r="R98" s="19"/>
      <c r="S98" s="19"/>
      <c r="T98" s="19"/>
      <c r="AH98" s="23"/>
      <c r="AT98" s="23"/>
      <c r="CU98" s="23"/>
      <c r="CV98" s="23"/>
      <c r="CW98" s="23"/>
    </row>
    <row r="99" spans="1:101" s="18" customFormat="1" x14ac:dyDescent="0.4">
      <c r="A99" s="18">
        <v>75</v>
      </c>
      <c r="B99" s="19"/>
      <c r="C99" s="19"/>
      <c r="D99" s="21"/>
      <c r="E99" s="31"/>
      <c r="F99" s="19"/>
      <c r="G99" s="19"/>
      <c r="H99" s="19"/>
      <c r="I99" s="19"/>
      <c r="J99" s="19"/>
      <c r="K99" s="19"/>
      <c r="L99" s="19"/>
      <c r="M99" s="19"/>
      <c r="N99" s="19"/>
      <c r="O99" s="19"/>
      <c r="P99" s="19"/>
      <c r="Q99" s="19"/>
      <c r="R99" s="19"/>
      <c r="S99" s="19"/>
      <c r="T99" s="19"/>
      <c r="AH99" s="23"/>
      <c r="AT99" s="23"/>
      <c r="CU99" s="23"/>
      <c r="CV99" s="23"/>
      <c r="CW99" s="23"/>
    </row>
    <row r="100" spans="1:101" s="18" customFormat="1" x14ac:dyDescent="0.4">
      <c r="A100" s="18">
        <v>76</v>
      </c>
      <c r="B100" s="19"/>
      <c r="C100" s="19"/>
      <c r="D100" s="21"/>
      <c r="E100" s="31"/>
      <c r="F100" s="19"/>
      <c r="G100" s="19"/>
      <c r="H100" s="19"/>
      <c r="I100" s="19"/>
      <c r="J100" s="19"/>
      <c r="K100" s="19"/>
      <c r="L100" s="19"/>
      <c r="M100" s="19"/>
      <c r="N100" s="19"/>
      <c r="O100" s="19"/>
      <c r="P100" s="19"/>
      <c r="Q100" s="19"/>
      <c r="R100" s="19"/>
      <c r="S100" s="19"/>
      <c r="T100" s="19"/>
      <c r="AH100" s="23"/>
      <c r="AT100" s="23"/>
      <c r="CU100" s="23"/>
      <c r="CV100" s="23"/>
      <c r="CW100" s="23"/>
    </row>
    <row r="101" spans="1:101" s="18" customFormat="1" x14ac:dyDescent="0.4">
      <c r="A101" s="18">
        <v>77</v>
      </c>
      <c r="B101" s="19"/>
      <c r="C101" s="19"/>
      <c r="D101" s="21"/>
      <c r="E101" s="31"/>
      <c r="F101" s="19"/>
      <c r="G101" s="19"/>
      <c r="H101" s="19"/>
      <c r="I101" s="19"/>
      <c r="J101" s="19"/>
      <c r="K101" s="19"/>
      <c r="L101" s="19"/>
      <c r="M101" s="19"/>
      <c r="N101" s="19"/>
      <c r="O101" s="19"/>
      <c r="P101" s="19"/>
      <c r="Q101" s="19"/>
      <c r="R101" s="19"/>
      <c r="S101" s="19"/>
      <c r="T101" s="19"/>
      <c r="AH101" s="23"/>
      <c r="AT101" s="23"/>
      <c r="CU101" s="23"/>
      <c r="CV101" s="23"/>
      <c r="CW101" s="23"/>
    </row>
    <row r="102" spans="1:101" s="18" customFormat="1" x14ac:dyDescent="0.4">
      <c r="A102" s="18">
        <v>78</v>
      </c>
      <c r="B102" s="19"/>
      <c r="C102" s="19"/>
      <c r="D102" s="21"/>
      <c r="E102" s="31"/>
      <c r="F102" s="19"/>
      <c r="G102" s="19"/>
      <c r="H102" s="19"/>
      <c r="I102" s="19"/>
      <c r="J102" s="19"/>
      <c r="K102" s="19"/>
      <c r="L102" s="19"/>
      <c r="M102" s="19"/>
      <c r="N102" s="19"/>
      <c r="O102" s="19"/>
      <c r="P102" s="19"/>
      <c r="Q102" s="19"/>
      <c r="R102" s="19"/>
      <c r="S102" s="19"/>
      <c r="T102" s="19"/>
      <c r="AH102" s="23"/>
      <c r="AT102" s="23"/>
      <c r="CU102" s="23"/>
      <c r="CV102" s="23"/>
      <c r="CW102" s="23"/>
    </row>
    <row r="103" spans="1:101" s="18" customFormat="1" x14ac:dyDescent="0.4">
      <c r="A103" s="18">
        <v>79</v>
      </c>
      <c r="B103" s="19"/>
      <c r="C103" s="19"/>
      <c r="D103" s="21"/>
      <c r="E103" s="31"/>
      <c r="F103" s="19"/>
      <c r="G103" s="19"/>
      <c r="H103" s="19"/>
      <c r="I103" s="19"/>
      <c r="J103" s="19"/>
      <c r="K103" s="19"/>
      <c r="L103" s="19"/>
      <c r="M103" s="19"/>
      <c r="N103" s="19"/>
      <c r="O103" s="19"/>
      <c r="P103" s="19"/>
      <c r="Q103" s="19"/>
      <c r="R103" s="19"/>
      <c r="S103" s="19"/>
      <c r="T103" s="19"/>
      <c r="AH103" s="23"/>
      <c r="AT103" s="23"/>
      <c r="CU103" s="23"/>
      <c r="CV103" s="23"/>
      <c r="CW103" s="23"/>
    </row>
    <row r="104" spans="1:101" s="18" customFormat="1" x14ac:dyDescent="0.4">
      <c r="A104" s="18">
        <v>80</v>
      </c>
      <c r="B104" s="19"/>
      <c r="C104" s="19"/>
      <c r="D104" s="21"/>
      <c r="E104" s="31"/>
      <c r="F104" s="19"/>
      <c r="G104" s="19"/>
      <c r="H104" s="19"/>
      <c r="I104" s="19"/>
      <c r="J104" s="19"/>
      <c r="K104" s="19"/>
      <c r="L104" s="19"/>
      <c r="M104" s="19"/>
      <c r="N104" s="19"/>
      <c r="O104" s="19"/>
      <c r="P104" s="19"/>
      <c r="Q104" s="19"/>
      <c r="R104" s="19"/>
      <c r="S104" s="19"/>
      <c r="T104" s="19"/>
      <c r="AH104" s="23"/>
      <c r="AT104" s="23"/>
      <c r="CU104" s="23"/>
      <c r="CV104" s="23"/>
      <c r="CW104" s="23"/>
    </row>
    <row r="105" spans="1:101" s="18" customFormat="1" x14ac:dyDescent="0.4">
      <c r="A105" s="18">
        <v>81</v>
      </c>
      <c r="B105" s="19"/>
      <c r="C105" s="19"/>
      <c r="D105" s="21"/>
      <c r="E105" s="31"/>
      <c r="F105" s="19"/>
      <c r="G105" s="19"/>
      <c r="H105" s="19"/>
      <c r="I105" s="19"/>
      <c r="J105" s="19"/>
      <c r="K105" s="19"/>
      <c r="L105" s="19"/>
      <c r="M105" s="19"/>
      <c r="N105" s="19"/>
      <c r="O105" s="19"/>
      <c r="P105" s="19"/>
      <c r="Q105" s="19"/>
      <c r="R105" s="19"/>
      <c r="S105" s="19"/>
      <c r="T105" s="19"/>
      <c r="AH105" s="23"/>
      <c r="AT105" s="23"/>
      <c r="CU105" s="23"/>
      <c r="CV105" s="23"/>
      <c r="CW105" s="23"/>
    </row>
    <row r="106" spans="1:101" s="18" customFormat="1" x14ac:dyDescent="0.4">
      <c r="A106" s="18">
        <v>82</v>
      </c>
      <c r="B106" s="19"/>
      <c r="C106" s="19"/>
      <c r="D106" s="21"/>
      <c r="E106" s="31"/>
      <c r="F106" s="19"/>
      <c r="G106" s="19"/>
      <c r="H106" s="19"/>
      <c r="I106" s="19"/>
      <c r="J106" s="19"/>
      <c r="K106" s="19"/>
      <c r="L106" s="19"/>
      <c r="M106" s="19"/>
      <c r="N106" s="19"/>
      <c r="O106" s="19"/>
      <c r="P106" s="19"/>
      <c r="Q106" s="19"/>
      <c r="R106" s="19"/>
      <c r="S106" s="19"/>
      <c r="T106" s="19"/>
      <c r="AH106" s="23"/>
      <c r="AT106" s="23"/>
      <c r="CU106" s="23"/>
      <c r="CV106" s="23"/>
      <c r="CW106" s="23"/>
    </row>
    <row r="107" spans="1:101" s="18" customFormat="1" x14ac:dyDescent="0.4">
      <c r="A107" s="18">
        <v>83</v>
      </c>
      <c r="B107" s="19"/>
      <c r="C107" s="19"/>
      <c r="D107" s="21"/>
      <c r="E107" s="31"/>
      <c r="F107" s="19"/>
      <c r="G107" s="19"/>
      <c r="H107" s="19"/>
      <c r="I107" s="19"/>
      <c r="J107" s="19"/>
      <c r="K107" s="19"/>
      <c r="L107" s="19"/>
      <c r="M107" s="19"/>
      <c r="N107" s="19"/>
      <c r="O107" s="19"/>
      <c r="P107" s="19"/>
      <c r="Q107" s="19"/>
      <c r="R107" s="19"/>
      <c r="S107" s="19"/>
      <c r="T107" s="19"/>
      <c r="AH107" s="23"/>
      <c r="AT107" s="23"/>
      <c r="CU107" s="23"/>
      <c r="CV107" s="23"/>
      <c r="CW107" s="23"/>
    </row>
    <row r="108" spans="1:101" s="18" customFormat="1" x14ac:dyDescent="0.4">
      <c r="A108" s="18">
        <v>84</v>
      </c>
      <c r="B108" s="19"/>
      <c r="C108" s="19"/>
      <c r="D108" s="21"/>
      <c r="E108" s="31"/>
      <c r="F108" s="19"/>
      <c r="G108" s="19"/>
      <c r="H108" s="19"/>
      <c r="I108" s="19"/>
      <c r="J108" s="19"/>
      <c r="K108" s="19"/>
      <c r="L108" s="19"/>
      <c r="M108" s="19"/>
      <c r="N108" s="19"/>
      <c r="O108" s="19"/>
      <c r="P108" s="19"/>
      <c r="Q108" s="19"/>
      <c r="R108" s="19"/>
      <c r="S108" s="19"/>
      <c r="T108" s="19"/>
      <c r="AH108" s="23"/>
      <c r="AT108" s="23"/>
      <c r="CU108" s="23"/>
      <c r="CV108" s="23"/>
      <c r="CW108" s="23"/>
    </row>
    <row r="109" spans="1:101" s="18" customFormat="1" x14ac:dyDescent="0.4">
      <c r="A109" s="18">
        <v>85</v>
      </c>
      <c r="B109" s="19"/>
      <c r="C109" s="19"/>
      <c r="D109" s="21"/>
      <c r="E109" s="31"/>
      <c r="F109" s="19"/>
      <c r="G109" s="19"/>
      <c r="H109" s="19"/>
      <c r="I109" s="19"/>
      <c r="J109" s="19"/>
      <c r="K109" s="19"/>
      <c r="L109" s="19"/>
      <c r="M109" s="19"/>
      <c r="N109" s="19"/>
      <c r="O109" s="19"/>
      <c r="P109" s="19"/>
      <c r="Q109" s="19"/>
      <c r="R109" s="19"/>
      <c r="S109" s="19"/>
      <c r="T109" s="19"/>
      <c r="AH109" s="23"/>
      <c r="AT109" s="23"/>
      <c r="CU109" s="23"/>
      <c r="CV109" s="23"/>
      <c r="CW109" s="23"/>
    </row>
    <row r="110" spans="1:101" s="18" customFormat="1" x14ac:dyDescent="0.4">
      <c r="A110" s="18">
        <v>86</v>
      </c>
      <c r="B110" s="19"/>
      <c r="C110" s="19"/>
      <c r="D110" s="21"/>
      <c r="E110" s="31"/>
      <c r="F110" s="19"/>
      <c r="G110" s="19"/>
      <c r="H110" s="19"/>
      <c r="I110" s="19"/>
      <c r="J110" s="19"/>
      <c r="K110" s="19"/>
      <c r="L110" s="19"/>
      <c r="M110" s="19"/>
      <c r="N110" s="19"/>
      <c r="O110" s="19"/>
      <c r="P110" s="19"/>
      <c r="Q110" s="19"/>
      <c r="R110" s="19"/>
      <c r="S110" s="19"/>
      <c r="T110" s="19"/>
      <c r="AH110" s="23"/>
      <c r="AT110" s="23"/>
      <c r="CU110" s="23"/>
      <c r="CV110" s="23"/>
      <c r="CW110" s="23"/>
    </row>
    <row r="111" spans="1:101" s="18" customFormat="1" x14ac:dyDescent="0.4">
      <c r="A111" s="18">
        <v>87</v>
      </c>
      <c r="B111" s="19"/>
      <c r="C111" s="19"/>
      <c r="D111" s="21"/>
      <c r="E111" s="31"/>
      <c r="F111" s="19"/>
      <c r="G111" s="19"/>
      <c r="H111" s="19"/>
      <c r="I111" s="19"/>
      <c r="J111" s="19"/>
      <c r="K111" s="19"/>
      <c r="L111" s="19"/>
      <c r="M111" s="19"/>
      <c r="N111" s="19"/>
      <c r="O111" s="19"/>
      <c r="P111" s="19"/>
      <c r="Q111" s="19"/>
      <c r="R111" s="19"/>
      <c r="S111" s="19"/>
      <c r="T111" s="19"/>
      <c r="AH111" s="23"/>
      <c r="AT111" s="23"/>
      <c r="CU111" s="23"/>
      <c r="CV111" s="23"/>
      <c r="CW111" s="23"/>
    </row>
    <row r="112" spans="1:101" s="18" customFormat="1" x14ac:dyDescent="0.4">
      <c r="A112" s="18">
        <v>88</v>
      </c>
      <c r="B112" s="19"/>
      <c r="C112" s="19"/>
      <c r="D112" s="21"/>
      <c r="E112" s="31"/>
      <c r="F112" s="19"/>
      <c r="G112" s="19"/>
      <c r="H112" s="19"/>
      <c r="I112" s="19"/>
      <c r="J112" s="19"/>
      <c r="K112" s="19"/>
      <c r="L112" s="19"/>
      <c r="M112" s="19"/>
      <c r="N112" s="19"/>
      <c r="O112" s="19"/>
      <c r="P112" s="19"/>
      <c r="Q112" s="19"/>
      <c r="R112" s="19"/>
      <c r="S112" s="19"/>
      <c r="T112" s="19"/>
      <c r="AH112" s="23"/>
      <c r="AT112" s="23"/>
      <c r="CU112" s="23"/>
      <c r="CV112" s="23"/>
      <c r="CW112" s="23"/>
    </row>
    <row r="113" spans="1:101" s="18" customFormat="1" x14ac:dyDescent="0.4">
      <c r="A113" s="18">
        <v>89</v>
      </c>
      <c r="B113" s="19"/>
      <c r="C113" s="19"/>
      <c r="D113" s="21"/>
      <c r="E113" s="31"/>
      <c r="F113" s="19"/>
      <c r="G113" s="19"/>
      <c r="H113" s="19"/>
      <c r="I113" s="19"/>
      <c r="J113" s="19"/>
      <c r="K113" s="19"/>
      <c r="L113" s="19"/>
      <c r="M113" s="19"/>
      <c r="N113" s="19"/>
      <c r="O113" s="19"/>
      <c r="P113" s="19"/>
      <c r="Q113" s="19"/>
      <c r="R113" s="19"/>
      <c r="S113" s="19"/>
      <c r="T113" s="19"/>
      <c r="AH113" s="23"/>
      <c r="AT113" s="23"/>
      <c r="CU113" s="23"/>
      <c r="CV113" s="23"/>
      <c r="CW113" s="23"/>
    </row>
    <row r="114" spans="1:101" s="18" customFormat="1" x14ac:dyDescent="0.4">
      <c r="A114" s="18">
        <v>90</v>
      </c>
      <c r="B114" s="19"/>
      <c r="C114" s="19"/>
      <c r="D114" s="21"/>
      <c r="E114" s="31"/>
      <c r="F114" s="19"/>
      <c r="G114" s="19"/>
      <c r="H114" s="19"/>
      <c r="I114" s="19"/>
      <c r="J114" s="19"/>
      <c r="K114" s="19"/>
      <c r="L114" s="19"/>
      <c r="M114" s="19"/>
      <c r="N114" s="19"/>
      <c r="O114" s="19"/>
      <c r="P114" s="19"/>
      <c r="Q114" s="19"/>
      <c r="R114" s="19"/>
      <c r="S114" s="19"/>
      <c r="T114" s="19"/>
      <c r="AH114" s="23"/>
      <c r="AT114" s="23"/>
      <c r="CU114" s="23"/>
      <c r="CV114" s="23"/>
      <c r="CW114" s="23"/>
    </row>
    <row r="115" spans="1:101" s="18" customFormat="1" x14ac:dyDescent="0.4">
      <c r="A115" s="18">
        <v>91</v>
      </c>
      <c r="B115" s="19"/>
      <c r="C115" s="19"/>
      <c r="D115" s="21"/>
      <c r="E115" s="31"/>
      <c r="F115" s="19"/>
      <c r="G115" s="19"/>
      <c r="H115" s="19"/>
      <c r="I115" s="19"/>
      <c r="J115" s="19"/>
      <c r="K115" s="19"/>
      <c r="L115" s="19"/>
      <c r="M115" s="19"/>
      <c r="N115" s="19"/>
      <c r="O115" s="19"/>
      <c r="P115" s="19"/>
      <c r="Q115" s="19"/>
      <c r="R115" s="19"/>
      <c r="S115" s="19"/>
      <c r="T115" s="19"/>
      <c r="AH115" s="23"/>
      <c r="AT115" s="23"/>
      <c r="CU115" s="23"/>
      <c r="CV115" s="23"/>
      <c r="CW115" s="23"/>
    </row>
    <row r="116" spans="1:101" s="18" customFormat="1" x14ac:dyDescent="0.4">
      <c r="A116" s="18">
        <v>92</v>
      </c>
      <c r="B116" s="19"/>
      <c r="C116" s="19"/>
      <c r="D116" s="21"/>
      <c r="E116" s="31"/>
      <c r="F116" s="19"/>
      <c r="G116" s="19"/>
      <c r="H116" s="19"/>
      <c r="I116" s="19"/>
      <c r="J116" s="19"/>
      <c r="K116" s="19"/>
      <c r="L116" s="19"/>
      <c r="M116" s="19"/>
      <c r="N116" s="19"/>
      <c r="O116" s="19"/>
      <c r="P116" s="19"/>
      <c r="Q116" s="19"/>
      <c r="R116" s="19"/>
      <c r="S116" s="19"/>
      <c r="T116" s="19"/>
      <c r="AH116" s="23"/>
      <c r="AT116" s="23"/>
      <c r="CU116" s="23"/>
      <c r="CV116" s="23"/>
      <c r="CW116" s="23"/>
    </row>
    <row r="117" spans="1:101" s="18" customFormat="1" x14ac:dyDescent="0.4">
      <c r="A117" s="18">
        <v>93</v>
      </c>
      <c r="B117" s="19"/>
      <c r="C117" s="19"/>
      <c r="D117" s="21"/>
      <c r="E117" s="31"/>
      <c r="F117" s="19"/>
      <c r="G117" s="19"/>
      <c r="H117" s="19"/>
      <c r="I117" s="19"/>
      <c r="J117" s="19"/>
      <c r="K117" s="19"/>
      <c r="L117" s="19"/>
      <c r="M117" s="19"/>
      <c r="N117" s="19"/>
      <c r="O117" s="19"/>
      <c r="P117" s="19"/>
      <c r="Q117" s="19"/>
      <c r="R117" s="19"/>
      <c r="S117" s="19"/>
      <c r="T117" s="19"/>
      <c r="AH117" s="23"/>
      <c r="AT117" s="23"/>
      <c r="CU117" s="23"/>
      <c r="CV117" s="23"/>
      <c r="CW117" s="23"/>
    </row>
    <row r="118" spans="1:101" s="18" customFormat="1" x14ac:dyDescent="0.4">
      <c r="A118" s="18">
        <v>94</v>
      </c>
      <c r="B118" s="19"/>
      <c r="C118" s="19"/>
      <c r="D118" s="21"/>
      <c r="E118" s="31"/>
      <c r="F118" s="19"/>
      <c r="G118" s="19"/>
      <c r="H118" s="19"/>
      <c r="I118" s="19"/>
      <c r="J118" s="19"/>
      <c r="K118" s="19"/>
      <c r="L118" s="19"/>
      <c r="M118" s="19"/>
      <c r="N118" s="19"/>
      <c r="O118" s="19"/>
      <c r="P118" s="19"/>
      <c r="Q118" s="19"/>
      <c r="R118" s="19"/>
      <c r="S118" s="19"/>
      <c r="T118" s="19"/>
      <c r="AH118" s="23"/>
      <c r="AT118" s="23"/>
      <c r="CU118" s="23"/>
      <c r="CV118" s="23"/>
      <c r="CW118" s="23"/>
    </row>
    <row r="119" spans="1:101" s="18" customFormat="1" x14ac:dyDescent="0.4">
      <c r="A119" s="18">
        <v>95</v>
      </c>
      <c r="B119" s="19"/>
      <c r="C119" s="19"/>
      <c r="D119" s="21"/>
      <c r="E119" s="31"/>
      <c r="F119" s="19"/>
      <c r="G119" s="19"/>
      <c r="H119" s="19"/>
      <c r="I119" s="19"/>
      <c r="J119" s="19"/>
      <c r="K119" s="19"/>
      <c r="L119" s="19"/>
      <c r="M119" s="19"/>
      <c r="N119" s="19"/>
      <c r="O119" s="19"/>
      <c r="P119" s="19"/>
      <c r="Q119" s="19"/>
      <c r="R119" s="19"/>
      <c r="S119" s="19"/>
      <c r="T119" s="19"/>
      <c r="AH119" s="23"/>
      <c r="AT119" s="23"/>
      <c r="CU119" s="23"/>
      <c r="CV119" s="23"/>
      <c r="CW119" s="23"/>
    </row>
    <row r="120" spans="1:101" s="18" customFormat="1" x14ac:dyDescent="0.4">
      <c r="A120" s="18">
        <v>96</v>
      </c>
      <c r="B120" s="19"/>
      <c r="C120" s="19"/>
      <c r="D120" s="21"/>
      <c r="E120" s="31"/>
      <c r="F120" s="19"/>
      <c r="G120" s="19"/>
      <c r="H120" s="19"/>
      <c r="I120" s="19"/>
      <c r="J120" s="19"/>
      <c r="K120" s="19"/>
      <c r="L120" s="19"/>
      <c r="M120" s="19"/>
      <c r="N120" s="19"/>
      <c r="O120" s="19"/>
      <c r="P120" s="19"/>
      <c r="Q120" s="19"/>
      <c r="R120" s="19"/>
      <c r="S120" s="19"/>
      <c r="T120" s="19"/>
      <c r="AH120" s="23"/>
      <c r="AT120" s="23"/>
      <c r="CU120" s="23"/>
      <c r="CV120" s="23"/>
      <c r="CW120" s="23"/>
    </row>
    <row r="121" spans="1:101" s="18" customFormat="1" x14ac:dyDescent="0.4">
      <c r="A121" s="18">
        <v>97</v>
      </c>
      <c r="B121" s="19"/>
      <c r="C121" s="19"/>
      <c r="D121" s="21"/>
      <c r="E121" s="31"/>
      <c r="F121" s="19"/>
      <c r="G121" s="19"/>
      <c r="H121" s="19"/>
      <c r="I121" s="19"/>
      <c r="J121" s="19"/>
      <c r="K121" s="19"/>
      <c r="L121" s="19"/>
      <c r="M121" s="19"/>
      <c r="N121" s="19"/>
      <c r="O121" s="19"/>
      <c r="P121" s="19"/>
      <c r="Q121" s="19"/>
      <c r="R121" s="19"/>
      <c r="S121" s="19"/>
      <c r="T121" s="19"/>
      <c r="AH121" s="23"/>
      <c r="AT121" s="23"/>
      <c r="CU121" s="23"/>
      <c r="CV121" s="23"/>
      <c r="CW121" s="23"/>
    </row>
    <row r="122" spans="1:101" s="18" customFormat="1" x14ac:dyDescent="0.4">
      <c r="A122" s="18">
        <v>98</v>
      </c>
      <c r="B122" s="19"/>
      <c r="C122" s="19"/>
      <c r="D122" s="21"/>
      <c r="E122" s="31"/>
      <c r="F122" s="19"/>
      <c r="G122" s="19"/>
      <c r="H122" s="19"/>
      <c r="I122" s="19"/>
      <c r="J122" s="19"/>
      <c r="K122" s="19"/>
      <c r="L122" s="19"/>
      <c r="M122" s="19"/>
      <c r="N122" s="19"/>
      <c r="O122" s="19"/>
      <c r="P122" s="19"/>
      <c r="Q122" s="19"/>
      <c r="R122" s="19"/>
      <c r="S122" s="19"/>
      <c r="T122" s="19"/>
      <c r="AH122" s="23"/>
      <c r="AT122" s="23"/>
      <c r="CU122" s="23"/>
      <c r="CV122" s="23"/>
      <c r="CW122" s="23"/>
    </row>
    <row r="123" spans="1:101" s="18" customFormat="1" x14ac:dyDescent="0.4">
      <c r="A123" s="18">
        <v>99</v>
      </c>
      <c r="B123" s="19"/>
      <c r="C123" s="19"/>
      <c r="D123" s="21"/>
      <c r="E123" s="31"/>
      <c r="F123" s="19"/>
      <c r="G123" s="19"/>
      <c r="H123" s="19"/>
      <c r="I123" s="19"/>
      <c r="J123" s="19"/>
      <c r="K123" s="19"/>
      <c r="L123" s="19"/>
      <c r="M123" s="19"/>
      <c r="N123" s="19"/>
      <c r="O123" s="19"/>
      <c r="P123" s="19"/>
      <c r="Q123" s="19"/>
      <c r="R123" s="19"/>
      <c r="S123" s="19"/>
      <c r="T123" s="19"/>
      <c r="AH123" s="23"/>
      <c r="AT123" s="23"/>
      <c r="CU123" s="23"/>
      <c r="CV123" s="23"/>
      <c r="CW123" s="23"/>
    </row>
    <row r="124" spans="1:101" s="18" customFormat="1" x14ac:dyDescent="0.4">
      <c r="A124" s="18">
        <v>100</v>
      </c>
      <c r="B124" s="19"/>
      <c r="C124" s="19"/>
      <c r="D124" s="21"/>
      <c r="E124" s="31"/>
      <c r="F124" s="19"/>
      <c r="G124" s="19"/>
      <c r="H124" s="19"/>
      <c r="I124" s="19"/>
      <c r="J124" s="19"/>
      <c r="K124" s="19"/>
      <c r="L124" s="19"/>
      <c r="M124" s="19"/>
      <c r="N124" s="19"/>
      <c r="O124" s="19"/>
      <c r="P124" s="19"/>
      <c r="Q124" s="19"/>
      <c r="R124" s="19"/>
      <c r="S124" s="19"/>
      <c r="T124" s="19"/>
      <c r="AH124" s="23"/>
      <c r="AT124" s="23"/>
      <c r="CU124" s="23"/>
      <c r="CV124" s="23"/>
      <c r="CW124" s="23"/>
    </row>
    <row r="125" spans="1:101" s="18" customFormat="1" x14ac:dyDescent="0.4">
      <c r="A125" s="18">
        <v>101</v>
      </c>
      <c r="B125" s="19"/>
      <c r="C125" s="19"/>
      <c r="D125" s="21"/>
      <c r="E125" s="31"/>
      <c r="F125" s="19"/>
      <c r="G125" s="19"/>
      <c r="H125" s="19"/>
      <c r="I125" s="19"/>
      <c r="J125" s="19"/>
      <c r="K125" s="19"/>
      <c r="L125" s="19"/>
      <c r="M125" s="19"/>
      <c r="N125" s="19"/>
      <c r="O125" s="19"/>
      <c r="P125" s="19"/>
      <c r="Q125" s="19"/>
      <c r="R125" s="19"/>
      <c r="S125" s="19"/>
      <c r="T125" s="19"/>
      <c r="AH125" s="23"/>
      <c r="AT125" s="23"/>
      <c r="CU125" s="23"/>
      <c r="CV125" s="23"/>
      <c r="CW125" s="23"/>
    </row>
    <row r="126" spans="1:101" s="18" customFormat="1" x14ac:dyDescent="0.4">
      <c r="A126" s="18">
        <v>102</v>
      </c>
      <c r="B126" s="19"/>
      <c r="C126" s="19"/>
      <c r="D126" s="21"/>
      <c r="E126" s="31"/>
      <c r="F126" s="19"/>
      <c r="G126" s="19"/>
      <c r="H126" s="19"/>
      <c r="I126" s="19"/>
      <c r="J126" s="19"/>
      <c r="K126" s="19"/>
      <c r="L126" s="19"/>
      <c r="M126" s="19"/>
      <c r="N126" s="19"/>
      <c r="O126" s="19"/>
      <c r="P126" s="19"/>
      <c r="Q126" s="19"/>
      <c r="R126" s="19"/>
      <c r="S126" s="19"/>
      <c r="T126" s="19"/>
      <c r="AH126" s="23"/>
      <c r="AT126" s="23"/>
      <c r="CU126" s="23"/>
      <c r="CV126" s="23"/>
      <c r="CW126" s="23"/>
    </row>
    <row r="127" spans="1:101" s="18" customFormat="1" x14ac:dyDescent="0.4">
      <c r="A127" s="18">
        <v>103</v>
      </c>
      <c r="B127" s="19"/>
      <c r="C127" s="19"/>
      <c r="D127" s="21"/>
      <c r="E127" s="31"/>
      <c r="F127" s="19"/>
      <c r="G127" s="19"/>
      <c r="H127" s="19"/>
      <c r="I127" s="19"/>
      <c r="J127" s="19"/>
      <c r="K127" s="19"/>
      <c r="L127" s="19"/>
      <c r="M127" s="19"/>
      <c r="N127" s="19"/>
      <c r="O127" s="19"/>
      <c r="P127" s="19"/>
      <c r="Q127" s="19"/>
      <c r="R127" s="19"/>
      <c r="S127" s="19"/>
      <c r="T127" s="19"/>
      <c r="AH127" s="23"/>
      <c r="AT127" s="23"/>
      <c r="CU127" s="23"/>
      <c r="CV127" s="23"/>
      <c r="CW127" s="23"/>
    </row>
    <row r="128" spans="1:101" s="18" customFormat="1" x14ac:dyDescent="0.4">
      <c r="A128" s="18">
        <v>104</v>
      </c>
      <c r="B128" s="19"/>
      <c r="C128" s="19"/>
      <c r="D128" s="21"/>
      <c r="E128" s="31"/>
      <c r="F128" s="19"/>
      <c r="G128" s="19"/>
      <c r="H128" s="19"/>
      <c r="I128" s="19"/>
      <c r="J128" s="19"/>
      <c r="K128" s="19"/>
      <c r="L128" s="19"/>
      <c r="M128" s="19"/>
      <c r="N128" s="19"/>
      <c r="O128" s="19"/>
      <c r="P128" s="19"/>
      <c r="Q128" s="19"/>
      <c r="R128" s="19"/>
      <c r="S128" s="19"/>
      <c r="T128" s="19"/>
      <c r="AH128" s="23"/>
      <c r="AT128" s="23"/>
      <c r="CU128" s="23"/>
      <c r="CV128" s="23"/>
      <c r="CW128" s="23"/>
    </row>
    <row r="129" spans="1:101" s="18" customFormat="1" x14ac:dyDescent="0.4">
      <c r="A129" s="18">
        <v>105</v>
      </c>
      <c r="B129" s="19"/>
      <c r="C129" s="19"/>
      <c r="D129" s="21"/>
      <c r="E129" s="31"/>
      <c r="F129" s="19"/>
      <c r="G129" s="19"/>
      <c r="H129" s="19"/>
      <c r="I129" s="19"/>
      <c r="J129" s="19"/>
      <c r="K129" s="19"/>
      <c r="L129" s="19"/>
      <c r="M129" s="19"/>
      <c r="N129" s="19"/>
      <c r="O129" s="19"/>
      <c r="P129" s="19"/>
      <c r="Q129" s="19"/>
      <c r="R129" s="19"/>
      <c r="S129" s="19"/>
      <c r="T129" s="19"/>
      <c r="AH129" s="23"/>
      <c r="AT129" s="23"/>
      <c r="CU129" s="23"/>
      <c r="CV129" s="23"/>
      <c r="CW129" s="23"/>
    </row>
    <row r="130" spans="1:101" s="18" customFormat="1" x14ac:dyDescent="0.4">
      <c r="A130" s="18">
        <v>106</v>
      </c>
      <c r="B130" s="19"/>
      <c r="C130" s="19"/>
      <c r="D130" s="21"/>
      <c r="E130" s="31"/>
      <c r="F130" s="19"/>
      <c r="G130" s="19"/>
      <c r="H130" s="19"/>
      <c r="I130" s="19"/>
      <c r="J130" s="19"/>
      <c r="K130" s="19"/>
      <c r="L130" s="19"/>
      <c r="M130" s="19"/>
      <c r="N130" s="19"/>
      <c r="O130" s="19"/>
      <c r="P130" s="19"/>
      <c r="Q130" s="19"/>
      <c r="R130" s="19"/>
      <c r="S130" s="19"/>
      <c r="T130" s="19"/>
      <c r="AH130" s="23"/>
      <c r="AT130" s="23"/>
      <c r="CU130" s="23"/>
      <c r="CV130" s="23"/>
      <c r="CW130" s="23"/>
    </row>
    <row r="131" spans="1:101" s="18" customFormat="1" x14ac:dyDescent="0.4">
      <c r="A131" s="18">
        <v>107</v>
      </c>
      <c r="B131" s="19"/>
      <c r="C131" s="19"/>
      <c r="D131" s="21"/>
      <c r="E131" s="31"/>
      <c r="F131" s="19"/>
      <c r="G131" s="19"/>
      <c r="H131" s="19"/>
      <c r="I131" s="19"/>
      <c r="J131" s="19"/>
      <c r="K131" s="19"/>
      <c r="L131" s="19"/>
      <c r="M131" s="19"/>
      <c r="N131" s="19"/>
      <c r="O131" s="19"/>
      <c r="P131" s="19"/>
      <c r="Q131" s="19"/>
      <c r="R131" s="19"/>
      <c r="S131" s="19"/>
      <c r="T131" s="19"/>
      <c r="AH131" s="23"/>
      <c r="AT131" s="23"/>
      <c r="CU131" s="23"/>
      <c r="CV131" s="23"/>
      <c r="CW131" s="23"/>
    </row>
    <row r="132" spans="1:101" s="18" customFormat="1" x14ac:dyDescent="0.4">
      <c r="A132" s="18">
        <v>108</v>
      </c>
      <c r="B132" s="19"/>
      <c r="C132" s="19"/>
      <c r="D132" s="21"/>
      <c r="E132" s="31"/>
      <c r="F132" s="19"/>
      <c r="G132" s="19"/>
      <c r="H132" s="19"/>
      <c r="I132" s="19"/>
      <c r="J132" s="19"/>
      <c r="K132" s="19"/>
      <c r="L132" s="19"/>
      <c r="M132" s="19"/>
      <c r="N132" s="19"/>
      <c r="O132" s="19"/>
      <c r="P132" s="19"/>
      <c r="Q132" s="19"/>
      <c r="R132" s="19"/>
      <c r="S132" s="19"/>
      <c r="T132" s="19"/>
      <c r="AH132" s="23"/>
      <c r="AT132" s="23"/>
      <c r="CU132" s="23"/>
      <c r="CV132" s="23"/>
      <c r="CW132" s="23"/>
    </row>
    <row r="133" spans="1:101" s="18" customFormat="1" x14ac:dyDescent="0.4">
      <c r="A133" s="18">
        <v>109</v>
      </c>
      <c r="B133" s="19"/>
      <c r="C133" s="19"/>
      <c r="D133" s="21"/>
      <c r="E133" s="31"/>
      <c r="F133" s="19"/>
      <c r="G133" s="19"/>
      <c r="H133" s="19"/>
      <c r="I133" s="19"/>
      <c r="J133" s="19"/>
      <c r="K133" s="19"/>
      <c r="L133" s="19"/>
      <c r="M133" s="19"/>
      <c r="N133" s="19"/>
      <c r="O133" s="19"/>
      <c r="P133" s="19"/>
      <c r="Q133" s="19"/>
      <c r="R133" s="19"/>
      <c r="S133" s="19"/>
      <c r="T133" s="19"/>
      <c r="AH133" s="23"/>
      <c r="AT133" s="23"/>
      <c r="CU133" s="23"/>
      <c r="CV133" s="23"/>
      <c r="CW133" s="23"/>
    </row>
    <row r="134" spans="1:101" s="18" customFormat="1" x14ac:dyDescent="0.4">
      <c r="A134" s="18">
        <v>110</v>
      </c>
      <c r="B134" s="19"/>
      <c r="C134" s="19"/>
      <c r="D134" s="21"/>
      <c r="E134" s="31"/>
      <c r="F134" s="19"/>
      <c r="G134" s="19"/>
      <c r="H134" s="19"/>
      <c r="I134" s="19"/>
      <c r="J134" s="19"/>
      <c r="K134" s="19"/>
      <c r="L134" s="19"/>
      <c r="M134" s="19"/>
      <c r="N134" s="19"/>
      <c r="O134" s="19"/>
      <c r="P134" s="19"/>
      <c r="Q134" s="19"/>
      <c r="R134" s="19"/>
      <c r="S134" s="19"/>
      <c r="T134" s="19"/>
      <c r="AH134" s="23"/>
      <c r="AT134" s="23"/>
      <c r="CU134" s="23"/>
      <c r="CV134" s="23"/>
      <c r="CW134" s="23"/>
    </row>
    <row r="135" spans="1:101" s="18" customFormat="1" x14ac:dyDescent="0.4">
      <c r="A135" s="18">
        <v>111</v>
      </c>
      <c r="B135" s="19"/>
      <c r="C135" s="19"/>
      <c r="D135" s="21"/>
      <c r="E135" s="31"/>
      <c r="F135" s="19"/>
      <c r="G135" s="19"/>
      <c r="H135" s="19"/>
      <c r="I135" s="19"/>
      <c r="J135" s="19"/>
      <c r="K135" s="19"/>
      <c r="L135" s="19"/>
      <c r="M135" s="19"/>
      <c r="N135" s="19"/>
      <c r="O135" s="19"/>
      <c r="P135" s="19"/>
      <c r="Q135" s="19"/>
      <c r="R135" s="19"/>
      <c r="S135" s="19"/>
      <c r="T135" s="19"/>
      <c r="AH135" s="23"/>
      <c r="AT135" s="23"/>
      <c r="CU135" s="23"/>
      <c r="CV135" s="23"/>
      <c r="CW135" s="23"/>
    </row>
    <row r="136" spans="1:101" s="18" customFormat="1" x14ac:dyDescent="0.4">
      <c r="A136" s="18">
        <v>112</v>
      </c>
      <c r="B136" s="19"/>
      <c r="C136" s="19"/>
      <c r="D136" s="21"/>
      <c r="E136" s="31"/>
      <c r="F136" s="19"/>
      <c r="G136" s="19"/>
      <c r="H136" s="19"/>
      <c r="I136" s="19"/>
      <c r="J136" s="19"/>
      <c r="K136" s="19"/>
      <c r="L136" s="19"/>
      <c r="M136" s="19"/>
      <c r="N136" s="19"/>
      <c r="O136" s="19"/>
      <c r="P136" s="19"/>
      <c r="Q136" s="19"/>
      <c r="R136" s="19"/>
      <c r="S136" s="19"/>
      <c r="T136" s="19"/>
      <c r="AH136" s="23"/>
      <c r="AT136" s="23"/>
      <c r="CU136" s="23"/>
      <c r="CV136" s="23"/>
      <c r="CW136" s="23"/>
    </row>
    <row r="137" spans="1:101" s="18" customFormat="1" x14ac:dyDescent="0.4">
      <c r="A137" s="18">
        <v>113</v>
      </c>
      <c r="B137" s="19"/>
      <c r="C137" s="19"/>
      <c r="D137" s="21"/>
      <c r="E137" s="31"/>
      <c r="F137" s="19"/>
      <c r="G137" s="19"/>
      <c r="H137" s="19"/>
      <c r="I137" s="19"/>
      <c r="J137" s="19"/>
      <c r="K137" s="19"/>
      <c r="L137" s="19"/>
      <c r="M137" s="19"/>
      <c r="N137" s="19"/>
      <c r="O137" s="19"/>
      <c r="P137" s="19"/>
      <c r="Q137" s="19"/>
      <c r="R137" s="19"/>
      <c r="S137" s="19"/>
      <c r="T137" s="19"/>
      <c r="AH137" s="23"/>
      <c r="AT137" s="23"/>
      <c r="CU137" s="23"/>
      <c r="CV137" s="23"/>
      <c r="CW137" s="23"/>
    </row>
    <row r="138" spans="1:101" s="18" customFormat="1" x14ac:dyDescent="0.4">
      <c r="A138" s="18">
        <v>114</v>
      </c>
      <c r="B138" s="19"/>
      <c r="C138" s="19"/>
      <c r="D138" s="21"/>
      <c r="E138" s="31"/>
      <c r="F138" s="19"/>
      <c r="G138" s="19"/>
      <c r="H138" s="19"/>
      <c r="I138" s="19"/>
      <c r="J138" s="19"/>
      <c r="K138" s="19"/>
      <c r="L138" s="19"/>
      <c r="M138" s="19"/>
      <c r="N138" s="19"/>
      <c r="O138" s="19"/>
      <c r="P138" s="19"/>
      <c r="Q138" s="19"/>
      <c r="R138" s="19"/>
      <c r="S138" s="19"/>
      <c r="T138" s="19"/>
      <c r="AH138" s="23"/>
      <c r="AT138" s="23"/>
      <c r="CU138" s="23"/>
      <c r="CV138" s="23"/>
      <c r="CW138" s="23"/>
    </row>
    <row r="139" spans="1:101" s="18" customFormat="1" x14ac:dyDescent="0.4">
      <c r="A139" s="18">
        <v>115</v>
      </c>
      <c r="B139" s="19"/>
      <c r="C139" s="19"/>
      <c r="D139" s="21"/>
      <c r="E139" s="31"/>
      <c r="F139" s="19"/>
      <c r="G139" s="19"/>
      <c r="H139" s="19"/>
      <c r="I139" s="19"/>
      <c r="J139" s="19"/>
      <c r="K139" s="19"/>
      <c r="L139" s="19"/>
      <c r="M139" s="19"/>
      <c r="N139" s="19"/>
      <c r="O139" s="19"/>
      <c r="P139" s="19"/>
      <c r="Q139" s="19"/>
      <c r="R139" s="19"/>
      <c r="S139" s="19"/>
      <c r="T139" s="19"/>
      <c r="AH139" s="23"/>
      <c r="AT139" s="23"/>
      <c r="CU139" s="23"/>
      <c r="CV139" s="23"/>
      <c r="CW139" s="23"/>
    </row>
    <row r="140" spans="1:101" s="18" customFormat="1" x14ac:dyDescent="0.4">
      <c r="A140" s="18">
        <v>116</v>
      </c>
      <c r="B140" s="19"/>
      <c r="C140" s="19"/>
      <c r="D140" s="21"/>
      <c r="E140" s="31"/>
      <c r="F140" s="19"/>
      <c r="G140" s="19"/>
      <c r="H140" s="19"/>
      <c r="I140" s="19"/>
      <c r="J140" s="19"/>
      <c r="K140" s="19"/>
      <c r="L140" s="19"/>
      <c r="M140" s="19"/>
      <c r="N140" s="19"/>
      <c r="O140" s="19"/>
      <c r="P140" s="19"/>
      <c r="Q140" s="19"/>
      <c r="R140" s="19"/>
      <c r="S140" s="19"/>
      <c r="T140" s="19"/>
      <c r="AH140" s="23"/>
      <c r="AT140" s="23"/>
      <c r="CU140" s="23"/>
      <c r="CV140" s="23"/>
      <c r="CW140" s="23"/>
    </row>
    <row r="141" spans="1:101" s="18" customFormat="1" x14ac:dyDescent="0.4">
      <c r="A141" s="18">
        <v>117</v>
      </c>
      <c r="B141" s="19"/>
      <c r="C141" s="19"/>
      <c r="D141" s="21"/>
      <c r="E141" s="31"/>
      <c r="F141" s="19"/>
      <c r="G141" s="19"/>
      <c r="H141" s="19"/>
      <c r="I141" s="19"/>
      <c r="J141" s="19"/>
      <c r="K141" s="19"/>
      <c r="L141" s="19"/>
      <c r="M141" s="19"/>
      <c r="N141" s="19"/>
      <c r="O141" s="19"/>
      <c r="P141" s="19"/>
      <c r="Q141" s="19"/>
      <c r="R141" s="19"/>
      <c r="S141" s="19"/>
      <c r="T141" s="19"/>
      <c r="AH141" s="23"/>
      <c r="AT141" s="23"/>
      <c r="CU141" s="23"/>
      <c r="CV141" s="23"/>
      <c r="CW141" s="23"/>
    </row>
    <row r="142" spans="1:101" s="18" customFormat="1" x14ac:dyDescent="0.4">
      <c r="A142" s="18">
        <v>118</v>
      </c>
      <c r="B142" s="19"/>
      <c r="C142" s="19"/>
      <c r="D142" s="21"/>
      <c r="E142" s="31"/>
      <c r="F142" s="19"/>
      <c r="G142" s="19"/>
      <c r="H142" s="19"/>
      <c r="I142" s="19"/>
      <c r="J142" s="19"/>
      <c r="K142" s="19"/>
      <c r="L142" s="19"/>
      <c r="M142" s="19"/>
      <c r="N142" s="19"/>
      <c r="O142" s="19"/>
      <c r="P142" s="19"/>
      <c r="Q142" s="19"/>
      <c r="R142" s="19"/>
      <c r="S142" s="19"/>
      <c r="T142" s="19"/>
      <c r="AH142" s="23"/>
      <c r="AT142" s="23"/>
      <c r="CU142" s="23"/>
      <c r="CV142" s="23"/>
      <c r="CW142" s="23"/>
    </row>
    <row r="143" spans="1:101" s="18" customFormat="1" x14ac:dyDescent="0.4">
      <c r="A143" s="18">
        <v>119</v>
      </c>
      <c r="B143" s="19"/>
      <c r="C143" s="19"/>
      <c r="D143" s="21"/>
      <c r="E143" s="31"/>
      <c r="F143" s="19"/>
      <c r="G143" s="19"/>
      <c r="H143" s="19"/>
      <c r="I143" s="19"/>
      <c r="J143" s="19"/>
      <c r="K143" s="19"/>
      <c r="L143" s="19"/>
      <c r="M143" s="19"/>
      <c r="N143" s="19"/>
      <c r="O143" s="19"/>
      <c r="P143" s="19"/>
      <c r="Q143" s="19"/>
      <c r="R143" s="19"/>
      <c r="S143" s="19"/>
      <c r="T143" s="19"/>
      <c r="AH143" s="23"/>
      <c r="AT143" s="23"/>
      <c r="CU143" s="23"/>
      <c r="CV143" s="23"/>
      <c r="CW143" s="23"/>
    </row>
    <row r="144" spans="1:101" s="18" customFormat="1" x14ac:dyDescent="0.4">
      <c r="A144" s="18">
        <v>120</v>
      </c>
      <c r="B144" s="19"/>
      <c r="C144" s="19"/>
      <c r="D144" s="21"/>
      <c r="E144" s="31"/>
      <c r="F144" s="19"/>
      <c r="G144" s="19"/>
      <c r="H144" s="19"/>
      <c r="I144" s="19"/>
      <c r="J144" s="19"/>
      <c r="K144" s="19"/>
      <c r="L144" s="19"/>
      <c r="M144" s="19"/>
      <c r="N144" s="19"/>
      <c r="O144" s="19"/>
      <c r="P144" s="19"/>
      <c r="Q144" s="19"/>
      <c r="R144" s="19"/>
      <c r="S144" s="19"/>
      <c r="T144" s="19"/>
      <c r="AH144" s="23"/>
      <c r="AT144" s="23"/>
      <c r="CU144" s="23"/>
      <c r="CV144" s="23"/>
      <c r="CW144" s="23"/>
    </row>
    <row r="145" spans="1:101" s="18" customFormat="1" x14ac:dyDescent="0.4">
      <c r="A145" s="18">
        <v>121</v>
      </c>
      <c r="B145" s="19"/>
      <c r="C145" s="19"/>
      <c r="D145" s="21"/>
      <c r="E145" s="31"/>
      <c r="F145" s="19"/>
      <c r="G145" s="19"/>
      <c r="H145" s="19"/>
      <c r="I145" s="19"/>
      <c r="J145" s="19"/>
      <c r="K145" s="19"/>
      <c r="L145" s="19"/>
      <c r="M145" s="19"/>
      <c r="N145" s="19"/>
      <c r="O145" s="19"/>
      <c r="P145" s="19"/>
      <c r="Q145" s="19"/>
      <c r="R145" s="19"/>
      <c r="S145" s="19"/>
      <c r="T145" s="19"/>
      <c r="AH145" s="23"/>
      <c r="AT145" s="23"/>
      <c r="CU145" s="23"/>
      <c r="CV145" s="23"/>
      <c r="CW145" s="23"/>
    </row>
    <row r="146" spans="1:101" s="18" customFormat="1" x14ac:dyDescent="0.4">
      <c r="A146" s="18">
        <v>122</v>
      </c>
      <c r="B146" s="19"/>
      <c r="C146" s="19"/>
      <c r="D146" s="21"/>
      <c r="E146" s="31"/>
      <c r="F146" s="19"/>
      <c r="G146" s="19"/>
      <c r="H146" s="19"/>
      <c r="I146" s="19"/>
      <c r="J146" s="19"/>
      <c r="K146" s="19"/>
      <c r="L146" s="19"/>
      <c r="M146" s="19"/>
      <c r="N146" s="19"/>
      <c r="O146" s="19"/>
      <c r="P146" s="19"/>
      <c r="Q146" s="19"/>
      <c r="R146" s="19"/>
      <c r="S146" s="19"/>
      <c r="T146" s="19"/>
      <c r="AH146" s="23"/>
      <c r="AT146" s="23"/>
      <c r="CU146" s="23"/>
      <c r="CV146" s="23"/>
      <c r="CW146" s="23"/>
    </row>
    <row r="147" spans="1:101" s="18" customFormat="1" x14ac:dyDescent="0.4">
      <c r="A147" s="18">
        <v>123</v>
      </c>
      <c r="B147" s="19"/>
      <c r="C147" s="19"/>
      <c r="D147" s="21"/>
      <c r="E147" s="31"/>
      <c r="F147" s="19"/>
      <c r="G147" s="19"/>
      <c r="H147" s="19"/>
      <c r="I147" s="19"/>
      <c r="J147" s="19"/>
      <c r="K147" s="19"/>
      <c r="L147" s="19"/>
      <c r="M147" s="19"/>
      <c r="N147" s="19"/>
      <c r="O147" s="19"/>
      <c r="P147" s="19"/>
      <c r="Q147" s="19"/>
      <c r="R147" s="19"/>
      <c r="S147" s="19"/>
      <c r="T147" s="19"/>
      <c r="AH147" s="23"/>
      <c r="AT147" s="23"/>
      <c r="CU147" s="23"/>
      <c r="CV147" s="23"/>
      <c r="CW147" s="23"/>
    </row>
    <row r="148" spans="1:101" s="18" customFormat="1" x14ac:dyDescent="0.4">
      <c r="A148" s="18">
        <v>124</v>
      </c>
      <c r="B148" s="19"/>
      <c r="C148" s="19"/>
      <c r="D148" s="21"/>
      <c r="E148" s="31"/>
      <c r="F148" s="19"/>
      <c r="G148" s="19"/>
      <c r="H148" s="19"/>
      <c r="I148" s="19"/>
      <c r="J148" s="19"/>
      <c r="K148" s="19"/>
      <c r="L148" s="19"/>
      <c r="M148" s="19"/>
      <c r="N148" s="19"/>
      <c r="O148" s="19"/>
      <c r="P148" s="19"/>
      <c r="Q148" s="19"/>
      <c r="R148" s="19"/>
      <c r="S148" s="19"/>
      <c r="T148" s="19"/>
      <c r="AH148" s="23"/>
      <c r="AT148" s="23"/>
      <c r="CU148" s="23"/>
      <c r="CV148" s="23"/>
      <c r="CW148" s="23"/>
    </row>
    <row r="149" spans="1:101" s="18" customFormat="1" x14ac:dyDescent="0.4">
      <c r="A149" s="18">
        <v>125</v>
      </c>
      <c r="B149" s="19"/>
      <c r="C149" s="19"/>
      <c r="D149" s="21"/>
      <c r="E149" s="31"/>
      <c r="F149" s="19"/>
      <c r="G149" s="19"/>
      <c r="H149" s="19"/>
      <c r="I149" s="19"/>
      <c r="J149" s="19"/>
      <c r="K149" s="19"/>
      <c r="L149" s="19"/>
      <c r="M149" s="19"/>
      <c r="N149" s="19"/>
      <c r="O149" s="19"/>
      <c r="P149" s="19"/>
      <c r="Q149" s="19"/>
      <c r="R149" s="19"/>
      <c r="S149" s="19"/>
      <c r="T149" s="19"/>
      <c r="AH149" s="23"/>
      <c r="AT149" s="23"/>
      <c r="CU149" s="23"/>
      <c r="CV149" s="23"/>
      <c r="CW149" s="23"/>
    </row>
    <row r="150" spans="1:101" s="18" customFormat="1" x14ac:dyDescent="0.4">
      <c r="A150" s="18">
        <v>126</v>
      </c>
      <c r="B150" s="19"/>
      <c r="C150" s="19"/>
      <c r="D150" s="21"/>
      <c r="E150" s="31"/>
      <c r="F150" s="19"/>
      <c r="G150" s="19"/>
      <c r="H150" s="19"/>
      <c r="I150" s="19"/>
      <c r="J150" s="19"/>
      <c r="K150" s="19"/>
      <c r="L150" s="19"/>
      <c r="M150" s="19"/>
      <c r="N150" s="19"/>
      <c r="O150" s="19"/>
      <c r="P150" s="19"/>
      <c r="Q150" s="19"/>
      <c r="R150" s="19"/>
      <c r="S150" s="19"/>
      <c r="T150" s="19"/>
      <c r="AH150" s="23"/>
      <c r="AT150" s="23"/>
      <c r="CU150" s="23"/>
      <c r="CV150" s="23"/>
      <c r="CW150" s="23"/>
    </row>
    <row r="151" spans="1:101" s="18" customFormat="1" x14ac:dyDescent="0.4">
      <c r="A151" s="18">
        <v>127</v>
      </c>
      <c r="B151" s="19"/>
      <c r="C151" s="19"/>
      <c r="D151" s="21"/>
      <c r="E151" s="31"/>
      <c r="F151" s="19"/>
      <c r="G151" s="19"/>
      <c r="H151" s="19"/>
      <c r="I151" s="19"/>
      <c r="J151" s="19"/>
      <c r="K151" s="19"/>
      <c r="L151" s="19"/>
      <c r="M151" s="19"/>
      <c r="N151" s="19"/>
      <c r="O151" s="19"/>
      <c r="P151" s="19"/>
      <c r="Q151" s="19"/>
      <c r="R151" s="19"/>
      <c r="S151" s="19"/>
      <c r="T151" s="19"/>
      <c r="AH151" s="23"/>
      <c r="AT151" s="23"/>
      <c r="CU151" s="23"/>
      <c r="CV151" s="23"/>
      <c r="CW151" s="23"/>
    </row>
    <row r="152" spans="1:101" s="18" customFormat="1" x14ac:dyDescent="0.4">
      <c r="A152" s="18">
        <v>128</v>
      </c>
      <c r="B152" s="19"/>
      <c r="C152" s="19"/>
      <c r="D152" s="21"/>
      <c r="E152" s="31"/>
      <c r="F152" s="19"/>
      <c r="G152" s="19"/>
      <c r="H152" s="19"/>
      <c r="I152" s="19"/>
      <c r="J152" s="19"/>
      <c r="K152" s="19"/>
      <c r="L152" s="19"/>
      <c r="M152" s="19"/>
      <c r="N152" s="19"/>
      <c r="O152" s="19"/>
      <c r="P152" s="19"/>
      <c r="Q152" s="19"/>
      <c r="R152" s="19"/>
      <c r="S152" s="19"/>
      <c r="T152" s="19"/>
      <c r="AH152" s="23"/>
      <c r="AT152" s="23"/>
      <c r="CU152" s="23"/>
      <c r="CV152" s="23"/>
      <c r="CW152" s="23"/>
    </row>
    <row r="153" spans="1:101" s="18" customFormat="1" x14ac:dyDescent="0.4">
      <c r="A153" s="18">
        <v>129</v>
      </c>
      <c r="B153" s="19"/>
      <c r="C153" s="19"/>
      <c r="D153" s="21"/>
      <c r="E153" s="31"/>
      <c r="F153" s="19"/>
      <c r="G153" s="19"/>
      <c r="H153" s="19"/>
      <c r="I153" s="19"/>
      <c r="J153" s="19"/>
      <c r="K153" s="19"/>
      <c r="L153" s="19"/>
      <c r="M153" s="19"/>
      <c r="N153" s="19"/>
      <c r="O153" s="19"/>
      <c r="P153" s="19"/>
      <c r="Q153" s="19"/>
      <c r="R153" s="19"/>
      <c r="S153" s="19"/>
      <c r="T153" s="19"/>
      <c r="AH153" s="23"/>
      <c r="AT153" s="23"/>
      <c r="CU153" s="23"/>
      <c r="CV153" s="23"/>
      <c r="CW153" s="23"/>
    </row>
    <row r="154" spans="1:101" s="18" customFormat="1" x14ac:dyDescent="0.4">
      <c r="A154" s="18">
        <v>130</v>
      </c>
      <c r="B154" s="19"/>
      <c r="C154" s="19"/>
      <c r="D154" s="21"/>
      <c r="E154" s="31"/>
      <c r="F154" s="19"/>
      <c r="G154" s="19"/>
      <c r="H154" s="19"/>
      <c r="I154" s="19"/>
      <c r="J154" s="19"/>
      <c r="K154" s="19"/>
      <c r="L154" s="19"/>
      <c r="M154" s="19"/>
      <c r="N154" s="19"/>
      <c r="O154" s="19"/>
      <c r="P154" s="19"/>
      <c r="Q154" s="19"/>
      <c r="R154" s="19"/>
      <c r="S154" s="19"/>
      <c r="T154" s="19"/>
      <c r="AH154" s="23"/>
      <c r="AT154" s="23"/>
      <c r="CU154" s="23"/>
      <c r="CV154" s="23"/>
      <c r="CW154" s="23"/>
    </row>
    <row r="155" spans="1:101" s="18" customFormat="1" x14ac:dyDescent="0.4">
      <c r="A155" s="18">
        <v>131</v>
      </c>
      <c r="B155" s="19"/>
      <c r="C155" s="19"/>
      <c r="D155" s="21"/>
      <c r="E155" s="31"/>
      <c r="F155" s="19"/>
      <c r="G155" s="19"/>
      <c r="H155" s="19"/>
      <c r="I155" s="19"/>
      <c r="J155" s="19"/>
      <c r="K155" s="19"/>
      <c r="L155" s="19"/>
      <c r="M155" s="19"/>
      <c r="N155" s="19"/>
      <c r="O155" s="19"/>
      <c r="P155" s="19"/>
      <c r="Q155" s="19"/>
      <c r="R155" s="19"/>
      <c r="S155" s="19"/>
      <c r="T155" s="19"/>
      <c r="AH155" s="23"/>
      <c r="AT155" s="23"/>
      <c r="CU155" s="23"/>
      <c r="CV155" s="23"/>
      <c r="CW155" s="23"/>
    </row>
    <row r="156" spans="1:101" s="18" customFormat="1" x14ac:dyDescent="0.4">
      <c r="A156" s="18">
        <v>132</v>
      </c>
      <c r="B156" s="19"/>
      <c r="C156" s="19"/>
      <c r="D156" s="21"/>
      <c r="E156" s="31"/>
      <c r="F156" s="19"/>
      <c r="G156" s="19"/>
      <c r="H156" s="19"/>
      <c r="I156" s="19"/>
      <c r="J156" s="19"/>
      <c r="K156" s="19"/>
      <c r="L156" s="19"/>
      <c r="M156" s="19"/>
      <c r="N156" s="19"/>
      <c r="O156" s="19"/>
      <c r="P156" s="19"/>
      <c r="Q156" s="19"/>
      <c r="R156" s="19"/>
      <c r="S156" s="19"/>
      <c r="T156" s="19"/>
      <c r="AH156" s="23"/>
      <c r="AT156" s="23"/>
      <c r="CU156" s="23"/>
      <c r="CV156" s="23"/>
      <c r="CW156" s="23"/>
    </row>
    <row r="157" spans="1:101" s="18" customFormat="1" x14ac:dyDescent="0.4">
      <c r="A157" s="18">
        <v>133</v>
      </c>
      <c r="B157" s="19"/>
      <c r="C157" s="19"/>
      <c r="D157" s="21"/>
      <c r="E157" s="31"/>
      <c r="F157" s="19"/>
      <c r="G157" s="19"/>
      <c r="H157" s="19"/>
      <c r="I157" s="19"/>
      <c r="J157" s="19"/>
      <c r="K157" s="19"/>
      <c r="L157" s="19"/>
      <c r="M157" s="19"/>
      <c r="N157" s="19"/>
      <c r="O157" s="19"/>
      <c r="P157" s="19"/>
      <c r="Q157" s="19"/>
      <c r="R157" s="19"/>
      <c r="S157" s="19"/>
      <c r="T157" s="19"/>
      <c r="AH157" s="23"/>
      <c r="AT157" s="23"/>
      <c r="CU157" s="23"/>
      <c r="CV157" s="23"/>
      <c r="CW157" s="23"/>
    </row>
    <row r="158" spans="1:101" s="18" customFormat="1" x14ac:dyDescent="0.4">
      <c r="A158" s="18">
        <v>134</v>
      </c>
      <c r="B158" s="19"/>
      <c r="C158" s="19"/>
      <c r="D158" s="21"/>
      <c r="E158" s="31"/>
      <c r="F158" s="19"/>
      <c r="G158" s="19"/>
      <c r="H158" s="19"/>
      <c r="I158" s="19"/>
      <c r="J158" s="19"/>
      <c r="K158" s="19"/>
      <c r="L158" s="19"/>
      <c r="M158" s="19"/>
      <c r="N158" s="19"/>
      <c r="O158" s="19"/>
      <c r="P158" s="19"/>
      <c r="Q158" s="19"/>
      <c r="R158" s="19"/>
      <c r="S158" s="19"/>
      <c r="T158" s="19"/>
      <c r="AH158" s="23"/>
      <c r="AT158" s="23"/>
      <c r="CU158" s="23"/>
      <c r="CV158" s="23"/>
      <c r="CW158" s="23"/>
    </row>
    <row r="159" spans="1:101" s="18" customFormat="1" x14ac:dyDescent="0.4">
      <c r="A159" s="18">
        <v>135</v>
      </c>
      <c r="B159" s="19"/>
      <c r="C159" s="19"/>
      <c r="D159" s="21"/>
      <c r="E159" s="31"/>
      <c r="F159" s="19"/>
      <c r="G159" s="19"/>
      <c r="H159" s="19"/>
      <c r="I159" s="19"/>
      <c r="J159" s="19"/>
      <c r="K159" s="19"/>
      <c r="L159" s="19"/>
      <c r="M159" s="19"/>
      <c r="N159" s="19"/>
      <c r="O159" s="19"/>
      <c r="P159" s="19"/>
      <c r="Q159" s="19"/>
      <c r="R159" s="19"/>
      <c r="S159" s="19"/>
      <c r="T159" s="19"/>
      <c r="AH159" s="23"/>
      <c r="AT159" s="23"/>
      <c r="CU159" s="23"/>
      <c r="CV159" s="23"/>
      <c r="CW159" s="23"/>
    </row>
    <row r="160" spans="1:101" s="18" customFormat="1" x14ac:dyDescent="0.4">
      <c r="A160" s="18">
        <v>136</v>
      </c>
      <c r="B160" s="19"/>
      <c r="C160" s="19"/>
      <c r="D160" s="21"/>
      <c r="E160" s="31"/>
      <c r="F160" s="19"/>
      <c r="G160" s="19"/>
      <c r="H160" s="19"/>
      <c r="I160" s="19"/>
      <c r="J160" s="19"/>
      <c r="K160" s="19"/>
      <c r="L160" s="19"/>
      <c r="M160" s="19"/>
      <c r="N160" s="19"/>
      <c r="O160" s="19"/>
      <c r="P160" s="19"/>
      <c r="Q160" s="19"/>
      <c r="R160" s="19"/>
      <c r="S160" s="19"/>
      <c r="T160" s="19"/>
      <c r="AH160" s="23"/>
      <c r="AT160" s="23"/>
      <c r="CU160" s="23"/>
      <c r="CV160" s="23"/>
      <c r="CW160" s="23"/>
    </row>
    <row r="161" spans="1:101" s="18" customFormat="1" x14ac:dyDescent="0.4">
      <c r="A161" s="18">
        <v>137</v>
      </c>
      <c r="B161" s="19"/>
      <c r="C161" s="19"/>
      <c r="D161" s="21"/>
      <c r="E161" s="31"/>
      <c r="F161" s="19"/>
      <c r="G161" s="19"/>
      <c r="H161" s="19"/>
      <c r="I161" s="19"/>
      <c r="J161" s="19"/>
      <c r="K161" s="19"/>
      <c r="L161" s="19"/>
      <c r="M161" s="19"/>
      <c r="N161" s="19"/>
      <c r="O161" s="19"/>
      <c r="P161" s="19"/>
      <c r="Q161" s="19"/>
      <c r="R161" s="19"/>
      <c r="S161" s="19"/>
      <c r="T161" s="19"/>
      <c r="AH161" s="23"/>
      <c r="AT161" s="23"/>
      <c r="CU161" s="23"/>
      <c r="CV161" s="23"/>
      <c r="CW161" s="23"/>
    </row>
    <row r="162" spans="1:101" s="18" customFormat="1" x14ac:dyDescent="0.4">
      <c r="A162" s="18">
        <v>138</v>
      </c>
      <c r="B162" s="19"/>
      <c r="C162" s="19"/>
      <c r="D162" s="21"/>
      <c r="E162" s="31"/>
      <c r="F162" s="19"/>
      <c r="G162" s="19"/>
      <c r="H162" s="19"/>
      <c r="I162" s="19"/>
      <c r="J162" s="19"/>
      <c r="K162" s="19"/>
      <c r="L162" s="19"/>
      <c r="M162" s="19"/>
      <c r="N162" s="19"/>
      <c r="O162" s="19"/>
      <c r="P162" s="19"/>
      <c r="Q162" s="19"/>
      <c r="R162" s="19"/>
      <c r="S162" s="19"/>
      <c r="T162" s="19"/>
      <c r="AH162" s="23"/>
      <c r="AT162" s="23"/>
      <c r="CU162" s="23"/>
      <c r="CV162" s="23"/>
      <c r="CW162" s="23"/>
    </row>
    <row r="163" spans="1:101" s="18" customFormat="1" x14ac:dyDescent="0.4">
      <c r="A163" s="18">
        <v>139</v>
      </c>
      <c r="B163" s="19"/>
      <c r="C163" s="19"/>
      <c r="D163" s="21"/>
      <c r="E163" s="31"/>
      <c r="F163" s="19"/>
      <c r="G163" s="19"/>
      <c r="H163" s="19"/>
      <c r="I163" s="19"/>
      <c r="J163" s="19"/>
      <c r="K163" s="19"/>
      <c r="L163" s="19"/>
      <c r="M163" s="19"/>
      <c r="N163" s="19"/>
      <c r="O163" s="19"/>
      <c r="P163" s="19"/>
      <c r="Q163" s="19"/>
      <c r="R163" s="19"/>
      <c r="S163" s="19"/>
      <c r="T163" s="19"/>
      <c r="AH163" s="23"/>
      <c r="AT163" s="23"/>
      <c r="CU163" s="23"/>
      <c r="CV163" s="23"/>
      <c r="CW163" s="23"/>
    </row>
    <row r="164" spans="1:101" s="18" customFormat="1" x14ac:dyDescent="0.4">
      <c r="A164" s="18">
        <v>140</v>
      </c>
      <c r="B164" s="19"/>
      <c r="C164" s="19"/>
      <c r="D164" s="21"/>
      <c r="E164" s="31"/>
      <c r="F164" s="19"/>
      <c r="G164" s="19"/>
      <c r="H164" s="19"/>
      <c r="I164" s="19"/>
      <c r="J164" s="19"/>
      <c r="K164" s="19"/>
      <c r="L164" s="19"/>
      <c r="M164" s="19"/>
      <c r="N164" s="19"/>
      <c r="O164" s="19"/>
      <c r="P164" s="19"/>
      <c r="Q164" s="19"/>
      <c r="R164" s="19"/>
      <c r="S164" s="19"/>
      <c r="T164" s="19"/>
      <c r="AH164" s="23"/>
      <c r="AT164" s="23"/>
      <c r="CU164" s="23"/>
      <c r="CV164" s="23"/>
      <c r="CW164" s="23"/>
    </row>
    <row r="165" spans="1:101" s="18" customFormat="1" x14ac:dyDescent="0.4">
      <c r="A165" s="18">
        <v>141</v>
      </c>
      <c r="B165" s="19"/>
      <c r="C165" s="19"/>
      <c r="D165" s="21"/>
      <c r="E165" s="31"/>
      <c r="F165" s="19"/>
      <c r="G165" s="19"/>
      <c r="H165" s="19"/>
      <c r="I165" s="19"/>
      <c r="J165" s="19"/>
      <c r="K165" s="19"/>
      <c r="L165" s="19"/>
      <c r="M165" s="19"/>
      <c r="N165" s="19"/>
      <c r="O165" s="19"/>
      <c r="P165" s="19"/>
      <c r="Q165" s="19"/>
      <c r="R165" s="19"/>
      <c r="S165" s="19"/>
      <c r="T165" s="19"/>
      <c r="AH165" s="23"/>
      <c r="AT165" s="23"/>
      <c r="CU165" s="23"/>
      <c r="CV165" s="23"/>
      <c r="CW165" s="23"/>
    </row>
    <row r="166" spans="1:101" s="18" customFormat="1" x14ac:dyDescent="0.4">
      <c r="A166" s="18">
        <v>142</v>
      </c>
      <c r="B166" s="19"/>
      <c r="C166" s="19"/>
      <c r="D166" s="21"/>
      <c r="E166" s="31"/>
      <c r="F166" s="19"/>
      <c r="G166" s="19"/>
      <c r="H166" s="19"/>
      <c r="I166" s="19"/>
      <c r="J166" s="19"/>
      <c r="K166" s="19"/>
      <c r="L166" s="19"/>
      <c r="M166" s="19"/>
      <c r="N166" s="19"/>
      <c r="O166" s="19"/>
      <c r="P166" s="19"/>
      <c r="Q166" s="19"/>
      <c r="R166" s="19"/>
      <c r="S166" s="19"/>
      <c r="T166" s="19"/>
      <c r="AH166" s="23"/>
      <c r="AT166" s="23"/>
      <c r="CU166" s="23"/>
      <c r="CV166" s="23"/>
      <c r="CW166" s="23"/>
    </row>
    <row r="167" spans="1:101" s="18" customFormat="1" x14ac:dyDescent="0.4">
      <c r="A167" s="18">
        <v>143</v>
      </c>
      <c r="B167" s="19"/>
      <c r="C167" s="19"/>
      <c r="D167" s="21"/>
      <c r="E167" s="31"/>
      <c r="F167" s="19"/>
      <c r="G167" s="19"/>
      <c r="H167" s="19"/>
      <c r="I167" s="19"/>
      <c r="J167" s="19"/>
      <c r="K167" s="19"/>
      <c r="L167" s="19"/>
      <c r="M167" s="19"/>
      <c r="N167" s="19"/>
      <c r="O167" s="19"/>
      <c r="P167" s="19"/>
      <c r="Q167" s="19"/>
      <c r="R167" s="19"/>
      <c r="S167" s="19"/>
      <c r="T167" s="19"/>
      <c r="AH167" s="23"/>
      <c r="AT167" s="23"/>
      <c r="CU167" s="23"/>
      <c r="CV167" s="23"/>
      <c r="CW167" s="23"/>
    </row>
    <row r="168" spans="1:101" s="18" customFormat="1" x14ac:dyDescent="0.4">
      <c r="A168" s="18">
        <v>144</v>
      </c>
      <c r="B168" s="19"/>
      <c r="C168" s="19"/>
      <c r="D168" s="21"/>
      <c r="E168" s="31"/>
      <c r="F168" s="19"/>
      <c r="G168" s="19"/>
      <c r="H168" s="19"/>
      <c r="I168" s="19"/>
      <c r="J168" s="19"/>
      <c r="K168" s="19"/>
      <c r="L168" s="19"/>
      <c r="M168" s="19"/>
      <c r="N168" s="19"/>
      <c r="O168" s="19"/>
      <c r="P168" s="19"/>
      <c r="Q168" s="19"/>
      <c r="R168" s="19"/>
      <c r="S168" s="19"/>
      <c r="T168" s="19"/>
      <c r="AH168" s="23"/>
      <c r="AT168" s="23"/>
      <c r="CU168" s="23"/>
      <c r="CV168" s="23"/>
      <c r="CW168" s="23"/>
    </row>
    <row r="169" spans="1:101" s="18" customFormat="1" x14ac:dyDescent="0.4">
      <c r="A169" s="18">
        <v>145</v>
      </c>
      <c r="B169" s="19"/>
      <c r="C169" s="19"/>
      <c r="D169" s="21"/>
      <c r="E169" s="31"/>
      <c r="F169" s="19"/>
      <c r="G169" s="19"/>
      <c r="H169" s="19"/>
      <c r="I169" s="19"/>
      <c r="J169" s="19"/>
      <c r="K169" s="19"/>
      <c r="L169" s="19"/>
      <c r="M169" s="19"/>
      <c r="N169" s="19"/>
      <c r="O169" s="19"/>
      <c r="P169" s="19"/>
      <c r="Q169" s="19"/>
      <c r="R169" s="19"/>
      <c r="S169" s="19"/>
      <c r="T169" s="19"/>
      <c r="AH169" s="23"/>
      <c r="AT169" s="23"/>
      <c r="CU169" s="23"/>
      <c r="CV169" s="23"/>
      <c r="CW169" s="23"/>
    </row>
    <row r="170" spans="1:101" s="18" customFormat="1" x14ac:dyDescent="0.4">
      <c r="A170" s="18">
        <v>146</v>
      </c>
      <c r="B170" s="19"/>
      <c r="C170" s="19"/>
      <c r="D170" s="21"/>
      <c r="E170" s="31"/>
      <c r="F170" s="19"/>
      <c r="G170" s="19"/>
      <c r="H170" s="19"/>
      <c r="I170" s="19"/>
      <c r="J170" s="19"/>
      <c r="K170" s="19"/>
      <c r="L170" s="19"/>
      <c r="M170" s="19"/>
      <c r="N170" s="19"/>
      <c r="O170" s="19"/>
      <c r="P170" s="19"/>
      <c r="Q170" s="19"/>
      <c r="R170" s="19"/>
      <c r="S170" s="19"/>
      <c r="T170" s="19"/>
      <c r="AH170" s="23"/>
      <c r="AT170" s="23"/>
      <c r="CU170" s="23"/>
      <c r="CV170" s="23"/>
      <c r="CW170" s="23"/>
    </row>
    <row r="171" spans="1:101" s="18" customFormat="1" x14ac:dyDescent="0.4">
      <c r="A171" s="18">
        <v>147</v>
      </c>
      <c r="B171" s="19"/>
      <c r="C171" s="19"/>
      <c r="D171" s="21"/>
      <c r="E171" s="31"/>
      <c r="F171" s="19"/>
      <c r="G171" s="19"/>
      <c r="H171" s="19"/>
      <c r="I171" s="19"/>
      <c r="J171" s="19"/>
      <c r="K171" s="19"/>
      <c r="L171" s="19"/>
      <c r="M171" s="19"/>
      <c r="N171" s="19"/>
      <c r="O171" s="19"/>
      <c r="P171" s="19"/>
      <c r="Q171" s="19"/>
      <c r="R171" s="19"/>
      <c r="S171" s="19"/>
      <c r="T171" s="19"/>
      <c r="AH171" s="23"/>
      <c r="AT171" s="23"/>
      <c r="CU171" s="23"/>
      <c r="CV171" s="23"/>
      <c r="CW171" s="23"/>
    </row>
    <row r="172" spans="1:101" s="18" customFormat="1" x14ac:dyDescent="0.4">
      <c r="A172" s="18">
        <v>148</v>
      </c>
      <c r="B172" s="19"/>
      <c r="C172" s="19"/>
      <c r="D172" s="21"/>
      <c r="E172" s="31"/>
      <c r="F172" s="19"/>
      <c r="G172" s="19"/>
      <c r="H172" s="19"/>
      <c r="I172" s="19"/>
      <c r="J172" s="19"/>
      <c r="K172" s="19"/>
      <c r="L172" s="19"/>
      <c r="M172" s="19"/>
      <c r="N172" s="19"/>
      <c r="O172" s="19"/>
      <c r="P172" s="19"/>
      <c r="Q172" s="19"/>
      <c r="R172" s="19"/>
      <c r="S172" s="19"/>
      <c r="T172" s="19"/>
      <c r="AH172" s="23"/>
      <c r="AT172" s="23"/>
      <c r="CU172" s="23"/>
      <c r="CV172" s="23"/>
      <c r="CW172" s="23"/>
    </row>
    <row r="173" spans="1:101" s="18" customFormat="1" x14ac:dyDescent="0.4">
      <c r="A173" s="18">
        <v>149</v>
      </c>
      <c r="B173" s="19"/>
      <c r="C173" s="19"/>
      <c r="D173" s="21"/>
      <c r="E173" s="31"/>
      <c r="F173" s="19"/>
      <c r="G173" s="19"/>
      <c r="H173" s="19"/>
      <c r="I173" s="19"/>
      <c r="J173" s="19"/>
      <c r="K173" s="19"/>
      <c r="L173" s="19"/>
      <c r="M173" s="19"/>
      <c r="N173" s="19"/>
      <c r="O173" s="19"/>
      <c r="P173" s="19"/>
      <c r="Q173" s="19"/>
      <c r="R173" s="19"/>
      <c r="S173" s="19"/>
      <c r="T173" s="19"/>
      <c r="AH173" s="23"/>
      <c r="AT173" s="23"/>
      <c r="CU173" s="23"/>
      <c r="CV173" s="23"/>
      <c r="CW173" s="23"/>
    </row>
    <row r="174" spans="1:101" s="18" customFormat="1" x14ac:dyDescent="0.4">
      <c r="A174" s="18">
        <v>150</v>
      </c>
      <c r="B174" s="19"/>
      <c r="C174" s="19"/>
      <c r="D174" s="21"/>
      <c r="E174" s="31"/>
      <c r="F174" s="19"/>
      <c r="G174" s="19"/>
      <c r="H174" s="19"/>
      <c r="I174" s="19"/>
      <c r="J174" s="19"/>
      <c r="K174" s="19"/>
      <c r="L174" s="19"/>
      <c r="M174" s="19"/>
      <c r="N174" s="19"/>
      <c r="O174" s="19"/>
      <c r="P174" s="19"/>
      <c r="Q174" s="19"/>
      <c r="R174" s="19"/>
      <c r="S174" s="19"/>
      <c r="T174" s="19"/>
      <c r="AH174" s="23"/>
      <c r="AT174" s="23"/>
      <c r="CU174" s="23"/>
      <c r="CV174" s="23"/>
      <c r="CW174" s="23"/>
    </row>
    <row r="175" spans="1:101" s="18" customFormat="1" x14ac:dyDescent="0.4">
      <c r="A175" s="18">
        <v>151</v>
      </c>
      <c r="B175" s="19"/>
      <c r="C175" s="19"/>
      <c r="D175" s="21"/>
      <c r="E175" s="31"/>
      <c r="F175" s="19"/>
      <c r="G175" s="19"/>
      <c r="H175" s="19"/>
      <c r="I175" s="19"/>
      <c r="J175" s="19"/>
      <c r="K175" s="19"/>
      <c r="L175" s="19"/>
      <c r="M175" s="19"/>
      <c r="N175" s="19"/>
      <c r="O175" s="19"/>
      <c r="P175" s="19"/>
      <c r="Q175" s="19"/>
      <c r="R175" s="19"/>
      <c r="S175" s="19"/>
      <c r="T175" s="19"/>
      <c r="AH175" s="23"/>
      <c r="AT175" s="23"/>
      <c r="CU175" s="23"/>
      <c r="CV175" s="23"/>
      <c r="CW175" s="23"/>
    </row>
    <row r="176" spans="1:101" s="18" customFormat="1" x14ac:dyDescent="0.4">
      <c r="A176" s="18">
        <v>152</v>
      </c>
      <c r="B176" s="19"/>
      <c r="C176" s="19"/>
      <c r="D176" s="21"/>
      <c r="E176" s="31"/>
      <c r="F176" s="19"/>
      <c r="G176" s="19"/>
      <c r="H176" s="19"/>
      <c r="I176" s="19"/>
      <c r="J176" s="19"/>
      <c r="K176" s="19"/>
      <c r="L176" s="19"/>
      <c r="M176" s="19"/>
      <c r="N176" s="19"/>
      <c r="O176" s="19"/>
      <c r="P176" s="19"/>
      <c r="Q176" s="19"/>
      <c r="R176" s="19"/>
      <c r="S176" s="19"/>
      <c r="T176" s="19"/>
      <c r="AH176" s="23"/>
      <c r="AT176" s="23"/>
      <c r="CU176" s="23"/>
      <c r="CV176" s="23"/>
      <c r="CW176" s="23"/>
    </row>
    <row r="177" spans="1:101" s="18" customFormat="1" x14ac:dyDescent="0.4">
      <c r="A177" s="18">
        <v>153</v>
      </c>
      <c r="B177" s="19"/>
      <c r="C177" s="19"/>
      <c r="D177" s="21"/>
      <c r="E177" s="31"/>
      <c r="F177" s="19"/>
      <c r="G177" s="19"/>
      <c r="H177" s="19"/>
      <c r="I177" s="19"/>
      <c r="J177" s="19"/>
      <c r="K177" s="19"/>
      <c r="L177" s="19"/>
      <c r="M177" s="19"/>
      <c r="N177" s="19"/>
      <c r="O177" s="19"/>
      <c r="P177" s="19"/>
      <c r="Q177" s="19"/>
      <c r="R177" s="19"/>
      <c r="S177" s="19"/>
      <c r="T177" s="19"/>
      <c r="AH177" s="23"/>
      <c r="AT177" s="23"/>
      <c r="CU177" s="23"/>
      <c r="CV177" s="23"/>
      <c r="CW177" s="23"/>
    </row>
    <row r="178" spans="1:101" s="18" customFormat="1" x14ac:dyDescent="0.4">
      <c r="A178" s="18">
        <v>154</v>
      </c>
      <c r="B178" s="19"/>
      <c r="C178" s="19"/>
      <c r="D178" s="21"/>
      <c r="E178" s="31"/>
      <c r="F178" s="19"/>
      <c r="G178" s="19"/>
      <c r="H178" s="19"/>
      <c r="I178" s="19"/>
      <c r="J178" s="19"/>
      <c r="K178" s="19"/>
      <c r="L178" s="19"/>
      <c r="M178" s="19"/>
      <c r="N178" s="19"/>
      <c r="O178" s="19"/>
      <c r="P178" s="19"/>
      <c r="Q178" s="19"/>
      <c r="R178" s="19"/>
      <c r="S178" s="19"/>
      <c r="T178" s="19"/>
      <c r="AH178" s="23"/>
      <c r="AT178" s="23"/>
      <c r="CU178" s="23"/>
      <c r="CV178" s="23"/>
      <c r="CW178" s="23"/>
    </row>
    <row r="179" spans="1:101" s="18" customFormat="1" x14ac:dyDescent="0.4">
      <c r="A179" s="18">
        <v>155</v>
      </c>
      <c r="B179" s="19"/>
      <c r="C179" s="19"/>
      <c r="D179" s="21"/>
      <c r="E179" s="31"/>
      <c r="F179" s="19"/>
      <c r="G179" s="19"/>
      <c r="H179" s="19"/>
      <c r="I179" s="19"/>
      <c r="J179" s="19"/>
      <c r="K179" s="19"/>
      <c r="L179" s="19"/>
      <c r="M179" s="19"/>
      <c r="N179" s="19"/>
      <c r="O179" s="19"/>
      <c r="P179" s="19"/>
      <c r="Q179" s="19"/>
      <c r="R179" s="19"/>
      <c r="S179" s="19"/>
      <c r="T179" s="19"/>
      <c r="AH179" s="23"/>
      <c r="AT179" s="23"/>
      <c r="CU179" s="23"/>
      <c r="CV179" s="23"/>
      <c r="CW179" s="23"/>
    </row>
    <row r="180" spans="1:101" s="18" customFormat="1" x14ac:dyDescent="0.4">
      <c r="A180" s="18">
        <v>156</v>
      </c>
      <c r="B180" s="19"/>
      <c r="C180" s="19"/>
      <c r="D180" s="21"/>
      <c r="E180" s="31"/>
      <c r="F180" s="19"/>
      <c r="G180" s="19"/>
      <c r="H180" s="19"/>
      <c r="I180" s="19"/>
      <c r="J180" s="19"/>
      <c r="K180" s="19"/>
      <c r="L180" s="19"/>
      <c r="M180" s="19"/>
      <c r="N180" s="19"/>
      <c r="O180" s="19"/>
      <c r="P180" s="19"/>
      <c r="Q180" s="19"/>
      <c r="R180" s="19"/>
      <c r="S180" s="19"/>
      <c r="T180" s="19"/>
      <c r="AH180" s="23"/>
      <c r="AT180" s="23"/>
      <c r="CU180" s="23"/>
      <c r="CV180" s="23"/>
      <c r="CW180" s="23"/>
    </row>
    <row r="181" spans="1:101" s="18" customFormat="1" x14ac:dyDescent="0.4">
      <c r="A181" s="18">
        <v>157</v>
      </c>
      <c r="B181" s="19"/>
      <c r="C181" s="19"/>
      <c r="D181" s="21"/>
      <c r="E181" s="31"/>
      <c r="F181" s="19"/>
      <c r="G181" s="19"/>
      <c r="H181" s="19"/>
      <c r="I181" s="19"/>
      <c r="J181" s="19"/>
      <c r="K181" s="19"/>
      <c r="L181" s="19"/>
      <c r="M181" s="19"/>
      <c r="N181" s="19"/>
      <c r="O181" s="19"/>
      <c r="P181" s="19"/>
      <c r="Q181" s="19"/>
      <c r="R181" s="19"/>
      <c r="S181" s="19"/>
      <c r="T181" s="19"/>
      <c r="AH181" s="23"/>
      <c r="AT181" s="23"/>
      <c r="CU181" s="23"/>
      <c r="CV181" s="23"/>
      <c r="CW181" s="23"/>
    </row>
    <row r="182" spans="1:101" s="18" customFormat="1" x14ac:dyDescent="0.4">
      <c r="A182" s="18">
        <v>158</v>
      </c>
      <c r="B182" s="19"/>
      <c r="C182" s="19"/>
      <c r="D182" s="21"/>
      <c r="E182" s="31"/>
      <c r="F182" s="19"/>
      <c r="G182" s="19"/>
      <c r="H182" s="19"/>
      <c r="I182" s="19"/>
      <c r="J182" s="19"/>
      <c r="K182" s="19"/>
      <c r="L182" s="19"/>
      <c r="M182" s="19"/>
      <c r="N182" s="19"/>
      <c r="O182" s="19"/>
      <c r="P182" s="19"/>
      <c r="Q182" s="19"/>
      <c r="R182" s="19"/>
      <c r="S182" s="19"/>
      <c r="T182" s="19"/>
      <c r="AH182" s="23"/>
      <c r="AT182" s="23"/>
      <c r="CU182" s="23"/>
      <c r="CV182" s="23"/>
      <c r="CW182" s="23"/>
    </row>
    <row r="183" spans="1:101" s="18" customFormat="1" x14ac:dyDescent="0.4">
      <c r="A183" s="18">
        <v>159</v>
      </c>
      <c r="B183" s="19"/>
      <c r="C183" s="19"/>
      <c r="D183" s="21"/>
      <c r="E183" s="31"/>
      <c r="F183" s="19"/>
      <c r="G183" s="19"/>
      <c r="H183" s="19"/>
      <c r="I183" s="19"/>
      <c r="J183" s="19"/>
      <c r="K183" s="19"/>
      <c r="L183" s="19"/>
      <c r="M183" s="19"/>
      <c r="N183" s="19"/>
      <c r="O183" s="19"/>
      <c r="P183" s="19"/>
      <c r="Q183" s="19"/>
      <c r="R183" s="19"/>
      <c r="S183" s="19"/>
      <c r="T183" s="19"/>
      <c r="AH183" s="23"/>
      <c r="AT183" s="23"/>
      <c r="CU183" s="23"/>
      <c r="CV183" s="23"/>
      <c r="CW183" s="23"/>
    </row>
    <row r="184" spans="1:101" s="18" customFormat="1" x14ac:dyDescent="0.4">
      <c r="A184" s="18">
        <v>160</v>
      </c>
      <c r="B184" s="19"/>
      <c r="C184" s="19"/>
      <c r="D184" s="21"/>
      <c r="E184" s="31"/>
      <c r="F184" s="19"/>
      <c r="G184" s="19"/>
      <c r="H184" s="19"/>
      <c r="I184" s="19"/>
      <c r="J184" s="19"/>
      <c r="K184" s="19"/>
      <c r="L184" s="19"/>
      <c r="M184" s="19"/>
      <c r="N184" s="19"/>
      <c r="O184" s="19"/>
      <c r="P184" s="19"/>
      <c r="Q184" s="19"/>
      <c r="R184" s="19"/>
      <c r="S184" s="19"/>
      <c r="T184" s="19"/>
      <c r="AH184" s="23"/>
      <c r="AT184" s="23"/>
      <c r="CU184" s="23"/>
      <c r="CV184" s="23"/>
      <c r="CW184" s="23"/>
    </row>
    <row r="185" spans="1:101" s="18" customFormat="1" x14ac:dyDescent="0.4">
      <c r="A185" s="18">
        <v>161</v>
      </c>
      <c r="B185" s="19"/>
      <c r="C185" s="19"/>
      <c r="D185" s="21"/>
      <c r="E185" s="31"/>
      <c r="F185" s="19"/>
      <c r="G185" s="19"/>
      <c r="H185" s="19"/>
      <c r="I185" s="19"/>
      <c r="J185" s="19"/>
      <c r="K185" s="19"/>
      <c r="L185" s="19"/>
      <c r="M185" s="19"/>
      <c r="N185" s="19"/>
      <c r="O185" s="19"/>
      <c r="P185" s="19"/>
      <c r="Q185" s="19"/>
      <c r="R185" s="19"/>
      <c r="S185" s="19"/>
      <c r="T185" s="19"/>
      <c r="AH185" s="23"/>
      <c r="AT185" s="23"/>
      <c r="CU185" s="23"/>
      <c r="CV185" s="23"/>
      <c r="CW185" s="23"/>
    </row>
    <row r="186" spans="1:101" s="18" customFormat="1" x14ac:dyDescent="0.4">
      <c r="A186" s="18">
        <v>162</v>
      </c>
      <c r="B186" s="19"/>
      <c r="C186" s="19"/>
      <c r="D186" s="21"/>
      <c r="E186" s="31"/>
      <c r="F186" s="19"/>
      <c r="G186" s="19"/>
      <c r="H186" s="19"/>
      <c r="I186" s="19"/>
      <c r="J186" s="19"/>
      <c r="K186" s="19"/>
      <c r="L186" s="19"/>
      <c r="M186" s="19"/>
      <c r="N186" s="19"/>
      <c r="O186" s="19"/>
      <c r="P186" s="19"/>
      <c r="Q186" s="19"/>
      <c r="R186" s="19"/>
      <c r="S186" s="19"/>
      <c r="T186" s="19"/>
      <c r="AH186" s="23"/>
      <c r="AT186" s="23"/>
      <c r="CU186" s="23"/>
      <c r="CV186" s="23"/>
      <c r="CW186" s="23"/>
    </row>
    <row r="187" spans="1:101" s="18" customFormat="1" x14ac:dyDescent="0.4">
      <c r="A187" s="18">
        <v>163</v>
      </c>
      <c r="B187" s="19"/>
      <c r="C187" s="19"/>
      <c r="D187" s="21"/>
      <c r="E187" s="31"/>
      <c r="F187" s="19"/>
      <c r="G187" s="19"/>
      <c r="H187" s="19"/>
      <c r="I187" s="19"/>
      <c r="J187" s="19"/>
      <c r="K187" s="19"/>
      <c r="L187" s="19"/>
      <c r="M187" s="19"/>
      <c r="N187" s="19"/>
      <c r="O187" s="19"/>
      <c r="P187" s="19"/>
      <c r="Q187" s="19"/>
      <c r="R187" s="19"/>
      <c r="S187" s="19"/>
      <c r="T187" s="19"/>
      <c r="AH187" s="23"/>
      <c r="AT187" s="23"/>
      <c r="CU187" s="23"/>
      <c r="CV187" s="23"/>
      <c r="CW187" s="23"/>
    </row>
    <row r="188" spans="1:101" s="18" customFormat="1" x14ac:dyDescent="0.4">
      <c r="A188" s="18">
        <v>164</v>
      </c>
      <c r="B188" s="19"/>
      <c r="C188" s="19"/>
      <c r="D188" s="21"/>
      <c r="E188" s="31"/>
      <c r="F188" s="19"/>
      <c r="G188" s="19"/>
      <c r="H188" s="19"/>
      <c r="I188" s="19"/>
      <c r="J188" s="19"/>
      <c r="K188" s="19"/>
      <c r="L188" s="19"/>
      <c r="M188" s="19"/>
      <c r="N188" s="19"/>
      <c r="O188" s="19"/>
      <c r="P188" s="19"/>
      <c r="Q188" s="19"/>
      <c r="R188" s="19"/>
      <c r="S188" s="19"/>
      <c r="T188" s="19"/>
      <c r="AH188" s="23"/>
      <c r="AT188" s="23"/>
      <c r="CU188" s="23"/>
      <c r="CV188" s="23"/>
      <c r="CW188" s="23"/>
    </row>
    <row r="189" spans="1:101" s="18" customFormat="1" x14ac:dyDescent="0.4">
      <c r="A189" s="18">
        <v>165</v>
      </c>
      <c r="B189" s="19"/>
      <c r="C189" s="19"/>
      <c r="D189" s="21"/>
      <c r="E189" s="31"/>
      <c r="F189" s="19"/>
      <c r="G189" s="19"/>
      <c r="H189" s="19"/>
      <c r="I189" s="19"/>
      <c r="J189" s="19"/>
      <c r="K189" s="19"/>
      <c r="L189" s="19"/>
      <c r="M189" s="19"/>
      <c r="N189" s="19"/>
      <c r="O189" s="19"/>
      <c r="P189" s="19"/>
      <c r="Q189" s="19"/>
      <c r="R189" s="19"/>
      <c r="S189" s="19"/>
      <c r="T189" s="19"/>
      <c r="AH189" s="23"/>
      <c r="AT189" s="23"/>
      <c r="CU189" s="23"/>
      <c r="CV189" s="23"/>
      <c r="CW189" s="23"/>
    </row>
    <row r="190" spans="1:101" s="18" customFormat="1" x14ac:dyDescent="0.4">
      <c r="A190" s="18">
        <v>166</v>
      </c>
      <c r="B190" s="19"/>
      <c r="C190" s="19"/>
      <c r="D190" s="21"/>
      <c r="E190" s="31"/>
      <c r="F190" s="19"/>
      <c r="G190" s="19"/>
      <c r="H190" s="19"/>
      <c r="I190" s="19"/>
      <c r="J190" s="19"/>
      <c r="K190" s="19"/>
      <c r="L190" s="19"/>
      <c r="M190" s="19"/>
      <c r="N190" s="19"/>
      <c r="O190" s="19"/>
      <c r="P190" s="19"/>
      <c r="Q190" s="19"/>
      <c r="R190" s="19"/>
      <c r="S190" s="19"/>
      <c r="T190" s="19"/>
      <c r="AH190" s="23"/>
      <c r="AT190" s="23"/>
      <c r="CU190" s="23"/>
      <c r="CV190" s="23"/>
      <c r="CW190" s="23"/>
    </row>
    <row r="191" spans="1:101" s="18" customFormat="1" x14ac:dyDescent="0.4">
      <c r="A191" s="18">
        <v>167</v>
      </c>
      <c r="B191" s="19"/>
      <c r="C191" s="19"/>
      <c r="D191" s="21"/>
      <c r="E191" s="31"/>
      <c r="F191" s="19"/>
      <c r="G191" s="19"/>
      <c r="H191" s="19"/>
      <c r="I191" s="19"/>
      <c r="J191" s="19"/>
      <c r="K191" s="19"/>
      <c r="L191" s="19"/>
      <c r="M191" s="19"/>
      <c r="N191" s="19"/>
      <c r="O191" s="19"/>
      <c r="P191" s="19"/>
      <c r="Q191" s="19"/>
      <c r="R191" s="19"/>
      <c r="S191" s="19"/>
      <c r="T191" s="19"/>
      <c r="AH191" s="23"/>
      <c r="AT191" s="23"/>
      <c r="CU191" s="23"/>
      <c r="CV191" s="23"/>
      <c r="CW191" s="23"/>
    </row>
    <row r="192" spans="1:101" s="18" customFormat="1" x14ac:dyDescent="0.4">
      <c r="A192" s="18">
        <v>168</v>
      </c>
      <c r="B192" s="19"/>
      <c r="C192" s="19"/>
      <c r="D192" s="21"/>
      <c r="E192" s="31"/>
      <c r="F192" s="19"/>
      <c r="G192" s="19"/>
      <c r="H192" s="19"/>
      <c r="I192" s="19"/>
      <c r="J192" s="19"/>
      <c r="K192" s="19"/>
      <c r="L192" s="19"/>
      <c r="M192" s="19"/>
      <c r="N192" s="19"/>
      <c r="O192" s="19"/>
      <c r="P192" s="19"/>
      <c r="Q192" s="19"/>
      <c r="R192" s="19"/>
      <c r="S192" s="19"/>
      <c r="T192" s="19"/>
      <c r="AH192" s="23"/>
      <c r="AT192" s="23"/>
      <c r="CU192" s="23"/>
      <c r="CV192" s="23"/>
      <c r="CW192" s="23"/>
    </row>
    <row r="193" spans="1:101" s="18" customFormat="1" x14ac:dyDescent="0.4">
      <c r="A193" s="18">
        <v>169</v>
      </c>
      <c r="B193" s="19"/>
      <c r="C193" s="19"/>
      <c r="D193" s="21"/>
      <c r="E193" s="31"/>
      <c r="F193" s="19"/>
      <c r="G193" s="19"/>
      <c r="H193" s="19"/>
      <c r="I193" s="19"/>
      <c r="J193" s="19"/>
      <c r="K193" s="19"/>
      <c r="L193" s="19"/>
      <c r="M193" s="19"/>
      <c r="N193" s="19"/>
      <c r="O193" s="19"/>
      <c r="P193" s="19"/>
      <c r="Q193" s="19"/>
      <c r="R193" s="19"/>
      <c r="S193" s="19"/>
      <c r="T193" s="19"/>
      <c r="AH193" s="23"/>
      <c r="AT193" s="23"/>
      <c r="CU193" s="23"/>
      <c r="CV193" s="23"/>
      <c r="CW193" s="23"/>
    </row>
    <row r="194" spans="1:101" s="18" customFormat="1" x14ac:dyDescent="0.4">
      <c r="A194" s="18">
        <v>170</v>
      </c>
      <c r="B194" s="19"/>
      <c r="C194" s="19"/>
      <c r="D194" s="21"/>
      <c r="E194" s="31"/>
      <c r="F194" s="19"/>
      <c r="G194" s="19"/>
      <c r="H194" s="19"/>
      <c r="I194" s="19"/>
      <c r="J194" s="19"/>
      <c r="K194" s="19"/>
      <c r="L194" s="19"/>
      <c r="M194" s="19"/>
      <c r="N194" s="19"/>
      <c r="O194" s="19"/>
      <c r="P194" s="19"/>
      <c r="Q194" s="19"/>
      <c r="R194" s="19"/>
      <c r="S194" s="19"/>
      <c r="T194" s="19"/>
      <c r="AH194" s="23"/>
      <c r="AT194" s="23"/>
      <c r="CU194" s="23"/>
      <c r="CV194" s="23"/>
      <c r="CW194" s="23"/>
    </row>
    <row r="195" spans="1:101" s="18" customFormat="1" x14ac:dyDescent="0.4">
      <c r="A195" s="18">
        <v>171</v>
      </c>
      <c r="B195" s="19"/>
      <c r="C195" s="19"/>
      <c r="D195" s="21"/>
      <c r="E195" s="31"/>
      <c r="F195" s="19"/>
      <c r="G195" s="19"/>
      <c r="H195" s="19"/>
      <c r="I195" s="19"/>
      <c r="J195" s="19"/>
      <c r="K195" s="19"/>
      <c r="L195" s="19"/>
      <c r="M195" s="19"/>
      <c r="N195" s="19"/>
      <c r="O195" s="19"/>
      <c r="P195" s="19"/>
      <c r="Q195" s="19"/>
      <c r="R195" s="19"/>
      <c r="S195" s="19"/>
      <c r="T195" s="19"/>
      <c r="AH195" s="23"/>
      <c r="AT195" s="23"/>
      <c r="CU195" s="23"/>
      <c r="CV195" s="23"/>
      <c r="CW195" s="23"/>
    </row>
    <row r="196" spans="1:101" s="18" customFormat="1" x14ac:dyDescent="0.4">
      <c r="A196" s="18">
        <v>172</v>
      </c>
      <c r="B196" s="19"/>
      <c r="C196" s="19"/>
      <c r="D196" s="21"/>
      <c r="E196" s="31"/>
      <c r="F196" s="19"/>
      <c r="G196" s="19"/>
      <c r="H196" s="19"/>
      <c r="I196" s="19"/>
      <c r="J196" s="19"/>
      <c r="K196" s="19"/>
      <c r="L196" s="19"/>
      <c r="M196" s="19"/>
      <c r="N196" s="19"/>
      <c r="O196" s="19"/>
      <c r="P196" s="19"/>
      <c r="Q196" s="19"/>
      <c r="R196" s="19"/>
      <c r="S196" s="19"/>
      <c r="T196" s="19"/>
      <c r="AH196" s="23"/>
      <c r="AT196" s="23"/>
      <c r="CU196" s="23"/>
      <c r="CV196" s="23"/>
      <c r="CW196" s="23"/>
    </row>
    <row r="197" spans="1:101" s="18" customFormat="1" x14ac:dyDescent="0.4">
      <c r="A197" s="18">
        <v>173</v>
      </c>
      <c r="B197" s="19"/>
      <c r="C197" s="19"/>
      <c r="D197" s="21"/>
      <c r="E197" s="31"/>
      <c r="F197" s="19"/>
      <c r="G197" s="19"/>
      <c r="H197" s="19"/>
      <c r="I197" s="19"/>
      <c r="J197" s="19"/>
      <c r="K197" s="19"/>
      <c r="L197" s="19"/>
      <c r="M197" s="19"/>
      <c r="N197" s="19"/>
      <c r="O197" s="19"/>
      <c r="P197" s="19"/>
      <c r="Q197" s="19"/>
      <c r="R197" s="19"/>
      <c r="S197" s="19"/>
      <c r="T197" s="19"/>
      <c r="AH197" s="23"/>
      <c r="AT197" s="23"/>
      <c r="CU197" s="23"/>
      <c r="CV197" s="23"/>
      <c r="CW197" s="23"/>
    </row>
    <row r="198" spans="1:101" s="18" customFormat="1" x14ac:dyDescent="0.4">
      <c r="A198" s="18">
        <v>174</v>
      </c>
      <c r="B198" s="19"/>
      <c r="C198" s="19"/>
      <c r="D198" s="21"/>
      <c r="E198" s="31"/>
      <c r="F198" s="19"/>
      <c r="G198" s="19"/>
      <c r="H198" s="19"/>
      <c r="I198" s="19"/>
      <c r="J198" s="19"/>
      <c r="K198" s="19"/>
      <c r="L198" s="19"/>
      <c r="M198" s="19"/>
      <c r="N198" s="19"/>
      <c r="O198" s="19"/>
      <c r="P198" s="19"/>
      <c r="Q198" s="19"/>
      <c r="R198" s="19"/>
      <c r="S198" s="19"/>
      <c r="T198" s="19"/>
      <c r="AH198" s="23"/>
      <c r="AT198" s="23"/>
      <c r="CU198" s="23"/>
      <c r="CV198" s="23"/>
      <c r="CW198" s="23"/>
    </row>
    <row r="199" spans="1:101" s="18" customFormat="1" x14ac:dyDescent="0.4">
      <c r="A199" s="18">
        <v>175</v>
      </c>
      <c r="B199" s="19"/>
      <c r="C199" s="19"/>
      <c r="D199" s="21"/>
      <c r="E199" s="31"/>
      <c r="F199" s="19"/>
      <c r="G199" s="19"/>
      <c r="H199" s="19"/>
      <c r="I199" s="19"/>
      <c r="J199" s="19"/>
      <c r="K199" s="19"/>
      <c r="L199" s="19"/>
      <c r="M199" s="19"/>
      <c r="N199" s="19"/>
      <c r="O199" s="19"/>
      <c r="P199" s="19"/>
      <c r="Q199" s="19"/>
      <c r="R199" s="19"/>
      <c r="S199" s="19"/>
      <c r="T199" s="19"/>
      <c r="AH199" s="23"/>
      <c r="AT199" s="23"/>
      <c r="CU199" s="23"/>
      <c r="CV199" s="23"/>
      <c r="CW199" s="23"/>
    </row>
    <row r="200" spans="1:101" s="18" customFormat="1" x14ac:dyDescent="0.4">
      <c r="A200" s="18">
        <v>176</v>
      </c>
      <c r="B200" s="19"/>
      <c r="C200" s="19"/>
      <c r="D200" s="21"/>
      <c r="E200" s="31"/>
      <c r="F200" s="19"/>
      <c r="G200" s="19"/>
      <c r="H200" s="19"/>
      <c r="I200" s="19"/>
      <c r="J200" s="19"/>
      <c r="K200" s="19"/>
      <c r="L200" s="19"/>
      <c r="M200" s="19"/>
      <c r="N200" s="19"/>
      <c r="O200" s="19"/>
      <c r="P200" s="19"/>
      <c r="Q200" s="19"/>
      <c r="R200" s="19"/>
      <c r="S200" s="19"/>
      <c r="T200" s="19"/>
      <c r="AH200" s="23"/>
      <c r="AT200" s="23"/>
      <c r="CU200" s="23"/>
      <c r="CV200" s="23"/>
      <c r="CW200" s="23"/>
    </row>
    <row r="201" spans="1:101" s="18" customFormat="1" x14ac:dyDescent="0.4">
      <c r="A201" s="18">
        <v>177</v>
      </c>
      <c r="B201" s="19"/>
      <c r="C201" s="19"/>
      <c r="D201" s="21"/>
      <c r="E201" s="31"/>
      <c r="F201" s="19"/>
      <c r="G201" s="19"/>
      <c r="H201" s="19"/>
      <c r="I201" s="19"/>
      <c r="J201" s="19"/>
      <c r="K201" s="19"/>
      <c r="L201" s="19"/>
      <c r="M201" s="19"/>
      <c r="N201" s="19"/>
      <c r="O201" s="19"/>
      <c r="P201" s="19"/>
      <c r="Q201" s="19"/>
      <c r="R201" s="19"/>
      <c r="S201" s="19"/>
      <c r="T201" s="19"/>
      <c r="AH201" s="23"/>
      <c r="AT201" s="23"/>
      <c r="CU201" s="23"/>
      <c r="CV201" s="23"/>
      <c r="CW201" s="23"/>
    </row>
    <row r="202" spans="1:101" s="18" customFormat="1" x14ac:dyDescent="0.4">
      <c r="A202" s="18">
        <v>178</v>
      </c>
      <c r="B202" s="19"/>
      <c r="C202" s="19"/>
      <c r="D202" s="21"/>
      <c r="E202" s="31"/>
      <c r="F202" s="19"/>
      <c r="G202" s="19"/>
      <c r="H202" s="19"/>
      <c r="I202" s="19"/>
      <c r="J202" s="19"/>
      <c r="K202" s="19"/>
      <c r="L202" s="19"/>
      <c r="M202" s="19"/>
      <c r="N202" s="19"/>
      <c r="O202" s="19"/>
      <c r="P202" s="19"/>
      <c r="Q202" s="19"/>
      <c r="R202" s="19"/>
      <c r="S202" s="19"/>
      <c r="T202" s="19"/>
      <c r="AH202" s="23"/>
      <c r="AT202" s="23"/>
      <c r="CU202" s="23"/>
      <c r="CV202" s="23"/>
      <c r="CW202" s="23"/>
    </row>
    <row r="203" spans="1:101" s="18" customFormat="1" x14ac:dyDescent="0.4">
      <c r="A203" s="18">
        <v>179</v>
      </c>
      <c r="B203" s="19"/>
      <c r="C203" s="19"/>
      <c r="D203" s="21"/>
      <c r="E203" s="31"/>
      <c r="F203" s="19"/>
      <c r="G203" s="19"/>
      <c r="H203" s="19"/>
      <c r="I203" s="19"/>
      <c r="J203" s="19"/>
      <c r="K203" s="19"/>
      <c r="L203" s="19"/>
      <c r="M203" s="19"/>
      <c r="N203" s="19"/>
      <c r="O203" s="19"/>
      <c r="P203" s="19"/>
      <c r="Q203" s="19"/>
      <c r="R203" s="19"/>
      <c r="S203" s="19"/>
      <c r="T203" s="19"/>
      <c r="AH203" s="23"/>
      <c r="AT203" s="23"/>
      <c r="CU203" s="23"/>
      <c r="CV203" s="23"/>
      <c r="CW203" s="23"/>
    </row>
    <row r="204" spans="1:101" s="18" customFormat="1" x14ac:dyDescent="0.4">
      <c r="A204" s="18">
        <v>180</v>
      </c>
      <c r="B204" s="19"/>
      <c r="C204" s="19"/>
      <c r="D204" s="21"/>
      <c r="E204" s="31"/>
      <c r="F204" s="19"/>
      <c r="G204" s="19"/>
      <c r="H204" s="19"/>
      <c r="I204" s="19"/>
      <c r="J204" s="19"/>
      <c r="K204" s="19"/>
      <c r="L204" s="19"/>
      <c r="M204" s="19"/>
      <c r="N204" s="19"/>
      <c r="O204" s="19"/>
      <c r="P204" s="19"/>
      <c r="Q204" s="19"/>
      <c r="R204" s="19"/>
      <c r="S204" s="19"/>
      <c r="T204" s="19"/>
      <c r="AH204" s="23"/>
      <c r="AT204" s="23"/>
      <c r="CU204" s="23"/>
      <c r="CV204" s="23"/>
      <c r="CW204" s="23"/>
    </row>
    <row r="205" spans="1:101" s="18" customFormat="1" x14ac:dyDescent="0.4">
      <c r="A205" s="18">
        <v>181</v>
      </c>
      <c r="B205" s="19"/>
      <c r="C205" s="19"/>
      <c r="D205" s="21"/>
      <c r="E205" s="31"/>
      <c r="F205" s="19"/>
      <c r="G205" s="19"/>
      <c r="H205" s="19"/>
      <c r="I205" s="19"/>
      <c r="J205" s="19"/>
      <c r="K205" s="19"/>
      <c r="L205" s="19"/>
      <c r="M205" s="19"/>
      <c r="N205" s="19"/>
      <c r="O205" s="19"/>
      <c r="P205" s="19"/>
      <c r="Q205" s="19"/>
      <c r="R205" s="19"/>
      <c r="S205" s="19"/>
      <c r="T205" s="19"/>
      <c r="AH205" s="23"/>
      <c r="AT205" s="23"/>
      <c r="CU205" s="23"/>
      <c r="CV205" s="23"/>
      <c r="CW205" s="23"/>
    </row>
    <row r="206" spans="1:101" s="18" customFormat="1" x14ac:dyDescent="0.4">
      <c r="A206" s="18">
        <v>182</v>
      </c>
      <c r="B206" s="19"/>
      <c r="C206" s="19"/>
      <c r="D206" s="21"/>
      <c r="E206" s="31"/>
      <c r="F206" s="19"/>
      <c r="G206" s="19"/>
      <c r="H206" s="19"/>
      <c r="I206" s="19"/>
      <c r="J206" s="19"/>
      <c r="K206" s="19"/>
      <c r="L206" s="19"/>
      <c r="M206" s="19"/>
      <c r="N206" s="19"/>
      <c r="O206" s="19"/>
      <c r="P206" s="19"/>
      <c r="Q206" s="19"/>
      <c r="R206" s="19"/>
      <c r="S206" s="19"/>
      <c r="T206" s="19"/>
      <c r="AH206" s="23"/>
      <c r="AT206" s="23"/>
      <c r="CU206" s="23"/>
      <c r="CV206" s="23"/>
      <c r="CW206" s="23"/>
    </row>
    <row r="207" spans="1:101" s="18" customFormat="1" x14ac:dyDescent="0.4">
      <c r="A207" s="18">
        <v>183</v>
      </c>
      <c r="B207" s="19"/>
      <c r="C207" s="19"/>
      <c r="D207" s="21"/>
      <c r="E207" s="31"/>
      <c r="F207" s="19"/>
      <c r="G207" s="19"/>
      <c r="H207" s="19"/>
      <c r="I207" s="19"/>
      <c r="J207" s="19"/>
      <c r="K207" s="19"/>
      <c r="L207" s="19"/>
      <c r="M207" s="19"/>
      <c r="N207" s="19"/>
      <c r="O207" s="19"/>
      <c r="P207" s="19"/>
      <c r="Q207" s="19"/>
      <c r="R207" s="19"/>
      <c r="S207" s="19"/>
      <c r="T207" s="19"/>
      <c r="AH207" s="23"/>
      <c r="AT207" s="23"/>
      <c r="CU207" s="23"/>
      <c r="CV207" s="23"/>
      <c r="CW207" s="23"/>
    </row>
    <row r="208" spans="1:101" s="18" customFormat="1" x14ac:dyDescent="0.4">
      <c r="A208" s="18">
        <v>184</v>
      </c>
      <c r="B208" s="19"/>
      <c r="C208" s="19"/>
      <c r="D208" s="21"/>
      <c r="E208" s="31"/>
      <c r="F208" s="19"/>
      <c r="G208" s="19"/>
      <c r="H208" s="19"/>
      <c r="I208" s="19"/>
      <c r="J208" s="19"/>
      <c r="K208" s="19"/>
      <c r="L208" s="19"/>
      <c r="M208" s="19"/>
      <c r="N208" s="19"/>
      <c r="O208" s="19"/>
      <c r="P208" s="19"/>
      <c r="Q208" s="19"/>
      <c r="R208" s="19"/>
      <c r="S208" s="19"/>
      <c r="T208" s="19"/>
      <c r="AH208" s="23"/>
      <c r="AT208" s="23"/>
      <c r="CU208" s="23"/>
      <c r="CV208" s="23"/>
      <c r="CW208" s="23"/>
    </row>
    <row r="209" spans="1:101" s="18" customFormat="1" x14ac:dyDescent="0.4">
      <c r="A209" s="18">
        <v>185</v>
      </c>
      <c r="B209" s="19"/>
      <c r="C209" s="19"/>
      <c r="D209" s="21"/>
      <c r="E209" s="31"/>
      <c r="F209" s="19"/>
      <c r="G209" s="19"/>
      <c r="H209" s="19"/>
      <c r="I209" s="19"/>
      <c r="J209" s="19"/>
      <c r="K209" s="19"/>
      <c r="L209" s="19"/>
      <c r="M209" s="19"/>
      <c r="N209" s="19"/>
      <c r="O209" s="19"/>
      <c r="P209" s="19"/>
      <c r="Q209" s="19"/>
      <c r="R209" s="19"/>
      <c r="S209" s="19"/>
      <c r="T209" s="19"/>
      <c r="AH209" s="23"/>
      <c r="AT209" s="23"/>
      <c r="CU209" s="23"/>
      <c r="CV209" s="23"/>
      <c r="CW209" s="23"/>
    </row>
    <row r="210" spans="1:101" s="18" customFormat="1" x14ac:dyDescent="0.4">
      <c r="A210" s="18">
        <v>186</v>
      </c>
      <c r="B210" s="19"/>
      <c r="C210" s="19"/>
      <c r="D210" s="21"/>
      <c r="E210" s="31"/>
      <c r="F210" s="19"/>
      <c r="G210" s="19"/>
      <c r="H210" s="19"/>
      <c r="I210" s="19"/>
      <c r="J210" s="19"/>
      <c r="K210" s="19"/>
      <c r="L210" s="19"/>
      <c r="M210" s="19"/>
      <c r="N210" s="19"/>
      <c r="O210" s="19"/>
      <c r="P210" s="19"/>
      <c r="Q210" s="19"/>
      <c r="R210" s="19"/>
      <c r="S210" s="19"/>
      <c r="T210" s="19"/>
      <c r="AH210" s="23"/>
      <c r="AT210" s="23"/>
      <c r="CU210" s="23"/>
      <c r="CV210" s="23"/>
      <c r="CW210" s="23"/>
    </row>
    <row r="211" spans="1:101" s="18" customFormat="1" x14ac:dyDescent="0.4">
      <c r="A211" s="18">
        <v>187</v>
      </c>
      <c r="B211" s="19"/>
      <c r="C211" s="19"/>
      <c r="D211" s="21"/>
      <c r="E211" s="31"/>
      <c r="F211" s="19"/>
      <c r="G211" s="19"/>
      <c r="H211" s="19"/>
      <c r="I211" s="19"/>
      <c r="J211" s="19"/>
      <c r="K211" s="19"/>
      <c r="L211" s="19"/>
      <c r="M211" s="19"/>
      <c r="N211" s="19"/>
      <c r="O211" s="19"/>
      <c r="P211" s="19"/>
      <c r="Q211" s="19"/>
      <c r="R211" s="19"/>
      <c r="S211" s="19"/>
      <c r="T211" s="19"/>
      <c r="AH211" s="23"/>
      <c r="AT211" s="23"/>
      <c r="CU211" s="23"/>
      <c r="CV211" s="23"/>
      <c r="CW211" s="23"/>
    </row>
    <row r="212" spans="1:101" s="18" customFormat="1" x14ac:dyDescent="0.4">
      <c r="A212" s="18">
        <v>188</v>
      </c>
      <c r="B212" s="19"/>
      <c r="C212" s="19"/>
      <c r="D212" s="21"/>
      <c r="E212" s="31"/>
      <c r="F212" s="19"/>
      <c r="G212" s="19"/>
      <c r="H212" s="19"/>
      <c r="I212" s="19"/>
      <c r="J212" s="19"/>
      <c r="K212" s="19"/>
      <c r="L212" s="19"/>
      <c r="M212" s="19"/>
      <c r="N212" s="19"/>
      <c r="O212" s="19"/>
      <c r="P212" s="19"/>
      <c r="Q212" s="19"/>
      <c r="R212" s="19"/>
      <c r="S212" s="19"/>
      <c r="T212" s="19"/>
      <c r="AH212" s="23"/>
      <c r="AT212" s="23"/>
      <c r="CU212" s="23"/>
      <c r="CV212" s="23"/>
      <c r="CW212" s="23"/>
    </row>
    <row r="213" spans="1:101" s="18" customFormat="1" x14ac:dyDescent="0.4">
      <c r="A213" s="18">
        <v>189</v>
      </c>
      <c r="B213" s="19"/>
      <c r="C213" s="19"/>
      <c r="D213" s="21"/>
      <c r="E213" s="31"/>
      <c r="F213" s="19"/>
      <c r="G213" s="19"/>
      <c r="H213" s="19"/>
      <c r="I213" s="19"/>
      <c r="J213" s="19"/>
      <c r="K213" s="19"/>
      <c r="L213" s="19"/>
      <c r="M213" s="19"/>
      <c r="N213" s="19"/>
      <c r="O213" s="19"/>
      <c r="P213" s="19"/>
      <c r="Q213" s="19"/>
      <c r="R213" s="19"/>
      <c r="S213" s="19"/>
      <c r="T213" s="19"/>
      <c r="AH213" s="23"/>
      <c r="AT213" s="23"/>
      <c r="CU213" s="23"/>
      <c r="CV213" s="23"/>
      <c r="CW213" s="23"/>
    </row>
    <row r="214" spans="1:101" s="18" customFormat="1" x14ac:dyDescent="0.4">
      <c r="A214" s="18">
        <v>190</v>
      </c>
      <c r="B214" s="19"/>
      <c r="C214" s="19"/>
      <c r="D214" s="21"/>
      <c r="E214" s="31"/>
      <c r="F214" s="19"/>
      <c r="G214" s="19"/>
      <c r="H214" s="19"/>
      <c r="I214" s="19"/>
      <c r="J214" s="19"/>
      <c r="K214" s="19"/>
      <c r="L214" s="19"/>
      <c r="M214" s="19"/>
      <c r="N214" s="19"/>
      <c r="O214" s="19"/>
      <c r="P214" s="19"/>
      <c r="Q214" s="19"/>
      <c r="R214" s="19"/>
      <c r="S214" s="19"/>
      <c r="T214" s="19"/>
      <c r="AH214" s="23"/>
      <c r="AT214" s="23"/>
      <c r="CU214" s="23"/>
      <c r="CV214" s="23"/>
      <c r="CW214" s="23"/>
    </row>
    <row r="215" spans="1:101" s="18" customFormat="1" x14ac:dyDescent="0.4">
      <c r="A215" s="18">
        <v>191</v>
      </c>
      <c r="B215" s="19"/>
      <c r="C215" s="19"/>
      <c r="D215" s="21"/>
      <c r="E215" s="31"/>
      <c r="F215" s="19"/>
      <c r="G215" s="19"/>
      <c r="H215" s="19"/>
      <c r="I215" s="19"/>
      <c r="J215" s="19"/>
      <c r="K215" s="19"/>
      <c r="L215" s="19"/>
      <c r="M215" s="19"/>
      <c r="N215" s="19"/>
      <c r="O215" s="19"/>
      <c r="P215" s="19"/>
      <c r="Q215" s="19"/>
      <c r="R215" s="19"/>
      <c r="S215" s="19"/>
      <c r="T215" s="19"/>
      <c r="AH215" s="23"/>
      <c r="AT215" s="23"/>
      <c r="CU215" s="23"/>
      <c r="CV215" s="23"/>
      <c r="CW215" s="23"/>
    </row>
    <row r="216" spans="1:101" s="18" customFormat="1" x14ac:dyDescent="0.4">
      <c r="A216" s="18">
        <v>192</v>
      </c>
      <c r="B216" s="19"/>
      <c r="C216" s="19"/>
      <c r="D216" s="21"/>
      <c r="E216" s="31"/>
      <c r="F216" s="19"/>
      <c r="G216" s="19"/>
      <c r="H216" s="19"/>
      <c r="I216" s="19"/>
      <c r="J216" s="19"/>
      <c r="K216" s="19"/>
      <c r="L216" s="19"/>
      <c r="M216" s="19"/>
      <c r="N216" s="19"/>
      <c r="O216" s="19"/>
      <c r="P216" s="19"/>
      <c r="Q216" s="19"/>
      <c r="R216" s="19"/>
      <c r="S216" s="19"/>
      <c r="T216" s="19"/>
      <c r="AH216" s="23"/>
      <c r="AT216" s="23"/>
      <c r="CU216" s="23"/>
      <c r="CV216" s="23"/>
      <c r="CW216" s="23"/>
    </row>
    <row r="217" spans="1:101" s="18" customFormat="1" x14ac:dyDescent="0.4">
      <c r="A217" s="18">
        <v>193</v>
      </c>
      <c r="B217" s="19"/>
      <c r="C217" s="19"/>
      <c r="D217" s="21"/>
      <c r="E217" s="31"/>
      <c r="F217" s="19"/>
      <c r="G217" s="19"/>
      <c r="H217" s="19"/>
      <c r="I217" s="19"/>
      <c r="J217" s="19"/>
      <c r="K217" s="19"/>
      <c r="L217" s="19"/>
      <c r="M217" s="19"/>
      <c r="N217" s="19"/>
      <c r="O217" s="19"/>
      <c r="P217" s="19"/>
      <c r="Q217" s="19"/>
      <c r="R217" s="19"/>
      <c r="S217" s="19"/>
      <c r="T217" s="19"/>
      <c r="AH217" s="23"/>
      <c r="AT217" s="23"/>
      <c r="CU217" s="23"/>
      <c r="CV217" s="23"/>
      <c r="CW217" s="23"/>
    </row>
    <row r="218" spans="1:101" s="18" customFormat="1" x14ac:dyDescent="0.4">
      <c r="A218" s="18">
        <v>194</v>
      </c>
      <c r="B218" s="19"/>
      <c r="C218" s="19"/>
      <c r="D218" s="21"/>
      <c r="E218" s="31"/>
      <c r="F218" s="19"/>
      <c r="G218" s="19"/>
      <c r="H218" s="19"/>
      <c r="I218" s="19"/>
      <c r="J218" s="19"/>
      <c r="K218" s="19"/>
      <c r="L218" s="19"/>
      <c r="M218" s="19"/>
      <c r="N218" s="19"/>
      <c r="O218" s="19"/>
      <c r="P218" s="19"/>
      <c r="Q218" s="19"/>
      <c r="R218" s="19"/>
      <c r="S218" s="19"/>
      <c r="T218" s="19"/>
      <c r="AH218" s="23"/>
      <c r="AT218" s="23"/>
      <c r="CU218" s="23"/>
      <c r="CV218" s="23"/>
      <c r="CW218" s="23"/>
    </row>
    <row r="219" spans="1:101" s="18" customFormat="1" x14ac:dyDescent="0.4">
      <c r="A219" s="18">
        <v>195</v>
      </c>
      <c r="B219" s="19"/>
      <c r="C219" s="19"/>
      <c r="D219" s="21"/>
      <c r="E219" s="31"/>
      <c r="F219" s="19"/>
      <c r="G219" s="19"/>
      <c r="H219" s="19"/>
      <c r="I219" s="19"/>
      <c r="J219" s="19"/>
      <c r="K219" s="19"/>
      <c r="L219" s="19"/>
      <c r="M219" s="19"/>
      <c r="N219" s="19"/>
      <c r="O219" s="19"/>
      <c r="P219" s="19"/>
      <c r="Q219" s="19"/>
      <c r="R219" s="19"/>
      <c r="S219" s="19"/>
      <c r="T219" s="19"/>
      <c r="AH219" s="23"/>
      <c r="AT219" s="23"/>
      <c r="CU219" s="23"/>
      <c r="CV219" s="23"/>
      <c r="CW219" s="23"/>
    </row>
    <row r="220" spans="1:101" s="18" customFormat="1" x14ac:dyDescent="0.4">
      <c r="A220" s="18">
        <v>196</v>
      </c>
      <c r="B220" s="19"/>
      <c r="C220" s="19"/>
      <c r="D220" s="21"/>
      <c r="E220" s="31"/>
      <c r="F220" s="19"/>
      <c r="G220" s="19"/>
      <c r="H220" s="19"/>
      <c r="I220" s="19"/>
      <c r="J220" s="19"/>
      <c r="K220" s="19"/>
      <c r="L220" s="19"/>
      <c r="M220" s="19"/>
      <c r="N220" s="19"/>
      <c r="O220" s="19"/>
      <c r="P220" s="19"/>
      <c r="Q220" s="19"/>
      <c r="R220" s="19"/>
      <c r="S220" s="19"/>
      <c r="T220" s="19"/>
      <c r="AH220" s="23"/>
      <c r="AT220" s="23"/>
      <c r="CU220" s="23"/>
      <c r="CV220" s="23"/>
      <c r="CW220" s="23"/>
    </row>
    <row r="221" spans="1:101" s="18" customFormat="1" x14ac:dyDescent="0.4">
      <c r="A221" s="18">
        <v>197</v>
      </c>
      <c r="B221" s="19"/>
      <c r="C221" s="19"/>
      <c r="D221" s="21"/>
      <c r="E221" s="31"/>
      <c r="F221" s="19"/>
      <c r="G221" s="19"/>
      <c r="H221" s="19"/>
      <c r="I221" s="19"/>
      <c r="J221" s="19"/>
      <c r="K221" s="19"/>
      <c r="L221" s="19"/>
      <c r="M221" s="19"/>
      <c r="N221" s="19"/>
      <c r="O221" s="19"/>
      <c r="P221" s="19"/>
      <c r="Q221" s="19"/>
      <c r="R221" s="19"/>
      <c r="S221" s="19"/>
      <c r="T221" s="19"/>
      <c r="AH221" s="23"/>
      <c r="AT221" s="23"/>
      <c r="CU221" s="23"/>
      <c r="CV221" s="23"/>
      <c r="CW221" s="23"/>
    </row>
    <row r="222" spans="1:101" s="18" customFormat="1" x14ac:dyDescent="0.4">
      <c r="A222" s="18">
        <v>198</v>
      </c>
      <c r="B222" s="19"/>
      <c r="C222" s="19"/>
      <c r="D222" s="21"/>
      <c r="E222" s="31"/>
      <c r="F222" s="19"/>
      <c r="G222" s="19"/>
      <c r="H222" s="19"/>
      <c r="I222" s="19"/>
      <c r="J222" s="19"/>
      <c r="K222" s="19"/>
      <c r="L222" s="19"/>
      <c r="M222" s="19"/>
      <c r="N222" s="19"/>
      <c r="O222" s="19"/>
      <c r="P222" s="19"/>
      <c r="Q222" s="19"/>
      <c r="R222" s="19"/>
      <c r="S222" s="19"/>
      <c r="T222" s="19"/>
      <c r="AH222" s="23"/>
      <c r="AT222" s="23"/>
      <c r="CU222" s="23"/>
      <c r="CV222" s="23"/>
      <c r="CW222" s="23"/>
    </row>
    <row r="223" spans="1:101" s="18" customFormat="1" x14ac:dyDescent="0.4">
      <c r="A223" s="18">
        <v>199</v>
      </c>
      <c r="B223" s="19"/>
      <c r="C223" s="19"/>
      <c r="D223" s="21"/>
      <c r="E223" s="31"/>
      <c r="F223" s="19"/>
      <c r="G223" s="19"/>
      <c r="H223" s="19"/>
      <c r="I223" s="19"/>
      <c r="J223" s="19"/>
      <c r="K223" s="19"/>
      <c r="L223" s="19"/>
      <c r="M223" s="19"/>
      <c r="N223" s="19"/>
      <c r="O223" s="19"/>
      <c r="P223" s="19"/>
      <c r="Q223" s="19"/>
      <c r="R223" s="19"/>
      <c r="S223" s="19"/>
      <c r="T223" s="19"/>
      <c r="AH223" s="23"/>
      <c r="AT223" s="23"/>
      <c r="CU223" s="23"/>
      <c r="CV223" s="23"/>
      <c r="CW223" s="23"/>
    </row>
    <row r="224" spans="1:101" s="18" customFormat="1" x14ac:dyDescent="0.4">
      <c r="A224" s="18">
        <v>200</v>
      </c>
      <c r="B224" s="19"/>
      <c r="C224" s="19"/>
      <c r="D224" s="21"/>
      <c r="E224" s="31"/>
      <c r="F224" s="19"/>
      <c r="G224" s="19"/>
      <c r="H224" s="19"/>
      <c r="I224" s="19"/>
      <c r="J224" s="19"/>
      <c r="K224" s="19"/>
      <c r="L224" s="19"/>
      <c r="M224" s="19"/>
      <c r="N224" s="19"/>
      <c r="O224" s="19"/>
      <c r="P224" s="19"/>
      <c r="Q224" s="19"/>
      <c r="R224" s="19"/>
      <c r="S224" s="19"/>
      <c r="T224" s="19"/>
      <c r="AH224" s="23"/>
      <c r="AT224" s="23"/>
      <c r="CU224" s="23"/>
      <c r="CV224" s="23"/>
      <c r="CW224" s="23"/>
    </row>
    <row r="225" spans="1:101" s="18" customFormat="1" x14ac:dyDescent="0.4">
      <c r="A225" s="18">
        <v>201</v>
      </c>
      <c r="B225" s="19"/>
      <c r="C225" s="19"/>
      <c r="D225" s="21"/>
      <c r="E225" s="31"/>
      <c r="F225" s="19"/>
      <c r="G225" s="19"/>
      <c r="H225" s="19"/>
      <c r="I225" s="19"/>
      <c r="J225" s="19"/>
      <c r="K225" s="19"/>
      <c r="L225" s="19"/>
      <c r="M225" s="19"/>
      <c r="N225" s="19"/>
      <c r="O225" s="19"/>
      <c r="P225" s="19"/>
      <c r="Q225" s="19"/>
      <c r="R225" s="19"/>
      <c r="S225" s="19"/>
      <c r="T225" s="19"/>
      <c r="AH225" s="23"/>
      <c r="AT225" s="23"/>
      <c r="CU225" s="23"/>
      <c r="CV225" s="23"/>
      <c r="CW225" s="23"/>
    </row>
    <row r="226" spans="1:101" s="18" customFormat="1" x14ac:dyDescent="0.4">
      <c r="A226" s="18">
        <v>202</v>
      </c>
      <c r="B226" s="19"/>
      <c r="C226" s="19"/>
      <c r="D226" s="21"/>
      <c r="E226" s="31"/>
      <c r="F226" s="19"/>
      <c r="G226" s="19"/>
      <c r="H226" s="19"/>
      <c r="I226" s="19"/>
      <c r="J226" s="19"/>
      <c r="K226" s="19"/>
      <c r="L226" s="19"/>
      <c r="M226" s="19"/>
      <c r="N226" s="19"/>
      <c r="O226" s="19"/>
      <c r="P226" s="19"/>
      <c r="Q226" s="19"/>
      <c r="R226" s="19"/>
      <c r="S226" s="19"/>
      <c r="T226" s="19"/>
      <c r="AH226" s="23"/>
      <c r="AT226" s="23"/>
      <c r="CU226" s="23"/>
      <c r="CV226" s="23"/>
      <c r="CW226" s="23"/>
    </row>
    <row r="227" spans="1:101" s="18" customFormat="1" x14ac:dyDescent="0.4">
      <c r="A227" s="18">
        <v>203</v>
      </c>
      <c r="B227" s="19"/>
      <c r="C227" s="19"/>
      <c r="D227" s="21"/>
      <c r="E227" s="31"/>
      <c r="F227" s="19"/>
      <c r="G227" s="19"/>
      <c r="H227" s="19"/>
      <c r="I227" s="19"/>
      <c r="J227" s="19"/>
      <c r="K227" s="19"/>
      <c r="L227" s="19"/>
      <c r="M227" s="19"/>
      <c r="N227" s="19"/>
      <c r="O227" s="19"/>
      <c r="P227" s="19"/>
      <c r="Q227" s="19"/>
      <c r="R227" s="19"/>
      <c r="S227" s="19"/>
      <c r="T227" s="19"/>
      <c r="AH227" s="23"/>
      <c r="AT227" s="23"/>
      <c r="CU227" s="23"/>
      <c r="CV227" s="23"/>
      <c r="CW227" s="23"/>
    </row>
    <row r="228" spans="1:101" s="18" customFormat="1" x14ac:dyDescent="0.4">
      <c r="A228" s="18">
        <v>204</v>
      </c>
      <c r="B228" s="19"/>
      <c r="C228" s="19"/>
      <c r="D228" s="21"/>
      <c r="E228" s="31"/>
      <c r="F228" s="19"/>
      <c r="G228" s="19"/>
      <c r="H228" s="19"/>
      <c r="I228" s="19"/>
      <c r="J228" s="19"/>
      <c r="K228" s="19"/>
      <c r="L228" s="19"/>
      <c r="M228" s="19"/>
      <c r="N228" s="19"/>
      <c r="O228" s="19"/>
      <c r="P228" s="19"/>
      <c r="Q228" s="19"/>
      <c r="R228" s="19"/>
      <c r="S228" s="19"/>
      <c r="T228" s="19"/>
      <c r="AH228" s="23"/>
      <c r="AT228" s="23"/>
      <c r="CU228" s="23"/>
      <c r="CV228" s="23"/>
      <c r="CW228" s="23"/>
    </row>
    <row r="229" spans="1:101" s="18" customFormat="1" x14ac:dyDescent="0.4">
      <c r="A229" s="18">
        <v>205</v>
      </c>
      <c r="B229" s="19"/>
      <c r="C229" s="19"/>
      <c r="D229" s="21"/>
      <c r="E229" s="31"/>
      <c r="F229" s="19"/>
      <c r="G229" s="19"/>
      <c r="H229" s="19"/>
      <c r="I229" s="19"/>
      <c r="J229" s="19"/>
      <c r="K229" s="19"/>
      <c r="L229" s="19"/>
      <c r="M229" s="19"/>
      <c r="N229" s="19"/>
      <c r="O229" s="19"/>
      <c r="P229" s="19"/>
      <c r="Q229" s="19"/>
      <c r="R229" s="19"/>
      <c r="S229" s="19"/>
      <c r="T229" s="19"/>
      <c r="AH229" s="23"/>
      <c r="AT229" s="23"/>
      <c r="CU229" s="23"/>
      <c r="CV229" s="23"/>
      <c r="CW229" s="23"/>
    </row>
    <row r="230" spans="1:101" s="18" customFormat="1" x14ac:dyDescent="0.4">
      <c r="A230" s="18">
        <v>206</v>
      </c>
      <c r="B230" s="19"/>
      <c r="C230" s="19"/>
      <c r="D230" s="21"/>
      <c r="E230" s="31"/>
      <c r="F230" s="19"/>
      <c r="G230" s="19"/>
      <c r="H230" s="19"/>
      <c r="I230" s="19"/>
      <c r="J230" s="19"/>
      <c r="K230" s="19"/>
      <c r="L230" s="19"/>
      <c r="M230" s="19"/>
      <c r="N230" s="19"/>
      <c r="O230" s="19"/>
      <c r="P230" s="19"/>
      <c r="Q230" s="19"/>
      <c r="R230" s="19"/>
      <c r="S230" s="19"/>
      <c r="T230" s="19"/>
      <c r="AH230" s="23"/>
      <c r="AT230" s="23"/>
      <c r="CU230" s="23"/>
      <c r="CV230" s="23"/>
      <c r="CW230" s="23"/>
    </row>
    <row r="231" spans="1:101" s="18" customFormat="1" x14ac:dyDescent="0.4">
      <c r="A231" s="18">
        <v>207</v>
      </c>
      <c r="B231" s="19"/>
      <c r="C231" s="19"/>
      <c r="D231" s="21"/>
      <c r="E231" s="31"/>
      <c r="F231" s="19"/>
      <c r="G231" s="19"/>
      <c r="H231" s="19"/>
      <c r="I231" s="19"/>
      <c r="J231" s="19"/>
      <c r="K231" s="19"/>
      <c r="L231" s="19"/>
      <c r="M231" s="19"/>
      <c r="N231" s="19"/>
      <c r="O231" s="19"/>
      <c r="P231" s="19"/>
      <c r="Q231" s="19"/>
      <c r="R231" s="19"/>
      <c r="S231" s="19"/>
      <c r="T231" s="19"/>
      <c r="AH231" s="23"/>
      <c r="AT231" s="23"/>
      <c r="CU231" s="23"/>
      <c r="CV231" s="23"/>
      <c r="CW231" s="23"/>
    </row>
    <row r="232" spans="1:101" s="18" customFormat="1" x14ac:dyDescent="0.4">
      <c r="A232" s="18">
        <v>208</v>
      </c>
      <c r="B232" s="19"/>
      <c r="C232" s="19"/>
      <c r="D232" s="21"/>
      <c r="E232" s="31"/>
      <c r="F232" s="19"/>
      <c r="G232" s="19"/>
      <c r="H232" s="19"/>
      <c r="I232" s="19"/>
      <c r="J232" s="19"/>
      <c r="K232" s="19"/>
      <c r="L232" s="19"/>
      <c r="M232" s="19"/>
      <c r="N232" s="19"/>
      <c r="O232" s="19"/>
      <c r="P232" s="19"/>
      <c r="Q232" s="19"/>
      <c r="R232" s="19"/>
      <c r="S232" s="19"/>
      <c r="T232" s="19"/>
      <c r="AH232" s="23"/>
      <c r="AT232" s="23"/>
      <c r="CU232" s="23"/>
      <c r="CV232" s="23"/>
      <c r="CW232" s="23"/>
    </row>
    <row r="233" spans="1:101" s="18" customFormat="1" x14ac:dyDescent="0.4">
      <c r="A233" s="18">
        <v>209</v>
      </c>
      <c r="B233" s="19"/>
      <c r="C233" s="19"/>
      <c r="D233" s="21"/>
      <c r="E233" s="31"/>
      <c r="F233" s="19"/>
      <c r="G233" s="19"/>
      <c r="H233" s="19"/>
      <c r="I233" s="19"/>
      <c r="J233" s="19"/>
      <c r="K233" s="19"/>
      <c r="L233" s="19"/>
      <c r="M233" s="19"/>
      <c r="N233" s="19"/>
      <c r="O233" s="19"/>
      <c r="P233" s="19"/>
      <c r="Q233" s="19"/>
      <c r="R233" s="19"/>
      <c r="S233" s="19"/>
      <c r="T233" s="19"/>
      <c r="AH233" s="23"/>
      <c r="AT233" s="23"/>
      <c r="CU233" s="23"/>
      <c r="CV233" s="23"/>
      <c r="CW233" s="23"/>
    </row>
    <row r="234" spans="1:101" s="18" customFormat="1" x14ac:dyDescent="0.4">
      <c r="A234" s="18">
        <v>210</v>
      </c>
      <c r="B234" s="19"/>
      <c r="C234" s="19"/>
      <c r="D234" s="21"/>
      <c r="E234" s="31"/>
      <c r="F234" s="19"/>
      <c r="G234" s="19"/>
      <c r="H234" s="19"/>
      <c r="I234" s="19"/>
      <c r="J234" s="19"/>
      <c r="K234" s="19"/>
      <c r="L234" s="19"/>
      <c r="M234" s="19"/>
      <c r="N234" s="19"/>
      <c r="O234" s="19"/>
      <c r="P234" s="19"/>
      <c r="Q234" s="19"/>
      <c r="R234" s="19"/>
      <c r="S234" s="19"/>
      <c r="T234" s="19"/>
      <c r="AH234" s="23"/>
      <c r="AT234" s="23"/>
      <c r="CU234" s="23"/>
      <c r="CV234" s="23"/>
      <c r="CW234" s="23"/>
    </row>
    <row r="235" spans="1:101" s="18" customFormat="1" x14ac:dyDescent="0.4">
      <c r="A235" s="18">
        <v>211</v>
      </c>
      <c r="B235" s="19"/>
      <c r="C235" s="19"/>
      <c r="D235" s="21"/>
      <c r="E235" s="31"/>
      <c r="F235" s="19"/>
      <c r="G235" s="19"/>
      <c r="H235" s="19"/>
      <c r="I235" s="19"/>
      <c r="J235" s="19"/>
      <c r="K235" s="19"/>
      <c r="L235" s="19"/>
      <c r="M235" s="19"/>
      <c r="N235" s="19"/>
      <c r="O235" s="19"/>
      <c r="P235" s="19"/>
      <c r="Q235" s="19"/>
      <c r="R235" s="19"/>
      <c r="S235" s="19"/>
      <c r="T235" s="19"/>
      <c r="AH235" s="23"/>
      <c r="AT235" s="23"/>
      <c r="CU235" s="23"/>
      <c r="CV235" s="23"/>
      <c r="CW235" s="23"/>
    </row>
    <row r="236" spans="1:101" s="18" customFormat="1" x14ac:dyDescent="0.4">
      <c r="A236" s="18">
        <v>212</v>
      </c>
      <c r="B236" s="19"/>
      <c r="C236" s="19"/>
      <c r="D236" s="21"/>
      <c r="E236" s="31"/>
      <c r="F236" s="19"/>
      <c r="G236" s="19"/>
      <c r="H236" s="19"/>
      <c r="I236" s="19"/>
      <c r="J236" s="19"/>
      <c r="K236" s="19"/>
      <c r="L236" s="19"/>
      <c r="M236" s="19"/>
      <c r="N236" s="19"/>
      <c r="O236" s="19"/>
      <c r="P236" s="19"/>
      <c r="Q236" s="19"/>
      <c r="R236" s="19"/>
      <c r="S236" s="19"/>
      <c r="T236" s="19"/>
      <c r="AH236" s="23"/>
      <c r="AT236" s="23"/>
      <c r="CU236" s="23"/>
      <c r="CV236" s="23"/>
      <c r="CW236" s="23"/>
    </row>
    <row r="237" spans="1:101" s="18" customFormat="1" x14ac:dyDescent="0.4">
      <c r="A237" s="18">
        <v>213</v>
      </c>
      <c r="B237" s="19"/>
      <c r="C237" s="19"/>
      <c r="D237" s="21"/>
      <c r="E237" s="31"/>
      <c r="F237" s="19"/>
      <c r="G237" s="19"/>
      <c r="H237" s="19"/>
      <c r="I237" s="19"/>
      <c r="J237" s="19"/>
      <c r="K237" s="19"/>
      <c r="L237" s="19"/>
      <c r="M237" s="19"/>
      <c r="N237" s="19"/>
      <c r="O237" s="19"/>
      <c r="P237" s="19"/>
      <c r="Q237" s="19"/>
      <c r="R237" s="19"/>
      <c r="S237" s="19"/>
      <c r="T237" s="19"/>
      <c r="AH237" s="23"/>
      <c r="AT237" s="23"/>
      <c r="CU237" s="23"/>
      <c r="CV237" s="23"/>
      <c r="CW237" s="23"/>
    </row>
    <row r="238" spans="1:101" s="18" customFormat="1" x14ac:dyDescent="0.4">
      <c r="A238" s="18">
        <v>214</v>
      </c>
      <c r="B238" s="19"/>
      <c r="C238" s="19"/>
      <c r="D238" s="21"/>
      <c r="E238" s="31"/>
      <c r="F238" s="19"/>
      <c r="G238" s="19"/>
      <c r="H238" s="19"/>
      <c r="I238" s="19"/>
      <c r="J238" s="19"/>
      <c r="K238" s="19"/>
      <c r="L238" s="19"/>
      <c r="M238" s="19"/>
      <c r="N238" s="19"/>
      <c r="O238" s="19"/>
      <c r="P238" s="19"/>
      <c r="Q238" s="19"/>
      <c r="R238" s="19"/>
      <c r="S238" s="19"/>
      <c r="T238" s="19"/>
      <c r="AH238" s="23"/>
      <c r="AT238" s="23"/>
      <c r="CU238" s="23"/>
      <c r="CV238" s="23"/>
      <c r="CW238" s="23"/>
    </row>
    <row r="239" spans="1:101" s="18" customFormat="1" x14ac:dyDescent="0.4">
      <c r="A239" s="18">
        <v>215</v>
      </c>
      <c r="B239" s="19"/>
      <c r="C239" s="19"/>
      <c r="D239" s="21"/>
      <c r="E239" s="31"/>
      <c r="F239" s="19"/>
      <c r="G239" s="19"/>
      <c r="H239" s="19"/>
      <c r="I239" s="19"/>
      <c r="J239" s="19"/>
      <c r="K239" s="19"/>
      <c r="L239" s="19"/>
      <c r="M239" s="19"/>
      <c r="N239" s="19"/>
      <c r="O239" s="19"/>
      <c r="P239" s="19"/>
      <c r="Q239" s="19"/>
      <c r="R239" s="19"/>
      <c r="S239" s="19"/>
      <c r="T239" s="19"/>
      <c r="AH239" s="23"/>
      <c r="AT239" s="23"/>
      <c r="CU239" s="23"/>
      <c r="CV239" s="23"/>
      <c r="CW239" s="23"/>
    </row>
    <row r="240" spans="1:101" s="18" customFormat="1" x14ac:dyDescent="0.4">
      <c r="A240" s="18">
        <v>216</v>
      </c>
      <c r="B240" s="19"/>
      <c r="C240" s="19"/>
      <c r="D240" s="21"/>
      <c r="E240" s="31"/>
      <c r="F240" s="19"/>
      <c r="G240" s="19"/>
      <c r="H240" s="19"/>
      <c r="I240" s="19"/>
      <c r="J240" s="19"/>
      <c r="K240" s="19"/>
      <c r="L240" s="19"/>
      <c r="M240" s="19"/>
      <c r="N240" s="19"/>
      <c r="O240" s="19"/>
      <c r="P240" s="19"/>
      <c r="Q240" s="19"/>
      <c r="R240" s="19"/>
      <c r="S240" s="19"/>
      <c r="T240" s="19"/>
      <c r="AH240" s="23"/>
      <c r="AT240" s="23"/>
      <c r="CU240" s="23"/>
      <c r="CV240" s="23"/>
      <c r="CW240" s="23"/>
    </row>
    <row r="241" spans="1:101" s="18" customFormat="1" x14ac:dyDescent="0.4">
      <c r="A241" s="18">
        <v>217</v>
      </c>
      <c r="B241" s="19"/>
      <c r="C241" s="19"/>
      <c r="D241" s="21"/>
      <c r="E241" s="31"/>
      <c r="F241" s="19"/>
      <c r="G241" s="19"/>
      <c r="H241" s="19"/>
      <c r="I241" s="19"/>
      <c r="J241" s="19"/>
      <c r="K241" s="19"/>
      <c r="L241" s="19"/>
      <c r="M241" s="19"/>
      <c r="N241" s="19"/>
      <c r="O241" s="19"/>
      <c r="P241" s="19"/>
      <c r="Q241" s="19"/>
      <c r="R241" s="19"/>
      <c r="S241" s="19"/>
      <c r="T241" s="19"/>
      <c r="AH241" s="23"/>
      <c r="AT241" s="23"/>
      <c r="CU241" s="23"/>
      <c r="CV241" s="23"/>
      <c r="CW241" s="23"/>
    </row>
    <row r="242" spans="1:101" s="18" customFormat="1" x14ac:dyDescent="0.4">
      <c r="A242" s="18">
        <v>218</v>
      </c>
      <c r="B242" s="19"/>
      <c r="C242" s="19"/>
      <c r="D242" s="21"/>
      <c r="E242" s="31"/>
      <c r="F242" s="19"/>
      <c r="G242" s="19"/>
      <c r="H242" s="19"/>
      <c r="I242" s="19"/>
      <c r="J242" s="19"/>
      <c r="K242" s="19"/>
      <c r="L242" s="19"/>
      <c r="M242" s="19"/>
      <c r="N242" s="19"/>
      <c r="O242" s="19"/>
      <c r="P242" s="19"/>
      <c r="Q242" s="19"/>
      <c r="R242" s="19"/>
      <c r="S242" s="19"/>
      <c r="T242" s="19"/>
      <c r="AH242" s="23"/>
      <c r="AT242" s="23"/>
      <c r="CU242" s="23"/>
      <c r="CV242" s="23"/>
      <c r="CW242" s="23"/>
    </row>
    <row r="243" spans="1:101" s="18" customFormat="1" x14ac:dyDescent="0.4">
      <c r="A243" s="18">
        <v>219</v>
      </c>
      <c r="B243" s="19"/>
      <c r="C243" s="19"/>
      <c r="D243" s="21"/>
      <c r="E243" s="31"/>
      <c r="F243" s="19"/>
      <c r="G243" s="19"/>
      <c r="H243" s="19"/>
      <c r="I243" s="19"/>
      <c r="J243" s="19"/>
      <c r="K243" s="19"/>
      <c r="L243" s="19"/>
      <c r="M243" s="19"/>
      <c r="N243" s="19"/>
      <c r="O243" s="19"/>
      <c r="P243" s="19"/>
      <c r="Q243" s="19"/>
      <c r="R243" s="19"/>
      <c r="S243" s="19"/>
      <c r="T243" s="19"/>
      <c r="AH243" s="23"/>
      <c r="AT243" s="23"/>
      <c r="CU243" s="23"/>
      <c r="CV243" s="23"/>
      <c r="CW243" s="23"/>
    </row>
    <row r="244" spans="1:101" s="18" customFormat="1" x14ac:dyDescent="0.4">
      <c r="A244" s="18">
        <v>220</v>
      </c>
      <c r="B244" s="19"/>
      <c r="C244" s="19"/>
      <c r="D244" s="21"/>
      <c r="E244" s="31"/>
      <c r="F244" s="19"/>
      <c r="G244" s="19"/>
      <c r="H244" s="19"/>
      <c r="I244" s="19"/>
      <c r="J244" s="19"/>
      <c r="K244" s="19"/>
      <c r="L244" s="19"/>
      <c r="M244" s="19"/>
      <c r="N244" s="19"/>
      <c r="O244" s="19"/>
      <c r="P244" s="19"/>
      <c r="Q244" s="19"/>
      <c r="R244" s="19"/>
      <c r="S244" s="19"/>
      <c r="T244" s="19"/>
      <c r="AH244" s="23"/>
      <c r="AT244" s="23"/>
      <c r="CU244" s="23"/>
      <c r="CV244" s="23"/>
      <c r="CW244" s="23"/>
    </row>
    <row r="245" spans="1:101" s="18" customFormat="1" x14ac:dyDescent="0.4">
      <c r="A245" s="18">
        <v>221</v>
      </c>
      <c r="B245" s="19"/>
      <c r="C245" s="19"/>
      <c r="D245" s="21"/>
      <c r="E245" s="31"/>
      <c r="F245" s="19"/>
      <c r="G245" s="19"/>
      <c r="H245" s="19"/>
      <c r="I245" s="19"/>
      <c r="J245" s="19"/>
      <c r="K245" s="19"/>
      <c r="L245" s="19"/>
      <c r="M245" s="19"/>
      <c r="N245" s="19"/>
      <c r="O245" s="19"/>
      <c r="P245" s="19"/>
      <c r="Q245" s="19"/>
      <c r="R245" s="19"/>
      <c r="S245" s="19"/>
      <c r="T245" s="19"/>
      <c r="AH245" s="23"/>
      <c r="AT245" s="23"/>
      <c r="CU245" s="23"/>
      <c r="CV245" s="23"/>
      <c r="CW245" s="23"/>
    </row>
    <row r="246" spans="1:101" s="18" customFormat="1" x14ac:dyDescent="0.4">
      <c r="A246" s="18">
        <v>222</v>
      </c>
      <c r="B246" s="19"/>
      <c r="C246" s="19"/>
      <c r="D246" s="21"/>
      <c r="E246" s="31"/>
      <c r="F246" s="19"/>
      <c r="G246" s="19"/>
      <c r="H246" s="19"/>
      <c r="I246" s="19"/>
      <c r="J246" s="19"/>
      <c r="K246" s="19"/>
      <c r="L246" s="19"/>
      <c r="M246" s="19"/>
      <c r="N246" s="19"/>
      <c r="O246" s="19"/>
      <c r="P246" s="19"/>
      <c r="Q246" s="19"/>
      <c r="R246" s="19"/>
      <c r="S246" s="19"/>
      <c r="T246" s="19"/>
      <c r="AH246" s="23"/>
      <c r="AT246" s="23"/>
      <c r="CU246" s="23"/>
      <c r="CV246" s="23"/>
      <c r="CW246" s="23"/>
    </row>
    <row r="247" spans="1:101" s="18" customFormat="1" x14ac:dyDescent="0.4">
      <c r="A247" s="18">
        <v>223</v>
      </c>
      <c r="B247" s="19"/>
      <c r="C247" s="19"/>
      <c r="D247" s="21"/>
      <c r="E247" s="31"/>
      <c r="F247" s="19"/>
      <c r="G247" s="19"/>
      <c r="H247" s="19"/>
      <c r="I247" s="19"/>
      <c r="J247" s="19"/>
      <c r="K247" s="19"/>
      <c r="L247" s="19"/>
      <c r="M247" s="19"/>
      <c r="N247" s="19"/>
      <c r="O247" s="19"/>
      <c r="P247" s="19"/>
      <c r="Q247" s="19"/>
      <c r="R247" s="19"/>
      <c r="S247" s="19"/>
      <c r="T247" s="19"/>
      <c r="AH247" s="23"/>
      <c r="AT247" s="23"/>
      <c r="CU247" s="23"/>
      <c r="CV247" s="23"/>
      <c r="CW247" s="23"/>
    </row>
    <row r="248" spans="1:101" s="18" customFormat="1" x14ac:dyDescent="0.4">
      <c r="A248" s="18">
        <v>224</v>
      </c>
      <c r="B248" s="19"/>
      <c r="C248" s="19"/>
      <c r="D248" s="21"/>
      <c r="E248" s="31"/>
      <c r="F248" s="19"/>
      <c r="G248" s="19"/>
      <c r="H248" s="19"/>
      <c r="I248" s="19"/>
      <c r="J248" s="19"/>
      <c r="K248" s="19"/>
      <c r="L248" s="19"/>
      <c r="M248" s="19"/>
      <c r="N248" s="19"/>
      <c r="O248" s="19"/>
      <c r="P248" s="19"/>
      <c r="Q248" s="19"/>
      <c r="R248" s="19"/>
      <c r="S248" s="19"/>
      <c r="T248" s="19"/>
      <c r="AH248" s="23"/>
      <c r="AT248" s="23"/>
      <c r="CU248" s="23"/>
      <c r="CV248" s="23"/>
      <c r="CW248" s="23"/>
    </row>
    <row r="249" spans="1:101" s="18" customFormat="1" x14ac:dyDescent="0.4">
      <c r="A249" s="18">
        <v>225</v>
      </c>
      <c r="B249" s="19"/>
      <c r="C249" s="19"/>
      <c r="D249" s="21"/>
      <c r="E249" s="31"/>
      <c r="F249" s="19"/>
      <c r="G249" s="19"/>
      <c r="H249" s="19"/>
      <c r="I249" s="19"/>
      <c r="J249" s="19"/>
      <c r="K249" s="19"/>
      <c r="L249" s="19"/>
      <c r="M249" s="19"/>
      <c r="N249" s="19"/>
      <c r="O249" s="19"/>
      <c r="P249" s="19"/>
      <c r="Q249" s="19"/>
      <c r="R249" s="19"/>
      <c r="S249" s="19"/>
      <c r="T249" s="19"/>
      <c r="AH249" s="23"/>
      <c r="AT249" s="23"/>
      <c r="CU249" s="23"/>
      <c r="CV249" s="23"/>
      <c r="CW249" s="23"/>
    </row>
    <row r="250" spans="1:101" s="18" customFormat="1" x14ac:dyDescent="0.4">
      <c r="A250" s="18">
        <v>226</v>
      </c>
      <c r="B250" s="19"/>
      <c r="C250" s="19"/>
      <c r="D250" s="21"/>
      <c r="E250" s="31"/>
      <c r="F250" s="19"/>
      <c r="G250" s="19"/>
      <c r="H250" s="19"/>
      <c r="I250" s="19"/>
      <c r="J250" s="19"/>
      <c r="K250" s="19"/>
      <c r="L250" s="19"/>
      <c r="M250" s="19"/>
      <c r="N250" s="19"/>
      <c r="O250" s="19"/>
      <c r="P250" s="19"/>
      <c r="Q250" s="19"/>
      <c r="R250" s="19"/>
      <c r="S250" s="19"/>
      <c r="T250" s="19"/>
      <c r="AH250" s="23"/>
      <c r="AT250" s="23"/>
      <c r="CU250" s="23"/>
      <c r="CV250" s="23"/>
      <c r="CW250" s="23"/>
    </row>
    <row r="251" spans="1:101" s="18" customFormat="1" x14ac:dyDescent="0.4">
      <c r="A251" s="18">
        <v>227</v>
      </c>
      <c r="B251" s="19"/>
      <c r="C251" s="19"/>
      <c r="D251" s="21"/>
      <c r="E251" s="31"/>
      <c r="F251" s="19"/>
      <c r="G251" s="19"/>
      <c r="H251" s="19"/>
      <c r="I251" s="19"/>
      <c r="J251" s="19"/>
      <c r="K251" s="19"/>
      <c r="L251" s="19"/>
      <c r="M251" s="19"/>
      <c r="N251" s="19"/>
      <c r="O251" s="19"/>
      <c r="P251" s="19"/>
      <c r="Q251" s="19"/>
      <c r="R251" s="19"/>
      <c r="S251" s="19"/>
      <c r="T251" s="19"/>
      <c r="AH251" s="23"/>
      <c r="AT251" s="23"/>
      <c r="CU251" s="23"/>
      <c r="CV251" s="23"/>
      <c r="CW251" s="23"/>
    </row>
    <row r="252" spans="1:101" s="18" customFormat="1" x14ac:dyDescent="0.4">
      <c r="A252" s="18">
        <v>228</v>
      </c>
      <c r="B252" s="19"/>
      <c r="C252" s="19"/>
      <c r="D252" s="21"/>
      <c r="E252" s="31"/>
      <c r="F252" s="19"/>
      <c r="G252" s="19"/>
      <c r="H252" s="19"/>
      <c r="I252" s="19"/>
      <c r="J252" s="19"/>
      <c r="K252" s="19"/>
      <c r="L252" s="19"/>
      <c r="M252" s="19"/>
      <c r="N252" s="19"/>
      <c r="O252" s="19"/>
      <c r="P252" s="19"/>
      <c r="Q252" s="19"/>
      <c r="R252" s="19"/>
      <c r="S252" s="19"/>
      <c r="T252" s="19"/>
      <c r="AH252" s="23"/>
      <c r="AT252" s="23"/>
      <c r="CU252" s="23"/>
      <c r="CV252" s="23"/>
      <c r="CW252" s="23"/>
    </row>
    <row r="253" spans="1:101" s="18" customFormat="1" x14ac:dyDescent="0.4">
      <c r="A253" s="18">
        <v>229</v>
      </c>
      <c r="B253" s="19"/>
      <c r="C253" s="19"/>
      <c r="D253" s="21"/>
      <c r="E253" s="31"/>
      <c r="F253" s="19"/>
      <c r="G253" s="19"/>
      <c r="H253" s="19"/>
      <c r="I253" s="19"/>
      <c r="J253" s="19"/>
      <c r="K253" s="19"/>
      <c r="L253" s="19"/>
      <c r="M253" s="19"/>
      <c r="N253" s="19"/>
      <c r="O253" s="19"/>
      <c r="P253" s="19"/>
      <c r="Q253" s="19"/>
      <c r="R253" s="19"/>
      <c r="S253" s="19"/>
      <c r="T253" s="19"/>
      <c r="AH253" s="23"/>
      <c r="AT253" s="23"/>
      <c r="CU253" s="23"/>
      <c r="CV253" s="23"/>
      <c r="CW253" s="23"/>
    </row>
    <row r="254" spans="1:101" s="18" customFormat="1" x14ac:dyDescent="0.4">
      <c r="A254" s="18">
        <v>230</v>
      </c>
      <c r="B254" s="19"/>
      <c r="C254" s="19"/>
      <c r="D254" s="21"/>
      <c r="E254" s="31"/>
      <c r="F254" s="19"/>
      <c r="G254" s="19"/>
      <c r="H254" s="19"/>
      <c r="I254" s="19"/>
      <c r="J254" s="19"/>
      <c r="K254" s="19"/>
      <c r="L254" s="19"/>
      <c r="M254" s="19"/>
      <c r="N254" s="19"/>
      <c r="O254" s="19"/>
      <c r="P254" s="19"/>
      <c r="Q254" s="19"/>
      <c r="R254" s="19"/>
      <c r="S254" s="19"/>
      <c r="T254" s="19"/>
      <c r="AH254" s="23"/>
      <c r="AT254" s="23"/>
      <c r="CU254" s="23"/>
      <c r="CV254" s="23"/>
      <c r="CW254" s="23"/>
    </row>
    <row r="255" spans="1:101" s="18" customFormat="1" x14ac:dyDescent="0.4">
      <c r="A255" s="18">
        <v>231</v>
      </c>
      <c r="B255" s="19"/>
      <c r="C255" s="19"/>
      <c r="D255" s="21"/>
      <c r="E255" s="31"/>
      <c r="F255" s="19"/>
      <c r="G255" s="19"/>
      <c r="H255" s="19"/>
      <c r="I255" s="19"/>
      <c r="J255" s="19"/>
      <c r="K255" s="19"/>
      <c r="L255" s="19"/>
      <c r="M255" s="19"/>
      <c r="N255" s="19"/>
      <c r="O255" s="19"/>
      <c r="P255" s="19"/>
      <c r="Q255" s="19"/>
      <c r="R255" s="19"/>
      <c r="S255" s="19"/>
      <c r="T255" s="19"/>
      <c r="AH255" s="23"/>
      <c r="AT255" s="23"/>
      <c r="CU255" s="23"/>
      <c r="CV255" s="23"/>
      <c r="CW255" s="23"/>
    </row>
    <row r="256" spans="1:101" s="18" customFormat="1" x14ac:dyDescent="0.4">
      <c r="A256" s="18">
        <v>232</v>
      </c>
      <c r="B256" s="19"/>
      <c r="C256" s="19"/>
      <c r="D256" s="21"/>
      <c r="E256" s="31"/>
      <c r="F256" s="19"/>
      <c r="G256" s="19"/>
      <c r="H256" s="19"/>
      <c r="I256" s="19"/>
      <c r="J256" s="19"/>
      <c r="K256" s="19"/>
      <c r="L256" s="19"/>
      <c r="M256" s="19"/>
      <c r="N256" s="19"/>
      <c r="O256" s="19"/>
      <c r="P256" s="19"/>
      <c r="Q256" s="19"/>
      <c r="R256" s="19"/>
      <c r="S256" s="19"/>
      <c r="T256" s="19"/>
      <c r="AH256" s="23"/>
      <c r="AT256" s="23"/>
      <c r="CU256" s="23"/>
      <c r="CV256" s="23"/>
      <c r="CW256" s="23"/>
    </row>
    <row r="257" spans="1:101" s="18" customFormat="1" x14ac:dyDescent="0.4">
      <c r="A257" s="18">
        <v>233</v>
      </c>
      <c r="B257" s="19"/>
      <c r="C257" s="19"/>
      <c r="D257" s="21"/>
      <c r="E257" s="31"/>
      <c r="F257" s="19"/>
      <c r="G257" s="19"/>
      <c r="H257" s="19"/>
      <c r="I257" s="19"/>
      <c r="J257" s="19"/>
      <c r="K257" s="19"/>
      <c r="L257" s="19"/>
      <c r="M257" s="19"/>
      <c r="N257" s="19"/>
      <c r="O257" s="19"/>
      <c r="P257" s="19"/>
      <c r="Q257" s="19"/>
      <c r="R257" s="19"/>
      <c r="S257" s="19"/>
      <c r="T257" s="19"/>
      <c r="AH257" s="23"/>
      <c r="AT257" s="23"/>
      <c r="CU257" s="23"/>
      <c r="CV257" s="23"/>
      <c r="CW257" s="23"/>
    </row>
    <row r="258" spans="1:101" s="18" customFormat="1" x14ac:dyDescent="0.4">
      <c r="A258" s="18">
        <v>234</v>
      </c>
      <c r="B258" s="19"/>
      <c r="C258" s="19"/>
      <c r="D258" s="21"/>
      <c r="E258" s="31"/>
      <c r="F258" s="19"/>
      <c r="G258" s="19"/>
      <c r="H258" s="19"/>
      <c r="I258" s="19"/>
      <c r="J258" s="19"/>
      <c r="K258" s="19"/>
      <c r="L258" s="19"/>
      <c r="M258" s="19"/>
      <c r="N258" s="19"/>
      <c r="O258" s="19"/>
      <c r="P258" s="19"/>
      <c r="Q258" s="19"/>
      <c r="R258" s="19"/>
      <c r="S258" s="19"/>
      <c r="T258" s="19"/>
      <c r="AH258" s="23"/>
      <c r="AT258" s="23"/>
      <c r="CU258" s="23"/>
      <c r="CV258" s="23"/>
      <c r="CW258" s="23"/>
    </row>
    <row r="259" spans="1:101" s="18" customFormat="1" x14ac:dyDescent="0.4">
      <c r="A259" s="18">
        <v>235</v>
      </c>
      <c r="B259" s="19"/>
      <c r="C259" s="19"/>
      <c r="D259" s="21"/>
      <c r="E259" s="31"/>
      <c r="F259" s="19"/>
      <c r="G259" s="19"/>
      <c r="H259" s="19"/>
      <c r="I259" s="19"/>
      <c r="J259" s="19"/>
      <c r="K259" s="19"/>
      <c r="L259" s="19"/>
      <c r="M259" s="19"/>
      <c r="N259" s="19"/>
      <c r="O259" s="19"/>
      <c r="P259" s="19"/>
      <c r="Q259" s="19"/>
      <c r="R259" s="19"/>
      <c r="S259" s="19"/>
      <c r="T259" s="19"/>
      <c r="AH259" s="23"/>
      <c r="AT259" s="23"/>
      <c r="CU259" s="23"/>
      <c r="CV259" s="23"/>
      <c r="CW259" s="23"/>
    </row>
    <row r="260" spans="1:101" s="18" customFormat="1" x14ac:dyDescent="0.4">
      <c r="A260" s="18">
        <v>236</v>
      </c>
      <c r="B260" s="19"/>
      <c r="C260" s="19"/>
      <c r="D260" s="21"/>
      <c r="E260" s="31"/>
      <c r="F260" s="19"/>
      <c r="G260" s="19"/>
      <c r="H260" s="19"/>
      <c r="I260" s="19"/>
      <c r="J260" s="19"/>
      <c r="K260" s="19"/>
      <c r="L260" s="19"/>
      <c r="M260" s="19"/>
      <c r="N260" s="19"/>
      <c r="O260" s="19"/>
      <c r="P260" s="19"/>
      <c r="Q260" s="19"/>
      <c r="R260" s="19"/>
      <c r="S260" s="19"/>
      <c r="T260" s="19"/>
      <c r="AH260" s="23"/>
      <c r="AT260" s="23"/>
      <c r="CU260" s="23"/>
      <c r="CV260" s="23"/>
      <c r="CW260" s="23"/>
    </row>
    <row r="261" spans="1:101" s="18" customFormat="1" x14ac:dyDescent="0.4">
      <c r="A261" s="18">
        <v>237</v>
      </c>
      <c r="B261" s="19"/>
      <c r="C261" s="19"/>
      <c r="D261" s="21"/>
      <c r="E261" s="31"/>
      <c r="F261" s="19"/>
      <c r="G261" s="19"/>
      <c r="H261" s="19"/>
      <c r="I261" s="19"/>
      <c r="J261" s="19"/>
      <c r="K261" s="19"/>
      <c r="L261" s="19"/>
      <c r="M261" s="19"/>
      <c r="N261" s="19"/>
      <c r="O261" s="19"/>
      <c r="P261" s="19"/>
      <c r="Q261" s="19"/>
      <c r="R261" s="19"/>
      <c r="S261" s="19"/>
      <c r="T261" s="19"/>
      <c r="AH261" s="23"/>
      <c r="AT261" s="23"/>
      <c r="CU261" s="23"/>
      <c r="CV261" s="23"/>
      <c r="CW261" s="23"/>
    </row>
    <row r="262" spans="1:101" s="18" customFormat="1" x14ac:dyDescent="0.4">
      <c r="A262" s="18">
        <v>238</v>
      </c>
      <c r="B262" s="19"/>
      <c r="C262" s="19"/>
      <c r="D262" s="21"/>
      <c r="E262" s="31"/>
      <c r="F262" s="19"/>
      <c r="G262" s="19"/>
      <c r="H262" s="19"/>
      <c r="I262" s="19"/>
      <c r="J262" s="19"/>
      <c r="K262" s="19"/>
      <c r="L262" s="19"/>
      <c r="M262" s="19"/>
      <c r="N262" s="19"/>
      <c r="O262" s="19"/>
      <c r="P262" s="19"/>
      <c r="Q262" s="19"/>
      <c r="R262" s="19"/>
      <c r="S262" s="19"/>
      <c r="T262" s="19"/>
      <c r="AH262" s="23"/>
      <c r="AT262" s="23"/>
      <c r="CU262" s="23"/>
      <c r="CV262" s="23"/>
      <c r="CW262" s="23"/>
    </row>
    <row r="263" spans="1:101" s="18" customFormat="1" x14ac:dyDescent="0.4">
      <c r="A263" s="18">
        <v>239</v>
      </c>
      <c r="B263" s="19"/>
      <c r="C263" s="19"/>
      <c r="D263" s="21"/>
      <c r="E263" s="31"/>
      <c r="F263" s="19"/>
      <c r="G263" s="19"/>
      <c r="H263" s="19"/>
      <c r="I263" s="19"/>
      <c r="J263" s="19"/>
      <c r="K263" s="19"/>
      <c r="L263" s="19"/>
      <c r="M263" s="19"/>
      <c r="N263" s="19"/>
      <c r="O263" s="19"/>
      <c r="P263" s="19"/>
      <c r="Q263" s="19"/>
      <c r="R263" s="19"/>
      <c r="S263" s="19"/>
      <c r="T263" s="19"/>
      <c r="AH263" s="23"/>
      <c r="AT263" s="23"/>
      <c r="CU263" s="23"/>
      <c r="CV263" s="23"/>
      <c r="CW263" s="23"/>
    </row>
    <row r="264" spans="1:101" s="18" customFormat="1" x14ac:dyDescent="0.4">
      <c r="A264" s="18">
        <v>240</v>
      </c>
      <c r="B264" s="19"/>
      <c r="C264" s="19"/>
      <c r="D264" s="21"/>
      <c r="E264" s="31"/>
      <c r="F264" s="19"/>
      <c r="G264" s="19"/>
      <c r="H264" s="19"/>
      <c r="I264" s="19"/>
      <c r="J264" s="19"/>
      <c r="K264" s="19"/>
      <c r="L264" s="19"/>
      <c r="M264" s="19"/>
      <c r="N264" s="19"/>
      <c r="O264" s="19"/>
      <c r="P264" s="19"/>
      <c r="Q264" s="19"/>
      <c r="R264" s="19"/>
      <c r="S264" s="19"/>
      <c r="T264" s="19"/>
      <c r="AH264" s="23"/>
      <c r="AT264" s="23"/>
      <c r="CU264" s="23"/>
      <c r="CV264" s="23"/>
      <c r="CW264" s="23"/>
    </row>
    <row r="265" spans="1:101" s="18" customFormat="1" x14ac:dyDescent="0.4">
      <c r="A265" s="18">
        <v>241</v>
      </c>
      <c r="B265" s="19"/>
      <c r="C265" s="19"/>
      <c r="D265" s="21"/>
      <c r="E265" s="31"/>
      <c r="F265" s="19"/>
      <c r="G265" s="19"/>
      <c r="H265" s="19"/>
      <c r="I265" s="19"/>
      <c r="J265" s="19"/>
      <c r="K265" s="19"/>
      <c r="L265" s="19"/>
      <c r="M265" s="19"/>
      <c r="N265" s="19"/>
      <c r="O265" s="19"/>
      <c r="P265" s="19"/>
      <c r="Q265" s="19"/>
      <c r="R265" s="19"/>
      <c r="S265" s="19"/>
      <c r="T265" s="19"/>
      <c r="AH265" s="23"/>
      <c r="AT265" s="23"/>
      <c r="CU265" s="23"/>
      <c r="CV265" s="23"/>
      <c r="CW265" s="23"/>
    </row>
    <row r="266" spans="1:101" s="18" customFormat="1" x14ac:dyDescent="0.4">
      <c r="A266" s="18">
        <v>242</v>
      </c>
      <c r="B266" s="19"/>
      <c r="C266" s="19"/>
      <c r="D266" s="21"/>
      <c r="E266" s="31"/>
      <c r="F266" s="19"/>
      <c r="G266" s="19"/>
      <c r="H266" s="19"/>
      <c r="I266" s="19"/>
      <c r="J266" s="19"/>
      <c r="K266" s="19"/>
      <c r="L266" s="19"/>
      <c r="M266" s="19"/>
      <c r="N266" s="19"/>
      <c r="O266" s="19"/>
      <c r="P266" s="19"/>
      <c r="Q266" s="19"/>
      <c r="R266" s="19"/>
      <c r="S266" s="19"/>
      <c r="T266" s="19"/>
      <c r="AH266" s="23"/>
      <c r="AT266" s="23"/>
      <c r="CU266" s="23"/>
      <c r="CV266" s="23"/>
      <c r="CW266" s="23"/>
    </row>
    <row r="267" spans="1:101" s="18" customFormat="1" x14ac:dyDescent="0.4">
      <c r="A267" s="18">
        <v>243</v>
      </c>
      <c r="B267" s="19"/>
      <c r="C267" s="19"/>
      <c r="D267" s="21"/>
      <c r="E267" s="31"/>
      <c r="F267" s="19"/>
      <c r="G267" s="19"/>
      <c r="H267" s="19"/>
      <c r="I267" s="19"/>
      <c r="J267" s="19"/>
      <c r="K267" s="19"/>
      <c r="L267" s="19"/>
      <c r="M267" s="19"/>
      <c r="N267" s="19"/>
      <c r="O267" s="19"/>
      <c r="P267" s="19"/>
      <c r="Q267" s="19"/>
      <c r="R267" s="19"/>
      <c r="S267" s="19"/>
      <c r="T267" s="19"/>
      <c r="AH267" s="23"/>
      <c r="AT267" s="23"/>
      <c r="CU267" s="23"/>
      <c r="CV267" s="23"/>
      <c r="CW267" s="23"/>
    </row>
    <row r="268" spans="1:101" s="18" customFormat="1" x14ac:dyDescent="0.4">
      <c r="A268" s="18">
        <v>244</v>
      </c>
      <c r="B268" s="19"/>
      <c r="C268" s="19"/>
      <c r="D268" s="21"/>
      <c r="E268" s="31"/>
      <c r="F268" s="19"/>
      <c r="G268" s="19"/>
      <c r="H268" s="19"/>
      <c r="I268" s="19"/>
      <c r="J268" s="19"/>
      <c r="K268" s="19"/>
      <c r="L268" s="19"/>
      <c r="M268" s="19"/>
      <c r="N268" s="19"/>
      <c r="O268" s="19"/>
      <c r="P268" s="19"/>
      <c r="Q268" s="19"/>
      <c r="R268" s="19"/>
      <c r="S268" s="19"/>
      <c r="T268" s="19"/>
      <c r="AH268" s="23"/>
      <c r="AT268" s="23"/>
      <c r="CU268" s="23"/>
      <c r="CV268" s="23"/>
      <c r="CW268" s="23"/>
    </row>
    <row r="269" spans="1:101" s="18" customFormat="1" x14ac:dyDescent="0.4">
      <c r="A269" s="18">
        <v>245</v>
      </c>
      <c r="B269" s="19"/>
      <c r="C269" s="19"/>
      <c r="D269" s="21"/>
      <c r="E269" s="31"/>
      <c r="F269" s="19"/>
      <c r="G269" s="19"/>
      <c r="H269" s="19"/>
      <c r="I269" s="19"/>
      <c r="J269" s="19"/>
      <c r="K269" s="19"/>
      <c r="L269" s="19"/>
      <c r="M269" s="19"/>
      <c r="N269" s="19"/>
      <c r="O269" s="19"/>
      <c r="P269" s="19"/>
      <c r="Q269" s="19"/>
      <c r="R269" s="19"/>
      <c r="S269" s="19"/>
      <c r="T269" s="19"/>
      <c r="AH269" s="23"/>
      <c r="AT269" s="23"/>
      <c r="CU269" s="23"/>
      <c r="CV269" s="23"/>
      <c r="CW269" s="23"/>
    </row>
    <row r="270" spans="1:101" s="18" customFormat="1" x14ac:dyDescent="0.4">
      <c r="A270" s="18">
        <v>246</v>
      </c>
      <c r="B270" s="19"/>
      <c r="C270" s="19"/>
      <c r="D270" s="21"/>
      <c r="E270" s="31"/>
      <c r="F270" s="19"/>
      <c r="G270" s="19"/>
      <c r="H270" s="19"/>
      <c r="I270" s="19"/>
      <c r="J270" s="19"/>
      <c r="K270" s="19"/>
      <c r="L270" s="19"/>
      <c r="M270" s="19"/>
      <c r="N270" s="19"/>
      <c r="O270" s="19"/>
      <c r="P270" s="19"/>
      <c r="Q270" s="19"/>
      <c r="R270" s="19"/>
      <c r="S270" s="19"/>
      <c r="T270" s="19"/>
      <c r="AH270" s="23"/>
      <c r="AT270" s="23"/>
      <c r="CU270" s="23"/>
      <c r="CV270" s="23"/>
      <c r="CW270" s="23"/>
    </row>
    <row r="271" spans="1:101" s="18" customFormat="1" x14ac:dyDescent="0.4">
      <c r="A271" s="18">
        <v>247</v>
      </c>
      <c r="B271" s="19"/>
      <c r="C271" s="19"/>
      <c r="D271" s="21"/>
      <c r="E271" s="31"/>
      <c r="F271" s="19"/>
      <c r="G271" s="19"/>
      <c r="H271" s="19"/>
      <c r="I271" s="19"/>
      <c r="J271" s="19"/>
      <c r="K271" s="19"/>
      <c r="L271" s="19"/>
      <c r="M271" s="19"/>
      <c r="N271" s="19"/>
      <c r="O271" s="19"/>
      <c r="P271" s="19"/>
      <c r="Q271" s="19"/>
      <c r="R271" s="19"/>
      <c r="S271" s="19"/>
      <c r="T271" s="19"/>
      <c r="AH271" s="23"/>
      <c r="AT271" s="23"/>
      <c r="CU271" s="23"/>
      <c r="CV271" s="23"/>
      <c r="CW271" s="23"/>
    </row>
    <row r="272" spans="1:101" s="18" customFormat="1" x14ac:dyDescent="0.4">
      <c r="A272" s="18">
        <v>248</v>
      </c>
      <c r="B272" s="19"/>
      <c r="C272" s="19"/>
      <c r="D272" s="21"/>
      <c r="E272" s="31"/>
      <c r="F272" s="19"/>
      <c r="G272" s="19"/>
      <c r="H272" s="19"/>
      <c r="I272" s="19"/>
      <c r="J272" s="19"/>
      <c r="K272" s="19"/>
      <c r="L272" s="19"/>
      <c r="M272" s="19"/>
      <c r="N272" s="19"/>
      <c r="O272" s="19"/>
      <c r="P272" s="19"/>
      <c r="Q272" s="19"/>
      <c r="R272" s="19"/>
      <c r="S272" s="19"/>
      <c r="T272" s="19"/>
      <c r="AH272" s="23"/>
      <c r="AT272" s="23"/>
      <c r="CU272" s="23"/>
      <c r="CV272" s="23"/>
      <c r="CW272" s="23"/>
    </row>
    <row r="273" spans="1:101" s="18" customFormat="1" x14ac:dyDescent="0.4">
      <c r="A273" s="18">
        <v>249</v>
      </c>
      <c r="B273" s="19"/>
      <c r="C273" s="19"/>
      <c r="D273" s="21"/>
      <c r="E273" s="31"/>
      <c r="F273" s="19"/>
      <c r="G273" s="19"/>
      <c r="H273" s="19"/>
      <c r="I273" s="19"/>
      <c r="J273" s="19"/>
      <c r="K273" s="19"/>
      <c r="L273" s="19"/>
      <c r="M273" s="19"/>
      <c r="N273" s="19"/>
      <c r="O273" s="19"/>
      <c r="P273" s="19"/>
      <c r="Q273" s="19"/>
      <c r="R273" s="19"/>
      <c r="S273" s="19"/>
      <c r="T273" s="19"/>
      <c r="AH273" s="23"/>
      <c r="AT273" s="23"/>
      <c r="CU273" s="23"/>
      <c r="CV273" s="23"/>
      <c r="CW273" s="23"/>
    </row>
    <row r="274" spans="1:101" s="18" customFormat="1" x14ac:dyDescent="0.4">
      <c r="A274" s="18">
        <v>250</v>
      </c>
      <c r="B274" s="19"/>
      <c r="C274" s="19"/>
      <c r="D274" s="21"/>
      <c r="E274" s="31"/>
      <c r="F274" s="19"/>
      <c r="G274" s="19"/>
      <c r="H274" s="19"/>
      <c r="I274" s="19"/>
      <c r="J274" s="19"/>
      <c r="K274" s="19"/>
      <c r="L274" s="19"/>
      <c r="M274" s="19"/>
      <c r="N274" s="19"/>
      <c r="O274" s="19"/>
      <c r="P274" s="19"/>
      <c r="Q274" s="19"/>
      <c r="R274" s="19"/>
      <c r="S274" s="19"/>
      <c r="T274" s="19"/>
      <c r="AH274" s="23"/>
      <c r="AT274" s="23"/>
      <c r="CU274" s="23"/>
      <c r="CV274" s="23"/>
      <c r="CW274" s="23"/>
    </row>
    <row r="275" spans="1:101" s="18" customFormat="1" x14ac:dyDescent="0.4">
      <c r="A275" s="18">
        <v>251</v>
      </c>
      <c r="B275" s="19"/>
      <c r="C275" s="19"/>
      <c r="D275" s="21"/>
      <c r="E275" s="31"/>
      <c r="F275" s="19"/>
      <c r="G275" s="19"/>
      <c r="H275" s="19"/>
      <c r="I275" s="19"/>
      <c r="J275" s="19"/>
      <c r="K275" s="19"/>
      <c r="L275" s="19"/>
      <c r="M275" s="19"/>
      <c r="N275" s="19"/>
      <c r="O275" s="19"/>
      <c r="P275" s="19"/>
      <c r="Q275" s="19"/>
      <c r="R275" s="19"/>
      <c r="S275" s="19"/>
      <c r="T275" s="19"/>
      <c r="AH275" s="23"/>
      <c r="AT275" s="23"/>
      <c r="CU275" s="23"/>
      <c r="CV275" s="23"/>
      <c r="CW275" s="23"/>
    </row>
    <row r="276" spans="1:101" s="18" customFormat="1" x14ac:dyDescent="0.4">
      <c r="A276" s="18">
        <v>252</v>
      </c>
      <c r="B276" s="19"/>
      <c r="C276" s="19"/>
      <c r="D276" s="21"/>
      <c r="E276" s="31"/>
      <c r="F276" s="19"/>
      <c r="G276" s="19"/>
      <c r="H276" s="19"/>
      <c r="I276" s="19"/>
      <c r="J276" s="19"/>
      <c r="K276" s="19"/>
      <c r="L276" s="19"/>
      <c r="M276" s="19"/>
      <c r="N276" s="19"/>
      <c r="O276" s="19"/>
      <c r="P276" s="19"/>
      <c r="Q276" s="19"/>
      <c r="R276" s="19"/>
      <c r="S276" s="19"/>
      <c r="T276" s="19"/>
      <c r="AH276" s="23"/>
      <c r="AT276" s="23"/>
      <c r="CU276" s="23"/>
      <c r="CV276" s="23"/>
      <c r="CW276" s="23"/>
    </row>
    <row r="277" spans="1:101" s="18" customFormat="1" x14ac:dyDescent="0.4">
      <c r="A277" s="18">
        <v>253</v>
      </c>
      <c r="B277" s="19"/>
      <c r="C277" s="19"/>
      <c r="D277" s="21"/>
      <c r="E277" s="31"/>
      <c r="F277" s="19"/>
      <c r="G277" s="19"/>
      <c r="H277" s="19"/>
      <c r="I277" s="19"/>
      <c r="J277" s="19"/>
      <c r="K277" s="19"/>
      <c r="L277" s="19"/>
      <c r="M277" s="19"/>
      <c r="N277" s="19"/>
      <c r="O277" s="19"/>
      <c r="P277" s="19"/>
      <c r="Q277" s="19"/>
      <c r="R277" s="19"/>
      <c r="S277" s="19"/>
      <c r="T277" s="19"/>
      <c r="AH277" s="23"/>
      <c r="AT277" s="23"/>
      <c r="CU277" s="23"/>
      <c r="CV277" s="23"/>
      <c r="CW277" s="23"/>
    </row>
    <row r="278" spans="1:101" s="18" customFormat="1" x14ac:dyDescent="0.4">
      <c r="A278" s="18">
        <v>254</v>
      </c>
      <c r="B278" s="19"/>
      <c r="C278" s="19"/>
      <c r="D278" s="21"/>
      <c r="E278" s="31"/>
      <c r="F278" s="19"/>
      <c r="G278" s="19"/>
      <c r="H278" s="19"/>
      <c r="I278" s="19"/>
      <c r="J278" s="19"/>
      <c r="K278" s="19"/>
      <c r="L278" s="19"/>
      <c r="M278" s="19"/>
      <c r="N278" s="19"/>
      <c r="O278" s="19"/>
      <c r="P278" s="19"/>
      <c r="Q278" s="19"/>
      <c r="R278" s="19"/>
      <c r="S278" s="19"/>
      <c r="T278" s="19"/>
      <c r="AH278" s="23"/>
      <c r="AT278" s="23"/>
      <c r="CU278" s="23"/>
      <c r="CV278" s="23"/>
      <c r="CW278" s="23"/>
    </row>
    <row r="279" spans="1:101" s="18" customFormat="1" x14ac:dyDescent="0.4">
      <c r="A279" s="18">
        <v>255</v>
      </c>
      <c r="B279" s="19"/>
      <c r="C279" s="19"/>
      <c r="D279" s="21"/>
      <c r="E279" s="31"/>
      <c r="F279" s="19"/>
      <c r="G279" s="19"/>
      <c r="H279" s="19"/>
      <c r="I279" s="19"/>
      <c r="J279" s="19"/>
      <c r="K279" s="19"/>
      <c r="L279" s="19"/>
      <c r="M279" s="19"/>
      <c r="N279" s="19"/>
      <c r="O279" s="19"/>
      <c r="P279" s="19"/>
      <c r="Q279" s="19"/>
      <c r="R279" s="19"/>
      <c r="S279" s="19"/>
      <c r="T279" s="19"/>
      <c r="AH279" s="23"/>
      <c r="AT279" s="23"/>
      <c r="CU279" s="23"/>
      <c r="CV279" s="23"/>
      <c r="CW279" s="23"/>
    </row>
    <row r="280" spans="1:101" s="18" customFormat="1" x14ac:dyDescent="0.4">
      <c r="A280" s="18">
        <v>256</v>
      </c>
      <c r="B280" s="19"/>
      <c r="C280" s="19"/>
      <c r="D280" s="21"/>
      <c r="E280" s="31"/>
      <c r="F280" s="19"/>
      <c r="G280" s="19"/>
      <c r="H280" s="19"/>
      <c r="I280" s="19"/>
      <c r="J280" s="19"/>
      <c r="K280" s="19"/>
      <c r="L280" s="19"/>
      <c r="M280" s="19"/>
      <c r="N280" s="19"/>
      <c r="O280" s="19"/>
      <c r="P280" s="19"/>
      <c r="Q280" s="19"/>
      <c r="R280" s="19"/>
      <c r="S280" s="19"/>
      <c r="T280" s="19"/>
      <c r="AH280" s="23"/>
      <c r="AT280" s="23"/>
      <c r="CU280" s="23"/>
      <c r="CV280" s="23"/>
      <c r="CW280" s="23"/>
    </row>
    <row r="281" spans="1:101" s="18" customFormat="1" x14ac:dyDescent="0.4">
      <c r="A281" s="18">
        <v>257</v>
      </c>
      <c r="B281" s="19"/>
      <c r="C281" s="19"/>
      <c r="D281" s="21"/>
      <c r="E281" s="31"/>
      <c r="F281" s="19"/>
      <c r="G281" s="19"/>
      <c r="H281" s="19"/>
      <c r="I281" s="19"/>
      <c r="J281" s="19"/>
      <c r="K281" s="19"/>
      <c r="L281" s="19"/>
      <c r="M281" s="19"/>
      <c r="N281" s="19"/>
      <c r="O281" s="19"/>
      <c r="P281" s="19"/>
      <c r="Q281" s="19"/>
      <c r="R281" s="19"/>
      <c r="S281" s="19"/>
      <c r="T281" s="19"/>
      <c r="AH281" s="23"/>
      <c r="AT281" s="23"/>
      <c r="CU281" s="23"/>
      <c r="CV281" s="23"/>
      <c r="CW281" s="23"/>
    </row>
    <row r="282" spans="1:101" s="18" customFormat="1" x14ac:dyDescent="0.4">
      <c r="A282" s="18">
        <v>258</v>
      </c>
      <c r="B282" s="19"/>
      <c r="C282" s="19"/>
      <c r="D282" s="21"/>
      <c r="E282" s="31"/>
      <c r="F282" s="19"/>
      <c r="G282" s="19"/>
      <c r="H282" s="19"/>
      <c r="I282" s="19"/>
      <c r="J282" s="19"/>
      <c r="K282" s="19"/>
      <c r="L282" s="19"/>
      <c r="M282" s="19"/>
      <c r="N282" s="19"/>
      <c r="O282" s="19"/>
      <c r="P282" s="19"/>
      <c r="Q282" s="19"/>
      <c r="R282" s="19"/>
      <c r="S282" s="19"/>
      <c r="T282" s="19"/>
      <c r="AH282" s="23"/>
      <c r="AT282" s="23"/>
      <c r="CU282" s="23"/>
      <c r="CV282" s="23"/>
      <c r="CW282" s="23"/>
    </row>
    <row r="283" spans="1:101" s="18" customFormat="1" x14ac:dyDescent="0.4">
      <c r="A283" s="18">
        <v>259</v>
      </c>
      <c r="B283" s="19"/>
      <c r="C283" s="19"/>
      <c r="D283" s="21"/>
      <c r="E283" s="31"/>
      <c r="F283" s="19"/>
      <c r="G283" s="19"/>
      <c r="H283" s="19"/>
      <c r="I283" s="19"/>
      <c r="J283" s="19"/>
      <c r="K283" s="19"/>
      <c r="L283" s="19"/>
      <c r="M283" s="19"/>
      <c r="N283" s="19"/>
      <c r="O283" s="19"/>
      <c r="P283" s="19"/>
      <c r="Q283" s="19"/>
      <c r="R283" s="19"/>
      <c r="S283" s="19"/>
      <c r="T283" s="19"/>
      <c r="AH283" s="23"/>
      <c r="AT283" s="23"/>
      <c r="CU283" s="23"/>
      <c r="CV283" s="23"/>
      <c r="CW283" s="23"/>
    </row>
    <row r="284" spans="1:101" s="18" customFormat="1" x14ac:dyDescent="0.4">
      <c r="A284" s="18">
        <v>260</v>
      </c>
      <c r="B284" s="19"/>
      <c r="C284" s="19"/>
      <c r="D284" s="21"/>
      <c r="E284" s="31"/>
      <c r="F284" s="19"/>
      <c r="G284" s="19"/>
      <c r="H284" s="19"/>
      <c r="I284" s="19"/>
      <c r="J284" s="19"/>
      <c r="K284" s="19"/>
      <c r="L284" s="19"/>
      <c r="M284" s="19"/>
      <c r="N284" s="19"/>
      <c r="O284" s="19"/>
      <c r="P284" s="19"/>
      <c r="Q284" s="19"/>
      <c r="R284" s="19"/>
      <c r="S284" s="19"/>
      <c r="T284" s="19"/>
      <c r="AH284" s="23"/>
      <c r="AT284" s="23"/>
      <c r="CU284" s="23"/>
      <c r="CV284" s="23"/>
      <c r="CW284" s="23"/>
    </row>
    <row r="285" spans="1:101" s="18" customFormat="1" x14ac:dyDescent="0.4">
      <c r="A285" s="18">
        <v>261</v>
      </c>
      <c r="B285" s="19"/>
      <c r="C285" s="19"/>
      <c r="D285" s="21"/>
      <c r="E285" s="31"/>
      <c r="F285" s="19"/>
      <c r="G285" s="19"/>
      <c r="H285" s="19"/>
      <c r="I285" s="19"/>
      <c r="J285" s="19"/>
      <c r="K285" s="19"/>
      <c r="L285" s="19"/>
      <c r="M285" s="19"/>
      <c r="N285" s="19"/>
      <c r="O285" s="19"/>
      <c r="P285" s="19"/>
      <c r="Q285" s="19"/>
      <c r="R285" s="19"/>
      <c r="S285" s="19"/>
      <c r="T285" s="19"/>
      <c r="AH285" s="23"/>
      <c r="AT285" s="23"/>
      <c r="CU285" s="23"/>
      <c r="CV285" s="23"/>
      <c r="CW285" s="23"/>
    </row>
    <row r="286" spans="1:101" s="18" customFormat="1" x14ac:dyDescent="0.4">
      <c r="A286" s="18">
        <v>262</v>
      </c>
      <c r="B286" s="19"/>
      <c r="C286" s="19"/>
      <c r="D286" s="21"/>
      <c r="E286" s="31"/>
      <c r="F286" s="19"/>
      <c r="G286" s="19"/>
      <c r="H286" s="19"/>
      <c r="I286" s="19"/>
      <c r="J286" s="19"/>
      <c r="K286" s="19"/>
      <c r="L286" s="19"/>
      <c r="M286" s="19"/>
      <c r="N286" s="19"/>
      <c r="O286" s="19"/>
      <c r="P286" s="19"/>
      <c r="Q286" s="19"/>
      <c r="R286" s="19"/>
      <c r="S286" s="19"/>
      <c r="T286" s="19"/>
      <c r="AH286" s="23"/>
      <c r="AT286" s="23"/>
      <c r="CU286" s="23"/>
      <c r="CV286" s="23"/>
      <c r="CW286" s="23"/>
    </row>
    <row r="287" spans="1:101" s="18" customFormat="1" x14ac:dyDescent="0.4">
      <c r="A287" s="18">
        <v>263</v>
      </c>
      <c r="B287" s="19"/>
      <c r="C287" s="19"/>
      <c r="D287" s="21"/>
      <c r="E287" s="31"/>
      <c r="F287" s="19"/>
      <c r="G287" s="19"/>
      <c r="H287" s="19"/>
      <c r="I287" s="19"/>
      <c r="J287" s="19"/>
      <c r="K287" s="19"/>
      <c r="L287" s="19"/>
      <c r="M287" s="19"/>
      <c r="N287" s="19"/>
      <c r="O287" s="19"/>
      <c r="P287" s="19"/>
      <c r="Q287" s="19"/>
      <c r="R287" s="19"/>
      <c r="S287" s="19"/>
      <c r="T287" s="19"/>
      <c r="AH287" s="23"/>
      <c r="AT287" s="23"/>
      <c r="CU287" s="23"/>
      <c r="CV287" s="23"/>
      <c r="CW287" s="23"/>
    </row>
    <row r="288" spans="1:101" s="18" customFormat="1" x14ac:dyDescent="0.4">
      <c r="A288" s="18">
        <v>264</v>
      </c>
      <c r="B288" s="19"/>
      <c r="C288" s="19"/>
      <c r="D288" s="21"/>
      <c r="E288" s="31"/>
      <c r="F288" s="19"/>
      <c r="G288" s="19"/>
      <c r="H288" s="19"/>
      <c r="I288" s="19"/>
      <c r="J288" s="19"/>
      <c r="K288" s="19"/>
      <c r="L288" s="19"/>
      <c r="M288" s="19"/>
      <c r="N288" s="19"/>
      <c r="O288" s="19"/>
      <c r="P288" s="19"/>
      <c r="Q288" s="19"/>
      <c r="R288" s="19"/>
      <c r="S288" s="19"/>
      <c r="T288" s="19"/>
      <c r="AH288" s="23"/>
      <c r="AT288" s="23"/>
      <c r="CU288" s="23"/>
      <c r="CV288" s="23"/>
      <c r="CW288" s="23"/>
    </row>
    <row r="289" spans="1:101" s="18" customFormat="1" x14ac:dyDescent="0.4">
      <c r="A289" s="18">
        <v>265</v>
      </c>
      <c r="B289" s="19"/>
      <c r="C289" s="19"/>
      <c r="D289" s="21"/>
      <c r="E289" s="31"/>
      <c r="F289" s="19"/>
      <c r="G289" s="19"/>
      <c r="H289" s="19"/>
      <c r="I289" s="19"/>
      <c r="J289" s="19"/>
      <c r="K289" s="19"/>
      <c r="L289" s="19"/>
      <c r="M289" s="19"/>
      <c r="N289" s="19"/>
      <c r="O289" s="19"/>
      <c r="P289" s="19"/>
      <c r="Q289" s="19"/>
      <c r="R289" s="19"/>
      <c r="S289" s="19"/>
      <c r="T289" s="19"/>
      <c r="AH289" s="23"/>
      <c r="AT289" s="23"/>
      <c r="CU289" s="23"/>
      <c r="CV289" s="23"/>
      <c r="CW289" s="23"/>
    </row>
    <row r="290" spans="1:101" s="18" customFormat="1" x14ac:dyDescent="0.4">
      <c r="A290" s="18">
        <v>266</v>
      </c>
      <c r="B290" s="19"/>
      <c r="C290" s="19"/>
      <c r="D290" s="21"/>
      <c r="E290" s="31"/>
      <c r="F290" s="19"/>
      <c r="G290" s="19"/>
      <c r="H290" s="19"/>
      <c r="I290" s="19"/>
      <c r="J290" s="19"/>
      <c r="K290" s="19"/>
      <c r="L290" s="19"/>
      <c r="M290" s="19"/>
      <c r="N290" s="19"/>
      <c r="O290" s="19"/>
      <c r="P290" s="19"/>
      <c r="Q290" s="19"/>
      <c r="R290" s="19"/>
      <c r="S290" s="19"/>
      <c r="T290" s="19"/>
      <c r="AH290" s="23"/>
      <c r="AT290" s="23"/>
      <c r="CU290" s="23"/>
      <c r="CV290" s="23"/>
      <c r="CW290" s="23"/>
    </row>
    <row r="291" spans="1:101" s="18" customFormat="1" x14ac:dyDescent="0.4">
      <c r="A291" s="18">
        <v>267</v>
      </c>
      <c r="B291" s="19"/>
      <c r="C291" s="19"/>
      <c r="D291" s="21"/>
      <c r="E291" s="31"/>
      <c r="F291" s="19"/>
      <c r="G291" s="19"/>
      <c r="H291" s="19"/>
      <c r="I291" s="19"/>
      <c r="J291" s="19"/>
      <c r="K291" s="19"/>
      <c r="L291" s="19"/>
      <c r="M291" s="19"/>
      <c r="N291" s="19"/>
      <c r="O291" s="19"/>
      <c r="P291" s="19"/>
      <c r="Q291" s="19"/>
      <c r="R291" s="19"/>
      <c r="S291" s="19"/>
      <c r="T291" s="19"/>
      <c r="AH291" s="23"/>
      <c r="AT291" s="23"/>
      <c r="CU291" s="23"/>
      <c r="CV291" s="23"/>
      <c r="CW291" s="23"/>
    </row>
    <row r="292" spans="1:101" s="18" customFormat="1" x14ac:dyDescent="0.4">
      <c r="A292" s="18">
        <v>268</v>
      </c>
      <c r="B292" s="19"/>
      <c r="C292" s="19"/>
      <c r="D292" s="21"/>
      <c r="E292" s="31"/>
      <c r="F292" s="19"/>
      <c r="G292" s="19"/>
      <c r="H292" s="19"/>
      <c r="I292" s="19"/>
      <c r="J292" s="19"/>
      <c r="K292" s="19"/>
      <c r="L292" s="19"/>
      <c r="M292" s="19"/>
      <c r="N292" s="19"/>
      <c r="O292" s="19"/>
      <c r="P292" s="19"/>
      <c r="Q292" s="19"/>
      <c r="R292" s="19"/>
      <c r="S292" s="19"/>
      <c r="T292" s="19"/>
      <c r="AH292" s="23"/>
      <c r="AT292" s="23"/>
      <c r="CU292" s="23"/>
      <c r="CV292" s="23"/>
      <c r="CW292" s="23"/>
    </row>
    <row r="293" spans="1:101" s="18" customFormat="1" x14ac:dyDescent="0.4">
      <c r="A293" s="18">
        <v>269</v>
      </c>
      <c r="B293" s="19"/>
      <c r="C293" s="19"/>
      <c r="D293" s="21"/>
      <c r="E293" s="31"/>
      <c r="F293" s="19"/>
      <c r="G293" s="19"/>
      <c r="H293" s="19"/>
      <c r="I293" s="19"/>
      <c r="J293" s="19"/>
      <c r="K293" s="19"/>
      <c r="L293" s="19"/>
      <c r="M293" s="19"/>
      <c r="N293" s="19"/>
      <c r="O293" s="19"/>
      <c r="P293" s="19"/>
      <c r="Q293" s="19"/>
      <c r="R293" s="19"/>
      <c r="S293" s="19"/>
      <c r="T293" s="19"/>
      <c r="AH293" s="23"/>
      <c r="AT293" s="23"/>
      <c r="CU293" s="23"/>
      <c r="CV293" s="23"/>
      <c r="CW293" s="23"/>
    </row>
    <row r="294" spans="1:101" s="18" customFormat="1" x14ac:dyDescent="0.4">
      <c r="A294" s="18">
        <v>270</v>
      </c>
      <c r="B294" s="19"/>
      <c r="C294" s="19"/>
      <c r="D294" s="21"/>
      <c r="E294" s="31"/>
      <c r="F294" s="19"/>
      <c r="G294" s="19"/>
      <c r="H294" s="19"/>
      <c r="I294" s="19"/>
      <c r="J294" s="19"/>
      <c r="K294" s="19"/>
      <c r="L294" s="19"/>
      <c r="M294" s="19"/>
      <c r="N294" s="19"/>
      <c r="O294" s="19"/>
      <c r="P294" s="19"/>
      <c r="Q294" s="19"/>
      <c r="R294" s="19"/>
      <c r="S294" s="19"/>
      <c r="T294" s="19"/>
      <c r="AH294" s="23"/>
      <c r="AT294" s="23"/>
      <c r="CU294" s="23"/>
      <c r="CV294" s="23"/>
      <c r="CW294" s="23"/>
    </row>
    <row r="295" spans="1:101" s="18" customFormat="1" x14ac:dyDescent="0.4">
      <c r="A295" s="18">
        <v>271</v>
      </c>
      <c r="B295" s="19"/>
      <c r="C295" s="19"/>
      <c r="D295" s="21"/>
      <c r="E295" s="31"/>
      <c r="F295" s="19"/>
      <c r="G295" s="19"/>
      <c r="H295" s="19"/>
      <c r="I295" s="19"/>
      <c r="J295" s="19"/>
      <c r="K295" s="19"/>
      <c r="L295" s="19"/>
      <c r="M295" s="19"/>
      <c r="N295" s="19"/>
      <c r="O295" s="19"/>
      <c r="P295" s="19"/>
      <c r="Q295" s="19"/>
      <c r="R295" s="19"/>
      <c r="S295" s="19"/>
      <c r="T295" s="19"/>
      <c r="AH295" s="23"/>
      <c r="AT295" s="23"/>
      <c r="CU295" s="23"/>
      <c r="CV295" s="23"/>
      <c r="CW295" s="23"/>
    </row>
    <row r="296" spans="1:101" s="18" customFormat="1" x14ac:dyDescent="0.4">
      <c r="A296" s="18">
        <v>272</v>
      </c>
      <c r="B296" s="19"/>
      <c r="C296" s="19"/>
      <c r="D296" s="21"/>
      <c r="E296" s="31"/>
      <c r="F296" s="19"/>
      <c r="G296" s="19"/>
      <c r="H296" s="19"/>
      <c r="I296" s="19"/>
      <c r="J296" s="19"/>
      <c r="K296" s="19"/>
      <c r="L296" s="19"/>
      <c r="M296" s="19"/>
      <c r="N296" s="19"/>
      <c r="O296" s="19"/>
      <c r="P296" s="19"/>
      <c r="Q296" s="19"/>
      <c r="R296" s="19"/>
      <c r="S296" s="19"/>
      <c r="T296" s="19"/>
      <c r="AH296" s="23"/>
      <c r="AT296" s="23"/>
      <c r="CU296" s="23"/>
      <c r="CV296" s="23"/>
      <c r="CW296" s="23"/>
    </row>
    <row r="297" spans="1:101" s="18" customFormat="1" x14ac:dyDescent="0.4">
      <c r="A297" s="18">
        <v>273</v>
      </c>
      <c r="B297" s="19"/>
      <c r="C297" s="19"/>
      <c r="D297" s="21"/>
      <c r="E297" s="31"/>
      <c r="F297" s="19"/>
      <c r="G297" s="19"/>
      <c r="H297" s="19"/>
      <c r="I297" s="19"/>
      <c r="J297" s="19"/>
      <c r="K297" s="19"/>
      <c r="L297" s="19"/>
      <c r="M297" s="19"/>
      <c r="N297" s="19"/>
      <c r="O297" s="19"/>
      <c r="P297" s="19"/>
      <c r="Q297" s="19"/>
      <c r="R297" s="19"/>
      <c r="S297" s="19"/>
      <c r="T297" s="19"/>
      <c r="AH297" s="23"/>
      <c r="AT297" s="23"/>
      <c r="CU297" s="23"/>
      <c r="CV297" s="23"/>
      <c r="CW297" s="23"/>
    </row>
    <row r="298" spans="1:101" s="18" customFormat="1" x14ac:dyDescent="0.4">
      <c r="A298" s="18">
        <v>274</v>
      </c>
      <c r="B298" s="19"/>
      <c r="C298" s="19"/>
      <c r="D298" s="21"/>
      <c r="E298" s="31"/>
      <c r="F298" s="19"/>
      <c r="G298" s="19"/>
      <c r="H298" s="19"/>
      <c r="I298" s="19"/>
      <c r="J298" s="19"/>
      <c r="K298" s="19"/>
      <c r="L298" s="19"/>
      <c r="M298" s="19"/>
      <c r="N298" s="19"/>
      <c r="O298" s="19"/>
      <c r="P298" s="19"/>
      <c r="Q298" s="19"/>
      <c r="R298" s="19"/>
      <c r="S298" s="19"/>
      <c r="T298" s="19"/>
      <c r="AH298" s="23"/>
      <c r="AT298" s="23"/>
      <c r="CU298" s="23"/>
      <c r="CV298" s="23"/>
      <c r="CW298" s="23"/>
    </row>
    <row r="299" spans="1:101" s="18" customFormat="1" x14ac:dyDescent="0.4">
      <c r="A299" s="18">
        <v>275</v>
      </c>
      <c r="B299" s="19"/>
      <c r="C299" s="19"/>
      <c r="D299" s="21"/>
      <c r="E299" s="31"/>
      <c r="F299" s="19"/>
      <c r="G299" s="19"/>
      <c r="H299" s="19"/>
      <c r="I299" s="19"/>
      <c r="J299" s="19"/>
      <c r="K299" s="19"/>
      <c r="L299" s="19"/>
      <c r="M299" s="19"/>
      <c r="N299" s="19"/>
      <c r="O299" s="19"/>
      <c r="P299" s="19"/>
      <c r="Q299" s="19"/>
      <c r="R299" s="19"/>
      <c r="S299" s="19"/>
      <c r="T299" s="19"/>
      <c r="AH299" s="23"/>
      <c r="AT299" s="23"/>
      <c r="CU299" s="23"/>
      <c r="CV299" s="23"/>
      <c r="CW299" s="23"/>
    </row>
    <row r="300" spans="1:101" s="18" customFormat="1" x14ac:dyDescent="0.4">
      <c r="A300" s="18">
        <v>276</v>
      </c>
      <c r="B300" s="19"/>
      <c r="C300" s="19"/>
      <c r="D300" s="21"/>
      <c r="E300" s="31"/>
      <c r="F300" s="19"/>
      <c r="G300" s="19"/>
      <c r="H300" s="19"/>
      <c r="I300" s="19"/>
      <c r="J300" s="19"/>
      <c r="K300" s="19"/>
      <c r="L300" s="19"/>
      <c r="M300" s="19"/>
      <c r="N300" s="19"/>
      <c r="O300" s="19"/>
      <c r="P300" s="19"/>
      <c r="Q300" s="19"/>
      <c r="R300" s="19"/>
      <c r="S300" s="19"/>
      <c r="T300" s="19"/>
      <c r="AH300" s="23"/>
      <c r="AT300" s="23"/>
      <c r="CU300" s="23"/>
      <c r="CV300" s="23"/>
      <c r="CW300" s="23"/>
    </row>
    <row r="301" spans="1:101" s="18" customFormat="1" x14ac:dyDescent="0.4">
      <c r="A301" s="18">
        <v>277</v>
      </c>
      <c r="B301" s="19"/>
      <c r="C301" s="19"/>
      <c r="D301" s="21"/>
      <c r="E301" s="31"/>
      <c r="F301" s="19"/>
      <c r="G301" s="19"/>
      <c r="H301" s="19"/>
      <c r="I301" s="19"/>
      <c r="J301" s="19"/>
      <c r="K301" s="19"/>
      <c r="L301" s="19"/>
      <c r="M301" s="19"/>
      <c r="N301" s="19"/>
      <c r="O301" s="19"/>
      <c r="P301" s="19"/>
      <c r="Q301" s="19"/>
      <c r="R301" s="19"/>
      <c r="S301" s="19"/>
      <c r="T301" s="19"/>
      <c r="AH301" s="23"/>
      <c r="AT301" s="23"/>
      <c r="CU301" s="23"/>
      <c r="CV301" s="23"/>
      <c r="CW301" s="23"/>
    </row>
    <row r="302" spans="1:101" s="18" customFormat="1" x14ac:dyDescent="0.4">
      <c r="A302" s="18">
        <v>278</v>
      </c>
      <c r="B302" s="19"/>
      <c r="C302" s="19"/>
      <c r="D302" s="21"/>
      <c r="E302" s="31"/>
      <c r="F302" s="19"/>
      <c r="G302" s="19"/>
      <c r="H302" s="19"/>
      <c r="I302" s="19"/>
      <c r="J302" s="19"/>
      <c r="K302" s="19"/>
      <c r="L302" s="19"/>
      <c r="M302" s="19"/>
      <c r="N302" s="19"/>
      <c r="O302" s="19"/>
      <c r="P302" s="19"/>
      <c r="Q302" s="19"/>
      <c r="R302" s="19"/>
      <c r="S302" s="19"/>
      <c r="T302" s="19"/>
      <c r="AH302" s="23"/>
      <c r="AT302" s="23"/>
      <c r="CU302" s="23"/>
      <c r="CV302" s="23"/>
      <c r="CW302" s="23"/>
    </row>
    <row r="303" spans="1:101" s="18" customFormat="1" x14ac:dyDescent="0.4">
      <c r="A303" s="18">
        <v>279</v>
      </c>
      <c r="B303" s="19"/>
      <c r="C303" s="19"/>
      <c r="D303" s="21"/>
      <c r="E303" s="31"/>
      <c r="F303" s="19"/>
      <c r="G303" s="19"/>
      <c r="H303" s="19"/>
      <c r="I303" s="19"/>
      <c r="J303" s="19"/>
      <c r="K303" s="19"/>
      <c r="L303" s="19"/>
      <c r="M303" s="19"/>
      <c r="N303" s="19"/>
      <c r="O303" s="19"/>
      <c r="P303" s="19"/>
      <c r="Q303" s="19"/>
      <c r="R303" s="19"/>
      <c r="S303" s="19"/>
      <c r="T303" s="19"/>
      <c r="AH303" s="23"/>
      <c r="AT303" s="23"/>
      <c r="CU303" s="23"/>
      <c r="CV303" s="23"/>
      <c r="CW303" s="23"/>
    </row>
    <row r="304" spans="1:101" s="18" customFormat="1" x14ac:dyDescent="0.4">
      <c r="A304" s="18">
        <v>280</v>
      </c>
      <c r="B304" s="19"/>
      <c r="C304" s="19"/>
      <c r="D304" s="21"/>
      <c r="E304" s="31"/>
      <c r="F304" s="19"/>
      <c r="G304" s="19"/>
      <c r="H304" s="19"/>
      <c r="I304" s="19"/>
      <c r="J304" s="19"/>
      <c r="K304" s="19"/>
      <c r="L304" s="19"/>
      <c r="M304" s="19"/>
      <c r="N304" s="19"/>
      <c r="O304" s="19"/>
      <c r="P304" s="19"/>
      <c r="Q304" s="19"/>
      <c r="R304" s="19"/>
      <c r="S304" s="19"/>
      <c r="T304" s="19"/>
      <c r="AH304" s="23"/>
      <c r="AT304" s="23"/>
      <c r="CU304" s="23"/>
      <c r="CV304" s="23"/>
      <c r="CW304" s="23"/>
    </row>
    <row r="305" spans="1:101" s="18" customFormat="1" x14ac:dyDescent="0.4">
      <c r="A305" s="18">
        <v>281</v>
      </c>
      <c r="B305" s="19"/>
      <c r="C305" s="19"/>
      <c r="D305" s="21"/>
      <c r="E305" s="31"/>
      <c r="F305" s="19"/>
      <c r="G305" s="19"/>
      <c r="H305" s="19"/>
      <c r="I305" s="19"/>
      <c r="J305" s="19"/>
      <c r="K305" s="19"/>
      <c r="L305" s="19"/>
      <c r="M305" s="19"/>
      <c r="N305" s="19"/>
      <c r="O305" s="19"/>
      <c r="P305" s="19"/>
      <c r="Q305" s="19"/>
      <c r="R305" s="19"/>
      <c r="S305" s="19"/>
      <c r="T305" s="19"/>
      <c r="AH305" s="23"/>
      <c r="AT305" s="23"/>
      <c r="CU305" s="23"/>
      <c r="CV305" s="23"/>
      <c r="CW305" s="23"/>
    </row>
    <row r="306" spans="1:101" s="18" customFormat="1" x14ac:dyDescent="0.4">
      <c r="A306" s="18">
        <v>282</v>
      </c>
      <c r="B306" s="19"/>
      <c r="C306" s="19"/>
      <c r="D306" s="21"/>
      <c r="E306" s="31"/>
      <c r="F306" s="19"/>
      <c r="G306" s="19"/>
      <c r="H306" s="19"/>
      <c r="I306" s="19"/>
      <c r="J306" s="19"/>
      <c r="K306" s="19"/>
      <c r="L306" s="19"/>
      <c r="M306" s="19"/>
      <c r="N306" s="19"/>
      <c r="O306" s="19"/>
      <c r="P306" s="19"/>
      <c r="Q306" s="19"/>
      <c r="R306" s="19"/>
      <c r="S306" s="19"/>
      <c r="T306" s="19"/>
      <c r="AH306" s="23"/>
      <c r="AT306" s="23"/>
      <c r="CU306" s="23"/>
      <c r="CV306" s="23"/>
      <c r="CW306" s="23"/>
    </row>
    <row r="307" spans="1:101" s="18" customFormat="1" x14ac:dyDescent="0.4">
      <c r="A307" s="18">
        <v>283</v>
      </c>
      <c r="B307" s="19"/>
      <c r="C307" s="19"/>
      <c r="D307" s="21"/>
      <c r="E307" s="31"/>
      <c r="F307" s="19"/>
      <c r="G307" s="19"/>
      <c r="H307" s="19"/>
      <c r="I307" s="19"/>
      <c r="J307" s="19"/>
      <c r="K307" s="19"/>
      <c r="L307" s="19"/>
      <c r="M307" s="19"/>
      <c r="N307" s="19"/>
      <c r="O307" s="19"/>
      <c r="P307" s="19"/>
      <c r="Q307" s="19"/>
      <c r="R307" s="19"/>
      <c r="S307" s="19"/>
      <c r="T307" s="19"/>
      <c r="AH307" s="23"/>
      <c r="AT307" s="23"/>
      <c r="CU307" s="23"/>
      <c r="CV307" s="23"/>
      <c r="CW307" s="23"/>
    </row>
    <row r="308" spans="1:101" s="18" customFormat="1" x14ac:dyDescent="0.4">
      <c r="A308" s="18">
        <v>284</v>
      </c>
      <c r="B308" s="19"/>
      <c r="C308" s="19"/>
      <c r="D308" s="21"/>
      <c r="E308" s="31"/>
      <c r="F308" s="19"/>
      <c r="G308" s="19"/>
      <c r="H308" s="19"/>
      <c r="I308" s="19"/>
      <c r="J308" s="19"/>
      <c r="K308" s="19"/>
      <c r="L308" s="19"/>
      <c r="M308" s="19"/>
      <c r="N308" s="19"/>
      <c r="O308" s="19"/>
      <c r="P308" s="19"/>
      <c r="Q308" s="19"/>
      <c r="R308" s="19"/>
      <c r="S308" s="19"/>
      <c r="T308" s="19"/>
      <c r="AH308" s="23"/>
      <c r="AT308" s="23"/>
      <c r="CU308" s="23"/>
      <c r="CV308" s="23"/>
      <c r="CW308" s="23"/>
    </row>
    <row r="309" spans="1:101" s="18" customFormat="1" x14ac:dyDescent="0.4">
      <c r="A309" s="18">
        <v>285</v>
      </c>
      <c r="B309" s="19"/>
      <c r="C309" s="19"/>
      <c r="D309" s="21"/>
      <c r="E309" s="31"/>
      <c r="F309" s="19"/>
      <c r="G309" s="19"/>
      <c r="H309" s="19"/>
      <c r="I309" s="19"/>
      <c r="J309" s="19"/>
      <c r="K309" s="19"/>
      <c r="L309" s="19"/>
      <c r="M309" s="19"/>
      <c r="N309" s="19"/>
      <c r="O309" s="19"/>
      <c r="P309" s="19"/>
      <c r="Q309" s="19"/>
      <c r="R309" s="19"/>
      <c r="S309" s="19"/>
      <c r="T309" s="19"/>
      <c r="AH309" s="23"/>
      <c r="AT309" s="23"/>
      <c r="CU309" s="23"/>
      <c r="CV309" s="23"/>
      <c r="CW309" s="23"/>
    </row>
    <row r="310" spans="1:101" s="18" customFormat="1" x14ac:dyDescent="0.4">
      <c r="A310" s="18">
        <v>286</v>
      </c>
      <c r="B310" s="19"/>
      <c r="C310" s="19"/>
      <c r="D310" s="21"/>
      <c r="E310" s="31"/>
      <c r="F310" s="19"/>
      <c r="G310" s="19"/>
      <c r="H310" s="19"/>
      <c r="I310" s="19"/>
      <c r="J310" s="19"/>
      <c r="K310" s="19"/>
      <c r="L310" s="19"/>
      <c r="M310" s="19"/>
      <c r="N310" s="19"/>
      <c r="O310" s="19"/>
      <c r="P310" s="19"/>
      <c r="Q310" s="19"/>
      <c r="R310" s="19"/>
      <c r="S310" s="19"/>
      <c r="T310" s="19"/>
      <c r="AH310" s="23"/>
      <c r="AT310" s="23"/>
      <c r="CU310" s="23"/>
      <c r="CV310" s="23"/>
      <c r="CW310" s="23"/>
    </row>
    <row r="311" spans="1:101" s="18" customFormat="1" x14ac:dyDescent="0.4">
      <c r="A311" s="18">
        <v>287</v>
      </c>
      <c r="B311" s="19"/>
      <c r="C311" s="19"/>
      <c r="D311" s="21"/>
      <c r="E311" s="31"/>
      <c r="F311" s="19"/>
      <c r="G311" s="19"/>
      <c r="H311" s="19"/>
      <c r="I311" s="19"/>
      <c r="J311" s="19"/>
      <c r="K311" s="19"/>
      <c r="L311" s="19"/>
      <c r="M311" s="19"/>
      <c r="N311" s="19"/>
      <c r="O311" s="19"/>
      <c r="P311" s="19"/>
      <c r="Q311" s="19"/>
      <c r="R311" s="19"/>
      <c r="S311" s="19"/>
      <c r="T311" s="19"/>
      <c r="AH311" s="23"/>
      <c r="AT311" s="23"/>
      <c r="CU311" s="23"/>
      <c r="CV311" s="23"/>
      <c r="CW311" s="23"/>
    </row>
    <row r="312" spans="1:101" s="18" customFormat="1" x14ac:dyDescent="0.4">
      <c r="A312" s="18">
        <v>288</v>
      </c>
      <c r="B312" s="19"/>
      <c r="C312" s="19"/>
      <c r="D312" s="21"/>
      <c r="E312" s="31"/>
      <c r="F312" s="19"/>
      <c r="G312" s="19"/>
      <c r="H312" s="19"/>
      <c r="I312" s="19"/>
      <c r="J312" s="19"/>
      <c r="K312" s="19"/>
      <c r="L312" s="19"/>
      <c r="M312" s="19"/>
      <c r="N312" s="19"/>
      <c r="O312" s="19"/>
      <c r="P312" s="19"/>
      <c r="Q312" s="19"/>
      <c r="R312" s="19"/>
      <c r="S312" s="19"/>
      <c r="T312" s="19"/>
      <c r="AH312" s="23"/>
      <c r="AT312" s="23"/>
      <c r="CU312" s="23"/>
      <c r="CV312" s="23"/>
      <c r="CW312" s="23"/>
    </row>
    <row r="313" spans="1:101" s="18" customFormat="1" x14ac:dyDescent="0.4">
      <c r="A313" s="18">
        <v>289</v>
      </c>
      <c r="B313" s="19"/>
      <c r="C313" s="19"/>
      <c r="D313" s="21"/>
      <c r="E313" s="31"/>
      <c r="F313" s="19"/>
      <c r="G313" s="19"/>
      <c r="H313" s="19"/>
      <c r="I313" s="19"/>
      <c r="J313" s="19"/>
      <c r="K313" s="19"/>
      <c r="L313" s="19"/>
      <c r="M313" s="19"/>
      <c r="N313" s="19"/>
      <c r="O313" s="19"/>
      <c r="P313" s="19"/>
      <c r="Q313" s="19"/>
      <c r="R313" s="19"/>
      <c r="S313" s="19"/>
      <c r="T313" s="19"/>
      <c r="AH313" s="23"/>
      <c r="AT313" s="23"/>
      <c r="CU313" s="23"/>
      <c r="CV313" s="23"/>
      <c r="CW313" s="23"/>
    </row>
    <row r="314" spans="1:101" s="18" customFormat="1" x14ac:dyDescent="0.4">
      <c r="A314" s="18">
        <v>290</v>
      </c>
      <c r="B314" s="19"/>
      <c r="C314" s="19"/>
      <c r="D314" s="21"/>
      <c r="E314" s="31"/>
      <c r="F314" s="19"/>
      <c r="G314" s="19"/>
      <c r="H314" s="19"/>
      <c r="I314" s="19"/>
      <c r="J314" s="19"/>
      <c r="K314" s="19"/>
      <c r="L314" s="19"/>
      <c r="M314" s="19"/>
      <c r="N314" s="19"/>
      <c r="O314" s="19"/>
      <c r="P314" s="19"/>
      <c r="Q314" s="19"/>
      <c r="R314" s="19"/>
      <c r="S314" s="19"/>
      <c r="T314" s="19"/>
      <c r="AH314" s="23"/>
      <c r="AT314" s="23"/>
      <c r="CU314" s="23"/>
      <c r="CV314" s="23"/>
      <c r="CW314" s="23"/>
    </row>
    <row r="315" spans="1:101" s="18" customFormat="1" x14ac:dyDescent="0.4">
      <c r="A315" s="18">
        <v>291</v>
      </c>
      <c r="B315" s="19"/>
      <c r="C315" s="19"/>
      <c r="D315" s="21"/>
      <c r="E315" s="31"/>
      <c r="F315" s="19"/>
      <c r="G315" s="19"/>
      <c r="H315" s="19"/>
      <c r="I315" s="19"/>
      <c r="J315" s="19"/>
      <c r="K315" s="19"/>
      <c r="L315" s="19"/>
      <c r="M315" s="19"/>
      <c r="N315" s="19"/>
      <c r="O315" s="19"/>
      <c r="P315" s="19"/>
      <c r="Q315" s="19"/>
      <c r="R315" s="19"/>
      <c r="S315" s="19"/>
      <c r="T315" s="19"/>
      <c r="AH315" s="23"/>
      <c r="AT315" s="23"/>
      <c r="CU315" s="23"/>
      <c r="CV315" s="23"/>
      <c r="CW315" s="23"/>
    </row>
    <row r="316" spans="1:101" s="18" customFormat="1" x14ac:dyDescent="0.4">
      <c r="A316" s="18">
        <v>292</v>
      </c>
      <c r="B316" s="19"/>
      <c r="C316" s="19"/>
      <c r="D316" s="21"/>
      <c r="E316" s="31"/>
      <c r="F316" s="19"/>
      <c r="G316" s="19"/>
      <c r="H316" s="19"/>
      <c r="I316" s="19"/>
      <c r="J316" s="19"/>
      <c r="K316" s="19"/>
      <c r="L316" s="19"/>
      <c r="M316" s="19"/>
      <c r="N316" s="19"/>
      <c r="O316" s="19"/>
      <c r="P316" s="19"/>
      <c r="Q316" s="19"/>
      <c r="R316" s="19"/>
      <c r="S316" s="19"/>
      <c r="T316" s="19"/>
      <c r="AH316" s="23"/>
      <c r="AT316" s="23"/>
      <c r="CU316" s="23"/>
      <c r="CV316" s="23"/>
      <c r="CW316" s="23"/>
    </row>
    <row r="317" spans="1:101" s="18" customFormat="1" x14ac:dyDescent="0.4">
      <c r="A317" s="18">
        <v>293</v>
      </c>
      <c r="B317" s="19"/>
      <c r="C317" s="19"/>
      <c r="D317" s="21"/>
      <c r="E317" s="31"/>
      <c r="F317" s="19"/>
      <c r="G317" s="19"/>
      <c r="H317" s="19"/>
      <c r="I317" s="19"/>
      <c r="J317" s="19"/>
      <c r="K317" s="19"/>
      <c r="L317" s="19"/>
      <c r="M317" s="19"/>
      <c r="N317" s="19"/>
      <c r="O317" s="19"/>
      <c r="P317" s="19"/>
      <c r="Q317" s="19"/>
      <c r="R317" s="19"/>
      <c r="S317" s="19"/>
      <c r="T317" s="19"/>
      <c r="AH317" s="23"/>
      <c r="AT317" s="23"/>
      <c r="CU317" s="23"/>
      <c r="CV317" s="23"/>
      <c r="CW317" s="23"/>
    </row>
    <row r="318" spans="1:101" s="18" customFormat="1" x14ac:dyDescent="0.4">
      <c r="A318" s="18">
        <v>294</v>
      </c>
      <c r="B318" s="19"/>
      <c r="C318" s="19"/>
      <c r="D318" s="21"/>
      <c r="E318" s="31"/>
      <c r="F318" s="19"/>
      <c r="G318" s="19"/>
      <c r="H318" s="19"/>
      <c r="I318" s="19"/>
      <c r="J318" s="19"/>
      <c r="K318" s="19"/>
      <c r="L318" s="19"/>
      <c r="M318" s="19"/>
      <c r="N318" s="19"/>
      <c r="O318" s="19"/>
      <c r="P318" s="19"/>
      <c r="Q318" s="19"/>
      <c r="R318" s="19"/>
      <c r="S318" s="19"/>
      <c r="T318" s="19"/>
      <c r="AH318" s="23"/>
      <c r="AT318" s="23"/>
      <c r="CU318" s="23"/>
      <c r="CV318" s="23"/>
      <c r="CW318" s="23"/>
    </row>
    <row r="319" spans="1:101" s="18" customFormat="1" x14ac:dyDescent="0.4">
      <c r="A319" s="18">
        <v>295</v>
      </c>
      <c r="B319" s="19"/>
      <c r="C319" s="19"/>
      <c r="D319" s="21"/>
      <c r="E319" s="31"/>
      <c r="F319" s="19"/>
      <c r="G319" s="19"/>
      <c r="H319" s="19"/>
      <c r="I319" s="19"/>
      <c r="J319" s="19"/>
      <c r="K319" s="19"/>
      <c r="L319" s="19"/>
      <c r="M319" s="19"/>
      <c r="N319" s="19"/>
      <c r="O319" s="19"/>
      <c r="P319" s="19"/>
      <c r="Q319" s="19"/>
      <c r="R319" s="19"/>
      <c r="S319" s="19"/>
      <c r="T319" s="19"/>
      <c r="AH319" s="23"/>
      <c r="AT319" s="23"/>
      <c r="CU319" s="23"/>
      <c r="CV319" s="23"/>
      <c r="CW319" s="23"/>
    </row>
    <row r="320" spans="1:101" s="18" customFormat="1" x14ac:dyDescent="0.4">
      <c r="A320" s="18">
        <v>296</v>
      </c>
      <c r="B320" s="19"/>
      <c r="C320" s="19"/>
      <c r="D320" s="21"/>
      <c r="E320" s="31"/>
      <c r="F320" s="19"/>
      <c r="G320" s="19"/>
      <c r="H320" s="19"/>
      <c r="I320" s="19"/>
      <c r="J320" s="19"/>
      <c r="K320" s="19"/>
      <c r="L320" s="19"/>
      <c r="M320" s="19"/>
      <c r="N320" s="19"/>
      <c r="O320" s="19"/>
      <c r="P320" s="19"/>
      <c r="Q320" s="19"/>
      <c r="R320" s="19"/>
      <c r="S320" s="19"/>
      <c r="T320" s="19"/>
      <c r="AH320" s="23"/>
      <c r="AT320" s="23"/>
      <c r="CU320" s="23"/>
      <c r="CV320" s="23"/>
      <c r="CW320" s="23"/>
    </row>
    <row r="321" spans="1:101" s="18" customFormat="1" x14ac:dyDescent="0.4">
      <c r="A321" s="18">
        <v>297</v>
      </c>
      <c r="B321" s="19"/>
      <c r="C321" s="19"/>
      <c r="D321" s="21"/>
      <c r="E321" s="31"/>
      <c r="F321" s="19"/>
      <c r="G321" s="19"/>
      <c r="H321" s="19"/>
      <c r="I321" s="19"/>
      <c r="J321" s="19"/>
      <c r="K321" s="19"/>
      <c r="L321" s="19"/>
      <c r="M321" s="19"/>
      <c r="N321" s="19"/>
      <c r="O321" s="19"/>
      <c r="P321" s="19"/>
      <c r="Q321" s="19"/>
      <c r="R321" s="19"/>
      <c r="S321" s="19"/>
      <c r="T321" s="19"/>
      <c r="AH321" s="23"/>
      <c r="AT321" s="23"/>
      <c r="CU321" s="23"/>
      <c r="CV321" s="23"/>
      <c r="CW321" s="23"/>
    </row>
    <row r="322" spans="1:101" s="18" customFormat="1" x14ac:dyDescent="0.4">
      <c r="A322" s="18">
        <v>298</v>
      </c>
      <c r="B322" s="19"/>
      <c r="C322" s="19"/>
      <c r="D322" s="21"/>
      <c r="E322" s="31"/>
      <c r="F322" s="19"/>
      <c r="G322" s="19"/>
      <c r="H322" s="19"/>
      <c r="I322" s="19"/>
      <c r="J322" s="19"/>
      <c r="K322" s="19"/>
      <c r="L322" s="19"/>
      <c r="M322" s="19"/>
      <c r="N322" s="19"/>
      <c r="O322" s="19"/>
      <c r="P322" s="19"/>
      <c r="Q322" s="19"/>
      <c r="R322" s="19"/>
      <c r="S322" s="19"/>
      <c r="T322" s="19"/>
      <c r="AH322" s="23"/>
      <c r="AT322" s="23"/>
      <c r="CU322" s="23"/>
      <c r="CV322" s="23"/>
      <c r="CW322" s="23"/>
    </row>
    <row r="323" spans="1:101" s="18" customFormat="1" x14ac:dyDescent="0.4">
      <c r="A323" s="18">
        <v>299</v>
      </c>
      <c r="B323" s="19"/>
      <c r="C323" s="19"/>
      <c r="D323" s="21"/>
      <c r="E323" s="31"/>
      <c r="F323" s="19"/>
      <c r="G323" s="19"/>
      <c r="H323" s="19"/>
      <c r="I323" s="19"/>
      <c r="J323" s="19"/>
      <c r="K323" s="19"/>
      <c r="L323" s="19"/>
      <c r="M323" s="19"/>
      <c r="N323" s="19"/>
      <c r="O323" s="19"/>
      <c r="P323" s="19"/>
      <c r="Q323" s="19"/>
      <c r="R323" s="19"/>
      <c r="S323" s="19"/>
      <c r="T323" s="19"/>
      <c r="AH323" s="23"/>
      <c r="AT323" s="23"/>
      <c r="CU323" s="23"/>
      <c r="CV323" s="23"/>
      <c r="CW323" s="23"/>
    </row>
    <row r="324" spans="1:101" s="18" customFormat="1" x14ac:dyDescent="0.4">
      <c r="A324" s="18">
        <v>300</v>
      </c>
      <c r="B324" s="19"/>
      <c r="C324" s="19"/>
      <c r="D324" s="21"/>
      <c r="E324" s="31"/>
      <c r="F324" s="19"/>
      <c r="G324" s="19"/>
      <c r="H324" s="19"/>
      <c r="I324" s="19"/>
      <c r="J324" s="19"/>
      <c r="K324" s="19"/>
      <c r="L324" s="19"/>
      <c r="M324" s="19"/>
      <c r="N324" s="19"/>
      <c r="O324" s="19"/>
      <c r="P324" s="19"/>
      <c r="Q324" s="19"/>
      <c r="R324" s="19"/>
      <c r="S324" s="19"/>
      <c r="T324" s="19"/>
      <c r="AH324" s="23"/>
      <c r="AT324" s="23"/>
      <c r="CU324" s="23"/>
      <c r="CV324" s="23"/>
      <c r="CW324" s="23"/>
    </row>
    <row r="325" spans="1:101" s="18" customFormat="1" x14ac:dyDescent="0.4">
      <c r="A325" s="18">
        <v>301</v>
      </c>
      <c r="B325" s="19"/>
      <c r="C325" s="19"/>
      <c r="D325" s="21"/>
      <c r="E325" s="31"/>
      <c r="F325" s="19"/>
      <c r="G325" s="19"/>
      <c r="H325" s="19"/>
      <c r="I325" s="19"/>
      <c r="J325" s="19"/>
      <c r="K325" s="19"/>
      <c r="L325" s="19"/>
      <c r="M325" s="19"/>
      <c r="N325" s="19"/>
      <c r="O325" s="19"/>
      <c r="P325" s="19"/>
      <c r="Q325" s="19"/>
      <c r="R325" s="19"/>
      <c r="S325" s="19"/>
      <c r="T325" s="19"/>
      <c r="AH325" s="23"/>
      <c r="AT325" s="23"/>
      <c r="CU325" s="23"/>
      <c r="CV325" s="23"/>
      <c r="CW325" s="23"/>
    </row>
    <row r="326" spans="1:101" s="18" customFormat="1" x14ac:dyDescent="0.4">
      <c r="A326" s="18">
        <v>302</v>
      </c>
      <c r="B326" s="19"/>
      <c r="C326" s="19"/>
      <c r="D326" s="21"/>
      <c r="E326" s="31"/>
      <c r="F326" s="19"/>
      <c r="G326" s="19"/>
      <c r="H326" s="19"/>
      <c r="I326" s="19"/>
      <c r="J326" s="19"/>
      <c r="K326" s="19"/>
      <c r="L326" s="19"/>
      <c r="M326" s="19"/>
      <c r="N326" s="19"/>
      <c r="O326" s="19"/>
      <c r="P326" s="19"/>
      <c r="Q326" s="19"/>
      <c r="R326" s="19"/>
      <c r="S326" s="19"/>
      <c r="T326" s="19"/>
      <c r="AH326" s="23"/>
      <c r="AT326" s="23"/>
      <c r="CU326" s="23"/>
      <c r="CV326" s="23"/>
      <c r="CW326" s="23"/>
    </row>
    <row r="327" spans="1:101" s="18" customFormat="1" x14ac:dyDescent="0.4">
      <c r="A327" s="18">
        <v>303</v>
      </c>
      <c r="B327" s="19"/>
      <c r="C327" s="19"/>
      <c r="D327" s="21"/>
      <c r="E327" s="31"/>
      <c r="F327" s="19"/>
      <c r="G327" s="19"/>
      <c r="H327" s="19"/>
      <c r="I327" s="19"/>
      <c r="J327" s="19"/>
      <c r="K327" s="19"/>
      <c r="L327" s="19"/>
      <c r="M327" s="19"/>
      <c r="N327" s="19"/>
      <c r="O327" s="19"/>
      <c r="P327" s="19"/>
      <c r="Q327" s="19"/>
      <c r="R327" s="19"/>
      <c r="S327" s="19"/>
      <c r="T327" s="19"/>
      <c r="AH327" s="23"/>
      <c r="AT327" s="23"/>
      <c r="CU327" s="23"/>
      <c r="CV327" s="23"/>
      <c r="CW327" s="23"/>
    </row>
    <row r="328" spans="1:101" s="18" customFormat="1" x14ac:dyDescent="0.4">
      <c r="A328" s="18">
        <v>304</v>
      </c>
      <c r="B328" s="19"/>
      <c r="C328" s="19"/>
      <c r="D328" s="21"/>
      <c r="E328" s="31"/>
      <c r="F328" s="19"/>
      <c r="G328" s="19"/>
      <c r="H328" s="19"/>
      <c r="I328" s="19"/>
      <c r="J328" s="19"/>
      <c r="K328" s="19"/>
      <c r="L328" s="19"/>
      <c r="M328" s="19"/>
      <c r="N328" s="19"/>
      <c r="O328" s="19"/>
      <c r="P328" s="19"/>
      <c r="Q328" s="19"/>
      <c r="R328" s="19"/>
      <c r="S328" s="19"/>
      <c r="T328" s="19"/>
      <c r="AH328" s="23"/>
      <c r="AT328" s="23"/>
      <c r="CU328" s="23"/>
      <c r="CV328" s="23"/>
      <c r="CW328" s="23"/>
    </row>
    <row r="329" spans="1:101" s="18" customFormat="1" x14ac:dyDescent="0.4">
      <c r="A329" s="18">
        <v>305</v>
      </c>
      <c r="B329" s="19"/>
      <c r="C329" s="19"/>
      <c r="D329" s="21"/>
      <c r="E329" s="31"/>
      <c r="F329" s="19"/>
      <c r="G329" s="19"/>
      <c r="H329" s="19"/>
      <c r="I329" s="19"/>
      <c r="J329" s="19"/>
      <c r="K329" s="19"/>
      <c r="L329" s="19"/>
      <c r="M329" s="19"/>
      <c r="N329" s="19"/>
      <c r="O329" s="19"/>
      <c r="P329" s="19"/>
      <c r="Q329" s="19"/>
      <c r="R329" s="19"/>
      <c r="S329" s="19"/>
      <c r="T329" s="19"/>
      <c r="AH329" s="23"/>
      <c r="AT329" s="23"/>
      <c r="CU329" s="23"/>
      <c r="CV329" s="23"/>
      <c r="CW329" s="23"/>
    </row>
    <row r="330" spans="1:101" s="18" customFormat="1" x14ac:dyDescent="0.4">
      <c r="A330" s="18">
        <v>306</v>
      </c>
      <c r="B330" s="19"/>
      <c r="C330" s="19"/>
      <c r="D330" s="21"/>
      <c r="E330" s="31"/>
      <c r="F330" s="19"/>
      <c r="G330" s="19"/>
      <c r="H330" s="19"/>
      <c r="I330" s="19"/>
      <c r="J330" s="19"/>
      <c r="K330" s="19"/>
      <c r="L330" s="19"/>
      <c r="M330" s="19"/>
      <c r="N330" s="19"/>
      <c r="O330" s="19"/>
      <c r="P330" s="19"/>
      <c r="Q330" s="19"/>
      <c r="R330" s="19"/>
      <c r="S330" s="19"/>
      <c r="T330" s="19"/>
      <c r="AH330" s="23"/>
      <c r="AT330" s="23"/>
      <c r="CU330" s="23"/>
      <c r="CV330" s="23"/>
      <c r="CW330" s="23"/>
    </row>
    <row r="331" spans="1:101" s="18" customFormat="1" x14ac:dyDescent="0.4">
      <c r="A331" s="18">
        <v>307</v>
      </c>
      <c r="B331" s="19"/>
      <c r="C331" s="19"/>
      <c r="D331" s="21"/>
      <c r="E331" s="31"/>
      <c r="F331" s="19"/>
      <c r="G331" s="19"/>
      <c r="H331" s="19"/>
      <c r="I331" s="19"/>
      <c r="J331" s="19"/>
      <c r="K331" s="19"/>
      <c r="L331" s="19"/>
      <c r="M331" s="19"/>
      <c r="N331" s="19"/>
      <c r="O331" s="19"/>
      <c r="P331" s="19"/>
      <c r="Q331" s="19"/>
      <c r="R331" s="19"/>
      <c r="S331" s="19"/>
      <c r="T331" s="19"/>
      <c r="AH331" s="23"/>
      <c r="AT331" s="23"/>
      <c r="CU331" s="23"/>
      <c r="CV331" s="23"/>
      <c r="CW331" s="23"/>
    </row>
    <row r="332" spans="1:101" s="18" customFormat="1" x14ac:dyDescent="0.4">
      <c r="A332" s="18">
        <v>308</v>
      </c>
      <c r="B332" s="19"/>
      <c r="C332" s="19"/>
      <c r="D332" s="21"/>
      <c r="E332" s="31"/>
      <c r="F332" s="19"/>
      <c r="G332" s="19"/>
      <c r="H332" s="19"/>
      <c r="I332" s="19"/>
      <c r="J332" s="19"/>
      <c r="K332" s="19"/>
      <c r="L332" s="19"/>
      <c r="M332" s="19"/>
      <c r="N332" s="19"/>
      <c r="O332" s="19"/>
      <c r="P332" s="19"/>
      <c r="Q332" s="19"/>
      <c r="R332" s="19"/>
      <c r="S332" s="19"/>
      <c r="T332" s="19"/>
      <c r="AH332" s="23"/>
      <c r="AT332" s="23"/>
      <c r="CU332" s="23"/>
      <c r="CV332" s="23"/>
      <c r="CW332" s="23"/>
    </row>
    <row r="333" spans="1:101" s="18" customFormat="1" x14ac:dyDescent="0.4">
      <c r="A333" s="18">
        <v>309</v>
      </c>
      <c r="B333" s="19"/>
      <c r="C333" s="19"/>
      <c r="D333" s="21"/>
      <c r="E333" s="31"/>
      <c r="F333" s="19"/>
      <c r="G333" s="19"/>
      <c r="H333" s="19"/>
      <c r="I333" s="19"/>
      <c r="J333" s="19"/>
      <c r="K333" s="19"/>
      <c r="L333" s="19"/>
      <c r="M333" s="19"/>
      <c r="N333" s="19"/>
      <c r="O333" s="19"/>
      <c r="P333" s="19"/>
      <c r="Q333" s="19"/>
      <c r="R333" s="19"/>
      <c r="S333" s="19"/>
      <c r="T333" s="19"/>
      <c r="AH333" s="23"/>
      <c r="AT333" s="23"/>
      <c r="CU333" s="23"/>
      <c r="CV333" s="23"/>
      <c r="CW333" s="23"/>
    </row>
    <row r="334" spans="1:101" s="18" customFormat="1" x14ac:dyDescent="0.4">
      <c r="A334" s="18">
        <v>310</v>
      </c>
      <c r="B334" s="19"/>
      <c r="C334" s="19"/>
      <c r="D334" s="21"/>
      <c r="E334" s="31"/>
      <c r="F334" s="19"/>
      <c r="G334" s="19"/>
      <c r="H334" s="19"/>
      <c r="I334" s="19"/>
      <c r="J334" s="19"/>
      <c r="K334" s="19"/>
      <c r="L334" s="19"/>
      <c r="M334" s="19"/>
      <c r="N334" s="19"/>
      <c r="O334" s="19"/>
      <c r="P334" s="19"/>
      <c r="Q334" s="19"/>
      <c r="R334" s="19"/>
      <c r="S334" s="19"/>
      <c r="T334" s="19"/>
      <c r="AH334" s="23"/>
      <c r="AT334" s="23"/>
      <c r="CU334" s="23"/>
      <c r="CV334" s="23"/>
      <c r="CW334" s="23"/>
    </row>
    <row r="335" spans="1:101" s="18" customFormat="1" x14ac:dyDescent="0.4">
      <c r="A335" s="18">
        <v>311</v>
      </c>
      <c r="B335" s="19"/>
      <c r="C335" s="19"/>
      <c r="D335" s="21"/>
      <c r="E335" s="31"/>
      <c r="F335" s="19"/>
      <c r="G335" s="19"/>
      <c r="H335" s="19"/>
      <c r="I335" s="19"/>
      <c r="J335" s="19"/>
      <c r="K335" s="19"/>
      <c r="L335" s="19"/>
      <c r="M335" s="19"/>
      <c r="N335" s="19"/>
      <c r="O335" s="19"/>
      <c r="P335" s="19"/>
      <c r="Q335" s="19"/>
      <c r="R335" s="19"/>
      <c r="S335" s="19"/>
      <c r="T335" s="19"/>
      <c r="AH335" s="23"/>
      <c r="AT335" s="23"/>
      <c r="CU335" s="23"/>
      <c r="CV335" s="23"/>
      <c r="CW335" s="23"/>
    </row>
    <row r="336" spans="1:101" s="18" customFormat="1" x14ac:dyDescent="0.4">
      <c r="A336" s="18">
        <v>312</v>
      </c>
      <c r="B336" s="19"/>
      <c r="C336" s="19"/>
      <c r="D336" s="21"/>
      <c r="E336" s="31"/>
      <c r="F336" s="19"/>
      <c r="G336" s="19"/>
      <c r="H336" s="19"/>
      <c r="I336" s="19"/>
      <c r="J336" s="19"/>
      <c r="K336" s="19"/>
      <c r="L336" s="19"/>
      <c r="M336" s="19"/>
      <c r="N336" s="19"/>
      <c r="O336" s="19"/>
      <c r="P336" s="19"/>
      <c r="Q336" s="19"/>
      <c r="R336" s="19"/>
      <c r="S336" s="19"/>
      <c r="T336" s="19"/>
      <c r="AH336" s="23"/>
      <c r="AT336" s="23"/>
      <c r="CU336" s="23"/>
      <c r="CV336" s="23"/>
      <c r="CW336" s="23"/>
    </row>
    <row r="337" spans="1:101" s="18" customFormat="1" x14ac:dyDescent="0.4">
      <c r="A337" s="18">
        <v>313</v>
      </c>
      <c r="B337" s="19"/>
      <c r="C337" s="19"/>
      <c r="D337" s="21"/>
      <c r="E337" s="31"/>
      <c r="F337" s="19"/>
      <c r="G337" s="19"/>
      <c r="H337" s="19"/>
      <c r="I337" s="19"/>
      <c r="J337" s="19"/>
      <c r="K337" s="19"/>
      <c r="L337" s="19"/>
      <c r="M337" s="19"/>
      <c r="N337" s="19"/>
      <c r="O337" s="19"/>
      <c r="P337" s="19"/>
      <c r="Q337" s="19"/>
      <c r="R337" s="19"/>
      <c r="S337" s="19"/>
      <c r="T337" s="19"/>
      <c r="AH337" s="23"/>
      <c r="AT337" s="23"/>
      <c r="CU337" s="23"/>
      <c r="CV337" s="23"/>
      <c r="CW337" s="23"/>
    </row>
    <row r="338" spans="1:101" s="18" customFormat="1" x14ac:dyDescent="0.4">
      <c r="A338" s="18">
        <v>314</v>
      </c>
      <c r="B338" s="19"/>
      <c r="C338" s="19"/>
      <c r="D338" s="21"/>
      <c r="E338" s="31"/>
      <c r="F338" s="19"/>
      <c r="G338" s="19"/>
      <c r="H338" s="19"/>
      <c r="I338" s="19"/>
      <c r="J338" s="19"/>
      <c r="K338" s="19"/>
      <c r="L338" s="19"/>
      <c r="M338" s="19"/>
      <c r="N338" s="19"/>
      <c r="O338" s="19"/>
      <c r="P338" s="19"/>
      <c r="Q338" s="19"/>
      <c r="R338" s="19"/>
      <c r="S338" s="19"/>
      <c r="T338" s="19"/>
      <c r="AH338" s="23"/>
      <c r="AT338" s="23"/>
      <c r="CU338" s="23"/>
      <c r="CV338" s="23"/>
      <c r="CW338" s="23"/>
    </row>
    <row r="339" spans="1:101" s="18" customFormat="1" x14ac:dyDescent="0.4">
      <c r="A339" s="18">
        <v>315</v>
      </c>
      <c r="B339" s="19"/>
      <c r="C339" s="19"/>
      <c r="D339" s="21"/>
      <c r="E339" s="31"/>
      <c r="F339" s="19"/>
      <c r="G339" s="19"/>
      <c r="H339" s="19"/>
      <c r="I339" s="19"/>
      <c r="J339" s="19"/>
      <c r="K339" s="19"/>
      <c r="L339" s="19"/>
      <c r="M339" s="19"/>
      <c r="N339" s="19"/>
      <c r="O339" s="19"/>
      <c r="P339" s="19"/>
      <c r="Q339" s="19"/>
      <c r="R339" s="19"/>
      <c r="S339" s="19"/>
      <c r="T339" s="19"/>
      <c r="AH339" s="23"/>
      <c r="AT339" s="23"/>
      <c r="CU339" s="23"/>
      <c r="CV339" s="23"/>
      <c r="CW339" s="23"/>
    </row>
    <row r="340" spans="1:101" s="18" customFormat="1" x14ac:dyDescent="0.4">
      <c r="A340" s="18">
        <v>316</v>
      </c>
      <c r="B340" s="19"/>
      <c r="C340" s="19"/>
      <c r="D340" s="21"/>
      <c r="E340" s="31"/>
      <c r="F340" s="19"/>
      <c r="G340" s="19"/>
      <c r="H340" s="19"/>
      <c r="I340" s="19"/>
      <c r="J340" s="19"/>
      <c r="K340" s="19"/>
      <c r="L340" s="19"/>
      <c r="M340" s="19"/>
      <c r="N340" s="19"/>
      <c r="O340" s="19"/>
      <c r="P340" s="19"/>
      <c r="Q340" s="19"/>
      <c r="R340" s="19"/>
      <c r="S340" s="19"/>
      <c r="T340" s="19"/>
      <c r="AH340" s="23"/>
      <c r="AT340" s="23"/>
      <c r="CU340" s="23"/>
      <c r="CV340" s="23"/>
      <c r="CW340" s="23"/>
    </row>
    <row r="341" spans="1:101" s="18" customFormat="1" x14ac:dyDescent="0.4">
      <c r="A341" s="18">
        <v>317</v>
      </c>
      <c r="B341" s="19"/>
      <c r="C341" s="19"/>
      <c r="D341" s="21"/>
      <c r="E341" s="31"/>
      <c r="F341" s="19"/>
      <c r="G341" s="19"/>
      <c r="H341" s="19"/>
      <c r="I341" s="19"/>
      <c r="J341" s="19"/>
      <c r="K341" s="19"/>
      <c r="L341" s="19"/>
      <c r="M341" s="19"/>
      <c r="N341" s="19"/>
      <c r="O341" s="19"/>
      <c r="P341" s="19"/>
      <c r="Q341" s="19"/>
      <c r="R341" s="19"/>
      <c r="S341" s="19"/>
      <c r="T341" s="19"/>
      <c r="AH341" s="23"/>
      <c r="AT341" s="23"/>
      <c r="CU341" s="23"/>
      <c r="CV341" s="23"/>
      <c r="CW341" s="23"/>
    </row>
    <row r="342" spans="1:101" s="18" customFormat="1" x14ac:dyDescent="0.4">
      <c r="A342" s="18">
        <v>318</v>
      </c>
      <c r="B342" s="19"/>
      <c r="C342" s="19"/>
      <c r="D342" s="21"/>
      <c r="E342" s="31"/>
      <c r="F342" s="19"/>
      <c r="G342" s="19"/>
      <c r="H342" s="19"/>
      <c r="I342" s="19"/>
      <c r="J342" s="19"/>
      <c r="K342" s="19"/>
      <c r="L342" s="19"/>
      <c r="M342" s="19"/>
      <c r="N342" s="19"/>
      <c r="O342" s="19"/>
      <c r="P342" s="19"/>
      <c r="Q342" s="19"/>
      <c r="R342" s="19"/>
      <c r="S342" s="19"/>
      <c r="T342" s="19"/>
      <c r="AH342" s="23"/>
      <c r="AT342" s="23"/>
      <c r="CU342" s="23"/>
      <c r="CV342" s="23"/>
      <c r="CW342" s="23"/>
    </row>
    <row r="343" spans="1:101" s="18" customFormat="1" x14ac:dyDescent="0.4">
      <c r="A343" s="18">
        <v>319</v>
      </c>
      <c r="B343" s="19"/>
      <c r="C343" s="19"/>
      <c r="D343" s="21"/>
      <c r="E343" s="31"/>
      <c r="F343" s="19"/>
      <c r="G343" s="19"/>
      <c r="H343" s="19"/>
      <c r="I343" s="19"/>
      <c r="J343" s="19"/>
      <c r="K343" s="19"/>
      <c r="L343" s="19"/>
      <c r="M343" s="19"/>
      <c r="N343" s="19"/>
      <c r="O343" s="19"/>
      <c r="P343" s="19"/>
      <c r="Q343" s="19"/>
      <c r="R343" s="19"/>
      <c r="S343" s="19"/>
      <c r="T343" s="19"/>
      <c r="AH343" s="23"/>
      <c r="AT343" s="23"/>
      <c r="CU343" s="23"/>
      <c r="CV343" s="23"/>
      <c r="CW343" s="23"/>
    </row>
    <row r="344" spans="1:101" s="18" customFormat="1" x14ac:dyDescent="0.4">
      <c r="A344" s="18">
        <v>320</v>
      </c>
      <c r="B344" s="19"/>
      <c r="C344" s="19"/>
      <c r="D344" s="21"/>
      <c r="E344" s="31"/>
      <c r="F344" s="19"/>
      <c r="G344" s="19"/>
      <c r="H344" s="19"/>
      <c r="I344" s="19"/>
      <c r="J344" s="19"/>
      <c r="K344" s="19"/>
      <c r="L344" s="19"/>
      <c r="M344" s="19"/>
      <c r="N344" s="19"/>
      <c r="O344" s="19"/>
      <c r="P344" s="19"/>
      <c r="Q344" s="19"/>
      <c r="R344" s="19"/>
      <c r="S344" s="19"/>
      <c r="T344" s="19"/>
      <c r="AH344" s="23"/>
      <c r="AT344" s="23"/>
      <c r="CU344" s="23"/>
      <c r="CV344" s="23"/>
      <c r="CW344" s="23"/>
    </row>
    <row r="345" spans="1:101" s="18" customFormat="1" x14ac:dyDescent="0.4">
      <c r="A345" s="18">
        <v>321</v>
      </c>
      <c r="B345" s="19"/>
      <c r="C345" s="19"/>
      <c r="D345" s="21"/>
      <c r="E345" s="31"/>
      <c r="F345" s="19"/>
      <c r="G345" s="19"/>
      <c r="H345" s="19"/>
      <c r="I345" s="19"/>
      <c r="J345" s="19"/>
      <c r="K345" s="19"/>
      <c r="L345" s="19"/>
      <c r="M345" s="19"/>
      <c r="N345" s="19"/>
      <c r="O345" s="19"/>
      <c r="P345" s="19"/>
      <c r="Q345" s="19"/>
      <c r="R345" s="19"/>
      <c r="S345" s="19"/>
      <c r="T345" s="19"/>
      <c r="AH345" s="23"/>
      <c r="AT345" s="23"/>
      <c r="CU345" s="23"/>
      <c r="CV345" s="23"/>
      <c r="CW345" s="23"/>
    </row>
    <row r="346" spans="1:101" s="18" customFormat="1" x14ac:dyDescent="0.4">
      <c r="A346" s="18">
        <v>322</v>
      </c>
      <c r="B346" s="19"/>
      <c r="C346" s="19"/>
      <c r="D346" s="21"/>
      <c r="E346" s="31"/>
      <c r="F346" s="19"/>
      <c r="G346" s="19"/>
      <c r="H346" s="19"/>
      <c r="I346" s="19"/>
      <c r="J346" s="19"/>
      <c r="K346" s="19"/>
      <c r="L346" s="19"/>
      <c r="M346" s="19"/>
      <c r="N346" s="19"/>
      <c r="O346" s="19"/>
      <c r="P346" s="19"/>
      <c r="Q346" s="19"/>
      <c r="R346" s="19"/>
      <c r="S346" s="19"/>
      <c r="T346" s="19"/>
      <c r="AH346" s="23"/>
      <c r="AT346" s="23"/>
      <c r="CU346" s="23"/>
      <c r="CV346" s="23"/>
      <c r="CW346" s="23"/>
    </row>
    <row r="347" spans="1:101" s="18" customFormat="1" x14ac:dyDescent="0.4">
      <c r="A347" s="18">
        <v>323</v>
      </c>
      <c r="B347" s="19"/>
      <c r="C347" s="19"/>
      <c r="D347" s="21"/>
      <c r="E347" s="31"/>
      <c r="F347" s="19"/>
      <c r="G347" s="19"/>
      <c r="H347" s="19"/>
      <c r="I347" s="19"/>
      <c r="J347" s="19"/>
      <c r="K347" s="19"/>
      <c r="L347" s="19"/>
      <c r="M347" s="19"/>
      <c r="N347" s="19"/>
      <c r="O347" s="19"/>
      <c r="P347" s="19"/>
      <c r="Q347" s="19"/>
      <c r="R347" s="19"/>
      <c r="S347" s="19"/>
      <c r="T347" s="19"/>
      <c r="AH347" s="23"/>
      <c r="AT347" s="23"/>
      <c r="CU347" s="23"/>
      <c r="CV347" s="23"/>
      <c r="CW347" s="23"/>
    </row>
    <row r="348" spans="1:101" s="18" customFormat="1" x14ac:dyDescent="0.4">
      <c r="A348" s="18">
        <v>324</v>
      </c>
      <c r="B348" s="19"/>
      <c r="C348" s="19"/>
      <c r="D348" s="21"/>
      <c r="E348" s="31"/>
      <c r="F348" s="19"/>
      <c r="G348" s="19"/>
      <c r="H348" s="19"/>
      <c r="I348" s="19"/>
      <c r="J348" s="19"/>
      <c r="K348" s="19"/>
      <c r="L348" s="19"/>
      <c r="M348" s="19"/>
      <c r="N348" s="19"/>
      <c r="O348" s="19"/>
      <c r="P348" s="19"/>
      <c r="Q348" s="19"/>
      <c r="R348" s="19"/>
      <c r="S348" s="19"/>
      <c r="T348" s="19"/>
      <c r="AH348" s="23"/>
      <c r="AT348" s="23"/>
      <c r="CU348" s="23"/>
      <c r="CV348" s="23"/>
      <c r="CW348" s="23"/>
    </row>
    <row r="349" spans="1:101" s="18" customFormat="1" x14ac:dyDescent="0.4">
      <c r="A349" s="18">
        <v>325</v>
      </c>
      <c r="B349" s="19"/>
      <c r="C349" s="19"/>
      <c r="D349" s="21"/>
      <c r="E349" s="31"/>
      <c r="F349" s="19"/>
      <c r="G349" s="19"/>
      <c r="H349" s="19"/>
      <c r="I349" s="19"/>
      <c r="J349" s="19"/>
      <c r="K349" s="19"/>
      <c r="L349" s="19"/>
      <c r="M349" s="19"/>
      <c r="N349" s="19"/>
      <c r="O349" s="19"/>
      <c r="P349" s="19"/>
      <c r="Q349" s="19"/>
      <c r="R349" s="19"/>
      <c r="S349" s="19"/>
      <c r="T349" s="19"/>
      <c r="AH349" s="23"/>
      <c r="AT349" s="23"/>
      <c r="CU349" s="23"/>
      <c r="CV349" s="23"/>
      <c r="CW349" s="23"/>
    </row>
    <row r="350" spans="1:101" s="18" customFormat="1" x14ac:dyDescent="0.4">
      <c r="A350" s="18">
        <v>326</v>
      </c>
      <c r="B350" s="19"/>
      <c r="C350" s="19"/>
      <c r="D350" s="21"/>
      <c r="E350" s="31"/>
      <c r="F350" s="19"/>
      <c r="G350" s="19"/>
      <c r="H350" s="19"/>
      <c r="I350" s="19"/>
      <c r="J350" s="19"/>
      <c r="K350" s="19"/>
      <c r="L350" s="19"/>
      <c r="M350" s="19"/>
      <c r="N350" s="19"/>
      <c r="O350" s="19"/>
      <c r="P350" s="19"/>
      <c r="Q350" s="19"/>
      <c r="R350" s="19"/>
      <c r="S350" s="19"/>
      <c r="T350" s="19"/>
      <c r="AH350" s="23"/>
      <c r="AT350" s="23"/>
      <c r="CU350" s="23"/>
      <c r="CV350" s="23"/>
      <c r="CW350" s="23"/>
    </row>
    <row r="351" spans="1:101" s="18" customFormat="1" x14ac:dyDescent="0.4">
      <c r="A351" s="18">
        <v>327</v>
      </c>
      <c r="B351" s="19"/>
      <c r="C351" s="19"/>
      <c r="D351" s="21"/>
      <c r="E351" s="31"/>
      <c r="F351" s="19"/>
      <c r="G351" s="19"/>
      <c r="H351" s="19"/>
      <c r="I351" s="19"/>
      <c r="J351" s="19"/>
      <c r="K351" s="19"/>
      <c r="L351" s="19"/>
      <c r="M351" s="19"/>
      <c r="N351" s="19"/>
      <c r="O351" s="19"/>
      <c r="P351" s="19"/>
      <c r="Q351" s="19"/>
      <c r="R351" s="19"/>
      <c r="S351" s="19"/>
      <c r="T351" s="19"/>
      <c r="AH351" s="23"/>
      <c r="AT351" s="23"/>
      <c r="CU351" s="23"/>
      <c r="CV351" s="23"/>
      <c r="CW351" s="23"/>
    </row>
    <row r="352" spans="1:101" s="18" customFormat="1" x14ac:dyDescent="0.4">
      <c r="A352" s="18">
        <v>328</v>
      </c>
      <c r="B352" s="19"/>
      <c r="C352" s="19"/>
      <c r="D352" s="21"/>
      <c r="E352" s="31"/>
      <c r="F352" s="19"/>
      <c r="G352" s="19"/>
      <c r="H352" s="19"/>
      <c r="I352" s="19"/>
      <c r="J352" s="19"/>
      <c r="K352" s="19"/>
      <c r="L352" s="19"/>
      <c r="M352" s="19"/>
      <c r="N352" s="19"/>
      <c r="O352" s="19"/>
      <c r="P352" s="19"/>
      <c r="Q352" s="19"/>
      <c r="R352" s="19"/>
      <c r="S352" s="19"/>
      <c r="T352" s="19"/>
      <c r="AH352" s="23"/>
      <c r="AT352" s="23"/>
      <c r="CU352" s="23"/>
      <c r="CV352" s="23"/>
      <c r="CW352" s="23"/>
    </row>
    <row r="353" spans="1:101" s="18" customFormat="1" x14ac:dyDescent="0.4">
      <c r="A353" s="18">
        <v>329</v>
      </c>
      <c r="B353" s="19"/>
      <c r="C353" s="19"/>
      <c r="D353" s="21"/>
      <c r="E353" s="31"/>
      <c r="F353" s="19"/>
      <c r="G353" s="19"/>
      <c r="H353" s="19"/>
      <c r="I353" s="19"/>
      <c r="J353" s="19"/>
      <c r="K353" s="19"/>
      <c r="L353" s="19"/>
      <c r="M353" s="19"/>
      <c r="N353" s="19"/>
      <c r="O353" s="19"/>
      <c r="P353" s="19"/>
      <c r="Q353" s="19"/>
      <c r="R353" s="19"/>
      <c r="S353" s="19"/>
      <c r="T353" s="19"/>
      <c r="AH353" s="23"/>
      <c r="AT353" s="23"/>
      <c r="CU353" s="23"/>
      <c r="CV353" s="23"/>
      <c r="CW353" s="23"/>
    </row>
    <row r="354" spans="1:101" s="18" customFormat="1" x14ac:dyDescent="0.4">
      <c r="A354" s="18">
        <v>330</v>
      </c>
      <c r="B354" s="19"/>
      <c r="C354" s="19"/>
      <c r="D354" s="21"/>
      <c r="E354" s="31"/>
      <c r="F354" s="19"/>
      <c r="G354" s="19"/>
      <c r="H354" s="19"/>
      <c r="I354" s="19"/>
      <c r="J354" s="19"/>
      <c r="K354" s="19"/>
      <c r="L354" s="19"/>
      <c r="M354" s="19"/>
      <c r="N354" s="19"/>
      <c r="O354" s="19"/>
      <c r="P354" s="19"/>
      <c r="Q354" s="19"/>
      <c r="R354" s="19"/>
      <c r="S354" s="19"/>
      <c r="T354" s="19"/>
      <c r="AH354" s="23"/>
      <c r="AT354" s="23"/>
      <c r="CU354" s="23"/>
      <c r="CV354" s="23"/>
      <c r="CW354" s="23"/>
    </row>
    <row r="355" spans="1:101" s="18" customFormat="1" x14ac:dyDescent="0.4">
      <c r="A355" s="18">
        <v>331</v>
      </c>
      <c r="B355" s="19"/>
      <c r="C355" s="19"/>
      <c r="D355" s="21"/>
      <c r="E355" s="31"/>
      <c r="F355" s="19"/>
      <c r="G355" s="19"/>
      <c r="H355" s="19"/>
      <c r="I355" s="19"/>
      <c r="J355" s="19"/>
      <c r="K355" s="19"/>
      <c r="L355" s="19"/>
      <c r="M355" s="19"/>
      <c r="N355" s="19"/>
      <c r="O355" s="19"/>
      <c r="P355" s="19"/>
      <c r="Q355" s="19"/>
      <c r="R355" s="19"/>
      <c r="S355" s="19"/>
      <c r="T355" s="19"/>
      <c r="AH355" s="23"/>
      <c r="AT355" s="23"/>
      <c r="CU355" s="23"/>
      <c r="CV355" s="23"/>
      <c r="CW355" s="23"/>
    </row>
    <row r="356" spans="1:101" s="18" customFormat="1" x14ac:dyDescent="0.4">
      <c r="A356" s="18">
        <v>332</v>
      </c>
      <c r="B356" s="19"/>
      <c r="C356" s="19"/>
      <c r="D356" s="21"/>
      <c r="E356" s="31"/>
      <c r="F356" s="19"/>
      <c r="G356" s="19"/>
      <c r="H356" s="19"/>
      <c r="I356" s="19"/>
      <c r="J356" s="19"/>
      <c r="K356" s="19"/>
      <c r="L356" s="19"/>
      <c r="M356" s="19"/>
      <c r="N356" s="19"/>
      <c r="O356" s="19"/>
      <c r="P356" s="19"/>
      <c r="Q356" s="19"/>
      <c r="R356" s="19"/>
      <c r="S356" s="19"/>
      <c r="T356" s="19"/>
      <c r="AH356" s="23"/>
      <c r="AT356" s="23"/>
      <c r="CU356" s="23"/>
      <c r="CV356" s="23"/>
      <c r="CW356" s="23"/>
    </row>
    <row r="357" spans="1:101" s="18" customFormat="1" x14ac:dyDescent="0.4">
      <c r="A357" s="18">
        <v>333</v>
      </c>
      <c r="B357" s="19"/>
      <c r="C357" s="19"/>
      <c r="D357" s="21"/>
      <c r="E357" s="31"/>
      <c r="F357" s="19"/>
      <c r="G357" s="19"/>
      <c r="H357" s="19"/>
      <c r="I357" s="19"/>
      <c r="J357" s="19"/>
      <c r="K357" s="19"/>
      <c r="L357" s="19"/>
      <c r="M357" s="19"/>
      <c r="N357" s="19"/>
      <c r="O357" s="19"/>
      <c r="P357" s="19"/>
      <c r="Q357" s="19"/>
      <c r="R357" s="19"/>
      <c r="S357" s="19"/>
      <c r="T357" s="19"/>
      <c r="AH357" s="23"/>
      <c r="AT357" s="23"/>
      <c r="CU357" s="23"/>
      <c r="CV357" s="23"/>
      <c r="CW357" s="23"/>
    </row>
    <row r="358" spans="1:101" s="18" customFormat="1" x14ac:dyDescent="0.4">
      <c r="A358" s="18">
        <v>334</v>
      </c>
      <c r="B358" s="19"/>
      <c r="C358" s="19"/>
      <c r="D358" s="21"/>
      <c r="E358" s="31"/>
      <c r="F358" s="19"/>
      <c r="G358" s="19"/>
      <c r="H358" s="19"/>
      <c r="I358" s="19"/>
      <c r="J358" s="19"/>
      <c r="K358" s="19"/>
      <c r="L358" s="19"/>
      <c r="M358" s="19"/>
      <c r="N358" s="19"/>
      <c r="O358" s="19"/>
      <c r="P358" s="19"/>
      <c r="Q358" s="19"/>
      <c r="R358" s="19"/>
      <c r="S358" s="19"/>
      <c r="T358" s="19"/>
      <c r="AH358" s="23"/>
      <c r="AT358" s="23"/>
      <c r="CU358" s="23"/>
      <c r="CV358" s="23"/>
      <c r="CW358" s="23"/>
    </row>
    <row r="359" spans="1:101" s="18" customFormat="1" x14ac:dyDescent="0.4">
      <c r="A359" s="18">
        <v>335</v>
      </c>
      <c r="B359" s="19"/>
      <c r="C359" s="19"/>
      <c r="D359" s="21"/>
      <c r="E359" s="31"/>
      <c r="F359" s="19"/>
      <c r="G359" s="19"/>
      <c r="H359" s="19"/>
      <c r="I359" s="19"/>
      <c r="J359" s="19"/>
      <c r="K359" s="19"/>
      <c r="L359" s="19"/>
      <c r="M359" s="19"/>
      <c r="N359" s="19"/>
      <c r="O359" s="19"/>
      <c r="P359" s="19"/>
      <c r="Q359" s="19"/>
      <c r="R359" s="19"/>
      <c r="S359" s="19"/>
      <c r="T359" s="19"/>
      <c r="AH359" s="23"/>
      <c r="AT359" s="23"/>
      <c r="CU359" s="23"/>
      <c r="CV359" s="23"/>
      <c r="CW359" s="23"/>
    </row>
    <row r="360" spans="1:101" s="18" customFormat="1" x14ac:dyDescent="0.4">
      <c r="A360" s="18">
        <v>336</v>
      </c>
      <c r="B360" s="19"/>
      <c r="C360" s="19"/>
      <c r="D360" s="21"/>
      <c r="E360" s="31"/>
      <c r="F360" s="19"/>
      <c r="G360" s="19"/>
      <c r="H360" s="19"/>
      <c r="I360" s="19"/>
      <c r="J360" s="19"/>
      <c r="K360" s="19"/>
      <c r="L360" s="19"/>
      <c r="M360" s="19"/>
      <c r="N360" s="19"/>
      <c r="O360" s="19"/>
      <c r="P360" s="19"/>
      <c r="Q360" s="19"/>
      <c r="R360" s="19"/>
      <c r="S360" s="19"/>
      <c r="T360" s="19"/>
      <c r="AH360" s="23"/>
      <c r="AT360" s="23"/>
      <c r="CU360" s="23"/>
      <c r="CV360" s="23"/>
      <c r="CW360" s="23"/>
    </row>
    <row r="361" spans="1:101" s="18" customFormat="1" x14ac:dyDescent="0.4">
      <c r="A361" s="18">
        <v>337</v>
      </c>
      <c r="B361" s="19"/>
      <c r="C361" s="19"/>
      <c r="D361" s="21"/>
      <c r="E361" s="31"/>
      <c r="F361" s="19"/>
      <c r="G361" s="19"/>
      <c r="H361" s="19"/>
      <c r="I361" s="19"/>
      <c r="J361" s="19"/>
      <c r="K361" s="19"/>
      <c r="L361" s="19"/>
      <c r="M361" s="19"/>
      <c r="N361" s="19"/>
      <c r="O361" s="19"/>
      <c r="P361" s="19"/>
      <c r="Q361" s="19"/>
      <c r="R361" s="19"/>
      <c r="S361" s="19"/>
      <c r="T361" s="19"/>
      <c r="AH361" s="23"/>
      <c r="AT361" s="23"/>
      <c r="CU361" s="23"/>
      <c r="CV361" s="23"/>
      <c r="CW361" s="23"/>
    </row>
    <row r="362" spans="1:101" s="18" customFormat="1" x14ac:dyDescent="0.4">
      <c r="A362" s="18">
        <v>338</v>
      </c>
      <c r="B362" s="19"/>
      <c r="C362" s="19"/>
      <c r="D362" s="21"/>
      <c r="E362" s="31"/>
      <c r="F362" s="19"/>
      <c r="G362" s="19"/>
      <c r="H362" s="19"/>
      <c r="I362" s="19"/>
      <c r="J362" s="19"/>
      <c r="K362" s="19"/>
      <c r="L362" s="19"/>
      <c r="M362" s="19"/>
      <c r="N362" s="19"/>
      <c r="O362" s="19"/>
      <c r="P362" s="19"/>
      <c r="Q362" s="19"/>
      <c r="R362" s="19"/>
      <c r="S362" s="19"/>
      <c r="T362" s="19"/>
      <c r="AH362" s="23"/>
      <c r="AT362" s="23"/>
      <c r="CU362" s="23"/>
      <c r="CV362" s="23"/>
      <c r="CW362" s="23"/>
    </row>
    <row r="363" spans="1:101" s="18" customFormat="1" x14ac:dyDescent="0.4">
      <c r="A363" s="18">
        <v>339</v>
      </c>
      <c r="B363" s="19"/>
      <c r="C363" s="19"/>
      <c r="D363" s="21"/>
      <c r="E363" s="31"/>
      <c r="F363" s="19"/>
      <c r="G363" s="19"/>
      <c r="H363" s="19"/>
      <c r="I363" s="19"/>
      <c r="J363" s="19"/>
      <c r="K363" s="19"/>
      <c r="L363" s="19"/>
      <c r="M363" s="19"/>
      <c r="N363" s="19"/>
      <c r="O363" s="19"/>
      <c r="P363" s="19"/>
      <c r="Q363" s="19"/>
      <c r="R363" s="19"/>
      <c r="S363" s="19"/>
      <c r="T363" s="19"/>
      <c r="AH363" s="23"/>
      <c r="AT363" s="23"/>
      <c r="CU363" s="23"/>
      <c r="CV363" s="23"/>
      <c r="CW363" s="23"/>
    </row>
    <row r="364" spans="1:101" s="18" customFormat="1" x14ac:dyDescent="0.4">
      <c r="A364" s="18">
        <v>340</v>
      </c>
      <c r="B364" s="19"/>
      <c r="C364" s="19"/>
      <c r="D364" s="21"/>
      <c r="E364" s="31"/>
      <c r="F364" s="19"/>
      <c r="G364" s="19"/>
      <c r="H364" s="19"/>
      <c r="I364" s="19"/>
      <c r="J364" s="19"/>
      <c r="K364" s="19"/>
      <c r="L364" s="19"/>
      <c r="M364" s="19"/>
      <c r="N364" s="19"/>
      <c r="O364" s="19"/>
      <c r="P364" s="19"/>
      <c r="Q364" s="19"/>
      <c r="R364" s="19"/>
      <c r="S364" s="19"/>
      <c r="T364" s="19"/>
      <c r="AH364" s="23"/>
      <c r="AT364" s="23"/>
      <c r="CU364" s="23"/>
      <c r="CV364" s="23"/>
      <c r="CW364" s="23"/>
    </row>
    <row r="365" spans="1:101" s="18" customFormat="1" x14ac:dyDescent="0.4">
      <c r="A365" s="18">
        <v>341</v>
      </c>
      <c r="B365" s="19"/>
      <c r="C365" s="19"/>
      <c r="D365" s="21"/>
      <c r="E365" s="31"/>
      <c r="F365" s="19"/>
      <c r="G365" s="19"/>
      <c r="H365" s="19"/>
      <c r="I365" s="19"/>
      <c r="J365" s="19"/>
      <c r="K365" s="19"/>
      <c r="L365" s="19"/>
      <c r="M365" s="19"/>
      <c r="N365" s="19"/>
      <c r="O365" s="19"/>
      <c r="P365" s="19"/>
      <c r="Q365" s="19"/>
      <c r="R365" s="19"/>
      <c r="S365" s="19"/>
      <c r="T365" s="19"/>
      <c r="AH365" s="23"/>
      <c r="AT365" s="23"/>
      <c r="CU365" s="23"/>
      <c r="CV365" s="23"/>
      <c r="CW365" s="23"/>
    </row>
    <row r="366" spans="1:101" s="18" customFormat="1" x14ac:dyDescent="0.4">
      <c r="A366" s="18">
        <v>342</v>
      </c>
      <c r="B366" s="19"/>
      <c r="C366" s="19"/>
      <c r="D366" s="21"/>
      <c r="E366" s="31"/>
      <c r="F366" s="19"/>
      <c r="G366" s="19"/>
      <c r="H366" s="19"/>
      <c r="I366" s="19"/>
      <c r="J366" s="19"/>
      <c r="K366" s="19"/>
      <c r="L366" s="19"/>
      <c r="M366" s="19"/>
      <c r="N366" s="19"/>
      <c r="O366" s="19"/>
      <c r="P366" s="19"/>
      <c r="Q366" s="19"/>
      <c r="R366" s="19"/>
      <c r="S366" s="19"/>
      <c r="T366" s="19"/>
      <c r="AH366" s="23"/>
      <c r="AT366" s="23"/>
      <c r="CU366" s="23"/>
      <c r="CV366" s="23"/>
      <c r="CW366" s="23"/>
    </row>
    <row r="367" spans="1:101" s="18" customFormat="1" x14ac:dyDescent="0.4">
      <c r="A367" s="18">
        <v>343</v>
      </c>
      <c r="B367" s="19"/>
      <c r="C367" s="19"/>
      <c r="D367" s="21"/>
      <c r="E367" s="31"/>
      <c r="F367" s="19"/>
      <c r="G367" s="19"/>
      <c r="H367" s="19"/>
      <c r="I367" s="19"/>
      <c r="J367" s="19"/>
      <c r="K367" s="19"/>
      <c r="L367" s="19"/>
      <c r="M367" s="19"/>
      <c r="N367" s="19"/>
      <c r="O367" s="19"/>
      <c r="P367" s="19"/>
      <c r="Q367" s="19"/>
      <c r="R367" s="19"/>
      <c r="S367" s="19"/>
      <c r="T367" s="19"/>
      <c r="AH367" s="23"/>
      <c r="AT367" s="23"/>
      <c r="CU367" s="23"/>
      <c r="CV367" s="23"/>
      <c r="CW367" s="23"/>
    </row>
    <row r="368" spans="1:101" s="18" customFormat="1" x14ac:dyDescent="0.4">
      <c r="A368" s="18">
        <v>344</v>
      </c>
      <c r="B368" s="19"/>
      <c r="C368" s="19"/>
      <c r="D368" s="21"/>
      <c r="E368" s="31"/>
      <c r="F368" s="19"/>
      <c r="G368" s="19"/>
      <c r="H368" s="19"/>
      <c r="I368" s="19"/>
      <c r="J368" s="19"/>
      <c r="K368" s="19"/>
      <c r="L368" s="19"/>
      <c r="M368" s="19"/>
      <c r="N368" s="19"/>
      <c r="O368" s="19"/>
      <c r="P368" s="19"/>
      <c r="Q368" s="19"/>
      <c r="R368" s="19"/>
      <c r="S368" s="19"/>
      <c r="T368" s="19"/>
      <c r="AH368" s="23"/>
      <c r="AT368" s="23"/>
      <c r="CU368" s="23"/>
      <c r="CV368" s="23"/>
      <c r="CW368" s="23"/>
    </row>
    <row r="369" spans="1:101" s="18" customFormat="1" x14ac:dyDescent="0.4">
      <c r="A369" s="18">
        <v>345</v>
      </c>
      <c r="B369" s="19"/>
      <c r="C369" s="19"/>
      <c r="D369" s="21"/>
      <c r="E369" s="31"/>
      <c r="F369" s="19"/>
      <c r="G369" s="19"/>
      <c r="H369" s="19"/>
      <c r="I369" s="19"/>
      <c r="J369" s="19"/>
      <c r="K369" s="19"/>
      <c r="L369" s="19"/>
      <c r="M369" s="19"/>
      <c r="N369" s="19"/>
      <c r="O369" s="19"/>
      <c r="P369" s="19"/>
      <c r="Q369" s="19"/>
      <c r="R369" s="19"/>
      <c r="S369" s="19"/>
      <c r="T369" s="19"/>
      <c r="AH369" s="23"/>
      <c r="AT369" s="23"/>
      <c r="CU369" s="23"/>
      <c r="CV369" s="23"/>
      <c r="CW369" s="23"/>
    </row>
    <row r="370" spans="1:101" s="18" customFormat="1" x14ac:dyDescent="0.4">
      <c r="A370" s="18">
        <v>346</v>
      </c>
      <c r="B370" s="19"/>
      <c r="C370" s="19"/>
      <c r="D370" s="21"/>
      <c r="E370" s="31"/>
      <c r="F370" s="19"/>
      <c r="G370" s="19"/>
      <c r="H370" s="19"/>
      <c r="I370" s="19"/>
      <c r="J370" s="19"/>
      <c r="K370" s="19"/>
      <c r="L370" s="19"/>
      <c r="M370" s="19"/>
      <c r="N370" s="19"/>
      <c r="O370" s="19"/>
      <c r="P370" s="19"/>
      <c r="Q370" s="19"/>
      <c r="R370" s="19"/>
      <c r="S370" s="19"/>
      <c r="T370" s="19"/>
      <c r="AH370" s="23"/>
      <c r="AT370" s="23"/>
      <c r="CU370" s="23"/>
      <c r="CV370" s="23"/>
      <c r="CW370" s="23"/>
    </row>
    <row r="371" spans="1:101" s="18" customFormat="1" x14ac:dyDescent="0.4">
      <c r="A371" s="18">
        <v>347</v>
      </c>
      <c r="B371" s="19"/>
      <c r="C371" s="19"/>
      <c r="D371" s="21"/>
      <c r="E371" s="31"/>
      <c r="F371" s="19"/>
      <c r="G371" s="19"/>
      <c r="H371" s="19"/>
      <c r="I371" s="19"/>
      <c r="J371" s="19"/>
      <c r="K371" s="19"/>
      <c r="L371" s="19"/>
      <c r="M371" s="19"/>
      <c r="N371" s="19"/>
      <c r="O371" s="19"/>
      <c r="P371" s="19"/>
      <c r="Q371" s="19"/>
      <c r="R371" s="19"/>
      <c r="S371" s="19"/>
      <c r="T371" s="19"/>
      <c r="AH371" s="23"/>
      <c r="AT371" s="23"/>
      <c r="CU371" s="23"/>
      <c r="CV371" s="23"/>
      <c r="CW371" s="23"/>
    </row>
    <row r="372" spans="1:101" s="18" customFormat="1" x14ac:dyDescent="0.4">
      <c r="A372" s="18">
        <v>348</v>
      </c>
      <c r="B372" s="19"/>
      <c r="C372" s="19"/>
      <c r="D372" s="21"/>
      <c r="E372" s="31"/>
      <c r="F372" s="19"/>
      <c r="G372" s="19"/>
      <c r="H372" s="19"/>
      <c r="I372" s="19"/>
      <c r="J372" s="19"/>
      <c r="K372" s="19"/>
      <c r="L372" s="19"/>
      <c r="M372" s="19"/>
      <c r="N372" s="19"/>
      <c r="O372" s="19"/>
      <c r="P372" s="19"/>
      <c r="Q372" s="19"/>
      <c r="R372" s="19"/>
      <c r="S372" s="19"/>
      <c r="T372" s="19"/>
      <c r="AH372" s="23"/>
      <c r="AT372" s="23"/>
      <c r="CU372" s="23"/>
      <c r="CV372" s="23"/>
      <c r="CW372" s="23"/>
    </row>
    <row r="373" spans="1:101" s="18" customFormat="1" x14ac:dyDescent="0.4">
      <c r="A373" s="18">
        <v>349</v>
      </c>
      <c r="B373" s="19"/>
      <c r="C373" s="19"/>
      <c r="D373" s="21"/>
      <c r="E373" s="31"/>
      <c r="F373" s="19"/>
      <c r="G373" s="19"/>
      <c r="H373" s="19"/>
      <c r="I373" s="19"/>
      <c r="J373" s="19"/>
      <c r="K373" s="19"/>
      <c r="L373" s="19"/>
      <c r="M373" s="19"/>
      <c r="N373" s="19"/>
      <c r="O373" s="19"/>
      <c r="P373" s="19"/>
      <c r="Q373" s="19"/>
      <c r="R373" s="19"/>
      <c r="S373" s="19"/>
      <c r="T373" s="19"/>
      <c r="AH373" s="23"/>
      <c r="AT373" s="23"/>
      <c r="CU373" s="23"/>
      <c r="CV373" s="23"/>
      <c r="CW373" s="23"/>
    </row>
    <row r="374" spans="1:101" s="18" customFormat="1" x14ac:dyDescent="0.4">
      <c r="A374" s="18">
        <v>350</v>
      </c>
      <c r="B374" s="19"/>
      <c r="C374" s="19"/>
      <c r="D374" s="21"/>
      <c r="E374" s="31"/>
      <c r="F374" s="19"/>
      <c r="G374" s="19"/>
      <c r="H374" s="19"/>
      <c r="I374" s="19"/>
      <c r="J374" s="19"/>
      <c r="K374" s="19"/>
      <c r="L374" s="19"/>
      <c r="M374" s="19"/>
      <c r="N374" s="19"/>
      <c r="O374" s="19"/>
      <c r="P374" s="19"/>
      <c r="Q374" s="19"/>
      <c r="R374" s="19"/>
      <c r="S374" s="19"/>
      <c r="T374" s="19"/>
      <c r="AH374" s="23"/>
      <c r="AT374" s="23"/>
      <c r="CU374" s="23"/>
      <c r="CV374" s="23"/>
      <c r="CW374" s="23"/>
    </row>
    <row r="375" spans="1:101" s="18" customFormat="1" x14ac:dyDescent="0.4">
      <c r="A375" s="18">
        <v>351</v>
      </c>
      <c r="B375" s="19"/>
      <c r="C375" s="19"/>
      <c r="D375" s="21"/>
      <c r="E375" s="31"/>
      <c r="F375" s="19"/>
      <c r="G375" s="19"/>
      <c r="H375" s="19"/>
      <c r="I375" s="19"/>
      <c r="J375" s="19"/>
      <c r="K375" s="19"/>
      <c r="L375" s="19"/>
      <c r="M375" s="19"/>
      <c r="N375" s="19"/>
      <c r="O375" s="19"/>
      <c r="P375" s="19"/>
      <c r="Q375" s="19"/>
      <c r="R375" s="19"/>
      <c r="S375" s="19"/>
      <c r="T375" s="19"/>
      <c r="AH375" s="23"/>
      <c r="AT375" s="23"/>
      <c r="CU375" s="23"/>
      <c r="CV375" s="23"/>
      <c r="CW375" s="23"/>
    </row>
    <row r="376" spans="1:101" s="18" customFormat="1" x14ac:dyDescent="0.4">
      <c r="A376" s="18">
        <v>352</v>
      </c>
      <c r="B376" s="19"/>
      <c r="C376" s="19"/>
      <c r="D376" s="21"/>
      <c r="E376" s="31"/>
      <c r="F376" s="19"/>
      <c r="G376" s="19"/>
      <c r="H376" s="19"/>
      <c r="I376" s="19"/>
      <c r="J376" s="19"/>
      <c r="K376" s="19"/>
      <c r="L376" s="19"/>
      <c r="M376" s="19"/>
      <c r="N376" s="19"/>
      <c r="O376" s="19"/>
      <c r="P376" s="19"/>
      <c r="Q376" s="19"/>
      <c r="R376" s="19"/>
      <c r="S376" s="19"/>
      <c r="T376" s="19"/>
      <c r="AH376" s="23"/>
      <c r="AT376" s="23"/>
      <c r="CU376" s="23"/>
      <c r="CV376" s="23"/>
      <c r="CW376" s="23"/>
    </row>
    <row r="377" spans="1:101" s="18" customFormat="1" x14ac:dyDescent="0.4">
      <c r="A377" s="18">
        <v>353</v>
      </c>
      <c r="B377" s="19"/>
      <c r="C377" s="19"/>
      <c r="D377" s="21"/>
      <c r="E377" s="31"/>
      <c r="F377" s="19"/>
      <c r="G377" s="19"/>
      <c r="H377" s="19"/>
      <c r="I377" s="19"/>
      <c r="J377" s="19"/>
      <c r="K377" s="19"/>
      <c r="L377" s="19"/>
      <c r="M377" s="19"/>
      <c r="N377" s="19"/>
      <c r="O377" s="19"/>
      <c r="P377" s="19"/>
      <c r="Q377" s="19"/>
      <c r="R377" s="19"/>
      <c r="S377" s="19"/>
      <c r="T377" s="19"/>
      <c r="AH377" s="23"/>
      <c r="AT377" s="23"/>
      <c r="CU377" s="23"/>
      <c r="CV377" s="23"/>
      <c r="CW377" s="23"/>
    </row>
    <row r="378" spans="1:101" s="18" customFormat="1" x14ac:dyDescent="0.4">
      <c r="A378" s="18">
        <v>354</v>
      </c>
      <c r="B378" s="19"/>
      <c r="C378" s="19"/>
      <c r="D378" s="21"/>
      <c r="E378" s="31"/>
      <c r="F378" s="19"/>
      <c r="G378" s="19"/>
      <c r="H378" s="19"/>
      <c r="I378" s="19"/>
      <c r="J378" s="19"/>
      <c r="K378" s="19"/>
      <c r="L378" s="19"/>
      <c r="M378" s="19"/>
      <c r="N378" s="19"/>
      <c r="O378" s="19"/>
      <c r="P378" s="19"/>
      <c r="Q378" s="19"/>
      <c r="R378" s="19"/>
      <c r="S378" s="19"/>
      <c r="T378" s="19"/>
      <c r="AH378" s="23"/>
      <c r="AT378" s="23"/>
      <c r="CU378" s="23"/>
      <c r="CV378" s="23"/>
      <c r="CW378" s="23"/>
    </row>
    <row r="379" spans="1:101" s="18" customFormat="1" x14ac:dyDescent="0.4">
      <c r="A379" s="18">
        <v>355</v>
      </c>
      <c r="B379" s="19"/>
      <c r="C379" s="19"/>
      <c r="D379" s="21"/>
      <c r="E379" s="31"/>
      <c r="F379" s="19"/>
      <c r="G379" s="19"/>
      <c r="H379" s="19"/>
      <c r="I379" s="19"/>
      <c r="J379" s="19"/>
      <c r="K379" s="19"/>
      <c r="L379" s="19"/>
      <c r="M379" s="19"/>
      <c r="N379" s="19"/>
      <c r="O379" s="19"/>
      <c r="P379" s="19"/>
      <c r="Q379" s="19"/>
      <c r="R379" s="19"/>
      <c r="S379" s="19"/>
      <c r="T379" s="19"/>
      <c r="AH379" s="23"/>
      <c r="AT379" s="23"/>
      <c r="CU379" s="23"/>
      <c r="CV379" s="23"/>
      <c r="CW379" s="23"/>
    </row>
    <row r="380" spans="1:101" s="18" customFormat="1" x14ac:dyDescent="0.4">
      <c r="A380" s="18">
        <v>356</v>
      </c>
      <c r="B380" s="19"/>
      <c r="C380" s="19"/>
      <c r="D380" s="21"/>
      <c r="E380" s="31"/>
      <c r="F380" s="19"/>
      <c r="G380" s="19"/>
      <c r="H380" s="19"/>
      <c r="I380" s="19"/>
      <c r="J380" s="19"/>
      <c r="K380" s="19"/>
      <c r="L380" s="19"/>
      <c r="M380" s="19"/>
      <c r="N380" s="19"/>
      <c r="O380" s="19"/>
      <c r="P380" s="19"/>
      <c r="Q380" s="19"/>
      <c r="R380" s="19"/>
      <c r="S380" s="19"/>
      <c r="T380" s="19"/>
      <c r="AH380" s="23"/>
      <c r="AT380" s="23"/>
      <c r="CU380" s="23"/>
      <c r="CV380" s="23"/>
      <c r="CW380" s="23"/>
    </row>
    <row r="381" spans="1:101" s="18" customFormat="1" x14ac:dyDescent="0.4">
      <c r="A381" s="18">
        <v>357</v>
      </c>
      <c r="B381" s="19"/>
      <c r="C381" s="19"/>
      <c r="D381" s="21"/>
      <c r="E381" s="31"/>
      <c r="F381" s="19"/>
      <c r="G381" s="19"/>
      <c r="H381" s="19"/>
      <c r="I381" s="19"/>
      <c r="J381" s="19"/>
      <c r="K381" s="19"/>
      <c r="L381" s="19"/>
      <c r="M381" s="19"/>
      <c r="N381" s="19"/>
      <c r="O381" s="19"/>
      <c r="P381" s="19"/>
      <c r="Q381" s="19"/>
      <c r="R381" s="19"/>
      <c r="S381" s="19"/>
      <c r="T381" s="19"/>
      <c r="AH381" s="23"/>
      <c r="AT381" s="23"/>
      <c r="CU381" s="23"/>
      <c r="CV381" s="23"/>
      <c r="CW381" s="23"/>
    </row>
    <row r="382" spans="1:101" s="18" customFormat="1" x14ac:dyDescent="0.4">
      <c r="A382" s="18">
        <v>358</v>
      </c>
      <c r="B382" s="19"/>
      <c r="C382" s="19"/>
      <c r="D382" s="21"/>
      <c r="E382" s="31"/>
      <c r="F382" s="19"/>
      <c r="G382" s="19"/>
      <c r="H382" s="19"/>
      <c r="I382" s="19"/>
      <c r="J382" s="19"/>
      <c r="K382" s="19"/>
      <c r="L382" s="19"/>
      <c r="M382" s="19"/>
      <c r="N382" s="19"/>
      <c r="O382" s="19"/>
      <c r="P382" s="19"/>
      <c r="Q382" s="19"/>
      <c r="R382" s="19"/>
      <c r="S382" s="19"/>
      <c r="T382" s="19"/>
      <c r="AH382" s="23"/>
      <c r="AT382" s="23"/>
      <c r="CU382" s="23"/>
      <c r="CV382" s="23"/>
      <c r="CW382" s="23"/>
    </row>
    <row r="383" spans="1:101" s="18" customFormat="1" x14ac:dyDescent="0.4">
      <c r="A383" s="18">
        <v>359</v>
      </c>
      <c r="B383" s="19"/>
      <c r="C383" s="19"/>
      <c r="D383" s="21"/>
      <c r="E383" s="31"/>
      <c r="F383" s="19"/>
      <c r="G383" s="19"/>
      <c r="H383" s="19"/>
      <c r="I383" s="19"/>
      <c r="J383" s="19"/>
      <c r="K383" s="19"/>
      <c r="L383" s="19"/>
      <c r="M383" s="19"/>
      <c r="N383" s="19"/>
      <c r="O383" s="19"/>
      <c r="P383" s="19"/>
      <c r="Q383" s="19"/>
      <c r="R383" s="19"/>
      <c r="S383" s="19"/>
      <c r="T383" s="19"/>
      <c r="AH383" s="23"/>
      <c r="AT383" s="23"/>
      <c r="CU383" s="23"/>
      <c r="CV383" s="23"/>
      <c r="CW383" s="23"/>
    </row>
    <row r="384" spans="1:101" s="18" customFormat="1" x14ac:dyDescent="0.4">
      <c r="A384" s="18">
        <v>360</v>
      </c>
      <c r="B384" s="19"/>
      <c r="C384" s="19"/>
      <c r="D384" s="21"/>
      <c r="E384" s="31"/>
      <c r="F384" s="19"/>
      <c r="G384" s="19"/>
      <c r="H384" s="19"/>
      <c r="I384" s="19"/>
      <c r="J384" s="19"/>
      <c r="K384" s="19"/>
      <c r="L384" s="19"/>
      <c r="M384" s="19"/>
      <c r="N384" s="19"/>
      <c r="O384" s="19"/>
      <c r="P384" s="19"/>
      <c r="Q384" s="19"/>
      <c r="R384" s="19"/>
      <c r="S384" s="19"/>
      <c r="T384" s="19"/>
      <c r="AH384" s="23"/>
      <c r="AT384" s="23"/>
      <c r="CU384" s="23"/>
      <c r="CV384" s="23"/>
      <c r="CW384" s="23"/>
    </row>
    <row r="385" spans="1:101" s="18" customFormat="1" x14ac:dyDescent="0.4">
      <c r="A385" s="18">
        <v>361</v>
      </c>
      <c r="B385" s="19"/>
      <c r="C385" s="19"/>
      <c r="D385" s="21"/>
      <c r="E385" s="31"/>
      <c r="F385" s="19"/>
      <c r="G385" s="19"/>
      <c r="H385" s="19"/>
      <c r="I385" s="19"/>
      <c r="J385" s="19"/>
      <c r="K385" s="19"/>
      <c r="L385" s="19"/>
      <c r="M385" s="19"/>
      <c r="N385" s="19"/>
      <c r="O385" s="19"/>
      <c r="P385" s="19"/>
      <c r="Q385" s="19"/>
      <c r="R385" s="19"/>
      <c r="S385" s="19"/>
      <c r="T385" s="19"/>
      <c r="AH385" s="23"/>
      <c r="AT385" s="23"/>
      <c r="CU385" s="23"/>
      <c r="CV385" s="23"/>
      <c r="CW385" s="23"/>
    </row>
    <row r="386" spans="1:101" s="18" customFormat="1" x14ac:dyDescent="0.4">
      <c r="A386" s="18">
        <v>362</v>
      </c>
      <c r="B386" s="19"/>
      <c r="C386" s="19"/>
      <c r="D386" s="21"/>
      <c r="E386" s="31"/>
      <c r="F386" s="19"/>
      <c r="G386" s="19"/>
      <c r="H386" s="19"/>
      <c r="I386" s="19"/>
      <c r="J386" s="19"/>
      <c r="K386" s="19"/>
      <c r="L386" s="19"/>
      <c r="M386" s="19"/>
      <c r="N386" s="19"/>
      <c r="O386" s="19"/>
      <c r="P386" s="19"/>
      <c r="Q386" s="19"/>
      <c r="R386" s="19"/>
      <c r="S386" s="19"/>
      <c r="T386" s="19"/>
      <c r="AH386" s="23"/>
      <c r="AT386" s="23"/>
      <c r="CU386" s="23"/>
      <c r="CV386" s="23"/>
      <c r="CW386" s="23"/>
    </row>
    <row r="387" spans="1:101" s="18" customFormat="1" x14ac:dyDescent="0.4">
      <c r="A387" s="18">
        <v>363</v>
      </c>
      <c r="B387" s="19"/>
      <c r="C387" s="19"/>
      <c r="D387" s="21"/>
      <c r="E387" s="31"/>
      <c r="F387" s="19"/>
      <c r="G387" s="19"/>
      <c r="H387" s="19"/>
      <c r="I387" s="19"/>
      <c r="J387" s="19"/>
      <c r="K387" s="19"/>
      <c r="L387" s="19"/>
      <c r="M387" s="19"/>
      <c r="N387" s="19"/>
      <c r="O387" s="19"/>
      <c r="P387" s="19"/>
      <c r="Q387" s="19"/>
      <c r="R387" s="19"/>
      <c r="S387" s="19"/>
      <c r="T387" s="19"/>
      <c r="AH387" s="23"/>
      <c r="AT387" s="23"/>
      <c r="CU387" s="23"/>
      <c r="CV387" s="23"/>
      <c r="CW387" s="23"/>
    </row>
    <row r="388" spans="1:101" s="18" customFormat="1" x14ac:dyDescent="0.4">
      <c r="A388" s="18">
        <v>364</v>
      </c>
      <c r="B388" s="19"/>
      <c r="C388" s="19"/>
      <c r="D388" s="21"/>
      <c r="E388" s="31"/>
      <c r="F388" s="19"/>
      <c r="G388" s="19"/>
      <c r="H388" s="19"/>
      <c r="I388" s="19"/>
      <c r="J388" s="19"/>
      <c r="K388" s="19"/>
      <c r="L388" s="19"/>
      <c r="M388" s="19"/>
      <c r="N388" s="19"/>
      <c r="O388" s="19"/>
      <c r="P388" s="19"/>
      <c r="Q388" s="19"/>
      <c r="R388" s="19"/>
      <c r="S388" s="19"/>
      <c r="T388" s="19"/>
      <c r="AH388" s="23"/>
      <c r="AT388" s="23"/>
      <c r="CU388" s="23"/>
      <c r="CV388" s="23"/>
      <c r="CW388" s="23"/>
    </row>
    <row r="389" spans="1:101" s="18" customFormat="1" x14ac:dyDescent="0.4">
      <c r="A389" s="18">
        <v>365</v>
      </c>
      <c r="B389" s="19"/>
      <c r="C389" s="19"/>
      <c r="D389" s="21"/>
      <c r="E389" s="31"/>
      <c r="F389" s="19"/>
      <c r="G389" s="19"/>
      <c r="H389" s="19"/>
      <c r="I389" s="19"/>
      <c r="J389" s="19"/>
      <c r="K389" s="19"/>
      <c r="L389" s="19"/>
      <c r="M389" s="19"/>
      <c r="N389" s="19"/>
      <c r="O389" s="19"/>
      <c r="P389" s="19"/>
      <c r="Q389" s="19"/>
      <c r="R389" s="19"/>
      <c r="S389" s="19"/>
      <c r="T389" s="19"/>
      <c r="AH389" s="23"/>
      <c r="AT389" s="23"/>
      <c r="CU389" s="23"/>
      <c r="CV389" s="23"/>
      <c r="CW389" s="23"/>
    </row>
    <row r="390" spans="1:101" s="18" customFormat="1" x14ac:dyDescent="0.4">
      <c r="A390" s="18">
        <v>366</v>
      </c>
      <c r="B390" s="19"/>
      <c r="C390" s="19"/>
      <c r="D390" s="21"/>
      <c r="E390" s="31"/>
      <c r="F390" s="19"/>
      <c r="G390" s="19"/>
      <c r="H390" s="19"/>
      <c r="I390" s="19"/>
      <c r="J390" s="19"/>
      <c r="K390" s="19"/>
      <c r="L390" s="19"/>
      <c r="M390" s="19"/>
      <c r="N390" s="19"/>
      <c r="O390" s="19"/>
      <c r="P390" s="19"/>
      <c r="Q390" s="19"/>
      <c r="R390" s="19"/>
      <c r="S390" s="19"/>
      <c r="T390" s="19"/>
      <c r="AH390" s="23"/>
      <c r="AT390" s="23"/>
      <c r="CU390" s="23"/>
      <c r="CV390" s="23"/>
      <c r="CW390" s="23"/>
    </row>
    <row r="391" spans="1:101" s="18" customFormat="1" x14ac:dyDescent="0.4">
      <c r="A391" s="18">
        <v>367</v>
      </c>
      <c r="B391" s="19"/>
      <c r="C391" s="19"/>
      <c r="D391" s="21"/>
      <c r="E391" s="31"/>
      <c r="F391" s="19"/>
      <c r="G391" s="19"/>
      <c r="H391" s="19"/>
      <c r="I391" s="19"/>
      <c r="J391" s="19"/>
      <c r="K391" s="19"/>
      <c r="L391" s="19"/>
      <c r="M391" s="19"/>
      <c r="N391" s="19"/>
      <c r="O391" s="19"/>
      <c r="P391" s="19"/>
      <c r="Q391" s="19"/>
      <c r="R391" s="19"/>
      <c r="S391" s="19"/>
      <c r="T391" s="19"/>
      <c r="AH391" s="23"/>
      <c r="AT391" s="23"/>
      <c r="CU391" s="23"/>
      <c r="CV391" s="23"/>
      <c r="CW391" s="23"/>
    </row>
    <row r="392" spans="1:101" s="18" customFormat="1" x14ac:dyDescent="0.4">
      <c r="A392" s="18">
        <v>368</v>
      </c>
      <c r="B392" s="19"/>
      <c r="C392" s="19"/>
      <c r="D392" s="21"/>
      <c r="E392" s="31"/>
      <c r="F392" s="19"/>
      <c r="G392" s="19"/>
      <c r="H392" s="19"/>
      <c r="I392" s="19"/>
      <c r="J392" s="19"/>
      <c r="K392" s="19"/>
      <c r="L392" s="19"/>
      <c r="M392" s="19"/>
      <c r="N392" s="19"/>
      <c r="O392" s="19"/>
      <c r="P392" s="19"/>
      <c r="Q392" s="19"/>
      <c r="R392" s="19"/>
      <c r="S392" s="19"/>
      <c r="T392" s="19"/>
      <c r="AH392" s="23"/>
      <c r="AT392" s="23"/>
      <c r="CU392" s="23"/>
      <c r="CV392" s="23"/>
      <c r="CW392" s="23"/>
    </row>
    <row r="393" spans="1:101" s="18" customFormat="1" x14ac:dyDescent="0.4">
      <c r="A393" s="18">
        <v>369</v>
      </c>
      <c r="B393" s="19"/>
      <c r="C393" s="19"/>
      <c r="D393" s="21"/>
      <c r="E393" s="31"/>
      <c r="F393" s="19"/>
      <c r="G393" s="19"/>
      <c r="H393" s="19"/>
      <c r="I393" s="19"/>
      <c r="J393" s="19"/>
      <c r="K393" s="19"/>
      <c r="L393" s="19"/>
      <c r="M393" s="19"/>
      <c r="N393" s="19"/>
      <c r="O393" s="19"/>
      <c r="P393" s="19"/>
      <c r="Q393" s="19"/>
      <c r="R393" s="19"/>
      <c r="S393" s="19"/>
      <c r="T393" s="19"/>
      <c r="AH393" s="23"/>
      <c r="AT393" s="23"/>
      <c r="CU393" s="23"/>
      <c r="CV393" s="23"/>
      <c r="CW393" s="23"/>
    </row>
    <row r="394" spans="1:101" s="18" customFormat="1" x14ac:dyDescent="0.4">
      <c r="A394" s="18">
        <v>370</v>
      </c>
      <c r="B394" s="19"/>
      <c r="C394" s="19"/>
      <c r="D394" s="21"/>
      <c r="E394" s="31"/>
      <c r="F394" s="19"/>
      <c r="G394" s="19"/>
      <c r="H394" s="19"/>
      <c r="I394" s="19"/>
      <c r="J394" s="19"/>
      <c r="K394" s="19"/>
      <c r="L394" s="19"/>
      <c r="M394" s="19"/>
      <c r="N394" s="19"/>
      <c r="O394" s="19"/>
      <c r="P394" s="19"/>
      <c r="Q394" s="19"/>
      <c r="R394" s="19"/>
      <c r="S394" s="19"/>
      <c r="T394" s="19"/>
      <c r="AH394" s="23"/>
      <c r="AT394" s="23"/>
      <c r="CU394" s="23"/>
      <c r="CV394" s="23"/>
      <c r="CW394" s="23"/>
    </row>
    <row r="395" spans="1:101" s="18" customFormat="1" x14ac:dyDescent="0.4">
      <c r="A395" s="18">
        <v>371</v>
      </c>
      <c r="B395" s="19"/>
      <c r="C395" s="19"/>
      <c r="D395" s="21"/>
      <c r="E395" s="31"/>
      <c r="F395" s="19"/>
      <c r="G395" s="19"/>
      <c r="H395" s="19"/>
      <c r="I395" s="19"/>
      <c r="J395" s="19"/>
      <c r="K395" s="19"/>
      <c r="L395" s="19"/>
      <c r="M395" s="19"/>
      <c r="N395" s="19"/>
      <c r="O395" s="19"/>
      <c r="P395" s="19"/>
      <c r="Q395" s="19"/>
      <c r="R395" s="19"/>
      <c r="S395" s="19"/>
      <c r="T395" s="19"/>
      <c r="AH395" s="23"/>
      <c r="AT395" s="23"/>
      <c r="CU395" s="23"/>
      <c r="CV395" s="23"/>
      <c r="CW395" s="23"/>
    </row>
    <row r="396" spans="1:101" s="18" customFormat="1" x14ac:dyDescent="0.4">
      <c r="A396" s="18">
        <v>372</v>
      </c>
      <c r="B396" s="19"/>
      <c r="C396" s="19"/>
      <c r="D396" s="21"/>
      <c r="E396" s="31"/>
      <c r="F396" s="19"/>
      <c r="G396" s="19"/>
      <c r="H396" s="19"/>
      <c r="I396" s="19"/>
      <c r="J396" s="19"/>
      <c r="K396" s="19"/>
      <c r="L396" s="19"/>
      <c r="M396" s="19"/>
      <c r="N396" s="19"/>
      <c r="O396" s="19"/>
      <c r="P396" s="19"/>
      <c r="Q396" s="19"/>
      <c r="R396" s="19"/>
      <c r="S396" s="19"/>
      <c r="T396" s="19"/>
      <c r="AH396" s="23"/>
      <c r="AT396" s="23"/>
      <c r="CU396" s="23"/>
      <c r="CV396" s="23"/>
      <c r="CW396" s="23"/>
    </row>
    <row r="397" spans="1:101" s="18" customFormat="1" x14ac:dyDescent="0.4">
      <c r="A397" s="18">
        <v>373</v>
      </c>
      <c r="B397" s="19"/>
      <c r="C397" s="19"/>
      <c r="D397" s="21"/>
      <c r="E397" s="31"/>
      <c r="F397" s="19"/>
      <c r="G397" s="19"/>
      <c r="H397" s="19"/>
      <c r="I397" s="19"/>
      <c r="J397" s="19"/>
      <c r="K397" s="19"/>
      <c r="L397" s="19"/>
      <c r="M397" s="19"/>
      <c r="N397" s="19"/>
      <c r="O397" s="19"/>
      <c r="P397" s="19"/>
      <c r="Q397" s="19"/>
      <c r="R397" s="19"/>
      <c r="S397" s="19"/>
      <c r="T397" s="19"/>
      <c r="AH397" s="23"/>
      <c r="AT397" s="23"/>
      <c r="CU397" s="23"/>
      <c r="CV397" s="23"/>
      <c r="CW397" s="23"/>
    </row>
    <row r="398" spans="1:101" s="18" customFormat="1" x14ac:dyDescent="0.4">
      <c r="A398" s="18">
        <v>374</v>
      </c>
      <c r="B398" s="19"/>
      <c r="C398" s="19"/>
      <c r="D398" s="21"/>
      <c r="E398" s="31"/>
      <c r="F398" s="19"/>
      <c r="G398" s="19"/>
      <c r="H398" s="19"/>
      <c r="I398" s="19"/>
      <c r="J398" s="19"/>
      <c r="K398" s="19"/>
      <c r="L398" s="19"/>
      <c r="M398" s="19"/>
      <c r="N398" s="19"/>
      <c r="O398" s="19"/>
      <c r="P398" s="19"/>
      <c r="Q398" s="19"/>
      <c r="R398" s="19"/>
      <c r="S398" s="19"/>
      <c r="T398" s="19"/>
      <c r="AH398" s="23"/>
      <c r="AT398" s="23"/>
      <c r="CU398" s="23"/>
      <c r="CV398" s="23"/>
      <c r="CW398" s="23"/>
    </row>
    <row r="399" spans="1:101" s="18" customFormat="1" x14ac:dyDescent="0.4">
      <c r="A399" s="18">
        <v>375</v>
      </c>
      <c r="B399" s="19"/>
      <c r="C399" s="19"/>
      <c r="D399" s="21"/>
      <c r="E399" s="31"/>
      <c r="F399" s="19"/>
      <c r="G399" s="19"/>
      <c r="H399" s="19"/>
      <c r="I399" s="19"/>
      <c r="J399" s="19"/>
      <c r="K399" s="19"/>
      <c r="L399" s="19"/>
      <c r="M399" s="19"/>
      <c r="N399" s="19"/>
      <c r="O399" s="19"/>
      <c r="P399" s="19"/>
      <c r="Q399" s="19"/>
      <c r="R399" s="19"/>
      <c r="S399" s="19"/>
      <c r="T399" s="19"/>
      <c r="AH399" s="23"/>
      <c r="AT399" s="23"/>
      <c r="CU399" s="23"/>
      <c r="CV399" s="23"/>
      <c r="CW399" s="23"/>
    </row>
    <row r="400" spans="1:101" s="18" customFormat="1" x14ac:dyDescent="0.4">
      <c r="A400" s="18">
        <v>376</v>
      </c>
      <c r="B400" s="19"/>
      <c r="C400" s="19"/>
      <c r="D400" s="21"/>
      <c r="E400" s="31"/>
      <c r="F400" s="19"/>
      <c r="G400" s="19"/>
      <c r="H400" s="19"/>
      <c r="I400" s="19"/>
      <c r="J400" s="19"/>
      <c r="K400" s="19"/>
      <c r="L400" s="19"/>
      <c r="M400" s="19"/>
      <c r="N400" s="19"/>
      <c r="O400" s="19"/>
      <c r="P400" s="19"/>
      <c r="Q400" s="19"/>
      <c r="R400" s="19"/>
      <c r="S400" s="19"/>
      <c r="T400" s="19"/>
      <c r="AH400" s="23"/>
      <c r="AT400" s="23"/>
      <c r="CU400" s="23"/>
      <c r="CV400" s="23"/>
      <c r="CW400" s="23"/>
    </row>
    <row r="401" spans="1:101" s="18" customFormat="1" x14ac:dyDescent="0.4">
      <c r="A401" s="18">
        <v>377</v>
      </c>
      <c r="B401" s="19"/>
      <c r="C401" s="19"/>
      <c r="D401" s="21"/>
      <c r="E401" s="31"/>
      <c r="F401" s="19"/>
      <c r="G401" s="19"/>
      <c r="H401" s="19"/>
      <c r="I401" s="19"/>
      <c r="J401" s="19"/>
      <c r="K401" s="19"/>
      <c r="L401" s="19"/>
      <c r="M401" s="19"/>
      <c r="N401" s="19"/>
      <c r="O401" s="19"/>
      <c r="P401" s="19"/>
      <c r="Q401" s="19"/>
      <c r="R401" s="19"/>
      <c r="S401" s="19"/>
      <c r="T401" s="19"/>
      <c r="AH401" s="23"/>
      <c r="AT401" s="23"/>
      <c r="CU401" s="23"/>
      <c r="CV401" s="23"/>
      <c r="CW401" s="23"/>
    </row>
    <row r="402" spans="1:101" s="18" customFormat="1" x14ac:dyDescent="0.4">
      <c r="A402" s="18">
        <v>378</v>
      </c>
      <c r="B402" s="19"/>
      <c r="C402" s="19"/>
      <c r="D402" s="21"/>
      <c r="E402" s="31"/>
      <c r="F402" s="19"/>
      <c r="G402" s="19"/>
      <c r="H402" s="19"/>
      <c r="I402" s="19"/>
      <c r="J402" s="19"/>
      <c r="K402" s="19"/>
      <c r="L402" s="19"/>
      <c r="M402" s="19"/>
      <c r="N402" s="19"/>
      <c r="O402" s="19"/>
      <c r="P402" s="19"/>
      <c r="Q402" s="19"/>
      <c r="R402" s="19"/>
      <c r="S402" s="19"/>
      <c r="T402" s="19"/>
      <c r="AH402" s="23"/>
      <c r="AT402" s="23"/>
      <c r="CU402" s="23"/>
      <c r="CV402" s="23"/>
      <c r="CW402" s="23"/>
    </row>
    <row r="403" spans="1:101" s="18" customFormat="1" x14ac:dyDescent="0.4">
      <c r="A403" s="18">
        <v>379</v>
      </c>
      <c r="B403" s="19"/>
      <c r="C403" s="19"/>
      <c r="D403" s="21"/>
      <c r="E403" s="31"/>
      <c r="F403" s="19"/>
      <c r="G403" s="19"/>
      <c r="H403" s="19"/>
      <c r="I403" s="19"/>
      <c r="J403" s="19"/>
      <c r="K403" s="19"/>
      <c r="L403" s="19"/>
      <c r="M403" s="19"/>
      <c r="N403" s="19"/>
      <c r="O403" s="19"/>
      <c r="P403" s="19"/>
      <c r="Q403" s="19"/>
      <c r="R403" s="19"/>
      <c r="S403" s="19"/>
      <c r="T403" s="19"/>
      <c r="AH403" s="23"/>
      <c r="AT403" s="23"/>
      <c r="CU403" s="23"/>
      <c r="CV403" s="23"/>
      <c r="CW403" s="23"/>
    </row>
    <row r="404" spans="1:101" s="18" customFormat="1" x14ac:dyDescent="0.4">
      <c r="A404" s="18">
        <v>380</v>
      </c>
      <c r="B404" s="19"/>
      <c r="C404" s="19"/>
      <c r="D404" s="21"/>
      <c r="E404" s="31"/>
      <c r="F404" s="19"/>
      <c r="G404" s="19"/>
      <c r="H404" s="19"/>
      <c r="I404" s="19"/>
      <c r="J404" s="19"/>
      <c r="K404" s="19"/>
      <c r="L404" s="19"/>
      <c r="M404" s="19"/>
      <c r="N404" s="19"/>
      <c r="O404" s="19"/>
      <c r="P404" s="19"/>
      <c r="Q404" s="19"/>
      <c r="R404" s="19"/>
      <c r="S404" s="19"/>
      <c r="T404" s="19"/>
      <c r="AH404" s="23"/>
      <c r="AT404" s="23"/>
      <c r="CU404" s="23"/>
      <c r="CV404" s="23"/>
      <c r="CW404" s="23"/>
    </row>
    <row r="405" spans="1:101" s="18" customFormat="1" x14ac:dyDescent="0.4">
      <c r="A405" s="18">
        <v>381</v>
      </c>
      <c r="B405" s="19"/>
      <c r="C405" s="19"/>
      <c r="D405" s="21"/>
      <c r="E405" s="31"/>
      <c r="F405" s="19"/>
      <c r="G405" s="19"/>
      <c r="H405" s="19"/>
      <c r="I405" s="19"/>
      <c r="J405" s="19"/>
      <c r="K405" s="19"/>
      <c r="L405" s="19"/>
      <c r="M405" s="19"/>
      <c r="N405" s="19"/>
      <c r="O405" s="19"/>
      <c r="P405" s="19"/>
      <c r="Q405" s="19"/>
      <c r="R405" s="19"/>
      <c r="S405" s="19"/>
      <c r="T405" s="19"/>
      <c r="AH405" s="23"/>
      <c r="AT405" s="23"/>
      <c r="CU405" s="23"/>
      <c r="CV405" s="23"/>
      <c r="CW405" s="23"/>
    </row>
    <row r="406" spans="1:101" s="18" customFormat="1" x14ac:dyDescent="0.4">
      <c r="A406" s="18">
        <v>382</v>
      </c>
      <c r="B406" s="19"/>
      <c r="C406" s="19"/>
      <c r="D406" s="21"/>
      <c r="E406" s="31"/>
      <c r="F406" s="19"/>
      <c r="G406" s="19"/>
      <c r="H406" s="19"/>
      <c r="I406" s="19"/>
      <c r="J406" s="19"/>
      <c r="K406" s="19"/>
      <c r="L406" s="19"/>
      <c r="M406" s="19"/>
      <c r="N406" s="19"/>
      <c r="O406" s="19"/>
      <c r="P406" s="19"/>
      <c r="Q406" s="19"/>
      <c r="R406" s="19"/>
      <c r="S406" s="19"/>
      <c r="T406" s="19"/>
      <c r="AH406" s="23"/>
      <c r="AT406" s="23"/>
      <c r="CU406" s="23"/>
      <c r="CV406" s="23"/>
      <c r="CW406" s="23"/>
    </row>
    <row r="407" spans="1:101" s="18" customFormat="1" x14ac:dyDescent="0.4">
      <c r="A407" s="18">
        <v>383</v>
      </c>
      <c r="B407" s="19"/>
      <c r="C407" s="19"/>
      <c r="D407" s="21"/>
      <c r="E407" s="31"/>
      <c r="F407" s="19"/>
      <c r="G407" s="19"/>
      <c r="H407" s="19"/>
      <c r="I407" s="19"/>
      <c r="J407" s="19"/>
      <c r="K407" s="19"/>
      <c r="L407" s="19"/>
      <c r="M407" s="19"/>
      <c r="N407" s="19"/>
      <c r="O407" s="19"/>
      <c r="P407" s="19"/>
      <c r="Q407" s="19"/>
      <c r="R407" s="19"/>
      <c r="S407" s="19"/>
      <c r="T407" s="19"/>
      <c r="AH407" s="23"/>
      <c r="AT407" s="23"/>
      <c r="CU407" s="23"/>
      <c r="CV407" s="23"/>
      <c r="CW407" s="23"/>
    </row>
    <row r="408" spans="1:101" s="18" customFormat="1" x14ac:dyDescent="0.4">
      <c r="A408" s="18">
        <v>384</v>
      </c>
      <c r="B408" s="19"/>
      <c r="C408" s="19"/>
      <c r="D408" s="21"/>
      <c r="E408" s="31"/>
      <c r="F408" s="19"/>
      <c r="G408" s="19"/>
      <c r="H408" s="19"/>
      <c r="I408" s="19"/>
      <c r="J408" s="19"/>
      <c r="K408" s="19"/>
      <c r="L408" s="19"/>
      <c r="M408" s="19"/>
      <c r="N408" s="19"/>
      <c r="O408" s="19"/>
      <c r="P408" s="19"/>
      <c r="Q408" s="19"/>
      <c r="R408" s="19"/>
      <c r="S408" s="19"/>
      <c r="T408" s="19"/>
      <c r="AH408" s="23"/>
      <c r="AT408" s="23"/>
      <c r="CU408" s="23"/>
      <c r="CV408" s="23"/>
      <c r="CW408" s="23"/>
    </row>
    <row r="409" spans="1:101" s="18" customFormat="1" x14ac:dyDescent="0.4">
      <c r="A409" s="18">
        <v>385</v>
      </c>
      <c r="B409" s="19"/>
      <c r="C409" s="19"/>
      <c r="D409" s="21"/>
      <c r="E409" s="31"/>
      <c r="F409" s="19"/>
      <c r="G409" s="19"/>
      <c r="H409" s="19"/>
      <c r="I409" s="19"/>
      <c r="J409" s="19"/>
      <c r="K409" s="19"/>
      <c r="L409" s="19"/>
      <c r="M409" s="19"/>
      <c r="N409" s="19"/>
      <c r="O409" s="19"/>
      <c r="P409" s="19"/>
      <c r="Q409" s="19"/>
      <c r="R409" s="19"/>
      <c r="S409" s="19"/>
      <c r="T409" s="19"/>
      <c r="AH409" s="23"/>
      <c r="AT409" s="23"/>
      <c r="CU409" s="23"/>
      <c r="CV409" s="23"/>
      <c r="CW409" s="23"/>
    </row>
    <row r="410" spans="1:101" s="18" customFormat="1" x14ac:dyDescent="0.4">
      <c r="A410" s="18">
        <v>386</v>
      </c>
      <c r="B410" s="19"/>
      <c r="C410" s="19"/>
      <c r="D410" s="21"/>
      <c r="E410" s="31"/>
      <c r="F410" s="19"/>
      <c r="G410" s="19"/>
      <c r="H410" s="19"/>
      <c r="I410" s="19"/>
      <c r="J410" s="19"/>
      <c r="K410" s="19"/>
      <c r="L410" s="19"/>
      <c r="M410" s="19"/>
      <c r="N410" s="19"/>
      <c r="O410" s="19"/>
      <c r="P410" s="19"/>
      <c r="Q410" s="19"/>
      <c r="R410" s="19"/>
      <c r="S410" s="19"/>
      <c r="T410" s="19"/>
      <c r="AH410" s="23"/>
      <c r="AT410" s="23"/>
      <c r="CU410" s="23"/>
      <c r="CV410" s="23"/>
      <c r="CW410" s="23"/>
    </row>
    <row r="411" spans="1:101" s="18" customFormat="1" x14ac:dyDescent="0.4">
      <c r="A411" s="18">
        <v>387</v>
      </c>
      <c r="B411" s="19"/>
      <c r="C411" s="19"/>
      <c r="D411" s="21"/>
      <c r="E411" s="31"/>
      <c r="F411" s="19"/>
      <c r="G411" s="19"/>
      <c r="H411" s="19"/>
      <c r="I411" s="19"/>
      <c r="J411" s="19"/>
      <c r="K411" s="19"/>
      <c r="L411" s="19"/>
      <c r="M411" s="19"/>
      <c r="N411" s="19"/>
      <c r="O411" s="19"/>
      <c r="P411" s="19"/>
      <c r="Q411" s="19"/>
      <c r="R411" s="19"/>
      <c r="S411" s="19"/>
      <c r="T411" s="19"/>
      <c r="AH411" s="23"/>
      <c r="AT411" s="23"/>
      <c r="CU411" s="23"/>
      <c r="CV411" s="23"/>
      <c r="CW411" s="23"/>
    </row>
    <row r="412" spans="1:101" s="18" customFormat="1" x14ac:dyDescent="0.4">
      <c r="A412" s="18">
        <v>388</v>
      </c>
      <c r="B412" s="19"/>
      <c r="C412" s="19"/>
      <c r="D412" s="21"/>
      <c r="E412" s="31"/>
      <c r="F412" s="19"/>
      <c r="G412" s="19"/>
      <c r="H412" s="19"/>
      <c r="I412" s="19"/>
      <c r="J412" s="19"/>
      <c r="K412" s="19"/>
      <c r="L412" s="19"/>
      <c r="M412" s="19"/>
      <c r="N412" s="19"/>
      <c r="O412" s="19"/>
      <c r="P412" s="19"/>
      <c r="Q412" s="19"/>
      <c r="R412" s="19"/>
      <c r="S412" s="19"/>
      <c r="T412" s="19"/>
      <c r="AH412" s="23"/>
      <c r="AT412" s="23"/>
      <c r="CU412" s="23"/>
      <c r="CV412" s="23"/>
      <c r="CW412" s="23"/>
    </row>
    <row r="413" spans="1:101" s="18" customFormat="1" x14ac:dyDescent="0.4">
      <c r="A413" s="18">
        <v>389</v>
      </c>
      <c r="B413" s="19"/>
      <c r="C413" s="19"/>
      <c r="D413" s="21"/>
      <c r="E413" s="31"/>
      <c r="F413" s="19"/>
      <c r="G413" s="19"/>
      <c r="H413" s="19"/>
      <c r="I413" s="19"/>
      <c r="J413" s="19"/>
      <c r="K413" s="19"/>
      <c r="L413" s="19"/>
      <c r="M413" s="19"/>
      <c r="N413" s="19"/>
      <c r="O413" s="19"/>
      <c r="P413" s="19"/>
      <c r="Q413" s="19"/>
      <c r="R413" s="19"/>
      <c r="S413" s="19"/>
      <c r="T413" s="19"/>
      <c r="AH413" s="23"/>
      <c r="AT413" s="23"/>
      <c r="CU413" s="23"/>
      <c r="CV413" s="23"/>
      <c r="CW413" s="23"/>
    </row>
    <row r="414" spans="1:101" s="18" customFormat="1" x14ac:dyDescent="0.4">
      <c r="A414" s="18">
        <v>390</v>
      </c>
      <c r="B414" s="19"/>
      <c r="C414" s="19"/>
      <c r="D414" s="21"/>
      <c r="E414" s="31"/>
      <c r="F414" s="19"/>
      <c r="G414" s="19"/>
      <c r="H414" s="19"/>
      <c r="I414" s="19"/>
      <c r="J414" s="19"/>
      <c r="K414" s="19"/>
      <c r="L414" s="19"/>
      <c r="M414" s="19"/>
      <c r="N414" s="19"/>
      <c r="O414" s="19"/>
      <c r="P414" s="19"/>
      <c r="Q414" s="19"/>
      <c r="R414" s="19"/>
      <c r="S414" s="19"/>
      <c r="T414" s="19"/>
      <c r="AH414" s="23"/>
      <c r="AT414" s="23"/>
      <c r="CU414" s="23"/>
      <c r="CV414" s="23"/>
      <c r="CW414" s="23"/>
    </row>
    <row r="415" spans="1:101" s="18" customFormat="1" x14ac:dyDescent="0.4">
      <c r="A415" s="18">
        <v>391</v>
      </c>
      <c r="B415" s="19"/>
      <c r="C415" s="19"/>
      <c r="D415" s="21"/>
      <c r="E415" s="31"/>
      <c r="F415" s="19"/>
      <c r="G415" s="19"/>
      <c r="H415" s="19"/>
      <c r="I415" s="19"/>
      <c r="J415" s="19"/>
      <c r="K415" s="19"/>
      <c r="L415" s="19"/>
      <c r="M415" s="19"/>
      <c r="N415" s="19"/>
      <c r="O415" s="19"/>
      <c r="P415" s="19"/>
      <c r="Q415" s="19"/>
      <c r="R415" s="19"/>
      <c r="S415" s="19"/>
      <c r="T415" s="19"/>
      <c r="AH415" s="23"/>
      <c r="AT415" s="23"/>
      <c r="CU415" s="23"/>
      <c r="CV415" s="23"/>
      <c r="CW415" s="23"/>
    </row>
    <row r="416" spans="1:101" s="18" customFormat="1" x14ac:dyDescent="0.4">
      <c r="A416" s="18">
        <v>392</v>
      </c>
      <c r="B416" s="19"/>
      <c r="C416" s="19"/>
      <c r="D416" s="21"/>
      <c r="E416" s="31"/>
      <c r="F416" s="19"/>
      <c r="G416" s="19"/>
      <c r="H416" s="19"/>
      <c r="I416" s="19"/>
      <c r="J416" s="19"/>
      <c r="K416" s="19"/>
      <c r="L416" s="19"/>
      <c r="M416" s="19"/>
      <c r="N416" s="19"/>
      <c r="O416" s="19"/>
      <c r="P416" s="19"/>
      <c r="Q416" s="19"/>
      <c r="R416" s="19"/>
      <c r="S416" s="19"/>
      <c r="T416" s="19"/>
      <c r="AH416" s="23"/>
      <c r="AT416" s="23"/>
      <c r="CU416" s="23"/>
      <c r="CV416" s="23"/>
      <c r="CW416" s="23"/>
    </row>
    <row r="417" spans="1:101" s="18" customFormat="1" x14ac:dyDescent="0.4">
      <c r="A417" s="18">
        <v>393</v>
      </c>
      <c r="B417" s="19"/>
      <c r="C417" s="19"/>
      <c r="D417" s="21"/>
      <c r="E417" s="31"/>
      <c r="F417" s="19"/>
      <c r="G417" s="19"/>
      <c r="H417" s="19"/>
      <c r="I417" s="19"/>
      <c r="J417" s="19"/>
      <c r="K417" s="19"/>
      <c r="L417" s="19"/>
      <c r="M417" s="19"/>
      <c r="N417" s="19"/>
      <c r="O417" s="19"/>
      <c r="P417" s="19"/>
      <c r="Q417" s="19"/>
      <c r="R417" s="19"/>
      <c r="S417" s="19"/>
      <c r="T417" s="19"/>
      <c r="AH417" s="23"/>
      <c r="AT417" s="23"/>
      <c r="CU417" s="23"/>
      <c r="CV417" s="23"/>
      <c r="CW417" s="23"/>
    </row>
    <row r="418" spans="1:101" s="18" customFormat="1" x14ac:dyDescent="0.4">
      <c r="A418" s="18">
        <v>394</v>
      </c>
      <c r="B418" s="19"/>
      <c r="C418" s="19"/>
      <c r="D418" s="21"/>
      <c r="E418" s="31"/>
      <c r="F418" s="19"/>
      <c r="G418" s="19"/>
      <c r="H418" s="19"/>
      <c r="I418" s="19"/>
      <c r="J418" s="19"/>
      <c r="K418" s="19"/>
      <c r="L418" s="19"/>
      <c r="M418" s="19"/>
      <c r="N418" s="19"/>
      <c r="O418" s="19"/>
      <c r="P418" s="19"/>
      <c r="Q418" s="19"/>
      <c r="R418" s="19"/>
      <c r="S418" s="19"/>
      <c r="T418" s="19"/>
      <c r="AH418" s="23"/>
      <c r="AT418" s="23"/>
      <c r="CU418" s="23"/>
      <c r="CV418" s="23"/>
      <c r="CW418" s="23"/>
    </row>
    <row r="419" spans="1:101" s="18" customFormat="1" x14ac:dyDescent="0.4">
      <c r="A419" s="18">
        <v>395</v>
      </c>
      <c r="B419" s="19"/>
      <c r="C419" s="19"/>
      <c r="D419" s="21"/>
      <c r="E419" s="31"/>
      <c r="F419" s="19"/>
      <c r="G419" s="19"/>
      <c r="H419" s="19"/>
      <c r="I419" s="19"/>
      <c r="J419" s="19"/>
      <c r="K419" s="19"/>
      <c r="L419" s="19"/>
      <c r="M419" s="19"/>
      <c r="N419" s="19"/>
      <c r="O419" s="19"/>
      <c r="P419" s="19"/>
      <c r="Q419" s="19"/>
      <c r="R419" s="19"/>
      <c r="S419" s="19"/>
      <c r="T419" s="19"/>
      <c r="AH419" s="23"/>
      <c r="AT419" s="23"/>
      <c r="CU419" s="23"/>
      <c r="CV419" s="23"/>
      <c r="CW419" s="23"/>
    </row>
    <row r="420" spans="1:101" s="18" customFormat="1" x14ac:dyDescent="0.4">
      <c r="A420" s="18">
        <v>396</v>
      </c>
      <c r="B420" s="19"/>
      <c r="C420" s="19"/>
      <c r="D420" s="21"/>
      <c r="E420" s="31"/>
      <c r="F420" s="19"/>
      <c r="G420" s="19"/>
      <c r="H420" s="19"/>
      <c r="I420" s="19"/>
      <c r="J420" s="19"/>
      <c r="K420" s="19"/>
      <c r="L420" s="19"/>
      <c r="M420" s="19"/>
      <c r="N420" s="19"/>
      <c r="O420" s="19"/>
      <c r="P420" s="19"/>
      <c r="Q420" s="19"/>
      <c r="R420" s="19"/>
      <c r="S420" s="19"/>
      <c r="T420" s="19"/>
      <c r="AH420" s="23"/>
      <c r="AT420" s="23"/>
      <c r="CU420" s="23"/>
      <c r="CV420" s="23"/>
      <c r="CW420" s="23"/>
    </row>
    <row r="421" spans="1:101" s="18" customFormat="1" x14ac:dyDescent="0.4">
      <c r="A421" s="18">
        <v>397</v>
      </c>
      <c r="B421" s="19"/>
      <c r="C421" s="19"/>
      <c r="D421" s="21"/>
      <c r="E421" s="31"/>
      <c r="F421" s="19"/>
      <c r="G421" s="19"/>
      <c r="H421" s="19"/>
      <c r="I421" s="19"/>
      <c r="J421" s="19"/>
      <c r="K421" s="19"/>
      <c r="L421" s="19"/>
      <c r="M421" s="19"/>
      <c r="N421" s="19"/>
      <c r="O421" s="19"/>
      <c r="P421" s="19"/>
      <c r="Q421" s="19"/>
      <c r="R421" s="19"/>
      <c r="S421" s="19"/>
      <c r="T421" s="19"/>
      <c r="AH421" s="23"/>
      <c r="AT421" s="23"/>
      <c r="CU421" s="23"/>
      <c r="CV421" s="23"/>
      <c r="CW421" s="23"/>
    </row>
    <row r="422" spans="1:101" s="18" customFormat="1" x14ac:dyDescent="0.4">
      <c r="A422" s="18">
        <v>398</v>
      </c>
      <c r="B422" s="19"/>
      <c r="C422" s="19"/>
      <c r="D422" s="21"/>
      <c r="E422" s="31"/>
      <c r="F422" s="19"/>
      <c r="G422" s="19"/>
      <c r="H422" s="19"/>
      <c r="I422" s="19"/>
      <c r="J422" s="19"/>
      <c r="K422" s="19"/>
      <c r="L422" s="19"/>
      <c r="M422" s="19"/>
      <c r="N422" s="19"/>
      <c r="O422" s="19"/>
      <c r="P422" s="19"/>
      <c r="Q422" s="19"/>
      <c r="R422" s="19"/>
      <c r="S422" s="19"/>
      <c r="T422" s="19"/>
      <c r="AH422" s="23"/>
      <c r="AT422" s="23"/>
      <c r="CU422" s="23"/>
      <c r="CV422" s="23"/>
      <c r="CW422" s="23"/>
    </row>
    <row r="423" spans="1:101" s="18" customFormat="1" x14ac:dyDescent="0.4">
      <c r="A423" s="18">
        <v>399</v>
      </c>
      <c r="B423" s="19"/>
      <c r="C423" s="19"/>
      <c r="D423" s="21"/>
      <c r="E423" s="31"/>
      <c r="F423" s="19"/>
      <c r="G423" s="19"/>
      <c r="H423" s="19"/>
      <c r="I423" s="19"/>
      <c r="J423" s="19"/>
      <c r="K423" s="19"/>
      <c r="L423" s="19"/>
      <c r="M423" s="19"/>
      <c r="N423" s="19"/>
      <c r="O423" s="19"/>
      <c r="P423" s="19"/>
      <c r="Q423" s="19"/>
      <c r="R423" s="19"/>
      <c r="S423" s="19"/>
      <c r="T423" s="19"/>
      <c r="AH423" s="23"/>
      <c r="AT423" s="23"/>
      <c r="CU423" s="23"/>
      <c r="CV423" s="23"/>
      <c r="CW423" s="23"/>
    </row>
    <row r="424" spans="1:101" s="18" customFormat="1" x14ac:dyDescent="0.4">
      <c r="A424" s="18">
        <v>400</v>
      </c>
      <c r="B424" s="19"/>
      <c r="C424" s="19"/>
      <c r="D424" s="21"/>
      <c r="E424" s="31"/>
      <c r="F424" s="19"/>
      <c r="G424" s="19"/>
      <c r="H424" s="19"/>
      <c r="I424" s="19"/>
      <c r="J424" s="19"/>
      <c r="K424" s="19"/>
      <c r="L424" s="19"/>
      <c r="M424" s="19"/>
      <c r="N424" s="19"/>
      <c r="O424" s="19"/>
      <c r="P424" s="19"/>
      <c r="Q424" s="19"/>
      <c r="R424" s="19"/>
      <c r="S424" s="19"/>
      <c r="T424" s="19"/>
      <c r="AH424" s="23"/>
      <c r="AT424" s="23"/>
      <c r="CU424" s="23"/>
      <c r="CV424" s="23"/>
      <c r="CW424" s="23"/>
    </row>
    <row r="425" spans="1:101" s="18" customFormat="1" x14ac:dyDescent="0.4">
      <c r="A425" s="18">
        <v>401</v>
      </c>
      <c r="B425" s="19"/>
      <c r="C425" s="19"/>
      <c r="D425" s="21"/>
      <c r="E425" s="31"/>
      <c r="F425" s="19"/>
      <c r="G425" s="19"/>
      <c r="H425" s="19"/>
      <c r="I425" s="19"/>
      <c r="J425" s="19"/>
      <c r="K425" s="19"/>
      <c r="L425" s="19"/>
      <c r="M425" s="19"/>
      <c r="N425" s="19"/>
      <c r="O425" s="19"/>
      <c r="P425" s="19"/>
      <c r="Q425" s="19"/>
      <c r="R425" s="19"/>
      <c r="S425" s="19"/>
      <c r="T425" s="19"/>
      <c r="AH425" s="23"/>
      <c r="AT425" s="23"/>
      <c r="CU425" s="23"/>
      <c r="CV425" s="23"/>
      <c r="CW425" s="23"/>
    </row>
    <row r="426" spans="1:101" s="18" customFormat="1" x14ac:dyDescent="0.4">
      <c r="A426" s="18">
        <v>402</v>
      </c>
      <c r="B426" s="19"/>
      <c r="C426" s="19"/>
      <c r="D426" s="21"/>
      <c r="E426" s="31"/>
      <c r="F426" s="19"/>
      <c r="G426" s="19"/>
      <c r="H426" s="19"/>
      <c r="I426" s="19"/>
      <c r="J426" s="19"/>
      <c r="K426" s="19"/>
      <c r="L426" s="19"/>
      <c r="M426" s="19"/>
      <c r="N426" s="19"/>
      <c r="O426" s="19"/>
      <c r="P426" s="19"/>
      <c r="Q426" s="19"/>
      <c r="R426" s="19"/>
      <c r="S426" s="19"/>
      <c r="T426" s="19"/>
      <c r="AH426" s="23"/>
      <c r="AT426" s="23"/>
      <c r="CU426" s="23"/>
      <c r="CV426" s="23"/>
      <c r="CW426" s="23"/>
    </row>
    <row r="427" spans="1:101" s="18" customFormat="1" x14ac:dyDescent="0.4">
      <c r="A427" s="18">
        <v>403</v>
      </c>
      <c r="B427" s="19"/>
      <c r="C427" s="19"/>
      <c r="D427" s="21"/>
      <c r="E427" s="31"/>
      <c r="F427" s="19"/>
      <c r="G427" s="19"/>
      <c r="H427" s="19"/>
      <c r="I427" s="19"/>
      <c r="J427" s="19"/>
      <c r="K427" s="19"/>
      <c r="L427" s="19"/>
      <c r="M427" s="19"/>
      <c r="N427" s="19"/>
      <c r="O427" s="19"/>
      <c r="P427" s="19"/>
      <c r="Q427" s="19"/>
      <c r="R427" s="19"/>
      <c r="S427" s="19"/>
      <c r="T427" s="19"/>
      <c r="AH427" s="23"/>
      <c r="AT427" s="23"/>
      <c r="CU427" s="23"/>
      <c r="CV427" s="23"/>
      <c r="CW427" s="23"/>
    </row>
    <row r="428" spans="1:101" s="18" customFormat="1" x14ac:dyDescent="0.4">
      <c r="A428" s="18">
        <v>404</v>
      </c>
      <c r="B428" s="19"/>
      <c r="C428" s="19"/>
      <c r="D428" s="21"/>
      <c r="E428" s="31"/>
      <c r="F428" s="19"/>
      <c r="G428" s="19"/>
      <c r="H428" s="19"/>
      <c r="I428" s="19"/>
      <c r="J428" s="19"/>
      <c r="K428" s="19"/>
      <c r="L428" s="19"/>
      <c r="M428" s="19"/>
      <c r="N428" s="19"/>
      <c r="O428" s="19"/>
      <c r="P428" s="19"/>
      <c r="Q428" s="19"/>
      <c r="R428" s="19"/>
      <c r="S428" s="19"/>
      <c r="T428" s="19"/>
      <c r="AH428" s="23"/>
      <c r="AT428" s="23"/>
      <c r="CU428" s="23"/>
      <c r="CV428" s="23"/>
      <c r="CW428" s="23"/>
    </row>
    <row r="429" spans="1:101" s="18" customFormat="1" x14ac:dyDescent="0.4">
      <c r="A429" s="18">
        <v>405</v>
      </c>
      <c r="B429" s="19"/>
      <c r="C429" s="19"/>
      <c r="D429" s="21"/>
      <c r="E429" s="31"/>
      <c r="F429" s="19"/>
      <c r="G429" s="19"/>
      <c r="H429" s="19"/>
      <c r="I429" s="19"/>
      <c r="J429" s="19"/>
      <c r="K429" s="19"/>
      <c r="L429" s="19"/>
      <c r="M429" s="19"/>
      <c r="N429" s="19"/>
      <c r="O429" s="19"/>
      <c r="P429" s="19"/>
      <c r="Q429" s="19"/>
      <c r="R429" s="19"/>
      <c r="S429" s="19"/>
      <c r="T429" s="19"/>
      <c r="AH429" s="23"/>
      <c r="AT429" s="23"/>
      <c r="CU429" s="23"/>
      <c r="CV429" s="23"/>
      <c r="CW429" s="23"/>
    </row>
    <row r="430" spans="1:101" s="18" customFormat="1" x14ac:dyDescent="0.4">
      <c r="A430" s="18">
        <v>406</v>
      </c>
      <c r="B430" s="19"/>
      <c r="C430" s="19"/>
      <c r="D430" s="21"/>
      <c r="E430" s="31"/>
      <c r="F430" s="19"/>
      <c r="G430" s="19"/>
      <c r="H430" s="19"/>
      <c r="I430" s="19"/>
      <c r="J430" s="19"/>
      <c r="K430" s="19"/>
      <c r="L430" s="19"/>
      <c r="M430" s="19"/>
      <c r="N430" s="19"/>
      <c r="O430" s="19"/>
      <c r="P430" s="19"/>
      <c r="Q430" s="19"/>
      <c r="R430" s="19"/>
      <c r="S430" s="19"/>
      <c r="T430" s="19"/>
      <c r="AH430" s="23"/>
      <c r="AT430" s="23"/>
      <c r="CU430" s="23"/>
      <c r="CV430" s="23"/>
      <c r="CW430" s="23"/>
    </row>
    <row r="431" spans="1:101" s="18" customFormat="1" x14ac:dyDescent="0.4">
      <c r="A431" s="18">
        <v>407</v>
      </c>
      <c r="B431" s="19"/>
      <c r="C431" s="19"/>
      <c r="D431" s="21"/>
      <c r="E431" s="31"/>
      <c r="F431" s="19"/>
      <c r="G431" s="19"/>
      <c r="H431" s="19"/>
      <c r="I431" s="19"/>
      <c r="J431" s="19"/>
      <c r="K431" s="19"/>
      <c r="L431" s="19"/>
      <c r="M431" s="19"/>
      <c r="N431" s="19"/>
      <c r="O431" s="19"/>
      <c r="P431" s="19"/>
      <c r="Q431" s="19"/>
      <c r="R431" s="19"/>
      <c r="S431" s="19"/>
      <c r="T431" s="19"/>
      <c r="AH431" s="23"/>
      <c r="AT431" s="23"/>
      <c r="CU431" s="23"/>
      <c r="CV431" s="23"/>
      <c r="CW431" s="23"/>
    </row>
    <row r="432" spans="1:101" s="18" customFormat="1" x14ac:dyDescent="0.4">
      <c r="A432" s="18">
        <v>408</v>
      </c>
      <c r="B432" s="19"/>
      <c r="C432" s="19"/>
      <c r="D432" s="21"/>
      <c r="E432" s="31"/>
      <c r="F432" s="19"/>
      <c r="G432" s="19"/>
      <c r="H432" s="19"/>
      <c r="I432" s="19"/>
      <c r="J432" s="19"/>
      <c r="K432" s="19"/>
      <c r="L432" s="19"/>
      <c r="M432" s="19"/>
      <c r="N432" s="19"/>
      <c r="O432" s="19"/>
      <c r="P432" s="19"/>
      <c r="Q432" s="19"/>
      <c r="R432" s="19"/>
      <c r="S432" s="19"/>
      <c r="T432" s="19"/>
      <c r="AH432" s="23"/>
      <c r="AT432" s="23"/>
      <c r="CU432" s="23"/>
      <c r="CV432" s="23"/>
      <c r="CW432" s="23"/>
    </row>
    <row r="433" spans="1:101" s="18" customFormat="1" x14ac:dyDescent="0.4">
      <c r="A433" s="18">
        <v>409</v>
      </c>
      <c r="B433" s="19"/>
      <c r="C433" s="19"/>
      <c r="D433" s="21"/>
      <c r="E433" s="31"/>
      <c r="F433" s="19"/>
      <c r="G433" s="19"/>
      <c r="H433" s="19"/>
      <c r="I433" s="19"/>
      <c r="J433" s="19"/>
      <c r="K433" s="19"/>
      <c r="L433" s="19"/>
      <c r="M433" s="19"/>
      <c r="N433" s="19"/>
      <c r="O433" s="19"/>
      <c r="P433" s="19"/>
      <c r="Q433" s="19"/>
      <c r="R433" s="19"/>
      <c r="S433" s="19"/>
      <c r="T433" s="19"/>
      <c r="AH433" s="23"/>
      <c r="AT433" s="23"/>
      <c r="CU433" s="23"/>
      <c r="CV433" s="23"/>
      <c r="CW433" s="23"/>
    </row>
    <row r="434" spans="1:101" s="18" customFormat="1" x14ac:dyDescent="0.4">
      <c r="A434" s="18">
        <v>410</v>
      </c>
      <c r="B434" s="19"/>
      <c r="C434" s="19"/>
      <c r="D434" s="21"/>
      <c r="E434" s="31"/>
      <c r="F434" s="19"/>
      <c r="G434" s="19"/>
      <c r="H434" s="19"/>
      <c r="I434" s="19"/>
      <c r="J434" s="19"/>
      <c r="K434" s="19"/>
      <c r="L434" s="19"/>
      <c r="M434" s="19"/>
      <c r="N434" s="19"/>
      <c r="O434" s="19"/>
      <c r="P434" s="19"/>
      <c r="Q434" s="19"/>
      <c r="R434" s="19"/>
      <c r="S434" s="19"/>
      <c r="T434" s="19"/>
      <c r="AH434" s="23"/>
      <c r="AT434" s="23"/>
      <c r="CU434" s="23"/>
      <c r="CV434" s="23"/>
      <c r="CW434" s="23"/>
    </row>
    <row r="435" spans="1:101" s="18" customFormat="1" x14ac:dyDescent="0.4">
      <c r="A435" s="18">
        <v>411</v>
      </c>
      <c r="B435" s="19"/>
      <c r="C435" s="19"/>
      <c r="D435" s="21"/>
      <c r="E435" s="31"/>
      <c r="F435" s="19"/>
      <c r="G435" s="19"/>
      <c r="H435" s="19"/>
      <c r="I435" s="19"/>
      <c r="J435" s="19"/>
      <c r="K435" s="19"/>
      <c r="L435" s="19"/>
      <c r="M435" s="19"/>
      <c r="N435" s="19"/>
      <c r="O435" s="19"/>
      <c r="P435" s="19"/>
      <c r="Q435" s="19"/>
      <c r="R435" s="19"/>
      <c r="S435" s="19"/>
      <c r="T435" s="19"/>
      <c r="AH435" s="23"/>
      <c r="AT435" s="23"/>
      <c r="CU435" s="23"/>
      <c r="CV435" s="23"/>
      <c r="CW435" s="23"/>
    </row>
    <row r="436" spans="1:101" s="18" customFormat="1" x14ac:dyDescent="0.4">
      <c r="A436" s="18">
        <v>412</v>
      </c>
      <c r="B436" s="19"/>
      <c r="C436" s="19"/>
      <c r="D436" s="21"/>
      <c r="E436" s="31"/>
      <c r="F436" s="19"/>
      <c r="G436" s="19"/>
      <c r="H436" s="19"/>
      <c r="I436" s="19"/>
      <c r="J436" s="19"/>
      <c r="K436" s="19"/>
      <c r="L436" s="19"/>
      <c r="M436" s="19"/>
      <c r="N436" s="19"/>
      <c r="O436" s="19"/>
      <c r="P436" s="19"/>
      <c r="Q436" s="19"/>
      <c r="R436" s="19"/>
      <c r="S436" s="19"/>
      <c r="T436" s="19"/>
      <c r="AH436" s="23"/>
      <c r="AT436" s="23"/>
      <c r="CU436" s="23"/>
      <c r="CV436" s="23"/>
      <c r="CW436" s="23"/>
    </row>
    <row r="437" spans="1:101" s="18" customFormat="1" x14ac:dyDescent="0.4">
      <c r="A437" s="18">
        <v>413</v>
      </c>
      <c r="B437" s="19"/>
      <c r="C437" s="19"/>
      <c r="D437" s="21"/>
      <c r="E437" s="31"/>
      <c r="F437" s="19"/>
      <c r="G437" s="19"/>
      <c r="H437" s="19"/>
      <c r="I437" s="19"/>
      <c r="J437" s="19"/>
      <c r="K437" s="19"/>
      <c r="L437" s="19"/>
      <c r="M437" s="19"/>
      <c r="N437" s="19"/>
      <c r="O437" s="19"/>
      <c r="P437" s="19"/>
      <c r="Q437" s="19"/>
      <c r="R437" s="19"/>
      <c r="S437" s="19"/>
      <c r="T437" s="19"/>
      <c r="AH437" s="23"/>
      <c r="AT437" s="23"/>
      <c r="CU437" s="23"/>
      <c r="CV437" s="23"/>
      <c r="CW437" s="23"/>
    </row>
    <row r="438" spans="1:101" s="18" customFormat="1" x14ac:dyDescent="0.4">
      <c r="A438" s="18">
        <v>414</v>
      </c>
      <c r="B438" s="19"/>
      <c r="C438" s="19"/>
      <c r="D438" s="21"/>
      <c r="E438" s="31"/>
      <c r="F438" s="19"/>
      <c r="G438" s="19"/>
      <c r="H438" s="19"/>
      <c r="I438" s="19"/>
      <c r="J438" s="19"/>
      <c r="K438" s="19"/>
      <c r="L438" s="19"/>
      <c r="M438" s="19"/>
      <c r="N438" s="19"/>
      <c r="O438" s="19"/>
      <c r="P438" s="19"/>
      <c r="Q438" s="19"/>
      <c r="R438" s="19"/>
      <c r="S438" s="19"/>
      <c r="T438" s="19"/>
      <c r="AH438" s="23"/>
      <c r="AT438" s="23"/>
      <c r="CU438" s="23"/>
      <c r="CV438" s="23"/>
      <c r="CW438" s="23"/>
    </row>
    <row r="439" spans="1:101" s="18" customFormat="1" x14ac:dyDescent="0.4">
      <c r="A439" s="18">
        <v>415</v>
      </c>
      <c r="B439" s="19"/>
      <c r="C439" s="19"/>
      <c r="D439" s="21"/>
      <c r="E439" s="31"/>
      <c r="F439" s="19"/>
      <c r="G439" s="19"/>
      <c r="H439" s="19"/>
      <c r="I439" s="19"/>
      <c r="J439" s="19"/>
      <c r="K439" s="19"/>
      <c r="L439" s="19"/>
      <c r="M439" s="19"/>
      <c r="N439" s="19"/>
      <c r="O439" s="19"/>
      <c r="P439" s="19"/>
      <c r="Q439" s="19"/>
      <c r="R439" s="19"/>
      <c r="S439" s="19"/>
      <c r="T439" s="19"/>
      <c r="AH439" s="23"/>
      <c r="AT439" s="23"/>
      <c r="CU439" s="23"/>
      <c r="CV439" s="23"/>
      <c r="CW439" s="23"/>
    </row>
    <row r="440" spans="1:101" s="18" customFormat="1" x14ac:dyDescent="0.4">
      <c r="A440" s="18">
        <v>416</v>
      </c>
      <c r="B440" s="19"/>
      <c r="C440" s="19"/>
      <c r="D440" s="21"/>
      <c r="E440" s="31"/>
      <c r="F440" s="19"/>
      <c r="G440" s="19"/>
      <c r="H440" s="19"/>
      <c r="I440" s="19"/>
      <c r="J440" s="19"/>
      <c r="K440" s="19"/>
      <c r="L440" s="19"/>
      <c r="M440" s="19"/>
      <c r="N440" s="19"/>
      <c r="O440" s="19"/>
      <c r="P440" s="19"/>
      <c r="Q440" s="19"/>
      <c r="R440" s="19"/>
      <c r="S440" s="19"/>
      <c r="T440" s="19"/>
      <c r="AH440" s="23"/>
      <c r="AT440" s="23"/>
      <c r="CU440" s="23"/>
      <c r="CV440" s="23"/>
      <c r="CW440" s="23"/>
    </row>
    <row r="441" spans="1:101" s="18" customFormat="1" x14ac:dyDescent="0.4">
      <c r="A441" s="18">
        <v>417</v>
      </c>
      <c r="B441" s="19"/>
      <c r="C441" s="19"/>
      <c r="D441" s="21"/>
      <c r="E441" s="31"/>
      <c r="F441" s="19"/>
      <c r="G441" s="19"/>
      <c r="H441" s="19"/>
      <c r="I441" s="19"/>
      <c r="J441" s="19"/>
      <c r="K441" s="19"/>
      <c r="L441" s="19"/>
      <c r="M441" s="19"/>
      <c r="N441" s="19"/>
      <c r="O441" s="19"/>
      <c r="P441" s="19"/>
      <c r="Q441" s="19"/>
      <c r="R441" s="19"/>
      <c r="S441" s="19"/>
      <c r="T441" s="19"/>
      <c r="AH441" s="23"/>
      <c r="AT441" s="23"/>
      <c r="CU441" s="23"/>
      <c r="CV441" s="23"/>
      <c r="CW441" s="23"/>
    </row>
    <row r="442" spans="1:101" s="18" customFormat="1" x14ac:dyDescent="0.4">
      <c r="A442" s="18">
        <v>418</v>
      </c>
      <c r="B442" s="19"/>
      <c r="C442" s="19"/>
      <c r="D442" s="21"/>
      <c r="E442" s="31"/>
      <c r="F442" s="19"/>
      <c r="G442" s="19"/>
      <c r="H442" s="19"/>
      <c r="I442" s="19"/>
      <c r="J442" s="19"/>
      <c r="K442" s="19"/>
      <c r="L442" s="19"/>
      <c r="M442" s="19"/>
      <c r="N442" s="19"/>
      <c r="O442" s="19"/>
      <c r="P442" s="19"/>
      <c r="Q442" s="19"/>
      <c r="R442" s="19"/>
      <c r="S442" s="19"/>
      <c r="T442" s="19"/>
      <c r="AH442" s="23"/>
      <c r="AT442" s="23"/>
      <c r="CU442" s="23"/>
      <c r="CV442" s="23"/>
      <c r="CW442" s="23"/>
    </row>
    <row r="443" spans="1:101" s="18" customFormat="1" x14ac:dyDescent="0.4">
      <c r="A443" s="18">
        <v>419</v>
      </c>
      <c r="B443" s="19"/>
      <c r="C443" s="19"/>
      <c r="D443" s="21"/>
      <c r="E443" s="31"/>
      <c r="F443" s="19"/>
      <c r="G443" s="19"/>
      <c r="H443" s="19"/>
      <c r="I443" s="19"/>
      <c r="J443" s="19"/>
      <c r="K443" s="19"/>
      <c r="L443" s="19"/>
      <c r="M443" s="19"/>
      <c r="N443" s="19"/>
      <c r="O443" s="19"/>
      <c r="P443" s="19"/>
      <c r="Q443" s="19"/>
      <c r="R443" s="19"/>
      <c r="S443" s="19"/>
      <c r="T443" s="19"/>
      <c r="AH443" s="23"/>
      <c r="AT443" s="23"/>
      <c r="CU443" s="23"/>
      <c r="CV443" s="23"/>
      <c r="CW443" s="23"/>
    </row>
    <row r="444" spans="1:101" s="18" customFormat="1" x14ac:dyDescent="0.4">
      <c r="A444" s="18">
        <v>420</v>
      </c>
      <c r="B444" s="19"/>
      <c r="C444" s="19"/>
      <c r="D444" s="21"/>
      <c r="E444" s="31"/>
      <c r="F444" s="19"/>
      <c r="G444" s="19"/>
      <c r="H444" s="19"/>
      <c r="I444" s="19"/>
      <c r="J444" s="19"/>
      <c r="K444" s="19"/>
      <c r="L444" s="19"/>
      <c r="M444" s="19"/>
      <c r="N444" s="19"/>
      <c r="O444" s="19"/>
      <c r="P444" s="19"/>
      <c r="Q444" s="19"/>
      <c r="R444" s="19"/>
      <c r="S444" s="19"/>
      <c r="T444" s="19"/>
      <c r="AH444" s="23"/>
      <c r="AT444" s="23"/>
      <c r="CU444" s="23"/>
      <c r="CV444" s="23"/>
      <c r="CW444" s="23"/>
    </row>
    <row r="445" spans="1:101" s="18" customFormat="1" x14ac:dyDescent="0.4">
      <c r="A445" s="18">
        <v>421</v>
      </c>
      <c r="B445" s="19"/>
      <c r="C445" s="19"/>
      <c r="D445" s="21"/>
      <c r="E445" s="31"/>
      <c r="F445" s="19"/>
      <c r="G445" s="19"/>
      <c r="H445" s="19"/>
      <c r="I445" s="19"/>
      <c r="J445" s="19"/>
      <c r="K445" s="19"/>
      <c r="L445" s="19"/>
      <c r="M445" s="19"/>
      <c r="N445" s="19"/>
      <c r="O445" s="19"/>
      <c r="P445" s="19"/>
      <c r="Q445" s="19"/>
      <c r="R445" s="19"/>
      <c r="S445" s="19"/>
      <c r="T445" s="19"/>
      <c r="AH445" s="23"/>
      <c r="AT445" s="23"/>
      <c r="CU445" s="23"/>
      <c r="CV445" s="23"/>
      <c r="CW445" s="23"/>
    </row>
    <row r="446" spans="1:101" s="18" customFormat="1" x14ac:dyDescent="0.4">
      <c r="A446" s="18">
        <v>422</v>
      </c>
      <c r="B446" s="19"/>
      <c r="C446" s="19"/>
      <c r="D446" s="21"/>
      <c r="E446" s="31"/>
      <c r="F446" s="19"/>
      <c r="G446" s="19"/>
      <c r="H446" s="19"/>
      <c r="I446" s="19"/>
      <c r="J446" s="19"/>
      <c r="K446" s="19"/>
      <c r="L446" s="19"/>
      <c r="M446" s="19"/>
      <c r="N446" s="19"/>
      <c r="O446" s="19"/>
      <c r="P446" s="19"/>
      <c r="Q446" s="19"/>
      <c r="R446" s="19"/>
      <c r="S446" s="19"/>
      <c r="T446" s="19"/>
      <c r="AH446" s="23"/>
      <c r="AT446" s="23"/>
      <c r="CU446" s="23"/>
      <c r="CV446" s="23"/>
      <c r="CW446" s="23"/>
    </row>
    <row r="447" spans="1:101" s="18" customFormat="1" x14ac:dyDescent="0.4">
      <c r="A447" s="18">
        <v>423</v>
      </c>
      <c r="B447" s="19"/>
      <c r="C447" s="19"/>
      <c r="D447" s="21"/>
      <c r="E447" s="31"/>
      <c r="F447" s="19"/>
      <c r="G447" s="19"/>
      <c r="H447" s="19"/>
      <c r="I447" s="19"/>
      <c r="J447" s="19"/>
      <c r="K447" s="19"/>
      <c r="L447" s="19"/>
      <c r="M447" s="19"/>
      <c r="N447" s="19"/>
      <c r="O447" s="19"/>
      <c r="P447" s="19"/>
      <c r="Q447" s="19"/>
      <c r="R447" s="19"/>
      <c r="S447" s="19"/>
      <c r="T447" s="19"/>
      <c r="AH447" s="23"/>
      <c r="AT447" s="23"/>
      <c r="CU447" s="23"/>
      <c r="CV447" s="23"/>
      <c r="CW447" s="23"/>
    </row>
    <row r="448" spans="1:101" s="18" customFormat="1" x14ac:dyDescent="0.4">
      <c r="A448" s="18">
        <v>424</v>
      </c>
      <c r="B448" s="19"/>
      <c r="C448" s="19"/>
      <c r="D448" s="21"/>
      <c r="E448" s="31"/>
      <c r="F448" s="19"/>
      <c r="G448" s="19"/>
      <c r="H448" s="19"/>
      <c r="I448" s="19"/>
      <c r="J448" s="19"/>
      <c r="K448" s="19"/>
      <c r="L448" s="19"/>
      <c r="M448" s="19"/>
      <c r="N448" s="19"/>
      <c r="O448" s="19"/>
      <c r="P448" s="19"/>
      <c r="Q448" s="19"/>
      <c r="R448" s="19"/>
      <c r="S448" s="19"/>
      <c r="T448" s="19"/>
      <c r="AH448" s="23"/>
      <c r="AT448" s="23"/>
      <c r="CU448" s="23"/>
      <c r="CV448" s="23"/>
      <c r="CW448" s="23"/>
    </row>
    <row r="449" spans="1:101" s="18" customFormat="1" x14ac:dyDescent="0.4">
      <c r="A449" s="18">
        <v>425</v>
      </c>
      <c r="B449" s="19"/>
      <c r="C449" s="19"/>
      <c r="D449" s="21"/>
      <c r="E449" s="31"/>
      <c r="F449" s="19"/>
      <c r="G449" s="19"/>
      <c r="H449" s="19"/>
      <c r="I449" s="19"/>
      <c r="J449" s="19"/>
      <c r="K449" s="19"/>
      <c r="L449" s="19"/>
      <c r="M449" s="19"/>
      <c r="N449" s="19"/>
      <c r="O449" s="19"/>
      <c r="P449" s="19"/>
      <c r="Q449" s="19"/>
      <c r="R449" s="19"/>
      <c r="S449" s="19"/>
      <c r="T449" s="19"/>
      <c r="AH449" s="23"/>
      <c r="AT449" s="23"/>
      <c r="CU449" s="23"/>
      <c r="CV449" s="23"/>
      <c r="CW449" s="23"/>
    </row>
    <row r="450" spans="1:101" s="18" customFormat="1" x14ac:dyDescent="0.4">
      <c r="A450" s="18">
        <v>426</v>
      </c>
      <c r="B450" s="19"/>
      <c r="C450" s="19"/>
      <c r="D450" s="21"/>
      <c r="E450" s="31"/>
      <c r="F450" s="19"/>
      <c r="G450" s="19"/>
      <c r="H450" s="19"/>
      <c r="I450" s="19"/>
      <c r="J450" s="19"/>
      <c r="K450" s="19"/>
      <c r="L450" s="19"/>
      <c r="M450" s="19"/>
      <c r="N450" s="19"/>
      <c r="O450" s="19"/>
      <c r="P450" s="19"/>
      <c r="Q450" s="19"/>
      <c r="R450" s="19"/>
      <c r="S450" s="19"/>
      <c r="T450" s="19"/>
      <c r="AH450" s="23"/>
      <c r="AT450" s="23"/>
      <c r="CU450" s="23"/>
      <c r="CV450" s="23"/>
      <c r="CW450" s="23"/>
    </row>
    <row r="451" spans="1:101" s="18" customFormat="1" x14ac:dyDescent="0.4">
      <c r="A451" s="18">
        <v>427</v>
      </c>
      <c r="B451" s="19"/>
      <c r="C451" s="19"/>
      <c r="D451" s="21"/>
      <c r="E451" s="31"/>
      <c r="F451" s="19"/>
      <c r="G451" s="19"/>
      <c r="H451" s="19"/>
      <c r="I451" s="19"/>
      <c r="J451" s="19"/>
      <c r="K451" s="19"/>
      <c r="L451" s="19"/>
      <c r="M451" s="19"/>
      <c r="N451" s="19"/>
      <c r="O451" s="19"/>
      <c r="P451" s="19"/>
      <c r="Q451" s="19"/>
      <c r="R451" s="19"/>
      <c r="S451" s="19"/>
      <c r="T451" s="19"/>
      <c r="AH451" s="23"/>
      <c r="AT451" s="23"/>
      <c r="CU451" s="23"/>
      <c r="CV451" s="23"/>
      <c r="CW451" s="23"/>
    </row>
    <row r="452" spans="1:101" s="18" customFormat="1" x14ac:dyDescent="0.4">
      <c r="A452" s="18">
        <v>428</v>
      </c>
      <c r="B452" s="19"/>
      <c r="C452" s="19"/>
      <c r="D452" s="21"/>
      <c r="E452" s="31"/>
      <c r="F452" s="19"/>
      <c r="G452" s="19"/>
      <c r="H452" s="19"/>
      <c r="I452" s="19"/>
      <c r="J452" s="19"/>
      <c r="K452" s="19"/>
      <c r="L452" s="19"/>
      <c r="M452" s="19"/>
      <c r="N452" s="19"/>
      <c r="O452" s="19"/>
      <c r="P452" s="19"/>
      <c r="Q452" s="19"/>
      <c r="R452" s="19"/>
      <c r="S452" s="19"/>
      <c r="T452" s="19"/>
      <c r="AH452" s="23"/>
      <c r="AT452" s="23"/>
      <c r="CU452" s="23"/>
      <c r="CV452" s="23"/>
      <c r="CW452" s="23"/>
    </row>
    <row r="453" spans="1:101" s="18" customFormat="1" x14ac:dyDescent="0.4">
      <c r="A453" s="18">
        <v>429</v>
      </c>
      <c r="B453" s="19"/>
      <c r="C453" s="19"/>
      <c r="D453" s="21"/>
      <c r="E453" s="31"/>
      <c r="F453" s="19"/>
      <c r="G453" s="19"/>
      <c r="H453" s="19"/>
      <c r="I453" s="19"/>
      <c r="J453" s="19"/>
      <c r="K453" s="19"/>
      <c r="L453" s="19"/>
      <c r="M453" s="19"/>
      <c r="N453" s="19"/>
      <c r="O453" s="19"/>
      <c r="P453" s="19"/>
      <c r="Q453" s="19"/>
      <c r="R453" s="19"/>
      <c r="S453" s="19"/>
      <c r="T453" s="19"/>
      <c r="AH453" s="23"/>
      <c r="AT453" s="23"/>
      <c r="CU453" s="23"/>
      <c r="CV453" s="23"/>
      <c r="CW453" s="23"/>
    </row>
    <row r="454" spans="1:101" s="18" customFormat="1" x14ac:dyDescent="0.4">
      <c r="A454" s="18">
        <v>430</v>
      </c>
      <c r="B454" s="19"/>
      <c r="C454" s="19"/>
      <c r="D454" s="21"/>
      <c r="E454" s="31"/>
      <c r="F454" s="19"/>
      <c r="G454" s="19"/>
      <c r="H454" s="19"/>
      <c r="I454" s="19"/>
      <c r="J454" s="19"/>
      <c r="K454" s="19"/>
      <c r="L454" s="19"/>
      <c r="M454" s="19"/>
      <c r="N454" s="19"/>
      <c r="O454" s="19"/>
      <c r="P454" s="19"/>
      <c r="Q454" s="19"/>
      <c r="R454" s="19"/>
      <c r="S454" s="19"/>
      <c r="T454" s="19"/>
      <c r="AH454" s="23"/>
      <c r="AT454" s="23"/>
      <c r="CU454" s="23"/>
      <c r="CV454" s="23"/>
      <c r="CW454" s="23"/>
    </row>
    <row r="455" spans="1:101" s="18" customFormat="1" x14ac:dyDescent="0.4">
      <c r="A455" s="18">
        <v>431</v>
      </c>
      <c r="B455" s="19"/>
      <c r="C455" s="19"/>
      <c r="D455" s="21"/>
      <c r="E455" s="31"/>
      <c r="F455" s="19"/>
      <c r="G455" s="19"/>
      <c r="H455" s="19"/>
      <c r="I455" s="19"/>
      <c r="J455" s="19"/>
      <c r="K455" s="19"/>
      <c r="L455" s="19"/>
      <c r="M455" s="19"/>
      <c r="N455" s="19"/>
      <c r="O455" s="19"/>
      <c r="P455" s="19"/>
      <c r="Q455" s="19"/>
      <c r="R455" s="19"/>
      <c r="S455" s="19"/>
      <c r="T455" s="19"/>
      <c r="AH455" s="23"/>
      <c r="AT455" s="23"/>
      <c r="CU455" s="23"/>
      <c r="CV455" s="23"/>
      <c r="CW455" s="23"/>
    </row>
    <row r="456" spans="1:101" s="18" customFormat="1" x14ac:dyDescent="0.4">
      <c r="A456" s="18">
        <v>432</v>
      </c>
      <c r="B456" s="19"/>
      <c r="C456" s="19"/>
      <c r="D456" s="21"/>
      <c r="E456" s="31"/>
      <c r="F456" s="19"/>
      <c r="G456" s="19"/>
      <c r="H456" s="19"/>
      <c r="I456" s="19"/>
      <c r="J456" s="19"/>
      <c r="K456" s="19"/>
      <c r="L456" s="19"/>
      <c r="M456" s="19"/>
      <c r="N456" s="19"/>
      <c r="O456" s="19"/>
      <c r="P456" s="19"/>
      <c r="Q456" s="19"/>
      <c r="R456" s="19"/>
      <c r="S456" s="19"/>
      <c r="T456" s="19"/>
      <c r="AH456" s="23"/>
      <c r="AT456" s="23"/>
      <c r="CU456" s="23"/>
      <c r="CV456" s="23"/>
      <c r="CW456" s="23"/>
    </row>
    <row r="457" spans="1:101" s="18" customFormat="1" x14ac:dyDescent="0.4">
      <c r="A457" s="18">
        <v>433</v>
      </c>
      <c r="B457" s="19"/>
      <c r="C457" s="19"/>
      <c r="D457" s="21"/>
      <c r="E457" s="31"/>
      <c r="F457" s="19"/>
      <c r="G457" s="19"/>
      <c r="H457" s="19"/>
      <c r="I457" s="19"/>
      <c r="J457" s="19"/>
      <c r="K457" s="19"/>
      <c r="L457" s="19"/>
      <c r="M457" s="19"/>
      <c r="N457" s="19"/>
      <c r="O457" s="19"/>
      <c r="P457" s="19"/>
      <c r="Q457" s="19"/>
      <c r="R457" s="19"/>
      <c r="S457" s="19"/>
      <c r="T457" s="19"/>
      <c r="AH457" s="23"/>
      <c r="AT457" s="23"/>
      <c r="CU457" s="23"/>
      <c r="CV457" s="23"/>
      <c r="CW457" s="23"/>
    </row>
    <row r="458" spans="1:101" s="18" customFormat="1" x14ac:dyDescent="0.4">
      <c r="A458" s="18">
        <v>434</v>
      </c>
      <c r="B458" s="19"/>
      <c r="C458" s="19"/>
      <c r="D458" s="21"/>
      <c r="E458" s="31"/>
      <c r="F458" s="19"/>
      <c r="G458" s="19"/>
      <c r="H458" s="19"/>
      <c r="I458" s="19"/>
      <c r="J458" s="19"/>
      <c r="K458" s="19"/>
      <c r="L458" s="19"/>
      <c r="M458" s="19"/>
      <c r="N458" s="19"/>
      <c r="O458" s="19"/>
      <c r="P458" s="19"/>
      <c r="Q458" s="19"/>
      <c r="R458" s="19"/>
      <c r="S458" s="19"/>
      <c r="T458" s="19"/>
      <c r="AH458" s="23"/>
      <c r="AT458" s="23"/>
      <c r="CU458" s="23"/>
      <c r="CV458" s="23"/>
      <c r="CW458" s="23"/>
    </row>
    <row r="459" spans="1:101" s="18" customFormat="1" x14ac:dyDescent="0.4">
      <c r="A459" s="18">
        <v>435</v>
      </c>
      <c r="B459" s="19"/>
      <c r="C459" s="19"/>
      <c r="D459" s="21"/>
      <c r="E459" s="31"/>
      <c r="F459" s="19"/>
      <c r="G459" s="19"/>
      <c r="H459" s="19"/>
      <c r="I459" s="19"/>
      <c r="J459" s="19"/>
      <c r="K459" s="19"/>
      <c r="L459" s="19"/>
      <c r="M459" s="19"/>
      <c r="N459" s="19"/>
      <c r="O459" s="19"/>
      <c r="P459" s="19"/>
      <c r="Q459" s="19"/>
      <c r="R459" s="19"/>
      <c r="S459" s="19"/>
      <c r="T459" s="19"/>
      <c r="AH459" s="23"/>
      <c r="AT459" s="23"/>
      <c r="CU459" s="23"/>
      <c r="CV459" s="23"/>
      <c r="CW459" s="23"/>
    </row>
    <row r="460" spans="1:101" s="18" customFormat="1" x14ac:dyDescent="0.4">
      <c r="A460" s="18">
        <v>436</v>
      </c>
      <c r="B460" s="19"/>
      <c r="C460" s="19"/>
      <c r="D460" s="21"/>
      <c r="E460" s="31"/>
      <c r="F460" s="19"/>
      <c r="G460" s="19"/>
      <c r="H460" s="19"/>
      <c r="I460" s="19"/>
      <c r="J460" s="19"/>
      <c r="K460" s="19"/>
      <c r="L460" s="19"/>
      <c r="M460" s="19"/>
      <c r="N460" s="19"/>
      <c r="O460" s="19"/>
      <c r="P460" s="19"/>
      <c r="Q460" s="19"/>
      <c r="R460" s="19"/>
      <c r="S460" s="19"/>
      <c r="T460" s="19"/>
      <c r="AH460" s="23"/>
      <c r="AT460" s="23"/>
      <c r="CU460" s="23"/>
      <c r="CV460" s="23"/>
      <c r="CW460" s="23"/>
    </row>
    <row r="461" spans="1:101" s="18" customFormat="1" x14ac:dyDescent="0.4">
      <c r="A461" s="18">
        <v>437</v>
      </c>
      <c r="B461" s="19"/>
      <c r="C461" s="19"/>
      <c r="D461" s="21"/>
      <c r="E461" s="31"/>
      <c r="F461" s="19"/>
      <c r="G461" s="19"/>
      <c r="H461" s="19"/>
      <c r="I461" s="19"/>
      <c r="J461" s="19"/>
      <c r="K461" s="19"/>
      <c r="L461" s="19"/>
      <c r="M461" s="19"/>
      <c r="N461" s="19"/>
      <c r="O461" s="19"/>
      <c r="P461" s="19"/>
      <c r="Q461" s="19"/>
      <c r="R461" s="19"/>
      <c r="S461" s="19"/>
      <c r="T461" s="19"/>
      <c r="AH461" s="23"/>
      <c r="AT461" s="23"/>
      <c r="CU461" s="23"/>
      <c r="CV461" s="23"/>
      <c r="CW461" s="23"/>
    </row>
    <row r="462" spans="1:101" s="18" customFormat="1" x14ac:dyDescent="0.4">
      <c r="A462" s="18">
        <v>438</v>
      </c>
      <c r="B462" s="19"/>
      <c r="C462" s="19"/>
      <c r="D462" s="21"/>
      <c r="E462" s="31"/>
      <c r="F462" s="19"/>
      <c r="G462" s="19"/>
      <c r="H462" s="19"/>
      <c r="I462" s="19"/>
      <c r="J462" s="19"/>
      <c r="K462" s="19"/>
      <c r="L462" s="19"/>
      <c r="M462" s="19"/>
      <c r="N462" s="19"/>
      <c r="O462" s="19"/>
      <c r="P462" s="19"/>
      <c r="Q462" s="19"/>
      <c r="R462" s="19"/>
      <c r="S462" s="19"/>
      <c r="T462" s="19"/>
      <c r="AH462" s="23"/>
      <c r="AT462" s="23"/>
      <c r="CU462" s="23"/>
      <c r="CV462" s="23"/>
      <c r="CW462" s="23"/>
    </row>
    <row r="463" spans="1:101" s="18" customFormat="1" x14ac:dyDescent="0.4">
      <c r="A463" s="18">
        <v>439</v>
      </c>
      <c r="B463" s="19"/>
      <c r="C463" s="19"/>
      <c r="D463" s="21"/>
      <c r="E463" s="31"/>
      <c r="F463" s="19"/>
      <c r="G463" s="19"/>
      <c r="H463" s="19"/>
      <c r="I463" s="19"/>
      <c r="J463" s="19"/>
      <c r="K463" s="19"/>
      <c r="L463" s="19"/>
      <c r="M463" s="19"/>
      <c r="N463" s="19"/>
      <c r="O463" s="19"/>
      <c r="P463" s="19"/>
      <c r="Q463" s="19"/>
      <c r="R463" s="19"/>
      <c r="S463" s="19"/>
      <c r="T463" s="19"/>
      <c r="AH463" s="23"/>
      <c r="AT463" s="23"/>
      <c r="CU463" s="23"/>
      <c r="CV463" s="23"/>
      <c r="CW463" s="23"/>
    </row>
    <row r="464" spans="1:101" s="18" customFormat="1" x14ac:dyDescent="0.4">
      <c r="A464" s="18">
        <v>440</v>
      </c>
      <c r="B464" s="19"/>
      <c r="C464" s="19"/>
      <c r="D464" s="21"/>
      <c r="E464" s="31"/>
      <c r="F464" s="19"/>
      <c r="G464" s="19"/>
      <c r="H464" s="19"/>
      <c r="I464" s="19"/>
      <c r="J464" s="19"/>
      <c r="K464" s="19"/>
      <c r="L464" s="19"/>
      <c r="M464" s="19"/>
      <c r="N464" s="19"/>
      <c r="O464" s="19"/>
      <c r="P464" s="19"/>
      <c r="Q464" s="19"/>
      <c r="R464" s="19"/>
      <c r="S464" s="19"/>
      <c r="T464" s="19"/>
      <c r="AH464" s="23"/>
      <c r="AT464" s="23"/>
      <c r="CU464" s="23"/>
      <c r="CV464" s="23"/>
      <c r="CW464" s="23"/>
    </row>
    <row r="465" spans="1:101" s="18" customFormat="1" x14ac:dyDescent="0.4">
      <c r="A465" s="18">
        <v>441</v>
      </c>
      <c r="B465" s="19"/>
      <c r="C465" s="19"/>
      <c r="D465" s="21"/>
      <c r="E465" s="31"/>
      <c r="F465" s="19"/>
      <c r="G465" s="19"/>
      <c r="H465" s="19"/>
      <c r="I465" s="19"/>
      <c r="J465" s="19"/>
      <c r="K465" s="19"/>
      <c r="L465" s="19"/>
      <c r="M465" s="19"/>
      <c r="N465" s="19"/>
      <c r="O465" s="19"/>
      <c r="P465" s="19"/>
      <c r="Q465" s="19"/>
      <c r="R465" s="19"/>
      <c r="S465" s="19"/>
      <c r="T465" s="19"/>
      <c r="AH465" s="23"/>
      <c r="AT465" s="23"/>
      <c r="CU465" s="23"/>
      <c r="CV465" s="23"/>
      <c r="CW465" s="23"/>
    </row>
    <row r="466" spans="1:101" s="18" customFormat="1" x14ac:dyDescent="0.4">
      <c r="A466" s="18">
        <v>442</v>
      </c>
      <c r="B466" s="19"/>
      <c r="C466" s="19"/>
      <c r="D466" s="21"/>
      <c r="E466" s="31"/>
      <c r="F466" s="19"/>
      <c r="G466" s="19"/>
      <c r="H466" s="19"/>
      <c r="I466" s="19"/>
      <c r="J466" s="19"/>
      <c r="K466" s="19"/>
      <c r="L466" s="19"/>
      <c r="M466" s="19"/>
      <c r="N466" s="19"/>
      <c r="O466" s="19"/>
      <c r="P466" s="19"/>
      <c r="Q466" s="19"/>
      <c r="R466" s="19"/>
      <c r="S466" s="19"/>
      <c r="T466" s="19"/>
      <c r="AH466" s="23"/>
      <c r="AT466" s="23"/>
      <c r="CU466" s="23"/>
      <c r="CV466" s="23"/>
      <c r="CW466" s="23"/>
    </row>
    <row r="467" spans="1:101" s="18" customFormat="1" x14ac:dyDescent="0.4">
      <c r="A467" s="18">
        <v>443</v>
      </c>
      <c r="B467" s="19"/>
      <c r="C467" s="19"/>
      <c r="D467" s="21"/>
      <c r="E467" s="31"/>
      <c r="F467" s="19"/>
      <c r="G467" s="19"/>
      <c r="H467" s="19"/>
      <c r="I467" s="19"/>
      <c r="J467" s="19"/>
      <c r="K467" s="19"/>
      <c r="L467" s="19"/>
      <c r="M467" s="19"/>
      <c r="N467" s="19"/>
      <c r="O467" s="19"/>
      <c r="P467" s="19"/>
      <c r="Q467" s="19"/>
      <c r="R467" s="19"/>
      <c r="S467" s="19"/>
      <c r="T467" s="19"/>
      <c r="AH467" s="23"/>
      <c r="AT467" s="23"/>
      <c r="CU467" s="23"/>
      <c r="CV467" s="23"/>
      <c r="CW467" s="23"/>
    </row>
    <row r="468" spans="1:101" s="18" customFormat="1" x14ac:dyDescent="0.4">
      <c r="A468" s="18">
        <v>444</v>
      </c>
      <c r="B468" s="19"/>
      <c r="C468" s="19"/>
      <c r="D468" s="21"/>
      <c r="E468" s="31"/>
      <c r="F468" s="19"/>
      <c r="G468" s="19"/>
      <c r="H468" s="19"/>
      <c r="I468" s="19"/>
      <c r="J468" s="19"/>
      <c r="K468" s="19"/>
      <c r="L468" s="19"/>
      <c r="M468" s="19"/>
      <c r="N468" s="19"/>
      <c r="O468" s="19"/>
      <c r="P468" s="19"/>
      <c r="Q468" s="19"/>
      <c r="R468" s="19"/>
      <c r="S468" s="19"/>
      <c r="T468" s="19"/>
      <c r="AH468" s="23"/>
      <c r="AT468" s="23"/>
      <c r="CU468" s="23"/>
      <c r="CV468" s="23"/>
      <c r="CW468" s="23"/>
    </row>
    <row r="469" spans="1:101" s="18" customFormat="1" x14ac:dyDescent="0.4">
      <c r="A469" s="18">
        <v>445</v>
      </c>
      <c r="B469" s="19"/>
      <c r="C469" s="19"/>
      <c r="D469" s="21"/>
      <c r="E469" s="31"/>
      <c r="F469" s="19"/>
      <c r="G469" s="19"/>
      <c r="H469" s="19"/>
      <c r="I469" s="19"/>
      <c r="J469" s="19"/>
      <c r="K469" s="19"/>
      <c r="L469" s="19"/>
      <c r="M469" s="19"/>
      <c r="N469" s="19"/>
      <c r="O469" s="19"/>
      <c r="P469" s="19"/>
      <c r="Q469" s="19"/>
      <c r="R469" s="19"/>
      <c r="S469" s="19"/>
      <c r="T469" s="19"/>
      <c r="AH469" s="23"/>
      <c r="AT469" s="23"/>
      <c r="CU469" s="23"/>
      <c r="CV469" s="23"/>
      <c r="CW469" s="23"/>
    </row>
    <row r="470" spans="1:101" s="18" customFormat="1" x14ac:dyDescent="0.4">
      <c r="A470" s="18">
        <v>446</v>
      </c>
      <c r="B470" s="19"/>
      <c r="C470" s="19"/>
      <c r="D470" s="21"/>
      <c r="E470" s="31"/>
      <c r="F470" s="19"/>
      <c r="G470" s="19"/>
      <c r="H470" s="19"/>
      <c r="I470" s="19"/>
      <c r="J470" s="19"/>
      <c r="K470" s="19"/>
      <c r="L470" s="19"/>
      <c r="M470" s="19"/>
      <c r="N470" s="19"/>
      <c r="O470" s="19"/>
      <c r="P470" s="19"/>
      <c r="Q470" s="19"/>
      <c r="R470" s="19"/>
      <c r="S470" s="19"/>
      <c r="T470" s="19"/>
      <c r="AH470" s="23"/>
      <c r="AT470" s="23"/>
      <c r="CU470" s="23"/>
      <c r="CV470" s="23"/>
      <c r="CW470" s="23"/>
    </row>
    <row r="471" spans="1:101" s="18" customFormat="1" x14ac:dyDescent="0.4">
      <c r="A471" s="18">
        <v>447</v>
      </c>
      <c r="B471" s="19"/>
      <c r="C471" s="19"/>
      <c r="D471" s="21"/>
      <c r="E471" s="31"/>
      <c r="F471" s="19"/>
      <c r="G471" s="19"/>
      <c r="H471" s="19"/>
      <c r="I471" s="19"/>
      <c r="J471" s="19"/>
      <c r="K471" s="19"/>
      <c r="L471" s="19"/>
      <c r="M471" s="19"/>
      <c r="N471" s="19"/>
      <c r="O471" s="19"/>
      <c r="P471" s="19"/>
      <c r="Q471" s="19"/>
      <c r="R471" s="19"/>
      <c r="S471" s="19"/>
      <c r="T471" s="19"/>
      <c r="AH471" s="23"/>
      <c r="AT471" s="23"/>
      <c r="CU471" s="23"/>
      <c r="CV471" s="23"/>
      <c r="CW471" s="23"/>
    </row>
    <row r="472" spans="1:101" s="18" customFormat="1" x14ac:dyDescent="0.4">
      <c r="A472" s="18">
        <v>448</v>
      </c>
      <c r="B472" s="19"/>
      <c r="C472" s="19"/>
      <c r="D472" s="21"/>
      <c r="E472" s="31"/>
      <c r="F472" s="19"/>
      <c r="G472" s="19"/>
      <c r="H472" s="19"/>
      <c r="I472" s="19"/>
      <c r="J472" s="19"/>
      <c r="K472" s="19"/>
      <c r="L472" s="19"/>
      <c r="M472" s="19"/>
      <c r="N472" s="19"/>
      <c r="O472" s="19"/>
      <c r="P472" s="19"/>
      <c r="Q472" s="19"/>
      <c r="R472" s="19"/>
      <c r="S472" s="19"/>
      <c r="T472" s="19"/>
      <c r="AH472" s="23"/>
      <c r="AT472" s="23"/>
      <c r="CU472" s="23"/>
      <c r="CV472" s="23"/>
      <c r="CW472" s="23"/>
    </row>
    <row r="473" spans="1:101" s="18" customFormat="1" x14ac:dyDescent="0.4">
      <c r="A473" s="18">
        <v>449</v>
      </c>
      <c r="B473" s="19"/>
      <c r="C473" s="19"/>
      <c r="D473" s="21"/>
      <c r="E473" s="31"/>
      <c r="F473" s="19"/>
      <c r="G473" s="19"/>
      <c r="H473" s="19"/>
      <c r="I473" s="19"/>
      <c r="J473" s="19"/>
      <c r="K473" s="19"/>
      <c r="L473" s="19"/>
      <c r="M473" s="19"/>
      <c r="N473" s="19"/>
      <c r="O473" s="19"/>
      <c r="P473" s="19"/>
      <c r="Q473" s="19"/>
      <c r="R473" s="19"/>
      <c r="S473" s="19"/>
      <c r="T473" s="19"/>
      <c r="AH473" s="23"/>
      <c r="AT473" s="23"/>
      <c r="CU473" s="23"/>
      <c r="CV473" s="23"/>
      <c r="CW473" s="23"/>
    </row>
    <row r="474" spans="1:101" s="18" customFormat="1" x14ac:dyDescent="0.4">
      <c r="A474" s="18">
        <v>450</v>
      </c>
      <c r="B474" s="19"/>
      <c r="C474" s="19"/>
      <c r="D474" s="21"/>
      <c r="E474" s="31"/>
      <c r="F474" s="19"/>
      <c r="G474" s="19"/>
      <c r="H474" s="19"/>
      <c r="I474" s="19"/>
      <c r="J474" s="19"/>
      <c r="K474" s="19"/>
      <c r="L474" s="19"/>
      <c r="M474" s="19"/>
      <c r="N474" s="19"/>
      <c r="O474" s="19"/>
      <c r="P474" s="19"/>
      <c r="Q474" s="19"/>
      <c r="R474" s="19"/>
      <c r="S474" s="19"/>
      <c r="T474" s="19"/>
      <c r="AH474" s="23"/>
      <c r="AT474" s="23"/>
      <c r="CU474" s="23"/>
      <c r="CV474" s="23"/>
      <c r="CW474" s="23"/>
    </row>
    <row r="475" spans="1:101" s="18" customFormat="1" x14ac:dyDescent="0.4">
      <c r="A475" s="18">
        <v>451</v>
      </c>
      <c r="B475" s="19"/>
      <c r="C475" s="19"/>
      <c r="D475" s="21"/>
      <c r="E475" s="31"/>
      <c r="F475" s="19"/>
      <c r="G475" s="19"/>
      <c r="H475" s="19"/>
      <c r="I475" s="19"/>
      <c r="J475" s="19"/>
      <c r="K475" s="19"/>
      <c r="L475" s="19"/>
      <c r="M475" s="19"/>
      <c r="N475" s="19"/>
      <c r="O475" s="19"/>
      <c r="P475" s="19"/>
      <c r="Q475" s="19"/>
      <c r="R475" s="19"/>
      <c r="S475" s="19"/>
      <c r="T475" s="19"/>
      <c r="AH475" s="23"/>
      <c r="AT475" s="23"/>
      <c r="CU475" s="23"/>
      <c r="CV475" s="23"/>
      <c r="CW475" s="23"/>
    </row>
    <row r="476" spans="1:101" s="18" customFormat="1" x14ac:dyDescent="0.4">
      <c r="A476" s="18">
        <v>452</v>
      </c>
      <c r="B476" s="19"/>
      <c r="C476" s="19"/>
      <c r="D476" s="21"/>
      <c r="E476" s="31"/>
      <c r="F476" s="19"/>
      <c r="G476" s="19"/>
      <c r="H476" s="19"/>
      <c r="I476" s="19"/>
      <c r="J476" s="19"/>
      <c r="K476" s="19"/>
      <c r="L476" s="19"/>
      <c r="M476" s="19"/>
      <c r="N476" s="19"/>
      <c r="O476" s="19"/>
      <c r="P476" s="19"/>
      <c r="Q476" s="19"/>
      <c r="R476" s="19"/>
      <c r="S476" s="19"/>
      <c r="T476" s="19"/>
      <c r="AH476" s="23"/>
      <c r="AT476" s="23"/>
      <c r="CU476" s="23"/>
      <c r="CV476" s="23"/>
      <c r="CW476" s="23"/>
    </row>
    <row r="477" spans="1:101" s="18" customFormat="1" x14ac:dyDescent="0.4">
      <c r="A477" s="18">
        <v>453</v>
      </c>
      <c r="B477" s="19"/>
      <c r="C477" s="19"/>
      <c r="D477" s="21"/>
      <c r="E477" s="31"/>
      <c r="F477" s="19"/>
      <c r="G477" s="19"/>
      <c r="H477" s="19"/>
      <c r="I477" s="19"/>
      <c r="J477" s="19"/>
      <c r="K477" s="19"/>
      <c r="L477" s="19"/>
      <c r="M477" s="19"/>
      <c r="N477" s="19"/>
      <c r="O477" s="19"/>
      <c r="P477" s="19"/>
      <c r="Q477" s="19"/>
      <c r="R477" s="19"/>
      <c r="S477" s="19"/>
      <c r="T477" s="19"/>
      <c r="AH477" s="23"/>
      <c r="AT477" s="23"/>
      <c r="CU477" s="23"/>
      <c r="CV477" s="23"/>
      <c r="CW477" s="23"/>
    </row>
    <row r="478" spans="1:101" s="18" customFormat="1" x14ac:dyDescent="0.4">
      <c r="A478" s="18">
        <v>454</v>
      </c>
      <c r="B478" s="19"/>
      <c r="C478" s="19"/>
      <c r="D478" s="21"/>
      <c r="E478" s="31"/>
      <c r="F478" s="19"/>
      <c r="G478" s="19"/>
      <c r="H478" s="19"/>
      <c r="I478" s="19"/>
      <c r="J478" s="19"/>
      <c r="K478" s="19"/>
      <c r="L478" s="19"/>
      <c r="M478" s="19"/>
      <c r="N478" s="19"/>
      <c r="O478" s="19"/>
      <c r="P478" s="19"/>
      <c r="Q478" s="19"/>
      <c r="R478" s="19"/>
      <c r="S478" s="19"/>
      <c r="T478" s="19"/>
      <c r="AH478" s="23"/>
      <c r="AT478" s="23"/>
      <c r="CU478" s="23"/>
      <c r="CV478" s="23"/>
      <c r="CW478" s="23"/>
    </row>
    <row r="479" spans="1:101" s="18" customFormat="1" x14ac:dyDescent="0.4">
      <c r="A479" s="18">
        <v>455</v>
      </c>
      <c r="B479" s="19"/>
      <c r="C479" s="19"/>
      <c r="D479" s="21"/>
      <c r="E479" s="31"/>
      <c r="F479" s="19"/>
      <c r="G479" s="19"/>
      <c r="H479" s="19"/>
      <c r="I479" s="19"/>
      <c r="J479" s="19"/>
      <c r="K479" s="19"/>
      <c r="L479" s="19"/>
      <c r="M479" s="19"/>
      <c r="N479" s="19"/>
      <c r="O479" s="19"/>
      <c r="P479" s="19"/>
      <c r="Q479" s="19"/>
      <c r="R479" s="19"/>
      <c r="S479" s="19"/>
      <c r="T479" s="19"/>
      <c r="AH479" s="23"/>
      <c r="AT479" s="23"/>
      <c r="CU479" s="23"/>
      <c r="CV479" s="23"/>
      <c r="CW479" s="23"/>
    </row>
    <row r="480" spans="1:101" s="18" customFormat="1" x14ac:dyDescent="0.4">
      <c r="A480" s="18">
        <v>456</v>
      </c>
      <c r="B480" s="19"/>
      <c r="C480" s="19"/>
      <c r="D480" s="21"/>
      <c r="E480" s="31"/>
      <c r="F480" s="19"/>
      <c r="G480" s="19"/>
      <c r="H480" s="19"/>
      <c r="I480" s="19"/>
      <c r="J480" s="19"/>
      <c r="K480" s="19"/>
      <c r="L480" s="19"/>
      <c r="M480" s="19"/>
      <c r="N480" s="19"/>
      <c r="O480" s="19"/>
      <c r="P480" s="19"/>
      <c r="Q480" s="19"/>
      <c r="R480" s="19"/>
      <c r="S480" s="19"/>
      <c r="T480" s="19"/>
      <c r="AH480" s="23"/>
      <c r="AT480" s="23"/>
      <c r="CU480" s="23"/>
      <c r="CV480" s="23"/>
      <c r="CW480" s="23"/>
    </row>
    <row r="481" spans="1:101" s="18" customFormat="1" x14ac:dyDescent="0.4">
      <c r="A481" s="18">
        <v>457</v>
      </c>
      <c r="B481" s="19"/>
      <c r="C481" s="19"/>
      <c r="D481" s="21"/>
      <c r="E481" s="31"/>
      <c r="F481" s="19"/>
      <c r="G481" s="19"/>
      <c r="H481" s="19"/>
      <c r="I481" s="19"/>
      <c r="J481" s="19"/>
      <c r="K481" s="19"/>
      <c r="L481" s="19"/>
      <c r="M481" s="19"/>
      <c r="N481" s="19"/>
      <c r="O481" s="19"/>
      <c r="P481" s="19"/>
      <c r="Q481" s="19"/>
      <c r="R481" s="19"/>
      <c r="S481" s="19"/>
      <c r="T481" s="19"/>
      <c r="AH481" s="23"/>
      <c r="AT481" s="23"/>
      <c r="CU481" s="23"/>
      <c r="CV481" s="23"/>
      <c r="CW481" s="23"/>
    </row>
    <row r="482" spans="1:101" s="18" customFormat="1" x14ac:dyDescent="0.4">
      <c r="A482" s="18">
        <v>458</v>
      </c>
      <c r="B482" s="19"/>
      <c r="C482" s="19"/>
      <c r="D482" s="21"/>
      <c r="E482" s="31"/>
      <c r="F482" s="19"/>
      <c r="G482" s="19"/>
      <c r="H482" s="19"/>
      <c r="I482" s="19"/>
      <c r="J482" s="19"/>
      <c r="K482" s="19"/>
      <c r="L482" s="19"/>
      <c r="M482" s="19"/>
      <c r="N482" s="19"/>
      <c r="O482" s="19"/>
      <c r="P482" s="19"/>
      <c r="Q482" s="19"/>
      <c r="R482" s="19"/>
      <c r="S482" s="19"/>
      <c r="T482" s="19"/>
      <c r="AH482" s="23"/>
      <c r="AT482" s="23"/>
      <c r="CU482" s="23"/>
      <c r="CV482" s="23"/>
      <c r="CW482" s="23"/>
    </row>
    <row r="483" spans="1:101" s="18" customFormat="1" x14ac:dyDescent="0.4">
      <c r="A483" s="18">
        <v>459</v>
      </c>
      <c r="B483" s="19"/>
      <c r="C483" s="19"/>
      <c r="D483" s="21"/>
      <c r="E483" s="31"/>
      <c r="F483" s="19"/>
      <c r="G483" s="19"/>
      <c r="H483" s="19"/>
      <c r="I483" s="19"/>
      <c r="J483" s="19"/>
      <c r="K483" s="19"/>
      <c r="L483" s="19"/>
      <c r="M483" s="19"/>
      <c r="N483" s="19"/>
      <c r="O483" s="19"/>
      <c r="P483" s="19"/>
      <c r="Q483" s="19"/>
      <c r="R483" s="19"/>
      <c r="S483" s="19"/>
      <c r="T483" s="19"/>
      <c r="AH483" s="23"/>
      <c r="AT483" s="23"/>
      <c r="CU483" s="23"/>
      <c r="CV483" s="23"/>
      <c r="CW483" s="23"/>
    </row>
    <row r="484" spans="1:101" s="18" customFormat="1" x14ac:dyDescent="0.4">
      <c r="A484" s="18">
        <v>460</v>
      </c>
      <c r="B484" s="19"/>
      <c r="C484" s="19"/>
      <c r="D484" s="21"/>
      <c r="E484" s="31"/>
      <c r="F484" s="19"/>
      <c r="G484" s="19"/>
      <c r="H484" s="19"/>
      <c r="I484" s="19"/>
      <c r="J484" s="19"/>
      <c r="K484" s="19"/>
      <c r="L484" s="19"/>
      <c r="M484" s="19"/>
      <c r="N484" s="19"/>
      <c r="O484" s="19"/>
      <c r="P484" s="19"/>
      <c r="Q484" s="19"/>
      <c r="R484" s="19"/>
      <c r="S484" s="19"/>
      <c r="T484" s="19"/>
      <c r="AH484" s="23"/>
      <c r="AT484" s="23"/>
      <c r="CU484" s="23"/>
      <c r="CV484" s="23"/>
      <c r="CW484" s="23"/>
    </row>
    <row r="485" spans="1:101" s="18" customFormat="1" x14ac:dyDescent="0.4">
      <c r="A485" s="18">
        <v>461</v>
      </c>
      <c r="B485" s="19"/>
      <c r="C485" s="19"/>
      <c r="D485" s="21"/>
      <c r="E485" s="31"/>
      <c r="F485" s="19"/>
      <c r="G485" s="19"/>
      <c r="H485" s="19"/>
      <c r="I485" s="19"/>
      <c r="J485" s="19"/>
      <c r="K485" s="19"/>
      <c r="L485" s="19"/>
      <c r="M485" s="19"/>
      <c r="N485" s="19"/>
      <c r="O485" s="19"/>
      <c r="P485" s="19"/>
      <c r="Q485" s="19"/>
      <c r="R485" s="19"/>
      <c r="S485" s="19"/>
      <c r="T485" s="19"/>
      <c r="AH485" s="23"/>
      <c r="AT485" s="23"/>
      <c r="CU485" s="23"/>
      <c r="CV485" s="23"/>
      <c r="CW485" s="23"/>
    </row>
    <row r="486" spans="1:101" s="18" customFormat="1" x14ac:dyDescent="0.4">
      <c r="A486" s="18">
        <v>462</v>
      </c>
      <c r="B486" s="19"/>
      <c r="C486" s="19"/>
      <c r="D486" s="21"/>
      <c r="E486" s="31"/>
      <c r="F486" s="19"/>
      <c r="G486" s="19"/>
      <c r="H486" s="19"/>
      <c r="I486" s="19"/>
      <c r="J486" s="19"/>
      <c r="K486" s="19"/>
      <c r="L486" s="19"/>
      <c r="M486" s="19"/>
      <c r="N486" s="19"/>
      <c r="O486" s="19"/>
      <c r="P486" s="19"/>
      <c r="Q486" s="19"/>
      <c r="R486" s="19"/>
      <c r="S486" s="19"/>
      <c r="T486" s="19"/>
      <c r="AH486" s="23"/>
      <c r="AT486" s="23"/>
      <c r="CU486" s="23"/>
      <c r="CV486" s="23"/>
      <c r="CW486" s="23"/>
    </row>
    <row r="487" spans="1:101" s="18" customFormat="1" x14ac:dyDescent="0.4">
      <c r="A487" s="18">
        <v>463</v>
      </c>
      <c r="B487" s="19"/>
      <c r="C487" s="19"/>
      <c r="D487" s="21"/>
      <c r="E487" s="31"/>
      <c r="F487" s="19"/>
      <c r="G487" s="19"/>
      <c r="H487" s="19"/>
      <c r="I487" s="19"/>
      <c r="J487" s="19"/>
      <c r="K487" s="19"/>
      <c r="L487" s="19"/>
      <c r="M487" s="19"/>
      <c r="N487" s="19"/>
      <c r="O487" s="19"/>
      <c r="P487" s="19"/>
      <c r="Q487" s="19"/>
      <c r="R487" s="19"/>
      <c r="S487" s="19"/>
      <c r="T487" s="19"/>
      <c r="AH487" s="23"/>
      <c r="AT487" s="23"/>
      <c r="CU487" s="23"/>
      <c r="CV487" s="23"/>
      <c r="CW487" s="23"/>
    </row>
    <row r="488" spans="1:101" s="18" customFormat="1" x14ac:dyDescent="0.4">
      <c r="A488" s="18">
        <v>464</v>
      </c>
      <c r="B488" s="19"/>
      <c r="C488" s="19"/>
      <c r="D488" s="21"/>
      <c r="E488" s="31"/>
      <c r="F488" s="19"/>
      <c r="G488" s="19"/>
      <c r="H488" s="19"/>
      <c r="I488" s="19"/>
      <c r="J488" s="19"/>
      <c r="K488" s="19"/>
      <c r="L488" s="19"/>
      <c r="M488" s="19"/>
      <c r="N488" s="19"/>
      <c r="O488" s="19"/>
      <c r="P488" s="19"/>
      <c r="Q488" s="19"/>
      <c r="R488" s="19"/>
      <c r="S488" s="19"/>
      <c r="T488" s="19"/>
      <c r="AH488" s="23"/>
      <c r="AT488" s="23"/>
      <c r="CU488" s="23"/>
      <c r="CV488" s="23"/>
      <c r="CW488" s="23"/>
    </row>
    <row r="489" spans="1:101" s="18" customFormat="1" x14ac:dyDescent="0.4">
      <c r="A489" s="18">
        <v>465</v>
      </c>
      <c r="B489" s="19"/>
      <c r="C489" s="19"/>
      <c r="D489" s="21"/>
      <c r="E489" s="31"/>
      <c r="F489" s="19"/>
      <c r="G489" s="19"/>
      <c r="H489" s="19"/>
      <c r="I489" s="19"/>
      <c r="J489" s="19"/>
      <c r="K489" s="19"/>
      <c r="L489" s="19"/>
      <c r="M489" s="19"/>
      <c r="N489" s="19"/>
      <c r="O489" s="19"/>
      <c r="P489" s="19"/>
      <c r="Q489" s="19"/>
      <c r="R489" s="19"/>
      <c r="S489" s="19"/>
      <c r="T489" s="19"/>
      <c r="AH489" s="23"/>
      <c r="AT489" s="23"/>
      <c r="CU489" s="23"/>
      <c r="CV489" s="23"/>
      <c r="CW489" s="23"/>
    </row>
    <row r="490" spans="1:101" s="18" customFormat="1" x14ac:dyDescent="0.4">
      <c r="A490" s="18">
        <v>466</v>
      </c>
      <c r="B490" s="19"/>
      <c r="C490" s="19"/>
      <c r="D490" s="21"/>
      <c r="E490" s="31"/>
      <c r="F490" s="19"/>
      <c r="G490" s="19"/>
      <c r="H490" s="19"/>
      <c r="I490" s="19"/>
      <c r="J490" s="19"/>
      <c r="K490" s="19"/>
      <c r="L490" s="19"/>
      <c r="M490" s="19"/>
      <c r="N490" s="19"/>
      <c r="O490" s="19"/>
      <c r="P490" s="19"/>
      <c r="Q490" s="19"/>
      <c r="R490" s="19"/>
      <c r="S490" s="19"/>
      <c r="T490" s="19"/>
      <c r="AH490" s="23"/>
      <c r="AT490" s="23"/>
      <c r="CU490" s="23"/>
      <c r="CV490" s="23"/>
      <c r="CW490" s="23"/>
    </row>
    <row r="491" spans="1:101" s="18" customFormat="1" x14ac:dyDescent="0.4">
      <c r="A491" s="18">
        <v>467</v>
      </c>
      <c r="B491" s="19"/>
      <c r="C491" s="19"/>
      <c r="D491" s="21"/>
      <c r="E491" s="31"/>
      <c r="F491" s="19"/>
      <c r="G491" s="19"/>
      <c r="H491" s="19"/>
      <c r="I491" s="19"/>
      <c r="J491" s="19"/>
      <c r="K491" s="19"/>
      <c r="L491" s="19"/>
      <c r="M491" s="19"/>
      <c r="N491" s="19"/>
      <c r="O491" s="19"/>
      <c r="P491" s="19"/>
      <c r="Q491" s="19"/>
      <c r="R491" s="19"/>
      <c r="S491" s="19"/>
      <c r="T491" s="19"/>
      <c r="AH491" s="23"/>
      <c r="AT491" s="23"/>
      <c r="CU491" s="23"/>
      <c r="CV491" s="23"/>
      <c r="CW491" s="23"/>
    </row>
    <row r="492" spans="1:101" s="18" customFormat="1" x14ac:dyDescent="0.4">
      <c r="A492" s="18">
        <v>468</v>
      </c>
      <c r="B492" s="19"/>
      <c r="C492" s="19"/>
      <c r="D492" s="21"/>
      <c r="E492" s="31"/>
      <c r="F492" s="19"/>
      <c r="G492" s="19"/>
      <c r="H492" s="19"/>
      <c r="I492" s="19"/>
      <c r="J492" s="19"/>
      <c r="K492" s="19"/>
      <c r="L492" s="19"/>
      <c r="M492" s="19"/>
      <c r="N492" s="19"/>
      <c r="O492" s="19"/>
      <c r="P492" s="19"/>
      <c r="Q492" s="19"/>
      <c r="R492" s="19"/>
      <c r="S492" s="19"/>
      <c r="T492" s="19"/>
      <c r="AH492" s="23"/>
      <c r="AT492" s="23"/>
      <c r="CU492" s="23"/>
      <c r="CV492" s="23"/>
      <c r="CW492" s="23"/>
    </row>
    <row r="493" spans="1:101" s="18" customFormat="1" x14ac:dyDescent="0.4">
      <c r="A493" s="18">
        <v>469</v>
      </c>
      <c r="B493" s="19"/>
      <c r="C493" s="19"/>
      <c r="D493" s="21"/>
      <c r="E493" s="31"/>
      <c r="F493" s="19"/>
      <c r="G493" s="19"/>
      <c r="H493" s="19"/>
      <c r="I493" s="19"/>
      <c r="J493" s="19"/>
      <c r="K493" s="19"/>
      <c r="L493" s="19"/>
      <c r="M493" s="19"/>
      <c r="N493" s="19"/>
      <c r="O493" s="19"/>
      <c r="P493" s="19"/>
      <c r="Q493" s="19"/>
      <c r="R493" s="19"/>
      <c r="S493" s="19"/>
      <c r="T493" s="19"/>
      <c r="AH493" s="23"/>
      <c r="AT493" s="23"/>
      <c r="CU493" s="23"/>
      <c r="CV493" s="23"/>
      <c r="CW493" s="23"/>
    </row>
    <row r="494" spans="1:101" s="18" customFormat="1" x14ac:dyDescent="0.4">
      <c r="A494" s="18">
        <v>470</v>
      </c>
      <c r="B494" s="19"/>
      <c r="C494" s="19"/>
      <c r="D494" s="21"/>
      <c r="E494" s="31"/>
      <c r="F494" s="19"/>
      <c r="G494" s="19"/>
      <c r="H494" s="19"/>
      <c r="I494" s="19"/>
      <c r="J494" s="19"/>
      <c r="K494" s="19"/>
      <c r="L494" s="19"/>
      <c r="M494" s="19"/>
      <c r="N494" s="19"/>
      <c r="O494" s="19"/>
      <c r="P494" s="19"/>
      <c r="Q494" s="19"/>
      <c r="R494" s="19"/>
      <c r="S494" s="19"/>
      <c r="T494" s="19"/>
      <c r="AH494" s="23"/>
      <c r="AT494" s="23"/>
      <c r="CU494" s="23"/>
      <c r="CV494" s="23"/>
      <c r="CW494" s="23"/>
    </row>
    <row r="495" spans="1:101" s="18" customFormat="1" x14ac:dyDescent="0.4">
      <c r="A495" s="18">
        <v>471</v>
      </c>
      <c r="B495" s="19"/>
      <c r="C495" s="19"/>
      <c r="D495" s="21"/>
      <c r="E495" s="31"/>
      <c r="F495" s="19"/>
      <c r="G495" s="19"/>
      <c r="H495" s="19"/>
      <c r="I495" s="19"/>
      <c r="J495" s="19"/>
      <c r="K495" s="19"/>
      <c r="L495" s="19"/>
      <c r="M495" s="19"/>
      <c r="N495" s="19"/>
      <c r="O495" s="19"/>
      <c r="P495" s="19"/>
      <c r="Q495" s="19"/>
      <c r="R495" s="19"/>
      <c r="S495" s="19"/>
      <c r="T495" s="19"/>
      <c r="AH495" s="23"/>
      <c r="AT495" s="23"/>
      <c r="CU495" s="23"/>
      <c r="CV495" s="23"/>
      <c r="CW495" s="23"/>
    </row>
    <row r="496" spans="1:101" s="18" customFormat="1" x14ac:dyDescent="0.4">
      <c r="A496" s="18">
        <v>472</v>
      </c>
      <c r="B496" s="19"/>
      <c r="C496" s="19"/>
      <c r="D496" s="21"/>
      <c r="E496" s="31"/>
      <c r="F496" s="19"/>
      <c r="G496" s="19"/>
      <c r="H496" s="19"/>
      <c r="I496" s="19"/>
      <c r="J496" s="19"/>
      <c r="K496" s="19"/>
      <c r="L496" s="19"/>
      <c r="M496" s="19"/>
      <c r="N496" s="19"/>
      <c r="O496" s="19"/>
      <c r="P496" s="19"/>
      <c r="Q496" s="19"/>
      <c r="R496" s="19"/>
      <c r="S496" s="19"/>
      <c r="T496" s="19"/>
      <c r="AH496" s="23"/>
      <c r="AT496" s="23"/>
      <c r="CU496" s="23"/>
      <c r="CV496" s="23"/>
      <c r="CW496" s="23"/>
    </row>
    <row r="497" spans="1:101" s="18" customFormat="1" x14ac:dyDescent="0.4">
      <c r="A497" s="18">
        <v>473</v>
      </c>
      <c r="B497" s="19"/>
      <c r="C497" s="19"/>
      <c r="D497" s="21"/>
      <c r="E497" s="31"/>
      <c r="F497" s="19"/>
      <c r="G497" s="19"/>
      <c r="H497" s="19"/>
      <c r="I497" s="19"/>
      <c r="J497" s="19"/>
      <c r="K497" s="19"/>
      <c r="L497" s="19"/>
      <c r="M497" s="19"/>
      <c r="N497" s="19"/>
      <c r="O497" s="19"/>
      <c r="P497" s="19"/>
      <c r="Q497" s="19"/>
      <c r="R497" s="19"/>
      <c r="S497" s="19"/>
      <c r="T497" s="19"/>
      <c r="AH497" s="23"/>
      <c r="AT497" s="23"/>
      <c r="CU497" s="23"/>
      <c r="CV497" s="23"/>
      <c r="CW497" s="23"/>
    </row>
    <row r="498" spans="1:101" s="18" customFormat="1" x14ac:dyDescent="0.4">
      <c r="A498" s="18">
        <v>474</v>
      </c>
      <c r="B498" s="19"/>
      <c r="C498" s="19"/>
      <c r="D498" s="21"/>
      <c r="E498" s="31"/>
      <c r="F498" s="19"/>
      <c r="G498" s="19"/>
      <c r="H498" s="19"/>
      <c r="I498" s="19"/>
      <c r="J498" s="19"/>
      <c r="K498" s="19"/>
      <c r="L498" s="19"/>
      <c r="M498" s="19"/>
      <c r="N498" s="19"/>
      <c r="O498" s="19"/>
      <c r="P498" s="19"/>
      <c r="Q498" s="19"/>
      <c r="R498" s="19"/>
      <c r="S498" s="19"/>
      <c r="T498" s="19"/>
      <c r="AH498" s="23"/>
      <c r="AT498" s="23"/>
      <c r="CU498" s="23"/>
      <c r="CV498" s="23"/>
      <c r="CW498" s="23"/>
    </row>
    <row r="499" spans="1:101" s="18" customFormat="1" x14ac:dyDescent="0.4">
      <c r="A499" s="18">
        <v>475</v>
      </c>
      <c r="B499" s="19"/>
      <c r="C499" s="19"/>
      <c r="D499" s="21"/>
      <c r="E499" s="31"/>
      <c r="F499" s="19"/>
      <c r="G499" s="19"/>
      <c r="H499" s="19"/>
      <c r="I499" s="19"/>
      <c r="J499" s="19"/>
      <c r="K499" s="19"/>
      <c r="L499" s="19"/>
      <c r="M499" s="19"/>
      <c r="N499" s="19"/>
      <c r="O499" s="19"/>
      <c r="P499" s="19"/>
      <c r="Q499" s="19"/>
      <c r="R499" s="19"/>
      <c r="S499" s="19"/>
      <c r="T499" s="19"/>
      <c r="AH499" s="23"/>
      <c r="AT499" s="23"/>
      <c r="CU499" s="23"/>
      <c r="CV499" s="23"/>
      <c r="CW499" s="23"/>
    </row>
    <row r="500" spans="1:101" s="18" customFormat="1" x14ac:dyDescent="0.4">
      <c r="A500" s="18">
        <v>476</v>
      </c>
      <c r="B500" s="19"/>
      <c r="C500" s="19"/>
      <c r="D500" s="21"/>
      <c r="E500" s="31"/>
      <c r="F500" s="19"/>
      <c r="G500" s="19"/>
      <c r="H500" s="19"/>
      <c r="I500" s="19"/>
      <c r="J500" s="19"/>
      <c r="K500" s="19"/>
      <c r="L500" s="19"/>
      <c r="M500" s="19"/>
      <c r="N500" s="19"/>
      <c r="O500" s="19"/>
      <c r="P500" s="19"/>
      <c r="Q500" s="19"/>
      <c r="R500" s="19"/>
      <c r="S500" s="19"/>
      <c r="T500" s="19"/>
      <c r="AH500" s="23"/>
      <c r="AT500" s="23"/>
      <c r="CU500" s="23"/>
      <c r="CV500" s="23"/>
      <c r="CW500" s="23"/>
    </row>
    <row r="501" spans="1:101" s="18" customFormat="1" x14ac:dyDescent="0.4">
      <c r="A501" s="18">
        <v>477</v>
      </c>
      <c r="B501" s="19"/>
      <c r="C501" s="19"/>
      <c r="D501" s="21"/>
      <c r="E501" s="31"/>
      <c r="F501" s="19"/>
      <c r="G501" s="19"/>
      <c r="H501" s="19"/>
      <c r="I501" s="19"/>
      <c r="J501" s="19"/>
      <c r="K501" s="19"/>
      <c r="L501" s="19"/>
      <c r="M501" s="19"/>
      <c r="N501" s="19"/>
      <c r="O501" s="19"/>
      <c r="P501" s="19"/>
      <c r="Q501" s="19"/>
      <c r="R501" s="19"/>
      <c r="S501" s="19"/>
      <c r="T501" s="19"/>
      <c r="AH501" s="23"/>
      <c r="AT501" s="23"/>
      <c r="CU501" s="23"/>
      <c r="CV501" s="23"/>
      <c r="CW501" s="23"/>
    </row>
    <row r="502" spans="1:101" s="18" customFormat="1" x14ac:dyDescent="0.4">
      <c r="A502" s="18">
        <v>478</v>
      </c>
      <c r="B502" s="19"/>
      <c r="C502" s="19"/>
      <c r="D502" s="21"/>
      <c r="E502" s="31"/>
      <c r="F502" s="19"/>
      <c r="G502" s="19"/>
      <c r="H502" s="19"/>
      <c r="I502" s="19"/>
      <c r="J502" s="19"/>
      <c r="K502" s="19"/>
      <c r="L502" s="19"/>
      <c r="M502" s="19"/>
      <c r="N502" s="19"/>
      <c r="O502" s="19"/>
      <c r="P502" s="19"/>
      <c r="Q502" s="19"/>
      <c r="R502" s="19"/>
      <c r="S502" s="19"/>
      <c r="T502" s="19"/>
      <c r="AH502" s="23"/>
      <c r="AT502" s="23"/>
      <c r="CU502" s="23"/>
      <c r="CV502" s="23"/>
      <c r="CW502" s="23"/>
    </row>
    <row r="503" spans="1:101" s="18" customFormat="1" x14ac:dyDescent="0.4">
      <c r="A503" s="18">
        <v>479</v>
      </c>
      <c r="B503" s="19"/>
      <c r="C503" s="19"/>
      <c r="D503" s="21"/>
      <c r="E503" s="31"/>
      <c r="F503" s="19"/>
      <c r="G503" s="19"/>
      <c r="H503" s="19"/>
      <c r="I503" s="19"/>
      <c r="J503" s="19"/>
      <c r="K503" s="19"/>
      <c r="L503" s="19"/>
      <c r="M503" s="19"/>
      <c r="N503" s="19"/>
      <c r="O503" s="19"/>
      <c r="P503" s="19"/>
      <c r="Q503" s="19"/>
      <c r="R503" s="19"/>
      <c r="S503" s="19"/>
      <c r="T503" s="19"/>
      <c r="AH503" s="23"/>
      <c r="AT503" s="23"/>
      <c r="CU503" s="23"/>
      <c r="CV503" s="23"/>
      <c r="CW503" s="23"/>
    </row>
    <row r="504" spans="1:101" s="18" customFormat="1" x14ac:dyDescent="0.4">
      <c r="A504" s="18">
        <v>480</v>
      </c>
      <c r="B504" s="19"/>
      <c r="C504" s="19"/>
      <c r="D504" s="21"/>
      <c r="E504" s="31"/>
      <c r="F504" s="19"/>
      <c r="G504" s="19"/>
      <c r="H504" s="19"/>
      <c r="I504" s="19"/>
      <c r="J504" s="19"/>
      <c r="K504" s="19"/>
      <c r="L504" s="19"/>
      <c r="M504" s="19"/>
      <c r="N504" s="19"/>
      <c r="O504" s="19"/>
      <c r="P504" s="19"/>
      <c r="Q504" s="19"/>
      <c r="R504" s="19"/>
      <c r="S504" s="19"/>
      <c r="T504" s="19"/>
      <c r="AH504" s="23"/>
      <c r="AT504" s="23"/>
      <c r="CU504" s="23"/>
      <c r="CV504" s="23"/>
      <c r="CW504" s="23"/>
    </row>
    <row r="505" spans="1:101" s="18" customFormat="1" x14ac:dyDescent="0.4">
      <c r="A505" s="18">
        <v>481</v>
      </c>
      <c r="B505" s="19"/>
      <c r="C505" s="19"/>
      <c r="D505" s="21"/>
      <c r="E505" s="31"/>
      <c r="F505" s="19"/>
      <c r="G505" s="19"/>
      <c r="H505" s="19"/>
      <c r="I505" s="19"/>
      <c r="J505" s="19"/>
      <c r="K505" s="19"/>
      <c r="L505" s="19"/>
      <c r="M505" s="19"/>
      <c r="N505" s="19"/>
      <c r="O505" s="19"/>
      <c r="P505" s="19"/>
      <c r="Q505" s="19"/>
      <c r="R505" s="19"/>
      <c r="S505" s="19"/>
      <c r="T505" s="19"/>
      <c r="AH505" s="23"/>
      <c r="AT505" s="23"/>
      <c r="CU505" s="23"/>
      <c r="CV505" s="23"/>
      <c r="CW505" s="23"/>
    </row>
    <row r="506" spans="1:101" s="18" customFormat="1" x14ac:dyDescent="0.4">
      <c r="A506" s="18">
        <v>482</v>
      </c>
      <c r="B506" s="19"/>
      <c r="C506" s="19"/>
      <c r="D506" s="21"/>
      <c r="E506" s="31"/>
      <c r="F506" s="19"/>
      <c r="G506" s="19"/>
      <c r="H506" s="19"/>
      <c r="I506" s="19"/>
      <c r="J506" s="19"/>
      <c r="K506" s="19"/>
      <c r="L506" s="19"/>
      <c r="M506" s="19"/>
      <c r="N506" s="19"/>
      <c r="O506" s="19"/>
      <c r="P506" s="19"/>
      <c r="Q506" s="19"/>
      <c r="R506" s="19"/>
      <c r="S506" s="19"/>
      <c r="T506" s="19"/>
      <c r="AH506" s="23"/>
      <c r="AT506" s="23"/>
      <c r="CU506" s="23"/>
      <c r="CV506" s="23"/>
      <c r="CW506" s="23"/>
    </row>
    <row r="507" spans="1:101" s="18" customFormat="1" x14ac:dyDescent="0.4">
      <c r="A507" s="18">
        <v>483</v>
      </c>
      <c r="B507" s="19"/>
      <c r="C507" s="19"/>
      <c r="D507" s="21"/>
      <c r="E507" s="31"/>
      <c r="F507" s="19"/>
      <c r="G507" s="19"/>
      <c r="H507" s="19"/>
      <c r="I507" s="19"/>
      <c r="J507" s="19"/>
      <c r="K507" s="19"/>
      <c r="L507" s="19"/>
      <c r="M507" s="19"/>
      <c r="N507" s="19"/>
      <c r="O507" s="19"/>
      <c r="P507" s="19"/>
      <c r="Q507" s="19"/>
      <c r="R507" s="19"/>
      <c r="S507" s="19"/>
      <c r="T507" s="19"/>
      <c r="AH507" s="23"/>
      <c r="AT507" s="23"/>
      <c r="CU507" s="23"/>
      <c r="CV507" s="23"/>
      <c r="CW507" s="23"/>
    </row>
    <row r="508" spans="1:101" s="18" customFormat="1" x14ac:dyDescent="0.4">
      <c r="A508" s="18">
        <v>484</v>
      </c>
      <c r="B508" s="19"/>
      <c r="C508" s="19"/>
      <c r="D508" s="21"/>
      <c r="E508" s="31"/>
      <c r="F508" s="19"/>
      <c r="G508" s="19"/>
      <c r="H508" s="19"/>
      <c r="I508" s="19"/>
      <c r="J508" s="19"/>
      <c r="K508" s="19"/>
      <c r="L508" s="19"/>
      <c r="M508" s="19"/>
      <c r="N508" s="19"/>
      <c r="O508" s="19"/>
      <c r="P508" s="19"/>
      <c r="Q508" s="19"/>
      <c r="R508" s="19"/>
      <c r="S508" s="19"/>
      <c r="T508" s="19"/>
      <c r="AH508" s="23"/>
      <c r="AT508" s="23"/>
      <c r="CU508" s="23"/>
      <c r="CV508" s="23"/>
      <c r="CW508" s="23"/>
    </row>
    <row r="509" spans="1:101" s="18" customFormat="1" x14ac:dyDescent="0.4">
      <c r="A509" s="18">
        <v>485</v>
      </c>
      <c r="B509" s="19"/>
      <c r="C509" s="19"/>
      <c r="D509" s="21"/>
      <c r="E509" s="31"/>
      <c r="F509" s="19"/>
      <c r="G509" s="19"/>
      <c r="H509" s="19"/>
      <c r="I509" s="19"/>
      <c r="J509" s="19"/>
      <c r="K509" s="19"/>
      <c r="L509" s="19"/>
      <c r="M509" s="19"/>
      <c r="N509" s="19"/>
      <c r="O509" s="19"/>
      <c r="P509" s="19"/>
      <c r="Q509" s="19"/>
      <c r="R509" s="19"/>
      <c r="S509" s="19"/>
      <c r="T509" s="19"/>
      <c r="AH509" s="23"/>
      <c r="AT509" s="23"/>
      <c r="CU509" s="23"/>
      <c r="CV509" s="23"/>
      <c r="CW509" s="23"/>
    </row>
    <row r="510" spans="1:101" s="18" customFormat="1" x14ac:dyDescent="0.4">
      <c r="A510" s="18">
        <v>486</v>
      </c>
      <c r="B510" s="19"/>
      <c r="C510" s="19"/>
      <c r="D510" s="21"/>
      <c r="E510" s="31"/>
      <c r="F510" s="19"/>
      <c r="G510" s="19"/>
      <c r="H510" s="19"/>
      <c r="I510" s="19"/>
      <c r="J510" s="19"/>
      <c r="K510" s="19"/>
      <c r="L510" s="19"/>
      <c r="M510" s="19"/>
      <c r="N510" s="19"/>
      <c r="O510" s="19"/>
      <c r="P510" s="19"/>
      <c r="Q510" s="19"/>
      <c r="R510" s="19"/>
      <c r="S510" s="19"/>
      <c r="T510" s="19"/>
      <c r="AH510" s="23"/>
      <c r="AT510" s="23"/>
      <c r="CU510" s="23"/>
      <c r="CV510" s="23"/>
      <c r="CW510" s="23"/>
    </row>
    <row r="511" spans="1:101" s="18" customFormat="1" x14ac:dyDescent="0.4">
      <c r="A511" s="18">
        <v>487</v>
      </c>
      <c r="B511" s="19"/>
      <c r="C511" s="19"/>
      <c r="D511" s="21"/>
      <c r="E511" s="31"/>
      <c r="F511" s="19"/>
      <c r="G511" s="19"/>
      <c r="H511" s="19"/>
      <c r="I511" s="19"/>
      <c r="J511" s="19"/>
      <c r="K511" s="19"/>
      <c r="L511" s="19"/>
      <c r="M511" s="19"/>
      <c r="N511" s="19"/>
      <c r="O511" s="19"/>
      <c r="P511" s="19"/>
      <c r="Q511" s="19"/>
      <c r="R511" s="19"/>
      <c r="S511" s="19"/>
      <c r="T511" s="19"/>
      <c r="AH511" s="23"/>
      <c r="AT511" s="23"/>
      <c r="CU511" s="23"/>
      <c r="CV511" s="23"/>
      <c r="CW511" s="23"/>
    </row>
    <row r="512" spans="1:101" s="18" customFormat="1" x14ac:dyDescent="0.4">
      <c r="A512" s="18">
        <v>488</v>
      </c>
      <c r="B512" s="19"/>
      <c r="C512" s="19"/>
      <c r="D512" s="21"/>
      <c r="E512" s="31"/>
      <c r="F512" s="19"/>
      <c r="G512" s="19"/>
      <c r="H512" s="19"/>
      <c r="I512" s="19"/>
      <c r="J512" s="19"/>
      <c r="K512" s="19"/>
      <c r="L512" s="19"/>
      <c r="M512" s="19"/>
      <c r="N512" s="19"/>
      <c r="O512" s="19"/>
      <c r="P512" s="19"/>
      <c r="Q512" s="19"/>
      <c r="R512" s="19"/>
      <c r="S512" s="19"/>
      <c r="T512" s="19"/>
      <c r="AH512" s="23"/>
      <c r="AT512" s="23"/>
      <c r="CU512" s="23"/>
      <c r="CV512" s="23"/>
      <c r="CW512" s="23"/>
    </row>
    <row r="513" spans="1:101" s="18" customFormat="1" x14ac:dyDescent="0.4">
      <c r="A513" s="18">
        <v>489</v>
      </c>
      <c r="B513" s="19"/>
      <c r="C513" s="19"/>
      <c r="D513" s="21"/>
      <c r="E513" s="31"/>
      <c r="F513" s="19"/>
      <c r="G513" s="19"/>
      <c r="H513" s="19"/>
      <c r="I513" s="19"/>
      <c r="J513" s="19"/>
      <c r="K513" s="19"/>
      <c r="L513" s="19"/>
      <c r="M513" s="19"/>
      <c r="N513" s="19"/>
      <c r="O513" s="19"/>
      <c r="P513" s="19"/>
      <c r="Q513" s="19"/>
      <c r="R513" s="19"/>
      <c r="S513" s="19"/>
      <c r="T513" s="19"/>
      <c r="AH513" s="23"/>
      <c r="AT513" s="23"/>
      <c r="CU513" s="23"/>
      <c r="CV513" s="23"/>
      <c r="CW513" s="23"/>
    </row>
    <row r="514" spans="1:101" s="18" customFormat="1" x14ac:dyDescent="0.4">
      <c r="A514" s="18">
        <v>490</v>
      </c>
      <c r="B514" s="19"/>
      <c r="C514" s="19"/>
      <c r="D514" s="21"/>
      <c r="E514" s="31"/>
      <c r="F514" s="19"/>
      <c r="G514" s="19"/>
      <c r="H514" s="19"/>
      <c r="I514" s="19"/>
      <c r="J514" s="19"/>
      <c r="K514" s="19"/>
      <c r="L514" s="19"/>
      <c r="M514" s="19"/>
      <c r="N514" s="19"/>
      <c r="O514" s="19"/>
      <c r="P514" s="19"/>
      <c r="Q514" s="19"/>
      <c r="R514" s="19"/>
      <c r="S514" s="19"/>
      <c r="T514" s="19"/>
      <c r="AH514" s="23"/>
      <c r="AT514" s="23"/>
      <c r="CU514" s="23"/>
      <c r="CV514" s="23"/>
      <c r="CW514" s="23"/>
    </row>
    <row r="515" spans="1:101" s="18" customFormat="1" x14ac:dyDescent="0.4">
      <c r="A515" s="18">
        <v>491</v>
      </c>
      <c r="B515" s="19"/>
      <c r="C515" s="19"/>
      <c r="D515" s="21"/>
      <c r="E515" s="31"/>
      <c r="F515" s="19"/>
      <c r="G515" s="19"/>
      <c r="H515" s="19"/>
      <c r="I515" s="19"/>
      <c r="J515" s="19"/>
      <c r="K515" s="19"/>
      <c r="L515" s="19"/>
      <c r="M515" s="19"/>
      <c r="N515" s="19"/>
      <c r="O515" s="19"/>
      <c r="P515" s="19"/>
      <c r="Q515" s="19"/>
      <c r="R515" s="19"/>
      <c r="S515" s="19"/>
      <c r="T515" s="19"/>
      <c r="AH515" s="23"/>
      <c r="AT515" s="23"/>
      <c r="CU515" s="23"/>
      <c r="CV515" s="23"/>
      <c r="CW515" s="23"/>
    </row>
    <row r="516" spans="1:101" s="18" customFormat="1" x14ac:dyDescent="0.4">
      <c r="A516" s="18">
        <v>492</v>
      </c>
      <c r="B516" s="19"/>
      <c r="C516" s="19"/>
      <c r="D516" s="21"/>
      <c r="E516" s="31"/>
      <c r="F516" s="19"/>
      <c r="G516" s="19"/>
      <c r="H516" s="19"/>
      <c r="I516" s="19"/>
      <c r="J516" s="19"/>
      <c r="K516" s="19"/>
      <c r="L516" s="19"/>
      <c r="M516" s="19"/>
      <c r="N516" s="19"/>
      <c r="O516" s="19"/>
      <c r="P516" s="19"/>
      <c r="Q516" s="19"/>
      <c r="R516" s="19"/>
      <c r="S516" s="19"/>
      <c r="T516" s="19"/>
      <c r="AH516" s="23"/>
      <c r="AT516" s="23"/>
      <c r="CU516" s="23"/>
      <c r="CV516" s="23"/>
      <c r="CW516" s="23"/>
    </row>
    <row r="517" spans="1:101" s="18" customFormat="1" x14ac:dyDescent="0.4">
      <c r="A517" s="18">
        <v>493</v>
      </c>
      <c r="B517" s="19"/>
      <c r="C517" s="19"/>
      <c r="D517" s="21"/>
      <c r="E517" s="31"/>
      <c r="F517" s="19"/>
      <c r="G517" s="19"/>
      <c r="H517" s="19"/>
      <c r="I517" s="19"/>
      <c r="J517" s="19"/>
      <c r="K517" s="19"/>
      <c r="L517" s="19"/>
      <c r="M517" s="19"/>
      <c r="N517" s="19"/>
      <c r="O517" s="19"/>
      <c r="P517" s="19"/>
      <c r="Q517" s="19"/>
      <c r="R517" s="19"/>
      <c r="S517" s="19"/>
      <c r="T517" s="19"/>
      <c r="AH517" s="23"/>
      <c r="AT517" s="23"/>
      <c r="CU517" s="23"/>
      <c r="CV517" s="23"/>
      <c r="CW517" s="23"/>
    </row>
    <row r="518" spans="1:101" s="18" customFormat="1" x14ac:dyDescent="0.4">
      <c r="A518" s="18">
        <v>494</v>
      </c>
      <c r="B518" s="19"/>
      <c r="C518" s="19"/>
      <c r="D518" s="21"/>
      <c r="E518" s="31"/>
      <c r="F518" s="19"/>
      <c r="G518" s="19"/>
      <c r="H518" s="19"/>
      <c r="I518" s="19"/>
      <c r="J518" s="19"/>
      <c r="K518" s="19"/>
      <c r="L518" s="19"/>
      <c r="M518" s="19"/>
      <c r="N518" s="19"/>
      <c r="O518" s="19"/>
      <c r="P518" s="19"/>
      <c r="Q518" s="19"/>
      <c r="R518" s="19"/>
      <c r="S518" s="19"/>
      <c r="T518" s="19"/>
      <c r="AH518" s="23"/>
      <c r="AT518" s="23"/>
      <c r="CU518" s="23"/>
      <c r="CV518" s="23"/>
      <c r="CW518" s="23"/>
    </row>
    <row r="519" spans="1:101" s="18" customFormat="1" x14ac:dyDescent="0.4">
      <c r="A519" s="18">
        <v>495</v>
      </c>
      <c r="B519" s="19"/>
      <c r="C519" s="19"/>
      <c r="D519" s="21"/>
      <c r="E519" s="31"/>
      <c r="F519" s="19"/>
      <c r="G519" s="19"/>
      <c r="H519" s="19"/>
      <c r="I519" s="19"/>
      <c r="J519" s="19"/>
      <c r="K519" s="19"/>
      <c r="L519" s="19"/>
      <c r="M519" s="19"/>
      <c r="N519" s="19"/>
      <c r="O519" s="19"/>
      <c r="P519" s="19"/>
      <c r="Q519" s="19"/>
      <c r="R519" s="19"/>
      <c r="S519" s="19"/>
      <c r="T519" s="19"/>
      <c r="AH519" s="23"/>
      <c r="AT519" s="23"/>
      <c r="CU519" s="23"/>
      <c r="CV519" s="23"/>
      <c r="CW519" s="23"/>
    </row>
    <row r="520" spans="1:101" s="18" customFormat="1" x14ac:dyDescent="0.4">
      <c r="A520" s="18">
        <v>496</v>
      </c>
      <c r="B520" s="19"/>
      <c r="C520" s="19"/>
      <c r="D520" s="21"/>
      <c r="E520" s="31"/>
      <c r="F520" s="19"/>
      <c r="G520" s="19"/>
      <c r="H520" s="19"/>
      <c r="I520" s="19"/>
      <c r="J520" s="19"/>
      <c r="K520" s="19"/>
      <c r="L520" s="19"/>
      <c r="M520" s="19"/>
      <c r="N520" s="19"/>
      <c r="O520" s="19"/>
      <c r="P520" s="19"/>
      <c r="Q520" s="19"/>
      <c r="R520" s="19"/>
      <c r="S520" s="19"/>
      <c r="T520" s="19"/>
      <c r="AH520" s="23"/>
      <c r="AT520" s="23"/>
      <c r="CU520" s="23"/>
      <c r="CV520" s="23"/>
      <c r="CW520" s="23"/>
    </row>
    <row r="521" spans="1:101" s="18" customFormat="1" x14ac:dyDescent="0.4">
      <c r="A521" s="18">
        <v>497</v>
      </c>
      <c r="B521" s="19"/>
      <c r="C521" s="19"/>
      <c r="D521" s="21"/>
      <c r="E521" s="31"/>
      <c r="F521" s="19"/>
      <c r="G521" s="19"/>
      <c r="H521" s="19"/>
      <c r="I521" s="19"/>
      <c r="J521" s="19"/>
      <c r="K521" s="19"/>
      <c r="L521" s="19"/>
      <c r="M521" s="19"/>
      <c r="N521" s="19"/>
      <c r="O521" s="19"/>
      <c r="P521" s="19"/>
      <c r="Q521" s="19"/>
      <c r="R521" s="19"/>
      <c r="S521" s="19"/>
      <c r="T521" s="19"/>
      <c r="AH521" s="23"/>
      <c r="AT521" s="23"/>
      <c r="CU521" s="23"/>
      <c r="CV521" s="23"/>
      <c r="CW521" s="23"/>
    </row>
    <row r="522" spans="1:101" s="18" customFormat="1" x14ac:dyDescent="0.4">
      <c r="A522" s="18">
        <v>498</v>
      </c>
      <c r="B522" s="19"/>
      <c r="C522" s="19"/>
      <c r="D522" s="21"/>
      <c r="E522" s="31"/>
      <c r="F522" s="19"/>
      <c r="G522" s="19"/>
      <c r="H522" s="19"/>
      <c r="I522" s="19"/>
      <c r="J522" s="19"/>
      <c r="K522" s="19"/>
      <c r="L522" s="19"/>
      <c r="M522" s="19"/>
      <c r="N522" s="19"/>
      <c r="O522" s="19"/>
      <c r="P522" s="19"/>
      <c r="Q522" s="19"/>
      <c r="R522" s="19"/>
      <c r="S522" s="19"/>
      <c r="T522" s="19"/>
      <c r="AH522" s="23"/>
      <c r="AT522" s="23"/>
      <c r="CU522" s="23"/>
      <c r="CV522" s="23"/>
      <c r="CW522" s="23"/>
    </row>
    <row r="523" spans="1:101" s="18" customFormat="1" x14ac:dyDescent="0.4">
      <c r="A523" s="18">
        <v>499</v>
      </c>
      <c r="B523" s="19"/>
      <c r="C523" s="19"/>
      <c r="D523" s="21"/>
      <c r="E523" s="31"/>
      <c r="F523" s="19"/>
      <c r="G523" s="19"/>
      <c r="H523" s="19"/>
      <c r="I523" s="19"/>
      <c r="J523" s="19"/>
      <c r="K523" s="19"/>
      <c r="L523" s="19"/>
      <c r="M523" s="19"/>
      <c r="N523" s="19"/>
      <c r="O523" s="19"/>
      <c r="P523" s="19"/>
      <c r="Q523" s="19"/>
      <c r="R523" s="19"/>
      <c r="S523" s="19"/>
      <c r="T523" s="19"/>
      <c r="AH523" s="23"/>
      <c r="AT523" s="23"/>
      <c r="CU523" s="23"/>
      <c r="CV523" s="23"/>
      <c r="CW523" s="23"/>
    </row>
    <row r="524" spans="1:101" s="18" customFormat="1" x14ac:dyDescent="0.4">
      <c r="A524" s="18">
        <v>500</v>
      </c>
      <c r="B524" s="19"/>
      <c r="C524" s="19"/>
      <c r="D524" s="21"/>
      <c r="E524" s="31"/>
      <c r="F524" s="19"/>
      <c r="G524" s="19"/>
      <c r="H524" s="19"/>
      <c r="I524" s="19"/>
      <c r="J524" s="19"/>
      <c r="K524" s="19"/>
      <c r="L524" s="19"/>
      <c r="M524" s="19"/>
      <c r="N524" s="19"/>
      <c r="O524" s="19"/>
      <c r="P524" s="19"/>
      <c r="Q524" s="19"/>
      <c r="R524" s="19"/>
      <c r="S524" s="19"/>
      <c r="T524" s="19"/>
      <c r="AH524" s="23"/>
      <c r="AT524" s="23"/>
      <c r="CU524" s="23"/>
      <c r="CV524" s="23"/>
      <c r="CW524" s="23"/>
    </row>
    <row r="525" spans="1:101" s="18" customFormat="1" x14ac:dyDescent="0.4">
      <c r="A525" s="18">
        <v>501</v>
      </c>
      <c r="B525" s="19"/>
      <c r="C525" s="19"/>
      <c r="D525" s="21"/>
      <c r="E525" s="31"/>
      <c r="F525" s="19"/>
      <c r="G525" s="19"/>
      <c r="H525" s="19"/>
      <c r="I525" s="19"/>
      <c r="J525" s="19"/>
      <c r="K525" s="19"/>
      <c r="L525" s="19"/>
      <c r="M525" s="19"/>
      <c r="N525" s="19"/>
      <c r="O525" s="19"/>
      <c r="P525" s="19"/>
      <c r="Q525" s="19"/>
      <c r="R525" s="19"/>
      <c r="S525" s="19"/>
      <c r="T525" s="19"/>
      <c r="AH525" s="23"/>
      <c r="AT525" s="23"/>
      <c r="CU525" s="23"/>
      <c r="CV525" s="23"/>
      <c r="CW525" s="23"/>
    </row>
    <row r="526" spans="1:101" s="18" customFormat="1" x14ac:dyDescent="0.4">
      <c r="A526" s="18">
        <v>502</v>
      </c>
      <c r="B526" s="19"/>
      <c r="C526" s="19"/>
      <c r="D526" s="21"/>
      <c r="E526" s="31"/>
      <c r="F526" s="19"/>
      <c r="G526" s="19"/>
      <c r="H526" s="19"/>
      <c r="I526" s="19"/>
      <c r="J526" s="19"/>
      <c r="K526" s="19"/>
      <c r="L526" s="19"/>
      <c r="M526" s="19"/>
      <c r="N526" s="19"/>
      <c r="O526" s="19"/>
      <c r="P526" s="19"/>
      <c r="Q526" s="19"/>
      <c r="R526" s="19"/>
      <c r="S526" s="19"/>
      <c r="T526" s="19"/>
      <c r="AH526" s="23"/>
      <c r="AT526" s="23"/>
      <c r="CU526" s="23"/>
      <c r="CV526" s="23"/>
      <c r="CW526" s="23"/>
    </row>
    <row r="527" spans="1:101" s="18" customFormat="1" x14ac:dyDescent="0.4">
      <c r="A527" s="18">
        <v>503</v>
      </c>
      <c r="B527" s="19"/>
      <c r="C527" s="19"/>
      <c r="D527" s="21"/>
      <c r="E527" s="31"/>
      <c r="F527" s="19"/>
      <c r="G527" s="19"/>
      <c r="H527" s="19"/>
      <c r="I527" s="19"/>
      <c r="J527" s="19"/>
      <c r="K527" s="19"/>
      <c r="L527" s="19"/>
      <c r="M527" s="19"/>
      <c r="N527" s="19"/>
      <c r="O527" s="19"/>
      <c r="P527" s="19"/>
      <c r="Q527" s="19"/>
      <c r="R527" s="19"/>
      <c r="S527" s="19"/>
      <c r="T527" s="19"/>
      <c r="AH527" s="23"/>
      <c r="AT527" s="23"/>
      <c r="CU527" s="23"/>
      <c r="CV527" s="23"/>
      <c r="CW527" s="23"/>
    </row>
    <row r="528" spans="1:101" s="18" customFormat="1" x14ac:dyDescent="0.4">
      <c r="A528" s="18">
        <v>504</v>
      </c>
      <c r="B528" s="19"/>
      <c r="C528" s="19"/>
      <c r="D528" s="21"/>
      <c r="E528" s="31"/>
      <c r="F528" s="19"/>
      <c r="G528" s="19"/>
      <c r="H528" s="19"/>
      <c r="I528" s="19"/>
      <c r="J528" s="19"/>
      <c r="K528" s="19"/>
      <c r="L528" s="19"/>
      <c r="M528" s="19"/>
      <c r="N528" s="19"/>
      <c r="O528" s="19"/>
      <c r="P528" s="19"/>
      <c r="Q528" s="19"/>
      <c r="R528" s="19"/>
      <c r="S528" s="19"/>
      <c r="T528" s="19"/>
      <c r="AH528" s="23"/>
      <c r="AT528" s="23"/>
      <c r="CU528" s="23"/>
      <c r="CV528" s="23"/>
      <c r="CW528" s="23"/>
    </row>
    <row r="529" spans="1:101" s="18" customFormat="1" x14ac:dyDescent="0.4">
      <c r="A529" s="18">
        <v>505</v>
      </c>
      <c r="B529" s="19"/>
      <c r="C529" s="19"/>
      <c r="D529" s="21"/>
      <c r="E529" s="31"/>
      <c r="F529" s="19"/>
      <c r="G529" s="19"/>
      <c r="H529" s="19"/>
      <c r="I529" s="19"/>
      <c r="J529" s="19"/>
      <c r="K529" s="19"/>
      <c r="L529" s="19"/>
      <c r="M529" s="19"/>
      <c r="N529" s="19"/>
      <c r="O529" s="19"/>
      <c r="P529" s="19"/>
      <c r="Q529" s="19"/>
      <c r="R529" s="19"/>
      <c r="S529" s="19"/>
      <c r="T529" s="19"/>
      <c r="AH529" s="23"/>
      <c r="AT529" s="23"/>
      <c r="CU529" s="23"/>
      <c r="CV529" s="23"/>
      <c r="CW529" s="23"/>
    </row>
    <row r="530" spans="1:101" s="18" customFormat="1" x14ac:dyDescent="0.4">
      <c r="A530" s="18">
        <v>506</v>
      </c>
      <c r="B530" s="19"/>
      <c r="C530" s="19"/>
      <c r="D530" s="21"/>
      <c r="E530" s="31"/>
      <c r="F530" s="19"/>
      <c r="G530" s="19"/>
      <c r="H530" s="19"/>
      <c r="I530" s="19"/>
      <c r="J530" s="19"/>
      <c r="K530" s="19"/>
      <c r="L530" s="19"/>
      <c r="M530" s="19"/>
      <c r="N530" s="19"/>
      <c r="O530" s="19"/>
      <c r="P530" s="19"/>
      <c r="Q530" s="19"/>
      <c r="R530" s="19"/>
      <c r="S530" s="19"/>
      <c r="T530" s="19"/>
      <c r="AH530" s="23"/>
      <c r="AT530" s="23"/>
      <c r="CU530" s="23"/>
      <c r="CV530" s="23"/>
      <c r="CW530" s="23"/>
    </row>
    <row r="531" spans="1:101" s="18" customFormat="1" x14ac:dyDescent="0.4">
      <c r="A531" s="18">
        <v>507</v>
      </c>
      <c r="B531" s="19"/>
      <c r="C531" s="19"/>
      <c r="D531" s="21"/>
      <c r="E531" s="31"/>
      <c r="F531" s="19"/>
      <c r="G531" s="19"/>
      <c r="H531" s="19"/>
      <c r="I531" s="19"/>
      <c r="J531" s="19"/>
      <c r="K531" s="19"/>
      <c r="L531" s="19"/>
      <c r="M531" s="19"/>
      <c r="N531" s="19"/>
      <c r="O531" s="19"/>
      <c r="P531" s="19"/>
      <c r="Q531" s="19"/>
      <c r="R531" s="19"/>
      <c r="S531" s="19"/>
      <c r="T531" s="19"/>
      <c r="AH531" s="23"/>
      <c r="AT531" s="23"/>
      <c r="CU531" s="23"/>
      <c r="CV531" s="23"/>
      <c r="CW531" s="23"/>
    </row>
    <row r="532" spans="1:101" s="18" customFormat="1" x14ac:dyDescent="0.4">
      <c r="A532" s="18">
        <v>508</v>
      </c>
      <c r="B532" s="19"/>
      <c r="C532" s="19"/>
      <c r="D532" s="21"/>
      <c r="E532" s="31"/>
      <c r="F532" s="19"/>
      <c r="G532" s="19"/>
      <c r="H532" s="19"/>
      <c r="I532" s="19"/>
      <c r="J532" s="19"/>
      <c r="K532" s="19"/>
      <c r="L532" s="19"/>
      <c r="M532" s="19"/>
      <c r="N532" s="19"/>
      <c r="O532" s="19"/>
      <c r="P532" s="19"/>
      <c r="Q532" s="19"/>
      <c r="R532" s="19"/>
      <c r="S532" s="19"/>
      <c r="T532" s="19"/>
      <c r="AH532" s="23"/>
      <c r="AT532" s="23"/>
      <c r="CU532" s="23"/>
      <c r="CV532" s="23"/>
      <c r="CW532" s="23"/>
    </row>
    <row r="533" spans="1:101" s="18" customFormat="1" x14ac:dyDescent="0.4">
      <c r="A533" s="18">
        <v>509</v>
      </c>
      <c r="B533" s="19"/>
      <c r="C533" s="19"/>
      <c r="D533" s="21"/>
      <c r="E533" s="31"/>
      <c r="F533" s="19"/>
      <c r="G533" s="19"/>
      <c r="H533" s="19"/>
      <c r="I533" s="19"/>
      <c r="J533" s="19"/>
      <c r="K533" s="19"/>
      <c r="L533" s="19"/>
      <c r="M533" s="19"/>
      <c r="N533" s="19"/>
      <c r="O533" s="19"/>
      <c r="P533" s="19"/>
      <c r="Q533" s="19"/>
      <c r="R533" s="19"/>
      <c r="S533" s="19"/>
      <c r="T533" s="19"/>
      <c r="AH533" s="23"/>
      <c r="AT533" s="23"/>
      <c r="CU533" s="23"/>
      <c r="CV533" s="23"/>
      <c r="CW533" s="23"/>
    </row>
    <row r="534" spans="1:101" s="18" customFormat="1" x14ac:dyDescent="0.4">
      <c r="A534" s="18">
        <v>510</v>
      </c>
      <c r="B534" s="19"/>
      <c r="C534" s="19"/>
      <c r="D534" s="21"/>
      <c r="E534" s="31"/>
      <c r="F534" s="19"/>
      <c r="G534" s="19"/>
      <c r="H534" s="19"/>
      <c r="I534" s="19"/>
      <c r="J534" s="19"/>
      <c r="K534" s="19"/>
      <c r="L534" s="19"/>
      <c r="M534" s="19"/>
      <c r="N534" s="19"/>
      <c r="O534" s="19"/>
      <c r="P534" s="19"/>
      <c r="Q534" s="19"/>
      <c r="R534" s="19"/>
      <c r="S534" s="19"/>
      <c r="T534" s="19"/>
      <c r="AH534" s="23"/>
      <c r="AT534" s="23"/>
      <c r="CU534" s="23"/>
      <c r="CV534" s="23"/>
      <c r="CW534" s="23"/>
    </row>
    <row r="535" spans="1:101" s="18" customFormat="1" x14ac:dyDescent="0.4">
      <c r="A535" s="18">
        <v>511</v>
      </c>
      <c r="B535" s="19"/>
      <c r="C535" s="19"/>
      <c r="D535" s="21"/>
      <c r="E535" s="31"/>
      <c r="F535" s="19"/>
      <c r="G535" s="19"/>
      <c r="H535" s="19"/>
      <c r="I535" s="19"/>
      <c r="J535" s="19"/>
      <c r="K535" s="19"/>
      <c r="L535" s="19"/>
      <c r="M535" s="19"/>
      <c r="N535" s="19"/>
      <c r="O535" s="19"/>
      <c r="P535" s="19"/>
      <c r="Q535" s="19"/>
      <c r="R535" s="19"/>
      <c r="S535" s="19"/>
      <c r="T535" s="19"/>
      <c r="AH535" s="23"/>
      <c r="AT535" s="23"/>
      <c r="CU535" s="23"/>
      <c r="CV535" s="23"/>
      <c r="CW535" s="23"/>
    </row>
    <row r="536" spans="1:101" s="18" customFormat="1" x14ac:dyDescent="0.4">
      <c r="A536" s="18">
        <v>512</v>
      </c>
      <c r="B536" s="19"/>
      <c r="C536" s="19"/>
      <c r="D536" s="21"/>
      <c r="E536" s="31"/>
      <c r="F536" s="19"/>
      <c r="G536" s="19"/>
      <c r="H536" s="19"/>
      <c r="I536" s="19"/>
      <c r="J536" s="19"/>
      <c r="K536" s="19"/>
      <c r="L536" s="19"/>
      <c r="M536" s="19"/>
      <c r="N536" s="19"/>
      <c r="O536" s="19"/>
      <c r="P536" s="19"/>
      <c r="Q536" s="19"/>
      <c r="R536" s="19"/>
      <c r="S536" s="19"/>
      <c r="T536" s="19"/>
      <c r="AH536" s="23"/>
      <c r="AT536" s="23"/>
      <c r="CU536" s="23"/>
      <c r="CV536" s="23"/>
      <c r="CW536" s="23"/>
    </row>
    <row r="537" spans="1:101" s="18" customFormat="1" x14ac:dyDescent="0.4">
      <c r="A537" s="18">
        <v>513</v>
      </c>
      <c r="B537" s="19"/>
      <c r="C537" s="19"/>
      <c r="D537" s="21"/>
      <c r="E537" s="31"/>
      <c r="F537" s="19"/>
      <c r="G537" s="19"/>
      <c r="H537" s="19"/>
      <c r="I537" s="19"/>
      <c r="J537" s="19"/>
      <c r="K537" s="19"/>
      <c r="L537" s="19"/>
      <c r="M537" s="19"/>
      <c r="N537" s="19"/>
      <c r="O537" s="19"/>
      <c r="P537" s="19"/>
      <c r="Q537" s="19"/>
      <c r="R537" s="19"/>
      <c r="S537" s="19"/>
      <c r="T537" s="19"/>
      <c r="AH537" s="23"/>
      <c r="AT537" s="23"/>
      <c r="CU537" s="23"/>
      <c r="CV537" s="23"/>
      <c r="CW537" s="23"/>
    </row>
    <row r="538" spans="1:101" s="18" customFormat="1" x14ac:dyDescent="0.4">
      <c r="A538" s="18">
        <v>514</v>
      </c>
      <c r="B538" s="19"/>
      <c r="C538" s="19"/>
      <c r="D538" s="21"/>
      <c r="E538" s="31"/>
      <c r="F538" s="19"/>
      <c r="G538" s="19"/>
      <c r="H538" s="19"/>
      <c r="I538" s="19"/>
      <c r="J538" s="19"/>
      <c r="K538" s="19"/>
      <c r="L538" s="19"/>
      <c r="M538" s="19"/>
      <c r="N538" s="19"/>
      <c r="O538" s="19"/>
      <c r="P538" s="19"/>
      <c r="Q538" s="19"/>
      <c r="R538" s="19"/>
      <c r="S538" s="19"/>
      <c r="T538" s="19"/>
      <c r="AH538" s="23"/>
      <c r="AT538" s="23"/>
      <c r="CU538" s="23"/>
      <c r="CV538" s="23"/>
      <c r="CW538" s="23"/>
    </row>
    <row r="539" spans="1:101" s="18" customFormat="1" x14ac:dyDescent="0.4">
      <c r="A539" s="18">
        <v>515</v>
      </c>
      <c r="B539" s="19"/>
      <c r="C539" s="19"/>
      <c r="D539" s="21"/>
      <c r="E539" s="31"/>
      <c r="F539" s="19"/>
      <c r="G539" s="19"/>
      <c r="H539" s="19"/>
      <c r="I539" s="19"/>
      <c r="J539" s="19"/>
      <c r="K539" s="19"/>
      <c r="L539" s="19"/>
      <c r="M539" s="19"/>
      <c r="N539" s="19"/>
      <c r="O539" s="19"/>
      <c r="P539" s="19"/>
      <c r="Q539" s="19"/>
      <c r="R539" s="19"/>
      <c r="S539" s="19"/>
      <c r="T539" s="19"/>
      <c r="AH539" s="23"/>
      <c r="AT539" s="23"/>
      <c r="CU539" s="23"/>
      <c r="CV539" s="23"/>
      <c r="CW539" s="23"/>
    </row>
    <row r="540" spans="1:101" s="18" customFormat="1" x14ac:dyDescent="0.4">
      <c r="A540" s="18">
        <v>516</v>
      </c>
      <c r="B540" s="19"/>
      <c r="C540" s="19"/>
      <c r="D540" s="21"/>
      <c r="E540" s="31"/>
      <c r="F540" s="19"/>
      <c r="G540" s="19"/>
      <c r="H540" s="19"/>
      <c r="I540" s="19"/>
      <c r="J540" s="19"/>
      <c r="K540" s="19"/>
      <c r="L540" s="19"/>
      <c r="M540" s="19"/>
      <c r="N540" s="19"/>
      <c r="O540" s="19"/>
      <c r="P540" s="19"/>
      <c r="Q540" s="19"/>
      <c r="R540" s="19"/>
      <c r="S540" s="19"/>
      <c r="T540" s="19"/>
      <c r="AH540" s="23"/>
      <c r="AT540" s="23"/>
      <c r="CU540" s="23"/>
      <c r="CV540" s="23"/>
      <c r="CW540" s="23"/>
    </row>
    <row r="541" spans="1:101" s="18" customFormat="1" x14ac:dyDescent="0.4">
      <c r="A541" s="18">
        <v>517</v>
      </c>
      <c r="B541" s="19"/>
      <c r="C541" s="19"/>
      <c r="D541" s="21"/>
      <c r="E541" s="31"/>
      <c r="F541" s="19"/>
      <c r="G541" s="19"/>
      <c r="H541" s="19"/>
      <c r="I541" s="19"/>
      <c r="J541" s="19"/>
      <c r="K541" s="19"/>
      <c r="L541" s="19"/>
      <c r="M541" s="19"/>
      <c r="N541" s="19"/>
      <c r="O541" s="19"/>
      <c r="P541" s="19"/>
      <c r="Q541" s="19"/>
      <c r="R541" s="19"/>
      <c r="S541" s="19"/>
      <c r="T541" s="19"/>
      <c r="AH541" s="23"/>
      <c r="AT541" s="23"/>
      <c r="CU541" s="23"/>
      <c r="CV541" s="23"/>
      <c r="CW541" s="23"/>
    </row>
    <row r="542" spans="1:101" s="18" customFormat="1" x14ac:dyDescent="0.4">
      <c r="A542" s="18">
        <v>518</v>
      </c>
      <c r="B542" s="19"/>
      <c r="C542" s="19"/>
      <c r="D542" s="21"/>
      <c r="E542" s="31"/>
      <c r="F542" s="19"/>
      <c r="G542" s="19"/>
      <c r="H542" s="19"/>
      <c r="I542" s="19"/>
      <c r="J542" s="19"/>
      <c r="K542" s="19"/>
      <c r="L542" s="19"/>
      <c r="M542" s="19"/>
      <c r="N542" s="19"/>
      <c r="O542" s="19"/>
      <c r="P542" s="19"/>
      <c r="Q542" s="19"/>
      <c r="R542" s="19"/>
      <c r="S542" s="19"/>
      <c r="T542" s="19"/>
      <c r="AH542" s="23"/>
      <c r="AT542" s="23"/>
      <c r="CU542" s="23"/>
      <c r="CV542" s="23"/>
      <c r="CW542" s="23"/>
    </row>
    <row r="543" spans="1:101" s="18" customFormat="1" x14ac:dyDescent="0.4">
      <c r="A543" s="18">
        <v>519</v>
      </c>
      <c r="B543" s="19"/>
      <c r="C543" s="19"/>
      <c r="D543" s="21"/>
      <c r="E543" s="31"/>
      <c r="F543" s="19"/>
      <c r="G543" s="19"/>
      <c r="H543" s="19"/>
      <c r="I543" s="19"/>
      <c r="J543" s="19"/>
      <c r="K543" s="19"/>
      <c r="L543" s="19"/>
      <c r="M543" s="19"/>
      <c r="N543" s="19"/>
      <c r="O543" s="19"/>
      <c r="P543" s="19"/>
      <c r="Q543" s="19"/>
      <c r="R543" s="19"/>
      <c r="S543" s="19"/>
      <c r="T543" s="19"/>
      <c r="AH543" s="23"/>
      <c r="AT543" s="23"/>
      <c r="CU543" s="23"/>
      <c r="CV543" s="23"/>
      <c r="CW543" s="23"/>
    </row>
    <row r="544" spans="1:101" s="18" customFormat="1" x14ac:dyDescent="0.4">
      <c r="A544" s="18">
        <v>520</v>
      </c>
      <c r="B544" s="19"/>
      <c r="C544" s="19"/>
      <c r="D544" s="21"/>
      <c r="E544" s="31"/>
      <c r="F544" s="19"/>
      <c r="G544" s="19"/>
      <c r="H544" s="19"/>
      <c r="I544" s="19"/>
      <c r="J544" s="19"/>
      <c r="K544" s="19"/>
      <c r="L544" s="19"/>
      <c r="M544" s="19"/>
      <c r="N544" s="19"/>
      <c r="O544" s="19"/>
      <c r="P544" s="19"/>
      <c r="Q544" s="19"/>
      <c r="R544" s="19"/>
      <c r="S544" s="19"/>
      <c r="T544" s="19"/>
      <c r="AH544" s="23"/>
      <c r="AT544" s="23"/>
      <c r="CU544" s="23"/>
      <c r="CV544" s="23"/>
      <c r="CW544" s="23"/>
    </row>
    <row r="545" spans="1:101" s="18" customFormat="1" x14ac:dyDescent="0.4">
      <c r="A545" s="18">
        <v>521</v>
      </c>
      <c r="B545" s="19"/>
      <c r="C545" s="19"/>
      <c r="D545" s="21"/>
      <c r="E545" s="31"/>
      <c r="F545" s="19"/>
      <c r="G545" s="19"/>
      <c r="H545" s="19"/>
      <c r="I545" s="19"/>
      <c r="J545" s="19"/>
      <c r="K545" s="19"/>
      <c r="L545" s="19"/>
      <c r="M545" s="19"/>
      <c r="N545" s="19"/>
      <c r="O545" s="19"/>
      <c r="P545" s="19"/>
      <c r="Q545" s="19"/>
      <c r="R545" s="19"/>
      <c r="S545" s="19"/>
      <c r="T545" s="19"/>
      <c r="AH545" s="23"/>
      <c r="AT545" s="23"/>
      <c r="CU545" s="23"/>
      <c r="CV545" s="23"/>
      <c r="CW545" s="23"/>
    </row>
    <row r="546" spans="1:101" s="18" customFormat="1" x14ac:dyDescent="0.4">
      <c r="A546" s="18">
        <v>522</v>
      </c>
      <c r="B546" s="19"/>
      <c r="C546" s="19"/>
      <c r="D546" s="21"/>
      <c r="E546" s="31"/>
      <c r="F546" s="19"/>
      <c r="G546" s="19"/>
      <c r="H546" s="19"/>
      <c r="I546" s="19"/>
      <c r="J546" s="19"/>
      <c r="K546" s="19"/>
      <c r="L546" s="19"/>
      <c r="M546" s="19"/>
      <c r="N546" s="19"/>
      <c r="O546" s="19"/>
      <c r="P546" s="19"/>
      <c r="Q546" s="19"/>
      <c r="R546" s="19"/>
      <c r="S546" s="19"/>
      <c r="T546" s="19"/>
      <c r="AH546" s="23"/>
      <c r="AT546" s="23"/>
      <c r="CU546" s="23"/>
      <c r="CV546" s="23"/>
      <c r="CW546" s="23"/>
    </row>
    <row r="547" spans="1:101" s="18" customFormat="1" x14ac:dyDescent="0.4">
      <c r="A547" s="18">
        <v>523</v>
      </c>
      <c r="B547" s="19"/>
      <c r="C547" s="19"/>
      <c r="D547" s="21"/>
      <c r="E547" s="31"/>
      <c r="F547" s="19"/>
      <c r="G547" s="19"/>
      <c r="H547" s="19"/>
      <c r="I547" s="19"/>
      <c r="J547" s="19"/>
      <c r="K547" s="19"/>
      <c r="L547" s="19"/>
      <c r="M547" s="19"/>
      <c r="N547" s="19"/>
      <c r="O547" s="19"/>
      <c r="P547" s="19"/>
      <c r="Q547" s="19"/>
      <c r="R547" s="19"/>
      <c r="S547" s="19"/>
      <c r="T547" s="19"/>
      <c r="AH547" s="23"/>
      <c r="AT547" s="23"/>
      <c r="CU547" s="23"/>
      <c r="CV547" s="23"/>
      <c r="CW547" s="23"/>
    </row>
    <row r="548" spans="1:101" s="18" customFormat="1" x14ac:dyDescent="0.4">
      <c r="A548" s="18">
        <v>524</v>
      </c>
      <c r="B548" s="19"/>
      <c r="C548" s="19"/>
      <c r="D548" s="21"/>
      <c r="E548" s="31"/>
      <c r="F548" s="19"/>
      <c r="G548" s="19"/>
      <c r="H548" s="19"/>
      <c r="I548" s="19"/>
      <c r="J548" s="19"/>
      <c r="K548" s="19"/>
      <c r="L548" s="19"/>
      <c r="M548" s="19"/>
      <c r="N548" s="19"/>
      <c r="O548" s="19"/>
      <c r="P548" s="19"/>
      <c r="Q548" s="19"/>
      <c r="R548" s="19"/>
      <c r="S548" s="19"/>
      <c r="T548" s="19"/>
      <c r="AH548" s="23"/>
      <c r="AT548" s="23"/>
      <c r="CU548" s="23"/>
      <c r="CV548" s="23"/>
      <c r="CW548" s="23"/>
    </row>
    <row r="549" spans="1:101" s="18" customFormat="1" x14ac:dyDescent="0.4">
      <c r="A549" s="18">
        <v>525</v>
      </c>
      <c r="B549" s="19"/>
      <c r="C549" s="19"/>
      <c r="D549" s="21"/>
      <c r="E549" s="31"/>
      <c r="F549" s="19"/>
      <c r="G549" s="19"/>
      <c r="H549" s="19"/>
      <c r="I549" s="19"/>
      <c r="J549" s="19"/>
      <c r="K549" s="19"/>
      <c r="L549" s="19"/>
      <c r="M549" s="19"/>
      <c r="N549" s="19"/>
      <c r="O549" s="19"/>
      <c r="P549" s="19"/>
      <c r="Q549" s="19"/>
      <c r="R549" s="19"/>
      <c r="S549" s="19"/>
      <c r="T549" s="19"/>
      <c r="AH549" s="23"/>
      <c r="AT549" s="23"/>
      <c r="CU549" s="23"/>
      <c r="CV549" s="23"/>
      <c r="CW549" s="23"/>
    </row>
    <row r="550" spans="1:101" s="18" customFormat="1" x14ac:dyDescent="0.4">
      <c r="A550" s="18">
        <v>526</v>
      </c>
      <c r="B550" s="19"/>
      <c r="C550" s="19"/>
      <c r="D550" s="21"/>
      <c r="E550" s="31"/>
      <c r="F550" s="19"/>
      <c r="G550" s="19"/>
      <c r="H550" s="19"/>
      <c r="I550" s="19"/>
      <c r="J550" s="19"/>
      <c r="K550" s="19"/>
      <c r="L550" s="19"/>
      <c r="M550" s="19"/>
      <c r="N550" s="19"/>
      <c r="O550" s="19"/>
      <c r="P550" s="19"/>
      <c r="Q550" s="19"/>
      <c r="R550" s="19"/>
      <c r="S550" s="19"/>
      <c r="T550" s="19"/>
      <c r="AH550" s="23"/>
      <c r="AT550" s="23"/>
      <c r="CU550" s="23"/>
      <c r="CV550" s="23"/>
      <c r="CW550" s="23"/>
    </row>
    <row r="551" spans="1:101" s="18" customFormat="1" x14ac:dyDescent="0.4">
      <c r="A551" s="18">
        <v>527</v>
      </c>
      <c r="B551" s="19"/>
      <c r="C551" s="19"/>
      <c r="D551" s="21"/>
      <c r="E551" s="31"/>
      <c r="F551" s="19"/>
      <c r="G551" s="19"/>
      <c r="H551" s="19"/>
      <c r="I551" s="19"/>
      <c r="J551" s="19"/>
      <c r="K551" s="19"/>
      <c r="L551" s="19"/>
      <c r="M551" s="19"/>
      <c r="N551" s="19"/>
      <c r="O551" s="19"/>
      <c r="P551" s="19"/>
      <c r="Q551" s="19"/>
      <c r="R551" s="19"/>
      <c r="S551" s="19"/>
      <c r="T551" s="19"/>
      <c r="AH551" s="23"/>
      <c r="AT551" s="23"/>
      <c r="CU551" s="23"/>
      <c r="CV551" s="23"/>
      <c r="CW551" s="23"/>
    </row>
    <row r="552" spans="1:101" s="18" customFormat="1" x14ac:dyDescent="0.4">
      <c r="A552" s="18">
        <v>528</v>
      </c>
      <c r="B552" s="19"/>
      <c r="C552" s="19"/>
      <c r="D552" s="21"/>
      <c r="E552" s="31"/>
      <c r="F552" s="19"/>
      <c r="G552" s="19"/>
      <c r="H552" s="19"/>
      <c r="I552" s="19"/>
      <c r="J552" s="19"/>
      <c r="K552" s="19"/>
      <c r="L552" s="19"/>
      <c r="M552" s="19"/>
      <c r="N552" s="19"/>
      <c r="O552" s="19"/>
      <c r="P552" s="19"/>
      <c r="Q552" s="19"/>
      <c r="R552" s="19"/>
      <c r="S552" s="19"/>
      <c r="T552" s="19"/>
      <c r="AH552" s="23"/>
      <c r="AT552" s="23"/>
      <c r="CU552" s="23"/>
      <c r="CV552" s="23"/>
      <c r="CW552" s="23"/>
    </row>
    <row r="553" spans="1:101" s="18" customFormat="1" x14ac:dyDescent="0.4">
      <c r="A553" s="18">
        <v>529</v>
      </c>
      <c r="B553" s="19"/>
      <c r="C553" s="19"/>
      <c r="D553" s="21"/>
      <c r="E553" s="31"/>
      <c r="F553" s="19"/>
      <c r="G553" s="19"/>
      <c r="H553" s="19"/>
      <c r="I553" s="19"/>
      <c r="J553" s="19"/>
      <c r="K553" s="19"/>
      <c r="L553" s="19"/>
      <c r="M553" s="19"/>
      <c r="N553" s="19"/>
      <c r="O553" s="19"/>
      <c r="P553" s="19"/>
      <c r="Q553" s="19"/>
      <c r="R553" s="19"/>
      <c r="S553" s="19"/>
      <c r="T553" s="19"/>
      <c r="AH553" s="23"/>
      <c r="AT553" s="23"/>
      <c r="CU553" s="23"/>
      <c r="CV553" s="23"/>
      <c r="CW553" s="23"/>
    </row>
    <row r="554" spans="1:101" s="18" customFormat="1" x14ac:dyDescent="0.4">
      <c r="A554" s="18">
        <v>530</v>
      </c>
      <c r="B554" s="19"/>
      <c r="C554" s="19"/>
      <c r="D554" s="21"/>
      <c r="E554" s="31"/>
      <c r="F554" s="19"/>
      <c r="G554" s="19"/>
      <c r="H554" s="19"/>
      <c r="I554" s="19"/>
      <c r="J554" s="19"/>
      <c r="K554" s="19"/>
      <c r="L554" s="19"/>
      <c r="M554" s="19"/>
      <c r="N554" s="19"/>
      <c r="O554" s="19"/>
      <c r="P554" s="19"/>
      <c r="Q554" s="19"/>
      <c r="R554" s="19"/>
      <c r="S554" s="19"/>
      <c r="T554" s="19"/>
      <c r="AH554" s="23"/>
      <c r="AT554" s="23"/>
      <c r="CU554" s="23"/>
      <c r="CV554" s="23"/>
      <c r="CW554" s="23"/>
    </row>
    <row r="555" spans="1:101" s="18" customFormat="1" x14ac:dyDescent="0.4">
      <c r="A555" s="18">
        <v>531</v>
      </c>
      <c r="B555" s="19"/>
      <c r="C555" s="19"/>
      <c r="D555" s="21"/>
      <c r="E555" s="31"/>
      <c r="F555" s="19"/>
      <c r="G555" s="19"/>
      <c r="H555" s="19"/>
      <c r="I555" s="19"/>
      <c r="J555" s="19"/>
      <c r="K555" s="19"/>
      <c r="L555" s="19"/>
      <c r="M555" s="19"/>
      <c r="N555" s="19"/>
      <c r="O555" s="19"/>
      <c r="P555" s="19"/>
      <c r="Q555" s="19"/>
      <c r="R555" s="19"/>
      <c r="S555" s="19"/>
      <c r="T555" s="19"/>
      <c r="AH555" s="23"/>
      <c r="AT555" s="23"/>
      <c r="CU555" s="23"/>
      <c r="CV555" s="23"/>
      <c r="CW555" s="23"/>
    </row>
    <row r="556" spans="1:101" s="18" customFormat="1" x14ac:dyDescent="0.4">
      <c r="A556" s="18">
        <v>532</v>
      </c>
      <c r="B556" s="19"/>
      <c r="C556" s="19"/>
      <c r="D556" s="21"/>
      <c r="E556" s="31"/>
      <c r="F556" s="19"/>
      <c r="G556" s="19"/>
      <c r="H556" s="19"/>
      <c r="I556" s="19"/>
      <c r="J556" s="19"/>
      <c r="K556" s="19"/>
      <c r="L556" s="19"/>
      <c r="M556" s="19"/>
      <c r="N556" s="19"/>
      <c r="O556" s="19"/>
      <c r="P556" s="19"/>
      <c r="Q556" s="19"/>
      <c r="R556" s="19"/>
      <c r="S556" s="19"/>
      <c r="T556" s="19"/>
      <c r="AH556" s="23"/>
      <c r="AT556" s="23"/>
      <c r="CU556" s="23"/>
      <c r="CV556" s="23"/>
      <c r="CW556" s="23"/>
    </row>
    <row r="557" spans="1:101" s="18" customFormat="1" x14ac:dyDescent="0.4">
      <c r="A557" s="18">
        <v>533</v>
      </c>
      <c r="B557" s="19"/>
      <c r="C557" s="19"/>
      <c r="D557" s="21"/>
      <c r="E557" s="31"/>
      <c r="F557" s="19"/>
      <c r="G557" s="19"/>
      <c r="H557" s="19"/>
      <c r="I557" s="19"/>
      <c r="J557" s="19"/>
      <c r="K557" s="19"/>
      <c r="L557" s="19"/>
      <c r="M557" s="19"/>
      <c r="N557" s="19"/>
      <c r="O557" s="19"/>
      <c r="P557" s="19"/>
      <c r="Q557" s="19"/>
      <c r="R557" s="19"/>
      <c r="S557" s="19"/>
      <c r="T557" s="19"/>
      <c r="AH557" s="23"/>
      <c r="AT557" s="23"/>
      <c r="CU557" s="23"/>
      <c r="CV557" s="23"/>
      <c r="CW557" s="23"/>
    </row>
    <row r="558" spans="1:101" s="18" customFormat="1" x14ac:dyDescent="0.4">
      <c r="A558" s="18">
        <v>534</v>
      </c>
      <c r="B558" s="19"/>
      <c r="C558" s="19"/>
      <c r="D558" s="21"/>
      <c r="E558" s="31"/>
      <c r="F558" s="19"/>
      <c r="G558" s="19"/>
      <c r="H558" s="19"/>
      <c r="I558" s="19"/>
      <c r="J558" s="19"/>
      <c r="K558" s="19"/>
      <c r="L558" s="19"/>
      <c r="M558" s="19"/>
      <c r="N558" s="19"/>
      <c r="O558" s="19"/>
      <c r="P558" s="19"/>
      <c r="Q558" s="19"/>
      <c r="R558" s="19"/>
      <c r="S558" s="19"/>
      <c r="T558" s="19"/>
      <c r="AH558" s="23"/>
      <c r="AT558" s="23"/>
      <c r="CU558" s="23"/>
      <c r="CV558" s="23"/>
      <c r="CW558" s="23"/>
    </row>
    <row r="559" spans="1:101" s="18" customFormat="1" x14ac:dyDescent="0.4">
      <c r="A559" s="18">
        <v>535</v>
      </c>
      <c r="B559" s="19"/>
      <c r="C559" s="19"/>
      <c r="D559" s="21"/>
      <c r="E559" s="31"/>
      <c r="F559" s="19"/>
      <c r="G559" s="19"/>
      <c r="H559" s="19"/>
      <c r="I559" s="19"/>
      <c r="J559" s="19"/>
      <c r="K559" s="19"/>
      <c r="L559" s="19"/>
      <c r="M559" s="19"/>
      <c r="N559" s="19"/>
      <c r="O559" s="19"/>
      <c r="P559" s="19"/>
      <c r="Q559" s="19"/>
      <c r="R559" s="19"/>
      <c r="S559" s="19"/>
      <c r="T559" s="19"/>
      <c r="AH559" s="23"/>
      <c r="AT559" s="23"/>
      <c r="CU559" s="23"/>
      <c r="CV559" s="23"/>
      <c r="CW559" s="23"/>
    </row>
    <row r="560" spans="1:101" s="18" customFormat="1" x14ac:dyDescent="0.4">
      <c r="A560" s="18">
        <v>536</v>
      </c>
      <c r="B560" s="19"/>
      <c r="C560" s="19"/>
      <c r="D560" s="21"/>
      <c r="E560" s="31"/>
      <c r="F560" s="19"/>
      <c r="G560" s="19"/>
      <c r="H560" s="19"/>
      <c r="I560" s="19"/>
      <c r="J560" s="19"/>
      <c r="K560" s="19"/>
      <c r="L560" s="19"/>
      <c r="M560" s="19"/>
      <c r="N560" s="19"/>
      <c r="O560" s="19"/>
      <c r="P560" s="19"/>
      <c r="Q560" s="19"/>
      <c r="R560" s="19"/>
      <c r="S560" s="19"/>
      <c r="T560" s="19"/>
      <c r="AH560" s="23"/>
      <c r="AT560" s="23"/>
      <c r="CU560" s="23"/>
      <c r="CV560" s="23"/>
      <c r="CW560" s="23"/>
    </row>
    <row r="561" spans="1:101" s="18" customFormat="1" x14ac:dyDescent="0.4">
      <c r="A561" s="18">
        <v>537</v>
      </c>
      <c r="B561" s="19"/>
      <c r="C561" s="19"/>
      <c r="D561" s="21"/>
      <c r="E561" s="31"/>
      <c r="F561" s="19"/>
      <c r="G561" s="19"/>
      <c r="H561" s="19"/>
      <c r="I561" s="19"/>
      <c r="J561" s="19"/>
      <c r="K561" s="19"/>
      <c r="L561" s="19"/>
      <c r="M561" s="19"/>
      <c r="N561" s="19"/>
      <c r="O561" s="19"/>
      <c r="P561" s="19"/>
      <c r="Q561" s="19"/>
      <c r="R561" s="19"/>
      <c r="S561" s="19"/>
      <c r="T561" s="19"/>
      <c r="AH561" s="23"/>
      <c r="AT561" s="23"/>
      <c r="CU561" s="23"/>
      <c r="CV561" s="23"/>
      <c r="CW561" s="23"/>
    </row>
    <row r="562" spans="1:101" s="18" customFormat="1" x14ac:dyDescent="0.4">
      <c r="A562" s="18">
        <v>538</v>
      </c>
      <c r="B562" s="19"/>
      <c r="C562" s="19"/>
      <c r="D562" s="21"/>
      <c r="E562" s="31"/>
      <c r="F562" s="19"/>
      <c r="G562" s="19"/>
      <c r="H562" s="19"/>
      <c r="I562" s="19"/>
      <c r="J562" s="19"/>
      <c r="K562" s="19"/>
      <c r="L562" s="19"/>
      <c r="M562" s="19"/>
      <c r="N562" s="19"/>
      <c r="O562" s="19"/>
      <c r="P562" s="19"/>
      <c r="Q562" s="19"/>
      <c r="R562" s="19"/>
      <c r="S562" s="19"/>
      <c r="T562" s="19"/>
      <c r="AH562" s="23"/>
      <c r="AT562" s="23"/>
      <c r="CU562" s="23"/>
      <c r="CV562" s="23"/>
      <c r="CW562" s="23"/>
    </row>
    <row r="563" spans="1:101" s="18" customFormat="1" x14ac:dyDescent="0.4">
      <c r="A563" s="18">
        <v>539</v>
      </c>
      <c r="B563" s="19"/>
      <c r="C563" s="19"/>
      <c r="D563" s="21"/>
      <c r="E563" s="31"/>
      <c r="F563" s="19"/>
      <c r="G563" s="19"/>
      <c r="H563" s="19"/>
      <c r="I563" s="19"/>
      <c r="J563" s="19"/>
      <c r="K563" s="19"/>
      <c r="L563" s="19"/>
      <c r="M563" s="19"/>
      <c r="N563" s="19"/>
      <c r="O563" s="19"/>
      <c r="P563" s="19"/>
      <c r="Q563" s="19"/>
      <c r="R563" s="19"/>
      <c r="S563" s="19"/>
      <c r="T563" s="19"/>
      <c r="AH563" s="23"/>
      <c r="AT563" s="23"/>
      <c r="CU563" s="23"/>
      <c r="CV563" s="23"/>
      <c r="CW563" s="23"/>
    </row>
    <row r="564" spans="1:101" s="18" customFormat="1" x14ac:dyDescent="0.4">
      <c r="A564" s="18">
        <v>540</v>
      </c>
      <c r="B564" s="19"/>
      <c r="C564" s="19"/>
      <c r="D564" s="21"/>
      <c r="E564" s="31"/>
      <c r="F564" s="19"/>
      <c r="G564" s="19"/>
      <c r="H564" s="19"/>
      <c r="I564" s="19"/>
      <c r="J564" s="19"/>
      <c r="K564" s="19"/>
      <c r="L564" s="19"/>
      <c r="M564" s="19"/>
      <c r="N564" s="19"/>
      <c r="O564" s="19"/>
      <c r="P564" s="19"/>
      <c r="Q564" s="19"/>
      <c r="R564" s="19"/>
      <c r="S564" s="19"/>
      <c r="T564" s="19"/>
      <c r="AH564" s="23"/>
      <c r="AT564" s="23"/>
      <c r="CU564" s="23"/>
      <c r="CV564" s="23"/>
      <c r="CW564" s="23"/>
    </row>
    <row r="565" spans="1:101" s="18" customFormat="1" x14ac:dyDescent="0.4">
      <c r="A565" s="18">
        <v>541</v>
      </c>
      <c r="B565" s="19"/>
      <c r="C565" s="19"/>
      <c r="D565" s="21"/>
      <c r="E565" s="31"/>
      <c r="F565" s="19"/>
      <c r="G565" s="19"/>
      <c r="H565" s="19"/>
      <c r="I565" s="19"/>
      <c r="J565" s="19"/>
      <c r="K565" s="19"/>
      <c r="L565" s="19"/>
      <c r="M565" s="19"/>
      <c r="N565" s="19"/>
      <c r="O565" s="19"/>
      <c r="P565" s="19"/>
      <c r="Q565" s="19"/>
      <c r="R565" s="19"/>
      <c r="S565" s="19"/>
      <c r="T565" s="19"/>
      <c r="AH565" s="23"/>
      <c r="AT565" s="23"/>
      <c r="CU565" s="23"/>
      <c r="CV565" s="23"/>
      <c r="CW565" s="23"/>
    </row>
    <row r="566" spans="1:101" s="18" customFormat="1" x14ac:dyDescent="0.4">
      <c r="A566" s="18">
        <v>542</v>
      </c>
      <c r="B566" s="19"/>
      <c r="C566" s="19"/>
      <c r="D566" s="21"/>
      <c r="E566" s="31"/>
      <c r="F566" s="19"/>
      <c r="G566" s="19"/>
      <c r="H566" s="19"/>
      <c r="I566" s="19"/>
      <c r="J566" s="19"/>
      <c r="K566" s="19"/>
      <c r="L566" s="19"/>
      <c r="M566" s="19"/>
      <c r="N566" s="19"/>
      <c r="O566" s="19"/>
      <c r="P566" s="19"/>
      <c r="Q566" s="19"/>
      <c r="R566" s="19"/>
      <c r="S566" s="19"/>
      <c r="T566" s="19"/>
      <c r="AH566" s="23"/>
      <c r="AT566" s="23"/>
      <c r="CU566" s="23"/>
      <c r="CV566" s="23"/>
      <c r="CW566" s="23"/>
    </row>
    <row r="567" spans="1:101" s="18" customFormat="1" x14ac:dyDescent="0.4">
      <c r="A567" s="18">
        <v>543</v>
      </c>
      <c r="B567" s="19"/>
      <c r="C567" s="19"/>
      <c r="D567" s="21"/>
      <c r="E567" s="31"/>
      <c r="F567" s="19"/>
      <c r="G567" s="19"/>
      <c r="H567" s="19"/>
      <c r="I567" s="19"/>
      <c r="J567" s="19"/>
      <c r="K567" s="19"/>
      <c r="L567" s="19"/>
      <c r="M567" s="19"/>
      <c r="N567" s="19"/>
      <c r="O567" s="19"/>
      <c r="P567" s="19"/>
      <c r="Q567" s="19"/>
      <c r="R567" s="19"/>
      <c r="S567" s="19"/>
      <c r="T567" s="19"/>
      <c r="AH567" s="23"/>
      <c r="AT567" s="23"/>
      <c r="CU567" s="23"/>
      <c r="CV567" s="23"/>
      <c r="CW567" s="23"/>
    </row>
    <row r="568" spans="1:101" s="18" customFormat="1" x14ac:dyDescent="0.4">
      <c r="A568" s="18">
        <v>544</v>
      </c>
      <c r="B568" s="19"/>
      <c r="C568" s="19"/>
      <c r="D568" s="21"/>
      <c r="E568" s="31"/>
      <c r="F568" s="19"/>
      <c r="G568" s="19"/>
      <c r="H568" s="19"/>
      <c r="I568" s="19"/>
      <c r="J568" s="19"/>
      <c r="K568" s="19"/>
      <c r="L568" s="19"/>
      <c r="M568" s="19"/>
      <c r="N568" s="19"/>
      <c r="O568" s="19"/>
      <c r="P568" s="19"/>
      <c r="Q568" s="19"/>
      <c r="R568" s="19"/>
      <c r="S568" s="19"/>
      <c r="T568" s="19"/>
      <c r="AH568" s="23"/>
      <c r="AT568" s="23"/>
      <c r="CU568" s="23"/>
      <c r="CV568" s="23"/>
      <c r="CW568" s="23"/>
    </row>
    <row r="569" spans="1:101" s="18" customFormat="1" x14ac:dyDescent="0.4">
      <c r="A569" s="18">
        <v>545</v>
      </c>
      <c r="B569" s="19"/>
      <c r="C569" s="19"/>
      <c r="D569" s="21"/>
      <c r="E569" s="31"/>
      <c r="F569" s="19"/>
      <c r="G569" s="19"/>
      <c r="H569" s="19"/>
      <c r="I569" s="19"/>
      <c r="J569" s="19"/>
      <c r="K569" s="19"/>
      <c r="L569" s="19"/>
      <c r="M569" s="19"/>
      <c r="N569" s="19"/>
      <c r="O569" s="19"/>
      <c r="P569" s="19"/>
      <c r="Q569" s="19"/>
      <c r="R569" s="19"/>
      <c r="S569" s="19"/>
      <c r="T569" s="19"/>
      <c r="AH569" s="23"/>
      <c r="AT569" s="23"/>
      <c r="CU569" s="23"/>
      <c r="CV569" s="23"/>
      <c r="CW569" s="23"/>
    </row>
    <row r="570" spans="1:101" s="18" customFormat="1" x14ac:dyDescent="0.4">
      <c r="A570" s="18">
        <v>546</v>
      </c>
      <c r="B570" s="19"/>
      <c r="C570" s="19"/>
      <c r="D570" s="21"/>
      <c r="E570" s="31"/>
      <c r="F570" s="19"/>
      <c r="G570" s="19"/>
      <c r="H570" s="19"/>
      <c r="I570" s="19"/>
      <c r="J570" s="19"/>
      <c r="K570" s="19"/>
      <c r="L570" s="19"/>
      <c r="M570" s="19"/>
      <c r="N570" s="19"/>
      <c r="O570" s="19"/>
      <c r="P570" s="19"/>
      <c r="Q570" s="19"/>
      <c r="R570" s="19"/>
      <c r="S570" s="19"/>
      <c r="T570" s="19"/>
      <c r="AH570" s="23"/>
      <c r="AT570" s="23"/>
      <c r="CU570" s="23"/>
      <c r="CV570" s="23"/>
      <c r="CW570" s="23"/>
    </row>
    <row r="571" spans="1:101" s="18" customFormat="1" x14ac:dyDescent="0.4">
      <c r="A571" s="18">
        <v>547</v>
      </c>
      <c r="B571" s="19"/>
      <c r="C571" s="19"/>
      <c r="D571" s="21"/>
      <c r="E571" s="31"/>
      <c r="F571" s="19"/>
      <c r="G571" s="19"/>
      <c r="H571" s="19"/>
      <c r="I571" s="19"/>
      <c r="J571" s="19"/>
      <c r="K571" s="19"/>
      <c r="L571" s="19"/>
      <c r="M571" s="19"/>
      <c r="N571" s="19"/>
      <c r="O571" s="19"/>
      <c r="P571" s="19"/>
      <c r="Q571" s="19"/>
      <c r="R571" s="19"/>
      <c r="S571" s="19"/>
      <c r="T571" s="19"/>
      <c r="AH571" s="23"/>
      <c r="AT571" s="23"/>
      <c r="CU571" s="23"/>
      <c r="CV571" s="23"/>
      <c r="CW571" s="23"/>
    </row>
    <row r="572" spans="1:101" s="18" customFormat="1" x14ac:dyDescent="0.4">
      <c r="A572" s="18">
        <v>548</v>
      </c>
      <c r="B572" s="19"/>
      <c r="C572" s="19"/>
      <c r="D572" s="21"/>
      <c r="E572" s="31"/>
      <c r="F572" s="19"/>
      <c r="G572" s="19"/>
      <c r="H572" s="19"/>
      <c r="I572" s="19"/>
      <c r="J572" s="19"/>
      <c r="K572" s="19"/>
      <c r="L572" s="19"/>
      <c r="M572" s="19"/>
      <c r="N572" s="19"/>
      <c r="O572" s="19"/>
      <c r="P572" s="19"/>
      <c r="Q572" s="19"/>
      <c r="R572" s="19"/>
      <c r="S572" s="19"/>
      <c r="T572" s="19"/>
      <c r="AH572" s="23"/>
      <c r="AT572" s="23"/>
      <c r="CU572" s="23"/>
      <c r="CV572" s="23"/>
      <c r="CW572" s="23"/>
    </row>
    <row r="573" spans="1:101" s="18" customFormat="1" x14ac:dyDescent="0.4">
      <c r="A573" s="18">
        <v>549</v>
      </c>
      <c r="B573" s="19"/>
      <c r="C573" s="19"/>
      <c r="D573" s="21"/>
      <c r="E573" s="31"/>
      <c r="F573" s="19"/>
      <c r="G573" s="19"/>
      <c r="H573" s="19"/>
      <c r="I573" s="19"/>
      <c r="J573" s="19"/>
      <c r="K573" s="19"/>
      <c r="L573" s="19"/>
      <c r="M573" s="19"/>
      <c r="N573" s="19"/>
      <c r="O573" s="19"/>
      <c r="P573" s="19"/>
      <c r="Q573" s="19"/>
      <c r="R573" s="19"/>
      <c r="S573" s="19"/>
      <c r="T573" s="19"/>
      <c r="AH573" s="23"/>
      <c r="AT573" s="23"/>
      <c r="CU573" s="23"/>
      <c r="CV573" s="23"/>
      <c r="CW573" s="23"/>
    </row>
    <row r="574" spans="1:101" s="18" customFormat="1" x14ac:dyDescent="0.4">
      <c r="A574" s="18">
        <v>550</v>
      </c>
      <c r="B574" s="19"/>
      <c r="C574" s="19"/>
      <c r="D574" s="21"/>
      <c r="E574" s="31"/>
      <c r="F574" s="19"/>
      <c r="G574" s="19"/>
      <c r="H574" s="19"/>
      <c r="I574" s="19"/>
      <c r="J574" s="19"/>
      <c r="K574" s="19"/>
      <c r="L574" s="19"/>
      <c r="M574" s="19"/>
      <c r="N574" s="19"/>
      <c r="O574" s="19"/>
      <c r="P574" s="19"/>
      <c r="Q574" s="19"/>
      <c r="R574" s="19"/>
      <c r="S574" s="19"/>
      <c r="T574" s="19"/>
      <c r="AH574" s="23"/>
      <c r="AT574" s="23"/>
      <c r="CU574" s="23"/>
      <c r="CV574" s="23"/>
      <c r="CW574" s="23"/>
    </row>
    <row r="575" spans="1:101" s="18" customFormat="1" x14ac:dyDescent="0.4">
      <c r="A575" s="18">
        <v>551</v>
      </c>
      <c r="B575" s="19"/>
      <c r="C575" s="19"/>
      <c r="D575" s="21"/>
      <c r="E575" s="31"/>
      <c r="F575" s="19"/>
      <c r="G575" s="19"/>
      <c r="H575" s="19"/>
      <c r="I575" s="19"/>
      <c r="J575" s="19"/>
      <c r="K575" s="19"/>
      <c r="L575" s="19"/>
      <c r="M575" s="19"/>
      <c r="N575" s="19"/>
      <c r="O575" s="19"/>
      <c r="P575" s="19"/>
      <c r="Q575" s="19"/>
      <c r="R575" s="19"/>
      <c r="S575" s="19"/>
      <c r="T575" s="19"/>
      <c r="AH575" s="23"/>
      <c r="AT575" s="23"/>
      <c r="CU575" s="23"/>
      <c r="CV575" s="23"/>
      <c r="CW575" s="23"/>
    </row>
    <row r="576" spans="1:101" s="18" customFormat="1" x14ac:dyDescent="0.4">
      <c r="A576" s="18">
        <v>552</v>
      </c>
      <c r="B576" s="19"/>
      <c r="C576" s="19"/>
      <c r="D576" s="21"/>
      <c r="E576" s="31"/>
      <c r="F576" s="19"/>
      <c r="G576" s="19"/>
      <c r="H576" s="19"/>
      <c r="I576" s="19"/>
      <c r="J576" s="19"/>
      <c r="K576" s="19"/>
      <c r="L576" s="19"/>
      <c r="M576" s="19"/>
      <c r="N576" s="19"/>
      <c r="O576" s="19"/>
      <c r="P576" s="19"/>
      <c r="Q576" s="19"/>
      <c r="R576" s="19"/>
      <c r="S576" s="19"/>
      <c r="T576" s="19"/>
      <c r="AH576" s="23"/>
      <c r="AT576" s="23"/>
      <c r="CU576" s="23"/>
      <c r="CV576" s="23"/>
      <c r="CW576" s="23"/>
    </row>
    <row r="577" spans="1:101" s="18" customFormat="1" x14ac:dyDescent="0.4">
      <c r="A577" s="18">
        <v>553</v>
      </c>
      <c r="B577" s="19"/>
      <c r="C577" s="19"/>
      <c r="D577" s="21"/>
      <c r="E577" s="31"/>
      <c r="F577" s="19"/>
      <c r="G577" s="19"/>
      <c r="H577" s="19"/>
      <c r="I577" s="19"/>
      <c r="J577" s="19"/>
      <c r="K577" s="19"/>
      <c r="L577" s="19"/>
      <c r="M577" s="19"/>
      <c r="N577" s="19"/>
      <c r="O577" s="19"/>
      <c r="P577" s="19"/>
      <c r="Q577" s="19"/>
      <c r="R577" s="19"/>
      <c r="S577" s="19"/>
      <c r="T577" s="19"/>
      <c r="AH577" s="23"/>
      <c r="AT577" s="23"/>
      <c r="CU577" s="23"/>
      <c r="CV577" s="23"/>
      <c r="CW577" s="23"/>
    </row>
    <row r="578" spans="1:101" s="18" customFormat="1" x14ac:dyDescent="0.4">
      <c r="A578" s="18">
        <v>554</v>
      </c>
      <c r="B578" s="19"/>
      <c r="C578" s="19"/>
      <c r="D578" s="21"/>
      <c r="E578" s="31"/>
      <c r="F578" s="19"/>
      <c r="G578" s="19"/>
      <c r="H578" s="19"/>
      <c r="I578" s="19"/>
      <c r="J578" s="19"/>
      <c r="K578" s="19"/>
      <c r="L578" s="19"/>
      <c r="M578" s="19"/>
      <c r="N578" s="19"/>
      <c r="O578" s="19"/>
      <c r="P578" s="19"/>
      <c r="Q578" s="19"/>
      <c r="R578" s="19"/>
      <c r="S578" s="19"/>
      <c r="T578" s="19"/>
      <c r="AH578" s="23"/>
      <c r="AT578" s="23"/>
      <c r="CU578" s="23"/>
      <c r="CV578" s="23"/>
      <c r="CW578" s="23"/>
    </row>
    <row r="579" spans="1:101" s="18" customFormat="1" x14ac:dyDescent="0.4">
      <c r="A579" s="18">
        <v>555</v>
      </c>
      <c r="B579" s="19"/>
      <c r="C579" s="19"/>
      <c r="D579" s="21"/>
      <c r="E579" s="31"/>
      <c r="F579" s="19"/>
      <c r="G579" s="19"/>
      <c r="H579" s="19"/>
      <c r="I579" s="19"/>
      <c r="J579" s="19"/>
      <c r="K579" s="19"/>
      <c r="L579" s="19"/>
      <c r="M579" s="19"/>
      <c r="N579" s="19"/>
      <c r="O579" s="19"/>
      <c r="P579" s="19"/>
      <c r="Q579" s="19"/>
      <c r="R579" s="19"/>
      <c r="S579" s="19"/>
      <c r="T579" s="19"/>
      <c r="AH579" s="23"/>
      <c r="AT579" s="23"/>
      <c r="CU579" s="23"/>
      <c r="CV579" s="23"/>
      <c r="CW579" s="23"/>
    </row>
    <row r="580" spans="1:101" s="18" customFormat="1" x14ac:dyDescent="0.4">
      <c r="A580" s="18">
        <v>556</v>
      </c>
      <c r="B580" s="19"/>
      <c r="C580" s="19"/>
      <c r="D580" s="21"/>
      <c r="E580" s="31"/>
      <c r="F580" s="19"/>
      <c r="G580" s="19"/>
      <c r="H580" s="19"/>
      <c r="I580" s="19"/>
      <c r="J580" s="19"/>
      <c r="K580" s="19"/>
      <c r="L580" s="19"/>
      <c r="M580" s="19"/>
      <c r="N580" s="19"/>
      <c r="O580" s="19"/>
      <c r="P580" s="19"/>
      <c r="Q580" s="19"/>
      <c r="R580" s="19"/>
      <c r="S580" s="19"/>
      <c r="T580" s="19"/>
      <c r="AH580" s="23"/>
      <c r="AT580" s="23"/>
      <c r="CU580" s="23"/>
      <c r="CV580" s="23"/>
      <c r="CW580" s="23"/>
    </row>
    <row r="581" spans="1:101" s="18" customFormat="1" x14ac:dyDescent="0.4">
      <c r="A581" s="18">
        <v>557</v>
      </c>
      <c r="B581" s="19"/>
      <c r="C581" s="19"/>
      <c r="D581" s="21"/>
      <c r="E581" s="31"/>
      <c r="F581" s="19"/>
      <c r="G581" s="19"/>
      <c r="H581" s="19"/>
      <c r="I581" s="19"/>
      <c r="J581" s="19"/>
      <c r="K581" s="19"/>
      <c r="L581" s="19"/>
      <c r="M581" s="19"/>
      <c r="N581" s="19"/>
      <c r="O581" s="19"/>
      <c r="P581" s="19"/>
      <c r="Q581" s="19"/>
      <c r="R581" s="19"/>
      <c r="S581" s="19"/>
      <c r="T581" s="19"/>
      <c r="AH581" s="23"/>
      <c r="AT581" s="23"/>
      <c r="CU581" s="23"/>
      <c r="CV581" s="23"/>
      <c r="CW581" s="23"/>
    </row>
    <row r="582" spans="1:101" s="18" customFormat="1" x14ac:dyDescent="0.4">
      <c r="A582" s="18">
        <v>558</v>
      </c>
      <c r="B582" s="19"/>
      <c r="C582" s="19"/>
      <c r="D582" s="21"/>
      <c r="E582" s="31"/>
      <c r="F582" s="19"/>
      <c r="G582" s="19"/>
      <c r="H582" s="19"/>
      <c r="I582" s="19"/>
      <c r="J582" s="19"/>
      <c r="K582" s="19"/>
      <c r="L582" s="19"/>
      <c r="M582" s="19"/>
      <c r="N582" s="19"/>
      <c r="O582" s="19"/>
      <c r="P582" s="19"/>
      <c r="Q582" s="19"/>
      <c r="R582" s="19"/>
      <c r="S582" s="19"/>
      <c r="T582" s="19"/>
      <c r="AH582" s="23"/>
      <c r="AT582" s="23"/>
      <c r="CU582" s="23"/>
      <c r="CV582" s="23"/>
      <c r="CW582" s="23"/>
    </row>
    <row r="583" spans="1:101" s="18" customFormat="1" x14ac:dyDescent="0.4">
      <c r="A583" s="18">
        <v>559</v>
      </c>
      <c r="B583" s="19"/>
      <c r="C583" s="19"/>
      <c r="D583" s="21"/>
      <c r="E583" s="31"/>
      <c r="F583" s="19"/>
      <c r="G583" s="19"/>
      <c r="H583" s="19"/>
      <c r="I583" s="19"/>
      <c r="J583" s="19"/>
      <c r="K583" s="19"/>
      <c r="L583" s="19"/>
      <c r="M583" s="19"/>
      <c r="N583" s="19"/>
      <c r="O583" s="19"/>
      <c r="P583" s="19"/>
      <c r="Q583" s="19"/>
      <c r="R583" s="19"/>
      <c r="S583" s="19"/>
      <c r="T583" s="19"/>
      <c r="AH583" s="23"/>
      <c r="AT583" s="23"/>
      <c r="CU583" s="23"/>
      <c r="CV583" s="23"/>
      <c r="CW583" s="23"/>
    </row>
    <row r="584" spans="1:101" s="18" customFormat="1" x14ac:dyDescent="0.4">
      <c r="A584" s="18">
        <v>560</v>
      </c>
      <c r="B584" s="19"/>
      <c r="C584" s="19"/>
      <c r="D584" s="21"/>
      <c r="E584" s="31"/>
      <c r="F584" s="19"/>
      <c r="G584" s="19"/>
      <c r="H584" s="19"/>
      <c r="I584" s="19"/>
      <c r="J584" s="19"/>
      <c r="K584" s="19"/>
      <c r="L584" s="19"/>
      <c r="M584" s="19"/>
      <c r="N584" s="19"/>
      <c r="O584" s="19"/>
      <c r="P584" s="19"/>
      <c r="Q584" s="19"/>
      <c r="R584" s="19"/>
      <c r="S584" s="19"/>
      <c r="T584" s="19"/>
      <c r="AH584" s="23"/>
      <c r="AT584" s="23"/>
      <c r="CU584" s="23"/>
      <c r="CV584" s="23"/>
      <c r="CW584" s="23"/>
    </row>
    <row r="585" spans="1:101" s="18" customFormat="1" x14ac:dyDescent="0.4">
      <c r="A585" s="18">
        <v>561</v>
      </c>
      <c r="B585" s="19"/>
      <c r="C585" s="19"/>
      <c r="D585" s="21"/>
      <c r="E585" s="31"/>
      <c r="F585" s="19"/>
      <c r="G585" s="19"/>
      <c r="H585" s="19"/>
      <c r="I585" s="19"/>
      <c r="J585" s="19"/>
      <c r="K585" s="19"/>
      <c r="L585" s="19"/>
      <c r="M585" s="19"/>
      <c r="N585" s="19"/>
      <c r="O585" s="19"/>
      <c r="P585" s="19"/>
      <c r="Q585" s="19"/>
      <c r="R585" s="19"/>
      <c r="S585" s="19"/>
      <c r="T585" s="19"/>
      <c r="AH585" s="23"/>
      <c r="AT585" s="23"/>
      <c r="CU585" s="23"/>
      <c r="CV585" s="23"/>
      <c r="CW585" s="23"/>
    </row>
    <row r="586" spans="1:101" s="18" customFormat="1" x14ac:dyDescent="0.4">
      <c r="A586" s="18">
        <v>562</v>
      </c>
      <c r="B586" s="19"/>
      <c r="C586" s="19"/>
      <c r="D586" s="21"/>
      <c r="E586" s="31"/>
      <c r="F586" s="19"/>
      <c r="G586" s="19"/>
      <c r="H586" s="19"/>
      <c r="I586" s="19"/>
      <c r="J586" s="19"/>
      <c r="K586" s="19"/>
      <c r="L586" s="19"/>
      <c r="M586" s="19"/>
      <c r="N586" s="19"/>
      <c r="O586" s="19"/>
      <c r="P586" s="19"/>
      <c r="Q586" s="19"/>
      <c r="R586" s="19"/>
      <c r="S586" s="19"/>
      <c r="T586" s="19"/>
      <c r="AH586" s="23"/>
      <c r="AT586" s="23"/>
      <c r="CU586" s="23"/>
      <c r="CV586" s="23"/>
      <c r="CW586" s="23"/>
    </row>
    <row r="587" spans="1:101" s="18" customFormat="1" x14ac:dyDescent="0.4">
      <c r="A587" s="18">
        <v>563</v>
      </c>
      <c r="B587" s="19"/>
      <c r="C587" s="19"/>
      <c r="D587" s="21"/>
      <c r="E587" s="31"/>
      <c r="F587" s="19"/>
      <c r="G587" s="19"/>
      <c r="H587" s="19"/>
      <c r="I587" s="19"/>
      <c r="J587" s="19"/>
      <c r="K587" s="19"/>
      <c r="L587" s="19"/>
      <c r="M587" s="19"/>
      <c r="N587" s="19"/>
      <c r="O587" s="19"/>
      <c r="P587" s="19"/>
      <c r="Q587" s="19"/>
      <c r="R587" s="19"/>
      <c r="S587" s="19"/>
      <c r="T587" s="19"/>
      <c r="AH587" s="23"/>
      <c r="AT587" s="23"/>
      <c r="CU587" s="23"/>
      <c r="CV587" s="23"/>
      <c r="CW587" s="23"/>
    </row>
    <row r="588" spans="1:101" s="18" customFormat="1" x14ac:dyDescent="0.4">
      <c r="A588" s="18">
        <v>564</v>
      </c>
      <c r="B588" s="19"/>
      <c r="C588" s="19"/>
      <c r="D588" s="21"/>
      <c r="E588" s="31"/>
      <c r="F588" s="19"/>
      <c r="G588" s="19"/>
      <c r="H588" s="19"/>
      <c r="I588" s="19"/>
      <c r="J588" s="19"/>
      <c r="K588" s="19"/>
      <c r="L588" s="19"/>
      <c r="M588" s="19"/>
      <c r="N588" s="19"/>
      <c r="O588" s="19"/>
      <c r="P588" s="19"/>
      <c r="Q588" s="19"/>
      <c r="R588" s="19"/>
      <c r="S588" s="19"/>
      <c r="T588" s="19"/>
      <c r="AH588" s="23"/>
      <c r="AT588" s="23"/>
      <c r="CU588" s="23"/>
      <c r="CV588" s="23"/>
      <c r="CW588" s="23"/>
    </row>
    <row r="589" spans="1:101" s="18" customFormat="1" x14ac:dyDescent="0.4">
      <c r="A589" s="18">
        <v>565</v>
      </c>
      <c r="B589" s="19"/>
      <c r="C589" s="19"/>
      <c r="D589" s="21"/>
      <c r="E589" s="31"/>
      <c r="F589" s="19"/>
      <c r="G589" s="19"/>
      <c r="H589" s="19"/>
      <c r="I589" s="19"/>
      <c r="J589" s="19"/>
      <c r="K589" s="19"/>
      <c r="L589" s="19"/>
      <c r="M589" s="19"/>
      <c r="N589" s="19"/>
      <c r="O589" s="19"/>
      <c r="P589" s="19"/>
      <c r="Q589" s="19"/>
      <c r="R589" s="19"/>
      <c r="S589" s="19"/>
      <c r="T589" s="19"/>
      <c r="AH589" s="23"/>
      <c r="AT589" s="23"/>
      <c r="CU589" s="23"/>
      <c r="CV589" s="23"/>
      <c r="CW589" s="23"/>
    </row>
    <row r="590" spans="1:101" s="18" customFormat="1" x14ac:dyDescent="0.4">
      <c r="A590" s="18">
        <v>566</v>
      </c>
      <c r="B590" s="19"/>
      <c r="C590" s="19"/>
      <c r="D590" s="21"/>
      <c r="E590" s="31"/>
      <c r="F590" s="19"/>
      <c r="G590" s="19"/>
      <c r="H590" s="19"/>
      <c r="I590" s="19"/>
      <c r="J590" s="19"/>
      <c r="K590" s="19"/>
      <c r="L590" s="19"/>
      <c r="M590" s="19"/>
      <c r="N590" s="19"/>
      <c r="O590" s="19"/>
      <c r="P590" s="19"/>
      <c r="Q590" s="19"/>
      <c r="R590" s="19"/>
      <c r="S590" s="19"/>
      <c r="T590" s="19"/>
      <c r="AH590" s="23"/>
      <c r="AT590" s="23"/>
      <c r="CU590" s="23"/>
      <c r="CV590" s="23"/>
      <c r="CW590" s="23"/>
    </row>
    <row r="591" spans="1:101" s="18" customFormat="1" x14ac:dyDescent="0.4">
      <c r="A591" s="18">
        <v>567</v>
      </c>
      <c r="B591" s="19"/>
      <c r="C591" s="19"/>
      <c r="D591" s="21"/>
      <c r="E591" s="31"/>
      <c r="F591" s="19"/>
      <c r="G591" s="19"/>
      <c r="H591" s="19"/>
      <c r="I591" s="19"/>
      <c r="J591" s="19"/>
      <c r="K591" s="19"/>
      <c r="L591" s="19"/>
      <c r="M591" s="19"/>
      <c r="N591" s="19"/>
      <c r="O591" s="19"/>
      <c r="P591" s="19"/>
      <c r="Q591" s="19"/>
      <c r="R591" s="19"/>
      <c r="S591" s="19"/>
      <c r="T591" s="19"/>
      <c r="AH591" s="23"/>
      <c r="AT591" s="23"/>
      <c r="CU591" s="23"/>
      <c r="CV591" s="23"/>
      <c r="CW591" s="23"/>
    </row>
    <row r="592" spans="1:101" s="18" customFormat="1" x14ac:dyDescent="0.4">
      <c r="A592" s="18">
        <v>568</v>
      </c>
      <c r="B592" s="19"/>
      <c r="C592" s="19"/>
      <c r="D592" s="21"/>
      <c r="E592" s="31"/>
      <c r="F592" s="19"/>
      <c r="G592" s="19"/>
      <c r="H592" s="19"/>
      <c r="I592" s="19"/>
      <c r="J592" s="19"/>
      <c r="K592" s="19"/>
      <c r="L592" s="19"/>
      <c r="M592" s="19"/>
      <c r="N592" s="19"/>
      <c r="O592" s="19"/>
      <c r="P592" s="19"/>
      <c r="Q592" s="19"/>
      <c r="R592" s="19"/>
      <c r="S592" s="19"/>
      <c r="T592" s="19"/>
      <c r="AH592" s="23"/>
      <c r="AT592" s="23"/>
      <c r="CU592" s="23"/>
      <c r="CV592" s="23"/>
      <c r="CW592" s="23"/>
    </row>
    <row r="593" spans="1:101" s="18" customFormat="1" x14ac:dyDescent="0.4">
      <c r="A593" s="18">
        <v>569</v>
      </c>
      <c r="B593" s="19"/>
      <c r="C593" s="19"/>
      <c r="D593" s="21"/>
      <c r="E593" s="31"/>
      <c r="F593" s="19"/>
      <c r="G593" s="19"/>
      <c r="H593" s="19"/>
      <c r="I593" s="19"/>
      <c r="J593" s="19"/>
      <c r="K593" s="19"/>
      <c r="L593" s="19"/>
      <c r="M593" s="19"/>
      <c r="N593" s="19"/>
      <c r="O593" s="19"/>
      <c r="P593" s="19"/>
      <c r="Q593" s="19"/>
      <c r="R593" s="19"/>
      <c r="S593" s="19"/>
      <c r="T593" s="19"/>
      <c r="AH593" s="23"/>
      <c r="AT593" s="23"/>
      <c r="CU593" s="23"/>
      <c r="CV593" s="23"/>
      <c r="CW593" s="23"/>
    </row>
    <row r="594" spans="1:101" s="18" customFormat="1" x14ac:dyDescent="0.4">
      <c r="A594" s="18">
        <v>570</v>
      </c>
      <c r="B594" s="19"/>
      <c r="C594" s="19"/>
      <c r="D594" s="21"/>
      <c r="E594" s="31"/>
      <c r="F594" s="19"/>
      <c r="G594" s="19"/>
      <c r="H594" s="19"/>
      <c r="I594" s="19"/>
      <c r="J594" s="19"/>
      <c r="K594" s="19"/>
      <c r="L594" s="19"/>
      <c r="M594" s="19"/>
      <c r="N594" s="19"/>
      <c r="O594" s="19"/>
      <c r="P594" s="19"/>
      <c r="Q594" s="19"/>
      <c r="R594" s="19"/>
      <c r="S594" s="19"/>
      <c r="T594" s="19"/>
      <c r="AH594" s="23"/>
      <c r="AT594" s="23"/>
      <c r="CU594" s="23"/>
      <c r="CV594" s="23"/>
      <c r="CW594" s="23"/>
    </row>
    <row r="595" spans="1:101" s="18" customFormat="1" x14ac:dyDescent="0.4">
      <c r="A595" s="18">
        <v>571</v>
      </c>
      <c r="B595" s="19"/>
      <c r="C595" s="19"/>
      <c r="D595" s="21"/>
      <c r="E595" s="31"/>
      <c r="F595" s="19"/>
      <c r="G595" s="19"/>
      <c r="H595" s="19"/>
      <c r="I595" s="19"/>
      <c r="J595" s="19"/>
      <c r="K595" s="19"/>
      <c r="L595" s="19"/>
      <c r="M595" s="19"/>
      <c r="N595" s="19"/>
      <c r="O595" s="19"/>
      <c r="P595" s="19"/>
      <c r="Q595" s="19"/>
      <c r="R595" s="19"/>
      <c r="S595" s="19"/>
      <c r="T595" s="19"/>
      <c r="AH595" s="23"/>
      <c r="AT595" s="23"/>
      <c r="CU595" s="23"/>
      <c r="CV595" s="23"/>
      <c r="CW595" s="23"/>
    </row>
    <row r="596" spans="1:101" s="18" customFormat="1" x14ac:dyDescent="0.4">
      <c r="A596" s="18">
        <v>572</v>
      </c>
      <c r="B596" s="19"/>
      <c r="C596" s="19"/>
      <c r="D596" s="21"/>
      <c r="E596" s="31"/>
      <c r="F596" s="19"/>
      <c r="G596" s="19"/>
      <c r="H596" s="19"/>
      <c r="I596" s="19"/>
      <c r="J596" s="19"/>
      <c r="K596" s="19"/>
      <c r="L596" s="19"/>
      <c r="M596" s="19"/>
      <c r="N596" s="19"/>
      <c r="O596" s="19"/>
      <c r="P596" s="19"/>
      <c r="Q596" s="19"/>
      <c r="R596" s="19"/>
      <c r="S596" s="19"/>
      <c r="T596" s="19"/>
      <c r="AH596" s="23"/>
      <c r="AT596" s="23"/>
      <c r="CU596" s="23"/>
      <c r="CV596" s="23"/>
      <c r="CW596" s="23"/>
    </row>
    <row r="597" spans="1:101" s="18" customFormat="1" x14ac:dyDescent="0.4">
      <c r="A597" s="18">
        <v>573</v>
      </c>
      <c r="B597" s="19"/>
      <c r="C597" s="19"/>
      <c r="D597" s="21"/>
      <c r="E597" s="31"/>
      <c r="F597" s="19"/>
      <c r="G597" s="19"/>
      <c r="H597" s="19"/>
      <c r="I597" s="19"/>
      <c r="J597" s="19"/>
      <c r="K597" s="19"/>
      <c r="L597" s="19"/>
      <c r="M597" s="19"/>
      <c r="N597" s="19"/>
      <c r="O597" s="19"/>
      <c r="P597" s="19"/>
      <c r="Q597" s="19"/>
      <c r="R597" s="19"/>
      <c r="S597" s="19"/>
      <c r="T597" s="19"/>
      <c r="AH597" s="23"/>
      <c r="AT597" s="23"/>
      <c r="CU597" s="23"/>
      <c r="CV597" s="23"/>
      <c r="CW597" s="23"/>
    </row>
    <row r="598" spans="1:101" s="18" customFormat="1" x14ac:dyDescent="0.4">
      <c r="A598" s="18">
        <v>574</v>
      </c>
      <c r="B598" s="19"/>
      <c r="C598" s="19"/>
      <c r="D598" s="21"/>
      <c r="E598" s="31"/>
      <c r="F598" s="19"/>
      <c r="G598" s="19"/>
      <c r="H598" s="19"/>
      <c r="I598" s="19"/>
      <c r="J598" s="19"/>
      <c r="K598" s="19"/>
      <c r="L598" s="19"/>
      <c r="M598" s="19"/>
      <c r="N598" s="19"/>
      <c r="O598" s="19"/>
      <c r="P598" s="19"/>
      <c r="Q598" s="19"/>
      <c r="R598" s="19"/>
      <c r="S598" s="19"/>
      <c r="T598" s="19"/>
      <c r="AH598" s="23"/>
      <c r="AT598" s="23"/>
      <c r="CU598" s="23"/>
      <c r="CV598" s="23"/>
      <c r="CW598" s="23"/>
    </row>
    <row r="599" spans="1:101" s="18" customFormat="1" x14ac:dyDescent="0.4">
      <c r="A599" s="18">
        <v>575</v>
      </c>
      <c r="B599" s="19"/>
      <c r="C599" s="19"/>
      <c r="D599" s="21"/>
      <c r="E599" s="31"/>
      <c r="F599" s="19"/>
      <c r="G599" s="19"/>
      <c r="H599" s="19"/>
      <c r="I599" s="19"/>
      <c r="J599" s="19"/>
      <c r="K599" s="19"/>
      <c r="L599" s="19"/>
      <c r="M599" s="19"/>
      <c r="N599" s="19"/>
      <c r="O599" s="19"/>
      <c r="P599" s="19"/>
      <c r="Q599" s="19"/>
      <c r="R599" s="19"/>
      <c r="S599" s="19"/>
      <c r="T599" s="19"/>
      <c r="AH599" s="23"/>
      <c r="AT599" s="23"/>
      <c r="CU599" s="23"/>
      <c r="CV599" s="23"/>
      <c r="CW599" s="23"/>
    </row>
    <row r="600" spans="1:101" s="18" customFormat="1" x14ac:dyDescent="0.4">
      <c r="A600" s="18">
        <v>576</v>
      </c>
      <c r="B600" s="19"/>
      <c r="C600" s="19"/>
      <c r="D600" s="21"/>
      <c r="E600" s="31"/>
      <c r="F600" s="19"/>
      <c r="G600" s="19"/>
      <c r="H600" s="19"/>
      <c r="I600" s="19"/>
      <c r="J600" s="19"/>
      <c r="K600" s="19"/>
      <c r="L600" s="19"/>
      <c r="M600" s="19"/>
      <c r="N600" s="19"/>
      <c r="O600" s="19"/>
      <c r="P600" s="19"/>
      <c r="Q600" s="19"/>
      <c r="R600" s="19"/>
      <c r="S600" s="19"/>
      <c r="T600" s="19"/>
      <c r="AH600" s="23"/>
      <c r="AT600" s="23"/>
      <c r="CU600" s="23"/>
      <c r="CV600" s="23"/>
      <c r="CW600" s="23"/>
    </row>
    <row r="601" spans="1:101" s="18" customFormat="1" x14ac:dyDescent="0.4">
      <c r="A601" s="18">
        <v>577</v>
      </c>
      <c r="B601" s="19"/>
      <c r="C601" s="19"/>
      <c r="D601" s="21"/>
      <c r="E601" s="31"/>
      <c r="F601" s="19"/>
      <c r="G601" s="19"/>
      <c r="H601" s="19"/>
      <c r="I601" s="19"/>
      <c r="J601" s="19"/>
      <c r="K601" s="19"/>
      <c r="L601" s="19"/>
      <c r="M601" s="19"/>
      <c r="N601" s="19"/>
      <c r="O601" s="19"/>
      <c r="P601" s="19"/>
      <c r="Q601" s="19"/>
      <c r="R601" s="19"/>
      <c r="S601" s="19"/>
      <c r="T601" s="19"/>
      <c r="AH601" s="23"/>
      <c r="AT601" s="23"/>
      <c r="CU601" s="23"/>
      <c r="CV601" s="23"/>
      <c r="CW601" s="23"/>
    </row>
    <row r="602" spans="1:101" s="18" customFormat="1" x14ac:dyDescent="0.4">
      <c r="A602" s="18">
        <v>578</v>
      </c>
      <c r="B602" s="19"/>
      <c r="C602" s="19"/>
      <c r="D602" s="21"/>
      <c r="E602" s="31"/>
      <c r="F602" s="19"/>
      <c r="G602" s="19"/>
      <c r="H602" s="19"/>
      <c r="I602" s="19"/>
      <c r="J602" s="19"/>
      <c r="K602" s="19"/>
      <c r="L602" s="19"/>
      <c r="M602" s="19"/>
      <c r="N602" s="19"/>
      <c r="O602" s="19"/>
      <c r="P602" s="19"/>
      <c r="Q602" s="19"/>
      <c r="R602" s="19"/>
      <c r="S602" s="19"/>
      <c r="T602" s="19"/>
      <c r="AH602" s="23"/>
      <c r="AT602" s="23"/>
      <c r="CU602" s="23"/>
      <c r="CV602" s="23"/>
      <c r="CW602" s="23"/>
    </row>
    <row r="603" spans="1:101" s="18" customFormat="1" x14ac:dyDescent="0.4">
      <c r="A603" s="18">
        <v>579</v>
      </c>
      <c r="B603" s="19"/>
      <c r="C603" s="19"/>
      <c r="D603" s="21"/>
      <c r="E603" s="31"/>
      <c r="F603" s="19"/>
      <c r="G603" s="19"/>
      <c r="H603" s="19"/>
      <c r="I603" s="19"/>
      <c r="J603" s="19"/>
      <c r="K603" s="19"/>
      <c r="L603" s="19"/>
      <c r="M603" s="19"/>
      <c r="N603" s="19"/>
      <c r="O603" s="19"/>
      <c r="P603" s="19"/>
      <c r="Q603" s="19"/>
      <c r="R603" s="19"/>
      <c r="S603" s="19"/>
      <c r="T603" s="19"/>
      <c r="AH603" s="23"/>
      <c r="AT603" s="23"/>
      <c r="CU603" s="23"/>
      <c r="CV603" s="23"/>
      <c r="CW603" s="23"/>
    </row>
    <row r="604" spans="1:101" s="18" customFormat="1" x14ac:dyDescent="0.4">
      <c r="A604" s="18">
        <v>580</v>
      </c>
      <c r="B604" s="19"/>
      <c r="C604" s="19"/>
      <c r="D604" s="21"/>
      <c r="E604" s="31"/>
      <c r="F604" s="19"/>
      <c r="G604" s="19"/>
      <c r="H604" s="19"/>
      <c r="I604" s="19"/>
      <c r="J604" s="19"/>
      <c r="K604" s="19"/>
      <c r="L604" s="19"/>
      <c r="M604" s="19"/>
      <c r="N604" s="19"/>
      <c r="O604" s="19"/>
      <c r="P604" s="19"/>
      <c r="Q604" s="19"/>
      <c r="R604" s="19"/>
      <c r="S604" s="19"/>
      <c r="T604" s="19"/>
      <c r="AH604" s="23"/>
      <c r="AT604" s="23"/>
      <c r="CU604" s="23"/>
      <c r="CV604" s="23"/>
      <c r="CW604" s="23"/>
    </row>
    <row r="605" spans="1:101" s="18" customFormat="1" x14ac:dyDescent="0.4">
      <c r="A605" s="18">
        <v>581</v>
      </c>
      <c r="B605" s="19"/>
      <c r="C605" s="19"/>
      <c r="D605" s="21"/>
      <c r="E605" s="31"/>
      <c r="F605" s="19"/>
      <c r="G605" s="19"/>
      <c r="H605" s="19"/>
      <c r="I605" s="19"/>
      <c r="J605" s="19"/>
      <c r="K605" s="19"/>
      <c r="L605" s="19"/>
      <c r="M605" s="19"/>
      <c r="N605" s="19"/>
      <c r="O605" s="19"/>
      <c r="P605" s="19"/>
      <c r="Q605" s="19"/>
      <c r="R605" s="19"/>
      <c r="S605" s="19"/>
      <c r="T605" s="19"/>
      <c r="AH605" s="23"/>
      <c r="AT605" s="23"/>
      <c r="CU605" s="23"/>
      <c r="CV605" s="23"/>
      <c r="CW605" s="23"/>
    </row>
    <row r="606" spans="1:101" s="18" customFormat="1" x14ac:dyDescent="0.4">
      <c r="A606" s="18">
        <v>582</v>
      </c>
      <c r="B606" s="19"/>
      <c r="C606" s="19"/>
      <c r="D606" s="21"/>
      <c r="E606" s="31"/>
      <c r="F606" s="19"/>
      <c r="G606" s="19"/>
      <c r="H606" s="19"/>
      <c r="I606" s="19"/>
      <c r="J606" s="19"/>
      <c r="K606" s="19"/>
      <c r="L606" s="19"/>
      <c r="M606" s="19"/>
      <c r="N606" s="19"/>
      <c r="O606" s="19"/>
      <c r="P606" s="19"/>
      <c r="Q606" s="19"/>
      <c r="R606" s="19"/>
      <c r="S606" s="19"/>
      <c r="T606" s="19"/>
      <c r="AH606" s="23"/>
      <c r="AT606" s="23"/>
      <c r="CU606" s="23"/>
      <c r="CV606" s="23"/>
      <c r="CW606" s="23"/>
    </row>
    <row r="607" spans="1:101" s="18" customFormat="1" x14ac:dyDescent="0.4">
      <c r="A607" s="18">
        <v>583</v>
      </c>
      <c r="B607" s="19"/>
      <c r="C607" s="19"/>
      <c r="D607" s="21"/>
      <c r="E607" s="31"/>
      <c r="F607" s="19"/>
      <c r="G607" s="19"/>
      <c r="H607" s="19"/>
      <c r="I607" s="19"/>
      <c r="J607" s="19"/>
      <c r="K607" s="19"/>
      <c r="L607" s="19"/>
      <c r="M607" s="19"/>
      <c r="N607" s="19"/>
      <c r="O607" s="19"/>
      <c r="P607" s="19"/>
      <c r="Q607" s="19"/>
      <c r="R607" s="19"/>
      <c r="S607" s="19"/>
      <c r="T607" s="19"/>
      <c r="AH607" s="23"/>
      <c r="AT607" s="23"/>
      <c r="CU607" s="23"/>
      <c r="CV607" s="23"/>
      <c r="CW607" s="23"/>
    </row>
    <row r="608" spans="1:101" s="18" customFormat="1" x14ac:dyDescent="0.4">
      <c r="A608" s="18">
        <v>584</v>
      </c>
      <c r="B608" s="19"/>
      <c r="C608" s="19"/>
      <c r="D608" s="21"/>
      <c r="E608" s="31"/>
      <c r="F608" s="19"/>
      <c r="G608" s="19"/>
      <c r="H608" s="19"/>
      <c r="I608" s="19"/>
      <c r="J608" s="19"/>
      <c r="K608" s="19"/>
      <c r="L608" s="19"/>
      <c r="M608" s="19"/>
      <c r="N608" s="19"/>
      <c r="O608" s="19"/>
      <c r="P608" s="19"/>
      <c r="Q608" s="19"/>
      <c r="R608" s="19"/>
      <c r="S608" s="19"/>
      <c r="T608" s="19"/>
      <c r="AH608" s="23"/>
      <c r="AT608" s="23"/>
      <c r="CU608" s="23"/>
      <c r="CV608" s="23"/>
      <c r="CW608" s="23"/>
    </row>
    <row r="609" spans="1:101" s="18" customFormat="1" x14ac:dyDescent="0.4">
      <c r="A609" s="18">
        <v>585</v>
      </c>
      <c r="B609" s="19"/>
      <c r="C609" s="19"/>
      <c r="D609" s="21"/>
      <c r="E609" s="31"/>
      <c r="F609" s="19"/>
      <c r="G609" s="19"/>
      <c r="H609" s="19"/>
      <c r="I609" s="19"/>
      <c r="J609" s="19"/>
      <c r="K609" s="19"/>
      <c r="L609" s="19"/>
      <c r="M609" s="19"/>
      <c r="N609" s="19"/>
      <c r="O609" s="19"/>
      <c r="P609" s="19"/>
      <c r="Q609" s="19"/>
      <c r="R609" s="19"/>
      <c r="S609" s="19"/>
      <c r="T609" s="19"/>
      <c r="AH609" s="23"/>
      <c r="AT609" s="23"/>
      <c r="CU609" s="23"/>
      <c r="CV609" s="23"/>
      <c r="CW609" s="23"/>
    </row>
    <row r="610" spans="1:101" s="18" customFormat="1" x14ac:dyDescent="0.4">
      <c r="A610" s="18">
        <v>586</v>
      </c>
      <c r="B610" s="19"/>
      <c r="C610" s="19"/>
      <c r="D610" s="21"/>
      <c r="E610" s="31"/>
      <c r="F610" s="19"/>
      <c r="G610" s="19"/>
      <c r="H610" s="19"/>
      <c r="I610" s="19"/>
      <c r="J610" s="19"/>
      <c r="K610" s="19"/>
      <c r="L610" s="19"/>
      <c r="M610" s="19"/>
      <c r="N610" s="19"/>
      <c r="O610" s="19"/>
      <c r="P610" s="19"/>
      <c r="Q610" s="19"/>
      <c r="R610" s="19"/>
      <c r="S610" s="19"/>
      <c r="T610" s="19"/>
      <c r="AH610" s="23"/>
      <c r="AT610" s="23"/>
      <c r="CU610" s="23"/>
      <c r="CV610" s="23"/>
      <c r="CW610" s="23"/>
    </row>
    <row r="611" spans="1:101" s="18" customFormat="1" x14ac:dyDescent="0.4">
      <c r="A611" s="18">
        <v>587</v>
      </c>
      <c r="B611" s="19"/>
      <c r="C611" s="19"/>
      <c r="D611" s="21"/>
      <c r="E611" s="31"/>
      <c r="F611" s="19"/>
      <c r="G611" s="19"/>
      <c r="H611" s="19"/>
      <c r="I611" s="19"/>
      <c r="J611" s="19"/>
      <c r="K611" s="19"/>
      <c r="L611" s="19"/>
      <c r="M611" s="19"/>
      <c r="N611" s="19"/>
      <c r="O611" s="19"/>
      <c r="P611" s="19"/>
      <c r="Q611" s="19"/>
      <c r="R611" s="19"/>
      <c r="S611" s="19"/>
      <c r="T611" s="19"/>
      <c r="AH611" s="23"/>
      <c r="AT611" s="23"/>
      <c r="CU611" s="23"/>
      <c r="CV611" s="23"/>
      <c r="CW611" s="23"/>
    </row>
    <row r="612" spans="1:101" s="18" customFormat="1" x14ac:dyDescent="0.4">
      <c r="A612" s="18">
        <v>588</v>
      </c>
      <c r="B612" s="19"/>
      <c r="C612" s="19"/>
      <c r="D612" s="21"/>
      <c r="E612" s="31"/>
      <c r="F612" s="19"/>
      <c r="G612" s="19"/>
      <c r="H612" s="19"/>
      <c r="I612" s="19"/>
      <c r="J612" s="19"/>
      <c r="K612" s="19"/>
      <c r="L612" s="19"/>
      <c r="M612" s="19"/>
      <c r="N612" s="19"/>
      <c r="O612" s="19"/>
      <c r="P612" s="19"/>
      <c r="Q612" s="19"/>
      <c r="R612" s="19"/>
      <c r="S612" s="19"/>
      <c r="T612" s="19"/>
      <c r="AH612" s="23"/>
      <c r="AT612" s="23"/>
      <c r="CU612" s="23"/>
      <c r="CV612" s="23"/>
      <c r="CW612" s="23"/>
    </row>
    <row r="613" spans="1:101" s="18" customFormat="1" x14ac:dyDescent="0.4">
      <c r="A613" s="18">
        <v>589</v>
      </c>
      <c r="B613" s="19"/>
      <c r="C613" s="19"/>
      <c r="D613" s="21"/>
      <c r="E613" s="31"/>
      <c r="F613" s="19"/>
      <c r="G613" s="19"/>
      <c r="H613" s="19"/>
      <c r="I613" s="19"/>
      <c r="J613" s="19"/>
      <c r="K613" s="19"/>
      <c r="L613" s="19"/>
      <c r="M613" s="19"/>
      <c r="N613" s="19"/>
      <c r="O613" s="19"/>
      <c r="P613" s="19"/>
      <c r="Q613" s="19"/>
      <c r="R613" s="19"/>
      <c r="S613" s="19"/>
      <c r="T613" s="19"/>
      <c r="AH613" s="23"/>
      <c r="AT613" s="23"/>
      <c r="CU613" s="23"/>
      <c r="CV613" s="23"/>
      <c r="CW613" s="23"/>
    </row>
    <row r="614" spans="1:101" s="18" customFormat="1" x14ac:dyDescent="0.4">
      <c r="A614" s="18">
        <v>590</v>
      </c>
      <c r="B614" s="19"/>
      <c r="C614" s="19"/>
      <c r="D614" s="21"/>
      <c r="E614" s="31"/>
      <c r="F614" s="19"/>
      <c r="G614" s="19"/>
      <c r="H614" s="19"/>
      <c r="I614" s="19"/>
      <c r="J614" s="19"/>
      <c r="K614" s="19"/>
      <c r="L614" s="19"/>
      <c r="M614" s="19"/>
      <c r="N614" s="19"/>
      <c r="O614" s="19"/>
      <c r="P614" s="19"/>
      <c r="Q614" s="19"/>
      <c r="R614" s="19"/>
      <c r="S614" s="19"/>
      <c r="T614" s="19"/>
      <c r="AH614" s="23"/>
      <c r="AT614" s="23"/>
      <c r="CU614" s="23"/>
      <c r="CV614" s="23"/>
      <c r="CW614" s="23"/>
    </row>
    <row r="615" spans="1:101" s="18" customFormat="1" x14ac:dyDescent="0.4">
      <c r="A615" s="18">
        <v>591</v>
      </c>
      <c r="B615" s="19"/>
      <c r="C615" s="19"/>
      <c r="D615" s="21"/>
      <c r="E615" s="31"/>
      <c r="F615" s="19"/>
      <c r="G615" s="19"/>
      <c r="H615" s="19"/>
      <c r="I615" s="19"/>
      <c r="J615" s="19"/>
      <c r="K615" s="19"/>
      <c r="L615" s="19"/>
      <c r="M615" s="19"/>
      <c r="N615" s="19"/>
      <c r="O615" s="19"/>
      <c r="P615" s="19"/>
      <c r="Q615" s="19"/>
      <c r="R615" s="19"/>
      <c r="S615" s="19"/>
      <c r="T615" s="19"/>
      <c r="AH615" s="23"/>
      <c r="AT615" s="23"/>
      <c r="CU615" s="23"/>
      <c r="CV615" s="23"/>
      <c r="CW615" s="23"/>
    </row>
    <row r="616" spans="1:101" s="18" customFormat="1" x14ac:dyDescent="0.4">
      <c r="A616" s="18">
        <v>592</v>
      </c>
      <c r="B616" s="19"/>
      <c r="C616" s="19"/>
      <c r="D616" s="21"/>
      <c r="E616" s="31"/>
      <c r="F616" s="19"/>
      <c r="G616" s="19"/>
      <c r="H616" s="19"/>
      <c r="I616" s="19"/>
      <c r="J616" s="19"/>
      <c r="K616" s="19"/>
      <c r="L616" s="19"/>
      <c r="M616" s="19"/>
      <c r="N616" s="19"/>
      <c r="O616" s="19"/>
      <c r="P616" s="19"/>
      <c r="Q616" s="19"/>
      <c r="R616" s="19"/>
      <c r="S616" s="19"/>
      <c r="T616" s="19"/>
      <c r="AH616" s="23"/>
      <c r="AT616" s="23"/>
      <c r="CU616" s="23"/>
      <c r="CV616" s="23"/>
      <c r="CW616" s="23"/>
    </row>
    <row r="617" spans="1:101" s="18" customFormat="1" x14ac:dyDescent="0.4">
      <c r="A617" s="18">
        <v>593</v>
      </c>
      <c r="B617" s="19"/>
      <c r="C617" s="19"/>
      <c r="D617" s="21"/>
      <c r="E617" s="31"/>
      <c r="F617" s="19"/>
      <c r="G617" s="19"/>
      <c r="H617" s="19"/>
      <c r="I617" s="19"/>
      <c r="J617" s="19"/>
      <c r="K617" s="19"/>
      <c r="L617" s="19"/>
      <c r="M617" s="19"/>
      <c r="N617" s="19"/>
      <c r="O617" s="19"/>
      <c r="P617" s="19"/>
      <c r="Q617" s="19"/>
      <c r="R617" s="19"/>
      <c r="S617" s="19"/>
      <c r="T617" s="19"/>
      <c r="AH617" s="23"/>
      <c r="AT617" s="23"/>
      <c r="CU617" s="23"/>
      <c r="CV617" s="23"/>
      <c r="CW617" s="23"/>
    </row>
    <row r="618" spans="1:101" s="18" customFormat="1" x14ac:dyDescent="0.4">
      <c r="A618" s="18">
        <v>594</v>
      </c>
      <c r="B618" s="19"/>
      <c r="C618" s="19"/>
      <c r="D618" s="21"/>
      <c r="E618" s="31"/>
      <c r="F618" s="19"/>
      <c r="G618" s="19"/>
      <c r="H618" s="19"/>
      <c r="I618" s="19"/>
      <c r="J618" s="19"/>
      <c r="K618" s="19"/>
      <c r="L618" s="19"/>
      <c r="M618" s="19"/>
      <c r="N618" s="19"/>
      <c r="O618" s="19"/>
      <c r="P618" s="19"/>
      <c r="Q618" s="19"/>
      <c r="R618" s="19"/>
      <c r="S618" s="19"/>
      <c r="T618" s="19"/>
      <c r="AH618" s="23"/>
      <c r="AT618" s="23"/>
      <c r="CU618" s="23"/>
      <c r="CV618" s="23"/>
      <c r="CW618" s="23"/>
    </row>
    <row r="619" spans="1:101" s="18" customFormat="1" x14ac:dyDescent="0.4">
      <c r="A619" s="18">
        <v>595</v>
      </c>
      <c r="B619" s="19"/>
      <c r="C619" s="19"/>
      <c r="D619" s="21"/>
      <c r="E619" s="31"/>
      <c r="F619" s="19"/>
      <c r="G619" s="19"/>
      <c r="H619" s="19"/>
      <c r="I619" s="19"/>
      <c r="J619" s="19"/>
      <c r="K619" s="19"/>
      <c r="L619" s="19"/>
      <c r="M619" s="19"/>
      <c r="N619" s="19"/>
      <c r="O619" s="19"/>
      <c r="P619" s="19"/>
      <c r="Q619" s="19"/>
      <c r="R619" s="19"/>
      <c r="S619" s="19"/>
      <c r="T619" s="19"/>
      <c r="AH619" s="23"/>
      <c r="AT619" s="23"/>
      <c r="CU619" s="23"/>
      <c r="CV619" s="23"/>
      <c r="CW619" s="23"/>
    </row>
    <row r="620" spans="1:101" s="18" customFormat="1" x14ac:dyDescent="0.4">
      <c r="A620" s="18">
        <v>596</v>
      </c>
      <c r="B620" s="19"/>
      <c r="C620" s="19"/>
      <c r="D620" s="21"/>
      <c r="E620" s="31"/>
      <c r="F620" s="19"/>
      <c r="G620" s="19"/>
      <c r="H620" s="19"/>
      <c r="I620" s="19"/>
      <c r="J620" s="19"/>
      <c r="K620" s="19"/>
      <c r="L620" s="19"/>
      <c r="M620" s="19"/>
      <c r="N620" s="19"/>
      <c r="O620" s="19"/>
      <c r="P620" s="19"/>
      <c r="Q620" s="19"/>
      <c r="R620" s="19"/>
      <c r="S620" s="19"/>
      <c r="T620" s="19"/>
      <c r="AH620" s="23"/>
      <c r="AT620" s="23"/>
      <c r="CU620" s="23"/>
      <c r="CV620" s="23"/>
      <c r="CW620" s="23"/>
    </row>
    <row r="621" spans="1:101" s="18" customFormat="1" x14ac:dyDescent="0.4">
      <c r="A621" s="18">
        <v>597</v>
      </c>
      <c r="B621" s="19"/>
      <c r="C621" s="19"/>
      <c r="D621" s="21"/>
      <c r="E621" s="31"/>
      <c r="F621" s="19"/>
      <c r="G621" s="19"/>
      <c r="H621" s="19"/>
      <c r="I621" s="19"/>
      <c r="J621" s="19"/>
      <c r="K621" s="19"/>
      <c r="L621" s="19"/>
      <c r="M621" s="19"/>
      <c r="N621" s="19"/>
      <c r="O621" s="19"/>
      <c r="P621" s="19"/>
      <c r="Q621" s="19"/>
      <c r="R621" s="19"/>
      <c r="S621" s="19"/>
      <c r="T621" s="19"/>
      <c r="AH621" s="23"/>
      <c r="AT621" s="23"/>
      <c r="CU621" s="23"/>
      <c r="CV621" s="23"/>
      <c r="CW621" s="23"/>
    </row>
    <row r="622" spans="1:101" s="18" customFormat="1" x14ac:dyDescent="0.4">
      <c r="A622" s="18">
        <v>598</v>
      </c>
      <c r="B622" s="19"/>
      <c r="C622" s="19"/>
      <c r="D622" s="21"/>
      <c r="E622" s="31"/>
      <c r="F622" s="19"/>
      <c r="G622" s="19"/>
      <c r="H622" s="19"/>
      <c r="I622" s="19"/>
      <c r="J622" s="19"/>
      <c r="K622" s="19"/>
      <c r="L622" s="19"/>
      <c r="M622" s="19"/>
      <c r="N622" s="19"/>
      <c r="O622" s="19"/>
      <c r="P622" s="19"/>
      <c r="Q622" s="19"/>
      <c r="R622" s="19"/>
      <c r="S622" s="19"/>
      <c r="T622" s="19"/>
      <c r="AH622" s="23"/>
      <c r="AT622" s="23"/>
      <c r="CU622" s="23"/>
      <c r="CV622" s="23"/>
      <c r="CW622" s="23"/>
    </row>
    <row r="623" spans="1:101" s="18" customFormat="1" x14ac:dyDescent="0.4">
      <c r="A623" s="18">
        <v>599</v>
      </c>
      <c r="B623" s="19"/>
      <c r="C623" s="19"/>
      <c r="D623" s="21"/>
      <c r="E623" s="31"/>
      <c r="F623" s="19"/>
      <c r="G623" s="19"/>
      <c r="H623" s="19"/>
      <c r="I623" s="19"/>
      <c r="J623" s="19"/>
      <c r="K623" s="19"/>
      <c r="L623" s="19"/>
      <c r="M623" s="19"/>
      <c r="N623" s="19"/>
      <c r="O623" s="19"/>
      <c r="P623" s="19"/>
      <c r="Q623" s="19"/>
      <c r="R623" s="19"/>
      <c r="S623" s="19"/>
      <c r="T623" s="19"/>
      <c r="AH623" s="23"/>
      <c r="AT623" s="23"/>
      <c r="CU623" s="23"/>
      <c r="CV623" s="23"/>
      <c r="CW623" s="23"/>
    </row>
    <row r="624" spans="1:101" s="18" customFormat="1" x14ac:dyDescent="0.4">
      <c r="A624" s="18">
        <v>600</v>
      </c>
      <c r="B624" s="19"/>
      <c r="C624" s="19"/>
      <c r="D624" s="21"/>
      <c r="E624" s="31"/>
      <c r="F624" s="19"/>
      <c r="G624" s="19"/>
      <c r="H624" s="19"/>
      <c r="I624" s="19"/>
      <c r="J624" s="19"/>
      <c r="K624" s="19"/>
      <c r="L624" s="19"/>
      <c r="M624" s="19"/>
      <c r="N624" s="19"/>
      <c r="O624" s="19"/>
      <c r="P624" s="19"/>
      <c r="Q624" s="19"/>
      <c r="R624" s="19"/>
      <c r="S624" s="19"/>
      <c r="T624" s="19"/>
      <c r="AH624" s="23"/>
      <c r="AT624" s="23"/>
      <c r="CU624" s="23"/>
      <c r="CV624" s="23"/>
      <c r="CW624" s="23"/>
    </row>
    <row r="625" spans="1:101" s="18" customFormat="1" x14ac:dyDescent="0.4">
      <c r="A625" s="18">
        <v>601</v>
      </c>
      <c r="B625" s="19"/>
      <c r="C625" s="19"/>
      <c r="D625" s="21"/>
      <c r="E625" s="31"/>
      <c r="F625" s="19"/>
      <c r="G625" s="19"/>
      <c r="H625" s="19"/>
      <c r="I625" s="19"/>
      <c r="J625" s="19"/>
      <c r="K625" s="19"/>
      <c r="L625" s="19"/>
      <c r="M625" s="19"/>
      <c r="N625" s="19"/>
      <c r="O625" s="19"/>
      <c r="P625" s="19"/>
      <c r="Q625" s="19"/>
      <c r="R625" s="19"/>
      <c r="S625" s="19"/>
      <c r="T625" s="19"/>
      <c r="AH625" s="23"/>
      <c r="AT625" s="23"/>
      <c r="CU625" s="23"/>
      <c r="CV625" s="23"/>
      <c r="CW625" s="23"/>
    </row>
    <row r="626" spans="1:101" s="18" customFormat="1" x14ac:dyDescent="0.4">
      <c r="A626" s="18">
        <v>602</v>
      </c>
      <c r="B626" s="19"/>
      <c r="C626" s="19"/>
      <c r="D626" s="21"/>
      <c r="E626" s="31"/>
      <c r="F626" s="19"/>
      <c r="G626" s="19"/>
      <c r="H626" s="19"/>
      <c r="I626" s="19"/>
      <c r="J626" s="19"/>
      <c r="K626" s="19"/>
      <c r="L626" s="19"/>
      <c r="M626" s="19"/>
      <c r="N626" s="19"/>
      <c r="O626" s="19"/>
      <c r="P626" s="19"/>
      <c r="Q626" s="19"/>
      <c r="R626" s="19"/>
      <c r="S626" s="19"/>
      <c r="T626" s="19"/>
      <c r="AH626" s="23"/>
      <c r="AT626" s="23"/>
      <c r="CU626" s="23"/>
      <c r="CV626" s="23"/>
      <c r="CW626" s="23"/>
    </row>
    <row r="627" spans="1:101" s="18" customFormat="1" x14ac:dyDescent="0.4">
      <c r="A627" s="18">
        <v>603</v>
      </c>
      <c r="B627" s="19"/>
      <c r="C627" s="19"/>
      <c r="D627" s="21"/>
      <c r="E627" s="31"/>
      <c r="F627" s="19"/>
      <c r="G627" s="19"/>
      <c r="H627" s="19"/>
      <c r="I627" s="19"/>
      <c r="J627" s="19"/>
      <c r="K627" s="19"/>
      <c r="L627" s="19"/>
      <c r="M627" s="19"/>
      <c r="N627" s="19"/>
      <c r="O627" s="19"/>
      <c r="P627" s="19"/>
      <c r="Q627" s="19"/>
      <c r="R627" s="19"/>
      <c r="S627" s="19"/>
      <c r="T627" s="19"/>
      <c r="AH627" s="23"/>
      <c r="AT627" s="23"/>
      <c r="CU627" s="23"/>
      <c r="CV627" s="23"/>
      <c r="CW627" s="23"/>
    </row>
    <row r="628" spans="1:101" s="18" customFormat="1" x14ac:dyDescent="0.4">
      <c r="A628" s="18">
        <v>604</v>
      </c>
      <c r="B628" s="19"/>
      <c r="C628" s="19"/>
      <c r="D628" s="21"/>
      <c r="E628" s="31"/>
      <c r="F628" s="19"/>
      <c r="G628" s="19"/>
      <c r="H628" s="19"/>
      <c r="I628" s="19"/>
      <c r="J628" s="19"/>
      <c r="K628" s="19"/>
      <c r="L628" s="19"/>
      <c r="M628" s="19"/>
      <c r="N628" s="19"/>
      <c r="O628" s="19"/>
      <c r="P628" s="19"/>
      <c r="Q628" s="19"/>
      <c r="R628" s="19"/>
      <c r="S628" s="19"/>
      <c r="T628" s="19"/>
      <c r="AH628" s="23"/>
      <c r="AT628" s="23"/>
      <c r="CU628" s="23"/>
      <c r="CV628" s="23"/>
      <c r="CW628" s="23"/>
    </row>
    <row r="629" spans="1:101" s="18" customFormat="1" x14ac:dyDescent="0.4">
      <c r="A629" s="18">
        <v>605</v>
      </c>
      <c r="B629" s="19"/>
      <c r="C629" s="19"/>
      <c r="D629" s="21"/>
      <c r="E629" s="31"/>
      <c r="F629" s="19"/>
      <c r="G629" s="19"/>
      <c r="H629" s="19"/>
      <c r="I629" s="19"/>
      <c r="J629" s="19"/>
      <c r="K629" s="19"/>
      <c r="L629" s="19"/>
      <c r="M629" s="19"/>
      <c r="N629" s="19"/>
      <c r="O629" s="19"/>
      <c r="P629" s="19"/>
      <c r="Q629" s="19"/>
      <c r="R629" s="19"/>
      <c r="S629" s="19"/>
      <c r="T629" s="19"/>
      <c r="AH629" s="23"/>
      <c r="AT629" s="23"/>
      <c r="CU629" s="23"/>
      <c r="CV629" s="23"/>
      <c r="CW629" s="23"/>
    </row>
    <row r="630" spans="1:101" s="18" customFormat="1" x14ac:dyDescent="0.4">
      <c r="A630" s="18">
        <v>606</v>
      </c>
      <c r="B630" s="19"/>
      <c r="C630" s="19"/>
      <c r="D630" s="21"/>
      <c r="E630" s="31"/>
      <c r="F630" s="19"/>
      <c r="G630" s="19"/>
      <c r="H630" s="19"/>
      <c r="I630" s="19"/>
      <c r="J630" s="19"/>
      <c r="K630" s="19"/>
      <c r="L630" s="19"/>
      <c r="M630" s="19"/>
      <c r="N630" s="19"/>
      <c r="O630" s="19"/>
      <c r="P630" s="19"/>
      <c r="Q630" s="19"/>
      <c r="R630" s="19"/>
      <c r="S630" s="19"/>
      <c r="T630" s="19"/>
      <c r="AH630" s="23"/>
      <c r="AT630" s="23"/>
      <c r="CU630" s="23"/>
      <c r="CV630" s="23"/>
      <c r="CW630" s="23"/>
    </row>
    <row r="631" spans="1:101" s="18" customFormat="1" x14ac:dyDescent="0.4">
      <c r="A631" s="18">
        <v>607</v>
      </c>
      <c r="B631" s="19"/>
      <c r="C631" s="19"/>
      <c r="D631" s="21"/>
      <c r="E631" s="31"/>
      <c r="F631" s="19"/>
      <c r="G631" s="19"/>
      <c r="H631" s="19"/>
      <c r="I631" s="19"/>
      <c r="J631" s="19"/>
      <c r="K631" s="19"/>
      <c r="L631" s="19"/>
      <c r="M631" s="19"/>
      <c r="N631" s="19"/>
      <c r="O631" s="19"/>
      <c r="P631" s="19"/>
      <c r="Q631" s="19"/>
      <c r="R631" s="19"/>
      <c r="S631" s="19"/>
      <c r="T631" s="19"/>
      <c r="AH631" s="23"/>
      <c r="AT631" s="23"/>
      <c r="CU631" s="23"/>
      <c r="CV631" s="23"/>
      <c r="CW631" s="23"/>
    </row>
    <row r="632" spans="1:101" s="18" customFormat="1" x14ac:dyDescent="0.4">
      <c r="A632" s="18">
        <v>608</v>
      </c>
      <c r="B632" s="19"/>
      <c r="C632" s="19"/>
      <c r="D632" s="21"/>
      <c r="E632" s="31"/>
      <c r="F632" s="19"/>
      <c r="G632" s="19"/>
      <c r="H632" s="19"/>
      <c r="I632" s="19"/>
      <c r="J632" s="19"/>
      <c r="K632" s="19"/>
      <c r="L632" s="19"/>
      <c r="M632" s="19"/>
      <c r="N632" s="19"/>
      <c r="O632" s="19"/>
      <c r="P632" s="19"/>
      <c r="Q632" s="19"/>
      <c r="R632" s="19"/>
      <c r="S632" s="19"/>
      <c r="T632" s="19"/>
      <c r="AH632" s="23"/>
      <c r="AT632" s="23"/>
      <c r="CU632" s="23"/>
      <c r="CV632" s="23"/>
      <c r="CW632" s="23"/>
    </row>
    <row r="633" spans="1:101" s="18" customFormat="1" x14ac:dyDescent="0.4">
      <c r="A633" s="18">
        <v>609</v>
      </c>
      <c r="B633" s="19"/>
      <c r="C633" s="19"/>
      <c r="D633" s="21"/>
      <c r="E633" s="31"/>
      <c r="F633" s="19"/>
      <c r="G633" s="19"/>
      <c r="H633" s="19"/>
      <c r="I633" s="19"/>
      <c r="J633" s="19"/>
      <c r="K633" s="19"/>
      <c r="L633" s="19"/>
      <c r="M633" s="19"/>
      <c r="N633" s="19"/>
      <c r="O633" s="19"/>
      <c r="P633" s="19"/>
      <c r="Q633" s="19"/>
      <c r="R633" s="19"/>
      <c r="S633" s="19"/>
      <c r="T633" s="19"/>
      <c r="AH633" s="23"/>
      <c r="AT633" s="23"/>
      <c r="CU633" s="23"/>
      <c r="CV633" s="23"/>
      <c r="CW633" s="23"/>
    </row>
    <row r="634" spans="1:101" s="18" customFormat="1" x14ac:dyDescent="0.4">
      <c r="A634" s="18">
        <v>610</v>
      </c>
      <c r="B634" s="19"/>
      <c r="C634" s="19"/>
      <c r="D634" s="21"/>
      <c r="E634" s="31"/>
      <c r="F634" s="19"/>
      <c r="G634" s="19"/>
      <c r="H634" s="19"/>
      <c r="I634" s="19"/>
      <c r="J634" s="19"/>
      <c r="K634" s="19"/>
      <c r="L634" s="19"/>
      <c r="M634" s="19"/>
      <c r="N634" s="19"/>
      <c r="O634" s="19"/>
      <c r="P634" s="19"/>
      <c r="Q634" s="19"/>
      <c r="R634" s="19"/>
      <c r="S634" s="19"/>
      <c r="T634" s="19"/>
      <c r="AH634" s="23"/>
      <c r="AT634" s="23"/>
      <c r="CU634" s="23"/>
      <c r="CV634" s="23"/>
      <c r="CW634" s="23"/>
    </row>
    <row r="635" spans="1:101" s="18" customFormat="1" x14ac:dyDescent="0.4">
      <c r="A635" s="18">
        <v>611</v>
      </c>
      <c r="B635" s="19"/>
      <c r="C635" s="19"/>
      <c r="D635" s="21"/>
      <c r="E635" s="31"/>
      <c r="F635" s="19"/>
      <c r="G635" s="19"/>
      <c r="H635" s="19"/>
      <c r="I635" s="19"/>
      <c r="J635" s="19"/>
      <c r="K635" s="19"/>
      <c r="L635" s="19"/>
      <c r="M635" s="19"/>
      <c r="N635" s="19"/>
      <c r="O635" s="19"/>
      <c r="P635" s="19"/>
      <c r="Q635" s="19"/>
      <c r="R635" s="19"/>
      <c r="S635" s="19"/>
      <c r="T635" s="19"/>
      <c r="AH635" s="23"/>
      <c r="AT635" s="23"/>
      <c r="CU635" s="23"/>
      <c r="CV635" s="23"/>
      <c r="CW635" s="23"/>
    </row>
    <row r="636" spans="1:101" s="18" customFormat="1" x14ac:dyDescent="0.4">
      <c r="A636" s="18">
        <v>612</v>
      </c>
      <c r="B636" s="19"/>
      <c r="C636" s="19"/>
      <c r="D636" s="21"/>
      <c r="E636" s="31"/>
      <c r="F636" s="19"/>
      <c r="G636" s="19"/>
      <c r="H636" s="19"/>
      <c r="I636" s="19"/>
      <c r="J636" s="19"/>
      <c r="K636" s="19"/>
      <c r="L636" s="19"/>
      <c r="M636" s="19"/>
      <c r="N636" s="19"/>
      <c r="O636" s="19"/>
      <c r="P636" s="19"/>
      <c r="Q636" s="19"/>
      <c r="R636" s="19"/>
      <c r="S636" s="19"/>
      <c r="T636" s="19"/>
      <c r="AH636" s="23"/>
      <c r="AT636" s="23"/>
      <c r="CU636" s="23"/>
      <c r="CV636" s="23"/>
      <c r="CW636" s="23"/>
    </row>
    <row r="637" spans="1:101" s="18" customFormat="1" x14ac:dyDescent="0.4">
      <c r="A637" s="18">
        <v>613</v>
      </c>
      <c r="B637" s="19"/>
      <c r="C637" s="19"/>
      <c r="D637" s="21"/>
      <c r="E637" s="31"/>
      <c r="F637" s="19"/>
      <c r="G637" s="19"/>
      <c r="H637" s="19"/>
      <c r="I637" s="19"/>
      <c r="J637" s="19"/>
      <c r="K637" s="19"/>
      <c r="L637" s="19"/>
      <c r="M637" s="19"/>
      <c r="N637" s="19"/>
      <c r="O637" s="19"/>
      <c r="P637" s="19"/>
      <c r="Q637" s="19"/>
      <c r="R637" s="19"/>
      <c r="S637" s="19"/>
      <c r="T637" s="19"/>
      <c r="AH637" s="23"/>
      <c r="AT637" s="23"/>
      <c r="CU637" s="23"/>
      <c r="CV637" s="23"/>
      <c r="CW637" s="23"/>
    </row>
    <row r="638" spans="1:101" s="18" customFormat="1" x14ac:dyDescent="0.4">
      <c r="A638" s="18">
        <v>614</v>
      </c>
      <c r="B638" s="19"/>
      <c r="C638" s="19"/>
      <c r="D638" s="21"/>
      <c r="E638" s="31"/>
      <c r="F638" s="19"/>
      <c r="G638" s="19"/>
      <c r="H638" s="19"/>
      <c r="I638" s="19"/>
      <c r="J638" s="19"/>
      <c r="K638" s="19"/>
      <c r="L638" s="19"/>
      <c r="M638" s="19"/>
      <c r="N638" s="19"/>
      <c r="O638" s="19"/>
      <c r="P638" s="19"/>
      <c r="Q638" s="19"/>
      <c r="R638" s="19"/>
      <c r="S638" s="19"/>
      <c r="T638" s="19"/>
      <c r="AH638" s="23"/>
      <c r="AT638" s="23"/>
      <c r="CU638" s="23"/>
      <c r="CV638" s="23"/>
      <c r="CW638" s="23"/>
    </row>
    <row r="639" spans="1:101" s="18" customFormat="1" x14ac:dyDescent="0.4">
      <c r="A639" s="18">
        <v>615</v>
      </c>
      <c r="B639" s="19"/>
      <c r="C639" s="19"/>
      <c r="D639" s="21"/>
      <c r="E639" s="31"/>
      <c r="F639" s="19"/>
      <c r="G639" s="19"/>
      <c r="H639" s="19"/>
      <c r="I639" s="19"/>
      <c r="J639" s="19"/>
      <c r="K639" s="19"/>
      <c r="L639" s="19"/>
      <c r="M639" s="19"/>
      <c r="N639" s="19"/>
      <c r="O639" s="19"/>
      <c r="P639" s="19"/>
      <c r="Q639" s="19"/>
      <c r="R639" s="19"/>
      <c r="S639" s="19"/>
      <c r="T639" s="19"/>
      <c r="AH639" s="23"/>
      <c r="AT639" s="23"/>
      <c r="CU639" s="23"/>
      <c r="CV639" s="23"/>
      <c r="CW639" s="23"/>
    </row>
    <row r="640" spans="1:101" s="18" customFormat="1" x14ac:dyDescent="0.4">
      <c r="A640" s="18">
        <v>616</v>
      </c>
      <c r="B640" s="19"/>
      <c r="C640" s="19"/>
      <c r="D640" s="21"/>
      <c r="E640" s="31"/>
      <c r="F640" s="19"/>
      <c r="G640" s="19"/>
      <c r="H640" s="19"/>
      <c r="I640" s="19"/>
      <c r="J640" s="19"/>
      <c r="K640" s="19"/>
      <c r="L640" s="19"/>
      <c r="M640" s="19"/>
      <c r="N640" s="19"/>
      <c r="O640" s="19"/>
      <c r="P640" s="19"/>
      <c r="Q640" s="19"/>
      <c r="R640" s="19"/>
      <c r="S640" s="19"/>
      <c r="T640" s="19"/>
      <c r="AH640" s="23"/>
      <c r="AT640" s="23"/>
      <c r="CU640" s="23"/>
      <c r="CV640" s="23"/>
      <c r="CW640" s="23"/>
    </row>
    <row r="641" spans="1:101" s="18" customFormat="1" x14ac:dyDescent="0.4">
      <c r="A641" s="18">
        <v>617</v>
      </c>
      <c r="B641" s="19"/>
      <c r="C641" s="19"/>
      <c r="D641" s="21"/>
      <c r="E641" s="31"/>
      <c r="F641" s="19"/>
      <c r="G641" s="19"/>
      <c r="H641" s="19"/>
      <c r="I641" s="19"/>
      <c r="J641" s="19"/>
      <c r="K641" s="19"/>
      <c r="L641" s="19"/>
      <c r="M641" s="19"/>
      <c r="N641" s="19"/>
      <c r="O641" s="19"/>
      <c r="P641" s="19"/>
      <c r="Q641" s="19"/>
      <c r="R641" s="19"/>
      <c r="S641" s="19"/>
      <c r="T641" s="19"/>
      <c r="AH641" s="23"/>
      <c r="AT641" s="23"/>
      <c r="CU641" s="23"/>
      <c r="CV641" s="23"/>
      <c r="CW641" s="23"/>
    </row>
    <row r="642" spans="1:101" s="18" customFormat="1" x14ac:dyDescent="0.4">
      <c r="A642" s="18">
        <v>618</v>
      </c>
      <c r="B642" s="19"/>
      <c r="C642" s="19"/>
      <c r="D642" s="21"/>
      <c r="E642" s="31"/>
      <c r="F642" s="19"/>
      <c r="G642" s="19"/>
      <c r="H642" s="19"/>
      <c r="I642" s="19"/>
      <c r="J642" s="19"/>
      <c r="K642" s="19"/>
      <c r="L642" s="19"/>
      <c r="M642" s="19"/>
      <c r="N642" s="19"/>
      <c r="O642" s="19"/>
      <c r="P642" s="19"/>
      <c r="Q642" s="19"/>
      <c r="R642" s="19"/>
      <c r="S642" s="19"/>
      <c r="T642" s="19"/>
      <c r="AH642" s="23"/>
      <c r="AT642" s="23"/>
      <c r="CU642" s="23"/>
      <c r="CV642" s="23"/>
      <c r="CW642" s="23"/>
    </row>
    <row r="643" spans="1:101" s="18" customFormat="1" x14ac:dyDescent="0.4">
      <c r="A643" s="18">
        <v>619</v>
      </c>
      <c r="B643" s="19"/>
      <c r="C643" s="19"/>
      <c r="D643" s="21"/>
      <c r="E643" s="31"/>
      <c r="F643" s="19"/>
      <c r="G643" s="19"/>
      <c r="H643" s="19"/>
      <c r="I643" s="19"/>
      <c r="J643" s="19"/>
      <c r="K643" s="19"/>
      <c r="L643" s="19"/>
      <c r="M643" s="19"/>
      <c r="N643" s="19"/>
      <c r="O643" s="19"/>
      <c r="P643" s="19"/>
      <c r="Q643" s="19"/>
      <c r="R643" s="19"/>
      <c r="S643" s="19"/>
      <c r="T643" s="19"/>
      <c r="AH643" s="23"/>
      <c r="AT643" s="23"/>
      <c r="CU643" s="23"/>
      <c r="CV643" s="23"/>
      <c r="CW643" s="23"/>
    </row>
    <row r="644" spans="1:101" s="18" customFormat="1" x14ac:dyDescent="0.4">
      <c r="A644" s="18">
        <v>620</v>
      </c>
      <c r="B644" s="19"/>
      <c r="C644" s="19"/>
      <c r="D644" s="21"/>
      <c r="E644" s="31"/>
      <c r="F644" s="19"/>
      <c r="G644" s="19"/>
      <c r="H644" s="19"/>
      <c r="I644" s="19"/>
      <c r="J644" s="19"/>
      <c r="K644" s="19"/>
      <c r="L644" s="19"/>
      <c r="M644" s="19"/>
      <c r="N644" s="19"/>
      <c r="O644" s="19"/>
      <c r="P644" s="19"/>
      <c r="Q644" s="19"/>
      <c r="R644" s="19"/>
      <c r="S644" s="19"/>
      <c r="T644" s="19"/>
      <c r="AH644" s="23"/>
      <c r="AT644" s="23"/>
      <c r="CU644" s="23"/>
      <c r="CV644" s="23"/>
      <c r="CW644" s="23"/>
    </row>
    <row r="645" spans="1:101" s="18" customFormat="1" x14ac:dyDescent="0.4">
      <c r="A645" s="18">
        <v>621</v>
      </c>
      <c r="B645" s="19"/>
      <c r="C645" s="19"/>
      <c r="D645" s="21"/>
      <c r="E645" s="31"/>
      <c r="F645" s="19"/>
      <c r="G645" s="19"/>
      <c r="H645" s="19"/>
      <c r="I645" s="19"/>
      <c r="J645" s="19"/>
      <c r="K645" s="19"/>
      <c r="L645" s="19"/>
      <c r="M645" s="19"/>
      <c r="N645" s="19"/>
      <c r="O645" s="19"/>
      <c r="P645" s="19"/>
      <c r="Q645" s="19"/>
      <c r="R645" s="19"/>
      <c r="S645" s="19"/>
      <c r="T645" s="19"/>
      <c r="AH645" s="23"/>
      <c r="AT645" s="23"/>
      <c r="CU645" s="23"/>
      <c r="CV645" s="23"/>
      <c r="CW645" s="23"/>
    </row>
    <row r="646" spans="1:101" s="18" customFormat="1" x14ac:dyDescent="0.4">
      <c r="A646" s="18">
        <v>622</v>
      </c>
      <c r="B646" s="19"/>
      <c r="C646" s="19"/>
      <c r="D646" s="21"/>
      <c r="E646" s="31"/>
      <c r="F646" s="19"/>
      <c r="G646" s="19"/>
      <c r="H646" s="19"/>
      <c r="I646" s="19"/>
      <c r="J646" s="19"/>
      <c r="K646" s="19"/>
      <c r="L646" s="19"/>
      <c r="M646" s="19"/>
      <c r="N646" s="19"/>
      <c r="O646" s="19"/>
      <c r="P646" s="19"/>
      <c r="Q646" s="19"/>
      <c r="R646" s="19"/>
      <c r="S646" s="19"/>
      <c r="T646" s="19"/>
      <c r="AH646" s="23"/>
      <c r="AT646" s="23"/>
      <c r="CU646" s="23"/>
      <c r="CV646" s="23"/>
      <c r="CW646" s="23"/>
    </row>
    <row r="647" spans="1:101" s="18" customFormat="1" x14ac:dyDescent="0.4">
      <c r="A647" s="18">
        <v>623</v>
      </c>
      <c r="B647" s="19"/>
      <c r="C647" s="19"/>
      <c r="D647" s="21"/>
      <c r="E647" s="31"/>
      <c r="F647" s="19"/>
      <c r="G647" s="19"/>
      <c r="H647" s="19"/>
      <c r="I647" s="19"/>
      <c r="J647" s="19"/>
      <c r="K647" s="19"/>
      <c r="L647" s="19"/>
      <c r="M647" s="19"/>
      <c r="N647" s="19"/>
      <c r="O647" s="19"/>
      <c r="P647" s="19"/>
      <c r="Q647" s="19"/>
      <c r="R647" s="19"/>
      <c r="S647" s="19"/>
      <c r="T647" s="19"/>
      <c r="AH647" s="23"/>
      <c r="AT647" s="23"/>
      <c r="CU647" s="23"/>
      <c r="CV647" s="23"/>
      <c r="CW647" s="23"/>
    </row>
    <row r="648" spans="1:101" s="18" customFormat="1" x14ac:dyDescent="0.4">
      <c r="A648" s="18">
        <v>624</v>
      </c>
      <c r="B648" s="19"/>
      <c r="C648" s="19"/>
      <c r="D648" s="21"/>
      <c r="E648" s="31"/>
      <c r="F648" s="19"/>
      <c r="G648" s="19"/>
      <c r="H648" s="19"/>
      <c r="I648" s="19"/>
      <c r="J648" s="19"/>
      <c r="K648" s="19"/>
      <c r="L648" s="19"/>
      <c r="M648" s="19"/>
      <c r="N648" s="19"/>
      <c r="O648" s="19"/>
      <c r="P648" s="19"/>
      <c r="Q648" s="19"/>
      <c r="R648" s="19"/>
      <c r="S648" s="19"/>
      <c r="T648" s="19"/>
      <c r="AH648" s="23"/>
      <c r="AT648" s="23"/>
      <c r="CU648" s="23"/>
      <c r="CV648" s="23"/>
      <c r="CW648" s="23"/>
    </row>
    <row r="649" spans="1:101" s="18" customFormat="1" x14ac:dyDescent="0.4">
      <c r="A649" s="18">
        <v>625</v>
      </c>
      <c r="B649" s="19"/>
      <c r="C649" s="19"/>
      <c r="D649" s="21"/>
      <c r="E649" s="31"/>
      <c r="F649" s="19"/>
      <c r="G649" s="19"/>
      <c r="H649" s="19"/>
      <c r="I649" s="19"/>
      <c r="J649" s="19"/>
      <c r="K649" s="19"/>
      <c r="L649" s="19"/>
      <c r="M649" s="19"/>
      <c r="N649" s="19"/>
      <c r="O649" s="19"/>
      <c r="P649" s="19"/>
      <c r="Q649" s="19"/>
      <c r="R649" s="19"/>
      <c r="S649" s="19"/>
      <c r="T649" s="19"/>
      <c r="AH649" s="23"/>
      <c r="AT649" s="23"/>
      <c r="CU649" s="23"/>
      <c r="CV649" s="23"/>
      <c r="CW649" s="23"/>
    </row>
    <row r="650" spans="1:101" s="18" customFormat="1" x14ac:dyDescent="0.4">
      <c r="A650" s="18">
        <v>626</v>
      </c>
      <c r="B650" s="19"/>
      <c r="C650" s="19"/>
      <c r="D650" s="21"/>
      <c r="E650" s="31"/>
      <c r="F650" s="19"/>
      <c r="G650" s="19"/>
      <c r="H650" s="19"/>
      <c r="I650" s="19"/>
      <c r="J650" s="19"/>
      <c r="K650" s="19"/>
      <c r="L650" s="19"/>
      <c r="M650" s="19"/>
      <c r="N650" s="19"/>
      <c r="O650" s="19"/>
      <c r="P650" s="19"/>
      <c r="Q650" s="19"/>
      <c r="R650" s="19"/>
      <c r="S650" s="19"/>
      <c r="T650" s="19"/>
      <c r="AH650" s="23"/>
      <c r="AT650" s="23"/>
      <c r="CU650" s="23"/>
      <c r="CV650" s="23"/>
      <c r="CW650" s="23"/>
    </row>
    <row r="651" spans="1:101" s="18" customFormat="1" x14ac:dyDescent="0.4">
      <c r="A651" s="18">
        <v>627</v>
      </c>
      <c r="B651" s="19"/>
      <c r="C651" s="19"/>
      <c r="D651" s="21"/>
      <c r="E651" s="31"/>
      <c r="F651" s="19"/>
      <c r="G651" s="19"/>
      <c r="H651" s="19"/>
      <c r="I651" s="19"/>
      <c r="J651" s="19"/>
      <c r="K651" s="19"/>
      <c r="L651" s="19"/>
      <c r="M651" s="19"/>
      <c r="N651" s="19"/>
      <c r="O651" s="19"/>
      <c r="P651" s="19"/>
      <c r="Q651" s="19"/>
      <c r="R651" s="19"/>
      <c r="S651" s="19"/>
      <c r="T651" s="19"/>
      <c r="AH651" s="23"/>
      <c r="AT651" s="23"/>
      <c r="CU651" s="23"/>
      <c r="CV651" s="23"/>
      <c r="CW651" s="23"/>
    </row>
    <row r="652" spans="1:101" s="18" customFormat="1" x14ac:dyDescent="0.4">
      <c r="A652" s="18">
        <v>628</v>
      </c>
      <c r="B652" s="19"/>
      <c r="C652" s="19"/>
      <c r="D652" s="21"/>
      <c r="E652" s="31"/>
      <c r="F652" s="19"/>
      <c r="G652" s="19"/>
      <c r="H652" s="19"/>
      <c r="I652" s="19"/>
      <c r="J652" s="19"/>
      <c r="K652" s="19"/>
      <c r="L652" s="19"/>
      <c r="M652" s="19"/>
      <c r="N652" s="19"/>
      <c r="O652" s="19"/>
      <c r="P652" s="19"/>
      <c r="Q652" s="19"/>
      <c r="R652" s="19"/>
      <c r="S652" s="19"/>
      <c r="T652" s="19"/>
      <c r="AH652" s="23"/>
      <c r="AT652" s="23"/>
      <c r="CU652" s="23"/>
      <c r="CV652" s="23"/>
      <c r="CW652" s="23"/>
    </row>
    <row r="653" spans="1:101" s="18" customFormat="1" x14ac:dyDescent="0.4">
      <c r="A653" s="18">
        <v>629</v>
      </c>
      <c r="B653" s="19"/>
      <c r="C653" s="19"/>
      <c r="D653" s="21"/>
      <c r="E653" s="31"/>
      <c r="F653" s="19"/>
      <c r="G653" s="19"/>
      <c r="H653" s="19"/>
      <c r="I653" s="19"/>
      <c r="J653" s="19"/>
      <c r="K653" s="19"/>
      <c r="L653" s="19"/>
      <c r="M653" s="19"/>
      <c r="N653" s="19"/>
      <c r="O653" s="19"/>
      <c r="P653" s="19"/>
      <c r="Q653" s="19"/>
      <c r="R653" s="19"/>
      <c r="S653" s="19"/>
      <c r="T653" s="19"/>
      <c r="AH653" s="23"/>
      <c r="AT653" s="23"/>
      <c r="CU653" s="23"/>
      <c r="CV653" s="23"/>
      <c r="CW653" s="23"/>
    </row>
    <row r="654" spans="1:101" s="18" customFormat="1" x14ac:dyDescent="0.4">
      <c r="A654" s="18">
        <v>630</v>
      </c>
      <c r="B654" s="19"/>
      <c r="C654" s="19"/>
      <c r="D654" s="21"/>
      <c r="E654" s="31"/>
      <c r="F654" s="19"/>
      <c r="G654" s="19"/>
      <c r="H654" s="19"/>
      <c r="I654" s="19"/>
      <c r="J654" s="19"/>
      <c r="K654" s="19"/>
      <c r="L654" s="19"/>
      <c r="M654" s="19"/>
      <c r="N654" s="19"/>
      <c r="O654" s="19"/>
      <c r="P654" s="19"/>
      <c r="Q654" s="19"/>
      <c r="R654" s="19"/>
      <c r="S654" s="19"/>
      <c r="T654" s="19"/>
      <c r="AH654" s="23"/>
      <c r="AT654" s="23"/>
      <c r="CU654" s="23"/>
      <c r="CV654" s="23"/>
      <c r="CW654" s="23"/>
    </row>
    <row r="655" spans="1:101" s="18" customFormat="1" x14ac:dyDescent="0.4">
      <c r="A655" s="18">
        <v>631</v>
      </c>
      <c r="B655" s="19"/>
      <c r="C655" s="19"/>
      <c r="D655" s="21"/>
      <c r="E655" s="31"/>
      <c r="F655" s="19"/>
      <c r="G655" s="19"/>
      <c r="H655" s="19"/>
      <c r="I655" s="19"/>
      <c r="J655" s="19"/>
      <c r="K655" s="19"/>
      <c r="L655" s="19"/>
      <c r="M655" s="19"/>
      <c r="N655" s="19"/>
      <c r="O655" s="19"/>
      <c r="P655" s="19"/>
      <c r="Q655" s="19"/>
      <c r="R655" s="19"/>
      <c r="S655" s="19"/>
      <c r="T655" s="19"/>
      <c r="AH655" s="23"/>
      <c r="AT655" s="23"/>
      <c r="CU655" s="23"/>
      <c r="CV655" s="23"/>
      <c r="CW655" s="23"/>
    </row>
    <row r="656" spans="1:101" s="18" customFormat="1" x14ac:dyDescent="0.4">
      <c r="A656" s="18">
        <v>632</v>
      </c>
      <c r="B656" s="19"/>
      <c r="C656" s="19"/>
      <c r="D656" s="21"/>
      <c r="E656" s="31"/>
      <c r="F656" s="19"/>
      <c r="G656" s="19"/>
      <c r="H656" s="19"/>
      <c r="I656" s="19"/>
      <c r="J656" s="19"/>
      <c r="K656" s="19"/>
      <c r="L656" s="19"/>
      <c r="M656" s="19"/>
      <c r="N656" s="19"/>
      <c r="O656" s="19"/>
      <c r="P656" s="19"/>
      <c r="Q656" s="19"/>
      <c r="R656" s="19"/>
      <c r="S656" s="19"/>
      <c r="T656" s="19"/>
      <c r="AH656" s="23"/>
      <c r="AT656" s="23"/>
      <c r="CU656" s="23"/>
      <c r="CV656" s="23"/>
      <c r="CW656" s="23"/>
    </row>
    <row r="657" spans="1:101" s="18" customFormat="1" x14ac:dyDescent="0.4">
      <c r="A657" s="18">
        <v>633</v>
      </c>
      <c r="B657" s="19"/>
      <c r="C657" s="19"/>
      <c r="D657" s="21"/>
      <c r="E657" s="31"/>
      <c r="F657" s="19"/>
      <c r="G657" s="19"/>
      <c r="H657" s="19"/>
      <c r="I657" s="19"/>
      <c r="J657" s="19"/>
      <c r="K657" s="19"/>
      <c r="L657" s="19"/>
      <c r="M657" s="19"/>
      <c r="N657" s="19"/>
      <c r="O657" s="19"/>
      <c r="P657" s="19"/>
      <c r="Q657" s="19"/>
      <c r="R657" s="19"/>
      <c r="S657" s="19"/>
      <c r="T657" s="19"/>
      <c r="AH657" s="23"/>
      <c r="AT657" s="23"/>
      <c r="CU657" s="23"/>
      <c r="CV657" s="23"/>
      <c r="CW657" s="23"/>
    </row>
    <row r="658" spans="1:101" s="18" customFormat="1" x14ac:dyDescent="0.4">
      <c r="A658" s="18">
        <v>634</v>
      </c>
      <c r="B658" s="19"/>
      <c r="C658" s="19"/>
      <c r="D658" s="21"/>
      <c r="E658" s="31"/>
      <c r="F658" s="19"/>
      <c r="G658" s="19"/>
      <c r="H658" s="19"/>
      <c r="I658" s="19"/>
      <c r="J658" s="19"/>
      <c r="K658" s="19"/>
      <c r="L658" s="19"/>
      <c r="M658" s="19"/>
      <c r="N658" s="19"/>
      <c r="O658" s="19"/>
      <c r="P658" s="19"/>
      <c r="Q658" s="19"/>
      <c r="R658" s="19"/>
      <c r="S658" s="19"/>
      <c r="T658" s="19"/>
      <c r="AH658" s="23"/>
      <c r="AT658" s="23"/>
      <c r="CU658" s="23"/>
      <c r="CV658" s="23"/>
      <c r="CW658" s="23"/>
    </row>
    <row r="659" spans="1:101" s="18" customFormat="1" x14ac:dyDescent="0.4">
      <c r="A659" s="18">
        <v>635</v>
      </c>
      <c r="B659" s="19"/>
      <c r="C659" s="19"/>
      <c r="D659" s="21"/>
      <c r="E659" s="31"/>
      <c r="F659" s="19"/>
      <c r="G659" s="19"/>
      <c r="H659" s="19"/>
      <c r="I659" s="19"/>
      <c r="J659" s="19"/>
      <c r="K659" s="19"/>
      <c r="L659" s="19"/>
      <c r="M659" s="19"/>
      <c r="N659" s="19"/>
      <c r="O659" s="19"/>
      <c r="P659" s="19"/>
      <c r="Q659" s="19"/>
      <c r="R659" s="19"/>
      <c r="S659" s="19"/>
      <c r="T659" s="19"/>
      <c r="AH659" s="23"/>
      <c r="AT659" s="23"/>
      <c r="CU659" s="23"/>
      <c r="CV659" s="23"/>
      <c r="CW659" s="23"/>
    </row>
    <row r="660" spans="1:101" s="18" customFormat="1" x14ac:dyDescent="0.4">
      <c r="A660" s="18">
        <v>636</v>
      </c>
      <c r="B660" s="19"/>
      <c r="C660" s="19"/>
      <c r="D660" s="21"/>
      <c r="E660" s="31"/>
      <c r="F660" s="19"/>
      <c r="G660" s="19"/>
      <c r="H660" s="19"/>
      <c r="I660" s="19"/>
      <c r="J660" s="19"/>
      <c r="K660" s="19"/>
      <c r="L660" s="19"/>
      <c r="M660" s="19"/>
      <c r="N660" s="19"/>
      <c r="O660" s="19"/>
      <c r="P660" s="19"/>
      <c r="Q660" s="19"/>
      <c r="R660" s="19"/>
      <c r="S660" s="19"/>
      <c r="T660" s="19"/>
      <c r="AH660" s="23"/>
      <c r="AT660" s="23"/>
      <c r="CU660" s="23"/>
      <c r="CV660" s="23"/>
      <c r="CW660" s="23"/>
    </row>
    <row r="661" spans="1:101" s="18" customFormat="1" x14ac:dyDescent="0.4">
      <c r="A661" s="18">
        <v>637</v>
      </c>
      <c r="B661" s="19"/>
      <c r="C661" s="19"/>
      <c r="D661" s="21"/>
      <c r="E661" s="31"/>
      <c r="F661" s="19"/>
      <c r="G661" s="19"/>
      <c r="H661" s="19"/>
      <c r="I661" s="19"/>
      <c r="J661" s="19"/>
      <c r="K661" s="19"/>
      <c r="L661" s="19"/>
      <c r="M661" s="19"/>
      <c r="N661" s="19"/>
      <c r="O661" s="19"/>
      <c r="P661" s="19"/>
      <c r="Q661" s="19"/>
      <c r="R661" s="19"/>
      <c r="S661" s="19"/>
      <c r="T661" s="19"/>
      <c r="AH661" s="23"/>
      <c r="AT661" s="23"/>
      <c r="CU661" s="23"/>
      <c r="CV661" s="23"/>
      <c r="CW661" s="23"/>
    </row>
    <row r="662" spans="1:101" s="18" customFormat="1" x14ac:dyDescent="0.4">
      <c r="A662" s="18">
        <v>638</v>
      </c>
      <c r="B662" s="19"/>
      <c r="C662" s="19"/>
      <c r="D662" s="21"/>
      <c r="E662" s="31"/>
      <c r="F662" s="19"/>
      <c r="G662" s="19"/>
      <c r="H662" s="19"/>
      <c r="I662" s="19"/>
      <c r="J662" s="19"/>
      <c r="K662" s="19"/>
      <c r="L662" s="19"/>
      <c r="M662" s="19"/>
      <c r="N662" s="19"/>
      <c r="O662" s="19"/>
      <c r="P662" s="19"/>
      <c r="Q662" s="19"/>
      <c r="R662" s="19"/>
      <c r="S662" s="19"/>
      <c r="T662" s="19"/>
      <c r="AH662" s="23"/>
      <c r="AT662" s="23"/>
      <c r="CU662" s="23"/>
      <c r="CV662" s="23"/>
      <c r="CW662" s="23"/>
    </row>
    <row r="663" spans="1:101" s="18" customFormat="1" x14ac:dyDescent="0.4">
      <c r="A663" s="18">
        <v>639</v>
      </c>
      <c r="B663" s="19"/>
      <c r="C663" s="19"/>
      <c r="D663" s="21"/>
      <c r="E663" s="31"/>
      <c r="F663" s="19"/>
      <c r="G663" s="19"/>
      <c r="H663" s="19"/>
      <c r="I663" s="19"/>
      <c r="J663" s="19"/>
      <c r="K663" s="19"/>
      <c r="L663" s="19"/>
      <c r="M663" s="19"/>
      <c r="N663" s="19"/>
      <c r="O663" s="19"/>
      <c r="P663" s="19"/>
      <c r="Q663" s="19"/>
      <c r="R663" s="19"/>
      <c r="S663" s="19"/>
      <c r="T663" s="19"/>
      <c r="AH663" s="23"/>
      <c r="AT663" s="23"/>
      <c r="CU663" s="23"/>
      <c r="CV663" s="23"/>
      <c r="CW663" s="23"/>
    </row>
    <row r="664" spans="1:101" s="18" customFormat="1" x14ac:dyDescent="0.4">
      <c r="A664" s="18">
        <v>640</v>
      </c>
      <c r="B664" s="19"/>
      <c r="C664" s="19"/>
      <c r="D664" s="21"/>
      <c r="E664" s="31"/>
      <c r="F664" s="19"/>
      <c r="G664" s="19"/>
      <c r="H664" s="19"/>
      <c r="I664" s="19"/>
      <c r="J664" s="19"/>
      <c r="K664" s="19"/>
      <c r="L664" s="19"/>
      <c r="M664" s="19"/>
      <c r="N664" s="19"/>
      <c r="O664" s="19"/>
      <c r="P664" s="19"/>
      <c r="Q664" s="19"/>
      <c r="R664" s="19"/>
      <c r="S664" s="19"/>
      <c r="T664" s="19"/>
      <c r="AH664" s="23"/>
      <c r="AT664" s="23"/>
      <c r="CU664" s="23"/>
      <c r="CV664" s="23"/>
      <c r="CW664" s="23"/>
    </row>
    <row r="665" spans="1:101" s="18" customFormat="1" x14ac:dyDescent="0.4">
      <c r="A665" s="18">
        <v>641</v>
      </c>
      <c r="B665" s="19"/>
      <c r="C665" s="19"/>
      <c r="D665" s="21"/>
      <c r="E665" s="31"/>
      <c r="F665" s="19"/>
      <c r="G665" s="19"/>
      <c r="H665" s="19"/>
      <c r="I665" s="19"/>
      <c r="J665" s="19"/>
      <c r="K665" s="19"/>
      <c r="L665" s="19"/>
      <c r="M665" s="19"/>
      <c r="N665" s="19"/>
      <c r="O665" s="19"/>
      <c r="P665" s="19"/>
      <c r="Q665" s="19"/>
      <c r="R665" s="19"/>
      <c r="S665" s="19"/>
      <c r="T665" s="19"/>
      <c r="AH665" s="23"/>
      <c r="AT665" s="23"/>
      <c r="CU665" s="23"/>
      <c r="CV665" s="23"/>
      <c r="CW665" s="23"/>
    </row>
    <row r="666" spans="1:101" s="18" customFormat="1" x14ac:dyDescent="0.4">
      <c r="A666" s="18">
        <v>642</v>
      </c>
      <c r="B666" s="19"/>
      <c r="C666" s="19"/>
      <c r="D666" s="21"/>
      <c r="E666" s="31"/>
      <c r="F666" s="19"/>
      <c r="G666" s="19"/>
      <c r="H666" s="19"/>
      <c r="I666" s="19"/>
      <c r="J666" s="19"/>
      <c r="K666" s="19"/>
      <c r="L666" s="19"/>
      <c r="M666" s="19"/>
      <c r="N666" s="19"/>
      <c r="O666" s="19"/>
      <c r="P666" s="19"/>
      <c r="Q666" s="19"/>
      <c r="R666" s="19"/>
      <c r="S666" s="19"/>
      <c r="T666" s="19"/>
      <c r="AH666" s="23"/>
      <c r="AT666" s="23"/>
      <c r="CU666" s="23"/>
      <c r="CV666" s="23"/>
      <c r="CW666" s="23"/>
    </row>
    <row r="667" spans="1:101" s="18" customFormat="1" x14ac:dyDescent="0.4">
      <c r="A667" s="18">
        <v>643</v>
      </c>
      <c r="B667" s="19"/>
      <c r="C667" s="19"/>
      <c r="D667" s="21"/>
      <c r="E667" s="31"/>
      <c r="F667" s="19"/>
      <c r="G667" s="19"/>
      <c r="H667" s="19"/>
      <c r="I667" s="19"/>
      <c r="J667" s="19"/>
      <c r="K667" s="19"/>
      <c r="L667" s="19"/>
      <c r="M667" s="19"/>
      <c r="N667" s="19"/>
      <c r="O667" s="19"/>
      <c r="P667" s="19"/>
      <c r="Q667" s="19"/>
      <c r="R667" s="19"/>
      <c r="S667" s="19"/>
      <c r="T667" s="19"/>
      <c r="AH667" s="23"/>
      <c r="AT667" s="23"/>
      <c r="CU667" s="23"/>
      <c r="CV667" s="23"/>
      <c r="CW667" s="23"/>
    </row>
    <row r="668" spans="1:101" s="18" customFormat="1" x14ac:dyDescent="0.4">
      <c r="A668" s="18">
        <v>644</v>
      </c>
      <c r="B668" s="19"/>
      <c r="C668" s="19"/>
      <c r="D668" s="21"/>
      <c r="E668" s="31"/>
      <c r="F668" s="19"/>
      <c r="G668" s="19"/>
      <c r="H668" s="19"/>
      <c r="I668" s="19"/>
      <c r="J668" s="19"/>
      <c r="K668" s="19"/>
      <c r="L668" s="19"/>
      <c r="M668" s="19"/>
      <c r="N668" s="19"/>
      <c r="O668" s="19"/>
      <c r="P668" s="19"/>
      <c r="Q668" s="19"/>
      <c r="R668" s="19"/>
      <c r="S668" s="19"/>
      <c r="T668" s="19"/>
      <c r="AH668" s="23"/>
      <c r="AT668" s="23"/>
      <c r="CU668" s="23"/>
      <c r="CV668" s="23"/>
      <c r="CW668" s="23"/>
    </row>
    <row r="669" spans="1:101" s="18" customFormat="1" x14ac:dyDescent="0.4">
      <c r="A669" s="18">
        <v>645</v>
      </c>
      <c r="B669" s="19"/>
      <c r="C669" s="19"/>
      <c r="D669" s="21"/>
      <c r="E669" s="31"/>
      <c r="F669" s="19"/>
      <c r="G669" s="19"/>
      <c r="H669" s="19"/>
      <c r="I669" s="19"/>
      <c r="J669" s="19"/>
      <c r="K669" s="19"/>
      <c r="L669" s="19"/>
      <c r="M669" s="19"/>
      <c r="N669" s="19"/>
      <c r="O669" s="19"/>
      <c r="P669" s="19"/>
      <c r="Q669" s="19"/>
      <c r="R669" s="19"/>
      <c r="S669" s="19"/>
      <c r="T669" s="19"/>
      <c r="AH669" s="23"/>
      <c r="AT669" s="23"/>
      <c r="CU669" s="23"/>
      <c r="CV669" s="23"/>
      <c r="CW669" s="23"/>
    </row>
    <row r="670" spans="1:101" s="18" customFormat="1" x14ac:dyDescent="0.4">
      <c r="A670" s="18">
        <v>646</v>
      </c>
      <c r="B670" s="19"/>
      <c r="C670" s="19"/>
      <c r="D670" s="21"/>
      <c r="E670" s="31"/>
      <c r="F670" s="19"/>
      <c r="G670" s="19"/>
      <c r="H670" s="19"/>
      <c r="I670" s="19"/>
      <c r="J670" s="19"/>
      <c r="K670" s="19"/>
      <c r="L670" s="19"/>
      <c r="M670" s="19"/>
      <c r="N670" s="19"/>
      <c r="O670" s="19"/>
      <c r="P670" s="19"/>
      <c r="Q670" s="19"/>
      <c r="R670" s="19"/>
      <c r="S670" s="19"/>
      <c r="T670" s="19"/>
      <c r="AH670" s="23"/>
      <c r="AT670" s="23"/>
      <c r="CU670" s="23"/>
      <c r="CV670" s="23"/>
      <c r="CW670" s="23"/>
    </row>
    <row r="671" spans="1:101" s="18" customFormat="1" x14ac:dyDescent="0.4">
      <c r="A671" s="18">
        <v>647</v>
      </c>
      <c r="B671" s="19"/>
      <c r="C671" s="19"/>
      <c r="D671" s="21"/>
      <c r="E671" s="31"/>
      <c r="F671" s="19"/>
      <c r="G671" s="19"/>
      <c r="H671" s="19"/>
      <c r="I671" s="19"/>
      <c r="J671" s="19"/>
      <c r="K671" s="19"/>
      <c r="L671" s="19"/>
      <c r="M671" s="19"/>
      <c r="N671" s="19"/>
      <c r="O671" s="19"/>
      <c r="P671" s="19"/>
      <c r="Q671" s="19"/>
      <c r="R671" s="19"/>
      <c r="S671" s="19"/>
      <c r="T671" s="19"/>
      <c r="AH671" s="23"/>
      <c r="AT671" s="23"/>
      <c r="CU671" s="23"/>
      <c r="CV671" s="23"/>
      <c r="CW671" s="23"/>
    </row>
    <row r="672" spans="1:101" s="18" customFormat="1" x14ac:dyDescent="0.4">
      <c r="A672" s="18">
        <v>648</v>
      </c>
      <c r="B672" s="19"/>
      <c r="C672" s="19"/>
      <c r="D672" s="21"/>
      <c r="E672" s="31"/>
      <c r="F672" s="19"/>
      <c r="G672" s="19"/>
      <c r="H672" s="19"/>
      <c r="I672" s="19"/>
      <c r="J672" s="19"/>
      <c r="K672" s="19"/>
      <c r="L672" s="19"/>
      <c r="M672" s="19"/>
      <c r="N672" s="19"/>
      <c r="O672" s="19"/>
      <c r="P672" s="19"/>
      <c r="Q672" s="19"/>
      <c r="R672" s="19"/>
      <c r="S672" s="19"/>
      <c r="T672" s="19"/>
      <c r="AH672" s="23"/>
      <c r="AT672" s="23"/>
      <c r="CU672" s="23"/>
      <c r="CV672" s="23"/>
      <c r="CW672" s="23"/>
    </row>
    <row r="673" spans="1:101" s="18" customFormat="1" x14ac:dyDescent="0.4">
      <c r="A673" s="18">
        <v>649</v>
      </c>
      <c r="B673" s="19"/>
      <c r="C673" s="19"/>
      <c r="D673" s="21"/>
      <c r="E673" s="31"/>
      <c r="F673" s="19"/>
      <c r="G673" s="19"/>
      <c r="H673" s="19"/>
      <c r="I673" s="19"/>
      <c r="J673" s="19"/>
      <c r="K673" s="19"/>
      <c r="L673" s="19"/>
      <c r="M673" s="19"/>
      <c r="N673" s="19"/>
      <c r="O673" s="19"/>
      <c r="P673" s="19"/>
      <c r="Q673" s="19"/>
      <c r="R673" s="19"/>
      <c r="S673" s="19"/>
      <c r="T673" s="19"/>
      <c r="AH673" s="23"/>
      <c r="AT673" s="23"/>
      <c r="CU673" s="23"/>
      <c r="CV673" s="23"/>
      <c r="CW673" s="23"/>
    </row>
    <row r="674" spans="1:101" s="18" customFormat="1" x14ac:dyDescent="0.4">
      <c r="A674" s="18">
        <v>650</v>
      </c>
      <c r="B674" s="19"/>
      <c r="C674" s="19"/>
      <c r="D674" s="21"/>
      <c r="E674" s="31"/>
      <c r="F674" s="19"/>
      <c r="G674" s="19"/>
      <c r="H674" s="19"/>
      <c r="I674" s="19"/>
      <c r="J674" s="19"/>
      <c r="K674" s="19"/>
      <c r="L674" s="19"/>
      <c r="M674" s="19"/>
      <c r="N674" s="19"/>
      <c r="O674" s="19"/>
      <c r="P674" s="19"/>
      <c r="Q674" s="19"/>
      <c r="R674" s="19"/>
      <c r="S674" s="19"/>
      <c r="T674" s="19"/>
      <c r="AH674" s="23"/>
      <c r="AT674" s="23"/>
      <c r="CU674" s="23"/>
      <c r="CV674" s="23"/>
      <c r="CW674" s="23"/>
    </row>
    <row r="675" spans="1:101" s="18" customFormat="1" x14ac:dyDescent="0.4">
      <c r="A675" s="18">
        <v>651</v>
      </c>
      <c r="B675" s="19"/>
      <c r="C675" s="19"/>
      <c r="D675" s="21"/>
      <c r="E675" s="31"/>
      <c r="F675" s="19"/>
      <c r="G675" s="19"/>
      <c r="H675" s="19"/>
      <c r="I675" s="19"/>
      <c r="J675" s="19"/>
      <c r="K675" s="19"/>
      <c r="L675" s="19"/>
      <c r="M675" s="19"/>
      <c r="N675" s="19"/>
      <c r="O675" s="19"/>
      <c r="P675" s="19"/>
      <c r="Q675" s="19"/>
      <c r="R675" s="19"/>
      <c r="S675" s="19"/>
      <c r="T675" s="19"/>
      <c r="AH675" s="23"/>
      <c r="AT675" s="23"/>
      <c r="CU675" s="23"/>
      <c r="CV675" s="23"/>
      <c r="CW675" s="23"/>
    </row>
    <row r="676" spans="1:101" s="18" customFormat="1" x14ac:dyDescent="0.4">
      <c r="A676" s="18">
        <v>652</v>
      </c>
      <c r="B676" s="19"/>
      <c r="C676" s="19"/>
      <c r="D676" s="21"/>
      <c r="E676" s="31"/>
      <c r="F676" s="19"/>
      <c r="G676" s="19"/>
      <c r="H676" s="19"/>
      <c r="I676" s="19"/>
      <c r="J676" s="19"/>
      <c r="K676" s="19"/>
      <c r="L676" s="19"/>
      <c r="M676" s="19"/>
      <c r="N676" s="19"/>
      <c r="O676" s="19"/>
      <c r="P676" s="19"/>
      <c r="Q676" s="19"/>
      <c r="R676" s="19"/>
      <c r="S676" s="19"/>
      <c r="T676" s="19"/>
      <c r="AH676" s="23"/>
      <c r="AT676" s="23"/>
      <c r="CU676" s="23"/>
      <c r="CV676" s="23"/>
      <c r="CW676" s="23"/>
    </row>
    <row r="677" spans="1:101" s="18" customFormat="1" x14ac:dyDescent="0.4">
      <c r="A677" s="18">
        <v>653</v>
      </c>
      <c r="B677" s="19"/>
      <c r="C677" s="19"/>
      <c r="D677" s="21"/>
      <c r="E677" s="31"/>
      <c r="F677" s="19"/>
      <c r="G677" s="19"/>
      <c r="H677" s="19"/>
      <c r="I677" s="19"/>
      <c r="J677" s="19"/>
      <c r="K677" s="19"/>
      <c r="L677" s="19"/>
      <c r="M677" s="19"/>
      <c r="N677" s="19"/>
      <c r="O677" s="19"/>
      <c r="P677" s="19"/>
      <c r="Q677" s="19"/>
      <c r="R677" s="19"/>
      <c r="S677" s="19"/>
      <c r="T677" s="19"/>
      <c r="AH677" s="23"/>
      <c r="AT677" s="23"/>
      <c r="CU677" s="23"/>
      <c r="CV677" s="23"/>
      <c r="CW677" s="23"/>
    </row>
    <row r="678" spans="1:101" s="18" customFormat="1" x14ac:dyDescent="0.4">
      <c r="A678" s="18">
        <v>654</v>
      </c>
      <c r="B678" s="19"/>
      <c r="C678" s="19"/>
      <c r="D678" s="21"/>
      <c r="E678" s="31"/>
      <c r="F678" s="19"/>
      <c r="G678" s="19"/>
      <c r="H678" s="19"/>
      <c r="I678" s="19"/>
      <c r="J678" s="19"/>
      <c r="K678" s="19"/>
      <c r="L678" s="19"/>
      <c r="M678" s="19"/>
      <c r="N678" s="19"/>
      <c r="O678" s="19"/>
      <c r="P678" s="19"/>
      <c r="Q678" s="19"/>
      <c r="R678" s="19"/>
      <c r="S678" s="19"/>
      <c r="T678" s="19"/>
      <c r="AH678" s="23"/>
      <c r="AT678" s="23"/>
      <c r="CU678" s="23"/>
      <c r="CV678" s="23"/>
      <c r="CW678" s="23"/>
    </row>
    <row r="679" spans="1:101" s="18" customFormat="1" x14ac:dyDescent="0.4">
      <c r="A679" s="18">
        <v>655</v>
      </c>
      <c r="B679" s="19"/>
      <c r="C679" s="19"/>
      <c r="D679" s="21"/>
      <c r="E679" s="31"/>
      <c r="F679" s="19"/>
      <c r="G679" s="19"/>
      <c r="H679" s="19"/>
      <c r="I679" s="19"/>
      <c r="J679" s="19"/>
      <c r="K679" s="19"/>
      <c r="L679" s="19"/>
      <c r="M679" s="19"/>
      <c r="N679" s="19"/>
      <c r="O679" s="19"/>
      <c r="P679" s="19"/>
      <c r="Q679" s="19"/>
      <c r="R679" s="19"/>
      <c r="S679" s="19"/>
      <c r="T679" s="19"/>
      <c r="AH679" s="23"/>
      <c r="AT679" s="23"/>
      <c r="CU679" s="23"/>
      <c r="CV679" s="23"/>
      <c r="CW679" s="23"/>
    </row>
    <row r="680" spans="1:101" s="18" customFormat="1" x14ac:dyDescent="0.4">
      <c r="A680" s="18">
        <v>656</v>
      </c>
      <c r="B680" s="19"/>
      <c r="C680" s="19"/>
      <c r="D680" s="21"/>
      <c r="E680" s="31"/>
      <c r="F680" s="19"/>
      <c r="G680" s="19"/>
      <c r="H680" s="19"/>
      <c r="I680" s="19"/>
      <c r="J680" s="19"/>
      <c r="K680" s="19"/>
      <c r="L680" s="19"/>
      <c r="M680" s="19"/>
      <c r="N680" s="19"/>
      <c r="O680" s="19"/>
      <c r="P680" s="19"/>
      <c r="Q680" s="19"/>
      <c r="R680" s="19"/>
      <c r="S680" s="19"/>
      <c r="T680" s="19"/>
      <c r="AH680" s="23"/>
      <c r="AT680" s="23"/>
      <c r="CU680" s="23"/>
      <c r="CV680" s="23"/>
      <c r="CW680" s="23"/>
    </row>
    <row r="681" spans="1:101" s="18" customFormat="1" x14ac:dyDescent="0.4">
      <c r="A681" s="18">
        <v>657</v>
      </c>
      <c r="B681" s="19"/>
      <c r="C681" s="19"/>
      <c r="D681" s="21"/>
      <c r="E681" s="31"/>
      <c r="F681" s="19"/>
      <c r="G681" s="19"/>
      <c r="H681" s="19"/>
      <c r="I681" s="19"/>
      <c r="J681" s="19"/>
      <c r="K681" s="19"/>
      <c r="L681" s="19"/>
      <c r="M681" s="19"/>
      <c r="N681" s="19"/>
      <c r="O681" s="19"/>
      <c r="P681" s="19"/>
      <c r="Q681" s="19"/>
      <c r="R681" s="19"/>
      <c r="S681" s="19"/>
      <c r="T681" s="19"/>
      <c r="AH681" s="23"/>
      <c r="AT681" s="23"/>
      <c r="CU681" s="23"/>
      <c r="CV681" s="23"/>
      <c r="CW681" s="23"/>
    </row>
    <row r="682" spans="1:101" s="18" customFormat="1" x14ac:dyDescent="0.4">
      <c r="A682" s="18">
        <v>658</v>
      </c>
      <c r="B682" s="19"/>
      <c r="C682" s="19"/>
      <c r="D682" s="21"/>
      <c r="E682" s="31"/>
      <c r="F682" s="19"/>
      <c r="G682" s="19"/>
      <c r="H682" s="19"/>
      <c r="I682" s="19"/>
      <c r="J682" s="19"/>
      <c r="K682" s="19"/>
      <c r="L682" s="19"/>
      <c r="M682" s="19"/>
      <c r="N682" s="19"/>
      <c r="O682" s="19"/>
      <c r="P682" s="19"/>
      <c r="Q682" s="19"/>
      <c r="R682" s="19"/>
      <c r="S682" s="19"/>
      <c r="T682" s="19"/>
      <c r="AH682" s="23"/>
      <c r="AT682" s="23"/>
      <c r="CU682" s="23"/>
      <c r="CV682" s="23"/>
      <c r="CW682" s="23"/>
    </row>
    <row r="683" spans="1:101" s="18" customFormat="1" x14ac:dyDescent="0.4">
      <c r="A683" s="18">
        <v>659</v>
      </c>
      <c r="B683" s="19"/>
      <c r="C683" s="19"/>
      <c r="D683" s="21"/>
      <c r="E683" s="31"/>
      <c r="F683" s="19"/>
      <c r="G683" s="19"/>
      <c r="H683" s="19"/>
      <c r="I683" s="19"/>
      <c r="J683" s="19"/>
      <c r="K683" s="19"/>
      <c r="L683" s="19"/>
      <c r="M683" s="19"/>
      <c r="N683" s="19"/>
      <c r="O683" s="19"/>
      <c r="P683" s="19"/>
      <c r="Q683" s="19"/>
      <c r="R683" s="19"/>
      <c r="S683" s="19"/>
      <c r="T683" s="19"/>
      <c r="AH683" s="23"/>
      <c r="AT683" s="23"/>
      <c r="CU683" s="23"/>
      <c r="CV683" s="23"/>
      <c r="CW683" s="23"/>
    </row>
    <row r="684" spans="1:101" s="18" customFormat="1" x14ac:dyDescent="0.4">
      <c r="A684" s="18">
        <v>660</v>
      </c>
      <c r="B684" s="19"/>
      <c r="C684" s="19"/>
      <c r="D684" s="21"/>
      <c r="E684" s="31"/>
      <c r="F684" s="19"/>
      <c r="G684" s="19"/>
      <c r="H684" s="19"/>
      <c r="I684" s="19"/>
      <c r="J684" s="19"/>
      <c r="K684" s="19"/>
      <c r="L684" s="19"/>
      <c r="M684" s="19"/>
      <c r="N684" s="19"/>
      <c r="O684" s="19"/>
      <c r="P684" s="19"/>
      <c r="Q684" s="19"/>
      <c r="R684" s="19"/>
      <c r="S684" s="19"/>
      <c r="T684" s="19"/>
      <c r="AH684" s="23"/>
      <c r="AT684" s="23"/>
      <c r="CU684" s="23"/>
      <c r="CV684" s="23"/>
      <c r="CW684" s="23"/>
    </row>
    <row r="685" spans="1:101" s="18" customFormat="1" x14ac:dyDescent="0.4">
      <c r="A685" s="18">
        <v>661</v>
      </c>
      <c r="B685" s="19"/>
      <c r="C685" s="19"/>
      <c r="D685" s="21"/>
      <c r="E685" s="31"/>
      <c r="F685" s="19"/>
      <c r="G685" s="19"/>
      <c r="H685" s="19"/>
      <c r="I685" s="19"/>
      <c r="J685" s="19"/>
      <c r="K685" s="19"/>
      <c r="L685" s="19"/>
      <c r="M685" s="19"/>
      <c r="N685" s="19"/>
      <c r="O685" s="19"/>
      <c r="P685" s="19"/>
      <c r="Q685" s="19"/>
      <c r="R685" s="19"/>
      <c r="S685" s="19"/>
      <c r="T685" s="19"/>
      <c r="AH685" s="23"/>
      <c r="AT685" s="23"/>
      <c r="CU685" s="23"/>
      <c r="CV685" s="23"/>
      <c r="CW685" s="23"/>
    </row>
    <row r="686" spans="1:101" s="18" customFormat="1" x14ac:dyDescent="0.4">
      <c r="A686" s="18">
        <v>662</v>
      </c>
      <c r="B686" s="19"/>
      <c r="C686" s="19"/>
      <c r="D686" s="21"/>
      <c r="E686" s="31"/>
      <c r="F686" s="19"/>
      <c r="G686" s="19"/>
      <c r="H686" s="19"/>
      <c r="I686" s="19"/>
      <c r="J686" s="19"/>
      <c r="K686" s="19"/>
      <c r="L686" s="19"/>
      <c r="M686" s="19"/>
      <c r="N686" s="19"/>
      <c r="O686" s="19"/>
      <c r="P686" s="19"/>
      <c r="Q686" s="19"/>
      <c r="R686" s="19"/>
      <c r="S686" s="19"/>
      <c r="T686" s="19"/>
      <c r="AH686" s="23"/>
      <c r="AT686" s="23"/>
      <c r="CU686" s="23"/>
      <c r="CV686" s="23"/>
      <c r="CW686" s="23"/>
    </row>
    <row r="687" spans="1:101" s="18" customFormat="1" x14ac:dyDescent="0.4">
      <c r="A687" s="18">
        <v>663</v>
      </c>
      <c r="B687" s="19"/>
      <c r="C687" s="19"/>
      <c r="D687" s="21"/>
      <c r="E687" s="31"/>
      <c r="F687" s="19"/>
      <c r="G687" s="19"/>
      <c r="H687" s="19"/>
      <c r="I687" s="19"/>
      <c r="J687" s="19"/>
      <c r="K687" s="19"/>
      <c r="L687" s="19"/>
      <c r="M687" s="19"/>
      <c r="N687" s="19"/>
      <c r="O687" s="19"/>
      <c r="P687" s="19"/>
      <c r="Q687" s="19"/>
      <c r="R687" s="19"/>
      <c r="S687" s="19"/>
      <c r="T687" s="19"/>
      <c r="AH687" s="23"/>
      <c r="AT687" s="23"/>
      <c r="CU687" s="23"/>
      <c r="CV687" s="23"/>
      <c r="CW687" s="23"/>
    </row>
    <row r="688" spans="1:101" s="18" customFormat="1" x14ac:dyDescent="0.4">
      <c r="A688" s="18">
        <v>664</v>
      </c>
      <c r="B688" s="19"/>
      <c r="C688" s="19"/>
      <c r="D688" s="21"/>
      <c r="E688" s="31"/>
      <c r="F688" s="19"/>
      <c r="G688" s="19"/>
      <c r="H688" s="19"/>
      <c r="I688" s="19"/>
      <c r="J688" s="19"/>
      <c r="K688" s="19"/>
      <c r="L688" s="19"/>
      <c r="M688" s="19"/>
      <c r="N688" s="19"/>
      <c r="O688" s="19"/>
      <c r="P688" s="19"/>
      <c r="Q688" s="19"/>
      <c r="R688" s="19"/>
      <c r="S688" s="19"/>
      <c r="T688" s="19"/>
      <c r="AH688" s="23"/>
      <c r="AT688" s="23"/>
      <c r="CU688" s="23"/>
      <c r="CV688" s="23"/>
      <c r="CW688" s="23"/>
    </row>
    <row r="689" spans="1:101" s="18" customFormat="1" x14ac:dyDescent="0.4">
      <c r="A689" s="18">
        <v>665</v>
      </c>
      <c r="B689" s="19"/>
      <c r="C689" s="19"/>
      <c r="D689" s="21"/>
      <c r="E689" s="31"/>
      <c r="F689" s="19"/>
      <c r="G689" s="19"/>
      <c r="H689" s="19"/>
      <c r="I689" s="19"/>
      <c r="J689" s="19"/>
      <c r="K689" s="19"/>
      <c r="L689" s="19"/>
      <c r="M689" s="19"/>
      <c r="N689" s="19"/>
      <c r="O689" s="19"/>
      <c r="P689" s="19"/>
      <c r="Q689" s="19"/>
      <c r="R689" s="19"/>
      <c r="S689" s="19"/>
      <c r="T689" s="19"/>
      <c r="AH689" s="23"/>
      <c r="AT689" s="23"/>
      <c r="CU689" s="23"/>
      <c r="CV689" s="23"/>
      <c r="CW689" s="23"/>
    </row>
    <row r="690" spans="1:101" s="18" customFormat="1" x14ac:dyDescent="0.4">
      <c r="A690" s="18">
        <v>666</v>
      </c>
      <c r="B690" s="19"/>
      <c r="C690" s="19"/>
      <c r="D690" s="21"/>
      <c r="E690" s="31"/>
      <c r="F690" s="19"/>
      <c r="G690" s="19"/>
      <c r="H690" s="19"/>
      <c r="I690" s="19"/>
      <c r="J690" s="19"/>
      <c r="K690" s="19"/>
      <c r="L690" s="19"/>
      <c r="M690" s="19"/>
      <c r="N690" s="19"/>
      <c r="O690" s="19"/>
      <c r="P690" s="19"/>
      <c r="Q690" s="19"/>
      <c r="R690" s="19"/>
      <c r="S690" s="19"/>
      <c r="T690" s="19"/>
      <c r="AH690" s="23"/>
      <c r="AT690" s="23"/>
      <c r="CU690" s="23"/>
      <c r="CV690" s="23"/>
      <c r="CW690" s="23"/>
    </row>
    <row r="691" spans="1:101" s="18" customFormat="1" x14ac:dyDescent="0.4">
      <c r="A691" s="18">
        <v>667</v>
      </c>
      <c r="B691" s="19"/>
      <c r="C691" s="19"/>
      <c r="D691" s="21"/>
      <c r="E691" s="31"/>
      <c r="F691" s="19"/>
      <c r="G691" s="19"/>
      <c r="H691" s="19"/>
      <c r="I691" s="19"/>
      <c r="J691" s="19"/>
      <c r="K691" s="19"/>
      <c r="L691" s="19"/>
      <c r="M691" s="19"/>
      <c r="N691" s="19"/>
      <c r="O691" s="19"/>
      <c r="P691" s="19"/>
      <c r="Q691" s="19"/>
      <c r="R691" s="19"/>
      <c r="S691" s="19"/>
      <c r="T691" s="19"/>
      <c r="AH691" s="23"/>
      <c r="AT691" s="23"/>
      <c r="CU691" s="23"/>
      <c r="CV691" s="23"/>
      <c r="CW691" s="23"/>
    </row>
    <row r="692" spans="1:101" s="18" customFormat="1" x14ac:dyDescent="0.4">
      <c r="A692" s="18">
        <v>668</v>
      </c>
      <c r="B692" s="19"/>
      <c r="C692" s="19"/>
      <c r="D692" s="21"/>
      <c r="E692" s="31"/>
      <c r="F692" s="19"/>
      <c r="G692" s="19"/>
      <c r="H692" s="19"/>
      <c r="I692" s="19"/>
      <c r="J692" s="19"/>
      <c r="K692" s="19"/>
      <c r="L692" s="19"/>
      <c r="M692" s="19"/>
      <c r="N692" s="19"/>
      <c r="O692" s="19"/>
      <c r="P692" s="19"/>
      <c r="Q692" s="19"/>
      <c r="R692" s="19"/>
      <c r="S692" s="19"/>
      <c r="T692" s="19"/>
      <c r="AH692" s="23"/>
      <c r="AT692" s="23"/>
      <c r="CU692" s="23"/>
      <c r="CV692" s="23"/>
      <c r="CW692" s="23"/>
    </row>
    <row r="693" spans="1:101" s="18" customFormat="1" x14ac:dyDescent="0.4">
      <c r="A693" s="18">
        <v>669</v>
      </c>
      <c r="B693" s="19"/>
      <c r="C693" s="19"/>
      <c r="D693" s="21"/>
      <c r="E693" s="31"/>
      <c r="F693" s="19"/>
      <c r="G693" s="19"/>
      <c r="H693" s="19"/>
      <c r="I693" s="19"/>
      <c r="J693" s="19"/>
      <c r="K693" s="19"/>
      <c r="L693" s="19"/>
      <c r="M693" s="19"/>
      <c r="N693" s="19"/>
      <c r="O693" s="19"/>
      <c r="P693" s="19"/>
      <c r="Q693" s="19"/>
      <c r="R693" s="19"/>
      <c r="S693" s="19"/>
      <c r="T693" s="19"/>
      <c r="AH693" s="23"/>
      <c r="AT693" s="23"/>
      <c r="CU693" s="23"/>
      <c r="CV693" s="23"/>
      <c r="CW693" s="23"/>
    </row>
    <row r="694" spans="1:101" s="18" customFormat="1" x14ac:dyDescent="0.4">
      <c r="A694" s="18">
        <v>670</v>
      </c>
      <c r="B694" s="19"/>
      <c r="C694" s="19"/>
      <c r="D694" s="21"/>
      <c r="E694" s="31"/>
      <c r="F694" s="19"/>
      <c r="G694" s="19"/>
      <c r="H694" s="19"/>
      <c r="I694" s="19"/>
      <c r="J694" s="19"/>
      <c r="K694" s="19"/>
      <c r="L694" s="19"/>
      <c r="M694" s="19"/>
      <c r="N694" s="19"/>
      <c r="O694" s="19"/>
      <c r="P694" s="19"/>
      <c r="Q694" s="19"/>
      <c r="R694" s="19"/>
      <c r="S694" s="19"/>
      <c r="T694" s="19"/>
      <c r="AH694" s="23"/>
      <c r="AT694" s="23"/>
      <c r="CU694" s="23"/>
      <c r="CV694" s="23"/>
      <c r="CW694" s="23"/>
    </row>
    <row r="695" spans="1:101" s="18" customFormat="1" x14ac:dyDescent="0.4">
      <c r="A695" s="18">
        <v>671</v>
      </c>
      <c r="B695" s="19"/>
      <c r="C695" s="19"/>
      <c r="D695" s="21"/>
      <c r="E695" s="31"/>
      <c r="F695" s="19"/>
      <c r="G695" s="19"/>
      <c r="H695" s="19"/>
      <c r="I695" s="19"/>
      <c r="J695" s="19"/>
      <c r="K695" s="19"/>
      <c r="L695" s="19"/>
      <c r="M695" s="19"/>
      <c r="N695" s="19"/>
      <c r="O695" s="19"/>
      <c r="P695" s="19"/>
      <c r="Q695" s="19"/>
      <c r="R695" s="19"/>
      <c r="S695" s="19"/>
      <c r="T695" s="19"/>
      <c r="AH695" s="23"/>
      <c r="AT695" s="23"/>
      <c r="CU695" s="23"/>
      <c r="CV695" s="23"/>
      <c r="CW695" s="23"/>
    </row>
    <row r="696" spans="1:101" s="18" customFormat="1" x14ac:dyDescent="0.4">
      <c r="A696" s="18">
        <v>672</v>
      </c>
      <c r="B696" s="19"/>
      <c r="C696" s="19"/>
      <c r="D696" s="21"/>
      <c r="E696" s="31"/>
      <c r="F696" s="19"/>
      <c r="G696" s="19"/>
      <c r="H696" s="19"/>
      <c r="I696" s="19"/>
      <c r="J696" s="19"/>
      <c r="K696" s="19"/>
      <c r="L696" s="19"/>
      <c r="M696" s="19"/>
      <c r="N696" s="19"/>
      <c r="O696" s="19"/>
      <c r="P696" s="19"/>
      <c r="Q696" s="19"/>
      <c r="R696" s="19"/>
      <c r="S696" s="19"/>
      <c r="T696" s="19"/>
      <c r="AH696" s="23"/>
      <c r="AT696" s="23"/>
      <c r="CU696" s="23"/>
      <c r="CV696" s="23"/>
      <c r="CW696" s="23"/>
    </row>
    <row r="697" spans="1:101" s="18" customFormat="1" x14ac:dyDescent="0.4">
      <c r="A697" s="18">
        <v>673</v>
      </c>
      <c r="B697" s="19"/>
      <c r="C697" s="19"/>
      <c r="D697" s="21"/>
      <c r="E697" s="31"/>
      <c r="F697" s="19"/>
      <c r="G697" s="19"/>
      <c r="H697" s="19"/>
      <c r="I697" s="19"/>
      <c r="J697" s="19"/>
      <c r="K697" s="19"/>
      <c r="L697" s="19"/>
      <c r="M697" s="19"/>
      <c r="N697" s="19"/>
      <c r="O697" s="19"/>
      <c r="P697" s="19"/>
      <c r="Q697" s="19"/>
      <c r="R697" s="19"/>
      <c r="S697" s="19"/>
      <c r="T697" s="19"/>
      <c r="AH697" s="23"/>
      <c r="AT697" s="23"/>
      <c r="CU697" s="23"/>
      <c r="CV697" s="23"/>
      <c r="CW697" s="23"/>
    </row>
    <row r="698" spans="1:101" s="18" customFormat="1" x14ac:dyDescent="0.4">
      <c r="A698" s="18">
        <v>674</v>
      </c>
      <c r="B698" s="19"/>
      <c r="C698" s="19"/>
      <c r="D698" s="21"/>
      <c r="E698" s="31"/>
      <c r="F698" s="19"/>
      <c r="G698" s="19"/>
      <c r="H698" s="19"/>
      <c r="I698" s="19"/>
      <c r="J698" s="19"/>
      <c r="K698" s="19"/>
      <c r="L698" s="19"/>
      <c r="M698" s="19"/>
      <c r="N698" s="19"/>
      <c r="O698" s="19"/>
      <c r="P698" s="19"/>
      <c r="Q698" s="19"/>
      <c r="R698" s="19"/>
      <c r="S698" s="19"/>
      <c r="T698" s="19"/>
      <c r="AH698" s="23"/>
      <c r="AT698" s="23"/>
      <c r="CU698" s="23"/>
      <c r="CV698" s="23"/>
      <c r="CW698" s="23"/>
    </row>
    <row r="699" spans="1:101" s="18" customFormat="1" x14ac:dyDescent="0.4">
      <c r="A699" s="18">
        <v>675</v>
      </c>
      <c r="B699" s="19"/>
      <c r="C699" s="19"/>
      <c r="D699" s="21"/>
      <c r="E699" s="31"/>
      <c r="F699" s="19"/>
      <c r="G699" s="19"/>
      <c r="H699" s="19"/>
      <c r="I699" s="19"/>
      <c r="J699" s="19"/>
      <c r="K699" s="19"/>
      <c r="L699" s="19"/>
      <c r="M699" s="19"/>
      <c r="N699" s="19"/>
      <c r="O699" s="19"/>
      <c r="P699" s="19"/>
      <c r="Q699" s="19"/>
      <c r="R699" s="19"/>
      <c r="S699" s="19"/>
      <c r="T699" s="19"/>
      <c r="AH699" s="23"/>
      <c r="AT699" s="23"/>
      <c r="CU699" s="23"/>
      <c r="CV699" s="23"/>
      <c r="CW699" s="23"/>
    </row>
    <row r="700" spans="1:101" s="18" customFormat="1" x14ac:dyDescent="0.4">
      <c r="A700" s="18">
        <v>676</v>
      </c>
      <c r="B700" s="19"/>
      <c r="C700" s="19"/>
      <c r="D700" s="21"/>
      <c r="E700" s="31"/>
      <c r="F700" s="19"/>
      <c r="G700" s="19"/>
      <c r="H700" s="19"/>
      <c r="I700" s="19"/>
      <c r="J700" s="19"/>
      <c r="K700" s="19"/>
      <c r="L700" s="19"/>
      <c r="M700" s="19"/>
      <c r="N700" s="19"/>
      <c r="O700" s="19"/>
      <c r="P700" s="19"/>
      <c r="Q700" s="19"/>
      <c r="R700" s="19"/>
      <c r="S700" s="19"/>
      <c r="T700" s="19"/>
      <c r="AH700" s="23"/>
      <c r="AT700" s="23"/>
      <c r="CU700" s="23"/>
      <c r="CV700" s="23"/>
      <c r="CW700" s="23"/>
    </row>
    <row r="701" spans="1:101" s="18" customFormat="1" x14ac:dyDescent="0.4">
      <c r="A701" s="18">
        <v>677</v>
      </c>
      <c r="B701" s="19"/>
      <c r="C701" s="19"/>
      <c r="D701" s="21"/>
      <c r="E701" s="31"/>
      <c r="F701" s="19"/>
      <c r="G701" s="19"/>
      <c r="H701" s="19"/>
      <c r="I701" s="19"/>
      <c r="J701" s="19"/>
      <c r="K701" s="19"/>
      <c r="L701" s="19"/>
      <c r="M701" s="19"/>
      <c r="N701" s="19"/>
      <c r="O701" s="19"/>
      <c r="P701" s="19"/>
      <c r="Q701" s="19"/>
      <c r="R701" s="19"/>
      <c r="S701" s="19"/>
      <c r="T701" s="19"/>
      <c r="AH701" s="23"/>
      <c r="AT701" s="23"/>
      <c r="CU701" s="23"/>
      <c r="CV701" s="23"/>
      <c r="CW701" s="23"/>
    </row>
    <row r="702" spans="1:101" s="18" customFormat="1" x14ac:dyDescent="0.4">
      <c r="A702" s="18">
        <v>678</v>
      </c>
      <c r="B702" s="19"/>
      <c r="C702" s="19"/>
      <c r="D702" s="21"/>
      <c r="E702" s="31"/>
      <c r="F702" s="19"/>
      <c r="G702" s="19"/>
      <c r="H702" s="19"/>
      <c r="I702" s="19"/>
      <c r="J702" s="19"/>
      <c r="K702" s="19"/>
      <c r="L702" s="19"/>
      <c r="M702" s="19"/>
      <c r="N702" s="19"/>
      <c r="O702" s="19"/>
      <c r="P702" s="19"/>
      <c r="Q702" s="19"/>
      <c r="R702" s="19"/>
      <c r="S702" s="19"/>
      <c r="T702" s="19"/>
      <c r="AH702" s="23"/>
      <c r="AT702" s="23"/>
      <c r="CU702" s="23"/>
      <c r="CV702" s="23"/>
      <c r="CW702" s="23"/>
    </row>
    <row r="703" spans="1:101" s="18" customFormat="1" x14ac:dyDescent="0.4">
      <c r="A703" s="18">
        <v>679</v>
      </c>
      <c r="B703" s="19"/>
      <c r="C703" s="19"/>
      <c r="D703" s="21"/>
      <c r="E703" s="31"/>
      <c r="F703" s="19"/>
      <c r="G703" s="19"/>
      <c r="H703" s="19"/>
      <c r="I703" s="19"/>
      <c r="J703" s="19"/>
      <c r="K703" s="19"/>
      <c r="L703" s="19"/>
      <c r="M703" s="19"/>
      <c r="N703" s="19"/>
      <c r="O703" s="19"/>
      <c r="P703" s="19"/>
      <c r="Q703" s="19"/>
      <c r="R703" s="19"/>
      <c r="S703" s="19"/>
      <c r="T703" s="19"/>
      <c r="AH703" s="23"/>
      <c r="AT703" s="23"/>
      <c r="CU703" s="23"/>
      <c r="CV703" s="23"/>
      <c r="CW703" s="23"/>
    </row>
    <row r="704" spans="1:101" s="18" customFormat="1" x14ac:dyDescent="0.4">
      <c r="A704" s="18">
        <v>680</v>
      </c>
      <c r="B704" s="19"/>
      <c r="C704" s="19"/>
      <c r="D704" s="21"/>
      <c r="E704" s="31"/>
      <c r="F704" s="19"/>
      <c r="G704" s="19"/>
      <c r="H704" s="19"/>
      <c r="I704" s="19"/>
      <c r="J704" s="19"/>
      <c r="K704" s="19"/>
      <c r="L704" s="19"/>
      <c r="M704" s="19"/>
      <c r="N704" s="19"/>
      <c r="O704" s="19"/>
      <c r="P704" s="19"/>
      <c r="Q704" s="19"/>
      <c r="R704" s="19"/>
      <c r="S704" s="19"/>
      <c r="T704" s="19"/>
      <c r="AH704" s="23"/>
      <c r="AT704" s="23"/>
      <c r="CU704" s="23"/>
      <c r="CV704" s="23"/>
      <c r="CW704" s="23"/>
    </row>
    <row r="705" spans="1:101" s="18" customFormat="1" x14ac:dyDescent="0.4">
      <c r="A705" s="18">
        <v>681</v>
      </c>
      <c r="B705" s="19"/>
      <c r="C705" s="19"/>
      <c r="D705" s="21"/>
      <c r="E705" s="31"/>
      <c r="F705" s="19"/>
      <c r="G705" s="19"/>
      <c r="H705" s="19"/>
      <c r="I705" s="19"/>
      <c r="J705" s="19"/>
      <c r="K705" s="19"/>
      <c r="L705" s="19"/>
      <c r="M705" s="19"/>
      <c r="N705" s="19"/>
      <c r="O705" s="19"/>
      <c r="P705" s="19"/>
      <c r="Q705" s="19"/>
      <c r="R705" s="19"/>
      <c r="S705" s="19"/>
      <c r="T705" s="19"/>
      <c r="AH705" s="23"/>
      <c r="AT705" s="23"/>
      <c r="CU705" s="23"/>
      <c r="CV705" s="23"/>
      <c r="CW705" s="23"/>
    </row>
    <row r="706" spans="1:101" s="18" customFormat="1" x14ac:dyDescent="0.4">
      <c r="A706" s="18">
        <v>682</v>
      </c>
      <c r="B706" s="19"/>
      <c r="C706" s="19"/>
      <c r="D706" s="21"/>
      <c r="E706" s="31"/>
      <c r="F706" s="19"/>
      <c r="G706" s="19"/>
      <c r="H706" s="19"/>
      <c r="I706" s="19"/>
      <c r="J706" s="19"/>
      <c r="K706" s="19"/>
      <c r="L706" s="19"/>
      <c r="M706" s="19"/>
      <c r="N706" s="19"/>
      <c r="O706" s="19"/>
      <c r="P706" s="19"/>
      <c r="Q706" s="19"/>
      <c r="R706" s="19"/>
      <c r="S706" s="19"/>
      <c r="T706" s="19"/>
      <c r="AH706" s="23"/>
      <c r="AT706" s="23"/>
      <c r="CU706" s="23"/>
      <c r="CV706" s="23"/>
      <c r="CW706" s="23"/>
    </row>
    <row r="707" spans="1:101" s="18" customFormat="1" x14ac:dyDescent="0.4">
      <c r="A707" s="18">
        <v>683</v>
      </c>
      <c r="B707" s="19"/>
      <c r="C707" s="19"/>
      <c r="D707" s="21"/>
      <c r="E707" s="31"/>
      <c r="F707" s="19"/>
      <c r="G707" s="19"/>
      <c r="H707" s="19"/>
      <c r="I707" s="19"/>
      <c r="J707" s="19"/>
      <c r="K707" s="19"/>
      <c r="L707" s="19"/>
      <c r="M707" s="19"/>
      <c r="N707" s="19"/>
      <c r="O707" s="19"/>
      <c r="P707" s="19"/>
      <c r="Q707" s="19"/>
      <c r="R707" s="19"/>
      <c r="S707" s="19"/>
      <c r="T707" s="19"/>
      <c r="AH707" s="23"/>
      <c r="AT707" s="23"/>
      <c r="CU707" s="23"/>
      <c r="CV707" s="23"/>
      <c r="CW707" s="23"/>
    </row>
    <row r="708" spans="1:101" s="18" customFormat="1" x14ac:dyDescent="0.4">
      <c r="A708" s="18">
        <v>684</v>
      </c>
      <c r="B708" s="19"/>
      <c r="C708" s="19"/>
      <c r="D708" s="21"/>
      <c r="E708" s="31"/>
      <c r="F708" s="19"/>
      <c r="G708" s="19"/>
      <c r="H708" s="19"/>
      <c r="I708" s="19"/>
      <c r="J708" s="19"/>
      <c r="K708" s="19"/>
      <c r="L708" s="19"/>
      <c r="M708" s="19"/>
      <c r="N708" s="19"/>
      <c r="O708" s="19"/>
      <c r="P708" s="19"/>
      <c r="Q708" s="19"/>
      <c r="R708" s="19"/>
      <c r="S708" s="19"/>
      <c r="T708" s="19"/>
      <c r="AH708" s="23"/>
      <c r="AT708" s="23"/>
      <c r="CU708" s="23"/>
      <c r="CV708" s="23"/>
      <c r="CW708" s="23"/>
    </row>
    <row r="709" spans="1:101" s="18" customFormat="1" x14ac:dyDescent="0.4">
      <c r="A709" s="18">
        <v>685</v>
      </c>
      <c r="B709" s="19"/>
      <c r="C709" s="19"/>
      <c r="D709" s="21"/>
      <c r="E709" s="31"/>
      <c r="F709" s="19"/>
      <c r="G709" s="19"/>
      <c r="H709" s="19"/>
      <c r="I709" s="19"/>
      <c r="J709" s="19"/>
      <c r="K709" s="19"/>
      <c r="L709" s="19"/>
      <c r="M709" s="19"/>
      <c r="N709" s="19"/>
      <c r="O709" s="19"/>
      <c r="P709" s="19"/>
      <c r="Q709" s="19"/>
      <c r="R709" s="19"/>
      <c r="S709" s="19"/>
      <c r="T709" s="19"/>
      <c r="AH709" s="23"/>
      <c r="AT709" s="23"/>
      <c r="CU709" s="23"/>
      <c r="CV709" s="23"/>
      <c r="CW709" s="23"/>
    </row>
    <row r="710" spans="1:101" s="18" customFormat="1" x14ac:dyDescent="0.4">
      <c r="A710" s="18">
        <v>686</v>
      </c>
      <c r="B710" s="19"/>
      <c r="C710" s="19"/>
      <c r="D710" s="21"/>
      <c r="E710" s="31"/>
      <c r="F710" s="19"/>
      <c r="G710" s="19"/>
      <c r="H710" s="19"/>
      <c r="I710" s="19"/>
      <c r="J710" s="19"/>
      <c r="K710" s="19"/>
      <c r="L710" s="19"/>
      <c r="M710" s="19"/>
      <c r="N710" s="19"/>
      <c r="O710" s="19"/>
      <c r="P710" s="19"/>
      <c r="Q710" s="19"/>
      <c r="R710" s="19"/>
      <c r="S710" s="19"/>
      <c r="T710" s="19"/>
      <c r="AH710" s="23"/>
      <c r="AT710" s="23"/>
      <c r="CU710" s="23"/>
      <c r="CV710" s="23"/>
      <c r="CW710" s="23"/>
    </row>
    <row r="711" spans="1:101" s="18" customFormat="1" x14ac:dyDescent="0.4">
      <c r="A711" s="18">
        <v>687</v>
      </c>
      <c r="B711" s="19"/>
      <c r="C711" s="19"/>
      <c r="D711" s="21"/>
      <c r="E711" s="31"/>
      <c r="F711" s="19"/>
      <c r="G711" s="19"/>
      <c r="H711" s="19"/>
      <c r="I711" s="19"/>
      <c r="J711" s="19"/>
      <c r="K711" s="19"/>
      <c r="L711" s="19"/>
      <c r="M711" s="19"/>
      <c r="N711" s="19"/>
      <c r="O711" s="19"/>
      <c r="P711" s="19"/>
      <c r="Q711" s="19"/>
      <c r="R711" s="19"/>
      <c r="S711" s="19"/>
      <c r="T711" s="19"/>
      <c r="AH711" s="23"/>
      <c r="AT711" s="23"/>
      <c r="CU711" s="23"/>
      <c r="CV711" s="23"/>
      <c r="CW711" s="23"/>
    </row>
    <row r="712" spans="1:101" s="18" customFormat="1" x14ac:dyDescent="0.4">
      <c r="A712" s="18">
        <v>688</v>
      </c>
      <c r="B712" s="19"/>
      <c r="C712" s="19"/>
      <c r="D712" s="21"/>
      <c r="E712" s="31"/>
      <c r="F712" s="19"/>
      <c r="G712" s="19"/>
      <c r="H712" s="19"/>
      <c r="I712" s="19"/>
      <c r="J712" s="19"/>
      <c r="K712" s="19"/>
      <c r="L712" s="19"/>
      <c r="M712" s="19"/>
      <c r="N712" s="19"/>
      <c r="O712" s="19"/>
      <c r="P712" s="19"/>
      <c r="Q712" s="19"/>
      <c r="R712" s="19"/>
      <c r="S712" s="19"/>
      <c r="T712" s="19"/>
      <c r="AH712" s="23"/>
      <c r="AT712" s="23"/>
      <c r="CU712" s="23"/>
      <c r="CV712" s="23"/>
      <c r="CW712" s="23"/>
    </row>
    <row r="713" spans="1:101" s="18" customFormat="1" x14ac:dyDescent="0.4">
      <c r="A713" s="18">
        <v>689</v>
      </c>
      <c r="B713" s="19"/>
      <c r="C713" s="19"/>
      <c r="D713" s="21"/>
      <c r="E713" s="31"/>
      <c r="F713" s="19"/>
      <c r="G713" s="19"/>
      <c r="H713" s="19"/>
      <c r="I713" s="19"/>
      <c r="J713" s="19"/>
      <c r="K713" s="19"/>
      <c r="L713" s="19"/>
      <c r="M713" s="19"/>
      <c r="N713" s="19"/>
      <c r="O713" s="19"/>
      <c r="P713" s="19"/>
      <c r="Q713" s="19"/>
      <c r="R713" s="19"/>
      <c r="S713" s="19"/>
      <c r="T713" s="19"/>
      <c r="AH713" s="23"/>
      <c r="AT713" s="23"/>
      <c r="CU713" s="23"/>
      <c r="CV713" s="23"/>
      <c r="CW713" s="23"/>
    </row>
    <row r="714" spans="1:101" s="18" customFormat="1" x14ac:dyDescent="0.4">
      <c r="A714" s="18">
        <v>690</v>
      </c>
      <c r="B714" s="19"/>
      <c r="C714" s="19"/>
      <c r="D714" s="21"/>
      <c r="E714" s="31"/>
      <c r="F714" s="19"/>
      <c r="G714" s="19"/>
      <c r="H714" s="19"/>
      <c r="I714" s="19"/>
      <c r="J714" s="19"/>
      <c r="K714" s="19"/>
      <c r="L714" s="19"/>
      <c r="M714" s="19"/>
      <c r="N714" s="19"/>
      <c r="O714" s="19"/>
      <c r="P714" s="19"/>
      <c r="Q714" s="19"/>
      <c r="R714" s="19"/>
      <c r="S714" s="19"/>
      <c r="T714" s="19"/>
      <c r="AH714" s="23"/>
      <c r="AT714" s="23"/>
      <c r="CU714" s="23"/>
      <c r="CV714" s="23"/>
      <c r="CW714" s="23"/>
    </row>
    <row r="715" spans="1:101" s="18" customFormat="1" x14ac:dyDescent="0.4">
      <c r="A715" s="18">
        <v>691</v>
      </c>
      <c r="B715" s="19"/>
      <c r="C715" s="19"/>
      <c r="D715" s="21"/>
      <c r="E715" s="31"/>
      <c r="F715" s="19"/>
      <c r="G715" s="19"/>
      <c r="H715" s="19"/>
      <c r="I715" s="19"/>
      <c r="J715" s="19"/>
      <c r="K715" s="19"/>
      <c r="L715" s="19"/>
      <c r="M715" s="19"/>
      <c r="N715" s="19"/>
      <c r="O715" s="19"/>
      <c r="P715" s="19"/>
      <c r="Q715" s="19"/>
      <c r="R715" s="19"/>
      <c r="S715" s="19"/>
      <c r="T715" s="19"/>
      <c r="AH715" s="23"/>
      <c r="AT715" s="23"/>
      <c r="CU715" s="23"/>
      <c r="CV715" s="23"/>
      <c r="CW715" s="23"/>
    </row>
    <row r="716" spans="1:101" s="18" customFormat="1" x14ac:dyDescent="0.4">
      <c r="A716" s="18">
        <v>692</v>
      </c>
      <c r="B716" s="19"/>
      <c r="C716" s="19"/>
      <c r="D716" s="21"/>
      <c r="E716" s="31"/>
      <c r="F716" s="19"/>
      <c r="G716" s="19"/>
      <c r="H716" s="19"/>
      <c r="I716" s="19"/>
      <c r="J716" s="19"/>
      <c r="K716" s="19"/>
      <c r="L716" s="19"/>
      <c r="M716" s="19"/>
      <c r="N716" s="19"/>
      <c r="O716" s="19"/>
      <c r="P716" s="19"/>
      <c r="Q716" s="19"/>
      <c r="R716" s="19"/>
      <c r="S716" s="19"/>
      <c r="T716" s="19"/>
      <c r="AH716" s="23"/>
      <c r="AT716" s="23"/>
      <c r="CU716" s="23"/>
      <c r="CV716" s="23"/>
      <c r="CW716" s="23"/>
    </row>
    <row r="717" spans="1:101" s="18" customFormat="1" x14ac:dyDescent="0.4">
      <c r="A717" s="18">
        <v>693</v>
      </c>
      <c r="B717" s="19"/>
      <c r="C717" s="19"/>
      <c r="D717" s="21"/>
      <c r="E717" s="31"/>
      <c r="F717" s="19"/>
      <c r="G717" s="19"/>
      <c r="H717" s="19"/>
      <c r="I717" s="19"/>
      <c r="J717" s="19"/>
      <c r="K717" s="19"/>
      <c r="L717" s="19"/>
      <c r="M717" s="19"/>
      <c r="N717" s="19"/>
      <c r="O717" s="19"/>
      <c r="P717" s="19"/>
      <c r="Q717" s="19"/>
      <c r="R717" s="19"/>
      <c r="S717" s="19"/>
      <c r="T717" s="19"/>
      <c r="AH717" s="23"/>
      <c r="AT717" s="23"/>
      <c r="CU717" s="23"/>
      <c r="CV717" s="23"/>
      <c r="CW717" s="23"/>
    </row>
    <row r="718" spans="1:101" s="18" customFormat="1" x14ac:dyDescent="0.4">
      <c r="A718" s="18">
        <v>694</v>
      </c>
      <c r="B718" s="19"/>
      <c r="C718" s="19"/>
      <c r="D718" s="21"/>
      <c r="E718" s="31"/>
      <c r="F718" s="19"/>
      <c r="G718" s="19"/>
      <c r="H718" s="19"/>
      <c r="I718" s="19"/>
      <c r="J718" s="19"/>
      <c r="K718" s="19"/>
      <c r="L718" s="19"/>
      <c r="M718" s="19"/>
      <c r="N718" s="19"/>
      <c r="O718" s="19"/>
      <c r="P718" s="19"/>
      <c r="Q718" s="19"/>
      <c r="R718" s="19"/>
      <c r="S718" s="19"/>
      <c r="T718" s="19"/>
      <c r="AH718" s="23"/>
      <c r="AT718" s="23"/>
      <c r="CU718" s="23"/>
      <c r="CV718" s="23"/>
      <c r="CW718" s="23"/>
    </row>
    <row r="719" spans="1:101" s="18" customFormat="1" x14ac:dyDescent="0.4">
      <c r="A719" s="18">
        <v>695</v>
      </c>
      <c r="B719" s="19"/>
      <c r="C719" s="19"/>
      <c r="D719" s="21"/>
      <c r="E719" s="31"/>
      <c r="F719" s="19"/>
      <c r="G719" s="19"/>
      <c r="H719" s="19"/>
      <c r="I719" s="19"/>
      <c r="J719" s="19"/>
      <c r="K719" s="19"/>
      <c r="L719" s="19"/>
      <c r="M719" s="19"/>
      <c r="N719" s="19"/>
      <c r="O719" s="19"/>
      <c r="P719" s="19"/>
      <c r="Q719" s="19"/>
      <c r="R719" s="19"/>
      <c r="S719" s="19"/>
      <c r="T719" s="19"/>
      <c r="AH719" s="23"/>
      <c r="AT719" s="23"/>
      <c r="CU719" s="23"/>
      <c r="CV719" s="23"/>
      <c r="CW719" s="23"/>
    </row>
    <row r="720" spans="1:101" s="18" customFormat="1" x14ac:dyDescent="0.4">
      <c r="A720" s="18">
        <v>696</v>
      </c>
      <c r="B720" s="19"/>
      <c r="C720" s="19"/>
      <c r="D720" s="21"/>
      <c r="E720" s="31"/>
      <c r="F720" s="19"/>
      <c r="G720" s="19"/>
      <c r="H720" s="19"/>
      <c r="I720" s="19"/>
      <c r="J720" s="19"/>
      <c r="K720" s="19"/>
      <c r="L720" s="19"/>
      <c r="M720" s="19"/>
      <c r="N720" s="19"/>
      <c r="O720" s="19"/>
      <c r="P720" s="19"/>
      <c r="Q720" s="19"/>
      <c r="R720" s="19"/>
      <c r="S720" s="19"/>
      <c r="T720" s="19"/>
      <c r="AH720" s="23"/>
      <c r="AT720" s="23"/>
      <c r="CU720" s="23"/>
      <c r="CV720" s="23"/>
      <c r="CW720" s="23"/>
    </row>
    <row r="721" spans="1:101" s="18" customFormat="1" x14ac:dyDescent="0.4">
      <c r="A721" s="18">
        <v>697</v>
      </c>
      <c r="B721" s="19"/>
      <c r="C721" s="19"/>
      <c r="D721" s="21"/>
      <c r="E721" s="31"/>
      <c r="F721" s="19"/>
      <c r="G721" s="19"/>
      <c r="H721" s="19"/>
      <c r="I721" s="19"/>
      <c r="J721" s="19"/>
      <c r="K721" s="19"/>
      <c r="L721" s="19"/>
      <c r="M721" s="19"/>
      <c r="N721" s="19"/>
      <c r="O721" s="19"/>
      <c r="P721" s="19"/>
      <c r="Q721" s="19"/>
      <c r="R721" s="19"/>
      <c r="S721" s="19"/>
      <c r="T721" s="19"/>
      <c r="AH721" s="23"/>
      <c r="AT721" s="23"/>
      <c r="CU721" s="23"/>
      <c r="CV721" s="23"/>
      <c r="CW721" s="23"/>
    </row>
    <row r="722" spans="1:101" s="18" customFormat="1" x14ac:dyDescent="0.4">
      <c r="A722" s="18">
        <v>698</v>
      </c>
      <c r="B722" s="19"/>
      <c r="C722" s="19"/>
      <c r="D722" s="21"/>
      <c r="E722" s="31"/>
      <c r="F722" s="19"/>
      <c r="G722" s="19"/>
      <c r="H722" s="19"/>
      <c r="I722" s="19"/>
      <c r="J722" s="19"/>
      <c r="K722" s="19"/>
      <c r="L722" s="19"/>
      <c r="M722" s="19"/>
      <c r="N722" s="19"/>
      <c r="O722" s="19"/>
      <c r="P722" s="19"/>
      <c r="Q722" s="19"/>
      <c r="R722" s="19"/>
      <c r="S722" s="19"/>
      <c r="T722" s="19"/>
      <c r="AH722" s="23"/>
      <c r="AT722" s="23"/>
      <c r="CU722" s="23"/>
      <c r="CV722" s="23"/>
      <c r="CW722" s="23"/>
    </row>
    <row r="723" spans="1:101" s="18" customFormat="1" x14ac:dyDescent="0.4">
      <c r="A723" s="18">
        <v>699</v>
      </c>
      <c r="B723" s="19"/>
      <c r="C723" s="19"/>
      <c r="D723" s="21"/>
      <c r="E723" s="31"/>
      <c r="F723" s="19"/>
      <c r="G723" s="19"/>
      <c r="H723" s="19"/>
      <c r="I723" s="19"/>
      <c r="J723" s="19"/>
      <c r="K723" s="19"/>
      <c r="L723" s="19"/>
      <c r="M723" s="19"/>
      <c r="N723" s="19"/>
      <c r="O723" s="19"/>
      <c r="P723" s="19"/>
      <c r="Q723" s="19"/>
      <c r="R723" s="19"/>
      <c r="S723" s="19"/>
      <c r="T723" s="19"/>
      <c r="AH723" s="23"/>
      <c r="AT723" s="23"/>
      <c r="CU723" s="23"/>
      <c r="CV723" s="23"/>
      <c r="CW723" s="23"/>
    </row>
    <row r="724" spans="1:101" s="18" customFormat="1" x14ac:dyDescent="0.4">
      <c r="A724" s="18">
        <v>700</v>
      </c>
      <c r="B724" s="19"/>
      <c r="C724" s="19"/>
      <c r="D724" s="21"/>
      <c r="E724" s="31"/>
      <c r="F724" s="19"/>
      <c r="G724" s="19"/>
      <c r="H724" s="19"/>
      <c r="I724" s="19"/>
      <c r="J724" s="19"/>
      <c r="K724" s="19"/>
      <c r="L724" s="19"/>
      <c r="M724" s="19"/>
      <c r="N724" s="19"/>
      <c r="O724" s="19"/>
      <c r="P724" s="19"/>
      <c r="Q724" s="19"/>
      <c r="R724" s="19"/>
      <c r="S724" s="19"/>
      <c r="T724" s="19"/>
      <c r="AH724" s="23"/>
      <c r="AT724" s="23"/>
      <c r="CU724" s="23"/>
      <c r="CV724" s="23"/>
      <c r="CW724" s="23"/>
    </row>
    <row r="725" spans="1:101" s="18" customFormat="1" x14ac:dyDescent="0.4">
      <c r="A725" s="18">
        <v>701</v>
      </c>
      <c r="B725" s="19"/>
      <c r="C725" s="19"/>
      <c r="D725" s="21"/>
      <c r="E725" s="31"/>
      <c r="F725" s="19"/>
      <c r="G725" s="19"/>
      <c r="H725" s="19"/>
      <c r="I725" s="19"/>
      <c r="J725" s="19"/>
      <c r="K725" s="19"/>
      <c r="L725" s="19"/>
      <c r="M725" s="19"/>
      <c r="N725" s="19"/>
      <c r="O725" s="19"/>
      <c r="P725" s="19"/>
      <c r="Q725" s="19"/>
      <c r="R725" s="19"/>
      <c r="S725" s="19"/>
      <c r="T725" s="19"/>
      <c r="AH725" s="23"/>
      <c r="AT725" s="23"/>
      <c r="CU725" s="23"/>
      <c r="CV725" s="23"/>
      <c r="CW725" s="23"/>
    </row>
    <row r="726" spans="1:101" s="18" customFormat="1" x14ac:dyDescent="0.4">
      <c r="A726" s="18">
        <v>702</v>
      </c>
      <c r="B726" s="19"/>
      <c r="C726" s="19"/>
      <c r="D726" s="21"/>
      <c r="E726" s="31"/>
      <c r="F726" s="19"/>
      <c r="G726" s="19"/>
      <c r="H726" s="19"/>
      <c r="I726" s="19"/>
      <c r="J726" s="19"/>
      <c r="K726" s="19"/>
      <c r="L726" s="19"/>
      <c r="M726" s="19"/>
      <c r="N726" s="19"/>
      <c r="O726" s="19"/>
      <c r="P726" s="19"/>
      <c r="Q726" s="19"/>
      <c r="R726" s="19"/>
      <c r="S726" s="19"/>
      <c r="T726" s="19"/>
      <c r="AH726" s="23"/>
      <c r="AT726" s="23"/>
      <c r="CU726" s="23"/>
      <c r="CV726" s="23"/>
      <c r="CW726" s="23"/>
    </row>
    <row r="727" spans="1:101" s="18" customFormat="1" x14ac:dyDescent="0.4">
      <c r="A727" s="18">
        <v>703</v>
      </c>
      <c r="B727" s="19"/>
      <c r="C727" s="19"/>
      <c r="D727" s="21"/>
      <c r="E727" s="31"/>
      <c r="F727" s="19"/>
      <c r="G727" s="19"/>
      <c r="H727" s="19"/>
      <c r="I727" s="19"/>
      <c r="J727" s="19"/>
      <c r="K727" s="19"/>
      <c r="L727" s="19"/>
      <c r="M727" s="19"/>
      <c r="N727" s="19"/>
      <c r="O727" s="19"/>
      <c r="P727" s="19"/>
      <c r="Q727" s="19"/>
      <c r="R727" s="19"/>
      <c r="S727" s="19"/>
      <c r="T727" s="19"/>
      <c r="AH727" s="23"/>
      <c r="AT727" s="23"/>
      <c r="CU727" s="23"/>
      <c r="CV727" s="23"/>
      <c r="CW727" s="23"/>
    </row>
    <row r="728" spans="1:101" s="18" customFormat="1" x14ac:dyDescent="0.4">
      <c r="A728" s="18">
        <v>704</v>
      </c>
      <c r="B728" s="19"/>
      <c r="C728" s="19"/>
      <c r="D728" s="21"/>
      <c r="E728" s="31"/>
      <c r="F728" s="19"/>
      <c r="G728" s="19"/>
      <c r="H728" s="19"/>
      <c r="I728" s="19"/>
      <c r="J728" s="19"/>
      <c r="K728" s="19"/>
      <c r="L728" s="19"/>
      <c r="M728" s="19"/>
      <c r="N728" s="19"/>
      <c r="O728" s="19"/>
      <c r="P728" s="19"/>
      <c r="Q728" s="19"/>
      <c r="R728" s="19"/>
      <c r="S728" s="19"/>
      <c r="T728" s="19"/>
      <c r="AH728" s="23"/>
      <c r="AT728" s="23"/>
      <c r="CU728" s="23"/>
      <c r="CV728" s="23"/>
      <c r="CW728" s="23"/>
    </row>
    <row r="729" spans="1:101" s="18" customFormat="1" x14ac:dyDescent="0.4">
      <c r="A729" s="18">
        <v>705</v>
      </c>
      <c r="B729" s="19"/>
      <c r="C729" s="19"/>
      <c r="D729" s="21"/>
      <c r="E729" s="31"/>
      <c r="F729" s="19"/>
      <c r="G729" s="19"/>
      <c r="H729" s="19"/>
      <c r="I729" s="19"/>
      <c r="J729" s="19"/>
      <c r="K729" s="19"/>
      <c r="L729" s="19"/>
      <c r="M729" s="19"/>
      <c r="N729" s="19"/>
      <c r="O729" s="19"/>
      <c r="P729" s="19"/>
      <c r="Q729" s="19"/>
      <c r="R729" s="19"/>
      <c r="S729" s="19"/>
      <c r="T729" s="19"/>
      <c r="AH729" s="23"/>
      <c r="AT729" s="23"/>
      <c r="CU729" s="23"/>
      <c r="CV729" s="23"/>
      <c r="CW729" s="23"/>
    </row>
    <row r="730" spans="1:101" s="18" customFormat="1" x14ac:dyDescent="0.4">
      <c r="A730" s="18">
        <v>706</v>
      </c>
      <c r="B730" s="19"/>
      <c r="C730" s="19"/>
      <c r="D730" s="21"/>
      <c r="E730" s="31"/>
      <c r="F730" s="19"/>
      <c r="G730" s="19"/>
      <c r="H730" s="19"/>
      <c r="I730" s="19"/>
      <c r="J730" s="19"/>
      <c r="K730" s="19"/>
      <c r="L730" s="19"/>
      <c r="M730" s="19"/>
      <c r="N730" s="19"/>
      <c r="O730" s="19"/>
      <c r="P730" s="19"/>
      <c r="Q730" s="19"/>
      <c r="R730" s="19"/>
      <c r="S730" s="19"/>
      <c r="T730" s="19"/>
      <c r="AH730" s="23"/>
      <c r="AT730" s="23"/>
      <c r="CU730" s="23"/>
      <c r="CV730" s="23"/>
      <c r="CW730" s="23"/>
    </row>
    <row r="731" spans="1:101" s="18" customFormat="1" x14ac:dyDescent="0.4">
      <c r="A731" s="18">
        <v>707</v>
      </c>
      <c r="B731" s="19"/>
      <c r="C731" s="19"/>
      <c r="D731" s="21"/>
      <c r="E731" s="31"/>
      <c r="F731" s="19"/>
      <c r="G731" s="19"/>
      <c r="H731" s="19"/>
      <c r="I731" s="19"/>
      <c r="J731" s="19"/>
      <c r="K731" s="19"/>
      <c r="L731" s="19"/>
      <c r="M731" s="19"/>
      <c r="N731" s="19"/>
      <c r="O731" s="19"/>
      <c r="P731" s="19"/>
      <c r="Q731" s="19"/>
      <c r="R731" s="19"/>
      <c r="S731" s="19"/>
      <c r="T731" s="19"/>
      <c r="AH731" s="23"/>
      <c r="AT731" s="23"/>
      <c r="CU731" s="23"/>
      <c r="CV731" s="23"/>
      <c r="CW731" s="23"/>
    </row>
    <row r="732" spans="1:101" s="18" customFormat="1" x14ac:dyDescent="0.4">
      <c r="A732" s="18">
        <v>708</v>
      </c>
      <c r="B732" s="19"/>
      <c r="C732" s="19"/>
      <c r="D732" s="21"/>
      <c r="E732" s="31"/>
      <c r="F732" s="19"/>
      <c r="G732" s="19"/>
      <c r="H732" s="19"/>
      <c r="I732" s="19"/>
      <c r="J732" s="19"/>
      <c r="K732" s="19"/>
      <c r="L732" s="19"/>
      <c r="M732" s="19"/>
      <c r="N732" s="19"/>
      <c r="O732" s="19"/>
      <c r="P732" s="19"/>
      <c r="Q732" s="19"/>
      <c r="R732" s="19"/>
      <c r="S732" s="19"/>
      <c r="T732" s="19"/>
      <c r="AH732" s="23"/>
      <c r="AT732" s="23"/>
      <c r="CU732" s="23"/>
      <c r="CV732" s="23"/>
      <c r="CW732" s="23"/>
    </row>
    <row r="733" spans="1:101" s="18" customFormat="1" x14ac:dyDescent="0.4">
      <c r="A733" s="18">
        <v>709</v>
      </c>
      <c r="B733" s="19"/>
      <c r="C733" s="19"/>
      <c r="D733" s="21"/>
      <c r="E733" s="31"/>
      <c r="F733" s="19"/>
      <c r="G733" s="19"/>
      <c r="H733" s="19"/>
      <c r="I733" s="19"/>
      <c r="J733" s="19"/>
      <c r="K733" s="19"/>
      <c r="L733" s="19"/>
      <c r="M733" s="19"/>
      <c r="N733" s="19"/>
      <c r="O733" s="19"/>
      <c r="P733" s="19"/>
      <c r="Q733" s="19"/>
      <c r="R733" s="19"/>
      <c r="S733" s="19"/>
      <c r="T733" s="19"/>
      <c r="AH733" s="23"/>
      <c r="AT733" s="23"/>
      <c r="CU733" s="23"/>
      <c r="CV733" s="23"/>
      <c r="CW733" s="23"/>
    </row>
    <row r="734" spans="1:101" s="18" customFormat="1" x14ac:dyDescent="0.4">
      <c r="A734" s="18">
        <v>710</v>
      </c>
      <c r="B734" s="19"/>
      <c r="C734" s="19"/>
      <c r="D734" s="21"/>
      <c r="E734" s="31"/>
      <c r="F734" s="19"/>
      <c r="G734" s="19"/>
      <c r="H734" s="19"/>
      <c r="I734" s="19"/>
      <c r="J734" s="19"/>
      <c r="K734" s="19"/>
      <c r="L734" s="19"/>
      <c r="M734" s="19"/>
      <c r="N734" s="19"/>
      <c r="O734" s="19"/>
      <c r="P734" s="19"/>
      <c r="Q734" s="19"/>
      <c r="R734" s="19"/>
      <c r="S734" s="19"/>
      <c r="T734" s="19"/>
      <c r="AH734" s="23"/>
      <c r="AT734" s="23"/>
      <c r="CU734" s="23"/>
      <c r="CV734" s="23"/>
      <c r="CW734" s="23"/>
    </row>
    <row r="735" spans="1:101" s="18" customFormat="1" x14ac:dyDescent="0.4">
      <c r="A735" s="18">
        <v>711</v>
      </c>
      <c r="B735" s="19"/>
      <c r="C735" s="19"/>
      <c r="D735" s="21"/>
      <c r="E735" s="31"/>
      <c r="F735" s="19"/>
      <c r="G735" s="19"/>
      <c r="H735" s="19"/>
      <c r="I735" s="19"/>
      <c r="J735" s="19"/>
      <c r="K735" s="19"/>
      <c r="L735" s="19"/>
      <c r="M735" s="19"/>
      <c r="N735" s="19"/>
      <c r="O735" s="19"/>
      <c r="P735" s="19"/>
      <c r="Q735" s="19"/>
      <c r="R735" s="19"/>
      <c r="S735" s="19"/>
      <c r="T735" s="19"/>
      <c r="AH735" s="23"/>
      <c r="AT735" s="23"/>
      <c r="CU735" s="23"/>
      <c r="CV735" s="23"/>
      <c r="CW735" s="23"/>
    </row>
    <row r="736" spans="1:101" s="18" customFormat="1" x14ac:dyDescent="0.4">
      <c r="A736" s="18">
        <v>712</v>
      </c>
      <c r="B736" s="19"/>
      <c r="C736" s="19"/>
      <c r="D736" s="21"/>
      <c r="E736" s="31"/>
      <c r="F736" s="19"/>
      <c r="G736" s="19"/>
      <c r="H736" s="19"/>
      <c r="I736" s="19"/>
      <c r="J736" s="19"/>
      <c r="K736" s="19"/>
      <c r="L736" s="19"/>
      <c r="M736" s="19"/>
      <c r="N736" s="19"/>
      <c r="O736" s="19"/>
      <c r="P736" s="19"/>
      <c r="Q736" s="19"/>
      <c r="R736" s="19"/>
      <c r="S736" s="19"/>
      <c r="T736" s="19"/>
      <c r="AH736" s="23"/>
      <c r="AT736" s="23"/>
      <c r="CU736" s="23"/>
      <c r="CV736" s="23"/>
      <c r="CW736" s="23"/>
    </row>
    <row r="737" spans="1:101" s="18" customFormat="1" x14ac:dyDescent="0.4">
      <c r="A737" s="18">
        <v>713</v>
      </c>
      <c r="B737" s="19"/>
      <c r="C737" s="19"/>
      <c r="D737" s="21"/>
      <c r="E737" s="31"/>
      <c r="F737" s="19"/>
      <c r="G737" s="19"/>
      <c r="H737" s="19"/>
      <c r="I737" s="19"/>
      <c r="J737" s="19"/>
      <c r="K737" s="19"/>
      <c r="L737" s="19"/>
      <c r="M737" s="19"/>
      <c r="N737" s="19"/>
      <c r="O737" s="19"/>
      <c r="P737" s="19"/>
      <c r="Q737" s="19"/>
      <c r="R737" s="19"/>
      <c r="S737" s="19"/>
      <c r="T737" s="19"/>
      <c r="AH737" s="23"/>
      <c r="AT737" s="23"/>
      <c r="CU737" s="23"/>
      <c r="CV737" s="23"/>
      <c r="CW737" s="23"/>
    </row>
    <row r="738" spans="1:101" s="18" customFormat="1" x14ac:dyDescent="0.4">
      <c r="A738" s="18">
        <v>714</v>
      </c>
      <c r="B738" s="19"/>
      <c r="C738" s="19"/>
      <c r="D738" s="21"/>
      <c r="E738" s="31"/>
      <c r="F738" s="19"/>
      <c r="G738" s="19"/>
      <c r="H738" s="19"/>
      <c r="I738" s="19"/>
      <c r="J738" s="19"/>
      <c r="K738" s="19"/>
      <c r="L738" s="19"/>
      <c r="M738" s="19"/>
      <c r="N738" s="19"/>
      <c r="O738" s="19"/>
      <c r="P738" s="19"/>
      <c r="Q738" s="19"/>
      <c r="R738" s="19"/>
      <c r="S738" s="19"/>
      <c r="T738" s="19"/>
      <c r="AH738" s="23"/>
      <c r="AT738" s="23"/>
      <c r="CU738" s="23"/>
      <c r="CV738" s="23"/>
      <c r="CW738" s="23"/>
    </row>
    <row r="739" spans="1:101" s="18" customFormat="1" x14ac:dyDescent="0.4">
      <c r="A739" s="18">
        <v>715</v>
      </c>
      <c r="B739" s="19"/>
      <c r="C739" s="19"/>
      <c r="D739" s="21"/>
      <c r="E739" s="31"/>
      <c r="F739" s="19"/>
      <c r="G739" s="19"/>
      <c r="H739" s="19"/>
      <c r="I739" s="19"/>
      <c r="J739" s="19"/>
      <c r="K739" s="19"/>
      <c r="L739" s="19"/>
      <c r="M739" s="19"/>
      <c r="N739" s="19"/>
      <c r="O739" s="19"/>
      <c r="P739" s="19"/>
      <c r="Q739" s="19"/>
      <c r="R739" s="19"/>
      <c r="S739" s="19"/>
      <c r="T739" s="19"/>
      <c r="AH739" s="23"/>
      <c r="AT739" s="23"/>
      <c r="CU739" s="23"/>
      <c r="CV739" s="23"/>
      <c r="CW739" s="23"/>
    </row>
    <row r="740" spans="1:101" s="18" customFormat="1" x14ac:dyDescent="0.4">
      <c r="A740" s="18">
        <v>716</v>
      </c>
      <c r="B740" s="19"/>
      <c r="C740" s="19"/>
      <c r="D740" s="21"/>
      <c r="E740" s="31"/>
      <c r="F740" s="19"/>
      <c r="G740" s="19"/>
      <c r="H740" s="19"/>
      <c r="I740" s="19"/>
      <c r="J740" s="19"/>
      <c r="K740" s="19"/>
      <c r="L740" s="19"/>
      <c r="M740" s="19"/>
      <c r="N740" s="19"/>
      <c r="O740" s="19"/>
      <c r="P740" s="19"/>
      <c r="Q740" s="19"/>
      <c r="R740" s="19"/>
      <c r="S740" s="19"/>
      <c r="T740" s="19"/>
      <c r="AH740" s="23"/>
      <c r="AT740" s="23"/>
      <c r="CU740" s="23"/>
      <c r="CV740" s="23"/>
      <c r="CW740" s="23"/>
    </row>
    <row r="741" spans="1:101" s="18" customFormat="1" x14ac:dyDescent="0.4">
      <c r="A741" s="18">
        <v>717</v>
      </c>
      <c r="B741" s="19"/>
      <c r="C741" s="19"/>
      <c r="D741" s="21"/>
      <c r="E741" s="31"/>
      <c r="F741" s="19"/>
      <c r="G741" s="19"/>
      <c r="H741" s="19"/>
      <c r="I741" s="19"/>
      <c r="J741" s="19"/>
      <c r="K741" s="19"/>
      <c r="L741" s="19"/>
      <c r="M741" s="19"/>
      <c r="N741" s="19"/>
      <c r="O741" s="19"/>
      <c r="P741" s="19"/>
      <c r="Q741" s="19"/>
      <c r="R741" s="19"/>
      <c r="S741" s="19"/>
      <c r="T741" s="19"/>
      <c r="AH741" s="23"/>
      <c r="AT741" s="23"/>
      <c r="CU741" s="23"/>
      <c r="CV741" s="23"/>
      <c r="CW741" s="23"/>
    </row>
    <row r="742" spans="1:101" s="18" customFormat="1" x14ac:dyDescent="0.4">
      <c r="A742" s="18">
        <v>718</v>
      </c>
      <c r="B742" s="19"/>
      <c r="C742" s="19"/>
      <c r="D742" s="21"/>
      <c r="E742" s="31"/>
      <c r="F742" s="19"/>
      <c r="G742" s="19"/>
      <c r="H742" s="19"/>
      <c r="I742" s="19"/>
      <c r="J742" s="19"/>
      <c r="K742" s="19"/>
      <c r="L742" s="19"/>
      <c r="M742" s="19"/>
      <c r="N742" s="19"/>
      <c r="O742" s="19"/>
      <c r="P742" s="19"/>
      <c r="Q742" s="19"/>
      <c r="R742" s="19"/>
      <c r="S742" s="19"/>
      <c r="T742" s="19"/>
      <c r="AH742" s="23"/>
      <c r="AT742" s="23"/>
      <c r="CU742" s="23"/>
      <c r="CV742" s="23"/>
      <c r="CW742" s="23"/>
    </row>
    <row r="743" spans="1:101" s="18" customFormat="1" x14ac:dyDescent="0.4">
      <c r="A743" s="18">
        <v>719</v>
      </c>
      <c r="B743" s="19"/>
      <c r="C743" s="19"/>
      <c r="D743" s="21"/>
      <c r="E743" s="31"/>
      <c r="F743" s="19"/>
      <c r="G743" s="19"/>
      <c r="H743" s="19"/>
      <c r="I743" s="19"/>
      <c r="J743" s="19"/>
      <c r="K743" s="19"/>
      <c r="L743" s="19"/>
      <c r="M743" s="19"/>
      <c r="N743" s="19"/>
      <c r="O743" s="19"/>
      <c r="P743" s="19"/>
      <c r="Q743" s="19"/>
      <c r="R743" s="19"/>
      <c r="S743" s="19"/>
      <c r="T743" s="19"/>
      <c r="AH743" s="23"/>
      <c r="AT743" s="23"/>
      <c r="CU743" s="23"/>
      <c r="CV743" s="23"/>
      <c r="CW743" s="23"/>
    </row>
    <row r="744" spans="1:101" s="18" customFormat="1" x14ac:dyDescent="0.4">
      <c r="A744" s="18">
        <v>720</v>
      </c>
      <c r="B744" s="19"/>
      <c r="C744" s="19"/>
      <c r="D744" s="21"/>
      <c r="E744" s="31"/>
      <c r="F744" s="19"/>
      <c r="G744" s="19"/>
      <c r="H744" s="19"/>
      <c r="I744" s="19"/>
      <c r="J744" s="19"/>
      <c r="K744" s="19"/>
      <c r="L744" s="19"/>
      <c r="M744" s="19"/>
      <c r="N744" s="19"/>
      <c r="O744" s="19"/>
      <c r="P744" s="19"/>
      <c r="Q744" s="19"/>
      <c r="R744" s="19"/>
      <c r="S744" s="19"/>
      <c r="T744" s="19"/>
      <c r="AH744" s="23"/>
      <c r="AT744" s="23"/>
      <c r="CU744" s="23"/>
      <c r="CV744" s="23"/>
      <c r="CW744" s="23"/>
    </row>
    <row r="745" spans="1:101" s="18" customFormat="1" x14ac:dyDescent="0.4">
      <c r="A745" s="18">
        <v>721</v>
      </c>
      <c r="B745" s="19"/>
      <c r="C745" s="19"/>
      <c r="D745" s="21"/>
      <c r="E745" s="31"/>
      <c r="F745" s="19"/>
      <c r="G745" s="19"/>
      <c r="H745" s="19"/>
      <c r="I745" s="19"/>
      <c r="J745" s="19"/>
      <c r="K745" s="19"/>
      <c r="L745" s="19"/>
      <c r="M745" s="19"/>
      <c r="N745" s="19"/>
      <c r="O745" s="19"/>
      <c r="P745" s="19"/>
      <c r="Q745" s="19"/>
      <c r="R745" s="19"/>
      <c r="S745" s="19"/>
      <c r="T745" s="19"/>
      <c r="AH745" s="23"/>
      <c r="AT745" s="23"/>
      <c r="CU745" s="23"/>
      <c r="CV745" s="23"/>
      <c r="CW745" s="23"/>
    </row>
    <row r="746" spans="1:101" s="18" customFormat="1" x14ac:dyDescent="0.4">
      <c r="A746" s="18">
        <v>722</v>
      </c>
      <c r="B746" s="19"/>
      <c r="C746" s="19"/>
      <c r="D746" s="21"/>
      <c r="E746" s="31"/>
      <c r="F746" s="19"/>
      <c r="G746" s="19"/>
      <c r="H746" s="19"/>
      <c r="I746" s="19"/>
      <c r="J746" s="19"/>
      <c r="K746" s="19"/>
      <c r="L746" s="19"/>
      <c r="M746" s="19"/>
      <c r="N746" s="19"/>
      <c r="O746" s="19"/>
      <c r="P746" s="19"/>
      <c r="Q746" s="19"/>
      <c r="R746" s="19"/>
      <c r="S746" s="19"/>
      <c r="T746" s="19"/>
      <c r="AH746" s="23"/>
      <c r="AT746" s="23"/>
      <c r="CU746" s="23"/>
      <c r="CV746" s="23"/>
      <c r="CW746" s="23"/>
    </row>
    <row r="747" spans="1:101" s="18" customFormat="1" x14ac:dyDescent="0.4">
      <c r="A747" s="18">
        <v>723</v>
      </c>
      <c r="B747" s="19"/>
      <c r="C747" s="19"/>
      <c r="D747" s="21"/>
      <c r="E747" s="31"/>
      <c r="F747" s="19"/>
      <c r="G747" s="19"/>
      <c r="H747" s="19"/>
      <c r="I747" s="19"/>
      <c r="J747" s="19"/>
      <c r="K747" s="19"/>
      <c r="L747" s="19"/>
      <c r="M747" s="19"/>
      <c r="N747" s="19"/>
      <c r="O747" s="19"/>
      <c r="P747" s="19"/>
      <c r="Q747" s="19"/>
      <c r="R747" s="19"/>
      <c r="S747" s="19"/>
      <c r="T747" s="19"/>
      <c r="AH747" s="23"/>
      <c r="AT747" s="23"/>
      <c r="CU747" s="23"/>
      <c r="CV747" s="23"/>
      <c r="CW747" s="23"/>
    </row>
    <row r="748" spans="1:101" s="18" customFormat="1" x14ac:dyDescent="0.4">
      <c r="A748" s="18">
        <v>724</v>
      </c>
      <c r="B748" s="19"/>
      <c r="C748" s="19"/>
      <c r="D748" s="21"/>
      <c r="E748" s="31"/>
      <c r="F748" s="19"/>
      <c r="G748" s="19"/>
      <c r="H748" s="19"/>
      <c r="I748" s="19"/>
      <c r="J748" s="19"/>
      <c r="K748" s="19"/>
      <c r="L748" s="19"/>
      <c r="M748" s="19"/>
      <c r="N748" s="19"/>
      <c r="O748" s="19"/>
      <c r="P748" s="19"/>
      <c r="Q748" s="19"/>
      <c r="R748" s="19"/>
      <c r="S748" s="19"/>
      <c r="T748" s="19"/>
      <c r="AH748" s="23"/>
      <c r="AT748" s="23"/>
      <c r="CU748" s="23"/>
      <c r="CV748" s="23"/>
      <c r="CW748" s="23"/>
    </row>
    <row r="749" spans="1:101" s="18" customFormat="1" x14ac:dyDescent="0.4">
      <c r="A749" s="18">
        <v>725</v>
      </c>
      <c r="B749" s="19"/>
      <c r="C749" s="19"/>
      <c r="D749" s="21"/>
      <c r="E749" s="31"/>
      <c r="F749" s="19"/>
      <c r="G749" s="19"/>
      <c r="H749" s="19"/>
      <c r="I749" s="19"/>
      <c r="J749" s="19"/>
      <c r="K749" s="19"/>
      <c r="L749" s="19"/>
      <c r="M749" s="19"/>
      <c r="N749" s="19"/>
      <c r="O749" s="19"/>
      <c r="P749" s="19"/>
      <c r="Q749" s="19"/>
      <c r="R749" s="19"/>
      <c r="S749" s="19"/>
      <c r="T749" s="19"/>
      <c r="AH749" s="23"/>
      <c r="AT749" s="23"/>
      <c r="CU749" s="23"/>
      <c r="CV749" s="23"/>
      <c r="CW749" s="23"/>
    </row>
    <row r="750" spans="1:101" s="18" customFormat="1" x14ac:dyDescent="0.4">
      <c r="A750" s="18">
        <v>726</v>
      </c>
      <c r="B750" s="19"/>
      <c r="C750" s="19"/>
      <c r="D750" s="21"/>
      <c r="E750" s="31"/>
      <c r="F750" s="19"/>
      <c r="G750" s="19"/>
      <c r="H750" s="19"/>
      <c r="I750" s="19"/>
      <c r="J750" s="19"/>
      <c r="K750" s="19"/>
      <c r="L750" s="19"/>
      <c r="M750" s="19"/>
      <c r="N750" s="19"/>
      <c r="O750" s="19"/>
      <c r="P750" s="19"/>
      <c r="Q750" s="19"/>
      <c r="R750" s="19"/>
      <c r="S750" s="19"/>
      <c r="T750" s="19"/>
      <c r="AH750" s="23"/>
      <c r="AT750" s="23"/>
      <c r="CU750" s="23"/>
      <c r="CV750" s="23"/>
      <c r="CW750" s="23"/>
    </row>
    <row r="751" spans="1:101" s="18" customFormat="1" x14ac:dyDescent="0.4">
      <c r="A751" s="18">
        <v>727</v>
      </c>
      <c r="B751" s="19"/>
      <c r="C751" s="19"/>
      <c r="D751" s="21"/>
      <c r="E751" s="31"/>
      <c r="F751" s="19"/>
      <c r="G751" s="19"/>
      <c r="H751" s="19"/>
      <c r="I751" s="19"/>
      <c r="J751" s="19"/>
      <c r="K751" s="19"/>
      <c r="L751" s="19"/>
      <c r="M751" s="19"/>
      <c r="N751" s="19"/>
      <c r="O751" s="19"/>
      <c r="P751" s="19"/>
      <c r="Q751" s="19"/>
      <c r="R751" s="19"/>
      <c r="S751" s="19"/>
      <c r="T751" s="19"/>
      <c r="AH751" s="23"/>
      <c r="AT751" s="23"/>
      <c r="CU751" s="23"/>
      <c r="CV751" s="23"/>
      <c r="CW751" s="23"/>
    </row>
    <row r="752" spans="1:101" s="18" customFormat="1" x14ac:dyDescent="0.4">
      <c r="A752" s="18">
        <v>728</v>
      </c>
      <c r="B752" s="19"/>
      <c r="C752" s="19"/>
      <c r="D752" s="21"/>
      <c r="E752" s="31"/>
      <c r="F752" s="19"/>
      <c r="G752" s="19"/>
      <c r="H752" s="19"/>
      <c r="I752" s="19"/>
      <c r="J752" s="19"/>
      <c r="K752" s="19"/>
      <c r="L752" s="19"/>
      <c r="M752" s="19"/>
      <c r="N752" s="19"/>
      <c r="O752" s="19"/>
      <c r="P752" s="19"/>
      <c r="Q752" s="19"/>
      <c r="R752" s="19"/>
      <c r="S752" s="19"/>
      <c r="T752" s="19"/>
      <c r="AH752" s="23"/>
      <c r="AT752" s="23"/>
      <c r="CU752" s="23"/>
      <c r="CV752" s="23"/>
      <c r="CW752" s="23"/>
    </row>
    <row r="753" spans="1:101" s="18" customFormat="1" x14ac:dyDescent="0.4">
      <c r="A753" s="18">
        <v>729</v>
      </c>
      <c r="B753" s="19"/>
      <c r="C753" s="19"/>
      <c r="D753" s="21"/>
      <c r="E753" s="31"/>
      <c r="F753" s="19"/>
      <c r="G753" s="19"/>
      <c r="H753" s="19"/>
      <c r="I753" s="19"/>
      <c r="J753" s="19"/>
      <c r="K753" s="19"/>
      <c r="L753" s="19"/>
      <c r="M753" s="19"/>
      <c r="N753" s="19"/>
      <c r="O753" s="19"/>
      <c r="P753" s="19"/>
      <c r="Q753" s="19"/>
      <c r="R753" s="19"/>
      <c r="S753" s="19"/>
      <c r="T753" s="19"/>
      <c r="AH753" s="23"/>
      <c r="AT753" s="23"/>
      <c r="CU753" s="23"/>
      <c r="CV753" s="23"/>
      <c r="CW753" s="23"/>
    </row>
    <row r="754" spans="1:101" s="18" customFormat="1" x14ac:dyDescent="0.4">
      <c r="A754" s="18">
        <v>730</v>
      </c>
      <c r="B754" s="19"/>
      <c r="C754" s="19"/>
      <c r="D754" s="21"/>
      <c r="E754" s="31"/>
      <c r="F754" s="19"/>
      <c r="G754" s="19"/>
      <c r="H754" s="19"/>
      <c r="I754" s="19"/>
      <c r="J754" s="19"/>
      <c r="K754" s="19"/>
      <c r="L754" s="19"/>
      <c r="M754" s="19"/>
      <c r="N754" s="19"/>
      <c r="O754" s="19"/>
      <c r="P754" s="19"/>
      <c r="Q754" s="19"/>
      <c r="R754" s="19"/>
      <c r="S754" s="19"/>
      <c r="T754" s="19"/>
      <c r="AH754" s="23"/>
      <c r="AT754" s="23"/>
      <c r="CU754" s="23"/>
      <c r="CV754" s="23"/>
      <c r="CW754" s="23"/>
    </row>
    <row r="755" spans="1:101" s="18" customFormat="1" x14ac:dyDescent="0.4">
      <c r="A755" s="18">
        <v>731</v>
      </c>
      <c r="B755" s="19"/>
      <c r="C755" s="19"/>
      <c r="D755" s="21"/>
      <c r="E755" s="31"/>
      <c r="F755" s="19"/>
      <c r="G755" s="19"/>
      <c r="H755" s="19"/>
      <c r="I755" s="19"/>
      <c r="J755" s="19"/>
      <c r="K755" s="19"/>
      <c r="L755" s="19"/>
      <c r="M755" s="19"/>
      <c r="N755" s="19"/>
      <c r="O755" s="19"/>
      <c r="P755" s="19"/>
      <c r="Q755" s="19"/>
      <c r="R755" s="19"/>
      <c r="S755" s="19"/>
      <c r="T755" s="19"/>
      <c r="AH755" s="23"/>
      <c r="AT755" s="23"/>
      <c r="CU755" s="23"/>
      <c r="CV755" s="23"/>
      <c r="CW755" s="23"/>
    </row>
    <row r="756" spans="1:101" s="18" customFormat="1" x14ac:dyDescent="0.4">
      <c r="A756" s="18">
        <v>732</v>
      </c>
      <c r="B756" s="19"/>
      <c r="C756" s="19"/>
      <c r="D756" s="21"/>
      <c r="E756" s="31"/>
      <c r="F756" s="19"/>
      <c r="G756" s="19"/>
      <c r="H756" s="19"/>
      <c r="I756" s="19"/>
      <c r="J756" s="19"/>
      <c r="K756" s="19"/>
      <c r="L756" s="19"/>
      <c r="M756" s="19"/>
      <c r="N756" s="19"/>
      <c r="O756" s="19"/>
      <c r="P756" s="19"/>
      <c r="Q756" s="19"/>
      <c r="R756" s="19"/>
      <c r="S756" s="19"/>
      <c r="T756" s="19"/>
      <c r="AH756" s="23"/>
      <c r="AT756" s="23"/>
      <c r="CU756" s="23"/>
      <c r="CV756" s="23"/>
      <c r="CW756" s="23"/>
    </row>
    <row r="757" spans="1:101" s="18" customFormat="1" x14ac:dyDescent="0.4">
      <c r="A757" s="18">
        <v>733</v>
      </c>
      <c r="B757" s="19"/>
      <c r="C757" s="19"/>
      <c r="D757" s="21"/>
      <c r="E757" s="31"/>
      <c r="F757" s="19"/>
      <c r="G757" s="19"/>
      <c r="H757" s="19"/>
      <c r="I757" s="19"/>
      <c r="J757" s="19"/>
      <c r="K757" s="19"/>
      <c r="L757" s="19"/>
      <c r="M757" s="19"/>
      <c r="N757" s="19"/>
      <c r="O757" s="19"/>
      <c r="P757" s="19"/>
      <c r="Q757" s="19"/>
      <c r="R757" s="19"/>
      <c r="S757" s="19"/>
      <c r="T757" s="19"/>
      <c r="AH757" s="23"/>
      <c r="AT757" s="23"/>
      <c r="CU757" s="23"/>
      <c r="CV757" s="23"/>
      <c r="CW757" s="23"/>
    </row>
    <row r="758" spans="1:101" s="18" customFormat="1" x14ac:dyDescent="0.4">
      <c r="A758" s="18">
        <v>734</v>
      </c>
      <c r="B758" s="19"/>
      <c r="C758" s="19"/>
      <c r="D758" s="21"/>
      <c r="E758" s="31"/>
      <c r="F758" s="19"/>
      <c r="G758" s="19"/>
      <c r="H758" s="19"/>
      <c r="I758" s="19"/>
      <c r="J758" s="19"/>
      <c r="K758" s="19"/>
      <c r="L758" s="19"/>
      <c r="M758" s="19"/>
      <c r="N758" s="19"/>
      <c r="O758" s="19"/>
      <c r="P758" s="19"/>
      <c r="Q758" s="19"/>
      <c r="R758" s="19"/>
      <c r="S758" s="19"/>
      <c r="T758" s="19"/>
      <c r="AH758" s="23"/>
      <c r="AT758" s="23"/>
      <c r="CU758" s="23"/>
      <c r="CV758" s="23"/>
      <c r="CW758" s="23"/>
    </row>
    <row r="759" spans="1:101" s="18" customFormat="1" x14ac:dyDescent="0.4">
      <c r="A759" s="18">
        <v>735</v>
      </c>
      <c r="B759" s="19"/>
      <c r="C759" s="19"/>
      <c r="D759" s="21"/>
      <c r="E759" s="31"/>
      <c r="F759" s="19"/>
      <c r="G759" s="19"/>
      <c r="H759" s="19"/>
      <c r="I759" s="19"/>
      <c r="J759" s="19"/>
      <c r="K759" s="19"/>
      <c r="L759" s="19"/>
      <c r="M759" s="19"/>
      <c r="N759" s="19"/>
      <c r="O759" s="19"/>
      <c r="P759" s="19"/>
      <c r="Q759" s="19"/>
      <c r="R759" s="19"/>
      <c r="S759" s="19"/>
      <c r="T759" s="19"/>
      <c r="AH759" s="23"/>
      <c r="AT759" s="23"/>
      <c r="CU759" s="23"/>
      <c r="CV759" s="23"/>
      <c r="CW759" s="23"/>
    </row>
    <row r="760" spans="1:101" s="18" customFormat="1" x14ac:dyDescent="0.4">
      <c r="A760" s="18">
        <v>736</v>
      </c>
      <c r="B760" s="19"/>
      <c r="C760" s="19"/>
      <c r="D760" s="21"/>
      <c r="E760" s="31"/>
      <c r="F760" s="19"/>
      <c r="G760" s="19"/>
      <c r="H760" s="19"/>
      <c r="I760" s="19"/>
      <c r="J760" s="19"/>
      <c r="K760" s="19"/>
      <c r="L760" s="19"/>
      <c r="M760" s="19"/>
      <c r="N760" s="19"/>
      <c r="O760" s="19"/>
      <c r="P760" s="19"/>
      <c r="Q760" s="19"/>
      <c r="R760" s="19"/>
      <c r="S760" s="19"/>
      <c r="T760" s="19"/>
      <c r="AH760" s="23"/>
      <c r="AT760" s="23"/>
      <c r="CU760" s="23"/>
      <c r="CV760" s="23"/>
      <c r="CW760" s="23"/>
    </row>
    <row r="761" spans="1:101" s="18" customFormat="1" x14ac:dyDescent="0.4">
      <c r="A761" s="18">
        <v>737</v>
      </c>
      <c r="B761" s="19"/>
      <c r="C761" s="19"/>
      <c r="D761" s="21"/>
      <c r="E761" s="31"/>
      <c r="F761" s="19"/>
      <c r="G761" s="19"/>
      <c r="H761" s="19"/>
      <c r="I761" s="19"/>
      <c r="J761" s="19"/>
      <c r="K761" s="19"/>
      <c r="L761" s="19"/>
      <c r="M761" s="19"/>
      <c r="N761" s="19"/>
      <c r="O761" s="19"/>
      <c r="P761" s="19"/>
      <c r="Q761" s="19"/>
      <c r="R761" s="19"/>
      <c r="S761" s="19"/>
      <c r="T761" s="19"/>
      <c r="AH761" s="23"/>
      <c r="AT761" s="23"/>
      <c r="CU761" s="23"/>
      <c r="CV761" s="23"/>
      <c r="CW761" s="23"/>
    </row>
    <row r="762" spans="1:101" s="18" customFormat="1" x14ac:dyDescent="0.4">
      <c r="A762" s="18">
        <v>738</v>
      </c>
      <c r="B762" s="19"/>
      <c r="C762" s="19"/>
      <c r="D762" s="21"/>
      <c r="E762" s="31"/>
      <c r="F762" s="19"/>
      <c r="G762" s="19"/>
      <c r="H762" s="19"/>
      <c r="I762" s="19"/>
      <c r="J762" s="19"/>
      <c r="K762" s="19"/>
      <c r="L762" s="19"/>
      <c r="M762" s="19"/>
      <c r="N762" s="19"/>
      <c r="O762" s="19"/>
      <c r="P762" s="19"/>
      <c r="Q762" s="19"/>
      <c r="R762" s="19"/>
      <c r="S762" s="19"/>
      <c r="T762" s="19"/>
      <c r="AH762" s="23"/>
      <c r="AT762" s="23"/>
      <c r="CU762" s="23"/>
      <c r="CV762" s="23"/>
      <c r="CW762" s="23"/>
    </row>
    <row r="763" spans="1:101" s="18" customFormat="1" x14ac:dyDescent="0.4">
      <c r="A763" s="18">
        <v>739</v>
      </c>
      <c r="B763" s="19"/>
      <c r="C763" s="19"/>
      <c r="D763" s="21"/>
      <c r="E763" s="31"/>
      <c r="F763" s="19"/>
      <c r="G763" s="19"/>
      <c r="H763" s="19"/>
      <c r="I763" s="19"/>
      <c r="J763" s="19"/>
      <c r="K763" s="19"/>
      <c r="L763" s="19"/>
      <c r="M763" s="19"/>
      <c r="N763" s="19"/>
      <c r="O763" s="19"/>
      <c r="P763" s="19"/>
      <c r="Q763" s="19"/>
      <c r="R763" s="19"/>
      <c r="S763" s="19"/>
      <c r="T763" s="19"/>
      <c r="AH763" s="23"/>
      <c r="AT763" s="23"/>
      <c r="CU763" s="23"/>
      <c r="CV763" s="23"/>
      <c r="CW763" s="23"/>
    </row>
    <row r="764" spans="1:101" s="18" customFormat="1" x14ac:dyDescent="0.4">
      <c r="A764" s="18">
        <v>740</v>
      </c>
      <c r="B764" s="19"/>
      <c r="C764" s="19"/>
      <c r="D764" s="21"/>
      <c r="E764" s="31"/>
      <c r="F764" s="19"/>
      <c r="G764" s="19"/>
      <c r="H764" s="19"/>
      <c r="I764" s="19"/>
      <c r="J764" s="19"/>
      <c r="K764" s="19"/>
      <c r="L764" s="19"/>
      <c r="M764" s="19"/>
      <c r="N764" s="19"/>
      <c r="O764" s="19"/>
      <c r="P764" s="19"/>
      <c r="Q764" s="19"/>
      <c r="R764" s="19"/>
      <c r="S764" s="19"/>
      <c r="T764" s="19"/>
      <c r="AH764" s="23"/>
      <c r="AT764" s="23"/>
      <c r="CU764" s="23"/>
      <c r="CV764" s="23"/>
      <c r="CW764" s="23"/>
    </row>
    <row r="765" spans="1:101" s="18" customFormat="1" x14ac:dyDescent="0.4">
      <c r="A765" s="18">
        <v>741</v>
      </c>
      <c r="B765" s="19"/>
      <c r="C765" s="19"/>
      <c r="D765" s="21"/>
      <c r="E765" s="31"/>
      <c r="F765" s="19"/>
      <c r="G765" s="19"/>
      <c r="H765" s="19"/>
      <c r="I765" s="19"/>
      <c r="J765" s="19"/>
      <c r="K765" s="19"/>
      <c r="L765" s="19"/>
      <c r="M765" s="19"/>
      <c r="N765" s="19"/>
      <c r="O765" s="19"/>
      <c r="P765" s="19"/>
      <c r="Q765" s="19"/>
      <c r="R765" s="19"/>
      <c r="S765" s="19"/>
      <c r="T765" s="19"/>
      <c r="AH765" s="23"/>
      <c r="AT765" s="23"/>
      <c r="CU765" s="23"/>
      <c r="CV765" s="23"/>
      <c r="CW765" s="23"/>
    </row>
    <row r="766" spans="1:101" s="18" customFormat="1" x14ac:dyDescent="0.4">
      <c r="A766" s="18">
        <v>742</v>
      </c>
      <c r="B766" s="19"/>
      <c r="C766" s="19"/>
      <c r="D766" s="21"/>
      <c r="E766" s="31"/>
      <c r="F766" s="19"/>
      <c r="G766" s="19"/>
      <c r="H766" s="19"/>
      <c r="I766" s="19"/>
      <c r="J766" s="19"/>
      <c r="K766" s="19"/>
      <c r="L766" s="19"/>
      <c r="M766" s="19"/>
      <c r="N766" s="19"/>
      <c r="O766" s="19"/>
      <c r="P766" s="19"/>
      <c r="Q766" s="19"/>
      <c r="R766" s="19"/>
      <c r="S766" s="19"/>
      <c r="T766" s="19"/>
      <c r="AH766" s="23"/>
      <c r="AT766" s="23"/>
      <c r="CU766" s="23"/>
      <c r="CV766" s="23"/>
      <c r="CW766" s="23"/>
    </row>
    <row r="767" spans="1:101" s="18" customFormat="1" x14ac:dyDescent="0.4">
      <c r="A767" s="18">
        <v>743</v>
      </c>
      <c r="B767" s="19"/>
      <c r="C767" s="19"/>
      <c r="D767" s="21"/>
      <c r="E767" s="31"/>
      <c r="F767" s="19"/>
      <c r="G767" s="19"/>
      <c r="H767" s="19"/>
      <c r="I767" s="19"/>
      <c r="J767" s="19"/>
      <c r="K767" s="19"/>
      <c r="L767" s="19"/>
      <c r="M767" s="19"/>
      <c r="N767" s="19"/>
      <c r="O767" s="19"/>
      <c r="P767" s="19"/>
      <c r="Q767" s="19"/>
      <c r="R767" s="19"/>
      <c r="S767" s="19"/>
      <c r="T767" s="19"/>
      <c r="AH767" s="23"/>
      <c r="AT767" s="23"/>
      <c r="CU767" s="23"/>
      <c r="CV767" s="23"/>
      <c r="CW767" s="23"/>
    </row>
    <row r="768" spans="1:101" s="18" customFormat="1" x14ac:dyDescent="0.4">
      <c r="A768" s="18">
        <v>744</v>
      </c>
      <c r="B768" s="19"/>
      <c r="C768" s="19"/>
      <c r="D768" s="21"/>
      <c r="E768" s="31"/>
      <c r="F768" s="19"/>
      <c r="G768" s="19"/>
      <c r="H768" s="19"/>
      <c r="I768" s="19"/>
      <c r="J768" s="19"/>
      <c r="K768" s="19"/>
      <c r="L768" s="19"/>
      <c r="M768" s="19"/>
      <c r="N768" s="19"/>
      <c r="O768" s="19"/>
      <c r="P768" s="19"/>
      <c r="Q768" s="19"/>
      <c r="R768" s="19"/>
      <c r="S768" s="19"/>
      <c r="T768" s="19"/>
      <c r="AH768" s="23"/>
      <c r="AT768" s="23"/>
      <c r="CU768" s="23"/>
      <c r="CV768" s="23"/>
      <c r="CW768" s="23"/>
    </row>
    <row r="769" spans="1:101" s="18" customFormat="1" x14ac:dyDescent="0.4">
      <c r="A769" s="18">
        <v>745</v>
      </c>
      <c r="B769" s="19"/>
      <c r="C769" s="19"/>
      <c r="D769" s="21"/>
      <c r="E769" s="31"/>
      <c r="F769" s="19"/>
      <c r="G769" s="19"/>
      <c r="H769" s="19"/>
      <c r="I769" s="19"/>
      <c r="J769" s="19"/>
      <c r="K769" s="19"/>
      <c r="L769" s="19"/>
      <c r="M769" s="19"/>
      <c r="N769" s="19"/>
      <c r="O769" s="19"/>
      <c r="P769" s="19"/>
      <c r="Q769" s="19"/>
      <c r="R769" s="19"/>
      <c r="S769" s="19"/>
      <c r="T769" s="19"/>
      <c r="AH769" s="23"/>
      <c r="AT769" s="23"/>
      <c r="CU769" s="23"/>
      <c r="CV769" s="23"/>
      <c r="CW769" s="23"/>
    </row>
    <row r="770" spans="1:101" s="18" customFormat="1" x14ac:dyDescent="0.4">
      <c r="A770" s="18">
        <v>746</v>
      </c>
      <c r="B770" s="19"/>
      <c r="C770" s="19"/>
      <c r="D770" s="21"/>
      <c r="E770" s="31"/>
      <c r="F770" s="19"/>
      <c r="G770" s="19"/>
      <c r="H770" s="19"/>
      <c r="I770" s="19"/>
      <c r="J770" s="19"/>
      <c r="K770" s="19"/>
      <c r="L770" s="19"/>
      <c r="M770" s="19"/>
      <c r="N770" s="19"/>
      <c r="O770" s="19"/>
      <c r="P770" s="19"/>
      <c r="Q770" s="19"/>
      <c r="R770" s="19"/>
      <c r="S770" s="19"/>
      <c r="T770" s="19"/>
      <c r="AH770" s="23"/>
      <c r="AT770" s="23"/>
      <c r="CU770" s="23"/>
      <c r="CV770" s="23"/>
      <c r="CW770" s="23"/>
    </row>
    <row r="771" spans="1:101" s="18" customFormat="1" x14ac:dyDescent="0.4">
      <c r="A771" s="18">
        <v>747</v>
      </c>
      <c r="B771" s="19"/>
      <c r="C771" s="19"/>
      <c r="D771" s="21"/>
      <c r="E771" s="31"/>
      <c r="F771" s="19"/>
      <c r="G771" s="19"/>
      <c r="H771" s="19"/>
      <c r="I771" s="19"/>
      <c r="J771" s="19"/>
      <c r="K771" s="19"/>
      <c r="L771" s="19"/>
      <c r="M771" s="19"/>
      <c r="N771" s="19"/>
      <c r="O771" s="19"/>
      <c r="P771" s="19"/>
      <c r="Q771" s="19"/>
      <c r="R771" s="19"/>
      <c r="S771" s="19"/>
      <c r="T771" s="19"/>
      <c r="AH771" s="23"/>
      <c r="AT771" s="23"/>
      <c r="CU771" s="23"/>
      <c r="CV771" s="23"/>
      <c r="CW771" s="23"/>
    </row>
    <row r="772" spans="1:101" s="18" customFormat="1" x14ac:dyDescent="0.4">
      <c r="A772" s="18">
        <v>748</v>
      </c>
      <c r="B772" s="19"/>
      <c r="C772" s="19"/>
      <c r="D772" s="21"/>
      <c r="E772" s="31"/>
      <c r="F772" s="19"/>
      <c r="G772" s="19"/>
      <c r="H772" s="19"/>
      <c r="I772" s="19"/>
      <c r="J772" s="19"/>
      <c r="K772" s="19"/>
      <c r="L772" s="19"/>
      <c r="M772" s="19"/>
      <c r="N772" s="19"/>
      <c r="O772" s="19"/>
      <c r="P772" s="19"/>
      <c r="Q772" s="19"/>
      <c r="R772" s="19"/>
      <c r="S772" s="19"/>
      <c r="T772" s="19"/>
      <c r="AH772" s="23"/>
      <c r="AT772" s="23"/>
      <c r="CU772" s="23"/>
      <c r="CV772" s="23"/>
      <c r="CW772" s="23"/>
    </row>
    <row r="773" spans="1:101" s="18" customFormat="1" x14ac:dyDescent="0.4">
      <c r="A773" s="18">
        <v>749</v>
      </c>
      <c r="B773" s="19"/>
      <c r="C773" s="19"/>
      <c r="D773" s="21"/>
      <c r="E773" s="31"/>
      <c r="F773" s="19"/>
      <c r="G773" s="19"/>
      <c r="H773" s="19"/>
      <c r="I773" s="19"/>
      <c r="J773" s="19"/>
      <c r="K773" s="19"/>
      <c r="L773" s="19"/>
      <c r="M773" s="19"/>
      <c r="N773" s="19"/>
      <c r="O773" s="19"/>
      <c r="P773" s="19"/>
      <c r="Q773" s="19"/>
      <c r="R773" s="19"/>
      <c r="S773" s="19"/>
      <c r="T773" s="19"/>
      <c r="AH773" s="23"/>
      <c r="AT773" s="23"/>
      <c r="CU773" s="23"/>
      <c r="CV773" s="23"/>
      <c r="CW773" s="23"/>
    </row>
    <row r="774" spans="1:101" s="18" customFormat="1" x14ac:dyDescent="0.4">
      <c r="A774" s="18">
        <v>750</v>
      </c>
      <c r="B774" s="19"/>
      <c r="C774" s="19"/>
      <c r="D774" s="21"/>
      <c r="E774" s="31"/>
      <c r="F774" s="19"/>
      <c r="G774" s="19"/>
      <c r="H774" s="19"/>
      <c r="I774" s="19"/>
      <c r="J774" s="19"/>
      <c r="K774" s="19"/>
      <c r="L774" s="19"/>
      <c r="M774" s="19"/>
      <c r="N774" s="19"/>
      <c r="O774" s="19"/>
      <c r="P774" s="19"/>
      <c r="Q774" s="19"/>
      <c r="R774" s="19"/>
      <c r="S774" s="19"/>
      <c r="T774" s="19"/>
      <c r="AH774" s="23"/>
      <c r="AT774" s="23"/>
      <c r="CU774" s="23"/>
      <c r="CV774" s="23"/>
      <c r="CW774" s="23"/>
    </row>
    <row r="775" spans="1:101" s="18" customFormat="1" x14ac:dyDescent="0.4">
      <c r="A775" s="18">
        <v>751</v>
      </c>
      <c r="B775" s="19"/>
      <c r="C775" s="19"/>
      <c r="D775" s="21"/>
      <c r="E775" s="31"/>
      <c r="F775" s="19"/>
      <c r="G775" s="19"/>
      <c r="H775" s="19"/>
      <c r="I775" s="19"/>
      <c r="J775" s="19"/>
      <c r="K775" s="19"/>
      <c r="L775" s="19"/>
      <c r="M775" s="19"/>
      <c r="N775" s="19"/>
      <c r="O775" s="19"/>
      <c r="P775" s="19"/>
      <c r="Q775" s="19"/>
      <c r="R775" s="19"/>
      <c r="S775" s="19"/>
      <c r="T775" s="19"/>
      <c r="AH775" s="23"/>
      <c r="AT775" s="23"/>
      <c r="CU775" s="23"/>
      <c r="CV775" s="23"/>
      <c r="CW775" s="23"/>
    </row>
    <row r="776" spans="1:101" s="18" customFormat="1" x14ac:dyDescent="0.4">
      <c r="A776" s="18">
        <v>752</v>
      </c>
      <c r="B776" s="19"/>
      <c r="C776" s="19"/>
      <c r="D776" s="21"/>
      <c r="E776" s="31"/>
      <c r="F776" s="19"/>
      <c r="G776" s="19"/>
      <c r="H776" s="19"/>
      <c r="I776" s="19"/>
      <c r="J776" s="19"/>
      <c r="K776" s="19"/>
      <c r="L776" s="19"/>
      <c r="M776" s="19"/>
      <c r="N776" s="19"/>
      <c r="O776" s="19"/>
      <c r="P776" s="19"/>
      <c r="Q776" s="19"/>
      <c r="R776" s="19"/>
      <c r="S776" s="19"/>
      <c r="T776" s="19"/>
      <c r="AH776" s="23"/>
      <c r="AT776" s="23"/>
      <c r="CU776" s="23"/>
      <c r="CV776" s="23"/>
      <c r="CW776" s="23"/>
    </row>
    <row r="777" spans="1:101" s="18" customFormat="1" x14ac:dyDescent="0.4">
      <c r="A777" s="18">
        <v>753</v>
      </c>
      <c r="B777" s="19"/>
      <c r="C777" s="19"/>
      <c r="D777" s="21"/>
      <c r="E777" s="31"/>
      <c r="F777" s="19"/>
      <c r="G777" s="19"/>
      <c r="H777" s="19"/>
      <c r="I777" s="19"/>
      <c r="J777" s="19"/>
      <c r="K777" s="19"/>
      <c r="L777" s="19"/>
      <c r="M777" s="19"/>
      <c r="N777" s="19"/>
      <c r="O777" s="19"/>
      <c r="P777" s="19"/>
      <c r="Q777" s="19"/>
      <c r="R777" s="19"/>
      <c r="S777" s="19"/>
      <c r="T777" s="19"/>
      <c r="AH777" s="23"/>
      <c r="AT777" s="23"/>
      <c r="CU777" s="23"/>
      <c r="CV777" s="23"/>
      <c r="CW777" s="23"/>
    </row>
    <row r="778" spans="1:101" s="18" customFormat="1" x14ac:dyDescent="0.4">
      <c r="A778" s="18">
        <v>754</v>
      </c>
      <c r="B778" s="19"/>
      <c r="C778" s="19"/>
      <c r="D778" s="21"/>
      <c r="E778" s="31"/>
      <c r="F778" s="19"/>
      <c r="G778" s="19"/>
      <c r="H778" s="19"/>
      <c r="I778" s="19"/>
      <c r="J778" s="19"/>
      <c r="K778" s="19"/>
      <c r="L778" s="19"/>
      <c r="M778" s="19"/>
      <c r="N778" s="19"/>
      <c r="O778" s="19"/>
      <c r="P778" s="19"/>
      <c r="Q778" s="19"/>
      <c r="R778" s="19"/>
      <c r="S778" s="19"/>
      <c r="T778" s="19"/>
      <c r="AH778" s="23"/>
      <c r="AT778" s="23"/>
      <c r="CU778" s="23"/>
      <c r="CV778" s="23"/>
      <c r="CW778" s="23"/>
    </row>
    <row r="779" spans="1:101" s="18" customFormat="1" x14ac:dyDescent="0.4">
      <c r="A779" s="18">
        <v>755</v>
      </c>
      <c r="B779" s="19"/>
      <c r="C779" s="19"/>
      <c r="D779" s="21"/>
      <c r="E779" s="31"/>
      <c r="F779" s="19"/>
      <c r="G779" s="19"/>
      <c r="H779" s="19"/>
      <c r="I779" s="19"/>
      <c r="J779" s="19"/>
      <c r="K779" s="19"/>
      <c r="L779" s="19"/>
      <c r="M779" s="19"/>
      <c r="N779" s="19"/>
      <c r="O779" s="19"/>
      <c r="P779" s="19"/>
      <c r="Q779" s="19"/>
      <c r="R779" s="19"/>
      <c r="S779" s="19"/>
      <c r="T779" s="19"/>
      <c r="AH779" s="23"/>
      <c r="AT779" s="23"/>
      <c r="CU779" s="23"/>
      <c r="CV779" s="23"/>
      <c r="CW779" s="23"/>
    </row>
    <row r="780" spans="1:101" s="18" customFormat="1" x14ac:dyDescent="0.4">
      <c r="A780" s="18">
        <v>756</v>
      </c>
      <c r="B780" s="19"/>
      <c r="C780" s="19"/>
      <c r="D780" s="21"/>
      <c r="E780" s="31"/>
      <c r="F780" s="19"/>
      <c r="G780" s="19"/>
      <c r="H780" s="19"/>
      <c r="I780" s="19"/>
      <c r="J780" s="19"/>
      <c r="K780" s="19"/>
      <c r="L780" s="19"/>
      <c r="M780" s="19"/>
      <c r="N780" s="19"/>
      <c r="O780" s="19"/>
      <c r="P780" s="19"/>
      <c r="Q780" s="19"/>
      <c r="R780" s="19"/>
      <c r="S780" s="19"/>
      <c r="T780" s="19"/>
      <c r="AH780" s="23"/>
      <c r="AT780" s="23"/>
      <c r="CU780" s="23"/>
      <c r="CV780" s="23"/>
      <c r="CW780" s="23"/>
    </row>
    <row r="781" spans="1:101" s="18" customFormat="1" x14ac:dyDescent="0.4">
      <c r="A781" s="18">
        <v>757</v>
      </c>
      <c r="B781" s="19"/>
      <c r="C781" s="19"/>
      <c r="D781" s="21"/>
      <c r="E781" s="31"/>
      <c r="F781" s="19"/>
      <c r="G781" s="19"/>
      <c r="H781" s="19"/>
      <c r="I781" s="19"/>
      <c r="J781" s="19"/>
      <c r="K781" s="19"/>
      <c r="L781" s="19"/>
      <c r="M781" s="19"/>
      <c r="N781" s="19"/>
      <c r="O781" s="19"/>
      <c r="P781" s="19"/>
      <c r="Q781" s="19"/>
      <c r="R781" s="19"/>
      <c r="S781" s="19"/>
      <c r="T781" s="19"/>
      <c r="AH781" s="23"/>
      <c r="AT781" s="23"/>
      <c r="CU781" s="23"/>
      <c r="CV781" s="23"/>
      <c r="CW781" s="23"/>
    </row>
    <row r="782" spans="1:101" s="18" customFormat="1" x14ac:dyDescent="0.4">
      <c r="A782" s="18">
        <v>758</v>
      </c>
      <c r="B782" s="19"/>
      <c r="C782" s="19"/>
      <c r="D782" s="21"/>
      <c r="E782" s="31"/>
      <c r="F782" s="19"/>
      <c r="G782" s="19"/>
      <c r="H782" s="19"/>
      <c r="I782" s="19"/>
      <c r="J782" s="19"/>
      <c r="K782" s="19"/>
      <c r="L782" s="19"/>
      <c r="M782" s="19"/>
      <c r="N782" s="19"/>
      <c r="O782" s="19"/>
      <c r="P782" s="19"/>
      <c r="Q782" s="19"/>
      <c r="R782" s="19"/>
      <c r="S782" s="19"/>
      <c r="T782" s="19"/>
      <c r="AH782" s="23"/>
      <c r="AT782" s="23"/>
      <c r="CU782" s="23"/>
      <c r="CV782" s="23"/>
      <c r="CW782" s="23"/>
    </row>
    <row r="783" spans="1:101" s="18" customFormat="1" x14ac:dyDescent="0.4">
      <c r="A783" s="18">
        <v>759</v>
      </c>
      <c r="B783" s="19"/>
      <c r="C783" s="19"/>
      <c r="D783" s="21"/>
      <c r="E783" s="31"/>
      <c r="F783" s="19"/>
      <c r="G783" s="19"/>
      <c r="H783" s="19"/>
      <c r="I783" s="19"/>
      <c r="J783" s="19"/>
      <c r="K783" s="19"/>
      <c r="L783" s="19"/>
      <c r="M783" s="19"/>
      <c r="N783" s="19"/>
      <c r="O783" s="19"/>
      <c r="P783" s="19"/>
      <c r="Q783" s="19"/>
      <c r="R783" s="19"/>
      <c r="S783" s="19"/>
      <c r="T783" s="19"/>
      <c r="AH783" s="23"/>
      <c r="AT783" s="23"/>
      <c r="CU783" s="23"/>
      <c r="CV783" s="23"/>
      <c r="CW783" s="23"/>
    </row>
    <row r="784" spans="1:101" s="18" customFormat="1" x14ac:dyDescent="0.4">
      <c r="A784" s="18">
        <v>760</v>
      </c>
      <c r="B784" s="19"/>
      <c r="C784" s="19"/>
      <c r="D784" s="21"/>
      <c r="E784" s="31"/>
      <c r="F784" s="19"/>
      <c r="G784" s="19"/>
      <c r="H784" s="19"/>
      <c r="I784" s="19"/>
      <c r="J784" s="19"/>
      <c r="K784" s="19"/>
      <c r="L784" s="19"/>
      <c r="M784" s="19"/>
      <c r="N784" s="19"/>
      <c r="O784" s="19"/>
      <c r="P784" s="19"/>
      <c r="Q784" s="19"/>
      <c r="R784" s="19"/>
      <c r="S784" s="19"/>
      <c r="T784" s="19"/>
      <c r="AH784" s="23"/>
      <c r="AT784" s="23"/>
      <c r="CU784" s="23"/>
      <c r="CV784" s="23"/>
      <c r="CW784" s="23"/>
    </row>
    <row r="785" spans="1:101" s="18" customFormat="1" x14ac:dyDescent="0.4">
      <c r="A785" s="18">
        <v>761</v>
      </c>
      <c r="B785" s="19"/>
      <c r="C785" s="19"/>
      <c r="D785" s="21"/>
      <c r="E785" s="31"/>
      <c r="F785" s="19"/>
      <c r="G785" s="19"/>
      <c r="H785" s="19"/>
      <c r="I785" s="19"/>
      <c r="J785" s="19"/>
      <c r="K785" s="19"/>
      <c r="L785" s="19"/>
      <c r="M785" s="19"/>
      <c r="N785" s="19"/>
      <c r="O785" s="19"/>
      <c r="P785" s="19"/>
      <c r="Q785" s="19"/>
      <c r="R785" s="19"/>
      <c r="S785" s="19"/>
      <c r="T785" s="19"/>
      <c r="AH785" s="23"/>
      <c r="AT785" s="23"/>
      <c r="CU785" s="23"/>
      <c r="CV785" s="23"/>
      <c r="CW785" s="23"/>
    </row>
    <row r="786" spans="1:101" s="18" customFormat="1" x14ac:dyDescent="0.4">
      <c r="A786" s="18">
        <v>762</v>
      </c>
      <c r="B786" s="19"/>
      <c r="C786" s="19"/>
      <c r="D786" s="21"/>
      <c r="E786" s="31"/>
      <c r="F786" s="19"/>
      <c r="G786" s="19"/>
      <c r="H786" s="19"/>
      <c r="I786" s="19"/>
      <c r="J786" s="19"/>
      <c r="K786" s="19"/>
      <c r="L786" s="19"/>
      <c r="M786" s="19"/>
      <c r="N786" s="19"/>
      <c r="O786" s="19"/>
      <c r="P786" s="19"/>
      <c r="Q786" s="19"/>
      <c r="R786" s="19"/>
      <c r="S786" s="19"/>
      <c r="T786" s="19"/>
      <c r="AH786" s="23"/>
      <c r="AT786" s="23"/>
      <c r="CU786" s="23"/>
      <c r="CV786" s="23"/>
      <c r="CW786" s="23"/>
    </row>
    <row r="787" spans="1:101" s="18" customFormat="1" x14ac:dyDescent="0.4">
      <c r="A787" s="18">
        <v>763</v>
      </c>
      <c r="B787" s="19"/>
      <c r="C787" s="19"/>
      <c r="D787" s="21"/>
      <c r="E787" s="31"/>
      <c r="F787" s="19"/>
      <c r="G787" s="19"/>
      <c r="H787" s="19"/>
      <c r="I787" s="19"/>
      <c r="J787" s="19"/>
      <c r="K787" s="19"/>
      <c r="L787" s="19"/>
      <c r="M787" s="19"/>
      <c r="N787" s="19"/>
      <c r="O787" s="19"/>
      <c r="P787" s="19"/>
      <c r="Q787" s="19"/>
      <c r="R787" s="19"/>
      <c r="S787" s="19"/>
      <c r="T787" s="19"/>
      <c r="AH787" s="23"/>
      <c r="AT787" s="23"/>
      <c r="CU787" s="23"/>
      <c r="CV787" s="23"/>
      <c r="CW787" s="23"/>
    </row>
    <row r="788" spans="1:101" s="18" customFormat="1" x14ac:dyDescent="0.4">
      <c r="A788" s="18">
        <v>764</v>
      </c>
      <c r="B788" s="19"/>
      <c r="C788" s="19"/>
      <c r="D788" s="21"/>
      <c r="E788" s="31"/>
      <c r="F788" s="19"/>
      <c r="G788" s="19"/>
      <c r="H788" s="19"/>
      <c r="I788" s="19"/>
      <c r="J788" s="19"/>
      <c r="K788" s="19"/>
      <c r="L788" s="19"/>
      <c r="M788" s="19"/>
      <c r="N788" s="19"/>
      <c r="O788" s="19"/>
      <c r="P788" s="19"/>
      <c r="Q788" s="19"/>
      <c r="R788" s="19"/>
      <c r="S788" s="19"/>
      <c r="T788" s="19"/>
      <c r="AH788" s="23"/>
      <c r="AT788" s="23"/>
      <c r="CU788" s="23"/>
      <c r="CV788" s="23"/>
      <c r="CW788" s="23"/>
    </row>
    <row r="789" spans="1:101" s="18" customFormat="1" x14ac:dyDescent="0.4">
      <c r="A789" s="18">
        <v>765</v>
      </c>
      <c r="B789" s="19"/>
      <c r="C789" s="19"/>
      <c r="D789" s="21"/>
      <c r="E789" s="31"/>
      <c r="F789" s="19"/>
      <c r="G789" s="19"/>
      <c r="H789" s="19"/>
      <c r="I789" s="19"/>
      <c r="J789" s="19"/>
      <c r="K789" s="19"/>
      <c r="L789" s="19"/>
      <c r="M789" s="19"/>
      <c r="N789" s="19"/>
      <c r="O789" s="19"/>
      <c r="P789" s="19"/>
      <c r="Q789" s="19"/>
      <c r="R789" s="19"/>
      <c r="S789" s="19"/>
      <c r="T789" s="19"/>
      <c r="AH789" s="23"/>
      <c r="AT789" s="23"/>
      <c r="CU789" s="23"/>
      <c r="CV789" s="23"/>
      <c r="CW789" s="23"/>
    </row>
    <row r="790" spans="1:101" s="18" customFormat="1" x14ac:dyDescent="0.4">
      <c r="A790" s="18">
        <v>766</v>
      </c>
      <c r="B790" s="19"/>
      <c r="C790" s="19"/>
      <c r="D790" s="21"/>
      <c r="E790" s="31"/>
      <c r="F790" s="19"/>
      <c r="G790" s="19"/>
      <c r="H790" s="19"/>
      <c r="I790" s="19"/>
      <c r="J790" s="19"/>
      <c r="K790" s="19"/>
      <c r="L790" s="19"/>
      <c r="M790" s="19"/>
      <c r="N790" s="19"/>
      <c r="O790" s="19"/>
      <c r="P790" s="19"/>
      <c r="Q790" s="19"/>
      <c r="R790" s="19"/>
      <c r="S790" s="19"/>
      <c r="T790" s="19"/>
      <c r="AH790" s="23"/>
      <c r="AT790" s="23"/>
      <c r="CU790" s="23"/>
      <c r="CV790" s="23"/>
      <c r="CW790" s="23"/>
    </row>
    <row r="791" spans="1:101" s="18" customFormat="1" x14ac:dyDescent="0.4">
      <c r="A791" s="18">
        <v>767</v>
      </c>
      <c r="B791" s="19"/>
      <c r="C791" s="19"/>
      <c r="D791" s="21"/>
      <c r="E791" s="31"/>
      <c r="F791" s="19"/>
      <c r="G791" s="19"/>
      <c r="H791" s="19"/>
      <c r="I791" s="19"/>
      <c r="J791" s="19"/>
      <c r="K791" s="19"/>
      <c r="L791" s="19"/>
      <c r="M791" s="19"/>
      <c r="N791" s="19"/>
      <c r="O791" s="19"/>
      <c r="P791" s="19"/>
      <c r="Q791" s="19"/>
      <c r="R791" s="19"/>
      <c r="S791" s="19"/>
      <c r="T791" s="19"/>
      <c r="AH791" s="23"/>
      <c r="AT791" s="23"/>
      <c r="CU791" s="23"/>
      <c r="CV791" s="23"/>
      <c r="CW791" s="23"/>
    </row>
    <row r="792" spans="1:101" s="18" customFormat="1" x14ac:dyDescent="0.4">
      <c r="A792" s="18">
        <v>768</v>
      </c>
      <c r="B792" s="19"/>
      <c r="C792" s="19"/>
      <c r="D792" s="21"/>
      <c r="E792" s="31"/>
      <c r="F792" s="19"/>
      <c r="G792" s="19"/>
      <c r="H792" s="19"/>
      <c r="I792" s="19"/>
      <c r="J792" s="19"/>
      <c r="K792" s="19"/>
      <c r="L792" s="19"/>
      <c r="M792" s="19"/>
      <c r="N792" s="19"/>
      <c r="O792" s="19"/>
      <c r="P792" s="19"/>
      <c r="Q792" s="19"/>
      <c r="R792" s="19"/>
      <c r="S792" s="19"/>
      <c r="T792" s="19"/>
      <c r="AH792" s="23"/>
      <c r="AT792" s="23"/>
      <c r="CU792" s="23"/>
      <c r="CV792" s="23"/>
      <c r="CW792" s="23"/>
    </row>
    <row r="793" spans="1:101" s="18" customFormat="1" x14ac:dyDescent="0.4">
      <c r="A793" s="18">
        <v>769</v>
      </c>
      <c r="B793" s="19"/>
      <c r="C793" s="19"/>
      <c r="D793" s="21"/>
      <c r="E793" s="31"/>
      <c r="F793" s="19"/>
      <c r="G793" s="19"/>
      <c r="H793" s="19"/>
      <c r="I793" s="19"/>
      <c r="J793" s="19"/>
      <c r="K793" s="19"/>
      <c r="L793" s="19"/>
      <c r="M793" s="19"/>
      <c r="N793" s="19"/>
      <c r="O793" s="19"/>
      <c r="P793" s="19"/>
      <c r="Q793" s="19"/>
      <c r="R793" s="19"/>
      <c r="S793" s="19"/>
      <c r="T793" s="19"/>
      <c r="AH793" s="23"/>
      <c r="AT793" s="23"/>
      <c r="CU793" s="23"/>
      <c r="CV793" s="23"/>
      <c r="CW793" s="23"/>
    </row>
    <row r="794" spans="1:101" s="18" customFormat="1" x14ac:dyDescent="0.4">
      <c r="A794" s="18">
        <v>770</v>
      </c>
      <c r="B794" s="19"/>
      <c r="C794" s="19"/>
      <c r="D794" s="21"/>
      <c r="E794" s="31"/>
      <c r="F794" s="19"/>
      <c r="G794" s="19"/>
      <c r="H794" s="19"/>
      <c r="I794" s="19"/>
      <c r="J794" s="19"/>
      <c r="K794" s="19"/>
      <c r="L794" s="19"/>
      <c r="M794" s="19"/>
      <c r="N794" s="19"/>
      <c r="O794" s="19"/>
      <c r="P794" s="19"/>
      <c r="Q794" s="19"/>
      <c r="R794" s="19"/>
      <c r="S794" s="19"/>
      <c r="T794" s="19"/>
      <c r="AH794" s="23"/>
      <c r="AT794" s="23"/>
      <c r="CU794" s="23"/>
      <c r="CV794" s="23"/>
      <c r="CW794" s="23"/>
    </row>
    <row r="795" spans="1:101" s="18" customFormat="1" x14ac:dyDescent="0.4">
      <c r="A795" s="18">
        <v>771</v>
      </c>
      <c r="B795" s="19"/>
      <c r="C795" s="19"/>
      <c r="D795" s="21"/>
      <c r="E795" s="31"/>
      <c r="F795" s="19"/>
      <c r="G795" s="19"/>
      <c r="H795" s="19"/>
      <c r="I795" s="19"/>
      <c r="J795" s="19"/>
      <c r="K795" s="19"/>
      <c r="L795" s="19"/>
      <c r="M795" s="19"/>
      <c r="N795" s="19"/>
      <c r="O795" s="19"/>
      <c r="P795" s="19"/>
      <c r="Q795" s="19"/>
      <c r="R795" s="19"/>
      <c r="S795" s="19"/>
      <c r="T795" s="19"/>
      <c r="AH795" s="23"/>
      <c r="AT795" s="23"/>
      <c r="CU795" s="23"/>
      <c r="CV795" s="23"/>
      <c r="CW795" s="23"/>
    </row>
    <row r="796" spans="1:101" s="18" customFormat="1" x14ac:dyDescent="0.4">
      <c r="A796" s="18">
        <v>772</v>
      </c>
      <c r="B796" s="19"/>
      <c r="C796" s="19"/>
      <c r="D796" s="21"/>
      <c r="E796" s="31"/>
      <c r="F796" s="19"/>
      <c r="G796" s="19"/>
      <c r="H796" s="19"/>
      <c r="I796" s="19"/>
      <c r="J796" s="19"/>
      <c r="K796" s="19"/>
      <c r="L796" s="19"/>
      <c r="M796" s="19"/>
      <c r="N796" s="19"/>
      <c r="O796" s="19"/>
      <c r="P796" s="19"/>
      <c r="Q796" s="19"/>
      <c r="R796" s="19"/>
      <c r="S796" s="19"/>
      <c r="T796" s="19"/>
      <c r="AH796" s="23"/>
      <c r="AT796" s="23"/>
      <c r="CU796" s="23"/>
      <c r="CV796" s="23"/>
      <c r="CW796" s="23"/>
    </row>
    <row r="797" spans="1:101" s="18" customFormat="1" x14ac:dyDescent="0.4">
      <c r="A797" s="18">
        <v>773</v>
      </c>
      <c r="B797" s="19"/>
      <c r="C797" s="19"/>
      <c r="D797" s="21"/>
      <c r="E797" s="31"/>
      <c r="F797" s="19"/>
      <c r="G797" s="19"/>
      <c r="H797" s="19"/>
      <c r="I797" s="19"/>
      <c r="J797" s="19"/>
      <c r="K797" s="19"/>
      <c r="L797" s="19"/>
      <c r="M797" s="19"/>
      <c r="N797" s="19"/>
      <c r="O797" s="19"/>
      <c r="P797" s="19"/>
      <c r="Q797" s="19"/>
      <c r="R797" s="19"/>
      <c r="S797" s="19"/>
      <c r="T797" s="19"/>
      <c r="AH797" s="23"/>
      <c r="AT797" s="23"/>
      <c r="CU797" s="23"/>
      <c r="CV797" s="23"/>
      <c r="CW797" s="23"/>
    </row>
    <row r="798" spans="1:101" s="18" customFormat="1" x14ac:dyDescent="0.4">
      <c r="A798" s="18">
        <v>774</v>
      </c>
      <c r="B798" s="19"/>
      <c r="C798" s="19"/>
      <c r="D798" s="21"/>
      <c r="E798" s="31"/>
      <c r="F798" s="19"/>
      <c r="G798" s="19"/>
      <c r="H798" s="19"/>
      <c r="I798" s="19"/>
      <c r="J798" s="19"/>
      <c r="K798" s="19"/>
      <c r="L798" s="19"/>
      <c r="M798" s="19"/>
      <c r="N798" s="19"/>
      <c r="O798" s="19"/>
      <c r="P798" s="19"/>
      <c r="Q798" s="19"/>
      <c r="R798" s="19"/>
      <c r="S798" s="19"/>
      <c r="T798" s="19"/>
      <c r="AH798" s="23"/>
      <c r="AT798" s="23"/>
      <c r="CU798" s="23"/>
      <c r="CV798" s="23"/>
      <c r="CW798" s="23"/>
    </row>
    <row r="799" spans="1:101" s="18" customFormat="1" x14ac:dyDescent="0.4">
      <c r="A799" s="18">
        <v>775</v>
      </c>
      <c r="B799" s="19"/>
      <c r="C799" s="19"/>
      <c r="D799" s="21"/>
      <c r="E799" s="31"/>
      <c r="F799" s="19"/>
      <c r="G799" s="19"/>
      <c r="H799" s="19"/>
      <c r="I799" s="19"/>
      <c r="J799" s="19"/>
      <c r="K799" s="19"/>
      <c r="L799" s="19"/>
      <c r="M799" s="19"/>
      <c r="N799" s="19"/>
      <c r="O799" s="19"/>
      <c r="P799" s="19"/>
      <c r="Q799" s="19"/>
      <c r="R799" s="19"/>
      <c r="S799" s="19"/>
      <c r="T799" s="19"/>
      <c r="AH799" s="23"/>
      <c r="AT799" s="23"/>
      <c r="CU799" s="23"/>
      <c r="CV799" s="23"/>
      <c r="CW799" s="23"/>
    </row>
    <row r="800" spans="1:101" s="18" customFormat="1" x14ac:dyDescent="0.4">
      <c r="A800" s="18">
        <v>776</v>
      </c>
      <c r="B800" s="19"/>
      <c r="C800" s="19"/>
      <c r="D800" s="21"/>
      <c r="E800" s="31"/>
      <c r="F800" s="19"/>
      <c r="G800" s="19"/>
      <c r="H800" s="19"/>
      <c r="I800" s="19"/>
      <c r="J800" s="19"/>
      <c r="K800" s="19"/>
      <c r="L800" s="19"/>
      <c r="M800" s="19"/>
      <c r="N800" s="19"/>
      <c r="O800" s="19"/>
      <c r="P800" s="19"/>
      <c r="Q800" s="19"/>
      <c r="R800" s="19"/>
      <c r="S800" s="19"/>
      <c r="T800" s="19"/>
      <c r="AH800" s="23"/>
      <c r="AT800" s="23"/>
      <c r="CU800" s="23"/>
      <c r="CV800" s="23"/>
      <c r="CW800" s="23"/>
    </row>
    <row r="801" spans="1:101" s="18" customFormat="1" x14ac:dyDescent="0.4">
      <c r="A801" s="18">
        <v>777</v>
      </c>
      <c r="B801" s="19"/>
      <c r="C801" s="19"/>
      <c r="D801" s="21"/>
      <c r="E801" s="31"/>
      <c r="F801" s="19"/>
      <c r="G801" s="19"/>
      <c r="H801" s="19"/>
      <c r="I801" s="19"/>
      <c r="J801" s="19"/>
      <c r="K801" s="19"/>
      <c r="L801" s="19"/>
      <c r="M801" s="19"/>
      <c r="N801" s="19"/>
      <c r="O801" s="19"/>
      <c r="P801" s="19"/>
      <c r="Q801" s="19"/>
      <c r="R801" s="19"/>
      <c r="S801" s="19"/>
      <c r="T801" s="19"/>
      <c r="AH801" s="23"/>
      <c r="AT801" s="23"/>
      <c r="CU801" s="23"/>
      <c r="CV801" s="23"/>
      <c r="CW801" s="23"/>
    </row>
    <row r="802" spans="1:101" s="18" customFormat="1" x14ac:dyDescent="0.4">
      <c r="A802" s="18">
        <v>778</v>
      </c>
      <c r="B802" s="19"/>
      <c r="C802" s="19"/>
      <c r="D802" s="21"/>
      <c r="E802" s="31"/>
      <c r="F802" s="19"/>
      <c r="G802" s="19"/>
      <c r="H802" s="19"/>
      <c r="I802" s="19"/>
      <c r="J802" s="19"/>
      <c r="K802" s="19"/>
      <c r="L802" s="19"/>
      <c r="M802" s="19"/>
      <c r="N802" s="19"/>
      <c r="O802" s="19"/>
      <c r="P802" s="19"/>
      <c r="Q802" s="19"/>
      <c r="R802" s="19"/>
      <c r="S802" s="19"/>
      <c r="T802" s="19"/>
      <c r="AH802" s="23"/>
      <c r="AT802" s="23"/>
      <c r="CU802" s="23"/>
      <c r="CV802" s="23"/>
      <c r="CW802" s="23"/>
    </row>
    <row r="803" spans="1:101" s="18" customFormat="1" x14ac:dyDescent="0.4">
      <c r="A803" s="18">
        <v>779</v>
      </c>
      <c r="B803" s="19"/>
      <c r="C803" s="19"/>
      <c r="D803" s="21"/>
      <c r="E803" s="31"/>
      <c r="F803" s="19"/>
      <c r="G803" s="19"/>
      <c r="H803" s="19"/>
      <c r="I803" s="19"/>
      <c r="J803" s="19"/>
      <c r="K803" s="19"/>
      <c r="L803" s="19"/>
      <c r="M803" s="19"/>
      <c r="N803" s="19"/>
      <c r="O803" s="19"/>
      <c r="P803" s="19"/>
      <c r="Q803" s="19"/>
      <c r="R803" s="19"/>
      <c r="S803" s="19"/>
      <c r="T803" s="19"/>
      <c r="AH803" s="23"/>
      <c r="AT803" s="23"/>
      <c r="CU803" s="23"/>
      <c r="CV803" s="23"/>
      <c r="CW803" s="23"/>
    </row>
    <row r="804" spans="1:101" s="18" customFormat="1" x14ac:dyDescent="0.4">
      <c r="A804" s="18">
        <v>780</v>
      </c>
      <c r="B804" s="19"/>
      <c r="C804" s="19"/>
      <c r="D804" s="21"/>
      <c r="E804" s="31"/>
      <c r="F804" s="19"/>
      <c r="G804" s="19"/>
      <c r="H804" s="19"/>
      <c r="I804" s="19"/>
      <c r="J804" s="19"/>
      <c r="K804" s="19"/>
      <c r="L804" s="19"/>
      <c r="M804" s="19"/>
      <c r="N804" s="19"/>
      <c r="O804" s="19"/>
      <c r="P804" s="19"/>
      <c r="Q804" s="19"/>
      <c r="R804" s="19"/>
      <c r="S804" s="19"/>
      <c r="T804" s="19"/>
      <c r="AH804" s="23"/>
      <c r="AT804" s="23"/>
      <c r="CU804" s="23"/>
      <c r="CV804" s="23"/>
      <c r="CW804" s="23"/>
    </row>
    <row r="805" spans="1:101" s="18" customFormat="1" x14ac:dyDescent="0.4">
      <c r="A805" s="18">
        <v>781</v>
      </c>
      <c r="B805" s="19"/>
      <c r="C805" s="19"/>
      <c r="D805" s="21"/>
      <c r="E805" s="31"/>
      <c r="F805" s="19"/>
      <c r="G805" s="19"/>
      <c r="H805" s="19"/>
      <c r="I805" s="19"/>
      <c r="J805" s="19"/>
      <c r="K805" s="19"/>
      <c r="L805" s="19"/>
      <c r="M805" s="19"/>
      <c r="N805" s="19"/>
      <c r="O805" s="19"/>
      <c r="P805" s="19"/>
      <c r="Q805" s="19"/>
      <c r="R805" s="19"/>
      <c r="S805" s="19"/>
      <c r="T805" s="19"/>
      <c r="AH805" s="23"/>
      <c r="AT805" s="23"/>
      <c r="CU805" s="23"/>
      <c r="CV805" s="23"/>
      <c r="CW805" s="23"/>
    </row>
    <row r="806" spans="1:101" s="18" customFormat="1" x14ac:dyDescent="0.4">
      <c r="A806" s="18">
        <v>782</v>
      </c>
      <c r="B806" s="19"/>
      <c r="C806" s="19"/>
      <c r="D806" s="21"/>
      <c r="E806" s="31"/>
      <c r="F806" s="19"/>
      <c r="G806" s="19"/>
      <c r="H806" s="19"/>
      <c r="I806" s="19"/>
      <c r="J806" s="19"/>
      <c r="K806" s="19"/>
      <c r="L806" s="19"/>
      <c r="M806" s="19"/>
      <c r="N806" s="19"/>
      <c r="O806" s="19"/>
      <c r="P806" s="19"/>
      <c r="Q806" s="19"/>
      <c r="R806" s="19"/>
      <c r="S806" s="19"/>
      <c r="T806" s="19"/>
      <c r="AH806" s="23"/>
      <c r="AT806" s="23"/>
      <c r="CU806" s="23"/>
      <c r="CV806" s="23"/>
      <c r="CW806" s="23"/>
    </row>
    <row r="807" spans="1:101" s="18" customFormat="1" x14ac:dyDescent="0.4">
      <c r="A807" s="18">
        <v>783</v>
      </c>
      <c r="B807" s="19"/>
      <c r="C807" s="19"/>
      <c r="D807" s="21"/>
      <c r="E807" s="31"/>
      <c r="F807" s="19"/>
      <c r="G807" s="19"/>
      <c r="H807" s="19"/>
      <c r="I807" s="19"/>
      <c r="J807" s="19"/>
      <c r="K807" s="19"/>
      <c r="L807" s="19"/>
      <c r="M807" s="19"/>
      <c r="N807" s="19"/>
      <c r="O807" s="19"/>
      <c r="P807" s="19"/>
      <c r="Q807" s="19"/>
      <c r="R807" s="19"/>
      <c r="S807" s="19"/>
      <c r="T807" s="19"/>
      <c r="AH807" s="23"/>
      <c r="AT807" s="23"/>
      <c r="CU807" s="23"/>
      <c r="CV807" s="23"/>
      <c r="CW807" s="23"/>
    </row>
    <row r="808" spans="1:101" s="18" customFormat="1" x14ac:dyDescent="0.4">
      <c r="A808" s="18">
        <v>784</v>
      </c>
      <c r="B808" s="19"/>
      <c r="C808" s="19"/>
      <c r="D808" s="21"/>
      <c r="E808" s="31"/>
      <c r="F808" s="19"/>
      <c r="G808" s="19"/>
      <c r="H808" s="19"/>
      <c r="I808" s="19"/>
      <c r="J808" s="19"/>
      <c r="K808" s="19"/>
      <c r="L808" s="19"/>
      <c r="M808" s="19"/>
      <c r="N808" s="19"/>
      <c r="O808" s="19"/>
      <c r="P808" s="19"/>
      <c r="Q808" s="19"/>
      <c r="R808" s="19"/>
      <c r="S808" s="19"/>
      <c r="T808" s="19"/>
      <c r="AH808" s="23"/>
      <c r="AT808" s="23"/>
      <c r="CU808" s="23"/>
      <c r="CV808" s="23"/>
      <c r="CW808" s="23"/>
    </row>
    <row r="809" spans="1:101" s="18" customFormat="1" x14ac:dyDescent="0.4">
      <c r="A809" s="18">
        <v>785</v>
      </c>
      <c r="B809" s="19"/>
      <c r="C809" s="19"/>
      <c r="D809" s="21"/>
      <c r="E809" s="31"/>
      <c r="F809" s="19"/>
      <c r="G809" s="19"/>
      <c r="H809" s="19"/>
      <c r="I809" s="19"/>
      <c r="J809" s="19"/>
      <c r="K809" s="19"/>
      <c r="L809" s="19"/>
      <c r="M809" s="19"/>
      <c r="N809" s="19"/>
      <c r="O809" s="19"/>
      <c r="P809" s="19"/>
      <c r="Q809" s="19"/>
      <c r="R809" s="19"/>
      <c r="S809" s="19"/>
      <c r="T809" s="19"/>
      <c r="AH809" s="23"/>
      <c r="AT809" s="23"/>
      <c r="CU809" s="23"/>
      <c r="CV809" s="23"/>
      <c r="CW809" s="23"/>
    </row>
    <row r="810" spans="1:101" s="18" customFormat="1" x14ac:dyDescent="0.4">
      <c r="A810" s="18">
        <v>786</v>
      </c>
      <c r="B810" s="19"/>
      <c r="C810" s="19"/>
      <c r="D810" s="21"/>
      <c r="E810" s="31"/>
      <c r="F810" s="19"/>
      <c r="G810" s="19"/>
      <c r="H810" s="19"/>
      <c r="I810" s="19"/>
      <c r="J810" s="19"/>
      <c r="K810" s="19"/>
      <c r="L810" s="19"/>
      <c r="M810" s="19"/>
      <c r="N810" s="19"/>
      <c r="O810" s="19"/>
      <c r="P810" s="19"/>
      <c r="Q810" s="19"/>
      <c r="R810" s="19"/>
      <c r="S810" s="19"/>
      <c r="T810" s="19"/>
      <c r="AH810" s="23"/>
      <c r="AT810" s="23"/>
      <c r="CU810" s="23"/>
      <c r="CV810" s="23"/>
      <c r="CW810" s="23"/>
    </row>
    <row r="811" spans="1:101" s="18" customFormat="1" x14ac:dyDescent="0.4">
      <c r="A811" s="18">
        <v>787</v>
      </c>
      <c r="B811" s="19"/>
      <c r="C811" s="19"/>
      <c r="D811" s="21"/>
      <c r="E811" s="31"/>
      <c r="F811" s="19"/>
      <c r="G811" s="19"/>
      <c r="H811" s="19"/>
      <c r="I811" s="19"/>
      <c r="J811" s="19"/>
      <c r="K811" s="19"/>
      <c r="L811" s="19"/>
      <c r="M811" s="19"/>
      <c r="N811" s="19"/>
      <c r="O811" s="19"/>
      <c r="P811" s="19"/>
      <c r="Q811" s="19"/>
      <c r="R811" s="19"/>
      <c r="S811" s="19"/>
      <c r="T811" s="19"/>
      <c r="AH811" s="23"/>
      <c r="AT811" s="23"/>
      <c r="CU811" s="23"/>
      <c r="CV811" s="23"/>
      <c r="CW811" s="23"/>
    </row>
    <row r="812" spans="1:101" s="18" customFormat="1" x14ac:dyDescent="0.4">
      <c r="A812" s="18">
        <v>788</v>
      </c>
      <c r="B812" s="19"/>
      <c r="C812" s="19"/>
      <c r="D812" s="21"/>
      <c r="E812" s="31"/>
      <c r="F812" s="19"/>
      <c r="G812" s="19"/>
      <c r="H812" s="19"/>
      <c r="I812" s="19"/>
      <c r="J812" s="19"/>
      <c r="K812" s="19"/>
      <c r="L812" s="19"/>
      <c r="M812" s="19"/>
      <c r="N812" s="19"/>
      <c r="O812" s="19"/>
      <c r="P812" s="19"/>
      <c r="Q812" s="19"/>
      <c r="R812" s="19"/>
      <c r="S812" s="19"/>
      <c r="T812" s="19"/>
      <c r="AH812" s="23"/>
      <c r="AT812" s="23"/>
      <c r="CU812" s="23"/>
      <c r="CV812" s="23"/>
      <c r="CW812" s="23"/>
    </row>
    <row r="813" spans="1:101" s="18" customFormat="1" x14ac:dyDescent="0.4">
      <c r="A813" s="18">
        <v>789</v>
      </c>
      <c r="B813" s="19"/>
      <c r="C813" s="19"/>
      <c r="D813" s="21"/>
      <c r="E813" s="31"/>
      <c r="F813" s="19"/>
      <c r="G813" s="19"/>
      <c r="H813" s="19"/>
      <c r="I813" s="19"/>
      <c r="J813" s="19"/>
      <c r="K813" s="19"/>
      <c r="L813" s="19"/>
      <c r="M813" s="19"/>
      <c r="N813" s="19"/>
      <c r="O813" s="19"/>
      <c r="P813" s="19"/>
      <c r="Q813" s="19"/>
      <c r="R813" s="19"/>
      <c r="S813" s="19"/>
      <c r="T813" s="19"/>
      <c r="AH813" s="23"/>
      <c r="AT813" s="23"/>
      <c r="CU813" s="23"/>
      <c r="CV813" s="23"/>
      <c r="CW813" s="23"/>
    </row>
    <row r="814" spans="1:101" s="18" customFormat="1" x14ac:dyDescent="0.4">
      <c r="A814" s="18">
        <v>790</v>
      </c>
      <c r="B814" s="19"/>
      <c r="C814" s="19"/>
      <c r="D814" s="21"/>
      <c r="E814" s="31"/>
      <c r="F814" s="19"/>
      <c r="G814" s="19"/>
      <c r="H814" s="19"/>
      <c r="I814" s="19"/>
      <c r="J814" s="19"/>
      <c r="K814" s="19"/>
      <c r="L814" s="19"/>
      <c r="M814" s="19"/>
      <c r="N814" s="19"/>
      <c r="O814" s="19"/>
      <c r="P814" s="19"/>
      <c r="Q814" s="19"/>
      <c r="R814" s="19"/>
      <c r="S814" s="19"/>
      <c r="T814" s="19"/>
      <c r="AH814" s="23"/>
      <c r="AT814" s="23"/>
      <c r="CU814" s="23"/>
      <c r="CV814" s="23"/>
      <c r="CW814" s="23"/>
    </row>
    <row r="815" spans="1:101" s="18" customFormat="1" x14ac:dyDescent="0.4">
      <c r="A815" s="18">
        <v>791</v>
      </c>
      <c r="B815" s="19"/>
      <c r="C815" s="19"/>
      <c r="D815" s="21"/>
      <c r="E815" s="31"/>
      <c r="F815" s="19"/>
      <c r="G815" s="19"/>
      <c r="H815" s="19"/>
      <c r="I815" s="19"/>
      <c r="J815" s="19"/>
      <c r="K815" s="19"/>
      <c r="L815" s="19"/>
      <c r="M815" s="19"/>
      <c r="N815" s="19"/>
      <c r="O815" s="19"/>
      <c r="P815" s="19"/>
      <c r="Q815" s="19"/>
      <c r="R815" s="19"/>
      <c r="S815" s="19"/>
      <c r="T815" s="19"/>
      <c r="AH815" s="23"/>
      <c r="AT815" s="23"/>
      <c r="CU815" s="23"/>
      <c r="CV815" s="23"/>
      <c r="CW815" s="23"/>
    </row>
    <row r="816" spans="1:101" s="18" customFormat="1" x14ac:dyDescent="0.4">
      <c r="A816" s="18">
        <v>792</v>
      </c>
      <c r="B816" s="19"/>
      <c r="C816" s="19"/>
      <c r="D816" s="21"/>
      <c r="E816" s="31"/>
      <c r="F816" s="19"/>
      <c r="G816" s="19"/>
      <c r="H816" s="19"/>
      <c r="I816" s="19"/>
      <c r="J816" s="19"/>
      <c r="K816" s="19"/>
      <c r="L816" s="19"/>
      <c r="M816" s="19"/>
      <c r="N816" s="19"/>
      <c r="O816" s="19"/>
      <c r="P816" s="19"/>
      <c r="Q816" s="19"/>
      <c r="R816" s="19"/>
      <c r="S816" s="19"/>
      <c r="T816" s="19"/>
      <c r="AH816" s="23"/>
      <c r="AT816" s="23"/>
      <c r="CU816" s="23"/>
      <c r="CV816" s="23"/>
      <c r="CW816" s="23"/>
    </row>
    <row r="817" spans="1:101" s="18" customFormat="1" x14ac:dyDescent="0.4">
      <c r="A817" s="18">
        <v>793</v>
      </c>
      <c r="B817" s="19"/>
      <c r="C817" s="19"/>
      <c r="D817" s="21"/>
      <c r="E817" s="31"/>
      <c r="F817" s="19"/>
      <c r="G817" s="19"/>
      <c r="H817" s="19"/>
      <c r="I817" s="19"/>
      <c r="J817" s="19"/>
      <c r="K817" s="19"/>
      <c r="L817" s="19"/>
      <c r="M817" s="19"/>
      <c r="N817" s="19"/>
      <c r="O817" s="19"/>
      <c r="P817" s="19"/>
      <c r="Q817" s="19"/>
      <c r="R817" s="19"/>
      <c r="S817" s="19"/>
      <c r="T817" s="19"/>
      <c r="AH817" s="23"/>
      <c r="AT817" s="23"/>
      <c r="CU817" s="23"/>
      <c r="CV817" s="23"/>
      <c r="CW817" s="23"/>
    </row>
    <row r="818" spans="1:101" s="18" customFormat="1" x14ac:dyDescent="0.4">
      <c r="A818" s="18">
        <v>794</v>
      </c>
      <c r="B818" s="19"/>
      <c r="C818" s="19"/>
      <c r="D818" s="21"/>
      <c r="E818" s="31"/>
      <c r="F818" s="19"/>
      <c r="G818" s="19"/>
      <c r="H818" s="19"/>
      <c r="I818" s="19"/>
      <c r="J818" s="19"/>
      <c r="K818" s="19"/>
      <c r="L818" s="19"/>
      <c r="M818" s="19"/>
      <c r="N818" s="19"/>
      <c r="O818" s="19"/>
      <c r="P818" s="19"/>
      <c r="Q818" s="19"/>
      <c r="R818" s="19"/>
      <c r="S818" s="19"/>
      <c r="T818" s="19"/>
      <c r="AH818" s="23"/>
      <c r="AT818" s="23"/>
      <c r="CU818" s="23"/>
      <c r="CV818" s="23"/>
      <c r="CW818" s="23"/>
    </row>
    <row r="819" spans="1:101" s="18" customFormat="1" x14ac:dyDescent="0.4">
      <c r="A819" s="18">
        <v>795</v>
      </c>
      <c r="B819" s="19"/>
      <c r="C819" s="19"/>
      <c r="D819" s="21"/>
      <c r="E819" s="31"/>
      <c r="F819" s="19"/>
      <c r="G819" s="19"/>
      <c r="H819" s="19"/>
      <c r="I819" s="19"/>
      <c r="J819" s="19"/>
      <c r="K819" s="19"/>
      <c r="L819" s="19"/>
      <c r="M819" s="19"/>
      <c r="N819" s="19"/>
      <c r="O819" s="19"/>
      <c r="P819" s="19"/>
      <c r="Q819" s="19"/>
      <c r="R819" s="19"/>
      <c r="S819" s="19"/>
      <c r="T819" s="19"/>
      <c r="AH819" s="23"/>
      <c r="AT819" s="23"/>
      <c r="CU819" s="23"/>
      <c r="CV819" s="23"/>
      <c r="CW819" s="23"/>
    </row>
    <row r="820" spans="1:101" s="18" customFormat="1" x14ac:dyDescent="0.4">
      <c r="A820" s="18">
        <v>796</v>
      </c>
      <c r="B820" s="19"/>
      <c r="C820" s="19"/>
      <c r="D820" s="21"/>
      <c r="E820" s="31"/>
      <c r="F820" s="19"/>
      <c r="G820" s="19"/>
      <c r="H820" s="19"/>
      <c r="I820" s="19"/>
      <c r="J820" s="19"/>
      <c r="K820" s="19"/>
      <c r="L820" s="19"/>
      <c r="M820" s="19"/>
      <c r="N820" s="19"/>
      <c r="O820" s="19"/>
      <c r="P820" s="19"/>
      <c r="Q820" s="19"/>
      <c r="R820" s="19"/>
      <c r="S820" s="19"/>
      <c r="T820" s="19"/>
      <c r="AH820" s="23"/>
      <c r="AT820" s="23"/>
      <c r="CU820" s="23"/>
      <c r="CV820" s="23"/>
      <c r="CW820" s="23"/>
    </row>
    <row r="821" spans="1:101" s="18" customFormat="1" x14ac:dyDescent="0.4">
      <c r="A821" s="18">
        <v>797</v>
      </c>
      <c r="B821" s="19"/>
      <c r="C821" s="19"/>
      <c r="D821" s="21"/>
      <c r="E821" s="31"/>
      <c r="F821" s="19"/>
      <c r="G821" s="19"/>
      <c r="H821" s="19"/>
      <c r="I821" s="19"/>
      <c r="J821" s="19"/>
      <c r="K821" s="19"/>
      <c r="L821" s="19"/>
      <c r="M821" s="19"/>
      <c r="N821" s="19"/>
      <c r="O821" s="19"/>
      <c r="P821" s="19"/>
      <c r="Q821" s="19"/>
      <c r="R821" s="19"/>
      <c r="S821" s="19"/>
      <c r="T821" s="19"/>
      <c r="AH821" s="23"/>
      <c r="AT821" s="23"/>
      <c r="CU821" s="23"/>
      <c r="CV821" s="23"/>
      <c r="CW821" s="23"/>
    </row>
    <row r="822" spans="1:101" s="18" customFormat="1" x14ac:dyDescent="0.4">
      <c r="A822" s="18">
        <v>798</v>
      </c>
      <c r="B822" s="19"/>
      <c r="C822" s="19"/>
      <c r="D822" s="21"/>
      <c r="E822" s="31"/>
      <c r="F822" s="19"/>
      <c r="G822" s="19"/>
      <c r="H822" s="19"/>
      <c r="I822" s="19"/>
      <c r="J822" s="19"/>
      <c r="K822" s="19"/>
      <c r="L822" s="19"/>
      <c r="M822" s="19"/>
      <c r="N822" s="19"/>
      <c r="O822" s="19"/>
      <c r="P822" s="19"/>
      <c r="Q822" s="19"/>
      <c r="R822" s="19"/>
      <c r="S822" s="19"/>
      <c r="T822" s="19"/>
      <c r="AH822" s="23"/>
      <c r="AT822" s="23"/>
      <c r="CU822" s="23"/>
      <c r="CV822" s="23"/>
      <c r="CW822" s="23"/>
    </row>
    <row r="823" spans="1:101" s="18" customFormat="1" x14ac:dyDescent="0.4">
      <c r="A823" s="18">
        <v>799</v>
      </c>
      <c r="B823" s="19"/>
      <c r="C823" s="19"/>
      <c r="D823" s="21"/>
      <c r="E823" s="31"/>
      <c r="F823" s="19"/>
      <c r="G823" s="19"/>
      <c r="H823" s="19"/>
      <c r="I823" s="19"/>
      <c r="J823" s="19"/>
      <c r="K823" s="19"/>
      <c r="L823" s="19"/>
      <c r="M823" s="19"/>
      <c r="N823" s="19"/>
      <c r="O823" s="19"/>
      <c r="P823" s="19"/>
      <c r="Q823" s="19"/>
      <c r="R823" s="19"/>
      <c r="S823" s="19"/>
      <c r="T823" s="19"/>
      <c r="AH823" s="23"/>
      <c r="AT823" s="23"/>
      <c r="CU823" s="23"/>
      <c r="CV823" s="23"/>
      <c r="CW823" s="23"/>
    </row>
    <row r="824" spans="1:101" s="18" customFormat="1" x14ac:dyDescent="0.4">
      <c r="A824" s="18">
        <v>800</v>
      </c>
      <c r="B824" s="19"/>
      <c r="C824" s="19"/>
      <c r="D824" s="21"/>
      <c r="E824" s="31"/>
      <c r="F824" s="19"/>
      <c r="G824" s="19"/>
      <c r="H824" s="19"/>
      <c r="I824" s="19"/>
      <c r="J824" s="19"/>
      <c r="K824" s="19"/>
      <c r="L824" s="19"/>
      <c r="M824" s="19"/>
      <c r="N824" s="19"/>
      <c r="O824" s="19"/>
      <c r="P824" s="19"/>
      <c r="Q824" s="19"/>
      <c r="R824" s="19"/>
      <c r="S824" s="19"/>
      <c r="T824" s="19"/>
      <c r="AH824" s="23"/>
      <c r="AT824" s="23"/>
      <c r="CU824" s="23"/>
      <c r="CV824" s="23"/>
      <c r="CW824" s="23"/>
    </row>
    <row r="825" spans="1:101" s="18" customFormat="1" x14ac:dyDescent="0.4">
      <c r="A825" s="18">
        <v>801</v>
      </c>
      <c r="B825" s="19"/>
      <c r="C825" s="19"/>
      <c r="D825" s="21"/>
      <c r="E825" s="31"/>
      <c r="F825" s="19"/>
      <c r="G825" s="19"/>
      <c r="H825" s="19"/>
      <c r="I825" s="19"/>
      <c r="J825" s="19"/>
      <c r="K825" s="19"/>
      <c r="L825" s="19"/>
      <c r="M825" s="19"/>
      <c r="N825" s="19"/>
      <c r="O825" s="19"/>
      <c r="P825" s="19"/>
      <c r="Q825" s="19"/>
      <c r="R825" s="19"/>
      <c r="S825" s="19"/>
      <c r="T825" s="19"/>
      <c r="AH825" s="23"/>
      <c r="AT825" s="23"/>
      <c r="CU825" s="23"/>
      <c r="CV825" s="23"/>
      <c r="CW825" s="23"/>
    </row>
    <row r="826" spans="1:101" s="18" customFormat="1" x14ac:dyDescent="0.4">
      <c r="A826" s="18">
        <v>802</v>
      </c>
      <c r="B826" s="19"/>
      <c r="C826" s="19"/>
      <c r="D826" s="21"/>
      <c r="E826" s="31"/>
      <c r="F826" s="19"/>
      <c r="G826" s="19"/>
      <c r="H826" s="19"/>
      <c r="I826" s="19"/>
      <c r="J826" s="19"/>
      <c r="K826" s="19"/>
      <c r="L826" s="19"/>
      <c r="M826" s="19"/>
      <c r="N826" s="19"/>
      <c r="O826" s="19"/>
      <c r="P826" s="19"/>
      <c r="Q826" s="19"/>
      <c r="R826" s="19"/>
      <c r="S826" s="19"/>
      <c r="T826" s="19"/>
      <c r="AH826" s="23"/>
      <c r="AT826" s="23"/>
      <c r="CU826" s="23"/>
      <c r="CV826" s="23"/>
      <c r="CW826" s="23"/>
    </row>
    <row r="827" spans="1:101" s="18" customFormat="1" x14ac:dyDescent="0.4">
      <c r="A827" s="18">
        <v>803</v>
      </c>
      <c r="B827" s="19"/>
      <c r="C827" s="19"/>
      <c r="D827" s="21"/>
      <c r="E827" s="31"/>
      <c r="F827" s="19"/>
      <c r="G827" s="19"/>
      <c r="H827" s="19"/>
      <c r="I827" s="19"/>
      <c r="J827" s="19"/>
      <c r="K827" s="19"/>
      <c r="L827" s="19"/>
      <c r="M827" s="19"/>
      <c r="N827" s="19"/>
      <c r="O827" s="19"/>
      <c r="P827" s="19"/>
      <c r="Q827" s="19"/>
      <c r="R827" s="19"/>
      <c r="S827" s="19"/>
      <c r="T827" s="19"/>
      <c r="AH827" s="23"/>
      <c r="AT827" s="23"/>
      <c r="CU827" s="23"/>
      <c r="CV827" s="23"/>
      <c r="CW827" s="23"/>
    </row>
    <row r="828" spans="1:101" s="18" customFormat="1" x14ac:dyDescent="0.4">
      <c r="A828" s="18">
        <v>804</v>
      </c>
      <c r="B828" s="19"/>
      <c r="C828" s="19"/>
      <c r="D828" s="21"/>
      <c r="E828" s="31"/>
      <c r="F828" s="19"/>
      <c r="G828" s="19"/>
      <c r="H828" s="19"/>
      <c r="I828" s="19"/>
      <c r="J828" s="19"/>
      <c r="K828" s="19"/>
      <c r="L828" s="19"/>
      <c r="M828" s="19"/>
      <c r="N828" s="19"/>
      <c r="O828" s="19"/>
      <c r="P828" s="19"/>
      <c r="Q828" s="19"/>
      <c r="R828" s="19"/>
      <c r="S828" s="19"/>
      <c r="T828" s="19"/>
      <c r="AH828" s="23"/>
      <c r="AT828" s="23"/>
      <c r="CU828" s="23"/>
      <c r="CV828" s="23"/>
      <c r="CW828" s="23"/>
    </row>
    <row r="829" spans="1:101" s="18" customFormat="1" x14ac:dyDescent="0.4">
      <c r="A829" s="18">
        <v>805</v>
      </c>
      <c r="B829" s="19"/>
      <c r="C829" s="19"/>
      <c r="D829" s="21"/>
      <c r="E829" s="31"/>
      <c r="F829" s="19"/>
      <c r="G829" s="19"/>
      <c r="H829" s="19"/>
      <c r="I829" s="19"/>
      <c r="J829" s="19"/>
      <c r="K829" s="19"/>
      <c r="L829" s="19"/>
      <c r="M829" s="19"/>
      <c r="N829" s="19"/>
      <c r="O829" s="19"/>
      <c r="P829" s="19"/>
      <c r="Q829" s="19"/>
      <c r="R829" s="19"/>
      <c r="S829" s="19"/>
      <c r="T829" s="19"/>
      <c r="AH829" s="23"/>
      <c r="AT829" s="23"/>
      <c r="CU829" s="23"/>
      <c r="CV829" s="23"/>
      <c r="CW829" s="23"/>
    </row>
    <row r="830" spans="1:101" s="18" customFormat="1" x14ac:dyDescent="0.4">
      <c r="A830" s="18">
        <v>806</v>
      </c>
      <c r="B830" s="19"/>
      <c r="C830" s="19"/>
      <c r="D830" s="21"/>
      <c r="E830" s="31"/>
      <c r="F830" s="19"/>
      <c r="G830" s="19"/>
      <c r="H830" s="19"/>
      <c r="I830" s="19"/>
      <c r="J830" s="19"/>
      <c r="K830" s="19"/>
      <c r="L830" s="19"/>
      <c r="M830" s="19"/>
      <c r="N830" s="19"/>
      <c r="O830" s="19"/>
      <c r="P830" s="19"/>
      <c r="Q830" s="19"/>
      <c r="R830" s="19"/>
      <c r="S830" s="19"/>
      <c r="T830" s="19"/>
      <c r="AH830" s="23"/>
      <c r="AT830" s="23"/>
      <c r="CU830" s="23"/>
      <c r="CV830" s="23"/>
      <c r="CW830" s="23"/>
    </row>
    <row r="831" spans="1:101" s="18" customFormat="1" x14ac:dyDescent="0.4">
      <c r="A831" s="18">
        <v>807</v>
      </c>
      <c r="B831" s="19"/>
      <c r="C831" s="19"/>
      <c r="D831" s="21"/>
      <c r="E831" s="31"/>
      <c r="F831" s="19"/>
      <c r="G831" s="19"/>
      <c r="H831" s="19"/>
      <c r="I831" s="19"/>
      <c r="J831" s="19"/>
      <c r="K831" s="19"/>
      <c r="L831" s="19"/>
      <c r="M831" s="19"/>
      <c r="N831" s="19"/>
      <c r="O831" s="19"/>
      <c r="P831" s="19"/>
      <c r="Q831" s="19"/>
      <c r="R831" s="19"/>
      <c r="S831" s="19"/>
      <c r="T831" s="19"/>
      <c r="AH831" s="23"/>
      <c r="AT831" s="23"/>
      <c r="CU831" s="23"/>
      <c r="CV831" s="23"/>
      <c r="CW831" s="23"/>
    </row>
    <row r="832" spans="1:101" s="18" customFormat="1" x14ac:dyDescent="0.4">
      <c r="A832" s="18">
        <v>808</v>
      </c>
      <c r="B832" s="19"/>
      <c r="C832" s="19"/>
      <c r="D832" s="21"/>
      <c r="E832" s="31"/>
      <c r="F832" s="19"/>
      <c r="G832" s="19"/>
      <c r="H832" s="19"/>
      <c r="I832" s="19"/>
      <c r="J832" s="19"/>
      <c r="K832" s="19"/>
      <c r="L832" s="19"/>
      <c r="M832" s="19"/>
      <c r="N832" s="19"/>
      <c r="O832" s="19"/>
      <c r="P832" s="19"/>
      <c r="Q832" s="19"/>
      <c r="R832" s="19"/>
      <c r="S832" s="19"/>
      <c r="T832" s="19"/>
      <c r="AH832" s="23"/>
      <c r="AT832" s="23"/>
      <c r="CU832" s="23"/>
      <c r="CV832" s="23"/>
      <c r="CW832" s="23"/>
    </row>
    <row r="833" spans="1:101" s="18" customFormat="1" x14ac:dyDescent="0.4">
      <c r="A833" s="18">
        <v>809</v>
      </c>
      <c r="B833" s="19"/>
      <c r="C833" s="19"/>
      <c r="D833" s="21"/>
      <c r="E833" s="31"/>
      <c r="F833" s="19"/>
      <c r="G833" s="19"/>
      <c r="H833" s="19"/>
      <c r="I833" s="19"/>
      <c r="J833" s="19"/>
      <c r="K833" s="19"/>
      <c r="L833" s="19"/>
      <c r="M833" s="19"/>
      <c r="N833" s="19"/>
      <c r="O833" s="19"/>
      <c r="P833" s="19"/>
      <c r="Q833" s="19"/>
      <c r="R833" s="19"/>
      <c r="S833" s="19"/>
      <c r="T833" s="19"/>
      <c r="AH833" s="23"/>
      <c r="AT833" s="23"/>
      <c r="CU833" s="23"/>
      <c r="CV833" s="23"/>
      <c r="CW833" s="23"/>
    </row>
    <row r="834" spans="1:101" s="18" customFormat="1" x14ac:dyDescent="0.4">
      <c r="A834" s="18">
        <v>810</v>
      </c>
      <c r="B834" s="19"/>
      <c r="C834" s="19"/>
      <c r="D834" s="21"/>
      <c r="E834" s="31"/>
      <c r="F834" s="19"/>
      <c r="G834" s="19"/>
      <c r="H834" s="19"/>
      <c r="I834" s="19"/>
      <c r="J834" s="19"/>
      <c r="K834" s="19"/>
      <c r="L834" s="19"/>
      <c r="M834" s="19"/>
      <c r="N834" s="19"/>
      <c r="O834" s="19"/>
      <c r="P834" s="19"/>
      <c r="Q834" s="19"/>
      <c r="R834" s="19"/>
      <c r="S834" s="19"/>
      <c r="T834" s="19"/>
      <c r="AH834" s="23"/>
      <c r="AT834" s="23"/>
      <c r="CU834" s="23"/>
      <c r="CV834" s="23"/>
      <c r="CW834" s="23"/>
    </row>
    <row r="835" spans="1:101" s="18" customFormat="1" x14ac:dyDescent="0.4">
      <c r="A835" s="18">
        <v>811</v>
      </c>
      <c r="B835" s="19"/>
      <c r="C835" s="19"/>
      <c r="D835" s="21"/>
      <c r="E835" s="31"/>
      <c r="F835" s="19"/>
      <c r="G835" s="19"/>
      <c r="H835" s="19"/>
      <c r="I835" s="19"/>
      <c r="J835" s="19"/>
      <c r="K835" s="19"/>
      <c r="L835" s="19"/>
      <c r="M835" s="19"/>
      <c r="N835" s="19"/>
      <c r="O835" s="19"/>
      <c r="P835" s="19"/>
      <c r="Q835" s="19"/>
      <c r="R835" s="19"/>
      <c r="S835" s="19"/>
      <c r="T835" s="19"/>
      <c r="AH835" s="23"/>
      <c r="AT835" s="23"/>
      <c r="CU835" s="23"/>
      <c r="CV835" s="23"/>
      <c r="CW835" s="23"/>
    </row>
    <row r="836" spans="1:101" s="18" customFormat="1" x14ac:dyDescent="0.4">
      <c r="A836" s="18">
        <v>812</v>
      </c>
      <c r="B836" s="19"/>
      <c r="C836" s="19"/>
      <c r="D836" s="21"/>
      <c r="E836" s="31"/>
      <c r="F836" s="19"/>
      <c r="G836" s="19"/>
      <c r="H836" s="19"/>
      <c r="I836" s="19"/>
      <c r="J836" s="19"/>
      <c r="K836" s="19"/>
      <c r="L836" s="19"/>
      <c r="M836" s="19"/>
      <c r="N836" s="19"/>
      <c r="O836" s="19"/>
      <c r="P836" s="19"/>
      <c r="Q836" s="19"/>
      <c r="R836" s="19"/>
      <c r="S836" s="19"/>
      <c r="T836" s="19"/>
      <c r="AH836" s="23"/>
      <c r="AT836" s="23"/>
      <c r="CU836" s="23"/>
      <c r="CV836" s="23"/>
      <c r="CW836" s="23"/>
    </row>
    <row r="837" spans="1:101" s="18" customFormat="1" x14ac:dyDescent="0.4">
      <c r="A837" s="18">
        <v>813</v>
      </c>
      <c r="B837" s="19"/>
      <c r="C837" s="19"/>
      <c r="D837" s="21"/>
      <c r="E837" s="31"/>
      <c r="F837" s="19"/>
      <c r="G837" s="19"/>
      <c r="H837" s="19"/>
      <c r="I837" s="19"/>
      <c r="J837" s="19"/>
      <c r="K837" s="19"/>
      <c r="L837" s="19"/>
      <c r="M837" s="19"/>
      <c r="N837" s="19"/>
      <c r="O837" s="19"/>
      <c r="P837" s="19"/>
      <c r="Q837" s="19"/>
      <c r="R837" s="19"/>
      <c r="S837" s="19"/>
      <c r="T837" s="19"/>
      <c r="AH837" s="23"/>
      <c r="AT837" s="23"/>
      <c r="CU837" s="23"/>
      <c r="CV837" s="23"/>
      <c r="CW837" s="23"/>
    </row>
    <row r="838" spans="1:101" s="18" customFormat="1" x14ac:dyDescent="0.4">
      <c r="A838" s="18">
        <v>814</v>
      </c>
      <c r="B838" s="19"/>
      <c r="C838" s="19"/>
      <c r="D838" s="21"/>
      <c r="E838" s="31"/>
      <c r="F838" s="19"/>
      <c r="G838" s="19"/>
      <c r="H838" s="19"/>
      <c r="I838" s="19"/>
      <c r="J838" s="19"/>
      <c r="K838" s="19"/>
      <c r="L838" s="19"/>
      <c r="M838" s="19"/>
      <c r="N838" s="19"/>
      <c r="O838" s="19"/>
      <c r="P838" s="19"/>
      <c r="Q838" s="19"/>
      <c r="R838" s="19"/>
      <c r="S838" s="19"/>
      <c r="T838" s="19"/>
      <c r="AH838" s="23"/>
      <c r="AT838" s="23"/>
      <c r="CU838" s="23"/>
      <c r="CV838" s="23"/>
      <c r="CW838" s="23"/>
    </row>
    <row r="839" spans="1:101" s="18" customFormat="1" x14ac:dyDescent="0.4">
      <c r="A839" s="18">
        <v>815</v>
      </c>
      <c r="B839" s="19"/>
      <c r="C839" s="19"/>
      <c r="D839" s="21"/>
      <c r="E839" s="31"/>
      <c r="F839" s="19"/>
      <c r="G839" s="19"/>
      <c r="H839" s="19"/>
      <c r="I839" s="19"/>
      <c r="J839" s="19"/>
      <c r="K839" s="19"/>
      <c r="L839" s="19"/>
      <c r="M839" s="19"/>
      <c r="N839" s="19"/>
      <c r="O839" s="19"/>
      <c r="P839" s="19"/>
      <c r="Q839" s="19"/>
      <c r="R839" s="19"/>
      <c r="S839" s="19"/>
      <c r="T839" s="19"/>
      <c r="AH839" s="23"/>
      <c r="AT839" s="23"/>
      <c r="CU839" s="23"/>
      <c r="CV839" s="23"/>
      <c r="CW839" s="23"/>
    </row>
    <row r="840" spans="1:101" s="18" customFormat="1" x14ac:dyDescent="0.4">
      <c r="A840" s="18">
        <v>816</v>
      </c>
      <c r="B840" s="19"/>
      <c r="C840" s="19"/>
      <c r="D840" s="21"/>
      <c r="E840" s="31"/>
      <c r="F840" s="19"/>
      <c r="G840" s="19"/>
      <c r="H840" s="19"/>
      <c r="I840" s="19"/>
      <c r="J840" s="19"/>
      <c r="K840" s="19"/>
      <c r="L840" s="19"/>
      <c r="M840" s="19"/>
      <c r="N840" s="19"/>
      <c r="O840" s="19"/>
      <c r="P840" s="19"/>
      <c r="Q840" s="19"/>
      <c r="R840" s="19"/>
      <c r="S840" s="19"/>
      <c r="T840" s="19"/>
      <c r="AH840" s="23"/>
      <c r="AT840" s="23"/>
      <c r="CU840" s="23"/>
      <c r="CV840" s="23"/>
      <c r="CW840" s="23"/>
    </row>
    <row r="841" spans="1:101" s="18" customFormat="1" x14ac:dyDescent="0.4">
      <c r="A841" s="18">
        <v>817</v>
      </c>
      <c r="B841" s="19"/>
      <c r="C841" s="19"/>
      <c r="D841" s="21"/>
      <c r="E841" s="31"/>
      <c r="F841" s="19"/>
      <c r="G841" s="19"/>
      <c r="H841" s="19"/>
      <c r="I841" s="19"/>
      <c r="J841" s="19"/>
      <c r="K841" s="19"/>
      <c r="L841" s="19"/>
      <c r="M841" s="19"/>
      <c r="N841" s="19"/>
      <c r="O841" s="19"/>
      <c r="P841" s="19"/>
      <c r="Q841" s="19"/>
      <c r="R841" s="19"/>
      <c r="S841" s="19"/>
      <c r="T841" s="19"/>
      <c r="AH841" s="23"/>
      <c r="AT841" s="23"/>
      <c r="CU841" s="23"/>
      <c r="CV841" s="23"/>
      <c r="CW841" s="23"/>
    </row>
    <row r="842" spans="1:101" s="18" customFormat="1" x14ac:dyDescent="0.4">
      <c r="A842" s="18">
        <v>818</v>
      </c>
      <c r="B842" s="19"/>
      <c r="C842" s="19"/>
      <c r="D842" s="21"/>
      <c r="E842" s="31"/>
      <c r="F842" s="19"/>
      <c r="G842" s="19"/>
      <c r="H842" s="19"/>
      <c r="I842" s="19"/>
      <c r="J842" s="19"/>
      <c r="K842" s="19"/>
      <c r="L842" s="19"/>
      <c r="M842" s="19"/>
      <c r="N842" s="19"/>
      <c r="O842" s="19"/>
      <c r="P842" s="19"/>
      <c r="Q842" s="19"/>
      <c r="R842" s="19"/>
      <c r="S842" s="19"/>
      <c r="T842" s="19"/>
      <c r="AH842" s="23"/>
      <c r="AT842" s="23"/>
      <c r="CU842" s="23"/>
      <c r="CV842" s="23"/>
      <c r="CW842" s="23"/>
    </row>
    <row r="843" spans="1:101" s="18" customFormat="1" x14ac:dyDescent="0.4">
      <c r="A843" s="18">
        <v>819</v>
      </c>
      <c r="B843" s="19"/>
      <c r="C843" s="19"/>
      <c r="D843" s="21"/>
      <c r="E843" s="31"/>
      <c r="F843" s="19"/>
      <c r="G843" s="19"/>
      <c r="H843" s="19"/>
      <c r="I843" s="19"/>
      <c r="J843" s="19"/>
      <c r="K843" s="19"/>
      <c r="L843" s="19"/>
      <c r="M843" s="19"/>
      <c r="N843" s="19"/>
      <c r="O843" s="19"/>
      <c r="P843" s="19"/>
      <c r="Q843" s="19"/>
      <c r="R843" s="19"/>
      <c r="S843" s="19"/>
      <c r="T843" s="19"/>
      <c r="AH843" s="23"/>
      <c r="AT843" s="23"/>
      <c r="CU843" s="23"/>
      <c r="CV843" s="23"/>
      <c r="CW843" s="23"/>
    </row>
    <row r="844" spans="1:101" s="18" customFormat="1" x14ac:dyDescent="0.4">
      <c r="A844" s="18">
        <v>820</v>
      </c>
      <c r="B844" s="19"/>
      <c r="C844" s="19"/>
      <c r="D844" s="21"/>
      <c r="E844" s="31"/>
      <c r="F844" s="19"/>
      <c r="G844" s="19"/>
      <c r="H844" s="19"/>
      <c r="I844" s="19"/>
      <c r="J844" s="19"/>
      <c r="K844" s="19"/>
      <c r="L844" s="19"/>
      <c r="M844" s="19"/>
      <c r="N844" s="19"/>
      <c r="O844" s="19"/>
      <c r="P844" s="19"/>
      <c r="Q844" s="19"/>
      <c r="R844" s="19"/>
      <c r="S844" s="19"/>
      <c r="T844" s="19"/>
      <c r="AH844" s="23"/>
      <c r="AT844" s="23"/>
      <c r="CU844" s="23"/>
      <c r="CV844" s="23"/>
      <c r="CW844" s="23"/>
    </row>
    <row r="845" spans="1:101" s="18" customFormat="1" x14ac:dyDescent="0.4">
      <c r="A845" s="18">
        <v>821</v>
      </c>
      <c r="B845" s="19"/>
      <c r="C845" s="19"/>
      <c r="D845" s="21"/>
      <c r="E845" s="31"/>
      <c r="F845" s="19"/>
      <c r="G845" s="19"/>
      <c r="H845" s="19"/>
      <c r="I845" s="19"/>
      <c r="J845" s="19"/>
      <c r="K845" s="19"/>
      <c r="L845" s="19"/>
      <c r="M845" s="19"/>
      <c r="N845" s="19"/>
      <c r="O845" s="19"/>
      <c r="P845" s="19"/>
      <c r="Q845" s="19"/>
      <c r="R845" s="19"/>
      <c r="S845" s="19"/>
      <c r="T845" s="19"/>
      <c r="AH845" s="23"/>
      <c r="AT845" s="23"/>
      <c r="CU845" s="23"/>
      <c r="CV845" s="23"/>
      <c r="CW845" s="23"/>
    </row>
    <row r="846" spans="1:101" s="18" customFormat="1" x14ac:dyDescent="0.4">
      <c r="A846" s="18">
        <v>822</v>
      </c>
      <c r="B846" s="19"/>
      <c r="C846" s="19"/>
      <c r="D846" s="21"/>
      <c r="E846" s="31"/>
      <c r="F846" s="19"/>
      <c r="G846" s="19"/>
      <c r="H846" s="19"/>
      <c r="I846" s="19"/>
      <c r="J846" s="19"/>
      <c r="K846" s="19"/>
      <c r="L846" s="19"/>
      <c r="M846" s="19"/>
      <c r="N846" s="19"/>
      <c r="O846" s="19"/>
      <c r="P846" s="19"/>
      <c r="Q846" s="19"/>
      <c r="R846" s="19"/>
      <c r="S846" s="19"/>
      <c r="T846" s="19"/>
      <c r="AH846" s="23"/>
      <c r="AT846" s="23"/>
      <c r="CU846" s="23"/>
      <c r="CV846" s="23"/>
      <c r="CW846" s="23"/>
    </row>
    <row r="847" spans="1:101" s="18" customFormat="1" x14ac:dyDescent="0.4">
      <c r="A847" s="18">
        <v>823</v>
      </c>
      <c r="B847" s="19"/>
      <c r="C847" s="19"/>
      <c r="D847" s="21"/>
      <c r="E847" s="31"/>
      <c r="F847" s="19"/>
      <c r="G847" s="19"/>
      <c r="H847" s="19"/>
      <c r="I847" s="19"/>
      <c r="J847" s="19"/>
      <c r="K847" s="19"/>
      <c r="L847" s="19"/>
      <c r="M847" s="19"/>
      <c r="N847" s="19"/>
      <c r="O847" s="19"/>
      <c r="P847" s="19"/>
      <c r="Q847" s="19"/>
      <c r="R847" s="19"/>
      <c r="S847" s="19"/>
      <c r="T847" s="19"/>
      <c r="AH847" s="23"/>
      <c r="AT847" s="23"/>
      <c r="CU847" s="23"/>
      <c r="CV847" s="23"/>
      <c r="CW847" s="23"/>
    </row>
    <row r="848" spans="1:101" s="18" customFormat="1" x14ac:dyDescent="0.4">
      <c r="A848" s="18">
        <v>824</v>
      </c>
      <c r="B848" s="19"/>
      <c r="C848" s="19"/>
      <c r="D848" s="21"/>
      <c r="E848" s="31"/>
      <c r="F848" s="19"/>
      <c r="G848" s="19"/>
      <c r="H848" s="19"/>
      <c r="I848" s="19"/>
      <c r="J848" s="19"/>
      <c r="K848" s="19"/>
      <c r="L848" s="19"/>
      <c r="M848" s="19"/>
      <c r="N848" s="19"/>
      <c r="O848" s="19"/>
      <c r="P848" s="19"/>
      <c r="Q848" s="19"/>
      <c r="R848" s="19"/>
      <c r="S848" s="19"/>
      <c r="T848" s="19"/>
      <c r="AH848" s="23"/>
      <c r="AT848" s="23"/>
      <c r="CU848" s="23"/>
      <c r="CV848" s="23"/>
      <c r="CW848" s="23"/>
    </row>
    <row r="849" spans="1:101" s="18" customFormat="1" x14ac:dyDescent="0.4">
      <c r="A849" s="18">
        <v>825</v>
      </c>
      <c r="B849" s="19"/>
      <c r="C849" s="19"/>
      <c r="D849" s="21"/>
      <c r="E849" s="31"/>
      <c r="F849" s="19"/>
      <c r="G849" s="19"/>
      <c r="H849" s="19"/>
      <c r="I849" s="19"/>
      <c r="J849" s="19"/>
      <c r="K849" s="19"/>
      <c r="L849" s="19"/>
      <c r="M849" s="19"/>
      <c r="N849" s="19"/>
      <c r="O849" s="19"/>
      <c r="P849" s="19"/>
      <c r="Q849" s="19"/>
      <c r="R849" s="19"/>
      <c r="S849" s="19"/>
      <c r="T849" s="19"/>
      <c r="AH849" s="23"/>
      <c r="AT849" s="23"/>
      <c r="CU849" s="23"/>
      <c r="CV849" s="23"/>
      <c r="CW849" s="23"/>
    </row>
    <row r="850" spans="1:101" s="18" customFormat="1" x14ac:dyDescent="0.4">
      <c r="A850" s="18">
        <v>826</v>
      </c>
      <c r="B850" s="19"/>
      <c r="C850" s="19"/>
      <c r="D850" s="21"/>
      <c r="E850" s="31"/>
      <c r="F850" s="19"/>
      <c r="G850" s="19"/>
      <c r="H850" s="19"/>
      <c r="I850" s="19"/>
      <c r="J850" s="19"/>
      <c r="K850" s="19"/>
      <c r="L850" s="19"/>
      <c r="M850" s="19"/>
      <c r="N850" s="19"/>
      <c r="O850" s="19"/>
      <c r="P850" s="19"/>
      <c r="Q850" s="19"/>
      <c r="R850" s="19"/>
      <c r="S850" s="19"/>
      <c r="T850" s="19"/>
      <c r="AH850" s="23"/>
      <c r="AT850" s="23"/>
      <c r="CU850" s="23"/>
      <c r="CV850" s="23"/>
      <c r="CW850" s="23"/>
    </row>
    <row r="851" spans="1:101" s="18" customFormat="1" x14ac:dyDescent="0.4">
      <c r="A851" s="18">
        <v>827</v>
      </c>
      <c r="B851" s="19"/>
      <c r="C851" s="19"/>
      <c r="D851" s="21"/>
      <c r="E851" s="31"/>
      <c r="F851" s="19"/>
      <c r="G851" s="19"/>
      <c r="H851" s="19"/>
      <c r="I851" s="19"/>
      <c r="J851" s="19"/>
      <c r="K851" s="19"/>
      <c r="L851" s="19"/>
      <c r="M851" s="19"/>
      <c r="N851" s="19"/>
      <c r="O851" s="19"/>
      <c r="P851" s="19"/>
      <c r="Q851" s="19"/>
      <c r="R851" s="19"/>
      <c r="S851" s="19"/>
      <c r="T851" s="19"/>
      <c r="AH851" s="23"/>
      <c r="AT851" s="23"/>
      <c r="CU851" s="23"/>
      <c r="CV851" s="23"/>
      <c r="CW851" s="23"/>
    </row>
    <row r="852" spans="1:101" s="18" customFormat="1" x14ac:dyDescent="0.4">
      <c r="A852" s="18">
        <v>828</v>
      </c>
      <c r="B852" s="19"/>
      <c r="C852" s="19"/>
      <c r="D852" s="21"/>
      <c r="E852" s="31"/>
      <c r="F852" s="19"/>
      <c r="G852" s="19"/>
      <c r="H852" s="19"/>
      <c r="I852" s="19"/>
      <c r="J852" s="19"/>
      <c r="K852" s="19"/>
      <c r="L852" s="19"/>
      <c r="M852" s="19"/>
      <c r="N852" s="19"/>
      <c r="O852" s="19"/>
      <c r="P852" s="19"/>
      <c r="Q852" s="19"/>
      <c r="R852" s="19"/>
      <c r="S852" s="19"/>
      <c r="T852" s="19"/>
      <c r="AH852" s="23"/>
      <c r="AT852" s="23"/>
      <c r="CU852" s="23"/>
      <c r="CV852" s="23"/>
      <c r="CW852" s="23"/>
    </row>
    <row r="853" spans="1:101" s="18" customFormat="1" x14ac:dyDescent="0.4">
      <c r="A853" s="18">
        <v>829</v>
      </c>
      <c r="B853" s="19"/>
      <c r="C853" s="19"/>
      <c r="D853" s="21"/>
      <c r="E853" s="31"/>
      <c r="F853" s="19"/>
      <c r="G853" s="19"/>
      <c r="H853" s="19"/>
      <c r="I853" s="19"/>
      <c r="J853" s="19"/>
      <c r="K853" s="19"/>
      <c r="L853" s="19"/>
      <c r="M853" s="19"/>
      <c r="N853" s="19"/>
      <c r="O853" s="19"/>
      <c r="P853" s="19"/>
      <c r="Q853" s="19"/>
      <c r="R853" s="19"/>
      <c r="S853" s="19"/>
      <c r="T853" s="19"/>
      <c r="AH853" s="23"/>
      <c r="AT853" s="23"/>
      <c r="CU853" s="23"/>
      <c r="CV853" s="23"/>
      <c r="CW853" s="23"/>
    </row>
    <row r="854" spans="1:101" s="18" customFormat="1" x14ac:dyDescent="0.4">
      <c r="A854" s="18">
        <v>830</v>
      </c>
      <c r="B854" s="19"/>
      <c r="C854" s="19"/>
      <c r="D854" s="21"/>
      <c r="E854" s="31"/>
      <c r="F854" s="19"/>
      <c r="G854" s="19"/>
      <c r="H854" s="19"/>
      <c r="I854" s="19"/>
      <c r="J854" s="19"/>
      <c r="K854" s="19"/>
      <c r="L854" s="19"/>
      <c r="M854" s="19"/>
      <c r="N854" s="19"/>
      <c r="O854" s="19"/>
      <c r="P854" s="19"/>
      <c r="Q854" s="19"/>
      <c r="R854" s="19"/>
      <c r="S854" s="19"/>
      <c r="T854" s="19"/>
      <c r="AH854" s="23"/>
      <c r="AT854" s="23"/>
      <c r="CU854" s="23"/>
      <c r="CV854" s="23"/>
      <c r="CW854" s="23"/>
    </row>
    <row r="855" spans="1:101" s="18" customFormat="1" x14ac:dyDescent="0.4">
      <c r="A855" s="18">
        <v>831</v>
      </c>
      <c r="B855" s="19"/>
      <c r="C855" s="19"/>
      <c r="D855" s="21"/>
      <c r="E855" s="31"/>
      <c r="F855" s="19"/>
      <c r="G855" s="19"/>
      <c r="H855" s="19"/>
      <c r="I855" s="19"/>
      <c r="J855" s="19"/>
      <c r="K855" s="19"/>
      <c r="L855" s="19"/>
      <c r="M855" s="19"/>
      <c r="N855" s="19"/>
      <c r="O855" s="19"/>
      <c r="P855" s="19"/>
      <c r="Q855" s="19"/>
      <c r="R855" s="19"/>
      <c r="S855" s="19"/>
      <c r="T855" s="19"/>
      <c r="AH855" s="23"/>
      <c r="AT855" s="23"/>
      <c r="CU855" s="23"/>
      <c r="CV855" s="23"/>
      <c r="CW855" s="23"/>
    </row>
    <row r="856" spans="1:101" s="18" customFormat="1" x14ac:dyDescent="0.4">
      <c r="A856" s="18">
        <v>832</v>
      </c>
      <c r="B856" s="19"/>
      <c r="C856" s="19"/>
      <c r="D856" s="21"/>
      <c r="E856" s="31"/>
      <c r="F856" s="19"/>
      <c r="G856" s="19"/>
      <c r="H856" s="19"/>
      <c r="I856" s="19"/>
      <c r="J856" s="19"/>
      <c r="K856" s="19"/>
      <c r="L856" s="19"/>
      <c r="M856" s="19"/>
      <c r="N856" s="19"/>
      <c r="O856" s="19"/>
      <c r="P856" s="19"/>
      <c r="Q856" s="19"/>
      <c r="R856" s="19"/>
      <c r="S856" s="19"/>
      <c r="T856" s="19"/>
      <c r="AH856" s="23"/>
      <c r="AT856" s="23"/>
      <c r="CU856" s="23"/>
      <c r="CV856" s="23"/>
      <c r="CW856" s="23"/>
    </row>
    <row r="857" spans="1:101" s="18" customFormat="1" x14ac:dyDescent="0.4">
      <c r="A857" s="18">
        <v>833</v>
      </c>
      <c r="B857" s="19"/>
      <c r="C857" s="19"/>
      <c r="D857" s="21"/>
      <c r="E857" s="31"/>
      <c r="F857" s="19"/>
      <c r="G857" s="19"/>
      <c r="H857" s="19"/>
      <c r="I857" s="19"/>
      <c r="J857" s="19"/>
      <c r="K857" s="19"/>
      <c r="L857" s="19"/>
      <c r="M857" s="19"/>
      <c r="N857" s="19"/>
      <c r="O857" s="19"/>
      <c r="P857" s="19"/>
      <c r="Q857" s="19"/>
      <c r="R857" s="19"/>
      <c r="S857" s="19"/>
      <c r="T857" s="19"/>
      <c r="AH857" s="23"/>
      <c r="AT857" s="23"/>
      <c r="CU857" s="23"/>
      <c r="CV857" s="23"/>
      <c r="CW857" s="23"/>
    </row>
    <row r="858" spans="1:101" s="18" customFormat="1" x14ac:dyDescent="0.4">
      <c r="A858" s="18">
        <v>834</v>
      </c>
      <c r="B858" s="19"/>
      <c r="C858" s="19"/>
      <c r="D858" s="21"/>
      <c r="E858" s="31"/>
      <c r="F858" s="19"/>
      <c r="G858" s="19"/>
      <c r="H858" s="19"/>
      <c r="I858" s="19"/>
      <c r="J858" s="19"/>
      <c r="K858" s="19"/>
      <c r="L858" s="19"/>
      <c r="M858" s="19"/>
      <c r="N858" s="19"/>
      <c r="O858" s="19"/>
      <c r="P858" s="19"/>
      <c r="Q858" s="19"/>
      <c r="R858" s="19"/>
      <c r="S858" s="19"/>
      <c r="T858" s="19"/>
      <c r="AH858" s="23"/>
      <c r="AT858" s="23"/>
      <c r="CU858" s="23"/>
      <c r="CV858" s="23"/>
      <c r="CW858" s="23"/>
    </row>
    <row r="859" spans="1:101" s="18" customFormat="1" x14ac:dyDescent="0.4">
      <c r="A859" s="18">
        <v>835</v>
      </c>
      <c r="B859" s="19"/>
      <c r="C859" s="19"/>
      <c r="D859" s="21"/>
      <c r="E859" s="31"/>
      <c r="F859" s="19"/>
      <c r="G859" s="19"/>
      <c r="H859" s="19"/>
      <c r="I859" s="19"/>
      <c r="J859" s="19"/>
      <c r="K859" s="19"/>
      <c r="L859" s="19"/>
      <c r="M859" s="19"/>
      <c r="N859" s="19"/>
      <c r="O859" s="19"/>
      <c r="P859" s="19"/>
      <c r="Q859" s="19"/>
      <c r="R859" s="19"/>
      <c r="S859" s="19"/>
      <c r="T859" s="19"/>
      <c r="AH859" s="23"/>
      <c r="AT859" s="23"/>
      <c r="CU859" s="23"/>
      <c r="CV859" s="23"/>
      <c r="CW859" s="23"/>
    </row>
    <row r="860" spans="1:101" s="18" customFormat="1" x14ac:dyDescent="0.4">
      <c r="A860" s="18">
        <v>836</v>
      </c>
      <c r="B860" s="19"/>
      <c r="C860" s="19"/>
      <c r="D860" s="21"/>
      <c r="E860" s="31"/>
      <c r="F860" s="19"/>
      <c r="G860" s="19"/>
      <c r="H860" s="19"/>
      <c r="I860" s="19"/>
      <c r="J860" s="19"/>
      <c r="K860" s="19"/>
      <c r="L860" s="19"/>
      <c r="M860" s="19"/>
      <c r="N860" s="19"/>
      <c r="O860" s="19"/>
      <c r="P860" s="19"/>
      <c r="Q860" s="19"/>
      <c r="R860" s="19"/>
      <c r="S860" s="19"/>
      <c r="T860" s="19"/>
      <c r="AH860" s="23"/>
      <c r="AT860" s="23"/>
      <c r="CU860" s="23"/>
      <c r="CV860" s="23"/>
      <c r="CW860" s="23"/>
    </row>
    <row r="861" spans="1:101" s="18" customFormat="1" x14ac:dyDescent="0.4">
      <c r="A861" s="18">
        <v>837</v>
      </c>
      <c r="B861" s="19"/>
      <c r="C861" s="19"/>
      <c r="D861" s="21"/>
      <c r="E861" s="31"/>
      <c r="F861" s="19"/>
      <c r="G861" s="19"/>
      <c r="H861" s="19"/>
      <c r="I861" s="19"/>
      <c r="J861" s="19"/>
      <c r="K861" s="19"/>
      <c r="L861" s="19"/>
      <c r="M861" s="19"/>
      <c r="N861" s="19"/>
      <c r="O861" s="19"/>
      <c r="P861" s="19"/>
      <c r="Q861" s="19"/>
      <c r="R861" s="19"/>
      <c r="S861" s="19"/>
      <c r="T861" s="19"/>
      <c r="AH861" s="23"/>
      <c r="AT861" s="23"/>
      <c r="CU861" s="23"/>
      <c r="CV861" s="23"/>
      <c r="CW861" s="23"/>
    </row>
    <row r="862" spans="1:101" s="18" customFormat="1" x14ac:dyDescent="0.4">
      <c r="A862" s="18">
        <v>838</v>
      </c>
      <c r="B862" s="19"/>
      <c r="C862" s="19"/>
      <c r="D862" s="21"/>
      <c r="E862" s="31"/>
      <c r="F862" s="19"/>
      <c r="G862" s="19"/>
      <c r="H862" s="19"/>
      <c r="I862" s="19"/>
      <c r="J862" s="19"/>
      <c r="K862" s="19"/>
      <c r="L862" s="19"/>
      <c r="M862" s="19"/>
      <c r="N862" s="19"/>
      <c r="O862" s="19"/>
      <c r="P862" s="19"/>
      <c r="Q862" s="19"/>
      <c r="R862" s="19"/>
      <c r="S862" s="19"/>
      <c r="T862" s="19"/>
      <c r="AH862" s="23"/>
      <c r="AT862" s="23"/>
      <c r="CU862" s="23"/>
      <c r="CV862" s="23"/>
      <c r="CW862" s="23"/>
    </row>
    <row r="863" spans="1:101" s="18" customFormat="1" x14ac:dyDescent="0.4">
      <c r="A863" s="18">
        <v>839</v>
      </c>
      <c r="B863" s="19"/>
      <c r="C863" s="19"/>
      <c r="D863" s="21"/>
      <c r="E863" s="31"/>
      <c r="F863" s="19"/>
      <c r="G863" s="19"/>
      <c r="H863" s="19"/>
      <c r="I863" s="19"/>
      <c r="J863" s="19"/>
      <c r="K863" s="19"/>
      <c r="L863" s="19"/>
      <c r="M863" s="19"/>
      <c r="N863" s="19"/>
      <c r="O863" s="19"/>
      <c r="P863" s="19"/>
      <c r="Q863" s="19"/>
      <c r="R863" s="19"/>
      <c r="S863" s="19"/>
      <c r="T863" s="19"/>
      <c r="AH863" s="23"/>
      <c r="AT863" s="23"/>
      <c r="CU863" s="23"/>
      <c r="CV863" s="23"/>
      <c r="CW863" s="23"/>
    </row>
    <row r="864" spans="1:101" s="18" customFormat="1" x14ac:dyDescent="0.4">
      <c r="A864" s="18">
        <v>840</v>
      </c>
      <c r="B864" s="19"/>
      <c r="C864" s="19"/>
      <c r="D864" s="21"/>
      <c r="E864" s="31"/>
      <c r="F864" s="19"/>
      <c r="G864" s="19"/>
      <c r="H864" s="19"/>
      <c r="I864" s="19"/>
      <c r="J864" s="19"/>
      <c r="K864" s="19"/>
      <c r="L864" s="19"/>
      <c r="M864" s="19"/>
      <c r="N864" s="19"/>
      <c r="O864" s="19"/>
      <c r="P864" s="19"/>
      <c r="Q864" s="19"/>
      <c r="R864" s="19"/>
      <c r="S864" s="19"/>
      <c r="T864" s="19"/>
      <c r="AH864" s="23"/>
      <c r="AT864" s="23"/>
      <c r="CU864" s="23"/>
      <c r="CV864" s="23"/>
      <c r="CW864" s="23"/>
    </row>
    <row r="865" spans="1:101" s="18" customFormat="1" x14ac:dyDescent="0.4">
      <c r="A865" s="18">
        <v>841</v>
      </c>
      <c r="B865" s="19"/>
      <c r="C865" s="19"/>
      <c r="D865" s="21"/>
      <c r="E865" s="31"/>
      <c r="F865" s="19"/>
      <c r="G865" s="19"/>
      <c r="H865" s="19"/>
      <c r="I865" s="19"/>
      <c r="J865" s="19"/>
      <c r="K865" s="19"/>
      <c r="L865" s="19"/>
      <c r="M865" s="19"/>
      <c r="N865" s="19"/>
      <c r="O865" s="19"/>
      <c r="P865" s="19"/>
      <c r="Q865" s="19"/>
      <c r="R865" s="19"/>
      <c r="S865" s="19"/>
      <c r="T865" s="19"/>
      <c r="AH865" s="23"/>
      <c r="AT865" s="23"/>
      <c r="CU865" s="23"/>
      <c r="CV865" s="23"/>
      <c r="CW865" s="23"/>
    </row>
    <row r="866" spans="1:101" s="18" customFormat="1" x14ac:dyDescent="0.4">
      <c r="A866" s="18">
        <v>842</v>
      </c>
      <c r="B866" s="19"/>
      <c r="C866" s="19"/>
      <c r="D866" s="21"/>
      <c r="E866" s="31"/>
      <c r="F866" s="19"/>
      <c r="G866" s="19"/>
      <c r="H866" s="19"/>
      <c r="I866" s="19"/>
      <c r="J866" s="19"/>
      <c r="K866" s="19"/>
      <c r="L866" s="19"/>
      <c r="M866" s="19"/>
      <c r="N866" s="19"/>
      <c r="O866" s="19"/>
      <c r="P866" s="19"/>
      <c r="Q866" s="19"/>
      <c r="R866" s="19"/>
      <c r="S866" s="19"/>
      <c r="T866" s="19"/>
      <c r="AH866" s="23"/>
      <c r="AT866" s="23"/>
      <c r="CU866" s="23"/>
      <c r="CV866" s="23"/>
      <c r="CW866" s="23"/>
    </row>
    <row r="867" spans="1:101" s="18" customFormat="1" x14ac:dyDescent="0.4">
      <c r="A867" s="18">
        <v>843</v>
      </c>
      <c r="B867" s="19"/>
      <c r="C867" s="19"/>
      <c r="D867" s="21"/>
      <c r="E867" s="31"/>
      <c r="F867" s="19"/>
      <c r="G867" s="19"/>
      <c r="H867" s="19"/>
      <c r="I867" s="19"/>
      <c r="J867" s="19"/>
      <c r="K867" s="19"/>
      <c r="L867" s="19"/>
      <c r="M867" s="19"/>
      <c r="N867" s="19"/>
      <c r="O867" s="19"/>
      <c r="P867" s="19"/>
      <c r="Q867" s="19"/>
      <c r="R867" s="19"/>
      <c r="S867" s="19"/>
      <c r="T867" s="19"/>
      <c r="AH867" s="23"/>
      <c r="AT867" s="23"/>
      <c r="CU867" s="23"/>
      <c r="CV867" s="23"/>
      <c r="CW867" s="23"/>
    </row>
    <row r="868" spans="1:101" s="18" customFormat="1" x14ac:dyDescent="0.4">
      <c r="A868" s="18">
        <v>844</v>
      </c>
      <c r="B868" s="19"/>
      <c r="C868" s="19"/>
      <c r="D868" s="21"/>
      <c r="E868" s="31"/>
      <c r="F868" s="19"/>
      <c r="G868" s="19"/>
      <c r="H868" s="19"/>
      <c r="I868" s="19"/>
      <c r="J868" s="19"/>
      <c r="K868" s="19"/>
      <c r="L868" s="19"/>
      <c r="M868" s="19"/>
      <c r="N868" s="19"/>
      <c r="O868" s="19"/>
      <c r="P868" s="19"/>
      <c r="Q868" s="19"/>
      <c r="R868" s="19"/>
      <c r="S868" s="19"/>
      <c r="T868" s="19"/>
      <c r="AH868" s="23"/>
      <c r="AT868" s="23"/>
      <c r="CU868" s="23"/>
      <c r="CV868" s="23"/>
      <c r="CW868" s="23"/>
    </row>
    <row r="869" spans="1:101" s="18" customFormat="1" x14ac:dyDescent="0.4">
      <c r="A869" s="18">
        <v>845</v>
      </c>
      <c r="B869" s="19"/>
      <c r="C869" s="19"/>
      <c r="D869" s="21"/>
      <c r="E869" s="31"/>
      <c r="F869" s="19"/>
      <c r="G869" s="19"/>
      <c r="H869" s="19"/>
      <c r="I869" s="19"/>
      <c r="J869" s="19"/>
      <c r="K869" s="19"/>
      <c r="L869" s="19"/>
      <c r="M869" s="19"/>
      <c r="N869" s="19"/>
      <c r="O869" s="19"/>
      <c r="P869" s="19"/>
      <c r="Q869" s="19"/>
      <c r="R869" s="19"/>
      <c r="S869" s="19"/>
      <c r="T869" s="19"/>
      <c r="AH869" s="23"/>
      <c r="AT869" s="23"/>
      <c r="CU869" s="23"/>
      <c r="CV869" s="23"/>
      <c r="CW869" s="23"/>
    </row>
    <row r="870" spans="1:101" s="18" customFormat="1" x14ac:dyDescent="0.4">
      <c r="A870" s="18">
        <v>846</v>
      </c>
      <c r="B870" s="19"/>
      <c r="C870" s="19"/>
      <c r="D870" s="21"/>
      <c r="E870" s="31"/>
      <c r="F870" s="19"/>
      <c r="G870" s="19"/>
      <c r="H870" s="19"/>
      <c r="I870" s="19"/>
      <c r="J870" s="19"/>
      <c r="K870" s="19"/>
      <c r="L870" s="19"/>
      <c r="M870" s="19"/>
      <c r="N870" s="19"/>
      <c r="O870" s="19"/>
      <c r="P870" s="19"/>
      <c r="Q870" s="19"/>
      <c r="R870" s="19"/>
      <c r="S870" s="19"/>
      <c r="T870" s="19"/>
      <c r="AH870" s="23"/>
      <c r="AT870" s="23"/>
      <c r="CU870" s="23"/>
      <c r="CV870" s="23"/>
      <c r="CW870" s="23"/>
    </row>
    <row r="871" spans="1:101" s="18" customFormat="1" x14ac:dyDescent="0.4">
      <c r="A871" s="18">
        <v>847</v>
      </c>
      <c r="B871" s="19"/>
      <c r="C871" s="19"/>
      <c r="D871" s="21"/>
      <c r="E871" s="31"/>
      <c r="F871" s="19"/>
      <c r="G871" s="19"/>
      <c r="H871" s="19"/>
      <c r="I871" s="19"/>
      <c r="J871" s="19"/>
      <c r="K871" s="19"/>
      <c r="L871" s="19"/>
      <c r="M871" s="19"/>
      <c r="N871" s="19"/>
      <c r="O871" s="19"/>
      <c r="P871" s="19"/>
      <c r="Q871" s="19"/>
      <c r="R871" s="19"/>
      <c r="S871" s="19"/>
      <c r="T871" s="19"/>
      <c r="AH871" s="23"/>
      <c r="AT871" s="23"/>
      <c r="CU871" s="23"/>
      <c r="CV871" s="23"/>
      <c r="CW871" s="23"/>
    </row>
    <row r="872" spans="1:101" s="18" customFormat="1" x14ac:dyDescent="0.4">
      <c r="A872" s="18">
        <v>848</v>
      </c>
      <c r="B872" s="19"/>
      <c r="C872" s="19"/>
      <c r="D872" s="21"/>
      <c r="E872" s="31"/>
      <c r="F872" s="19"/>
      <c r="G872" s="19"/>
      <c r="H872" s="19"/>
      <c r="I872" s="19"/>
      <c r="J872" s="19"/>
      <c r="K872" s="19"/>
      <c r="L872" s="19"/>
      <c r="M872" s="19"/>
      <c r="N872" s="19"/>
      <c r="O872" s="19"/>
      <c r="P872" s="19"/>
      <c r="Q872" s="19"/>
      <c r="R872" s="19"/>
      <c r="S872" s="19"/>
      <c r="T872" s="19"/>
      <c r="AH872" s="23"/>
      <c r="AT872" s="23"/>
      <c r="CU872" s="23"/>
      <c r="CV872" s="23"/>
      <c r="CW872" s="23"/>
    </row>
    <row r="873" spans="1:101" s="18" customFormat="1" x14ac:dyDescent="0.4">
      <c r="A873" s="18">
        <v>849</v>
      </c>
      <c r="B873" s="19"/>
      <c r="C873" s="19"/>
      <c r="D873" s="21"/>
      <c r="E873" s="31"/>
      <c r="F873" s="19"/>
      <c r="G873" s="19"/>
      <c r="H873" s="19"/>
      <c r="I873" s="19"/>
      <c r="J873" s="19"/>
      <c r="K873" s="19"/>
      <c r="L873" s="19"/>
      <c r="M873" s="19"/>
      <c r="N873" s="19"/>
      <c r="O873" s="19"/>
      <c r="P873" s="19"/>
      <c r="Q873" s="19"/>
      <c r="R873" s="19"/>
      <c r="S873" s="19"/>
      <c r="T873" s="19"/>
      <c r="AH873" s="23"/>
      <c r="AT873" s="23"/>
      <c r="CU873" s="23"/>
      <c r="CV873" s="23"/>
      <c r="CW873" s="23"/>
    </row>
    <row r="874" spans="1:101" s="18" customFormat="1" x14ac:dyDescent="0.4">
      <c r="A874" s="18">
        <v>850</v>
      </c>
      <c r="B874" s="19"/>
      <c r="C874" s="19"/>
      <c r="D874" s="21"/>
      <c r="E874" s="31"/>
      <c r="F874" s="19"/>
      <c r="G874" s="19"/>
      <c r="H874" s="19"/>
      <c r="I874" s="19"/>
      <c r="J874" s="19"/>
      <c r="K874" s="19"/>
      <c r="L874" s="19"/>
      <c r="M874" s="19"/>
      <c r="N874" s="19"/>
      <c r="O874" s="19"/>
      <c r="P874" s="19"/>
      <c r="Q874" s="19"/>
      <c r="R874" s="19"/>
      <c r="S874" s="19"/>
      <c r="T874" s="19"/>
      <c r="AH874" s="23"/>
      <c r="AT874" s="23"/>
      <c r="CU874" s="23"/>
      <c r="CV874" s="23"/>
      <c r="CW874" s="23"/>
    </row>
    <row r="875" spans="1:101" s="18" customFormat="1" x14ac:dyDescent="0.4">
      <c r="A875" s="18">
        <v>851</v>
      </c>
      <c r="B875" s="19"/>
      <c r="C875" s="19"/>
      <c r="D875" s="21"/>
      <c r="E875" s="31"/>
      <c r="F875" s="19"/>
      <c r="G875" s="19"/>
      <c r="H875" s="19"/>
      <c r="I875" s="19"/>
      <c r="J875" s="19"/>
      <c r="K875" s="19"/>
      <c r="L875" s="19"/>
      <c r="M875" s="19"/>
      <c r="N875" s="19"/>
      <c r="O875" s="19"/>
      <c r="P875" s="19"/>
      <c r="Q875" s="19"/>
      <c r="R875" s="19"/>
      <c r="S875" s="19"/>
      <c r="T875" s="19"/>
      <c r="AH875" s="23"/>
      <c r="AT875" s="23"/>
      <c r="CU875" s="23"/>
      <c r="CV875" s="23"/>
      <c r="CW875" s="23"/>
    </row>
    <row r="876" spans="1:101" s="18" customFormat="1" x14ac:dyDescent="0.4">
      <c r="A876" s="18">
        <v>852</v>
      </c>
      <c r="B876" s="19"/>
      <c r="C876" s="19"/>
      <c r="D876" s="21"/>
      <c r="E876" s="31"/>
      <c r="F876" s="19"/>
      <c r="G876" s="19"/>
      <c r="H876" s="19"/>
      <c r="I876" s="19"/>
      <c r="J876" s="19"/>
      <c r="K876" s="19"/>
      <c r="L876" s="19"/>
      <c r="M876" s="19"/>
      <c r="N876" s="19"/>
      <c r="O876" s="19"/>
      <c r="P876" s="19"/>
      <c r="Q876" s="19"/>
      <c r="R876" s="19"/>
      <c r="S876" s="19"/>
      <c r="T876" s="19"/>
      <c r="AH876" s="23"/>
      <c r="AT876" s="23"/>
      <c r="CU876" s="23"/>
      <c r="CV876" s="23"/>
      <c r="CW876" s="23"/>
    </row>
    <row r="877" spans="1:101" s="18" customFormat="1" x14ac:dyDescent="0.4">
      <c r="A877" s="18">
        <v>853</v>
      </c>
      <c r="B877" s="19"/>
      <c r="C877" s="19"/>
      <c r="D877" s="21"/>
      <c r="E877" s="31"/>
      <c r="F877" s="19"/>
      <c r="G877" s="19"/>
      <c r="H877" s="19"/>
      <c r="I877" s="19"/>
      <c r="J877" s="19"/>
      <c r="K877" s="19"/>
      <c r="L877" s="19"/>
      <c r="M877" s="19"/>
      <c r="N877" s="19"/>
      <c r="O877" s="19"/>
      <c r="P877" s="19"/>
      <c r="Q877" s="19"/>
      <c r="R877" s="19"/>
      <c r="S877" s="19"/>
      <c r="T877" s="19"/>
      <c r="AH877" s="23"/>
      <c r="AT877" s="23"/>
      <c r="CU877" s="23"/>
      <c r="CV877" s="23"/>
      <c r="CW877" s="23"/>
    </row>
    <row r="878" spans="1:101" s="18" customFormat="1" x14ac:dyDescent="0.4">
      <c r="A878" s="18">
        <v>854</v>
      </c>
      <c r="B878" s="19"/>
      <c r="C878" s="19"/>
      <c r="D878" s="21"/>
      <c r="E878" s="31"/>
      <c r="F878" s="19"/>
      <c r="G878" s="19"/>
      <c r="H878" s="19"/>
      <c r="I878" s="19"/>
      <c r="J878" s="19"/>
      <c r="K878" s="19"/>
      <c r="L878" s="19"/>
      <c r="M878" s="19"/>
      <c r="N878" s="19"/>
      <c r="O878" s="19"/>
      <c r="P878" s="19"/>
      <c r="Q878" s="19"/>
      <c r="R878" s="19"/>
      <c r="S878" s="19"/>
      <c r="T878" s="19"/>
      <c r="AH878" s="23"/>
      <c r="AT878" s="23"/>
      <c r="CU878" s="23"/>
      <c r="CV878" s="23"/>
      <c r="CW878" s="23"/>
    </row>
    <row r="879" spans="1:101" s="18" customFormat="1" x14ac:dyDescent="0.4">
      <c r="A879" s="18">
        <v>855</v>
      </c>
      <c r="B879" s="19"/>
      <c r="C879" s="19"/>
      <c r="D879" s="21"/>
      <c r="E879" s="31"/>
      <c r="F879" s="19"/>
      <c r="G879" s="19"/>
      <c r="H879" s="19"/>
      <c r="I879" s="19"/>
      <c r="J879" s="19"/>
      <c r="K879" s="19"/>
      <c r="L879" s="19"/>
      <c r="M879" s="19"/>
      <c r="N879" s="19"/>
      <c r="O879" s="19"/>
      <c r="P879" s="19"/>
      <c r="Q879" s="19"/>
      <c r="R879" s="19"/>
      <c r="S879" s="19"/>
      <c r="T879" s="19"/>
      <c r="AH879" s="23"/>
      <c r="AT879" s="23"/>
      <c r="CU879" s="23"/>
      <c r="CV879" s="23"/>
      <c r="CW879" s="23"/>
    </row>
    <row r="880" spans="1:101" s="18" customFormat="1" x14ac:dyDescent="0.4">
      <c r="A880" s="18">
        <v>856</v>
      </c>
      <c r="B880" s="19"/>
      <c r="C880" s="19"/>
      <c r="D880" s="21"/>
      <c r="E880" s="31"/>
      <c r="F880" s="19"/>
      <c r="G880" s="19"/>
      <c r="H880" s="19"/>
      <c r="I880" s="19"/>
      <c r="J880" s="19"/>
      <c r="K880" s="19"/>
      <c r="L880" s="19"/>
      <c r="M880" s="19"/>
      <c r="N880" s="19"/>
      <c r="O880" s="19"/>
      <c r="P880" s="19"/>
      <c r="Q880" s="19"/>
      <c r="R880" s="19"/>
      <c r="S880" s="19"/>
      <c r="T880" s="19"/>
      <c r="AH880" s="23"/>
      <c r="AT880" s="23"/>
      <c r="CU880" s="23"/>
      <c r="CV880" s="23"/>
      <c r="CW880" s="23"/>
    </row>
    <row r="881" spans="1:101" s="18" customFormat="1" x14ac:dyDescent="0.4">
      <c r="A881" s="18">
        <v>857</v>
      </c>
      <c r="B881" s="19"/>
      <c r="C881" s="19"/>
      <c r="D881" s="21"/>
      <c r="E881" s="31"/>
      <c r="F881" s="19"/>
      <c r="G881" s="19"/>
      <c r="H881" s="19"/>
      <c r="I881" s="19"/>
      <c r="J881" s="19"/>
      <c r="K881" s="19"/>
      <c r="L881" s="19"/>
      <c r="M881" s="19"/>
      <c r="N881" s="19"/>
      <c r="O881" s="19"/>
      <c r="P881" s="19"/>
      <c r="Q881" s="19"/>
      <c r="R881" s="19"/>
      <c r="S881" s="19"/>
      <c r="T881" s="19"/>
      <c r="AH881" s="23"/>
      <c r="AT881" s="23"/>
      <c r="CU881" s="23"/>
      <c r="CV881" s="23"/>
      <c r="CW881" s="23"/>
    </row>
    <row r="882" spans="1:101" s="18" customFormat="1" x14ac:dyDescent="0.4">
      <c r="A882" s="18">
        <v>858</v>
      </c>
      <c r="B882" s="19"/>
      <c r="C882" s="19"/>
      <c r="D882" s="21"/>
      <c r="E882" s="31"/>
      <c r="F882" s="19"/>
      <c r="G882" s="19"/>
      <c r="H882" s="19"/>
      <c r="I882" s="19"/>
      <c r="J882" s="19"/>
      <c r="K882" s="19"/>
      <c r="L882" s="19"/>
      <c r="M882" s="19"/>
      <c r="N882" s="19"/>
      <c r="O882" s="19"/>
      <c r="P882" s="19"/>
      <c r="Q882" s="19"/>
      <c r="R882" s="19"/>
      <c r="S882" s="19"/>
      <c r="T882" s="19"/>
      <c r="AH882" s="23"/>
      <c r="AT882" s="23"/>
      <c r="CU882" s="23"/>
      <c r="CV882" s="23"/>
      <c r="CW882" s="23"/>
    </row>
    <row r="883" spans="1:101" s="18" customFormat="1" x14ac:dyDescent="0.4">
      <c r="A883" s="18">
        <v>859</v>
      </c>
      <c r="B883" s="19"/>
      <c r="C883" s="19"/>
      <c r="D883" s="21"/>
      <c r="E883" s="31"/>
      <c r="F883" s="19"/>
      <c r="G883" s="19"/>
      <c r="H883" s="19"/>
      <c r="I883" s="19"/>
      <c r="J883" s="19"/>
      <c r="K883" s="19"/>
      <c r="L883" s="19"/>
      <c r="M883" s="19"/>
      <c r="N883" s="19"/>
      <c r="O883" s="19"/>
      <c r="P883" s="19"/>
      <c r="Q883" s="19"/>
      <c r="R883" s="19"/>
      <c r="S883" s="19"/>
      <c r="T883" s="19"/>
      <c r="AH883" s="23"/>
      <c r="AT883" s="23"/>
      <c r="CU883" s="23"/>
      <c r="CV883" s="23"/>
      <c r="CW883" s="23"/>
    </row>
    <row r="884" spans="1:101" s="18" customFormat="1" x14ac:dyDescent="0.4">
      <c r="A884" s="18">
        <v>860</v>
      </c>
      <c r="B884" s="19"/>
      <c r="C884" s="19"/>
      <c r="D884" s="21"/>
      <c r="E884" s="31"/>
      <c r="F884" s="19"/>
      <c r="G884" s="19"/>
      <c r="H884" s="19"/>
      <c r="I884" s="19"/>
      <c r="J884" s="19"/>
      <c r="K884" s="19"/>
      <c r="L884" s="19"/>
      <c r="M884" s="19"/>
      <c r="N884" s="19"/>
      <c r="O884" s="19"/>
      <c r="P884" s="19"/>
      <c r="Q884" s="19"/>
      <c r="R884" s="19"/>
      <c r="S884" s="19"/>
      <c r="T884" s="19"/>
      <c r="AH884" s="23"/>
      <c r="AT884" s="23"/>
      <c r="CU884" s="23"/>
      <c r="CV884" s="23"/>
      <c r="CW884" s="23"/>
    </row>
    <row r="885" spans="1:101" s="18" customFormat="1" x14ac:dyDescent="0.4">
      <c r="A885" s="18">
        <v>861</v>
      </c>
      <c r="B885" s="19"/>
      <c r="C885" s="19"/>
      <c r="D885" s="21"/>
      <c r="E885" s="31"/>
      <c r="F885" s="19"/>
      <c r="G885" s="19"/>
      <c r="H885" s="19"/>
      <c r="I885" s="19"/>
      <c r="J885" s="19"/>
      <c r="K885" s="19"/>
      <c r="L885" s="19"/>
      <c r="M885" s="19"/>
      <c r="N885" s="19"/>
      <c r="O885" s="19"/>
      <c r="P885" s="19"/>
      <c r="Q885" s="19"/>
      <c r="R885" s="19"/>
      <c r="S885" s="19"/>
      <c r="T885" s="19"/>
      <c r="AH885" s="23"/>
      <c r="AT885" s="23"/>
      <c r="CU885" s="23"/>
      <c r="CV885" s="23"/>
      <c r="CW885" s="23"/>
    </row>
    <row r="886" spans="1:101" s="18" customFormat="1" x14ac:dyDescent="0.4">
      <c r="A886" s="18">
        <v>862</v>
      </c>
      <c r="B886" s="19"/>
      <c r="C886" s="19"/>
      <c r="D886" s="21"/>
      <c r="E886" s="31"/>
      <c r="F886" s="19"/>
      <c r="G886" s="19"/>
      <c r="H886" s="19"/>
      <c r="I886" s="19"/>
      <c r="J886" s="19"/>
      <c r="K886" s="19"/>
      <c r="L886" s="19"/>
      <c r="M886" s="19"/>
      <c r="N886" s="19"/>
      <c r="O886" s="19"/>
      <c r="P886" s="19"/>
      <c r="Q886" s="19"/>
      <c r="R886" s="19"/>
      <c r="S886" s="19"/>
      <c r="T886" s="19"/>
      <c r="AH886" s="23"/>
      <c r="AT886" s="23"/>
      <c r="CU886" s="23"/>
      <c r="CV886" s="23"/>
      <c r="CW886" s="23"/>
    </row>
    <row r="887" spans="1:101" s="18" customFormat="1" x14ac:dyDescent="0.4">
      <c r="A887" s="18">
        <v>863</v>
      </c>
      <c r="B887" s="19"/>
      <c r="C887" s="19"/>
      <c r="D887" s="21"/>
      <c r="E887" s="31"/>
      <c r="F887" s="19"/>
      <c r="G887" s="19"/>
      <c r="H887" s="19"/>
      <c r="I887" s="19"/>
      <c r="J887" s="19"/>
      <c r="K887" s="19"/>
      <c r="L887" s="19"/>
      <c r="M887" s="19"/>
      <c r="N887" s="19"/>
      <c r="O887" s="19"/>
      <c r="P887" s="19"/>
      <c r="Q887" s="19"/>
      <c r="R887" s="19"/>
      <c r="S887" s="19"/>
      <c r="T887" s="19"/>
      <c r="AH887" s="23"/>
      <c r="AT887" s="23"/>
      <c r="CU887" s="23"/>
      <c r="CV887" s="23"/>
      <c r="CW887" s="23"/>
    </row>
    <row r="888" spans="1:101" s="18" customFormat="1" x14ac:dyDescent="0.4">
      <c r="A888" s="18">
        <v>864</v>
      </c>
      <c r="B888" s="19"/>
      <c r="C888" s="19"/>
      <c r="D888" s="21"/>
      <c r="E888" s="31"/>
      <c r="F888" s="19"/>
      <c r="G888" s="19"/>
      <c r="H888" s="19"/>
      <c r="I888" s="19"/>
      <c r="J888" s="19"/>
      <c r="K888" s="19"/>
      <c r="L888" s="19"/>
      <c r="M888" s="19"/>
      <c r="N888" s="19"/>
      <c r="O888" s="19"/>
      <c r="P888" s="19"/>
      <c r="Q888" s="19"/>
      <c r="R888" s="19"/>
      <c r="S888" s="19"/>
      <c r="T888" s="19"/>
      <c r="AH888" s="23"/>
      <c r="AT888" s="23"/>
      <c r="CU888" s="23"/>
      <c r="CV888" s="23"/>
      <c r="CW888" s="23"/>
    </row>
    <row r="889" spans="1:101" s="18" customFormat="1" x14ac:dyDescent="0.4">
      <c r="A889" s="18">
        <v>865</v>
      </c>
      <c r="B889" s="19"/>
      <c r="C889" s="19"/>
      <c r="D889" s="21"/>
      <c r="E889" s="31"/>
      <c r="F889" s="19"/>
      <c r="G889" s="19"/>
      <c r="H889" s="19"/>
      <c r="I889" s="19"/>
      <c r="J889" s="19"/>
      <c r="K889" s="19"/>
      <c r="L889" s="19"/>
      <c r="M889" s="19"/>
      <c r="N889" s="19"/>
      <c r="O889" s="19"/>
      <c r="P889" s="19"/>
      <c r="Q889" s="19"/>
      <c r="R889" s="19"/>
      <c r="S889" s="19"/>
      <c r="T889" s="19"/>
      <c r="AH889" s="23"/>
      <c r="AT889" s="23"/>
      <c r="CU889" s="23"/>
      <c r="CV889" s="23"/>
      <c r="CW889" s="23"/>
    </row>
    <row r="890" spans="1:101" s="18" customFormat="1" x14ac:dyDescent="0.4">
      <c r="A890" s="18">
        <v>866</v>
      </c>
      <c r="B890" s="19"/>
      <c r="C890" s="19"/>
      <c r="D890" s="21"/>
      <c r="E890" s="31"/>
      <c r="F890" s="19"/>
      <c r="G890" s="19"/>
      <c r="H890" s="19"/>
      <c r="I890" s="19"/>
      <c r="J890" s="19"/>
      <c r="K890" s="19"/>
      <c r="L890" s="19"/>
      <c r="M890" s="19"/>
      <c r="N890" s="19"/>
      <c r="O890" s="19"/>
      <c r="P890" s="19"/>
      <c r="Q890" s="19"/>
      <c r="R890" s="19"/>
      <c r="S890" s="19"/>
      <c r="T890" s="19"/>
      <c r="AH890" s="23"/>
      <c r="AT890" s="23"/>
      <c r="CU890" s="23"/>
      <c r="CV890" s="23"/>
      <c r="CW890" s="23"/>
    </row>
    <row r="891" spans="1:101" s="18" customFormat="1" x14ac:dyDescent="0.4">
      <c r="A891" s="18">
        <v>867</v>
      </c>
      <c r="B891" s="19"/>
      <c r="C891" s="19"/>
      <c r="D891" s="21"/>
      <c r="E891" s="31"/>
      <c r="F891" s="19"/>
      <c r="G891" s="19"/>
      <c r="H891" s="19"/>
      <c r="I891" s="19"/>
      <c r="J891" s="19"/>
      <c r="K891" s="19"/>
      <c r="L891" s="19"/>
      <c r="M891" s="19"/>
      <c r="N891" s="19"/>
      <c r="O891" s="19"/>
      <c r="P891" s="19"/>
      <c r="Q891" s="19"/>
      <c r="R891" s="19"/>
      <c r="S891" s="19"/>
      <c r="T891" s="19"/>
      <c r="AH891" s="23"/>
      <c r="AT891" s="23"/>
      <c r="CU891" s="23"/>
      <c r="CV891" s="23"/>
      <c r="CW891" s="23"/>
    </row>
    <row r="892" spans="1:101" s="18" customFormat="1" x14ac:dyDescent="0.4">
      <c r="A892" s="18">
        <v>868</v>
      </c>
      <c r="B892" s="19"/>
      <c r="C892" s="19"/>
      <c r="D892" s="21"/>
      <c r="E892" s="31"/>
      <c r="F892" s="19"/>
      <c r="G892" s="19"/>
      <c r="H892" s="19"/>
      <c r="I892" s="19"/>
      <c r="J892" s="19"/>
      <c r="K892" s="19"/>
      <c r="L892" s="19"/>
      <c r="M892" s="19"/>
      <c r="N892" s="19"/>
      <c r="O892" s="19"/>
      <c r="P892" s="19"/>
      <c r="Q892" s="19"/>
      <c r="R892" s="19"/>
      <c r="S892" s="19"/>
      <c r="T892" s="19"/>
      <c r="AH892" s="23"/>
      <c r="AT892" s="23"/>
      <c r="CU892" s="23"/>
      <c r="CV892" s="23"/>
      <c r="CW892" s="23"/>
    </row>
    <row r="893" spans="1:101" s="18" customFormat="1" x14ac:dyDescent="0.4">
      <c r="A893" s="18">
        <v>869</v>
      </c>
      <c r="B893" s="19"/>
      <c r="C893" s="19"/>
      <c r="D893" s="21"/>
      <c r="E893" s="31"/>
      <c r="F893" s="19"/>
      <c r="G893" s="19"/>
      <c r="H893" s="19"/>
      <c r="I893" s="19"/>
      <c r="J893" s="19"/>
      <c r="K893" s="19"/>
      <c r="L893" s="19"/>
      <c r="M893" s="19"/>
      <c r="N893" s="19"/>
      <c r="O893" s="19"/>
      <c r="P893" s="19"/>
      <c r="Q893" s="19"/>
      <c r="R893" s="19"/>
      <c r="S893" s="19"/>
      <c r="T893" s="19"/>
      <c r="AH893" s="23"/>
      <c r="AT893" s="23"/>
      <c r="CU893" s="23"/>
      <c r="CV893" s="23"/>
      <c r="CW893" s="23"/>
    </row>
    <row r="894" spans="1:101" s="18" customFormat="1" x14ac:dyDescent="0.4">
      <c r="A894" s="18">
        <v>870</v>
      </c>
      <c r="B894" s="19"/>
      <c r="C894" s="19"/>
      <c r="D894" s="21"/>
      <c r="E894" s="31"/>
      <c r="F894" s="19"/>
      <c r="G894" s="19"/>
      <c r="H894" s="19"/>
      <c r="I894" s="19"/>
      <c r="J894" s="19"/>
      <c r="K894" s="19"/>
      <c r="L894" s="19"/>
      <c r="M894" s="19"/>
      <c r="N894" s="19"/>
      <c r="O894" s="19"/>
      <c r="P894" s="19"/>
      <c r="Q894" s="19"/>
      <c r="R894" s="19"/>
      <c r="S894" s="19"/>
      <c r="T894" s="19"/>
      <c r="AH894" s="23"/>
      <c r="AT894" s="23"/>
      <c r="CU894" s="23"/>
      <c r="CV894" s="23"/>
      <c r="CW894" s="23"/>
    </row>
    <row r="895" spans="1:101" s="18" customFormat="1" x14ac:dyDescent="0.4">
      <c r="A895" s="18">
        <v>871</v>
      </c>
      <c r="B895" s="19"/>
      <c r="C895" s="19"/>
      <c r="D895" s="21"/>
      <c r="E895" s="31"/>
      <c r="F895" s="19"/>
      <c r="G895" s="19"/>
      <c r="H895" s="19"/>
      <c r="I895" s="19"/>
      <c r="J895" s="19"/>
      <c r="K895" s="19"/>
      <c r="L895" s="19"/>
      <c r="M895" s="19"/>
      <c r="N895" s="19"/>
      <c r="O895" s="19"/>
      <c r="P895" s="19"/>
      <c r="Q895" s="19"/>
      <c r="R895" s="19"/>
      <c r="S895" s="19"/>
      <c r="T895" s="19"/>
      <c r="AH895" s="23"/>
      <c r="AT895" s="23"/>
      <c r="CU895" s="23"/>
      <c r="CV895" s="23"/>
      <c r="CW895" s="23"/>
    </row>
    <row r="896" spans="1:101" s="18" customFormat="1" x14ac:dyDescent="0.4">
      <c r="A896" s="18">
        <v>872</v>
      </c>
      <c r="B896" s="19"/>
      <c r="C896" s="19"/>
      <c r="D896" s="21"/>
      <c r="E896" s="31"/>
      <c r="F896" s="19"/>
      <c r="G896" s="19"/>
      <c r="H896" s="19"/>
      <c r="I896" s="19"/>
      <c r="J896" s="19"/>
      <c r="K896" s="19"/>
      <c r="L896" s="19"/>
      <c r="M896" s="19"/>
      <c r="N896" s="19"/>
      <c r="O896" s="19"/>
      <c r="P896" s="19"/>
      <c r="Q896" s="19"/>
      <c r="R896" s="19"/>
      <c r="S896" s="19"/>
      <c r="T896" s="19"/>
      <c r="AH896" s="23"/>
      <c r="AT896" s="23"/>
      <c r="CU896" s="23"/>
      <c r="CV896" s="23"/>
      <c r="CW896" s="23"/>
    </row>
    <row r="897" spans="1:101" s="18" customFormat="1" x14ac:dyDescent="0.4">
      <c r="A897" s="18">
        <v>873</v>
      </c>
      <c r="B897" s="19"/>
      <c r="C897" s="19"/>
      <c r="D897" s="21"/>
      <c r="E897" s="31"/>
      <c r="F897" s="19"/>
      <c r="G897" s="19"/>
      <c r="H897" s="19"/>
      <c r="I897" s="19"/>
      <c r="J897" s="19"/>
      <c r="K897" s="19"/>
      <c r="L897" s="19"/>
      <c r="M897" s="19"/>
      <c r="N897" s="19"/>
      <c r="O897" s="19"/>
      <c r="P897" s="19"/>
      <c r="Q897" s="19"/>
      <c r="R897" s="19"/>
      <c r="S897" s="19"/>
      <c r="T897" s="19"/>
      <c r="AH897" s="23"/>
      <c r="AT897" s="23"/>
      <c r="CU897" s="23"/>
      <c r="CV897" s="23"/>
      <c r="CW897" s="23"/>
    </row>
    <row r="898" spans="1:101" s="18" customFormat="1" x14ac:dyDescent="0.4">
      <c r="A898" s="18">
        <v>874</v>
      </c>
      <c r="B898" s="19"/>
      <c r="C898" s="19"/>
      <c r="D898" s="21"/>
      <c r="E898" s="31"/>
      <c r="F898" s="19"/>
      <c r="G898" s="19"/>
      <c r="H898" s="19"/>
      <c r="I898" s="19"/>
      <c r="J898" s="19"/>
      <c r="K898" s="19"/>
      <c r="L898" s="19"/>
      <c r="M898" s="19"/>
      <c r="N898" s="19"/>
      <c r="O898" s="19"/>
      <c r="P898" s="19"/>
      <c r="Q898" s="19"/>
      <c r="R898" s="19"/>
      <c r="S898" s="19"/>
      <c r="T898" s="19"/>
      <c r="AH898" s="23"/>
      <c r="AT898" s="23"/>
      <c r="CU898" s="23"/>
      <c r="CV898" s="23"/>
      <c r="CW898" s="23"/>
    </row>
    <row r="899" spans="1:101" s="18" customFormat="1" x14ac:dyDescent="0.4">
      <c r="A899" s="18">
        <v>875</v>
      </c>
      <c r="B899" s="19"/>
      <c r="C899" s="19"/>
      <c r="D899" s="21"/>
      <c r="E899" s="31"/>
      <c r="F899" s="19"/>
      <c r="G899" s="19"/>
      <c r="H899" s="19"/>
      <c r="I899" s="19"/>
      <c r="J899" s="19"/>
      <c r="K899" s="19"/>
      <c r="L899" s="19"/>
      <c r="M899" s="19"/>
      <c r="N899" s="19"/>
      <c r="O899" s="19"/>
      <c r="P899" s="19"/>
      <c r="Q899" s="19"/>
      <c r="R899" s="19"/>
      <c r="S899" s="19"/>
      <c r="T899" s="19"/>
      <c r="AH899" s="23"/>
      <c r="AT899" s="23"/>
      <c r="CU899" s="23"/>
      <c r="CV899" s="23"/>
      <c r="CW899" s="23"/>
    </row>
    <row r="900" spans="1:101" s="18" customFormat="1" x14ac:dyDescent="0.4">
      <c r="A900" s="18">
        <v>876</v>
      </c>
      <c r="B900" s="19"/>
      <c r="C900" s="19"/>
      <c r="D900" s="21"/>
      <c r="E900" s="31"/>
      <c r="F900" s="19"/>
      <c r="G900" s="19"/>
      <c r="H900" s="19"/>
      <c r="I900" s="19"/>
      <c r="J900" s="19"/>
      <c r="K900" s="19"/>
      <c r="L900" s="19"/>
      <c r="M900" s="19"/>
      <c r="N900" s="19"/>
      <c r="O900" s="19"/>
      <c r="P900" s="19"/>
      <c r="Q900" s="19"/>
      <c r="R900" s="19"/>
      <c r="S900" s="19"/>
      <c r="T900" s="19"/>
      <c r="AH900" s="23"/>
      <c r="AT900" s="23"/>
      <c r="CU900" s="23"/>
      <c r="CV900" s="23"/>
      <c r="CW900" s="23"/>
    </row>
    <row r="901" spans="1:101" s="18" customFormat="1" x14ac:dyDescent="0.4">
      <c r="A901" s="18">
        <v>877</v>
      </c>
      <c r="B901" s="19"/>
      <c r="C901" s="19"/>
      <c r="D901" s="21"/>
      <c r="E901" s="31"/>
      <c r="F901" s="19"/>
      <c r="G901" s="19"/>
      <c r="H901" s="19"/>
      <c r="I901" s="19"/>
      <c r="J901" s="19"/>
      <c r="K901" s="19"/>
      <c r="L901" s="19"/>
      <c r="M901" s="19"/>
      <c r="N901" s="19"/>
      <c r="O901" s="19"/>
      <c r="P901" s="19"/>
      <c r="Q901" s="19"/>
      <c r="R901" s="19"/>
      <c r="S901" s="19"/>
      <c r="T901" s="19"/>
      <c r="AH901" s="23"/>
      <c r="AT901" s="23"/>
      <c r="CU901" s="23"/>
      <c r="CV901" s="23"/>
      <c r="CW901" s="23"/>
    </row>
    <row r="902" spans="1:101" s="18" customFormat="1" x14ac:dyDescent="0.4">
      <c r="A902" s="18">
        <v>878</v>
      </c>
      <c r="B902" s="19"/>
      <c r="C902" s="19"/>
      <c r="D902" s="21"/>
      <c r="E902" s="31"/>
      <c r="F902" s="19"/>
      <c r="G902" s="19"/>
      <c r="H902" s="19"/>
      <c r="I902" s="19"/>
      <c r="J902" s="19"/>
      <c r="K902" s="19"/>
      <c r="L902" s="19"/>
      <c r="M902" s="19"/>
      <c r="N902" s="19"/>
      <c r="O902" s="19"/>
      <c r="P902" s="19"/>
      <c r="Q902" s="19"/>
      <c r="R902" s="19"/>
      <c r="S902" s="19"/>
      <c r="T902" s="19"/>
      <c r="AH902" s="23"/>
      <c r="AT902" s="23"/>
      <c r="CU902" s="23"/>
      <c r="CV902" s="23"/>
      <c r="CW902" s="23"/>
    </row>
    <row r="903" spans="1:101" s="18" customFormat="1" x14ac:dyDescent="0.4">
      <c r="A903" s="18">
        <v>879</v>
      </c>
      <c r="B903" s="19"/>
      <c r="C903" s="19"/>
      <c r="D903" s="21"/>
      <c r="E903" s="31"/>
      <c r="F903" s="19"/>
      <c r="G903" s="19"/>
      <c r="H903" s="19"/>
      <c r="I903" s="19"/>
      <c r="J903" s="19"/>
      <c r="K903" s="19"/>
      <c r="L903" s="19"/>
      <c r="M903" s="19"/>
      <c r="N903" s="19"/>
      <c r="O903" s="19"/>
      <c r="P903" s="19"/>
      <c r="Q903" s="19"/>
      <c r="R903" s="19"/>
      <c r="S903" s="19"/>
      <c r="T903" s="19"/>
      <c r="AH903" s="23"/>
      <c r="AT903" s="23"/>
      <c r="CU903" s="23"/>
      <c r="CV903" s="23"/>
      <c r="CW903" s="23"/>
    </row>
    <row r="904" spans="1:101" s="18" customFormat="1" x14ac:dyDescent="0.4">
      <c r="A904" s="18">
        <v>880</v>
      </c>
      <c r="B904" s="19"/>
      <c r="C904" s="19"/>
      <c r="D904" s="21"/>
      <c r="E904" s="31"/>
      <c r="F904" s="19"/>
      <c r="G904" s="19"/>
      <c r="H904" s="19"/>
      <c r="I904" s="19"/>
      <c r="J904" s="19"/>
      <c r="K904" s="19"/>
      <c r="L904" s="19"/>
      <c r="M904" s="19"/>
      <c r="N904" s="19"/>
      <c r="O904" s="19"/>
      <c r="P904" s="19"/>
      <c r="Q904" s="19"/>
      <c r="R904" s="19"/>
      <c r="S904" s="19"/>
      <c r="T904" s="19"/>
      <c r="AH904" s="23"/>
      <c r="AT904" s="23"/>
      <c r="CU904" s="23"/>
      <c r="CV904" s="23"/>
      <c r="CW904" s="23"/>
    </row>
    <row r="905" spans="1:101" s="18" customFormat="1" x14ac:dyDescent="0.4">
      <c r="A905" s="18">
        <v>881</v>
      </c>
      <c r="B905" s="19"/>
      <c r="C905" s="19"/>
      <c r="D905" s="21"/>
      <c r="E905" s="31"/>
      <c r="F905" s="19"/>
      <c r="G905" s="19"/>
      <c r="H905" s="19"/>
      <c r="I905" s="19"/>
      <c r="J905" s="19"/>
      <c r="K905" s="19"/>
      <c r="L905" s="19"/>
      <c r="M905" s="19"/>
      <c r="N905" s="19"/>
      <c r="O905" s="19"/>
      <c r="P905" s="19"/>
      <c r="Q905" s="19"/>
      <c r="R905" s="19"/>
      <c r="S905" s="19"/>
      <c r="T905" s="19"/>
      <c r="AH905" s="23"/>
      <c r="AT905" s="23"/>
      <c r="CU905" s="23"/>
      <c r="CV905" s="23"/>
      <c r="CW905" s="23"/>
    </row>
    <row r="906" spans="1:101" s="18" customFormat="1" x14ac:dyDescent="0.4">
      <c r="A906" s="18">
        <v>882</v>
      </c>
      <c r="B906" s="19"/>
      <c r="C906" s="19"/>
      <c r="D906" s="21"/>
      <c r="E906" s="31"/>
      <c r="F906" s="19"/>
      <c r="G906" s="19"/>
      <c r="H906" s="19"/>
      <c r="I906" s="19"/>
      <c r="J906" s="19"/>
      <c r="K906" s="19"/>
      <c r="L906" s="19"/>
      <c r="M906" s="19"/>
      <c r="N906" s="19"/>
      <c r="O906" s="19"/>
      <c r="P906" s="19"/>
      <c r="Q906" s="19"/>
      <c r="R906" s="19"/>
      <c r="S906" s="19"/>
      <c r="T906" s="19"/>
      <c r="AH906" s="23"/>
      <c r="AT906" s="23"/>
      <c r="CU906" s="23"/>
      <c r="CV906" s="23"/>
      <c r="CW906" s="23"/>
    </row>
    <row r="907" spans="1:101" s="18" customFormat="1" x14ac:dyDescent="0.4">
      <c r="A907" s="18">
        <v>883</v>
      </c>
      <c r="B907" s="19"/>
      <c r="C907" s="19"/>
      <c r="D907" s="21"/>
      <c r="E907" s="31"/>
      <c r="F907" s="19"/>
      <c r="G907" s="19"/>
      <c r="H907" s="19"/>
      <c r="I907" s="19"/>
      <c r="J907" s="19"/>
      <c r="K907" s="19"/>
      <c r="L907" s="19"/>
      <c r="M907" s="19"/>
      <c r="N907" s="19"/>
      <c r="O907" s="19"/>
      <c r="P907" s="19"/>
      <c r="Q907" s="19"/>
      <c r="R907" s="19"/>
      <c r="S907" s="19"/>
      <c r="T907" s="19"/>
      <c r="AH907" s="23"/>
      <c r="AT907" s="23"/>
      <c r="CU907" s="23"/>
      <c r="CV907" s="23"/>
      <c r="CW907" s="23"/>
    </row>
    <row r="908" spans="1:101" s="18" customFormat="1" x14ac:dyDescent="0.4">
      <c r="A908" s="18">
        <v>884</v>
      </c>
      <c r="B908" s="19"/>
      <c r="C908" s="19"/>
      <c r="D908" s="21"/>
      <c r="E908" s="31"/>
      <c r="F908" s="19"/>
      <c r="G908" s="19"/>
      <c r="H908" s="19"/>
      <c r="I908" s="19"/>
      <c r="J908" s="19"/>
      <c r="K908" s="19"/>
      <c r="L908" s="19"/>
      <c r="M908" s="19"/>
      <c r="N908" s="19"/>
      <c r="O908" s="19"/>
      <c r="P908" s="19"/>
      <c r="Q908" s="19"/>
      <c r="R908" s="19"/>
      <c r="S908" s="19"/>
      <c r="T908" s="19"/>
      <c r="AH908" s="23"/>
      <c r="AT908" s="23"/>
      <c r="CU908" s="23"/>
      <c r="CV908" s="23"/>
      <c r="CW908" s="23"/>
    </row>
    <row r="909" spans="1:101" s="18" customFormat="1" x14ac:dyDescent="0.4">
      <c r="A909" s="18">
        <v>885</v>
      </c>
      <c r="B909" s="19"/>
      <c r="C909" s="19"/>
      <c r="D909" s="21"/>
      <c r="E909" s="31"/>
      <c r="F909" s="19"/>
      <c r="G909" s="19"/>
      <c r="H909" s="19"/>
      <c r="I909" s="19"/>
      <c r="J909" s="19"/>
      <c r="K909" s="19"/>
      <c r="L909" s="19"/>
      <c r="M909" s="19"/>
      <c r="N909" s="19"/>
      <c r="O909" s="19"/>
      <c r="P909" s="19"/>
      <c r="Q909" s="19"/>
      <c r="R909" s="19"/>
      <c r="S909" s="19"/>
      <c r="T909" s="19"/>
      <c r="AH909" s="23"/>
      <c r="AT909" s="23"/>
      <c r="CU909" s="23"/>
      <c r="CV909" s="23"/>
      <c r="CW909" s="23"/>
    </row>
    <row r="910" spans="1:101" s="18" customFormat="1" x14ac:dyDescent="0.4">
      <c r="A910" s="18">
        <v>886</v>
      </c>
      <c r="B910" s="19"/>
      <c r="C910" s="19"/>
      <c r="D910" s="21"/>
      <c r="E910" s="31"/>
      <c r="F910" s="19"/>
      <c r="G910" s="19"/>
      <c r="H910" s="19"/>
      <c r="I910" s="19"/>
      <c r="J910" s="19"/>
      <c r="K910" s="19"/>
      <c r="L910" s="19"/>
      <c r="M910" s="19"/>
      <c r="N910" s="19"/>
      <c r="O910" s="19"/>
      <c r="P910" s="19"/>
      <c r="Q910" s="19"/>
      <c r="R910" s="19"/>
      <c r="S910" s="19"/>
      <c r="T910" s="19"/>
      <c r="AH910" s="23"/>
      <c r="AT910" s="23"/>
      <c r="CU910" s="23"/>
      <c r="CV910" s="23"/>
      <c r="CW910" s="23"/>
    </row>
    <row r="911" spans="1:101" s="18" customFormat="1" x14ac:dyDescent="0.4">
      <c r="A911" s="18">
        <v>887</v>
      </c>
      <c r="B911" s="19"/>
      <c r="C911" s="19"/>
      <c r="D911" s="21"/>
      <c r="E911" s="31"/>
      <c r="F911" s="19"/>
      <c r="G911" s="19"/>
      <c r="H911" s="19"/>
      <c r="I911" s="19"/>
      <c r="J911" s="19"/>
      <c r="K911" s="19"/>
      <c r="L911" s="19"/>
      <c r="M911" s="19"/>
      <c r="N911" s="19"/>
      <c r="O911" s="19"/>
      <c r="P911" s="19"/>
      <c r="Q911" s="19"/>
      <c r="R911" s="19"/>
      <c r="S911" s="19"/>
      <c r="T911" s="19"/>
      <c r="AH911" s="23"/>
      <c r="AT911" s="23"/>
      <c r="CU911" s="23"/>
      <c r="CV911" s="23"/>
      <c r="CW911" s="23"/>
    </row>
    <row r="912" spans="1:101" s="18" customFormat="1" x14ac:dyDescent="0.4">
      <c r="A912" s="18">
        <v>888</v>
      </c>
      <c r="B912" s="19"/>
      <c r="C912" s="19"/>
      <c r="D912" s="21"/>
      <c r="E912" s="31"/>
      <c r="F912" s="19"/>
      <c r="G912" s="19"/>
      <c r="H912" s="19"/>
      <c r="I912" s="19"/>
      <c r="J912" s="19"/>
      <c r="K912" s="19"/>
      <c r="L912" s="19"/>
      <c r="M912" s="19"/>
      <c r="N912" s="19"/>
      <c r="O912" s="19"/>
      <c r="P912" s="19"/>
      <c r="Q912" s="19"/>
      <c r="R912" s="19"/>
      <c r="S912" s="19"/>
      <c r="T912" s="19"/>
      <c r="AH912" s="23"/>
      <c r="AT912" s="23"/>
      <c r="CU912" s="23"/>
      <c r="CV912" s="23"/>
      <c r="CW912" s="23"/>
    </row>
    <row r="913" spans="1:101" s="18" customFormat="1" x14ac:dyDescent="0.4">
      <c r="A913" s="18">
        <v>889</v>
      </c>
      <c r="B913" s="19"/>
      <c r="C913" s="19"/>
      <c r="D913" s="21"/>
      <c r="E913" s="31"/>
      <c r="F913" s="19"/>
      <c r="G913" s="19"/>
      <c r="H913" s="19"/>
      <c r="I913" s="19"/>
      <c r="J913" s="19"/>
      <c r="K913" s="19"/>
      <c r="L913" s="19"/>
      <c r="M913" s="19"/>
      <c r="N913" s="19"/>
      <c r="O913" s="19"/>
      <c r="P913" s="19"/>
      <c r="Q913" s="19"/>
      <c r="R913" s="19"/>
      <c r="S913" s="19"/>
      <c r="T913" s="19"/>
      <c r="AH913" s="23"/>
      <c r="AT913" s="23"/>
      <c r="CU913" s="23"/>
      <c r="CV913" s="23"/>
      <c r="CW913" s="23"/>
    </row>
    <row r="914" spans="1:101" s="18" customFormat="1" x14ac:dyDescent="0.4">
      <c r="A914" s="18">
        <v>890</v>
      </c>
      <c r="B914" s="19"/>
      <c r="C914" s="19"/>
      <c r="D914" s="21"/>
      <c r="E914" s="31"/>
      <c r="F914" s="19"/>
      <c r="G914" s="19"/>
      <c r="H914" s="19"/>
      <c r="I914" s="19"/>
      <c r="J914" s="19"/>
      <c r="K914" s="19"/>
      <c r="L914" s="19"/>
      <c r="M914" s="19"/>
      <c r="N914" s="19"/>
      <c r="O914" s="19"/>
      <c r="P914" s="19"/>
      <c r="Q914" s="19"/>
      <c r="R914" s="19"/>
      <c r="S914" s="19"/>
      <c r="T914" s="19"/>
      <c r="AH914" s="23"/>
      <c r="AT914" s="23"/>
      <c r="CU914" s="23"/>
      <c r="CV914" s="23"/>
      <c r="CW914" s="23"/>
    </row>
    <row r="915" spans="1:101" s="18" customFormat="1" x14ac:dyDescent="0.4">
      <c r="A915" s="18">
        <v>891</v>
      </c>
      <c r="B915" s="19"/>
      <c r="C915" s="19"/>
      <c r="D915" s="21"/>
      <c r="E915" s="31"/>
      <c r="F915" s="19"/>
      <c r="G915" s="19"/>
      <c r="H915" s="19"/>
      <c r="I915" s="19"/>
      <c r="J915" s="19"/>
      <c r="K915" s="19"/>
      <c r="L915" s="19"/>
      <c r="M915" s="19"/>
      <c r="N915" s="19"/>
      <c r="O915" s="19"/>
      <c r="P915" s="19"/>
      <c r="Q915" s="19"/>
      <c r="R915" s="19"/>
      <c r="S915" s="19"/>
      <c r="T915" s="19"/>
      <c r="AH915" s="23"/>
      <c r="AT915" s="23"/>
      <c r="CU915" s="23"/>
      <c r="CV915" s="23"/>
      <c r="CW915" s="23"/>
    </row>
    <row r="916" spans="1:101" s="18" customFormat="1" x14ac:dyDescent="0.4">
      <c r="A916" s="18">
        <v>892</v>
      </c>
      <c r="B916" s="19"/>
      <c r="C916" s="19"/>
      <c r="D916" s="21"/>
      <c r="E916" s="31"/>
      <c r="F916" s="19"/>
      <c r="G916" s="19"/>
      <c r="H916" s="19"/>
      <c r="I916" s="19"/>
      <c r="J916" s="19"/>
      <c r="K916" s="19"/>
      <c r="L916" s="19"/>
      <c r="M916" s="19"/>
      <c r="N916" s="19"/>
      <c r="O916" s="19"/>
      <c r="P916" s="19"/>
      <c r="Q916" s="19"/>
      <c r="R916" s="19"/>
      <c r="S916" s="19"/>
      <c r="T916" s="19"/>
      <c r="AH916" s="23"/>
      <c r="AT916" s="23"/>
      <c r="CU916" s="23"/>
      <c r="CV916" s="23"/>
      <c r="CW916" s="23"/>
    </row>
    <row r="917" spans="1:101" s="18" customFormat="1" x14ac:dyDescent="0.4">
      <c r="A917" s="18">
        <v>893</v>
      </c>
      <c r="B917" s="19"/>
      <c r="C917" s="19"/>
      <c r="D917" s="21"/>
      <c r="E917" s="31"/>
      <c r="F917" s="19"/>
      <c r="G917" s="19"/>
      <c r="H917" s="19"/>
      <c r="I917" s="19"/>
      <c r="J917" s="19"/>
      <c r="K917" s="19"/>
      <c r="L917" s="19"/>
      <c r="M917" s="19"/>
      <c r="N917" s="19"/>
      <c r="O917" s="19"/>
      <c r="P917" s="19"/>
      <c r="Q917" s="19"/>
      <c r="R917" s="19"/>
      <c r="S917" s="19"/>
      <c r="T917" s="19"/>
      <c r="AH917" s="23"/>
      <c r="AT917" s="23"/>
      <c r="CU917" s="23"/>
      <c r="CV917" s="23"/>
      <c r="CW917" s="23"/>
    </row>
    <row r="918" spans="1:101" s="18" customFormat="1" x14ac:dyDescent="0.4">
      <c r="A918" s="18">
        <v>894</v>
      </c>
      <c r="B918" s="19"/>
      <c r="C918" s="19"/>
      <c r="D918" s="21"/>
      <c r="E918" s="31"/>
      <c r="F918" s="19"/>
      <c r="G918" s="19"/>
      <c r="H918" s="19"/>
      <c r="I918" s="19"/>
      <c r="J918" s="19"/>
      <c r="K918" s="19"/>
      <c r="L918" s="19"/>
      <c r="M918" s="19"/>
      <c r="N918" s="19"/>
      <c r="O918" s="19"/>
      <c r="P918" s="19"/>
      <c r="Q918" s="19"/>
      <c r="R918" s="19"/>
      <c r="S918" s="19"/>
      <c r="T918" s="19"/>
      <c r="AH918" s="23"/>
      <c r="AT918" s="23"/>
      <c r="CU918" s="23"/>
      <c r="CV918" s="23"/>
      <c r="CW918" s="23"/>
    </row>
    <row r="919" spans="1:101" s="18" customFormat="1" x14ac:dyDescent="0.4">
      <c r="A919" s="18">
        <v>895</v>
      </c>
      <c r="B919" s="19"/>
      <c r="C919" s="19"/>
      <c r="D919" s="21"/>
      <c r="E919" s="31"/>
      <c r="F919" s="19"/>
      <c r="G919" s="19"/>
      <c r="H919" s="19"/>
      <c r="I919" s="19"/>
      <c r="J919" s="19"/>
      <c r="K919" s="19"/>
      <c r="L919" s="19"/>
      <c r="M919" s="19"/>
      <c r="N919" s="19"/>
      <c r="O919" s="19"/>
      <c r="P919" s="19"/>
      <c r="Q919" s="19"/>
      <c r="R919" s="19"/>
      <c r="S919" s="19"/>
      <c r="T919" s="19"/>
      <c r="AH919" s="23"/>
      <c r="AT919" s="23"/>
      <c r="CU919" s="23"/>
      <c r="CV919" s="23"/>
      <c r="CW919" s="23"/>
    </row>
    <row r="920" spans="1:101" s="18" customFormat="1" x14ac:dyDescent="0.4">
      <c r="A920" s="18">
        <v>896</v>
      </c>
      <c r="B920" s="19"/>
      <c r="C920" s="19"/>
      <c r="D920" s="21"/>
      <c r="E920" s="31"/>
      <c r="F920" s="19"/>
      <c r="G920" s="19"/>
      <c r="H920" s="19"/>
      <c r="I920" s="19"/>
      <c r="J920" s="19"/>
      <c r="K920" s="19"/>
      <c r="L920" s="19"/>
      <c r="M920" s="19"/>
      <c r="N920" s="19"/>
      <c r="O920" s="19"/>
      <c r="P920" s="19"/>
      <c r="Q920" s="19"/>
      <c r="R920" s="19"/>
      <c r="S920" s="19"/>
      <c r="T920" s="19"/>
      <c r="AH920" s="23"/>
      <c r="AT920" s="23"/>
      <c r="CU920" s="23"/>
      <c r="CV920" s="23"/>
      <c r="CW920" s="23"/>
    </row>
    <row r="921" spans="1:101" s="18" customFormat="1" x14ac:dyDescent="0.4">
      <c r="A921" s="18">
        <v>897</v>
      </c>
      <c r="B921" s="19"/>
      <c r="C921" s="19"/>
      <c r="D921" s="21"/>
      <c r="E921" s="31"/>
      <c r="F921" s="19"/>
      <c r="G921" s="19"/>
      <c r="H921" s="19"/>
      <c r="I921" s="19"/>
      <c r="J921" s="19"/>
      <c r="K921" s="19"/>
      <c r="L921" s="19"/>
      <c r="M921" s="19"/>
      <c r="N921" s="19"/>
      <c r="O921" s="19"/>
      <c r="P921" s="19"/>
      <c r="Q921" s="19"/>
      <c r="R921" s="19"/>
      <c r="S921" s="19"/>
      <c r="T921" s="19"/>
      <c r="AH921" s="23"/>
      <c r="AT921" s="23"/>
      <c r="CU921" s="23"/>
      <c r="CV921" s="23"/>
      <c r="CW921" s="23"/>
    </row>
    <row r="922" spans="1:101" s="18" customFormat="1" x14ac:dyDescent="0.4">
      <c r="A922" s="18">
        <v>898</v>
      </c>
      <c r="B922" s="19"/>
      <c r="C922" s="19"/>
      <c r="D922" s="21"/>
      <c r="E922" s="31"/>
      <c r="F922" s="19"/>
      <c r="G922" s="19"/>
      <c r="H922" s="19"/>
      <c r="I922" s="19"/>
      <c r="J922" s="19"/>
      <c r="K922" s="19"/>
      <c r="L922" s="19"/>
      <c r="M922" s="19"/>
      <c r="N922" s="19"/>
      <c r="O922" s="19"/>
      <c r="P922" s="19"/>
      <c r="Q922" s="19"/>
      <c r="R922" s="19"/>
      <c r="S922" s="19"/>
      <c r="T922" s="19"/>
      <c r="AH922" s="23"/>
      <c r="AT922" s="23"/>
      <c r="CU922" s="23"/>
      <c r="CV922" s="23"/>
      <c r="CW922" s="23"/>
    </row>
    <row r="923" spans="1:101" s="18" customFormat="1" x14ac:dyDescent="0.4">
      <c r="A923" s="18">
        <v>899</v>
      </c>
      <c r="B923" s="19"/>
      <c r="C923" s="19"/>
      <c r="D923" s="21"/>
      <c r="E923" s="31"/>
      <c r="F923" s="19"/>
      <c r="G923" s="19"/>
      <c r="H923" s="19"/>
      <c r="I923" s="19"/>
      <c r="J923" s="19"/>
      <c r="K923" s="19"/>
      <c r="L923" s="19"/>
      <c r="M923" s="19"/>
      <c r="N923" s="19"/>
      <c r="O923" s="19"/>
      <c r="P923" s="19"/>
      <c r="Q923" s="19"/>
      <c r="R923" s="19"/>
      <c r="S923" s="19"/>
      <c r="T923" s="19"/>
      <c r="AH923" s="23"/>
      <c r="AT923" s="23"/>
      <c r="CU923" s="23"/>
      <c r="CV923" s="23"/>
      <c r="CW923" s="23"/>
    </row>
    <row r="924" spans="1:101" s="18" customFormat="1" x14ac:dyDescent="0.4">
      <c r="A924" s="18">
        <v>900</v>
      </c>
      <c r="B924" s="19"/>
      <c r="C924" s="19"/>
      <c r="D924" s="21"/>
      <c r="E924" s="31"/>
      <c r="F924" s="19"/>
      <c r="G924" s="19"/>
      <c r="H924" s="19"/>
      <c r="I924" s="19"/>
      <c r="J924" s="19"/>
      <c r="K924" s="19"/>
      <c r="L924" s="19"/>
      <c r="M924" s="19"/>
      <c r="N924" s="19"/>
      <c r="O924" s="19"/>
      <c r="P924" s="19"/>
      <c r="Q924" s="19"/>
      <c r="R924" s="19"/>
      <c r="S924" s="19"/>
      <c r="T924" s="19"/>
      <c r="AH924" s="23"/>
      <c r="AT924" s="23"/>
      <c r="CU924" s="23"/>
      <c r="CV924" s="23"/>
      <c r="CW924" s="23"/>
    </row>
    <row r="925" spans="1:101" s="18" customFormat="1" x14ac:dyDescent="0.4">
      <c r="A925" s="18">
        <v>901</v>
      </c>
      <c r="B925" s="19"/>
      <c r="C925" s="19"/>
      <c r="D925" s="21"/>
      <c r="E925" s="31"/>
      <c r="F925" s="19"/>
      <c r="G925" s="19"/>
      <c r="H925" s="19"/>
      <c r="I925" s="19"/>
      <c r="J925" s="19"/>
      <c r="K925" s="19"/>
      <c r="L925" s="19"/>
      <c r="M925" s="19"/>
      <c r="N925" s="19"/>
      <c r="O925" s="19"/>
      <c r="P925" s="19"/>
      <c r="Q925" s="19"/>
      <c r="R925" s="19"/>
      <c r="S925" s="19"/>
      <c r="T925" s="19"/>
      <c r="AH925" s="23"/>
      <c r="AT925" s="23"/>
      <c r="CU925" s="23"/>
      <c r="CV925" s="23"/>
      <c r="CW925" s="23"/>
    </row>
    <row r="926" spans="1:101" s="18" customFormat="1" x14ac:dyDescent="0.4">
      <c r="A926" s="18">
        <v>902</v>
      </c>
      <c r="B926" s="19"/>
      <c r="C926" s="19"/>
      <c r="D926" s="21"/>
      <c r="E926" s="31"/>
      <c r="F926" s="19"/>
      <c r="G926" s="19"/>
      <c r="H926" s="19"/>
      <c r="I926" s="19"/>
      <c r="J926" s="19"/>
      <c r="K926" s="19"/>
      <c r="L926" s="19"/>
      <c r="M926" s="19"/>
      <c r="N926" s="19"/>
      <c r="O926" s="19"/>
      <c r="P926" s="19"/>
      <c r="Q926" s="19"/>
      <c r="R926" s="19"/>
      <c r="S926" s="19"/>
      <c r="T926" s="19"/>
      <c r="AH926" s="23"/>
      <c r="AT926" s="23"/>
      <c r="CU926" s="23"/>
      <c r="CV926" s="23"/>
      <c r="CW926" s="23"/>
    </row>
    <row r="927" spans="1:101" s="18" customFormat="1" x14ac:dyDescent="0.4">
      <c r="A927" s="18">
        <v>903</v>
      </c>
      <c r="B927" s="19"/>
      <c r="C927" s="19"/>
      <c r="D927" s="21"/>
      <c r="E927" s="31"/>
      <c r="F927" s="19"/>
      <c r="G927" s="19"/>
      <c r="H927" s="19"/>
      <c r="I927" s="19"/>
      <c r="J927" s="19"/>
      <c r="K927" s="19"/>
      <c r="L927" s="19"/>
      <c r="M927" s="19"/>
      <c r="N927" s="19"/>
      <c r="O927" s="19"/>
      <c r="P927" s="19"/>
      <c r="Q927" s="19"/>
      <c r="R927" s="19"/>
      <c r="S927" s="19"/>
      <c r="T927" s="19"/>
      <c r="AH927" s="23"/>
      <c r="AT927" s="23"/>
      <c r="CU927" s="23"/>
      <c r="CV927" s="23"/>
      <c r="CW927" s="23"/>
    </row>
    <row r="928" spans="1:101" s="18" customFormat="1" x14ac:dyDescent="0.4">
      <c r="A928" s="18">
        <v>904</v>
      </c>
      <c r="B928" s="19"/>
      <c r="C928" s="19"/>
      <c r="D928" s="21"/>
      <c r="E928" s="31"/>
      <c r="F928" s="19"/>
      <c r="G928" s="19"/>
      <c r="H928" s="19"/>
      <c r="I928" s="19"/>
      <c r="J928" s="19"/>
      <c r="K928" s="19"/>
      <c r="L928" s="19"/>
      <c r="M928" s="19"/>
      <c r="N928" s="19"/>
      <c r="O928" s="19"/>
      <c r="P928" s="19"/>
      <c r="Q928" s="19"/>
      <c r="R928" s="19"/>
      <c r="S928" s="19"/>
      <c r="T928" s="19"/>
      <c r="AH928" s="23"/>
      <c r="AT928" s="23"/>
      <c r="CU928" s="23"/>
      <c r="CV928" s="23"/>
      <c r="CW928" s="23"/>
    </row>
    <row r="929" spans="1:101" s="18" customFormat="1" x14ac:dyDescent="0.4">
      <c r="A929" s="18">
        <v>905</v>
      </c>
      <c r="B929" s="19"/>
      <c r="C929" s="19"/>
      <c r="D929" s="21"/>
      <c r="E929" s="31"/>
      <c r="F929" s="19"/>
      <c r="G929" s="19"/>
      <c r="H929" s="19"/>
      <c r="I929" s="19"/>
      <c r="J929" s="19"/>
      <c r="K929" s="19"/>
      <c r="L929" s="19"/>
      <c r="M929" s="19"/>
      <c r="N929" s="19"/>
      <c r="O929" s="19"/>
      <c r="P929" s="19"/>
      <c r="Q929" s="19"/>
      <c r="R929" s="19"/>
      <c r="S929" s="19"/>
      <c r="T929" s="19"/>
      <c r="AH929" s="23"/>
      <c r="AT929" s="23"/>
      <c r="CU929" s="23"/>
      <c r="CV929" s="23"/>
      <c r="CW929" s="23"/>
    </row>
    <row r="930" spans="1:101" s="18" customFormat="1" x14ac:dyDescent="0.4">
      <c r="A930" s="18">
        <v>906</v>
      </c>
      <c r="B930" s="19"/>
      <c r="C930" s="19"/>
      <c r="D930" s="21"/>
      <c r="E930" s="31"/>
      <c r="F930" s="19"/>
      <c r="G930" s="19"/>
      <c r="H930" s="19"/>
      <c r="I930" s="19"/>
      <c r="J930" s="19"/>
      <c r="K930" s="19"/>
      <c r="L930" s="19"/>
      <c r="M930" s="19"/>
      <c r="N930" s="19"/>
      <c r="O930" s="19"/>
      <c r="P930" s="19"/>
      <c r="Q930" s="19"/>
      <c r="R930" s="19"/>
      <c r="S930" s="19"/>
      <c r="T930" s="19"/>
      <c r="AH930" s="23"/>
      <c r="AT930" s="23"/>
      <c r="CU930" s="23"/>
      <c r="CV930" s="23"/>
      <c r="CW930" s="23"/>
    </row>
    <row r="931" spans="1:101" s="18" customFormat="1" x14ac:dyDescent="0.4">
      <c r="A931" s="18">
        <v>907</v>
      </c>
      <c r="B931" s="19"/>
      <c r="C931" s="19"/>
      <c r="D931" s="21"/>
      <c r="E931" s="31"/>
      <c r="F931" s="19"/>
      <c r="G931" s="19"/>
      <c r="H931" s="19"/>
      <c r="I931" s="19"/>
      <c r="J931" s="19"/>
      <c r="K931" s="19"/>
      <c r="L931" s="19"/>
      <c r="M931" s="19"/>
      <c r="N931" s="19"/>
      <c r="O931" s="19"/>
      <c r="P931" s="19"/>
      <c r="Q931" s="19"/>
      <c r="R931" s="19"/>
      <c r="S931" s="19"/>
      <c r="T931" s="19"/>
      <c r="AH931" s="23"/>
      <c r="AT931" s="23"/>
      <c r="CU931" s="23"/>
      <c r="CV931" s="23"/>
      <c r="CW931" s="23"/>
    </row>
    <row r="932" spans="1:101" s="18" customFormat="1" x14ac:dyDescent="0.4">
      <c r="A932" s="18">
        <v>908</v>
      </c>
      <c r="B932" s="19"/>
      <c r="C932" s="19"/>
      <c r="D932" s="21"/>
      <c r="E932" s="31"/>
      <c r="F932" s="19"/>
      <c r="G932" s="19"/>
      <c r="H932" s="19"/>
      <c r="I932" s="19"/>
      <c r="J932" s="19"/>
      <c r="K932" s="19"/>
      <c r="L932" s="19"/>
      <c r="M932" s="19"/>
      <c r="N932" s="19"/>
      <c r="O932" s="19"/>
      <c r="P932" s="19"/>
      <c r="Q932" s="19"/>
      <c r="R932" s="19"/>
      <c r="S932" s="19"/>
      <c r="T932" s="19"/>
      <c r="AH932" s="23"/>
      <c r="AT932" s="23"/>
      <c r="CU932" s="23"/>
      <c r="CV932" s="23"/>
      <c r="CW932" s="23"/>
    </row>
    <row r="933" spans="1:101" s="18" customFormat="1" x14ac:dyDescent="0.4">
      <c r="A933" s="18">
        <v>909</v>
      </c>
      <c r="B933" s="19"/>
      <c r="C933" s="19"/>
      <c r="D933" s="21"/>
      <c r="E933" s="31"/>
      <c r="F933" s="19"/>
      <c r="G933" s="19"/>
      <c r="H933" s="19"/>
      <c r="I933" s="19"/>
      <c r="J933" s="19"/>
      <c r="K933" s="19"/>
      <c r="L933" s="19"/>
      <c r="M933" s="19"/>
      <c r="N933" s="19"/>
      <c r="O933" s="19"/>
      <c r="P933" s="19"/>
      <c r="Q933" s="19"/>
      <c r="R933" s="19"/>
      <c r="S933" s="19"/>
      <c r="T933" s="19"/>
      <c r="AH933" s="23"/>
      <c r="AT933" s="23"/>
      <c r="CU933" s="23"/>
      <c r="CV933" s="23"/>
      <c r="CW933" s="23"/>
    </row>
    <row r="934" spans="1:101" s="18" customFormat="1" x14ac:dyDescent="0.4">
      <c r="A934" s="18">
        <v>910</v>
      </c>
      <c r="B934" s="19"/>
      <c r="C934" s="19"/>
      <c r="D934" s="21"/>
      <c r="E934" s="31"/>
      <c r="F934" s="19"/>
      <c r="G934" s="19"/>
      <c r="H934" s="19"/>
      <c r="I934" s="19"/>
      <c r="J934" s="19"/>
      <c r="K934" s="19"/>
      <c r="L934" s="19"/>
      <c r="M934" s="19"/>
      <c r="N934" s="19"/>
      <c r="O934" s="19"/>
      <c r="P934" s="19"/>
      <c r="Q934" s="19"/>
      <c r="R934" s="19"/>
      <c r="S934" s="19"/>
      <c r="T934" s="19"/>
      <c r="AH934" s="23"/>
      <c r="AT934" s="23"/>
      <c r="CU934" s="23"/>
      <c r="CV934" s="23"/>
      <c r="CW934" s="23"/>
    </row>
    <row r="935" spans="1:101" s="18" customFormat="1" x14ac:dyDescent="0.4">
      <c r="A935" s="18">
        <v>911</v>
      </c>
      <c r="B935" s="19"/>
      <c r="C935" s="19"/>
      <c r="D935" s="21"/>
      <c r="E935" s="31"/>
      <c r="F935" s="19"/>
      <c r="G935" s="19"/>
      <c r="H935" s="19"/>
      <c r="I935" s="19"/>
      <c r="J935" s="19"/>
      <c r="K935" s="19"/>
      <c r="L935" s="19"/>
      <c r="M935" s="19"/>
      <c r="N935" s="19"/>
      <c r="O935" s="19"/>
      <c r="P935" s="19"/>
      <c r="Q935" s="19"/>
      <c r="R935" s="19"/>
      <c r="S935" s="19"/>
      <c r="T935" s="19"/>
      <c r="AH935" s="23"/>
      <c r="AT935" s="23"/>
      <c r="CU935" s="23"/>
      <c r="CV935" s="23"/>
      <c r="CW935" s="23"/>
    </row>
    <row r="936" spans="1:101" s="18" customFormat="1" x14ac:dyDescent="0.4">
      <c r="A936" s="18">
        <v>912</v>
      </c>
      <c r="B936" s="19"/>
      <c r="C936" s="19"/>
      <c r="D936" s="21"/>
      <c r="E936" s="31"/>
      <c r="F936" s="19"/>
      <c r="G936" s="19"/>
      <c r="H936" s="19"/>
      <c r="I936" s="19"/>
      <c r="J936" s="19"/>
      <c r="K936" s="19"/>
      <c r="L936" s="19"/>
      <c r="M936" s="19"/>
      <c r="N936" s="19"/>
      <c r="O936" s="19"/>
      <c r="P936" s="19"/>
      <c r="Q936" s="19"/>
      <c r="R936" s="19"/>
      <c r="S936" s="19"/>
      <c r="T936" s="19"/>
      <c r="AH936" s="23"/>
      <c r="AT936" s="23"/>
      <c r="CU936" s="23"/>
      <c r="CV936" s="23"/>
      <c r="CW936" s="23"/>
    </row>
    <row r="937" spans="1:101" s="18" customFormat="1" x14ac:dyDescent="0.4">
      <c r="A937" s="18">
        <v>913</v>
      </c>
      <c r="B937" s="19"/>
      <c r="C937" s="19"/>
      <c r="D937" s="21"/>
      <c r="E937" s="31"/>
      <c r="F937" s="19"/>
      <c r="G937" s="19"/>
      <c r="H937" s="19"/>
      <c r="I937" s="19"/>
      <c r="J937" s="19"/>
      <c r="K937" s="19"/>
      <c r="L937" s="19"/>
      <c r="M937" s="19"/>
      <c r="N937" s="19"/>
      <c r="O937" s="19"/>
      <c r="P937" s="19"/>
      <c r="Q937" s="19"/>
      <c r="R937" s="19"/>
      <c r="S937" s="19"/>
      <c r="T937" s="19"/>
      <c r="AH937" s="23"/>
      <c r="AT937" s="23"/>
      <c r="CU937" s="23"/>
      <c r="CV937" s="23"/>
      <c r="CW937" s="23"/>
    </row>
    <row r="938" spans="1:101" s="18" customFormat="1" x14ac:dyDescent="0.4">
      <c r="A938" s="18">
        <v>914</v>
      </c>
      <c r="B938" s="19"/>
      <c r="C938" s="19"/>
      <c r="D938" s="21"/>
      <c r="E938" s="31"/>
      <c r="F938" s="19"/>
      <c r="G938" s="19"/>
      <c r="H938" s="19"/>
      <c r="I938" s="19"/>
      <c r="J938" s="19"/>
      <c r="K938" s="19"/>
      <c r="L938" s="19"/>
      <c r="M938" s="19"/>
      <c r="N938" s="19"/>
      <c r="O938" s="19"/>
      <c r="P938" s="19"/>
      <c r="Q938" s="19"/>
      <c r="R938" s="19"/>
      <c r="S938" s="19"/>
      <c r="T938" s="19"/>
      <c r="AH938" s="23"/>
      <c r="AT938" s="23"/>
      <c r="CU938" s="23"/>
      <c r="CV938" s="23"/>
      <c r="CW938" s="23"/>
    </row>
    <row r="939" spans="1:101" s="18" customFormat="1" x14ac:dyDescent="0.4">
      <c r="A939" s="18">
        <v>915</v>
      </c>
      <c r="B939" s="19"/>
      <c r="C939" s="19"/>
      <c r="D939" s="21"/>
      <c r="E939" s="31"/>
      <c r="F939" s="19"/>
      <c r="G939" s="19"/>
      <c r="H939" s="19"/>
      <c r="I939" s="19"/>
      <c r="J939" s="19"/>
      <c r="K939" s="19"/>
      <c r="L939" s="19"/>
      <c r="M939" s="19"/>
      <c r="N939" s="19"/>
      <c r="O939" s="19"/>
      <c r="P939" s="19"/>
      <c r="Q939" s="19"/>
      <c r="R939" s="19"/>
      <c r="S939" s="19"/>
      <c r="T939" s="19"/>
      <c r="AH939" s="23"/>
      <c r="AT939" s="23"/>
      <c r="CU939" s="23"/>
      <c r="CV939" s="23"/>
      <c r="CW939" s="23"/>
    </row>
    <row r="940" spans="1:101" s="18" customFormat="1" x14ac:dyDescent="0.4">
      <c r="A940" s="18">
        <v>916</v>
      </c>
      <c r="B940" s="19"/>
      <c r="C940" s="19"/>
      <c r="D940" s="21"/>
      <c r="E940" s="31"/>
      <c r="F940" s="19"/>
      <c r="G940" s="19"/>
      <c r="H940" s="19"/>
      <c r="I940" s="19"/>
      <c r="J940" s="19"/>
      <c r="K940" s="19"/>
      <c r="L940" s="19"/>
      <c r="M940" s="19"/>
      <c r="N940" s="19"/>
      <c r="O940" s="19"/>
      <c r="P940" s="19"/>
      <c r="Q940" s="19"/>
      <c r="R940" s="19"/>
      <c r="S940" s="19"/>
      <c r="T940" s="19"/>
      <c r="AH940" s="23"/>
      <c r="AT940" s="23"/>
      <c r="CU940" s="23"/>
      <c r="CV940" s="23"/>
      <c r="CW940" s="23"/>
    </row>
    <row r="941" spans="1:101" s="18" customFormat="1" x14ac:dyDescent="0.4">
      <c r="A941" s="18">
        <v>917</v>
      </c>
      <c r="B941" s="19"/>
      <c r="C941" s="19"/>
      <c r="D941" s="21"/>
      <c r="E941" s="31"/>
      <c r="F941" s="19"/>
      <c r="G941" s="19"/>
      <c r="H941" s="19"/>
      <c r="I941" s="19"/>
      <c r="J941" s="19"/>
      <c r="K941" s="19"/>
      <c r="L941" s="19"/>
      <c r="M941" s="19"/>
      <c r="N941" s="19"/>
      <c r="O941" s="19"/>
      <c r="P941" s="19"/>
      <c r="Q941" s="19"/>
      <c r="R941" s="19"/>
      <c r="S941" s="19"/>
      <c r="T941" s="19"/>
      <c r="AH941" s="23"/>
      <c r="AT941" s="23"/>
      <c r="CU941" s="23"/>
      <c r="CV941" s="23"/>
      <c r="CW941" s="23"/>
    </row>
    <row r="942" spans="1:101" s="18" customFormat="1" x14ac:dyDescent="0.4">
      <c r="A942" s="18">
        <v>918</v>
      </c>
      <c r="B942" s="19"/>
      <c r="C942" s="19"/>
      <c r="D942" s="21"/>
      <c r="E942" s="31"/>
      <c r="F942" s="19"/>
      <c r="G942" s="19"/>
      <c r="H942" s="19"/>
      <c r="I942" s="19"/>
      <c r="J942" s="19"/>
      <c r="K942" s="19"/>
      <c r="L942" s="19"/>
      <c r="M942" s="19"/>
      <c r="N942" s="19"/>
      <c r="O942" s="19"/>
      <c r="P942" s="19"/>
      <c r="Q942" s="19"/>
      <c r="R942" s="19"/>
      <c r="S942" s="19"/>
      <c r="T942" s="19"/>
      <c r="AH942" s="23"/>
      <c r="AT942" s="23"/>
      <c r="CU942" s="23"/>
      <c r="CV942" s="23"/>
      <c r="CW942" s="23"/>
    </row>
    <row r="943" spans="1:101" s="18" customFormat="1" x14ac:dyDescent="0.4">
      <c r="A943" s="18">
        <v>919</v>
      </c>
      <c r="B943" s="19"/>
      <c r="C943" s="19"/>
      <c r="D943" s="21"/>
      <c r="E943" s="31"/>
      <c r="F943" s="19"/>
      <c r="G943" s="19"/>
      <c r="H943" s="19"/>
      <c r="I943" s="19"/>
      <c r="J943" s="19"/>
      <c r="K943" s="19"/>
      <c r="L943" s="19"/>
      <c r="M943" s="19"/>
      <c r="N943" s="19"/>
      <c r="O943" s="19"/>
      <c r="P943" s="19"/>
      <c r="Q943" s="19"/>
      <c r="R943" s="19"/>
      <c r="S943" s="19"/>
      <c r="T943" s="19"/>
      <c r="AH943" s="23"/>
      <c r="AT943" s="23"/>
      <c r="CU943" s="23"/>
      <c r="CV943" s="23"/>
      <c r="CW943" s="23"/>
    </row>
    <row r="944" spans="1:101" s="18" customFormat="1" x14ac:dyDescent="0.4">
      <c r="A944" s="18">
        <v>920</v>
      </c>
      <c r="B944" s="19"/>
      <c r="C944" s="19"/>
      <c r="D944" s="21"/>
      <c r="E944" s="31"/>
      <c r="F944" s="19"/>
      <c r="G944" s="19"/>
      <c r="H944" s="19"/>
      <c r="I944" s="19"/>
      <c r="J944" s="19"/>
      <c r="K944" s="19"/>
      <c r="L944" s="19"/>
      <c r="M944" s="19"/>
      <c r="N944" s="19"/>
      <c r="O944" s="19"/>
      <c r="P944" s="19"/>
      <c r="Q944" s="19"/>
      <c r="R944" s="19"/>
      <c r="S944" s="19"/>
      <c r="T944" s="19"/>
      <c r="AH944" s="23"/>
      <c r="AT944" s="23"/>
      <c r="CU944" s="23"/>
      <c r="CV944" s="23"/>
      <c r="CW944" s="23"/>
    </row>
    <row r="945" spans="1:101" s="18" customFormat="1" x14ac:dyDescent="0.4">
      <c r="A945" s="18">
        <v>921</v>
      </c>
      <c r="B945" s="19"/>
      <c r="C945" s="19"/>
      <c r="D945" s="21"/>
      <c r="E945" s="31"/>
      <c r="F945" s="19"/>
      <c r="G945" s="19"/>
      <c r="H945" s="19"/>
      <c r="I945" s="19"/>
      <c r="J945" s="19"/>
      <c r="K945" s="19"/>
      <c r="L945" s="19"/>
      <c r="M945" s="19"/>
      <c r="N945" s="19"/>
      <c r="O945" s="19"/>
      <c r="P945" s="19"/>
      <c r="Q945" s="19"/>
      <c r="R945" s="19"/>
      <c r="S945" s="19"/>
      <c r="T945" s="19"/>
      <c r="AH945" s="23"/>
      <c r="AT945" s="23"/>
      <c r="CU945" s="23"/>
      <c r="CV945" s="23"/>
      <c r="CW945" s="23"/>
    </row>
    <row r="946" spans="1:101" s="18" customFormat="1" x14ac:dyDescent="0.4">
      <c r="A946" s="18">
        <v>922</v>
      </c>
      <c r="B946" s="19"/>
      <c r="C946" s="19"/>
      <c r="D946" s="21"/>
      <c r="E946" s="31"/>
      <c r="F946" s="19"/>
      <c r="G946" s="19"/>
      <c r="H946" s="19"/>
      <c r="I946" s="19"/>
      <c r="J946" s="19"/>
      <c r="K946" s="19"/>
      <c r="L946" s="19"/>
      <c r="M946" s="19"/>
      <c r="N946" s="19"/>
      <c r="O946" s="19"/>
      <c r="P946" s="19"/>
      <c r="Q946" s="19"/>
      <c r="R946" s="19"/>
      <c r="S946" s="19"/>
      <c r="T946" s="19"/>
      <c r="AH946" s="23"/>
      <c r="AT946" s="23"/>
      <c r="CU946" s="23"/>
      <c r="CV946" s="23"/>
      <c r="CW946" s="23"/>
    </row>
    <row r="947" spans="1:101" s="18" customFormat="1" x14ac:dyDescent="0.4">
      <c r="A947" s="18">
        <v>923</v>
      </c>
      <c r="B947" s="19"/>
      <c r="C947" s="19"/>
      <c r="D947" s="21"/>
      <c r="E947" s="31"/>
      <c r="F947" s="19"/>
      <c r="G947" s="19"/>
      <c r="H947" s="19"/>
      <c r="I947" s="19"/>
      <c r="J947" s="19"/>
      <c r="K947" s="19"/>
      <c r="L947" s="19"/>
      <c r="M947" s="19"/>
      <c r="N947" s="19"/>
      <c r="O947" s="19"/>
      <c r="P947" s="19"/>
      <c r="Q947" s="19"/>
      <c r="R947" s="19"/>
      <c r="S947" s="19"/>
      <c r="T947" s="19"/>
      <c r="AH947" s="23"/>
      <c r="AT947" s="23"/>
      <c r="CU947" s="23"/>
      <c r="CV947" s="23"/>
      <c r="CW947" s="23"/>
    </row>
    <row r="948" spans="1:101" s="18" customFormat="1" x14ac:dyDescent="0.4">
      <c r="A948" s="18">
        <v>924</v>
      </c>
      <c r="B948" s="19"/>
      <c r="C948" s="19"/>
      <c r="D948" s="21"/>
      <c r="E948" s="31"/>
      <c r="F948" s="19"/>
      <c r="G948" s="19"/>
      <c r="H948" s="19"/>
      <c r="I948" s="19"/>
      <c r="J948" s="19"/>
      <c r="K948" s="19"/>
      <c r="L948" s="19"/>
      <c r="M948" s="19"/>
      <c r="N948" s="19"/>
      <c r="O948" s="19"/>
      <c r="P948" s="19"/>
      <c r="Q948" s="19"/>
      <c r="R948" s="19"/>
      <c r="S948" s="19"/>
      <c r="T948" s="19"/>
      <c r="AH948" s="23"/>
      <c r="AT948" s="23"/>
      <c r="CU948" s="23"/>
      <c r="CV948" s="23"/>
      <c r="CW948" s="23"/>
    </row>
    <row r="949" spans="1:101" s="18" customFormat="1" x14ac:dyDescent="0.4">
      <c r="A949" s="18">
        <v>925</v>
      </c>
      <c r="B949" s="19"/>
      <c r="C949" s="19"/>
      <c r="D949" s="21"/>
      <c r="E949" s="31"/>
      <c r="F949" s="19"/>
      <c r="G949" s="19"/>
      <c r="H949" s="19"/>
      <c r="I949" s="19"/>
      <c r="J949" s="19"/>
      <c r="K949" s="19"/>
      <c r="L949" s="19"/>
      <c r="M949" s="19"/>
      <c r="N949" s="19"/>
      <c r="O949" s="19"/>
      <c r="P949" s="19"/>
      <c r="Q949" s="19"/>
      <c r="R949" s="19"/>
      <c r="S949" s="19"/>
      <c r="T949" s="19"/>
      <c r="AH949" s="23"/>
      <c r="AT949" s="23"/>
      <c r="CU949" s="23"/>
      <c r="CV949" s="23"/>
      <c r="CW949" s="23"/>
    </row>
    <row r="950" spans="1:101" s="18" customFormat="1" x14ac:dyDescent="0.4">
      <c r="A950" s="18">
        <v>926</v>
      </c>
      <c r="B950" s="19"/>
      <c r="C950" s="19"/>
      <c r="D950" s="21"/>
      <c r="E950" s="31"/>
      <c r="F950" s="19"/>
      <c r="G950" s="19"/>
      <c r="H950" s="19"/>
      <c r="I950" s="19"/>
      <c r="J950" s="19"/>
      <c r="K950" s="19"/>
      <c r="L950" s="19"/>
      <c r="M950" s="19"/>
      <c r="N950" s="19"/>
      <c r="O950" s="19"/>
      <c r="P950" s="19"/>
      <c r="Q950" s="19"/>
      <c r="R950" s="19"/>
      <c r="S950" s="19"/>
      <c r="T950" s="19"/>
      <c r="AH950" s="23"/>
      <c r="AT950" s="23"/>
      <c r="CU950" s="23"/>
      <c r="CV950" s="23"/>
      <c r="CW950" s="23"/>
    </row>
    <row r="951" spans="1:101" s="18" customFormat="1" x14ac:dyDescent="0.4">
      <c r="A951" s="18">
        <v>927</v>
      </c>
      <c r="B951" s="19"/>
      <c r="C951" s="19"/>
      <c r="D951" s="21"/>
      <c r="E951" s="31"/>
      <c r="F951" s="19"/>
      <c r="G951" s="19"/>
      <c r="H951" s="19"/>
      <c r="I951" s="19"/>
      <c r="J951" s="19"/>
      <c r="K951" s="19"/>
      <c r="L951" s="19"/>
      <c r="M951" s="19"/>
      <c r="N951" s="19"/>
      <c r="O951" s="19"/>
      <c r="P951" s="19"/>
      <c r="Q951" s="19"/>
      <c r="R951" s="19"/>
      <c r="S951" s="19"/>
      <c r="T951" s="19"/>
      <c r="AH951" s="23"/>
      <c r="AT951" s="23"/>
      <c r="CU951" s="23"/>
      <c r="CV951" s="23"/>
      <c r="CW951" s="23"/>
    </row>
    <row r="952" spans="1:101" s="18" customFormat="1" x14ac:dyDescent="0.4">
      <c r="A952" s="18">
        <v>928</v>
      </c>
      <c r="B952" s="19"/>
      <c r="C952" s="19"/>
      <c r="D952" s="21"/>
      <c r="E952" s="31"/>
      <c r="F952" s="19"/>
      <c r="G952" s="19"/>
      <c r="H952" s="19"/>
      <c r="I952" s="19"/>
      <c r="J952" s="19"/>
      <c r="K952" s="19"/>
      <c r="L952" s="19"/>
      <c r="M952" s="19"/>
      <c r="N952" s="19"/>
      <c r="O952" s="19"/>
      <c r="P952" s="19"/>
      <c r="Q952" s="19"/>
      <c r="R952" s="19"/>
      <c r="S952" s="19"/>
      <c r="T952" s="19"/>
      <c r="AH952" s="23"/>
      <c r="AT952" s="23"/>
      <c r="CU952" s="23"/>
      <c r="CV952" s="23"/>
      <c r="CW952" s="23"/>
    </row>
    <row r="953" spans="1:101" s="18" customFormat="1" x14ac:dyDescent="0.4">
      <c r="A953" s="18">
        <v>929</v>
      </c>
      <c r="B953" s="19"/>
      <c r="C953" s="19"/>
      <c r="D953" s="21"/>
      <c r="E953" s="31"/>
      <c r="F953" s="19"/>
      <c r="G953" s="19"/>
      <c r="H953" s="19"/>
      <c r="I953" s="19"/>
      <c r="J953" s="19"/>
      <c r="K953" s="19"/>
      <c r="L953" s="19"/>
      <c r="M953" s="19"/>
      <c r="N953" s="19"/>
      <c r="O953" s="19"/>
      <c r="P953" s="19"/>
      <c r="Q953" s="19"/>
      <c r="R953" s="19"/>
      <c r="S953" s="19"/>
      <c r="T953" s="19"/>
      <c r="AH953" s="23"/>
      <c r="AT953" s="23"/>
      <c r="CU953" s="23"/>
      <c r="CV953" s="23"/>
      <c r="CW953" s="23"/>
    </row>
    <row r="954" spans="1:101" s="18" customFormat="1" x14ac:dyDescent="0.4">
      <c r="A954" s="18">
        <v>930</v>
      </c>
      <c r="B954" s="19"/>
      <c r="C954" s="19"/>
      <c r="D954" s="21"/>
      <c r="E954" s="31"/>
      <c r="F954" s="19"/>
      <c r="G954" s="19"/>
      <c r="H954" s="19"/>
      <c r="I954" s="19"/>
      <c r="J954" s="19"/>
      <c r="K954" s="19"/>
      <c r="L954" s="19"/>
      <c r="M954" s="19"/>
      <c r="N954" s="19"/>
      <c r="O954" s="19"/>
      <c r="P954" s="19"/>
      <c r="Q954" s="19"/>
      <c r="R954" s="19"/>
      <c r="S954" s="19"/>
      <c r="T954" s="19"/>
      <c r="AH954" s="23"/>
      <c r="AT954" s="23"/>
      <c r="CU954" s="23"/>
      <c r="CV954" s="23"/>
      <c r="CW954" s="23"/>
    </row>
    <row r="955" spans="1:101" s="18" customFormat="1" x14ac:dyDescent="0.4">
      <c r="A955" s="18">
        <v>931</v>
      </c>
      <c r="B955" s="19"/>
      <c r="C955" s="19"/>
      <c r="D955" s="21"/>
      <c r="E955" s="31"/>
      <c r="F955" s="19"/>
      <c r="G955" s="19"/>
      <c r="H955" s="19"/>
      <c r="I955" s="19"/>
      <c r="J955" s="19"/>
      <c r="K955" s="19"/>
      <c r="L955" s="19"/>
      <c r="M955" s="19"/>
      <c r="N955" s="19"/>
      <c r="O955" s="19"/>
      <c r="P955" s="19"/>
      <c r="Q955" s="19"/>
      <c r="R955" s="19"/>
      <c r="S955" s="19"/>
      <c r="T955" s="19"/>
      <c r="AH955" s="23"/>
      <c r="AT955" s="23"/>
      <c r="CU955" s="23"/>
      <c r="CV955" s="23"/>
      <c r="CW955" s="23"/>
    </row>
    <row r="956" spans="1:101" s="18" customFormat="1" x14ac:dyDescent="0.4">
      <c r="A956" s="18">
        <v>932</v>
      </c>
      <c r="B956" s="19"/>
      <c r="C956" s="19"/>
      <c r="D956" s="21"/>
      <c r="E956" s="31"/>
      <c r="F956" s="19"/>
      <c r="G956" s="19"/>
      <c r="H956" s="19"/>
      <c r="I956" s="19"/>
      <c r="J956" s="19"/>
      <c r="K956" s="19"/>
      <c r="L956" s="19"/>
      <c r="M956" s="19"/>
      <c r="N956" s="19"/>
      <c r="O956" s="19"/>
      <c r="P956" s="19"/>
      <c r="Q956" s="19"/>
      <c r="R956" s="19"/>
      <c r="S956" s="19"/>
      <c r="T956" s="19"/>
      <c r="AH956" s="23"/>
      <c r="AT956" s="23"/>
      <c r="CU956" s="23"/>
      <c r="CV956" s="23"/>
      <c r="CW956" s="23"/>
    </row>
    <row r="957" spans="1:101" s="18" customFormat="1" x14ac:dyDescent="0.4">
      <c r="A957" s="18">
        <v>933</v>
      </c>
      <c r="B957" s="19"/>
      <c r="C957" s="19"/>
      <c r="D957" s="21"/>
      <c r="E957" s="31"/>
      <c r="F957" s="19"/>
      <c r="G957" s="19"/>
      <c r="H957" s="19"/>
      <c r="I957" s="19"/>
      <c r="J957" s="19"/>
      <c r="K957" s="19"/>
      <c r="L957" s="19"/>
      <c r="M957" s="19"/>
      <c r="N957" s="19"/>
      <c r="O957" s="19"/>
      <c r="P957" s="19"/>
      <c r="Q957" s="19"/>
      <c r="R957" s="19"/>
      <c r="S957" s="19"/>
      <c r="T957" s="19"/>
      <c r="AH957" s="23"/>
      <c r="AT957" s="23"/>
      <c r="CU957" s="23"/>
      <c r="CV957" s="23"/>
      <c r="CW957" s="23"/>
    </row>
    <row r="958" spans="1:101" s="18" customFormat="1" x14ac:dyDescent="0.4">
      <c r="A958" s="18">
        <v>934</v>
      </c>
      <c r="B958" s="19"/>
      <c r="C958" s="19"/>
      <c r="D958" s="21"/>
      <c r="E958" s="31"/>
      <c r="F958" s="19"/>
      <c r="G958" s="19"/>
      <c r="H958" s="19"/>
      <c r="I958" s="19"/>
      <c r="J958" s="19"/>
      <c r="K958" s="19"/>
      <c r="L958" s="19"/>
      <c r="M958" s="19"/>
      <c r="N958" s="19"/>
      <c r="O958" s="19"/>
      <c r="P958" s="19"/>
      <c r="Q958" s="19"/>
      <c r="R958" s="19"/>
      <c r="S958" s="19"/>
      <c r="T958" s="19"/>
      <c r="AH958" s="23"/>
      <c r="AT958" s="23"/>
      <c r="CU958" s="23"/>
      <c r="CV958" s="23"/>
      <c r="CW958" s="23"/>
    </row>
    <row r="959" spans="1:101" s="18" customFormat="1" x14ac:dyDescent="0.4">
      <c r="A959" s="18">
        <v>935</v>
      </c>
      <c r="B959" s="19"/>
      <c r="C959" s="19"/>
      <c r="D959" s="21"/>
      <c r="E959" s="31"/>
      <c r="F959" s="19"/>
      <c r="G959" s="19"/>
      <c r="H959" s="19"/>
      <c r="I959" s="19"/>
      <c r="J959" s="19"/>
      <c r="K959" s="19"/>
      <c r="L959" s="19"/>
      <c r="M959" s="19"/>
      <c r="N959" s="19"/>
      <c r="O959" s="19"/>
      <c r="P959" s="19"/>
      <c r="Q959" s="19"/>
      <c r="R959" s="19"/>
      <c r="S959" s="19"/>
      <c r="T959" s="19"/>
      <c r="AH959" s="23"/>
      <c r="AT959" s="23"/>
      <c r="CU959" s="23"/>
      <c r="CV959" s="23"/>
      <c r="CW959" s="23"/>
    </row>
    <row r="960" spans="1:101" s="18" customFormat="1" x14ac:dyDescent="0.4">
      <c r="A960" s="18">
        <v>936</v>
      </c>
      <c r="B960" s="19"/>
      <c r="C960" s="19"/>
      <c r="D960" s="21"/>
      <c r="E960" s="31"/>
      <c r="F960" s="19"/>
      <c r="G960" s="19"/>
      <c r="H960" s="19"/>
      <c r="I960" s="19"/>
      <c r="J960" s="19"/>
      <c r="K960" s="19"/>
      <c r="L960" s="19"/>
      <c r="M960" s="19"/>
      <c r="N960" s="19"/>
      <c r="O960" s="19"/>
      <c r="P960" s="19"/>
      <c r="Q960" s="19"/>
      <c r="R960" s="19"/>
      <c r="S960" s="19"/>
      <c r="T960" s="19"/>
      <c r="AH960" s="23"/>
      <c r="AT960" s="23"/>
      <c r="CU960" s="23"/>
      <c r="CV960" s="23"/>
      <c r="CW960" s="23"/>
    </row>
    <row r="961" spans="1:101" s="18" customFormat="1" x14ac:dyDescent="0.4">
      <c r="A961" s="18">
        <v>937</v>
      </c>
      <c r="B961" s="19"/>
      <c r="C961" s="19"/>
      <c r="D961" s="21"/>
      <c r="E961" s="31"/>
      <c r="F961" s="19"/>
      <c r="G961" s="19"/>
      <c r="H961" s="19"/>
      <c r="I961" s="19"/>
      <c r="J961" s="19"/>
      <c r="K961" s="19"/>
      <c r="L961" s="19"/>
      <c r="M961" s="19"/>
      <c r="N961" s="19"/>
      <c r="O961" s="19"/>
      <c r="P961" s="19"/>
      <c r="Q961" s="19"/>
      <c r="R961" s="19"/>
      <c r="S961" s="19"/>
      <c r="T961" s="19"/>
      <c r="AH961" s="23"/>
      <c r="AT961" s="23"/>
      <c r="CU961" s="23"/>
      <c r="CV961" s="23"/>
      <c r="CW961" s="23"/>
    </row>
    <row r="962" spans="1:101" s="18" customFormat="1" x14ac:dyDescent="0.4">
      <c r="A962" s="18">
        <v>938</v>
      </c>
      <c r="B962" s="19"/>
      <c r="C962" s="19"/>
      <c r="D962" s="21"/>
      <c r="E962" s="31"/>
      <c r="F962" s="19"/>
      <c r="G962" s="19"/>
      <c r="H962" s="19"/>
      <c r="I962" s="19"/>
      <c r="J962" s="19"/>
      <c r="K962" s="19"/>
      <c r="L962" s="19"/>
      <c r="M962" s="19"/>
      <c r="N962" s="19"/>
      <c r="O962" s="19"/>
      <c r="P962" s="19"/>
      <c r="Q962" s="19"/>
      <c r="R962" s="19"/>
      <c r="S962" s="19"/>
      <c r="T962" s="19"/>
      <c r="AH962" s="23"/>
      <c r="AT962" s="23"/>
      <c r="CU962" s="23"/>
      <c r="CV962" s="23"/>
      <c r="CW962" s="23"/>
    </row>
    <row r="963" spans="1:101" s="18" customFormat="1" x14ac:dyDescent="0.4">
      <c r="A963" s="18">
        <v>939</v>
      </c>
      <c r="B963" s="19"/>
      <c r="C963" s="19"/>
      <c r="D963" s="21"/>
      <c r="E963" s="31"/>
      <c r="F963" s="19"/>
      <c r="G963" s="19"/>
      <c r="H963" s="19"/>
      <c r="I963" s="19"/>
      <c r="J963" s="19"/>
      <c r="K963" s="19"/>
      <c r="L963" s="19"/>
      <c r="M963" s="19"/>
      <c r="N963" s="19"/>
      <c r="O963" s="19"/>
      <c r="P963" s="19"/>
      <c r="Q963" s="19"/>
      <c r="R963" s="19"/>
      <c r="S963" s="19"/>
      <c r="T963" s="19"/>
      <c r="AH963" s="23"/>
      <c r="AT963" s="23"/>
      <c r="CU963" s="23"/>
      <c r="CV963" s="23"/>
      <c r="CW963" s="23"/>
    </row>
    <row r="964" spans="1:101" s="18" customFormat="1" x14ac:dyDescent="0.4">
      <c r="A964" s="18">
        <v>940</v>
      </c>
      <c r="B964" s="19"/>
      <c r="C964" s="19"/>
      <c r="D964" s="21"/>
      <c r="E964" s="31"/>
      <c r="F964" s="19"/>
      <c r="G964" s="19"/>
      <c r="H964" s="19"/>
      <c r="I964" s="19"/>
      <c r="J964" s="19"/>
      <c r="K964" s="19"/>
      <c r="L964" s="19"/>
      <c r="M964" s="19"/>
      <c r="N964" s="19"/>
      <c r="O964" s="19"/>
      <c r="P964" s="19"/>
      <c r="Q964" s="19"/>
      <c r="R964" s="19"/>
      <c r="S964" s="19"/>
      <c r="T964" s="19"/>
      <c r="AH964" s="23"/>
      <c r="AT964" s="23"/>
      <c r="CU964" s="23"/>
      <c r="CV964" s="23"/>
      <c r="CW964" s="23"/>
    </row>
    <row r="965" spans="1:101" s="18" customFormat="1" x14ac:dyDescent="0.4">
      <c r="A965" s="18">
        <v>941</v>
      </c>
      <c r="B965" s="19"/>
      <c r="C965" s="19"/>
      <c r="D965" s="21"/>
      <c r="E965" s="31"/>
      <c r="F965" s="19"/>
      <c r="G965" s="19"/>
      <c r="H965" s="19"/>
      <c r="I965" s="19"/>
      <c r="J965" s="19"/>
      <c r="K965" s="19"/>
      <c r="L965" s="19"/>
      <c r="M965" s="19"/>
      <c r="N965" s="19"/>
      <c r="O965" s="19"/>
      <c r="P965" s="19"/>
      <c r="Q965" s="19"/>
      <c r="R965" s="19"/>
      <c r="S965" s="19"/>
      <c r="T965" s="19"/>
      <c r="AH965" s="23"/>
      <c r="AT965" s="23"/>
      <c r="CU965" s="23"/>
      <c r="CV965" s="23"/>
      <c r="CW965" s="23"/>
    </row>
    <row r="966" spans="1:101" s="18" customFormat="1" x14ac:dyDescent="0.4">
      <c r="A966" s="18">
        <v>942</v>
      </c>
      <c r="B966" s="19"/>
      <c r="C966" s="19"/>
      <c r="D966" s="21"/>
      <c r="E966" s="31"/>
      <c r="F966" s="19"/>
      <c r="G966" s="19"/>
      <c r="H966" s="19"/>
      <c r="I966" s="19"/>
      <c r="J966" s="19"/>
      <c r="K966" s="19"/>
      <c r="L966" s="19"/>
      <c r="M966" s="19"/>
      <c r="N966" s="19"/>
      <c r="O966" s="19"/>
      <c r="P966" s="19"/>
      <c r="Q966" s="19"/>
      <c r="R966" s="19"/>
      <c r="S966" s="19"/>
      <c r="T966" s="19"/>
      <c r="AH966" s="23"/>
      <c r="AT966" s="23"/>
      <c r="CU966" s="23"/>
      <c r="CV966" s="23"/>
      <c r="CW966" s="23"/>
    </row>
    <row r="967" spans="1:101" s="18" customFormat="1" x14ac:dyDescent="0.4">
      <c r="A967" s="18">
        <v>943</v>
      </c>
      <c r="B967" s="19"/>
      <c r="C967" s="19"/>
      <c r="D967" s="21"/>
      <c r="E967" s="31"/>
      <c r="F967" s="19"/>
      <c r="G967" s="19"/>
      <c r="H967" s="19"/>
      <c r="I967" s="19"/>
      <c r="J967" s="19"/>
      <c r="K967" s="19"/>
      <c r="L967" s="19"/>
      <c r="M967" s="19"/>
      <c r="N967" s="19"/>
      <c r="O967" s="19"/>
      <c r="P967" s="19"/>
      <c r="Q967" s="19"/>
      <c r="R967" s="19"/>
      <c r="S967" s="19"/>
      <c r="T967" s="19"/>
      <c r="AH967" s="23"/>
      <c r="AT967" s="23"/>
      <c r="CU967" s="23"/>
      <c r="CV967" s="23"/>
      <c r="CW967" s="23"/>
    </row>
    <row r="968" spans="1:101" s="18" customFormat="1" x14ac:dyDescent="0.4">
      <c r="A968" s="18">
        <v>944</v>
      </c>
      <c r="B968" s="19"/>
      <c r="C968" s="19"/>
      <c r="D968" s="21"/>
      <c r="E968" s="31"/>
      <c r="F968" s="19"/>
      <c r="G968" s="19"/>
      <c r="H968" s="19"/>
      <c r="I968" s="19"/>
      <c r="J968" s="19"/>
      <c r="K968" s="19"/>
      <c r="L968" s="19"/>
      <c r="M968" s="19"/>
      <c r="N968" s="19"/>
      <c r="O968" s="19"/>
      <c r="P968" s="19"/>
      <c r="Q968" s="19"/>
      <c r="R968" s="19"/>
      <c r="S968" s="19"/>
      <c r="T968" s="19"/>
      <c r="AH968" s="23"/>
      <c r="AT968" s="23"/>
      <c r="CU968" s="23"/>
      <c r="CV968" s="23"/>
      <c r="CW968" s="23"/>
    </row>
    <row r="969" spans="1:101" s="18" customFormat="1" x14ac:dyDescent="0.4">
      <c r="A969" s="18">
        <v>945</v>
      </c>
      <c r="B969" s="19"/>
      <c r="C969" s="19"/>
      <c r="D969" s="21"/>
      <c r="E969" s="31"/>
      <c r="F969" s="19"/>
      <c r="G969" s="19"/>
      <c r="H969" s="19"/>
      <c r="I969" s="19"/>
      <c r="J969" s="19"/>
      <c r="K969" s="19"/>
      <c r="L969" s="19"/>
      <c r="M969" s="19"/>
      <c r="N969" s="19"/>
      <c r="O969" s="19"/>
      <c r="P969" s="19"/>
      <c r="Q969" s="19"/>
      <c r="R969" s="19"/>
      <c r="S969" s="19"/>
      <c r="T969" s="19"/>
      <c r="AH969" s="23"/>
      <c r="AT969" s="23"/>
      <c r="CU969" s="23"/>
      <c r="CV969" s="23"/>
      <c r="CW969" s="23"/>
    </row>
    <row r="970" spans="1:101" s="18" customFormat="1" x14ac:dyDescent="0.4">
      <c r="A970" s="18">
        <v>946</v>
      </c>
      <c r="B970" s="19"/>
      <c r="C970" s="19"/>
      <c r="D970" s="21"/>
      <c r="E970" s="31"/>
      <c r="F970" s="19"/>
      <c r="G970" s="19"/>
      <c r="H970" s="19"/>
      <c r="I970" s="19"/>
      <c r="J970" s="19"/>
      <c r="K970" s="19"/>
      <c r="L970" s="19"/>
      <c r="M970" s="19"/>
      <c r="N970" s="19"/>
      <c r="O970" s="19"/>
      <c r="P970" s="19"/>
      <c r="Q970" s="19"/>
      <c r="R970" s="19"/>
      <c r="S970" s="19"/>
      <c r="T970" s="19"/>
      <c r="AH970" s="23"/>
      <c r="AT970" s="23"/>
      <c r="CU970" s="23"/>
      <c r="CV970" s="23"/>
      <c r="CW970" s="23"/>
    </row>
    <row r="971" spans="1:101" s="18" customFormat="1" x14ac:dyDescent="0.4">
      <c r="A971" s="18">
        <v>947</v>
      </c>
      <c r="B971" s="19"/>
      <c r="C971" s="19"/>
      <c r="D971" s="21"/>
      <c r="E971" s="31"/>
      <c r="F971" s="19"/>
      <c r="G971" s="19"/>
      <c r="H971" s="19"/>
      <c r="I971" s="19"/>
      <c r="J971" s="19"/>
      <c r="K971" s="19"/>
      <c r="L971" s="19"/>
      <c r="M971" s="19"/>
      <c r="N971" s="19"/>
      <c r="O971" s="19"/>
      <c r="P971" s="19"/>
      <c r="Q971" s="19"/>
      <c r="R971" s="19"/>
      <c r="S971" s="19"/>
      <c r="T971" s="19"/>
      <c r="AH971" s="23"/>
      <c r="AT971" s="23"/>
      <c r="CU971" s="23"/>
      <c r="CV971" s="23"/>
      <c r="CW971" s="23"/>
    </row>
    <row r="972" spans="1:101" s="18" customFormat="1" x14ac:dyDescent="0.4">
      <c r="A972" s="18">
        <v>948</v>
      </c>
      <c r="B972" s="19"/>
      <c r="C972" s="19"/>
      <c r="D972" s="21"/>
      <c r="E972" s="31"/>
      <c r="F972" s="19"/>
      <c r="G972" s="19"/>
      <c r="H972" s="19"/>
      <c r="I972" s="19"/>
      <c r="J972" s="19"/>
      <c r="K972" s="19"/>
      <c r="L972" s="19"/>
      <c r="M972" s="19"/>
      <c r="N972" s="19"/>
      <c r="O972" s="19"/>
      <c r="P972" s="19"/>
      <c r="Q972" s="19"/>
      <c r="R972" s="19"/>
      <c r="S972" s="19"/>
      <c r="T972" s="19"/>
      <c r="AH972" s="23"/>
      <c r="AT972" s="23"/>
      <c r="CU972" s="23"/>
      <c r="CV972" s="23"/>
      <c r="CW972" s="23"/>
    </row>
    <row r="973" spans="1:101" s="18" customFormat="1" x14ac:dyDescent="0.4">
      <c r="A973" s="18">
        <v>949</v>
      </c>
      <c r="B973" s="19"/>
      <c r="C973" s="19"/>
      <c r="D973" s="21"/>
      <c r="E973" s="31"/>
      <c r="F973" s="19"/>
      <c r="G973" s="19"/>
      <c r="H973" s="19"/>
      <c r="I973" s="19"/>
      <c r="J973" s="19"/>
      <c r="K973" s="19"/>
      <c r="L973" s="19"/>
      <c r="M973" s="19"/>
      <c r="N973" s="19"/>
      <c r="O973" s="19"/>
      <c r="P973" s="19"/>
      <c r="Q973" s="19"/>
      <c r="R973" s="19"/>
      <c r="S973" s="19"/>
      <c r="T973" s="19"/>
      <c r="AH973" s="23"/>
      <c r="AT973" s="23"/>
      <c r="CU973" s="23"/>
      <c r="CV973" s="23"/>
      <c r="CW973" s="23"/>
    </row>
    <row r="974" spans="1:101" s="18" customFormat="1" x14ac:dyDescent="0.4">
      <c r="A974" s="18">
        <v>950</v>
      </c>
      <c r="B974" s="19"/>
      <c r="C974" s="19"/>
      <c r="D974" s="21"/>
      <c r="E974" s="31"/>
      <c r="F974" s="19"/>
      <c r="G974" s="19"/>
      <c r="H974" s="19"/>
      <c r="I974" s="19"/>
      <c r="J974" s="19"/>
      <c r="K974" s="19"/>
      <c r="L974" s="19"/>
      <c r="M974" s="19"/>
      <c r="N974" s="19"/>
      <c r="O974" s="19"/>
      <c r="P974" s="19"/>
      <c r="Q974" s="19"/>
      <c r="R974" s="19"/>
      <c r="S974" s="19"/>
      <c r="T974" s="19"/>
      <c r="AH974" s="23"/>
      <c r="AT974" s="23"/>
      <c r="CU974" s="23"/>
      <c r="CV974" s="23"/>
      <c r="CW974" s="23"/>
    </row>
    <row r="975" spans="1:101" s="18" customFormat="1" x14ac:dyDescent="0.4">
      <c r="A975" s="18">
        <v>951</v>
      </c>
      <c r="B975" s="19"/>
      <c r="C975" s="19"/>
      <c r="D975" s="21"/>
      <c r="E975" s="31"/>
      <c r="F975" s="19"/>
      <c r="G975" s="19"/>
      <c r="H975" s="19"/>
      <c r="I975" s="19"/>
      <c r="J975" s="19"/>
      <c r="K975" s="19"/>
      <c r="L975" s="19"/>
      <c r="M975" s="19"/>
      <c r="N975" s="19"/>
      <c r="O975" s="19"/>
      <c r="P975" s="19"/>
      <c r="Q975" s="19"/>
      <c r="R975" s="19"/>
      <c r="S975" s="19"/>
      <c r="T975" s="19"/>
      <c r="AH975" s="23"/>
      <c r="AT975" s="23"/>
      <c r="CU975" s="23"/>
      <c r="CV975" s="23"/>
      <c r="CW975" s="23"/>
    </row>
    <row r="976" spans="1:101" s="18" customFormat="1" x14ac:dyDescent="0.4">
      <c r="A976" s="18">
        <v>952</v>
      </c>
      <c r="B976" s="19"/>
      <c r="C976" s="19"/>
      <c r="D976" s="21"/>
      <c r="E976" s="31"/>
      <c r="F976" s="19"/>
      <c r="G976" s="19"/>
      <c r="H976" s="19"/>
      <c r="I976" s="19"/>
      <c r="J976" s="19"/>
      <c r="K976" s="19"/>
      <c r="L976" s="19"/>
      <c r="M976" s="19"/>
      <c r="N976" s="19"/>
      <c r="O976" s="19"/>
      <c r="P976" s="19"/>
      <c r="Q976" s="19"/>
      <c r="R976" s="19"/>
      <c r="S976" s="19"/>
      <c r="T976" s="19"/>
      <c r="AH976" s="23"/>
      <c r="AT976" s="23"/>
      <c r="CU976" s="23"/>
      <c r="CV976" s="23"/>
      <c r="CW976" s="23"/>
    </row>
    <row r="977" spans="1:101" s="18" customFormat="1" x14ac:dyDescent="0.4">
      <c r="A977" s="18">
        <v>953</v>
      </c>
      <c r="B977" s="19"/>
      <c r="C977" s="19"/>
      <c r="D977" s="21"/>
      <c r="E977" s="31"/>
      <c r="F977" s="19"/>
      <c r="G977" s="19"/>
      <c r="H977" s="19"/>
      <c r="I977" s="19"/>
      <c r="J977" s="19"/>
      <c r="K977" s="19"/>
      <c r="L977" s="19"/>
      <c r="M977" s="19"/>
      <c r="N977" s="19"/>
      <c r="O977" s="19"/>
      <c r="P977" s="19"/>
      <c r="Q977" s="19"/>
      <c r="R977" s="19"/>
      <c r="S977" s="19"/>
      <c r="T977" s="19"/>
      <c r="AH977" s="23"/>
      <c r="AT977" s="23"/>
      <c r="CU977" s="23"/>
      <c r="CV977" s="23"/>
      <c r="CW977" s="23"/>
    </row>
    <row r="978" spans="1:101" s="18" customFormat="1" x14ac:dyDescent="0.4">
      <c r="A978" s="18">
        <v>954</v>
      </c>
      <c r="B978" s="19"/>
      <c r="C978" s="19"/>
      <c r="D978" s="21"/>
      <c r="E978" s="31"/>
      <c r="F978" s="19"/>
      <c r="G978" s="19"/>
      <c r="H978" s="19"/>
      <c r="I978" s="19"/>
      <c r="J978" s="19"/>
      <c r="K978" s="19"/>
      <c r="L978" s="19"/>
      <c r="M978" s="19"/>
      <c r="N978" s="19"/>
      <c r="O978" s="19"/>
      <c r="P978" s="19"/>
      <c r="Q978" s="19"/>
      <c r="R978" s="19"/>
      <c r="S978" s="19"/>
      <c r="T978" s="19"/>
      <c r="AH978" s="23"/>
      <c r="AT978" s="23"/>
      <c r="CU978" s="23"/>
      <c r="CV978" s="23"/>
      <c r="CW978" s="23"/>
    </row>
    <row r="979" spans="1:101" s="18" customFormat="1" x14ac:dyDescent="0.4">
      <c r="A979" s="18">
        <v>955</v>
      </c>
      <c r="B979" s="19"/>
      <c r="C979" s="19"/>
      <c r="D979" s="21"/>
      <c r="E979" s="31"/>
      <c r="F979" s="19"/>
      <c r="G979" s="19"/>
      <c r="H979" s="19"/>
      <c r="I979" s="19"/>
      <c r="J979" s="19"/>
      <c r="K979" s="19"/>
      <c r="L979" s="19"/>
      <c r="M979" s="19"/>
      <c r="N979" s="19"/>
      <c r="O979" s="19"/>
      <c r="P979" s="19"/>
      <c r="Q979" s="19"/>
      <c r="R979" s="19"/>
      <c r="S979" s="19"/>
      <c r="T979" s="19"/>
      <c r="AH979" s="23"/>
      <c r="AT979" s="23"/>
      <c r="CU979" s="23"/>
      <c r="CV979" s="23"/>
      <c r="CW979" s="23"/>
    </row>
    <row r="980" spans="1:101" s="18" customFormat="1" x14ac:dyDescent="0.4">
      <c r="A980" s="18">
        <v>956</v>
      </c>
      <c r="B980" s="19"/>
      <c r="C980" s="19"/>
      <c r="D980" s="21"/>
      <c r="E980" s="31"/>
      <c r="F980" s="19"/>
      <c r="G980" s="19"/>
      <c r="H980" s="19"/>
      <c r="I980" s="19"/>
      <c r="J980" s="19"/>
      <c r="K980" s="19"/>
      <c r="L980" s="19"/>
      <c r="M980" s="19"/>
      <c r="N980" s="19"/>
      <c r="O980" s="19"/>
      <c r="P980" s="19"/>
      <c r="Q980" s="19"/>
      <c r="R980" s="19"/>
      <c r="S980" s="19"/>
      <c r="T980" s="19"/>
      <c r="AH980" s="23"/>
      <c r="AT980" s="23"/>
      <c r="CU980" s="23"/>
      <c r="CV980" s="23"/>
      <c r="CW980" s="23"/>
    </row>
    <row r="981" spans="1:101" s="18" customFormat="1" x14ac:dyDescent="0.4">
      <c r="A981" s="18">
        <v>957</v>
      </c>
      <c r="B981" s="19"/>
      <c r="C981" s="19"/>
      <c r="D981" s="21"/>
      <c r="E981" s="31"/>
      <c r="F981" s="19"/>
      <c r="G981" s="19"/>
      <c r="H981" s="19"/>
      <c r="I981" s="19"/>
      <c r="J981" s="19"/>
      <c r="K981" s="19"/>
      <c r="L981" s="19"/>
      <c r="M981" s="19"/>
      <c r="N981" s="19"/>
      <c r="O981" s="19"/>
      <c r="P981" s="19"/>
      <c r="Q981" s="19"/>
      <c r="R981" s="19"/>
      <c r="S981" s="19"/>
      <c r="T981" s="19"/>
      <c r="AH981" s="23"/>
      <c r="AT981" s="23"/>
      <c r="CU981" s="23"/>
      <c r="CV981" s="23"/>
      <c r="CW981" s="23"/>
    </row>
    <row r="982" spans="1:101" s="18" customFormat="1" x14ac:dyDescent="0.4">
      <c r="A982" s="18">
        <v>958</v>
      </c>
      <c r="B982" s="19"/>
      <c r="C982" s="19"/>
      <c r="D982" s="21"/>
      <c r="E982" s="31"/>
      <c r="F982" s="19"/>
      <c r="G982" s="19"/>
      <c r="H982" s="19"/>
      <c r="I982" s="19"/>
      <c r="J982" s="19"/>
      <c r="K982" s="19"/>
      <c r="L982" s="19"/>
      <c r="M982" s="19"/>
      <c r="N982" s="19"/>
      <c r="O982" s="19"/>
      <c r="P982" s="19"/>
      <c r="Q982" s="19"/>
      <c r="R982" s="19"/>
      <c r="S982" s="19"/>
      <c r="T982" s="19"/>
      <c r="AH982" s="23"/>
      <c r="AT982" s="23"/>
      <c r="CU982" s="23"/>
      <c r="CV982" s="23"/>
      <c r="CW982" s="23"/>
    </row>
    <row r="983" spans="1:101" s="18" customFormat="1" x14ac:dyDescent="0.4">
      <c r="A983" s="18">
        <v>959</v>
      </c>
      <c r="B983" s="19"/>
      <c r="C983" s="19"/>
      <c r="D983" s="21"/>
      <c r="E983" s="31"/>
      <c r="F983" s="19"/>
      <c r="G983" s="19"/>
      <c r="H983" s="19"/>
      <c r="I983" s="19"/>
      <c r="J983" s="19"/>
      <c r="K983" s="19"/>
      <c r="L983" s="19"/>
      <c r="M983" s="19"/>
      <c r="N983" s="19"/>
      <c r="O983" s="19"/>
      <c r="P983" s="19"/>
      <c r="Q983" s="19"/>
      <c r="R983" s="19"/>
      <c r="S983" s="19"/>
      <c r="T983" s="19"/>
      <c r="AH983" s="23"/>
      <c r="AT983" s="23"/>
      <c r="CU983" s="23"/>
      <c r="CV983" s="23"/>
      <c r="CW983" s="23"/>
    </row>
    <row r="984" spans="1:101" s="18" customFormat="1" x14ac:dyDescent="0.4">
      <c r="A984" s="18">
        <v>960</v>
      </c>
      <c r="B984" s="19"/>
      <c r="C984" s="19"/>
      <c r="D984" s="21"/>
      <c r="E984" s="31"/>
      <c r="F984" s="19"/>
      <c r="G984" s="19"/>
      <c r="H984" s="19"/>
      <c r="I984" s="19"/>
      <c r="J984" s="19"/>
      <c r="K984" s="19"/>
      <c r="L984" s="19"/>
      <c r="M984" s="19"/>
      <c r="N984" s="19"/>
      <c r="O984" s="19"/>
      <c r="P984" s="19"/>
      <c r="Q984" s="19"/>
      <c r="R984" s="19"/>
      <c r="S984" s="19"/>
      <c r="T984" s="19"/>
      <c r="AH984" s="23"/>
      <c r="AT984" s="23"/>
      <c r="CU984" s="23"/>
      <c r="CV984" s="23"/>
      <c r="CW984" s="23"/>
    </row>
    <row r="985" spans="1:101" s="18" customFormat="1" x14ac:dyDescent="0.4">
      <c r="A985" s="18">
        <v>961</v>
      </c>
      <c r="B985" s="19"/>
      <c r="C985" s="19"/>
      <c r="D985" s="21"/>
      <c r="E985" s="31"/>
      <c r="F985" s="19"/>
      <c r="G985" s="19"/>
      <c r="H985" s="19"/>
      <c r="I985" s="19"/>
      <c r="J985" s="19"/>
      <c r="K985" s="19"/>
      <c r="L985" s="19"/>
      <c r="M985" s="19"/>
      <c r="N985" s="19"/>
      <c r="O985" s="19"/>
      <c r="P985" s="19"/>
      <c r="Q985" s="19"/>
      <c r="R985" s="19"/>
      <c r="S985" s="19"/>
      <c r="T985" s="19"/>
      <c r="AH985" s="23"/>
      <c r="AT985" s="23"/>
      <c r="CU985" s="23"/>
      <c r="CV985" s="23"/>
      <c r="CW985" s="23"/>
    </row>
    <row r="986" spans="1:101" s="18" customFormat="1" x14ac:dyDescent="0.4">
      <c r="A986" s="18">
        <v>962</v>
      </c>
      <c r="B986" s="19"/>
      <c r="C986" s="19"/>
      <c r="D986" s="21"/>
      <c r="E986" s="31"/>
      <c r="F986" s="19"/>
      <c r="G986" s="19"/>
      <c r="H986" s="19"/>
      <c r="I986" s="19"/>
      <c r="J986" s="19"/>
      <c r="K986" s="19"/>
      <c r="L986" s="19"/>
      <c r="M986" s="19"/>
      <c r="N986" s="19"/>
      <c r="O986" s="19"/>
      <c r="P986" s="19"/>
      <c r="Q986" s="19"/>
      <c r="R986" s="19"/>
      <c r="S986" s="19"/>
      <c r="T986" s="19"/>
      <c r="AH986" s="23"/>
      <c r="AT986" s="23"/>
      <c r="CU986" s="23"/>
      <c r="CV986" s="23"/>
      <c r="CW986" s="23"/>
    </row>
    <row r="987" spans="1:101" s="18" customFormat="1" x14ac:dyDescent="0.4">
      <c r="A987" s="18">
        <v>963</v>
      </c>
      <c r="B987" s="19"/>
      <c r="C987" s="19"/>
      <c r="D987" s="21"/>
      <c r="E987" s="31"/>
      <c r="F987" s="19"/>
      <c r="G987" s="19"/>
      <c r="H987" s="19"/>
      <c r="I987" s="19"/>
      <c r="J987" s="19"/>
      <c r="K987" s="19"/>
      <c r="L987" s="19"/>
      <c r="M987" s="19"/>
      <c r="N987" s="19"/>
      <c r="O987" s="19"/>
      <c r="P987" s="19"/>
      <c r="Q987" s="19"/>
      <c r="R987" s="19"/>
      <c r="S987" s="19"/>
      <c r="T987" s="19"/>
      <c r="AH987" s="23"/>
      <c r="AT987" s="23"/>
      <c r="CU987" s="23"/>
      <c r="CV987" s="23"/>
      <c r="CW987" s="23"/>
    </row>
    <row r="988" spans="1:101" s="18" customFormat="1" x14ac:dyDescent="0.4">
      <c r="A988" s="18">
        <v>964</v>
      </c>
      <c r="B988" s="19"/>
      <c r="C988" s="19"/>
      <c r="D988" s="21"/>
      <c r="E988" s="31"/>
      <c r="F988" s="19"/>
      <c r="G988" s="19"/>
      <c r="H988" s="19"/>
      <c r="I988" s="19"/>
      <c r="J988" s="19"/>
      <c r="K988" s="19"/>
      <c r="L988" s="19"/>
      <c r="M988" s="19"/>
      <c r="N988" s="19"/>
      <c r="O988" s="19"/>
      <c r="P988" s="19"/>
      <c r="Q988" s="19"/>
      <c r="R988" s="19"/>
      <c r="S988" s="19"/>
      <c r="T988" s="19"/>
      <c r="AH988" s="23"/>
      <c r="AT988" s="23"/>
      <c r="CU988" s="23"/>
      <c r="CV988" s="23"/>
      <c r="CW988" s="23"/>
    </row>
    <row r="989" spans="1:101" s="18" customFormat="1" x14ac:dyDescent="0.4">
      <c r="A989" s="18">
        <v>965</v>
      </c>
      <c r="B989" s="19"/>
      <c r="C989" s="19"/>
      <c r="D989" s="21"/>
      <c r="E989" s="31"/>
      <c r="F989" s="19"/>
      <c r="G989" s="19"/>
      <c r="H989" s="19"/>
      <c r="I989" s="19"/>
      <c r="J989" s="19"/>
      <c r="K989" s="19"/>
      <c r="L989" s="19"/>
      <c r="M989" s="19"/>
      <c r="N989" s="19"/>
      <c r="O989" s="19"/>
      <c r="P989" s="19"/>
      <c r="Q989" s="19"/>
      <c r="R989" s="19"/>
      <c r="S989" s="19"/>
      <c r="T989" s="19"/>
      <c r="AH989" s="23"/>
      <c r="AT989" s="23"/>
      <c r="CU989" s="23"/>
      <c r="CV989" s="23"/>
      <c r="CW989" s="23"/>
    </row>
    <row r="990" spans="1:101" s="18" customFormat="1" x14ac:dyDescent="0.4">
      <c r="A990" s="18">
        <v>966</v>
      </c>
      <c r="B990" s="19"/>
      <c r="C990" s="19"/>
      <c r="D990" s="21"/>
      <c r="E990" s="31"/>
      <c r="F990" s="19"/>
      <c r="G990" s="19"/>
      <c r="H990" s="19"/>
      <c r="I990" s="19"/>
      <c r="J990" s="19"/>
      <c r="K990" s="19"/>
      <c r="L990" s="19"/>
      <c r="M990" s="19"/>
      <c r="N990" s="19"/>
      <c r="O990" s="19"/>
      <c r="P990" s="19"/>
      <c r="Q990" s="19"/>
      <c r="R990" s="19"/>
      <c r="S990" s="19"/>
      <c r="T990" s="19"/>
      <c r="AH990" s="23"/>
      <c r="AT990" s="23"/>
      <c r="CU990" s="23"/>
      <c r="CV990" s="23"/>
      <c r="CW990" s="23"/>
    </row>
    <row r="991" spans="1:101" s="18" customFormat="1" x14ac:dyDescent="0.4">
      <c r="A991" s="18">
        <v>967</v>
      </c>
      <c r="B991" s="19"/>
      <c r="C991" s="19"/>
      <c r="D991" s="21"/>
      <c r="E991" s="31"/>
      <c r="F991" s="19"/>
      <c r="G991" s="19"/>
      <c r="H991" s="19"/>
      <c r="I991" s="19"/>
      <c r="J991" s="19"/>
      <c r="K991" s="19"/>
      <c r="L991" s="19"/>
      <c r="M991" s="19"/>
      <c r="N991" s="19"/>
      <c r="O991" s="19"/>
      <c r="P991" s="19"/>
      <c r="Q991" s="19"/>
      <c r="R991" s="19"/>
      <c r="S991" s="19"/>
      <c r="T991" s="19"/>
      <c r="AH991" s="23"/>
      <c r="AT991" s="23"/>
      <c r="CU991" s="23"/>
      <c r="CV991" s="23"/>
      <c r="CW991" s="23"/>
    </row>
    <row r="992" spans="1:101" s="18" customFormat="1" x14ac:dyDescent="0.4">
      <c r="A992" s="18">
        <v>968</v>
      </c>
      <c r="B992" s="19"/>
      <c r="C992" s="19"/>
      <c r="D992" s="21"/>
      <c r="E992" s="31"/>
      <c r="F992" s="19"/>
      <c r="G992" s="19"/>
      <c r="H992" s="19"/>
      <c r="I992" s="19"/>
      <c r="J992" s="19"/>
      <c r="K992" s="19"/>
      <c r="L992" s="19"/>
      <c r="M992" s="19"/>
      <c r="N992" s="19"/>
      <c r="O992" s="19"/>
      <c r="P992" s="19"/>
      <c r="Q992" s="19"/>
      <c r="R992" s="19"/>
      <c r="S992" s="19"/>
      <c r="T992" s="19"/>
      <c r="AH992" s="23"/>
      <c r="AT992" s="23"/>
      <c r="CU992" s="23"/>
      <c r="CV992" s="23"/>
      <c r="CW992" s="23"/>
    </row>
    <row r="993" spans="1:101" s="18" customFormat="1" x14ac:dyDescent="0.4">
      <c r="A993" s="18">
        <v>969</v>
      </c>
      <c r="B993" s="19"/>
      <c r="C993" s="19"/>
      <c r="D993" s="21"/>
      <c r="E993" s="31"/>
      <c r="F993" s="19"/>
      <c r="G993" s="19"/>
      <c r="H993" s="19"/>
      <c r="I993" s="19"/>
      <c r="J993" s="19"/>
      <c r="K993" s="19"/>
      <c r="L993" s="19"/>
      <c r="M993" s="19"/>
      <c r="N993" s="19"/>
      <c r="O993" s="19"/>
      <c r="P993" s="19"/>
      <c r="Q993" s="19"/>
      <c r="R993" s="19"/>
      <c r="S993" s="19"/>
      <c r="T993" s="19"/>
      <c r="AH993" s="23"/>
      <c r="AT993" s="23"/>
      <c r="CU993" s="23"/>
      <c r="CV993" s="23"/>
      <c r="CW993" s="23"/>
    </row>
    <row r="994" spans="1:101" s="18" customFormat="1" x14ac:dyDescent="0.4">
      <c r="A994" s="18">
        <v>970</v>
      </c>
      <c r="B994" s="19"/>
      <c r="C994" s="19"/>
      <c r="D994" s="21"/>
      <c r="E994" s="31"/>
      <c r="F994" s="19"/>
      <c r="G994" s="19"/>
      <c r="H994" s="19"/>
      <c r="I994" s="19"/>
      <c r="J994" s="19"/>
      <c r="K994" s="19"/>
      <c r="L994" s="19"/>
      <c r="M994" s="19"/>
      <c r="N994" s="19"/>
      <c r="O994" s="19"/>
      <c r="P994" s="19"/>
      <c r="Q994" s="19"/>
      <c r="R994" s="19"/>
      <c r="S994" s="19"/>
      <c r="T994" s="19"/>
      <c r="AH994" s="23"/>
      <c r="AT994" s="23"/>
      <c r="CU994" s="23"/>
      <c r="CV994" s="23"/>
      <c r="CW994" s="23"/>
    </row>
    <row r="995" spans="1:101" s="18" customFormat="1" x14ac:dyDescent="0.4">
      <c r="A995" s="18">
        <v>971</v>
      </c>
      <c r="B995" s="19"/>
      <c r="C995" s="19"/>
      <c r="D995" s="21"/>
      <c r="E995" s="31"/>
      <c r="F995" s="19"/>
      <c r="G995" s="19"/>
      <c r="H995" s="19"/>
      <c r="I995" s="19"/>
      <c r="J995" s="19"/>
      <c r="K995" s="19"/>
      <c r="L995" s="19"/>
      <c r="M995" s="19"/>
      <c r="N995" s="19"/>
      <c r="O995" s="19"/>
      <c r="P995" s="19"/>
      <c r="Q995" s="19"/>
      <c r="R995" s="19"/>
      <c r="S995" s="19"/>
      <c r="T995" s="19"/>
      <c r="AH995" s="23"/>
      <c r="AT995" s="23"/>
      <c r="CU995" s="23"/>
      <c r="CV995" s="23"/>
      <c r="CW995" s="23"/>
    </row>
    <row r="996" spans="1:101" s="18" customFormat="1" x14ac:dyDescent="0.4">
      <c r="A996" s="18">
        <v>972</v>
      </c>
      <c r="B996" s="19"/>
      <c r="C996" s="19"/>
      <c r="D996" s="21"/>
      <c r="E996" s="31"/>
      <c r="F996" s="19"/>
      <c r="G996" s="19"/>
      <c r="H996" s="19"/>
      <c r="I996" s="19"/>
      <c r="J996" s="19"/>
      <c r="K996" s="19"/>
      <c r="L996" s="19"/>
      <c r="M996" s="19"/>
      <c r="N996" s="19"/>
      <c r="O996" s="19"/>
      <c r="P996" s="19"/>
      <c r="Q996" s="19"/>
      <c r="R996" s="19"/>
      <c r="S996" s="19"/>
      <c r="T996" s="19"/>
      <c r="AH996" s="23"/>
      <c r="AT996" s="23"/>
      <c r="CU996" s="23"/>
      <c r="CV996" s="23"/>
      <c r="CW996" s="23"/>
    </row>
    <row r="997" spans="1:101" s="18" customFormat="1" x14ac:dyDescent="0.4">
      <c r="A997" s="18">
        <v>973</v>
      </c>
      <c r="B997" s="19"/>
      <c r="C997" s="19"/>
      <c r="D997" s="21"/>
      <c r="E997" s="31"/>
      <c r="F997" s="19"/>
      <c r="G997" s="19"/>
      <c r="H997" s="19"/>
      <c r="I997" s="19"/>
      <c r="J997" s="19"/>
      <c r="K997" s="19"/>
      <c r="L997" s="19"/>
      <c r="M997" s="19"/>
      <c r="N997" s="19"/>
      <c r="O997" s="19"/>
      <c r="P997" s="19"/>
      <c r="Q997" s="19"/>
      <c r="R997" s="19"/>
      <c r="S997" s="19"/>
      <c r="T997" s="19"/>
      <c r="AH997" s="23"/>
      <c r="AT997" s="23"/>
      <c r="CU997" s="23"/>
      <c r="CV997" s="23"/>
      <c r="CW997" s="23"/>
    </row>
    <row r="998" spans="1:101" s="18" customFormat="1" x14ac:dyDescent="0.4">
      <c r="A998" s="18">
        <v>974</v>
      </c>
      <c r="B998" s="19"/>
      <c r="C998" s="19"/>
      <c r="D998" s="21"/>
      <c r="E998" s="31"/>
      <c r="F998" s="19"/>
      <c r="G998" s="19"/>
      <c r="H998" s="19"/>
      <c r="I998" s="19"/>
      <c r="J998" s="19"/>
      <c r="K998" s="19"/>
      <c r="L998" s="19"/>
      <c r="M998" s="19"/>
      <c r="N998" s="19"/>
      <c r="O998" s="19"/>
      <c r="P998" s="19"/>
      <c r="Q998" s="19"/>
      <c r="R998" s="19"/>
      <c r="S998" s="19"/>
      <c r="T998" s="19"/>
      <c r="AH998" s="23"/>
      <c r="AT998" s="23"/>
      <c r="CU998" s="23"/>
      <c r="CV998" s="23"/>
      <c r="CW998" s="23"/>
    </row>
    <row r="999" spans="1:101" s="18" customFormat="1" x14ac:dyDescent="0.4">
      <c r="A999" s="18">
        <v>975</v>
      </c>
      <c r="B999" s="19"/>
      <c r="C999" s="19"/>
      <c r="D999" s="21"/>
      <c r="E999" s="31"/>
      <c r="F999" s="19"/>
      <c r="G999" s="19"/>
      <c r="H999" s="19"/>
      <c r="I999" s="19"/>
      <c r="J999" s="19"/>
      <c r="K999" s="19"/>
      <c r="L999" s="19"/>
      <c r="M999" s="19"/>
      <c r="N999" s="19"/>
      <c r="O999" s="19"/>
      <c r="P999" s="19"/>
      <c r="Q999" s="19"/>
      <c r="R999" s="19"/>
      <c r="S999" s="19"/>
      <c r="T999" s="19"/>
      <c r="AH999" s="23"/>
      <c r="AT999" s="23"/>
      <c r="CU999" s="23"/>
      <c r="CV999" s="23"/>
      <c r="CW999" s="23"/>
    </row>
    <row r="1000" spans="1:101" s="18" customFormat="1" x14ac:dyDescent="0.4">
      <c r="A1000" s="18">
        <v>976</v>
      </c>
      <c r="B1000" s="19"/>
      <c r="C1000" s="19"/>
      <c r="D1000" s="21"/>
      <c r="E1000" s="31"/>
      <c r="F1000" s="19"/>
      <c r="G1000" s="19"/>
      <c r="H1000" s="19"/>
      <c r="I1000" s="19"/>
      <c r="J1000" s="19"/>
      <c r="K1000" s="19"/>
      <c r="L1000" s="19"/>
      <c r="M1000" s="19"/>
      <c r="N1000" s="19"/>
      <c r="O1000" s="19"/>
      <c r="P1000" s="19"/>
      <c r="Q1000" s="19"/>
      <c r="R1000" s="19"/>
      <c r="S1000" s="19"/>
      <c r="T1000" s="19"/>
      <c r="AH1000" s="23"/>
      <c r="AT1000" s="23"/>
      <c r="CU1000" s="23"/>
      <c r="CV1000" s="23"/>
      <c r="CW1000" s="23"/>
    </row>
    <row r="1001" spans="1:101" s="18" customFormat="1" x14ac:dyDescent="0.4">
      <c r="A1001" s="18">
        <v>977</v>
      </c>
      <c r="B1001" s="19"/>
      <c r="C1001" s="19"/>
      <c r="D1001" s="21"/>
      <c r="E1001" s="31"/>
      <c r="F1001" s="19"/>
      <c r="G1001" s="19"/>
      <c r="H1001" s="19"/>
      <c r="I1001" s="19"/>
      <c r="J1001" s="19"/>
      <c r="K1001" s="19"/>
      <c r="L1001" s="19"/>
      <c r="M1001" s="19"/>
      <c r="N1001" s="19"/>
      <c r="O1001" s="19"/>
      <c r="P1001" s="19"/>
      <c r="Q1001" s="19"/>
      <c r="R1001" s="19"/>
      <c r="S1001" s="19"/>
      <c r="T1001" s="19"/>
      <c r="AH1001" s="23"/>
      <c r="AT1001" s="23"/>
      <c r="CU1001" s="23"/>
      <c r="CV1001" s="23"/>
      <c r="CW1001" s="23"/>
    </row>
    <row r="1002" spans="1:101" s="18" customFormat="1" x14ac:dyDescent="0.4">
      <c r="A1002" s="18">
        <v>978</v>
      </c>
      <c r="B1002" s="19"/>
      <c r="C1002" s="19"/>
      <c r="D1002" s="21"/>
      <c r="E1002" s="31"/>
      <c r="F1002" s="19"/>
      <c r="G1002" s="19"/>
      <c r="H1002" s="19"/>
      <c r="I1002" s="19"/>
      <c r="J1002" s="19"/>
      <c r="K1002" s="19"/>
      <c r="L1002" s="19"/>
      <c r="M1002" s="19"/>
      <c r="N1002" s="19"/>
      <c r="O1002" s="19"/>
      <c r="P1002" s="19"/>
      <c r="Q1002" s="19"/>
      <c r="R1002" s="19"/>
      <c r="S1002" s="19"/>
      <c r="T1002" s="19"/>
      <c r="AH1002" s="23"/>
      <c r="AT1002" s="23"/>
      <c r="CU1002" s="23"/>
      <c r="CV1002" s="23"/>
      <c r="CW1002" s="23"/>
    </row>
    <row r="1003" spans="1:101" s="18" customFormat="1" x14ac:dyDescent="0.4">
      <c r="A1003" s="18">
        <v>979</v>
      </c>
      <c r="B1003" s="19"/>
      <c r="C1003" s="19"/>
      <c r="D1003" s="21"/>
      <c r="E1003" s="31"/>
      <c r="F1003" s="19"/>
      <c r="G1003" s="19"/>
      <c r="H1003" s="19"/>
      <c r="I1003" s="19"/>
      <c r="J1003" s="19"/>
      <c r="K1003" s="19"/>
      <c r="L1003" s="19"/>
      <c r="M1003" s="19"/>
      <c r="N1003" s="19"/>
      <c r="O1003" s="19"/>
      <c r="P1003" s="19"/>
      <c r="Q1003" s="19"/>
      <c r="R1003" s="19"/>
      <c r="S1003" s="19"/>
      <c r="T1003" s="19"/>
      <c r="AH1003" s="23"/>
      <c r="AT1003" s="23"/>
      <c r="CU1003" s="23"/>
      <c r="CV1003" s="23"/>
      <c r="CW1003" s="23"/>
    </row>
    <row r="1004" spans="1:101" s="18" customFormat="1" x14ac:dyDescent="0.4">
      <c r="A1004" s="18">
        <v>980</v>
      </c>
      <c r="B1004" s="19"/>
      <c r="C1004" s="19"/>
      <c r="D1004" s="21"/>
      <c r="E1004" s="31"/>
      <c r="F1004" s="19"/>
      <c r="G1004" s="19"/>
      <c r="H1004" s="19"/>
      <c r="I1004" s="19"/>
      <c r="J1004" s="19"/>
      <c r="K1004" s="19"/>
      <c r="L1004" s="19"/>
      <c r="M1004" s="19"/>
      <c r="N1004" s="19"/>
      <c r="O1004" s="19"/>
      <c r="P1004" s="19"/>
      <c r="Q1004" s="19"/>
      <c r="R1004" s="19"/>
      <c r="S1004" s="19"/>
      <c r="T1004" s="19"/>
      <c r="AH1004" s="23"/>
      <c r="AT1004" s="23"/>
      <c r="CU1004" s="23"/>
      <c r="CV1004" s="23"/>
      <c r="CW1004" s="23"/>
    </row>
    <row r="1005" spans="1:101" s="18" customFormat="1" x14ac:dyDescent="0.4">
      <c r="A1005" s="18">
        <v>981</v>
      </c>
      <c r="B1005" s="19"/>
      <c r="C1005" s="19"/>
      <c r="D1005" s="21"/>
      <c r="E1005" s="31"/>
      <c r="F1005" s="19"/>
      <c r="G1005" s="19"/>
      <c r="H1005" s="19"/>
      <c r="I1005" s="19"/>
      <c r="J1005" s="19"/>
      <c r="K1005" s="19"/>
      <c r="L1005" s="19"/>
      <c r="M1005" s="19"/>
      <c r="N1005" s="19"/>
      <c r="O1005" s="19"/>
      <c r="P1005" s="19"/>
      <c r="Q1005" s="19"/>
      <c r="R1005" s="19"/>
      <c r="S1005" s="19"/>
      <c r="T1005" s="19"/>
      <c r="AH1005" s="23"/>
      <c r="AT1005" s="23"/>
      <c r="CU1005" s="23"/>
      <c r="CV1005" s="23"/>
      <c r="CW1005" s="23"/>
    </row>
    <row r="1006" spans="1:101" s="18" customFormat="1" x14ac:dyDescent="0.4">
      <c r="A1006" s="18">
        <v>982</v>
      </c>
      <c r="B1006" s="19"/>
      <c r="C1006" s="19"/>
      <c r="D1006" s="21"/>
      <c r="E1006" s="31"/>
      <c r="F1006" s="19"/>
      <c r="G1006" s="19"/>
      <c r="H1006" s="19"/>
      <c r="I1006" s="19"/>
      <c r="J1006" s="19"/>
      <c r="K1006" s="19"/>
      <c r="L1006" s="19"/>
      <c r="M1006" s="19"/>
      <c r="N1006" s="19"/>
      <c r="O1006" s="19"/>
      <c r="P1006" s="19"/>
      <c r="Q1006" s="19"/>
      <c r="R1006" s="19"/>
      <c r="S1006" s="19"/>
      <c r="T1006" s="19"/>
      <c r="AH1006" s="23"/>
      <c r="AT1006" s="23"/>
      <c r="CU1006" s="23"/>
      <c r="CV1006" s="23"/>
      <c r="CW1006" s="23"/>
    </row>
    <row r="1007" spans="1:101" s="18" customFormat="1" x14ac:dyDescent="0.4">
      <c r="A1007" s="18">
        <v>983</v>
      </c>
      <c r="B1007" s="19"/>
      <c r="C1007" s="19"/>
      <c r="D1007" s="21"/>
      <c r="E1007" s="31"/>
      <c r="F1007" s="19"/>
      <c r="G1007" s="19"/>
      <c r="H1007" s="19"/>
      <c r="I1007" s="19"/>
      <c r="J1007" s="19"/>
      <c r="K1007" s="19"/>
      <c r="L1007" s="19"/>
      <c r="M1007" s="19"/>
      <c r="N1007" s="19"/>
      <c r="O1007" s="19"/>
      <c r="P1007" s="19"/>
      <c r="Q1007" s="19"/>
      <c r="R1007" s="19"/>
      <c r="S1007" s="19"/>
      <c r="T1007" s="19"/>
      <c r="AH1007" s="23"/>
      <c r="AT1007" s="23"/>
      <c r="CU1007" s="23"/>
      <c r="CV1007" s="23"/>
      <c r="CW1007" s="23"/>
    </row>
    <row r="1008" spans="1:101" s="18" customFormat="1" x14ac:dyDescent="0.4">
      <c r="A1008" s="18">
        <v>984</v>
      </c>
      <c r="B1008" s="19"/>
      <c r="C1008" s="19"/>
      <c r="D1008" s="21"/>
      <c r="E1008" s="31"/>
      <c r="F1008" s="19"/>
      <c r="G1008" s="19"/>
      <c r="H1008" s="19"/>
      <c r="I1008" s="19"/>
      <c r="J1008" s="19"/>
      <c r="K1008" s="19"/>
      <c r="L1008" s="19"/>
      <c r="M1008" s="19"/>
      <c r="N1008" s="19"/>
      <c r="O1008" s="19"/>
      <c r="P1008" s="19"/>
      <c r="Q1008" s="19"/>
      <c r="R1008" s="19"/>
      <c r="S1008" s="19"/>
      <c r="T1008" s="19"/>
      <c r="AH1008" s="23"/>
      <c r="AT1008" s="23"/>
      <c r="CU1008" s="23"/>
      <c r="CV1008" s="23"/>
      <c r="CW1008" s="23"/>
    </row>
    <row r="1009" spans="1:101" s="18" customFormat="1" x14ac:dyDescent="0.4">
      <c r="A1009" s="18">
        <v>985</v>
      </c>
      <c r="B1009" s="19"/>
      <c r="C1009" s="19"/>
      <c r="D1009" s="21"/>
      <c r="E1009" s="31"/>
      <c r="F1009" s="19"/>
      <c r="G1009" s="19"/>
      <c r="H1009" s="19"/>
      <c r="I1009" s="19"/>
      <c r="J1009" s="19"/>
      <c r="K1009" s="19"/>
      <c r="L1009" s="19"/>
      <c r="M1009" s="19"/>
      <c r="N1009" s="19"/>
      <c r="O1009" s="19"/>
      <c r="P1009" s="19"/>
      <c r="Q1009" s="19"/>
      <c r="R1009" s="19"/>
      <c r="S1009" s="19"/>
      <c r="T1009" s="19"/>
      <c r="AH1009" s="23"/>
      <c r="AT1009" s="23"/>
      <c r="CU1009" s="23"/>
      <c r="CV1009" s="23"/>
      <c r="CW1009" s="23"/>
    </row>
    <row r="1010" spans="1:101" s="18" customFormat="1" x14ac:dyDescent="0.4">
      <c r="A1010" s="18">
        <v>986</v>
      </c>
      <c r="B1010" s="19"/>
      <c r="C1010" s="19"/>
      <c r="D1010" s="21"/>
      <c r="E1010" s="31"/>
      <c r="F1010" s="19"/>
      <c r="G1010" s="19"/>
      <c r="H1010" s="19"/>
      <c r="I1010" s="19"/>
      <c r="J1010" s="19"/>
      <c r="K1010" s="19"/>
      <c r="L1010" s="19"/>
      <c r="M1010" s="19"/>
      <c r="N1010" s="19"/>
      <c r="O1010" s="19"/>
      <c r="P1010" s="19"/>
      <c r="Q1010" s="19"/>
      <c r="R1010" s="19"/>
      <c r="S1010" s="19"/>
      <c r="T1010" s="19"/>
      <c r="AH1010" s="23"/>
      <c r="AT1010" s="23"/>
      <c r="CU1010" s="23"/>
      <c r="CV1010" s="23"/>
      <c r="CW1010" s="23"/>
    </row>
    <row r="1011" spans="1:101" s="18" customFormat="1" x14ac:dyDescent="0.4">
      <c r="A1011" s="18">
        <v>987</v>
      </c>
      <c r="B1011" s="19"/>
      <c r="C1011" s="19"/>
      <c r="D1011" s="21"/>
      <c r="E1011" s="31"/>
      <c r="F1011" s="19"/>
      <c r="G1011" s="19"/>
      <c r="H1011" s="19"/>
      <c r="I1011" s="19"/>
      <c r="J1011" s="19"/>
      <c r="K1011" s="19"/>
      <c r="L1011" s="19"/>
      <c r="M1011" s="19"/>
      <c r="N1011" s="19"/>
      <c r="O1011" s="19"/>
      <c r="P1011" s="19"/>
      <c r="Q1011" s="19"/>
      <c r="R1011" s="19"/>
      <c r="S1011" s="19"/>
      <c r="T1011" s="19"/>
      <c r="AH1011" s="23"/>
      <c r="AT1011" s="23"/>
      <c r="CU1011" s="23"/>
      <c r="CV1011" s="23"/>
      <c r="CW1011" s="23"/>
    </row>
    <row r="1012" spans="1:101" s="18" customFormat="1" x14ac:dyDescent="0.4">
      <c r="A1012" s="18">
        <v>988</v>
      </c>
      <c r="B1012" s="19"/>
      <c r="C1012" s="19"/>
      <c r="D1012" s="21"/>
      <c r="E1012" s="31"/>
      <c r="F1012" s="19"/>
      <c r="G1012" s="19"/>
      <c r="H1012" s="19"/>
      <c r="I1012" s="19"/>
      <c r="J1012" s="19"/>
      <c r="K1012" s="19"/>
      <c r="L1012" s="19"/>
      <c r="M1012" s="19"/>
      <c r="N1012" s="19"/>
      <c r="O1012" s="19"/>
      <c r="P1012" s="19"/>
      <c r="Q1012" s="19"/>
      <c r="R1012" s="19"/>
      <c r="S1012" s="19"/>
      <c r="T1012" s="19"/>
      <c r="AH1012" s="23"/>
      <c r="AT1012" s="23"/>
      <c r="CU1012" s="23"/>
      <c r="CV1012" s="23"/>
      <c r="CW1012" s="23"/>
    </row>
    <row r="1013" spans="1:101" s="18" customFormat="1" x14ac:dyDescent="0.4">
      <c r="A1013" s="18">
        <v>989</v>
      </c>
      <c r="B1013" s="19"/>
      <c r="C1013" s="19"/>
      <c r="D1013" s="21"/>
      <c r="E1013" s="31"/>
      <c r="F1013" s="19"/>
      <c r="G1013" s="19"/>
      <c r="H1013" s="19"/>
      <c r="I1013" s="19"/>
      <c r="J1013" s="19"/>
      <c r="K1013" s="19"/>
      <c r="L1013" s="19"/>
      <c r="M1013" s="19"/>
      <c r="N1013" s="19"/>
      <c r="O1013" s="19"/>
      <c r="P1013" s="19"/>
      <c r="Q1013" s="19"/>
      <c r="R1013" s="19"/>
      <c r="S1013" s="19"/>
      <c r="T1013" s="19"/>
      <c r="AH1013" s="23"/>
      <c r="AT1013" s="23"/>
      <c r="CU1013" s="23"/>
      <c r="CV1013" s="23"/>
      <c r="CW1013" s="23"/>
    </row>
    <row r="1014" spans="1:101" s="18" customFormat="1" x14ac:dyDescent="0.4">
      <c r="A1014" s="18">
        <v>990</v>
      </c>
      <c r="B1014" s="19"/>
      <c r="C1014" s="19"/>
      <c r="D1014" s="21"/>
      <c r="E1014" s="31"/>
      <c r="F1014" s="19"/>
      <c r="G1014" s="19"/>
      <c r="H1014" s="19"/>
      <c r="I1014" s="19"/>
      <c r="J1014" s="19"/>
      <c r="K1014" s="19"/>
      <c r="L1014" s="19"/>
      <c r="M1014" s="19"/>
      <c r="N1014" s="19"/>
      <c r="O1014" s="19"/>
      <c r="P1014" s="19"/>
      <c r="Q1014" s="19"/>
      <c r="R1014" s="19"/>
      <c r="S1014" s="19"/>
      <c r="T1014" s="19"/>
      <c r="AH1014" s="23"/>
      <c r="AT1014" s="23"/>
      <c r="CU1014" s="23"/>
      <c r="CV1014" s="23"/>
      <c r="CW1014" s="23"/>
    </row>
    <row r="1015" spans="1:101" s="18" customFormat="1" x14ac:dyDescent="0.4">
      <c r="A1015" s="18">
        <v>991</v>
      </c>
      <c r="B1015" s="19"/>
      <c r="C1015" s="19"/>
      <c r="D1015" s="21"/>
      <c r="E1015" s="31"/>
      <c r="F1015" s="19"/>
      <c r="G1015" s="19"/>
      <c r="H1015" s="19"/>
      <c r="I1015" s="19"/>
      <c r="J1015" s="19"/>
      <c r="K1015" s="19"/>
      <c r="L1015" s="19"/>
      <c r="M1015" s="19"/>
      <c r="N1015" s="19"/>
      <c r="O1015" s="19"/>
      <c r="P1015" s="19"/>
      <c r="Q1015" s="19"/>
      <c r="R1015" s="19"/>
      <c r="S1015" s="19"/>
      <c r="T1015" s="19"/>
      <c r="AH1015" s="23"/>
      <c r="AT1015" s="23"/>
      <c r="CU1015" s="23"/>
      <c r="CV1015" s="23"/>
      <c r="CW1015" s="23"/>
    </row>
    <row r="1016" spans="1:101" s="18" customFormat="1" x14ac:dyDescent="0.4">
      <c r="A1016" s="18">
        <v>992</v>
      </c>
      <c r="B1016" s="19"/>
      <c r="C1016" s="19"/>
      <c r="D1016" s="21"/>
      <c r="E1016" s="31"/>
      <c r="F1016" s="19"/>
      <c r="G1016" s="19"/>
      <c r="H1016" s="19"/>
      <c r="I1016" s="19"/>
      <c r="J1016" s="19"/>
      <c r="K1016" s="19"/>
      <c r="L1016" s="19"/>
      <c r="M1016" s="19"/>
      <c r="N1016" s="19"/>
      <c r="O1016" s="19"/>
      <c r="P1016" s="19"/>
      <c r="Q1016" s="19"/>
      <c r="R1016" s="19"/>
      <c r="S1016" s="19"/>
      <c r="T1016" s="19"/>
      <c r="AH1016" s="23"/>
      <c r="AT1016" s="23"/>
      <c r="CU1016" s="23"/>
      <c r="CV1016" s="23"/>
      <c r="CW1016" s="23"/>
    </row>
    <row r="1017" spans="1:101" s="18" customFormat="1" x14ac:dyDescent="0.4">
      <c r="A1017" s="18">
        <v>993</v>
      </c>
      <c r="B1017" s="19"/>
      <c r="C1017" s="19"/>
      <c r="D1017" s="21"/>
      <c r="E1017" s="31"/>
      <c r="F1017" s="19"/>
      <c r="G1017" s="19"/>
      <c r="H1017" s="19"/>
      <c r="I1017" s="19"/>
      <c r="J1017" s="19"/>
      <c r="K1017" s="19"/>
      <c r="L1017" s="19"/>
      <c r="M1017" s="19"/>
      <c r="N1017" s="19"/>
      <c r="O1017" s="19"/>
      <c r="P1017" s="19"/>
      <c r="Q1017" s="19"/>
      <c r="R1017" s="19"/>
      <c r="S1017" s="19"/>
      <c r="T1017" s="19"/>
      <c r="AH1017" s="23"/>
      <c r="AT1017" s="23"/>
      <c r="CU1017" s="23"/>
      <c r="CV1017" s="23"/>
      <c r="CW1017" s="23"/>
    </row>
    <row r="1018" spans="1:101" s="18" customFormat="1" x14ac:dyDescent="0.4">
      <c r="A1018" s="18">
        <v>994</v>
      </c>
      <c r="B1018" s="19"/>
      <c r="C1018" s="19"/>
      <c r="D1018" s="21"/>
      <c r="E1018" s="31"/>
      <c r="F1018" s="19"/>
      <c r="G1018" s="19"/>
      <c r="H1018" s="19"/>
      <c r="I1018" s="19"/>
      <c r="J1018" s="19"/>
      <c r="K1018" s="19"/>
      <c r="L1018" s="19"/>
      <c r="M1018" s="19"/>
      <c r="N1018" s="19"/>
      <c r="O1018" s="19"/>
      <c r="P1018" s="19"/>
      <c r="Q1018" s="19"/>
      <c r="R1018" s="19"/>
      <c r="S1018" s="19"/>
      <c r="T1018" s="19"/>
      <c r="AH1018" s="23"/>
      <c r="AT1018" s="23"/>
      <c r="CU1018" s="23"/>
      <c r="CV1018" s="23"/>
      <c r="CW1018" s="23"/>
    </row>
    <row r="1019" spans="1:101" s="18" customFormat="1" x14ac:dyDescent="0.4">
      <c r="A1019" s="18">
        <v>995</v>
      </c>
      <c r="B1019" s="19"/>
      <c r="C1019" s="19"/>
      <c r="D1019" s="21"/>
      <c r="E1019" s="31"/>
      <c r="F1019" s="19"/>
      <c r="G1019" s="19"/>
      <c r="H1019" s="19"/>
      <c r="I1019" s="19"/>
      <c r="J1019" s="19"/>
      <c r="K1019" s="19"/>
      <c r="L1019" s="19"/>
      <c r="M1019" s="19"/>
      <c r="N1019" s="19"/>
      <c r="O1019" s="19"/>
      <c r="P1019" s="19"/>
      <c r="Q1019" s="19"/>
      <c r="R1019" s="19"/>
      <c r="S1019" s="19"/>
      <c r="T1019" s="19"/>
      <c r="AH1019" s="23"/>
      <c r="AT1019" s="23"/>
      <c r="CU1019" s="23"/>
      <c r="CV1019" s="23"/>
      <c r="CW1019" s="23"/>
    </row>
    <row r="1020" spans="1:101" s="18" customFormat="1" x14ac:dyDescent="0.4">
      <c r="A1020" s="18">
        <v>996</v>
      </c>
      <c r="B1020" s="19"/>
      <c r="C1020" s="19"/>
      <c r="D1020" s="21"/>
      <c r="E1020" s="31"/>
      <c r="F1020" s="19"/>
      <c r="G1020" s="19"/>
      <c r="H1020" s="19"/>
      <c r="I1020" s="19"/>
      <c r="J1020" s="19"/>
      <c r="K1020" s="19"/>
      <c r="L1020" s="19"/>
      <c r="M1020" s="19"/>
      <c r="N1020" s="19"/>
      <c r="O1020" s="19"/>
      <c r="P1020" s="19"/>
      <c r="Q1020" s="19"/>
      <c r="R1020" s="19"/>
      <c r="S1020" s="19"/>
      <c r="T1020" s="19"/>
      <c r="AH1020" s="23"/>
      <c r="AT1020" s="23"/>
      <c r="CU1020" s="23"/>
      <c r="CV1020" s="23"/>
      <c r="CW1020" s="23"/>
    </row>
    <row r="1021" spans="1:101" s="18" customFormat="1" x14ac:dyDescent="0.4">
      <c r="A1021" s="18">
        <v>997</v>
      </c>
      <c r="B1021" s="19"/>
      <c r="C1021" s="19"/>
      <c r="D1021" s="21"/>
      <c r="E1021" s="31"/>
      <c r="F1021" s="19"/>
      <c r="G1021" s="19"/>
      <c r="H1021" s="19"/>
      <c r="I1021" s="19"/>
      <c r="J1021" s="19"/>
      <c r="K1021" s="19"/>
      <c r="L1021" s="19"/>
      <c r="M1021" s="19"/>
      <c r="N1021" s="19"/>
      <c r="O1021" s="19"/>
      <c r="P1021" s="19"/>
      <c r="Q1021" s="19"/>
      <c r="R1021" s="19"/>
      <c r="S1021" s="19"/>
      <c r="T1021" s="19"/>
      <c r="AH1021" s="23"/>
      <c r="AT1021" s="23"/>
      <c r="CU1021" s="23"/>
      <c r="CV1021" s="23"/>
      <c r="CW1021" s="23"/>
    </row>
    <row r="1022" spans="1:101" s="18" customFormat="1" x14ac:dyDescent="0.4">
      <c r="A1022" s="18">
        <v>998</v>
      </c>
      <c r="B1022" s="19"/>
      <c r="C1022" s="19"/>
      <c r="D1022" s="21"/>
      <c r="E1022" s="31"/>
      <c r="F1022" s="19"/>
      <c r="G1022" s="19"/>
      <c r="H1022" s="19"/>
      <c r="I1022" s="19"/>
      <c r="J1022" s="19"/>
      <c r="K1022" s="19"/>
      <c r="L1022" s="19"/>
      <c r="M1022" s="19"/>
      <c r="N1022" s="19"/>
      <c r="O1022" s="19"/>
      <c r="P1022" s="19"/>
      <c r="Q1022" s="19"/>
      <c r="R1022" s="19"/>
      <c r="S1022" s="19"/>
      <c r="T1022" s="19"/>
      <c r="AH1022" s="23"/>
      <c r="AT1022" s="23"/>
      <c r="CU1022" s="23"/>
      <c r="CV1022" s="23"/>
      <c r="CW1022" s="23"/>
    </row>
    <row r="1023" spans="1:101" s="18" customFormat="1" x14ac:dyDescent="0.4">
      <c r="A1023" s="18">
        <v>999</v>
      </c>
      <c r="B1023" s="19"/>
      <c r="C1023" s="19"/>
      <c r="D1023" s="21"/>
      <c r="E1023" s="31"/>
      <c r="F1023" s="19"/>
      <c r="G1023" s="19"/>
      <c r="H1023" s="19"/>
      <c r="I1023" s="19"/>
      <c r="J1023" s="19"/>
      <c r="K1023" s="19"/>
      <c r="L1023" s="19"/>
      <c r="M1023" s="19"/>
      <c r="N1023" s="19"/>
      <c r="O1023" s="19"/>
      <c r="P1023" s="19"/>
      <c r="Q1023" s="19"/>
      <c r="R1023" s="19"/>
      <c r="S1023" s="19"/>
      <c r="T1023" s="19"/>
      <c r="AH1023" s="23"/>
      <c r="AT1023" s="23"/>
      <c r="CU1023" s="23"/>
      <c r="CV1023" s="23"/>
      <c r="CW1023" s="23"/>
    </row>
    <row r="1024" spans="1:101" s="18" customFormat="1" x14ac:dyDescent="0.4">
      <c r="A1024" s="18">
        <v>1000</v>
      </c>
      <c r="B1024" s="19"/>
      <c r="C1024" s="19"/>
      <c r="D1024" s="19"/>
      <c r="E1024" s="35"/>
      <c r="F1024" s="19"/>
      <c r="G1024" s="19"/>
      <c r="H1024" s="19"/>
      <c r="I1024" s="19"/>
      <c r="J1024" s="19"/>
      <c r="K1024" s="19"/>
      <c r="L1024" s="19"/>
      <c r="M1024" s="19"/>
      <c r="N1024" s="19"/>
      <c r="O1024" s="19"/>
      <c r="P1024" s="19"/>
      <c r="Q1024" s="19"/>
      <c r="R1024" s="19"/>
      <c r="S1024" s="19"/>
      <c r="T1024" s="19"/>
      <c r="AH1024" s="23"/>
      <c r="AT1024" s="23"/>
      <c r="CU1024" s="23"/>
      <c r="CV1024" s="23"/>
      <c r="CW1024" s="23"/>
    </row>
    <row r="1026" spans="1:20" x14ac:dyDescent="0.4">
      <c r="A1026" s="26"/>
      <c r="B1026" s="24"/>
      <c r="C1026" s="24"/>
      <c r="D1026" s="25"/>
      <c r="E1026" s="26"/>
      <c r="F1026" s="26"/>
      <c r="G1026" s="26"/>
      <c r="H1026" s="26"/>
      <c r="I1026" s="26"/>
      <c r="J1026" s="26"/>
      <c r="K1026" s="26"/>
      <c r="L1026" s="26"/>
      <c r="M1026" s="26"/>
      <c r="N1026" s="26"/>
      <c r="O1026" s="26"/>
      <c r="P1026" s="26"/>
      <c r="Q1026" s="26"/>
      <c r="R1026" s="26"/>
      <c r="S1026" s="26"/>
      <c r="T1026" s="26"/>
    </row>
  </sheetData>
  <sheetProtection algorithmName="SHA-512" hashValue="llsHmZe8oyfqZdUfM+c1q6yJmndNzuydr8zQcnRZxNgFf1v+7uFgqXJPIXSIk7+fyLAtBrlIgUyYJT7V++Ruhw==" saltValue="NgGq+2aKt0kV3H8wcfbyyw==" spinCount="100000" sheet="1" formatRows="0" autoFilter="0"/>
  <autoFilter ref="A24:DD1024">
    <filterColumn colId="1" showButton="0"/>
  </autoFilter>
  <mergeCells count="16">
    <mergeCell ref="F22:F24"/>
    <mergeCell ref="B1:C1"/>
    <mergeCell ref="A22:A24"/>
    <mergeCell ref="B22:C24"/>
    <mergeCell ref="D22:D24"/>
    <mergeCell ref="E22:E24"/>
    <mergeCell ref="Q23:Q24"/>
    <mergeCell ref="R23:R24"/>
    <mergeCell ref="S23:S24"/>
    <mergeCell ref="T23:T24"/>
    <mergeCell ref="G22:G24"/>
    <mergeCell ref="H22:T22"/>
    <mergeCell ref="N23:N24"/>
    <mergeCell ref="O23:O24"/>
    <mergeCell ref="P23:P24"/>
    <mergeCell ref="H23:L23"/>
  </mergeCells>
  <phoneticPr fontId="2"/>
  <conditionalFormatting sqref="A33:AH1024 A25:C32 E25:AH32">
    <cfRule type="expression" dxfId="14" priority="16">
      <formula>MOD(ROW(),2)=0</formula>
    </cfRule>
  </conditionalFormatting>
  <conditionalFormatting sqref="D33:D1024">
    <cfRule type="expression" dxfId="13" priority="10">
      <formula>AND(COUNTA($E33:$T33)&gt;=1,ISBLANK($D33))</formula>
    </cfRule>
  </conditionalFormatting>
  <conditionalFormatting sqref="E25:E1024">
    <cfRule type="expression" dxfId="12" priority="9">
      <formula>AND(COUNTA($D25,$F25:$T25)&gt;=1,ISBLANK($E25))</formula>
    </cfRule>
  </conditionalFormatting>
  <conditionalFormatting sqref="F25:F1024">
    <cfRule type="expression" dxfId="11" priority="8">
      <formula>AND(SUM($H25:$T25)=1,$F25&lt;&gt;1)</formula>
    </cfRule>
  </conditionalFormatting>
  <conditionalFormatting sqref="G25:G1024">
    <cfRule type="expression" dxfId="10" priority="5">
      <formula>AND($G25&lt;&gt;1,$N25=1)</formula>
    </cfRule>
  </conditionalFormatting>
  <conditionalFormatting sqref="G25:T1024">
    <cfRule type="expression" dxfId="9" priority="11">
      <formula>$F25&lt;&gt;1</formula>
    </cfRule>
  </conditionalFormatting>
  <conditionalFormatting sqref="H25:L1024 N25:T1024">
    <cfRule type="expression" dxfId="8" priority="6">
      <formula>AND($F25=1,SUM($H25:$L25,$N25:$T25)&lt;&gt;1)</formula>
    </cfRule>
  </conditionalFormatting>
  <conditionalFormatting sqref="H25:L1024">
    <cfRule type="expression" dxfId="7" priority="7">
      <formula>AND($M25=1,SUM($H25:$L25)&lt;&gt;1)</formula>
    </cfRule>
  </conditionalFormatting>
  <conditionalFormatting sqref="AI25:XFD1024">
    <cfRule type="expression" dxfId="6" priority="3">
      <formula>MOD(ROW(),2)=0</formula>
    </cfRule>
  </conditionalFormatting>
  <conditionalFormatting sqref="D25:D32">
    <cfRule type="expression" dxfId="5" priority="2">
      <formula>MOD(ROW(),2)=0</formula>
    </cfRule>
  </conditionalFormatting>
  <conditionalFormatting sqref="D25:D32">
    <cfRule type="expression" dxfId="4" priority="1">
      <formula>AND(COUNTA($E25:$X25)&gt;=1,ISBLANK($D25))</formula>
    </cfRule>
  </conditionalFormatting>
  <dataValidations count="4">
    <dataValidation type="list" allowBlank="1" showInputMessage="1" showErrorMessage="1" sqref="E25:E1024">
      <formula1>$E$2:$E$5</formula1>
    </dataValidation>
    <dataValidation type="list" imeMode="halfAlpha" operator="equal" allowBlank="1" showInputMessage="1" showErrorMessage="1" error="半角数字の1を入れてください" sqref="AP25:AP1024">
      <formula1>$K$2:$K$5</formula1>
    </dataValidation>
    <dataValidation type="list" allowBlank="1" showInputMessage="1" showErrorMessage="1" sqref="D25:D1024">
      <formula1>"人文,社会,教養,工業,農業,保健,家政,教育,芸術,その他"</formula1>
    </dataValidation>
    <dataValidation type="whole" imeMode="halfAlpha" operator="equal" allowBlank="1" showInputMessage="1" showErrorMessage="1" error="半角数字の1を入れてください" sqref="AU25:BV1024 AL25:AO1024 CX25:CX1024 F25:AG1024 AQ25:AS1024 CA25:CS1024">
      <formula1>1</formula1>
    </dataValidation>
  </dataValidation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201"/>
  <sheetViews>
    <sheetView workbookViewId="0">
      <selection activeCell="S33" sqref="S33"/>
    </sheetView>
  </sheetViews>
  <sheetFormatPr defaultColWidth="8.5" defaultRowHeight="12" x14ac:dyDescent="0.4"/>
  <cols>
    <col min="1" max="1" width="3.75" style="198" customWidth="1"/>
    <col min="2" max="3" width="6.25" style="198" customWidth="1"/>
    <col min="4" max="4" width="19.875" style="198" customWidth="1"/>
    <col min="5" max="12" width="5.625" style="198" customWidth="1"/>
    <col min="13" max="24" width="5.625" style="154" customWidth="1"/>
    <col min="25" max="25" width="5.625" style="198" customWidth="1"/>
    <col min="26" max="33" width="3.625" style="198" customWidth="1"/>
    <col min="34" max="34" width="1.625" style="198" customWidth="1"/>
    <col min="35" max="35" width="8.5" style="198"/>
    <col min="36" max="37" width="8.5" style="198" customWidth="1"/>
    <col min="38" max="16384" width="8.5" style="198"/>
  </cols>
  <sheetData>
    <row r="1" spans="1:39" s="44" customFormat="1" ht="52.5" customHeight="1" x14ac:dyDescent="0.4">
      <c r="A1" s="1267" t="s">
        <v>215</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54"/>
      <c r="AC1" s="54"/>
      <c r="AD1" s="54"/>
      <c r="AE1" s="54"/>
      <c r="AF1" s="54"/>
      <c r="AG1" s="54"/>
    </row>
    <row r="2" spans="1:39" s="44" customFormat="1" ht="17.25" customHeight="1" x14ac:dyDescent="0.4">
      <c r="A2" s="1439"/>
      <c r="B2" s="1439"/>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55"/>
      <c r="AC2" s="37"/>
      <c r="AD2" s="37"/>
      <c r="AE2" s="37"/>
      <c r="AF2" s="37"/>
      <c r="AG2" s="37"/>
      <c r="AH2" s="37"/>
      <c r="AI2" s="37"/>
      <c r="AJ2" s="37"/>
      <c r="AK2" s="37"/>
      <c r="AL2" s="37"/>
      <c r="AM2" s="37"/>
    </row>
    <row r="3" spans="1:39" s="44" customFormat="1" ht="17.100000000000001" customHeight="1" x14ac:dyDescent="0.4">
      <c r="A3" s="1440" t="s">
        <v>216</v>
      </c>
      <c r="B3" s="1440"/>
      <c r="C3" s="1440"/>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row>
    <row r="4" spans="1:39" s="44" customFormat="1" ht="23.25" customHeight="1" x14ac:dyDescent="0.4">
      <c r="A4" s="1441" t="s">
        <v>217</v>
      </c>
      <c r="B4" s="1441"/>
      <c r="C4" s="1441"/>
      <c r="D4" s="1441"/>
      <c r="E4" s="1441"/>
      <c r="F4" s="1441"/>
      <c r="G4" s="1441"/>
      <c r="H4" s="1441"/>
      <c r="I4" s="1441"/>
      <c r="J4" s="1441"/>
      <c r="K4" s="1441"/>
      <c r="L4" s="1441"/>
      <c r="M4" s="1442" t="s">
        <v>585</v>
      </c>
      <c r="N4" s="1442"/>
      <c r="O4" s="1442"/>
      <c r="P4" s="1442"/>
      <c r="Q4" s="1442"/>
      <c r="R4" s="1442"/>
      <c r="S4" s="1442"/>
      <c r="T4" s="1442"/>
      <c r="U4" s="1442"/>
      <c r="V4" s="1442"/>
      <c r="W4" s="1442"/>
      <c r="X4" s="1442"/>
      <c r="Y4" s="1442"/>
      <c r="Z4" s="1442"/>
      <c r="AA4" s="1442"/>
      <c r="AB4" s="37"/>
    </row>
    <row r="5" spans="1:39" s="56" customFormat="1" ht="17.25" customHeight="1" thickBot="1" x14ac:dyDescent="0.3">
      <c r="A5" s="1443" t="s">
        <v>594</v>
      </c>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44"/>
      <c r="AA5" s="44"/>
      <c r="AB5" s="44"/>
      <c r="AC5" s="44"/>
      <c r="AD5" s="44"/>
      <c r="AE5" s="44"/>
      <c r="AF5" s="44"/>
      <c r="AG5" s="44"/>
    </row>
    <row r="6" spans="1:39" s="56" customFormat="1" ht="19.5" customHeight="1" thickBot="1" x14ac:dyDescent="0.3">
      <c r="A6" s="1426" t="s">
        <v>218</v>
      </c>
      <c r="B6" s="1317"/>
      <c r="C6" s="1317"/>
      <c r="D6" s="1427"/>
      <c r="E6" s="1433" t="s">
        <v>219</v>
      </c>
      <c r="F6" s="1435" t="s">
        <v>220</v>
      </c>
      <c r="G6" s="1435" t="s">
        <v>221</v>
      </c>
      <c r="H6" s="1435" t="s">
        <v>222</v>
      </c>
      <c r="I6" s="1437" t="s">
        <v>223</v>
      </c>
      <c r="J6" s="1397" t="s">
        <v>674</v>
      </c>
      <c r="K6" s="1444"/>
      <c r="L6" s="1444"/>
      <c r="M6" s="1444"/>
      <c r="N6" s="1444"/>
      <c r="O6" s="1444"/>
      <c r="P6" s="1444"/>
      <c r="Q6" s="1444"/>
      <c r="R6" s="1444"/>
      <c r="S6" s="1444"/>
      <c r="T6" s="1444"/>
      <c r="U6" s="1444"/>
      <c r="V6" s="1444"/>
      <c r="W6" s="1444"/>
      <c r="X6" s="1444"/>
      <c r="Y6" s="1445"/>
    </row>
    <row r="7" spans="1:39" s="56" customFormat="1" ht="19.5" customHeight="1" x14ac:dyDescent="0.25">
      <c r="A7" s="1428"/>
      <c r="B7" s="1429"/>
      <c r="C7" s="1429"/>
      <c r="D7" s="1430"/>
      <c r="E7" s="1434"/>
      <c r="F7" s="1436"/>
      <c r="G7" s="1436"/>
      <c r="H7" s="1436"/>
      <c r="I7" s="1438"/>
      <c r="J7" s="1446" t="s">
        <v>675</v>
      </c>
      <c r="K7" s="1447"/>
      <c r="L7" s="1447"/>
      <c r="M7" s="1447"/>
      <c r="N7" s="1447"/>
      <c r="O7" s="1447"/>
      <c r="P7" s="1448"/>
      <c r="Q7" s="1449"/>
      <c r="R7" s="1450" t="s">
        <v>676</v>
      </c>
      <c r="S7" s="1451"/>
      <c r="T7" s="1456"/>
      <c r="U7" s="1457"/>
      <c r="V7" s="1456"/>
      <c r="W7" s="1457"/>
      <c r="X7" s="1462" t="s">
        <v>224</v>
      </c>
      <c r="Y7" s="1463"/>
    </row>
    <row r="8" spans="1:39" s="56" customFormat="1" ht="23.25" customHeight="1" x14ac:dyDescent="0.25">
      <c r="A8" s="1428"/>
      <c r="B8" s="1429"/>
      <c r="C8" s="1429"/>
      <c r="D8" s="1430"/>
      <c r="E8" s="1434"/>
      <c r="F8" s="1436"/>
      <c r="G8" s="1436"/>
      <c r="H8" s="1436"/>
      <c r="I8" s="1438"/>
      <c r="J8" s="1468" t="s">
        <v>631</v>
      </c>
      <c r="K8" s="1469"/>
      <c r="L8" s="1469"/>
      <c r="M8" s="1469"/>
      <c r="N8" s="1469"/>
      <c r="O8" s="1470"/>
      <c r="P8" s="1471" t="s">
        <v>2821</v>
      </c>
      <c r="Q8" s="1472"/>
      <c r="R8" s="1452"/>
      <c r="S8" s="1453"/>
      <c r="T8" s="1458"/>
      <c r="U8" s="1459"/>
      <c r="V8" s="1458"/>
      <c r="W8" s="1459"/>
      <c r="X8" s="1464"/>
      <c r="Y8" s="1465"/>
    </row>
    <row r="9" spans="1:39" s="56" customFormat="1" ht="24.75" customHeight="1" x14ac:dyDescent="0.25">
      <c r="A9" s="1428"/>
      <c r="B9" s="1429"/>
      <c r="C9" s="1429"/>
      <c r="D9" s="1430"/>
      <c r="E9" s="1434"/>
      <c r="F9" s="1436"/>
      <c r="G9" s="1436"/>
      <c r="H9" s="1436"/>
      <c r="I9" s="1438"/>
      <c r="J9" s="1475" t="s">
        <v>632</v>
      </c>
      <c r="K9" s="1425"/>
      <c r="L9" s="1424" t="s">
        <v>633</v>
      </c>
      <c r="M9" s="1425"/>
      <c r="N9" s="1424" t="s">
        <v>634</v>
      </c>
      <c r="O9" s="1425"/>
      <c r="P9" s="1473"/>
      <c r="Q9" s="1474"/>
      <c r="R9" s="1454"/>
      <c r="S9" s="1455"/>
      <c r="T9" s="1460"/>
      <c r="U9" s="1461"/>
      <c r="V9" s="1460"/>
      <c r="W9" s="1461"/>
      <c r="X9" s="1466"/>
      <c r="Y9" s="1467"/>
    </row>
    <row r="10" spans="1:39" s="56" customFormat="1" ht="49.5" customHeight="1" thickBot="1" x14ac:dyDescent="0.3">
      <c r="A10" s="1431"/>
      <c r="B10" s="1432"/>
      <c r="C10" s="1429"/>
      <c r="D10" s="1430"/>
      <c r="E10" s="1434"/>
      <c r="F10" s="1436"/>
      <c r="G10" s="1436"/>
      <c r="H10" s="1436"/>
      <c r="I10" s="1438"/>
      <c r="J10" s="57" t="s">
        <v>225</v>
      </c>
      <c r="K10" s="58" t="s">
        <v>226</v>
      </c>
      <c r="L10" s="59" t="s">
        <v>225</v>
      </c>
      <c r="M10" s="58" t="s">
        <v>226</v>
      </c>
      <c r="N10" s="59" t="s">
        <v>225</v>
      </c>
      <c r="O10" s="60" t="s">
        <v>226</v>
      </c>
      <c r="P10" s="58" t="s">
        <v>225</v>
      </c>
      <c r="Q10" s="58" t="s">
        <v>226</v>
      </c>
      <c r="R10" s="61" t="s">
        <v>225</v>
      </c>
      <c r="S10" s="62" t="s">
        <v>226</v>
      </c>
      <c r="T10" s="63"/>
      <c r="U10" s="64"/>
      <c r="V10" s="63"/>
      <c r="W10" s="65"/>
      <c r="X10" s="66" t="s">
        <v>225</v>
      </c>
      <c r="Y10" s="67" t="s">
        <v>226</v>
      </c>
    </row>
    <row r="11" spans="1:39" s="56" customFormat="1" ht="12.75" customHeight="1" x14ac:dyDescent="0.25">
      <c r="A11" s="1401" t="s">
        <v>227</v>
      </c>
      <c r="B11" s="1402"/>
      <c r="C11" s="1405" t="s">
        <v>228</v>
      </c>
      <c r="D11" s="1406"/>
      <c r="E11" s="68">
        <f>SUMIFS(障害学生情報入力シート!$L$25:$L$1024,障害学生情報入力シート!$G$25:$G$1024,$C176,障害学生情報入力シート!$H$25:$H$1024,$D176,障害学生情報入力シート!$D$25:$D$1024,"&lt;&gt;"&amp;"",障害学生情報入力シート!$D$25:$D$1024,"&lt;&gt;"&amp;"在籍者")</f>
        <v>0</v>
      </c>
      <c r="F11" s="69">
        <f>SUMIFS(障害学生情報入力シート!$M$25:$M$1024,障害学生情報入力シート!$G$25:$G$1024,$C176,障害学生情報入力シート!$H$25:$H$1024,$D176,障害学生情報入力シート!$D$25:$D$1024,"&lt;&gt;"&amp;"",障害学生情報入力シート!$D$25:$D$1024,"&lt;&gt;"&amp;"在籍者")</f>
        <v>0</v>
      </c>
      <c r="G11" s="70">
        <f>SUMIFS(※集計※障害学生情報入力シート!$U$25:$U$1024,障害学生情報入力シート!$G$25:$G$1024,$C176,障害学生情報入力シート!$H$25:$H$1024,$D176,障害学生情報入力シート!$D$25:$D$1024,"&lt;&gt;"&amp;"",障害学生情報入力シート!$D$25:$D$1024,"&lt;&gt;"&amp;"在籍者")</f>
        <v>0</v>
      </c>
      <c r="H11" s="70">
        <f>SUMIFS(※集計※障害学生情報入力シート!$V$25:$V$1024,障害学生情報入力シート!$G$25:$G$1024,$C176,障害学生情報入力シート!$H$25:$H$1024,$D176,障害学生情報入力シート!$D$25:$D$1024,"&lt;&gt;"&amp;"",障害学生情報入力シート!$D$25:$D$1024,"&lt;&gt;"&amp;"在籍者")</f>
        <v>0</v>
      </c>
      <c r="I11" s="71">
        <f>SUMIFS(※集計※障害学生情報入力シート!$X$25:$X$1024,※集計※障害学生情報入力シート!$V$25:$V$1024,"&gt;=1",障害学生情報入力シート!$G$25:$G$1024,$C176,障害学生情報入力シート!$H$25:$H$1024,$D176,障害学生情報入力シート!$D$25:$D$1024,"&lt;&gt;"&amp;"",障害学生情報入力シート!$D$25:$D$1024,"&lt;&gt;"&amp;"在籍者")</f>
        <v>0</v>
      </c>
      <c r="J11" s="72">
        <f>SUMIFS(障害学生情報入力シート!$N$25:$N$1024,※集計※障害学生情報入力シート!$W$25:$W$1024,1,障害学生情報入力シート!$G$25:$G$1024,$C176,障害学生情報入力シート!$H$25:$H$1024,$D176,障害学生情報入力シート!$D$25:$D$1024,"&lt;&gt;"&amp;"",障害学生情報入力シート!$D$25:$D$1024,"&lt;&gt;"&amp;"在籍者")</f>
        <v>0</v>
      </c>
      <c r="K11" s="73">
        <f>SUMIFS(障害学生情報入力シート!$S$25:$S$1024,※集計※障害学生情報入力シート!$W$25:$W$1024,1,障害学生情報入力シート!$G$25:$G$1024,$C176,障害学生情報入力シート!$H$25:$H$1024,$D176,障害学生情報入力シート!$D$25:$D$1024,"&lt;&gt;"&amp;"",障害学生情報入力シート!$D$25:$D$1024,"&lt;&gt;"&amp;"在籍者")</f>
        <v>0</v>
      </c>
      <c r="L11" s="74">
        <f>SUMIFS(障害学生情報入力シート!$O$25:$O$1024,※集計※障害学生情報入力シート!$W$25:$W$1024,1,障害学生情報入力シート!$G$25:$G$1024,$C176,障害学生情報入力シート!$H$25:$H$1024,$D176,障害学生情報入力シート!$D$25:$D$1024,"&lt;&gt;"&amp;"",障害学生情報入力シート!$D$25:$D$1024,"&lt;&gt;"&amp;"在籍者")</f>
        <v>0</v>
      </c>
      <c r="M11" s="73">
        <f>SUMIFS(障害学生情報入力シート!$T$25:$T$1024,※集計※障害学生情報入力シート!$W$25:$W$1024,1,障害学生情報入力シート!$G$25:$G$1024,$C176,障害学生情報入力シート!$H$25:$H$1024,$D176,障害学生情報入力シート!$D$25:$D$1024,"&lt;&gt;"&amp;"",障害学生情報入力シート!$D$25:$D$1024,"&lt;&gt;"&amp;"在籍者")</f>
        <v>0</v>
      </c>
      <c r="N11" s="74">
        <f>SUMIFS(障害学生情報入力シート!$P$25:$P$1024,※集計※障害学生情報入力シート!$W$25:$W$1024,1,障害学生情報入力シート!$G$25:$G$1024,$C176,障害学生情報入力シート!$H$25:$H$1024,$D176,障害学生情報入力シート!$D$25:$D$1024,"&lt;&gt;"&amp;"",障害学生情報入力シート!$D$25:$D$1024,"&lt;&gt;"&amp;"在籍者")</f>
        <v>0</v>
      </c>
      <c r="O11" s="73">
        <f>SUMIFS(障害学生情報入力シート!$U$25:$U$1024,※集計※障害学生情報入力シート!$W$25:$W$1024,1,障害学生情報入力シート!$G$25:$G$1024,$C176,障害学生情報入力シート!$H$25:$H$1024,$D176,障害学生情報入力シート!$D$25:$D$1024,"&lt;&gt;"&amp;"",障害学生情報入力シート!$D$25:$D$1024,"&lt;&gt;"&amp;"在籍者")</f>
        <v>0</v>
      </c>
      <c r="P11" s="74">
        <f>SUMIFS(障害学生情報入力シート!$Q$25:$Q$1024,※集計※障害学生情報入力シート!$W$25:$W$1024,1,障害学生情報入力シート!$G$25:$G$1024,$C176,障害学生情報入力シート!$H$25:$H$1024,$D176,障害学生情報入力シート!$D$25:$D$1024,"&lt;&gt;"&amp;"",障害学生情報入力シート!$D$25:$D$1024,"&lt;&gt;"&amp;"在籍者")</f>
        <v>0</v>
      </c>
      <c r="Q11" s="74">
        <f>SUMIFS(障害学生情報入力シート!$V$25:$V$1024,※集計※障害学生情報入力シート!$W$25:$W$1024,1,障害学生情報入力シート!$G$25:$G$1024,$C176,障害学生情報入力シート!$H$25:$H$1024,$D176,障害学生情報入力シート!$D$25:$D$1024,"&lt;&gt;"&amp;"",障害学生情報入力シート!$D$25:$D$1024,"&lt;&gt;"&amp;"在籍者")</f>
        <v>0</v>
      </c>
      <c r="R11" s="72">
        <f>SUMIFS(※集計※障害学生情報入力シート!$W$25:$W$1024,障害学生情報入力シート!$G$25:$G$1024,$C176,障害学生情報入力シート!$H$25:$H$1024,$D176,障害学生情報入力シート!$R$25:$R$1024,"学部（通信）",障害学生情報入力シート!$D$25:$D$1024,"&lt;&gt;"&amp;"在籍者")+SUMIFS(※集計※障害学生情報入力シート!$W$25:$W$1024,障害学生情報入力シート!$G$25:$G$1024,$C176,障害学生情報入力シート!$H$25:$H$1024,$D176,障害学生情報入力シート!$R$25:$R$1024,"学部（通信教育課程）",障害学生情報入力シート!$D$25:$D$1024,"&lt;&gt;"&amp;"在籍者")</f>
        <v>0</v>
      </c>
      <c r="S11" s="74">
        <f>SUMIFS(※集計※障害学生情報入力シート!$W$25:$W$1024,障害学生情報入力シート!$G$25:$G$1024,$C176,障害学生情報入力シート!$H$25:$H$1024,$D176,障害学生情報入力シート!$W$25:$W$1024,"学部（通信）",障害学生情報入力シート!$D$25:$D$1024,"&lt;&gt;"&amp;"在籍者")+SUMIFS(※集計※障害学生情報入力シート!$W$25:$W$1024,障害学生情報入力シート!$G$25:$G$1024,$C176,障害学生情報入力シート!$H$25:$H$1024,$D176,障害学生情報入力シート!$W$25:$W$1024,"学部（通信教育課程）",障害学生情報入力シート!$D$25:$D$1024,"&lt;&gt;"&amp;"在籍者")</f>
        <v>0</v>
      </c>
      <c r="T11" s="75"/>
      <c r="U11" s="76"/>
      <c r="V11" s="75"/>
      <c r="W11" s="77"/>
      <c r="X11" s="72">
        <f>SUMIFS(※集計※障害学生情報入力シート!$W$25:$W$1024,障害学生情報入力シート!$G$25:$G$1024,$C176,障害学生情報入力シート!$H$25:$H$1024,$D176,障害学生情報入力シート!$R$25:$R$1024,"専攻科",障害学生情報入力シート!$D$25:$D$1024,"&lt;&gt;"&amp;"",障害学生情報入力シート!$D$25:$D$1024,"&lt;&gt;"&amp;"在籍者")</f>
        <v>0</v>
      </c>
      <c r="Y11" s="78">
        <f>SUMIFS(※集計※障害学生情報入力シート!$W$25:$W$1024,障害学生情報入力シート!$G$25:$G$1024,$C176,障害学生情報入力シート!$H$25:$H$1024,$D176,障害学生情報入力シート!$W$25:$W$1024,"専攻科",障害学生情報入力シート!$D$25:$D$1024,"&lt;&gt;"&amp;"",障害学生情報入力シート!$D$25:$D$1024,"&lt;&gt;"&amp;"在籍者")</f>
        <v>0</v>
      </c>
    </row>
    <row r="12" spans="1:39" s="56" customFormat="1" ht="14.25" customHeight="1" x14ac:dyDescent="0.25">
      <c r="A12" s="1403"/>
      <c r="B12" s="1404"/>
      <c r="C12" s="1407" t="s">
        <v>23</v>
      </c>
      <c r="D12" s="1408"/>
      <c r="E12" s="79">
        <f>SUMIFS(障害学生情報入力シート!$L$25:$L$1024,障害学生情報入力シート!$G$25:$G$1024,$C177,障害学生情報入力シート!$H$25:$H$1024,$D177,障害学生情報入力シート!$D$25:$D$1024,"&lt;&gt;"&amp;"",障害学生情報入力シート!$D$25:$D$1024,"&lt;&gt;"&amp;"在籍者")</f>
        <v>0</v>
      </c>
      <c r="F12" s="80">
        <f>SUMIFS(障害学生情報入力シート!$M$25:$M$1024,障害学生情報入力シート!$G$25:$G$1024,$C177,障害学生情報入力シート!$H$25:$H$1024,$D177,障害学生情報入力シート!$D$25:$D$1024,"&lt;&gt;"&amp;"",障害学生情報入力シート!$D$25:$D$1024,"&lt;&gt;"&amp;"在籍者")</f>
        <v>0</v>
      </c>
      <c r="G12" s="80">
        <f>SUMIFS(※集計※障害学生情報入力シート!$U$25:$U$1024,障害学生情報入力シート!$G$25:$G$1024,$C177,障害学生情報入力シート!$H$25:$H$1024,$D177,障害学生情報入力シート!$D$25:$D$1024,"&lt;&gt;"&amp;"",障害学生情報入力シート!$D$25:$D$1024,"&lt;&gt;"&amp;"在籍者")</f>
        <v>0</v>
      </c>
      <c r="H12" s="80">
        <f>SUMIFS(※集計※障害学生情報入力シート!$V$25:$V$1024,障害学生情報入力シート!$G$25:$G$1024,$C177,障害学生情報入力シート!$H$25:$H$1024,$D177,障害学生情報入力シート!$D$25:$D$1024,"&lt;&gt;"&amp;"",障害学生情報入力シート!$D$25:$D$1024,"&lt;&gt;"&amp;"在籍者")</f>
        <v>0</v>
      </c>
      <c r="I12" s="81">
        <f>SUMIFS(※集計※障害学生情報入力シート!$X$25:$X$1024,※集計※障害学生情報入力シート!$V$25:$V$1024,"&gt;=1",障害学生情報入力シート!$G$25:$G$1024,$C177,障害学生情報入力シート!$H$25:$H$1024,$D177,障害学生情報入力シート!$D$25:$D$1024,"&lt;&gt;"&amp;"",障害学生情報入力シート!$D$25:$D$1024,"&lt;&gt;"&amp;"在籍者")</f>
        <v>0</v>
      </c>
      <c r="J12" s="82">
        <f>SUMIFS(障害学生情報入力シート!$N$25:$N$1024,※集計※障害学生情報入力シート!$W$25:$W$1024,1,障害学生情報入力シート!$G$25:$G$1024,$C177,障害学生情報入力シート!$H$25:$H$1024,$D177,障害学生情報入力シート!$D$25:$D$1024,"&lt;&gt;"&amp;"",障害学生情報入力シート!$D$25:$D$1024,"&lt;&gt;"&amp;"在籍者")</f>
        <v>0</v>
      </c>
      <c r="K12" s="83">
        <f>SUMIFS(障害学生情報入力シート!$S$25:$S$1024,※集計※障害学生情報入力シート!$W$25:$W$1024,1,障害学生情報入力シート!$G$25:$G$1024,$C177,障害学生情報入力シート!$H$25:$H$1024,$D177,障害学生情報入力シート!$D$25:$D$1024,"&lt;&gt;"&amp;"",障害学生情報入力シート!$D$25:$D$1024,"&lt;&gt;"&amp;"在籍者")</f>
        <v>0</v>
      </c>
      <c r="L12" s="84">
        <f>SUMIFS(障害学生情報入力シート!$O$25:$O$1024,※集計※障害学生情報入力シート!$W$25:$W$1024,1,障害学生情報入力シート!$G$25:$G$1024,$C177,障害学生情報入力シート!$H$25:$H$1024,$D177,障害学生情報入力シート!$D$25:$D$1024,"&lt;&gt;"&amp;"",障害学生情報入力シート!$D$25:$D$1024,"&lt;&gt;"&amp;"在籍者")</f>
        <v>0</v>
      </c>
      <c r="M12" s="85">
        <f>SUMIFS(障害学生情報入力シート!$T$25:$T$1024,※集計※障害学生情報入力シート!$W$25:$W$1024,1,障害学生情報入力シート!$G$25:$G$1024,$C177,障害学生情報入力シート!$H$25:$H$1024,$D177,障害学生情報入力シート!$D$25:$D$1024,"&lt;&gt;"&amp;"",障害学生情報入力シート!$D$25:$D$1024,"&lt;&gt;"&amp;"在籍者")</f>
        <v>0</v>
      </c>
      <c r="N12" s="83">
        <f>SUMIFS(障害学生情報入力シート!$P$25:$P$1024,※集計※障害学生情報入力シート!$W$25:$W$1024,1,障害学生情報入力シート!$G$25:$G$1024,$C177,障害学生情報入力シート!$H$25:$H$1024,$D177,障害学生情報入力シート!$D$25:$D$1024,"&lt;&gt;"&amp;"",障害学生情報入力シート!$D$25:$D$1024,"&lt;&gt;"&amp;"在籍者")</f>
        <v>0</v>
      </c>
      <c r="O12" s="85">
        <f>SUMIFS(障害学生情報入力シート!$U$25:$U$1024,※集計※障害学生情報入力シート!$W$25:$W$1024,1,障害学生情報入力シート!$G$25:$G$1024,$C177,障害学生情報入力シート!$H$25:$H$1024,$D177,障害学生情報入力シート!$D$25:$D$1024,"&lt;&gt;"&amp;"",障害学生情報入力シート!$D$25:$D$1024,"&lt;&gt;"&amp;"在籍者")</f>
        <v>0</v>
      </c>
      <c r="P12" s="83">
        <f>SUMIFS(障害学生情報入力シート!$Q$25:$Q$1024,※集計※障害学生情報入力シート!$W$25:$W$1024,1,障害学生情報入力シート!$G$25:$G$1024,$C177,障害学生情報入力シート!$H$25:$H$1024,$D177,障害学生情報入力シート!$D$25:$D$1024,"&lt;&gt;"&amp;"",障害学生情報入力シート!$D$25:$D$1024,"&lt;&gt;"&amp;"在籍者")</f>
        <v>0</v>
      </c>
      <c r="Q12" s="83">
        <f>SUMIFS(障害学生情報入力シート!$V$25:$V$1024,※集計※障害学生情報入力シート!$W$25:$W$1024,1,障害学生情報入力シート!$G$25:$G$1024,$C177,障害学生情報入力シート!$H$25:$H$1024,$D177,障害学生情報入力シート!$D$25:$D$1024,"&lt;&gt;"&amp;"",障害学生情報入力シート!$D$25:$D$1024,"&lt;&gt;"&amp;"在籍者")</f>
        <v>0</v>
      </c>
      <c r="R12" s="82">
        <f>SUMIFS(※集計※障害学生情報入力シート!$W$25:$W$1024,障害学生情報入力シート!$G$25:$G$1024,$C177,障害学生情報入力シート!$H$25:$H$1024,$D177,障害学生情報入力シート!$R$25:$R$1024,"学部（通信）",障害学生情報入力シート!$D$25:$D$1024,"&lt;&gt;"&amp;"在籍者")+SUMIFS(※集計※障害学生情報入力シート!$W$25:$W$1024,障害学生情報入力シート!$G$25:$G$1024,$C177,障害学生情報入力シート!$H$25:$H$1024,$D177,障害学生情報入力シート!$R$25:$R$1024,"学部（通信教育課程）",障害学生情報入力シート!$D$25:$D$1024,"&lt;&gt;"&amp;"在籍者")</f>
        <v>0</v>
      </c>
      <c r="S12" s="83">
        <f>SUMIFS(※集計※障害学生情報入力シート!$W$25:$W$1024,障害学生情報入力シート!$G$25:$G$1024,$C177,障害学生情報入力シート!$H$25:$H$1024,$D177,障害学生情報入力シート!$W$25:$W$1024,"学部（通信）",障害学生情報入力シート!$D$25:$D$1024,"&lt;&gt;"&amp;"在籍者")+SUMIFS(※集計※障害学生情報入力シート!$W$25:$W$1024,障害学生情報入力シート!$G$25:$G$1024,$C177,障害学生情報入力シート!$H$25:$H$1024,$D177,障害学生情報入力シート!$W$25:$W$1024,"学部（通信教育課程）",障害学生情報入力シート!$D$25:$D$1024,"&lt;&gt;"&amp;"在籍者")</f>
        <v>0</v>
      </c>
      <c r="T12" s="86"/>
      <c r="U12" s="87"/>
      <c r="V12" s="86"/>
      <c r="W12" s="88"/>
      <c r="X12" s="82">
        <f>SUMIFS(※集計※障害学生情報入力シート!$W$25:$W$1024,障害学生情報入力シート!$G$25:$G$1024,$C177,障害学生情報入力シート!$H$25:$H$1024,$D177,障害学生情報入力シート!$R$25:$R$1024,"専攻科",障害学生情報入力シート!$D$25:$D$1024,"&lt;&gt;"&amp;"",障害学生情報入力シート!$D$25:$D$1024,"&lt;&gt;"&amp;"在籍者")</f>
        <v>0</v>
      </c>
      <c r="Y12" s="89">
        <f>SUMIFS(※集計※障害学生情報入力シート!$W$25:$W$1024,障害学生情報入力シート!$G$25:$G$1024,$C177,障害学生情報入力シート!$H$25:$H$1024,$D177,障害学生情報入力シート!$W$25:$W$1024,"専攻科",障害学生情報入力シート!$D$25:$D$1024,"&lt;&gt;"&amp;"",障害学生情報入力シート!$D$25:$D$1024,"&lt;&gt;"&amp;"在籍者")</f>
        <v>0</v>
      </c>
    </row>
    <row r="13" spans="1:39" s="56" customFormat="1" ht="14.25" customHeight="1" x14ac:dyDescent="0.25">
      <c r="A13" s="1371" t="s">
        <v>229</v>
      </c>
      <c r="B13" s="1372"/>
      <c r="C13" s="1377" t="s">
        <v>230</v>
      </c>
      <c r="D13" s="1378"/>
      <c r="E13" s="90">
        <f>SUMIFS(障害学生情報入力シート!$L$25:$L$1024,障害学生情報入力シート!$G$25:$G$1024,$C178,障害学生情報入力シート!$H$25:$H$1024,$D178,障害学生情報入力シート!$D$25:$D$1024,"&lt;&gt;"&amp;"",障害学生情報入力シート!$D$25:$D$1024,"&lt;&gt;"&amp;"在籍者")</f>
        <v>0</v>
      </c>
      <c r="F13" s="91">
        <f>SUMIFS(障害学生情報入力シート!$M$25:$M$1024,障害学生情報入力シート!$G$25:$G$1024,$C178,障害学生情報入力シート!$H$25:$H$1024,$D178,障害学生情報入力シート!$D$25:$D$1024,"&lt;&gt;"&amp;"",障害学生情報入力シート!$D$25:$D$1024,"&lt;&gt;"&amp;"在籍者")</f>
        <v>0</v>
      </c>
      <c r="G13" s="92">
        <f>SUMIFS(※集計※障害学生情報入力シート!$U$25:$U$1024,障害学生情報入力シート!$G$25:$G$1024,$C178,障害学生情報入力シート!$H$25:$H$1024,$D178,障害学生情報入力シート!$D$25:$D$1024,"&lt;&gt;"&amp;"",障害学生情報入力シート!$D$25:$D$1024,"&lt;&gt;"&amp;"在籍者")</f>
        <v>0</v>
      </c>
      <c r="H13" s="92">
        <f>SUMIFS(※集計※障害学生情報入力シート!$V$25:$V$1024,障害学生情報入力シート!$G$25:$G$1024,$C178,障害学生情報入力シート!$H$25:$H$1024,$D178,障害学生情報入力シート!$D$25:$D$1024,"&lt;&gt;"&amp;"",障害学生情報入力シート!$D$25:$D$1024,"&lt;&gt;"&amp;"在籍者")</f>
        <v>0</v>
      </c>
      <c r="I13" s="93">
        <f>SUMIFS(※集計※障害学生情報入力シート!$X$25:$X$1024,※集計※障害学生情報入力シート!$V$25:$V$1024,"&gt;=1",障害学生情報入力シート!$G$25:$G$1024,$C178,障害学生情報入力シート!$H$25:$H$1024,$D178,障害学生情報入力シート!$D$25:$D$1024,"&lt;&gt;"&amp;"",障害学生情報入力シート!$D$25:$D$1024,"&lt;&gt;"&amp;"在籍者")</f>
        <v>0</v>
      </c>
      <c r="J13" s="94">
        <f>SUMIFS(障害学生情報入力シート!$N$25:$N$1024,※集計※障害学生情報入力シート!$W$25:$W$1024,1,障害学生情報入力シート!$G$25:$G$1024,$C178,障害学生情報入力シート!$H$25:$H$1024,$D178,障害学生情報入力シート!$D$25:$D$1024,"&lt;&gt;"&amp;"",障害学生情報入力シート!$D$25:$D$1024,"&lt;&gt;"&amp;"在籍者")</f>
        <v>0</v>
      </c>
      <c r="K13" s="95">
        <f>SUMIFS(障害学生情報入力シート!$S$25:$S$1024,※集計※障害学生情報入力シート!$W$25:$W$1024,1,障害学生情報入力シート!$G$25:$G$1024,$C178,障害学生情報入力シート!$H$25:$H$1024,$D178,障害学生情報入力シート!$D$25:$D$1024,"&lt;&gt;"&amp;"",障害学生情報入力シート!$D$25:$D$1024,"&lt;&gt;"&amp;"在籍者")</f>
        <v>0</v>
      </c>
      <c r="L13" s="96">
        <f>SUMIFS(障害学生情報入力シート!$O$25:$O$1024,※集計※障害学生情報入力シート!$W$25:$W$1024,1,障害学生情報入力シート!$G$25:$G$1024,$C178,障害学生情報入力シート!$H$25:$H$1024,$D178,障害学生情報入力シート!$D$25:$D$1024,"&lt;&gt;"&amp;"",障害学生情報入力シート!$D$25:$D$1024,"&lt;&gt;"&amp;"在籍者")</f>
        <v>0</v>
      </c>
      <c r="M13" s="97">
        <f>SUMIFS(障害学生情報入力シート!$T$25:$T$1024,※集計※障害学生情報入力シート!$W$25:$W$1024,1,障害学生情報入力シート!$G$25:$G$1024,$C178,障害学生情報入力シート!$H$25:$H$1024,$D178,障害学生情報入力シート!$D$25:$D$1024,"&lt;&gt;"&amp;"",障害学生情報入力シート!$D$25:$D$1024,"&lt;&gt;"&amp;"在籍者")</f>
        <v>0</v>
      </c>
      <c r="N13" s="95">
        <f>SUMIFS(障害学生情報入力シート!$P$25:$P$1024,※集計※障害学生情報入力シート!$W$25:$W$1024,1,障害学生情報入力シート!$G$25:$G$1024,$C178,障害学生情報入力シート!$H$25:$H$1024,$D178,障害学生情報入力シート!$D$25:$D$1024,"&lt;&gt;"&amp;"",障害学生情報入力シート!$D$25:$D$1024,"&lt;&gt;"&amp;"在籍者")</f>
        <v>0</v>
      </c>
      <c r="O13" s="97">
        <f>SUMIFS(障害学生情報入力シート!$U$25:$U$1024,※集計※障害学生情報入力シート!$W$25:$W$1024,1,障害学生情報入力シート!$G$25:$G$1024,$C178,障害学生情報入力シート!$H$25:$H$1024,$D178,障害学生情報入力シート!$D$25:$D$1024,"&lt;&gt;"&amp;"",障害学生情報入力シート!$D$25:$D$1024,"&lt;&gt;"&amp;"在籍者")</f>
        <v>0</v>
      </c>
      <c r="P13" s="95">
        <f>SUMIFS(障害学生情報入力シート!$Q$25:$Q$1024,※集計※障害学生情報入力シート!$W$25:$W$1024,1,障害学生情報入力シート!$G$25:$G$1024,$C178,障害学生情報入力シート!$H$25:$H$1024,$D178,障害学生情報入力シート!$D$25:$D$1024,"&lt;&gt;"&amp;"",障害学生情報入力シート!$D$25:$D$1024,"&lt;&gt;"&amp;"在籍者")</f>
        <v>0</v>
      </c>
      <c r="Q13" s="95">
        <f>SUMIFS(障害学生情報入力シート!$V$25:$V$1024,※集計※障害学生情報入力シート!$W$25:$W$1024,1,障害学生情報入力シート!$G$25:$G$1024,$C178,障害学生情報入力シート!$H$25:$H$1024,$D178,障害学生情報入力シート!$D$25:$D$1024,"&lt;&gt;"&amp;"",障害学生情報入力シート!$D$25:$D$1024,"&lt;&gt;"&amp;"在籍者")</f>
        <v>0</v>
      </c>
      <c r="R13" s="94">
        <f>SUMIFS(※集計※障害学生情報入力シート!$W$25:$W$1024,障害学生情報入力シート!$G$25:$G$1024,$C178,障害学生情報入力シート!$H$25:$H$1024,$D178,障害学生情報入力シート!$R$25:$R$1024,"学部（通信）",障害学生情報入力シート!$D$25:$D$1024,"&lt;&gt;"&amp;"在籍者")+SUMIFS(※集計※障害学生情報入力シート!$W$25:$W$1024,障害学生情報入力シート!$G$25:$G$1024,$C178,障害学生情報入力シート!$H$25:$H$1024,$D178,障害学生情報入力シート!$R$25:$R$1024,"学部（通信教育課程）",障害学生情報入力シート!$D$25:$D$1024,"&lt;&gt;"&amp;"在籍者")</f>
        <v>0</v>
      </c>
      <c r="S13" s="95">
        <f>SUMIFS(※集計※障害学生情報入力シート!$W$25:$W$1024,障害学生情報入力シート!$G$25:$G$1024,$C178,障害学生情報入力シート!$H$25:$H$1024,$D178,障害学生情報入力シート!$W$25:$W$1024,"学部（通信）",障害学生情報入力シート!$D$25:$D$1024,"&lt;&gt;"&amp;"在籍者")+SUMIFS(※集計※障害学生情報入力シート!$W$25:$W$1024,障害学生情報入力シート!$G$25:$G$1024,$C178,障害学生情報入力シート!$H$25:$H$1024,$D178,障害学生情報入力シート!$W$25:$W$1024,"学部（通信教育課程）",障害学生情報入力シート!$D$25:$D$1024,"&lt;&gt;"&amp;"在籍者")</f>
        <v>0</v>
      </c>
      <c r="T13" s="98"/>
      <c r="U13" s="99"/>
      <c r="V13" s="98"/>
      <c r="W13" s="100"/>
      <c r="X13" s="94">
        <f>SUMIFS(※集計※障害学生情報入力シート!$W$25:$W$1024,障害学生情報入力シート!$G$25:$G$1024,$C178,障害学生情報入力シート!$H$25:$H$1024,$D178,障害学生情報入力シート!$R$25:$R$1024,"専攻科",障害学生情報入力シート!$D$25:$D$1024,"&lt;&gt;"&amp;"",障害学生情報入力シート!$D$25:$D$1024,"&lt;&gt;"&amp;"在籍者")</f>
        <v>0</v>
      </c>
      <c r="Y13" s="101">
        <f>SUMIFS(※集計※障害学生情報入力シート!$W$25:$W$1024,障害学生情報入力シート!$G$25:$G$1024,$C178,障害学生情報入力シート!$H$25:$H$1024,$D178,障害学生情報入力シート!$W$25:$W$1024,"専攻科",障害学生情報入力シート!$D$25:$D$1024,"&lt;&gt;"&amp;"",障害学生情報入力シート!$D$25:$D$1024,"&lt;&gt;"&amp;"在籍者")</f>
        <v>0</v>
      </c>
    </row>
    <row r="14" spans="1:39" s="56" customFormat="1" ht="14.25" customHeight="1" x14ac:dyDescent="0.25">
      <c r="A14" s="1373"/>
      <c r="B14" s="1374"/>
      <c r="C14" s="1379" t="s">
        <v>28</v>
      </c>
      <c r="D14" s="1380"/>
      <c r="E14" s="102">
        <f>SUMIFS(障害学生情報入力シート!$L$25:$L$1024,障害学生情報入力シート!$G$25:$G$1024,$C179,障害学生情報入力シート!$H$25:$H$1024,$D179,障害学生情報入力シート!$D$25:$D$1024,"&lt;&gt;"&amp;"",障害学生情報入力シート!$D$25:$D$1024,"&lt;&gt;"&amp;"在籍者")</f>
        <v>0</v>
      </c>
      <c r="F14" s="103">
        <f>SUMIFS(障害学生情報入力シート!$M$25:$M$1024,障害学生情報入力シート!$G$25:$G$1024,$C179,障害学生情報入力シート!$H$25:$H$1024,$D179,障害学生情報入力シート!$D$25:$D$1024,"&lt;&gt;"&amp;"",障害学生情報入力シート!$D$25:$D$1024,"&lt;&gt;"&amp;"在籍者")</f>
        <v>0</v>
      </c>
      <c r="G14" s="103">
        <f>SUMIFS(※集計※障害学生情報入力シート!$U$25:$U$1024,障害学生情報入力シート!$G$25:$G$1024,$C179,障害学生情報入力シート!$H$25:$H$1024,$D179,障害学生情報入力シート!$D$25:$D$1024,"&lt;&gt;"&amp;"",障害学生情報入力シート!$D$25:$D$1024,"&lt;&gt;"&amp;"在籍者")</f>
        <v>0</v>
      </c>
      <c r="H14" s="103">
        <f>SUMIFS(※集計※障害学生情報入力シート!$V$25:$V$1024,障害学生情報入力シート!$G$25:$G$1024,$C179,障害学生情報入力シート!$H$25:$H$1024,$D179,障害学生情報入力シート!$D$25:$D$1024,"&lt;&gt;"&amp;"",障害学生情報入力シート!$D$25:$D$1024,"&lt;&gt;"&amp;"在籍者")</f>
        <v>0</v>
      </c>
      <c r="I14" s="104">
        <f>SUMIFS(※集計※障害学生情報入力シート!$X$25:$X$1024,※集計※障害学生情報入力シート!$V$25:$V$1024,"&gt;=1",障害学生情報入力シート!$G$25:$G$1024,$C179,障害学生情報入力シート!$H$25:$H$1024,$D179,障害学生情報入力シート!$D$25:$D$1024,"&lt;&gt;"&amp;"",障害学生情報入力シート!$D$25:$D$1024,"&lt;&gt;"&amp;"在籍者")</f>
        <v>0</v>
      </c>
      <c r="J14" s="105">
        <f>SUMIFS(障害学生情報入力シート!$N$25:$N$1024,※集計※障害学生情報入力シート!$W$25:$W$1024,1,障害学生情報入力シート!$G$25:$G$1024,$C179,障害学生情報入力シート!$H$25:$H$1024,$D179,障害学生情報入力シート!$D$25:$D$1024,"&lt;&gt;"&amp;"",障害学生情報入力シート!$D$25:$D$1024,"&lt;&gt;"&amp;"在籍者")</f>
        <v>0</v>
      </c>
      <c r="K14" s="106">
        <f>SUMIFS(障害学生情報入力シート!$S$25:$S$1024,※集計※障害学生情報入力シート!$W$25:$W$1024,1,障害学生情報入力シート!$G$25:$G$1024,$C179,障害学生情報入力シート!$H$25:$H$1024,$D179,障害学生情報入力シート!$D$25:$D$1024,"&lt;&gt;"&amp;"",障害学生情報入力シート!$D$25:$D$1024,"&lt;&gt;"&amp;"在籍者")</f>
        <v>0</v>
      </c>
      <c r="L14" s="107">
        <f>SUMIFS(障害学生情報入力シート!$O$25:$O$1024,※集計※障害学生情報入力シート!$W$25:$W$1024,1,障害学生情報入力シート!$G$25:$G$1024,$C179,障害学生情報入力シート!$H$25:$H$1024,$D179,障害学生情報入力シート!$D$25:$D$1024,"&lt;&gt;"&amp;"",障害学生情報入力シート!$D$25:$D$1024,"&lt;&gt;"&amp;"在籍者")</f>
        <v>0</v>
      </c>
      <c r="M14" s="108">
        <f>SUMIFS(障害学生情報入力シート!$T$25:$T$1024,※集計※障害学生情報入力シート!$W$25:$W$1024,1,障害学生情報入力シート!$G$25:$G$1024,$C179,障害学生情報入力シート!$H$25:$H$1024,$D179,障害学生情報入力シート!$D$25:$D$1024,"&lt;&gt;"&amp;"",障害学生情報入力シート!$D$25:$D$1024,"&lt;&gt;"&amp;"在籍者")</f>
        <v>0</v>
      </c>
      <c r="N14" s="106">
        <f>SUMIFS(障害学生情報入力シート!$P$25:$P$1024,※集計※障害学生情報入力シート!$W$25:$W$1024,1,障害学生情報入力シート!$G$25:$G$1024,$C179,障害学生情報入力シート!$H$25:$H$1024,$D179,障害学生情報入力シート!$D$25:$D$1024,"&lt;&gt;"&amp;"",障害学生情報入力シート!$D$25:$D$1024,"&lt;&gt;"&amp;"在籍者")</f>
        <v>0</v>
      </c>
      <c r="O14" s="108">
        <f>SUMIFS(障害学生情報入力シート!$U$25:$U$1024,※集計※障害学生情報入力シート!$W$25:$W$1024,1,障害学生情報入力シート!$G$25:$G$1024,$C179,障害学生情報入力シート!$H$25:$H$1024,$D179,障害学生情報入力シート!$D$25:$D$1024,"&lt;&gt;"&amp;"",障害学生情報入力シート!$D$25:$D$1024,"&lt;&gt;"&amp;"在籍者")</f>
        <v>0</v>
      </c>
      <c r="P14" s="106">
        <f>SUMIFS(障害学生情報入力シート!$Q$25:$Q$1024,※集計※障害学生情報入力シート!$W$25:$W$1024,1,障害学生情報入力シート!$G$25:$G$1024,$C179,障害学生情報入力シート!$H$25:$H$1024,$D179,障害学生情報入力シート!$D$25:$D$1024,"&lt;&gt;"&amp;"",障害学生情報入力シート!$D$25:$D$1024,"&lt;&gt;"&amp;"在籍者")</f>
        <v>0</v>
      </c>
      <c r="Q14" s="106">
        <f>SUMIFS(障害学生情報入力シート!$V$25:$V$1024,※集計※障害学生情報入力シート!$W$25:$W$1024,1,障害学生情報入力シート!$G$25:$G$1024,$C179,障害学生情報入力シート!$H$25:$H$1024,$D179,障害学生情報入力シート!$D$25:$D$1024,"&lt;&gt;"&amp;"",障害学生情報入力シート!$D$25:$D$1024,"&lt;&gt;"&amp;"在籍者")</f>
        <v>0</v>
      </c>
      <c r="R14" s="105">
        <f>SUMIFS(※集計※障害学生情報入力シート!$W$25:$W$1024,障害学生情報入力シート!$G$25:$G$1024,$C179,障害学生情報入力シート!$H$25:$H$1024,$D179,障害学生情報入力シート!$R$25:$R$1024,"学部（通信）",障害学生情報入力シート!$D$25:$D$1024,"&lt;&gt;"&amp;"在籍者")+SUMIFS(※集計※障害学生情報入力シート!$W$25:$W$1024,障害学生情報入力シート!$G$25:$G$1024,$C179,障害学生情報入力シート!$H$25:$H$1024,$D179,障害学生情報入力シート!$R$25:$R$1024,"学部（通信教育課程）",障害学生情報入力シート!$D$25:$D$1024,"&lt;&gt;"&amp;"在籍者")</f>
        <v>0</v>
      </c>
      <c r="S14" s="106">
        <f>SUMIFS(※集計※障害学生情報入力シート!$W$25:$W$1024,障害学生情報入力シート!$G$25:$G$1024,$C179,障害学生情報入力シート!$H$25:$H$1024,$D179,障害学生情報入力シート!$W$25:$W$1024,"学部（通信）",障害学生情報入力シート!$D$25:$D$1024,"&lt;&gt;"&amp;"在籍者")+SUMIFS(※集計※障害学生情報入力シート!$W$25:$W$1024,障害学生情報入力シート!$G$25:$G$1024,$C179,障害学生情報入力シート!$H$25:$H$1024,$D179,障害学生情報入力シート!$W$25:$W$1024,"学部（通信教育課程）",障害学生情報入力シート!$D$25:$D$1024,"&lt;&gt;"&amp;"在籍者")</f>
        <v>0</v>
      </c>
      <c r="T14" s="109"/>
      <c r="U14" s="110"/>
      <c r="V14" s="109"/>
      <c r="W14" s="111"/>
      <c r="X14" s="105">
        <f>SUMIFS(※集計※障害学生情報入力シート!$W$25:$W$1024,障害学生情報入力シート!$G$25:$G$1024,$C179,障害学生情報入力シート!$H$25:$H$1024,$D179,障害学生情報入力シート!$R$25:$R$1024,"専攻科",障害学生情報入力シート!$D$25:$D$1024,"&lt;&gt;"&amp;"",障害学生情報入力シート!$D$25:$D$1024,"&lt;&gt;"&amp;"在籍者")</f>
        <v>0</v>
      </c>
      <c r="Y14" s="112">
        <f>SUMIFS(※集計※障害学生情報入力シート!$W$25:$W$1024,障害学生情報入力シート!$G$25:$G$1024,$C179,障害学生情報入力シート!$H$25:$H$1024,$D179,障害学生情報入力シート!$W$25:$W$1024,"専攻科",障害学生情報入力シート!$D$25:$D$1024,"&lt;&gt;"&amp;"",障害学生情報入力シート!$D$25:$D$1024,"&lt;&gt;"&amp;"在籍者")</f>
        <v>0</v>
      </c>
    </row>
    <row r="15" spans="1:39" s="56" customFormat="1" ht="14.25" customHeight="1" x14ac:dyDescent="0.25">
      <c r="A15" s="1375"/>
      <c r="B15" s="1376"/>
      <c r="C15" s="1381" t="s">
        <v>231</v>
      </c>
      <c r="D15" s="1382"/>
      <c r="E15" s="79">
        <f>SUMIFS(障害学生情報入力シート!$L$25:$L$1024,障害学生情報入力シート!$G$25:$G$1024,$C180,障害学生情報入力シート!$H$25:$H$1024,$D180,障害学生情報入力シート!$D$25:$D$1024,"&lt;&gt;"&amp;"",障害学生情報入力シート!$D$25:$D$1024,"&lt;&gt;"&amp;"在籍者")</f>
        <v>0</v>
      </c>
      <c r="F15" s="80">
        <f>SUMIFS(障害学生情報入力シート!$M$25:$M$1024,障害学生情報入力シート!$G$25:$G$1024,$C180,障害学生情報入力シート!$H$25:$H$1024,$D180,障害学生情報入力シート!$D$25:$D$1024,"&lt;&gt;"&amp;"",障害学生情報入力シート!$D$25:$D$1024,"&lt;&gt;"&amp;"在籍者")</f>
        <v>0</v>
      </c>
      <c r="G15" s="80">
        <f>SUMIFS(※集計※障害学生情報入力シート!$U$25:$U$1024,障害学生情報入力シート!$G$25:$G$1024,$C180,障害学生情報入力シート!$H$25:$H$1024,$D180,障害学生情報入力シート!$D$25:$D$1024,"&lt;&gt;"&amp;"",障害学生情報入力シート!$D$25:$D$1024,"&lt;&gt;"&amp;"在籍者")</f>
        <v>0</v>
      </c>
      <c r="H15" s="80">
        <f>SUMIFS(※集計※障害学生情報入力シート!$V$25:$V$1024,障害学生情報入力シート!$G$25:$G$1024,$C180,障害学生情報入力シート!$H$25:$H$1024,$D180,障害学生情報入力シート!$D$25:$D$1024,"&lt;&gt;"&amp;"",障害学生情報入力シート!$D$25:$D$1024,"&lt;&gt;"&amp;"在籍者")</f>
        <v>0</v>
      </c>
      <c r="I15" s="81">
        <f>SUMIFS(※集計※障害学生情報入力シート!$X$25:$X$1024,※集計※障害学生情報入力シート!$V$25:$V$1024,"&gt;=1",障害学生情報入力シート!$G$25:$G$1024,$C180,障害学生情報入力シート!$H$25:$H$1024,$D180,障害学生情報入力シート!$D$25:$D$1024,"&lt;&gt;"&amp;"",障害学生情報入力シート!$D$25:$D$1024,"&lt;&gt;"&amp;"在籍者")</f>
        <v>0</v>
      </c>
      <c r="J15" s="82">
        <f>SUMIFS(障害学生情報入力シート!$N$25:$N$1024,※集計※障害学生情報入力シート!$W$25:$W$1024,1,障害学生情報入力シート!$G$25:$G$1024,$C180,障害学生情報入力シート!$H$25:$H$1024,$D180,障害学生情報入力シート!$D$25:$D$1024,"&lt;&gt;"&amp;"",障害学生情報入力シート!$D$25:$D$1024,"&lt;&gt;"&amp;"在籍者")</f>
        <v>0</v>
      </c>
      <c r="K15" s="83">
        <f>SUMIFS(障害学生情報入力シート!$S$25:$S$1024,※集計※障害学生情報入力シート!$W$25:$W$1024,1,障害学生情報入力シート!$G$25:$G$1024,$C180,障害学生情報入力シート!$H$25:$H$1024,$D180,障害学生情報入力シート!$D$25:$D$1024,"&lt;&gt;"&amp;"",障害学生情報入力シート!$D$25:$D$1024,"&lt;&gt;"&amp;"在籍者")</f>
        <v>0</v>
      </c>
      <c r="L15" s="84">
        <f>SUMIFS(障害学生情報入力シート!$O$25:$O$1024,※集計※障害学生情報入力シート!$W$25:$W$1024,1,障害学生情報入力シート!$G$25:$G$1024,$C180,障害学生情報入力シート!$H$25:$H$1024,$D180,障害学生情報入力シート!$D$25:$D$1024,"&lt;&gt;"&amp;"",障害学生情報入力シート!$D$25:$D$1024,"&lt;&gt;"&amp;"在籍者")</f>
        <v>0</v>
      </c>
      <c r="M15" s="85">
        <f>SUMIFS(障害学生情報入力シート!$T$25:$T$1024,※集計※障害学生情報入力シート!$W$25:$W$1024,1,障害学生情報入力シート!$G$25:$G$1024,$C180,障害学生情報入力シート!$H$25:$H$1024,$D180,障害学生情報入力シート!$D$25:$D$1024,"&lt;&gt;"&amp;"",障害学生情報入力シート!$D$25:$D$1024,"&lt;&gt;"&amp;"在籍者")</f>
        <v>0</v>
      </c>
      <c r="N15" s="83">
        <f>SUMIFS(障害学生情報入力シート!$P$25:$P$1024,※集計※障害学生情報入力シート!$W$25:$W$1024,1,障害学生情報入力シート!$G$25:$G$1024,$C180,障害学生情報入力シート!$H$25:$H$1024,$D180,障害学生情報入力シート!$D$25:$D$1024,"&lt;&gt;"&amp;"",障害学生情報入力シート!$D$25:$D$1024,"&lt;&gt;"&amp;"在籍者")</f>
        <v>0</v>
      </c>
      <c r="O15" s="85">
        <f>SUMIFS(障害学生情報入力シート!$U$25:$U$1024,※集計※障害学生情報入力シート!$W$25:$W$1024,1,障害学生情報入力シート!$G$25:$G$1024,$C180,障害学生情報入力シート!$H$25:$H$1024,$D180,障害学生情報入力シート!$D$25:$D$1024,"&lt;&gt;"&amp;"",障害学生情報入力シート!$D$25:$D$1024,"&lt;&gt;"&amp;"在籍者")</f>
        <v>0</v>
      </c>
      <c r="P15" s="83">
        <f>SUMIFS(障害学生情報入力シート!$Q$25:$Q$1024,※集計※障害学生情報入力シート!$W$25:$W$1024,1,障害学生情報入力シート!$G$25:$G$1024,$C180,障害学生情報入力シート!$H$25:$H$1024,$D180,障害学生情報入力シート!$D$25:$D$1024,"&lt;&gt;"&amp;"",障害学生情報入力シート!$D$25:$D$1024,"&lt;&gt;"&amp;"在籍者")</f>
        <v>0</v>
      </c>
      <c r="Q15" s="83">
        <f>SUMIFS(障害学生情報入力シート!$V$25:$V$1024,※集計※障害学生情報入力シート!$W$25:$W$1024,1,障害学生情報入力シート!$G$25:$G$1024,$C180,障害学生情報入力シート!$H$25:$H$1024,$D180,障害学生情報入力シート!$D$25:$D$1024,"&lt;&gt;"&amp;"",障害学生情報入力シート!$D$25:$D$1024,"&lt;&gt;"&amp;"在籍者")</f>
        <v>0</v>
      </c>
      <c r="R15" s="82">
        <f>SUMIFS(※集計※障害学生情報入力シート!$W$25:$W$1024,障害学生情報入力シート!$G$25:$G$1024,$C180,障害学生情報入力シート!$H$25:$H$1024,$D180,障害学生情報入力シート!$R$25:$R$1024,"学部（通信）",障害学生情報入力シート!$D$25:$D$1024,"&lt;&gt;"&amp;"在籍者")+SUMIFS(※集計※障害学生情報入力シート!$W$25:$W$1024,障害学生情報入力シート!$G$25:$G$1024,$C180,障害学生情報入力シート!$H$25:$H$1024,$D180,障害学生情報入力シート!$R$25:$R$1024,"学部（通信教育課程）",障害学生情報入力シート!$D$25:$D$1024,"&lt;&gt;"&amp;"在籍者")</f>
        <v>0</v>
      </c>
      <c r="S15" s="83">
        <f>SUMIFS(※集計※障害学生情報入力シート!$W$25:$W$1024,障害学生情報入力シート!$G$25:$G$1024,$C180,障害学生情報入力シート!$H$25:$H$1024,$D180,障害学生情報入力シート!$W$25:$W$1024,"学部（通信）",障害学生情報入力シート!$D$25:$D$1024,"&lt;&gt;"&amp;"在籍者")+SUMIFS(※集計※障害学生情報入力シート!$W$25:$W$1024,障害学生情報入力シート!$G$25:$G$1024,$C180,障害学生情報入力シート!$H$25:$H$1024,$D180,障害学生情報入力シート!$W$25:$W$1024,"学部（通信教育課程）",障害学生情報入力シート!$D$25:$D$1024,"&lt;&gt;"&amp;"在籍者")</f>
        <v>0</v>
      </c>
      <c r="T15" s="86"/>
      <c r="U15" s="87"/>
      <c r="V15" s="86"/>
      <c r="W15" s="88"/>
      <c r="X15" s="82">
        <f>SUMIFS(※集計※障害学生情報入力シート!$W$25:$W$1024,障害学生情報入力シート!$G$25:$G$1024,$C180,障害学生情報入力シート!$H$25:$H$1024,$D180,障害学生情報入力シート!$R$25:$R$1024,"専攻科",障害学生情報入力シート!$D$25:$D$1024,"&lt;&gt;"&amp;"",障害学生情報入力シート!$D$25:$D$1024,"&lt;&gt;"&amp;"在籍者")</f>
        <v>0</v>
      </c>
      <c r="Y15" s="89">
        <f>SUMIFS(※集計※障害学生情報入力シート!$W$25:$W$1024,障害学生情報入力シート!$G$25:$G$1024,$C180,障害学生情報入力シート!$H$25:$H$1024,$D180,障害学生情報入力シート!$W$25:$W$1024,"専攻科",障害学生情報入力シート!$D$25:$D$1024,"&lt;&gt;"&amp;"",障害学生情報入力シート!$D$25:$D$1024,"&lt;&gt;"&amp;"在籍者")</f>
        <v>0</v>
      </c>
    </row>
    <row r="16" spans="1:39" s="56" customFormat="1" ht="14.25" customHeight="1" x14ac:dyDescent="0.25">
      <c r="A16" s="1383" t="s">
        <v>232</v>
      </c>
      <c r="B16" s="1384"/>
      <c r="C16" s="1389" t="s">
        <v>233</v>
      </c>
      <c r="D16" s="1390"/>
      <c r="E16" s="90">
        <f>SUMIFS(障害学生情報入力シート!$L$25:$L$1024,障害学生情報入力シート!$G$25:$G$1024,$C181,障害学生情報入力シート!$H$25:$H$1024,$D181,障害学生情報入力シート!$D$25:$D$1024,"&lt;&gt;"&amp;"",障害学生情報入力シート!$D$25:$D$1024,"&lt;&gt;"&amp;"在籍者")</f>
        <v>0</v>
      </c>
      <c r="F16" s="91">
        <f>SUMIFS(障害学生情報入力シート!$M$25:$M$1024,障害学生情報入力シート!$G$25:$G$1024,$C181,障害学生情報入力シート!$H$25:$H$1024,$D181,障害学生情報入力シート!$D$25:$D$1024,"&lt;&gt;"&amp;"",障害学生情報入力シート!$D$25:$D$1024,"&lt;&gt;"&amp;"在籍者")</f>
        <v>0</v>
      </c>
      <c r="G16" s="92">
        <f>SUMIFS(※集計※障害学生情報入力シート!$U$25:$U$1024,障害学生情報入力シート!$G$25:$G$1024,$C181,障害学生情報入力シート!$H$25:$H$1024,$D181,障害学生情報入力シート!$D$25:$D$1024,"&lt;&gt;"&amp;"",障害学生情報入力シート!$D$25:$D$1024,"&lt;&gt;"&amp;"在籍者")</f>
        <v>0</v>
      </c>
      <c r="H16" s="92">
        <f>SUMIFS(※集計※障害学生情報入力シート!$V$25:$V$1024,障害学生情報入力シート!$G$25:$G$1024,$C181,障害学生情報入力シート!$H$25:$H$1024,$D181,障害学生情報入力シート!$D$25:$D$1024,"&lt;&gt;"&amp;"",障害学生情報入力シート!$D$25:$D$1024,"&lt;&gt;"&amp;"在籍者")</f>
        <v>0</v>
      </c>
      <c r="I16" s="93">
        <f>SUMIFS(※集計※障害学生情報入力シート!$X$25:$X$1024,※集計※障害学生情報入力シート!$V$25:$V$1024,"&gt;=1",障害学生情報入力シート!$G$25:$G$1024,$C181,障害学生情報入力シート!$H$25:$H$1024,$D181,障害学生情報入力シート!$D$25:$D$1024,"&lt;&gt;"&amp;"",障害学生情報入力シート!$D$25:$D$1024,"&lt;&gt;"&amp;"在籍者")</f>
        <v>0</v>
      </c>
      <c r="J16" s="94">
        <f>SUMIFS(障害学生情報入力シート!$N$25:$N$1024,※集計※障害学生情報入力シート!$W$25:$W$1024,1,障害学生情報入力シート!$G$25:$G$1024,$C181,障害学生情報入力シート!$H$25:$H$1024,$D181,障害学生情報入力シート!$D$25:$D$1024,"&lt;&gt;"&amp;"",障害学生情報入力シート!$D$25:$D$1024,"&lt;&gt;"&amp;"在籍者")</f>
        <v>0</v>
      </c>
      <c r="K16" s="95">
        <f>SUMIFS(障害学生情報入力シート!$S$25:$S$1024,※集計※障害学生情報入力シート!$W$25:$W$1024,1,障害学生情報入力シート!$G$25:$G$1024,$C181,障害学生情報入力シート!$H$25:$H$1024,$D181,障害学生情報入力シート!$D$25:$D$1024,"&lt;&gt;"&amp;"",障害学生情報入力シート!$D$25:$D$1024,"&lt;&gt;"&amp;"在籍者")</f>
        <v>0</v>
      </c>
      <c r="L16" s="96">
        <f>SUMIFS(障害学生情報入力シート!$O$25:$O$1024,※集計※障害学生情報入力シート!$W$25:$W$1024,1,障害学生情報入力シート!$G$25:$G$1024,$C181,障害学生情報入力シート!$H$25:$H$1024,$D181,障害学生情報入力シート!$D$25:$D$1024,"&lt;&gt;"&amp;"",障害学生情報入力シート!$D$25:$D$1024,"&lt;&gt;"&amp;"在籍者")</f>
        <v>0</v>
      </c>
      <c r="M16" s="97">
        <f>SUMIFS(障害学生情報入力シート!$T$25:$T$1024,※集計※障害学生情報入力シート!$W$25:$W$1024,1,障害学生情報入力シート!$G$25:$G$1024,$C181,障害学生情報入力シート!$H$25:$H$1024,$D181,障害学生情報入力シート!$D$25:$D$1024,"&lt;&gt;"&amp;"",障害学生情報入力シート!$D$25:$D$1024,"&lt;&gt;"&amp;"在籍者")</f>
        <v>0</v>
      </c>
      <c r="N16" s="95">
        <f>SUMIFS(障害学生情報入力シート!$P$25:$P$1024,※集計※障害学生情報入力シート!$W$25:$W$1024,1,障害学生情報入力シート!$G$25:$G$1024,$C181,障害学生情報入力シート!$H$25:$H$1024,$D181,障害学生情報入力シート!$D$25:$D$1024,"&lt;&gt;"&amp;"",障害学生情報入力シート!$D$25:$D$1024,"&lt;&gt;"&amp;"在籍者")</f>
        <v>0</v>
      </c>
      <c r="O16" s="97">
        <f>SUMIFS(障害学生情報入力シート!$U$25:$U$1024,※集計※障害学生情報入力シート!$W$25:$W$1024,1,障害学生情報入力シート!$G$25:$G$1024,$C181,障害学生情報入力シート!$H$25:$H$1024,$D181,障害学生情報入力シート!$D$25:$D$1024,"&lt;&gt;"&amp;"",障害学生情報入力シート!$D$25:$D$1024,"&lt;&gt;"&amp;"在籍者")</f>
        <v>0</v>
      </c>
      <c r="P16" s="95">
        <f>SUMIFS(障害学生情報入力シート!$Q$25:$Q$1024,※集計※障害学生情報入力シート!$W$25:$W$1024,1,障害学生情報入力シート!$G$25:$G$1024,$C181,障害学生情報入力シート!$H$25:$H$1024,$D181,障害学生情報入力シート!$D$25:$D$1024,"&lt;&gt;"&amp;"",障害学生情報入力シート!$D$25:$D$1024,"&lt;&gt;"&amp;"在籍者")</f>
        <v>0</v>
      </c>
      <c r="Q16" s="95">
        <f>SUMIFS(障害学生情報入力シート!$V$25:$V$1024,※集計※障害学生情報入力シート!$W$25:$W$1024,1,障害学生情報入力シート!$G$25:$G$1024,$C181,障害学生情報入力シート!$H$25:$H$1024,$D181,障害学生情報入力シート!$D$25:$D$1024,"&lt;&gt;"&amp;"",障害学生情報入力シート!$D$25:$D$1024,"&lt;&gt;"&amp;"在籍者")</f>
        <v>0</v>
      </c>
      <c r="R16" s="94">
        <f>SUMIFS(※集計※障害学生情報入力シート!$W$25:$W$1024,障害学生情報入力シート!$G$25:$G$1024,$C181,障害学生情報入力シート!$H$25:$H$1024,$D181,障害学生情報入力シート!$R$25:$R$1024,"学部（通信）",障害学生情報入力シート!$D$25:$D$1024,"&lt;&gt;"&amp;"在籍者")+SUMIFS(※集計※障害学生情報入力シート!$W$25:$W$1024,障害学生情報入力シート!$G$25:$G$1024,$C181,障害学生情報入力シート!$H$25:$H$1024,$D181,障害学生情報入力シート!$R$25:$R$1024,"学部（通信教育課程）",障害学生情報入力シート!$D$25:$D$1024,"&lt;&gt;"&amp;"在籍者")</f>
        <v>0</v>
      </c>
      <c r="S16" s="95">
        <f>SUMIFS(※集計※障害学生情報入力シート!$W$25:$W$1024,障害学生情報入力シート!$G$25:$G$1024,$C181,障害学生情報入力シート!$H$25:$H$1024,$D181,障害学生情報入力シート!$W$25:$W$1024,"学部（通信）",障害学生情報入力シート!$D$25:$D$1024,"&lt;&gt;"&amp;"在籍者")+SUMIFS(※集計※障害学生情報入力シート!$W$25:$W$1024,障害学生情報入力シート!$G$25:$G$1024,$C181,障害学生情報入力シート!$H$25:$H$1024,$D181,障害学生情報入力シート!$W$25:$W$1024,"学部（通信教育課程）",障害学生情報入力シート!$D$25:$D$1024,"&lt;&gt;"&amp;"在籍者")</f>
        <v>0</v>
      </c>
      <c r="T16" s="98"/>
      <c r="U16" s="99"/>
      <c r="V16" s="98"/>
      <c r="W16" s="100"/>
      <c r="X16" s="94">
        <f>SUMIFS(※集計※障害学生情報入力シート!$W$25:$W$1024,障害学生情報入力シート!$G$25:$G$1024,$C181,障害学生情報入力シート!$H$25:$H$1024,$D181,障害学生情報入力シート!$R$25:$R$1024,"専攻科",障害学生情報入力シート!$D$25:$D$1024,"&lt;&gt;"&amp;"",障害学生情報入力シート!$D$25:$D$1024,"&lt;&gt;"&amp;"在籍者")</f>
        <v>0</v>
      </c>
      <c r="Y16" s="101">
        <f>SUMIFS(※集計※障害学生情報入力シート!$W$25:$W$1024,障害学生情報入力シート!$G$25:$G$1024,$C181,障害学生情報入力シート!$H$25:$H$1024,$D181,障害学生情報入力シート!$W$25:$W$1024,"専攻科",障害学生情報入力シート!$D$25:$D$1024,"&lt;&gt;"&amp;"",障害学生情報入力シート!$D$25:$D$1024,"&lt;&gt;"&amp;"在籍者")</f>
        <v>0</v>
      </c>
    </row>
    <row r="17" spans="1:25" s="56" customFormat="1" ht="14.25" customHeight="1" x14ac:dyDescent="0.25">
      <c r="A17" s="1385"/>
      <c r="B17" s="1386"/>
      <c r="C17" s="1391" t="s">
        <v>234</v>
      </c>
      <c r="D17" s="1392"/>
      <c r="E17" s="102">
        <f>SUMIFS(障害学生情報入力シート!$L$25:$L$1024,障害学生情報入力シート!$G$25:$G$1024,$C182,障害学生情報入力シート!$H$25:$H$1024,$D182,障害学生情報入力シート!$D$25:$D$1024,"&lt;&gt;"&amp;"",障害学生情報入力シート!$D$25:$D$1024,"&lt;&gt;"&amp;"在籍者")</f>
        <v>0</v>
      </c>
      <c r="F17" s="103">
        <f>SUMIFS(障害学生情報入力シート!$M$25:$M$1024,障害学生情報入力シート!$G$25:$G$1024,$C182,障害学生情報入力シート!$H$25:$H$1024,$D182,障害学生情報入力シート!$D$25:$D$1024,"&lt;&gt;"&amp;"",障害学生情報入力シート!$D$25:$D$1024,"&lt;&gt;"&amp;"在籍者")</f>
        <v>0</v>
      </c>
      <c r="G17" s="103">
        <f>SUMIFS(※集計※障害学生情報入力シート!$U$25:$U$1024,障害学生情報入力シート!$G$25:$G$1024,$C182,障害学生情報入力シート!$H$25:$H$1024,$D182,障害学生情報入力シート!$D$25:$D$1024,"&lt;&gt;"&amp;"",障害学生情報入力シート!$D$25:$D$1024,"&lt;&gt;"&amp;"在籍者")</f>
        <v>0</v>
      </c>
      <c r="H17" s="103">
        <f>SUMIFS(※集計※障害学生情報入力シート!$V$25:$V$1024,障害学生情報入力シート!$G$25:$G$1024,$C182,障害学生情報入力シート!$H$25:$H$1024,$D182,障害学生情報入力シート!$D$25:$D$1024,"&lt;&gt;"&amp;"",障害学生情報入力シート!$D$25:$D$1024,"&lt;&gt;"&amp;"在籍者")</f>
        <v>0</v>
      </c>
      <c r="I17" s="104">
        <f>SUMIFS(※集計※障害学生情報入力シート!$X$25:$X$1024,※集計※障害学生情報入力シート!$V$25:$V$1024,"&gt;=1",障害学生情報入力シート!$G$25:$G$1024,$C182,障害学生情報入力シート!$H$25:$H$1024,$D182,障害学生情報入力シート!$D$25:$D$1024,"&lt;&gt;"&amp;"",障害学生情報入力シート!$D$25:$D$1024,"&lt;&gt;"&amp;"在籍者")</f>
        <v>0</v>
      </c>
      <c r="J17" s="105">
        <f>SUMIFS(障害学生情報入力シート!$N$25:$N$1024,※集計※障害学生情報入力シート!$W$25:$W$1024,1,障害学生情報入力シート!$G$25:$G$1024,$C182,障害学生情報入力シート!$H$25:$H$1024,$D182,障害学生情報入力シート!$D$25:$D$1024,"&lt;&gt;"&amp;"",障害学生情報入力シート!$D$25:$D$1024,"&lt;&gt;"&amp;"在籍者")</f>
        <v>0</v>
      </c>
      <c r="K17" s="106">
        <f>SUMIFS(障害学生情報入力シート!$S$25:$S$1024,※集計※障害学生情報入力シート!$W$25:$W$1024,1,障害学生情報入力シート!$G$25:$G$1024,$C182,障害学生情報入力シート!$H$25:$H$1024,$D182,障害学生情報入力シート!$D$25:$D$1024,"&lt;&gt;"&amp;"",障害学生情報入力シート!$D$25:$D$1024,"&lt;&gt;"&amp;"在籍者")</f>
        <v>0</v>
      </c>
      <c r="L17" s="107">
        <f>SUMIFS(障害学生情報入力シート!$O$25:$O$1024,※集計※障害学生情報入力シート!$W$25:$W$1024,1,障害学生情報入力シート!$G$25:$G$1024,$C182,障害学生情報入力シート!$H$25:$H$1024,$D182,障害学生情報入力シート!$D$25:$D$1024,"&lt;&gt;"&amp;"",障害学生情報入力シート!$D$25:$D$1024,"&lt;&gt;"&amp;"在籍者")</f>
        <v>0</v>
      </c>
      <c r="M17" s="108">
        <f>SUMIFS(障害学生情報入力シート!$T$25:$T$1024,※集計※障害学生情報入力シート!$W$25:$W$1024,1,障害学生情報入力シート!$G$25:$G$1024,$C182,障害学生情報入力シート!$H$25:$H$1024,$D182,障害学生情報入力シート!$D$25:$D$1024,"&lt;&gt;"&amp;"",障害学生情報入力シート!$D$25:$D$1024,"&lt;&gt;"&amp;"在籍者")</f>
        <v>0</v>
      </c>
      <c r="N17" s="106">
        <f>SUMIFS(障害学生情報入力シート!$P$25:$P$1024,※集計※障害学生情報入力シート!$W$25:$W$1024,1,障害学生情報入力シート!$G$25:$G$1024,$C182,障害学生情報入力シート!$H$25:$H$1024,$D182,障害学生情報入力シート!$D$25:$D$1024,"&lt;&gt;"&amp;"",障害学生情報入力シート!$D$25:$D$1024,"&lt;&gt;"&amp;"在籍者")</f>
        <v>0</v>
      </c>
      <c r="O17" s="108">
        <f>SUMIFS(障害学生情報入力シート!$U$25:$U$1024,※集計※障害学生情報入力シート!$W$25:$W$1024,1,障害学生情報入力シート!$G$25:$G$1024,$C182,障害学生情報入力シート!$H$25:$H$1024,$D182,障害学生情報入力シート!$D$25:$D$1024,"&lt;&gt;"&amp;"",障害学生情報入力シート!$D$25:$D$1024,"&lt;&gt;"&amp;"在籍者")</f>
        <v>0</v>
      </c>
      <c r="P17" s="106">
        <f>SUMIFS(障害学生情報入力シート!$Q$25:$Q$1024,※集計※障害学生情報入力シート!$W$25:$W$1024,1,障害学生情報入力シート!$G$25:$G$1024,$C182,障害学生情報入力シート!$H$25:$H$1024,$D182,障害学生情報入力シート!$D$25:$D$1024,"&lt;&gt;"&amp;"",障害学生情報入力シート!$D$25:$D$1024,"&lt;&gt;"&amp;"在籍者")</f>
        <v>0</v>
      </c>
      <c r="Q17" s="106">
        <f>SUMIFS(障害学生情報入力シート!$V$25:$V$1024,※集計※障害学生情報入力シート!$W$25:$W$1024,1,障害学生情報入力シート!$G$25:$G$1024,$C182,障害学生情報入力シート!$H$25:$H$1024,$D182,障害学生情報入力シート!$D$25:$D$1024,"&lt;&gt;"&amp;"",障害学生情報入力シート!$D$25:$D$1024,"&lt;&gt;"&amp;"在籍者")</f>
        <v>0</v>
      </c>
      <c r="R17" s="105">
        <f>SUMIFS(※集計※障害学生情報入力シート!$W$25:$W$1024,障害学生情報入力シート!$G$25:$G$1024,$C182,障害学生情報入力シート!$H$25:$H$1024,$D182,障害学生情報入力シート!$R$25:$R$1024,"学部（通信）",障害学生情報入力シート!$D$25:$D$1024,"&lt;&gt;"&amp;"在籍者")+SUMIFS(※集計※障害学生情報入力シート!$W$25:$W$1024,障害学生情報入力シート!$G$25:$G$1024,$C182,障害学生情報入力シート!$H$25:$H$1024,$D182,障害学生情報入力シート!$R$25:$R$1024,"学部（通信教育課程）",障害学生情報入力シート!$D$25:$D$1024,"&lt;&gt;"&amp;"在籍者")</f>
        <v>0</v>
      </c>
      <c r="S17" s="106">
        <f>SUMIFS(※集計※障害学生情報入力シート!$W$25:$W$1024,障害学生情報入力シート!$G$25:$G$1024,$C182,障害学生情報入力シート!$H$25:$H$1024,$D182,障害学生情報入力シート!$W$25:$W$1024,"学部（通信）",障害学生情報入力シート!$D$25:$D$1024,"&lt;&gt;"&amp;"在籍者")+SUMIFS(※集計※障害学生情報入力シート!$W$25:$W$1024,障害学生情報入力シート!$G$25:$G$1024,$C182,障害学生情報入力シート!$H$25:$H$1024,$D182,障害学生情報入力シート!$W$25:$W$1024,"学部（通信教育課程）",障害学生情報入力シート!$D$25:$D$1024,"&lt;&gt;"&amp;"在籍者")</f>
        <v>0</v>
      </c>
      <c r="T17" s="109"/>
      <c r="U17" s="110"/>
      <c r="V17" s="109"/>
      <c r="W17" s="111"/>
      <c r="X17" s="105">
        <f>SUMIFS(※集計※障害学生情報入力シート!$W$25:$W$1024,障害学生情報入力シート!$G$25:$G$1024,$C182,障害学生情報入力シート!$H$25:$H$1024,$D182,障害学生情報入力シート!$R$25:$R$1024,"専攻科",障害学生情報入力シート!$D$25:$D$1024,"&lt;&gt;"&amp;"",障害学生情報入力シート!$D$25:$D$1024,"&lt;&gt;"&amp;"在籍者")</f>
        <v>0</v>
      </c>
      <c r="Y17" s="112">
        <f>SUMIFS(※集計※障害学生情報入力シート!$W$25:$W$1024,障害学生情報入力シート!$G$25:$G$1024,$C182,障害学生情報入力シート!$H$25:$H$1024,$D182,障害学生情報入力シート!$W$25:$W$1024,"専攻科",障害学生情報入力シート!$D$25:$D$1024,"&lt;&gt;"&amp;"",障害学生情報入力シート!$D$25:$D$1024,"&lt;&gt;"&amp;"在籍者")</f>
        <v>0</v>
      </c>
    </row>
    <row r="18" spans="1:25" s="56" customFormat="1" ht="14.25" customHeight="1" x14ac:dyDescent="0.25">
      <c r="A18" s="1385"/>
      <c r="B18" s="1386"/>
      <c r="C18" s="1391" t="s">
        <v>235</v>
      </c>
      <c r="D18" s="1392"/>
      <c r="E18" s="102">
        <f>SUMIFS(障害学生情報入力シート!$L$25:$L$1024,障害学生情報入力シート!$G$25:$G$1024,$C183,障害学生情報入力シート!$H$25:$H$1024,$D183,障害学生情報入力シート!$D$25:$D$1024,"&lt;&gt;"&amp;"",障害学生情報入力シート!$D$25:$D$1024,"&lt;&gt;"&amp;"在籍者")</f>
        <v>0</v>
      </c>
      <c r="F18" s="103">
        <f>SUMIFS(障害学生情報入力シート!$M$25:$M$1024,障害学生情報入力シート!$G$25:$G$1024,$C183,障害学生情報入力シート!$H$25:$H$1024,$D183,障害学生情報入力シート!$D$25:$D$1024,"&lt;&gt;"&amp;"",障害学生情報入力シート!$D$25:$D$1024,"&lt;&gt;"&amp;"在籍者")</f>
        <v>0</v>
      </c>
      <c r="G18" s="103">
        <f>SUMIFS(※集計※障害学生情報入力シート!$U$25:$U$1024,障害学生情報入力シート!$G$25:$G$1024,$C183,障害学生情報入力シート!$H$25:$H$1024,$D183,障害学生情報入力シート!$D$25:$D$1024,"&lt;&gt;"&amp;"",障害学生情報入力シート!$D$25:$D$1024,"&lt;&gt;"&amp;"在籍者")</f>
        <v>0</v>
      </c>
      <c r="H18" s="103">
        <f>SUMIFS(※集計※障害学生情報入力シート!$V$25:$V$1024,障害学生情報入力シート!$G$25:$G$1024,$C183,障害学生情報入力シート!$H$25:$H$1024,$D183,障害学生情報入力シート!$D$25:$D$1024,"&lt;&gt;"&amp;"",障害学生情報入力シート!$D$25:$D$1024,"&lt;&gt;"&amp;"在籍者")</f>
        <v>0</v>
      </c>
      <c r="I18" s="104">
        <f>SUMIFS(※集計※障害学生情報入力シート!$X$25:$X$1024,※集計※障害学生情報入力シート!$V$25:$V$1024,"&gt;=1",障害学生情報入力シート!$G$25:$G$1024,$C183,障害学生情報入力シート!$H$25:$H$1024,$D183,障害学生情報入力シート!$D$25:$D$1024,"&lt;&gt;"&amp;"",障害学生情報入力シート!$D$25:$D$1024,"&lt;&gt;"&amp;"在籍者")</f>
        <v>0</v>
      </c>
      <c r="J18" s="105">
        <f>SUMIFS(障害学生情報入力シート!$N$25:$N$1024,※集計※障害学生情報入力シート!$W$25:$W$1024,1,障害学生情報入力シート!$G$25:$G$1024,$C183,障害学生情報入力シート!$H$25:$H$1024,$D183,障害学生情報入力シート!$D$25:$D$1024,"&lt;&gt;"&amp;"",障害学生情報入力シート!$D$25:$D$1024,"&lt;&gt;"&amp;"在籍者")</f>
        <v>0</v>
      </c>
      <c r="K18" s="106">
        <f>SUMIFS(障害学生情報入力シート!$S$25:$S$1024,※集計※障害学生情報入力シート!$W$25:$W$1024,1,障害学生情報入力シート!$G$25:$G$1024,$C183,障害学生情報入力シート!$H$25:$H$1024,$D183,障害学生情報入力シート!$D$25:$D$1024,"&lt;&gt;"&amp;"",障害学生情報入力シート!$D$25:$D$1024,"&lt;&gt;"&amp;"在籍者")</f>
        <v>0</v>
      </c>
      <c r="L18" s="107">
        <f>SUMIFS(障害学生情報入力シート!$O$25:$O$1024,※集計※障害学生情報入力シート!$W$25:$W$1024,1,障害学生情報入力シート!$G$25:$G$1024,$C183,障害学生情報入力シート!$H$25:$H$1024,$D183,障害学生情報入力シート!$D$25:$D$1024,"&lt;&gt;"&amp;"",障害学生情報入力シート!$D$25:$D$1024,"&lt;&gt;"&amp;"在籍者")</f>
        <v>0</v>
      </c>
      <c r="M18" s="108">
        <f>SUMIFS(障害学生情報入力シート!$T$25:$T$1024,※集計※障害学生情報入力シート!$W$25:$W$1024,1,障害学生情報入力シート!$G$25:$G$1024,$C183,障害学生情報入力シート!$H$25:$H$1024,$D183,障害学生情報入力シート!$D$25:$D$1024,"&lt;&gt;"&amp;"",障害学生情報入力シート!$D$25:$D$1024,"&lt;&gt;"&amp;"在籍者")</f>
        <v>0</v>
      </c>
      <c r="N18" s="106">
        <f>SUMIFS(障害学生情報入力シート!$P$25:$P$1024,※集計※障害学生情報入力シート!$W$25:$W$1024,1,障害学生情報入力シート!$G$25:$G$1024,$C183,障害学生情報入力シート!$H$25:$H$1024,$D183,障害学生情報入力シート!$D$25:$D$1024,"&lt;&gt;"&amp;"",障害学生情報入力シート!$D$25:$D$1024,"&lt;&gt;"&amp;"在籍者")</f>
        <v>0</v>
      </c>
      <c r="O18" s="108">
        <f>SUMIFS(障害学生情報入力シート!$U$25:$U$1024,※集計※障害学生情報入力シート!$W$25:$W$1024,1,障害学生情報入力シート!$G$25:$G$1024,$C183,障害学生情報入力シート!$H$25:$H$1024,$D183,障害学生情報入力シート!$D$25:$D$1024,"&lt;&gt;"&amp;"",障害学生情報入力シート!$D$25:$D$1024,"&lt;&gt;"&amp;"在籍者")</f>
        <v>0</v>
      </c>
      <c r="P18" s="106">
        <f>SUMIFS(障害学生情報入力シート!$Q$25:$Q$1024,※集計※障害学生情報入力シート!$W$25:$W$1024,1,障害学生情報入力シート!$G$25:$G$1024,$C183,障害学生情報入力シート!$H$25:$H$1024,$D183,障害学生情報入力シート!$D$25:$D$1024,"&lt;&gt;"&amp;"",障害学生情報入力シート!$D$25:$D$1024,"&lt;&gt;"&amp;"在籍者")</f>
        <v>0</v>
      </c>
      <c r="Q18" s="106">
        <f>SUMIFS(障害学生情報入力シート!$V$25:$V$1024,※集計※障害学生情報入力シート!$W$25:$W$1024,1,障害学生情報入力シート!$G$25:$G$1024,$C183,障害学生情報入力シート!$H$25:$H$1024,$D183,障害学生情報入力シート!$D$25:$D$1024,"&lt;&gt;"&amp;"",障害学生情報入力シート!$D$25:$D$1024,"&lt;&gt;"&amp;"在籍者")</f>
        <v>0</v>
      </c>
      <c r="R18" s="105">
        <f>SUMIFS(※集計※障害学生情報入力シート!$W$25:$W$1024,障害学生情報入力シート!$G$25:$G$1024,$C183,障害学生情報入力シート!$H$25:$H$1024,$D183,障害学生情報入力シート!$R$25:$R$1024,"学部（通信）",障害学生情報入力シート!$D$25:$D$1024,"&lt;&gt;"&amp;"在籍者")+SUMIFS(※集計※障害学生情報入力シート!$W$25:$W$1024,障害学生情報入力シート!$G$25:$G$1024,$C183,障害学生情報入力シート!$H$25:$H$1024,$D183,障害学生情報入力シート!$R$25:$R$1024,"学部（通信教育課程）",障害学生情報入力シート!$D$25:$D$1024,"&lt;&gt;"&amp;"在籍者")</f>
        <v>0</v>
      </c>
      <c r="S18" s="106">
        <f>SUMIFS(※集計※障害学生情報入力シート!$W$25:$W$1024,障害学生情報入力シート!$G$25:$G$1024,$C183,障害学生情報入力シート!$H$25:$H$1024,$D183,障害学生情報入力シート!$W$25:$W$1024,"学部（通信）",障害学生情報入力シート!$D$25:$D$1024,"&lt;&gt;"&amp;"在籍者")+SUMIFS(※集計※障害学生情報入力シート!$W$25:$W$1024,障害学生情報入力シート!$G$25:$G$1024,$C183,障害学生情報入力シート!$H$25:$H$1024,$D183,障害学生情報入力シート!$W$25:$W$1024,"学部（通信教育課程）",障害学生情報入力シート!$D$25:$D$1024,"&lt;&gt;"&amp;"在籍者")</f>
        <v>0</v>
      </c>
      <c r="T18" s="109"/>
      <c r="U18" s="110"/>
      <c r="V18" s="109"/>
      <c r="W18" s="111"/>
      <c r="X18" s="105">
        <f>SUMIFS(※集計※障害学生情報入力シート!$W$25:$W$1024,障害学生情報入力シート!$G$25:$G$1024,$C183,障害学生情報入力シート!$H$25:$H$1024,$D183,障害学生情報入力シート!$R$25:$R$1024,"専攻科",障害学生情報入力シート!$D$25:$D$1024,"&lt;&gt;"&amp;"",障害学生情報入力シート!$D$25:$D$1024,"&lt;&gt;"&amp;"在籍者")</f>
        <v>0</v>
      </c>
      <c r="Y18" s="112">
        <f>SUMIFS(※集計※障害学生情報入力シート!$W$25:$W$1024,障害学生情報入力シート!$G$25:$G$1024,$C183,障害学生情報入力シート!$H$25:$H$1024,$D183,障害学生情報入力シート!$W$25:$W$1024,"専攻科",障害学生情報入力シート!$D$25:$D$1024,"&lt;&gt;"&amp;"",障害学生情報入力シート!$D$25:$D$1024,"&lt;&gt;"&amp;"在籍者")</f>
        <v>0</v>
      </c>
    </row>
    <row r="19" spans="1:25" s="56" customFormat="1" ht="14.25" customHeight="1" x14ac:dyDescent="0.25">
      <c r="A19" s="1387"/>
      <c r="B19" s="1388"/>
      <c r="C19" s="1393" t="s">
        <v>236</v>
      </c>
      <c r="D19" s="1394"/>
      <c r="E19" s="113">
        <f>SUMIFS(障害学生情報入力シート!$L$25:$L$1024,障害学生情報入力シート!$G$25:$G$1024,$C184,障害学生情報入力シート!$H$25:$H$1024,$D184,障害学生情報入力シート!$D$25:$D$1024,"&lt;&gt;"&amp;"",障害学生情報入力シート!$D$25:$D$1024,"&lt;&gt;"&amp;"在籍者")</f>
        <v>0</v>
      </c>
      <c r="F19" s="114">
        <f>SUMIFS(障害学生情報入力シート!$M$25:$M$1024,障害学生情報入力シート!$G$25:$G$1024,$C184,障害学生情報入力シート!$H$25:$H$1024,$D184,障害学生情報入力シート!$D$25:$D$1024,"&lt;&gt;"&amp;"",障害学生情報入力シート!$D$25:$D$1024,"&lt;&gt;"&amp;"在籍者")</f>
        <v>0</v>
      </c>
      <c r="G19" s="80">
        <f>SUMIFS(※集計※障害学生情報入力シート!$U$25:$U$1024,障害学生情報入力シート!$G$25:$G$1024,$C184,障害学生情報入力シート!$H$25:$H$1024,$D184,障害学生情報入力シート!$D$25:$D$1024,"&lt;&gt;"&amp;"",障害学生情報入力シート!$D$25:$D$1024,"&lt;&gt;"&amp;"在籍者")</f>
        <v>0</v>
      </c>
      <c r="H19" s="80">
        <f>SUMIFS(※集計※障害学生情報入力シート!$V$25:$V$1024,障害学生情報入力シート!$G$25:$G$1024,$C184,障害学生情報入力シート!$H$25:$H$1024,$D184,障害学生情報入力シート!$D$25:$D$1024,"&lt;&gt;"&amp;"",障害学生情報入力シート!$D$25:$D$1024,"&lt;&gt;"&amp;"在籍者")</f>
        <v>0</v>
      </c>
      <c r="I19" s="81">
        <f>SUMIFS(※集計※障害学生情報入力シート!$X$25:$X$1024,※集計※障害学生情報入力シート!$V$25:$V$1024,"&gt;=1",障害学生情報入力シート!$G$25:$G$1024,$C184,障害学生情報入力シート!$H$25:$H$1024,$D184,障害学生情報入力シート!$D$25:$D$1024,"&lt;&gt;"&amp;"",障害学生情報入力シート!$D$25:$D$1024,"&lt;&gt;"&amp;"在籍者")</f>
        <v>0</v>
      </c>
      <c r="J19" s="82">
        <f>SUMIFS(障害学生情報入力シート!$N$25:$N$1024,※集計※障害学生情報入力シート!$W$25:$W$1024,1,障害学生情報入力シート!$G$25:$G$1024,$C184,障害学生情報入力シート!$H$25:$H$1024,$D184,障害学生情報入力シート!$D$25:$D$1024,"&lt;&gt;"&amp;"",障害学生情報入力シート!$D$25:$D$1024,"&lt;&gt;"&amp;"在籍者")</f>
        <v>0</v>
      </c>
      <c r="K19" s="83">
        <f>SUMIFS(障害学生情報入力シート!$S$25:$S$1024,※集計※障害学生情報入力シート!$W$25:$W$1024,1,障害学生情報入力シート!$G$25:$G$1024,$C184,障害学生情報入力シート!$H$25:$H$1024,$D184,障害学生情報入力シート!$D$25:$D$1024,"&lt;&gt;"&amp;"",障害学生情報入力シート!$D$25:$D$1024,"&lt;&gt;"&amp;"在籍者")</f>
        <v>0</v>
      </c>
      <c r="L19" s="84">
        <f>SUMIFS(障害学生情報入力シート!$O$25:$O$1024,※集計※障害学生情報入力シート!$W$25:$W$1024,1,障害学生情報入力シート!$G$25:$G$1024,$C184,障害学生情報入力シート!$H$25:$H$1024,$D184,障害学生情報入力シート!$D$25:$D$1024,"&lt;&gt;"&amp;"",障害学生情報入力シート!$D$25:$D$1024,"&lt;&gt;"&amp;"在籍者")</f>
        <v>0</v>
      </c>
      <c r="M19" s="85">
        <f>SUMIFS(障害学生情報入力シート!$T$25:$T$1024,※集計※障害学生情報入力シート!$W$25:$W$1024,1,障害学生情報入力シート!$G$25:$G$1024,$C184,障害学生情報入力シート!$H$25:$H$1024,$D184,障害学生情報入力シート!$D$25:$D$1024,"&lt;&gt;"&amp;"",障害学生情報入力シート!$D$25:$D$1024,"&lt;&gt;"&amp;"在籍者")</f>
        <v>0</v>
      </c>
      <c r="N19" s="83">
        <f>SUMIFS(障害学生情報入力シート!$P$25:$P$1024,※集計※障害学生情報入力シート!$W$25:$W$1024,1,障害学生情報入力シート!$G$25:$G$1024,$C184,障害学生情報入力シート!$H$25:$H$1024,$D184,障害学生情報入力シート!$D$25:$D$1024,"&lt;&gt;"&amp;"",障害学生情報入力シート!$D$25:$D$1024,"&lt;&gt;"&amp;"在籍者")</f>
        <v>0</v>
      </c>
      <c r="O19" s="85">
        <f>SUMIFS(障害学生情報入力シート!$U$25:$U$1024,※集計※障害学生情報入力シート!$W$25:$W$1024,1,障害学生情報入力シート!$G$25:$G$1024,$C184,障害学生情報入力シート!$H$25:$H$1024,$D184,障害学生情報入力シート!$D$25:$D$1024,"&lt;&gt;"&amp;"",障害学生情報入力シート!$D$25:$D$1024,"&lt;&gt;"&amp;"在籍者")</f>
        <v>0</v>
      </c>
      <c r="P19" s="83">
        <f>SUMIFS(障害学生情報入力シート!$Q$25:$Q$1024,※集計※障害学生情報入力シート!$W$25:$W$1024,1,障害学生情報入力シート!$G$25:$G$1024,$C184,障害学生情報入力シート!$H$25:$H$1024,$D184,障害学生情報入力シート!$D$25:$D$1024,"&lt;&gt;"&amp;"",障害学生情報入力シート!$D$25:$D$1024,"&lt;&gt;"&amp;"在籍者")</f>
        <v>0</v>
      </c>
      <c r="Q19" s="83">
        <f>SUMIFS(障害学生情報入力シート!$V$25:$V$1024,※集計※障害学生情報入力シート!$W$25:$W$1024,1,障害学生情報入力シート!$G$25:$G$1024,$C184,障害学生情報入力シート!$H$25:$H$1024,$D184,障害学生情報入力シート!$D$25:$D$1024,"&lt;&gt;"&amp;"",障害学生情報入力シート!$D$25:$D$1024,"&lt;&gt;"&amp;"在籍者")</f>
        <v>0</v>
      </c>
      <c r="R19" s="82">
        <f>SUMIFS(※集計※障害学生情報入力シート!$W$25:$W$1024,障害学生情報入力シート!$G$25:$G$1024,$C184,障害学生情報入力シート!$H$25:$H$1024,$D184,障害学生情報入力シート!$R$25:$R$1024,"学部（通信）",障害学生情報入力シート!$D$25:$D$1024,"&lt;&gt;"&amp;"在籍者")+SUMIFS(※集計※障害学生情報入力シート!$W$25:$W$1024,障害学生情報入力シート!$G$25:$G$1024,$C184,障害学生情報入力シート!$H$25:$H$1024,$D184,障害学生情報入力シート!$R$25:$R$1024,"学部（通信教育課程）",障害学生情報入力シート!$D$25:$D$1024,"&lt;&gt;"&amp;"在籍者")</f>
        <v>0</v>
      </c>
      <c r="S19" s="83">
        <f>SUMIFS(※集計※障害学生情報入力シート!$W$25:$W$1024,障害学生情報入力シート!$G$25:$G$1024,$C184,障害学生情報入力シート!$H$25:$H$1024,$D184,障害学生情報入力シート!$W$25:$W$1024,"学部（通信）",障害学生情報入力シート!$D$25:$D$1024,"&lt;&gt;"&amp;"在籍者")+SUMIFS(※集計※障害学生情報入力シート!$W$25:$W$1024,障害学生情報入力シート!$G$25:$G$1024,$C184,障害学生情報入力シート!$H$25:$H$1024,$D184,障害学生情報入力シート!$W$25:$W$1024,"学部（通信教育課程）",障害学生情報入力シート!$D$25:$D$1024,"&lt;&gt;"&amp;"在籍者")</f>
        <v>0</v>
      </c>
      <c r="T19" s="86"/>
      <c r="U19" s="87"/>
      <c r="V19" s="86"/>
      <c r="W19" s="88"/>
      <c r="X19" s="82">
        <f>SUMIFS(※集計※障害学生情報入力シート!$W$25:$W$1024,障害学生情報入力シート!$G$25:$G$1024,$C184,障害学生情報入力シート!$H$25:$H$1024,$D184,障害学生情報入力シート!$R$25:$R$1024,"専攻科",障害学生情報入力シート!$D$25:$D$1024,"&lt;&gt;"&amp;"",障害学生情報入力シート!$D$25:$D$1024,"&lt;&gt;"&amp;"在籍者")</f>
        <v>0</v>
      </c>
      <c r="Y19" s="89">
        <f>SUMIFS(※集計※障害学生情報入力シート!$W$25:$W$1024,障害学生情報入力シート!$G$25:$G$1024,$C184,障害学生情報入力シート!$H$25:$H$1024,$D184,障害学生情報入力シート!$W$25:$W$1024,"専攻科",障害学生情報入力シート!$D$25:$D$1024,"&lt;&gt;"&amp;"",障害学生情報入力シート!$D$25:$D$1024,"&lt;&gt;"&amp;"在籍者")</f>
        <v>0</v>
      </c>
    </row>
    <row r="20" spans="1:25" s="56" customFormat="1" ht="14.25" customHeight="1" x14ac:dyDescent="0.25">
      <c r="A20" s="1351" t="s">
        <v>275</v>
      </c>
      <c r="B20" s="1421"/>
      <c r="C20" s="1355" t="s">
        <v>237</v>
      </c>
      <c r="D20" s="1356"/>
      <c r="E20" s="90">
        <f>SUMIFS(障害学生情報入力シート!$L$25:$L$1024,障害学生情報入力シート!$G$25:$G$1024,$C185,障害学生情報入力シート!$H$25:$H$1024,$D185,障害学生情報入力シート!$D$25:$D$1024,"&lt;&gt;"&amp;"",障害学生情報入力シート!$D$25:$D$1024,"&lt;&gt;"&amp;"在籍者")</f>
        <v>0</v>
      </c>
      <c r="F20" s="91">
        <f>SUMIFS(障害学生情報入力シート!$M$25:$M$1024,障害学生情報入力シート!$G$25:$G$1024,$C185,障害学生情報入力シート!$H$25:$H$1024,$D185,障害学生情報入力シート!$D$25:$D$1024,"&lt;&gt;"&amp;"",障害学生情報入力シート!$D$25:$D$1024,"&lt;&gt;"&amp;"在籍者")</f>
        <v>0</v>
      </c>
      <c r="G20" s="92">
        <f>SUMIFS(※集計※障害学生情報入力シート!$U$25:$U$1024,障害学生情報入力シート!$G$25:$G$1024,$C185,障害学生情報入力シート!$H$25:$H$1024,$D185,障害学生情報入力シート!$D$25:$D$1024,"&lt;&gt;"&amp;"",障害学生情報入力シート!$D$25:$D$1024,"&lt;&gt;"&amp;"在籍者")</f>
        <v>0</v>
      </c>
      <c r="H20" s="92">
        <f>SUMIFS(※集計※障害学生情報入力シート!$V$25:$V$1024,障害学生情報入力シート!$G$25:$G$1024,$C185,障害学生情報入力シート!$H$25:$H$1024,$D185,障害学生情報入力シート!$D$25:$D$1024,"&lt;&gt;"&amp;"",障害学生情報入力シート!$D$25:$D$1024,"&lt;&gt;"&amp;"在籍者")</f>
        <v>0</v>
      </c>
      <c r="I20" s="93">
        <f>SUMIFS(※集計※障害学生情報入力シート!$X$25:$X$1024,※集計※障害学生情報入力シート!$V$25:$V$1024,"&gt;=1",障害学生情報入力シート!$G$25:$G$1024,$C185,障害学生情報入力シート!$H$25:$H$1024,$D185,障害学生情報入力シート!$D$25:$D$1024,"&lt;&gt;"&amp;"",障害学生情報入力シート!$D$25:$D$1024,"&lt;&gt;"&amp;"在籍者")</f>
        <v>0</v>
      </c>
      <c r="J20" s="115">
        <f>SUMIFS(障害学生情報入力シート!$N$25:$N$1024,※集計※障害学生情報入力シート!$W$25:$W$1024,1,障害学生情報入力シート!$G$25:$G$1024,$C185,障害学生情報入力シート!$H$25:$H$1024,$D185,障害学生情報入力シート!$D$25:$D$1024,"&lt;&gt;"&amp;"",障害学生情報入力シート!$D$25:$D$1024,"&lt;&gt;"&amp;"在籍者")</f>
        <v>0</v>
      </c>
      <c r="K20" s="116">
        <f>SUMIFS(障害学生情報入力シート!$S$25:$S$1024,※集計※障害学生情報入力シート!$W$25:$W$1024,1,障害学生情報入力シート!$G$25:$G$1024,$C185,障害学生情報入力シート!$H$25:$H$1024,$D185,障害学生情報入力シート!$D$25:$D$1024,"&lt;&gt;"&amp;"",障害学生情報入力シート!$D$25:$D$1024,"&lt;&gt;"&amp;"在籍者")</f>
        <v>0</v>
      </c>
      <c r="L20" s="117">
        <f>SUMIFS(障害学生情報入力シート!$O$25:$O$1024,※集計※障害学生情報入力シート!$W$25:$W$1024,1,障害学生情報入力シート!$G$25:$G$1024,$C185,障害学生情報入力シート!$H$25:$H$1024,$D185,障害学生情報入力シート!$D$25:$D$1024,"&lt;&gt;"&amp;"",障害学生情報入力シート!$D$25:$D$1024,"&lt;&gt;"&amp;"在籍者")</f>
        <v>0</v>
      </c>
      <c r="M20" s="118">
        <f>SUMIFS(障害学生情報入力シート!$T$25:$T$1024,※集計※障害学生情報入力シート!$W$25:$W$1024,1,障害学生情報入力シート!$G$25:$G$1024,$C185,障害学生情報入力シート!$H$25:$H$1024,$D185,障害学生情報入力シート!$D$25:$D$1024,"&lt;&gt;"&amp;"",障害学生情報入力シート!$D$25:$D$1024,"&lt;&gt;"&amp;"在籍者")</f>
        <v>0</v>
      </c>
      <c r="N20" s="116">
        <f>SUMIFS(障害学生情報入力シート!$P$25:$P$1024,※集計※障害学生情報入力シート!$W$25:$W$1024,1,障害学生情報入力シート!$G$25:$G$1024,$C185,障害学生情報入力シート!$H$25:$H$1024,$D185,障害学生情報入力シート!$D$25:$D$1024,"&lt;&gt;"&amp;"",障害学生情報入力シート!$D$25:$D$1024,"&lt;&gt;"&amp;"在籍者")</f>
        <v>0</v>
      </c>
      <c r="O20" s="118">
        <f>SUMIFS(障害学生情報入力シート!$U$25:$U$1024,※集計※障害学生情報入力シート!$W$25:$W$1024,1,障害学生情報入力シート!$G$25:$G$1024,$C185,障害学生情報入力シート!$H$25:$H$1024,$D185,障害学生情報入力シート!$D$25:$D$1024,"&lt;&gt;"&amp;"",障害学生情報入力シート!$D$25:$D$1024,"&lt;&gt;"&amp;"在籍者")</f>
        <v>0</v>
      </c>
      <c r="P20" s="116">
        <f>SUMIFS(障害学生情報入力シート!$Q$25:$Q$1024,※集計※障害学生情報入力シート!$W$25:$W$1024,1,障害学生情報入力シート!$G$25:$G$1024,$C185,障害学生情報入力シート!$H$25:$H$1024,$D185,障害学生情報入力シート!$D$25:$D$1024,"&lt;&gt;"&amp;"",障害学生情報入力シート!$D$25:$D$1024,"&lt;&gt;"&amp;"在籍者")</f>
        <v>0</v>
      </c>
      <c r="Q20" s="116">
        <f>SUMIFS(障害学生情報入力シート!$V$25:$V$1024,※集計※障害学生情報入力シート!$W$25:$W$1024,1,障害学生情報入力シート!$G$25:$G$1024,$C185,障害学生情報入力シート!$H$25:$H$1024,$D185,障害学生情報入力シート!$D$25:$D$1024,"&lt;&gt;"&amp;"",障害学生情報入力シート!$D$25:$D$1024,"&lt;&gt;"&amp;"在籍者")</f>
        <v>0</v>
      </c>
      <c r="R20" s="115">
        <f>SUMIFS(※集計※障害学生情報入力シート!$W$25:$W$1024,障害学生情報入力シート!$G$25:$G$1024,$C185,障害学生情報入力シート!$H$25:$H$1024,$D185,障害学生情報入力シート!$R$25:$R$1024,"学部（通信）",障害学生情報入力シート!$D$25:$D$1024,"&lt;&gt;"&amp;"在籍者")+SUMIFS(※集計※障害学生情報入力シート!$W$25:$W$1024,障害学生情報入力シート!$G$25:$G$1024,$C185,障害学生情報入力シート!$H$25:$H$1024,$D185,障害学生情報入力シート!$R$25:$R$1024,"学部（通信教育課程）",障害学生情報入力シート!$D$25:$D$1024,"&lt;&gt;"&amp;"在籍者")</f>
        <v>0</v>
      </c>
      <c r="S20" s="116">
        <f>SUMIFS(※集計※障害学生情報入力シート!$W$25:$W$1024,障害学生情報入力シート!$G$25:$G$1024,$C185,障害学生情報入力シート!$H$25:$H$1024,$D185,障害学生情報入力シート!$W$25:$W$1024,"学部（通信）",障害学生情報入力シート!$D$25:$D$1024,"&lt;&gt;"&amp;"在籍者")+SUMIFS(※集計※障害学生情報入力シート!$W$25:$W$1024,障害学生情報入力シート!$G$25:$G$1024,$C185,障害学生情報入力シート!$H$25:$H$1024,$D185,障害学生情報入力シート!$W$25:$W$1024,"学部（通信教育課程）",障害学生情報入力シート!$D$25:$D$1024,"&lt;&gt;"&amp;"在籍者")</f>
        <v>0</v>
      </c>
      <c r="T20" s="119"/>
      <c r="U20" s="120"/>
      <c r="V20" s="119"/>
      <c r="W20" s="121"/>
      <c r="X20" s="115">
        <f>SUMIFS(※集計※障害学生情報入力シート!$W$25:$W$1024,障害学生情報入力シート!$G$25:$G$1024,$C185,障害学生情報入力シート!$H$25:$H$1024,$D185,障害学生情報入力シート!$R$25:$R$1024,"専攻科",障害学生情報入力シート!$D$25:$D$1024,"&lt;&gt;"&amp;"",障害学生情報入力シート!$D$25:$D$1024,"&lt;&gt;"&amp;"在籍者")</f>
        <v>0</v>
      </c>
      <c r="Y20" s="122">
        <f>SUMIFS(※集計※障害学生情報入力シート!$W$25:$W$1024,障害学生情報入力シート!$G$25:$G$1024,$C185,障害学生情報入力シート!$H$25:$H$1024,$D185,障害学生情報入力シート!$W$25:$W$1024,"専攻科",障害学生情報入力シート!$D$25:$D$1024,"&lt;&gt;"&amp;"",障害学生情報入力シート!$D$25:$D$1024,"&lt;&gt;"&amp;"在籍者")</f>
        <v>0</v>
      </c>
    </row>
    <row r="21" spans="1:25" s="56" customFormat="1" ht="14.25" customHeight="1" x14ac:dyDescent="0.25">
      <c r="A21" s="1353"/>
      <c r="B21" s="1422"/>
      <c r="C21" s="1423" t="s">
        <v>238</v>
      </c>
      <c r="D21" s="1358"/>
      <c r="E21" s="79">
        <f>SUMIFS(障害学生情報入力シート!$L$25:$L$1024,障害学生情報入力シート!$G$25:$G$1024,$C186,障害学生情報入力シート!$H$25:$H$1024,$D186,障害学生情報入力シート!$D$25:$D$1024,"&lt;&gt;"&amp;"",障害学生情報入力シート!$D$25:$D$1024,"&lt;&gt;"&amp;"在籍者")</f>
        <v>0</v>
      </c>
      <c r="F21" s="80">
        <f>SUMIFS(障害学生情報入力シート!$M$25:$M$1024,障害学生情報入力シート!$G$25:$G$1024,$C186,障害学生情報入力シート!$H$25:$H$1024,$D186,障害学生情報入力シート!$D$25:$D$1024,"&lt;&gt;"&amp;"",障害学生情報入力シート!$D$25:$D$1024,"&lt;&gt;"&amp;"在籍者")</f>
        <v>0</v>
      </c>
      <c r="G21" s="80">
        <f>SUMIFS(※集計※障害学生情報入力シート!$U$25:$U$1024,障害学生情報入力シート!$G$25:$G$1024,$C186,障害学生情報入力シート!$H$25:$H$1024,$D186,障害学生情報入力シート!$D$25:$D$1024,"&lt;&gt;"&amp;"",障害学生情報入力シート!$D$25:$D$1024,"&lt;&gt;"&amp;"在籍者")</f>
        <v>0</v>
      </c>
      <c r="H21" s="80">
        <f>SUMIFS(※集計※障害学生情報入力シート!$V$25:$V$1024,障害学生情報入力シート!$G$25:$G$1024,$C186,障害学生情報入力シート!$H$25:$H$1024,$D186,障害学生情報入力シート!$D$25:$D$1024,"&lt;&gt;"&amp;"",障害学生情報入力シート!$D$25:$D$1024,"&lt;&gt;"&amp;"在籍者")</f>
        <v>0</v>
      </c>
      <c r="I21" s="81">
        <f>SUMIFS(※集計※障害学生情報入力シート!$X$25:$X$1024,※集計※障害学生情報入力シート!$V$25:$V$1024,"&gt;=1",障害学生情報入力シート!$G$25:$G$1024,$C186,障害学生情報入力シート!$H$25:$H$1024,$D186,障害学生情報入力シート!$D$25:$D$1024,"&lt;&gt;"&amp;"",障害学生情報入力シート!$D$25:$D$1024,"&lt;&gt;"&amp;"在籍者")</f>
        <v>0</v>
      </c>
      <c r="J21" s="82">
        <f>SUMIFS(障害学生情報入力シート!$N$25:$N$1024,※集計※障害学生情報入力シート!$W$25:$W$1024,1,障害学生情報入力シート!$G$25:$G$1024,$C186,障害学生情報入力シート!$H$25:$H$1024,$D186,障害学生情報入力シート!$D$25:$D$1024,"&lt;&gt;"&amp;"",障害学生情報入力シート!$D$25:$D$1024,"&lt;&gt;"&amp;"在籍者")</f>
        <v>0</v>
      </c>
      <c r="K21" s="83">
        <f>SUMIFS(障害学生情報入力シート!$S$25:$S$1024,※集計※障害学生情報入力シート!$W$25:$W$1024,1,障害学生情報入力シート!$G$25:$G$1024,$C186,障害学生情報入力シート!$H$25:$H$1024,$D186,障害学生情報入力シート!$D$25:$D$1024,"&lt;&gt;"&amp;"",障害学生情報入力シート!$D$25:$D$1024,"&lt;&gt;"&amp;"在籍者")</f>
        <v>0</v>
      </c>
      <c r="L21" s="84">
        <f>SUMIFS(障害学生情報入力シート!$O$25:$O$1024,※集計※障害学生情報入力シート!$W$25:$W$1024,1,障害学生情報入力シート!$G$25:$G$1024,$C186,障害学生情報入力シート!$H$25:$H$1024,$D186,障害学生情報入力シート!$D$25:$D$1024,"&lt;&gt;"&amp;"",障害学生情報入力シート!$D$25:$D$1024,"&lt;&gt;"&amp;"在籍者")</f>
        <v>0</v>
      </c>
      <c r="M21" s="85">
        <f>SUMIFS(障害学生情報入力シート!$T$25:$T$1024,※集計※障害学生情報入力シート!$W$25:$W$1024,1,障害学生情報入力シート!$G$25:$G$1024,$C186,障害学生情報入力シート!$H$25:$H$1024,$D186,障害学生情報入力シート!$D$25:$D$1024,"&lt;&gt;"&amp;"",障害学生情報入力シート!$D$25:$D$1024,"&lt;&gt;"&amp;"在籍者")</f>
        <v>0</v>
      </c>
      <c r="N21" s="83">
        <f>SUMIFS(障害学生情報入力シート!$P$25:$P$1024,※集計※障害学生情報入力シート!$W$25:$W$1024,1,障害学生情報入力シート!$G$25:$G$1024,$C186,障害学生情報入力シート!$H$25:$H$1024,$D186,障害学生情報入力シート!$D$25:$D$1024,"&lt;&gt;"&amp;"",障害学生情報入力シート!$D$25:$D$1024,"&lt;&gt;"&amp;"在籍者")</f>
        <v>0</v>
      </c>
      <c r="O21" s="85">
        <f>SUMIFS(障害学生情報入力シート!$U$25:$U$1024,※集計※障害学生情報入力シート!$W$25:$W$1024,1,障害学生情報入力シート!$G$25:$G$1024,$C186,障害学生情報入力シート!$H$25:$H$1024,$D186,障害学生情報入力シート!$D$25:$D$1024,"&lt;&gt;"&amp;"",障害学生情報入力シート!$D$25:$D$1024,"&lt;&gt;"&amp;"在籍者")</f>
        <v>0</v>
      </c>
      <c r="P21" s="83">
        <f>SUMIFS(障害学生情報入力シート!$Q$25:$Q$1024,※集計※障害学生情報入力シート!$W$25:$W$1024,1,障害学生情報入力シート!$G$25:$G$1024,$C186,障害学生情報入力シート!$H$25:$H$1024,$D186,障害学生情報入力シート!$D$25:$D$1024,"&lt;&gt;"&amp;"",障害学生情報入力シート!$D$25:$D$1024,"&lt;&gt;"&amp;"在籍者")</f>
        <v>0</v>
      </c>
      <c r="Q21" s="83">
        <f>SUMIFS(障害学生情報入力シート!$V$25:$V$1024,※集計※障害学生情報入力シート!$W$25:$W$1024,1,障害学生情報入力シート!$G$25:$G$1024,$C186,障害学生情報入力シート!$H$25:$H$1024,$D186,障害学生情報入力シート!$D$25:$D$1024,"&lt;&gt;"&amp;"",障害学生情報入力シート!$D$25:$D$1024,"&lt;&gt;"&amp;"在籍者")</f>
        <v>0</v>
      </c>
      <c r="R21" s="82">
        <f>SUMIFS(※集計※障害学生情報入力シート!$W$25:$W$1024,障害学生情報入力シート!$G$25:$G$1024,$C186,障害学生情報入力シート!$H$25:$H$1024,$D186,障害学生情報入力シート!$R$25:$R$1024,"学部（通信）",障害学生情報入力シート!$D$25:$D$1024,"&lt;&gt;"&amp;"在籍者")+SUMIFS(※集計※障害学生情報入力シート!$W$25:$W$1024,障害学生情報入力シート!$G$25:$G$1024,$C186,障害学生情報入力シート!$H$25:$H$1024,$D186,障害学生情報入力シート!$R$25:$R$1024,"学部（通信教育課程）",障害学生情報入力シート!$D$25:$D$1024,"&lt;&gt;"&amp;"在籍者")</f>
        <v>0</v>
      </c>
      <c r="S21" s="83">
        <f>SUMIFS(※集計※障害学生情報入力シート!$W$25:$W$1024,障害学生情報入力シート!$G$25:$G$1024,$C186,障害学生情報入力シート!$H$25:$H$1024,$D186,障害学生情報入力シート!$W$25:$W$1024,"学部（通信）",障害学生情報入力シート!$D$25:$D$1024,"&lt;&gt;"&amp;"在籍者")+SUMIFS(※集計※障害学生情報入力シート!$W$25:$W$1024,障害学生情報入力シート!$G$25:$G$1024,$C186,障害学生情報入力シート!$H$25:$H$1024,$D186,障害学生情報入力シート!$W$25:$W$1024,"学部（通信教育課程）",障害学生情報入力シート!$D$25:$D$1024,"&lt;&gt;"&amp;"在籍者")</f>
        <v>0</v>
      </c>
      <c r="T21" s="86"/>
      <c r="U21" s="87"/>
      <c r="V21" s="86"/>
      <c r="W21" s="88"/>
      <c r="X21" s="82">
        <f>SUMIFS(※集計※障害学生情報入力シート!$W$25:$W$1024,障害学生情報入力シート!$G$25:$G$1024,$C186,障害学生情報入力シート!$H$25:$H$1024,$D186,障害学生情報入力シート!$R$25:$R$1024,"専攻科",障害学生情報入力シート!$D$25:$D$1024,"&lt;&gt;"&amp;"",障害学生情報入力シート!$D$25:$D$1024,"&lt;&gt;"&amp;"在籍者")</f>
        <v>0</v>
      </c>
      <c r="Y21" s="89">
        <f>SUMIFS(※集計※障害学生情報入力シート!$W$25:$W$1024,障害学生情報入力シート!$G$25:$G$1024,$C186,障害学生情報入力シート!$H$25:$H$1024,$D186,障害学生情報入力シート!$W$25:$W$1024,"専攻科",障害学生情報入力シート!$D$25:$D$1024,"&lt;&gt;"&amp;"",障害学生情報入力シート!$D$25:$D$1024,"&lt;&gt;"&amp;"在籍者")</f>
        <v>0</v>
      </c>
    </row>
    <row r="22" spans="1:25" s="56" customFormat="1" ht="14.25" customHeight="1" x14ac:dyDescent="0.25">
      <c r="A22" s="1359" t="s">
        <v>239</v>
      </c>
      <c r="B22" s="1360"/>
      <c r="C22" s="1418"/>
      <c r="D22" s="1418"/>
      <c r="E22" s="123">
        <f>SUMIFS(障害学生情報入力シート!$L$25:$L$1024,障害学生情報入力シート!$G$25:$G$1024,$C187,障害学生情報入力シート!$H$25:$H$1024,$D187,障害学生情報入力シート!$D$25:$D$1024,"&lt;&gt;"&amp;"",障害学生情報入力シート!$D$25:$D$1024,"&lt;&gt;"&amp;"在籍者")</f>
        <v>0</v>
      </c>
      <c r="F22" s="124">
        <f>SUMIFS(障害学生情報入力シート!$M$25:$M$1024,障害学生情報入力シート!$G$25:$G$1024,$C187,障害学生情報入力シート!$H$25:$H$1024,$D187,障害学生情報入力シート!$D$25:$D$1024,"&lt;&gt;"&amp;"",障害学生情報入力シート!$D$25:$D$1024,"&lt;&gt;"&amp;"在籍者")</f>
        <v>0</v>
      </c>
      <c r="G22" s="124">
        <f>SUMIFS(※集計※障害学生情報入力シート!$U$25:$U$1024,障害学生情報入力シート!$G$25:$G$1024,$C187,障害学生情報入力シート!$H$25:$H$1024,$D187,障害学生情報入力シート!$D$25:$D$1024,"&lt;&gt;"&amp;"",障害学生情報入力シート!$D$25:$D$1024,"&lt;&gt;"&amp;"在籍者")</f>
        <v>0</v>
      </c>
      <c r="H22" s="124">
        <f>SUMIFS(※集計※障害学生情報入力シート!$V$25:$V$1024,障害学生情報入力シート!$G$25:$G$1024,$C187,障害学生情報入力シート!$H$25:$H$1024,$D187,障害学生情報入力シート!$D$25:$D$1024,"&lt;&gt;"&amp;"",障害学生情報入力シート!$D$25:$D$1024,"&lt;&gt;"&amp;"在籍者")</f>
        <v>0</v>
      </c>
      <c r="I22" s="125">
        <f>SUMIFS(※集計※障害学生情報入力シート!$X$25:$X$1024,※集計※障害学生情報入力シート!$V$25:$V$1024,"&gt;=1",障害学生情報入力シート!$G$25:$G$1024,$C187,障害学生情報入力シート!$H$25:$H$1024,$D187,障害学生情報入力シート!$D$25:$D$1024,"&lt;&gt;"&amp;"",障害学生情報入力シート!$D$25:$D$1024,"&lt;&gt;"&amp;"在籍者")</f>
        <v>0</v>
      </c>
      <c r="J22" s="126">
        <f>SUMIFS(障害学生情報入力シート!$N$25:$N$1024,※集計※障害学生情報入力シート!$W$25:$W$1024,1,障害学生情報入力シート!$G$25:$G$1024,$C187,障害学生情報入力シート!$H$25:$H$1024,$D187,障害学生情報入力シート!$D$25:$D$1024,"&lt;&gt;"&amp;"",障害学生情報入力シート!$D$25:$D$1024,"&lt;&gt;"&amp;"在籍者")</f>
        <v>0</v>
      </c>
      <c r="K22" s="127">
        <f>SUMIFS(障害学生情報入力シート!$S$25:$S$1024,※集計※障害学生情報入力シート!$W$25:$W$1024,1,障害学生情報入力シート!$G$25:$G$1024,$C187,障害学生情報入力シート!$H$25:$H$1024,$D187,障害学生情報入力シート!$D$25:$D$1024,"&lt;&gt;"&amp;"",障害学生情報入力シート!$D$25:$D$1024,"&lt;&gt;"&amp;"在籍者")</f>
        <v>0</v>
      </c>
      <c r="L22" s="128">
        <f>SUMIFS(障害学生情報入力シート!$O$25:$O$1024,※集計※障害学生情報入力シート!$W$25:$W$1024,1,障害学生情報入力シート!$G$25:$G$1024,$C187,障害学生情報入力シート!$H$25:$H$1024,$D187,障害学生情報入力シート!$D$25:$D$1024,"&lt;&gt;"&amp;"",障害学生情報入力シート!$D$25:$D$1024,"&lt;&gt;"&amp;"在籍者")</f>
        <v>0</v>
      </c>
      <c r="M22" s="129">
        <f>SUMIFS(障害学生情報入力シート!$T$25:$T$1024,※集計※障害学生情報入力シート!$W$25:$W$1024,1,障害学生情報入力シート!$G$25:$G$1024,$C187,障害学生情報入力シート!$H$25:$H$1024,$D187,障害学生情報入力シート!$D$25:$D$1024,"&lt;&gt;"&amp;"",障害学生情報入力シート!$D$25:$D$1024,"&lt;&gt;"&amp;"在籍者")</f>
        <v>0</v>
      </c>
      <c r="N22" s="127">
        <f>SUMIFS(障害学生情報入力シート!$P$25:$P$1024,※集計※障害学生情報入力シート!$W$25:$W$1024,1,障害学生情報入力シート!$G$25:$G$1024,$C187,障害学生情報入力シート!$H$25:$H$1024,$D187,障害学生情報入力シート!$D$25:$D$1024,"&lt;&gt;"&amp;"",障害学生情報入力シート!$D$25:$D$1024,"&lt;&gt;"&amp;"在籍者")</f>
        <v>0</v>
      </c>
      <c r="O22" s="129">
        <f>SUMIFS(障害学生情報入力シート!$U$25:$U$1024,※集計※障害学生情報入力シート!$W$25:$W$1024,1,障害学生情報入力シート!$G$25:$G$1024,$C187,障害学生情報入力シート!$H$25:$H$1024,$D187,障害学生情報入力シート!$D$25:$D$1024,"&lt;&gt;"&amp;"",障害学生情報入力シート!$D$25:$D$1024,"&lt;&gt;"&amp;"在籍者")</f>
        <v>0</v>
      </c>
      <c r="P22" s="127">
        <f>SUMIFS(障害学生情報入力シート!$Q$25:$Q$1024,※集計※障害学生情報入力シート!$W$25:$W$1024,1,障害学生情報入力シート!$G$25:$G$1024,$C187,障害学生情報入力シート!$H$25:$H$1024,$D187,障害学生情報入力シート!$D$25:$D$1024,"&lt;&gt;"&amp;"",障害学生情報入力シート!$D$25:$D$1024,"&lt;&gt;"&amp;"在籍者")</f>
        <v>0</v>
      </c>
      <c r="Q22" s="127">
        <f>SUMIFS(障害学生情報入力シート!$V$25:$V$1024,※集計※障害学生情報入力シート!$W$25:$W$1024,1,障害学生情報入力シート!$G$25:$G$1024,$C187,障害学生情報入力シート!$H$25:$H$1024,$D187,障害学生情報入力シート!$D$25:$D$1024,"&lt;&gt;"&amp;"",障害学生情報入力シート!$D$25:$D$1024,"&lt;&gt;"&amp;"在籍者")</f>
        <v>0</v>
      </c>
      <c r="R22" s="126">
        <f>SUMIFS(※集計※障害学生情報入力シート!$W$25:$W$1024,障害学生情報入力シート!$G$25:$G$1024,$C187,障害学生情報入力シート!$H$25:$H$1024,$D187,障害学生情報入力シート!$R$25:$R$1024,"学部（通信）",障害学生情報入力シート!$D$25:$D$1024,"&lt;&gt;"&amp;"在籍者")+SUMIFS(※集計※障害学生情報入力シート!$W$25:$W$1024,障害学生情報入力シート!$G$25:$G$1024,$C187,障害学生情報入力シート!$H$25:$H$1024,$D187,障害学生情報入力シート!$R$25:$R$1024,"学部（通信教育課程）",障害学生情報入力シート!$D$25:$D$1024,"&lt;&gt;"&amp;"在籍者")</f>
        <v>0</v>
      </c>
      <c r="S22" s="127">
        <f>SUMIFS(※集計※障害学生情報入力シート!$W$25:$W$1024,障害学生情報入力シート!$G$25:$G$1024,$C187,障害学生情報入力シート!$H$25:$H$1024,$D187,障害学生情報入力シート!$W$25:$W$1024,"学部（通信）",障害学生情報入力シート!$D$25:$D$1024,"&lt;&gt;"&amp;"在籍者")+SUMIFS(※集計※障害学生情報入力シート!$W$25:$W$1024,障害学生情報入力シート!$G$25:$G$1024,$C187,障害学生情報入力シート!$H$25:$H$1024,$D187,障害学生情報入力シート!$W$25:$W$1024,"学部（通信教育課程）",障害学生情報入力シート!$D$25:$D$1024,"&lt;&gt;"&amp;"在籍者")</f>
        <v>0</v>
      </c>
      <c r="T22" s="130"/>
      <c r="U22" s="131"/>
      <c r="V22" s="130"/>
      <c r="W22" s="132"/>
      <c r="X22" s="126">
        <f>SUMIFS(※集計※障害学生情報入力シート!$W$25:$W$1024,障害学生情報入力シート!$G$25:$G$1024,$C187,障害学生情報入力シート!$H$25:$H$1024,$D187,障害学生情報入力シート!$R$25:$R$1024,"専攻科",障害学生情報入力シート!$D$25:$D$1024,"&lt;&gt;"&amp;"",障害学生情報入力シート!$D$25:$D$1024,"&lt;&gt;"&amp;"在籍者")</f>
        <v>0</v>
      </c>
      <c r="Y22" s="133">
        <f>SUMIFS(※集計※障害学生情報入力シート!$W$25:$W$1024,障害学生情報入力シート!$G$25:$G$1024,$C187,障害学生情報入力シート!$H$25:$H$1024,$D187,障害学生情報入力シート!$W$25:$W$1024,"専攻科",障害学生情報入力シート!$D$25:$D$1024,"&lt;&gt;"&amp;"",障害学生情報入力シート!$D$25:$D$1024,"&lt;&gt;"&amp;"在籍者")</f>
        <v>0</v>
      </c>
    </row>
    <row r="23" spans="1:25" s="56" customFormat="1" ht="14.25" customHeight="1" x14ac:dyDescent="0.25">
      <c r="A23" s="1419" t="s">
        <v>2822</v>
      </c>
      <c r="B23" s="1420"/>
      <c r="C23" s="1365" t="s">
        <v>240</v>
      </c>
      <c r="D23" s="1366"/>
      <c r="E23" s="90">
        <f>SUMIFS(障害学生情報入力シート!$L$25:$L$1024,障害学生情報入力シート!$G$25:$G$1024,$C188,障害学生情報入力シート!$H$25:$H$1024,$D188,障害学生情報入力シート!$D$25:$D$1024,"&lt;&gt;"&amp;"",障害学生情報入力シート!$D$25:$D$1024,"&lt;&gt;"&amp;"在籍者")</f>
        <v>0</v>
      </c>
      <c r="F23" s="91">
        <f>SUMIFS(障害学生情報入力シート!$M$25:$M$1024,障害学生情報入力シート!$G$25:$G$1024,$C188,障害学生情報入力シート!$H$25:$H$1024,$D188,障害学生情報入力シート!$D$25:$D$1024,"&lt;&gt;"&amp;"",障害学生情報入力シート!$D$25:$D$1024,"&lt;&gt;"&amp;"在籍者")</f>
        <v>0</v>
      </c>
      <c r="G23" s="92">
        <f>SUMIFS(※集計※障害学生情報入力シート!$U$25:$U$1024,障害学生情報入力シート!$G$25:$G$1024,$C188,障害学生情報入力シート!$H$25:$H$1024,$D188,障害学生情報入力シート!$D$25:$D$1024,"&lt;&gt;"&amp;"",障害学生情報入力シート!$D$25:$D$1024,"&lt;&gt;"&amp;"在籍者")</f>
        <v>0</v>
      </c>
      <c r="H23" s="92">
        <f>SUMIFS(※集計※障害学生情報入力シート!$V$25:$V$1024,障害学生情報入力シート!$G$25:$G$1024,$C188,障害学生情報入力シート!$H$25:$H$1024,$D188,障害学生情報入力シート!$D$25:$D$1024,"&lt;&gt;"&amp;"",障害学生情報入力シート!$D$25:$D$1024,"&lt;&gt;"&amp;"在籍者")</f>
        <v>0</v>
      </c>
      <c r="I23" s="93">
        <f>SUMIFS(※集計※障害学生情報入力シート!$X$25:$X$1024,※集計※障害学生情報入力シート!$V$25:$V$1024,"&gt;=1",障害学生情報入力シート!$G$25:$G$1024,$C188,障害学生情報入力シート!$H$25:$H$1024,$D188,障害学生情報入力シート!$D$25:$D$1024,"&lt;&gt;"&amp;"",障害学生情報入力シート!$D$25:$D$1024,"&lt;&gt;"&amp;"在籍者")</f>
        <v>0</v>
      </c>
      <c r="J23" s="94">
        <f>SUMIFS(障害学生情報入力シート!$N$25:$N$1024,※集計※障害学生情報入力シート!$W$25:$W$1024,1,障害学生情報入力シート!$G$25:$G$1024,$C188,障害学生情報入力シート!$H$25:$H$1024,$D188,障害学生情報入力シート!$D$25:$D$1024,"&lt;&gt;"&amp;"",障害学生情報入力シート!$D$25:$D$1024,"&lt;&gt;"&amp;"在籍者")</f>
        <v>0</v>
      </c>
      <c r="K23" s="95">
        <f>SUMIFS(障害学生情報入力シート!$S$25:$S$1024,※集計※障害学生情報入力シート!$W$25:$W$1024,1,障害学生情報入力シート!$G$25:$G$1024,$C188,障害学生情報入力シート!$H$25:$H$1024,$D188,障害学生情報入力シート!$D$25:$D$1024,"&lt;&gt;"&amp;"",障害学生情報入力シート!$D$25:$D$1024,"&lt;&gt;"&amp;"在籍者")</f>
        <v>0</v>
      </c>
      <c r="L23" s="96">
        <f>SUMIFS(障害学生情報入力シート!$O$25:$O$1024,※集計※障害学生情報入力シート!$W$25:$W$1024,1,障害学生情報入力シート!$G$25:$G$1024,$C188,障害学生情報入力シート!$H$25:$H$1024,$D188,障害学生情報入力シート!$D$25:$D$1024,"&lt;&gt;"&amp;"",障害学生情報入力シート!$D$25:$D$1024,"&lt;&gt;"&amp;"在籍者")</f>
        <v>0</v>
      </c>
      <c r="M23" s="97">
        <f>SUMIFS(障害学生情報入力シート!$T$25:$T$1024,※集計※障害学生情報入力シート!$W$25:$W$1024,1,障害学生情報入力シート!$G$25:$G$1024,$C188,障害学生情報入力シート!$H$25:$H$1024,$D188,障害学生情報入力シート!$D$25:$D$1024,"&lt;&gt;"&amp;"",障害学生情報入力シート!$D$25:$D$1024,"&lt;&gt;"&amp;"在籍者")</f>
        <v>0</v>
      </c>
      <c r="N23" s="95">
        <f>SUMIFS(障害学生情報入力シート!$P$25:$P$1024,※集計※障害学生情報入力シート!$W$25:$W$1024,1,障害学生情報入力シート!$G$25:$G$1024,$C188,障害学生情報入力シート!$H$25:$H$1024,$D188,障害学生情報入力シート!$D$25:$D$1024,"&lt;&gt;"&amp;"",障害学生情報入力シート!$D$25:$D$1024,"&lt;&gt;"&amp;"在籍者")</f>
        <v>0</v>
      </c>
      <c r="O23" s="97">
        <f>SUMIFS(障害学生情報入力シート!$U$25:$U$1024,※集計※障害学生情報入力シート!$W$25:$W$1024,1,障害学生情報入力シート!$G$25:$G$1024,$C188,障害学生情報入力シート!$H$25:$H$1024,$D188,障害学生情報入力シート!$D$25:$D$1024,"&lt;&gt;"&amp;"",障害学生情報入力シート!$D$25:$D$1024,"&lt;&gt;"&amp;"在籍者")</f>
        <v>0</v>
      </c>
      <c r="P23" s="95">
        <f>SUMIFS(障害学生情報入力シート!$Q$25:$Q$1024,※集計※障害学生情報入力シート!$W$25:$W$1024,1,障害学生情報入力シート!$G$25:$G$1024,$C188,障害学生情報入力シート!$H$25:$H$1024,$D188,障害学生情報入力シート!$D$25:$D$1024,"&lt;&gt;"&amp;"",障害学生情報入力シート!$D$25:$D$1024,"&lt;&gt;"&amp;"在籍者")</f>
        <v>0</v>
      </c>
      <c r="Q23" s="95">
        <f>SUMIFS(障害学生情報入力シート!$V$25:$V$1024,※集計※障害学生情報入力シート!$W$25:$W$1024,1,障害学生情報入力シート!$G$25:$G$1024,$C188,障害学生情報入力シート!$H$25:$H$1024,$D188,障害学生情報入力シート!$D$25:$D$1024,"&lt;&gt;"&amp;"",障害学生情報入力シート!$D$25:$D$1024,"&lt;&gt;"&amp;"在籍者")</f>
        <v>0</v>
      </c>
      <c r="R23" s="94">
        <f>SUMIFS(※集計※障害学生情報入力シート!$W$25:$W$1024,障害学生情報入力シート!$G$25:$G$1024,$C188,障害学生情報入力シート!$H$25:$H$1024,$D188,障害学生情報入力シート!$R$25:$R$1024,"学部（通信）",障害学生情報入力シート!$D$25:$D$1024,"&lt;&gt;"&amp;"在籍者")+SUMIFS(※集計※障害学生情報入力シート!$W$25:$W$1024,障害学生情報入力シート!$G$25:$G$1024,$C188,障害学生情報入力シート!$H$25:$H$1024,$D188,障害学生情報入力シート!$R$25:$R$1024,"学部（通信教育課程）",障害学生情報入力シート!$D$25:$D$1024,"&lt;&gt;"&amp;"在籍者")</f>
        <v>0</v>
      </c>
      <c r="S23" s="95">
        <f>SUMIFS(※集計※障害学生情報入力シート!$W$25:$W$1024,障害学生情報入力シート!$G$25:$G$1024,$C188,障害学生情報入力シート!$H$25:$H$1024,$D188,障害学生情報入力シート!$W$25:$W$1024,"学部（通信）",障害学生情報入力シート!$D$25:$D$1024,"&lt;&gt;"&amp;"在籍者")+SUMIFS(※集計※障害学生情報入力シート!$W$25:$W$1024,障害学生情報入力シート!$G$25:$G$1024,$C188,障害学生情報入力シート!$H$25:$H$1024,$D188,障害学生情報入力シート!$W$25:$W$1024,"学部（通信教育課程）",障害学生情報入力シート!$D$25:$D$1024,"&lt;&gt;"&amp;"在籍者")</f>
        <v>0</v>
      </c>
      <c r="T23" s="98"/>
      <c r="U23" s="99"/>
      <c r="V23" s="98"/>
      <c r="W23" s="100"/>
      <c r="X23" s="94">
        <f>SUMIFS(※集計※障害学生情報入力シート!$W$25:$W$1024,障害学生情報入力シート!$G$25:$G$1024,$C188,障害学生情報入力シート!$H$25:$H$1024,$D188,障害学生情報入力シート!$R$25:$R$1024,"専攻科",障害学生情報入力シート!$D$25:$D$1024,"&lt;&gt;"&amp;"",障害学生情報入力シート!$D$25:$D$1024,"&lt;&gt;"&amp;"在籍者")</f>
        <v>0</v>
      </c>
      <c r="Y23" s="101">
        <f>SUMIFS(※集計※障害学生情報入力シート!$W$25:$W$1024,障害学生情報入力シート!$G$25:$G$1024,$C188,障害学生情報入力シート!$H$25:$H$1024,$D188,障害学生情報入力シート!$W$25:$W$1024,"専攻科",障害学生情報入力シート!$D$25:$D$1024,"&lt;&gt;"&amp;"",障害学生情報入力シート!$D$25:$D$1024,"&lt;&gt;"&amp;"在籍者")</f>
        <v>0</v>
      </c>
    </row>
    <row r="24" spans="1:25" s="56" customFormat="1" ht="14.25" customHeight="1" x14ac:dyDescent="0.25">
      <c r="A24" s="1361"/>
      <c r="B24" s="1362"/>
      <c r="C24" s="1367" t="s">
        <v>241</v>
      </c>
      <c r="D24" s="1368"/>
      <c r="E24" s="102">
        <f>SUMIFS(障害学生情報入力シート!$L$25:$L$1024,障害学生情報入力シート!$G$25:$G$1024,$C189,障害学生情報入力シート!$H$25:$H$1024,$D189,障害学生情報入力シート!$D$25:$D$1024,"&lt;&gt;"&amp;"",障害学生情報入力シート!$D$25:$D$1024,"&lt;&gt;"&amp;"在籍者")</f>
        <v>0</v>
      </c>
      <c r="F24" s="103">
        <f>SUMIFS(障害学生情報入力シート!$M$25:$M$1024,障害学生情報入力シート!$G$25:$G$1024,$C189,障害学生情報入力シート!$H$25:$H$1024,$D189,障害学生情報入力シート!$D$25:$D$1024,"&lt;&gt;"&amp;"",障害学生情報入力シート!$D$25:$D$1024,"&lt;&gt;"&amp;"在籍者")</f>
        <v>0</v>
      </c>
      <c r="G24" s="103">
        <f>SUMIFS(※集計※障害学生情報入力シート!$U$25:$U$1024,障害学生情報入力シート!$G$25:$G$1024,$C189,障害学生情報入力シート!$H$25:$H$1024,$D189,障害学生情報入力シート!$D$25:$D$1024,"&lt;&gt;"&amp;"",障害学生情報入力シート!$D$25:$D$1024,"&lt;&gt;"&amp;"在籍者")</f>
        <v>0</v>
      </c>
      <c r="H24" s="103">
        <f>SUMIFS(※集計※障害学生情報入力シート!$V$25:$V$1024,障害学生情報入力シート!$G$25:$G$1024,$C189,障害学生情報入力シート!$H$25:$H$1024,$D189,障害学生情報入力シート!$D$25:$D$1024,"&lt;&gt;"&amp;"",障害学生情報入力シート!$D$25:$D$1024,"&lt;&gt;"&amp;"在籍者")</f>
        <v>0</v>
      </c>
      <c r="I24" s="104">
        <f>SUMIFS(※集計※障害学生情報入力シート!$X$25:$X$1024,※集計※障害学生情報入力シート!$V$25:$V$1024,"&gt;=1",障害学生情報入力シート!$G$25:$G$1024,$C189,障害学生情報入力シート!$H$25:$H$1024,$D189,障害学生情報入力シート!$D$25:$D$1024,"&lt;&gt;"&amp;"",障害学生情報入力シート!$D$25:$D$1024,"&lt;&gt;"&amp;"在籍者")</f>
        <v>0</v>
      </c>
      <c r="J24" s="105">
        <f>SUMIFS(障害学生情報入力シート!$N$25:$N$1024,※集計※障害学生情報入力シート!$W$25:$W$1024,1,障害学生情報入力シート!$G$25:$G$1024,$C189,障害学生情報入力シート!$H$25:$H$1024,$D189,障害学生情報入力シート!$D$25:$D$1024,"&lt;&gt;"&amp;"",障害学生情報入力シート!$D$25:$D$1024,"&lt;&gt;"&amp;"在籍者")</f>
        <v>0</v>
      </c>
      <c r="K24" s="106">
        <f>SUMIFS(障害学生情報入力シート!$S$25:$S$1024,※集計※障害学生情報入力シート!$W$25:$W$1024,1,障害学生情報入力シート!$G$25:$G$1024,$C189,障害学生情報入力シート!$H$25:$H$1024,$D189,障害学生情報入力シート!$D$25:$D$1024,"&lt;&gt;"&amp;"",障害学生情報入力シート!$D$25:$D$1024,"&lt;&gt;"&amp;"在籍者")</f>
        <v>0</v>
      </c>
      <c r="L24" s="107">
        <f>SUMIFS(障害学生情報入力シート!$O$25:$O$1024,※集計※障害学生情報入力シート!$W$25:$W$1024,1,障害学生情報入力シート!$G$25:$G$1024,$C189,障害学生情報入力シート!$H$25:$H$1024,$D189,障害学生情報入力シート!$D$25:$D$1024,"&lt;&gt;"&amp;"",障害学生情報入力シート!$D$25:$D$1024,"&lt;&gt;"&amp;"在籍者")</f>
        <v>0</v>
      </c>
      <c r="M24" s="108">
        <f>SUMIFS(障害学生情報入力シート!$T$25:$T$1024,※集計※障害学生情報入力シート!$W$25:$W$1024,1,障害学生情報入力シート!$G$25:$G$1024,$C189,障害学生情報入力シート!$H$25:$H$1024,$D189,障害学生情報入力シート!$D$25:$D$1024,"&lt;&gt;"&amp;"",障害学生情報入力シート!$D$25:$D$1024,"&lt;&gt;"&amp;"在籍者")</f>
        <v>0</v>
      </c>
      <c r="N24" s="106">
        <f>SUMIFS(障害学生情報入力シート!$P$25:$P$1024,※集計※障害学生情報入力シート!$W$25:$W$1024,1,障害学生情報入力シート!$G$25:$G$1024,$C189,障害学生情報入力シート!$H$25:$H$1024,$D189,障害学生情報入力シート!$D$25:$D$1024,"&lt;&gt;"&amp;"",障害学生情報入力シート!$D$25:$D$1024,"&lt;&gt;"&amp;"在籍者")</f>
        <v>0</v>
      </c>
      <c r="O24" s="108">
        <f>SUMIFS(障害学生情報入力シート!$U$25:$U$1024,※集計※障害学生情報入力シート!$W$25:$W$1024,1,障害学生情報入力シート!$G$25:$G$1024,$C189,障害学生情報入力シート!$H$25:$H$1024,$D189,障害学生情報入力シート!$D$25:$D$1024,"&lt;&gt;"&amp;"",障害学生情報入力シート!$D$25:$D$1024,"&lt;&gt;"&amp;"在籍者")</f>
        <v>0</v>
      </c>
      <c r="P24" s="106">
        <f>SUMIFS(障害学生情報入力シート!$Q$25:$Q$1024,※集計※障害学生情報入力シート!$W$25:$W$1024,1,障害学生情報入力シート!$G$25:$G$1024,$C189,障害学生情報入力シート!$H$25:$H$1024,$D189,障害学生情報入力シート!$D$25:$D$1024,"&lt;&gt;"&amp;"",障害学生情報入力シート!$D$25:$D$1024,"&lt;&gt;"&amp;"在籍者")</f>
        <v>0</v>
      </c>
      <c r="Q24" s="106">
        <f>SUMIFS(障害学生情報入力シート!$V$25:$V$1024,※集計※障害学生情報入力シート!$W$25:$W$1024,1,障害学生情報入力シート!$G$25:$G$1024,$C189,障害学生情報入力シート!$H$25:$H$1024,$D189,障害学生情報入力シート!$D$25:$D$1024,"&lt;&gt;"&amp;"",障害学生情報入力シート!$D$25:$D$1024,"&lt;&gt;"&amp;"在籍者")</f>
        <v>0</v>
      </c>
      <c r="R24" s="105">
        <f>SUMIFS(※集計※障害学生情報入力シート!$W$25:$W$1024,障害学生情報入力シート!$G$25:$G$1024,$C189,障害学生情報入力シート!$H$25:$H$1024,$D189,障害学生情報入力シート!$R$25:$R$1024,"学部（通信）",障害学生情報入力シート!$D$25:$D$1024,"&lt;&gt;"&amp;"在籍者")+SUMIFS(※集計※障害学生情報入力シート!$W$25:$W$1024,障害学生情報入力シート!$G$25:$G$1024,$C189,障害学生情報入力シート!$H$25:$H$1024,$D189,障害学生情報入力シート!$R$25:$R$1024,"学部（通信教育課程）",障害学生情報入力シート!$D$25:$D$1024,"&lt;&gt;"&amp;"在籍者")</f>
        <v>0</v>
      </c>
      <c r="S24" s="106">
        <f>SUMIFS(※集計※障害学生情報入力シート!$W$25:$W$1024,障害学生情報入力シート!$G$25:$G$1024,$C189,障害学生情報入力シート!$H$25:$H$1024,$D189,障害学生情報入力シート!$W$25:$W$1024,"学部（通信）",障害学生情報入力シート!$D$25:$D$1024,"&lt;&gt;"&amp;"在籍者")+SUMIFS(※集計※障害学生情報入力シート!$W$25:$W$1024,障害学生情報入力シート!$G$25:$G$1024,$C189,障害学生情報入力シート!$H$25:$H$1024,$D189,障害学生情報入力シート!$W$25:$W$1024,"学部（通信教育課程）",障害学生情報入力シート!$D$25:$D$1024,"&lt;&gt;"&amp;"在籍者")</f>
        <v>0</v>
      </c>
      <c r="T24" s="109"/>
      <c r="U24" s="110"/>
      <c r="V24" s="109"/>
      <c r="W24" s="111"/>
      <c r="X24" s="105">
        <f>SUMIFS(※集計※障害学生情報入力シート!$W$25:$W$1024,障害学生情報入力シート!$G$25:$G$1024,$C189,障害学生情報入力シート!$H$25:$H$1024,$D189,障害学生情報入力シート!$R$25:$R$1024,"専攻科",障害学生情報入力シート!$D$25:$D$1024,"&lt;&gt;"&amp;"",障害学生情報入力シート!$D$25:$D$1024,"&lt;&gt;"&amp;"在籍者")</f>
        <v>0</v>
      </c>
      <c r="Y24" s="112">
        <f>SUMIFS(※集計※障害学生情報入力シート!$W$25:$W$1024,障害学生情報入力シート!$G$25:$G$1024,$C189,障害学生情報入力シート!$H$25:$H$1024,$D189,障害学生情報入力シート!$W$25:$W$1024,"専攻科",障害学生情報入力シート!$D$25:$D$1024,"&lt;&gt;"&amp;"",障害学生情報入力シート!$D$25:$D$1024,"&lt;&gt;"&amp;"在籍者")</f>
        <v>0</v>
      </c>
    </row>
    <row r="25" spans="1:25" s="56" customFormat="1" ht="14.25" customHeight="1" x14ac:dyDescent="0.25">
      <c r="A25" s="1361"/>
      <c r="B25" s="1362"/>
      <c r="C25" s="1367" t="s">
        <v>591</v>
      </c>
      <c r="D25" s="1368"/>
      <c r="E25" s="113">
        <f>SUMIFS(障害学生情報入力シート!$L$25:$L$1024,障害学生情報入力シート!$G$25:$G$1024,$C190,障害学生情報入力シート!$H$25:$H$1024,$D190,障害学生情報入力シート!$D$25:$D$1024,"&lt;&gt;"&amp;"",障害学生情報入力シート!$D$25:$D$1024,"&lt;&gt;"&amp;"在籍者")</f>
        <v>0</v>
      </c>
      <c r="F25" s="114">
        <f>SUMIFS(障害学生情報入力シート!$M$25:$M$1024,障害学生情報入力シート!$G$25:$G$1024,$C190,障害学生情報入力シート!$H$25:$H$1024,$D190,障害学生情報入力シート!$D$25:$D$1024,"&lt;&gt;"&amp;"",障害学生情報入力シート!$D$25:$D$1024,"&lt;&gt;"&amp;"在籍者")</f>
        <v>0</v>
      </c>
      <c r="G25" s="103">
        <f>SUMIFS(※集計※障害学生情報入力シート!$U$25:$U$1024,障害学生情報入力シート!$G$25:$G$1024,$C190,障害学生情報入力シート!$H$25:$H$1024,$D190,障害学生情報入力シート!$D$25:$D$1024,"&lt;&gt;"&amp;"",障害学生情報入力シート!$D$25:$D$1024,"&lt;&gt;"&amp;"在籍者")</f>
        <v>0</v>
      </c>
      <c r="H25" s="103">
        <f>SUMIFS(※集計※障害学生情報入力シート!$V$25:$V$1024,障害学生情報入力シート!$G$25:$G$1024,$C190,障害学生情報入力シート!$H$25:$H$1024,$D190,障害学生情報入力シート!$D$25:$D$1024,"&lt;&gt;"&amp;"",障害学生情報入力シート!$D$25:$D$1024,"&lt;&gt;"&amp;"在籍者")</f>
        <v>0</v>
      </c>
      <c r="I25" s="104">
        <f>SUMIFS(※集計※障害学生情報入力シート!$X$25:$X$1024,※集計※障害学生情報入力シート!$V$25:$V$1024,"&gt;=1",障害学生情報入力シート!$G$25:$G$1024,$C190,障害学生情報入力シート!$H$25:$H$1024,$D190,障害学生情報入力シート!$D$25:$D$1024,"&lt;&gt;"&amp;"",障害学生情報入力シート!$D$25:$D$1024,"&lt;&gt;"&amp;"在籍者")</f>
        <v>0</v>
      </c>
      <c r="J25" s="105">
        <f>SUMIFS(障害学生情報入力シート!$N$25:$N$1024,※集計※障害学生情報入力シート!$W$25:$W$1024,1,障害学生情報入力シート!$G$25:$G$1024,$C190,障害学生情報入力シート!$H$25:$H$1024,$D190,障害学生情報入力シート!$D$25:$D$1024,"&lt;&gt;"&amp;"",障害学生情報入力シート!$D$25:$D$1024,"&lt;&gt;"&amp;"在籍者")</f>
        <v>0</v>
      </c>
      <c r="K25" s="106">
        <f>SUMIFS(障害学生情報入力シート!$S$25:$S$1024,※集計※障害学生情報入力シート!$W$25:$W$1024,1,障害学生情報入力シート!$G$25:$G$1024,$C190,障害学生情報入力シート!$H$25:$H$1024,$D190,障害学生情報入力シート!$D$25:$D$1024,"&lt;&gt;"&amp;"",障害学生情報入力シート!$D$25:$D$1024,"&lt;&gt;"&amp;"在籍者")</f>
        <v>0</v>
      </c>
      <c r="L25" s="107">
        <f>SUMIFS(障害学生情報入力シート!$O$25:$O$1024,※集計※障害学生情報入力シート!$W$25:$W$1024,1,障害学生情報入力シート!$G$25:$G$1024,$C190,障害学生情報入力シート!$H$25:$H$1024,$D190,障害学生情報入力シート!$D$25:$D$1024,"&lt;&gt;"&amp;"",障害学生情報入力シート!$D$25:$D$1024,"&lt;&gt;"&amp;"在籍者")</f>
        <v>0</v>
      </c>
      <c r="M25" s="108">
        <f>SUMIFS(障害学生情報入力シート!$T$25:$T$1024,※集計※障害学生情報入力シート!$W$25:$W$1024,1,障害学生情報入力シート!$G$25:$G$1024,$C190,障害学生情報入力シート!$H$25:$H$1024,$D190,障害学生情報入力シート!$D$25:$D$1024,"&lt;&gt;"&amp;"",障害学生情報入力シート!$D$25:$D$1024,"&lt;&gt;"&amp;"在籍者")</f>
        <v>0</v>
      </c>
      <c r="N25" s="106">
        <f>SUMIFS(障害学生情報入力シート!$P$25:$P$1024,※集計※障害学生情報入力シート!$W$25:$W$1024,1,障害学生情報入力シート!$G$25:$G$1024,$C190,障害学生情報入力シート!$H$25:$H$1024,$D190,障害学生情報入力シート!$D$25:$D$1024,"&lt;&gt;"&amp;"",障害学生情報入力シート!$D$25:$D$1024,"&lt;&gt;"&amp;"在籍者")</f>
        <v>0</v>
      </c>
      <c r="O25" s="108">
        <f>SUMIFS(障害学生情報入力シート!$U$25:$U$1024,※集計※障害学生情報入力シート!$W$25:$W$1024,1,障害学生情報入力シート!$G$25:$G$1024,$C190,障害学生情報入力シート!$H$25:$H$1024,$D190,障害学生情報入力シート!$D$25:$D$1024,"&lt;&gt;"&amp;"",障害学生情報入力シート!$D$25:$D$1024,"&lt;&gt;"&amp;"在籍者")</f>
        <v>0</v>
      </c>
      <c r="P25" s="106">
        <f>SUMIFS(障害学生情報入力シート!$Q$25:$Q$1024,※集計※障害学生情報入力シート!$W$25:$W$1024,1,障害学生情報入力シート!$G$25:$G$1024,$C190,障害学生情報入力シート!$H$25:$H$1024,$D190,障害学生情報入力シート!$D$25:$D$1024,"&lt;&gt;"&amp;"",障害学生情報入力シート!$D$25:$D$1024,"&lt;&gt;"&amp;"在籍者")</f>
        <v>0</v>
      </c>
      <c r="Q25" s="106">
        <f>SUMIFS(障害学生情報入力シート!$V$25:$V$1024,※集計※障害学生情報入力シート!$W$25:$W$1024,1,障害学生情報入力シート!$G$25:$G$1024,$C190,障害学生情報入力シート!$H$25:$H$1024,$D190,障害学生情報入力シート!$D$25:$D$1024,"&lt;&gt;"&amp;"",障害学生情報入力シート!$D$25:$D$1024,"&lt;&gt;"&amp;"在籍者")</f>
        <v>0</v>
      </c>
      <c r="R25" s="105">
        <f>SUMIFS(※集計※障害学生情報入力シート!$W$25:$W$1024,障害学生情報入力シート!$G$25:$G$1024,$C190,障害学生情報入力シート!$H$25:$H$1024,$D190,障害学生情報入力シート!$R$25:$R$1024,"学部（通信）",障害学生情報入力シート!$D$25:$D$1024,"&lt;&gt;"&amp;"在籍者")+SUMIFS(※集計※障害学生情報入力シート!$W$25:$W$1024,障害学生情報入力シート!$G$25:$G$1024,$C190,障害学生情報入力シート!$H$25:$H$1024,$D190,障害学生情報入力シート!$R$25:$R$1024,"学部（通信教育課程）",障害学生情報入力シート!$D$25:$D$1024,"&lt;&gt;"&amp;"在籍者")</f>
        <v>0</v>
      </c>
      <c r="S25" s="106">
        <f>SUMIFS(※集計※障害学生情報入力シート!$W$25:$W$1024,障害学生情報入力シート!$G$25:$G$1024,$C190,障害学生情報入力シート!$H$25:$H$1024,$D190,障害学生情報入力シート!$W$25:$W$1024,"学部（通信）",障害学生情報入力シート!$D$25:$D$1024,"&lt;&gt;"&amp;"在籍者")+SUMIFS(※集計※障害学生情報入力シート!$W$25:$W$1024,障害学生情報入力シート!$G$25:$G$1024,$C190,障害学生情報入力シート!$H$25:$H$1024,$D190,障害学生情報入力シート!$W$25:$W$1024,"学部（通信教育課程）",障害学生情報入力シート!$D$25:$D$1024,"&lt;&gt;"&amp;"在籍者")</f>
        <v>0</v>
      </c>
      <c r="T25" s="109"/>
      <c r="U25" s="110"/>
      <c r="V25" s="109"/>
      <c r="W25" s="111"/>
      <c r="X25" s="105">
        <f>SUMIFS(※集計※障害学生情報入力シート!$W$25:$W$1024,障害学生情報入力シート!$G$25:$G$1024,$C190,障害学生情報入力シート!$H$25:$H$1024,$D190,障害学生情報入力シート!$R$25:$R$1024,"専攻科",障害学生情報入力シート!$D$25:$D$1024,"&lt;&gt;"&amp;"",障害学生情報入力シート!$D$25:$D$1024,"&lt;&gt;"&amp;"在籍者")</f>
        <v>0</v>
      </c>
      <c r="Y25" s="112">
        <f>SUMIFS(※集計※障害学生情報入力シート!$W$25:$W$1024,障害学生情報入力シート!$G$25:$G$1024,$C190,障害学生情報入力シート!$H$25:$H$1024,$D190,障害学生情報入力シート!$W$25:$W$1024,"専攻科",障害学生情報入力シート!$D$25:$D$1024,"&lt;&gt;"&amp;"",障害学生情報入力シート!$D$25:$D$1024,"&lt;&gt;"&amp;"在籍者")</f>
        <v>0</v>
      </c>
    </row>
    <row r="26" spans="1:25" s="56" customFormat="1" ht="14.25" customHeight="1" x14ac:dyDescent="0.25">
      <c r="A26" s="1363"/>
      <c r="B26" s="1364"/>
      <c r="C26" s="1369" t="s">
        <v>243</v>
      </c>
      <c r="D26" s="1370"/>
      <c r="E26" s="79">
        <f>SUMIFS(障害学生情報入力シート!$L$25:$L$1024,障害学生情報入力シート!$G$25:$G$1024,$C191,障害学生情報入力シート!$H$25:$H$1024,$D191,障害学生情報入力シート!$D$25:$D$1024,"&lt;&gt;"&amp;"",障害学生情報入力シート!$D$25:$D$1024,"&lt;&gt;"&amp;"在籍者")</f>
        <v>0</v>
      </c>
      <c r="F26" s="80">
        <f>SUMIFS(障害学生情報入力シート!$M$25:$M$1024,障害学生情報入力シート!$G$25:$G$1024,$C191,障害学生情報入力シート!$H$25:$H$1024,$D191,障害学生情報入力シート!$D$25:$D$1024,"&lt;&gt;"&amp;"",障害学生情報入力シート!$D$25:$D$1024,"&lt;&gt;"&amp;"在籍者")</f>
        <v>0</v>
      </c>
      <c r="G26" s="80">
        <f>SUMIFS(※集計※障害学生情報入力シート!$U$25:$U$1024,障害学生情報入力シート!$G$25:$G$1024,$C191,障害学生情報入力シート!$H$25:$H$1024,$D191,障害学生情報入力シート!$D$25:$D$1024,"&lt;&gt;"&amp;"",障害学生情報入力シート!$D$25:$D$1024,"&lt;&gt;"&amp;"在籍者")</f>
        <v>0</v>
      </c>
      <c r="H26" s="80">
        <f>SUMIFS(※集計※障害学生情報入力シート!$V$25:$V$1024,障害学生情報入力シート!$G$25:$G$1024,$C191,障害学生情報入力シート!$H$25:$H$1024,$D191,障害学生情報入力シート!$D$25:$D$1024,"&lt;&gt;"&amp;"",障害学生情報入力シート!$D$25:$D$1024,"&lt;&gt;"&amp;"在籍者")</f>
        <v>0</v>
      </c>
      <c r="I26" s="81">
        <f>SUMIFS(※集計※障害学生情報入力シート!$X$25:$X$1024,※集計※障害学生情報入力シート!$V$25:$V$1024,"&gt;=1",障害学生情報入力シート!$G$25:$G$1024,$C191,障害学生情報入力シート!$H$25:$H$1024,$D191,障害学生情報入力シート!$D$25:$D$1024,"&lt;&gt;"&amp;"",障害学生情報入力シート!$D$25:$D$1024,"&lt;&gt;"&amp;"在籍者")</f>
        <v>0</v>
      </c>
      <c r="J26" s="82">
        <f>SUMIFS(障害学生情報入力シート!$N$25:$N$1024,※集計※障害学生情報入力シート!$W$25:$W$1024,1,障害学生情報入力シート!$G$25:$G$1024,$C191,障害学生情報入力シート!$H$25:$H$1024,$D191,障害学生情報入力シート!$D$25:$D$1024,"&lt;&gt;"&amp;"",障害学生情報入力シート!$D$25:$D$1024,"&lt;&gt;"&amp;"在籍者")</f>
        <v>0</v>
      </c>
      <c r="K26" s="83">
        <f>SUMIFS(障害学生情報入力シート!$S$25:$S$1024,※集計※障害学生情報入力シート!$W$25:$W$1024,1,障害学生情報入力シート!$G$25:$G$1024,$C191,障害学生情報入力シート!$H$25:$H$1024,$D191,障害学生情報入力シート!$D$25:$D$1024,"&lt;&gt;"&amp;"",障害学生情報入力シート!$D$25:$D$1024,"&lt;&gt;"&amp;"在籍者")</f>
        <v>0</v>
      </c>
      <c r="L26" s="84">
        <f>SUMIFS(障害学生情報入力シート!$O$25:$O$1024,※集計※障害学生情報入力シート!$W$25:$W$1024,1,障害学生情報入力シート!$G$25:$G$1024,$C191,障害学生情報入力シート!$H$25:$H$1024,$D191,障害学生情報入力シート!$D$25:$D$1024,"&lt;&gt;"&amp;"",障害学生情報入力シート!$D$25:$D$1024,"&lt;&gt;"&amp;"在籍者")</f>
        <v>0</v>
      </c>
      <c r="M26" s="85">
        <f>SUMIFS(障害学生情報入力シート!$T$25:$T$1024,※集計※障害学生情報入力シート!$W$25:$W$1024,1,障害学生情報入力シート!$G$25:$G$1024,$C191,障害学生情報入力シート!$H$25:$H$1024,$D191,障害学生情報入力シート!$D$25:$D$1024,"&lt;&gt;"&amp;"",障害学生情報入力シート!$D$25:$D$1024,"&lt;&gt;"&amp;"在籍者")</f>
        <v>0</v>
      </c>
      <c r="N26" s="83">
        <f>SUMIFS(障害学生情報入力シート!$P$25:$P$1024,※集計※障害学生情報入力シート!$W$25:$W$1024,1,障害学生情報入力シート!$G$25:$G$1024,$C191,障害学生情報入力シート!$H$25:$H$1024,$D191,障害学生情報入力シート!$D$25:$D$1024,"&lt;&gt;"&amp;"",障害学生情報入力シート!$D$25:$D$1024,"&lt;&gt;"&amp;"在籍者")</f>
        <v>0</v>
      </c>
      <c r="O26" s="85">
        <f>SUMIFS(障害学生情報入力シート!$U$25:$U$1024,※集計※障害学生情報入力シート!$W$25:$W$1024,1,障害学生情報入力シート!$G$25:$G$1024,$C191,障害学生情報入力シート!$H$25:$H$1024,$D191,障害学生情報入力シート!$D$25:$D$1024,"&lt;&gt;"&amp;"",障害学生情報入力シート!$D$25:$D$1024,"&lt;&gt;"&amp;"在籍者")</f>
        <v>0</v>
      </c>
      <c r="P26" s="83">
        <f>SUMIFS(障害学生情報入力シート!$Q$25:$Q$1024,※集計※障害学生情報入力シート!$W$25:$W$1024,1,障害学生情報入力シート!$G$25:$G$1024,$C191,障害学生情報入力シート!$H$25:$H$1024,$D191,障害学生情報入力シート!$D$25:$D$1024,"&lt;&gt;"&amp;"",障害学生情報入力シート!$D$25:$D$1024,"&lt;&gt;"&amp;"在籍者")</f>
        <v>0</v>
      </c>
      <c r="Q26" s="83">
        <f>SUMIFS(障害学生情報入力シート!$V$25:$V$1024,※集計※障害学生情報入力シート!$W$25:$W$1024,1,障害学生情報入力シート!$G$25:$G$1024,$C191,障害学生情報入力シート!$H$25:$H$1024,$D191,障害学生情報入力シート!$D$25:$D$1024,"&lt;&gt;"&amp;"",障害学生情報入力シート!$D$25:$D$1024,"&lt;&gt;"&amp;"在籍者")</f>
        <v>0</v>
      </c>
      <c r="R26" s="82">
        <f>SUMIFS(※集計※障害学生情報入力シート!$W$25:$W$1024,障害学生情報入力シート!$G$25:$G$1024,$C191,障害学生情報入力シート!$H$25:$H$1024,$D191,障害学生情報入力シート!$R$25:$R$1024,"学部（通信）",障害学生情報入力シート!$D$25:$D$1024,"&lt;&gt;"&amp;"在籍者")+SUMIFS(※集計※障害学生情報入力シート!$W$25:$W$1024,障害学生情報入力シート!$G$25:$G$1024,$C191,障害学生情報入力シート!$H$25:$H$1024,$D191,障害学生情報入力シート!$R$25:$R$1024,"学部（通信教育課程）",障害学生情報入力シート!$D$25:$D$1024,"&lt;&gt;"&amp;"在籍者")</f>
        <v>0</v>
      </c>
      <c r="S26" s="83">
        <f>SUMIFS(※集計※障害学生情報入力シート!$W$25:$W$1024,障害学生情報入力シート!$G$25:$G$1024,$C191,障害学生情報入力シート!$H$25:$H$1024,$D191,障害学生情報入力シート!$W$25:$W$1024,"学部（通信）",障害学生情報入力シート!$D$25:$D$1024,"&lt;&gt;"&amp;"在籍者")+SUMIFS(※集計※障害学生情報入力シート!$W$25:$W$1024,障害学生情報入力シート!$G$25:$G$1024,$C191,障害学生情報入力シート!$H$25:$H$1024,$D191,障害学生情報入力シート!$W$25:$W$1024,"学部（通信教育課程）",障害学生情報入力シート!$D$25:$D$1024,"&lt;&gt;"&amp;"在籍者")</f>
        <v>0</v>
      </c>
      <c r="T26" s="86"/>
      <c r="U26" s="87"/>
      <c r="V26" s="86"/>
      <c r="W26" s="88"/>
      <c r="X26" s="82">
        <f>SUMIFS(※集計※障害学生情報入力シート!$W$25:$W$1024,障害学生情報入力シート!$G$25:$G$1024,$C191,障害学生情報入力シート!$H$25:$H$1024,$D191,障害学生情報入力シート!$R$25:$R$1024,"専攻科",障害学生情報入力シート!$D$25:$D$1024,"&lt;&gt;"&amp;"",障害学生情報入力シート!$D$25:$D$1024,"&lt;&gt;"&amp;"在籍者")</f>
        <v>0</v>
      </c>
      <c r="Y26" s="89">
        <f>SUMIFS(※集計※障害学生情報入力シート!$W$25:$W$1024,障害学生情報入力シート!$G$25:$G$1024,$C191,障害学生情報入力シート!$H$25:$H$1024,$D191,障害学生情報入力シート!$W$25:$W$1024,"専攻科",障害学生情報入力シート!$D$25:$D$1024,"&lt;&gt;"&amp;"",障害学生情報入力シート!$D$25:$D$1024,"&lt;&gt;"&amp;"在籍者")</f>
        <v>0</v>
      </c>
    </row>
    <row r="27" spans="1:25" s="56" customFormat="1" ht="14.25" customHeight="1" x14ac:dyDescent="0.25">
      <c r="A27" s="1341" t="s">
        <v>244</v>
      </c>
      <c r="B27" s="1342"/>
      <c r="C27" s="1345" t="s">
        <v>245</v>
      </c>
      <c r="D27" s="1346"/>
      <c r="E27" s="90">
        <f>SUMIFS(障害学生情報入力シート!$L$25:$L$1024,障害学生情報入力シート!$G$25:$G$1024,$C192,障害学生情報入力シート!$H$25:$H$1024,$D192,障害学生情報入力シート!$D$25:$D$1024,"&lt;&gt;"&amp;"",障害学生情報入力シート!$D$25:$D$1024,"&lt;&gt;"&amp;"在籍者")</f>
        <v>0</v>
      </c>
      <c r="F27" s="91">
        <f>SUMIFS(障害学生情報入力シート!$M$25:$M$1024,障害学生情報入力シート!$G$25:$G$1024,$C192,障害学生情報入力シート!$H$25:$H$1024,$D192,障害学生情報入力シート!$D$25:$D$1024,"&lt;&gt;"&amp;"",障害学生情報入力シート!$D$25:$D$1024,"&lt;&gt;"&amp;"在籍者")</f>
        <v>0</v>
      </c>
      <c r="G27" s="92">
        <f>SUMIFS(※集計※障害学生情報入力シート!$U$25:$U$1024,障害学生情報入力シート!$G$25:$G$1024,$C192,障害学生情報入力シート!$H$25:$H$1024,$D192,障害学生情報入力シート!$D$25:$D$1024,"&lt;&gt;"&amp;"",障害学生情報入力シート!$D$25:$D$1024,"&lt;&gt;"&amp;"在籍者")</f>
        <v>0</v>
      </c>
      <c r="H27" s="92">
        <f>SUMIFS(※集計※障害学生情報入力シート!$V$25:$V$1024,障害学生情報入力シート!$G$25:$G$1024,$C192,障害学生情報入力シート!$H$25:$H$1024,$D192,障害学生情報入力シート!$D$25:$D$1024,"&lt;&gt;"&amp;"",障害学生情報入力シート!$D$25:$D$1024,"&lt;&gt;"&amp;"在籍者")</f>
        <v>0</v>
      </c>
      <c r="I27" s="93">
        <f>SUMIFS(※集計※障害学生情報入力シート!$X$25:$X$1024,※集計※障害学生情報入力シート!$V$25:$V$1024,"&gt;=1",障害学生情報入力シート!$G$25:$G$1024,$C192,障害学生情報入力シート!$H$25:$H$1024,$D192,障害学生情報入力シート!$D$25:$D$1024,"&lt;&gt;"&amp;"",障害学生情報入力シート!$D$25:$D$1024,"&lt;&gt;"&amp;"在籍者")</f>
        <v>0</v>
      </c>
      <c r="J27" s="94">
        <f>SUMIFS(障害学生情報入力シート!$N$25:$N$1024,※集計※障害学生情報入力シート!$W$25:$W$1024,1,障害学生情報入力シート!$G$25:$G$1024,$C192,障害学生情報入力シート!$H$25:$H$1024,$D192,障害学生情報入力シート!$D$25:$D$1024,"&lt;&gt;"&amp;"",障害学生情報入力シート!$D$25:$D$1024,"&lt;&gt;"&amp;"在籍者")</f>
        <v>0</v>
      </c>
      <c r="K27" s="95">
        <f>SUMIFS(障害学生情報入力シート!$S$25:$S$1024,※集計※障害学生情報入力シート!$W$25:$W$1024,1,障害学生情報入力シート!$G$25:$G$1024,$C192,障害学生情報入力シート!$H$25:$H$1024,$D192,障害学生情報入力シート!$D$25:$D$1024,"&lt;&gt;"&amp;"",障害学生情報入力シート!$D$25:$D$1024,"&lt;&gt;"&amp;"在籍者")</f>
        <v>0</v>
      </c>
      <c r="L27" s="96">
        <f>SUMIFS(障害学生情報入力シート!$O$25:$O$1024,※集計※障害学生情報入力シート!$W$25:$W$1024,1,障害学生情報入力シート!$G$25:$G$1024,$C192,障害学生情報入力シート!$H$25:$H$1024,$D192,障害学生情報入力シート!$D$25:$D$1024,"&lt;&gt;"&amp;"",障害学生情報入力シート!$D$25:$D$1024,"&lt;&gt;"&amp;"在籍者")</f>
        <v>0</v>
      </c>
      <c r="M27" s="97">
        <f>SUMIFS(障害学生情報入力シート!$T$25:$T$1024,※集計※障害学生情報入力シート!$W$25:$W$1024,1,障害学生情報入力シート!$G$25:$G$1024,$C192,障害学生情報入力シート!$H$25:$H$1024,$D192,障害学生情報入力シート!$D$25:$D$1024,"&lt;&gt;"&amp;"",障害学生情報入力シート!$D$25:$D$1024,"&lt;&gt;"&amp;"在籍者")</f>
        <v>0</v>
      </c>
      <c r="N27" s="95">
        <f>SUMIFS(障害学生情報入力シート!$P$25:$P$1024,※集計※障害学生情報入力シート!$W$25:$W$1024,1,障害学生情報入力シート!$G$25:$G$1024,$C192,障害学生情報入力シート!$H$25:$H$1024,$D192,障害学生情報入力シート!$D$25:$D$1024,"&lt;&gt;"&amp;"",障害学生情報入力シート!$D$25:$D$1024,"&lt;&gt;"&amp;"在籍者")</f>
        <v>0</v>
      </c>
      <c r="O27" s="97">
        <f>SUMIFS(障害学生情報入力シート!$U$25:$U$1024,※集計※障害学生情報入力シート!$W$25:$W$1024,1,障害学生情報入力シート!$G$25:$G$1024,$C192,障害学生情報入力シート!$H$25:$H$1024,$D192,障害学生情報入力シート!$D$25:$D$1024,"&lt;&gt;"&amp;"",障害学生情報入力シート!$D$25:$D$1024,"&lt;&gt;"&amp;"在籍者")</f>
        <v>0</v>
      </c>
      <c r="P27" s="95">
        <f>SUMIFS(障害学生情報入力シート!$Q$25:$Q$1024,※集計※障害学生情報入力シート!$W$25:$W$1024,1,障害学生情報入力シート!$G$25:$G$1024,$C192,障害学生情報入力シート!$H$25:$H$1024,$D192,障害学生情報入力シート!$D$25:$D$1024,"&lt;&gt;"&amp;"",障害学生情報入力シート!$D$25:$D$1024,"&lt;&gt;"&amp;"在籍者")</f>
        <v>0</v>
      </c>
      <c r="Q27" s="95">
        <f>SUMIFS(障害学生情報入力シート!$V$25:$V$1024,※集計※障害学生情報入力シート!$W$25:$W$1024,1,障害学生情報入力シート!$G$25:$G$1024,$C192,障害学生情報入力シート!$H$25:$H$1024,$D192,障害学生情報入力シート!$D$25:$D$1024,"&lt;&gt;"&amp;"",障害学生情報入力シート!$D$25:$D$1024,"&lt;&gt;"&amp;"在籍者")</f>
        <v>0</v>
      </c>
      <c r="R27" s="94">
        <f>SUMIFS(※集計※障害学生情報入力シート!$W$25:$W$1024,障害学生情報入力シート!$G$25:$G$1024,$C192,障害学生情報入力シート!$H$25:$H$1024,$D192,障害学生情報入力シート!$R$25:$R$1024,"学部（通信）",障害学生情報入力シート!$D$25:$D$1024,"&lt;&gt;"&amp;"在籍者")+SUMIFS(※集計※障害学生情報入力シート!$W$25:$W$1024,障害学生情報入力シート!$G$25:$G$1024,$C192,障害学生情報入力シート!$H$25:$H$1024,$D192,障害学生情報入力シート!$R$25:$R$1024,"学部（通信教育課程）",障害学生情報入力シート!$D$25:$D$1024,"&lt;&gt;"&amp;"在籍者")</f>
        <v>0</v>
      </c>
      <c r="S27" s="95">
        <f>SUMIFS(※集計※障害学生情報入力シート!$W$25:$W$1024,障害学生情報入力シート!$G$25:$G$1024,$C192,障害学生情報入力シート!$H$25:$H$1024,$D192,障害学生情報入力シート!$W$25:$W$1024,"学部（通信）",障害学生情報入力シート!$D$25:$D$1024,"&lt;&gt;"&amp;"在籍者")+SUMIFS(※集計※障害学生情報入力シート!$W$25:$W$1024,障害学生情報入力シート!$G$25:$G$1024,$C192,障害学生情報入力シート!$H$25:$H$1024,$D192,障害学生情報入力シート!$W$25:$W$1024,"学部（通信教育課程）",障害学生情報入力シート!$D$25:$D$1024,"&lt;&gt;"&amp;"在籍者")</f>
        <v>0</v>
      </c>
      <c r="T27" s="98"/>
      <c r="U27" s="99"/>
      <c r="V27" s="98"/>
      <c r="W27" s="100"/>
      <c r="X27" s="94">
        <f>SUMIFS(※集計※障害学生情報入力シート!$W$25:$W$1024,障害学生情報入力シート!$G$25:$G$1024,$C192,障害学生情報入力シート!$H$25:$H$1024,$D192,障害学生情報入力シート!$R$25:$R$1024,"専攻科",障害学生情報入力シート!$D$25:$D$1024,"&lt;&gt;"&amp;"",障害学生情報入力シート!$D$25:$D$1024,"&lt;&gt;"&amp;"在籍者")</f>
        <v>0</v>
      </c>
      <c r="Y27" s="101">
        <f>SUMIFS(※集計※障害学生情報入力シート!$W$25:$W$1024,障害学生情報入力シート!$G$25:$G$1024,$C192,障害学生情報入力シート!$H$25:$H$1024,$D192,障害学生情報入力シート!$W$25:$W$1024,"専攻科",障害学生情報入力シート!$D$25:$D$1024,"&lt;&gt;"&amp;"",障害学生情報入力シート!$D$25:$D$1024,"&lt;&gt;"&amp;"在籍者")</f>
        <v>0</v>
      </c>
    </row>
    <row r="28" spans="1:25" s="56" customFormat="1" ht="14.25" customHeight="1" x14ac:dyDescent="0.25">
      <c r="A28" s="1343"/>
      <c r="B28" s="1344"/>
      <c r="C28" s="1347" t="s">
        <v>246</v>
      </c>
      <c r="D28" s="1348"/>
      <c r="E28" s="102">
        <f>SUMIFS(障害学生情報入力シート!$L$25:$L$1024,障害学生情報入力シート!$G$25:$G$1024,$C193,障害学生情報入力シート!$H$25:$H$1024,$D193,障害学生情報入力シート!$D$25:$D$1024,"&lt;&gt;"&amp;"",障害学生情報入力シート!$D$25:$D$1024,"&lt;&gt;"&amp;"在籍者")</f>
        <v>0</v>
      </c>
      <c r="F28" s="103">
        <f>SUMIFS(障害学生情報入力シート!$M$25:$M$1024,障害学生情報入力シート!$G$25:$G$1024,$C193,障害学生情報入力シート!$H$25:$H$1024,$D193,障害学生情報入力シート!$D$25:$D$1024,"&lt;&gt;"&amp;"",障害学生情報入力シート!$D$25:$D$1024,"&lt;&gt;"&amp;"在籍者")</f>
        <v>0</v>
      </c>
      <c r="G28" s="103">
        <f>SUMIFS(※集計※障害学生情報入力シート!$U$25:$U$1024,障害学生情報入力シート!$G$25:$G$1024,$C193,障害学生情報入力シート!$H$25:$H$1024,$D193,障害学生情報入力シート!$D$25:$D$1024,"&lt;&gt;"&amp;"",障害学生情報入力シート!$D$25:$D$1024,"&lt;&gt;"&amp;"在籍者")</f>
        <v>0</v>
      </c>
      <c r="H28" s="103">
        <f>SUMIFS(※集計※障害学生情報入力シート!$V$25:$V$1024,障害学生情報入力シート!$G$25:$G$1024,$C193,障害学生情報入力シート!$H$25:$H$1024,$D193,障害学生情報入力シート!$D$25:$D$1024,"&lt;&gt;"&amp;"",障害学生情報入力シート!$D$25:$D$1024,"&lt;&gt;"&amp;"在籍者")</f>
        <v>0</v>
      </c>
      <c r="I28" s="104">
        <f>SUMIFS(※集計※障害学生情報入力シート!$X$25:$X$1024,※集計※障害学生情報入力シート!$V$25:$V$1024,"&gt;=1",障害学生情報入力シート!$G$25:$G$1024,$C193,障害学生情報入力シート!$H$25:$H$1024,$D193,障害学生情報入力シート!$D$25:$D$1024,"&lt;&gt;"&amp;"",障害学生情報入力シート!$D$25:$D$1024,"&lt;&gt;"&amp;"在籍者")</f>
        <v>0</v>
      </c>
      <c r="J28" s="105">
        <f>SUMIFS(障害学生情報入力シート!$N$25:$N$1024,※集計※障害学生情報入力シート!$W$25:$W$1024,1,障害学生情報入力シート!$G$25:$G$1024,$C193,障害学生情報入力シート!$H$25:$H$1024,$D193,障害学生情報入力シート!$D$25:$D$1024,"&lt;&gt;"&amp;"",障害学生情報入力シート!$D$25:$D$1024,"&lt;&gt;"&amp;"在籍者")</f>
        <v>0</v>
      </c>
      <c r="K28" s="106">
        <f>SUMIFS(障害学生情報入力シート!$S$25:$S$1024,※集計※障害学生情報入力シート!$W$25:$W$1024,1,障害学生情報入力シート!$G$25:$G$1024,$C193,障害学生情報入力シート!$H$25:$H$1024,$D193,障害学生情報入力シート!$D$25:$D$1024,"&lt;&gt;"&amp;"",障害学生情報入力シート!$D$25:$D$1024,"&lt;&gt;"&amp;"在籍者")</f>
        <v>0</v>
      </c>
      <c r="L28" s="107">
        <f>SUMIFS(障害学生情報入力シート!$O$25:$O$1024,※集計※障害学生情報入力シート!$W$25:$W$1024,1,障害学生情報入力シート!$G$25:$G$1024,$C193,障害学生情報入力シート!$H$25:$H$1024,$D193,障害学生情報入力シート!$D$25:$D$1024,"&lt;&gt;"&amp;"",障害学生情報入力シート!$D$25:$D$1024,"&lt;&gt;"&amp;"在籍者")</f>
        <v>0</v>
      </c>
      <c r="M28" s="108">
        <f>SUMIFS(障害学生情報入力シート!$T$25:$T$1024,※集計※障害学生情報入力シート!$W$25:$W$1024,1,障害学生情報入力シート!$G$25:$G$1024,$C193,障害学生情報入力シート!$H$25:$H$1024,$D193,障害学生情報入力シート!$D$25:$D$1024,"&lt;&gt;"&amp;"",障害学生情報入力シート!$D$25:$D$1024,"&lt;&gt;"&amp;"在籍者")</f>
        <v>0</v>
      </c>
      <c r="N28" s="106">
        <f>SUMIFS(障害学生情報入力シート!$P$25:$P$1024,※集計※障害学生情報入力シート!$W$25:$W$1024,1,障害学生情報入力シート!$G$25:$G$1024,$C193,障害学生情報入力シート!$H$25:$H$1024,$D193,障害学生情報入力シート!$D$25:$D$1024,"&lt;&gt;"&amp;"",障害学生情報入力シート!$D$25:$D$1024,"&lt;&gt;"&amp;"在籍者")</f>
        <v>0</v>
      </c>
      <c r="O28" s="108">
        <f>SUMIFS(障害学生情報入力シート!$U$25:$U$1024,※集計※障害学生情報入力シート!$W$25:$W$1024,1,障害学生情報入力シート!$G$25:$G$1024,$C193,障害学生情報入力シート!$H$25:$H$1024,$D193,障害学生情報入力シート!$D$25:$D$1024,"&lt;&gt;"&amp;"",障害学生情報入力シート!$D$25:$D$1024,"&lt;&gt;"&amp;"在籍者")</f>
        <v>0</v>
      </c>
      <c r="P28" s="106">
        <f>SUMIFS(障害学生情報入力シート!$Q$25:$Q$1024,※集計※障害学生情報入力シート!$W$25:$W$1024,1,障害学生情報入力シート!$G$25:$G$1024,$C193,障害学生情報入力シート!$H$25:$H$1024,$D193,障害学生情報入力シート!$D$25:$D$1024,"&lt;&gt;"&amp;"",障害学生情報入力シート!$D$25:$D$1024,"&lt;&gt;"&amp;"在籍者")</f>
        <v>0</v>
      </c>
      <c r="Q28" s="106">
        <f>SUMIFS(障害学生情報入力シート!$V$25:$V$1024,※集計※障害学生情報入力シート!$W$25:$W$1024,1,障害学生情報入力シート!$G$25:$G$1024,$C193,障害学生情報入力シート!$H$25:$H$1024,$D193,障害学生情報入力シート!$D$25:$D$1024,"&lt;&gt;"&amp;"",障害学生情報入力シート!$D$25:$D$1024,"&lt;&gt;"&amp;"在籍者")</f>
        <v>0</v>
      </c>
      <c r="R28" s="105">
        <f>SUMIFS(※集計※障害学生情報入力シート!$W$25:$W$1024,障害学生情報入力シート!$G$25:$G$1024,$C193,障害学生情報入力シート!$H$25:$H$1024,$D193,障害学生情報入力シート!$R$25:$R$1024,"学部（通信）",障害学生情報入力シート!$D$25:$D$1024,"&lt;&gt;"&amp;"在籍者")+SUMIFS(※集計※障害学生情報入力シート!$W$25:$W$1024,障害学生情報入力シート!$G$25:$G$1024,$C193,障害学生情報入力シート!$H$25:$H$1024,$D193,障害学生情報入力シート!$R$25:$R$1024,"学部（通信教育課程）",障害学生情報入力シート!$D$25:$D$1024,"&lt;&gt;"&amp;"在籍者")</f>
        <v>0</v>
      </c>
      <c r="S28" s="106">
        <f>SUMIFS(※集計※障害学生情報入力シート!$W$25:$W$1024,障害学生情報入力シート!$G$25:$G$1024,$C193,障害学生情報入力シート!$H$25:$H$1024,$D193,障害学生情報入力シート!$W$25:$W$1024,"学部（通信）",障害学生情報入力シート!$D$25:$D$1024,"&lt;&gt;"&amp;"在籍者")+SUMIFS(※集計※障害学生情報入力シート!$W$25:$W$1024,障害学生情報入力シート!$G$25:$G$1024,$C193,障害学生情報入力シート!$H$25:$H$1024,$D193,障害学生情報入力シート!$W$25:$W$1024,"学部（通信教育課程）",障害学生情報入力シート!$D$25:$D$1024,"&lt;&gt;"&amp;"在籍者")</f>
        <v>0</v>
      </c>
      <c r="T28" s="109"/>
      <c r="U28" s="110"/>
      <c r="V28" s="109"/>
      <c r="W28" s="111"/>
      <c r="X28" s="105">
        <f>SUMIFS(※集計※障害学生情報入力シート!$W$25:$W$1024,障害学生情報入力シート!$G$25:$G$1024,$C193,障害学生情報入力シート!$H$25:$H$1024,$D193,障害学生情報入力シート!$R$25:$R$1024,"専攻科",障害学生情報入力シート!$D$25:$D$1024,"&lt;&gt;"&amp;"",障害学生情報入力シート!$D$25:$D$1024,"&lt;&gt;"&amp;"在籍者")</f>
        <v>0</v>
      </c>
      <c r="Y28" s="112">
        <f>SUMIFS(※集計※障害学生情報入力シート!$W$25:$W$1024,障害学生情報入力シート!$G$25:$G$1024,$C193,障害学生情報入力シート!$H$25:$H$1024,$D193,障害学生情報入力シート!$W$25:$W$1024,"専攻科",障害学生情報入力シート!$D$25:$D$1024,"&lt;&gt;"&amp;"",障害学生情報入力シート!$D$25:$D$1024,"&lt;&gt;"&amp;"在籍者")</f>
        <v>0</v>
      </c>
    </row>
    <row r="29" spans="1:25" s="56" customFormat="1" ht="15" x14ac:dyDescent="0.25">
      <c r="A29" s="1343"/>
      <c r="B29" s="1344"/>
      <c r="C29" s="1347" t="s">
        <v>247</v>
      </c>
      <c r="D29" s="1348"/>
      <c r="E29" s="113">
        <f>SUMIFS(障害学生情報入力シート!$L$25:$L$1024,障害学生情報入力シート!$G$25:$G$1024,$C194,障害学生情報入力シート!$H$25:$H$1024,$D194,障害学生情報入力シート!$D$25:$D$1024,"&lt;&gt;"&amp;"",障害学生情報入力シート!$D$25:$D$1024,"&lt;&gt;"&amp;"在籍者")</f>
        <v>0</v>
      </c>
      <c r="F29" s="114">
        <f>SUMIFS(障害学生情報入力シート!$M$25:$M$1024,障害学生情報入力シート!$G$25:$G$1024,$C194,障害学生情報入力シート!$H$25:$H$1024,$D194,障害学生情報入力シート!$D$25:$D$1024,"&lt;&gt;"&amp;"",障害学生情報入力シート!$D$25:$D$1024,"&lt;&gt;"&amp;"在籍者")</f>
        <v>0</v>
      </c>
      <c r="G29" s="103">
        <f>SUMIFS(※集計※障害学生情報入力シート!$U$25:$U$1024,障害学生情報入力シート!$G$25:$G$1024,$C194,障害学生情報入力シート!$H$25:$H$1024,$D194,障害学生情報入力シート!$D$25:$D$1024,"&lt;&gt;"&amp;"",障害学生情報入力シート!$D$25:$D$1024,"&lt;&gt;"&amp;"在籍者")</f>
        <v>0</v>
      </c>
      <c r="H29" s="103">
        <f>SUMIFS(※集計※障害学生情報入力シート!$V$25:$V$1024,障害学生情報入力シート!$G$25:$G$1024,$C194,障害学生情報入力シート!$H$25:$H$1024,$D194,障害学生情報入力シート!$D$25:$D$1024,"&lt;&gt;"&amp;"",障害学生情報入力シート!$D$25:$D$1024,"&lt;&gt;"&amp;"在籍者")</f>
        <v>0</v>
      </c>
      <c r="I29" s="104">
        <f>SUMIFS(※集計※障害学生情報入力シート!$X$25:$X$1024,※集計※障害学生情報入力シート!$V$25:$V$1024,"&gt;=1",障害学生情報入力シート!$G$25:$G$1024,$C194,障害学生情報入力シート!$H$25:$H$1024,$D194,障害学生情報入力シート!$D$25:$D$1024,"&lt;&gt;"&amp;"",障害学生情報入力シート!$D$25:$D$1024,"&lt;&gt;"&amp;"在籍者")</f>
        <v>0</v>
      </c>
      <c r="J29" s="105">
        <f>SUMIFS(障害学生情報入力シート!$N$25:$N$1024,※集計※障害学生情報入力シート!$W$25:$W$1024,1,障害学生情報入力シート!$G$25:$G$1024,$C194,障害学生情報入力シート!$H$25:$H$1024,$D194,障害学生情報入力シート!$D$25:$D$1024,"&lt;&gt;"&amp;"",障害学生情報入力シート!$D$25:$D$1024,"&lt;&gt;"&amp;"在籍者")</f>
        <v>0</v>
      </c>
      <c r="K29" s="106">
        <f>SUMIFS(障害学生情報入力シート!$S$25:$S$1024,※集計※障害学生情報入力シート!$W$25:$W$1024,1,障害学生情報入力シート!$G$25:$G$1024,$C194,障害学生情報入力シート!$H$25:$H$1024,$D194,障害学生情報入力シート!$D$25:$D$1024,"&lt;&gt;"&amp;"",障害学生情報入力シート!$D$25:$D$1024,"&lt;&gt;"&amp;"在籍者")</f>
        <v>0</v>
      </c>
      <c r="L29" s="107">
        <f>SUMIFS(障害学生情報入力シート!$O$25:$O$1024,※集計※障害学生情報入力シート!$W$25:$W$1024,1,障害学生情報入力シート!$G$25:$G$1024,$C194,障害学生情報入力シート!$H$25:$H$1024,$D194,障害学生情報入力シート!$D$25:$D$1024,"&lt;&gt;"&amp;"",障害学生情報入力シート!$D$25:$D$1024,"&lt;&gt;"&amp;"在籍者")</f>
        <v>0</v>
      </c>
      <c r="M29" s="108">
        <f>SUMIFS(障害学生情報入力シート!$T$25:$T$1024,※集計※障害学生情報入力シート!$W$25:$W$1024,1,障害学生情報入力シート!$G$25:$G$1024,$C194,障害学生情報入力シート!$H$25:$H$1024,$D194,障害学生情報入力シート!$D$25:$D$1024,"&lt;&gt;"&amp;"",障害学生情報入力シート!$D$25:$D$1024,"&lt;&gt;"&amp;"在籍者")</f>
        <v>0</v>
      </c>
      <c r="N29" s="106">
        <f>SUMIFS(障害学生情報入力シート!$P$25:$P$1024,※集計※障害学生情報入力シート!$W$25:$W$1024,1,障害学生情報入力シート!$G$25:$G$1024,$C194,障害学生情報入力シート!$H$25:$H$1024,$D194,障害学生情報入力シート!$D$25:$D$1024,"&lt;&gt;"&amp;"",障害学生情報入力シート!$D$25:$D$1024,"&lt;&gt;"&amp;"在籍者")</f>
        <v>0</v>
      </c>
      <c r="O29" s="108">
        <f>SUMIFS(障害学生情報入力シート!$U$25:$U$1024,※集計※障害学生情報入力シート!$W$25:$W$1024,1,障害学生情報入力シート!$G$25:$G$1024,$C194,障害学生情報入力シート!$H$25:$H$1024,$D194,障害学生情報入力シート!$D$25:$D$1024,"&lt;&gt;"&amp;"",障害学生情報入力シート!$D$25:$D$1024,"&lt;&gt;"&amp;"在籍者")</f>
        <v>0</v>
      </c>
      <c r="P29" s="106">
        <f>SUMIFS(障害学生情報入力シート!$Q$25:$Q$1024,※集計※障害学生情報入力シート!$W$25:$W$1024,1,障害学生情報入力シート!$G$25:$G$1024,$C194,障害学生情報入力シート!$H$25:$H$1024,$D194,障害学生情報入力シート!$D$25:$D$1024,"&lt;&gt;"&amp;"",障害学生情報入力シート!$D$25:$D$1024,"&lt;&gt;"&amp;"在籍者")</f>
        <v>0</v>
      </c>
      <c r="Q29" s="106">
        <f>SUMIFS(障害学生情報入力シート!$V$25:$V$1024,※集計※障害学生情報入力シート!$W$25:$W$1024,1,障害学生情報入力シート!$G$25:$G$1024,$C194,障害学生情報入力シート!$H$25:$H$1024,$D194,障害学生情報入力シート!$D$25:$D$1024,"&lt;&gt;"&amp;"",障害学生情報入力シート!$D$25:$D$1024,"&lt;&gt;"&amp;"在籍者")</f>
        <v>0</v>
      </c>
      <c r="R29" s="105">
        <f>SUMIFS(※集計※障害学生情報入力シート!$W$25:$W$1024,障害学生情報入力シート!$G$25:$G$1024,$C194,障害学生情報入力シート!$H$25:$H$1024,$D194,障害学生情報入力シート!$R$25:$R$1024,"学部（通信）",障害学生情報入力シート!$D$25:$D$1024,"&lt;&gt;"&amp;"在籍者")+SUMIFS(※集計※障害学生情報入力シート!$W$25:$W$1024,障害学生情報入力シート!$G$25:$G$1024,$C194,障害学生情報入力シート!$H$25:$H$1024,$D194,障害学生情報入力シート!$R$25:$R$1024,"学部（通信教育課程）",障害学生情報入力シート!$D$25:$D$1024,"&lt;&gt;"&amp;"在籍者")</f>
        <v>0</v>
      </c>
      <c r="S29" s="106">
        <f>SUMIFS(※集計※障害学生情報入力シート!$W$25:$W$1024,障害学生情報入力シート!$G$25:$G$1024,$C194,障害学生情報入力シート!$H$25:$H$1024,$D194,障害学生情報入力シート!$W$25:$W$1024,"学部（通信）",障害学生情報入力シート!$D$25:$D$1024,"&lt;&gt;"&amp;"在籍者")+SUMIFS(※集計※障害学生情報入力シート!$W$25:$W$1024,障害学生情報入力シート!$G$25:$G$1024,$C194,障害学生情報入力シート!$H$25:$H$1024,$D194,障害学生情報入力シート!$W$25:$W$1024,"学部（通信教育課程）",障害学生情報入力シート!$D$25:$D$1024,"&lt;&gt;"&amp;"在籍者")</f>
        <v>0</v>
      </c>
      <c r="T29" s="109"/>
      <c r="U29" s="110"/>
      <c r="V29" s="109"/>
      <c r="W29" s="111"/>
      <c r="X29" s="105">
        <f>SUMIFS(※集計※障害学生情報入力シート!$W$25:$W$1024,障害学生情報入力シート!$G$25:$G$1024,$C194,障害学生情報入力シート!$H$25:$H$1024,$D194,障害学生情報入力シート!$R$25:$R$1024,"専攻科",障害学生情報入力シート!$D$25:$D$1024,"&lt;&gt;"&amp;"",障害学生情報入力シート!$D$25:$D$1024,"&lt;&gt;"&amp;"在籍者")</f>
        <v>0</v>
      </c>
      <c r="Y29" s="112">
        <f>SUMIFS(※集計※障害学生情報入力シート!$W$25:$W$1024,障害学生情報入力シート!$G$25:$G$1024,$C194,障害学生情報入力シート!$H$25:$H$1024,$D194,障害学生情報入力シート!$W$25:$W$1024,"専攻科",障害学生情報入力シート!$D$25:$D$1024,"&lt;&gt;"&amp;"",障害学生情報入力シート!$D$25:$D$1024,"&lt;&gt;"&amp;"在籍者")</f>
        <v>0</v>
      </c>
    </row>
    <row r="30" spans="1:25" s="56" customFormat="1" ht="15" x14ac:dyDescent="0.25">
      <c r="A30" s="1343"/>
      <c r="B30" s="1344"/>
      <c r="C30" s="1347" t="s">
        <v>68</v>
      </c>
      <c r="D30" s="1348"/>
      <c r="E30" s="113">
        <f>SUMIFS(障害学生情報入力シート!$L$25:$L$1024,障害学生情報入力シート!$G$25:$G$1024,$C195,障害学生情報入力シート!$H$25:$H$1024,$D195,障害学生情報入力シート!$D$25:$D$1024,"&lt;&gt;"&amp;"",障害学生情報入力シート!$D$25:$D$1024,"&lt;&gt;"&amp;"在籍者")</f>
        <v>0</v>
      </c>
      <c r="F30" s="114">
        <f>SUMIFS(障害学生情報入力シート!$M$25:$M$1024,障害学生情報入力シート!$G$25:$G$1024,$C195,障害学生情報入力シート!$H$25:$H$1024,$D195,障害学生情報入力シート!$D$25:$D$1024,"&lt;&gt;"&amp;"",障害学生情報入力シート!$D$25:$D$1024,"&lt;&gt;"&amp;"在籍者")</f>
        <v>0</v>
      </c>
      <c r="G30" s="103">
        <f>SUMIFS(※集計※障害学生情報入力シート!$U$25:$U$1024,障害学生情報入力シート!$G$25:$G$1024,$C195,障害学生情報入力シート!$H$25:$H$1024,$D195,障害学生情報入力シート!$D$25:$D$1024,"&lt;&gt;"&amp;"",障害学生情報入力シート!$D$25:$D$1024,"&lt;&gt;"&amp;"在籍者")</f>
        <v>0</v>
      </c>
      <c r="H30" s="103">
        <f>SUMIFS(※集計※障害学生情報入力シート!$V$25:$V$1024,障害学生情報入力シート!$G$25:$G$1024,$C195,障害学生情報入力シート!$H$25:$H$1024,$D195,障害学生情報入力シート!$D$25:$D$1024,"&lt;&gt;"&amp;"",障害学生情報入力シート!$D$25:$D$1024,"&lt;&gt;"&amp;"在籍者")</f>
        <v>0</v>
      </c>
      <c r="I30" s="104">
        <f>SUMIFS(※集計※障害学生情報入力シート!$X$25:$X$1024,※集計※障害学生情報入力シート!$V$25:$V$1024,"&gt;=1",障害学生情報入力シート!$G$25:$G$1024,$C195,障害学生情報入力シート!$H$25:$H$1024,$D195,障害学生情報入力シート!$D$25:$D$1024,"&lt;&gt;"&amp;"",障害学生情報入力シート!$D$25:$D$1024,"&lt;&gt;"&amp;"在籍者")</f>
        <v>0</v>
      </c>
      <c r="J30" s="134">
        <f>SUMIFS(障害学生情報入力シート!$N$25:$N$1024,※集計※障害学生情報入力シート!$W$25:$W$1024,1,障害学生情報入力シート!$G$25:$G$1024,$C195,障害学生情報入力シート!$H$25:$H$1024,$D195,障害学生情報入力シート!$D$25:$D$1024,"&lt;&gt;"&amp;"",障害学生情報入力シート!$D$25:$D$1024,"&lt;&gt;"&amp;"在籍者")</f>
        <v>0</v>
      </c>
      <c r="K30" s="135">
        <f>SUMIFS(障害学生情報入力シート!$S$25:$S$1024,※集計※障害学生情報入力シート!$W$25:$W$1024,1,障害学生情報入力シート!$G$25:$G$1024,$C195,障害学生情報入力シート!$H$25:$H$1024,$D195,障害学生情報入力シート!$D$25:$D$1024,"&lt;&gt;"&amp;"",障害学生情報入力シート!$D$25:$D$1024,"&lt;&gt;"&amp;"在籍者")</f>
        <v>0</v>
      </c>
      <c r="L30" s="136">
        <f>SUMIFS(障害学生情報入力シート!$O$25:$O$1024,※集計※障害学生情報入力シート!$W$25:$W$1024,1,障害学生情報入力シート!$G$25:$G$1024,$C195,障害学生情報入力シート!$H$25:$H$1024,$D195,障害学生情報入力シート!$D$25:$D$1024,"&lt;&gt;"&amp;"",障害学生情報入力シート!$D$25:$D$1024,"&lt;&gt;"&amp;"在籍者")</f>
        <v>0</v>
      </c>
      <c r="M30" s="137">
        <f>SUMIFS(障害学生情報入力シート!$T$25:$T$1024,※集計※障害学生情報入力シート!$W$25:$W$1024,1,障害学生情報入力シート!$G$25:$G$1024,$C195,障害学生情報入力シート!$H$25:$H$1024,$D195,障害学生情報入力シート!$D$25:$D$1024,"&lt;&gt;"&amp;"",障害学生情報入力シート!$D$25:$D$1024,"&lt;&gt;"&amp;"在籍者")</f>
        <v>0</v>
      </c>
      <c r="N30" s="135">
        <f>SUMIFS(障害学生情報入力シート!$P$25:$P$1024,※集計※障害学生情報入力シート!$W$25:$W$1024,1,障害学生情報入力シート!$G$25:$G$1024,$C195,障害学生情報入力シート!$H$25:$H$1024,$D195,障害学生情報入力シート!$D$25:$D$1024,"&lt;&gt;"&amp;"",障害学生情報入力シート!$D$25:$D$1024,"&lt;&gt;"&amp;"在籍者")</f>
        <v>0</v>
      </c>
      <c r="O30" s="137">
        <f>SUMIFS(障害学生情報入力シート!$U$25:$U$1024,※集計※障害学生情報入力シート!$W$25:$W$1024,1,障害学生情報入力シート!$G$25:$G$1024,$C195,障害学生情報入力シート!$H$25:$H$1024,$D195,障害学生情報入力シート!$D$25:$D$1024,"&lt;&gt;"&amp;"",障害学生情報入力シート!$D$25:$D$1024,"&lt;&gt;"&amp;"在籍者")</f>
        <v>0</v>
      </c>
      <c r="P30" s="135">
        <f>SUMIFS(障害学生情報入力シート!$Q$25:$Q$1024,※集計※障害学生情報入力シート!$W$25:$W$1024,1,障害学生情報入力シート!$G$25:$G$1024,$C195,障害学生情報入力シート!$H$25:$H$1024,$D195,障害学生情報入力シート!$D$25:$D$1024,"&lt;&gt;"&amp;"",障害学生情報入力シート!$D$25:$D$1024,"&lt;&gt;"&amp;"在籍者")</f>
        <v>0</v>
      </c>
      <c r="Q30" s="135">
        <f>SUMIFS(障害学生情報入力シート!$V$25:$V$1024,※集計※障害学生情報入力シート!$W$25:$W$1024,1,障害学生情報入力シート!$G$25:$G$1024,$C195,障害学生情報入力シート!$H$25:$H$1024,$D195,障害学生情報入力シート!$D$25:$D$1024,"&lt;&gt;"&amp;"",障害学生情報入力シート!$D$25:$D$1024,"&lt;&gt;"&amp;"在籍者")</f>
        <v>0</v>
      </c>
      <c r="R30" s="134">
        <f>SUMIFS(※集計※障害学生情報入力シート!$W$25:$W$1024,障害学生情報入力シート!$G$25:$G$1024,$C195,障害学生情報入力シート!$H$25:$H$1024,$D195,障害学生情報入力シート!$R$25:$R$1024,"学部（通信）",障害学生情報入力シート!$D$25:$D$1024,"&lt;&gt;"&amp;"在籍者")+SUMIFS(※集計※障害学生情報入力シート!$W$25:$W$1024,障害学生情報入力シート!$G$25:$G$1024,$C195,障害学生情報入力シート!$H$25:$H$1024,$D195,障害学生情報入力シート!$R$25:$R$1024,"学部（通信教育課程）",障害学生情報入力シート!$D$25:$D$1024,"&lt;&gt;"&amp;"在籍者")</f>
        <v>0</v>
      </c>
      <c r="S30" s="135">
        <f>SUMIFS(※集計※障害学生情報入力シート!$W$25:$W$1024,障害学生情報入力シート!$G$25:$G$1024,$C195,障害学生情報入力シート!$H$25:$H$1024,$D195,障害学生情報入力シート!$W$25:$W$1024,"学部（通信）",障害学生情報入力シート!$D$25:$D$1024,"&lt;&gt;"&amp;"在籍者")+SUMIFS(※集計※障害学生情報入力シート!$W$25:$W$1024,障害学生情報入力シート!$G$25:$G$1024,$C195,障害学生情報入力シート!$H$25:$H$1024,$D195,障害学生情報入力シート!$W$25:$W$1024,"学部（通信教育課程）",障害学生情報入力シート!$D$25:$D$1024,"&lt;&gt;"&amp;"在籍者")</f>
        <v>0</v>
      </c>
      <c r="T30" s="138"/>
      <c r="U30" s="139"/>
      <c r="V30" s="138"/>
      <c r="W30" s="140"/>
      <c r="X30" s="134">
        <f>SUMIFS(※集計※障害学生情報入力シート!$W$25:$W$1024,障害学生情報入力シート!$G$25:$G$1024,$C195,障害学生情報入力シート!$H$25:$H$1024,$D195,障害学生情報入力シート!$R$25:$R$1024,"専攻科",障害学生情報入力シート!$D$25:$D$1024,"&lt;&gt;"&amp;"",障害学生情報入力シート!$D$25:$D$1024,"&lt;&gt;"&amp;"在籍者")</f>
        <v>0</v>
      </c>
      <c r="Y30" s="141">
        <f>SUMIFS(※集計※障害学生情報入力シート!$W$25:$W$1024,障害学生情報入力シート!$G$25:$G$1024,$C195,障害学生情報入力シート!$H$25:$H$1024,$D195,障害学生情報入力シート!$W$25:$W$1024,"専攻科",障害学生情報入力シート!$D$25:$D$1024,"&lt;&gt;"&amp;"",障害学生情報入力シート!$D$25:$D$1024,"&lt;&gt;"&amp;"在籍者")</f>
        <v>0</v>
      </c>
    </row>
    <row r="31" spans="1:25" s="56" customFormat="1" ht="14.25" customHeight="1" x14ac:dyDescent="0.25">
      <c r="A31" s="1343"/>
      <c r="B31" s="1344"/>
      <c r="C31" s="1349" t="s">
        <v>248</v>
      </c>
      <c r="D31" s="1350"/>
      <c r="E31" s="79">
        <f>SUMIFS(障害学生情報入力シート!$L$25:$L$1024,障害学生情報入力シート!$G$25:$G$1024,$C196,障害学生情報入力シート!$H$25:$H$1024,$D196,障害学生情報入力シート!$D$25:$D$1024,"&lt;&gt;"&amp;"",障害学生情報入力シート!$D$25:$D$1024,"&lt;&gt;"&amp;"在籍者")</f>
        <v>0</v>
      </c>
      <c r="F31" s="80">
        <f>SUMIFS(障害学生情報入力シート!$M$25:$M$1024,障害学生情報入力シート!$G$25:$G$1024,$C196,障害学生情報入力シート!$H$25:$H$1024,$D196,障害学生情報入力シート!$D$25:$D$1024,"&lt;&gt;"&amp;"",障害学生情報入力シート!$D$25:$D$1024,"&lt;&gt;"&amp;"在籍者")</f>
        <v>0</v>
      </c>
      <c r="G31" s="80">
        <f>SUMIFS(※集計※障害学生情報入力シート!$U$25:$U$1024,障害学生情報入力シート!$G$25:$G$1024,$C196,障害学生情報入力シート!$H$25:$H$1024,$D196,障害学生情報入力シート!$D$25:$D$1024,"&lt;&gt;"&amp;"",障害学生情報入力シート!$D$25:$D$1024,"&lt;&gt;"&amp;"在籍者")</f>
        <v>0</v>
      </c>
      <c r="H31" s="80">
        <f>SUMIFS(※集計※障害学生情報入力シート!$V$25:$V$1024,障害学生情報入力シート!$G$25:$G$1024,$C196,障害学生情報入力シート!$H$25:$H$1024,$D196,障害学生情報入力シート!$D$25:$D$1024,"&lt;&gt;"&amp;"",障害学生情報入力シート!$D$25:$D$1024,"&lt;&gt;"&amp;"在籍者")</f>
        <v>0</v>
      </c>
      <c r="I31" s="81">
        <f>SUMIFS(※集計※障害学生情報入力シート!$X$25:$X$1024,※集計※障害学生情報入力シート!$V$25:$V$1024,"&gt;=1",障害学生情報入力シート!$G$25:$G$1024,$C196,障害学生情報入力シート!$H$25:$H$1024,$D196,障害学生情報入力シート!$D$25:$D$1024,"&lt;&gt;"&amp;"",障害学生情報入力シート!$D$25:$D$1024,"&lt;&gt;"&amp;"在籍者")</f>
        <v>0</v>
      </c>
      <c r="J31" s="82">
        <f>SUMIFS(障害学生情報入力シート!$N$25:$N$1024,※集計※障害学生情報入力シート!$W$25:$W$1024,1,障害学生情報入力シート!$G$25:$G$1024,$C196,障害学生情報入力シート!$H$25:$H$1024,$D196,障害学生情報入力シート!$D$25:$D$1024,"&lt;&gt;"&amp;"",障害学生情報入力シート!$D$25:$D$1024,"&lt;&gt;"&amp;"在籍者")</f>
        <v>0</v>
      </c>
      <c r="K31" s="83">
        <f>SUMIFS(障害学生情報入力シート!$S$25:$S$1024,※集計※障害学生情報入力シート!$W$25:$W$1024,1,障害学生情報入力シート!$G$25:$G$1024,$C196,障害学生情報入力シート!$H$25:$H$1024,$D196,障害学生情報入力シート!$D$25:$D$1024,"&lt;&gt;"&amp;"",障害学生情報入力シート!$D$25:$D$1024,"&lt;&gt;"&amp;"在籍者")</f>
        <v>0</v>
      </c>
      <c r="L31" s="84">
        <f>SUMIFS(障害学生情報入力シート!$O$25:$O$1024,※集計※障害学生情報入力シート!$W$25:$W$1024,1,障害学生情報入力シート!$G$25:$G$1024,$C196,障害学生情報入力シート!$H$25:$H$1024,$D196,障害学生情報入力シート!$D$25:$D$1024,"&lt;&gt;"&amp;"",障害学生情報入力シート!$D$25:$D$1024,"&lt;&gt;"&amp;"在籍者")</f>
        <v>0</v>
      </c>
      <c r="M31" s="85">
        <f>SUMIFS(障害学生情報入力シート!$T$25:$T$1024,※集計※障害学生情報入力シート!$W$25:$W$1024,1,障害学生情報入力シート!$G$25:$G$1024,$C196,障害学生情報入力シート!$H$25:$H$1024,$D196,障害学生情報入力シート!$D$25:$D$1024,"&lt;&gt;"&amp;"",障害学生情報入力シート!$D$25:$D$1024,"&lt;&gt;"&amp;"在籍者")</f>
        <v>0</v>
      </c>
      <c r="N31" s="83">
        <f>SUMIFS(障害学生情報入力シート!$P$25:$P$1024,※集計※障害学生情報入力シート!$W$25:$W$1024,1,障害学生情報入力シート!$G$25:$G$1024,$C196,障害学生情報入力シート!$H$25:$H$1024,$D196,障害学生情報入力シート!$D$25:$D$1024,"&lt;&gt;"&amp;"",障害学生情報入力シート!$D$25:$D$1024,"&lt;&gt;"&amp;"在籍者")</f>
        <v>0</v>
      </c>
      <c r="O31" s="85">
        <f>SUMIFS(障害学生情報入力シート!$U$25:$U$1024,※集計※障害学生情報入力シート!$W$25:$W$1024,1,障害学生情報入力シート!$G$25:$G$1024,$C196,障害学生情報入力シート!$H$25:$H$1024,$D196,障害学生情報入力シート!$D$25:$D$1024,"&lt;&gt;"&amp;"",障害学生情報入力シート!$D$25:$D$1024,"&lt;&gt;"&amp;"在籍者")</f>
        <v>0</v>
      </c>
      <c r="P31" s="83">
        <f>SUMIFS(障害学生情報入力シート!$Q$25:$Q$1024,※集計※障害学生情報入力シート!$W$25:$W$1024,1,障害学生情報入力シート!$G$25:$G$1024,$C196,障害学生情報入力シート!$H$25:$H$1024,$D196,障害学生情報入力シート!$D$25:$D$1024,"&lt;&gt;"&amp;"",障害学生情報入力シート!$D$25:$D$1024,"&lt;&gt;"&amp;"在籍者")</f>
        <v>0</v>
      </c>
      <c r="Q31" s="83">
        <f>SUMIFS(障害学生情報入力シート!$V$25:$V$1024,※集計※障害学生情報入力シート!$W$25:$W$1024,1,障害学生情報入力シート!$G$25:$G$1024,$C196,障害学生情報入力シート!$H$25:$H$1024,$D196,障害学生情報入力シート!$D$25:$D$1024,"&lt;&gt;"&amp;"",障害学生情報入力シート!$D$25:$D$1024,"&lt;&gt;"&amp;"在籍者")</f>
        <v>0</v>
      </c>
      <c r="R31" s="82">
        <f>SUMIFS(※集計※障害学生情報入力シート!$W$25:$W$1024,障害学生情報入力シート!$G$25:$G$1024,$C196,障害学生情報入力シート!$H$25:$H$1024,$D196,障害学生情報入力シート!$R$25:$R$1024,"学部（通信）",障害学生情報入力シート!$D$25:$D$1024,"&lt;&gt;"&amp;"在籍者")+SUMIFS(※集計※障害学生情報入力シート!$W$25:$W$1024,障害学生情報入力シート!$G$25:$G$1024,$C196,障害学生情報入力シート!$H$25:$H$1024,$D196,障害学生情報入力シート!$R$25:$R$1024,"学部（通信教育課程）",障害学生情報入力シート!$D$25:$D$1024,"&lt;&gt;"&amp;"在籍者")</f>
        <v>0</v>
      </c>
      <c r="S31" s="83">
        <f>SUMIFS(※集計※障害学生情報入力シート!$W$25:$W$1024,障害学生情報入力シート!$G$25:$G$1024,$C196,障害学生情報入力シート!$H$25:$H$1024,$D196,障害学生情報入力シート!$W$25:$W$1024,"学部（通信）",障害学生情報入力シート!$D$25:$D$1024,"&lt;&gt;"&amp;"在籍者")+SUMIFS(※集計※障害学生情報入力シート!$W$25:$W$1024,障害学生情報入力シート!$G$25:$G$1024,$C196,障害学生情報入力シート!$H$25:$H$1024,$D196,障害学生情報入力シート!$W$25:$W$1024,"学部（通信教育課程）",障害学生情報入力シート!$D$25:$D$1024,"&lt;&gt;"&amp;"在籍者")</f>
        <v>0</v>
      </c>
      <c r="T31" s="86"/>
      <c r="U31" s="87"/>
      <c r="V31" s="86"/>
      <c r="W31" s="88"/>
      <c r="X31" s="82">
        <f>SUMIFS(※集計※障害学生情報入力シート!$W$25:$W$1024,障害学生情報入力シート!$G$25:$G$1024,$C196,障害学生情報入力シート!$H$25:$H$1024,$D196,障害学生情報入力シート!$R$25:$R$1024,"専攻科",障害学生情報入力シート!$D$25:$D$1024,"&lt;&gt;"&amp;"",障害学生情報入力シート!$D$25:$D$1024,"&lt;&gt;"&amp;"在籍者")</f>
        <v>0</v>
      </c>
      <c r="Y31" s="89">
        <f>SUMIFS(※集計※障害学生情報入力シート!$W$25:$W$1024,障害学生情報入力シート!$G$25:$G$1024,$C196,障害学生情報入力シート!$H$25:$H$1024,$D196,障害学生情報入力シート!$W$25:$W$1024,"専攻科",障害学生情報入力シート!$D$25:$D$1024,"&lt;&gt;"&amp;"",障害学生情報入力シート!$D$25:$D$1024,"&lt;&gt;"&amp;"在籍者")</f>
        <v>0</v>
      </c>
    </row>
    <row r="32" spans="1:25" s="56" customFormat="1" ht="14.25" customHeight="1" thickBot="1" x14ac:dyDescent="0.3">
      <c r="A32" s="1327" t="s">
        <v>249</v>
      </c>
      <c r="B32" s="1328"/>
      <c r="C32" s="1409"/>
      <c r="D32" s="1409"/>
      <c r="E32" s="142">
        <f>SUMIFS(障害学生情報入力シート!$L$25:$L$1024,障害学生情報入力シート!$G$25:$G$1024,$C197,障害学生情報入力シート!$H$25:$H$1024,$D197,障害学生情報入力シート!$D$25:$D$1024,"&lt;&gt;"&amp;"",障害学生情報入力シート!$D$25:$D$1024,"&lt;&gt;"&amp;"在籍者")</f>
        <v>0</v>
      </c>
      <c r="F32" s="143">
        <f>SUMIFS(障害学生情報入力シート!$M$25:$M$1024,障害学生情報入力シート!$G$25:$G$1024,$C197,障害学生情報入力シート!$H$25:$H$1024,$D197,障害学生情報入力シート!$D$25:$D$1024,"&lt;&gt;"&amp;"",障害学生情報入力シート!$D$25:$D$1024,"&lt;&gt;"&amp;"在籍者")</f>
        <v>0</v>
      </c>
      <c r="G32" s="143">
        <f>SUMIFS(※集計※障害学生情報入力シート!$U$25:$U$1024,障害学生情報入力シート!$G$25:$G$1024,$C197,障害学生情報入力シート!$H$25:$H$1024,$D197,障害学生情報入力シート!$D$25:$D$1024,"&lt;&gt;"&amp;"",障害学生情報入力シート!$D$25:$D$1024,"&lt;&gt;"&amp;"在籍者")</f>
        <v>0</v>
      </c>
      <c r="H32" s="143">
        <f>SUMIFS(※集計※障害学生情報入力シート!$V$25:$V$1024,障害学生情報入力シート!$G$25:$G$1024,$C197,障害学生情報入力シート!$H$25:$H$1024,$D197,障害学生情報入力シート!$D$25:$D$1024,"&lt;&gt;"&amp;"",障害学生情報入力シート!$D$25:$D$1024,"&lt;&gt;"&amp;"在籍者")</f>
        <v>0</v>
      </c>
      <c r="I32" s="144">
        <f>SUMIFS(※集計※障害学生情報入力シート!$X$25:$X$1024,※集計※障害学生情報入力シート!$V$25:$V$1024,"&gt;=1",障害学生情報入力シート!$G$25:$G$1024,$C197,障害学生情報入力シート!$H$25:$H$1024,$D197,障害学生情報入力シート!$D$25:$D$1024,"&lt;&gt;"&amp;"",障害学生情報入力シート!$D$25:$D$1024,"&lt;&gt;"&amp;"在籍者")</f>
        <v>0</v>
      </c>
      <c r="J32" s="145">
        <f>SUMIFS(障害学生情報入力シート!$N$25:$N$1024,※集計※障害学生情報入力シート!$W$25:$W$1024,1,障害学生情報入力シート!$G$25:$G$1024,$C197,障害学生情報入力シート!$H$25:$H$1024,$D197,障害学生情報入力シート!$D$25:$D$1024,"&lt;&gt;"&amp;"",障害学生情報入力シート!$D$25:$D$1024,"&lt;&gt;"&amp;"在籍者")</f>
        <v>0</v>
      </c>
      <c r="K32" s="146">
        <f>SUMIFS(障害学生情報入力シート!$S$25:$S$1024,※集計※障害学生情報入力シート!$W$25:$W$1024,1,障害学生情報入力シート!$G$25:$G$1024,$C197,障害学生情報入力シート!$H$25:$H$1024,$D197,障害学生情報入力シート!$D$25:$D$1024,"&lt;&gt;"&amp;"",障害学生情報入力シート!$D$25:$D$1024,"&lt;&gt;"&amp;"在籍者")</f>
        <v>0</v>
      </c>
      <c r="L32" s="147">
        <f>SUMIFS(障害学生情報入力シート!$O$25:$O$1024,※集計※障害学生情報入力シート!$W$25:$W$1024,1,障害学生情報入力シート!$G$25:$G$1024,$C197,障害学生情報入力シート!$H$25:$H$1024,$D197,障害学生情報入力シート!$D$25:$D$1024,"&lt;&gt;"&amp;"",障害学生情報入力シート!$D$25:$D$1024,"&lt;&gt;"&amp;"在籍者")</f>
        <v>0</v>
      </c>
      <c r="M32" s="148">
        <f>SUMIFS(障害学生情報入力シート!$T$25:$T$1024,※集計※障害学生情報入力シート!$W$25:$W$1024,1,障害学生情報入力シート!$G$25:$G$1024,$C197,障害学生情報入力シート!$H$25:$H$1024,$D197,障害学生情報入力シート!$D$25:$D$1024,"&lt;&gt;"&amp;"",障害学生情報入力シート!$D$25:$D$1024,"&lt;&gt;"&amp;"在籍者")</f>
        <v>0</v>
      </c>
      <c r="N32" s="149">
        <f>SUMIFS(障害学生情報入力シート!$P$25:$P$1024,※集計※障害学生情報入力シート!$W$25:$W$1024,1,障害学生情報入力シート!$G$25:$G$1024,$C197,障害学生情報入力シート!$H$25:$H$1024,$D197,障害学生情報入力シート!$D$25:$D$1024,"&lt;&gt;"&amp;"",障害学生情報入力シート!$D$25:$D$1024,"&lt;&gt;"&amp;"在籍者")</f>
        <v>0</v>
      </c>
      <c r="O32" s="148">
        <f>SUMIFS(障害学生情報入力シート!$U$25:$U$1024,※集計※障害学生情報入力シート!$W$25:$W$1024,1,障害学生情報入力シート!$G$25:$G$1024,$C197,障害学生情報入力シート!$H$25:$H$1024,$D197,障害学生情報入力シート!$D$25:$D$1024,"&lt;&gt;"&amp;"",障害学生情報入力シート!$D$25:$D$1024,"&lt;&gt;"&amp;"在籍者")</f>
        <v>0</v>
      </c>
      <c r="P32" s="149">
        <f>SUMIFS(障害学生情報入力シート!$Q$25:$Q$1024,※集計※障害学生情報入力シート!$W$25:$W$1024,1,障害学生情報入力シート!$G$25:$G$1024,$C197,障害学生情報入力シート!$H$25:$H$1024,$D197,障害学生情報入力シート!$D$25:$D$1024,"&lt;&gt;"&amp;"",障害学生情報入力シート!$D$25:$D$1024,"&lt;&gt;"&amp;"在籍者")</f>
        <v>0</v>
      </c>
      <c r="Q32" s="146">
        <f>SUMIFS(障害学生情報入力シート!$V$25:$V$1024,※集計※障害学生情報入力シート!$W$25:$W$1024,1,障害学生情報入力シート!$G$25:$G$1024,$C197,障害学生情報入力シート!$H$25:$H$1024,$D197,障害学生情報入力シート!$D$25:$D$1024,"&lt;&gt;"&amp;"",障害学生情報入力シート!$D$25:$D$1024,"&lt;&gt;"&amp;"在籍者")</f>
        <v>0</v>
      </c>
      <c r="R32" s="145">
        <f>SUMIFS(※集計※障害学生情報入力シート!$W$25:$W$1024,障害学生情報入力シート!$G$25:$G$1024,$C197,障害学生情報入力シート!$H$25:$H$1024,$D197,障害学生情報入力シート!$R$25:$R$1024,"学部（通信）",障害学生情報入力シート!$D$25:$D$1024,"&lt;&gt;"&amp;"在籍者")+SUMIFS(※集計※障害学生情報入力シート!$W$25:$W$1024,障害学生情報入力シート!$G$25:$G$1024,$C197,障害学生情報入力シート!$H$25:$H$1024,$D197,障害学生情報入力シート!$R$25:$R$1024,"学部（通信教育課程）",障害学生情報入力シート!$D$25:$D$1024,"&lt;&gt;"&amp;"在籍者")</f>
        <v>0</v>
      </c>
      <c r="S32" s="146">
        <f>SUMIFS(※集計※障害学生情報入力シート!$W$25:$W$1024,障害学生情報入力シート!$G$25:$G$1024,$C197,障害学生情報入力シート!$H$25:$H$1024,$D197,障害学生情報入力シート!$W$25:$W$1024,"学部（通信）",障害学生情報入力シート!$D$25:$D$1024,"&lt;&gt;"&amp;"在籍者")+SUMIFS(※集計※障害学生情報入力シート!$W$25:$W$1024,障害学生情報入力シート!$G$25:$G$1024,$C197,障害学生情報入力シート!$H$25:$H$1024,$D197,障害学生情報入力シート!$W$25:$W$1024,"学部（通信教育課程）",障害学生情報入力シート!$D$25:$D$1024,"&lt;&gt;"&amp;"在籍者")</f>
        <v>0</v>
      </c>
      <c r="T32" s="150"/>
      <c r="U32" s="151"/>
      <c r="V32" s="150"/>
      <c r="W32" s="152"/>
      <c r="X32" s="145">
        <f>SUMIFS(※集計※障害学生情報入力シート!$W$25:$W$1024,障害学生情報入力シート!$G$25:$G$1024,$C197,障害学生情報入力シート!$H$25:$H$1024,$D197,障害学生情報入力シート!$R$25:$R$1024,"専攻科",障害学生情報入力シート!$D$25:$D$1024,"&lt;&gt;"&amp;"",障害学生情報入力シート!$D$25:$D$1024,"&lt;&gt;"&amp;"在籍者")</f>
        <v>0</v>
      </c>
      <c r="Y32" s="153">
        <f>SUMIFS(※集計※障害学生情報入力シート!$W$25:$W$1024,障害学生情報入力シート!$G$25:$G$1024,$C197,障害学生情報入力シート!$H$25:$H$1024,$D197,障害学生情報入力シート!$W$25:$W$1024,"専攻科",障害学生情報入力シート!$D$25:$D$1024,"&lt;&gt;"&amp;"",障害学生情報入力シート!$D$25:$D$1024,"&lt;&gt;"&amp;"在籍者")</f>
        <v>0</v>
      </c>
    </row>
    <row r="33" spans="1:33" s="56" customFormat="1" ht="14.25" customHeight="1" thickBot="1" x14ac:dyDescent="0.3">
      <c r="A33" s="154" t="s">
        <v>2823</v>
      </c>
      <c r="B33" s="154"/>
      <c r="C33" s="154"/>
      <c r="D33" s="154"/>
      <c r="E33" s="44"/>
      <c r="F33" s="44"/>
      <c r="G33" s="44"/>
      <c r="H33" s="155"/>
      <c r="I33" s="155"/>
      <c r="J33" s="44"/>
      <c r="K33" s="44"/>
      <c r="L33" s="44"/>
      <c r="M33" s="44"/>
      <c r="N33" s="44"/>
      <c r="O33" s="44"/>
      <c r="P33" s="44"/>
      <c r="Q33" s="44"/>
      <c r="R33" s="44"/>
      <c r="S33" s="44"/>
      <c r="T33" s="44"/>
      <c r="U33" s="44"/>
      <c r="V33" s="44"/>
      <c r="W33" s="44"/>
      <c r="X33" s="44"/>
      <c r="Y33" s="44"/>
    </row>
    <row r="34" spans="1:33" s="56" customFormat="1" ht="12.75" customHeight="1" x14ac:dyDescent="0.25">
      <c r="A34" s="1410" t="s">
        <v>2824</v>
      </c>
      <c r="B34" s="1411"/>
      <c r="C34" s="1416" t="s">
        <v>14</v>
      </c>
      <c r="D34" s="1417"/>
      <c r="E34" s="68">
        <f>SUMIFS('発達障害（診断書なし・配慮あり）情報入力シート'!$H$25:$H$1024,'発達障害（診断書なし・配慮あり）情報入力シート'!$G$25:$G$1024,$C34,'発達障害（診断書なし・配慮あり）情報入力シート'!$D$25:$D$1024,"&lt;&gt;"&amp;"",'発達障害（診断書なし・配慮あり）情報入力シート'!$D$25:$D$1024,"&lt;&gt;"&amp;"在籍者")</f>
        <v>0</v>
      </c>
      <c r="F34" s="69">
        <f>SUMIFS('発達障害（診断書なし・配慮あり）情報入力シート'!$I$25:$I$1024,'発達障害（診断書なし・配慮あり）情報入力シート'!$G$25:$G$1024,$C34,'発達障害（診断書なし・配慮あり）情報入力シート'!$D$25:$D$1024,"&lt;&gt;"&amp;"",'発達障害（診断書なし・配慮あり）情報入力シート'!$D$25:$D$1024,"&lt;&gt;"&amp;"在籍者")</f>
        <v>0</v>
      </c>
      <c r="G34" s="69">
        <f>SUMIFS('※集計※発達障害（診断書無・配慮有）情報入力シート'!$L$25:$L$1024,'発達障害（診断書なし・配慮あり）情報入力シート'!$G$25:$G$1024,$C34,'発達障害（診断書なし・配慮あり）情報入力シート'!$D$25:$D$1024,"&lt;&gt;"&amp;"",'発達障害（診断書なし・配慮あり）情報入力シート'!$D$25:$D$1024,"&lt;&gt;"&amp;"在籍者")</f>
        <v>0</v>
      </c>
      <c r="H34" s="69">
        <f>SUMIFS('※集計※発達障害（診断書無・配慮有）情報入力シート'!$M$25:$M$1024,'発達障害（診断書なし・配慮あり）情報入力シート'!$G$25:$G$1024,$C34,'発達障害（診断書なし・配慮あり）情報入力シート'!$D$25:$D$1024,"&lt;&gt;"&amp;"",'発達障害（診断書なし・配慮あり）情報入力シート'!$D$25:$D$1024,"&lt;&gt;"&amp;"在籍者")</f>
        <v>0</v>
      </c>
      <c r="I34" s="156">
        <f>SUMIFS('※集計※発達障害（診断書無・配慮有）情報入力シート'!$O$25:$O$1024,'※集計※発達障害（診断書無・配慮有）情報入力シート'!$M$25:$M$1024,"&gt;=1",'発達障害（診断書なし・配慮あり）情報入力シート'!$G$25:$G$1024,$C34,'発達障害（診断書なし・配慮あり）情報入力シート'!$D$25:$D$1024,"&lt;&gt;"&amp;"",'発達障害（診断書なし・配慮あり）情報入力シート'!$D$25:$D$1024,"&lt;&gt;"&amp;"在籍者")</f>
        <v>0</v>
      </c>
      <c r="J34" s="157">
        <f>SUMIFS('発達障害（診断書なし・配慮あり）情報入力シート'!$J$25:$J$1024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K34" s="158">
        <f>SUMIFS('発達障害（診断書なし・配慮あり）情報入力シート'!$O$25:$O$1024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L34" s="159">
        <f>SUMIFS('発達障害（診断書なし・配慮あり）情報入力シート'!$K$25:$K$1024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M34" s="158">
        <f>SUMIFS('発達障害（診断書なし・配慮あり）情報入力シート'!$P$25:$P$1024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N34" s="159">
        <f>SUMIFS('発達障害（診断書なし・配慮あり）情報入力シート'!$L$25:$L$1024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O34" s="158">
        <f>SUMIFS('発達障害（診断書なし・配慮あり）情報入力シート'!$Q$25:$Q$1024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P34" s="158">
        <f>SUMIFS('発達障害（診断書なし・配慮あり）情報入力シート'!$M$25:$M$1024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Q34" s="158">
        <f>SUMIFS('発達障害（診断書なし・配慮あり）情報入力シート'!$R$25:$R$1024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R34" s="157">
        <f>SUMIFS('※集計※発達障害（診断書無・配慮有）情報入力シート'!$N$25:$N$1024,'発達障害（診断書なし・配慮あり）情報入力シート'!$G$25:$G$1024,'５．入学者数等'!$C34,'発達障害（診断書なし・配慮あり）情報入力シート'!$N$25:$N$1024,"学部（通信）",'発達障害（診断書なし・配慮あり）情報入力シート'!$D$25:$D$1024,"&lt;&gt;"&amp;"",'発達障害（診断書なし・配慮あり）情報入力シート'!$D$25:$D$1024,"&lt;&gt;"&amp;"在籍者")</f>
        <v>0</v>
      </c>
      <c r="S34" s="158">
        <f>SUMIFS('※集計※発達障害（診断書無・配慮有）情報入力シート'!$N$25:$N$1024,'発達障害（診断書なし・配慮あり）情報入力シート'!$G$25:$G$1024,'５．入学者数等'!$C34,'発達障害（診断書なし・配慮あり）情報入力シート'!$S$25:$S$1024,"学部（通信）",'発達障害（診断書なし・配慮あり）情報入力シート'!$D$25:$D$1024,"&lt;&gt;"&amp;"",'発達障害（診断書なし・配慮あり）情報入力シート'!$D$25:$D$1024,"&lt;&gt;"&amp;"在籍者")</f>
        <v>0</v>
      </c>
      <c r="T34" s="160"/>
      <c r="U34" s="161"/>
      <c r="V34" s="160"/>
      <c r="W34" s="162"/>
      <c r="X34" s="157">
        <f>SUMIFS('※集計※発達障害（診断書無・配慮有）情報入力シート'!$N$25:$N$1024,'発達障害（診断書なし・配慮あり）情報入力シート'!$G$25:$G$1024,'５．入学者数等'!$C34,'発達障害（診断書なし・配慮あり）情報入力シート'!$N$25:$N$1024,"専攻科",'発達障害（診断書なし・配慮あり）情報入力シート'!$D$25:$D$1024,"&lt;&gt;"&amp;"",'発達障害（診断書なし・配慮あり）情報入力シート'!$D$25:$D$1024,"&lt;&gt;"&amp;"在籍者")</f>
        <v>0</v>
      </c>
      <c r="Y34" s="163">
        <f>SUMIFS('※集計※発達障害（診断書無・配慮有）情報入力シート'!$N$25:$N$1024,'発達障害（診断書なし・配慮あり）情報入力シート'!$G$25:$G$1024,'５．入学者数等'!$C34,'発達障害（診断書なし・配慮あり）情報入力シート'!$S$25:$S$1024,"専攻科",'発達障害（診断書なし・配慮あり）情報入力シート'!$D$25:$D$1024,"&lt;&gt;"&amp;"",'発達障害（診断書なし・配慮あり）情報入力シート'!$D$25:$D$1024,"&lt;&gt;"&amp;"在籍者")</f>
        <v>0</v>
      </c>
    </row>
    <row r="35" spans="1:33" s="44" customFormat="1" ht="14.25" customHeight="1" x14ac:dyDescent="0.4">
      <c r="A35" s="1412"/>
      <c r="B35" s="1413"/>
      <c r="C35" s="1337" t="s">
        <v>9</v>
      </c>
      <c r="D35" s="1338"/>
      <c r="E35" s="102">
        <f>SUMIFS('発達障害（診断書なし・配慮あり）情報入力シート'!$H$25:$H$1024,'発達障害（診断書なし・配慮あり）情報入力シート'!$G$25:$G$1024,$C35,'発達障害（診断書なし・配慮あり）情報入力シート'!$D$25:$D$1024,"&lt;&gt;"&amp;"",'発達障害（診断書なし・配慮あり）情報入力シート'!$D$25:$D$1024,"&lt;&gt;"&amp;"在籍者")</f>
        <v>0</v>
      </c>
      <c r="F35" s="103">
        <f>SUMIFS('発達障害（診断書なし・配慮あり）情報入力シート'!$I$25:$I$1024,'発達障害（診断書なし・配慮あり）情報入力シート'!$G$25:$G$1024,$C35,'発達障害（診断書なし・配慮あり）情報入力シート'!$D$25:$D$1024,"&lt;&gt;"&amp;"",'発達障害（診断書なし・配慮あり）情報入力シート'!$D$25:$D$1024,"&lt;&gt;"&amp;"在籍者")</f>
        <v>0</v>
      </c>
      <c r="G35" s="103">
        <f>SUMIFS('※集計※発達障害（診断書無・配慮有）情報入力シート'!$L$25:$L$1024,'発達障害（診断書なし・配慮あり）情報入力シート'!$G$25:$G$1024,$C35,'発達障害（診断書なし・配慮あり）情報入力シート'!$D$25:$D$1024,"&lt;&gt;"&amp;"",'発達障害（診断書なし・配慮あり）情報入力シート'!$D$25:$D$1024,"&lt;&gt;"&amp;"在籍者")</f>
        <v>0</v>
      </c>
      <c r="H35" s="103">
        <f>SUMIFS('※集計※発達障害（診断書無・配慮有）情報入力シート'!$M$25:$M$1024,'発達障害（診断書なし・配慮あり）情報入力シート'!$G$25:$G$1024,$C35,'発達障害（診断書なし・配慮あり）情報入力シート'!$D$25:$D$1024,"&lt;&gt;"&amp;"",'発達障害（診断書なし・配慮あり）情報入力シート'!$D$25:$D$1024,"&lt;&gt;"&amp;"在籍者")</f>
        <v>0</v>
      </c>
      <c r="I35" s="104">
        <f>SUMIFS('※集計※発達障害（診断書無・配慮有）情報入力シート'!$O$25:$O$1024,'※集計※発達障害（診断書無・配慮有）情報入力シート'!$M$25:$M$1024,"&gt;=1",'発達障害（診断書なし・配慮あり）情報入力シート'!$G$25:$G$1024,$C35,'発達障害（診断書なし・配慮あり）情報入力シート'!$D$25:$D$1024,"&lt;&gt;"&amp;"",'発達障害（診断書なし・配慮あり）情報入力シート'!$D$25:$D$1024,"&lt;&gt;"&amp;"在籍者")</f>
        <v>0</v>
      </c>
      <c r="J35" s="105">
        <f>SUMIFS('発達障害（診断書なし・配慮あり）情報入力シート'!$J$25:$J$1024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K35" s="106">
        <f>SUMIFS('発達障害（診断書なし・配慮あり）情報入力シート'!$O$25:$O$1024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L35" s="107">
        <f>SUMIFS('発達障害（診断書なし・配慮あり）情報入力シート'!$K$25:$K$1024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M35" s="106">
        <f>SUMIFS('発達障害（診断書なし・配慮あり）情報入力シート'!$P$25:$P$1024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N35" s="106">
        <f>SUMIFS('発達障害（診断書なし・配慮あり）情報入力シート'!$L$25:$L$1024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O35" s="106">
        <f>SUMIFS('発達障害（診断書なし・配慮あり）情報入力シート'!$Q$25:$Q$1024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P35" s="106">
        <f>SUMIFS('発達障害（診断書なし・配慮あり）情報入力シート'!$M$25:$M$1024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Q35" s="106">
        <f>SUMIFS('発達障害（診断書なし・配慮あり）情報入力シート'!$R$25:$R$1024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R35" s="105">
        <f>SUMIFS('※集計※発達障害（診断書無・配慮有）情報入力シート'!$N$25:$N$1024,'発達障害（診断書なし・配慮あり）情報入力シート'!$G$25:$G$1024,'５．入学者数等'!$C35,'発達障害（診断書なし・配慮あり）情報入力シート'!$N$25:$N$1024,"学部（通信）",'発達障害（診断書なし・配慮あり）情報入力シート'!$D$25:$D$1024,"&lt;&gt;"&amp;"",'発達障害（診断書なし・配慮あり）情報入力シート'!$D$25:$D$1024,"&lt;&gt;"&amp;"在籍者")</f>
        <v>0</v>
      </c>
      <c r="S35" s="106">
        <f>SUMIFS('※集計※発達障害（診断書無・配慮有）情報入力シート'!$N$25:$N$1024,'発達障害（診断書なし・配慮あり）情報入力シート'!$G$25:$G$1024,'５．入学者数等'!$C35,'発達障害（診断書なし・配慮あり）情報入力シート'!$S$25:$S$1024,"学部（通信）",'発達障害（診断書なし・配慮あり）情報入力シート'!$D$25:$D$1024,"&lt;&gt;"&amp;"",'発達障害（診断書なし・配慮あり）情報入力シート'!$D$25:$D$1024,"&lt;&gt;"&amp;"在籍者")</f>
        <v>0</v>
      </c>
      <c r="T35" s="109"/>
      <c r="U35" s="110"/>
      <c r="V35" s="109"/>
      <c r="W35" s="111"/>
      <c r="X35" s="105">
        <f>SUMIFS('※集計※発達障害（診断書無・配慮有）情報入力シート'!$N$25:$N$1024,'発達障害（診断書なし・配慮あり）情報入力シート'!$G$25:$G$1024,'５．入学者数等'!$C35,'発達障害（診断書なし・配慮あり）情報入力シート'!$N$25:$N$1024,"専攻科",'発達障害（診断書なし・配慮あり）情報入力シート'!$D$25:$D$1024,"&lt;&gt;"&amp;"",'発達障害（診断書なし・配慮あり）情報入力シート'!$D$25:$D$1024,"&lt;&gt;"&amp;"在籍者")</f>
        <v>0</v>
      </c>
      <c r="Y35" s="112">
        <f>SUMIFS('※集計※発達障害（診断書無・配慮有）情報入力シート'!$N$25:$N$1024,'発達障害（診断書なし・配慮あり）情報入力シート'!$G$25:$G$1024,'５．入学者数等'!$C35,'発達障害（診断書なし・配慮あり）情報入力シート'!$S$25:$S$1024,"専攻科",'発達障害（診断書なし・配慮あり）情報入力シート'!$D$25:$D$1024,"&lt;&gt;"&amp;"",'発達障害（診断書なし・配慮あり）情報入力シート'!$D$25:$D$1024,"&lt;&gt;"&amp;"在籍者")</f>
        <v>0</v>
      </c>
    </row>
    <row r="36" spans="1:33" s="44" customFormat="1" ht="17.25" customHeight="1" x14ac:dyDescent="0.4">
      <c r="A36" s="1412"/>
      <c r="B36" s="1413"/>
      <c r="C36" s="1337" t="s">
        <v>11</v>
      </c>
      <c r="D36" s="1338"/>
      <c r="E36" s="113">
        <f>SUMIFS('発達障害（診断書なし・配慮あり）情報入力シート'!$H$25:$H$1024,'発達障害（診断書なし・配慮あり）情報入力シート'!$G$25:$G$1024,$C36,'発達障害（診断書なし・配慮あり）情報入力シート'!$D$25:$D$1024,"&lt;&gt;"&amp;"",'発達障害（診断書なし・配慮あり）情報入力シート'!$D$25:$D$1024,"&lt;&gt;"&amp;"在籍者")</f>
        <v>0</v>
      </c>
      <c r="F36" s="114">
        <f>SUMIFS('発達障害（診断書なし・配慮あり）情報入力シート'!$I$25:$I$1024,'発達障害（診断書なし・配慮あり）情報入力シート'!$G$25:$G$1024,$C36,'発達障害（診断書なし・配慮あり）情報入力シート'!$D$25:$D$1024,"&lt;&gt;"&amp;"",'発達障害（診断書なし・配慮あり）情報入力シート'!$D$25:$D$1024,"&lt;&gt;"&amp;"在籍者")</f>
        <v>0</v>
      </c>
      <c r="G36" s="103">
        <f>SUMIFS('※集計※発達障害（診断書無・配慮有）情報入力シート'!$L$25:$L$1024,'発達障害（診断書なし・配慮あり）情報入力シート'!$G$25:$G$1024,$C36,'発達障害（診断書なし・配慮あり）情報入力シート'!$D$25:$D$1024,"&lt;&gt;"&amp;"",'発達障害（診断書なし・配慮あり）情報入力シート'!$D$25:$D$1024,"&lt;&gt;"&amp;"在籍者")</f>
        <v>0</v>
      </c>
      <c r="H36" s="103">
        <f>SUMIFS('※集計※発達障害（診断書無・配慮有）情報入力シート'!$M$25:$M$1024,'発達障害（診断書なし・配慮あり）情報入力シート'!$G$25:$G$1024,$C36,'発達障害（診断書なし・配慮あり）情報入力シート'!$D$25:$D$1024,"&lt;&gt;"&amp;"",'発達障害（診断書なし・配慮あり）情報入力シート'!$D$25:$D$1024,"&lt;&gt;"&amp;"在籍者")</f>
        <v>0</v>
      </c>
      <c r="I36" s="104">
        <f>SUMIFS('※集計※発達障害（診断書無・配慮有）情報入力シート'!$O$25:$O$1024,'※集計※発達障害（診断書無・配慮有）情報入力シート'!$M$25:$M$1024,"&gt;=1",'発達障害（診断書なし・配慮あり）情報入力シート'!$G$25:$G$1024,$C36,'発達障害（診断書なし・配慮あり）情報入力シート'!$D$25:$D$1024,"&lt;&gt;"&amp;"",'発達障害（診断書なし・配慮あり）情報入力シート'!$D$25:$D$1024,"&lt;&gt;"&amp;"在籍者")</f>
        <v>0</v>
      </c>
      <c r="J36" s="105">
        <f>SUMIFS('発達障害（診断書なし・配慮あり）情報入力シート'!$J$25:$J$1024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K36" s="106">
        <f>SUMIFS('発達障害（診断書なし・配慮あり）情報入力シート'!$O$25:$O$1024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L36" s="107">
        <f>SUMIFS('発達障害（診断書なし・配慮あり）情報入力シート'!$K$25:$K$1024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M36" s="106">
        <f>SUMIFS('発達障害（診断書なし・配慮あり）情報入力シート'!$P$25:$P$1024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N36" s="106">
        <f>SUMIFS('発達障害（診断書なし・配慮あり）情報入力シート'!$L$25:$L$1024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O36" s="106">
        <f>SUMIFS('発達障害（診断書なし・配慮あり）情報入力シート'!$Q$25:$Q$1024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P36" s="106">
        <f>SUMIFS('発達障害（診断書なし・配慮あり）情報入力シート'!$M$25:$M$1024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Q36" s="106">
        <f>SUMIFS('発達障害（診断書なし・配慮あり）情報入力シート'!$R$25:$R$1024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R36" s="105">
        <f>SUMIFS('※集計※発達障害（診断書無・配慮有）情報入力シート'!$N$25:$N$1024,'発達障害（診断書なし・配慮あり）情報入力シート'!$G$25:$G$1024,'５．入学者数等'!$C36,'発達障害（診断書なし・配慮あり）情報入力シート'!$N$25:$N$1024,"学部（通信）",'発達障害（診断書なし・配慮あり）情報入力シート'!$D$25:$D$1024,"&lt;&gt;"&amp;"",'発達障害（診断書なし・配慮あり）情報入力シート'!$D$25:$D$1024,"&lt;&gt;"&amp;"在籍者")</f>
        <v>0</v>
      </c>
      <c r="S36" s="106">
        <f>SUMIFS('※集計※発達障害（診断書無・配慮有）情報入力シート'!$N$25:$N$1024,'発達障害（診断書なし・配慮あり）情報入力シート'!$G$25:$G$1024,'５．入学者数等'!$C36,'発達障害（診断書なし・配慮あり）情報入力シート'!$S$25:$S$1024,"学部（通信）",'発達障害（診断書なし・配慮あり）情報入力シート'!$D$25:$D$1024,"&lt;&gt;"&amp;"",'発達障害（診断書なし・配慮あり）情報入力シート'!$D$25:$D$1024,"&lt;&gt;"&amp;"在籍者")</f>
        <v>0</v>
      </c>
      <c r="T36" s="109"/>
      <c r="U36" s="110"/>
      <c r="V36" s="109"/>
      <c r="W36" s="111"/>
      <c r="X36" s="105">
        <f>SUMIFS('※集計※発達障害（診断書無・配慮有）情報入力シート'!$N$25:$N$1024,'発達障害（診断書なし・配慮あり）情報入力シート'!$G$25:$G$1024,'５．入学者数等'!$C36,'発達障害（診断書なし・配慮あり）情報入力シート'!$N$25:$N$1024,"専攻科",'発達障害（診断書なし・配慮あり）情報入力シート'!$D$25:$D$1024,"&lt;&gt;"&amp;"",'発達障害（診断書なし・配慮あり）情報入力シート'!$D$25:$D$1024,"&lt;&gt;"&amp;"在籍者")</f>
        <v>0</v>
      </c>
      <c r="Y36" s="112">
        <f>SUMIFS('※集計※発達障害（診断書無・配慮有）情報入力シート'!$N$25:$N$1024,'発達障害（診断書なし・配慮あり）情報入力シート'!$G$25:$G$1024,'５．入学者数等'!$C36,'発達障害（診断書なし・配慮あり）情報入力シート'!$S$25:$S$1024,"専攻科",'発達障害（診断書なし・配慮あり）情報入力シート'!$D$25:$D$1024,"&lt;&gt;"&amp;"",'発達障害（診断書なし・配慮あり）情報入力シート'!$D$25:$D$1024,"&lt;&gt;"&amp;"在籍者")</f>
        <v>0</v>
      </c>
    </row>
    <row r="37" spans="1:33" s="44" customFormat="1" ht="15.75" customHeight="1" thickBot="1" x14ac:dyDescent="0.45">
      <c r="A37" s="1414"/>
      <c r="B37" s="1415"/>
      <c r="C37" s="1339" t="s">
        <v>250</v>
      </c>
      <c r="D37" s="1340"/>
      <c r="E37" s="164">
        <f>SUMIFS('発達障害（診断書なし・配慮あり）情報入力シート'!$H$25:$H$1024,'発達障害（診断書なし・配慮あり）情報入力シート'!$G$25:$G$1024,$C37,'発達障害（診断書なし・配慮あり）情報入力シート'!$D$25:$D$1024,"&lt;&gt;"&amp;"",'発達障害（診断書なし・配慮あり）情報入力シート'!$D$25:$D$1024,"&lt;&gt;"&amp;"在籍者")</f>
        <v>0</v>
      </c>
      <c r="F37" s="165">
        <f>SUMIFS('発達障害（診断書なし・配慮あり）情報入力シート'!$I$25:$I$1024,'発達障害（診断書なし・配慮あり）情報入力シート'!$G$25:$G$1024,$C37,'発達障害（診断書なし・配慮あり）情報入力シート'!$D$25:$D$1024,"&lt;&gt;"&amp;"",'発達障害（診断書なし・配慮あり）情報入力シート'!$D$25:$D$1024,"&lt;&gt;"&amp;"在籍者")</f>
        <v>0</v>
      </c>
      <c r="G37" s="165">
        <f>SUMIFS('※集計※発達障害（診断書無・配慮有）情報入力シート'!$L$25:$L$1024,'発達障害（診断書なし・配慮あり）情報入力シート'!$G$25:$G$1024,$C37,'発達障害（診断書なし・配慮あり）情報入力シート'!$D$25:$D$1024,"&lt;&gt;"&amp;"",'発達障害（診断書なし・配慮あり）情報入力シート'!$D$25:$D$1024,"&lt;&gt;"&amp;"在籍者")</f>
        <v>0</v>
      </c>
      <c r="H37" s="165">
        <f>SUMIFS('※集計※発達障害（診断書無・配慮有）情報入力シート'!$M$25:$M$1024,'発達障害（診断書なし・配慮あり）情報入力シート'!$G$25:$G$1024,$C37,'発達障害（診断書なし・配慮あり）情報入力シート'!$D$25:$D$1024,"&lt;&gt;"&amp;"",'発達障害（診断書なし・配慮あり）情報入力シート'!$D$25:$D$1024,"&lt;&gt;"&amp;"在籍者")</f>
        <v>0</v>
      </c>
      <c r="I37" s="166">
        <f>SUMIFS('※集計※発達障害（診断書無・配慮有）情報入力シート'!$O$25:$O$1024,'※集計※発達障害（診断書無・配慮有）情報入力シート'!$M$25:$M$1024,"&gt;=1",'発達障害（診断書なし・配慮あり）情報入力シート'!$G$25:$G$1024,$C37,'発達障害（診断書なし・配慮あり）情報入力シート'!$D$25:$D$1024,"&lt;&gt;"&amp;"",'発達障害（診断書なし・配慮あり）情報入力シート'!$D$25:$D$1024,"&lt;&gt;"&amp;"在籍者")</f>
        <v>0</v>
      </c>
      <c r="J37" s="167">
        <f>SUMIFS('発達障害（診断書なし・配慮あり）情報入力シート'!$J$25:$J$1024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K37" s="168">
        <f>SUMIFS('発達障害（診断書なし・配慮あり）情報入力シート'!$O$25:$O$1024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L37" s="169">
        <f>SUMIFS('発達障害（診断書なし・配慮あり）情報入力シート'!$K$25:$K$1024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M37" s="168">
        <f>SUMIFS('発達障害（診断書なし・配慮あり）情報入力シート'!$P$25:$P$1024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N37" s="168">
        <f>SUMIFS('発達障害（診断書なし・配慮あり）情報入力シート'!$L$25:$L$1024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O37" s="168">
        <f>SUMIFS('発達障害（診断書なし・配慮あり）情報入力シート'!$Q$25:$Q$1024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P37" s="168">
        <f>SUMIFS('発達障害（診断書なし・配慮あり）情報入力シート'!$M$25:$M$1024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Q37" s="168">
        <f>SUMIFS('発達障害（診断書なし・配慮あり）情報入力シート'!$R$25:$R$1024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R37" s="167">
        <f>SUMIFS('※集計※発達障害（診断書無・配慮有）情報入力シート'!$N$25:$N$1024,'発達障害（診断書なし・配慮あり）情報入力シート'!$G$25:$G$1024,'５．入学者数等'!$C37,'発達障害（診断書なし・配慮あり）情報入力シート'!$N$25:$N$1024,"学部（通信）",'発達障害（診断書なし・配慮あり）情報入力シート'!$D$25:$D$1024,"&lt;&gt;"&amp;"",'発達障害（診断書なし・配慮あり）情報入力シート'!$D$25:$D$1024,"&lt;&gt;"&amp;"在籍者")</f>
        <v>0</v>
      </c>
      <c r="S37" s="168">
        <f>SUMIFS('※集計※発達障害（診断書無・配慮有）情報入力シート'!$N$25:$N$1024,'発達障害（診断書なし・配慮あり）情報入力シート'!$G$25:$G$1024,'５．入学者数等'!$C37,'発達障害（診断書なし・配慮あり）情報入力シート'!$S$25:$S$1024,"学部（通信）",'発達障害（診断書なし・配慮あり）情報入力シート'!$D$25:$D$1024,"&lt;&gt;"&amp;"",'発達障害（診断書なし・配慮あり）情報入力シート'!$D$25:$D$1024,"&lt;&gt;"&amp;"在籍者")</f>
        <v>0</v>
      </c>
      <c r="T37" s="170"/>
      <c r="U37" s="171"/>
      <c r="V37" s="170"/>
      <c r="W37" s="172"/>
      <c r="X37" s="167">
        <f>SUMIFS('※集計※発達障害（診断書無・配慮有）情報入力シート'!$N$25:$N$1024,'発達障害（診断書なし・配慮あり）情報入力シート'!$G$25:$G$1024,'５．入学者数等'!$C37,'発達障害（診断書なし・配慮あり）情報入力シート'!$N$25:$N$1024,"専攻科",'発達障害（診断書なし・配慮あり）情報入力シート'!$D$25:$D$1024,"&lt;&gt;"&amp;"",'発達障害（診断書なし・配慮あり）情報入力シート'!$D$25:$D$1024,"&lt;&gt;"&amp;"在籍者")</f>
        <v>0</v>
      </c>
      <c r="Y37" s="173">
        <f>SUMIFS('※集計※発達障害（診断書無・配慮有）情報入力シート'!$N$25:$N$1024,'発達障害（診断書なし・配慮あり）情報入力シート'!$G$25:$G$1024,'５．入学者数等'!$C37,'発達障害（診断書なし・配慮あり）情報入力シート'!$S$25:$S$1024,"専攻科",'発達障害（診断書なし・配慮あり）情報入力シート'!$D$25:$D$1024,"&lt;&gt;"&amp;"",'発達障害（診断書なし・配慮あり）情報入力シート'!$D$25:$D$1024,"&lt;&gt;"&amp;"在籍者")</f>
        <v>0</v>
      </c>
    </row>
    <row r="38" spans="1:33" s="44" customFormat="1" ht="13.5" customHeight="1" x14ac:dyDescent="0.4">
      <c r="L38" s="155"/>
    </row>
    <row r="39" spans="1:33" s="44" customFormat="1" ht="17.25" customHeight="1" x14ac:dyDescent="0.4">
      <c r="A39" s="1395" t="s">
        <v>585</v>
      </c>
      <c r="B39" s="1395"/>
      <c r="C39" s="1395"/>
      <c r="D39" s="1395"/>
      <c r="E39" s="1395"/>
      <c r="F39" s="1395"/>
      <c r="G39" s="1395"/>
      <c r="H39" s="1395"/>
      <c r="I39" s="1395"/>
      <c r="J39" s="1395"/>
      <c r="K39" s="1395"/>
      <c r="L39" s="1395"/>
      <c r="M39" s="1395"/>
      <c r="N39" s="1395"/>
      <c r="O39" s="1395"/>
      <c r="P39" s="1395"/>
      <c r="Q39" s="1395"/>
      <c r="R39" s="1395"/>
      <c r="S39" s="1395"/>
      <c r="T39" s="1395"/>
      <c r="U39" s="1395"/>
      <c r="V39" s="1395"/>
      <c r="W39" s="1395"/>
      <c r="X39" s="1395"/>
      <c r="Y39" s="1395"/>
      <c r="Z39" s="1395"/>
      <c r="AA39" s="1395"/>
    </row>
    <row r="40" spans="1:33" s="44" customFormat="1" ht="51" customHeight="1" thickBot="1" x14ac:dyDescent="0.45">
      <c r="A40" s="1396" t="s">
        <v>677</v>
      </c>
      <c r="B40" s="1396"/>
      <c r="C40" s="1396"/>
      <c r="D40" s="1396"/>
      <c r="E40" s="1396"/>
      <c r="F40" s="1396"/>
      <c r="G40" s="1396"/>
      <c r="H40" s="1396"/>
      <c r="I40" s="1396"/>
      <c r="J40" s="1396"/>
      <c r="K40" s="1396"/>
      <c r="L40" s="1396"/>
      <c r="M40" s="1396"/>
      <c r="N40" s="1396"/>
      <c r="O40" s="1396"/>
      <c r="P40" s="1396"/>
      <c r="Q40" s="1396"/>
      <c r="R40" s="1396"/>
      <c r="S40" s="1396"/>
      <c r="T40" s="1396"/>
      <c r="U40" s="1396"/>
      <c r="V40" s="1396"/>
      <c r="W40" s="1396"/>
      <c r="X40" s="1396"/>
      <c r="Y40" s="1396"/>
      <c r="Z40" s="1396"/>
      <c r="AA40" s="1396"/>
      <c r="AB40" s="1396"/>
      <c r="AC40" s="1396"/>
      <c r="AD40" s="1396"/>
      <c r="AE40" s="1396"/>
      <c r="AF40" s="1396"/>
      <c r="AG40" s="1396"/>
    </row>
    <row r="41" spans="1:33" s="44" customFormat="1" ht="277.5" customHeight="1" thickBot="1" x14ac:dyDescent="0.45">
      <c r="A41" s="1397" t="s">
        <v>251</v>
      </c>
      <c r="B41" s="1398"/>
      <c r="C41" s="1399"/>
      <c r="D41" s="1400"/>
      <c r="E41" s="174" t="s">
        <v>252</v>
      </c>
      <c r="F41" s="175" t="s">
        <v>253</v>
      </c>
      <c r="G41" s="175" t="s">
        <v>254</v>
      </c>
      <c r="H41" s="175" t="s">
        <v>255</v>
      </c>
      <c r="I41" s="175" t="s">
        <v>256</v>
      </c>
      <c r="J41" s="175" t="s">
        <v>257</v>
      </c>
      <c r="K41" s="175" t="s">
        <v>258</v>
      </c>
      <c r="L41" s="175" t="s">
        <v>259</v>
      </c>
      <c r="M41" s="175" t="s">
        <v>260</v>
      </c>
      <c r="N41" s="175" t="s">
        <v>261</v>
      </c>
      <c r="O41" s="175" t="s">
        <v>262</v>
      </c>
      <c r="P41" s="175" t="s">
        <v>263</v>
      </c>
      <c r="Q41" s="175" t="s">
        <v>264</v>
      </c>
      <c r="R41" s="175" t="s">
        <v>265</v>
      </c>
      <c r="S41" s="175" t="s">
        <v>266</v>
      </c>
      <c r="T41" s="175" t="s">
        <v>267</v>
      </c>
      <c r="U41" s="175" t="s">
        <v>268</v>
      </c>
      <c r="V41" s="175" t="s">
        <v>269</v>
      </c>
      <c r="W41" s="175" t="s">
        <v>270</v>
      </c>
      <c r="X41" s="175" t="s">
        <v>271</v>
      </c>
      <c r="Y41" s="175" t="s">
        <v>272</v>
      </c>
      <c r="Z41" s="175" t="s">
        <v>273</v>
      </c>
      <c r="AA41" s="176" t="s">
        <v>274</v>
      </c>
      <c r="AB41" s="177"/>
    </row>
    <row r="42" spans="1:33" s="44" customFormat="1" ht="13.5" customHeight="1" thickBot="1" x14ac:dyDescent="0.45">
      <c r="A42" s="1401" t="s">
        <v>227</v>
      </c>
      <c r="B42" s="1402"/>
      <c r="C42" s="1405" t="s">
        <v>228</v>
      </c>
      <c r="D42" s="1406"/>
      <c r="E42" s="178">
        <f>IF(SUMIFS(障害学生情報入力シート!X$25:X$1024,障害学生情報入力シート!$G$25:$G$1024,$C176,障害学生情報入力シート!$H$25:$H$1024,$D176,障害学生情報入力シート!$D$25:$D$1024,"&lt;&gt;"&amp;"",障害学生情報入力シート!$D$25:$D$1024,"&lt;&gt;"&amp;"在籍者")&gt;0,1,0)</f>
        <v>0</v>
      </c>
      <c r="F42" s="179">
        <f>IF(SUMIFS(障害学生情報入力シート!Y$25:Y$1024,障害学生情報入力シート!$G$25:$G$1024,$C176,障害学生情報入力シート!$H$25:$H$1024,$D176,障害学生情報入力シート!$D$25:$D$1024,"&lt;&gt;"&amp;"",障害学生情報入力シート!$D$25:$D$1024,"&lt;&gt;"&amp;"在籍者")&gt;0,1,0)</f>
        <v>0</v>
      </c>
      <c r="G42" s="179">
        <f>IF(SUMIFS(障害学生情報入力シート!Z$25:Z$1024,障害学生情報入力シート!$G$25:$G$1024,$C176,障害学生情報入力シート!$H$25:$H$1024,$D176,障害学生情報入力シート!$D$25:$D$1024,"&lt;&gt;"&amp;"",障害学生情報入力シート!$D$25:$D$1024,"&lt;&gt;"&amp;"在籍者")&gt;0,1,0)</f>
        <v>0</v>
      </c>
      <c r="H42" s="179">
        <f>IF(SUMIFS(障害学生情報入力シート!AA$25:AA$1024,障害学生情報入力シート!$G$25:$G$1024,$C176,障害学生情報入力シート!$H$25:$H$1024,$D176,障害学生情報入力シート!$D$25:$D$1024,"&lt;&gt;"&amp;"",障害学生情報入力シート!$D$25:$D$1024,"&lt;&gt;"&amp;"在籍者")&gt;0,1,0)</f>
        <v>0</v>
      </c>
      <c r="I42" s="179">
        <f>IF(SUMIFS(障害学生情報入力シート!AB$25:AB$1024,障害学生情報入力シート!$G$25:$G$1024,$C176,障害学生情報入力シート!$H$25:$H$1024,$D176,障害学生情報入力シート!$D$25:$D$1024,"&lt;&gt;"&amp;"",障害学生情報入力シート!$D$25:$D$1024,"&lt;&gt;"&amp;"在籍者")&gt;0,1,0)</f>
        <v>0</v>
      </c>
      <c r="J42" s="179">
        <f>IF(SUMIFS(障害学生情報入力シート!AC$25:AC$1024,障害学生情報入力シート!$G$25:$G$1024,$C176,障害学生情報入力シート!$H$25:$H$1024,$D176,障害学生情報入力シート!$D$25:$D$1024,"&lt;&gt;"&amp;"",障害学生情報入力シート!$D$25:$D$1024,"&lt;&gt;"&amp;"在籍者")&gt;0,1,0)</f>
        <v>0</v>
      </c>
      <c r="K42" s="179">
        <f>IF(SUMIFS(障害学生情報入力シート!AD$25:AD$1024,障害学生情報入力シート!$G$25:$G$1024,$C176,障害学生情報入力シート!$H$25:$H$1024,$D176,障害学生情報入力シート!$D$25:$D$1024,"&lt;&gt;"&amp;"",障害学生情報入力シート!$D$25:$D$1024,"&lt;&gt;"&amp;"在籍者")&gt;0,1,0)</f>
        <v>0</v>
      </c>
      <c r="L42" s="179">
        <f>IF(SUMIFS(障害学生情報入力シート!AE$25:AE$1024,障害学生情報入力シート!$G$25:$G$1024,$C176,障害学生情報入力シート!$H$25:$H$1024,$D176,障害学生情報入力シート!$D$25:$D$1024,"&lt;&gt;"&amp;"",障害学生情報入力シート!$D$25:$D$1024,"&lt;&gt;"&amp;"在籍者")&gt;0,1,0)</f>
        <v>0</v>
      </c>
      <c r="M42" s="179">
        <f>IF(SUMIFS(障害学生情報入力シート!AF$25:AF$1024,障害学生情報入力シート!$G$25:$G$1024,$C176,障害学生情報入力シート!$H$25:$H$1024,$D176,障害学生情報入力シート!$D$25:$D$1024,"&lt;&gt;"&amp;"",障害学生情報入力シート!$D$25:$D$1024,"&lt;&gt;"&amp;"在籍者")&gt;0,1,0)</f>
        <v>0</v>
      </c>
      <c r="N42" s="179">
        <f>IF(SUMIFS(障害学生情報入力シート!AG$25:AG$1024,障害学生情報入力シート!$G$25:$G$1024,$C176,障害学生情報入力シート!$H$25:$H$1024,$D176,障害学生情報入力シート!$D$25:$D$1024,"&lt;&gt;"&amp;"",障害学生情報入力シート!$D$25:$D$1024,"&lt;&gt;"&amp;"在籍者")&gt;0,1,0)</f>
        <v>0</v>
      </c>
      <c r="O42" s="179">
        <f>IF(SUMIFS(障害学生情報入力シート!AH$25:AH$1024,障害学生情報入力シート!$G$25:$G$1024,$C176,障害学生情報入力シート!$H$25:$H$1024,$D176,障害学生情報入力シート!$D$25:$D$1024,"&lt;&gt;"&amp;"",障害学生情報入力シート!$D$25:$D$1024,"&lt;&gt;"&amp;"在籍者")&gt;0,1,0)</f>
        <v>0</v>
      </c>
      <c r="P42" s="179">
        <f>IF(SUMIFS(障害学生情報入力シート!AI$25:AI$1024,障害学生情報入力シート!$G$25:$G$1024,$C176,障害学生情報入力シート!$H$25:$H$1024,$D176,障害学生情報入力シート!$D$25:$D$1024,"&lt;&gt;"&amp;"",障害学生情報入力シート!$D$25:$D$1024,"&lt;&gt;"&amp;"在籍者")&gt;0,1,0)</f>
        <v>0</v>
      </c>
      <c r="Q42" s="179">
        <f>IF(SUMIFS(障害学生情報入力シート!AJ$25:AJ$1024,障害学生情報入力シート!$G$25:$G$1024,$C176,障害学生情報入力シート!$H$25:$H$1024,$D176,障害学生情報入力シート!$D$25:$D$1024,"&lt;&gt;"&amp;"",障害学生情報入力シート!$D$25:$D$1024,"&lt;&gt;"&amp;"在籍者")&gt;0,1,0)</f>
        <v>0</v>
      </c>
      <c r="R42" s="179">
        <f>IF(SUMIFS(障害学生情報入力シート!AK$25:AK$1024,障害学生情報入力シート!$G$25:$G$1024,$C176,障害学生情報入力シート!$H$25:$H$1024,$D176,障害学生情報入力シート!$D$25:$D$1024,"&lt;&gt;"&amp;"",障害学生情報入力シート!$D$25:$D$1024,"&lt;&gt;"&amp;"在籍者")&gt;0,1,0)</f>
        <v>0</v>
      </c>
      <c r="S42" s="179">
        <f>IF(SUMIFS(障害学生情報入力シート!AL$25:AL$1024,障害学生情報入力シート!$G$25:$G$1024,$C176,障害学生情報入力シート!$H$25:$H$1024,$D176,障害学生情報入力シート!$D$25:$D$1024,"&lt;&gt;"&amp;"",障害学生情報入力シート!$D$25:$D$1024,"&lt;&gt;"&amp;"在籍者")&gt;0,1,0)</f>
        <v>0</v>
      </c>
      <c r="T42" s="179">
        <f>IF(SUMIFS(障害学生情報入力シート!AM$25:AM$1024,障害学生情報入力シート!$G$25:$G$1024,$C176,障害学生情報入力シート!$H$25:$H$1024,$D176,障害学生情報入力シート!$D$25:$D$1024,"&lt;&gt;"&amp;"",障害学生情報入力シート!$D$25:$D$1024,"&lt;&gt;"&amp;"在籍者")&gt;0,1,0)</f>
        <v>0</v>
      </c>
      <c r="U42" s="179">
        <f>IF(SUMIFS(障害学生情報入力シート!AN$25:AN$1024,障害学生情報入力シート!$G$25:$G$1024,$C176,障害学生情報入力シート!$H$25:$H$1024,$D176,障害学生情報入力シート!$D$25:$D$1024,"&lt;&gt;"&amp;"",障害学生情報入力シート!$D$25:$D$1024,"&lt;&gt;"&amp;"在籍者")&gt;0,1,0)</f>
        <v>0</v>
      </c>
      <c r="V42" s="179">
        <f>IF(SUMIFS(障害学生情報入力シート!AO$25:AO$1024,障害学生情報入力シート!$G$25:$G$1024,$C176,障害学生情報入力シート!$H$25:$H$1024,$D176,障害学生情報入力シート!$D$25:$D$1024,"&lt;&gt;"&amp;"",障害学生情報入力シート!$D$25:$D$1024,"&lt;&gt;"&amp;"在籍者")&gt;0,1,0)</f>
        <v>0</v>
      </c>
      <c r="W42" s="179">
        <f>IF(SUMIFS(障害学生情報入力シート!AP$25:AP$1024,障害学生情報入力シート!$G$25:$G$1024,$C176,障害学生情報入力シート!$H$25:$H$1024,$D176,障害学生情報入力シート!$D$25:$D$1024,"&lt;&gt;"&amp;"",障害学生情報入力シート!$D$25:$D$1024,"&lt;&gt;"&amp;"在籍者")&gt;0,1,0)</f>
        <v>0</v>
      </c>
      <c r="X42" s="179">
        <f>IF(SUMIFS(障害学生情報入力シート!AQ$25:AQ$1024,障害学生情報入力シート!$G$25:$G$1024,$C176,障害学生情報入力シート!$H$25:$H$1024,$D176,障害学生情報入力シート!$D$25:$D$1024,"&lt;&gt;"&amp;"",障害学生情報入力シート!$D$25:$D$1024,"&lt;&gt;"&amp;"在籍者")&gt;0,1,0)</f>
        <v>0</v>
      </c>
      <c r="Y42" s="179">
        <f>IF(SUMIFS(障害学生情報入力シート!AR$25:AR$1024,障害学生情報入力シート!$G$25:$G$1024,$C176,障害学生情報入力シート!$H$25:$H$1024,$D176,障害学生情報入力シート!$D$25:$D$1024,"&lt;&gt;"&amp;"",障害学生情報入力シート!$D$25:$D$1024,"&lt;&gt;"&amp;"在籍者")&gt;0,1,0)</f>
        <v>0</v>
      </c>
      <c r="Z42" s="180">
        <f>IF(SUMIFS(障害学生情報入力シート!AS$25:AS$1024,障害学生情報入力シート!$G$25:$G$1024,$C176,障害学生情報入力シート!$H$25:$H$1024,$D176,障害学生情報入力シート!$D$25:$D$1024,"&lt;&gt;"&amp;"",障害学生情報入力シート!$D$25:$D$1024,"&lt;&gt;"&amp;"在籍者")&gt;0,1,0)</f>
        <v>0</v>
      </c>
      <c r="AA42" s="181">
        <f>IF(SUMIFS(障害学生情報入力シート!AT$25:AT$1024,障害学生情報入力シート!$AU$25:$AU$1024,"&lt;&gt;"&amp;"",障害学生情報入力シート!$G$25:$G$1024,$C176,障害学生情報入力シート!$H$25:$H$1024,$D176,障害学生情報入力シート!$D$25:$D$1024,"&lt;&gt;"&amp;"",障害学生情報入力シート!$D$25:$D$1024,"&lt;&gt;"&amp;"在籍者")&gt;0,1,0)</f>
        <v>0</v>
      </c>
    </row>
    <row r="43" spans="1:33" s="44" customFormat="1" ht="13.5" customHeight="1" thickTop="1" thickBot="1" x14ac:dyDescent="0.45">
      <c r="A43" s="1403"/>
      <c r="B43" s="1404"/>
      <c r="C43" s="1407" t="s">
        <v>23</v>
      </c>
      <c r="D43" s="1408"/>
      <c r="E43" s="182">
        <f>IF(SUMIFS(障害学生情報入力シート!X$25:X$1024,障害学生情報入力シート!$G$25:$G$1024,$C177,障害学生情報入力シート!$H$25:$H$1024,$D177,障害学生情報入力シート!$D$25:$D$1024,"&lt;&gt;"&amp;"",障害学生情報入力シート!$D$25:$D$1024,"&lt;&gt;"&amp;"在籍者")&gt;0,1,0)</f>
        <v>0</v>
      </c>
      <c r="F43" s="183">
        <f>IF(SUMIFS(障害学生情報入力シート!Y$25:Y$1024,障害学生情報入力シート!$G$25:$G$1024,$C177,障害学生情報入力シート!$H$25:$H$1024,$D177,障害学生情報入力シート!$D$25:$D$1024,"&lt;&gt;"&amp;"",障害学生情報入力シート!$D$25:$D$1024,"&lt;&gt;"&amp;"在籍者")&gt;0,1,0)</f>
        <v>0</v>
      </c>
      <c r="G43" s="183">
        <f>IF(SUMIFS(障害学生情報入力シート!Z$25:Z$1024,障害学生情報入力シート!$G$25:$G$1024,$C177,障害学生情報入力シート!$H$25:$H$1024,$D177,障害学生情報入力シート!$D$25:$D$1024,"&lt;&gt;"&amp;"",障害学生情報入力シート!$D$25:$D$1024,"&lt;&gt;"&amp;"在籍者")&gt;0,1,0)</f>
        <v>0</v>
      </c>
      <c r="H43" s="183">
        <f>IF(SUMIFS(障害学生情報入力シート!AA$25:AA$1024,障害学生情報入力シート!$G$25:$G$1024,$C177,障害学生情報入力シート!$H$25:$H$1024,$D177,障害学生情報入力シート!$D$25:$D$1024,"&lt;&gt;"&amp;"",障害学生情報入力シート!$D$25:$D$1024,"&lt;&gt;"&amp;"在籍者")&gt;0,1,0)</f>
        <v>0</v>
      </c>
      <c r="I43" s="183">
        <f>IF(SUMIFS(障害学生情報入力シート!AB$25:AB$1024,障害学生情報入力シート!$G$25:$G$1024,$C177,障害学生情報入力シート!$H$25:$H$1024,$D177,障害学生情報入力シート!$D$25:$D$1024,"&lt;&gt;"&amp;"",障害学生情報入力シート!$D$25:$D$1024,"&lt;&gt;"&amp;"在籍者")&gt;0,1,0)</f>
        <v>0</v>
      </c>
      <c r="J43" s="183">
        <f>IF(SUMIFS(障害学生情報入力シート!AC$25:AC$1024,障害学生情報入力シート!$G$25:$G$1024,$C177,障害学生情報入力シート!$H$25:$H$1024,$D177,障害学生情報入力シート!$D$25:$D$1024,"&lt;&gt;"&amp;"",障害学生情報入力シート!$D$25:$D$1024,"&lt;&gt;"&amp;"在籍者")&gt;0,1,0)</f>
        <v>0</v>
      </c>
      <c r="K43" s="183">
        <f>IF(SUMIFS(障害学生情報入力シート!AD$25:AD$1024,障害学生情報入力シート!$G$25:$G$1024,$C177,障害学生情報入力シート!$H$25:$H$1024,$D177,障害学生情報入力シート!$D$25:$D$1024,"&lt;&gt;"&amp;"",障害学生情報入力シート!$D$25:$D$1024,"&lt;&gt;"&amp;"在籍者")&gt;0,1,0)</f>
        <v>0</v>
      </c>
      <c r="L43" s="183">
        <f>IF(SUMIFS(障害学生情報入力シート!AE$25:AE$1024,障害学生情報入力シート!$G$25:$G$1024,$C177,障害学生情報入力シート!$H$25:$H$1024,$D177,障害学生情報入力シート!$D$25:$D$1024,"&lt;&gt;"&amp;"",障害学生情報入力シート!$D$25:$D$1024,"&lt;&gt;"&amp;"在籍者")&gt;0,1,0)</f>
        <v>0</v>
      </c>
      <c r="M43" s="183">
        <f>IF(SUMIFS(障害学生情報入力シート!AF$25:AF$1024,障害学生情報入力シート!$G$25:$G$1024,$C177,障害学生情報入力シート!$H$25:$H$1024,$D177,障害学生情報入力シート!$D$25:$D$1024,"&lt;&gt;"&amp;"",障害学生情報入力シート!$D$25:$D$1024,"&lt;&gt;"&amp;"在籍者")&gt;0,1,0)</f>
        <v>0</v>
      </c>
      <c r="N43" s="183">
        <f>IF(SUMIFS(障害学生情報入力シート!AG$25:AG$1024,障害学生情報入力シート!$G$25:$G$1024,$C177,障害学生情報入力シート!$H$25:$H$1024,$D177,障害学生情報入力シート!$D$25:$D$1024,"&lt;&gt;"&amp;"",障害学生情報入力シート!$D$25:$D$1024,"&lt;&gt;"&amp;"在籍者")&gt;0,1,0)</f>
        <v>0</v>
      </c>
      <c r="O43" s="183">
        <f>IF(SUMIFS(障害学生情報入力シート!AH$25:AH$1024,障害学生情報入力シート!$G$25:$G$1024,$C177,障害学生情報入力シート!$H$25:$H$1024,$D177,障害学生情報入力シート!$D$25:$D$1024,"&lt;&gt;"&amp;"",障害学生情報入力シート!$D$25:$D$1024,"&lt;&gt;"&amp;"在籍者")&gt;0,1,0)</f>
        <v>0</v>
      </c>
      <c r="P43" s="183">
        <f>IF(SUMIFS(障害学生情報入力シート!AI$25:AI$1024,障害学生情報入力シート!$G$25:$G$1024,$C177,障害学生情報入力シート!$H$25:$H$1024,$D177,障害学生情報入力シート!$D$25:$D$1024,"&lt;&gt;"&amp;"",障害学生情報入力シート!$D$25:$D$1024,"&lt;&gt;"&amp;"在籍者")&gt;0,1,0)</f>
        <v>0</v>
      </c>
      <c r="Q43" s="183">
        <f>IF(SUMIFS(障害学生情報入力シート!AJ$25:AJ$1024,障害学生情報入力シート!$G$25:$G$1024,$C177,障害学生情報入力シート!$H$25:$H$1024,$D177,障害学生情報入力シート!$D$25:$D$1024,"&lt;&gt;"&amp;"",障害学生情報入力シート!$D$25:$D$1024,"&lt;&gt;"&amp;"在籍者")&gt;0,1,0)</f>
        <v>0</v>
      </c>
      <c r="R43" s="183">
        <f>IF(SUMIFS(障害学生情報入力シート!AK$25:AK$1024,障害学生情報入力シート!$G$25:$G$1024,$C177,障害学生情報入力シート!$H$25:$H$1024,$D177,障害学生情報入力シート!$D$25:$D$1024,"&lt;&gt;"&amp;"",障害学生情報入力シート!$D$25:$D$1024,"&lt;&gt;"&amp;"在籍者")&gt;0,1,0)</f>
        <v>0</v>
      </c>
      <c r="S43" s="183">
        <f>IF(SUMIFS(障害学生情報入力シート!AL$25:AL$1024,障害学生情報入力シート!$G$25:$G$1024,$C177,障害学生情報入力シート!$H$25:$H$1024,$D177,障害学生情報入力シート!$D$25:$D$1024,"&lt;&gt;"&amp;"",障害学生情報入力シート!$D$25:$D$1024,"&lt;&gt;"&amp;"在籍者")&gt;0,1,0)</f>
        <v>0</v>
      </c>
      <c r="T43" s="183">
        <f>IF(SUMIFS(障害学生情報入力シート!AM$25:AM$1024,障害学生情報入力シート!$G$25:$G$1024,$C177,障害学生情報入力シート!$H$25:$H$1024,$D177,障害学生情報入力シート!$D$25:$D$1024,"&lt;&gt;"&amp;"",障害学生情報入力シート!$D$25:$D$1024,"&lt;&gt;"&amp;"在籍者")&gt;0,1,0)</f>
        <v>0</v>
      </c>
      <c r="U43" s="183">
        <f>IF(SUMIFS(障害学生情報入力シート!AN$25:AN$1024,障害学生情報入力シート!$G$25:$G$1024,$C177,障害学生情報入力シート!$H$25:$H$1024,$D177,障害学生情報入力シート!$D$25:$D$1024,"&lt;&gt;"&amp;"",障害学生情報入力シート!$D$25:$D$1024,"&lt;&gt;"&amp;"在籍者")&gt;0,1,0)</f>
        <v>0</v>
      </c>
      <c r="V43" s="183">
        <f>IF(SUMIFS(障害学生情報入力シート!AO$25:AO$1024,障害学生情報入力シート!$G$25:$G$1024,$C177,障害学生情報入力シート!$H$25:$H$1024,$D177,障害学生情報入力シート!$D$25:$D$1024,"&lt;&gt;"&amp;"",障害学生情報入力シート!$D$25:$D$1024,"&lt;&gt;"&amp;"在籍者")&gt;0,1,0)</f>
        <v>0</v>
      </c>
      <c r="W43" s="183">
        <f>IF(SUMIFS(障害学生情報入力シート!AP$25:AP$1024,障害学生情報入力シート!$G$25:$G$1024,$C177,障害学生情報入力シート!$H$25:$H$1024,$D177,障害学生情報入力シート!$D$25:$D$1024,"&lt;&gt;"&amp;"",障害学生情報入力シート!$D$25:$D$1024,"&lt;&gt;"&amp;"在籍者")&gt;0,1,0)</f>
        <v>0</v>
      </c>
      <c r="X43" s="183">
        <f>IF(SUMIFS(障害学生情報入力シート!AQ$25:AQ$1024,障害学生情報入力シート!$G$25:$G$1024,$C177,障害学生情報入力シート!$H$25:$H$1024,$D177,障害学生情報入力シート!$D$25:$D$1024,"&lt;&gt;"&amp;"",障害学生情報入力シート!$D$25:$D$1024,"&lt;&gt;"&amp;"在籍者")&gt;0,1,0)</f>
        <v>0</v>
      </c>
      <c r="Y43" s="183">
        <f>IF(SUMIFS(障害学生情報入力シート!AR$25:AR$1024,障害学生情報入力シート!$G$25:$G$1024,$C177,障害学生情報入力シート!$H$25:$H$1024,$D177,障害学生情報入力シート!$D$25:$D$1024,"&lt;&gt;"&amp;"",障害学生情報入力シート!$D$25:$D$1024,"&lt;&gt;"&amp;"在籍者")&gt;0,1,0)</f>
        <v>0</v>
      </c>
      <c r="Z43" s="184">
        <f>IF(SUMIFS(障害学生情報入力シート!AS$25:AS$1024,障害学生情報入力シート!$G$25:$G$1024,$C177,障害学生情報入力シート!$H$25:$H$1024,$D177,障害学生情報入力シート!$D$25:$D$1024,"&lt;&gt;"&amp;"",障害学生情報入力シート!$D$25:$D$1024,"&lt;&gt;"&amp;"在籍者")&gt;0,1,0)</f>
        <v>0</v>
      </c>
      <c r="AA43" s="185">
        <f>IF(SUMIFS(障害学生情報入力シート!AT$25:AT$1024,障害学生情報入力シート!$AU$25:$AU$1024,"&lt;&gt;"&amp;"",障害学生情報入力シート!$G$25:$G$1024,$C177,障害学生情報入力シート!$H$25:$H$1024,$D177,障害学生情報入力シート!$D$25:$D$1024,"&lt;&gt;"&amp;"",障害学生情報入力シート!$D$25:$D$1024,"&lt;&gt;"&amp;"在籍者")&gt;0,1,0)</f>
        <v>0</v>
      </c>
    </row>
    <row r="44" spans="1:33" s="44" customFormat="1" ht="13.5" customHeight="1" thickTop="1" thickBot="1" x14ac:dyDescent="0.45">
      <c r="A44" s="1371" t="s">
        <v>229</v>
      </c>
      <c r="B44" s="1372"/>
      <c r="C44" s="1377" t="s">
        <v>230</v>
      </c>
      <c r="D44" s="1378"/>
      <c r="E44" s="182">
        <f>IF(SUMIFS(障害学生情報入力シート!X$25:X$1024,障害学生情報入力シート!$G$25:$G$1024,$C178,障害学生情報入力シート!$H$25:$H$1024,$D178,障害学生情報入力シート!$D$25:$D$1024,"&lt;&gt;"&amp;"",障害学生情報入力シート!$D$25:$D$1024,"&lt;&gt;"&amp;"在籍者")&gt;0,1,0)</f>
        <v>0</v>
      </c>
      <c r="F44" s="183">
        <f>IF(SUMIFS(障害学生情報入力シート!Y$25:Y$1024,障害学生情報入力シート!$G$25:$G$1024,$C178,障害学生情報入力シート!$H$25:$H$1024,$D178,障害学生情報入力シート!$D$25:$D$1024,"&lt;&gt;"&amp;"",障害学生情報入力シート!$D$25:$D$1024,"&lt;&gt;"&amp;"在籍者")&gt;0,1,0)</f>
        <v>0</v>
      </c>
      <c r="G44" s="183">
        <f>IF(SUMIFS(障害学生情報入力シート!Z$25:Z$1024,障害学生情報入力シート!$G$25:$G$1024,$C178,障害学生情報入力シート!$H$25:$H$1024,$D178,障害学生情報入力シート!$D$25:$D$1024,"&lt;&gt;"&amp;"",障害学生情報入力シート!$D$25:$D$1024,"&lt;&gt;"&amp;"在籍者")&gt;0,1,0)</f>
        <v>0</v>
      </c>
      <c r="H44" s="183">
        <f>IF(SUMIFS(障害学生情報入力シート!AA$25:AA$1024,障害学生情報入力シート!$G$25:$G$1024,$C178,障害学生情報入力シート!$H$25:$H$1024,$D178,障害学生情報入力シート!$D$25:$D$1024,"&lt;&gt;"&amp;"",障害学生情報入力シート!$D$25:$D$1024,"&lt;&gt;"&amp;"在籍者")&gt;0,1,0)</f>
        <v>0</v>
      </c>
      <c r="I44" s="183">
        <f>IF(SUMIFS(障害学生情報入力シート!AB$25:AB$1024,障害学生情報入力シート!$G$25:$G$1024,$C178,障害学生情報入力シート!$H$25:$H$1024,$D178,障害学生情報入力シート!$D$25:$D$1024,"&lt;&gt;"&amp;"",障害学生情報入力シート!$D$25:$D$1024,"&lt;&gt;"&amp;"在籍者")&gt;0,1,0)</f>
        <v>0</v>
      </c>
      <c r="J44" s="183">
        <f>IF(SUMIFS(障害学生情報入力シート!AC$25:AC$1024,障害学生情報入力シート!$G$25:$G$1024,$C178,障害学生情報入力シート!$H$25:$H$1024,$D178,障害学生情報入力シート!$D$25:$D$1024,"&lt;&gt;"&amp;"",障害学生情報入力シート!$D$25:$D$1024,"&lt;&gt;"&amp;"在籍者")&gt;0,1,0)</f>
        <v>0</v>
      </c>
      <c r="K44" s="183">
        <f>IF(SUMIFS(障害学生情報入力シート!AD$25:AD$1024,障害学生情報入力シート!$G$25:$G$1024,$C178,障害学生情報入力シート!$H$25:$H$1024,$D178,障害学生情報入力シート!$D$25:$D$1024,"&lt;&gt;"&amp;"",障害学生情報入力シート!$D$25:$D$1024,"&lt;&gt;"&amp;"在籍者")&gt;0,1,0)</f>
        <v>0</v>
      </c>
      <c r="L44" s="183">
        <f>IF(SUMIFS(障害学生情報入力シート!AE$25:AE$1024,障害学生情報入力シート!$G$25:$G$1024,$C178,障害学生情報入力シート!$H$25:$H$1024,$D178,障害学生情報入力シート!$D$25:$D$1024,"&lt;&gt;"&amp;"",障害学生情報入力シート!$D$25:$D$1024,"&lt;&gt;"&amp;"在籍者")&gt;0,1,0)</f>
        <v>0</v>
      </c>
      <c r="M44" s="183">
        <f>IF(SUMIFS(障害学生情報入力シート!AF$25:AF$1024,障害学生情報入力シート!$G$25:$G$1024,$C178,障害学生情報入力シート!$H$25:$H$1024,$D178,障害学生情報入力シート!$D$25:$D$1024,"&lt;&gt;"&amp;"",障害学生情報入力シート!$D$25:$D$1024,"&lt;&gt;"&amp;"在籍者")&gt;0,1,0)</f>
        <v>0</v>
      </c>
      <c r="N44" s="183">
        <f>IF(SUMIFS(障害学生情報入力シート!AG$25:AG$1024,障害学生情報入力シート!$G$25:$G$1024,$C178,障害学生情報入力シート!$H$25:$H$1024,$D178,障害学生情報入力シート!$D$25:$D$1024,"&lt;&gt;"&amp;"",障害学生情報入力シート!$D$25:$D$1024,"&lt;&gt;"&amp;"在籍者")&gt;0,1,0)</f>
        <v>0</v>
      </c>
      <c r="O44" s="183">
        <f>IF(SUMIFS(障害学生情報入力シート!AH$25:AH$1024,障害学生情報入力シート!$G$25:$G$1024,$C178,障害学生情報入力シート!$H$25:$H$1024,$D178,障害学生情報入力シート!$D$25:$D$1024,"&lt;&gt;"&amp;"",障害学生情報入力シート!$D$25:$D$1024,"&lt;&gt;"&amp;"在籍者")&gt;0,1,0)</f>
        <v>0</v>
      </c>
      <c r="P44" s="183">
        <f>IF(SUMIFS(障害学生情報入力シート!AI$25:AI$1024,障害学生情報入力シート!$G$25:$G$1024,$C178,障害学生情報入力シート!$H$25:$H$1024,$D178,障害学生情報入力シート!$D$25:$D$1024,"&lt;&gt;"&amp;"",障害学生情報入力シート!$D$25:$D$1024,"&lt;&gt;"&amp;"在籍者")&gt;0,1,0)</f>
        <v>0</v>
      </c>
      <c r="Q44" s="183">
        <f>IF(SUMIFS(障害学生情報入力シート!AJ$25:AJ$1024,障害学生情報入力シート!$G$25:$G$1024,$C178,障害学生情報入力シート!$H$25:$H$1024,$D178,障害学生情報入力シート!$D$25:$D$1024,"&lt;&gt;"&amp;"",障害学生情報入力シート!$D$25:$D$1024,"&lt;&gt;"&amp;"在籍者")&gt;0,1,0)</f>
        <v>0</v>
      </c>
      <c r="R44" s="183">
        <f>IF(SUMIFS(障害学生情報入力シート!AK$25:AK$1024,障害学生情報入力シート!$G$25:$G$1024,$C178,障害学生情報入力シート!$H$25:$H$1024,$D178,障害学生情報入力シート!$D$25:$D$1024,"&lt;&gt;"&amp;"",障害学生情報入力シート!$D$25:$D$1024,"&lt;&gt;"&amp;"在籍者")&gt;0,1,0)</f>
        <v>0</v>
      </c>
      <c r="S44" s="183">
        <f>IF(SUMIFS(障害学生情報入力シート!AL$25:AL$1024,障害学生情報入力シート!$G$25:$G$1024,$C178,障害学生情報入力シート!$H$25:$H$1024,$D178,障害学生情報入力シート!$D$25:$D$1024,"&lt;&gt;"&amp;"",障害学生情報入力シート!$D$25:$D$1024,"&lt;&gt;"&amp;"在籍者")&gt;0,1,0)</f>
        <v>0</v>
      </c>
      <c r="T44" s="183">
        <f>IF(SUMIFS(障害学生情報入力シート!AM$25:AM$1024,障害学生情報入力シート!$G$25:$G$1024,$C178,障害学生情報入力シート!$H$25:$H$1024,$D178,障害学生情報入力シート!$D$25:$D$1024,"&lt;&gt;"&amp;"",障害学生情報入力シート!$D$25:$D$1024,"&lt;&gt;"&amp;"在籍者")&gt;0,1,0)</f>
        <v>0</v>
      </c>
      <c r="U44" s="183">
        <f>IF(SUMIFS(障害学生情報入力シート!AN$25:AN$1024,障害学生情報入力シート!$G$25:$G$1024,$C178,障害学生情報入力シート!$H$25:$H$1024,$D178,障害学生情報入力シート!$D$25:$D$1024,"&lt;&gt;"&amp;"",障害学生情報入力シート!$D$25:$D$1024,"&lt;&gt;"&amp;"在籍者")&gt;0,1,0)</f>
        <v>0</v>
      </c>
      <c r="V44" s="183">
        <f>IF(SUMIFS(障害学生情報入力シート!AO$25:AO$1024,障害学生情報入力シート!$G$25:$G$1024,$C178,障害学生情報入力シート!$H$25:$H$1024,$D178,障害学生情報入力シート!$D$25:$D$1024,"&lt;&gt;"&amp;"",障害学生情報入力シート!$D$25:$D$1024,"&lt;&gt;"&amp;"在籍者")&gt;0,1,0)</f>
        <v>0</v>
      </c>
      <c r="W44" s="183">
        <f>IF(SUMIFS(障害学生情報入力シート!AP$25:AP$1024,障害学生情報入力シート!$G$25:$G$1024,$C178,障害学生情報入力シート!$H$25:$H$1024,$D178,障害学生情報入力シート!$D$25:$D$1024,"&lt;&gt;"&amp;"",障害学生情報入力シート!$D$25:$D$1024,"&lt;&gt;"&amp;"在籍者")&gt;0,1,0)</f>
        <v>0</v>
      </c>
      <c r="X44" s="183">
        <f>IF(SUMIFS(障害学生情報入力シート!AQ$25:AQ$1024,障害学生情報入力シート!$G$25:$G$1024,$C178,障害学生情報入力シート!$H$25:$H$1024,$D178,障害学生情報入力シート!$D$25:$D$1024,"&lt;&gt;"&amp;"",障害学生情報入力シート!$D$25:$D$1024,"&lt;&gt;"&amp;"在籍者")&gt;0,1,0)</f>
        <v>0</v>
      </c>
      <c r="Y44" s="183">
        <f>IF(SUMIFS(障害学生情報入力シート!AR$25:AR$1024,障害学生情報入力シート!$G$25:$G$1024,$C178,障害学生情報入力シート!$H$25:$H$1024,$D178,障害学生情報入力シート!$D$25:$D$1024,"&lt;&gt;"&amp;"",障害学生情報入力シート!$D$25:$D$1024,"&lt;&gt;"&amp;"在籍者")&gt;0,1,0)</f>
        <v>0</v>
      </c>
      <c r="Z44" s="184">
        <f>IF(SUMIFS(障害学生情報入力シート!AS$25:AS$1024,障害学生情報入力シート!$G$25:$G$1024,$C178,障害学生情報入力シート!$H$25:$H$1024,$D178,障害学生情報入力シート!$D$25:$D$1024,"&lt;&gt;"&amp;"",障害学生情報入力シート!$D$25:$D$1024,"&lt;&gt;"&amp;"在籍者")&gt;0,1,0)</f>
        <v>0</v>
      </c>
      <c r="AA44" s="185">
        <f>IF(SUMIFS(障害学生情報入力シート!AT$25:AT$1024,障害学生情報入力シート!$AU$25:$AU$1024,"&lt;&gt;"&amp;"",障害学生情報入力シート!$G$25:$G$1024,$C178,障害学生情報入力シート!$H$25:$H$1024,$D178,障害学生情報入力シート!$D$25:$D$1024,"&lt;&gt;"&amp;"",障害学生情報入力シート!$D$25:$D$1024,"&lt;&gt;"&amp;"在籍者")&gt;0,1,0)</f>
        <v>0</v>
      </c>
    </row>
    <row r="45" spans="1:33" s="44" customFormat="1" ht="13.5" customHeight="1" thickTop="1" thickBot="1" x14ac:dyDescent="0.45">
      <c r="A45" s="1373"/>
      <c r="B45" s="1374"/>
      <c r="C45" s="1379" t="s">
        <v>28</v>
      </c>
      <c r="D45" s="1380"/>
      <c r="E45" s="182">
        <f>IF(SUMIFS(障害学生情報入力シート!X$25:X$1024,障害学生情報入力シート!$G$25:$G$1024,$C179,障害学生情報入力シート!$H$25:$H$1024,$D179,障害学生情報入力シート!$D$25:$D$1024,"&lt;&gt;"&amp;"",障害学生情報入力シート!$D$25:$D$1024,"&lt;&gt;"&amp;"在籍者")&gt;0,1,0)</f>
        <v>0</v>
      </c>
      <c r="F45" s="183">
        <f>IF(SUMIFS(障害学生情報入力シート!Y$25:Y$1024,障害学生情報入力シート!$G$25:$G$1024,$C179,障害学生情報入力シート!$H$25:$H$1024,$D179,障害学生情報入力シート!$D$25:$D$1024,"&lt;&gt;"&amp;"",障害学生情報入力シート!$D$25:$D$1024,"&lt;&gt;"&amp;"在籍者")&gt;0,1,0)</f>
        <v>0</v>
      </c>
      <c r="G45" s="183">
        <f>IF(SUMIFS(障害学生情報入力シート!Z$25:Z$1024,障害学生情報入力シート!$G$25:$G$1024,$C179,障害学生情報入力シート!$H$25:$H$1024,$D179,障害学生情報入力シート!$D$25:$D$1024,"&lt;&gt;"&amp;"",障害学生情報入力シート!$D$25:$D$1024,"&lt;&gt;"&amp;"在籍者")&gt;0,1,0)</f>
        <v>0</v>
      </c>
      <c r="H45" s="183">
        <f>IF(SUMIFS(障害学生情報入力シート!AA$25:AA$1024,障害学生情報入力シート!$G$25:$G$1024,$C179,障害学生情報入力シート!$H$25:$H$1024,$D179,障害学生情報入力シート!$D$25:$D$1024,"&lt;&gt;"&amp;"",障害学生情報入力シート!$D$25:$D$1024,"&lt;&gt;"&amp;"在籍者")&gt;0,1,0)</f>
        <v>0</v>
      </c>
      <c r="I45" s="183">
        <f>IF(SUMIFS(障害学生情報入力シート!AB$25:AB$1024,障害学生情報入力シート!$G$25:$G$1024,$C179,障害学生情報入力シート!$H$25:$H$1024,$D179,障害学生情報入力シート!$D$25:$D$1024,"&lt;&gt;"&amp;"",障害学生情報入力シート!$D$25:$D$1024,"&lt;&gt;"&amp;"在籍者")&gt;0,1,0)</f>
        <v>0</v>
      </c>
      <c r="J45" s="183">
        <f>IF(SUMIFS(障害学生情報入力シート!AC$25:AC$1024,障害学生情報入力シート!$G$25:$G$1024,$C179,障害学生情報入力シート!$H$25:$H$1024,$D179,障害学生情報入力シート!$D$25:$D$1024,"&lt;&gt;"&amp;"",障害学生情報入力シート!$D$25:$D$1024,"&lt;&gt;"&amp;"在籍者")&gt;0,1,0)</f>
        <v>0</v>
      </c>
      <c r="K45" s="183">
        <f>IF(SUMIFS(障害学生情報入力シート!AD$25:AD$1024,障害学生情報入力シート!$G$25:$G$1024,$C179,障害学生情報入力シート!$H$25:$H$1024,$D179,障害学生情報入力シート!$D$25:$D$1024,"&lt;&gt;"&amp;"",障害学生情報入力シート!$D$25:$D$1024,"&lt;&gt;"&amp;"在籍者")&gt;0,1,0)</f>
        <v>0</v>
      </c>
      <c r="L45" s="183">
        <f>IF(SUMIFS(障害学生情報入力シート!AE$25:AE$1024,障害学生情報入力シート!$G$25:$G$1024,$C179,障害学生情報入力シート!$H$25:$H$1024,$D179,障害学生情報入力シート!$D$25:$D$1024,"&lt;&gt;"&amp;"",障害学生情報入力シート!$D$25:$D$1024,"&lt;&gt;"&amp;"在籍者")&gt;0,1,0)</f>
        <v>0</v>
      </c>
      <c r="M45" s="183">
        <f>IF(SUMIFS(障害学生情報入力シート!AF$25:AF$1024,障害学生情報入力シート!$G$25:$G$1024,$C179,障害学生情報入力シート!$H$25:$H$1024,$D179,障害学生情報入力シート!$D$25:$D$1024,"&lt;&gt;"&amp;"",障害学生情報入力シート!$D$25:$D$1024,"&lt;&gt;"&amp;"在籍者")&gt;0,1,0)</f>
        <v>0</v>
      </c>
      <c r="N45" s="183">
        <f>IF(SUMIFS(障害学生情報入力シート!AG$25:AG$1024,障害学生情報入力シート!$G$25:$G$1024,$C179,障害学生情報入力シート!$H$25:$H$1024,$D179,障害学生情報入力シート!$D$25:$D$1024,"&lt;&gt;"&amp;"",障害学生情報入力シート!$D$25:$D$1024,"&lt;&gt;"&amp;"在籍者")&gt;0,1,0)</f>
        <v>0</v>
      </c>
      <c r="O45" s="183">
        <f>IF(SUMIFS(障害学生情報入力シート!AH$25:AH$1024,障害学生情報入力シート!$G$25:$G$1024,$C179,障害学生情報入力シート!$H$25:$H$1024,$D179,障害学生情報入力シート!$D$25:$D$1024,"&lt;&gt;"&amp;"",障害学生情報入力シート!$D$25:$D$1024,"&lt;&gt;"&amp;"在籍者")&gt;0,1,0)</f>
        <v>0</v>
      </c>
      <c r="P45" s="183">
        <f>IF(SUMIFS(障害学生情報入力シート!AI$25:AI$1024,障害学生情報入力シート!$G$25:$G$1024,$C179,障害学生情報入力シート!$H$25:$H$1024,$D179,障害学生情報入力シート!$D$25:$D$1024,"&lt;&gt;"&amp;"",障害学生情報入力シート!$D$25:$D$1024,"&lt;&gt;"&amp;"在籍者")&gt;0,1,0)</f>
        <v>0</v>
      </c>
      <c r="Q45" s="183">
        <f>IF(SUMIFS(障害学生情報入力シート!AJ$25:AJ$1024,障害学生情報入力シート!$G$25:$G$1024,$C179,障害学生情報入力シート!$H$25:$H$1024,$D179,障害学生情報入力シート!$D$25:$D$1024,"&lt;&gt;"&amp;"",障害学生情報入力シート!$D$25:$D$1024,"&lt;&gt;"&amp;"在籍者")&gt;0,1,0)</f>
        <v>0</v>
      </c>
      <c r="R45" s="183">
        <f>IF(SUMIFS(障害学生情報入力シート!AK$25:AK$1024,障害学生情報入力シート!$G$25:$G$1024,$C179,障害学生情報入力シート!$H$25:$H$1024,$D179,障害学生情報入力シート!$D$25:$D$1024,"&lt;&gt;"&amp;"",障害学生情報入力シート!$D$25:$D$1024,"&lt;&gt;"&amp;"在籍者")&gt;0,1,0)</f>
        <v>0</v>
      </c>
      <c r="S45" s="183">
        <f>IF(SUMIFS(障害学生情報入力シート!AL$25:AL$1024,障害学生情報入力シート!$G$25:$G$1024,$C179,障害学生情報入力シート!$H$25:$H$1024,$D179,障害学生情報入力シート!$D$25:$D$1024,"&lt;&gt;"&amp;"",障害学生情報入力シート!$D$25:$D$1024,"&lt;&gt;"&amp;"在籍者")&gt;0,1,0)</f>
        <v>0</v>
      </c>
      <c r="T45" s="183">
        <f>IF(SUMIFS(障害学生情報入力シート!AM$25:AM$1024,障害学生情報入力シート!$G$25:$G$1024,$C179,障害学生情報入力シート!$H$25:$H$1024,$D179,障害学生情報入力シート!$D$25:$D$1024,"&lt;&gt;"&amp;"",障害学生情報入力シート!$D$25:$D$1024,"&lt;&gt;"&amp;"在籍者")&gt;0,1,0)</f>
        <v>0</v>
      </c>
      <c r="U45" s="183">
        <f>IF(SUMIFS(障害学生情報入力シート!AN$25:AN$1024,障害学生情報入力シート!$G$25:$G$1024,$C179,障害学生情報入力シート!$H$25:$H$1024,$D179,障害学生情報入力シート!$D$25:$D$1024,"&lt;&gt;"&amp;"",障害学生情報入力シート!$D$25:$D$1024,"&lt;&gt;"&amp;"在籍者")&gt;0,1,0)</f>
        <v>0</v>
      </c>
      <c r="V45" s="183">
        <f>IF(SUMIFS(障害学生情報入力シート!AO$25:AO$1024,障害学生情報入力シート!$G$25:$G$1024,$C179,障害学生情報入力シート!$H$25:$H$1024,$D179,障害学生情報入力シート!$D$25:$D$1024,"&lt;&gt;"&amp;"",障害学生情報入力シート!$D$25:$D$1024,"&lt;&gt;"&amp;"在籍者")&gt;0,1,0)</f>
        <v>0</v>
      </c>
      <c r="W45" s="183">
        <f>IF(SUMIFS(障害学生情報入力シート!AP$25:AP$1024,障害学生情報入力シート!$G$25:$G$1024,$C179,障害学生情報入力シート!$H$25:$H$1024,$D179,障害学生情報入力シート!$D$25:$D$1024,"&lt;&gt;"&amp;"",障害学生情報入力シート!$D$25:$D$1024,"&lt;&gt;"&amp;"在籍者")&gt;0,1,0)</f>
        <v>0</v>
      </c>
      <c r="X45" s="183">
        <f>IF(SUMIFS(障害学生情報入力シート!AQ$25:AQ$1024,障害学生情報入力シート!$G$25:$G$1024,$C179,障害学生情報入力シート!$H$25:$H$1024,$D179,障害学生情報入力シート!$D$25:$D$1024,"&lt;&gt;"&amp;"",障害学生情報入力シート!$D$25:$D$1024,"&lt;&gt;"&amp;"在籍者")&gt;0,1,0)</f>
        <v>0</v>
      </c>
      <c r="Y45" s="183">
        <f>IF(SUMIFS(障害学生情報入力シート!AR$25:AR$1024,障害学生情報入力シート!$G$25:$G$1024,$C179,障害学生情報入力シート!$H$25:$H$1024,$D179,障害学生情報入力シート!$D$25:$D$1024,"&lt;&gt;"&amp;"",障害学生情報入力シート!$D$25:$D$1024,"&lt;&gt;"&amp;"在籍者")&gt;0,1,0)</f>
        <v>0</v>
      </c>
      <c r="Z45" s="184">
        <f>IF(SUMIFS(障害学生情報入力シート!AS$25:AS$1024,障害学生情報入力シート!$G$25:$G$1024,$C179,障害学生情報入力シート!$H$25:$H$1024,$D179,障害学生情報入力シート!$D$25:$D$1024,"&lt;&gt;"&amp;"",障害学生情報入力シート!$D$25:$D$1024,"&lt;&gt;"&amp;"在籍者")&gt;0,1,0)</f>
        <v>0</v>
      </c>
      <c r="AA45" s="185">
        <f>IF(SUMIFS(障害学生情報入力シート!AT$25:AT$1024,障害学生情報入力シート!$AU$25:$AU$1024,"&lt;&gt;"&amp;"",障害学生情報入力シート!$G$25:$G$1024,$C179,障害学生情報入力シート!$H$25:$H$1024,$D179,障害学生情報入力シート!$D$25:$D$1024,"&lt;&gt;"&amp;"",障害学生情報入力シート!$D$25:$D$1024,"&lt;&gt;"&amp;"在籍者")&gt;0,1,0)</f>
        <v>0</v>
      </c>
    </row>
    <row r="46" spans="1:33" s="44" customFormat="1" ht="13.5" customHeight="1" thickTop="1" thickBot="1" x14ac:dyDescent="0.45">
      <c r="A46" s="1375"/>
      <c r="B46" s="1376"/>
      <c r="C46" s="1381" t="s">
        <v>231</v>
      </c>
      <c r="D46" s="1382"/>
      <c r="E46" s="182">
        <f>IF(SUMIFS(障害学生情報入力シート!X$25:X$1024,障害学生情報入力シート!$G$25:$G$1024,$C180,障害学生情報入力シート!$H$25:$H$1024,$D180,障害学生情報入力シート!$D$25:$D$1024,"&lt;&gt;"&amp;"",障害学生情報入力シート!$D$25:$D$1024,"&lt;&gt;"&amp;"在籍者")&gt;0,1,0)</f>
        <v>0</v>
      </c>
      <c r="F46" s="183">
        <f>IF(SUMIFS(障害学生情報入力シート!Y$25:Y$1024,障害学生情報入力シート!$G$25:$G$1024,$C180,障害学生情報入力シート!$H$25:$H$1024,$D180,障害学生情報入力シート!$D$25:$D$1024,"&lt;&gt;"&amp;"",障害学生情報入力シート!$D$25:$D$1024,"&lt;&gt;"&amp;"在籍者")&gt;0,1,0)</f>
        <v>0</v>
      </c>
      <c r="G46" s="183">
        <f>IF(SUMIFS(障害学生情報入力シート!Z$25:Z$1024,障害学生情報入力シート!$G$25:$G$1024,$C180,障害学生情報入力シート!$H$25:$H$1024,$D180,障害学生情報入力シート!$D$25:$D$1024,"&lt;&gt;"&amp;"",障害学生情報入力シート!$D$25:$D$1024,"&lt;&gt;"&amp;"在籍者")&gt;0,1,0)</f>
        <v>0</v>
      </c>
      <c r="H46" s="183">
        <f>IF(SUMIFS(障害学生情報入力シート!AA$25:AA$1024,障害学生情報入力シート!$G$25:$G$1024,$C180,障害学生情報入力シート!$H$25:$H$1024,$D180,障害学生情報入力シート!$D$25:$D$1024,"&lt;&gt;"&amp;"",障害学生情報入力シート!$D$25:$D$1024,"&lt;&gt;"&amp;"在籍者")&gt;0,1,0)</f>
        <v>0</v>
      </c>
      <c r="I46" s="183">
        <f>IF(SUMIFS(障害学生情報入力シート!AB$25:AB$1024,障害学生情報入力シート!$G$25:$G$1024,$C180,障害学生情報入力シート!$H$25:$H$1024,$D180,障害学生情報入力シート!$D$25:$D$1024,"&lt;&gt;"&amp;"",障害学生情報入力シート!$D$25:$D$1024,"&lt;&gt;"&amp;"在籍者")&gt;0,1,0)</f>
        <v>0</v>
      </c>
      <c r="J46" s="183">
        <f>IF(SUMIFS(障害学生情報入力シート!AC$25:AC$1024,障害学生情報入力シート!$G$25:$G$1024,$C180,障害学生情報入力シート!$H$25:$H$1024,$D180,障害学生情報入力シート!$D$25:$D$1024,"&lt;&gt;"&amp;"",障害学生情報入力シート!$D$25:$D$1024,"&lt;&gt;"&amp;"在籍者")&gt;0,1,0)</f>
        <v>0</v>
      </c>
      <c r="K46" s="183">
        <f>IF(SUMIFS(障害学生情報入力シート!AD$25:AD$1024,障害学生情報入力シート!$G$25:$G$1024,$C180,障害学生情報入力シート!$H$25:$H$1024,$D180,障害学生情報入力シート!$D$25:$D$1024,"&lt;&gt;"&amp;"",障害学生情報入力シート!$D$25:$D$1024,"&lt;&gt;"&amp;"在籍者")&gt;0,1,0)</f>
        <v>0</v>
      </c>
      <c r="L46" s="183">
        <f>IF(SUMIFS(障害学生情報入力シート!AE$25:AE$1024,障害学生情報入力シート!$G$25:$G$1024,$C180,障害学生情報入力シート!$H$25:$H$1024,$D180,障害学生情報入力シート!$D$25:$D$1024,"&lt;&gt;"&amp;"",障害学生情報入力シート!$D$25:$D$1024,"&lt;&gt;"&amp;"在籍者")&gt;0,1,0)</f>
        <v>0</v>
      </c>
      <c r="M46" s="183">
        <f>IF(SUMIFS(障害学生情報入力シート!AF$25:AF$1024,障害学生情報入力シート!$G$25:$G$1024,$C180,障害学生情報入力シート!$H$25:$H$1024,$D180,障害学生情報入力シート!$D$25:$D$1024,"&lt;&gt;"&amp;"",障害学生情報入力シート!$D$25:$D$1024,"&lt;&gt;"&amp;"在籍者")&gt;0,1,0)</f>
        <v>0</v>
      </c>
      <c r="N46" s="183">
        <f>IF(SUMIFS(障害学生情報入力シート!AG$25:AG$1024,障害学生情報入力シート!$G$25:$G$1024,$C180,障害学生情報入力シート!$H$25:$H$1024,$D180,障害学生情報入力シート!$D$25:$D$1024,"&lt;&gt;"&amp;"",障害学生情報入力シート!$D$25:$D$1024,"&lt;&gt;"&amp;"在籍者")&gt;0,1,0)</f>
        <v>0</v>
      </c>
      <c r="O46" s="183">
        <f>IF(SUMIFS(障害学生情報入力シート!AH$25:AH$1024,障害学生情報入力シート!$G$25:$G$1024,$C180,障害学生情報入力シート!$H$25:$H$1024,$D180,障害学生情報入力シート!$D$25:$D$1024,"&lt;&gt;"&amp;"",障害学生情報入力シート!$D$25:$D$1024,"&lt;&gt;"&amp;"在籍者")&gt;0,1,0)</f>
        <v>0</v>
      </c>
      <c r="P46" s="183">
        <f>IF(SUMIFS(障害学生情報入力シート!AI$25:AI$1024,障害学生情報入力シート!$G$25:$G$1024,$C180,障害学生情報入力シート!$H$25:$H$1024,$D180,障害学生情報入力シート!$D$25:$D$1024,"&lt;&gt;"&amp;"",障害学生情報入力シート!$D$25:$D$1024,"&lt;&gt;"&amp;"在籍者")&gt;0,1,0)</f>
        <v>0</v>
      </c>
      <c r="Q46" s="183">
        <f>IF(SUMIFS(障害学生情報入力シート!AJ$25:AJ$1024,障害学生情報入力シート!$G$25:$G$1024,$C180,障害学生情報入力シート!$H$25:$H$1024,$D180,障害学生情報入力シート!$D$25:$D$1024,"&lt;&gt;"&amp;"",障害学生情報入力シート!$D$25:$D$1024,"&lt;&gt;"&amp;"在籍者")&gt;0,1,0)</f>
        <v>0</v>
      </c>
      <c r="R46" s="183">
        <f>IF(SUMIFS(障害学生情報入力シート!AK$25:AK$1024,障害学生情報入力シート!$G$25:$G$1024,$C180,障害学生情報入力シート!$H$25:$H$1024,$D180,障害学生情報入力シート!$D$25:$D$1024,"&lt;&gt;"&amp;"",障害学生情報入力シート!$D$25:$D$1024,"&lt;&gt;"&amp;"在籍者")&gt;0,1,0)</f>
        <v>0</v>
      </c>
      <c r="S46" s="183">
        <f>IF(SUMIFS(障害学生情報入力シート!AL$25:AL$1024,障害学生情報入力シート!$G$25:$G$1024,$C180,障害学生情報入力シート!$H$25:$H$1024,$D180,障害学生情報入力シート!$D$25:$D$1024,"&lt;&gt;"&amp;"",障害学生情報入力シート!$D$25:$D$1024,"&lt;&gt;"&amp;"在籍者")&gt;0,1,0)</f>
        <v>0</v>
      </c>
      <c r="T46" s="183">
        <f>IF(SUMIFS(障害学生情報入力シート!AM$25:AM$1024,障害学生情報入力シート!$G$25:$G$1024,$C180,障害学生情報入力シート!$H$25:$H$1024,$D180,障害学生情報入力シート!$D$25:$D$1024,"&lt;&gt;"&amp;"",障害学生情報入力シート!$D$25:$D$1024,"&lt;&gt;"&amp;"在籍者")&gt;0,1,0)</f>
        <v>0</v>
      </c>
      <c r="U46" s="183">
        <f>IF(SUMIFS(障害学生情報入力シート!AN$25:AN$1024,障害学生情報入力シート!$G$25:$G$1024,$C180,障害学生情報入力シート!$H$25:$H$1024,$D180,障害学生情報入力シート!$D$25:$D$1024,"&lt;&gt;"&amp;"",障害学生情報入力シート!$D$25:$D$1024,"&lt;&gt;"&amp;"在籍者")&gt;0,1,0)</f>
        <v>0</v>
      </c>
      <c r="V46" s="183">
        <f>IF(SUMIFS(障害学生情報入力シート!AO$25:AO$1024,障害学生情報入力シート!$G$25:$G$1024,$C180,障害学生情報入力シート!$H$25:$H$1024,$D180,障害学生情報入力シート!$D$25:$D$1024,"&lt;&gt;"&amp;"",障害学生情報入力シート!$D$25:$D$1024,"&lt;&gt;"&amp;"在籍者")&gt;0,1,0)</f>
        <v>0</v>
      </c>
      <c r="W46" s="183">
        <f>IF(SUMIFS(障害学生情報入力シート!AP$25:AP$1024,障害学生情報入力シート!$G$25:$G$1024,$C180,障害学生情報入力シート!$H$25:$H$1024,$D180,障害学生情報入力シート!$D$25:$D$1024,"&lt;&gt;"&amp;"",障害学生情報入力シート!$D$25:$D$1024,"&lt;&gt;"&amp;"在籍者")&gt;0,1,0)</f>
        <v>0</v>
      </c>
      <c r="X46" s="183">
        <f>IF(SUMIFS(障害学生情報入力シート!AQ$25:AQ$1024,障害学生情報入力シート!$G$25:$G$1024,$C180,障害学生情報入力シート!$H$25:$H$1024,$D180,障害学生情報入力シート!$D$25:$D$1024,"&lt;&gt;"&amp;"",障害学生情報入力シート!$D$25:$D$1024,"&lt;&gt;"&amp;"在籍者")&gt;0,1,0)</f>
        <v>0</v>
      </c>
      <c r="Y46" s="183">
        <f>IF(SUMIFS(障害学生情報入力シート!AR$25:AR$1024,障害学生情報入力シート!$G$25:$G$1024,$C180,障害学生情報入力シート!$H$25:$H$1024,$D180,障害学生情報入力シート!$D$25:$D$1024,"&lt;&gt;"&amp;"",障害学生情報入力シート!$D$25:$D$1024,"&lt;&gt;"&amp;"在籍者")&gt;0,1,0)</f>
        <v>0</v>
      </c>
      <c r="Z46" s="184">
        <f>IF(SUMIFS(障害学生情報入力シート!AS$25:AS$1024,障害学生情報入力シート!$G$25:$G$1024,$C180,障害学生情報入力シート!$H$25:$H$1024,$D180,障害学生情報入力シート!$D$25:$D$1024,"&lt;&gt;"&amp;"",障害学生情報入力シート!$D$25:$D$1024,"&lt;&gt;"&amp;"在籍者")&gt;0,1,0)</f>
        <v>0</v>
      </c>
      <c r="AA46" s="185">
        <f>IF(SUMIFS(障害学生情報入力シート!AT$25:AT$1024,障害学生情報入力シート!$AU$25:$AU$1024,"&lt;&gt;"&amp;"",障害学生情報入力シート!$G$25:$G$1024,$C180,障害学生情報入力シート!$H$25:$H$1024,$D180,障害学生情報入力シート!$D$25:$D$1024,"&lt;&gt;"&amp;"",障害学生情報入力シート!$D$25:$D$1024,"&lt;&gt;"&amp;"在籍者")&gt;0,1,0)</f>
        <v>0</v>
      </c>
    </row>
    <row r="47" spans="1:33" s="44" customFormat="1" ht="13.5" customHeight="1" thickTop="1" thickBot="1" x14ac:dyDescent="0.45">
      <c r="A47" s="1383" t="s">
        <v>232</v>
      </c>
      <c r="B47" s="1384"/>
      <c r="C47" s="1389" t="s">
        <v>233</v>
      </c>
      <c r="D47" s="1390"/>
      <c r="E47" s="182">
        <f>IF(SUMIFS(障害学生情報入力シート!X$25:X$1024,障害学生情報入力シート!$G$25:$G$1024,$C181,障害学生情報入力シート!$H$25:$H$1024,$D181,障害学生情報入力シート!$D$25:$D$1024,"&lt;&gt;"&amp;"",障害学生情報入力シート!$D$25:$D$1024,"&lt;&gt;"&amp;"在籍者")&gt;0,1,0)</f>
        <v>0</v>
      </c>
      <c r="F47" s="183">
        <f>IF(SUMIFS(障害学生情報入力シート!Y$25:Y$1024,障害学生情報入力シート!$G$25:$G$1024,$C181,障害学生情報入力シート!$H$25:$H$1024,$D181,障害学生情報入力シート!$D$25:$D$1024,"&lt;&gt;"&amp;"",障害学生情報入力シート!$D$25:$D$1024,"&lt;&gt;"&amp;"在籍者")&gt;0,1,0)</f>
        <v>0</v>
      </c>
      <c r="G47" s="183">
        <f>IF(SUMIFS(障害学生情報入力シート!Z$25:Z$1024,障害学生情報入力シート!$G$25:$G$1024,$C181,障害学生情報入力シート!$H$25:$H$1024,$D181,障害学生情報入力シート!$D$25:$D$1024,"&lt;&gt;"&amp;"",障害学生情報入力シート!$D$25:$D$1024,"&lt;&gt;"&amp;"在籍者")&gt;0,1,0)</f>
        <v>0</v>
      </c>
      <c r="H47" s="183">
        <f>IF(SUMIFS(障害学生情報入力シート!AA$25:AA$1024,障害学生情報入力シート!$G$25:$G$1024,$C181,障害学生情報入力シート!$H$25:$H$1024,$D181,障害学生情報入力シート!$D$25:$D$1024,"&lt;&gt;"&amp;"",障害学生情報入力シート!$D$25:$D$1024,"&lt;&gt;"&amp;"在籍者")&gt;0,1,0)</f>
        <v>0</v>
      </c>
      <c r="I47" s="183">
        <f>IF(SUMIFS(障害学生情報入力シート!AB$25:AB$1024,障害学生情報入力シート!$G$25:$G$1024,$C181,障害学生情報入力シート!$H$25:$H$1024,$D181,障害学生情報入力シート!$D$25:$D$1024,"&lt;&gt;"&amp;"",障害学生情報入力シート!$D$25:$D$1024,"&lt;&gt;"&amp;"在籍者")&gt;0,1,0)</f>
        <v>0</v>
      </c>
      <c r="J47" s="183">
        <f>IF(SUMIFS(障害学生情報入力シート!AC$25:AC$1024,障害学生情報入力シート!$G$25:$G$1024,$C181,障害学生情報入力シート!$H$25:$H$1024,$D181,障害学生情報入力シート!$D$25:$D$1024,"&lt;&gt;"&amp;"",障害学生情報入力シート!$D$25:$D$1024,"&lt;&gt;"&amp;"在籍者")&gt;0,1,0)</f>
        <v>0</v>
      </c>
      <c r="K47" s="183">
        <f>IF(SUMIFS(障害学生情報入力シート!AD$25:AD$1024,障害学生情報入力シート!$G$25:$G$1024,$C181,障害学生情報入力シート!$H$25:$H$1024,$D181,障害学生情報入力シート!$D$25:$D$1024,"&lt;&gt;"&amp;"",障害学生情報入力シート!$D$25:$D$1024,"&lt;&gt;"&amp;"在籍者")&gt;0,1,0)</f>
        <v>0</v>
      </c>
      <c r="L47" s="183">
        <f>IF(SUMIFS(障害学生情報入力シート!AE$25:AE$1024,障害学生情報入力シート!$G$25:$G$1024,$C181,障害学生情報入力シート!$H$25:$H$1024,$D181,障害学生情報入力シート!$D$25:$D$1024,"&lt;&gt;"&amp;"",障害学生情報入力シート!$D$25:$D$1024,"&lt;&gt;"&amp;"在籍者")&gt;0,1,0)</f>
        <v>0</v>
      </c>
      <c r="M47" s="183">
        <f>IF(SUMIFS(障害学生情報入力シート!AF$25:AF$1024,障害学生情報入力シート!$G$25:$G$1024,$C181,障害学生情報入力シート!$H$25:$H$1024,$D181,障害学生情報入力シート!$D$25:$D$1024,"&lt;&gt;"&amp;"",障害学生情報入力シート!$D$25:$D$1024,"&lt;&gt;"&amp;"在籍者")&gt;0,1,0)</f>
        <v>0</v>
      </c>
      <c r="N47" s="183">
        <f>IF(SUMIFS(障害学生情報入力シート!AG$25:AG$1024,障害学生情報入力シート!$G$25:$G$1024,$C181,障害学生情報入力シート!$H$25:$H$1024,$D181,障害学生情報入力シート!$D$25:$D$1024,"&lt;&gt;"&amp;"",障害学生情報入力シート!$D$25:$D$1024,"&lt;&gt;"&amp;"在籍者")&gt;0,1,0)</f>
        <v>0</v>
      </c>
      <c r="O47" s="183">
        <f>IF(SUMIFS(障害学生情報入力シート!AH$25:AH$1024,障害学生情報入力シート!$G$25:$G$1024,$C181,障害学生情報入力シート!$H$25:$H$1024,$D181,障害学生情報入力シート!$D$25:$D$1024,"&lt;&gt;"&amp;"",障害学生情報入力シート!$D$25:$D$1024,"&lt;&gt;"&amp;"在籍者")&gt;0,1,0)</f>
        <v>0</v>
      </c>
      <c r="P47" s="183">
        <f>IF(SUMIFS(障害学生情報入力シート!AI$25:AI$1024,障害学生情報入力シート!$G$25:$G$1024,$C181,障害学生情報入力シート!$H$25:$H$1024,$D181,障害学生情報入力シート!$D$25:$D$1024,"&lt;&gt;"&amp;"",障害学生情報入力シート!$D$25:$D$1024,"&lt;&gt;"&amp;"在籍者")&gt;0,1,0)</f>
        <v>0</v>
      </c>
      <c r="Q47" s="183">
        <f>IF(SUMIFS(障害学生情報入力シート!AJ$25:AJ$1024,障害学生情報入力シート!$G$25:$G$1024,$C181,障害学生情報入力シート!$H$25:$H$1024,$D181,障害学生情報入力シート!$D$25:$D$1024,"&lt;&gt;"&amp;"",障害学生情報入力シート!$D$25:$D$1024,"&lt;&gt;"&amp;"在籍者")&gt;0,1,0)</f>
        <v>0</v>
      </c>
      <c r="R47" s="183">
        <f>IF(SUMIFS(障害学生情報入力シート!AK$25:AK$1024,障害学生情報入力シート!$G$25:$G$1024,$C181,障害学生情報入力シート!$H$25:$H$1024,$D181,障害学生情報入力シート!$D$25:$D$1024,"&lt;&gt;"&amp;"",障害学生情報入力シート!$D$25:$D$1024,"&lt;&gt;"&amp;"在籍者")&gt;0,1,0)</f>
        <v>0</v>
      </c>
      <c r="S47" s="183">
        <f>IF(SUMIFS(障害学生情報入力シート!AL$25:AL$1024,障害学生情報入力シート!$G$25:$G$1024,$C181,障害学生情報入力シート!$H$25:$H$1024,$D181,障害学生情報入力シート!$D$25:$D$1024,"&lt;&gt;"&amp;"",障害学生情報入力シート!$D$25:$D$1024,"&lt;&gt;"&amp;"在籍者")&gt;0,1,0)</f>
        <v>0</v>
      </c>
      <c r="T47" s="183">
        <f>IF(SUMIFS(障害学生情報入力シート!AM$25:AM$1024,障害学生情報入力シート!$G$25:$G$1024,$C181,障害学生情報入力シート!$H$25:$H$1024,$D181,障害学生情報入力シート!$D$25:$D$1024,"&lt;&gt;"&amp;"",障害学生情報入力シート!$D$25:$D$1024,"&lt;&gt;"&amp;"在籍者")&gt;0,1,0)</f>
        <v>0</v>
      </c>
      <c r="U47" s="183">
        <f>IF(SUMIFS(障害学生情報入力シート!AN$25:AN$1024,障害学生情報入力シート!$G$25:$G$1024,$C181,障害学生情報入力シート!$H$25:$H$1024,$D181,障害学生情報入力シート!$D$25:$D$1024,"&lt;&gt;"&amp;"",障害学生情報入力シート!$D$25:$D$1024,"&lt;&gt;"&amp;"在籍者")&gt;0,1,0)</f>
        <v>0</v>
      </c>
      <c r="V47" s="183">
        <f>IF(SUMIFS(障害学生情報入力シート!AO$25:AO$1024,障害学生情報入力シート!$G$25:$G$1024,$C181,障害学生情報入力シート!$H$25:$H$1024,$D181,障害学生情報入力シート!$D$25:$D$1024,"&lt;&gt;"&amp;"",障害学生情報入力シート!$D$25:$D$1024,"&lt;&gt;"&amp;"在籍者")&gt;0,1,0)</f>
        <v>0</v>
      </c>
      <c r="W47" s="183">
        <f>IF(SUMIFS(障害学生情報入力シート!AP$25:AP$1024,障害学生情報入力シート!$G$25:$G$1024,$C181,障害学生情報入力シート!$H$25:$H$1024,$D181,障害学生情報入力シート!$D$25:$D$1024,"&lt;&gt;"&amp;"",障害学生情報入力シート!$D$25:$D$1024,"&lt;&gt;"&amp;"在籍者")&gt;0,1,0)</f>
        <v>0</v>
      </c>
      <c r="X47" s="183">
        <f>IF(SUMIFS(障害学生情報入力シート!AQ$25:AQ$1024,障害学生情報入力シート!$G$25:$G$1024,$C181,障害学生情報入力シート!$H$25:$H$1024,$D181,障害学生情報入力シート!$D$25:$D$1024,"&lt;&gt;"&amp;"",障害学生情報入力シート!$D$25:$D$1024,"&lt;&gt;"&amp;"在籍者")&gt;0,1,0)</f>
        <v>0</v>
      </c>
      <c r="Y47" s="183">
        <f>IF(SUMIFS(障害学生情報入力シート!AR$25:AR$1024,障害学生情報入力シート!$G$25:$G$1024,$C181,障害学生情報入力シート!$H$25:$H$1024,$D181,障害学生情報入力シート!$D$25:$D$1024,"&lt;&gt;"&amp;"",障害学生情報入力シート!$D$25:$D$1024,"&lt;&gt;"&amp;"在籍者")&gt;0,1,0)</f>
        <v>0</v>
      </c>
      <c r="Z47" s="184">
        <f>IF(SUMIFS(障害学生情報入力シート!AS$25:AS$1024,障害学生情報入力シート!$G$25:$G$1024,$C181,障害学生情報入力シート!$H$25:$H$1024,$D181,障害学生情報入力シート!$D$25:$D$1024,"&lt;&gt;"&amp;"",障害学生情報入力シート!$D$25:$D$1024,"&lt;&gt;"&amp;"在籍者")&gt;0,1,0)</f>
        <v>0</v>
      </c>
      <c r="AA47" s="185">
        <f>IF(SUMIFS(障害学生情報入力シート!AT$25:AT$1024,障害学生情報入力シート!$AU$25:$AU$1024,"&lt;&gt;"&amp;"",障害学生情報入力シート!$G$25:$G$1024,$C181,障害学生情報入力シート!$H$25:$H$1024,$D181,障害学生情報入力シート!$D$25:$D$1024,"&lt;&gt;"&amp;"",障害学生情報入力シート!$D$25:$D$1024,"&lt;&gt;"&amp;"在籍者")&gt;0,1,0)</f>
        <v>0</v>
      </c>
    </row>
    <row r="48" spans="1:33" s="44" customFormat="1" ht="13.5" customHeight="1" thickTop="1" thickBot="1" x14ac:dyDescent="0.45">
      <c r="A48" s="1385"/>
      <c r="B48" s="1386"/>
      <c r="C48" s="1391" t="s">
        <v>234</v>
      </c>
      <c r="D48" s="1392"/>
      <c r="E48" s="182">
        <f>IF(SUMIFS(障害学生情報入力シート!X$25:X$1024,障害学生情報入力シート!$G$25:$G$1024,$C182,障害学生情報入力シート!$H$25:$H$1024,$D182,障害学生情報入力シート!$D$25:$D$1024,"&lt;&gt;"&amp;"",障害学生情報入力シート!$D$25:$D$1024,"&lt;&gt;"&amp;"在籍者")&gt;0,1,0)</f>
        <v>0</v>
      </c>
      <c r="F48" s="183">
        <f>IF(SUMIFS(障害学生情報入力シート!Y$25:Y$1024,障害学生情報入力シート!$G$25:$G$1024,$C182,障害学生情報入力シート!$H$25:$H$1024,$D182,障害学生情報入力シート!$D$25:$D$1024,"&lt;&gt;"&amp;"",障害学生情報入力シート!$D$25:$D$1024,"&lt;&gt;"&amp;"在籍者")&gt;0,1,0)</f>
        <v>0</v>
      </c>
      <c r="G48" s="183">
        <f>IF(SUMIFS(障害学生情報入力シート!Z$25:Z$1024,障害学生情報入力シート!$G$25:$G$1024,$C182,障害学生情報入力シート!$H$25:$H$1024,$D182,障害学生情報入力シート!$D$25:$D$1024,"&lt;&gt;"&amp;"",障害学生情報入力シート!$D$25:$D$1024,"&lt;&gt;"&amp;"在籍者")&gt;0,1,0)</f>
        <v>0</v>
      </c>
      <c r="H48" s="183">
        <f>IF(SUMIFS(障害学生情報入力シート!AA$25:AA$1024,障害学生情報入力シート!$G$25:$G$1024,$C182,障害学生情報入力シート!$H$25:$H$1024,$D182,障害学生情報入力シート!$D$25:$D$1024,"&lt;&gt;"&amp;"",障害学生情報入力シート!$D$25:$D$1024,"&lt;&gt;"&amp;"在籍者")&gt;0,1,0)</f>
        <v>0</v>
      </c>
      <c r="I48" s="183">
        <f>IF(SUMIFS(障害学生情報入力シート!AB$25:AB$1024,障害学生情報入力シート!$G$25:$G$1024,$C182,障害学生情報入力シート!$H$25:$H$1024,$D182,障害学生情報入力シート!$D$25:$D$1024,"&lt;&gt;"&amp;"",障害学生情報入力シート!$D$25:$D$1024,"&lt;&gt;"&amp;"在籍者")&gt;0,1,0)</f>
        <v>0</v>
      </c>
      <c r="J48" s="183">
        <f>IF(SUMIFS(障害学生情報入力シート!AC$25:AC$1024,障害学生情報入力シート!$G$25:$G$1024,$C182,障害学生情報入力シート!$H$25:$H$1024,$D182,障害学生情報入力シート!$D$25:$D$1024,"&lt;&gt;"&amp;"",障害学生情報入力シート!$D$25:$D$1024,"&lt;&gt;"&amp;"在籍者")&gt;0,1,0)</f>
        <v>0</v>
      </c>
      <c r="K48" s="183">
        <f>IF(SUMIFS(障害学生情報入力シート!AD$25:AD$1024,障害学生情報入力シート!$G$25:$G$1024,$C182,障害学生情報入力シート!$H$25:$H$1024,$D182,障害学生情報入力シート!$D$25:$D$1024,"&lt;&gt;"&amp;"",障害学生情報入力シート!$D$25:$D$1024,"&lt;&gt;"&amp;"在籍者")&gt;0,1,0)</f>
        <v>0</v>
      </c>
      <c r="L48" s="183">
        <f>IF(SUMIFS(障害学生情報入力シート!AE$25:AE$1024,障害学生情報入力シート!$G$25:$G$1024,$C182,障害学生情報入力シート!$H$25:$H$1024,$D182,障害学生情報入力シート!$D$25:$D$1024,"&lt;&gt;"&amp;"",障害学生情報入力シート!$D$25:$D$1024,"&lt;&gt;"&amp;"在籍者")&gt;0,1,0)</f>
        <v>0</v>
      </c>
      <c r="M48" s="183">
        <f>IF(SUMIFS(障害学生情報入力シート!AF$25:AF$1024,障害学生情報入力シート!$G$25:$G$1024,$C182,障害学生情報入力シート!$H$25:$H$1024,$D182,障害学生情報入力シート!$D$25:$D$1024,"&lt;&gt;"&amp;"",障害学生情報入力シート!$D$25:$D$1024,"&lt;&gt;"&amp;"在籍者")&gt;0,1,0)</f>
        <v>0</v>
      </c>
      <c r="N48" s="183">
        <f>IF(SUMIFS(障害学生情報入力シート!AG$25:AG$1024,障害学生情報入力シート!$G$25:$G$1024,$C182,障害学生情報入力シート!$H$25:$H$1024,$D182,障害学生情報入力シート!$D$25:$D$1024,"&lt;&gt;"&amp;"",障害学生情報入力シート!$D$25:$D$1024,"&lt;&gt;"&amp;"在籍者")&gt;0,1,0)</f>
        <v>0</v>
      </c>
      <c r="O48" s="183">
        <f>IF(SUMIFS(障害学生情報入力シート!AH$25:AH$1024,障害学生情報入力シート!$G$25:$G$1024,$C182,障害学生情報入力シート!$H$25:$H$1024,$D182,障害学生情報入力シート!$D$25:$D$1024,"&lt;&gt;"&amp;"",障害学生情報入力シート!$D$25:$D$1024,"&lt;&gt;"&amp;"在籍者")&gt;0,1,0)</f>
        <v>0</v>
      </c>
      <c r="P48" s="183">
        <f>IF(SUMIFS(障害学生情報入力シート!AI$25:AI$1024,障害学生情報入力シート!$G$25:$G$1024,$C182,障害学生情報入力シート!$H$25:$H$1024,$D182,障害学生情報入力シート!$D$25:$D$1024,"&lt;&gt;"&amp;"",障害学生情報入力シート!$D$25:$D$1024,"&lt;&gt;"&amp;"在籍者")&gt;0,1,0)</f>
        <v>0</v>
      </c>
      <c r="Q48" s="183">
        <f>IF(SUMIFS(障害学生情報入力シート!AJ$25:AJ$1024,障害学生情報入力シート!$G$25:$G$1024,$C182,障害学生情報入力シート!$H$25:$H$1024,$D182,障害学生情報入力シート!$D$25:$D$1024,"&lt;&gt;"&amp;"",障害学生情報入力シート!$D$25:$D$1024,"&lt;&gt;"&amp;"在籍者")&gt;0,1,0)</f>
        <v>0</v>
      </c>
      <c r="R48" s="183">
        <f>IF(SUMIFS(障害学生情報入力シート!AK$25:AK$1024,障害学生情報入力シート!$G$25:$G$1024,$C182,障害学生情報入力シート!$H$25:$H$1024,$D182,障害学生情報入力シート!$D$25:$D$1024,"&lt;&gt;"&amp;"",障害学生情報入力シート!$D$25:$D$1024,"&lt;&gt;"&amp;"在籍者")&gt;0,1,0)</f>
        <v>0</v>
      </c>
      <c r="S48" s="183">
        <f>IF(SUMIFS(障害学生情報入力シート!AL$25:AL$1024,障害学生情報入力シート!$G$25:$G$1024,$C182,障害学生情報入力シート!$H$25:$H$1024,$D182,障害学生情報入力シート!$D$25:$D$1024,"&lt;&gt;"&amp;"",障害学生情報入力シート!$D$25:$D$1024,"&lt;&gt;"&amp;"在籍者")&gt;0,1,0)</f>
        <v>0</v>
      </c>
      <c r="T48" s="183">
        <f>IF(SUMIFS(障害学生情報入力シート!AM$25:AM$1024,障害学生情報入力シート!$G$25:$G$1024,$C182,障害学生情報入力シート!$H$25:$H$1024,$D182,障害学生情報入力シート!$D$25:$D$1024,"&lt;&gt;"&amp;"",障害学生情報入力シート!$D$25:$D$1024,"&lt;&gt;"&amp;"在籍者")&gt;0,1,0)</f>
        <v>0</v>
      </c>
      <c r="U48" s="183">
        <f>IF(SUMIFS(障害学生情報入力シート!AN$25:AN$1024,障害学生情報入力シート!$G$25:$G$1024,$C182,障害学生情報入力シート!$H$25:$H$1024,$D182,障害学生情報入力シート!$D$25:$D$1024,"&lt;&gt;"&amp;"",障害学生情報入力シート!$D$25:$D$1024,"&lt;&gt;"&amp;"在籍者")&gt;0,1,0)</f>
        <v>0</v>
      </c>
      <c r="V48" s="183">
        <f>IF(SUMIFS(障害学生情報入力シート!AO$25:AO$1024,障害学生情報入力シート!$G$25:$G$1024,$C182,障害学生情報入力シート!$H$25:$H$1024,$D182,障害学生情報入力シート!$D$25:$D$1024,"&lt;&gt;"&amp;"",障害学生情報入力シート!$D$25:$D$1024,"&lt;&gt;"&amp;"在籍者")&gt;0,1,0)</f>
        <v>0</v>
      </c>
      <c r="W48" s="183">
        <f>IF(SUMIFS(障害学生情報入力シート!AP$25:AP$1024,障害学生情報入力シート!$G$25:$G$1024,$C182,障害学生情報入力シート!$H$25:$H$1024,$D182,障害学生情報入力シート!$D$25:$D$1024,"&lt;&gt;"&amp;"",障害学生情報入力シート!$D$25:$D$1024,"&lt;&gt;"&amp;"在籍者")&gt;0,1,0)</f>
        <v>0</v>
      </c>
      <c r="X48" s="183">
        <f>IF(SUMIFS(障害学生情報入力シート!AQ$25:AQ$1024,障害学生情報入力シート!$G$25:$G$1024,$C182,障害学生情報入力シート!$H$25:$H$1024,$D182,障害学生情報入力シート!$D$25:$D$1024,"&lt;&gt;"&amp;"",障害学生情報入力シート!$D$25:$D$1024,"&lt;&gt;"&amp;"在籍者")&gt;0,1,0)</f>
        <v>0</v>
      </c>
      <c r="Y48" s="183">
        <f>IF(SUMIFS(障害学生情報入力シート!AR$25:AR$1024,障害学生情報入力シート!$G$25:$G$1024,$C182,障害学生情報入力シート!$H$25:$H$1024,$D182,障害学生情報入力シート!$D$25:$D$1024,"&lt;&gt;"&amp;"",障害学生情報入力シート!$D$25:$D$1024,"&lt;&gt;"&amp;"在籍者")&gt;0,1,0)</f>
        <v>0</v>
      </c>
      <c r="Z48" s="184">
        <f>IF(SUMIFS(障害学生情報入力シート!AS$25:AS$1024,障害学生情報入力シート!$G$25:$G$1024,$C182,障害学生情報入力シート!$H$25:$H$1024,$D182,障害学生情報入力シート!$D$25:$D$1024,"&lt;&gt;"&amp;"",障害学生情報入力シート!$D$25:$D$1024,"&lt;&gt;"&amp;"在籍者")&gt;0,1,0)</f>
        <v>0</v>
      </c>
      <c r="AA48" s="185">
        <f>IF(SUMIFS(障害学生情報入力シート!AT$25:AT$1024,障害学生情報入力シート!$AU$25:$AU$1024,"&lt;&gt;"&amp;"",障害学生情報入力シート!$G$25:$G$1024,$C182,障害学生情報入力シート!$H$25:$H$1024,$D182,障害学生情報入力シート!$D$25:$D$1024,"&lt;&gt;"&amp;"",障害学生情報入力シート!$D$25:$D$1024,"&lt;&gt;"&amp;"在籍者")&gt;0,1,0)</f>
        <v>0</v>
      </c>
    </row>
    <row r="49" spans="1:27" s="44" customFormat="1" ht="13.5" customHeight="1" thickTop="1" thickBot="1" x14ac:dyDescent="0.45">
      <c r="A49" s="1385"/>
      <c r="B49" s="1386"/>
      <c r="C49" s="1391" t="s">
        <v>235</v>
      </c>
      <c r="D49" s="1392"/>
      <c r="E49" s="182">
        <f>IF(SUMIFS(障害学生情報入力シート!X$25:X$1024,障害学生情報入力シート!$G$25:$G$1024,$C183,障害学生情報入力シート!$H$25:$H$1024,$D183,障害学生情報入力シート!$D$25:$D$1024,"&lt;&gt;"&amp;"",障害学生情報入力シート!$D$25:$D$1024,"&lt;&gt;"&amp;"在籍者")&gt;0,1,0)</f>
        <v>0</v>
      </c>
      <c r="F49" s="183">
        <f>IF(SUMIFS(障害学生情報入力シート!Y$25:Y$1024,障害学生情報入力シート!$G$25:$G$1024,$C183,障害学生情報入力シート!$H$25:$H$1024,$D183,障害学生情報入力シート!$D$25:$D$1024,"&lt;&gt;"&amp;"",障害学生情報入力シート!$D$25:$D$1024,"&lt;&gt;"&amp;"在籍者")&gt;0,1,0)</f>
        <v>0</v>
      </c>
      <c r="G49" s="183">
        <f>IF(SUMIFS(障害学生情報入力シート!Z$25:Z$1024,障害学生情報入力シート!$G$25:$G$1024,$C183,障害学生情報入力シート!$H$25:$H$1024,$D183,障害学生情報入力シート!$D$25:$D$1024,"&lt;&gt;"&amp;"",障害学生情報入力シート!$D$25:$D$1024,"&lt;&gt;"&amp;"在籍者")&gt;0,1,0)</f>
        <v>0</v>
      </c>
      <c r="H49" s="183">
        <f>IF(SUMIFS(障害学生情報入力シート!AA$25:AA$1024,障害学生情報入力シート!$G$25:$G$1024,$C183,障害学生情報入力シート!$H$25:$H$1024,$D183,障害学生情報入力シート!$D$25:$D$1024,"&lt;&gt;"&amp;"",障害学生情報入力シート!$D$25:$D$1024,"&lt;&gt;"&amp;"在籍者")&gt;0,1,0)</f>
        <v>0</v>
      </c>
      <c r="I49" s="183">
        <f>IF(SUMIFS(障害学生情報入力シート!AB$25:AB$1024,障害学生情報入力シート!$G$25:$G$1024,$C183,障害学生情報入力シート!$H$25:$H$1024,$D183,障害学生情報入力シート!$D$25:$D$1024,"&lt;&gt;"&amp;"",障害学生情報入力シート!$D$25:$D$1024,"&lt;&gt;"&amp;"在籍者")&gt;0,1,0)</f>
        <v>0</v>
      </c>
      <c r="J49" s="183">
        <f>IF(SUMIFS(障害学生情報入力シート!AC$25:AC$1024,障害学生情報入力シート!$G$25:$G$1024,$C183,障害学生情報入力シート!$H$25:$H$1024,$D183,障害学生情報入力シート!$D$25:$D$1024,"&lt;&gt;"&amp;"",障害学生情報入力シート!$D$25:$D$1024,"&lt;&gt;"&amp;"在籍者")&gt;0,1,0)</f>
        <v>0</v>
      </c>
      <c r="K49" s="183">
        <f>IF(SUMIFS(障害学生情報入力シート!AD$25:AD$1024,障害学生情報入力シート!$G$25:$G$1024,$C183,障害学生情報入力シート!$H$25:$H$1024,$D183,障害学生情報入力シート!$D$25:$D$1024,"&lt;&gt;"&amp;"",障害学生情報入力シート!$D$25:$D$1024,"&lt;&gt;"&amp;"在籍者")&gt;0,1,0)</f>
        <v>0</v>
      </c>
      <c r="L49" s="183">
        <f>IF(SUMIFS(障害学生情報入力シート!AE$25:AE$1024,障害学生情報入力シート!$G$25:$G$1024,$C183,障害学生情報入力シート!$H$25:$H$1024,$D183,障害学生情報入力シート!$D$25:$D$1024,"&lt;&gt;"&amp;"",障害学生情報入力シート!$D$25:$D$1024,"&lt;&gt;"&amp;"在籍者")&gt;0,1,0)</f>
        <v>0</v>
      </c>
      <c r="M49" s="183">
        <f>IF(SUMIFS(障害学生情報入力シート!AF$25:AF$1024,障害学生情報入力シート!$G$25:$G$1024,$C183,障害学生情報入力シート!$H$25:$H$1024,$D183,障害学生情報入力シート!$D$25:$D$1024,"&lt;&gt;"&amp;"",障害学生情報入力シート!$D$25:$D$1024,"&lt;&gt;"&amp;"在籍者")&gt;0,1,0)</f>
        <v>0</v>
      </c>
      <c r="N49" s="183">
        <f>IF(SUMIFS(障害学生情報入力シート!AG$25:AG$1024,障害学生情報入力シート!$G$25:$G$1024,$C183,障害学生情報入力シート!$H$25:$H$1024,$D183,障害学生情報入力シート!$D$25:$D$1024,"&lt;&gt;"&amp;"",障害学生情報入力シート!$D$25:$D$1024,"&lt;&gt;"&amp;"在籍者")&gt;0,1,0)</f>
        <v>0</v>
      </c>
      <c r="O49" s="183">
        <f>IF(SUMIFS(障害学生情報入力シート!AH$25:AH$1024,障害学生情報入力シート!$G$25:$G$1024,$C183,障害学生情報入力シート!$H$25:$H$1024,$D183,障害学生情報入力シート!$D$25:$D$1024,"&lt;&gt;"&amp;"",障害学生情報入力シート!$D$25:$D$1024,"&lt;&gt;"&amp;"在籍者")&gt;0,1,0)</f>
        <v>0</v>
      </c>
      <c r="P49" s="183">
        <f>IF(SUMIFS(障害学生情報入力シート!AI$25:AI$1024,障害学生情報入力シート!$G$25:$G$1024,$C183,障害学生情報入力シート!$H$25:$H$1024,$D183,障害学生情報入力シート!$D$25:$D$1024,"&lt;&gt;"&amp;"",障害学生情報入力シート!$D$25:$D$1024,"&lt;&gt;"&amp;"在籍者")&gt;0,1,0)</f>
        <v>0</v>
      </c>
      <c r="Q49" s="183">
        <f>IF(SUMIFS(障害学生情報入力シート!AJ$25:AJ$1024,障害学生情報入力シート!$G$25:$G$1024,$C183,障害学生情報入力シート!$H$25:$H$1024,$D183,障害学生情報入力シート!$D$25:$D$1024,"&lt;&gt;"&amp;"",障害学生情報入力シート!$D$25:$D$1024,"&lt;&gt;"&amp;"在籍者")&gt;0,1,0)</f>
        <v>0</v>
      </c>
      <c r="R49" s="183">
        <f>IF(SUMIFS(障害学生情報入力シート!AK$25:AK$1024,障害学生情報入力シート!$G$25:$G$1024,$C183,障害学生情報入力シート!$H$25:$H$1024,$D183,障害学生情報入力シート!$D$25:$D$1024,"&lt;&gt;"&amp;"",障害学生情報入力シート!$D$25:$D$1024,"&lt;&gt;"&amp;"在籍者")&gt;0,1,0)</f>
        <v>0</v>
      </c>
      <c r="S49" s="183">
        <f>IF(SUMIFS(障害学生情報入力シート!AL$25:AL$1024,障害学生情報入力シート!$G$25:$G$1024,$C183,障害学生情報入力シート!$H$25:$H$1024,$D183,障害学生情報入力シート!$D$25:$D$1024,"&lt;&gt;"&amp;"",障害学生情報入力シート!$D$25:$D$1024,"&lt;&gt;"&amp;"在籍者")&gt;0,1,0)</f>
        <v>0</v>
      </c>
      <c r="T49" s="183">
        <f>IF(SUMIFS(障害学生情報入力シート!AM$25:AM$1024,障害学生情報入力シート!$G$25:$G$1024,$C183,障害学生情報入力シート!$H$25:$H$1024,$D183,障害学生情報入力シート!$D$25:$D$1024,"&lt;&gt;"&amp;"",障害学生情報入力シート!$D$25:$D$1024,"&lt;&gt;"&amp;"在籍者")&gt;0,1,0)</f>
        <v>0</v>
      </c>
      <c r="U49" s="183">
        <f>IF(SUMIFS(障害学生情報入力シート!AN$25:AN$1024,障害学生情報入力シート!$G$25:$G$1024,$C183,障害学生情報入力シート!$H$25:$H$1024,$D183,障害学生情報入力シート!$D$25:$D$1024,"&lt;&gt;"&amp;"",障害学生情報入力シート!$D$25:$D$1024,"&lt;&gt;"&amp;"在籍者")&gt;0,1,0)</f>
        <v>0</v>
      </c>
      <c r="V49" s="183">
        <f>IF(SUMIFS(障害学生情報入力シート!AO$25:AO$1024,障害学生情報入力シート!$G$25:$G$1024,$C183,障害学生情報入力シート!$H$25:$H$1024,$D183,障害学生情報入力シート!$D$25:$D$1024,"&lt;&gt;"&amp;"",障害学生情報入力シート!$D$25:$D$1024,"&lt;&gt;"&amp;"在籍者")&gt;0,1,0)</f>
        <v>0</v>
      </c>
      <c r="W49" s="183">
        <f>IF(SUMIFS(障害学生情報入力シート!AP$25:AP$1024,障害学生情報入力シート!$G$25:$G$1024,$C183,障害学生情報入力シート!$H$25:$H$1024,$D183,障害学生情報入力シート!$D$25:$D$1024,"&lt;&gt;"&amp;"",障害学生情報入力シート!$D$25:$D$1024,"&lt;&gt;"&amp;"在籍者")&gt;0,1,0)</f>
        <v>0</v>
      </c>
      <c r="X49" s="183">
        <f>IF(SUMIFS(障害学生情報入力シート!AQ$25:AQ$1024,障害学生情報入力シート!$G$25:$G$1024,$C183,障害学生情報入力シート!$H$25:$H$1024,$D183,障害学生情報入力シート!$D$25:$D$1024,"&lt;&gt;"&amp;"",障害学生情報入力シート!$D$25:$D$1024,"&lt;&gt;"&amp;"在籍者")&gt;0,1,0)</f>
        <v>0</v>
      </c>
      <c r="Y49" s="183">
        <f>IF(SUMIFS(障害学生情報入力シート!AR$25:AR$1024,障害学生情報入力シート!$G$25:$G$1024,$C183,障害学生情報入力シート!$H$25:$H$1024,$D183,障害学生情報入力シート!$D$25:$D$1024,"&lt;&gt;"&amp;"",障害学生情報入力シート!$D$25:$D$1024,"&lt;&gt;"&amp;"在籍者")&gt;0,1,0)</f>
        <v>0</v>
      </c>
      <c r="Z49" s="184">
        <f>IF(SUMIFS(障害学生情報入力シート!AS$25:AS$1024,障害学生情報入力シート!$G$25:$G$1024,$C183,障害学生情報入力シート!$H$25:$H$1024,$D183,障害学生情報入力シート!$D$25:$D$1024,"&lt;&gt;"&amp;"",障害学生情報入力シート!$D$25:$D$1024,"&lt;&gt;"&amp;"在籍者")&gt;0,1,0)</f>
        <v>0</v>
      </c>
      <c r="AA49" s="185">
        <f>IF(SUMIFS(障害学生情報入力シート!AT$25:AT$1024,障害学生情報入力シート!$AU$25:$AU$1024,"&lt;&gt;"&amp;"",障害学生情報入力シート!$G$25:$G$1024,$C183,障害学生情報入力シート!$H$25:$H$1024,$D183,障害学生情報入力シート!$D$25:$D$1024,"&lt;&gt;"&amp;"",障害学生情報入力シート!$D$25:$D$1024,"&lt;&gt;"&amp;"在籍者")&gt;0,1,0)</f>
        <v>0</v>
      </c>
    </row>
    <row r="50" spans="1:27" s="44" customFormat="1" ht="13.5" customHeight="1" thickTop="1" thickBot="1" x14ac:dyDescent="0.45">
      <c r="A50" s="1387"/>
      <c r="B50" s="1388"/>
      <c r="C50" s="1393" t="s">
        <v>236</v>
      </c>
      <c r="D50" s="1394"/>
      <c r="E50" s="182">
        <f>IF(SUMIFS(障害学生情報入力シート!X$25:X$1024,障害学生情報入力シート!$G$25:$G$1024,$C184,障害学生情報入力シート!$H$25:$H$1024,$D184,障害学生情報入力シート!$D$25:$D$1024,"&lt;&gt;"&amp;"",障害学生情報入力シート!$D$25:$D$1024,"&lt;&gt;"&amp;"在籍者")&gt;0,1,0)</f>
        <v>0</v>
      </c>
      <c r="F50" s="183">
        <f>IF(SUMIFS(障害学生情報入力シート!Y$25:Y$1024,障害学生情報入力シート!$G$25:$G$1024,$C184,障害学生情報入力シート!$H$25:$H$1024,$D184,障害学生情報入力シート!$D$25:$D$1024,"&lt;&gt;"&amp;"",障害学生情報入力シート!$D$25:$D$1024,"&lt;&gt;"&amp;"在籍者")&gt;0,1,0)</f>
        <v>0</v>
      </c>
      <c r="G50" s="183">
        <f>IF(SUMIFS(障害学生情報入力シート!Z$25:Z$1024,障害学生情報入力シート!$G$25:$G$1024,$C184,障害学生情報入力シート!$H$25:$H$1024,$D184,障害学生情報入力シート!$D$25:$D$1024,"&lt;&gt;"&amp;"",障害学生情報入力シート!$D$25:$D$1024,"&lt;&gt;"&amp;"在籍者")&gt;0,1,0)</f>
        <v>0</v>
      </c>
      <c r="H50" s="183">
        <f>IF(SUMIFS(障害学生情報入力シート!AA$25:AA$1024,障害学生情報入力シート!$G$25:$G$1024,$C184,障害学生情報入力シート!$H$25:$H$1024,$D184,障害学生情報入力シート!$D$25:$D$1024,"&lt;&gt;"&amp;"",障害学生情報入力シート!$D$25:$D$1024,"&lt;&gt;"&amp;"在籍者")&gt;0,1,0)</f>
        <v>0</v>
      </c>
      <c r="I50" s="183">
        <f>IF(SUMIFS(障害学生情報入力シート!AB$25:AB$1024,障害学生情報入力シート!$G$25:$G$1024,$C184,障害学生情報入力シート!$H$25:$H$1024,$D184,障害学生情報入力シート!$D$25:$D$1024,"&lt;&gt;"&amp;"",障害学生情報入力シート!$D$25:$D$1024,"&lt;&gt;"&amp;"在籍者")&gt;0,1,0)</f>
        <v>0</v>
      </c>
      <c r="J50" s="183">
        <f>IF(SUMIFS(障害学生情報入力シート!AC$25:AC$1024,障害学生情報入力シート!$G$25:$G$1024,$C184,障害学生情報入力シート!$H$25:$H$1024,$D184,障害学生情報入力シート!$D$25:$D$1024,"&lt;&gt;"&amp;"",障害学生情報入力シート!$D$25:$D$1024,"&lt;&gt;"&amp;"在籍者")&gt;0,1,0)</f>
        <v>0</v>
      </c>
      <c r="K50" s="183">
        <f>IF(SUMIFS(障害学生情報入力シート!AD$25:AD$1024,障害学生情報入力シート!$G$25:$G$1024,$C184,障害学生情報入力シート!$H$25:$H$1024,$D184,障害学生情報入力シート!$D$25:$D$1024,"&lt;&gt;"&amp;"",障害学生情報入力シート!$D$25:$D$1024,"&lt;&gt;"&amp;"在籍者")&gt;0,1,0)</f>
        <v>0</v>
      </c>
      <c r="L50" s="183">
        <f>IF(SUMIFS(障害学生情報入力シート!AE$25:AE$1024,障害学生情報入力シート!$G$25:$G$1024,$C184,障害学生情報入力シート!$H$25:$H$1024,$D184,障害学生情報入力シート!$D$25:$D$1024,"&lt;&gt;"&amp;"",障害学生情報入力シート!$D$25:$D$1024,"&lt;&gt;"&amp;"在籍者")&gt;0,1,0)</f>
        <v>0</v>
      </c>
      <c r="M50" s="183">
        <f>IF(SUMIFS(障害学生情報入力シート!AF$25:AF$1024,障害学生情報入力シート!$G$25:$G$1024,$C184,障害学生情報入力シート!$H$25:$H$1024,$D184,障害学生情報入力シート!$D$25:$D$1024,"&lt;&gt;"&amp;"",障害学生情報入力シート!$D$25:$D$1024,"&lt;&gt;"&amp;"在籍者")&gt;0,1,0)</f>
        <v>0</v>
      </c>
      <c r="N50" s="183">
        <f>IF(SUMIFS(障害学生情報入力シート!AG$25:AG$1024,障害学生情報入力シート!$G$25:$G$1024,$C184,障害学生情報入力シート!$H$25:$H$1024,$D184,障害学生情報入力シート!$D$25:$D$1024,"&lt;&gt;"&amp;"",障害学生情報入力シート!$D$25:$D$1024,"&lt;&gt;"&amp;"在籍者")&gt;0,1,0)</f>
        <v>0</v>
      </c>
      <c r="O50" s="183">
        <f>IF(SUMIFS(障害学生情報入力シート!AH$25:AH$1024,障害学生情報入力シート!$G$25:$G$1024,$C184,障害学生情報入力シート!$H$25:$H$1024,$D184,障害学生情報入力シート!$D$25:$D$1024,"&lt;&gt;"&amp;"",障害学生情報入力シート!$D$25:$D$1024,"&lt;&gt;"&amp;"在籍者")&gt;0,1,0)</f>
        <v>0</v>
      </c>
      <c r="P50" s="183">
        <f>IF(SUMIFS(障害学生情報入力シート!AI$25:AI$1024,障害学生情報入力シート!$G$25:$G$1024,$C184,障害学生情報入力シート!$H$25:$H$1024,$D184,障害学生情報入力シート!$D$25:$D$1024,"&lt;&gt;"&amp;"",障害学生情報入力シート!$D$25:$D$1024,"&lt;&gt;"&amp;"在籍者")&gt;0,1,0)</f>
        <v>0</v>
      </c>
      <c r="Q50" s="183">
        <f>IF(SUMIFS(障害学生情報入力シート!AJ$25:AJ$1024,障害学生情報入力シート!$G$25:$G$1024,$C184,障害学生情報入力シート!$H$25:$H$1024,$D184,障害学生情報入力シート!$D$25:$D$1024,"&lt;&gt;"&amp;"",障害学生情報入力シート!$D$25:$D$1024,"&lt;&gt;"&amp;"在籍者")&gt;0,1,0)</f>
        <v>0</v>
      </c>
      <c r="R50" s="183">
        <f>IF(SUMIFS(障害学生情報入力シート!AK$25:AK$1024,障害学生情報入力シート!$G$25:$G$1024,$C184,障害学生情報入力シート!$H$25:$H$1024,$D184,障害学生情報入力シート!$D$25:$D$1024,"&lt;&gt;"&amp;"",障害学生情報入力シート!$D$25:$D$1024,"&lt;&gt;"&amp;"在籍者")&gt;0,1,0)</f>
        <v>0</v>
      </c>
      <c r="S50" s="183">
        <f>IF(SUMIFS(障害学生情報入力シート!AL$25:AL$1024,障害学生情報入力シート!$G$25:$G$1024,$C184,障害学生情報入力シート!$H$25:$H$1024,$D184,障害学生情報入力シート!$D$25:$D$1024,"&lt;&gt;"&amp;"",障害学生情報入力シート!$D$25:$D$1024,"&lt;&gt;"&amp;"在籍者")&gt;0,1,0)</f>
        <v>0</v>
      </c>
      <c r="T50" s="183">
        <f>IF(SUMIFS(障害学生情報入力シート!AM$25:AM$1024,障害学生情報入力シート!$G$25:$G$1024,$C184,障害学生情報入力シート!$H$25:$H$1024,$D184,障害学生情報入力シート!$D$25:$D$1024,"&lt;&gt;"&amp;"",障害学生情報入力シート!$D$25:$D$1024,"&lt;&gt;"&amp;"在籍者")&gt;0,1,0)</f>
        <v>0</v>
      </c>
      <c r="U50" s="183">
        <f>IF(SUMIFS(障害学生情報入力シート!AN$25:AN$1024,障害学生情報入力シート!$G$25:$G$1024,$C184,障害学生情報入力シート!$H$25:$H$1024,$D184,障害学生情報入力シート!$D$25:$D$1024,"&lt;&gt;"&amp;"",障害学生情報入力シート!$D$25:$D$1024,"&lt;&gt;"&amp;"在籍者")&gt;0,1,0)</f>
        <v>0</v>
      </c>
      <c r="V50" s="183">
        <f>IF(SUMIFS(障害学生情報入力シート!AO$25:AO$1024,障害学生情報入力シート!$G$25:$G$1024,$C184,障害学生情報入力シート!$H$25:$H$1024,$D184,障害学生情報入力シート!$D$25:$D$1024,"&lt;&gt;"&amp;"",障害学生情報入力シート!$D$25:$D$1024,"&lt;&gt;"&amp;"在籍者")&gt;0,1,0)</f>
        <v>0</v>
      </c>
      <c r="W50" s="183">
        <f>IF(SUMIFS(障害学生情報入力シート!AP$25:AP$1024,障害学生情報入力シート!$G$25:$G$1024,$C184,障害学生情報入力シート!$H$25:$H$1024,$D184,障害学生情報入力シート!$D$25:$D$1024,"&lt;&gt;"&amp;"",障害学生情報入力シート!$D$25:$D$1024,"&lt;&gt;"&amp;"在籍者")&gt;0,1,0)</f>
        <v>0</v>
      </c>
      <c r="X50" s="183">
        <f>IF(SUMIFS(障害学生情報入力シート!AQ$25:AQ$1024,障害学生情報入力シート!$G$25:$G$1024,$C184,障害学生情報入力シート!$H$25:$H$1024,$D184,障害学生情報入力シート!$D$25:$D$1024,"&lt;&gt;"&amp;"",障害学生情報入力シート!$D$25:$D$1024,"&lt;&gt;"&amp;"在籍者")&gt;0,1,0)</f>
        <v>0</v>
      </c>
      <c r="Y50" s="183">
        <f>IF(SUMIFS(障害学生情報入力シート!AR$25:AR$1024,障害学生情報入力シート!$G$25:$G$1024,$C184,障害学生情報入力シート!$H$25:$H$1024,$D184,障害学生情報入力シート!$D$25:$D$1024,"&lt;&gt;"&amp;"",障害学生情報入力シート!$D$25:$D$1024,"&lt;&gt;"&amp;"在籍者")&gt;0,1,0)</f>
        <v>0</v>
      </c>
      <c r="Z50" s="184">
        <f>IF(SUMIFS(障害学生情報入力シート!AS$25:AS$1024,障害学生情報入力シート!$G$25:$G$1024,$C184,障害学生情報入力シート!$H$25:$H$1024,$D184,障害学生情報入力シート!$D$25:$D$1024,"&lt;&gt;"&amp;"",障害学生情報入力シート!$D$25:$D$1024,"&lt;&gt;"&amp;"在籍者")&gt;0,1,0)</f>
        <v>0</v>
      </c>
      <c r="AA50" s="185">
        <f>IF(SUMIFS(障害学生情報入力シート!AT$25:AT$1024,障害学生情報入力シート!$AU$25:$AU$1024,"&lt;&gt;"&amp;"",障害学生情報入力シート!$G$25:$G$1024,$C184,障害学生情報入力シート!$H$25:$H$1024,$D184,障害学生情報入力シート!$D$25:$D$1024,"&lt;&gt;"&amp;"",障害学生情報入力シート!$D$25:$D$1024,"&lt;&gt;"&amp;"在籍者")&gt;0,1,0)</f>
        <v>0</v>
      </c>
    </row>
    <row r="51" spans="1:27" s="44" customFormat="1" ht="13.5" customHeight="1" thickTop="1" thickBot="1" x14ac:dyDescent="0.45">
      <c r="A51" s="1351" t="s">
        <v>275</v>
      </c>
      <c r="B51" s="1352"/>
      <c r="C51" s="1355" t="s">
        <v>237</v>
      </c>
      <c r="D51" s="1356"/>
      <c r="E51" s="182">
        <f>IF(SUMIFS(障害学生情報入力シート!X$25:X$1024,障害学生情報入力シート!$G$25:$G$1024,$C185,障害学生情報入力シート!$H$25:$H$1024,$D185,障害学生情報入力シート!$D$25:$D$1024,"&lt;&gt;"&amp;"",障害学生情報入力シート!$D$25:$D$1024,"&lt;&gt;"&amp;"在籍者")&gt;0,1,0)</f>
        <v>0</v>
      </c>
      <c r="F51" s="183">
        <f>IF(SUMIFS(障害学生情報入力シート!Y$25:Y$1024,障害学生情報入力シート!$G$25:$G$1024,$C185,障害学生情報入力シート!$H$25:$H$1024,$D185,障害学生情報入力シート!$D$25:$D$1024,"&lt;&gt;"&amp;"",障害学生情報入力シート!$D$25:$D$1024,"&lt;&gt;"&amp;"在籍者")&gt;0,1,0)</f>
        <v>0</v>
      </c>
      <c r="G51" s="183">
        <f>IF(SUMIFS(障害学生情報入力シート!Z$25:Z$1024,障害学生情報入力シート!$G$25:$G$1024,$C185,障害学生情報入力シート!$H$25:$H$1024,$D185,障害学生情報入力シート!$D$25:$D$1024,"&lt;&gt;"&amp;"",障害学生情報入力シート!$D$25:$D$1024,"&lt;&gt;"&amp;"在籍者")&gt;0,1,0)</f>
        <v>0</v>
      </c>
      <c r="H51" s="183">
        <f>IF(SUMIFS(障害学生情報入力シート!AA$25:AA$1024,障害学生情報入力シート!$G$25:$G$1024,$C185,障害学生情報入力シート!$H$25:$H$1024,$D185,障害学生情報入力シート!$D$25:$D$1024,"&lt;&gt;"&amp;"",障害学生情報入力シート!$D$25:$D$1024,"&lt;&gt;"&amp;"在籍者")&gt;0,1,0)</f>
        <v>0</v>
      </c>
      <c r="I51" s="183">
        <f>IF(SUMIFS(障害学生情報入力シート!AB$25:AB$1024,障害学生情報入力シート!$G$25:$G$1024,$C185,障害学生情報入力シート!$H$25:$H$1024,$D185,障害学生情報入力シート!$D$25:$D$1024,"&lt;&gt;"&amp;"",障害学生情報入力シート!$D$25:$D$1024,"&lt;&gt;"&amp;"在籍者")&gt;0,1,0)</f>
        <v>0</v>
      </c>
      <c r="J51" s="183">
        <f>IF(SUMIFS(障害学生情報入力シート!AC$25:AC$1024,障害学生情報入力シート!$G$25:$G$1024,$C185,障害学生情報入力シート!$H$25:$H$1024,$D185,障害学生情報入力シート!$D$25:$D$1024,"&lt;&gt;"&amp;"",障害学生情報入力シート!$D$25:$D$1024,"&lt;&gt;"&amp;"在籍者")&gt;0,1,0)</f>
        <v>0</v>
      </c>
      <c r="K51" s="183">
        <f>IF(SUMIFS(障害学生情報入力シート!AD$25:AD$1024,障害学生情報入力シート!$G$25:$G$1024,$C185,障害学生情報入力シート!$H$25:$H$1024,$D185,障害学生情報入力シート!$D$25:$D$1024,"&lt;&gt;"&amp;"",障害学生情報入力シート!$D$25:$D$1024,"&lt;&gt;"&amp;"在籍者")&gt;0,1,0)</f>
        <v>0</v>
      </c>
      <c r="L51" s="183">
        <f>IF(SUMIFS(障害学生情報入力シート!AE$25:AE$1024,障害学生情報入力シート!$G$25:$G$1024,$C185,障害学生情報入力シート!$H$25:$H$1024,$D185,障害学生情報入力シート!$D$25:$D$1024,"&lt;&gt;"&amp;"",障害学生情報入力シート!$D$25:$D$1024,"&lt;&gt;"&amp;"在籍者")&gt;0,1,0)</f>
        <v>0</v>
      </c>
      <c r="M51" s="183">
        <f>IF(SUMIFS(障害学生情報入力シート!AF$25:AF$1024,障害学生情報入力シート!$G$25:$G$1024,$C185,障害学生情報入力シート!$H$25:$H$1024,$D185,障害学生情報入力シート!$D$25:$D$1024,"&lt;&gt;"&amp;"",障害学生情報入力シート!$D$25:$D$1024,"&lt;&gt;"&amp;"在籍者")&gt;0,1,0)</f>
        <v>0</v>
      </c>
      <c r="N51" s="183">
        <f>IF(SUMIFS(障害学生情報入力シート!AG$25:AG$1024,障害学生情報入力シート!$G$25:$G$1024,$C185,障害学生情報入力シート!$H$25:$H$1024,$D185,障害学生情報入力シート!$D$25:$D$1024,"&lt;&gt;"&amp;"",障害学生情報入力シート!$D$25:$D$1024,"&lt;&gt;"&amp;"在籍者")&gt;0,1,0)</f>
        <v>0</v>
      </c>
      <c r="O51" s="183">
        <f>IF(SUMIFS(障害学生情報入力シート!AH$25:AH$1024,障害学生情報入力シート!$G$25:$G$1024,$C185,障害学生情報入力シート!$H$25:$H$1024,$D185,障害学生情報入力シート!$D$25:$D$1024,"&lt;&gt;"&amp;"",障害学生情報入力シート!$D$25:$D$1024,"&lt;&gt;"&amp;"在籍者")&gt;0,1,0)</f>
        <v>0</v>
      </c>
      <c r="P51" s="183">
        <f>IF(SUMIFS(障害学生情報入力シート!AI$25:AI$1024,障害学生情報入力シート!$G$25:$G$1024,$C185,障害学生情報入力シート!$H$25:$H$1024,$D185,障害学生情報入力シート!$D$25:$D$1024,"&lt;&gt;"&amp;"",障害学生情報入力シート!$D$25:$D$1024,"&lt;&gt;"&amp;"在籍者")&gt;0,1,0)</f>
        <v>0</v>
      </c>
      <c r="Q51" s="183">
        <f>IF(SUMIFS(障害学生情報入力シート!AJ$25:AJ$1024,障害学生情報入力シート!$G$25:$G$1024,$C185,障害学生情報入力シート!$H$25:$H$1024,$D185,障害学生情報入力シート!$D$25:$D$1024,"&lt;&gt;"&amp;"",障害学生情報入力シート!$D$25:$D$1024,"&lt;&gt;"&amp;"在籍者")&gt;0,1,0)</f>
        <v>0</v>
      </c>
      <c r="R51" s="183">
        <f>IF(SUMIFS(障害学生情報入力シート!AK$25:AK$1024,障害学生情報入力シート!$G$25:$G$1024,$C185,障害学生情報入力シート!$H$25:$H$1024,$D185,障害学生情報入力シート!$D$25:$D$1024,"&lt;&gt;"&amp;"",障害学生情報入力シート!$D$25:$D$1024,"&lt;&gt;"&amp;"在籍者")&gt;0,1,0)</f>
        <v>0</v>
      </c>
      <c r="S51" s="183">
        <f>IF(SUMIFS(障害学生情報入力シート!AL$25:AL$1024,障害学生情報入力シート!$G$25:$G$1024,$C185,障害学生情報入力シート!$H$25:$H$1024,$D185,障害学生情報入力シート!$D$25:$D$1024,"&lt;&gt;"&amp;"",障害学生情報入力シート!$D$25:$D$1024,"&lt;&gt;"&amp;"在籍者")&gt;0,1,0)</f>
        <v>0</v>
      </c>
      <c r="T51" s="183">
        <f>IF(SUMIFS(障害学生情報入力シート!AM$25:AM$1024,障害学生情報入力シート!$G$25:$G$1024,$C185,障害学生情報入力シート!$H$25:$H$1024,$D185,障害学生情報入力シート!$D$25:$D$1024,"&lt;&gt;"&amp;"",障害学生情報入力シート!$D$25:$D$1024,"&lt;&gt;"&amp;"在籍者")&gt;0,1,0)</f>
        <v>0</v>
      </c>
      <c r="U51" s="183">
        <f>IF(SUMIFS(障害学生情報入力シート!AN$25:AN$1024,障害学生情報入力シート!$G$25:$G$1024,$C185,障害学生情報入力シート!$H$25:$H$1024,$D185,障害学生情報入力シート!$D$25:$D$1024,"&lt;&gt;"&amp;"",障害学生情報入力シート!$D$25:$D$1024,"&lt;&gt;"&amp;"在籍者")&gt;0,1,0)</f>
        <v>0</v>
      </c>
      <c r="V51" s="183">
        <f>IF(SUMIFS(障害学生情報入力シート!AO$25:AO$1024,障害学生情報入力シート!$G$25:$G$1024,$C185,障害学生情報入力シート!$H$25:$H$1024,$D185,障害学生情報入力シート!$D$25:$D$1024,"&lt;&gt;"&amp;"",障害学生情報入力シート!$D$25:$D$1024,"&lt;&gt;"&amp;"在籍者")&gt;0,1,0)</f>
        <v>0</v>
      </c>
      <c r="W51" s="183">
        <f>IF(SUMIFS(障害学生情報入力シート!AP$25:AP$1024,障害学生情報入力シート!$G$25:$G$1024,$C185,障害学生情報入力シート!$H$25:$H$1024,$D185,障害学生情報入力シート!$D$25:$D$1024,"&lt;&gt;"&amp;"",障害学生情報入力シート!$D$25:$D$1024,"&lt;&gt;"&amp;"在籍者")&gt;0,1,0)</f>
        <v>0</v>
      </c>
      <c r="X51" s="183">
        <f>IF(SUMIFS(障害学生情報入力シート!AQ$25:AQ$1024,障害学生情報入力シート!$G$25:$G$1024,$C185,障害学生情報入力シート!$H$25:$H$1024,$D185,障害学生情報入力シート!$D$25:$D$1024,"&lt;&gt;"&amp;"",障害学生情報入力シート!$D$25:$D$1024,"&lt;&gt;"&amp;"在籍者")&gt;0,1,0)</f>
        <v>0</v>
      </c>
      <c r="Y51" s="183">
        <f>IF(SUMIFS(障害学生情報入力シート!AR$25:AR$1024,障害学生情報入力シート!$G$25:$G$1024,$C185,障害学生情報入力シート!$H$25:$H$1024,$D185,障害学生情報入力シート!$D$25:$D$1024,"&lt;&gt;"&amp;"",障害学生情報入力シート!$D$25:$D$1024,"&lt;&gt;"&amp;"在籍者")&gt;0,1,0)</f>
        <v>0</v>
      </c>
      <c r="Z51" s="184">
        <f>IF(SUMIFS(障害学生情報入力シート!AS$25:AS$1024,障害学生情報入力シート!$G$25:$G$1024,$C185,障害学生情報入力シート!$H$25:$H$1024,$D185,障害学生情報入力シート!$D$25:$D$1024,"&lt;&gt;"&amp;"",障害学生情報入力シート!$D$25:$D$1024,"&lt;&gt;"&amp;"在籍者")&gt;0,1,0)</f>
        <v>0</v>
      </c>
      <c r="AA51" s="185">
        <f>IF(SUMIFS(障害学生情報入力シート!AT$25:AT$1024,障害学生情報入力シート!$AU$25:$AU$1024,"&lt;&gt;"&amp;"",障害学生情報入力シート!$G$25:$G$1024,$C185,障害学生情報入力シート!$H$25:$H$1024,$D185,障害学生情報入力シート!$D$25:$D$1024,"&lt;&gt;"&amp;"",障害学生情報入力シート!$D$25:$D$1024,"&lt;&gt;"&amp;"在籍者")&gt;0,1,0)</f>
        <v>0</v>
      </c>
    </row>
    <row r="52" spans="1:27" s="44" customFormat="1" ht="13.5" customHeight="1" thickTop="1" thickBot="1" x14ac:dyDescent="0.45">
      <c r="A52" s="1353"/>
      <c r="B52" s="1354"/>
      <c r="C52" s="1357" t="s">
        <v>238</v>
      </c>
      <c r="D52" s="1358"/>
      <c r="E52" s="182">
        <f>IF(SUMIFS(障害学生情報入力シート!X$25:X$1024,障害学生情報入力シート!$G$25:$G$1024,$C186,障害学生情報入力シート!$H$25:$H$1024,$D186,障害学生情報入力シート!$D$25:$D$1024,"&lt;&gt;"&amp;"",障害学生情報入力シート!$D$25:$D$1024,"&lt;&gt;"&amp;"在籍者")&gt;0,1,0)</f>
        <v>0</v>
      </c>
      <c r="F52" s="183">
        <f>IF(SUMIFS(障害学生情報入力シート!Y$25:Y$1024,障害学生情報入力シート!$G$25:$G$1024,$C186,障害学生情報入力シート!$H$25:$H$1024,$D186,障害学生情報入力シート!$D$25:$D$1024,"&lt;&gt;"&amp;"",障害学生情報入力シート!$D$25:$D$1024,"&lt;&gt;"&amp;"在籍者")&gt;0,1,0)</f>
        <v>0</v>
      </c>
      <c r="G52" s="183">
        <f>IF(SUMIFS(障害学生情報入力シート!Z$25:Z$1024,障害学生情報入力シート!$G$25:$G$1024,$C186,障害学生情報入力シート!$H$25:$H$1024,$D186,障害学生情報入力シート!$D$25:$D$1024,"&lt;&gt;"&amp;"",障害学生情報入力シート!$D$25:$D$1024,"&lt;&gt;"&amp;"在籍者")&gt;0,1,0)</f>
        <v>0</v>
      </c>
      <c r="H52" s="183">
        <f>IF(SUMIFS(障害学生情報入力シート!AA$25:AA$1024,障害学生情報入力シート!$G$25:$G$1024,$C186,障害学生情報入力シート!$H$25:$H$1024,$D186,障害学生情報入力シート!$D$25:$D$1024,"&lt;&gt;"&amp;"",障害学生情報入力シート!$D$25:$D$1024,"&lt;&gt;"&amp;"在籍者")&gt;0,1,0)</f>
        <v>0</v>
      </c>
      <c r="I52" s="183">
        <f>IF(SUMIFS(障害学生情報入力シート!AB$25:AB$1024,障害学生情報入力シート!$G$25:$G$1024,$C186,障害学生情報入力シート!$H$25:$H$1024,$D186,障害学生情報入力シート!$D$25:$D$1024,"&lt;&gt;"&amp;"",障害学生情報入力シート!$D$25:$D$1024,"&lt;&gt;"&amp;"在籍者")&gt;0,1,0)</f>
        <v>0</v>
      </c>
      <c r="J52" s="183">
        <f>IF(SUMIFS(障害学生情報入力シート!AC$25:AC$1024,障害学生情報入力シート!$G$25:$G$1024,$C186,障害学生情報入力シート!$H$25:$H$1024,$D186,障害学生情報入力シート!$D$25:$D$1024,"&lt;&gt;"&amp;"",障害学生情報入力シート!$D$25:$D$1024,"&lt;&gt;"&amp;"在籍者")&gt;0,1,0)</f>
        <v>0</v>
      </c>
      <c r="K52" s="183">
        <f>IF(SUMIFS(障害学生情報入力シート!AD$25:AD$1024,障害学生情報入力シート!$G$25:$G$1024,$C186,障害学生情報入力シート!$H$25:$H$1024,$D186,障害学生情報入力シート!$D$25:$D$1024,"&lt;&gt;"&amp;"",障害学生情報入力シート!$D$25:$D$1024,"&lt;&gt;"&amp;"在籍者")&gt;0,1,0)</f>
        <v>0</v>
      </c>
      <c r="L52" s="183">
        <f>IF(SUMIFS(障害学生情報入力シート!AE$25:AE$1024,障害学生情報入力シート!$G$25:$G$1024,$C186,障害学生情報入力シート!$H$25:$H$1024,$D186,障害学生情報入力シート!$D$25:$D$1024,"&lt;&gt;"&amp;"",障害学生情報入力シート!$D$25:$D$1024,"&lt;&gt;"&amp;"在籍者")&gt;0,1,0)</f>
        <v>0</v>
      </c>
      <c r="M52" s="183">
        <f>IF(SUMIFS(障害学生情報入力シート!AF$25:AF$1024,障害学生情報入力シート!$G$25:$G$1024,$C186,障害学生情報入力シート!$H$25:$H$1024,$D186,障害学生情報入力シート!$D$25:$D$1024,"&lt;&gt;"&amp;"",障害学生情報入力シート!$D$25:$D$1024,"&lt;&gt;"&amp;"在籍者")&gt;0,1,0)</f>
        <v>0</v>
      </c>
      <c r="N52" s="183">
        <f>IF(SUMIFS(障害学生情報入力シート!AG$25:AG$1024,障害学生情報入力シート!$G$25:$G$1024,$C186,障害学生情報入力シート!$H$25:$H$1024,$D186,障害学生情報入力シート!$D$25:$D$1024,"&lt;&gt;"&amp;"",障害学生情報入力シート!$D$25:$D$1024,"&lt;&gt;"&amp;"在籍者")&gt;0,1,0)</f>
        <v>0</v>
      </c>
      <c r="O52" s="183">
        <f>IF(SUMIFS(障害学生情報入力シート!AH$25:AH$1024,障害学生情報入力シート!$G$25:$G$1024,$C186,障害学生情報入力シート!$H$25:$H$1024,$D186,障害学生情報入力シート!$D$25:$D$1024,"&lt;&gt;"&amp;"",障害学生情報入力シート!$D$25:$D$1024,"&lt;&gt;"&amp;"在籍者")&gt;0,1,0)</f>
        <v>0</v>
      </c>
      <c r="P52" s="183">
        <f>IF(SUMIFS(障害学生情報入力シート!AI$25:AI$1024,障害学生情報入力シート!$G$25:$G$1024,$C186,障害学生情報入力シート!$H$25:$H$1024,$D186,障害学生情報入力シート!$D$25:$D$1024,"&lt;&gt;"&amp;"",障害学生情報入力シート!$D$25:$D$1024,"&lt;&gt;"&amp;"在籍者")&gt;0,1,0)</f>
        <v>0</v>
      </c>
      <c r="Q52" s="183">
        <f>IF(SUMIFS(障害学生情報入力シート!AJ$25:AJ$1024,障害学生情報入力シート!$G$25:$G$1024,$C186,障害学生情報入力シート!$H$25:$H$1024,$D186,障害学生情報入力シート!$D$25:$D$1024,"&lt;&gt;"&amp;"",障害学生情報入力シート!$D$25:$D$1024,"&lt;&gt;"&amp;"在籍者")&gt;0,1,0)</f>
        <v>0</v>
      </c>
      <c r="R52" s="183">
        <f>IF(SUMIFS(障害学生情報入力シート!AK$25:AK$1024,障害学生情報入力シート!$G$25:$G$1024,$C186,障害学生情報入力シート!$H$25:$H$1024,$D186,障害学生情報入力シート!$D$25:$D$1024,"&lt;&gt;"&amp;"",障害学生情報入力シート!$D$25:$D$1024,"&lt;&gt;"&amp;"在籍者")&gt;0,1,0)</f>
        <v>0</v>
      </c>
      <c r="S52" s="183">
        <f>IF(SUMIFS(障害学生情報入力シート!AL$25:AL$1024,障害学生情報入力シート!$G$25:$G$1024,$C186,障害学生情報入力シート!$H$25:$H$1024,$D186,障害学生情報入力シート!$D$25:$D$1024,"&lt;&gt;"&amp;"",障害学生情報入力シート!$D$25:$D$1024,"&lt;&gt;"&amp;"在籍者")&gt;0,1,0)</f>
        <v>0</v>
      </c>
      <c r="T52" s="183">
        <f>IF(SUMIFS(障害学生情報入力シート!AM$25:AM$1024,障害学生情報入力シート!$G$25:$G$1024,$C186,障害学生情報入力シート!$H$25:$H$1024,$D186,障害学生情報入力シート!$D$25:$D$1024,"&lt;&gt;"&amp;"",障害学生情報入力シート!$D$25:$D$1024,"&lt;&gt;"&amp;"在籍者")&gt;0,1,0)</f>
        <v>0</v>
      </c>
      <c r="U52" s="183">
        <f>IF(SUMIFS(障害学生情報入力シート!AN$25:AN$1024,障害学生情報入力シート!$G$25:$G$1024,$C186,障害学生情報入力シート!$H$25:$H$1024,$D186,障害学生情報入力シート!$D$25:$D$1024,"&lt;&gt;"&amp;"",障害学生情報入力シート!$D$25:$D$1024,"&lt;&gt;"&amp;"在籍者")&gt;0,1,0)</f>
        <v>0</v>
      </c>
      <c r="V52" s="183">
        <f>IF(SUMIFS(障害学生情報入力シート!AO$25:AO$1024,障害学生情報入力シート!$G$25:$G$1024,$C186,障害学生情報入力シート!$H$25:$H$1024,$D186,障害学生情報入力シート!$D$25:$D$1024,"&lt;&gt;"&amp;"",障害学生情報入力シート!$D$25:$D$1024,"&lt;&gt;"&amp;"在籍者")&gt;0,1,0)</f>
        <v>0</v>
      </c>
      <c r="W52" s="183">
        <f>IF(SUMIFS(障害学生情報入力シート!AP$25:AP$1024,障害学生情報入力シート!$G$25:$G$1024,$C186,障害学生情報入力シート!$H$25:$H$1024,$D186,障害学生情報入力シート!$D$25:$D$1024,"&lt;&gt;"&amp;"",障害学生情報入力シート!$D$25:$D$1024,"&lt;&gt;"&amp;"在籍者")&gt;0,1,0)</f>
        <v>0</v>
      </c>
      <c r="X52" s="183">
        <f>IF(SUMIFS(障害学生情報入力シート!AQ$25:AQ$1024,障害学生情報入力シート!$G$25:$G$1024,$C186,障害学生情報入力シート!$H$25:$H$1024,$D186,障害学生情報入力シート!$D$25:$D$1024,"&lt;&gt;"&amp;"",障害学生情報入力シート!$D$25:$D$1024,"&lt;&gt;"&amp;"在籍者")&gt;0,1,0)</f>
        <v>0</v>
      </c>
      <c r="Y52" s="183">
        <f>IF(SUMIFS(障害学生情報入力シート!AR$25:AR$1024,障害学生情報入力シート!$G$25:$G$1024,$C186,障害学生情報入力シート!$H$25:$H$1024,$D186,障害学生情報入力シート!$D$25:$D$1024,"&lt;&gt;"&amp;"",障害学生情報入力シート!$D$25:$D$1024,"&lt;&gt;"&amp;"在籍者")&gt;0,1,0)</f>
        <v>0</v>
      </c>
      <c r="Z52" s="184">
        <f>IF(SUMIFS(障害学生情報入力シート!AS$25:AS$1024,障害学生情報入力シート!$G$25:$G$1024,$C186,障害学生情報入力シート!$H$25:$H$1024,$D186,障害学生情報入力シート!$D$25:$D$1024,"&lt;&gt;"&amp;"",障害学生情報入力シート!$D$25:$D$1024,"&lt;&gt;"&amp;"在籍者")&gt;0,1,0)</f>
        <v>0</v>
      </c>
      <c r="AA52" s="185">
        <f>IF(SUMIFS(障害学生情報入力シート!AT$25:AT$1024,障害学生情報入力シート!$AU$25:$AU$1024,"&lt;&gt;"&amp;"",障害学生情報入力シート!$G$25:$G$1024,$C186,障害学生情報入力シート!$H$25:$H$1024,$D186,障害学生情報入力シート!$D$25:$D$1024,"&lt;&gt;"&amp;"",障害学生情報入力シート!$D$25:$D$1024,"&lt;&gt;"&amp;"在籍者")&gt;0,1,0)</f>
        <v>0</v>
      </c>
    </row>
    <row r="53" spans="1:27" s="44" customFormat="1" ht="13.5" customHeight="1" thickTop="1" thickBot="1" x14ac:dyDescent="0.45">
      <c r="A53" s="1359" t="s">
        <v>239</v>
      </c>
      <c r="B53" s="1360"/>
      <c r="C53" s="1360"/>
      <c r="D53" s="1360"/>
      <c r="E53" s="182">
        <f>IF(SUMIFS(障害学生情報入力シート!X$25:X$1024,障害学生情報入力シート!$G$25:$G$1024,$C187,障害学生情報入力シート!$H$25:$H$1024,$D187,障害学生情報入力シート!$D$25:$D$1024,"&lt;&gt;"&amp;"",障害学生情報入力シート!$D$25:$D$1024,"&lt;&gt;"&amp;"在籍者")&gt;0,1,0)</f>
        <v>0</v>
      </c>
      <c r="F53" s="183">
        <f>IF(SUMIFS(障害学生情報入力シート!Y$25:Y$1024,障害学生情報入力シート!$G$25:$G$1024,$C187,障害学生情報入力シート!$H$25:$H$1024,$D187,障害学生情報入力シート!$D$25:$D$1024,"&lt;&gt;"&amp;"",障害学生情報入力シート!$D$25:$D$1024,"&lt;&gt;"&amp;"在籍者")&gt;0,1,0)</f>
        <v>0</v>
      </c>
      <c r="G53" s="183">
        <f>IF(SUMIFS(障害学生情報入力シート!Z$25:Z$1024,障害学生情報入力シート!$G$25:$G$1024,$C187,障害学生情報入力シート!$H$25:$H$1024,$D187,障害学生情報入力シート!$D$25:$D$1024,"&lt;&gt;"&amp;"",障害学生情報入力シート!$D$25:$D$1024,"&lt;&gt;"&amp;"在籍者")&gt;0,1,0)</f>
        <v>0</v>
      </c>
      <c r="H53" s="183">
        <f>IF(SUMIFS(障害学生情報入力シート!AA$25:AA$1024,障害学生情報入力シート!$G$25:$G$1024,$C187,障害学生情報入力シート!$H$25:$H$1024,$D187,障害学生情報入力シート!$D$25:$D$1024,"&lt;&gt;"&amp;"",障害学生情報入力シート!$D$25:$D$1024,"&lt;&gt;"&amp;"在籍者")&gt;0,1,0)</f>
        <v>0</v>
      </c>
      <c r="I53" s="183">
        <f>IF(SUMIFS(障害学生情報入力シート!AB$25:AB$1024,障害学生情報入力シート!$G$25:$G$1024,$C187,障害学生情報入力シート!$H$25:$H$1024,$D187,障害学生情報入力シート!$D$25:$D$1024,"&lt;&gt;"&amp;"",障害学生情報入力シート!$D$25:$D$1024,"&lt;&gt;"&amp;"在籍者")&gt;0,1,0)</f>
        <v>0</v>
      </c>
      <c r="J53" s="183">
        <f>IF(SUMIFS(障害学生情報入力シート!AC$25:AC$1024,障害学生情報入力シート!$G$25:$G$1024,$C187,障害学生情報入力シート!$H$25:$H$1024,$D187,障害学生情報入力シート!$D$25:$D$1024,"&lt;&gt;"&amp;"",障害学生情報入力シート!$D$25:$D$1024,"&lt;&gt;"&amp;"在籍者")&gt;0,1,0)</f>
        <v>0</v>
      </c>
      <c r="K53" s="183">
        <f>IF(SUMIFS(障害学生情報入力シート!AD$25:AD$1024,障害学生情報入力シート!$G$25:$G$1024,$C187,障害学生情報入力シート!$H$25:$H$1024,$D187,障害学生情報入力シート!$D$25:$D$1024,"&lt;&gt;"&amp;"",障害学生情報入力シート!$D$25:$D$1024,"&lt;&gt;"&amp;"在籍者")&gt;0,1,0)</f>
        <v>0</v>
      </c>
      <c r="L53" s="183">
        <f>IF(SUMIFS(障害学生情報入力シート!AE$25:AE$1024,障害学生情報入力シート!$G$25:$G$1024,$C187,障害学生情報入力シート!$H$25:$H$1024,$D187,障害学生情報入力シート!$D$25:$D$1024,"&lt;&gt;"&amp;"",障害学生情報入力シート!$D$25:$D$1024,"&lt;&gt;"&amp;"在籍者")&gt;0,1,0)</f>
        <v>0</v>
      </c>
      <c r="M53" s="183">
        <f>IF(SUMIFS(障害学生情報入力シート!AF$25:AF$1024,障害学生情報入力シート!$G$25:$G$1024,$C187,障害学生情報入力シート!$H$25:$H$1024,$D187,障害学生情報入力シート!$D$25:$D$1024,"&lt;&gt;"&amp;"",障害学生情報入力シート!$D$25:$D$1024,"&lt;&gt;"&amp;"在籍者")&gt;0,1,0)</f>
        <v>0</v>
      </c>
      <c r="N53" s="183">
        <f>IF(SUMIFS(障害学生情報入力シート!AG$25:AG$1024,障害学生情報入力シート!$G$25:$G$1024,$C187,障害学生情報入力シート!$H$25:$H$1024,$D187,障害学生情報入力シート!$D$25:$D$1024,"&lt;&gt;"&amp;"",障害学生情報入力シート!$D$25:$D$1024,"&lt;&gt;"&amp;"在籍者")&gt;0,1,0)</f>
        <v>0</v>
      </c>
      <c r="O53" s="183">
        <f>IF(SUMIFS(障害学生情報入力シート!AH$25:AH$1024,障害学生情報入力シート!$G$25:$G$1024,$C187,障害学生情報入力シート!$H$25:$H$1024,$D187,障害学生情報入力シート!$D$25:$D$1024,"&lt;&gt;"&amp;"",障害学生情報入力シート!$D$25:$D$1024,"&lt;&gt;"&amp;"在籍者")&gt;0,1,0)</f>
        <v>0</v>
      </c>
      <c r="P53" s="183">
        <f>IF(SUMIFS(障害学生情報入力シート!AI$25:AI$1024,障害学生情報入力シート!$G$25:$G$1024,$C187,障害学生情報入力シート!$H$25:$H$1024,$D187,障害学生情報入力シート!$D$25:$D$1024,"&lt;&gt;"&amp;"",障害学生情報入力シート!$D$25:$D$1024,"&lt;&gt;"&amp;"在籍者")&gt;0,1,0)</f>
        <v>0</v>
      </c>
      <c r="Q53" s="183">
        <f>IF(SUMIFS(障害学生情報入力シート!AJ$25:AJ$1024,障害学生情報入力シート!$G$25:$G$1024,$C187,障害学生情報入力シート!$H$25:$H$1024,$D187,障害学生情報入力シート!$D$25:$D$1024,"&lt;&gt;"&amp;"",障害学生情報入力シート!$D$25:$D$1024,"&lt;&gt;"&amp;"在籍者")&gt;0,1,0)</f>
        <v>0</v>
      </c>
      <c r="R53" s="183">
        <f>IF(SUMIFS(障害学生情報入力シート!AK$25:AK$1024,障害学生情報入力シート!$G$25:$G$1024,$C187,障害学生情報入力シート!$H$25:$H$1024,$D187,障害学生情報入力シート!$D$25:$D$1024,"&lt;&gt;"&amp;"",障害学生情報入力シート!$D$25:$D$1024,"&lt;&gt;"&amp;"在籍者")&gt;0,1,0)</f>
        <v>0</v>
      </c>
      <c r="S53" s="183">
        <f>IF(SUMIFS(障害学生情報入力シート!AL$25:AL$1024,障害学生情報入力シート!$G$25:$G$1024,$C187,障害学生情報入力シート!$H$25:$H$1024,$D187,障害学生情報入力シート!$D$25:$D$1024,"&lt;&gt;"&amp;"",障害学生情報入力シート!$D$25:$D$1024,"&lt;&gt;"&amp;"在籍者")&gt;0,1,0)</f>
        <v>0</v>
      </c>
      <c r="T53" s="183">
        <f>IF(SUMIFS(障害学生情報入力シート!AM$25:AM$1024,障害学生情報入力シート!$G$25:$G$1024,$C187,障害学生情報入力シート!$H$25:$H$1024,$D187,障害学生情報入力シート!$D$25:$D$1024,"&lt;&gt;"&amp;"",障害学生情報入力シート!$D$25:$D$1024,"&lt;&gt;"&amp;"在籍者")&gt;0,1,0)</f>
        <v>0</v>
      </c>
      <c r="U53" s="183">
        <f>IF(SUMIFS(障害学生情報入力シート!AN$25:AN$1024,障害学生情報入力シート!$G$25:$G$1024,$C187,障害学生情報入力シート!$H$25:$H$1024,$D187,障害学生情報入力シート!$D$25:$D$1024,"&lt;&gt;"&amp;"",障害学生情報入力シート!$D$25:$D$1024,"&lt;&gt;"&amp;"在籍者")&gt;0,1,0)</f>
        <v>0</v>
      </c>
      <c r="V53" s="183">
        <f>IF(SUMIFS(障害学生情報入力シート!AO$25:AO$1024,障害学生情報入力シート!$G$25:$G$1024,$C187,障害学生情報入力シート!$H$25:$H$1024,$D187,障害学生情報入力シート!$D$25:$D$1024,"&lt;&gt;"&amp;"",障害学生情報入力シート!$D$25:$D$1024,"&lt;&gt;"&amp;"在籍者")&gt;0,1,0)</f>
        <v>0</v>
      </c>
      <c r="W53" s="183">
        <f>IF(SUMIFS(障害学生情報入力シート!AP$25:AP$1024,障害学生情報入力シート!$G$25:$G$1024,$C187,障害学生情報入力シート!$H$25:$H$1024,$D187,障害学生情報入力シート!$D$25:$D$1024,"&lt;&gt;"&amp;"",障害学生情報入力シート!$D$25:$D$1024,"&lt;&gt;"&amp;"在籍者")&gt;0,1,0)</f>
        <v>0</v>
      </c>
      <c r="X53" s="183">
        <f>IF(SUMIFS(障害学生情報入力シート!AQ$25:AQ$1024,障害学生情報入力シート!$G$25:$G$1024,$C187,障害学生情報入力シート!$H$25:$H$1024,$D187,障害学生情報入力シート!$D$25:$D$1024,"&lt;&gt;"&amp;"",障害学生情報入力シート!$D$25:$D$1024,"&lt;&gt;"&amp;"在籍者")&gt;0,1,0)</f>
        <v>0</v>
      </c>
      <c r="Y53" s="183">
        <f>IF(SUMIFS(障害学生情報入力シート!AR$25:AR$1024,障害学生情報入力シート!$G$25:$G$1024,$C187,障害学生情報入力シート!$H$25:$H$1024,$D187,障害学生情報入力シート!$D$25:$D$1024,"&lt;&gt;"&amp;"",障害学生情報入力シート!$D$25:$D$1024,"&lt;&gt;"&amp;"在籍者")&gt;0,1,0)</f>
        <v>0</v>
      </c>
      <c r="Z53" s="184">
        <f>IF(SUMIFS(障害学生情報入力シート!AS$25:AS$1024,障害学生情報入力シート!$G$25:$G$1024,$C187,障害学生情報入力シート!$H$25:$H$1024,$D187,障害学生情報入力シート!$D$25:$D$1024,"&lt;&gt;"&amp;"",障害学生情報入力シート!$D$25:$D$1024,"&lt;&gt;"&amp;"在籍者")&gt;0,1,0)</f>
        <v>0</v>
      </c>
      <c r="AA53" s="185">
        <f>IF(SUMIFS(障害学生情報入力シート!AT$25:AT$1024,障害学生情報入力シート!$AU$25:$AU$1024,"&lt;&gt;"&amp;"",障害学生情報入力シート!$G$25:$G$1024,$C187,障害学生情報入力シート!$H$25:$H$1024,$D187,障害学生情報入力シート!$D$25:$D$1024,"&lt;&gt;"&amp;"",障害学生情報入力シート!$D$25:$D$1024,"&lt;&gt;"&amp;"在籍者")&gt;0,1,0)</f>
        <v>0</v>
      </c>
    </row>
    <row r="54" spans="1:27" s="44" customFormat="1" ht="13.5" customHeight="1" thickTop="1" thickBot="1" x14ac:dyDescent="0.45">
      <c r="A54" s="1361" t="s">
        <v>2822</v>
      </c>
      <c r="B54" s="1362"/>
      <c r="C54" s="1365" t="s">
        <v>14</v>
      </c>
      <c r="D54" s="1366"/>
      <c r="E54" s="182">
        <f>IF(SUMIFS(障害学生情報入力シート!X$25:X$1024,障害学生情報入力シート!$G$25:$G$1024,$C188,障害学生情報入力シート!$H$25:$H$1024,$D188,障害学生情報入力シート!$D$25:$D$1024,"&lt;&gt;"&amp;"",障害学生情報入力シート!$D$25:$D$1024,"&lt;&gt;"&amp;"在籍者")&gt;0,1,0)</f>
        <v>0</v>
      </c>
      <c r="F54" s="183">
        <f>IF(SUMIFS(障害学生情報入力シート!Y$25:Y$1024,障害学生情報入力シート!$G$25:$G$1024,$C188,障害学生情報入力シート!$H$25:$H$1024,$D188,障害学生情報入力シート!$D$25:$D$1024,"&lt;&gt;"&amp;"",障害学生情報入力シート!$D$25:$D$1024,"&lt;&gt;"&amp;"在籍者")&gt;0,1,0)</f>
        <v>0</v>
      </c>
      <c r="G54" s="183">
        <f>IF(SUMIFS(障害学生情報入力シート!Z$25:Z$1024,障害学生情報入力シート!$G$25:$G$1024,$C188,障害学生情報入力シート!$H$25:$H$1024,$D188,障害学生情報入力シート!$D$25:$D$1024,"&lt;&gt;"&amp;"",障害学生情報入力シート!$D$25:$D$1024,"&lt;&gt;"&amp;"在籍者")&gt;0,1,0)</f>
        <v>0</v>
      </c>
      <c r="H54" s="183">
        <f>IF(SUMIFS(障害学生情報入力シート!AA$25:AA$1024,障害学生情報入力シート!$G$25:$G$1024,$C188,障害学生情報入力シート!$H$25:$H$1024,$D188,障害学生情報入力シート!$D$25:$D$1024,"&lt;&gt;"&amp;"",障害学生情報入力シート!$D$25:$D$1024,"&lt;&gt;"&amp;"在籍者")&gt;0,1,0)</f>
        <v>0</v>
      </c>
      <c r="I54" s="183">
        <f>IF(SUMIFS(障害学生情報入力シート!AB$25:AB$1024,障害学生情報入力シート!$G$25:$G$1024,$C188,障害学生情報入力シート!$H$25:$H$1024,$D188,障害学生情報入力シート!$D$25:$D$1024,"&lt;&gt;"&amp;"",障害学生情報入力シート!$D$25:$D$1024,"&lt;&gt;"&amp;"在籍者")&gt;0,1,0)</f>
        <v>0</v>
      </c>
      <c r="J54" s="183">
        <f>IF(SUMIFS(障害学生情報入力シート!AC$25:AC$1024,障害学生情報入力シート!$G$25:$G$1024,$C188,障害学生情報入力シート!$H$25:$H$1024,$D188,障害学生情報入力シート!$D$25:$D$1024,"&lt;&gt;"&amp;"",障害学生情報入力シート!$D$25:$D$1024,"&lt;&gt;"&amp;"在籍者")&gt;0,1,0)</f>
        <v>0</v>
      </c>
      <c r="K54" s="183">
        <f>IF(SUMIFS(障害学生情報入力シート!AD$25:AD$1024,障害学生情報入力シート!$G$25:$G$1024,$C188,障害学生情報入力シート!$H$25:$H$1024,$D188,障害学生情報入力シート!$D$25:$D$1024,"&lt;&gt;"&amp;"",障害学生情報入力シート!$D$25:$D$1024,"&lt;&gt;"&amp;"在籍者")&gt;0,1,0)</f>
        <v>0</v>
      </c>
      <c r="L54" s="183">
        <f>IF(SUMIFS(障害学生情報入力シート!AE$25:AE$1024,障害学生情報入力シート!$G$25:$G$1024,$C188,障害学生情報入力シート!$H$25:$H$1024,$D188,障害学生情報入力シート!$D$25:$D$1024,"&lt;&gt;"&amp;"",障害学生情報入力シート!$D$25:$D$1024,"&lt;&gt;"&amp;"在籍者")&gt;0,1,0)</f>
        <v>0</v>
      </c>
      <c r="M54" s="183">
        <f>IF(SUMIFS(障害学生情報入力シート!AF$25:AF$1024,障害学生情報入力シート!$G$25:$G$1024,$C188,障害学生情報入力シート!$H$25:$H$1024,$D188,障害学生情報入力シート!$D$25:$D$1024,"&lt;&gt;"&amp;"",障害学生情報入力シート!$D$25:$D$1024,"&lt;&gt;"&amp;"在籍者")&gt;0,1,0)</f>
        <v>0</v>
      </c>
      <c r="N54" s="183">
        <f>IF(SUMIFS(障害学生情報入力シート!AG$25:AG$1024,障害学生情報入力シート!$G$25:$G$1024,$C188,障害学生情報入力シート!$H$25:$H$1024,$D188,障害学生情報入力シート!$D$25:$D$1024,"&lt;&gt;"&amp;"",障害学生情報入力シート!$D$25:$D$1024,"&lt;&gt;"&amp;"在籍者")&gt;0,1,0)</f>
        <v>0</v>
      </c>
      <c r="O54" s="183">
        <f>IF(SUMIFS(障害学生情報入力シート!AH$25:AH$1024,障害学生情報入力シート!$G$25:$G$1024,$C188,障害学生情報入力シート!$H$25:$H$1024,$D188,障害学生情報入力シート!$D$25:$D$1024,"&lt;&gt;"&amp;"",障害学生情報入力シート!$D$25:$D$1024,"&lt;&gt;"&amp;"在籍者")&gt;0,1,0)</f>
        <v>0</v>
      </c>
      <c r="P54" s="183">
        <f>IF(SUMIFS(障害学生情報入力シート!AI$25:AI$1024,障害学生情報入力シート!$G$25:$G$1024,$C188,障害学生情報入力シート!$H$25:$H$1024,$D188,障害学生情報入力シート!$D$25:$D$1024,"&lt;&gt;"&amp;"",障害学生情報入力シート!$D$25:$D$1024,"&lt;&gt;"&amp;"在籍者")&gt;0,1,0)</f>
        <v>0</v>
      </c>
      <c r="Q54" s="183">
        <f>IF(SUMIFS(障害学生情報入力シート!AJ$25:AJ$1024,障害学生情報入力シート!$G$25:$G$1024,$C188,障害学生情報入力シート!$H$25:$H$1024,$D188,障害学生情報入力シート!$D$25:$D$1024,"&lt;&gt;"&amp;"",障害学生情報入力シート!$D$25:$D$1024,"&lt;&gt;"&amp;"在籍者")&gt;0,1,0)</f>
        <v>0</v>
      </c>
      <c r="R54" s="183">
        <f>IF(SUMIFS(障害学生情報入力シート!AK$25:AK$1024,障害学生情報入力シート!$G$25:$G$1024,$C188,障害学生情報入力シート!$H$25:$H$1024,$D188,障害学生情報入力シート!$D$25:$D$1024,"&lt;&gt;"&amp;"",障害学生情報入力シート!$D$25:$D$1024,"&lt;&gt;"&amp;"在籍者")&gt;0,1,0)</f>
        <v>0</v>
      </c>
      <c r="S54" s="183">
        <f>IF(SUMIFS(障害学生情報入力シート!AL$25:AL$1024,障害学生情報入力シート!$G$25:$G$1024,$C188,障害学生情報入力シート!$H$25:$H$1024,$D188,障害学生情報入力シート!$D$25:$D$1024,"&lt;&gt;"&amp;"",障害学生情報入力シート!$D$25:$D$1024,"&lt;&gt;"&amp;"在籍者")&gt;0,1,0)</f>
        <v>0</v>
      </c>
      <c r="T54" s="183">
        <f>IF(SUMIFS(障害学生情報入力シート!AM$25:AM$1024,障害学生情報入力シート!$G$25:$G$1024,$C188,障害学生情報入力シート!$H$25:$H$1024,$D188,障害学生情報入力シート!$D$25:$D$1024,"&lt;&gt;"&amp;"",障害学生情報入力シート!$D$25:$D$1024,"&lt;&gt;"&amp;"在籍者")&gt;0,1,0)</f>
        <v>0</v>
      </c>
      <c r="U54" s="183">
        <f>IF(SUMIFS(障害学生情報入力シート!AN$25:AN$1024,障害学生情報入力シート!$G$25:$G$1024,$C188,障害学生情報入力シート!$H$25:$H$1024,$D188,障害学生情報入力シート!$D$25:$D$1024,"&lt;&gt;"&amp;"",障害学生情報入力シート!$D$25:$D$1024,"&lt;&gt;"&amp;"在籍者")&gt;0,1,0)</f>
        <v>0</v>
      </c>
      <c r="V54" s="183">
        <f>IF(SUMIFS(障害学生情報入力シート!AO$25:AO$1024,障害学生情報入力シート!$G$25:$G$1024,$C188,障害学生情報入力シート!$H$25:$H$1024,$D188,障害学生情報入力シート!$D$25:$D$1024,"&lt;&gt;"&amp;"",障害学生情報入力シート!$D$25:$D$1024,"&lt;&gt;"&amp;"在籍者")&gt;0,1,0)</f>
        <v>0</v>
      </c>
      <c r="W54" s="183">
        <f>IF(SUMIFS(障害学生情報入力シート!AP$25:AP$1024,障害学生情報入力シート!$G$25:$G$1024,$C188,障害学生情報入力シート!$H$25:$H$1024,$D188,障害学生情報入力シート!$D$25:$D$1024,"&lt;&gt;"&amp;"",障害学生情報入力シート!$D$25:$D$1024,"&lt;&gt;"&amp;"在籍者")&gt;0,1,0)</f>
        <v>0</v>
      </c>
      <c r="X54" s="183">
        <f>IF(SUMIFS(障害学生情報入力シート!AQ$25:AQ$1024,障害学生情報入力シート!$G$25:$G$1024,$C188,障害学生情報入力シート!$H$25:$H$1024,$D188,障害学生情報入力シート!$D$25:$D$1024,"&lt;&gt;"&amp;"",障害学生情報入力シート!$D$25:$D$1024,"&lt;&gt;"&amp;"在籍者")&gt;0,1,0)</f>
        <v>0</v>
      </c>
      <c r="Y54" s="183">
        <f>IF(SUMIFS(障害学生情報入力シート!AR$25:AR$1024,障害学生情報入力シート!$G$25:$G$1024,$C188,障害学生情報入力シート!$H$25:$H$1024,$D188,障害学生情報入力シート!$D$25:$D$1024,"&lt;&gt;"&amp;"",障害学生情報入力シート!$D$25:$D$1024,"&lt;&gt;"&amp;"在籍者")&gt;0,1,0)</f>
        <v>0</v>
      </c>
      <c r="Z54" s="184">
        <f>IF(SUMIFS(障害学生情報入力シート!AS$25:AS$1024,障害学生情報入力シート!$G$25:$G$1024,$C188,障害学生情報入力シート!$H$25:$H$1024,$D188,障害学生情報入力シート!$D$25:$D$1024,"&lt;&gt;"&amp;"",障害学生情報入力シート!$D$25:$D$1024,"&lt;&gt;"&amp;"在籍者")&gt;0,1,0)</f>
        <v>0</v>
      </c>
      <c r="AA54" s="185">
        <f>IF(SUMIFS(障害学生情報入力シート!AT$25:AT$1024,障害学生情報入力シート!$AU$25:$AU$1024,"&lt;&gt;"&amp;"",障害学生情報入力シート!$G$25:$G$1024,$C188,障害学生情報入力シート!$H$25:$H$1024,$D188,障害学生情報入力シート!$D$25:$D$1024,"&lt;&gt;"&amp;"",障害学生情報入力シート!$D$25:$D$1024,"&lt;&gt;"&amp;"在籍者")&gt;0,1,0)</f>
        <v>0</v>
      </c>
    </row>
    <row r="55" spans="1:27" s="44" customFormat="1" ht="14.25" customHeight="1" thickTop="1" thickBot="1" x14ac:dyDescent="0.45">
      <c r="A55" s="1361"/>
      <c r="B55" s="1362"/>
      <c r="C55" s="1367" t="s">
        <v>9</v>
      </c>
      <c r="D55" s="1368"/>
      <c r="E55" s="182">
        <f>IF(SUMIFS(障害学生情報入力シート!X$25:X$1024,障害学生情報入力シート!$G$25:$G$1024,$C189,障害学生情報入力シート!$H$25:$H$1024,$D189,障害学生情報入力シート!$D$25:$D$1024,"&lt;&gt;"&amp;"",障害学生情報入力シート!$D$25:$D$1024,"&lt;&gt;"&amp;"在籍者")&gt;0,1,0)</f>
        <v>0</v>
      </c>
      <c r="F55" s="183">
        <f>IF(SUMIFS(障害学生情報入力シート!Y$25:Y$1024,障害学生情報入力シート!$G$25:$G$1024,$C189,障害学生情報入力シート!$H$25:$H$1024,$D189,障害学生情報入力シート!$D$25:$D$1024,"&lt;&gt;"&amp;"",障害学生情報入力シート!$D$25:$D$1024,"&lt;&gt;"&amp;"在籍者")&gt;0,1,0)</f>
        <v>0</v>
      </c>
      <c r="G55" s="183">
        <f>IF(SUMIFS(障害学生情報入力シート!Z$25:Z$1024,障害学生情報入力シート!$G$25:$G$1024,$C189,障害学生情報入力シート!$H$25:$H$1024,$D189,障害学生情報入力シート!$D$25:$D$1024,"&lt;&gt;"&amp;"",障害学生情報入力シート!$D$25:$D$1024,"&lt;&gt;"&amp;"在籍者")&gt;0,1,0)</f>
        <v>0</v>
      </c>
      <c r="H55" s="183">
        <f>IF(SUMIFS(障害学生情報入力シート!AA$25:AA$1024,障害学生情報入力シート!$G$25:$G$1024,$C189,障害学生情報入力シート!$H$25:$H$1024,$D189,障害学生情報入力シート!$D$25:$D$1024,"&lt;&gt;"&amp;"",障害学生情報入力シート!$D$25:$D$1024,"&lt;&gt;"&amp;"在籍者")&gt;0,1,0)</f>
        <v>0</v>
      </c>
      <c r="I55" s="183">
        <f>IF(SUMIFS(障害学生情報入力シート!AB$25:AB$1024,障害学生情報入力シート!$G$25:$G$1024,$C189,障害学生情報入力シート!$H$25:$H$1024,$D189,障害学生情報入力シート!$D$25:$D$1024,"&lt;&gt;"&amp;"",障害学生情報入力シート!$D$25:$D$1024,"&lt;&gt;"&amp;"在籍者")&gt;0,1,0)</f>
        <v>0</v>
      </c>
      <c r="J55" s="183">
        <f>IF(SUMIFS(障害学生情報入力シート!AC$25:AC$1024,障害学生情報入力シート!$G$25:$G$1024,$C189,障害学生情報入力シート!$H$25:$H$1024,$D189,障害学生情報入力シート!$D$25:$D$1024,"&lt;&gt;"&amp;"",障害学生情報入力シート!$D$25:$D$1024,"&lt;&gt;"&amp;"在籍者")&gt;0,1,0)</f>
        <v>0</v>
      </c>
      <c r="K55" s="183">
        <f>IF(SUMIFS(障害学生情報入力シート!AD$25:AD$1024,障害学生情報入力シート!$G$25:$G$1024,$C189,障害学生情報入力シート!$H$25:$H$1024,$D189,障害学生情報入力シート!$D$25:$D$1024,"&lt;&gt;"&amp;"",障害学生情報入力シート!$D$25:$D$1024,"&lt;&gt;"&amp;"在籍者")&gt;0,1,0)</f>
        <v>0</v>
      </c>
      <c r="L55" s="183">
        <f>IF(SUMIFS(障害学生情報入力シート!AE$25:AE$1024,障害学生情報入力シート!$G$25:$G$1024,$C189,障害学生情報入力シート!$H$25:$H$1024,$D189,障害学生情報入力シート!$D$25:$D$1024,"&lt;&gt;"&amp;"",障害学生情報入力シート!$D$25:$D$1024,"&lt;&gt;"&amp;"在籍者")&gt;0,1,0)</f>
        <v>0</v>
      </c>
      <c r="M55" s="183">
        <f>IF(SUMIFS(障害学生情報入力シート!AF$25:AF$1024,障害学生情報入力シート!$G$25:$G$1024,$C189,障害学生情報入力シート!$H$25:$H$1024,$D189,障害学生情報入力シート!$D$25:$D$1024,"&lt;&gt;"&amp;"",障害学生情報入力シート!$D$25:$D$1024,"&lt;&gt;"&amp;"在籍者")&gt;0,1,0)</f>
        <v>0</v>
      </c>
      <c r="N55" s="183">
        <f>IF(SUMIFS(障害学生情報入力シート!AG$25:AG$1024,障害学生情報入力シート!$G$25:$G$1024,$C189,障害学生情報入力シート!$H$25:$H$1024,$D189,障害学生情報入力シート!$D$25:$D$1024,"&lt;&gt;"&amp;"",障害学生情報入力シート!$D$25:$D$1024,"&lt;&gt;"&amp;"在籍者")&gt;0,1,0)</f>
        <v>0</v>
      </c>
      <c r="O55" s="183">
        <f>IF(SUMIFS(障害学生情報入力シート!AH$25:AH$1024,障害学生情報入力シート!$G$25:$G$1024,$C189,障害学生情報入力シート!$H$25:$H$1024,$D189,障害学生情報入力シート!$D$25:$D$1024,"&lt;&gt;"&amp;"",障害学生情報入力シート!$D$25:$D$1024,"&lt;&gt;"&amp;"在籍者")&gt;0,1,0)</f>
        <v>0</v>
      </c>
      <c r="P55" s="183">
        <f>IF(SUMIFS(障害学生情報入力シート!AI$25:AI$1024,障害学生情報入力シート!$G$25:$G$1024,$C189,障害学生情報入力シート!$H$25:$H$1024,$D189,障害学生情報入力シート!$D$25:$D$1024,"&lt;&gt;"&amp;"",障害学生情報入力シート!$D$25:$D$1024,"&lt;&gt;"&amp;"在籍者")&gt;0,1,0)</f>
        <v>0</v>
      </c>
      <c r="Q55" s="183">
        <f>IF(SUMIFS(障害学生情報入力シート!AJ$25:AJ$1024,障害学生情報入力シート!$G$25:$G$1024,$C189,障害学生情報入力シート!$H$25:$H$1024,$D189,障害学生情報入力シート!$D$25:$D$1024,"&lt;&gt;"&amp;"",障害学生情報入力シート!$D$25:$D$1024,"&lt;&gt;"&amp;"在籍者")&gt;0,1,0)</f>
        <v>0</v>
      </c>
      <c r="R55" s="183">
        <f>IF(SUMIFS(障害学生情報入力シート!AK$25:AK$1024,障害学生情報入力シート!$G$25:$G$1024,$C189,障害学生情報入力シート!$H$25:$H$1024,$D189,障害学生情報入力シート!$D$25:$D$1024,"&lt;&gt;"&amp;"",障害学生情報入力シート!$D$25:$D$1024,"&lt;&gt;"&amp;"在籍者")&gt;0,1,0)</f>
        <v>0</v>
      </c>
      <c r="S55" s="183">
        <f>IF(SUMIFS(障害学生情報入力シート!AL$25:AL$1024,障害学生情報入力シート!$G$25:$G$1024,$C189,障害学生情報入力シート!$H$25:$H$1024,$D189,障害学生情報入力シート!$D$25:$D$1024,"&lt;&gt;"&amp;"",障害学生情報入力シート!$D$25:$D$1024,"&lt;&gt;"&amp;"在籍者")&gt;0,1,0)</f>
        <v>0</v>
      </c>
      <c r="T55" s="183">
        <f>IF(SUMIFS(障害学生情報入力シート!AM$25:AM$1024,障害学生情報入力シート!$G$25:$G$1024,$C189,障害学生情報入力シート!$H$25:$H$1024,$D189,障害学生情報入力シート!$D$25:$D$1024,"&lt;&gt;"&amp;"",障害学生情報入力シート!$D$25:$D$1024,"&lt;&gt;"&amp;"在籍者")&gt;0,1,0)</f>
        <v>0</v>
      </c>
      <c r="U55" s="183">
        <f>IF(SUMIFS(障害学生情報入力シート!AN$25:AN$1024,障害学生情報入力シート!$G$25:$G$1024,$C189,障害学生情報入力シート!$H$25:$H$1024,$D189,障害学生情報入力シート!$D$25:$D$1024,"&lt;&gt;"&amp;"",障害学生情報入力シート!$D$25:$D$1024,"&lt;&gt;"&amp;"在籍者")&gt;0,1,0)</f>
        <v>0</v>
      </c>
      <c r="V55" s="183">
        <f>IF(SUMIFS(障害学生情報入力シート!AO$25:AO$1024,障害学生情報入力シート!$G$25:$G$1024,$C189,障害学生情報入力シート!$H$25:$H$1024,$D189,障害学生情報入力シート!$D$25:$D$1024,"&lt;&gt;"&amp;"",障害学生情報入力シート!$D$25:$D$1024,"&lt;&gt;"&amp;"在籍者")&gt;0,1,0)</f>
        <v>0</v>
      </c>
      <c r="W55" s="183">
        <f>IF(SUMIFS(障害学生情報入力シート!AP$25:AP$1024,障害学生情報入力シート!$G$25:$G$1024,$C189,障害学生情報入力シート!$H$25:$H$1024,$D189,障害学生情報入力シート!$D$25:$D$1024,"&lt;&gt;"&amp;"",障害学生情報入力シート!$D$25:$D$1024,"&lt;&gt;"&amp;"在籍者")&gt;0,1,0)</f>
        <v>0</v>
      </c>
      <c r="X55" s="183">
        <f>IF(SUMIFS(障害学生情報入力シート!AQ$25:AQ$1024,障害学生情報入力シート!$G$25:$G$1024,$C189,障害学生情報入力シート!$H$25:$H$1024,$D189,障害学生情報入力シート!$D$25:$D$1024,"&lt;&gt;"&amp;"",障害学生情報入力シート!$D$25:$D$1024,"&lt;&gt;"&amp;"在籍者")&gt;0,1,0)</f>
        <v>0</v>
      </c>
      <c r="Y55" s="183">
        <f>IF(SUMIFS(障害学生情報入力シート!AR$25:AR$1024,障害学生情報入力シート!$G$25:$G$1024,$C189,障害学生情報入力シート!$H$25:$H$1024,$D189,障害学生情報入力シート!$D$25:$D$1024,"&lt;&gt;"&amp;"",障害学生情報入力シート!$D$25:$D$1024,"&lt;&gt;"&amp;"在籍者")&gt;0,1,0)</f>
        <v>0</v>
      </c>
      <c r="Z55" s="184">
        <f>IF(SUMIFS(障害学生情報入力シート!AS$25:AS$1024,障害学生情報入力シート!$G$25:$G$1024,$C189,障害学生情報入力シート!$H$25:$H$1024,$D189,障害学生情報入力シート!$D$25:$D$1024,"&lt;&gt;"&amp;"",障害学生情報入力シート!$D$25:$D$1024,"&lt;&gt;"&amp;"在籍者")&gt;0,1,0)</f>
        <v>0</v>
      </c>
      <c r="AA55" s="185">
        <f>IF(SUMIFS(障害学生情報入力シート!AT$25:AT$1024,障害学生情報入力シート!$AU$25:$AU$1024,"&lt;&gt;"&amp;"",障害学生情報入力シート!$G$25:$G$1024,$C189,障害学生情報入力シート!$H$25:$H$1024,$D189,障害学生情報入力シート!$D$25:$D$1024,"&lt;&gt;"&amp;"",障害学生情報入力シート!$D$25:$D$1024,"&lt;&gt;"&amp;"在籍者")&gt;0,1,0)</f>
        <v>0</v>
      </c>
    </row>
    <row r="56" spans="1:27" s="44" customFormat="1" ht="15.75" customHeight="1" thickTop="1" thickBot="1" x14ac:dyDescent="0.45">
      <c r="A56" s="1361"/>
      <c r="B56" s="1362"/>
      <c r="C56" s="1367" t="s">
        <v>11</v>
      </c>
      <c r="D56" s="1368"/>
      <c r="E56" s="182">
        <f>IF(SUMIFS(障害学生情報入力シート!X$25:X$1024,障害学生情報入力シート!$G$25:$G$1024,$C190,障害学生情報入力シート!$H$25:$H$1024,$D190,障害学生情報入力シート!$D$25:$D$1024,"&lt;&gt;"&amp;"",障害学生情報入力シート!$D$25:$D$1024,"&lt;&gt;"&amp;"在籍者")&gt;0,1,0)</f>
        <v>0</v>
      </c>
      <c r="F56" s="183">
        <f>IF(SUMIFS(障害学生情報入力シート!Y$25:Y$1024,障害学生情報入力シート!$G$25:$G$1024,$C190,障害学生情報入力シート!$H$25:$H$1024,$D190,障害学生情報入力シート!$D$25:$D$1024,"&lt;&gt;"&amp;"",障害学生情報入力シート!$D$25:$D$1024,"&lt;&gt;"&amp;"在籍者")&gt;0,1,0)</f>
        <v>0</v>
      </c>
      <c r="G56" s="183">
        <f>IF(SUMIFS(障害学生情報入力シート!Z$25:Z$1024,障害学生情報入力シート!$G$25:$G$1024,$C190,障害学生情報入力シート!$H$25:$H$1024,$D190,障害学生情報入力シート!$D$25:$D$1024,"&lt;&gt;"&amp;"",障害学生情報入力シート!$D$25:$D$1024,"&lt;&gt;"&amp;"在籍者")&gt;0,1,0)</f>
        <v>0</v>
      </c>
      <c r="H56" s="183">
        <f>IF(SUMIFS(障害学生情報入力シート!AA$25:AA$1024,障害学生情報入力シート!$G$25:$G$1024,$C190,障害学生情報入力シート!$H$25:$H$1024,$D190,障害学生情報入力シート!$D$25:$D$1024,"&lt;&gt;"&amp;"",障害学生情報入力シート!$D$25:$D$1024,"&lt;&gt;"&amp;"在籍者")&gt;0,1,0)</f>
        <v>0</v>
      </c>
      <c r="I56" s="183">
        <f>IF(SUMIFS(障害学生情報入力シート!AB$25:AB$1024,障害学生情報入力シート!$G$25:$G$1024,$C190,障害学生情報入力シート!$H$25:$H$1024,$D190,障害学生情報入力シート!$D$25:$D$1024,"&lt;&gt;"&amp;"",障害学生情報入力シート!$D$25:$D$1024,"&lt;&gt;"&amp;"在籍者")&gt;0,1,0)</f>
        <v>0</v>
      </c>
      <c r="J56" s="183">
        <f>IF(SUMIFS(障害学生情報入力シート!AC$25:AC$1024,障害学生情報入力シート!$G$25:$G$1024,$C190,障害学生情報入力シート!$H$25:$H$1024,$D190,障害学生情報入力シート!$D$25:$D$1024,"&lt;&gt;"&amp;"",障害学生情報入力シート!$D$25:$D$1024,"&lt;&gt;"&amp;"在籍者")&gt;0,1,0)</f>
        <v>0</v>
      </c>
      <c r="K56" s="183">
        <f>IF(SUMIFS(障害学生情報入力シート!AD$25:AD$1024,障害学生情報入力シート!$G$25:$G$1024,$C190,障害学生情報入力シート!$H$25:$H$1024,$D190,障害学生情報入力シート!$D$25:$D$1024,"&lt;&gt;"&amp;"",障害学生情報入力シート!$D$25:$D$1024,"&lt;&gt;"&amp;"在籍者")&gt;0,1,0)</f>
        <v>0</v>
      </c>
      <c r="L56" s="183">
        <f>IF(SUMIFS(障害学生情報入力シート!AE$25:AE$1024,障害学生情報入力シート!$G$25:$G$1024,$C190,障害学生情報入力シート!$H$25:$H$1024,$D190,障害学生情報入力シート!$D$25:$D$1024,"&lt;&gt;"&amp;"",障害学生情報入力シート!$D$25:$D$1024,"&lt;&gt;"&amp;"在籍者")&gt;0,1,0)</f>
        <v>0</v>
      </c>
      <c r="M56" s="183">
        <f>IF(SUMIFS(障害学生情報入力シート!AF$25:AF$1024,障害学生情報入力シート!$G$25:$G$1024,$C190,障害学生情報入力シート!$H$25:$H$1024,$D190,障害学生情報入力シート!$D$25:$D$1024,"&lt;&gt;"&amp;"",障害学生情報入力シート!$D$25:$D$1024,"&lt;&gt;"&amp;"在籍者")&gt;0,1,0)</f>
        <v>0</v>
      </c>
      <c r="N56" s="183">
        <f>IF(SUMIFS(障害学生情報入力シート!AG$25:AG$1024,障害学生情報入力シート!$G$25:$G$1024,$C190,障害学生情報入力シート!$H$25:$H$1024,$D190,障害学生情報入力シート!$D$25:$D$1024,"&lt;&gt;"&amp;"",障害学生情報入力シート!$D$25:$D$1024,"&lt;&gt;"&amp;"在籍者")&gt;0,1,0)</f>
        <v>0</v>
      </c>
      <c r="O56" s="183">
        <f>IF(SUMIFS(障害学生情報入力シート!AH$25:AH$1024,障害学生情報入力シート!$G$25:$G$1024,$C190,障害学生情報入力シート!$H$25:$H$1024,$D190,障害学生情報入力シート!$D$25:$D$1024,"&lt;&gt;"&amp;"",障害学生情報入力シート!$D$25:$D$1024,"&lt;&gt;"&amp;"在籍者")&gt;0,1,0)</f>
        <v>0</v>
      </c>
      <c r="P56" s="183">
        <f>IF(SUMIFS(障害学生情報入力シート!AI$25:AI$1024,障害学生情報入力シート!$G$25:$G$1024,$C190,障害学生情報入力シート!$H$25:$H$1024,$D190,障害学生情報入力シート!$D$25:$D$1024,"&lt;&gt;"&amp;"",障害学生情報入力シート!$D$25:$D$1024,"&lt;&gt;"&amp;"在籍者")&gt;0,1,0)</f>
        <v>0</v>
      </c>
      <c r="Q56" s="183">
        <f>IF(SUMIFS(障害学生情報入力シート!AJ$25:AJ$1024,障害学生情報入力シート!$G$25:$G$1024,$C190,障害学生情報入力シート!$H$25:$H$1024,$D190,障害学生情報入力シート!$D$25:$D$1024,"&lt;&gt;"&amp;"",障害学生情報入力シート!$D$25:$D$1024,"&lt;&gt;"&amp;"在籍者")&gt;0,1,0)</f>
        <v>0</v>
      </c>
      <c r="R56" s="183">
        <f>IF(SUMIFS(障害学生情報入力シート!AK$25:AK$1024,障害学生情報入力シート!$G$25:$G$1024,$C190,障害学生情報入力シート!$H$25:$H$1024,$D190,障害学生情報入力シート!$D$25:$D$1024,"&lt;&gt;"&amp;"",障害学生情報入力シート!$D$25:$D$1024,"&lt;&gt;"&amp;"在籍者")&gt;0,1,0)</f>
        <v>0</v>
      </c>
      <c r="S56" s="183">
        <f>IF(SUMIFS(障害学生情報入力シート!AL$25:AL$1024,障害学生情報入力シート!$G$25:$G$1024,$C190,障害学生情報入力シート!$H$25:$H$1024,$D190,障害学生情報入力シート!$D$25:$D$1024,"&lt;&gt;"&amp;"",障害学生情報入力シート!$D$25:$D$1024,"&lt;&gt;"&amp;"在籍者")&gt;0,1,0)</f>
        <v>0</v>
      </c>
      <c r="T56" s="183">
        <f>IF(SUMIFS(障害学生情報入力シート!AM$25:AM$1024,障害学生情報入力シート!$G$25:$G$1024,$C190,障害学生情報入力シート!$H$25:$H$1024,$D190,障害学生情報入力シート!$D$25:$D$1024,"&lt;&gt;"&amp;"",障害学生情報入力シート!$D$25:$D$1024,"&lt;&gt;"&amp;"在籍者")&gt;0,1,0)</f>
        <v>0</v>
      </c>
      <c r="U56" s="183">
        <f>IF(SUMIFS(障害学生情報入力シート!AN$25:AN$1024,障害学生情報入力シート!$G$25:$G$1024,$C190,障害学生情報入力シート!$H$25:$H$1024,$D190,障害学生情報入力シート!$D$25:$D$1024,"&lt;&gt;"&amp;"",障害学生情報入力シート!$D$25:$D$1024,"&lt;&gt;"&amp;"在籍者")&gt;0,1,0)</f>
        <v>0</v>
      </c>
      <c r="V56" s="183">
        <f>IF(SUMIFS(障害学生情報入力シート!AO$25:AO$1024,障害学生情報入力シート!$G$25:$G$1024,$C190,障害学生情報入力シート!$H$25:$H$1024,$D190,障害学生情報入力シート!$D$25:$D$1024,"&lt;&gt;"&amp;"",障害学生情報入力シート!$D$25:$D$1024,"&lt;&gt;"&amp;"在籍者")&gt;0,1,0)</f>
        <v>0</v>
      </c>
      <c r="W56" s="183">
        <f>IF(SUMIFS(障害学生情報入力シート!AP$25:AP$1024,障害学生情報入力シート!$G$25:$G$1024,$C190,障害学生情報入力シート!$H$25:$H$1024,$D190,障害学生情報入力シート!$D$25:$D$1024,"&lt;&gt;"&amp;"",障害学生情報入力シート!$D$25:$D$1024,"&lt;&gt;"&amp;"在籍者")&gt;0,1,0)</f>
        <v>0</v>
      </c>
      <c r="X56" s="183">
        <f>IF(SUMIFS(障害学生情報入力シート!AQ$25:AQ$1024,障害学生情報入力シート!$G$25:$G$1024,$C190,障害学生情報入力シート!$H$25:$H$1024,$D190,障害学生情報入力シート!$D$25:$D$1024,"&lt;&gt;"&amp;"",障害学生情報入力シート!$D$25:$D$1024,"&lt;&gt;"&amp;"在籍者")&gt;0,1,0)</f>
        <v>0</v>
      </c>
      <c r="Y56" s="183">
        <f>IF(SUMIFS(障害学生情報入力シート!AR$25:AR$1024,障害学生情報入力シート!$G$25:$G$1024,$C190,障害学生情報入力シート!$H$25:$H$1024,$D190,障害学生情報入力シート!$D$25:$D$1024,"&lt;&gt;"&amp;"",障害学生情報入力シート!$D$25:$D$1024,"&lt;&gt;"&amp;"在籍者")&gt;0,1,0)</f>
        <v>0</v>
      </c>
      <c r="Z56" s="184">
        <f>IF(SUMIFS(障害学生情報入力シート!AS$25:AS$1024,障害学生情報入力シート!$G$25:$G$1024,$C190,障害学生情報入力シート!$H$25:$H$1024,$D190,障害学生情報入力シート!$D$25:$D$1024,"&lt;&gt;"&amp;"",障害学生情報入力シート!$D$25:$D$1024,"&lt;&gt;"&amp;"在籍者")&gt;0,1,0)</f>
        <v>0</v>
      </c>
      <c r="AA56" s="185">
        <f>IF(SUMIFS(障害学生情報入力シート!AT$25:AT$1024,障害学生情報入力シート!$AU$25:$AU$1024,"&lt;&gt;"&amp;"",障害学生情報入力シート!$G$25:$G$1024,$C190,障害学生情報入力シート!$H$25:$H$1024,$D190,障害学生情報入力シート!$D$25:$D$1024,"&lt;&gt;"&amp;"",障害学生情報入力シート!$D$25:$D$1024,"&lt;&gt;"&amp;"在籍者")&gt;0,1,0)</f>
        <v>0</v>
      </c>
    </row>
    <row r="57" spans="1:27" s="44" customFormat="1" ht="13.5" customHeight="1" thickTop="1" thickBot="1" x14ac:dyDescent="0.45">
      <c r="A57" s="1363"/>
      <c r="B57" s="1364"/>
      <c r="C57" s="1369" t="s">
        <v>243</v>
      </c>
      <c r="D57" s="1370"/>
      <c r="E57" s="182">
        <f>IF(SUMIFS(障害学生情報入力シート!X$25:X$1024,障害学生情報入力シート!$G$25:$G$1024,$C191,障害学生情報入力シート!$H$25:$H$1024,$D191,障害学生情報入力シート!$D$25:$D$1024,"&lt;&gt;"&amp;"",障害学生情報入力シート!$D$25:$D$1024,"&lt;&gt;"&amp;"在籍者")&gt;0,1,0)</f>
        <v>0</v>
      </c>
      <c r="F57" s="183">
        <f>IF(SUMIFS(障害学生情報入力シート!Y$25:Y$1024,障害学生情報入力シート!$G$25:$G$1024,$C191,障害学生情報入力シート!$H$25:$H$1024,$D191,障害学生情報入力シート!$D$25:$D$1024,"&lt;&gt;"&amp;"",障害学生情報入力シート!$D$25:$D$1024,"&lt;&gt;"&amp;"在籍者")&gt;0,1,0)</f>
        <v>0</v>
      </c>
      <c r="G57" s="183">
        <f>IF(SUMIFS(障害学生情報入力シート!Z$25:Z$1024,障害学生情報入力シート!$G$25:$G$1024,$C191,障害学生情報入力シート!$H$25:$H$1024,$D191,障害学生情報入力シート!$D$25:$D$1024,"&lt;&gt;"&amp;"",障害学生情報入力シート!$D$25:$D$1024,"&lt;&gt;"&amp;"在籍者")&gt;0,1,0)</f>
        <v>0</v>
      </c>
      <c r="H57" s="183">
        <f>IF(SUMIFS(障害学生情報入力シート!AA$25:AA$1024,障害学生情報入力シート!$G$25:$G$1024,$C191,障害学生情報入力シート!$H$25:$H$1024,$D191,障害学生情報入力シート!$D$25:$D$1024,"&lt;&gt;"&amp;"",障害学生情報入力シート!$D$25:$D$1024,"&lt;&gt;"&amp;"在籍者")&gt;0,1,0)</f>
        <v>0</v>
      </c>
      <c r="I57" s="183">
        <f>IF(SUMIFS(障害学生情報入力シート!AB$25:AB$1024,障害学生情報入力シート!$G$25:$G$1024,$C191,障害学生情報入力シート!$H$25:$H$1024,$D191,障害学生情報入力シート!$D$25:$D$1024,"&lt;&gt;"&amp;"",障害学生情報入力シート!$D$25:$D$1024,"&lt;&gt;"&amp;"在籍者")&gt;0,1,0)</f>
        <v>0</v>
      </c>
      <c r="J57" s="183">
        <f>IF(SUMIFS(障害学生情報入力シート!AC$25:AC$1024,障害学生情報入力シート!$G$25:$G$1024,$C191,障害学生情報入力シート!$H$25:$H$1024,$D191,障害学生情報入力シート!$D$25:$D$1024,"&lt;&gt;"&amp;"",障害学生情報入力シート!$D$25:$D$1024,"&lt;&gt;"&amp;"在籍者")&gt;0,1,0)</f>
        <v>0</v>
      </c>
      <c r="K57" s="183">
        <f>IF(SUMIFS(障害学生情報入力シート!AD$25:AD$1024,障害学生情報入力シート!$G$25:$G$1024,$C191,障害学生情報入力シート!$H$25:$H$1024,$D191,障害学生情報入力シート!$D$25:$D$1024,"&lt;&gt;"&amp;"",障害学生情報入力シート!$D$25:$D$1024,"&lt;&gt;"&amp;"在籍者")&gt;0,1,0)</f>
        <v>0</v>
      </c>
      <c r="L57" s="183">
        <f>IF(SUMIFS(障害学生情報入力シート!AE$25:AE$1024,障害学生情報入力シート!$G$25:$G$1024,$C191,障害学生情報入力シート!$H$25:$H$1024,$D191,障害学生情報入力シート!$D$25:$D$1024,"&lt;&gt;"&amp;"",障害学生情報入力シート!$D$25:$D$1024,"&lt;&gt;"&amp;"在籍者")&gt;0,1,0)</f>
        <v>0</v>
      </c>
      <c r="M57" s="183">
        <f>IF(SUMIFS(障害学生情報入力シート!AF$25:AF$1024,障害学生情報入力シート!$G$25:$G$1024,$C191,障害学生情報入力シート!$H$25:$H$1024,$D191,障害学生情報入力シート!$D$25:$D$1024,"&lt;&gt;"&amp;"",障害学生情報入力シート!$D$25:$D$1024,"&lt;&gt;"&amp;"在籍者")&gt;0,1,0)</f>
        <v>0</v>
      </c>
      <c r="N57" s="183">
        <f>IF(SUMIFS(障害学生情報入力シート!AG$25:AG$1024,障害学生情報入力シート!$G$25:$G$1024,$C191,障害学生情報入力シート!$H$25:$H$1024,$D191,障害学生情報入力シート!$D$25:$D$1024,"&lt;&gt;"&amp;"",障害学生情報入力シート!$D$25:$D$1024,"&lt;&gt;"&amp;"在籍者")&gt;0,1,0)</f>
        <v>0</v>
      </c>
      <c r="O57" s="183">
        <f>IF(SUMIFS(障害学生情報入力シート!AH$25:AH$1024,障害学生情報入力シート!$G$25:$G$1024,$C191,障害学生情報入力シート!$H$25:$H$1024,$D191,障害学生情報入力シート!$D$25:$D$1024,"&lt;&gt;"&amp;"",障害学生情報入力シート!$D$25:$D$1024,"&lt;&gt;"&amp;"在籍者")&gt;0,1,0)</f>
        <v>0</v>
      </c>
      <c r="P57" s="183">
        <f>IF(SUMIFS(障害学生情報入力シート!AI$25:AI$1024,障害学生情報入力シート!$G$25:$G$1024,$C191,障害学生情報入力シート!$H$25:$H$1024,$D191,障害学生情報入力シート!$D$25:$D$1024,"&lt;&gt;"&amp;"",障害学生情報入力シート!$D$25:$D$1024,"&lt;&gt;"&amp;"在籍者")&gt;0,1,0)</f>
        <v>0</v>
      </c>
      <c r="Q57" s="183">
        <f>IF(SUMIFS(障害学生情報入力シート!AJ$25:AJ$1024,障害学生情報入力シート!$G$25:$G$1024,$C191,障害学生情報入力シート!$H$25:$H$1024,$D191,障害学生情報入力シート!$D$25:$D$1024,"&lt;&gt;"&amp;"",障害学生情報入力シート!$D$25:$D$1024,"&lt;&gt;"&amp;"在籍者")&gt;0,1,0)</f>
        <v>0</v>
      </c>
      <c r="R57" s="183">
        <f>IF(SUMIFS(障害学生情報入力シート!AK$25:AK$1024,障害学生情報入力シート!$G$25:$G$1024,$C191,障害学生情報入力シート!$H$25:$H$1024,$D191,障害学生情報入力シート!$D$25:$D$1024,"&lt;&gt;"&amp;"",障害学生情報入力シート!$D$25:$D$1024,"&lt;&gt;"&amp;"在籍者")&gt;0,1,0)</f>
        <v>0</v>
      </c>
      <c r="S57" s="183">
        <f>IF(SUMIFS(障害学生情報入力シート!AL$25:AL$1024,障害学生情報入力シート!$G$25:$G$1024,$C191,障害学生情報入力シート!$H$25:$H$1024,$D191,障害学生情報入力シート!$D$25:$D$1024,"&lt;&gt;"&amp;"",障害学生情報入力シート!$D$25:$D$1024,"&lt;&gt;"&amp;"在籍者")&gt;0,1,0)</f>
        <v>0</v>
      </c>
      <c r="T57" s="183">
        <f>IF(SUMIFS(障害学生情報入力シート!AM$25:AM$1024,障害学生情報入力シート!$G$25:$G$1024,$C191,障害学生情報入力シート!$H$25:$H$1024,$D191,障害学生情報入力シート!$D$25:$D$1024,"&lt;&gt;"&amp;"",障害学生情報入力シート!$D$25:$D$1024,"&lt;&gt;"&amp;"在籍者")&gt;0,1,0)</f>
        <v>0</v>
      </c>
      <c r="U57" s="183">
        <f>IF(SUMIFS(障害学生情報入力シート!AN$25:AN$1024,障害学生情報入力シート!$G$25:$G$1024,$C191,障害学生情報入力シート!$H$25:$H$1024,$D191,障害学生情報入力シート!$D$25:$D$1024,"&lt;&gt;"&amp;"",障害学生情報入力シート!$D$25:$D$1024,"&lt;&gt;"&amp;"在籍者")&gt;0,1,0)</f>
        <v>0</v>
      </c>
      <c r="V57" s="183">
        <f>IF(SUMIFS(障害学生情報入力シート!AO$25:AO$1024,障害学生情報入力シート!$G$25:$G$1024,$C191,障害学生情報入力シート!$H$25:$H$1024,$D191,障害学生情報入力シート!$D$25:$D$1024,"&lt;&gt;"&amp;"",障害学生情報入力シート!$D$25:$D$1024,"&lt;&gt;"&amp;"在籍者")&gt;0,1,0)</f>
        <v>0</v>
      </c>
      <c r="W57" s="183">
        <f>IF(SUMIFS(障害学生情報入力シート!AP$25:AP$1024,障害学生情報入力シート!$G$25:$G$1024,$C191,障害学生情報入力シート!$H$25:$H$1024,$D191,障害学生情報入力シート!$D$25:$D$1024,"&lt;&gt;"&amp;"",障害学生情報入力シート!$D$25:$D$1024,"&lt;&gt;"&amp;"在籍者")&gt;0,1,0)</f>
        <v>0</v>
      </c>
      <c r="X57" s="183">
        <f>IF(SUMIFS(障害学生情報入力シート!AQ$25:AQ$1024,障害学生情報入力シート!$G$25:$G$1024,$C191,障害学生情報入力シート!$H$25:$H$1024,$D191,障害学生情報入力シート!$D$25:$D$1024,"&lt;&gt;"&amp;"",障害学生情報入力シート!$D$25:$D$1024,"&lt;&gt;"&amp;"在籍者")&gt;0,1,0)</f>
        <v>0</v>
      </c>
      <c r="Y57" s="183">
        <f>IF(SUMIFS(障害学生情報入力シート!AR$25:AR$1024,障害学生情報入力シート!$G$25:$G$1024,$C191,障害学生情報入力シート!$H$25:$H$1024,$D191,障害学生情報入力シート!$D$25:$D$1024,"&lt;&gt;"&amp;"",障害学生情報入力シート!$D$25:$D$1024,"&lt;&gt;"&amp;"在籍者")&gt;0,1,0)</f>
        <v>0</v>
      </c>
      <c r="Z57" s="184">
        <f>IF(SUMIFS(障害学生情報入力シート!AS$25:AS$1024,障害学生情報入力シート!$G$25:$G$1024,$C191,障害学生情報入力シート!$H$25:$H$1024,$D191,障害学生情報入力シート!$D$25:$D$1024,"&lt;&gt;"&amp;"",障害学生情報入力シート!$D$25:$D$1024,"&lt;&gt;"&amp;"在籍者")&gt;0,1,0)</f>
        <v>0</v>
      </c>
      <c r="AA57" s="185">
        <f>IF(SUMIFS(障害学生情報入力シート!AT$25:AT$1024,障害学生情報入力シート!$AU$25:$AU$1024,"&lt;&gt;"&amp;"",障害学生情報入力シート!$G$25:$G$1024,$C191,障害学生情報入力シート!$H$25:$H$1024,$D191,障害学生情報入力シート!$D$25:$D$1024,"&lt;&gt;"&amp;"",障害学生情報入力シート!$D$25:$D$1024,"&lt;&gt;"&amp;"在籍者")&gt;0,1,0)</f>
        <v>0</v>
      </c>
    </row>
    <row r="58" spans="1:27" s="44" customFormat="1" ht="13.5" customHeight="1" thickTop="1" thickBot="1" x14ac:dyDescent="0.45">
      <c r="A58" s="1341" t="s">
        <v>244</v>
      </c>
      <c r="B58" s="1342"/>
      <c r="C58" s="1345" t="s">
        <v>245</v>
      </c>
      <c r="D58" s="1346"/>
      <c r="E58" s="182">
        <f>IF(SUMIFS(障害学生情報入力シート!X$25:X$1024,障害学生情報入力シート!$G$25:$G$1024,$C192,障害学生情報入力シート!$H$25:$H$1024,$D192,障害学生情報入力シート!$D$25:$D$1024,"&lt;&gt;"&amp;"",障害学生情報入力シート!$D$25:$D$1024,"&lt;&gt;"&amp;"在籍者")&gt;0,1,0)</f>
        <v>0</v>
      </c>
      <c r="F58" s="183">
        <f>IF(SUMIFS(障害学生情報入力シート!Y$25:Y$1024,障害学生情報入力シート!$G$25:$G$1024,$C192,障害学生情報入力シート!$H$25:$H$1024,$D192,障害学生情報入力シート!$D$25:$D$1024,"&lt;&gt;"&amp;"",障害学生情報入力シート!$D$25:$D$1024,"&lt;&gt;"&amp;"在籍者")&gt;0,1,0)</f>
        <v>0</v>
      </c>
      <c r="G58" s="183">
        <f>IF(SUMIFS(障害学生情報入力シート!Z$25:Z$1024,障害学生情報入力シート!$G$25:$G$1024,$C192,障害学生情報入力シート!$H$25:$H$1024,$D192,障害学生情報入力シート!$D$25:$D$1024,"&lt;&gt;"&amp;"",障害学生情報入力シート!$D$25:$D$1024,"&lt;&gt;"&amp;"在籍者")&gt;0,1,0)</f>
        <v>0</v>
      </c>
      <c r="H58" s="183">
        <f>IF(SUMIFS(障害学生情報入力シート!AA$25:AA$1024,障害学生情報入力シート!$G$25:$G$1024,$C192,障害学生情報入力シート!$H$25:$H$1024,$D192,障害学生情報入力シート!$D$25:$D$1024,"&lt;&gt;"&amp;"",障害学生情報入力シート!$D$25:$D$1024,"&lt;&gt;"&amp;"在籍者")&gt;0,1,0)</f>
        <v>0</v>
      </c>
      <c r="I58" s="183">
        <f>IF(SUMIFS(障害学生情報入力シート!AB$25:AB$1024,障害学生情報入力シート!$G$25:$G$1024,$C192,障害学生情報入力シート!$H$25:$H$1024,$D192,障害学生情報入力シート!$D$25:$D$1024,"&lt;&gt;"&amp;"",障害学生情報入力シート!$D$25:$D$1024,"&lt;&gt;"&amp;"在籍者")&gt;0,1,0)</f>
        <v>0</v>
      </c>
      <c r="J58" s="183">
        <f>IF(SUMIFS(障害学生情報入力シート!AC$25:AC$1024,障害学生情報入力シート!$G$25:$G$1024,$C192,障害学生情報入力シート!$H$25:$H$1024,$D192,障害学生情報入力シート!$D$25:$D$1024,"&lt;&gt;"&amp;"",障害学生情報入力シート!$D$25:$D$1024,"&lt;&gt;"&amp;"在籍者")&gt;0,1,0)</f>
        <v>0</v>
      </c>
      <c r="K58" s="183">
        <f>IF(SUMIFS(障害学生情報入力シート!AD$25:AD$1024,障害学生情報入力シート!$G$25:$G$1024,$C192,障害学生情報入力シート!$H$25:$H$1024,$D192,障害学生情報入力シート!$D$25:$D$1024,"&lt;&gt;"&amp;"",障害学生情報入力シート!$D$25:$D$1024,"&lt;&gt;"&amp;"在籍者")&gt;0,1,0)</f>
        <v>0</v>
      </c>
      <c r="L58" s="183">
        <f>IF(SUMIFS(障害学生情報入力シート!AE$25:AE$1024,障害学生情報入力シート!$G$25:$G$1024,$C192,障害学生情報入力シート!$H$25:$H$1024,$D192,障害学生情報入力シート!$D$25:$D$1024,"&lt;&gt;"&amp;"",障害学生情報入力シート!$D$25:$D$1024,"&lt;&gt;"&amp;"在籍者")&gt;0,1,0)</f>
        <v>0</v>
      </c>
      <c r="M58" s="183">
        <f>IF(SUMIFS(障害学生情報入力シート!AF$25:AF$1024,障害学生情報入力シート!$G$25:$G$1024,$C192,障害学生情報入力シート!$H$25:$H$1024,$D192,障害学生情報入力シート!$D$25:$D$1024,"&lt;&gt;"&amp;"",障害学生情報入力シート!$D$25:$D$1024,"&lt;&gt;"&amp;"在籍者")&gt;0,1,0)</f>
        <v>0</v>
      </c>
      <c r="N58" s="183">
        <f>IF(SUMIFS(障害学生情報入力シート!AG$25:AG$1024,障害学生情報入力シート!$G$25:$G$1024,$C192,障害学生情報入力シート!$H$25:$H$1024,$D192,障害学生情報入力シート!$D$25:$D$1024,"&lt;&gt;"&amp;"",障害学生情報入力シート!$D$25:$D$1024,"&lt;&gt;"&amp;"在籍者")&gt;0,1,0)</f>
        <v>0</v>
      </c>
      <c r="O58" s="183">
        <f>IF(SUMIFS(障害学生情報入力シート!AH$25:AH$1024,障害学生情報入力シート!$G$25:$G$1024,$C192,障害学生情報入力シート!$H$25:$H$1024,$D192,障害学生情報入力シート!$D$25:$D$1024,"&lt;&gt;"&amp;"",障害学生情報入力シート!$D$25:$D$1024,"&lt;&gt;"&amp;"在籍者")&gt;0,1,0)</f>
        <v>0</v>
      </c>
      <c r="P58" s="183">
        <f>IF(SUMIFS(障害学生情報入力シート!AI$25:AI$1024,障害学生情報入力シート!$G$25:$G$1024,$C192,障害学生情報入力シート!$H$25:$H$1024,$D192,障害学生情報入力シート!$D$25:$D$1024,"&lt;&gt;"&amp;"",障害学生情報入力シート!$D$25:$D$1024,"&lt;&gt;"&amp;"在籍者")&gt;0,1,0)</f>
        <v>0</v>
      </c>
      <c r="Q58" s="183">
        <f>IF(SUMIFS(障害学生情報入力シート!AJ$25:AJ$1024,障害学生情報入力シート!$G$25:$G$1024,$C192,障害学生情報入力シート!$H$25:$H$1024,$D192,障害学生情報入力シート!$D$25:$D$1024,"&lt;&gt;"&amp;"",障害学生情報入力シート!$D$25:$D$1024,"&lt;&gt;"&amp;"在籍者")&gt;0,1,0)</f>
        <v>0</v>
      </c>
      <c r="R58" s="183">
        <f>IF(SUMIFS(障害学生情報入力シート!AK$25:AK$1024,障害学生情報入力シート!$G$25:$G$1024,$C192,障害学生情報入力シート!$H$25:$H$1024,$D192,障害学生情報入力シート!$D$25:$D$1024,"&lt;&gt;"&amp;"",障害学生情報入力シート!$D$25:$D$1024,"&lt;&gt;"&amp;"在籍者")&gt;0,1,0)</f>
        <v>0</v>
      </c>
      <c r="S58" s="183">
        <f>IF(SUMIFS(障害学生情報入力シート!AL$25:AL$1024,障害学生情報入力シート!$G$25:$G$1024,$C192,障害学生情報入力シート!$H$25:$H$1024,$D192,障害学生情報入力シート!$D$25:$D$1024,"&lt;&gt;"&amp;"",障害学生情報入力シート!$D$25:$D$1024,"&lt;&gt;"&amp;"在籍者")&gt;0,1,0)</f>
        <v>0</v>
      </c>
      <c r="T58" s="183">
        <f>IF(SUMIFS(障害学生情報入力シート!AM$25:AM$1024,障害学生情報入力シート!$G$25:$G$1024,$C192,障害学生情報入力シート!$H$25:$H$1024,$D192,障害学生情報入力シート!$D$25:$D$1024,"&lt;&gt;"&amp;"",障害学生情報入力シート!$D$25:$D$1024,"&lt;&gt;"&amp;"在籍者")&gt;0,1,0)</f>
        <v>0</v>
      </c>
      <c r="U58" s="183">
        <f>IF(SUMIFS(障害学生情報入力シート!AN$25:AN$1024,障害学生情報入力シート!$G$25:$G$1024,$C192,障害学生情報入力シート!$H$25:$H$1024,$D192,障害学生情報入力シート!$D$25:$D$1024,"&lt;&gt;"&amp;"",障害学生情報入力シート!$D$25:$D$1024,"&lt;&gt;"&amp;"在籍者")&gt;0,1,0)</f>
        <v>0</v>
      </c>
      <c r="V58" s="183">
        <f>IF(SUMIFS(障害学生情報入力シート!AO$25:AO$1024,障害学生情報入力シート!$G$25:$G$1024,$C192,障害学生情報入力シート!$H$25:$H$1024,$D192,障害学生情報入力シート!$D$25:$D$1024,"&lt;&gt;"&amp;"",障害学生情報入力シート!$D$25:$D$1024,"&lt;&gt;"&amp;"在籍者")&gt;0,1,0)</f>
        <v>0</v>
      </c>
      <c r="W58" s="183">
        <f>IF(SUMIFS(障害学生情報入力シート!AP$25:AP$1024,障害学生情報入力シート!$G$25:$G$1024,$C192,障害学生情報入力シート!$H$25:$H$1024,$D192,障害学生情報入力シート!$D$25:$D$1024,"&lt;&gt;"&amp;"",障害学生情報入力シート!$D$25:$D$1024,"&lt;&gt;"&amp;"在籍者")&gt;0,1,0)</f>
        <v>0</v>
      </c>
      <c r="X58" s="183">
        <f>IF(SUMIFS(障害学生情報入力シート!AQ$25:AQ$1024,障害学生情報入力シート!$G$25:$G$1024,$C192,障害学生情報入力シート!$H$25:$H$1024,$D192,障害学生情報入力シート!$D$25:$D$1024,"&lt;&gt;"&amp;"",障害学生情報入力シート!$D$25:$D$1024,"&lt;&gt;"&amp;"在籍者")&gt;0,1,0)</f>
        <v>0</v>
      </c>
      <c r="Y58" s="183">
        <f>IF(SUMIFS(障害学生情報入力シート!AR$25:AR$1024,障害学生情報入力シート!$G$25:$G$1024,$C192,障害学生情報入力シート!$H$25:$H$1024,$D192,障害学生情報入力シート!$D$25:$D$1024,"&lt;&gt;"&amp;"",障害学生情報入力シート!$D$25:$D$1024,"&lt;&gt;"&amp;"在籍者")&gt;0,1,0)</f>
        <v>0</v>
      </c>
      <c r="Z58" s="184">
        <f>IF(SUMIFS(障害学生情報入力シート!AS$25:AS$1024,障害学生情報入力シート!$G$25:$G$1024,$C192,障害学生情報入力シート!$H$25:$H$1024,$D192,障害学生情報入力シート!$D$25:$D$1024,"&lt;&gt;"&amp;"",障害学生情報入力シート!$D$25:$D$1024,"&lt;&gt;"&amp;"在籍者")&gt;0,1,0)</f>
        <v>0</v>
      </c>
      <c r="AA58" s="185">
        <f>IF(SUMIFS(障害学生情報入力シート!AT$25:AT$1024,障害学生情報入力シート!$AU$25:$AU$1024,"&lt;&gt;"&amp;"",障害学生情報入力シート!$G$25:$G$1024,$C192,障害学生情報入力シート!$H$25:$H$1024,$D192,障害学生情報入力シート!$D$25:$D$1024,"&lt;&gt;"&amp;"",障害学生情報入力シート!$D$25:$D$1024,"&lt;&gt;"&amp;"在籍者")&gt;0,1,0)</f>
        <v>0</v>
      </c>
    </row>
    <row r="59" spans="1:27" s="44" customFormat="1" ht="14.25" customHeight="1" thickTop="1" thickBot="1" x14ac:dyDescent="0.45">
      <c r="A59" s="1343"/>
      <c r="B59" s="1344"/>
      <c r="C59" s="1347" t="s">
        <v>246</v>
      </c>
      <c r="D59" s="1348"/>
      <c r="E59" s="182">
        <f>IF(SUMIFS(障害学生情報入力シート!X$25:X$1024,障害学生情報入力シート!$G$25:$G$1024,$C193,障害学生情報入力シート!$H$25:$H$1024,$D193,障害学生情報入力シート!$D$25:$D$1024,"&lt;&gt;"&amp;"",障害学生情報入力シート!$D$25:$D$1024,"&lt;&gt;"&amp;"在籍者")&gt;0,1,0)</f>
        <v>0</v>
      </c>
      <c r="F59" s="183">
        <f>IF(SUMIFS(障害学生情報入力シート!Y$25:Y$1024,障害学生情報入力シート!$G$25:$G$1024,$C193,障害学生情報入力シート!$H$25:$H$1024,$D193,障害学生情報入力シート!$D$25:$D$1024,"&lt;&gt;"&amp;"",障害学生情報入力シート!$D$25:$D$1024,"&lt;&gt;"&amp;"在籍者")&gt;0,1,0)</f>
        <v>0</v>
      </c>
      <c r="G59" s="183">
        <f>IF(SUMIFS(障害学生情報入力シート!Z$25:Z$1024,障害学生情報入力シート!$G$25:$G$1024,$C193,障害学生情報入力シート!$H$25:$H$1024,$D193,障害学生情報入力シート!$D$25:$D$1024,"&lt;&gt;"&amp;"",障害学生情報入力シート!$D$25:$D$1024,"&lt;&gt;"&amp;"在籍者")&gt;0,1,0)</f>
        <v>0</v>
      </c>
      <c r="H59" s="183">
        <f>IF(SUMIFS(障害学生情報入力シート!AA$25:AA$1024,障害学生情報入力シート!$G$25:$G$1024,$C193,障害学生情報入力シート!$H$25:$H$1024,$D193,障害学生情報入力シート!$D$25:$D$1024,"&lt;&gt;"&amp;"",障害学生情報入力シート!$D$25:$D$1024,"&lt;&gt;"&amp;"在籍者")&gt;0,1,0)</f>
        <v>0</v>
      </c>
      <c r="I59" s="183">
        <f>IF(SUMIFS(障害学生情報入力シート!AB$25:AB$1024,障害学生情報入力シート!$G$25:$G$1024,$C193,障害学生情報入力シート!$H$25:$H$1024,$D193,障害学生情報入力シート!$D$25:$D$1024,"&lt;&gt;"&amp;"",障害学生情報入力シート!$D$25:$D$1024,"&lt;&gt;"&amp;"在籍者")&gt;0,1,0)</f>
        <v>0</v>
      </c>
      <c r="J59" s="183">
        <f>IF(SUMIFS(障害学生情報入力シート!AC$25:AC$1024,障害学生情報入力シート!$G$25:$G$1024,$C193,障害学生情報入力シート!$H$25:$H$1024,$D193,障害学生情報入力シート!$D$25:$D$1024,"&lt;&gt;"&amp;"",障害学生情報入力シート!$D$25:$D$1024,"&lt;&gt;"&amp;"在籍者")&gt;0,1,0)</f>
        <v>0</v>
      </c>
      <c r="K59" s="183">
        <f>IF(SUMIFS(障害学生情報入力シート!AD$25:AD$1024,障害学生情報入力シート!$G$25:$G$1024,$C193,障害学生情報入力シート!$H$25:$H$1024,$D193,障害学生情報入力シート!$D$25:$D$1024,"&lt;&gt;"&amp;"",障害学生情報入力シート!$D$25:$D$1024,"&lt;&gt;"&amp;"在籍者")&gt;0,1,0)</f>
        <v>0</v>
      </c>
      <c r="L59" s="183">
        <f>IF(SUMIFS(障害学生情報入力シート!AE$25:AE$1024,障害学生情報入力シート!$G$25:$G$1024,$C193,障害学生情報入力シート!$H$25:$H$1024,$D193,障害学生情報入力シート!$D$25:$D$1024,"&lt;&gt;"&amp;"",障害学生情報入力シート!$D$25:$D$1024,"&lt;&gt;"&amp;"在籍者")&gt;0,1,0)</f>
        <v>0</v>
      </c>
      <c r="M59" s="183">
        <f>IF(SUMIFS(障害学生情報入力シート!AF$25:AF$1024,障害学生情報入力シート!$G$25:$G$1024,$C193,障害学生情報入力シート!$H$25:$H$1024,$D193,障害学生情報入力シート!$D$25:$D$1024,"&lt;&gt;"&amp;"",障害学生情報入力シート!$D$25:$D$1024,"&lt;&gt;"&amp;"在籍者")&gt;0,1,0)</f>
        <v>0</v>
      </c>
      <c r="N59" s="183">
        <f>IF(SUMIFS(障害学生情報入力シート!AG$25:AG$1024,障害学生情報入力シート!$G$25:$G$1024,$C193,障害学生情報入力シート!$H$25:$H$1024,$D193,障害学生情報入力シート!$D$25:$D$1024,"&lt;&gt;"&amp;"",障害学生情報入力シート!$D$25:$D$1024,"&lt;&gt;"&amp;"在籍者")&gt;0,1,0)</f>
        <v>0</v>
      </c>
      <c r="O59" s="183">
        <f>IF(SUMIFS(障害学生情報入力シート!AH$25:AH$1024,障害学生情報入力シート!$G$25:$G$1024,$C193,障害学生情報入力シート!$H$25:$H$1024,$D193,障害学生情報入力シート!$D$25:$D$1024,"&lt;&gt;"&amp;"",障害学生情報入力シート!$D$25:$D$1024,"&lt;&gt;"&amp;"在籍者")&gt;0,1,0)</f>
        <v>0</v>
      </c>
      <c r="P59" s="183">
        <f>IF(SUMIFS(障害学生情報入力シート!AI$25:AI$1024,障害学生情報入力シート!$G$25:$G$1024,$C193,障害学生情報入力シート!$H$25:$H$1024,$D193,障害学生情報入力シート!$D$25:$D$1024,"&lt;&gt;"&amp;"",障害学生情報入力シート!$D$25:$D$1024,"&lt;&gt;"&amp;"在籍者")&gt;0,1,0)</f>
        <v>0</v>
      </c>
      <c r="Q59" s="183">
        <f>IF(SUMIFS(障害学生情報入力シート!AJ$25:AJ$1024,障害学生情報入力シート!$G$25:$G$1024,$C193,障害学生情報入力シート!$H$25:$H$1024,$D193,障害学生情報入力シート!$D$25:$D$1024,"&lt;&gt;"&amp;"",障害学生情報入力シート!$D$25:$D$1024,"&lt;&gt;"&amp;"在籍者")&gt;0,1,0)</f>
        <v>0</v>
      </c>
      <c r="R59" s="183">
        <f>IF(SUMIFS(障害学生情報入力シート!AK$25:AK$1024,障害学生情報入力シート!$G$25:$G$1024,$C193,障害学生情報入力シート!$H$25:$H$1024,$D193,障害学生情報入力シート!$D$25:$D$1024,"&lt;&gt;"&amp;"",障害学生情報入力シート!$D$25:$D$1024,"&lt;&gt;"&amp;"在籍者")&gt;0,1,0)</f>
        <v>0</v>
      </c>
      <c r="S59" s="183">
        <f>IF(SUMIFS(障害学生情報入力シート!AL$25:AL$1024,障害学生情報入力シート!$G$25:$G$1024,$C193,障害学生情報入力シート!$H$25:$H$1024,$D193,障害学生情報入力シート!$D$25:$D$1024,"&lt;&gt;"&amp;"",障害学生情報入力シート!$D$25:$D$1024,"&lt;&gt;"&amp;"在籍者")&gt;0,1,0)</f>
        <v>0</v>
      </c>
      <c r="T59" s="183">
        <f>IF(SUMIFS(障害学生情報入力シート!AM$25:AM$1024,障害学生情報入力シート!$G$25:$G$1024,$C193,障害学生情報入力シート!$H$25:$H$1024,$D193,障害学生情報入力シート!$D$25:$D$1024,"&lt;&gt;"&amp;"",障害学生情報入力シート!$D$25:$D$1024,"&lt;&gt;"&amp;"在籍者")&gt;0,1,0)</f>
        <v>0</v>
      </c>
      <c r="U59" s="183">
        <f>IF(SUMIFS(障害学生情報入力シート!AN$25:AN$1024,障害学生情報入力シート!$G$25:$G$1024,$C193,障害学生情報入力シート!$H$25:$H$1024,$D193,障害学生情報入力シート!$D$25:$D$1024,"&lt;&gt;"&amp;"",障害学生情報入力シート!$D$25:$D$1024,"&lt;&gt;"&amp;"在籍者")&gt;0,1,0)</f>
        <v>0</v>
      </c>
      <c r="V59" s="183">
        <f>IF(SUMIFS(障害学生情報入力シート!AO$25:AO$1024,障害学生情報入力シート!$G$25:$G$1024,$C193,障害学生情報入力シート!$H$25:$H$1024,$D193,障害学生情報入力シート!$D$25:$D$1024,"&lt;&gt;"&amp;"",障害学生情報入力シート!$D$25:$D$1024,"&lt;&gt;"&amp;"在籍者")&gt;0,1,0)</f>
        <v>0</v>
      </c>
      <c r="W59" s="183">
        <f>IF(SUMIFS(障害学生情報入力シート!AP$25:AP$1024,障害学生情報入力シート!$G$25:$G$1024,$C193,障害学生情報入力シート!$H$25:$H$1024,$D193,障害学生情報入力シート!$D$25:$D$1024,"&lt;&gt;"&amp;"",障害学生情報入力シート!$D$25:$D$1024,"&lt;&gt;"&amp;"在籍者")&gt;0,1,0)</f>
        <v>0</v>
      </c>
      <c r="X59" s="183">
        <f>IF(SUMIFS(障害学生情報入力シート!AQ$25:AQ$1024,障害学生情報入力シート!$G$25:$G$1024,$C193,障害学生情報入力シート!$H$25:$H$1024,$D193,障害学生情報入力シート!$D$25:$D$1024,"&lt;&gt;"&amp;"",障害学生情報入力シート!$D$25:$D$1024,"&lt;&gt;"&amp;"在籍者")&gt;0,1,0)</f>
        <v>0</v>
      </c>
      <c r="Y59" s="183">
        <f>IF(SUMIFS(障害学生情報入力シート!AR$25:AR$1024,障害学生情報入力シート!$G$25:$G$1024,$C193,障害学生情報入力シート!$H$25:$H$1024,$D193,障害学生情報入力シート!$D$25:$D$1024,"&lt;&gt;"&amp;"",障害学生情報入力シート!$D$25:$D$1024,"&lt;&gt;"&amp;"在籍者")&gt;0,1,0)</f>
        <v>0</v>
      </c>
      <c r="Z59" s="184">
        <f>IF(SUMIFS(障害学生情報入力シート!AS$25:AS$1024,障害学生情報入力シート!$G$25:$G$1024,$C193,障害学生情報入力シート!$H$25:$H$1024,$D193,障害学生情報入力シート!$D$25:$D$1024,"&lt;&gt;"&amp;"",障害学生情報入力シート!$D$25:$D$1024,"&lt;&gt;"&amp;"在籍者")&gt;0,1,0)</f>
        <v>0</v>
      </c>
      <c r="AA59" s="185">
        <f>IF(SUMIFS(障害学生情報入力シート!AT$25:AT$1024,障害学生情報入力シート!$AU$25:$AU$1024,"&lt;&gt;"&amp;"",障害学生情報入力シート!$G$25:$G$1024,$C193,障害学生情報入力シート!$H$25:$H$1024,$D193,障害学生情報入力シート!$D$25:$D$1024,"&lt;&gt;"&amp;"",障害学生情報入力シート!$D$25:$D$1024,"&lt;&gt;"&amp;"在籍者")&gt;0,1,0)</f>
        <v>0</v>
      </c>
    </row>
    <row r="60" spans="1:27" s="44" customFormat="1" ht="16.5" customHeight="1" thickTop="1" thickBot="1" x14ac:dyDescent="0.45">
      <c r="A60" s="1343"/>
      <c r="B60" s="1344"/>
      <c r="C60" s="1347" t="s">
        <v>247</v>
      </c>
      <c r="D60" s="1348"/>
      <c r="E60" s="182">
        <f>IF(SUMIFS(障害学生情報入力シート!X$25:X$1024,障害学生情報入力シート!$G$25:$G$1024,$C194,障害学生情報入力シート!$H$25:$H$1024,$D194,障害学生情報入力シート!$D$25:$D$1024,"&lt;&gt;"&amp;"",障害学生情報入力シート!$D$25:$D$1024,"&lt;&gt;"&amp;"在籍者")&gt;0,1,0)</f>
        <v>0</v>
      </c>
      <c r="F60" s="183">
        <f>IF(SUMIFS(障害学生情報入力シート!Y$25:Y$1024,障害学生情報入力シート!$G$25:$G$1024,$C194,障害学生情報入力シート!$H$25:$H$1024,$D194,障害学生情報入力シート!$D$25:$D$1024,"&lt;&gt;"&amp;"",障害学生情報入力シート!$D$25:$D$1024,"&lt;&gt;"&amp;"在籍者")&gt;0,1,0)</f>
        <v>0</v>
      </c>
      <c r="G60" s="183">
        <f>IF(SUMIFS(障害学生情報入力シート!Z$25:Z$1024,障害学生情報入力シート!$G$25:$G$1024,$C194,障害学生情報入力シート!$H$25:$H$1024,$D194,障害学生情報入力シート!$D$25:$D$1024,"&lt;&gt;"&amp;"",障害学生情報入力シート!$D$25:$D$1024,"&lt;&gt;"&amp;"在籍者")&gt;0,1,0)</f>
        <v>0</v>
      </c>
      <c r="H60" s="183">
        <f>IF(SUMIFS(障害学生情報入力シート!AA$25:AA$1024,障害学生情報入力シート!$G$25:$G$1024,$C194,障害学生情報入力シート!$H$25:$H$1024,$D194,障害学生情報入力シート!$D$25:$D$1024,"&lt;&gt;"&amp;"",障害学生情報入力シート!$D$25:$D$1024,"&lt;&gt;"&amp;"在籍者")&gt;0,1,0)</f>
        <v>0</v>
      </c>
      <c r="I60" s="183">
        <f>IF(SUMIFS(障害学生情報入力シート!AB$25:AB$1024,障害学生情報入力シート!$G$25:$G$1024,$C194,障害学生情報入力シート!$H$25:$H$1024,$D194,障害学生情報入力シート!$D$25:$D$1024,"&lt;&gt;"&amp;"",障害学生情報入力シート!$D$25:$D$1024,"&lt;&gt;"&amp;"在籍者")&gt;0,1,0)</f>
        <v>0</v>
      </c>
      <c r="J60" s="183">
        <f>IF(SUMIFS(障害学生情報入力シート!AC$25:AC$1024,障害学生情報入力シート!$G$25:$G$1024,$C194,障害学生情報入力シート!$H$25:$H$1024,$D194,障害学生情報入力シート!$D$25:$D$1024,"&lt;&gt;"&amp;"",障害学生情報入力シート!$D$25:$D$1024,"&lt;&gt;"&amp;"在籍者")&gt;0,1,0)</f>
        <v>0</v>
      </c>
      <c r="K60" s="183">
        <f>IF(SUMIFS(障害学生情報入力シート!AD$25:AD$1024,障害学生情報入力シート!$G$25:$G$1024,$C194,障害学生情報入力シート!$H$25:$H$1024,$D194,障害学生情報入力シート!$D$25:$D$1024,"&lt;&gt;"&amp;"",障害学生情報入力シート!$D$25:$D$1024,"&lt;&gt;"&amp;"在籍者")&gt;0,1,0)</f>
        <v>0</v>
      </c>
      <c r="L60" s="183">
        <f>IF(SUMIFS(障害学生情報入力シート!AE$25:AE$1024,障害学生情報入力シート!$G$25:$G$1024,$C194,障害学生情報入力シート!$H$25:$H$1024,$D194,障害学生情報入力シート!$D$25:$D$1024,"&lt;&gt;"&amp;"",障害学生情報入力シート!$D$25:$D$1024,"&lt;&gt;"&amp;"在籍者")&gt;0,1,0)</f>
        <v>0</v>
      </c>
      <c r="M60" s="183">
        <f>IF(SUMIFS(障害学生情報入力シート!AF$25:AF$1024,障害学生情報入力シート!$G$25:$G$1024,$C194,障害学生情報入力シート!$H$25:$H$1024,$D194,障害学生情報入力シート!$D$25:$D$1024,"&lt;&gt;"&amp;"",障害学生情報入力シート!$D$25:$D$1024,"&lt;&gt;"&amp;"在籍者")&gt;0,1,0)</f>
        <v>0</v>
      </c>
      <c r="N60" s="183">
        <f>IF(SUMIFS(障害学生情報入力シート!AG$25:AG$1024,障害学生情報入力シート!$G$25:$G$1024,$C194,障害学生情報入力シート!$H$25:$H$1024,$D194,障害学生情報入力シート!$D$25:$D$1024,"&lt;&gt;"&amp;"",障害学生情報入力シート!$D$25:$D$1024,"&lt;&gt;"&amp;"在籍者")&gt;0,1,0)</f>
        <v>0</v>
      </c>
      <c r="O60" s="183">
        <f>IF(SUMIFS(障害学生情報入力シート!AH$25:AH$1024,障害学生情報入力シート!$G$25:$G$1024,$C194,障害学生情報入力シート!$H$25:$H$1024,$D194,障害学生情報入力シート!$D$25:$D$1024,"&lt;&gt;"&amp;"",障害学生情報入力シート!$D$25:$D$1024,"&lt;&gt;"&amp;"在籍者")&gt;0,1,0)</f>
        <v>0</v>
      </c>
      <c r="P60" s="183">
        <f>IF(SUMIFS(障害学生情報入力シート!AI$25:AI$1024,障害学生情報入力シート!$G$25:$G$1024,$C194,障害学生情報入力シート!$H$25:$H$1024,$D194,障害学生情報入力シート!$D$25:$D$1024,"&lt;&gt;"&amp;"",障害学生情報入力シート!$D$25:$D$1024,"&lt;&gt;"&amp;"在籍者")&gt;0,1,0)</f>
        <v>0</v>
      </c>
      <c r="Q60" s="183">
        <f>IF(SUMIFS(障害学生情報入力シート!AJ$25:AJ$1024,障害学生情報入力シート!$G$25:$G$1024,$C194,障害学生情報入力シート!$H$25:$H$1024,$D194,障害学生情報入力シート!$D$25:$D$1024,"&lt;&gt;"&amp;"",障害学生情報入力シート!$D$25:$D$1024,"&lt;&gt;"&amp;"在籍者")&gt;0,1,0)</f>
        <v>0</v>
      </c>
      <c r="R60" s="183">
        <f>IF(SUMIFS(障害学生情報入力シート!AK$25:AK$1024,障害学生情報入力シート!$G$25:$G$1024,$C194,障害学生情報入力シート!$H$25:$H$1024,$D194,障害学生情報入力シート!$D$25:$D$1024,"&lt;&gt;"&amp;"",障害学生情報入力シート!$D$25:$D$1024,"&lt;&gt;"&amp;"在籍者")&gt;0,1,0)</f>
        <v>0</v>
      </c>
      <c r="S60" s="183">
        <f>IF(SUMIFS(障害学生情報入力シート!AL$25:AL$1024,障害学生情報入力シート!$G$25:$G$1024,$C194,障害学生情報入力シート!$H$25:$H$1024,$D194,障害学生情報入力シート!$D$25:$D$1024,"&lt;&gt;"&amp;"",障害学生情報入力シート!$D$25:$D$1024,"&lt;&gt;"&amp;"在籍者")&gt;0,1,0)</f>
        <v>0</v>
      </c>
      <c r="T60" s="183">
        <f>IF(SUMIFS(障害学生情報入力シート!AM$25:AM$1024,障害学生情報入力シート!$G$25:$G$1024,$C194,障害学生情報入力シート!$H$25:$H$1024,$D194,障害学生情報入力シート!$D$25:$D$1024,"&lt;&gt;"&amp;"",障害学生情報入力シート!$D$25:$D$1024,"&lt;&gt;"&amp;"在籍者")&gt;0,1,0)</f>
        <v>0</v>
      </c>
      <c r="U60" s="183">
        <f>IF(SUMIFS(障害学生情報入力シート!AN$25:AN$1024,障害学生情報入力シート!$G$25:$G$1024,$C194,障害学生情報入力シート!$H$25:$H$1024,$D194,障害学生情報入力シート!$D$25:$D$1024,"&lt;&gt;"&amp;"",障害学生情報入力シート!$D$25:$D$1024,"&lt;&gt;"&amp;"在籍者")&gt;0,1,0)</f>
        <v>0</v>
      </c>
      <c r="V60" s="183">
        <f>IF(SUMIFS(障害学生情報入力シート!AO$25:AO$1024,障害学生情報入力シート!$G$25:$G$1024,$C194,障害学生情報入力シート!$H$25:$H$1024,$D194,障害学生情報入力シート!$D$25:$D$1024,"&lt;&gt;"&amp;"",障害学生情報入力シート!$D$25:$D$1024,"&lt;&gt;"&amp;"在籍者")&gt;0,1,0)</f>
        <v>0</v>
      </c>
      <c r="W60" s="183">
        <f>IF(SUMIFS(障害学生情報入力シート!AP$25:AP$1024,障害学生情報入力シート!$G$25:$G$1024,$C194,障害学生情報入力シート!$H$25:$H$1024,$D194,障害学生情報入力シート!$D$25:$D$1024,"&lt;&gt;"&amp;"",障害学生情報入力シート!$D$25:$D$1024,"&lt;&gt;"&amp;"在籍者")&gt;0,1,0)</f>
        <v>0</v>
      </c>
      <c r="X60" s="183">
        <f>IF(SUMIFS(障害学生情報入力シート!AQ$25:AQ$1024,障害学生情報入力シート!$G$25:$G$1024,$C194,障害学生情報入力シート!$H$25:$H$1024,$D194,障害学生情報入力シート!$D$25:$D$1024,"&lt;&gt;"&amp;"",障害学生情報入力シート!$D$25:$D$1024,"&lt;&gt;"&amp;"在籍者")&gt;0,1,0)</f>
        <v>0</v>
      </c>
      <c r="Y60" s="183">
        <f>IF(SUMIFS(障害学生情報入力シート!AR$25:AR$1024,障害学生情報入力シート!$G$25:$G$1024,$C194,障害学生情報入力シート!$H$25:$H$1024,$D194,障害学生情報入力シート!$D$25:$D$1024,"&lt;&gt;"&amp;"",障害学生情報入力シート!$D$25:$D$1024,"&lt;&gt;"&amp;"在籍者")&gt;0,1,0)</f>
        <v>0</v>
      </c>
      <c r="Z60" s="184">
        <f>IF(SUMIFS(障害学生情報入力シート!AS$25:AS$1024,障害学生情報入力シート!$G$25:$G$1024,$C194,障害学生情報入力シート!$H$25:$H$1024,$D194,障害学生情報入力シート!$D$25:$D$1024,"&lt;&gt;"&amp;"",障害学生情報入力シート!$D$25:$D$1024,"&lt;&gt;"&amp;"在籍者")&gt;0,1,0)</f>
        <v>0</v>
      </c>
      <c r="AA60" s="185">
        <f>IF(SUMIFS(障害学生情報入力シート!AT$25:AT$1024,障害学生情報入力シート!$AU$25:$AU$1024,"&lt;&gt;"&amp;"",障害学生情報入力シート!$G$25:$G$1024,$C194,障害学生情報入力シート!$H$25:$H$1024,$D194,障害学生情報入力シート!$D$25:$D$1024,"&lt;&gt;"&amp;"",障害学生情報入力シート!$D$25:$D$1024,"&lt;&gt;"&amp;"在籍者")&gt;0,1,0)</f>
        <v>0</v>
      </c>
    </row>
    <row r="61" spans="1:27" s="44" customFormat="1" ht="16.5" customHeight="1" thickTop="1" thickBot="1" x14ac:dyDescent="0.45">
      <c r="A61" s="1343"/>
      <c r="B61" s="1344"/>
      <c r="C61" s="1347" t="s">
        <v>68</v>
      </c>
      <c r="D61" s="1348"/>
      <c r="E61" s="182">
        <f>IF(SUMIFS(障害学生情報入力シート!X$25:X$1024,障害学生情報入力シート!$G$25:$G$1024,$C195,障害学生情報入力シート!$H$25:$H$1024,$D195,障害学生情報入力シート!$D$25:$D$1024,"&lt;&gt;"&amp;"",障害学生情報入力シート!$D$25:$D$1024,"&lt;&gt;"&amp;"在籍者")&gt;0,1,0)</f>
        <v>0</v>
      </c>
      <c r="F61" s="183">
        <f>IF(SUMIFS(障害学生情報入力シート!Y$25:Y$1024,障害学生情報入力シート!$G$25:$G$1024,$C195,障害学生情報入力シート!$H$25:$H$1024,$D195,障害学生情報入力シート!$D$25:$D$1024,"&lt;&gt;"&amp;"",障害学生情報入力シート!$D$25:$D$1024,"&lt;&gt;"&amp;"在籍者")&gt;0,1,0)</f>
        <v>0</v>
      </c>
      <c r="G61" s="183">
        <f>IF(SUMIFS(障害学生情報入力シート!Z$25:Z$1024,障害学生情報入力シート!$G$25:$G$1024,$C195,障害学生情報入力シート!$H$25:$H$1024,$D195,障害学生情報入力シート!$D$25:$D$1024,"&lt;&gt;"&amp;"",障害学生情報入力シート!$D$25:$D$1024,"&lt;&gt;"&amp;"在籍者")&gt;0,1,0)</f>
        <v>0</v>
      </c>
      <c r="H61" s="183">
        <f>IF(SUMIFS(障害学生情報入力シート!AA$25:AA$1024,障害学生情報入力シート!$G$25:$G$1024,$C195,障害学生情報入力シート!$H$25:$H$1024,$D195,障害学生情報入力シート!$D$25:$D$1024,"&lt;&gt;"&amp;"",障害学生情報入力シート!$D$25:$D$1024,"&lt;&gt;"&amp;"在籍者")&gt;0,1,0)</f>
        <v>0</v>
      </c>
      <c r="I61" s="183">
        <f>IF(SUMIFS(障害学生情報入力シート!AB$25:AB$1024,障害学生情報入力シート!$G$25:$G$1024,$C195,障害学生情報入力シート!$H$25:$H$1024,$D195,障害学生情報入力シート!$D$25:$D$1024,"&lt;&gt;"&amp;"",障害学生情報入力シート!$D$25:$D$1024,"&lt;&gt;"&amp;"在籍者")&gt;0,1,0)</f>
        <v>0</v>
      </c>
      <c r="J61" s="183">
        <f>IF(SUMIFS(障害学生情報入力シート!AC$25:AC$1024,障害学生情報入力シート!$G$25:$G$1024,$C195,障害学生情報入力シート!$H$25:$H$1024,$D195,障害学生情報入力シート!$D$25:$D$1024,"&lt;&gt;"&amp;"",障害学生情報入力シート!$D$25:$D$1024,"&lt;&gt;"&amp;"在籍者")&gt;0,1,0)</f>
        <v>0</v>
      </c>
      <c r="K61" s="183">
        <f>IF(SUMIFS(障害学生情報入力シート!AD$25:AD$1024,障害学生情報入力シート!$G$25:$G$1024,$C195,障害学生情報入力シート!$H$25:$H$1024,$D195,障害学生情報入力シート!$D$25:$D$1024,"&lt;&gt;"&amp;"",障害学生情報入力シート!$D$25:$D$1024,"&lt;&gt;"&amp;"在籍者")&gt;0,1,0)</f>
        <v>0</v>
      </c>
      <c r="L61" s="183">
        <f>IF(SUMIFS(障害学生情報入力シート!AE$25:AE$1024,障害学生情報入力シート!$G$25:$G$1024,$C195,障害学生情報入力シート!$H$25:$H$1024,$D195,障害学生情報入力シート!$D$25:$D$1024,"&lt;&gt;"&amp;"",障害学生情報入力シート!$D$25:$D$1024,"&lt;&gt;"&amp;"在籍者")&gt;0,1,0)</f>
        <v>0</v>
      </c>
      <c r="M61" s="183">
        <f>IF(SUMIFS(障害学生情報入力シート!AF$25:AF$1024,障害学生情報入力シート!$G$25:$G$1024,$C195,障害学生情報入力シート!$H$25:$H$1024,$D195,障害学生情報入力シート!$D$25:$D$1024,"&lt;&gt;"&amp;"",障害学生情報入力シート!$D$25:$D$1024,"&lt;&gt;"&amp;"在籍者")&gt;0,1,0)</f>
        <v>0</v>
      </c>
      <c r="N61" s="183">
        <f>IF(SUMIFS(障害学生情報入力シート!AG$25:AG$1024,障害学生情報入力シート!$G$25:$G$1024,$C195,障害学生情報入力シート!$H$25:$H$1024,$D195,障害学生情報入力シート!$D$25:$D$1024,"&lt;&gt;"&amp;"",障害学生情報入力シート!$D$25:$D$1024,"&lt;&gt;"&amp;"在籍者")&gt;0,1,0)</f>
        <v>0</v>
      </c>
      <c r="O61" s="183">
        <f>IF(SUMIFS(障害学生情報入力シート!AH$25:AH$1024,障害学生情報入力シート!$G$25:$G$1024,$C195,障害学生情報入力シート!$H$25:$H$1024,$D195,障害学生情報入力シート!$D$25:$D$1024,"&lt;&gt;"&amp;"",障害学生情報入力シート!$D$25:$D$1024,"&lt;&gt;"&amp;"在籍者")&gt;0,1,0)</f>
        <v>0</v>
      </c>
      <c r="P61" s="183">
        <f>IF(SUMIFS(障害学生情報入力シート!AI$25:AI$1024,障害学生情報入力シート!$G$25:$G$1024,$C195,障害学生情報入力シート!$H$25:$H$1024,$D195,障害学生情報入力シート!$D$25:$D$1024,"&lt;&gt;"&amp;"",障害学生情報入力シート!$D$25:$D$1024,"&lt;&gt;"&amp;"在籍者")&gt;0,1,0)</f>
        <v>0</v>
      </c>
      <c r="Q61" s="183">
        <f>IF(SUMIFS(障害学生情報入力シート!AJ$25:AJ$1024,障害学生情報入力シート!$G$25:$G$1024,$C195,障害学生情報入力シート!$H$25:$H$1024,$D195,障害学生情報入力シート!$D$25:$D$1024,"&lt;&gt;"&amp;"",障害学生情報入力シート!$D$25:$D$1024,"&lt;&gt;"&amp;"在籍者")&gt;0,1,0)</f>
        <v>0</v>
      </c>
      <c r="R61" s="183">
        <f>IF(SUMIFS(障害学生情報入力シート!AK$25:AK$1024,障害学生情報入力シート!$G$25:$G$1024,$C195,障害学生情報入力シート!$H$25:$H$1024,$D195,障害学生情報入力シート!$D$25:$D$1024,"&lt;&gt;"&amp;"",障害学生情報入力シート!$D$25:$D$1024,"&lt;&gt;"&amp;"在籍者")&gt;0,1,0)</f>
        <v>0</v>
      </c>
      <c r="S61" s="183">
        <f>IF(SUMIFS(障害学生情報入力シート!AL$25:AL$1024,障害学生情報入力シート!$G$25:$G$1024,$C195,障害学生情報入力シート!$H$25:$H$1024,$D195,障害学生情報入力シート!$D$25:$D$1024,"&lt;&gt;"&amp;"",障害学生情報入力シート!$D$25:$D$1024,"&lt;&gt;"&amp;"在籍者")&gt;0,1,0)</f>
        <v>0</v>
      </c>
      <c r="T61" s="183">
        <f>IF(SUMIFS(障害学生情報入力シート!AM$25:AM$1024,障害学生情報入力シート!$G$25:$G$1024,$C195,障害学生情報入力シート!$H$25:$H$1024,$D195,障害学生情報入力シート!$D$25:$D$1024,"&lt;&gt;"&amp;"",障害学生情報入力シート!$D$25:$D$1024,"&lt;&gt;"&amp;"在籍者")&gt;0,1,0)</f>
        <v>0</v>
      </c>
      <c r="U61" s="183">
        <f>IF(SUMIFS(障害学生情報入力シート!AN$25:AN$1024,障害学生情報入力シート!$G$25:$G$1024,$C195,障害学生情報入力シート!$H$25:$H$1024,$D195,障害学生情報入力シート!$D$25:$D$1024,"&lt;&gt;"&amp;"",障害学生情報入力シート!$D$25:$D$1024,"&lt;&gt;"&amp;"在籍者")&gt;0,1,0)</f>
        <v>0</v>
      </c>
      <c r="V61" s="183">
        <f>IF(SUMIFS(障害学生情報入力シート!AO$25:AO$1024,障害学生情報入力シート!$G$25:$G$1024,$C195,障害学生情報入力シート!$H$25:$H$1024,$D195,障害学生情報入力シート!$D$25:$D$1024,"&lt;&gt;"&amp;"",障害学生情報入力シート!$D$25:$D$1024,"&lt;&gt;"&amp;"在籍者")&gt;0,1,0)</f>
        <v>0</v>
      </c>
      <c r="W61" s="183">
        <f>IF(SUMIFS(障害学生情報入力シート!AP$25:AP$1024,障害学生情報入力シート!$G$25:$G$1024,$C195,障害学生情報入力シート!$H$25:$H$1024,$D195,障害学生情報入力シート!$D$25:$D$1024,"&lt;&gt;"&amp;"",障害学生情報入力シート!$D$25:$D$1024,"&lt;&gt;"&amp;"在籍者")&gt;0,1,0)</f>
        <v>0</v>
      </c>
      <c r="X61" s="183">
        <f>IF(SUMIFS(障害学生情報入力シート!AQ$25:AQ$1024,障害学生情報入力シート!$G$25:$G$1024,$C195,障害学生情報入力シート!$H$25:$H$1024,$D195,障害学生情報入力シート!$D$25:$D$1024,"&lt;&gt;"&amp;"",障害学生情報入力シート!$D$25:$D$1024,"&lt;&gt;"&amp;"在籍者")&gt;0,1,0)</f>
        <v>0</v>
      </c>
      <c r="Y61" s="183">
        <f>IF(SUMIFS(障害学生情報入力シート!AR$25:AR$1024,障害学生情報入力シート!$G$25:$G$1024,$C195,障害学生情報入力シート!$H$25:$H$1024,$D195,障害学生情報入力シート!$D$25:$D$1024,"&lt;&gt;"&amp;"",障害学生情報入力シート!$D$25:$D$1024,"&lt;&gt;"&amp;"在籍者")&gt;0,1,0)</f>
        <v>0</v>
      </c>
      <c r="Z61" s="184">
        <f>IF(SUMIFS(障害学生情報入力シート!AS$25:AS$1024,障害学生情報入力シート!$G$25:$G$1024,$C195,障害学生情報入力シート!$H$25:$H$1024,$D195,障害学生情報入力シート!$D$25:$D$1024,"&lt;&gt;"&amp;"",障害学生情報入力シート!$D$25:$D$1024,"&lt;&gt;"&amp;"在籍者")&gt;0,1,0)</f>
        <v>0</v>
      </c>
      <c r="AA61" s="185">
        <f>IF(SUMIFS(障害学生情報入力シート!AT$25:AT$1024,障害学生情報入力シート!$AU$25:$AU$1024,"&lt;&gt;"&amp;"",障害学生情報入力シート!$G$25:$G$1024,$C195,障害学生情報入力シート!$H$25:$H$1024,$D195,障害学生情報入力シート!$D$25:$D$1024,"&lt;&gt;"&amp;"",障害学生情報入力シート!$D$25:$D$1024,"&lt;&gt;"&amp;"在籍者")&gt;0,1,0)</f>
        <v>0</v>
      </c>
    </row>
    <row r="62" spans="1:27" s="44" customFormat="1" ht="13.5" customHeight="1" thickTop="1" thickBot="1" x14ac:dyDescent="0.45">
      <c r="A62" s="1343"/>
      <c r="B62" s="1344"/>
      <c r="C62" s="1349" t="s">
        <v>248</v>
      </c>
      <c r="D62" s="1350"/>
      <c r="E62" s="182">
        <f>IF(SUMIFS(障害学生情報入力シート!X$25:X$1024,障害学生情報入力シート!$G$25:$G$1024,$C196,障害学生情報入力シート!$H$25:$H$1024,$D196,障害学生情報入力シート!$D$25:$D$1024,"&lt;&gt;"&amp;"",障害学生情報入力シート!$D$25:$D$1024,"&lt;&gt;"&amp;"在籍者")&gt;0,1,0)</f>
        <v>0</v>
      </c>
      <c r="F62" s="183">
        <f>IF(SUMIFS(障害学生情報入力シート!Y$25:Y$1024,障害学生情報入力シート!$G$25:$G$1024,$C196,障害学生情報入力シート!$H$25:$H$1024,$D196,障害学生情報入力シート!$D$25:$D$1024,"&lt;&gt;"&amp;"",障害学生情報入力シート!$D$25:$D$1024,"&lt;&gt;"&amp;"在籍者")&gt;0,1,0)</f>
        <v>0</v>
      </c>
      <c r="G62" s="183">
        <f>IF(SUMIFS(障害学生情報入力シート!Z$25:Z$1024,障害学生情報入力シート!$G$25:$G$1024,$C196,障害学生情報入力シート!$H$25:$H$1024,$D196,障害学生情報入力シート!$D$25:$D$1024,"&lt;&gt;"&amp;"",障害学生情報入力シート!$D$25:$D$1024,"&lt;&gt;"&amp;"在籍者")&gt;0,1,0)</f>
        <v>0</v>
      </c>
      <c r="H62" s="183">
        <f>IF(SUMIFS(障害学生情報入力シート!AA$25:AA$1024,障害学生情報入力シート!$G$25:$G$1024,$C196,障害学生情報入力シート!$H$25:$H$1024,$D196,障害学生情報入力シート!$D$25:$D$1024,"&lt;&gt;"&amp;"",障害学生情報入力シート!$D$25:$D$1024,"&lt;&gt;"&amp;"在籍者")&gt;0,1,0)</f>
        <v>0</v>
      </c>
      <c r="I62" s="183">
        <f>IF(SUMIFS(障害学生情報入力シート!AB$25:AB$1024,障害学生情報入力シート!$G$25:$G$1024,$C196,障害学生情報入力シート!$H$25:$H$1024,$D196,障害学生情報入力シート!$D$25:$D$1024,"&lt;&gt;"&amp;"",障害学生情報入力シート!$D$25:$D$1024,"&lt;&gt;"&amp;"在籍者")&gt;0,1,0)</f>
        <v>0</v>
      </c>
      <c r="J62" s="183">
        <f>IF(SUMIFS(障害学生情報入力シート!AC$25:AC$1024,障害学生情報入力シート!$G$25:$G$1024,$C196,障害学生情報入力シート!$H$25:$H$1024,$D196,障害学生情報入力シート!$D$25:$D$1024,"&lt;&gt;"&amp;"",障害学生情報入力シート!$D$25:$D$1024,"&lt;&gt;"&amp;"在籍者")&gt;0,1,0)</f>
        <v>0</v>
      </c>
      <c r="K62" s="183">
        <f>IF(SUMIFS(障害学生情報入力シート!AD$25:AD$1024,障害学生情報入力シート!$G$25:$G$1024,$C196,障害学生情報入力シート!$H$25:$H$1024,$D196,障害学生情報入力シート!$D$25:$D$1024,"&lt;&gt;"&amp;"",障害学生情報入力シート!$D$25:$D$1024,"&lt;&gt;"&amp;"在籍者")&gt;0,1,0)</f>
        <v>0</v>
      </c>
      <c r="L62" s="183">
        <f>IF(SUMIFS(障害学生情報入力シート!AE$25:AE$1024,障害学生情報入力シート!$G$25:$G$1024,$C196,障害学生情報入力シート!$H$25:$H$1024,$D196,障害学生情報入力シート!$D$25:$D$1024,"&lt;&gt;"&amp;"",障害学生情報入力シート!$D$25:$D$1024,"&lt;&gt;"&amp;"在籍者")&gt;0,1,0)</f>
        <v>0</v>
      </c>
      <c r="M62" s="183">
        <f>IF(SUMIFS(障害学生情報入力シート!AF$25:AF$1024,障害学生情報入力シート!$G$25:$G$1024,$C196,障害学生情報入力シート!$H$25:$H$1024,$D196,障害学生情報入力シート!$D$25:$D$1024,"&lt;&gt;"&amp;"",障害学生情報入力シート!$D$25:$D$1024,"&lt;&gt;"&amp;"在籍者")&gt;0,1,0)</f>
        <v>0</v>
      </c>
      <c r="N62" s="183">
        <f>IF(SUMIFS(障害学生情報入力シート!AG$25:AG$1024,障害学生情報入力シート!$G$25:$G$1024,$C196,障害学生情報入力シート!$H$25:$H$1024,$D196,障害学生情報入力シート!$D$25:$D$1024,"&lt;&gt;"&amp;"",障害学生情報入力シート!$D$25:$D$1024,"&lt;&gt;"&amp;"在籍者")&gt;0,1,0)</f>
        <v>0</v>
      </c>
      <c r="O62" s="183">
        <f>IF(SUMIFS(障害学生情報入力シート!AH$25:AH$1024,障害学生情報入力シート!$G$25:$G$1024,$C196,障害学生情報入力シート!$H$25:$H$1024,$D196,障害学生情報入力シート!$D$25:$D$1024,"&lt;&gt;"&amp;"",障害学生情報入力シート!$D$25:$D$1024,"&lt;&gt;"&amp;"在籍者")&gt;0,1,0)</f>
        <v>0</v>
      </c>
      <c r="P62" s="183">
        <f>IF(SUMIFS(障害学生情報入力シート!AI$25:AI$1024,障害学生情報入力シート!$G$25:$G$1024,$C196,障害学生情報入力シート!$H$25:$H$1024,$D196,障害学生情報入力シート!$D$25:$D$1024,"&lt;&gt;"&amp;"",障害学生情報入力シート!$D$25:$D$1024,"&lt;&gt;"&amp;"在籍者")&gt;0,1,0)</f>
        <v>0</v>
      </c>
      <c r="Q62" s="183">
        <f>IF(SUMIFS(障害学生情報入力シート!AJ$25:AJ$1024,障害学生情報入力シート!$G$25:$G$1024,$C196,障害学生情報入力シート!$H$25:$H$1024,$D196,障害学生情報入力シート!$D$25:$D$1024,"&lt;&gt;"&amp;"",障害学生情報入力シート!$D$25:$D$1024,"&lt;&gt;"&amp;"在籍者")&gt;0,1,0)</f>
        <v>0</v>
      </c>
      <c r="R62" s="183">
        <f>IF(SUMIFS(障害学生情報入力シート!AK$25:AK$1024,障害学生情報入力シート!$G$25:$G$1024,$C196,障害学生情報入力シート!$H$25:$H$1024,$D196,障害学生情報入力シート!$D$25:$D$1024,"&lt;&gt;"&amp;"",障害学生情報入力シート!$D$25:$D$1024,"&lt;&gt;"&amp;"在籍者")&gt;0,1,0)</f>
        <v>0</v>
      </c>
      <c r="S62" s="183">
        <f>IF(SUMIFS(障害学生情報入力シート!AL$25:AL$1024,障害学生情報入力シート!$G$25:$G$1024,$C196,障害学生情報入力シート!$H$25:$H$1024,$D196,障害学生情報入力シート!$D$25:$D$1024,"&lt;&gt;"&amp;"",障害学生情報入力シート!$D$25:$D$1024,"&lt;&gt;"&amp;"在籍者")&gt;0,1,0)</f>
        <v>0</v>
      </c>
      <c r="T62" s="183">
        <f>IF(SUMIFS(障害学生情報入力シート!AM$25:AM$1024,障害学生情報入力シート!$G$25:$G$1024,$C196,障害学生情報入力シート!$H$25:$H$1024,$D196,障害学生情報入力シート!$D$25:$D$1024,"&lt;&gt;"&amp;"",障害学生情報入力シート!$D$25:$D$1024,"&lt;&gt;"&amp;"在籍者")&gt;0,1,0)</f>
        <v>0</v>
      </c>
      <c r="U62" s="183">
        <f>IF(SUMIFS(障害学生情報入力シート!AN$25:AN$1024,障害学生情報入力シート!$G$25:$G$1024,$C196,障害学生情報入力シート!$H$25:$H$1024,$D196,障害学生情報入力シート!$D$25:$D$1024,"&lt;&gt;"&amp;"",障害学生情報入力シート!$D$25:$D$1024,"&lt;&gt;"&amp;"在籍者")&gt;0,1,0)</f>
        <v>0</v>
      </c>
      <c r="V62" s="183">
        <f>IF(SUMIFS(障害学生情報入力シート!AO$25:AO$1024,障害学生情報入力シート!$G$25:$G$1024,$C196,障害学生情報入力シート!$H$25:$H$1024,$D196,障害学生情報入力シート!$D$25:$D$1024,"&lt;&gt;"&amp;"",障害学生情報入力シート!$D$25:$D$1024,"&lt;&gt;"&amp;"在籍者")&gt;0,1,0)</f>
        <v>0</v>
      </c>
      <c r="W62" s="183">
        <f>IF(SUMIFS(障害学生情報入力シート!AP$25:AP$1024,障害学生情報入力シート!$G$25:$G$1024,$C196,障害学生情報入力シート!$H$25:$H$1024,$D196,障害学生情報入力シート!$D$25:$D$1024,"&lt;&gt;"&amp;"",障害学生情報入力シート!$D$25:$D$1024,"&lt;&gt;"&amp;"在籍者")&gt;0,1,0)</f>
        <v>0</v>
      </c>
      <c r="X62" s="183">
        <f>IF(SUMIFS(障害学生情報入力シート!AQ$25:AQ$1024,障害学生情報入力シート!$G$25:$G$1024,$C196,障害学生情報入力シート!$H$25:$H$1024,$D196,障害学生情報入力シート!$D$25:$D$1024,"&lt;&gt;"&amp;"",障害学生情報入力シート!$D$25:$D$1024,"&lt;&gt;"&amp;"在籍者")&gt;0,1,0)</f>
        <v>0</v>
      </c>
      <c r="Y62" s="183">
        <f>IF(SUMIFS(障害学生情報入力シート!AR$25:AR$1024,障害学生情報入力シート!$G$25:$G$1024,$C196,障害学生情報入力シート!$H$25:$H$1024,$D196,障害学生情報入力シート!$D$25:$D$1024,"&lt;&gt;"&amp;"",障害学生情報入力シート!$D$25:$D$1024,"&lt;&gt;"&amp;"在籍者")&gt;0,1,0)</f>
        <v>0</v>
      </c>
      <c r="Z62" s="184">
        <f>IF(SUMIFS(障害学生情報入力シート!AS$25:AS$1024,障害学生情報入力シート!$G$25:$G$1024,$C196,障害学生情報入力シート!$H$25:$H$1024,$D196,障害学生情報入力シート!$D$25:$D$1024,"&lt;&gt;"&amp;"",障害学生情報入力シート!$D$25:$D$1024,"&lt;&gt;"&amp;"在籍者")&gt;0,1,0)</f>
        <v>0</v>
      </c>
      <c r="AA62" s="185">
        <f>IF(SUMIFS(障害学生情報入力シート!AT$25:AT$1024,障害学生情報入力シート!$AU$25:$AU$1024,"&lt;&gt;"&amp;"",障害学生情報入力シート!$G$25:$G$1024,$C196,障害学生情報入力シート!$H$25:$H$1024,$D196,障害学生情報入力シート!$D$25:$D$1024,"&lt;&gt;"&amp;"",障害学生情報入力シート!$D$25:$D$1024,"&lt;&gt;"&amp;"在籍者")&gt;0,1,0)</f>
        <v>0</v>
      </c>
    </row>
    <row r="63" spans="1:27" s="44" customFormat="1" ht="13.5" customHeight="1" thickTop="1" thickBot="1" x14ac:dyDescent="0.45">
      <c r="A63" s="1327" t="s">
        <v>249</v>
      </c>
      <c r="B63" s="1328"/>
      <c r="C63" s="1328"/>
      <c r="D63" s="1328"/>
      <c r="E63" s="186">
        <f>IF(SUMIFS(障害学生情報入力シート!X$25:X$1024,障害学生情報入力シート!$G$25:$G$1024,$C197,障害学生情報入力シート!$H$25:$H$1024,$D197,障害学生情報入力シート!$D$25:$D$1024,"&lt;&gt;"&amp;"",障害学生情報入力シート!$D$25:$D$1024,"&lt;&gt;"&amp;"在籍者")&gt;0,1,0)</f>
        <v>0</v>
      </c>
      <c r="F63" s="187">
        <f>IF(SUMIFS(障害学生情報入力シート!Y$25:Y$1024,障害学生情報入力シート!$G$25:$G$1024,$C197,障害学生情報入力シート!$H$25:$H$1024,$D197,障害学生情報入力シート!$D$25:$D$1024,"&lt;&gt;"&amp;"",障害学生情報入力シート!$D$25:$D$1024,"&lt;&gt;"&amp;"在籍者")&gt;0,1,0)</f>
        <v>0</v>
      </c>
      <c r="G63" s="187">
        <f>IF(SUMIFS(障害学生情報入力シート!Z$25:Z$1024,障害学生情報入力シート!$G$25:$G$1024,$C197,障害学生情報入力シート!$H$25:$H$1024,$D197,障害学生情報入力シート!$D$25:$D$1024,"&lt;&gt;"&amp;"",障害学生情報入力シート!$D$25:$D$1024,"&lt;&gt;"&amp;"在籍者")&gt;0,1,0)</f>
        <v>0</v>
      </c>
      <c r="H63" s="187">
        <f>IF(SUMIFS(障害学生情報入力シート!AA$25:AA$1024,障害学生情報入力シート!$G$25:$G$1024,$C197,障害学生情報入力シート!$H$25:$H$1024,$D197,障害学生情報入力シート!$D$25:$D$1024,"&lt;&gt;"&amp;"",障害学生情報入力シート!$D$25:$D$1024,"&lt;&gt;"&amp;"在籍者")&gt;0,1,0)</f>
        <v>0</v>
      </c>
      <c r="I63" s="187">
        <f>IF(SUMIFS(障害学生情報入力シート!AB$25:AB$1024,障害学生情報入力シート!$G$25:$G$1024,$C197,障害学生情報入力シート!$H$25:$H$1024,$D197,障害学生情報入力シート!$D$25:$D$1024,"&lt;&gt;"&amp;"",障害学生情報入力シート!$D$25:$D$1024,"&lt;&gt;"&amp;"在籍者")&gt;0,1,0)</f>
        <v>0</v>
      </c>
      <c r="J63" s="187">
        <f>IF(SUMIFS(障害学生情報入力シート!AC$25:AC$1024,障害学生情報入力シート!$G$25:$G$1024,$C197,障害学生情報入力シート!$H$25:$H$1024,$D197,障害学生情報入力シート!$D$25:$D$1024,"&lt;&gt;"&amp;"",障害学生情報入力シート!$D$25:$D$1024,"&lt;&gt;"&amp;"在籍者")&gt;0,1,0)</f>
        <v>0</v>
      </c>
      <c r="K63" s="187">
        <f>IF(SUMIFS(障害学生情報入力シート!AD$25:AD$1024,障害学生情報入力シート!$G$25:$G$1024,$C197,障害学生情報入力シート!$H$25:$H$1024,$D197,障害学生情報入力シート!$D$25:$D$1024,"&lt;&gt;"&amp;"",障害学生情報入力シート!$D$25:$D$1024,"&lt;&gt;"&amp;"在籍者")&gt;0,1,0)</f>
        <v>0</v>
      </c>
      <c r="L63" s="187">
        <f>IF(SUMIFS(障害学生情報入力シート!AE$25:AE$1024,障害学生情報入力シート!$G$25:$G$1024,$C197,障害学生情報入力シート!$H$25:$H$1024,$D197,障害学生情報入力シート!$D$25:$D$1024,"&lt;&gt;"&amp;"",障害学生情報入力シート!$D$25:$D$1024,"&lt;&gt;"&amp;"在籍者")&gt;0,1,0)</f>
        <v>0</v>
      </c>
      <c r="M63" s="187">
        <f>IF(SUMIFS(障害学生情報入力シート!AF$25:AF$1024,障害学生情報入力シート!$G$25:$G$1024,$C197,障害学生情報入力シート!$H$25:$H$1024,$D197,障害学生情報入力シート!$D$25:$D$1024,"&lt;&gt;"&amp;"",障害学生情報入力シート!$D$25:$D$1024,"&lt;&gt;"&amp;"在籍者")&gt;0,1,0)</f>
        <v>0</v>
      </c>
      <c r="N63" s="187">
        <f>IF(SUMIFS(障害学生情報入力シート!AG$25:AG$1024,障害学生情報入力シート!$G$25:$G$1024,$C197,障害学生情報入力シート!$H$25:$H$1024,$D197,障害学生情報入力シート!$D$25:$D$1024,"&lt;&gt;"&amp;"",障害学生情報入力シート!$D$25:$D$1024,"&lt;&gt;"&amp;"在籍者")&gt;0,1,0)</f>
        <v>0</v>
      </c>
      <c r="O63" s="187">
        <f>IF(SUMIFS(障害学生情報入力シート!AH$25:AH$1024,障害学生情報入力シート!$G$25:$G$1024,$C197,障害学生情報入力シート!$H$25:$H$1024,$D197,障害学生情報入力シート!$D$25:$D$1024,"&lt;&gt;"&amp;"",障害学生情報入力シート!$D$25:$D$1024,"&lt;&gt;"&amp;"在籍者")&gt;0,1,0)</f>
        <v>0</v>
      </c>
      <c r="P63" s="187">
        <f>IF(SUMIFS(障害学生情報入力シート!AI$25:AI$1024,障害学生情報入力シート!$G$25:$G$1024,$C197,障害学生情報入力シート!$H$25:$H$1024,$D197,障害学生情報入力シート!$D$25:$D$1024,"&lt;&gt;"&amp;"",障害学生情報入力シート!$D$25:$D$1024,"&lt;&gt;"&amp;"在籍者")&gt;0,1,0)</f>
        <v>0</v>
      </c>
      <c r="Q63" s="187">
        <f>IF(SUMIFS(障害学生情報入力シート!AJ$25:AJ$1024,障害学生情報入力シート!$G$25:$G$1024,$C197,障害学生情報入力シート!$H$25:$H$1024,$D197,障害学生情報入力シート!$D$25:$D$1024,"&lt;&gt;"&amp;"",障害学生情報入力シート!$D$25:$D$1024,"&lt;&gt;"&amp;"在籍者")&gt;0,1,0)</f>
        <v>0</v>
      </c>
      <c r="R63" s="187">
        <f>IF(SUMIFS(障害学生情報入力シート!AK$25:AK$1024,障害学生情報入力シート!$G$25:$G$1024,$C197,障害学生情報入力シート!$H$25:$H$1024,$D197,障害学生情報入力シート!$D$25:$D$1024,"&lt;&gt;"&amp;"",障害学生情報入力シート!$D$25:$D$1024,"&lt;&gt;"&amp;"在籍者")&gt;0,1,0)</f>
        <v>0</v>
      </c>
      <c r="S63" s="187">
        <f>IF(SUMIFS(障害学生情報入力シート!AL$25:AL$1024,障害学生情報入力シート!$G$25:$G$1024,$C197,障害学生情報入力シート!$H$25:$H$1024,$D197,障害学生情報入力シート!$D$25:$D$1024,"&lt;&gt;"&amp;"",障害学生情報入力シート!$D$25:$D$1024,"&lt;&gt;"&amp;"在籍者")&gt;0,1,0)</f>
        <v>0</v>
      </c>
      <c r="T63" s="187">
        <f>IF(SUMIFS(障害学生情報入力シート!AM$25:AM$1024,障害学生情報入力シート!$G$25:$G$1024,$C197,障害学生情報入力シート!$H$25:$H$1024,$D197,障害学生情報入力シート!$D$25:$D$1024,"&lt;&gt;"&amp;"",障害学生情報入力シート!$D$25:$D$1024,"&lt;&gt;"&amp;"在籍者")&gt;0,1,0)</f>
        <v>0</v>
      </c>
      <c r="U63" s="187">
        <f>IF(SUMIFS(障害学生情報入力シート!AN$25:AN$1024,障害学生情報入力シート!$G$25:$G$1024,$C197,障害学生情報入力シート!$H$25:$H$1024,$D197,障害学生情報入力シート!$D$25:$D$1024,"&lt;&gt;"&amp;"",障害学生情報入力シート!$D$25:$D$1024,"&lt;&gt;"&amp;"在籍者")&gt;0,1,0)</f>
        <v>0</v>
      </c>
      <c r="V63" s="187">
        <f>IF(SUMIFS(障害学生情報入力シート!AO$25:AO$1024,障害学生情報入力シート!$G$25:$G$1024,$C197,障害学生情報入力シート!$H$25:$H$1024,$D197,障害学生情報入力シート!$D$25:$D$1024,"&lt;&gt;"&amp;"",障害学生情報入力シート!$D$25:$D$1024,"&lt;&gt;"&amp;"在籍者")&gt;0,1,0)</f>
        <v>0</v>
      </c>
      <c r="W63" s="187">
        <f>IF(SUMIFS(障害学生情報入力シート!AP$25:AP$1024,障害学生情報入力シート!$G$25:$G$1024,$C197,障害学生情報入力シート!$H$25:$H$1024,$D197,障害学生情報入力シート!$D$25:$D$1024,"&lt;&gt;"&amp;"",障害学生情報入力シート!$D$25:$D$1024,"&lt;&gt;"&amp;"在籍者")&gt;0,1,0)</f>
        <v>0</v>
      </c>
      <c r="X63" s="187">
        <f>IF(SUMIFS(障害学生情報入力シート!AQ$25:AQ$1024,障害学生情報入力シート!$G$25:$G$1024,$C197,障害学生情報入力シート!$H$25:$H$1024,$D197,障害学生情報入力シート!$D$25:$D$1024,"&lt;&gt;"&amp;"",障害学生情報入力シート!$D$25:$D$1024,"&lt;&gt;"&amp;"在籍者")&gt;0,1,0)</f>
        <v>0</v>
      </c>
      <c r="Y63" s="187">
        <f>IF(SUMIFS(障害学生情報入力シート!AR$25:AR$1024,障害学生情報入力シート!$G$25:$G$1024,$C197,障害学生情報入力シート!$H$25:$H$1024,$D197,障害学生情報入力シート!$D$25:$D$1024,"&lt;&gt;"&amp;"",障害学生情報入力シート!$D$25:$D$1024,"&lt;&gt;"&amp;"在籍者")&gt;0,1,0)</f>
        <v>0</v>
      </c>
      <c r="Z63" s="188">
        <f>IF(SUMIFS(障害学生情報入力シート!AS$25:AS$1024,障害学生情報入力シート!$G$25:$G$1024,$C197,障害学生情報入力シート!$H$25:$H$1024,$D197,障害学生情報入力シート!$D$25:$D$1024,"&lt;&gt;"&amp;"",障害学生情報入力シート!$D$25:$D$1024,"&lt;&gt;"&amp;"在籍者")&gt;0,1,0)</f>
        <v>0</v>
      </c>
      <c r="AA63" s="189">
        <f>IF(SUMIFS(障害学生情報入力シート!AT$25:AT$1024,障害学生情報入力シート!$AU$25:$AU$1024,"&lt;&gt;"&amp;"",障害学生情報入力シート!$G$25:$G$1024,$C197,障害学生情報入力シート!$H$25:$H$1024,$D197,障害学生情報入力シート!$D$25:$D$1024,"&lt;&gt;"&amp;"",障害学生情報入力シート!$D$25:$D$1024,"&lt;&gt;"&amp;"在籍者")&gt;0,1,0)</f>
        <v>0</v>
      </c>
    </row>
    <row r="64" spans="1:27" s="44" customFormat="1" ht="15.75" customHeight="1" thickBot="1" x14ac:dyDescent="0.45">
      <c r="A64" s="154" t="s">
        <v>2825</v>
      </c>
      <c r="B64" s="154"/>
      <c r="C64" s="154"/>
      <c r="D64" s="154"/>
      <c r="I64" s="155"/>
      <c r="J64" s="155"/>
      <c r="K64" s="155"/>
      <c r="L64" s="155"/>
      <c r="M64" s="37"/>
      <c r="N64" s="37"/>
      <c r="O64" s="37"/>
      <c r="P64" s="37"/>
      <c r="Q64" s="37"/>
      <c r="R64" s="37"/>
      <c r="S64" s="37"/>
      <c r="T64" s="37"/>
      <c r="U64" s="37"/>
      <c r="V64" s="37"/>
      <c r="W64" s="37"/>
      <c r="X64" s="37"/>
    </row>
    <row r="65" spans="1:27" s="44" customFormat="1" ht="13.5" customHeight="1" thickBot="1" x14ac:dyDescent="0.45">
      <c r="A65" s="1329" t="s">
        <v>2824</v>
      </c>
      <c r="B65" s="1330"/>
      <c r="C65" s="1335" t="s">
        <v>14</v>
      </c>
      <c r="D65" s="1336"/>
      <c r="E65" s="178">
        <f>IF(SUMIFS('発達障害（診断書なし・配慮あり）情報入力シート'!T$25:T$1024,'発達障害（診断書なし・配慮あり）情報入力シート'!$G$25:$G$1024,$C65,'発達障害（診断書なし・配慮あり）情報入力シート'!$D$25:$D$1024,"&lt;&gt;"&amp;"",'発達障害（診断書なし・配慮あり）情報入力シート'!$D$25:$D$1024,"&lt;&gt;"&amp;"在籍者")&gt;0,1,0)</f>
        <v>0</v>
      </c>
      <c r="F65" s="179">
        <f>IF(SUMIFS('発達障害（診断書なし・配慮あり）情報入力シート'!U$25:U$1024,'発達障害（診断書なし・配慮あり）情報入力シート'!$G$25:$G$1024,$C65,'発達障害（診断書なし・配慮あり）情報入力シート'!$D$25:$D$1024,"&lt;&gt;"&amp;"",'発達障害（診断書なし・配慮あり）情報入力シート'!$D$25:$D$1024,"&lt;&gt;"&amp;"在籍者")&gt;0,1,0)</f>
        <v>0</v>
      </c>
      <c r="G65" s="179">
        <f>IF(SUMIFS('発達障害（診断書なし・配慮あり）情報入力シート'!V$25:V$1024,'発達障害（診断書なし・配慮あり）情報入力シート'!$G$25:$G$1024,$C65,'発達障害（診断書なし・配慮あり）情報入力シート'!$D$25:$D$1024,"&lt;&gt;"&amp;"",'発達障害（診断書なし・配慮あり）情報入力シート'!$D$25:$D$1024,"&lt;&gt;"&amp;"在籍者")&gt;0,1,0)</f>
        <v>0</v>
      </c>
      <c r="H65" s="179">
        <f>IF(SUMIFS('発達障害（診断書なし・配慮あり）情報入力シート'!W$25:W$1024,'発達障害（診断書なし・配慮あり）情報入力シート'!$G$25:$G$1024,$C65,'発達障害（診断書なし・配慮あり）情報入力シート'!$D$25:$D$1024,"&lt;&gt;"&amp;"",'発達障害（診断書なし・配慮あり）情報入力シート'!$D$25:$D$1024,"&lt;&gt;"&amp;"在籍者")&gt;0,1,0)</f>
        <v>0</v>
      </c>
      <c r="I65" s="179">
        <f>IF(SUMIFS('発達障害（診断書なし・配慮あり）情報入力シート'!X$25:X$1024,'発達障害（診断書なし・配慮あり）情報入力シート'!$G$25:$G$1024,$C65,'発達障害（診断書なし・配慮あり）情報入力シート'!$D$25:$D$1024,"&lt;&gt;"&amp;"",'発達障害（診断書なし・配慮あり）情報入力シート'!$D$25:$D$1024,"&lt;&gt;"&amp;"在籍者")&gt;0,1,0)</f>
        <v>0</v>
      </c>
      <c r="J65" s="179">
        <f>IF(SUMIFS('発達障害（診断書なし・配慮あり）情報入力シート'!Y$25:Y$1024,'発達障害（診断書なし・配慮あり）情報入力シート'!$G$25:$G$1024,$C65,'発達障害（診断書なし・配慮あり）情報入力シート'!$D$25:$D$1024,"&lt;&gt;"&amp;"",'発達障害（診断書なし・配慮あり）情報入力シート'!$D$25:$D$1024,"&lt;&gt;"&amp;"在籍者")&gt;0,1,0)</f>
        <v>0</v>
      </c>
      <c r="K65" s="179">
        <f>IF(SUMIFS('発達障害（診断書なし・配慮あり）情報入力シート'!Z$25:Z$1024,'発達障害（診断書なし・配慮あり）情報入力シート'!$G$25:$G$1024,$C65,'発達障害（診断書なし・配慮あり）情報入力シート'!$D$25:$D$1024,"&lt;&gt;"&amp;"",'発達障害（診断書なし・配慮あり）情報入力シート'!$D$25:$D$1024,"&lt;&gt;"&amp;"在籍者")&gt;0,1,0)</f>
        <v>0</v>
      </c>
      <c r="L65" s="179">
        <f>IF(SUMIFS('発達障害（診断書なし・配慮あり）情報入力シート'!AA$25:AA$1024,'発達障害（診断書なし・配慮あり）情報入力シート'!$G$25:$G$1024,$C65,'発達障害（診断書なし・配慮あり）情報入力シート'!$D$25:$D$1024,"&lt;&gt;"&amp;"",'発達障害（診断書なし・配慮あり）情報入力シート'!$D$25:$D$1024,"&lt;&gt;"&amp;"在籍者")&gt;0,1,0)</f>
        <v>0</v>
      </c>
      <c r="M65" s="179">
        <f>IF(SUMIFS('発達障害（診断書なし・配慮あり）情報入力シート'!AB$25:AB$1024,'発達障害（診断書なし・配慮あり）情報入力シート'!$G$25:$G$1024,$C65,'発達障害（診断書なし・配慮あり）情報入力シート'!$D$25:$D$1024,"&lt;&gt;"&amp;"",'発達障害（診断書なし・配慮あり）情報入力シート'!$D$25:$D$1024,"&lt;&gt;"&amp;"在籍者")&gt;0,1,0)</f>
        <v>0</v>
      </c>
      <c r="N65" s="179">
        <f>IF(SUMIFS('発達障害（診断書なし・配慮あり）情報入力シート'!AC$25:AC$1024,'発達障害（診断書なし・配慮あり）情報入力シート'!$G$25:$G$1024,$C65,'発達障害（診断書なし・配慮あり）情報入力シート'!$D$25:$D$1024,"&lt;&gt;"&amp;"",'発達障害（診断書なし・配慮あり）情報入力シート'!$D$25:$D$1024,"&lt;&gt;"&amp;"在籍者")&gt;0,1,0)</f>
        <v>0</v>
      </c>
      <c r="O65" s="179">
        <f>IF(SUMIFS('発達障害（診断書なし・配慮あり）情報入力シート'!AD$25:AD$1024,'発達障害（診断書なし・配慮あり）情報入力シート'!$G$25:$G$1024,$C65,'発達障害（診断書なし・配慮あり）情報入力シート'!$D$25:$D$1024,"&lt;&gt;"&amp;"",'発達障害（診断書なし・配慮あり）情報入力シート'!$D$25:$D$1024,"&lt;&gt;"&amp;"在籍者")&gt;0,1,0)</f>
        <v>0</v>
      </c>
      <c r="P65" s="179">
        <f>IF(SUMIFS('発達障害（診断書なし・配慮あり）情報入力シート'!AE$25:AE$1024,'発達障害（診断書なし・配慮あり）情報入力シート'!$G$25:$G$1024,$C65,'発達障害（診断書なし・配慮あり）情報入力シート'!$D$25:$D$1024,"&lt;&gt;"&amp;"",'発達障害（診断書なし・配慮あり）情報入力シート'!$D$25:$D$1024,"&lt;&gt;"&amp;"在籍者")&gt;0,1,0)</f>
        <v>0</v>
      </c>
      <c r="Q65" s="179">
        <f>IF(SUMIFS('発達障害（診断書なし・配慮あり）情報入力シート'!AF$25:AF$1024,'発達障害（診断書なし・配慮あり）情報入力シート'!$G$25:$G$1024,$C65,'発達障害（診断書なし・配慮あり）情報入力シート'!$D$25:$D$1024,"&lt;&gt;"&amp;"",'発達障害（診断書なし・配慮あり）情報入力シート'!$D$25:$D$1024,"&lt;&gt;"&amp;"在籍者")&gt;0,1,0)</f>
        <v>0</v>
      </c>
      <c r="R65" s="179">
        <f>IF(SUMIFS('発達障害（診断書なし・配慮あり）情報入力シート'!AG$25:AG$1024,'発達障害（診断書なし・配慮あり）情報入力シート'!$G$25:$G$1024,$C65,'発達障害（診断書なし・配慮あり）情報入力シート'!$D$25:$D$1024,"&lt;&gt;"&amp;"",'発達障害（診断書なし・配慮あり）情報入力シート'!$D$25:$D$1024,"&lt;&gt;"&amp;"在籍者")&gt;0,1,0)</f>
        <v>0</v>
      </c>
      <c r="S65" s="179">
        <f>IF(SUMIFS('発達障害（診断書なし・配慮あり）情報入力シート'!AH$25:AH$1024,'発達障害（診断書なし・配慮あり）情報入力シート'!$G$25:$G$1024,$C65,'発達障害（診断書なし・配慮あり）情報入力シート'!$D$25:$D$1024,"&lt;&gt;"&amp;"",'発達障害（診断書なし・配慮あり）情報入力シート'!$D$25:$D$1024,"&lt;&gt;"&amp;"在籍者")&gt;0,1,0)</f>
        <v>0</v>
      </c>
      <c r="T65" s="179">
        <f>IF(SUMIFS('発達障害（診断書なし・配慮あり）情報入力シート'!AI$25:AI$1024,'発達障害（診断書なし・配慮あり）情報入力シート'!$G$25:$G$1024,$C65,'発達障害（診断書なし・配慮あり）情報入力シート'!$D$25:$D$1024,"&lt;&gt;"&amp;"",'発達障害（診断書なし・配慮あり）情報入力シート'!$D$25:$D$1024,"&lt;&gt;"&amp;"在籍者")&gt;0,1,0)</f>
        <v>0</v>
      </c>
      <c r="U65" s="179">
        <f>IF(SUMIFS('発達障害（診断書なし・配慮あり）情報入力シート'!AJ$25:AJ$1024,'発達障害（診断書なし・配慮あり）情報入力シート'!$G$25:$G$1024,$C65,'発達障害（診断書なし・配慮あり）情報入力シート'!$D$25:$D$1024,"&lt;&gt;"&amp;"",'発達障害（診断書なし・配慮あり）情報入力シート'!$D$25:$D$1024,"&lt;&gt;"&amp;"在籍者")&gt;0,1,0)</f>
        <v>0</v>
      </c>
      <c r="V65" s="179">
        <f>IF(SUMIFS('発達障害（診断書なし・配慮あり）情報入力シート'!AK$25:AK$1024,'発達障害（診断書なし・配慮あり）情報入力シート'!$G$25:$G$1024,$C65,'発達障害（診断書なし・配慮あり）情報入力シート'!$D$25:$D$1024,"&lt;&gt;"&amp;"",'発達障害（診断書なし・配慮あり）情報入力シート'!$D$25:$D$1024,"&lt;&gt;"&amp;"在籍者")&gt;0,1,0)</f>
        <v>0</v>
      </c>
      <c r="W65" s="179">
        <f>IF(SUMIFS('発達障害（診断書なし・配慮あり）情報入力シート'!AL$25:AL$1024,'発達障害（診断書なし・配慮あり）情報入力シート'!$G$25:$G$1024,$C65,'発達障害（診断書なし・配慮あり）情報入力シート'!$D$25:$D$1024,"&lt;&gt;"&amp;"",'発達障害（診断書なし・配慮あり）情報入力シート'!$D$25:$D$1024,"&lt;&gt;"&amp;"在籍者")&gt;0,1,0)</f>
        <v>0</v>
      </c>
      <c r="X65" s="179">
        <f>IF(SUMIFS('発達障害（診断書なし・配慮あり）情報入力シート'!AM$25:AM$1024,'発達障害（診断書なし・配慮あり）情報入力シート'!$G$25:$G$1024,$C65,'発達障害（診断書なし・配慮あり）情報入力シート'!$D$25:$D$1024,"&lt;&gt;"&amp;"",'発達障害（診断書なし・配慮あり）情報入力シート'!$D$25:$D$1024,"&lt;&gt;"&amp;"在籍者")&gt;0,1,0)</f>
        <v>0</v>
      </c>
      <c r="Y65" s="179">
        <f>IF(SUMIFS('発達障害（診断書なし・配慮あり）情報入力シート'!AN$25:AN$1024,'発達障害（診断書なし・配慮あり）情報入力シート'!$G$25:$G$1024,$C65,'発達障害（診断書なし・配慮あり）情報入力シート'!$D$25:$D$1024,"&lt;&gt;"&amp;"",'発達障害（診断書なし・配慮あり）情報入力シート'!$D$25:$D$1024,"&lt;&gt;"&amp;"在籍者")&gt;0,1,0)</f>
        <v>0</v>
      </c>
      <c r="Z65" s="180">
        <f>IF(SUMIFS('発達障害（診断書なし・配慮あり）情報入力シート'!AO$25:AO$1024,'発達障害（診断書なし・配慮あり）情報入力シート'!$G$25:$G$1024,$C65,'発達障害（診断書なし・配慮あり）情報入力シート'!$D$25:$D$1024,"&lt;&gt;"&amp;"",'発達障害（診断書なし・配慮あり）情報入力シート'!$D$25:$D$1024,"&lt;&gt;"&amp;"在籍者")&gt;0,1,0)</f>
        <v>0</v>
      </c>
      <c r="AA65" s="181">
        <f>IF(SUMIFS('発達障害（診断書なし・配慮あり）情報入力シート'!AP$25:AP$1024,'発達障害（診断書なし・配慮あり）情報入力シート'!$G$25:$G$1024,$C65,'発達障害（診断書なし・配慮あり）情報入力シート'!$D$25:$D$1024,"&lt;&gt;"&amp;"",'発達障害（診断書なし・配慮あり）情報入力シート'!$D$25:$D$1024,"&lt;&gt;"&amp;"在籍者")&gt;0,1,0)</f>
        <v>0</v>
      </c>
    </row>
    <row r="66" spans="1:27" s="44" customFormat="1" ht="13.5" customHeight="1" thickTop="1" thickBot="1" x14ac:dyDescent="0.45">
      <c r="A66" s="1331"/>
      <c r="B66" s="1332"/>
      <c r="C66" s="1337" t="s">
        <v>9</v>
      </c>
      <c r="D66" s="1338"/>
      <c r="E66" s="182">
        <f>IF(SUMIFS('発達障害（診断書なし・配慮あり）情報入力シート'!T$25:T$1024,'発達障害（診断書なし・配慮あり）情報入力シート'!$G$25:$G$1024,$C66,'発達障害（診断書なし・配慮あり）情報入力シート'!$D$25:$D$1024,"&lt;&gt;"&amp;"",'発達障害（診断書なし・配慮あり）情報入力シート'!$D$25:$D$1024,"&lt;&gt;"&amp;"在籍者")&gt;0,1,0)</f>
        <v>0</v>
      </c>
      <c r="F66" s="183">
        <f>IF(SUMIFS('発達障害（診断書なし・配慮あり）情報入力シート'!U$25:U$1024,'発達障害（診断書なし・配慮あり）情報入力シート'!$G$25:$G$1024,$C66,'発達障害（診断書なし・配慮あり）情報入力シート'!$D$25:$D$1024,"&lt;&gt;"&amp;"",'発達障害（診断書なし・配慮あり）情報入力シート'!$D$25:$D$1024,"&lt;&gt;"&amp;"在籍者")&gt;0,1,0)</f>
        <v>0</v>
      </c>
      <c r="G66" s="183">
        <f>IF(SUMIFS('発達障害（診断書なし・配慮あり）情報入力シート'!V$25:V$1024,'発達障害（診断書なし・配慮あり）情報入力シート'!$G$25:$G$1024,$C66,'発達障害（診断書なし・配慮あり）情報入力シート'!$D$25:$D$1024,"&lt;&gt;"&amp;"",'発達障害（診断書なし・配慮あり）情報入力シート'!$D$25:$D$1024,"&lt;&gt;"&amp;"在籍者")&gt;0,1,0)</f>
        <v>0</v>
      </c>
      <c r="H66" s="183">
        <f>IF(SUMIFS('発達障害（診断書なし・配慮あり）情報入力シート'!W$25:W$1024,'発達障害（診断書なし・配慮あり）情報入力シート'!$G$25:$G$1024,$C66,'発達障害（診断書なし・配慮あり）情報入力シート'!$D$25:$D$1024,"&lt;&gt;"&amp;"",'発達障害（診断書なし・配慮あり）情報入力シート'!$D$25:$D$1024,"&lt;&gt;"&amp;"在籍者")&gt;0,1,0)</f>
        <v>0</v>
      </c>
      <c r="I66" s="183">
        <f>IF(SUMIFS('発達障害（診断書なし・配慮あり）情報入力シート'!X$25:X$1024,'発達障害（診断書なし・配慮あり）情報入力シート'!$G$25:$G$1024,$C66,'発達障害（診断書なし・配慮あり）情報入力シート'!$D$25:$D$1024,"&lt;&gt;"&amp;"",'発達障害（診断書なし・配慮あり）情報入力シート'!$D$25:$D$1024,"&lt;&gt;"&amp;"在籍者")&gt;0,1,0)</f>
        <v>0</v>
      </c>
      <c r="J66" s="183">
        <f>IF(SUMIFS('発達障害（診断書なし・配慮あり）情報入力シート'!Y$25:Y$1024,'発達障害（診断書なし・配慮あり）情報入力シート'!$G$25:$G$1024,$C66,'発達障害（診断書なし・配慮あり）情報入力シート'!$D$25:$D$1024,"&lt;&gt;"&amp;"",'発達障害（診断書なし・配慮あり）情報入力シート'!$D$25:$D$1024,"&lt;&gt;"&amp;"在籍者")&gt;0,1,0)</f>
        <v>0</v>
      </c>
      <c r="K66" s="183">
        <f>IF(SUMIFS('発達障害（診断書なし・配慮あり）情報入力シート'!Z$25:Z$1024,'発達障害（診断書なし・配慮あり）情報入力シート'!$G$25:$G$1024,$C66,'発達障害（診断書なし・配慮あり）情報入力シート'!$D$25:$D$1024,"&lt;&gt;"&amp;"",'発達障害（診断書なし・配慮あり）情報入力シート'!$D$25:$D$1024,"&lt;&gt;"&amp;"在籍者")&gt;0,1,0)</f>
        <v>0</v>
      </c>
      <c r="L66" s="183">
        <f>IF(SUMIFS('発達障害（診断書なし・配慮あり）情報入力シート'!AA$25:AA$1024,'発達障害（診断書なし・配慮あり）情報入力シート'!$G$25:$G$1024,$C66,'発達障害（診断書なし・配慮あり）情報入力シート'!$D$25:$D$1024,"&lt;&gt;"&amp;"",'発達障害（診断書なし・配慮あり）情報入力シート'!$D$25:$D$1024,"&lt;&gt;"&amp;"在籍者")&gt;0,1,0)</f>
        <v>0</v>
      </c>
      <c r="M66" s="183">
        <f>IF(SUMIFS('発達障害（診断書なし・配慮あり）情報入力シート'!AB$25:AB$1024,'発達障害（診断書なし・配慮あり）情報入力シート'!$G$25:$G$1024,$C66,'発達障害（診断書なし・配慮あり）情報入力シート'!$D$25:$D$1024,"&lt;&gt;"&amp;"",'発達障害（診断書なし・配慮あり）情報入力シート'!$D$25:$D$1024,"&lt;&gt;"&amp;"在籍者")&gt;0,1,0)</f>
        <v>0</v>
      </c>
      <c r="N66" s="183">
        <f>IF(SUMIFS('発達障害（診断書なし・配慮あり）情報入力シート'!AC$25:AC$1024,'発達障害（診断書なし・配慮あり）情報入力シート'!$G$25:$G$1024,$C66,'発達障害（診断書なし・配慮あり）情報入力シート'!$D$25:$D$1024,"&lt;&gt;"&amp;"",'発達障害（診断書なし・配慮あり）情報入力シート'!$D$25:$D$1024,"&lt;&gt;"&amp;"在籍者")&gt;0,1,0)</f>
        <v>0</v>
      </c>
      <c r="O66" s="183">
        <f>IF(SUMIFS('発達障害（診断書なし・配慮あり）情報入力シート'!AD$25:AD$1024,'発達障害（診断書なし・配慮あり）情報入力シート'!$G$25:$G$1024,$C66,'発達障害（診断書なし・配慮あり）情報入力シート'!$D$25:$D$1024,"&lt;&gt;"&amp;"",'発達障害（診断書なし・配慮あり）情報入力シート'!$D$25:$D$1024,"&lt;&gt;"&amp;"在籍者")&gt;0,1,0)</f>
        <v>0</v>
      </c>
      <c r="P66" s="183">
        <f>IF(SUMIFS('発達障害（診断書なし・配慮あり）情報入力シート'!AE$25:AE$1024,'発達障害（診断書なし・配慮あり）情報入力シート'!$G$25:$G$1024,$C66,'発達障害（診断書なし・配慮あり）情報入力シート'!$D$25:$D$1024,"&lt;&gt;"&amp;"",'発達障害（診断書なし・配慮あり）情報入力シート'!$D$25:$D$1024,"&lt;&gt;"&amp;"在籍者")&gt;0,1,0)</f>
        <v>0</v>
      </c>
      <c r="Q66" s="183">
        <f>IF(SUMIFS('発達障害（診断書なし・配慮あり）情報入力シート'!AF$25:AF$1024,'発達障害（診断書なし・配慮あり）情報入力シート'!$G$25:$G$1024,$C66,'発達障害（診断書なし・配慮あり）情報入力シート'!$D$25:$D$1024,"&lt;&gt;"&amp;"",'発達障害（診断書なし・配慮あり）情報入力シート'!$D$25:$D$1024,"&lt;&gt;"&amp;"在籍者")&gt;0,1,0)</f>
        <v>0</v>
      </c>
      <c r="R66" s="183">
        <f>IF(SUMIFS('発達障害（診断書なし・配慮あり）情報入力シート'!AG$25:AG$1024,'発達障害（診断書なし・配慮あり）情報入力シート'!$G$25:$G$1024,$C66,'発達障害（診断書なし・配慮あり）情報入力シート'!$D$25:$D$1024,"&lt;&gt;"&amp;"",'発達障害（診断書なし・配慮あり）情報入力シート'!$D$25:$D$1024,"&lt;&gt;"&amp;"在籍者")&gt;0,1,0)</f>
        <v>0</v>
      </c>
      <c r="S66" s="183">
        <f>IF(SUMIFS('発達障害（診断書なし・配慮あり）情報入力シート'!AH$25:AH$1024,'発達障害（診断書なし・配慮あり）情報入力シート'!$G$25:$G$1024,$C66,'発達障害（診断書なし・配慮あり）情報入力シート'!$D$25:$D$1024,"&lt;&gt;"&amp;"",'発達障害（診断書なし・配慮あり）情報入力シート'!$D$25:$D$1024,"&lt;&gt;"&amp;"在籍者")&gt;0,1,0)</f>
        <v>0</v>
      </c>
      <c r="T66" s="183">
        <f>IF(SUMIFS('発達障害（診断書なし・配慮あり）情報入力シート'!AI$25:AI$1024,'発達障害（診断書なし・配慮あり）情報入力シート'!$G$25:$G$1024,$C66,'発達障害（診断書なし・配慮あり）情報入力シート'!$D$25:$D$1024,"&lt;&gt;"&amp;"",'発達障害（診断書なし・配慮あり）情報入力シート'!$D$25:$D$1024,"&lt;&gt;"&amp;"在籍者")&gt;0,1,0)</f>
        <v>0</v>
      </c>
      <c r="U66" s="183">
        <f>IF(SUMIFS('発達障害（診断書なし・配慮あり）情報入力シート'!AJ$25:AJ$1024,'発達障害（診断書なし・配慮あり）情報入力シート'!$G$25:$G$1024,$C66,'発達障害（診断書なし・配慮あり）情報入力シート'!$D$25:$D$1024,"&lt;&gt;"&amp;"",'発達障害（診断書なし・配慮あり）情報入力シート'!$D$25:$D$1024,"&lt;&gt;"&amp;"在籍者")&gt;0,1,0)</f>
        <v>0</v>
      </c>
      <c r="V66" s="183">
        <f>IF(SUMIFS('発達障害（診断書なし・配慮あり）情報入力シート'!AK$25:AK$1024,'発達障害（診断書なし・配慮あり）情報入力シート'!$G$25:$G$1024,$C66,'発達障害（診断書なし・配慮あり）情報入力シート'!$D$25:$D$1024,"&lt;&gt;"&amp;"",'発達障害（診断書なし・配慮あり）情報入力シート'!$D$25:$D$1024,"&lt;&gt;"&amp;"在籍者")&gt;0,1,0)</f>
        <v>0</v>
      </c>
      <c r="W66" s="183">
        <f>IF(SUMIFS('発達障害（診断書なし・配慮あり）情報入力シート'!AL$25:AL$1024,'発達障害（診断書なし・配慮あり）情報入力シート'!$G$25:$G$1024,$C66,'発達障害（診断書なし・配慮あり）情報入力シート'!$D$25:$D$1024,"&lt;&gt;"&amp;"",'発達障害（診断書なし・配慮あり）情報入力シート'!$D$25:$D$1024,"&lt;&gt;"&amp;"在籍者")&gt;0,1,0)</f>
        <v>0</v>
      </c>
      <c r="X66" s="183">
        <f>IF(SUMIFS('発達障害（診断書なし・配慮あり）情報入力シート'!AM$25:AM$1024,'発達障害（診断書なし・配慮あり）情報入力シート'!$G$25:$G$1024,$C66,'発達障害（診断書なし・配慮あり）情報入力シート'!$D$25:$D$1024,"&lt;&gt;"&amp;"",'発達障害（診断書なし・配慮あり）情報入力シート'!$D$25:$D$1024,"&lt;&gt;"&amp;"在籍者")&gt;0,1,0)</f>
        <v>0</v>
      </c>
      <c r="Y66" s="183">
        <f>IF(SUMIFS('発達障害（診断書なし・配慮あり）情報入力シート'!AN$25:AN$1024,'発達障害（診断書なし・配慮あり）情報入力シート'!$G$25:$G$1024,$C66,'発達障害（診断書なし・配慮あり）情報入力シート'!$D$25:$D$1024,"&lt;&gt;"&amp;"",'発達障害（診断書なし・配慮あり）情報入力シート'!$D$25:$D$1024,"&lt;&gt;"&amp;"在籍者")&gt;0,1,0)</f>
        <v>0</v>
      </c>
      <c r="Z66" s="184">
        <f>IF(SUMIFS('発達障害（診断書なし・配慮あり）情報入力シート'!AO$25:AO$1024,'発達障害（診断書なし・配慮あり）情報入力シート'!$G$25:$G$1024,$C66,'発達障害（診断書なし・配慮あり）情報入力シート'!$D$25:$D$1024,"&lt;&gt;"&amp;"",'発達障害（診断書なし・配慮あり）情報入力シート'!$D$25:$D$1024,"&lt;&gt;"&amp;"在籍者")&gt;0,1,0)</f>
        <v>0</v>
      </c>
      <c r="AA66" s="185">
        <f>IF(SUMIFS('発達障害（診断書なし・配慮あり）情報入力シート'!AP$25:AP$1024,'発達障害（診断書なし・配慮あり）情報入力シート'!$G$25:$G$1024,$C66,'発達障害（診断書なし・配慮あり）情報入力シート'!$D$25:$D$1024,"&lt;&gt;"&amp;"",'発達障害（診断書なし・配慮あり）情報入力シート'!$D$25:$D$1024,"&lt;&gt;"&amp;"在籍者")&gt;0,1,0)</f>
        <v>0</v>
      </c>
    </row>
    <row r="67" spans="1:27" s="44" customFormat="1" ht="13.5" customHeight="1" thickTop="1" thickBot="1" x14ac:dyDescent="0.45">
      <c r="A67" s="1331"/>
      <c r="B67" s="1332"/>
      <c r="C67" s="1337" t="s">
        <v>11</v>
      </c>
      <c r="D67" s="1338"/>
      <c r="E67" s="182">
        <f>IF(SUMIFS('発達障害（診断書なし・配慮あり）情報入力シート'!T$25:T$1024,'発達障害（診断書なし・配慮あり）情報入力シート'!$G$25:$G$1024,$C67,'発達障害（診断書なし・配慮あり）情報入力シート'!$D$25:$D$1024,"&lt;&gt;"&amp;"",'発達障害（診断書なし・配慮あり）情報入力シート'!$D$25:$D$1024,"&lt;&gt;"&amp;"在籍者")&gt;0,1,0)</f>
        <v>0</v>
      </c>
      <c r="F67" s="183">
        <f>IF(SUMIFS('発達障害（診断書なし・配慮あり）情報入力シート'!U$25:U$1024,'発達障害（診断書なし・配慮あり）情報入力シート'!$G$25:$G$1024,$C67,'発達障害（診断書なし・配慮あり）情報入力シート'!$D$25:$D$1024,"&lt;&gt;"&amp;"",'発達障害（診断書なし・配慮あり）情報入力シート'!$D$25:$D$1024,"&lt;&gt;"&amp;"在籍者")&gt;0,1,0)</f>
        <v>0</v>
      </c>
      <c r="G67" s="183">
        <f>IF(SUMIFS('発達障害（診断書なし・配慮あり）情報入力シート'!V$25:V$1024,'発達障害（診断書なし・配慮あり）情報入力シート'!$G$25:$G$1024,$C67,'発達障害（診断書なし・配慮あり）情報入力シート'!$D$25:$D$1024,"&lt;&gt;"&amp;"",'発達障害（診断書なし・配慮あり）情報入力シート'!$D$25:$D$1024,"&lt;&gt;"&amp;"在籍者")&gt;0,1,0)</f>
        <v>0</v>
      </c>
      <c r="H67" s="183">
        <f>IF(SUMIFS('発達障害（診断書なし・配慮あり）情報入力シート'!W$25:W$1024,'発達障害（診断書なし・配慮あり）情報入力シート'!$G$25:$G$1024,$C67,'発達障害（診断書なし・配慮あり）情報入力シート'!$D$25:$D$1024,"&lt;&gt;"&amp;"",'発達障害（診断書なし・配慮あり）情報入力シート'!$D$25:$D$1024,"&lt;&gt;"&amp;"在籍者")&gt;0,1,0)</f>
        <v>0</v>
      </c>
      <c r="I67" s="183">
        <f>IF(SUMIFS('発達障害（診断書なし・配慮あり）情報入力シート'!X$25:X$1024,'発達障害（診断書なし・配慮あり）情報入力シート'!$G$25:$G$1024,$C67,'発達障害（診断書なし・配慮あり）情報入力シート'!$D$25:$D$1024,"&lt;&gt;"&amp;"",'発達障害（診断書なし・配慮あり）情報入力シート'!$D$25:$D$1024,"&lt;&gt;"&amp;"在籍者")&gt;0,1,0)</f>
        <v>0</v>
      </c>
      <c r="J67" s="183">
        <f>IF(SUMIFS('発達障害（診断書なし・配慮あり）情報入力シート'!Y$25:Y$1024,'発達障害（診断書なし・配慮あり）情報入力シート'!$G$25:$G$1024,$C67,'発達障害（診断書なし・配慮あり）情報入力シート'!$D$25:$D$1024,"&lt;&gt;"&amp;"",'発達障害（診断書なし・配慮あり）情報入力シート'!$D$25:$D$1024,"&lt;&gt;"&amp;"在籍者")&gt;0,1,0)</f>
        <v>0</v>
      </c>
      <c r="K67" s="183">
        <f>IF(SUMIFS('発達障害（診断書なし・配慮あり）情報入力シート'!Z$25:Z$1024,'発達障害（診断書なし・配慮あり）情報入力シート'!$G$25:$G$1024,$C67,'発達障害（診断書なし・配慮あり）情報入力シート'!$D$25:$D$1024,"&lt;&gt;"&amp;"",'発達障害（診断書なし・配慮あり）情報入力シート'!$D$25:$D$1024,"&lt;&gt;"&amp;"在籍者")&gt;0,1,0)</f>
        <v>0</v>
      </c>
      <c r="L67" s="183">
        <f>IF(SUMIFS('発達障害（診断書なし・配慮あり）情報入力シート'!AA$25:AA$1024,'発達障害（診断書なし・配慮あり）情報入力シート'!$G$25:$G$1024,$C67,'発達障害（診断書なし・配慮あり）情報入力シート'!$D$25:$D$1024,"&lt;&gt;"&amp;"",'発達障害（診断書なし・配慮あり）情報入力シート'!$D$25:$D$1024,"&lt;&gt;"&amp;"在籍者")&gt;0,1,0)</f>
        <v>0</v>
      </c>
      <c r="M67" s="183">
        <f>IF(SUMIFS('発達障害（診断書なし・配慮あり）情報入力シート'!AB$25:AB$1024,'発達障害（診断書なし・配慮あり）情報入力シート'!$G$25:$G$1024,$C67,'発達障害（診断書なし・配慮あり）情報入力シート'!$D$25:$D$1024,"&lt;&gt;"&amp;"",'発達障害（診断書なし・配慮あり）情報入力シート'!$D$25:$D$1024,"&lt;&gt;"&amp;"在籍者")&gt;0,1,0)</f>
        <v>0</v>
      </c>
      <c r="N67" s="183">
        <f>IF(SUMIFS('発達障害（診断書なし・配慮あり）情報入力シート'!AC$25:AC$1024,'発達障害（診断書なし・配慮あり）情報入力シート'!$G$25:$G$1024,$C67,'発達障害（診断書なし・配慮あり）情報入力シート'!$D$25:$D$1024,"&lt;&gt;"&amp;"",'発達障害（診断書なし・配慮あり）情報入力シート'!$D$25:$D$1024,"&lt;&gt;"&amp;"在籍者")&gt;0,1,0)</f>
        <v>0</v>
      </c>
      <c r="O67" s="183">
        <f>IF(SUMIFS('発達障害（診断書なし・配慮あり）情報入力シート'!AD$25:AD$1024,'発達障害（診断書なし・配慮あり）情報入力シート'!$G$25:$G$1024,$C67,'発達障害（診断書なし・配慮あり）情報入力シート'!$D$25:$D$1024,"&lt;&gt;"&amp;"",'発達障害（診断書なし・配慮あり）情報入力シート'!$D$25:$D$1024,"&lt;&gt;"&amp;"在籍者")&gt;0,1,0)</f>
        <v>0</v>
      </c>
      <c r="P67" s="183">
        <f>IF(SUMIFS('発達障害（診断書なし・配慮あり）情報入力シート'!AE$25:AE$1024,'発達障害（診断書なし・配慮あり）情報入力シート'!$G$25:$G$1024,$C67,'発達障害（診断書なし・配慮あり）情報入力シート'!$D$25:$D$1024,"&lt;&gt;"&amp;"",'発達障害（診断書なし・配慮あり）情報入力シート'!$D$25:$D$1024,"&lt;&gt;"&amp;"在籍者")&gt;0,1,0)</f>
        <v>0</v>
      </c>
      <c r="Q67" s="183">
        <f>IF(SUMIFS('発達障害（診断書なし・配慮あり）情報入力シート'!AF$25:AF$1024,'発達障害（診断書なし・配慮あり）情報入力シート'!$G$25:$G$1024,$C67,'発達障害（診断書なし・配慮あり）情報入力シート'!$D$25:$D$1024,"&lt;&gt;"&amp;"",'発達障害（診断書なし・配慮あり）情報入力シート'!$D$25:$D$1024,"&lt;&gt;"&amp;"在籍者")&gt;0,1,0)</f>
        <v>0</v>
      </c>
      <c r="R67" s="183">
        <f>IF(SUMIFS('発達障害（診断書なし・配慮あり）情報入力シート'!AG$25:AG$1024,'発達障害（診断書なし・配慮あり）情報入力シート'!$G$25:$G$1024,$C67,'発達障害（診断書なし・配慮あり）情報入力シート'!$D$25:$D$1024,"&lt;&gt;"&amp;"",'発達障害（診断書なし・配慮あり）情報入力シート'!$D$25:$D$1024,"&lt;&gt;"&amp;"在籍者")&gt;0,1,0)</f>
        <v>0</v>
      </c>
      <c r="S67" s="183">
        <f>IF(SUMIFS('発達障害（診断書なし・配慮あり）情報入力シート'!AH$25:AH$1024,'発達障害（診断書なし・配慮あり）情報入力シート'!$G$25:$G$1024,$C67,'発達障害（診断書なし・配慮あり）情報入力シート'!$D$25:$D$1024,"&lt;&gt;"&amp;"",'発達障害（診断書なし・配慮あり）情報入力シート'!$D$25:$D$1024,"&lt;&gt;"&amp;"在籍者")&gt;0,1,0)</f>
        <v>0</v>
      </c>
      <c r="T67" s="183">
        <f>IF(SUMIFS('発達障害（診断書なし・配慮あり）情報入力シート'!AI$25:AI$1024,'発達障害（診断書なし・配慮あり）情報入力シート'!$G$25:$G$1024,$C67,'発達障害（診断書なし・配慮あり）情報入力シート'!$D$25:$D$1024,"&lt;&gt;"&amp;"",'発達障害（診断書なし・配慮あり）情報入力シート'!$D$25:$D$1024,"&lt;&gt;"&amp;"在籍者")&gt;0,1,0)</f>
        <v>0</v>
      </c>
      <c r="U67" s="183">
        <f>IF(SUMIFS('発達障害（診断書なし・配慮あり）情報入力シート'!AJ$25:AJ$1024,'発達障害（診断書なし・配慮あり）情報入力シート'!$G$25:$G$1024,$C67,'発達障害（診断書なし・配慮あり）情報入力シート'!$D$25:$D$1024,"&lt;&gt;"&amp;"",'発達障害（診断書なし・配慮あり）情報入力シート'!$D$25:$D$1024,"&lt;&gt;"&amp;"在籍者")&gt;0,1,0)</f>
        <v>0</v>
      </c>
      <c r="V67" s="183">
        <f>IF(SUMIFS('発達障害（診断書なし・配慮あり）情報入力シート'!AK$25:AK$1024,'発達障害（診断書なし・配慮あり）情報入力シート'!$G$25:$G$1024,$C67,'発達障害（診断書なし・配慮あり）情報入力シート'!$D$25:$D$1024,"&lt;&gt;"&amp;"",'発達障害（診断書なし・配慮あり）情報入力シート'!$D$25:$D$1024,"&lt;&gt;"&amp;"在籍者")&gt;0,1,0)</f>
        <v>0</v>
      </c>
      <c r="W67" s="183">
        <f>IF(SUMIFS('発達障害（診断書なし・配慮あり）情報入力シート'!AL$25:AL$1024,'発達障害（診断書なし・配慮あり）情報入力シート'!$G$25:$G$1024,$C67,'発達障害（診断書なし・配慮あり）情報入力シート'!$D$25:$D$1024,"&lt;&gt;"&amp;"",'発達障害（診断書なし・配慮あり）情報入力シート'!$D$25:$D$1024,"&lt;&gt;"&amp;"在籍者")&gt;0,1,0)</f>
        <v>0</v>
      </c>
      <c r="X67" s="183">
        <f>IF(SUMIFS('発達障害（診断書なし・配慮あり）情報入力シート'!AM$25:AM$1024,'発達障害（診断書なし・配慮あり）情報入力シート'!$G$25:$G$1024,$C67,'発達障害（診断書なし・配慮あり）情報入力シート'!$D$25:$D$1024,"&lt;&gt;"&amp;"",'発達障害（診断書なし・配慮あり）情報入力シート'!$D$25:$D$1024,"&lt;&gt;"&amp;"在籍者")&gt;0,1,0)</f>
        <v>0</v>
      </c>
      <c r="Y67" s="183">
        <f>IF(SUMIFS('発達障害（診断書なし・配慮あり）情報入力シート'!AN$25:AN$1024,'発達障害（診断書なし・配慮あり）情報入力シート'!$G$25:$G$1024,$C67,'発達障害（診断書なし・配慮あり）情報入力シート'!$D$25:$D$1024,"&lt;&gt;"&amp;"",'発達障害（診断書なし・配慮あり）情報入力シート'!$D$25:$D$1024,"&lt;&gt;"&amp;"在籍者")&gt;0,1,0)</f>
        <v>0</v>
      </c>
      <c r="Z67" s="184">
        <f>IF(SUMIFS('発達障害（診断書なし・配慮あり）情報入力シート'!AO$25:AO$1024,'発達障害（診断書なし・配慮あり）情報入力シート'!$G$25:$G$1024,$C67,'発達障害（診断書なし・配慮あり）情報入力シート'!$D$25:$D$1024,"&lt;&gt;"&amp;"",'発達障害（診断書なし・配慮あり）情報入力シート'!$D$25:$D$1024,"&lt;&gt;"&amp;"在籍者")&gt;0,1,0)</f>
        <v>0</v>
      </c>
      <c r="AA67" s="185">
        <f>IF(SUMIFS('発達障害（診断書なし・配慮あり）情報入力シート'!AP$25:AP$1024,'発達障害（診断書なし・配慮あり）情報入力シート'!$G$25:$G$1024,$C67,'発達障害（診断書なし・配慮あり）情報入力シート'!$D$25:$D$1024,"&lt;&gt;"&amp;"",'発達障害（診断書なし・配慮あり）情報入力シート'!$D$25:$D$1024,"&lt;&gt;"&amp;"在籍者")&gt;0,1,0)</f>
        <v>0</v>
      </c>
    </row>
    <row r="68" spans="1:27" s="44" customFormat="1" ht="18" customHeight="1" thickTop="1" thickBot="1" x14ac:dyDescent="0.45">
      <c r="A68" s="1333"/>
      <c r="B68" s="1334"/>
      <c r="C68" s="1339" t="s">
        <v>250</v>
      </c>
      <c r="D68" s="1340"/>
      <c r="E68" s="186">
        <f>IF(SUMIFS('発達障害（診断書なし・配慮あり）情報入力シート'!T$25:T$1024,'発達障害（診断書なし・配慮あり）情報入力シート'!$G$25:$G$1024,$C68,'発達障害（診断書なし・配慮あり）情報入力シート'!$D$25:$D$1024,"&lt;&gt;"&amp;"",'発達障害（診断書なし・配慮あり）情報入力シート'!$D$25:$D$1024,"&lt;&gt;"&amp;"在籍者")&gt;0,1,0)</f>
        <v>0</v>
      </c>
      <c r="F68" s="187">
        <f>IF(SUMIFS('発達障害（診断書なし・配慮あり）情報入力シート'!U$25:U$1024,'発達障害（診断書なし・配慮あり）情報入力シート'!$G$25:$G$1024,$C68,'発達障害（診断書なし・配慮あり）情報入力シート'!$D$25:$D$1024,"&lt;&gt;"&amp;"",'発達障害（診断書なし・配慮あり）情報入力シート'!$D$25:$D$1024,"&lt;&gt;"&amp;"在籍者")&gt;0,1,0)</f>
        <v>0</v>
      </c>
      <c r="G68" s="187">
        <f>IF(SUMIFS('発達障害（診断書なし・配慮あり）情報入力シート'!V$25:V$1024,'発達障害（診断書なし・配慮あり）情報入力シート'!$G$25:$G$1024,$C68,'発達障害（診断書なし・配慮あり）情報入力シート'!$D$25:$D$1024,"&lt;&gt;"&amp;"",'発達障害（診断書なし・配慮あり）情報入力シート'!$D$25:$D$1024,"&lt;&gt;"&amp;"在籍者")&gt;0,1,0)</f>
        <v>0</v>
      </c>
      <c r="H68" s="187">
        <f>IF(SUMIFS('発達障害（診断書なし・配慮あり）情報入力シート'!W$25:W$1024,'発達障害（診断書なし・配慮あり）情報入力シート'!$G$25:$G$1024,$C68,'発達障害（診断書なし・配慮あり）情報入力シート'!$D$25:$D$1024,"&lt;&gt;"&amp;"",'発達障害（診断書なし・配慮あり）情報入力シート'!$D$25:$D$1024,"&lt;&gt;"&amp;"在籍者")&gt;0,1,0)</f>
        <v>0</v>
      </c>
      <c r="I68" s="187">
        <f>IF(SUMIFS('発達障害（診断書なし・配慮あり）情報入力シート'!X$25:X$1024,'発達障害（診断書なし・配慮あり）情報入力シート'!$G$25:$G$1024,$C68,'発達障害（診断書なし・配慮あり）情報入力シート'!$D$25:$D$1024,"&lt;&gt;"&amp;"",'発達障害（診断書なし・配慮あり）情報入力シート'!$D$25:$D$1024,"&lt;&gt;"&amp;"在籍者")&gt;0,1,0)</f>
        <v>0</v>
      </c>
      <c r="J68" s="187">
        <f>IF(SUMIFS('発達障害（診断書なし・配慮あり）情報入力シート'!Y$25:Y$1024,'発達障害（診断書なし・配慮あり）情報入力シート'!$G$25:$G$1024,$C68,'発達障害（診断書なし・配慮あり）情報入力シート'!$D$25:$D$1024,"&lt;&gt;"&amp;"",'発達障害（診断書なし・配慮あり）情報入力シート'!$D$25:$D$1024,"&lt;&gt;"&amp;"在籍者")&gt;0,1,0)</f>
        <v>0</v>
      </c>
      <c r="K68" s="187">
        <f>IF(SUMIFS('発達障害（診断書なし・配慮あり）情報入力シート'!Z$25:Z$1024,'発達障害（診断書なし・配慮あり）情報入力シート'!$G$25:$G$1024,$C68,'発達障害（診断書なし・配慮あり）情報入力シート'!$D$25:$D$1024,"&lt;&gt;"&amp;"",'発達障害（診断書なし・配慮あり）情報入力シート'!$D$25:$D$1024,"&lt;&gt;"&amp;"在籍者")&gt;0,1,0)</f>
        <v>0</v>
      </c>
      <c r="L68" s="187">
        <f>IF(SUMIFS('発達障害（診断書なし・配慮あり）情報入力シート'!AA$25:AA$1024,'発達障害（診断書なし・配慮あり）情報入力シート'!$G$25:$G$1024,$C68,'発達障害（診断書なし・配慮あり）情報入力シート'!$D$25:$D$1024,"&lt;&gt;"&amp;"",'発達障害（診断書なし・配慮あり）情報入力シート'!$D$25:$D$1024,"&lt;&gt;"&amp;"在籍者")&gt;0,1,0)</f>
        <v>0</v>
      </c>
      <c r="M68" s="187">
        <f>IF(SUMIFS('発達障害（診断書なし・配慮あり）情報入力シート'!AB$25:AB$1024,'発達障害（診断書なし・配慮あり）情報入力シート'!$G$25:$G$1024,$C68,'発達障害（診断書なし・配慮あり）情報入力シート'!$D$25:$D$1024,"&lt;&gt;"&amp;"",'発達障害（診断書なし・配慮あり）情報入力シート'!$D$25:$D$1024,"&lt;&gt;"&amp;"在籍者")&gt;0,1,0)</f>
        <v>0</v>
      </c>
      <c r="N68" s="187">
        <f>IF(SUMIFS('発達障害（診断書なし・配慮あり）情報入力シート'!AC$25:AC$1024,'発達障害（診断書なし・配慮あり）情報入力シート'!$G$25:$G$1024,$C68,'発達障害（診断書なし・配慮あり）情報入力シート'!$D$25:$D$1024,"&lt;&gt;"&amp;"",'発達障害（診断書なし・配慮あり）情報入力シート'!$D$25:$D$1024,"&lt;&gt;"&amp;"在籍者")&gt;0,1,0)</f>
        <v>0</v>
      </c>
      <c r="O68" s="187">
        <f>IF(SUMIFS('発達障害（診断書なし・配慮あり）情報入力シート'!AD$25:AD$1024,'発達障害（診断書なし・配慮あり）情報入力シート'!$G$25:$G$1024,$C68,'発達障害（診断書なし・配慮あり）情報入力シート'!$D$25:$D$1024,"&lt;&gt;"&amp;"",'発達障害（診断書なし・配慮あり）情報入力シート'!$D$25:$D$1024,"&lt;&gt;"&amp;"在籍者")&gt;0,1,0)</f>
        <v>0</v>
      </c>
      <c r="P68" s="187">
        <f>IF(SUMIFS('発達障害（診断書なし・配慮あり）情報入力シート'!AE$25:AE$1024,'発達障害（診断書なし・配慮あり）情報入力シート'!$G$25:$G$1024,$C68,'発達障害（診断書なし・配慮あり）情報入力シート'!$D$25:$D$1024,"&lt;&gt;"&amp;"",'発達障害（診断書なし・配慮あり）情報入力シート'!$D$25:$D$1024,"&lt;&gt;"&amp;"在籍者")&gt;0,1,0)</f>
        <v>0</v>
      </c>
      <c r="Q68" s="187">
        <f>IF(SUMIFS('発達障害（診断書なし・配慮あり）情報入力シート'!AF$25:AF$1024,'発達障害（診断書なし・配慮あり）情報入力シート'!$G$25:$G$1024,$C68,'発達障害（診断書なし・配慮あり）情報入力シート'!$D$25:$D$1024,"&lt;&gt;"&amp;"",'発達障害（診断書なし・配慮あり）情報入力シート'!$D$25:$D$1024,"&lt;&gt;"&amp;"在籍者")&gt;0,1,0)</f>
        <v>0</v>
      </c>
      <c r="R68" s="187">
        <f>IF(SUMIFS('発達障害（診断書なし・配慮あり）情報入力シート'!AG$25:AG$1024,'発達障害（診断書なし・配慮あり）情報入力シート'!$G$25:$G$1024,$C68,'発達障害（診断書なし・配慮あり）情報入力シート'!$D$25:$D$1024,"&lt;&gt;"&amp;"",'発達障害（診断書なし・配慮あり）情報入力シート'!$D$25:$D$1024,"&lt;&gt;"&amp;"在籍者")&gt;0,1,0)</f>
        <v>0</v>
      </c>
      <c r="S68" s="187">
        <f>IF(SUMIFS('発達障害（診断書なし・配慮あり）情報入力シート'!AH$25:AH$1024,'発達障害（診断書なし・配慮あり）情報入力シート'!$G$25:$G$1024,$C68,'発達障害（診断書なし・配慮あり）情報入力シート'!$D$25:$D$1024,"&lt;&gt;"&amp;"",'発達障害（診断書なし・配慮あり）情報入力シート'!$D$25:$D$1024,"&lt;&gt;"&amp;"在籍者")&gt;0,1,0)</f>
        <v>0</v>
      </c>
      <c r="T68" s="187">
        <f>IF(SUMIFS('発達障害（診断書なし・配慮あり）情報入力シート'!AI$25:AI$1024,'発達障害（診断書なし・配慮あり）情報入力シート'!$G$25:$G$1024,$C68,'発達障害（診断書なし・配慮あり）情報入力シート'!$D$25:$D$1024,"&lt;&gt;"&amp;"",'発達障害（診断書なし・配慮あり）情報入力シート'!$D$25:$D$1024,"&lt;&gt;"&amp;"在籍者")&gt;0,1,0)</f>
        <v>0</v>
      </c>
      <c r="U68" s="187">
        <f>IF(SUMIFS('発達障害（診断書なし・配慮あり）情報入力シート'!AJ$25:AJ$1024,'発達障害（診断書なし・配慮あり）情報入力シート'!$G$25:$G$1024,$C68,'発達障害（診断書なし・配慮あり）情報入力シート'!$D$25:$D$1024,"&lt;&gt;"&amp;"",'発達障害（診断書なし・配慮あり）情報入力シート'!$D$25:$D$1024,"&lt;&gt;"&amp;"在籍者")&gt;0,1,0)</f>
        <v>0</v>
      </c>
      <c r="V68" s="187">
        <f>IF(SUMIFS('発達障害（診断書なし・配慮あり）情報入力シート'!AK$25:AK$1024,'発達障害（診断書なし・配慮あり）情報入力シート'!$G$25:$G$1024,$C68,'発達障害（診断書なし・配慮あり）情報入力シート'!$D$25:$D$1024,"&lt;&gt;"&amp;"",'発達障害（診断書なし・配慮あり）情報入力シート'!$D$25:$D$1024,"&lt;&gt;"&amp;"在籍者")&gt;0,1,0)</f>
        <v>0</v>
      </c>
      <c r="W68" s="187">
        <f>IF(SUMIFS('発達障害（診断書なし・配慮あり）情報入力シート'!AL$25:AL$1024,'発達障害（診断書なし・配慮あり）情報入力シート'!$G$25:$G$1024,$C68,'発達障害（診断書なし・配慮あり）情報入力シート'!$D$25:$D$1024,"&lt;&gt;"&amp;"",'発達障害（診断書なし・配慮あり）情報入力シート'!$D$25:$D$1024,"&lt;&gt;"&amp;"在籍者")&gt;0,1,0)</f>
        <v>0</v>
      </c>
      <c r="X68" s="187">
        <f>IF(SUMIFS('発達障害（診断書なし・配慮あり）情報入力シート'!AM$25:AM$1024,'発達障害（診断書なし・配慮あり）情報入力シート'!$G$25:$G$1024,$C68,'発達障害（診断書なし・配慮あり）情報入力シート'!$D$25:$D$1024,"&lt;&gt;"&amp;"",'発達障害（診断書なし・配慮あり）情報入力シート'!$D$25:$D$1024,"&lt;&gt;"&amp;"在籍者")&gt;0,1,0)</f>
        <v>0</v>
      </c>
      <c r="Y68" s="187">
        <f>IF(SUMIFS('発達障害（診断書なし・配慮あり）情報入力シート'!AN$25:AN$1024,'発達障害（診断書なし・配慮あり）情報入力シート'!$G$25:$G$1024,$C68,'発達障害（診断書なし・配慮あり）情報入力シート'!$D$25:$D$1024,"&lt;&gt;"&amp;"",'発達障害（診断書なし・配慮あり）情報入力シート'!$D$25:$D$1024,"&lt;&gt;"&amp;"在籍者")&gt;0,1,0)</f>
        <v>0</v>
      </c>
      <c r="Z68" s="188">
        <f>IF(SUMIFS('発達障害（診断書なし・配慮あり）情報入力シート'!AO$25:AO$1024,'発達障害（診断書なし・配慮あり）情報入力シート'!$G$25:$G$1024,$C68,'発達障害（診断書なし・配慮あり）情報入力シート'!$D$25:$D$1024,"&lt;&gt;"&amp;"",'発達障害（診断書なし・配慮あり）情報入力シート'!$D$25:$D$1024,"&lt;&gt;"&amp;"在籍者")&gt;0,1,0)</f>
        <v>0</v>
      </c>
      <c r="AA68" s="189">
        <f>IF(SUMIFS('発達障害（診断書なし・配慮あり）情報入力シート'!AP$25:AP$1024,'発達障害（診断書なし・配慮あり）情報入力シート'!$G$25:$G$1024,$C68,'発達障害（診断書なし・配慮あり）情報入力シート'!$D$25:$D$1024,"&lt;&gt;"&amp;"",'発達障害（診断書なし・配慮あり）情報入力シート'!$D$25:$D$1024,"&lt;&gt;"&amp;"在籍者")&gt;0,1,0)</f>
        <v>0</v>
      </c>
    </row>
    <row r="69" spans="1:27" s="44" customFormat="1" ht="17.25" customHeight="1" thickBot="1" x14ac:dyDescent="0.45">
      <c r="A69" s="1306" t="s">
        <v>585</v>
      </c>
      <c r="B69" s="1306"/>
      <c r="C69" s="1306"/>
      <c r="D69" s="1306"/>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row>
    <row r="70" spans="1:27" s="44" customFormat="1" ht="27" customHeight="1" thickBot="1" x14ac:dyDescent="0.45">
      <c r="A70" s="1316" t="s">
        <v>276</v>
      </c>
      <c r="B70" s="1317"/>
      <c r="C70" s="1317"/>
      <c r="D70" s="1318"/>
      <c r="E70" s="1319" t="s">
        <v>630</v>
      </c>
      <c r="F70" s="1320"/>
      <c r="G70" s="1320"/>
      <c r="H70" s="1320"/>
      <c r="I70" s="1321"/>
      <c r="J70" s="1322" t="s">
        <v>277</v>
      </c>
      <c r="K70" s="1323"/>
      <c r="L70" s="1323"/>
      <c r="M70" s="1323"/>
      <c r="N70" s="1323"/>
      <c r="O70" s="1323"/>
      <c r="P70" s="1323"/>
      <c r="Q70" s="1323"/>
      <c r="R70" s="1323"/>
      <c r="S70" s="1323"/>
      <c r="T70" s="1323"/>
      <c r="U70" s="1323"/>
      <c r="V70" s="1323"/>
      <c r="W70" s="1323"/>
      <c r="X70" s="1323"/>
      <c r="Y70" s="1323"/>
      <c r="Z70" s="1323"/>
      <c r="AA70" s="1324"/>
    </row>
    <row r="71" spans="1:27" s="44" customFormat="1" ht="17.25" customHeight="1" x14ac:dyDescent="0.4">
      <c r="A71" s="190">
        <v>1</v>
      </c>
      <c r="B71" s="1299" t="str">
        <f>IF(※集計※障害学生情報入力シート!M25="","",IF(INDEX(障害学生情報入力シート!$G:$G,※集計※障害学生情報入力シート!M25,1)="発達障害","発達障害（診断書あり）",INDEX(障害学生情報入力シート!$G:$G,※集計※障害学生情報入力シート!M25,1)))</f>
        <v/>
      </c>
      <c r="C71" s="1300"/>
      <c r="D71" s="191" t="str">
        <f>IF(※集計※障害学生情報入力シート!M25="","",IF(INDEX(障害学生情報入力シート!$H:$H,※集計※障害学生情報入力シート!M25,1)=0,"",INDEX(障害学生情報入力シート!$H:$H,※集計※障害学生情報入力シート!M25,1)))</f>
        <v/>
      </c>
      <c r="E71" s="1325"/>
      <c r="F71" s="1325"/>
      <c r="G71" s="1325"/>
      <c r="H71" s="1325"/>
      <c r="I71" s="1325"/>
      <c r="J71" s="1326" t="str">
        <f>IF(※集計※障害学生情報入力シート!M25="","",INDEX(障害学生情報入力シート!$AU:$AU,※集計※障害学生情報入力シート!M25,1))</f>
        <v/>
      </c>
      <c r="K71" s="1326"/>
      <c r="L71" s="1326"/>
      <c r="M71" s="1326"/>
      <c r="N71" s="1326"/>
      <c r="O71" s="1326"/>
      <c r="P71" s="1326"/>
      <c r="Q71" s="1326"/>
      <c r="R71" s="1326"/>
      <c r="S71" s="1326"/>
      <c r="T71" s="1326"/>
      <c r="U71" s="1326"/>
      <c r="V71" s="1326"/>
      <c r="W71" s="1326"/>
      <c r="X71" s="1326"/>
      <c r="Y71" s="1326"/>
      <c r="Z71" s="1326"/>
      <c r="AA71" s="1326"/>
    </row>
    <row r="72" spans="1:27" s="44" customFormat="1" ht="17.25" customHeight="1" x14ac:dyDescent="0.4">
      <c r="A72" s="190">
        <v>2</v>
      </c>
      <c r="B72" s="1313" t="str">
        <f>IF(※集計※障害学生情報入力シート!M26="","",IF(INDEX(障害学生情報入力シート!$G:$G,※集計※障害学生情報入力シート!M26,1)="発達障害","発達障害（診断書あり）",INDEX(障害学生情報入力シート!$G:$G,※集計※障害学生情報入力シート!M26,1)))</f>
        <v/>
      </c>
      <c r="C72" s="1314"/>
      <c r="D72" s="192" t="str">
        <f>IF(※集計※障害学生情報入力シート!M26="","",IF(INDEX(障害学生情報入力シート!$H:$H,※集計※障害学生情報入力シート!M26,1)=0,"",INDEX(障害学生情報入力シート!$H:$H,※集計※障害学生情報入力シート!M26,1)))</f>
        <v/>
      </c>
      <c r="E72" s="1304"/>
      <c r="F72" s="1304"/>
      <c r="G72" s="1304"/>
      <c r="H72" s="1304"/>
      <c r="I72" s="1304"/>
      <c r="J72" s="1315" t="str">
        <f>IF(※集計※障害学生情報入力シート!M26="","",INDEX(障害学生情報入力シート!$AU:$AU,※集計※障害学生情報入力シート!M26,1))</f>
        <v/>
      </c>
      <c r="K72" s="1315"/>
      <c r="L72" s="1315"/>
      <c r="M72" s="1315"/>
      <c r="N72" s="1315"/>
      <c r="O72" s="1315"/>
      <c r="P72" s="1315"/>
      <c r="Q72" s="1315"/>
      <c r="R72" s="1315"/>
      <c r="S72" s="1315"/>
      <c r="T72" s="1315"/>
      <c r="U72" s="1315"/>
      <c r="V72" s="1315"/>
      <c r="W72" s="1315"/>
      <c r="X72" s="1315"/>
      <c r="Y72" s="1315"/>
      <c r="Z72" s="1315"/>
      <c r="AA72" s="1315"/>
    </row>
    <row r="73" spans="1:27" s="44" customFormat="1" ht="17.25" customHeight="1" x14ac:dyDescent="0.4">
      <c r="A73" s="190">
        <v>3</v>
      </c>
      <c r="B73" s="1313" t="str">
        <f>IF(※集計※障害学生情報入力シート!M27="","",IF(INDEX(障害学生情報入力シート!$G:$G,※集計※障害学生情報入力シート!M27,1)="発達障害","発達障害（診断書あり）",INDEX(障害学生情報入力シート!$G:$G,※集計※障害学生情報入力シート!M27,1)))</f>
        <v/>
      </c>
      <c r="C73" s="1314"/>
      <c r="D73" s="192" t="str">
        <f>IF(※集計※障害学生情報入力シート!M27="","",IF(INDEX(障害学生情報入力シート!$H:$H,※集計※障害学生情報入力シート!M27,1)=0,"",INDEX(障害学生情報入力シート!$H:$H,※集計※障害学生情報入力シート!M27,1)))</f>
        <v/>
      </c>
      <c r="E73" s="1304"/>
      <c r="F73" s="1304"/>
      <c r="G73" s="1304"/>
      <c r="H73" s="1304"/>
      <c r="I73" s="1304"/>
      <c r="J73" s="1315" t="str">
        <f>IF(※集計※障害学生情報入力シート!M27="","",INDEX(障害学生情報入力シート!$AU:$AU,※集計※障害学生情報入力シート!M27,1))</f>
        <v/>
      </c>
      <c r="K73" s="1315"/>
      <c r="L73" s="1315"/>
      <c r="M73" s="1315"/>
      <c r="N73" s="1315"/>
      <c r="O73" s="1315"/>
      <c r="P73" s="1315"/>
      <c r="Q73" s="1315"/>
      <c r="R73" s="1315"/>
      <c r="S73" s="1315"/>
      <c r="T73" s="1315"/>
      <c r="U73" s="1315"/>
      <c r="V73" s="1315"/>
      <c r="W73" s="1315"/>
      <c r="X73" s="1315"/>
      <c r="Y73" s="1315"/>
      <c r="Z73" s="1315"/>
      <c r="AA73" s="1315"/>
    </row>
    <row r="74" spans="1:27" s="44" customFormat="1" ht="17.25" customHeight="1" x14ac:dyDescent="0.4">
      <c r="A74" s="190">
        <v>4</v>
      </c>
      <c r="B74" s="1313" t="str">
        <f>IF(※集計※障害学生情報入力シート!M28="","",IF(INDEX(障害学生情報入力シート!$G:$G,※集計※障害学生情報入力シート!M28,1)="発達障害","発達障害（診断書あり）",INDEX(障害学生情報入力シート!$G:$G,※集計※障害学生情報入力シート!M28,1)))</f>
        <v/>
      </c>
      <c r="C74" s="1314"/>
      <c r="D74" s="192" t="str">
        <f>IF(※集計※障害学生情報入力シート!M28="","",IF(INDEX(障害学生情報入力シート!$H:$H,※集計※障害学生情報入力シート!M28,1)=0,"",INDEX(障害学生情報入力シート!$H:$H,※集計※障害学生情報入力シート!M28,1)))</f>
        <v/>
      </c>
      <c r="E74" s="1304"/>
      <c r="F74" s="1304"/>
      <c r="G74" s="1304"/>
      <c r="H74" s="1304"/>
      <c r="I74" s="1304"/>
      <c r="J74" s="1315" t="str">
        <f>IF(※集計※障害学生情報入力シート!M28="","",INDEX(障害学生情報入力シート!$AU:$AU,※集計※障害学生情報入力シート!M28,1))</f>
        <v/>
      </c>
      <c r="K74" s="1315"/>
      <c r="L74" s="1315"/>
      <c r="M74" s="1315"/>
      <c r="N74" s="1315"/>
      <c r="O74" s="1315"/>
      <c r="P74" s="1315"/>
      <c r="Q74" s="1315"/>
      <c r="R74" s="1315"/>
      <c r="S74" s="1315"/>
      <c r="T74" s="1315"/>
      <c r="U74" s="1315"/>
      <c r="V74" s="1315"/>
      <c r="W74" s="1315"/>
      <c r="X74" s="1315"/>
      <c r="Y74" s="1315"/>
      <c r="Z74" s="1315"/>
      <c r="AA74" s="1315"/>
    </row>
    <row r="75" spans="1:27" s="44" customFormat="1" ht="17.25" customHeight="1" x14ac:dyDescent="0.4">
      <c r="A75" s="190">
        <v>5</v>
      </c>
      <c r="B75" s="1313" t="str">
        <f>IF(※集計※障害学生情報入力シート!M29="","",IF(INDEX(障害学生情報入力シート!$G:$G,※集計※障害学生情報入力シート!M29,1)="発達障害","発達障害（診断書あり）",INDEX(障害学生情報入力シート!$G:$G,※集計※障害学生情報入力シート!M29,1)))</f>
        <v/>
      </c>
      <c r="C75" s="1314"/>
      <c r="D75" s="192" t="str">
        <f>IF(※集計※障害学生情報入力シート!M29="","",IF(INDEX(障害学生情報入力シート!$H:$H,※集計※障害学生情報入力シート!M29,1)=0,"",INDEX(障害学生情報入力シート!$H:$H,※集計※障害学生情報入力シート!M29,1)))</f>
        <v/>
      </c>
      <c r="E75" s="1304"/>
      <c r="F75" s="1304"/>
      <c r="G75" s="1304"/>
      <c r="H75" s="1304"/>
      <c r="I75" s="1304"/>
      <c r="J75" s="1315" t="str">
        <f>IF(※集計※障害学生情報入力シート!M29="","",INDEX(障害学生情報入力シート!$AU:$AU,※集計※障害学生情報入力シート!M29,1))</f>
        <v/>
      </c>
      <c r="K75" s="1315"/>
      <c r="L75" s="1315"/>
      <c r="M75" s="1315"/>
      <c r="N75" s="1315"/>
      <c r="O75" s="1315"/>
      <c r="P75" s="1315"/>
      <c r="Q75" s="1315"/>
      <c r="R75" s="1315"/>
      <c r="S75" s="1315"/>
      <c r="T75" s="1315"/>
      <c r="U75" s="1315"/>
      <c r="V75" s="1315"/>
      <c r="W75" s="1315"/>
      <c r="X75" s="1315"/>
      <c r="Y75" s="1315"/>
      <c r="Z75" s="1315"/>
      <c r="AA75" s="1315"/>
    </row>
    <row r="76" spans="1:27" s="44" customFormat="1" ht="17.25" customHeight="1" x14ac:dyDescent="0.4">
      <c r="A76" s="190">
        <v>6</v>
      </c>
      <c r="B76" s="1313" t="str">
        <f>IF(※集計※障害学生情報入力シート!M30="","",IF(INDEX(障害学生情報入力シート!$G:$G,※集計※障害学生情報入力シート!M30,1)="発達障害","発達障害（診断書あり）",INDEX(障害学生情報入力シート!$G:$G,※集計※障害学生情報入力シート!M30,1)))</f>
        <v/>
      </c>
      <c r="C76" s="1314"/>
      <c r="D76" s="192" t="str">
        <f>IF(※集計※障害学生情報入力シート!M30="","",IF(INDEX(障害学生情報入力シート!$H:$H,※集計※障害学生情報入力シート!M30,1)=0,"",INDEX(障害学生情報入力シート!$H:$H,※集計※障害学生情報入力シート!M30,1)))</f>
        <v/>
      </c>
      <c r="E76" s="1304"/>
      <c r="F76" s="1304"/>
      <c r="G76" s="1304"/>
      <c r="H76" s="1304"/>
      <c r="I76" s="1304"/>
      <c r="J76" s="1315" t="str">
        <f>IF(※集計※障害学生情報入力シート!M30="","",INDEX(障害学生情報入力シート!$AU:$AU,※集計※障害学生情報入力シート!M30,1))</f>
        <v/>
      </c>
      <c r="K76" s="1315"/>
      <c r="L76" s="1315"/>
      <c r="M76" s="1315"/>
      <c r="N76" s="1315"/>
      <c r="O76" s="1315"/>
      <c r="P76" s="1315"/>
      <c r="Q76" s="1315"/>
      <c r="R76" s="1315"/>
      <c r="S76" s="1315"/>
      <c r="T76" s="1315"/>
      <c r="U76" s="1315"/>
      <c r="V76" s="1315"/>
      <c r="W76" s="1315"/>
      <c r="X76" s="1315"/>
      <c r="Y76" s="1315"/>
      <c r="Z76" s="1315"/>
      <c r="AA76" s="1315"/>
    </row>
    <row r="77" spans="1:27" s="44" customFormat="1" ht="17.25" customHeight="1" x14ac:dyDescent="0.4">
      <c r="A77" s="190">
        <v>7</v>
      </c>
      <c r="B77" s="1313" t="str">
        <f>IF(※集計※障害学生情報入力シート!M31="","",IF(INDEX(障害学生情報入力シート!$G:$G,※集計※障害学生情報入力シート!M31,1)="発達障害","発達障害（診断書あり）",INDEX(障害学生情報入力シート!$G:$G,※集計※障害学生情報入力シート!M31,1)))</f>
        <v/>
      </c>
      <c r="C77" s="1314"/>
      <c r="D77" s="192" t="str">
        <f>IF(※集計※障害学生情報入力シート!M31="","",IF(INDEX(障害学生情報入力シート!$H:$H,※集計※障害学生情報入力シート!M31,1)=0,"",INDEX(障害学生情報入力シート!$H:$H,※集計※障害学生情報入力シート!M31,1)))</f>
        <v/>
      </c>
      <c r="E77" s="1304"/>
      <c r="F77" s="1304"/>
      <c r="G77" s="1304"/>
      <c r="H77" s="1304"/>
      <c r="I77" s="1304"/>
      <c r="J77" s="1315" t="str">
        <f>IF(※集計※障害学生情報入力シート!M31="","",INDEX(障害学生情報入力シート!$AU:$AU,※集計※障害学生情報入力シート!M31,1))</f>
        <v/>
      </c>
      <c r="K77" s="1315"/>
      <c r="L77" s="1315"/>
      <c r="M77" s="1315"/>
      <c r="N77" s="1315"/>
      <c r="O77" s="1315"/>
      <c r="P77" s="1315"/>
      <c r="Q77" s="1315"/>
      <c r="R77" s="1315"/>
      <c r="S77" s="1315"/>
      <c r="T77" s="1315"/>
      <c r="U77" s="1315"/>
      <c r="V77" s="1315"/>
      <c r="W77" s="1315"/>
      <c r="X77" s="1315"/>
      <c r="Y77" s="1315"/>
      <c r="Z77" s="1315"/>
      <c r="AA77" s="1315"/>
    </row>
    <row r="78" spans="1:27" s="44" customFormat="1" ht="17.25" customHeight="1" x14ac:dyDescent="0.4">
      <c r="A78" s="190">
        <v>8</v>
      </c>
      <c r="B78" s="1313" t="str">
        <f>IF(※集計※障害学生情報入力シート!M32="","",IF(INDEX(障害学生情報入力シート!$G:$G,※集計※障害学生情報入力シート!M32,1)="発達障害","発達障害（診断書あり）",INDEX(障害学生情報入力シート!$G:$G,※集計※障害学生情報入力シート!M32,1)))</f>
        <v/>
      </c>
      <c r="C78" s="1314"/>
      <c r="D78" s="192" t="str">
        <f>IF(※集計※障害学生情報入力シート!M32="","",IF(INDEX(障害学生情報入力シート!$H:$H,※集計※障害学生情報入力シート!M32,1)=0,"",INDEX(障害学生情報入力シート!$H:$H,※集計※障害学生情報入力シート!M32,1)))</f>
        <v/>
      </c>
      <c r="E78" s="1304"/>
      <c r="F78" s="1304"/>
      <c r="G78" s="1304"/>
      <c r="H78" s="1304"/>
      <c r="I78" s="1304"/>
      <c r="J78" s="1315" t="str">
        <f>IF(※集計※障害学生情報入力シート!M32="","",INDEX(障害学生情報入力シート!$AU:$AU,※集計※障害学生情報入力シート!M32,1))</f>
        <v/>
      </c>
      <c r="K78" s="1315"/>
      <c r="L78" s="1315"/>
      <c r="M78" s="1315"/>
      <c r="N78" s="1315"/>
      <c r="O78" s="1315"/>
      <c r="P78" s="1315"/>
      <c r="Q78" s="1315"/>
      <c r="R78" s="1315"/>
      <c r="S78" s="1315"/>
      <c r="T78" s="1315"/>
      <c r="U78" s="1315"/>
      <c r="V78" s="1315"/>
      <c r="W78" s="1315"/>
      <c r="X78" s="1315"/>
      <c r="Y78" s="1315"/>
      <c r="Z78" s="1315"/>
      <c r="AA78" s="1315"/>
    </row>
    <row r="79" spans="1:27" s="44" customFormat="1" ht="17.25" customHeight="1" x14ac:dyDescent="0.4">
      <c r="A79" s="190">
        <v>9</v>
      </c>
      <c r="B79" s="1313" t="str">
        <f>IF(※集計※障害学生情報入力シート!M33="","",IF(INDEX(障害学生情報入力シート!$G:$G,※集計※障害学生情報入力シート!M33,1)="発達障害","発達障害（診断書あり）",INDEX(障害学生情報入力シート!$G:$G,※集計※障害学生情報入力シート!M33,1)))</f>
        <v/>
      </c>
      <c r="C79" s="1314"/>
      <c r="D79" s="192" t="str">
        <f>IF(※集計※障害学生情報入力シート!M33="","",IF(INDEX(障害学生情報入力シート!$H:$H,※集計※障害学生情報入力シート!M33,1)=0,"",INDEX(障害学生情報入力シート!$H:$H,※集計※障害学生情報入力シート!M33,1)))</f>
        <v/>
      </c>
      <c r="E79" s="1304"/>
      <c r="F79" s="1304"/>
      <c r="G79" s="1304"/>
      <c r="H79" s="1304"/>
      <c r="I79" s="1304"/>
      <c r="J79" s="1315" t="str">
        <f>IF(※集計※障害学生情報入力シート!M33="","",INDEX(障害学生情報入力シート!$AU:$AU,※集計※障害学生情報入力シート!M33,1))</f>
        <v/>
      </c>
      <c r="K79" s="1315"/>
      <c r="L79" s="1315"/>
      <c r="M79" s="1315"/>
      <c r="N79" s="1315"/>
      <c r="O79" s="1315"/>
      <c r="P79" s="1315"/>
      <c r="Q79" s="1315"/>
      <c r="R79" s="1315"/>
      <c r="S79" s="1315"/>
      <c r="T79" s="1315"/>
      <c r="U79" s="1315"/>
      <c r="V79" s="1315"/>
      <c r="W79" s="1315"/>
      <c r="X79" s="1315"/>
      <c r="Y79" s="1315"/>
      <c r="Z79" s="1315"/>
      <c r="AA79" s="1315"/>
    </row>
    <row r="80" spans="1:27" s="44" customFormat="1" ht="17.25" customHeight="1" x14ac:dyDescent="0.4">
      <c r="A80" s="190">
        <v>10</v>
      </c>
      <c r="B80" s="1313" t="str">
        <f>IF(※集計※障害学生情報入力シート!M34="","",IF(INDEX(障害学生情報入力シート!$G:$G,※集計※障害学生情報入力シート!M34,1)="発達障害","発達障害（診断書あり）",INDEX(障害学生情報入力シート!$G:$G,※集計※障害学生情報入力シート!M34,1)))</f>
        <v/>
      </c>
      <c r="C80" s="1314"/>
      <c r="D80" s="192" t="str">
        <f>IF(※集計※障害学生情報入力シート!M34="","",IF(INDEX(障害学生情報入力シート!$H:$H,※集計※障害学生情報入力シート!M34,1)=0,"",INDEX(障害学生情報入力シート!$H:$H,※集計※障害学生情報入力シート!M34,1)))</f>
        <v/>
      </c>
      <c r="E80" s="1304"/>
      <c r="F80" s="1304"/>
      <c r="G80" s="1304"/>
      <c r="H80" s="1304"/>
      <c r="I80" s="1304"/>
      <c r="J80" s="1315" t="str">
        <f>IF(※集計※障害学生情報入力シート!M34="","",INDEX(障害学生情報入力シート!$AU:$AU,※集計※障害学生情報入力シート!M34,1))</f>
        <v/>
      </c>
      <c r="K80" s="1315"/>
      <c r="L80" s="1315"/>
      <c r="M80" s="1315"/>
      <c r="N80" s="1315"/>
      <c r="O80" s="1315"/>
      <c r="P80" s="1315"/>
      <c r="Q80" s="1315"/>
      <c r="R80" s="1315"/>
      <c r="S80" s="1315"/>
      <c r="T80" s="1315"/>
      <c r="U80" s="1315"/>
      <c r="V80" s="1315"/>
      <c r="W80" s="1315"/>
      <c r="X80" s="1315"/>
      <c r="Y80" s="1315"/>
      <c r="Z80" s="1315"/>
      <c r="AA80" s="1315"/>
    </row>
    <row r="81" spans="1:27" s="44" customFormat="1" ht="17.25" customHeight="1" x14ac:dyDescent="0.4">
      <c r="A81" s="190">
        <v>11</v>
      </c>
      <c r="B81" s="1313" t="str">
        <f>IF(※集計※障害学生情報入力シート!M35="","",IF(INDEX(障害学生情報入力シート!$G:$G,※集計※障害学生情報入力シート!M35,1)="発達障害","発達障害（診断書あり）",INDEX(障害学生情報入力シート!$G:$G,※集計※障害学生情報入力シート!M35,1)))</f>
        <v/>
      </c>
      <c r="C81" s="1314"/>
      <c r="D81" s="192" t="str">
        <f>IF(※集計※障害学生情報入力シート!M35="","",IF(INDEX(障害学生情報入力シート!$H:$H,※集計※障害学生情報入力シート!M35,1)=0,"",INDEX(障害学生情報入力シート!$H:$H,※集計※障害学生情報入力シート!M35,1)))</f>
        <v/>
      </c>
      <c r="E81" s="1304"/>
      <c r="F81" s="1304"/>
      <c r="G81" s="1304"/>
      <c r="H81" s="1304"/>
      <c r="I81" s="1304"/>
      <c r="J81" s="1315" t="str">
        <f>IF(※集計※障害学生情報入力シート!M35="","",INDEX(障害学生情報入力シート!$AU:$AU,※集計※障害学生情報入力シート!M35,1))</f>
        <v/>
      </c>
      <c r="K81" s="1315"/>
      <c r="L81" s="1315"/>
      <c r="M81" s="1315"/>
      <c r="N81" s="1315"/>
      <c r="O81" s="1315"/>
      <c r="P81" s="1315"/>
      <c r="Q81" s="1315"/>
      <c r="R81" s="1315"/>
      <c r="S81" s="1315"/>
      <c r="T81" s="1315"/>
      <c r="U81" s="1315"/>
      <c r="V81" s="1315"/>
      <c r="W81" s="1315"/>
      <c r="X81" s="1315"/>
      <c r="Y81" s="1315"/>
      <c r="Z81" s="1315"/>
      <c r="AA81" s="1315"/>
    </row>
    <row r="82" spans="1:27" s="44" customFormat="1" ht="17.25" customHeight="1" x14ac:dyDescent="0.4">
      <c r="A82" s="190">
        <v>12</v>
      </c>
      <c r="B82" s="1313" t="str">
        <f>IF(※集計※障害学生情報入力シート!M36="","",IF(INDEX(障害学生情報入力シート!$G:$G,※集計※障害学生情報入力シート!M36,1)="発達障害","発達障害（診断書あり）",INDEX(障害学生情報入力シート!$G:$G,※集計※障害学生情報入力シート!M36,1)))</f>
        <v/>
      </c>
      <c r="C82" s="1314"/>
      <c r="D82" s="192" t="str">
        <f>IF(※集計※障害学生情報入力シート!M36="","",IF(INDEX(障害学生情報入力シート!$H:$H,※集計※障害学生情報入力シート!M36,1)=0,"",INDEX(障害学生情報入力シート!$H:$H,※集計※障害学生情報入力シート!M36,1)))</f>
        <v/>
      </c>
      <c r="E82" s="1304"/>
      <c r="F82" s="1304"/>
      <c r="G82" s="1304"/>
      <c r="H82" s="1304"/>
      <c r="I82" s="1304"/>
      <c r="J82" s="1315" t="str">
        <f>IF(※集計※障害学生情報入力シート!M36="","",INDEX(障害学生情報入力シート!$AU:$AU,※集計※障害学生情報入力シート!M36,1))</f>
        <v/>
      </c>
      <c r="K82" s="1315"/>
      <c r="L82" s="1315"/>
      <c r="M82" s="1315"/>
      <c r="N82" s="1315"/>
      <c r="O82" s="1315"/>
      <c r="P82" s="1315"/>
      <c r="Q82" s="1315"/>
      <c r="R82" s="1315"/>
      <c r="S82" s="1315"/>
      <c r="T82" s="1315"/>
      <c r="U82" s="1315"/>
      <c r="V82" s="1315"/>
      <c r="W82" s="1315"/>
      <c r="X82" s="1315"/>
      <c r="Y82" s="1315"/>
      <c r="Z82" s="1315"/>
      <c r="AA82" s="1315"/>
    </row>
    <row r="83" spans="1:27" s="44" customFormat="1" ht="17.25" customHeight="1" x14ac:dyDescent="0.4">
      <c r="A83" s="190">
        <v>13</v>
      </c>
      <c r="B83" s="1313" t="str">
        <f>IF(※集計※障害学生情報入力シート!M37="","",IF(INDEX(障害学生情報入力シート!$G:$G,※集計※障害学生情報入力シート!M37,1)="発達障害","発達障害（診断書あり）",INDEX(障害学生情報入力シート!$G:$G,※集計※障害学生情報入力シート!M37,1)))</f>
        <v/>
      </c>
      <c r="C83" s="1314"/>
      <c r="D83" s="192" t="str">
        <f>IF(※集計※障害学生情報入力シート!M37="","",IF(INDEX(障害学生情報入力シート!$H:$H,※集計※障害学生情報入力シート!M37,1)=0,"",INDEX(障害学生情報入力シート!$H:$H,※集計※障害学生情報入力シート!M37,1)))</f>
        <v/>
      </c>
      <c r="E83" s="1304"/>
      <c r="F83" s="1304"/>
      <c r="G83" s="1304"/>
      <c r="H83" s="1304"/>
      <c r="I83" s="1304"/>
      <c r="J83" s="1315" t="str">
        <f>IF(※集計※障害学生情報入力シート!M37="","",INDEX(障害学生情報入力シート!$AU:$AU,※集計※障害学生情報入力シート!M37,1))</f>
        <v/>
      </c>
      <c r="K83" s="1315"/>
      <c r="L83" s="1315"/>
      <c r="M83" s="1315"/>
      <c r="N83" s="1315"/>
      <c r="O83" s="1315"/>
      <c r="P83" s="1315"/>
      <c r="Q83" s="1315"/>
      <c r="R83" s="1315"/>
      <c r="S83" s="1315"/>
      <c r="T83" s="1315"/>
      <c r="U83" s="1315"/>
      <c r="V83" s="1315"/>
      <c r="W83" s="1315"/>
      <c r="X83" s="1315"/>
      <c r="Y83" s="1315"/>
      <c r="Z83" s="1315"/>
      <c r="AA83" s="1315"/>
    </row>
    <row r="84" spans="1:27" s="44" customFormat="1" ht="17.25" customHeight="1" x14ac:dyDescent="0.4">
      <c r="A84" s="190">
        <v>14</v>
      </c>
      <c r="B84" s="1313" t="str">
        <f>IF(※集計※障害学生情報入力シート!M38="","",IF(INDEX(障害学生情報入力シート!$G:$G,※集計※障害学生情報入力シート!M38,1)="発達障害","発達障害（診断書あり）",INDEX(障害学生情報入力シート!$G:$G,※集計※障害学生情報入力シート!M38,1)))</f>
        <v/>
      </c>
      <c r="C84" s="1314"/>
      <c r="D84" s="192" t="str">
        <f>IF(※集計※障害学生情報入力シート!M38="","",IF(INDEX(障害学生情報入力シート!$H:$H,※集計※障害学生情報入力シート!M38,1)=0,"",INDEX(障害学生情報入力シート!$H:$H,※集計※障害学生情報入力シート!M38,1)))</f>
        <v/>
      </c>
      <c r="E84" s="1304"/>
      <c r="F84" s="1304"/>
      <c r="G84" s="1304"/>
      <c r="H84" s="1304"/>
      <c r="I84" s="1304"/>
      <c r="J84" s="1315" t="str">
        <f>IF(※集計※障害学生情報入力シート!M38="","",INDEX(障害学生情報入力シート!$AU:$AU,※集計※障害学生情報入力シート!M38,1))</f>
        <v/>
      </c>
      <c r="K84" s="1315"/>
      <c r="L84" s="1315"/>
      <c r="M84" s="1315"/>
      <c r="N84" s="1315"/>
      <c r="O84" s="1315"/>
      <c r="P84" s="1315"/>
      <c r="Q84" s="1315"/>
      <c r="R84" s="1315"/>
      <c r="S84" s="1315"/>
      <c r="T84" s="1315"/>
      <c r="U84" s="1315"/>
      <c r="V84" s="1315"/>
      <c r="W84" s="1315"/>
      <c r="X84" s="1315"/>
      <c r="Y84" s="1315"/>
      <c r="Z84" s="1315"/>
      <c r="AA84" s="1315"/>
    </row>
    <row r="85" spans="1:27" s="44" customFormat="1" ht="17.25" customHeight="1" x14ac:dyDescent="0.4">
      <c r="A85" s="190">
        <v>15</v>
      </c>
      <c r="B85" s="1313" t="str">
        <f>IF(※集計※障害学生情報入力シート!M39="","",IF(INDEX(障害学生情報入力シート!$G:$G,※集計※障害学生情報入力シート!M39,1)="発達障害","発達障害（診断書あり）",INDEX(障害学生情報入力シート!$G:$G,※集計※障害学生情報入力シート!M39,1)))</f>
        <v/>
      </c>
      <c r="C85" s="1314"/>
      <c r="D85" s="192" t="str">
        <f>IF(※集計※障害学生情報入力シート!M39="","",IF(INDEX(障害学生情報入力シート!$H:$H,※集計※障害学生情報入力シート!M39,1)=0,"",INDEX(障害学生情報入力シート!$H:$H,※集計※障害学生情報入力シート!M39,1)))</f>
        <v/>
      </c>
      <c r="E85" s="1304"/>
      <c r="F85" s="1304"/>
      <c r="G85" s="1304"/>
      <c r="H85" s="1304"/>
      <c r="I85" s="1304"/>
      <c r="J85" s="1315" t="str">
        <f>IF(※集計※障害学生情報入力シート!M39="","",INDEX(障害学生情報入力シート!$AU:$AU,※集計※障害学生情報入力シート!M39,1))</f>
        <v/>
      </c>
      <c r="K85" s="1315"/>
      <c r="L85" s="1315"/>
      <c r="M85" s="1315"/>
      <c r="N85" s="1315"/>
      <c r="O85" s="1315"/>
      <c r="P85" s="1315"/>
      <c r="Q85" s="1315"/>
      <c r="R85" s="1315"/>
      <c r="S85" s="1315"/>
      <c r="T85" s="1315"/>
      <c r="U85" s="1315"/>
      <c r="V85" s="1315"/>
      <c r="W85" s="1315"/>
      <c r="X85" s="1315"/>
      <c r="Y85" s="1315"/>
      <c r="Z85" s="1315"/>
      <c r="AA85" s="1315"/>
    </row>
    <row r="86" spans="1:27" s="44" customFormat="1" ht="17.25" customHeight="1" x14ac:dyDescent="0.4">
      <c r="A86" s="190">
        <v>16</v>
      </c>
      <c r="B86" s="1313" t="str">
        <f>IF(※集計※障害学生情報入力シート!M40="","",IF(INDEX(障害学生情報入力シート!$G:$G,※集計※障害学生情報入力シート!M40,1)="発達障害","発達障害（診断書あり）",INDEX(障害学生情報入力シート!$G:$G,※集計※障害学生情報入力シート!M40,1)))</f>
        <v/>
      </c>
      <c r="C86" s="1314"/>
      <c r="D86" s="192" t="str">
        <f>IF(※集計※障害学生情報入力シート!M40="","",IF(INDEX(障害学生情報入力シート!$H:$H,※集計※障害学生情報入力シート!M40,1)=0,"",INDEX(障害学生情報入力シート!$H:$H,※集計※障害学生情報入力シート!M40,1)))</f>
        <v/>
      </c>
      <c r="E86" s="1304"/>
      <c r="F86" s="1304"/>
      <c r="G86" s="1304"/>
      <c r="H86" s="1304"/>
      <c r="I86" s="1304"/>
      <c r="J86" s="1315" t="str">
        <f>IF(※集計※障害学生情報入力シート!M40="","",INDEX(障害学生情報入力シート!$AU:$AU,※集計※障害学生情報入力シート!M40,1))</f>
        <v/>
      </c>
      <c r="K86" s="1315"/>
      <c r="L86" s="1315"/>
      <c r="M86" s="1315"/>
      <c r="N86" s="1315"/>
      <c r="O86" s="1315"/>
      <c r="P86" s="1315"/>
      <c r="Q86" s="1315"/>
      <c r="R86" s="1315"/>
      <c r="S86" s="1315"/>
      <c r="T86" s="1315"/>
      <c r="U86" s="1315"/>
      <c r="V86" s="1315"/>
      <c r="W86" s="1315"/>
      <c r="X86" s="1315"/>
      <c r="Y86" s="1315"/>
      <c r="Z86" s="1315"/>
      <c r="AA86" s="1315"/>
    </row>
    <row r="87" spans="1:27" s="44" customFormat="1" ht="17.25" customHeight="1" x14ac:dyDescent="0.4">
      <c r="A87" s="190">
        <v>17</v>
      </c>
      <c r="B87" s="1313" t="str">
        <f>IF(※集計※障害学生情報入力シート!M41="","",IF(INDEX(障害学生情報入力シート!$G:$G,※集計※障害学生情報入力シート!M41,1)="発達障害","発達障害（診断書あり）",INDEX(障害学生情報入力シート!$G:$G,※集計※障害学生情報入力シート!M41,1)))</f>
        <v/>
      </c>
      <c r="C87" s="1314"/>
      <c r="D87" s="192" t="str">
        <f>IF(※集計※障害学生情報入力シート!M41="","",IF(INDEX(障害学生情報入力シート!$H:$H,※集計※障害学生情報入力シート!M41,1)=0,"",INDEX(障害学生情報入力シート!$H:$H,※集計※障害学生情報入力シート!M41,1)))</f>
        <v/>
      </c>
      <c r="E87" s="1304"/>
      <c r="F87" s="1304"/>
      <c r="G87" s="1304"/>
      <c r="H87" s="1304"/>
      <c r="I87" s="1304"/>
      <c r="J87" s="1315" t="str">
        <f>IF(※集計※障害学生情報入力シート!M41="","",INDEX(障害学生情報入力シート!$AU:$AU,※集計※障害学生情報入力シート!M41,1))</f>
        <v/>
      </c>
      <c r="K87" s="1315"/>
      <c r="L87" s="1315"/>
      <c r="M87" s="1315"/>
      <c r="N87" s="1315"/>
      <c r="O87" s="1315"/>
      <c r="P87" s="1315"/>
      <c r="Q87" s="1315"/>
      <c r="R87" s="1315"/>
      <c r="S87" s="1315"/>
      <c r="T87" s="1315"/>
      <c r="U87" s="1315"/>
      <c r="V87" s="1315"/>
      <c r="W87" s="1315"/>
      <c r="X87" s="1315"/>
      <c r="Y87" s="1315"/>
      <c r="Z87" s="1315"/>
      <c r="AA87" s="1315"/>
    </row>
    <row r="88" spans="1:27" s="44" customFormat="1" ht="17.25" customHeight="1" x14ac:dyDescent="0.4">
      <c r="A88" s="190">
        <v>18</v>
      </c>
      <c r="B88" s="1313" t="str">
        <f>IF(※集計※障害学生情報入力シート!M42="","",IF(INDEX(障害学生情報入力シート!$G:$G,※集計※障害学生情報入力シート!M42,1)="発達障害","発達障害（診断書あり）",INDEX(障害学生情報入力シート!$G:$G,※集計※障害学生情報入力シート!M42,1)))</f>
        <v/>
      </c>
      <c r="C88" s="1314"/>
      <c r="D88" s="192" t="str">
        <f>IF(※集計※障害学生情報入力シート!M42="","",IF(INDEX(障害学生情報入力シート!$H:$H,※集計※障害学生情報入力シート!M42,1)=0,"",INDEX(障害学生情報入力シート!$H:$H,※集計※障害学生情報入力シート!M42,1)))</f>
        <v/>
      </c>
      <c r="E88" s="1304"/>
      <c r="F88" s="1304"/>
      <c r="G88" s="1304"/>
      <c r="H88" s="1304"/>
      <c r="I88" s="1304"/>
      <c r="J88" s="1315" t="str">
        <f>IF(※集計※障害学生情報入力シート!M42="","",INDEX(障害学生情報入力シート!$AU:$AU,※集計※障害学生情報入力シート!M42,1))</f>
        <v/>
      </c>
      <c r="K88" s="1315"/>
      <c r="L88" s="1315"/>
      <c r="M88" s="1315"/>
      <c r="N88" s="1315"/>
      <c r="O88" s="1315"/>
      <c r="P88" s="1315"/>
      <c r="Q88" s="1315"/>
      <c r="R88" s="1315"/>
      <c r="S88" s="1315"/>
      <c r="T88" s="1315"/>
      <c r="U88" s="1315"/>
      <c r="V88" s="1315"/>
      <c r="W88" s="1315"/>
      <c r="X88" s="1315"/>
      <c r="Y88" s="1315"/>
      <c r="Z88" s="1315"/>
      <c r="AA88" s="1315"/>
    </row>
    <row r="89" spans="1:27" s="44" customFormat="1" ht="17.25" customHeight="1" x14ac:dyDescent="0.4">
      <c r="A89" s="190">
        <v>19</v>
      </c>
      <c r="B89" s="1313" t="str">
        <f>IF(※集計※障害学生情報入力シート!M43="","",IF(INDEX(障害学生情報入力シート!$G:$G,※集計※障害学生情報入力シート!M43,1)="発達障害","発達障害（診断書あり）",INDEX(障害学生情報入力シート!$G:$G,※集計※障害学生情報入力シート!M43,1)))</f>
        <v/>
      </c>
      <c r="C89" s="1314"/>
      <c r="D89" s="192" t="str">
        <f>IF(※集計※障害学生情報入力シート!M43="","",IF(INDEX(障害学生情報入力シート!$H:$H,※集計※障害学生情報入力シート!M43,1)=0,"",INDEX(障害学生情報入力シート!$H:$H,※集計※障害学生情報入力シート!M43,1)))</f>
        <v/>
      </c>
      <c r="E89" s="1304"/>
      <c r="F89" s="1304"/>
      <c r="G89" s="1304"/>
      <c r="H89" s="1304"/>
      <c r="I89" s="1304"/>
      <c r="J89" s="1315" t="str">
        <f>IF(※集計※障害学生情報入力シート!M43="","",INDEX(障害学生情報入力シート!$AU:$AU,※集計※障害学生情報入力シート!M43,1))</f>
        <v/>
      </c>
      <c r="K89" s="1315"/>
      <c r="L89" s="1315"/>
      <c r="M89" s="1315"/>
      <c r="N89" s="1315"/>
      <c r="O89" s="1315"/>
      <c r="P89" s="1315"/>
      <c r="Q89" s="1315"/>
      <c r="R89" s="1315"/>
      <c r="S89" s="1315"/>
      <c r="T89" s="1315"/>
      <c r="U89" s="1315"/>
      <c r="V89" s="1315"/>
      <c r="W89" s="1315"/>
      <c r="X89" s="1315"/>
      <c r="Y89" s="1315"/>
      <c r="Z89" s="1315"/>
      <c r="AA89" s="1315"/>
    </row>
    <row r="90" spans="1:27" s="44" customFormat="1" ht="17.25" customHeight="1" x14ac:dyDescent="0.4">
      <c r="A90" s="190">
        <v>20</v>
      </c>
      <c r="B90" s="1313" t="str">
        <f>IF(※集計※障害学生情報入力シート!M44="","",IF(INDEX(障害学生情報入力シート!$G:$G,※集計※障害学生情報入力シート!M44,1)="発達障害","発達障害（診断書あり）",INDEX(障害学生情報入力シート!$G:$G,※集計※障害学生情報入力シート!M44,1)))</f>
        <v/>
      </c>
      <c r="C90" s="1314"/>
      <c r="D90" s="192" t="str">
        <f>IF(※集計※障害学生情報入力シート!M44="","",IF(INDEX(障害学生情報入力シート!$H:$H,※集計※障害学生情報入力シート!M44,1)=0,"",INDEX(障害学生情報入力シート!$H:$H,※集計※障害学生情報入力シート!M44,1)))</f>
        <v/>
      </c>
      <c r="E90" s="1304"/>
      <c r="F90" s="1304"/>
      <c r="G90" s="1304"/>
      <c r="H90" s="1304"/>
      <c r="I90" s="1304"/>
      <c r="J90" s="1315" t="str">
        <f>IF(※集計※障害学生情報入力シート!M44="","",INDEX(障害学生情報入力シート!$AU:$AU,※集計※障害学生情報入力シート!M44,1))</f>
        <v/>
      </c>
      <c r="K90" s="1315"/>
      <c r="L90" s="1315"/>
      <c r="M90" s="1315"/>
      <c r="N90" s="1315"/>
      <c r="O90" s="1315"/>
      <c r="P90" s="1315"/>
      <c r="Q90" s="1315"/>
      <c r="R90" s="1315"/>
      <c r="S90" s="1315"/>
      <c r="T90" s="1315"/>
      <c r="U90" s="1315"/>
      <c r="V90" s="1315"/>
      <c r="W90" s="1315"/>
      <c r="X90" s="1315"/>
      <c r="Y90" s="1315"/>
      <c r="Z90" s="1315"/>
      <c r="AA90" s="1315"/>
    </row>
    <row r="91" spans="1:27" s="44" customFormat="1" ht="17.25" customHeight="1" x14ac:dyDescent="0.4">
      <c r="A91" s="190">
        <v>21</v>
      </c>
      <c r="B91" s="1313" t="str">
        <f>IF(※集計※障害学生情報入力シート!M45="","",IF(INDEX(障害学生情報入力シート!$G:$G,※集計※障害学生情報入力シート!M45,1)="発達障害","発達障害（診断書あり）",INDEX(障害学生情報入力シート!$G:$G,※集計※障害学生情報入力シート!M45,1)))</f>
        <v/>
      </c>
      <c r="C91" s="1314"/>
      <c r="D91" s="192" t="str">
        <f>IF(※集計※障害学生情報入力シート!M45="","",IF(INDEX(障害学生情報入力シート!$H:$H,※集計※障害学生情報入力シート!M45,1)=0,"",INDEX(障害学生情報入力シート!$H:$H,※集計※障害学生情報入力シート!M45,1)))</f>
        <v/>
      </c>
      <c r="E91" s="1304"/>
      <c r="F91" s="1304"/>
      <c r="G91" s="1304"/>
      <c r="H91" s="1304"/>
      <c r="I91" s="1304"/>
      <c r="J91" s="1315" t="str">
        <f>IF(※集計※障害学生情報入力シート!M45="","",INDEX(障害学生情報入力シート!$AU:$AU,※集計※障害学生情報入力シート!M45,1))</f>
        <v/>
      </c>
      <c r="K91" s="1315"/>
      <c r="L91" s="1315"/>
      <c r="M91" s="1315"/>
      <c r="N91" s="1315"/>
      <c r="O91" s="1315"/>
      <c r="P91" s="1315"/>
      <c r="Q91" s="1315"/>
      <c r="R91" s="1315"/>
      <c r="S91" s="1315"/>
      <c r="T91" s="1315"/>
      <c r="U91" s="1315"/>
      <c r="V91" s="1315"/>
      <c r="W91" s="1315"/>
      <c r="X91" s="1315"/>
      <c r="Y91" s="1315"/>
      <c r="Z91" s="1315"/>
      <c r="AA91" s="1315"/>
    </row>
    <row r="92" spans="1:27" s="44" customFormat="1" ht="17.25" customHeight="1" x14ac:dyDescent="0.4">
      <c r="A92" s="190">
        <v>22</v>
      </c>
      <c r="B92" s="1313" t="str">
        <f>IF(※集計※障害学生情報入力シート!M46="","",IF(INDEX(障害学生情報入力シート!$G:$G,※集計※障害学生情報入力シート!M46,1)="発達障害","発達障害（診断書あり）",INDEX(障害学生情報入力シート!$G:$G,※集計※障害学生情報入力シート!M46,1)))</f>
        <v/>
      </c>
      <c r="C92" s="1314"/>
      <c r="D92" s="192" t="str">
        <f>IF(※集計※障害学生情報入力シート!M46="","",IF(INDEX(障害学生情報入力シート!$H:$H,※集計※障害学生情報入力シート!M46,1)=0,"",INDEX(障害学生情報入力シート!$H:$H,※集計※障害学生情報入力シート!M46,1)))</f>
        <v/>
      </c>
      <c r="E92" s="1304"/>
      <c r="F92" s="1304"/>
      <c r="G92" s="1304"/>
      <c r="H92" s="1304"/>
      <c r="I92" s="1304"/>
      <c r="J92" s="1315" t="str">
        <f>IF(※集計※障害学生情報入力シート!M46="","",INDEX(障害学生情報入力シート!$AU:$AU,※集計※障害学生情報入力シート!M46,1))</f>
        <v/>
      </c>
      <c r="K92" s="1315"/>
      <c r="L92" s="1315"/>
      <c r="M92" s="1315"/>
      <c r="N92" s="1315"/>
      <c r="O92" s="1315"/>
      <c r="P92" s="1315"/>
      <c r="Q92" s="1315"/>
      <c r="R92" s="1315"/>
      <c r="S92" s="1315"/>
      <c r="T92" s="1315"/>
      <c r="U92" s="1315"/>
      <c r="V92" s="1315"/>
      <c r="W92" s="1315"/>
      <c r="X92" s="1315"/>
      <c r="Y92" s="1315"/>
      <c r="Z92" s="1315"/>
      <c r="AA92" s="1315"/>
    </row>
    <row r="93" spans="1:27" s="44" customFormat="1" ht="17.25" customHeight="1" x14ac:dyDescent="0.4">
      <c r="A93" s="190">
        <v>23</v>
      </c>
      <c r="B93" s="1313" t="str">
        <f>IF(※集計※障害学生情報入力シート!M47="","",IF(INDEX(障害学生情報入力シート!$G:$G,※集計※障害学生情報入力シート!M47,1)="発達障害","発達障害（診断書あり）",INDEX(障害学生情報入力シート!$G:$G,※集計※障害学生情報入力シート!M47,1)))</f>
        <v/>
      </c>
      <c r="C93" s="1314"/>
      <c r="D93" s="192" t="str">
        <f>IF(※集計※障害学生情報入力シート!M47="","",IF(INDEX(障害学生情報入力シート!$H:$H,※集計※障害学生情報入力シート!M47,1)=0,"",INDEX(障害学生情報入力シート!$H:$H,※集計※障害学生情報入力シート!M47,1)))</f>
        <v/>
      </c>
      <c r="E93" s="1304"/>
      <c r="F93" s="1304"/>
      <c r="G93" s="1304"/>
      <c r="H93" s="1304"/>
      <c r="I93" s="1304"/>
      <c r="J93" s="1315" t="str">
        <f>IF(※集計※障害学生情報入力シート!M47="","",INDEX(障害学生情報入力シート!$AU:$AU,※集計※障害学生情報入力シート!M47,1))</f>
        <v/>
      </c>
      <c r="K93" s="1315"/>
      <c r="L93" s="1315"/>
      <c r="M93" s="1315"/>
      <c r="N93" s="1315"/>
      <c r="O93" s="1315"/>
      <c r="P93" s="1315"/>
      <c r="Q93" s="1315"/>
      <c r="R93" s="1315"/>
      <c r="S93" s="1315"/>
      <c r="T93" s="1315"/>
      <c r="U93" s="1315"/>
      <c r="V93" s="1315"/>
      <c r="W93" s="1315"/>
      <c r="X93" s="1315"/>
      <c r="Y93" s="1315"/>
      <c r="Z93" s="1315"/>
      <c r="AA93" s="1315"/>
    </row>
    <row r="94" spans="1:27" s="44" customFormat="1" ht="17.25" customHeight="1" x14ac:dyDescent="0.4">
      <c r="A94" s="190">
        <v>24</v>
      </c>
      <c r="B94" s="1313" t="str">
        <f>IF(※集計※障害学生情報入力シート!M48="","",IF(INDEX(障害学生情報入力シート!$G:$G,※集計※障害学生情報入力シート!M48,1)="発達障害","発達障害（診断書あり）",INDEX(障害学生情報入力シート!$G:$G,※集計※障害学生情報入力シート!M48,1)))</f>
        <v/>
      </c>
      <c r="C94" s="1314"/>
      <c r="D94" s="192" t="str">
        <f>IF(※集計※障害学生情報入力シート!M48="","",IF(INDEX(障害学生情報入力シート!$H:$H,※集計※障害学生情報入力シート!M48,1)=0,"",INDEX(障害学生情報入力シート!$H:$H,※集計※障害学生情報入力シート!M48,1)))</f>
        <v/>
      </c>
      <c r="E94" s="1304"/>
      <c r="F94" s="1304"/>
      <c r="G94" s="1304"/>
      <c r="H94" s="1304"/>
      <c r="I94" s="1304"/>
      <c r="J94" s="1315" t="str">
        <f>IF(※集計※障害学生情報入力シート!M48="","",INDEX(障害学生情報入力シート!$AU:$AU,※集計※障害学生情報入力シート!M48,1))</f>
        <v/>
      </c>
      <c r="K94" s="1315"/>
      <c r="L94" s="1315"/>
      <c r="M94" s="1315"/>
      <c r="N94" s="1315"/>
      <c r="O94" s="1315"/>
      <c r="P94" s="1315"/>
      <c r="Q94" s="1315"/>
      <c r="R94" s="1315"/>
      <c r="S94" s="1315"/>
      <c r="T94" s="1315"/>
      <c r="U94" s="1315"/>
      <c r="V94" s="1315"/>
      <c r="W94" s="1315"/>
      <c r="X94" s="1315"/>
      <c r="Y94" s="1315"/>
      <c r="Z94" s="1315"/>
      <c r="AA94" s="1315"/>
    </row>
    <row r="95" spans="1:27" s="44" customFormat="1" ht="17.25" customHeight="1" x14ac:dyDescent="0.4">
      <c r="A95" s="190">
        <v>25</v>
      </c>
      <c r="B95" s="1313" t="str">
        <f>IF(※集計※障害学生情報入力シート!M49="","",IF(INDEX(障害学生情報入力シート!$G:$G,※集計※障害学生情報入力シート!M49,1)="発達障害","発達障害（診断書あり）",INDEX(障害学生情報入力シート!$G:$G,※集計※障害学生情報入力シート!M49,1)))</f>
        <v/>
      </c>
      <c r="C95" s="1314"/>
      <c r="D95" s="192" t="str">
        <f>IF(※集計※障害学生情報入力シート!M49="","",IF(INDEX(障害学生情報入力シート!$H:$H,※集計※障害学生情報入力シート!M49,1)=0,"",INDEX(障害学生情報入力シート!$H:$H,※集計※障害学生情報入力シート!M49,1)))</f>
        <v/>
      </c>
      <c r="E95" s="1304"/>
      <c r="F95" s="1304"/>
      <c r="G95" s="1304"/>
      <c r="H95" s="1304"/>
      <c r="I95" s="1304"/>
      <c r="J95" s="1315" t="str">
        <f>IF(※集計※障害学生情報入力シート!M49="","",INDEX(障害学生情報入力シート!$AU:$AU,※集計※障害学生情報入力シート!M49,1))</f>
        <v/>
      </c>
      <c r="K95" s="1315"/>
      <c r="L95" s="1315"/>
      <c r="M95" s="1315"/>
      <c r="N95" s="1315"/>
      <c r="O95" s="1315"/>
      <c r="P95" s="1315"/>
      <c r="Q95" s="1315"/>
      <c r="R95" s="1315"/>
      <c r="S95" s="1315"/>
      <c r="T95" s="1315"/>
      <c r="U95" s="1315"/>
      <c r="V95" s="1315"/>
      <c r="W95" s="1315"/>
      <c r="X95" s="1315"/>
      <c r="Y95" s="1315"/>
      <c r="Z95" s="1315"/>
      <c r="AA95" s="1315"/>
    </row>
    <row r="96" spans="1:27" s="44" customFormat="1" ht="17.25" customHeight="1" x14ac:dyDescent="0.4">
      <c r="A96" s="190">
        <v>26</v>
      </c>
      <c r="B96" s="1313" t="str">
        <f>IF(※集計※障害学生情報入力シート!M50="","",IF(INDEX(障害学生情報入力シート!$G:$G,※集計※障害学生情報入力シート!M50,1)="発達障害","発達障害（診断書あり）",INDEX(障害学生情報入力シート!$G:$G,※集計※障害学生情報入力シート!M50,1)))</f>
        <v/>
      </c>
      <c r="C96" s="1314"/>
      <c r="D96" s="192" t="str">
        <f>IF(※集計※障害学生情報入力シート!M50="","",IF(INDEX(障害学生情報入力シート!$H:$H,※集計※障害学生情報入力シート!M50,1)=0,"",INDEX(障害学生情報入力シート!$H:$H,※集計※障害学生情報入力シート!M50,1)))</f>
        <v/>
      </c>
      <c r="E96" s="1304"/>
      <c r="F96" s="1304"/>
      <c r="G96" s="1304"/>
      <c r="H96" s="1304"/>
      <c r="I96" s="1304"/>
      <c r="J96" s="1315" t="str">
        <f>IF(※集計※障害学生情報入力シート!M50="","",INDEX(障害学生情報入力シート!$AU:$AU,※集計※障害学生情報入力シート!M50,1))</f>
        <v/>
      </c>
      <c r="K96" s="1315"/>
      <c r="L96" s="1315"/>
      <c r="M96" s="1315"/>
      <c r="N96" s="1315"/>
      <c r="O96" s="1315"/>
      <c r="P96" s="1315"/>
      <c r="Q96" s="1315"/>
      <c r="R96" s="1315"/>
      <c r="S96" s="1315"/>
      <c r="T96" s="1315"/>
      <c r="U96" s="1315"/>
      <c r="V96" s="1315"/>
      <c r="W96" s="1315"/>
      <c r="X96" s="1315"/>
      <c r="Y96" s="1315"/>
      <c r="Z96" s="1315"/>
      <c r="AA96" s="1315"/>
    </row>
    <row r="97" spans="1:27" s="44" customFormat="1" ht="17.25" customHeight="1" x14ac:dyDescent="0.4">
      <c r="A97" s="190">
        <v>27</v>
      </c>
      <c r="B97" s="1313" t="str">
        <f>IF(※集計※障害学生情報入力シート!M51="","",IF(INDEX(障害学生情報入力シート!$G:$G,※集計※障害学生情報入力シート!M51,1)="発達障害","発達障害（診断書あり）",INDEX(障害学生情報入力シート!$G:$G,※集計※障害学生情報入力シート!M51,1)))</f>
        <v/>
      </c>
      <c r="C97" s="1314"/>
      <c r="D97" s="192" t="str">
        <f>IF(※集計※障害学生情報入力シート!M51="","",IF(INDEX(障害学生情報入力シート!$H:$H,※集計※障害学生情報入力シート!M51,1)=0,"",INDEX(障害学生情報入力シート!$H:$H,※集計※障害学生情報入力シート!M51,1)))</f>
        <v/>
      </c>
      <c r="E97" s="1304"/>
      <c r="F97" s="1304"/>
      <c r="G97" s="1304"/>
      <c r="H97" s="1304"/>
      <c r="I97" s="1304"/>
      <c r="J97" s="1315" t="str">
        <f>IF(※集計※障害学生情報入力シート!M51="","",INDEX(障害学生情報入力シート!$AU:$AU,※集計※障害学生情報入力シート!M51,1))</f>
        <v/>
      </c>
      <c r="K97" s="1315"/>
      <c r="L97" s="1315"/>
      <c r="M97" s="1315"/>
      <c r="N97" s="1315"/>
      <c r="O97" s="1315"/>
      <c r="P97" s="1315"/>
      <c r="Q97" s="1315"/>
      <c r="R97" s="1315"/>
      <c r="S97" s="1315"/>
      <c r="T97" s="1315"/>
      <c r="U97" s="1315"/>
      <c r="V97" s="1315"/>
      <c r="W97" s="1315"/>
      <c r="X97" s="1315"/>
      <c r="Y97" s="1315"/>
      <c r="Z97" s="1315"/>
      <c r="AA97" s="1315"/>
    </row>
    <row r="98" spans="1:27" s="44" customFormat="1" ht="17.25" customHeight="1" x14ac:dyDescent="0.4">
      <c r="A98" s="190">
        <v>28</v>
      </c>
      <c r="B98" s="1313" t="str">
        <f>IF(※集計※障害学生情報入力シート!M52="","",IF(INDEX(障害学生情報入力シート!$G:$G,※集計※障害学生情報入力シート!M52,1)="発達障害","発達障害（診断書あり）",INDEX(障害学生情報入力シート!$G:$G,※集計※障害学生情報入力シート!M52,1)))</f>
        <v/>
      </c>
      <c r="C98" s="1314"/>
      <c r="D98" s="192" t="str">
        <f>IF(※集計※障害学生情報入力シート!M52="","",IF(INDEX(障害学生情報入力シート!$H:$H,※集計※障害学生情報入力シート!M52,1)=0,"",INDEX(障害学生情報入力シート!$H:$H,※集計※障害学生情報入力シート!M52,1)))</f>
        <v/>
      </c>
      <c r="E98" s="1304"/>
      <c r="F98" s="1304"/>
      <c r="G98" s="1304"/>
      <c r="H98" s="1304"/>
      <c r="I98" s="1304"/>
      <c r="J98" s="1315" t="str">
        <f>IF(※集計※障害学生情報入力シート!M52="","",INDEX(障害学生情報入力シート!$AU:$AU,※集計※障害学生情報入力シート!M52,1))</f>
        <v/>
      </c>
      <c r="K98" s="1315"/>
      <c r="L98" s="1315"/>
      <c r="M98" s="1315"/>
      <c r="N98" s="1315"/>
      <c r="O98" s="1315"/>
      <c r="P98" s="1315"/>
      <c r="Q98" s="1315"/>
      <c r="R98" s="1315"/>
      <c r="S98" s="1315"/>
      <c r="T98" s="1315"/>
      <c r="U98" s="1315"/>
      <c r="V98" s="1315"/>
      <c r="W98" s="1315"/>
      <c r="X98" s="1315"/>
      <c r="Y98" s="1315"/>
      <c r="Z98" s="1315"/>
      <c r="AA98" s="1315"/>
    </row>
    <row r="99" spans="1:27" s="44" customFormat="1" ht="17.25" customHeight="1" x14ac:dyDescent="0.4">
      <c r="A99" s="190">
        <v>29</v>
      </c>
      <c r="B99" s="1313" t="str">
        <f>IF(※集計※障害学生情報入力シート!M53="","",IF(INDEX(障害学生情報入力シート!$G:$G,※集計※障害学生情報入力シート!M53,1)="発達障害","発達障害（診断書あり）",INDEX(障害学生情報入力シート!$G:$G,※集計※障害学生情報入力シート!M53,1)))</f>
        <v/>
      </c>
      <c r="C99" s="1314"/>
      <c r="D99" s="192" t="str">
        <f>IF(※集計※障害学生情報入力シート!M53="","",IF(INDEX(障害学生情報入力シート!$H:$H,※集計※障害学生情報入力シート!M53,1)=0,"",INDEX(障害学生情報入力シート!$H:$H,※集計※障害学生情報入力シート!M53,1)))</f>
        <v/>
      </c>
      <c r="E99" s="1304"/>
      <c r="F99" s="1304"/>
      <c r="G99" s="1304"/>
      <c r="H99" s="1304"/>
      <c r="I99" s="1304"/>
      <c r="J99" s="1315" t="str">
        <f>IF(※集計※障害学生情報入力シート!M53="","",INDEX(障害学生情報入力シート!$AU:$AU,※集計※障害学生情報入力シート!M53,1))</f>
        <v/>
      </c>
      <c r="K99" s="1315"/>
      <c r="L99" s="1315"/>
      <c r="M99" s="1315"/>
      <c r="N99" s="1315"/>
      <c r="O99" s="1315"/>
      <c r="P99" s="1315"/>
      <c r="Q99" s="1315"/>
      <c r="R99" s="1315"/>
      <c r="S99" s="1315"/>
      <c r="T99" s="1315"/>
      <c r="U99" s="1315"/>
      <c r="V99" s="1315"/>
      <c r="W99" s="1315"/>
      <c r="X99" s="1315"/>
      <c r="Y99" s="1315"/>
      <c r="Z99" s="1315"/>
      <c r="AA99" s="1315"/>
    </row>
    <row r="100" spans="1:27" s="44" customFormat="1" ht="17.25" customHeight="1" x14ac:dyDescent="0.4">
      <c r="A100" s="190">
        <v>30</v>
      </c>
      <c r="B100" s="1313" t="str">
        <f>IF(※集計※障害学生情報入力シート!M54="","",IF(INDEX(障害学生情報入力シート!$G:$G,※集計※障害学生情報入力シート!M54,1)="発達障害","発達障害（診断書あり）",INDEX(障害学生情報入力シート!$G:$G,※集計※障害学生情報入力シート!M54,1)))</f>
        <v/>
      </c>
      <c r="C100" s="1314"/>
      <c r="D100" s="192" t="str">
        <f>IF(※集計※障害学生情報入力シート!M54="","",IF(INDEX(障害学生情報入力シート!$H:$H,※集計※障害学生情報入力シート!M54,1)=0,"",INDEX(障害学生情報入力シート!$H:$H,※集計※障害学生情報入力シート!M54,1)))</f>
        <v/>
      </c>
      <c r="E100" s="1304"/>
      <c r="F100" s="1304"/>
      <c r="G100" s="1304"/>
      <c r="H100" s="1304"/>
      <c r="I100" s="1304"/>
      <c r="J100" s="1315" t="str">
        <f>IF(※集計※障害学生情報入力シート!M54="","",INDEX(障害学生情報入力シート!$AU:$AU,※集計※障害学生情報入力シート!M54,1))</f>
        <v/>
      </c>
      <c r="K100" s="1315"/>
      <c r="L100" s="1315"/>
      <c r="M100" s="1315"/>
      <c r="N100" s="1315"/>
      <c r="O100" s="1315"/>
      <c r="P100" s="1315"/>
      <c r="Q100" s="1315"/>
      <c r="R100" s="1315"/>
      <c r="S100" s="1315"/>
      <c r="T100" s="1315"/>
      <c r="U100" s="1315"/>
      <c r="V100" s="1315"/>
      <c r="W100" s="1315"/>
      <c r="X100" s="1315"/>
      <c r="Y100" s="1315"/>
      <c r="Z100" s="1315"/>
      <c r="AA100" s="1315"/>
    </row>
    <row r="101" spans="1:27" s="44" customFormat="1" ht="17.25" customHeight="1" x14ac:dyDescent="0.4">
      <c r="A101" s="190">
        <v>31</v>
      </c>
      <c r="B101" s="1313" t="str">
        <f>IF(※集計※障害学生情報入力シート!M55="","",IF(INDEX(障害学生情報入力シート!$G:$G,※集計※障害学生情報入力シート!M55,1)="発達障害","発達障害（診断書あり）",INDEX(障害学生情報入力シート!$G:$G,※集計※障害学生情報入力シート!M55,1)))</f>
        <v/>
      </c>
      <c r="C101" s="1314"/>
      <c r="D101" s="192" t="str">
        <f>IF(※集計※障害学生情報入力シート!M55="","",IF(INDEX(障害学生情報入力シート!$H:$H,※集計※障害学生情報入力シート!M55,1)=0,"",INDEX(障害学生情報入力シート!$H:$H,※集計※障害学生情報入力シート!M55,1)))</f>
        <v/>
      </c>
      <c r="E101" s="1304"/>
      <c r="F101" s="1304"/>
      <c r="G101" s="1304"/>
      <c r="H101" s="1304"/>
      <c r="I101" s="1304"/>
      <c r="J101" s="1315" t="str">
        <f>IF(※集計※障害学生情報入力シート!M55="","",INDEX(障害学生情報入力シート!$AU:$AU,※集計※障害学生情報入力シート!M55,1))</f>
        <v/>
      </c>
      <c r="K101" s="1315"/>
      <c r="L101" s="1315"/>
      <c r="M101" s="1315"/>
      <c r="N101" s="1315"/>
      <c r="O101" s="1315"/>
      <c r="P101" s="1315"/>
      <c r="Q101" s="1315"/>
      <c r="R101" s="1315"/>
      <c r="S101" s="1315"/>
      <c r="T101" s="1315"/>
      <c r="U101" s="1315"/>
      <c r="V101" s="1315"/>
      <c r="W101" s="1315"/>
      <c r="X101" s="1315"/>
      <c r="Y101" s="1315"/>
      <c r="Z101" s="1315"/>
      <c r="AA101" s="1315"/>
    </row>
    <row r="102" spans="1:27" s="44" customFormat="1" ht="17.25" customHeight="1" x14ac:dyDescent="0.4">
      <c r="A102" s="190">
        <v>32</v>
      </c>
      <c r="B102" s="1313" t="str">
        <f>IF(※集計※障害学生情報入力シート!M56="","",IF(INDEX(障害学生情報入力シート!$G:$G,※集計※障害学生情報入力シート!M56,1)="発達障害","発達障害（診断書あり）",INDEX(障害学生情報入力シート!$G:$G,※集計※障害学生情報入力シート!M56,1)))</f>
        <v/>
      </c>
      <c r="C102" s="1314"/>
      <c r="D102" s="192" t="str">
        <f>IF(※集計※障害学生情報入力シート!M56="","",IF(INDEX(障害学生情報入力シート!$H:$H,※集計※障害学生情報入力シート!M56,1)=0,"",INDEX(障害学生情報入力シート!$H:$H,※集計※障害学生情報入力シート!M56,1)))</f>
        <v/>
      </c>
      <c r="E102" s="1304"/>
      <c r="F102" s="1304"/>
      <c r="G102" s="1304"/>
      <c r="H102" s="1304"/>
      <c r="I102" s="1304"/>
      <c r="J102" s="1315" t="str">
        <f>IF(※集計※障害学生情報入力シート!M56="","",INDEX(障害学生情報入力シート!$AU:$AU,※集計※障害学生情報入力シート!M56,1))</f>
        <v/>
      </c>
      <c r="K102" s="1315"/>
      <c r="L102" s="1315"/>
      <c r="M102" s="1315"/>
      <c r="N102" s="1315"/>
      <c r="O102" s="1315"/>
      <c r="P102" s="1315"/>
      <c r="Q102" s="1315"/>
      <c r="R102" s="1315"/>
      <c r="S102" s="1315"/>
      <c r="T102" s="1315"/>
      <c r="U102" s="1315"/>
      <c r="V102" s="1315"/>
      <c r="W102" s="1315"/>
      <c r="X102" s="1315"/>
      <c r="Y102" s="1315"/>
      <c r="Z102" s="1315"/>
      <c r="AA102" s="1315"/>
    </row>
    <row r="103" spans="1:27" s="44" customFormat="1" ht="17.25" customHeight="1" x14ac:dyDescent="0.4">
      <c r="A103" s="190">
        <v>33</v>
      </c>
      <c r="B103" s="1313" t="str">
        <f>IF(※集計※障害学生情報入力シート!M57="","",IF(INDEX(障害学生情報入力シート!$G:$G,※集計※障害学生情報入力シート!M57,1)="発達障害","発達障害（診断書あり）",INDEX(障害学生情報入力シート!$G:$G,※集計※障害学生情報入力シート!M57,1)))</f>
        <v/>
      </c>
      <c r="C103" s="1314"/>
      <c r="D103" s="192" t="str">
        <f>IF(※集計※障害学生情報入力シート!M57="","",IF(INDEX(障害学生情報入力シート!$H:$H,※集計※障害学生情報入力シート!M57,1)=0,"",INDEX(障害学生情報入力シート!$H:$H,※集計※障害学生情報入力シート!M57,1)))</f>
        <v/>
      </c>
      <c r="E103" s="1304"/>
      <c r="F103" s="1304"/>
      <c r="G103" s="1304"/>
      <c r="H103" s="1304"/>
      <c r="I103" s="1304"/>
      <c r="J103" s="1315" t="str">
        <f>IF(※集計※障害学生情報入力シート!M57="","",INDEX(障害学生情報入力シート!$AU:$AU,※集計※障害学生情報入力シート!M57,1))</f>
        <v/>
      </c>
      <c r="K103" s="1315"/>
      <c r="L103" s="1315"/>
      <c r="M103" s="1315"/>
      <c r="N103" s="1315"/>
      <c r="O103" s="1315"/>
      <c r="P103" s="1315"/>
      <c r="Q103" s="1315"/>
      <c r="R103" s="1315"/>
      <c r="S103" s="1315"/>
      <c r="T103" s="1315"/>
      <c r="U103" s="1315"/>
      <c r="V103" s="1315"/>
      <c r="W103" s="1315"/>
      <c r="X103" s="1315"/>
      <c r="Y103" s="1315"/>
      <c r="Z103" s="1315"/>
      <c r="AA103" s="1315"/>
    </row>
    <row r="104" spans="1:27" s="44" customFormat="1" ht="17.25" customHeight="1" x14ac:dyDescent="0.4">
      <c r="A104" s="190">
        <v>34</v>
      </c>
      <c r="B104" s="1313" t="str">
        <f>IF(※集計※障害学生情報入力シート!M58="","",IF(INDEX(障害学生情報入力シート!$G:$G,※集計※障害学生情報入力シート!M58,1)="発達障害","発達障害（診断書あり）",INDEX(障害学生情報入力シート!$G:$G,※集計※障害学生情報入力シート!M58,1)))</f>
        <v/>
      </c>
      <c r="C104" s="1314"/>
      <c r="D104" s="192" t="str">
        <f>IF(※集計※障害学生情報入力シート!M58="","",IF(INDEX(障害学生情報入力シート!$H:$H,※集計※障害学生情報入力シート!M58,1)=0,"",INDEX(障害学生情報入力シート!$H:$H,※集計※障害学生情報入力シート!M58,1)))</f>
        <v/>
      </c>
      <c r="E104" s="1304"/>
      <c r="F104" s="1304"/>
      <c r="G104" s="1304"/>
      <c r="H104" s="1304"/>
      <c r="I104" s="1304"/>
      <c r="J104" s="1315" t="str">
        <f>IF(※集計※障害学生情報入力シート!M58="","",INDEX(障害学生情報入力シート!$AU:$AU,※集計※障害学生情報入力シート!M58,1))</f>
        <v/>
      </c>
      <c r="K104" s="1315"/>
      <c r="L104" s="1315"/>
      <c r="M104" s="1315"/>
      <c r="N104" s="1315"/>
      <c r="O104" s="1315"/>
      <c r="P104" s="1315"/>
      <c r="Q104" s="1315"/>
      <c r="R104" s="1315"/>
      <c r="S104" s="1315"/>
      <c r="T104" s="1315"/>
      <c r="U104" s="1315"/>
      <c r="V104" s="1315"/>
      <c r="W104" s="1315"/>
      <c r="X104" s="1315"/>
      <c r="Y104" s="1315"/>
      <c r="Z104" s="1315"/>
      <c r="AA104" s="1315"/>
    </row>
    <row r="105" spans="1:27" s="44" customFormat="1" ht="17.25" customHeight="1" x14ac:dyDescent="0.4">
      <c r="A105" s="190">
        <v>35</v>
      </c>
      <c r="B105" s="1313" t="str">
        <f>IF(※集計※障害学生情報入力シート!M59="","",IF(INDEX(障害学生情報入力シート!$G:$G,※集計※障害学生情報入力シート!M59,1)="発達障害","発達障害（診断書あり）",INDEX(障害学生情報入力シート!$G:$G,※集計※障害学生情報入力シート!M59,1)))</f>
        <v/>
      </c>
      <c r="C105" s="1314"/>
      <c r="D105" s="192" t="str">
        <f>IF(※集計※障害学生情報入力シート!M59="","",IF(INDEX(障害学生情報入力シート!$H:$H,※集計※障害学生情報入力シート!M59,1)=0,"",INDEX(障害学生情報入力シート!$H:$H,※集計※障害学生情報入力シート!M59,1)))</f>
        <v/>
      </c>
      <c r="E105" s="1304"/>
      <c r="F105" s="1304"/>
      <c r="G105" s="1304"/>
      <c r="H105" s="1304"/>
      <c r="I105" s="1304"/>
      <c r="J105" s="1315" t="str">
        <f>IF(※集計※障害学生情報入力シート!M59="","",INDEX(障害学生情報入力シート!$AU:$AU,※集計※障害学生情報入力シート!M59,1))</f>
        <v/>
      </c>
      <c r="K105" s="1315"/>
      <c r="L105" s="1315"/>
      <c r="M105" s="1315"/>
      <c r="N105" s="1315"/>
      <c r="O105" s="1315"/>
      <c r="P105" s="1315"/>
      <c r="Q105" s="1315"/>
      <c r="R105" s="1315"/>
      <c r="S105" s="1315"/>
      <c r="T105" s="1315"/>
      <c r="U105" s="1315"/>
      <c r="V105" s="1315"/>
      <c r="W105" s="1315"/>
      <c r="X105" s="1315"/>
      <c r="Y105" s="1315"/>
      <c r="Z105" s="1315"/>
      <c r="AA105" s="1315"/>
    </row>
    <row r="106" spans="1:27" s="44" customFormat="1" ht="17.25" customHeight="1" x14ac:dyDescent="0.4">
      <c r="A106" s="190">
        <v>36</v>
      </c>
      <c r="B106" s="1313" t="str">
        <f>IF(※集計※障害学生情報入力シート!M60="","",IF(INDEX(障害学生情報入力シート!$G:$G,※集計※障害学生情報入力シート!M60,1)="発達障害","発達障害（診断書あり）",INDEX(障害学生情報入力シート!$G:$G,※集計※障害学生情報入力シート!M60,1)))</f>
        <v/>
      </c>
      <c r="C106" s="1314"/>
      <c r="D106" s="192" t="str">
        <f>IF(※集計※障害学生情報入力シート!M60="","",IF(INDEX(障害学生情報入力シート!$H:$H,※集計※障害学生情報入力シート!M60,1)=0,"",INDEX(障害学生情報入力シート!$H:$H,※集計※障害学生情報入力シート!M60,1)))</f>
        <v/>
      </c>
      <c r="E106" s="1304"/>
      <c r="F106" s="1304"/>
      <c r="G106" s="1304"/>
      <c r="H106" s="1304"/>
      <c r="I106" s="1304"/>
      <c r="J106" s="1315" t="str">
        <f>IF(※集計※障害学生情報入力シート!M60="","",INDEX(障害学生情報入力シート!$AU:$AU,※集計※障害学生情報入力シート!M60,1))</f>
        <v/>
      </c>
      <c r="K106" s="1315"/>
      <c r="L106" s="1315"/>
      <c r="M106" s="1315"/>
      <c r="N106" s="1315"/>
      <c r="O106" s="1315"/>
      <c r="P106" s="1315"/>
      <c r="Q106" s="1315"/>
      <c r="R106" s="1315"/>
      <c r="S106" s="1315"/>
      <c r="T106" s="1315"/>
      <c r="U106" s="1315"/>
      <c r="V106" s="1315"/>
      <c r="W106" s="1315"/>
      <c r="X106" s="1315"/>
      <c r="Y106" s="1315"/>
      <c r="Z106" s="1315"/>
      <c r="AA106" s="1315"/>
    </row>
    <row r="107" spans="1:27" s="44" customFormat="1" ht="17.25" customHeight="1" x14ac:dyDescent="0.4">
      <c r="A107" s="190">
        <v>37</v>
      </c>
      <c r="B107" s="1313" t="str">
        <f>IF(※集計※障害学生情報入力シート!M61="","",IF(INDEX(障害学生情報入力シート!$G:$G,※集計※障害学生情報入力シート!M61,1)="発達障害","発達障害（診断書あり）",INDEX(障害学生情報入力シート!$G:$G,※集計※障害学生情報入力シート!M61,1)))</f>
        <v/>
      </c>
      <c r="C107" s="1314"/>
      <c r="D107" s="192" t="str">
        <f>IF(※集計※障害学生情報入力シート!M61="","",IF(INDEX(障害学生情報入力シート!$H:$H,※集計※障害学生情報入力シート!M61,1)=0,"",INDEX(障害学生情報入力シート!$H:$H,※集計※障害学生情報入力シート!M61,1)))</f>
        <v/>
      </c>
      <c r="E107" s="1304"/>
      <c r="F107" s="1304"/>
      <c r="G107" s="1304"/>
      <c r="H107" s="1304"/>
      <c r="I107" s="1304"/>
      <c r="J107" s="1315" t="str">
        <f>IF(※集計※障害学生情報入力シート!M61="","",INDEX(障害学生情報入力シート!$AU:$AU,※集計※障害学生情報入力シート!M61,1))</f>
        <v/>
      </c>
      <c r="K107" s="1315"/>
      <c r="L107" s="1315"/>
      <c r="M107" s="1315"/>
      <c r="N107" s="1315"/>
      <c r="O107" s="1315"/>
      <c r="P107" s="1315"/>
      <c r="Q107" s="1315"/>
      <c r="R107" s="1315"/>
      <c r="S107" s="1315"/>
      <c r="T107" s="1315"/>
      <c r="U107" s="1315"/>
      <c r="V107" s="1315"/>
      <c r="W107" s="1315"/>
      <c r="X107" s="1315"/>
      <c r="Y107" s="1315"/>
      <c r="Z107" s="1315"/>
      <c r="AA107" s="1315"/>
    </row>
    <row r="108" spans="1:27" s="44" customFormat="1" ht="17.25" customHeight="1" x14ac:dyDescent="0.4">
      <c r="A108" s="190">
        <v>38</v>
      </c>
      <c r="B108" s="1313" t="str">
        <f>IF(※集計※障害学生情報入力シート!M62="","",IF(INDEX(障害学生情報入力シート!$G:$G,※集計※障害学生情報入力シート!M62,1)="発達障害","発達障害（診断書あり）",INDEX(障害学生情報入力シート!$G:$G,※集計※障害学生情報入力シート!M62,1)))</f>
        <v/>
      </c>
      <c r="C108" s="1314"/>
      <c r="D108" s="192" t="str">
        <f>IF(※集計※障害学生情報入力シート!M62="","",IF(INDEX(障害学生情報入力シート!$H:$H,※集計※障害学生情報入力シート!M62,1)=0,"",INDEX(障害学生情報入力シート!$H:$H,※集計※障害学生情報入力シート!M62,1)))</f>
        <v/>
      </c>
      <c r="E108" s="1304"/>
      <c r="F108" s="1304"/>
      <c r="G108" s="1304"/>
      <c r="H108" s="1304"/>
      <c r="I108" s="1304"/>
      <c r="J108" s="1315" t="str">
        <f>IF(※集計※障害学生情報入力シート!M62="","",INDEX(障害学生情報入力シート!$AU:$AU,※集計※障害学生情報入力シート!M62,1))</f>
        <v/>
      </c>
      <c r="K108" s="1315"/>
      <c r="L108" s="1315"/>
      <c r="M108" s="1315"/>
      <c r="N108" s="1315"/>
      <c r="O108" s="1315"/>
      <c r="P108" s="1315"/>
      <c r="Q108" s="1315"/>
      <c r="R108" s="1315"/>
      <c r="S108" s="1315"/>
      <c r="T108" s="1315"/>
      <c r="U108" s="1315"/>
      <c r="V108" s="1315"/>
      <c r="W108" s="1315"/>
      <c r="X108" s="1315"/>
      <c r="Y108" s="1315"/>
      <c r="Z108" s="1315"/>
      <c r="AA108" s="1315"/>
    </row>
    <row r="109" spans="1:27" s="44" customFormat="1" ht="17.25" customHeight="1" x14ac:dyDescent="0.4">
      <c r="A109" s="190">
        <v>39</v>
      </c>
      <c r="B109" s="1313" t="str">
        <f>IF(※集計※障害学生情報入力シート!M63="","",IF(INDEX(障害学生情報入力シート!$G:$G,※集計※障害学生情報入力シート!M63,1)="発達障害","発達障害（診断書あり）",INDEX(障害学生情報入力シート!$G:$G,※集計※障害学生情報入力シート!M63,1)))</f>
        <v/>
      </c>
      <c r="C109" s="1314"/>
      <c r="D109" s="192" t="str">
        <f>IF(※集計※障害学生情報入力シート!M63="","",IF(INDEX(障害学生情報入力シート!$H:$H,※集計※障害学生情報入力シート!M63,1)=0,"",INDEX(障害学生情報入力シート!$H:$H,※集計※障害学生情報入力シート!M63,1)))</f>
        <v/>
      </c>
      <c r="E109" s="1304"/>
      <c r="F109" s="1304"/>
      <c r="G109" s="1304"/>
      <c r="H109" s="1304"/>
      <c r="I109" s="1304"/>
      <c r="J109" s="1315" t="str">
        <f>IF(※集計※障害学生情報入力シート!M63="","",INDEX(障害学生情報入力シート!$AU:$AU,※集計※障害学生情報入力シート!M63,1))</f>
        <v/>
      </c>
      <c r="K109" s="1315"/>
      <c r="L109" s="1315"/>
      <c r="M109" s="1315"/>
      <c r="N109" s="1315"/>
      <c r="O109" s="1315"/>
      <c r="P109" s="1315"/>
      <c r="Q109" s="1315"/>
      <c r="R109" s="1315"/>
      <c r="S109" s="1315"/>
      <c r="T109" s="1315"/>
      <c r="U109" s="1315"/>
      <c r="V109" s="1315"/>
      <c r="W109" s="1315"/>
      <c r="X109" s="1315"/>
      <c r="Y109" s="1315"/>
      <c r="Z109" s="1315"/>
      <c r="AA109" s="1315"/>
    </row>
    <row r="110" spans="1:27" s="44" customFormat="1" ht="17.25" customHeight="1" x14ac:dyDescent="0.4">
      <c r="A110" s="190">
        <v>40</v>
      </c>
      <c r="B110" s="1313" t="str">
        <f>IF(※集計※障害学生情報入力シート!M64="","",IF(INDEX(障害学生情報入力シート!$G:$G,※集計※障害学生情報入力シート!M64,1)="発達障害","発達障害（診断書あり）",INDEX(障害学生情報入力シート!$G:$G,※集計※障害学生情報入力シート!M64,1)))</f>
        <v/>
      </c>
      <c r="C110" s="1314"/>
      <c r="D110" s="192" t="str">
        <f>IF(※集計※障害学生情報入力シート!M64="","",IF(INDEX(障害学生情報入力シート!$H:$H,※集計※障害学生情報入力シート!M64,1)=0,"",INDEX(障害学生情報入力シート!$H:$H,※集計※障害学生情報入力シート!M64,1)))</f>
        <v/>
      </c>
      <c r="E110" s="1304"/>
      <c r="F110" s="1304"/>
      <c r="G110" s="1304"/>
      <c r="H110" s="1304"/>
      <c r="I110" s="1304"/>
      <c r="J110" s="1315" t="str">
        <f>IF(※集計※障害学生情報入力シート!M64="","",INDEX(障害学生情報入力シート!$AU:$AU,※集計※障害学生情報入力シート!M64,1))</f>
        <v/>
      </c>
      <c r="K110" s="1315"/>
      <c r="L110" s="1315"/>
      <c r="M110" s="1315"/>
      <c r="N110" s="1315"/>
      <c r="O110" s="1315"/>
      <c r="P110" s="1315"/>
      <c r="Q110" s="1315"/>
      <c r="R110" s="1315"/>
      <c r="S110" s="1315"/>
      <c r="T110" s="1315"/>
      <c r="U110" s="1315"/>
      <c r="V110" s="1315"/>
      <c r="W110" s="1315"/>
      <c r="X110" s="1315"/>
      <c r="Y110" s="1315"/>
      <c r="Z110" s="1315"/>
      <c r="AA110" s="1315"/>
    </row>
    <row r="111" spans="1:27" s="44" customFormat="1" ht="17.25" customHeight="1" x14ac:dyDescent="0.4">
      <c r="A111" s="190">
        <v>41</v>
      </c>
      <c r="B111" s="1313" t="str">
        <f>IF(※集計※障害学生情報入力シート!M65="","",IF(INDEX(障害学生情報入力シート!$G:$G,※集計※障害学生情報入力シート!M65,1)="発達障害","発達障害（診断書あり）",INDEX(障害学生情報入力シート!$G:$G,※集計※障害学生情報入力シート!M65,1)))</f>
        <v/>
      </c>
      <c r="C111" s="1314"/>
      <c r="D111" s="192" t="str">
        <f>IF(※集計※障害学生情報入力シート!M65="","",IF(INDEX(障害学生情報入力シート!$H:$H,※集計※障害学生情報入力シート!M65,1)=0,"",INDEX(障害学生情報入力シート!$H:$H,※集計※障害学生情報入力シート!M65,1)))</f>
        <v/>
      </c>
      <c r="E111" s="1304"/>
      <c r="F111" s="1304"/>
      <c r="G111" s="1304"/>
      <c r="H111" s="1304"/>
      <c r="I111" s="1304"/>
      <c r="J111" s="1315" t="str">
        <f>IF(※集計※障害学生情報入力シート!M65="","",INDEX(障害学生情報入力シート!$AU:$AU,※集計※障害学生情報入力シート!M65,1))</f>
        <v/>
      </c>
      <c r="K111" s="1315"/>
      <c r="L111" s="1315"/>
      <c r="M111" s="1315"/>
      <c r="N111" s="1315"/>
      <c r="O111" s="1315"/>
      <c r="P111" s="1315"/>
      <c r="Q111" s="1315"/>
      <c r="R111" s="1315"/>
      <c r="S111" s="1315"/>
      <c r="T111" s="1315"/>
      <c r="U111" s="1315"/>
      <c r="V111" s="1315"/>
      <c r="W111" s="1315"/>
      <c r="X111" s="1315"/>
      <c r="Y111" s="1315"/>
      <c r="Z111" s="1315"/>
      <c r="AA111" s="1315"/>
    </row>
    <row r="112" spans="1:27" s="44" customFormat="1" ht="17.25" customHeight="1" x14ac:dyDescent="0.4">
      <c r="A112" s="190">
        <v>42</v>
      </c>
      <c r="B112" s="1313" t="str">
        <f>IF(※集計※障害学生情報入力シート!M66="","",IF(INDEX(障害学生情報入力シート!$G:$G,※集計※障害学生情報入力シート!M66,1)="発達障害","発達障害（診断書あり）",INDEX(障害学生情報入力シート!$G:$G,※集計※障害学生情報入力シート!M66,1)))</f>
        <v/>
      </c>
      <c r="C112" s="1314"/>
      <c r="D112" s="192" t="str">
        <f>IF(※集計※障害学生情報入力シート!M66="","",IF(INDEX(障害学生情報入力シート!$H:$H,※集計※障害学生情報入力シート!M66,1)=0,"",INDEX(障害学生情報入力シート!$H:$H,※集計※障害学生情報入力シート!M66,1)))</f>
        <v/>
      </c>
      <c r="E112" s="1304"/>
      <c r="F112" s="1304"/>
      <c r="G112" s="1304"/>
      <c r="H112" s="1304"/>
      <c r="I112" s="1304"/>
      <c r="J112" s="1315" t="str">
        <f>IF(※集計※障害学生情報入力シート!M66="","",INDEX(障害学生情報入力シート!$AU:$AU,※集計※障害学生情報入力シート!M66,1))</f>
        <v/>
      </c>
      <c r="K112" s="1315"/>
      <c r="L112" s="1315"/>
      <c r="M112" s="1315"/>
      <c r="N112" s="1315"/>
      <c r="O112" s="1315"/>
      <c r="P112" s="1315"/>
      <c r="Q112" s="1315"/>
      <c r="R112" s="1315"/>
      <c r="S112" s="1315"/>
      <c r="T112" s="1315"/>
      <c r="U112" s="1315"/>
      <c r="V112" s="1315"/>
      <c r="W112" s="1315"/>
      <c r="X112" s="1315"/>
      <c r="Y112" s="1315"/>
      <c r="Z112" s="1315"/>
      <c r="AA112" s="1315"/>
    </row>
    <row r="113" spans="1:27" s="44" customFormat="1" ht="17.25" customHeight="1" x14ac:dyDescent="0.4">
      <c r="A113" s="190">
        <v>43</v>
      </c>
      <c r="B113" s="1313" t="str">
        <f>IF(※集計※障害学生情報入力シート!M67="","",IF(INDEX(障害学生情報入力シート!$G:$G,※集計※障害学生情報入力シート!M67,1)="発達障害","発達障害（診断書あり）",INDEX(障害学生情報入力シート!$G:$G,※集計※障害学生情報入力シート!M67,1)))</f>
        <v/>
      </c>
      <c r="C113" s="1314"/>
      <c r="D113" s="192" t="str">
        <f>IF(※集計※障害学生情報入力シート!M67="","",IF(INDEX(障害学生情報入力シート!$H:$H,※集計※障害学生情報入力シート!M67,1)=0,"",INDEX(障害学生情報入力シート!$H:$H,※集計※障害学生情報入力シート!M67,1)))</f>
        <v/>
      </c>
      <c r="E113" s="1304"/>
      <c r="F113" s="1304"/>
      <c r="G113" s="1304"/>
      <c r="H113" s="1304"/>
      <c r="I113" s="1304"/>
      <c r="J113" s="1315" t="str">
        <f>IF(※集計※障害学生情報入力シート!M67="","",INDEX(障害学生情報入力シート!$AU:$AU,※集計※障害学生情報入力シート!M67,1))</f>
        <v/>
      </c>
      <c r="K113" s="1315"/>
      <c r="L113" s="1315"/>
      <c r="M113" s="1315"/>
      <c r="N113" s="1315"/>
      <c r="O113" s="1315"/>
      <c r="P113" s="1315"/>
      <c r="Q113" s="1315"/>
      <c r="R113" s="1315"/>
      <c r="S113" s="1315"/>
      <c r="T113" s="1315"/>
      <c r="U113" s="1315"/>
      <c r="V113" s="1315"/>
      <c r="W113" s="1315"/>
      <c r="X113" s="1315"/>
      <c r="Y113" s="1315"/>
      <c r="Z113" s="1315"/>
      <c r="AA113" s="1315"/>
    </row>
    <row r="114" spans="1:27" s="44" customFormat="1" ht="17.25" customHeight="1" x14ac:dyDescent="0.4">
      <c r="A114" s="190">
        <v>44</v>
      </c>
      <c r="B114" s="1313" t="str">
        <f>IF(※集計※障害学生情報入力シート!M68="","",IF(INDEX(障害学生情報入力シート!$G:$G,※集計※障害学生情報入力シート!M68,1)="発達障害","発達障害（診断書あり）",INDEX(障害学生情報入力シート!$G:$G,※集計※障害学生情報入力シート!M68,1)))</f>
        <v/>
      </c>
      <c r="C114" s="1314"/>
      <c r="D114" s="192" t="str">
        <f>IF(※集計※障害学生情報入力シート!M68="","",IF(INDEX(障害学生情報入力シート!$H:$H,※集計※障害学生情報入力シート!M68,1)=0,"",INDEX(障害学生情報入力シート!$H:$H,※集計※障害学生情報入力シート!M68,1)))</f>
        <v/>
      </c>
      <c r="E114" s="1304"/>
      <c r="F114" s="1304"/>
      <c r="G114" s="1304"/>
      <c r="H114" s="1304"/>
      <c r="I114" s="1304"/>
      <c r="J114" s="1315" t="str">
        <f>IF(※集計※障害学生情報入力シート!M68="","",INDEX(障害学生情報入力シート!$AU:$AU,※集計※障害学生情報入力シート!M68,1))</f>
        <v/>
      </c>
      <c r="K114" s="1315"/>
      <c r="L114" s="1315"/>
      <c r="M114" s="1315"/>
      <c r="N114" s="1315"/>
      <c r="O114" s="1315"/>
      <c r="P114" s="1315"/>
      <c r="Q114" s="1315"/>
      <c r="R114" s="1315"/>
      <c r="S114" s="1315"/>
      <c r="T114" s="1315"/>
      <c r="U114" s="1315"/>
      <c r="V114" s="1315"/>
      <c r="W114" s="1315"/>
      <c r="X114" s="1315"/>
      <c r="Y114" s="1315"/>
      <c r="Z114" s="1315"/>
      <c r="AA114" s="1315"/>
    </row>
    <row r="115" spans="1:27" s="44" customFormat="1" ht="17.25" customHeight="1" x14ac:dyDescent="0.4">
      <c r="A115" s="190">
        <v>45</v>
      </c>
      <c r="B115" s="1313" t="str">
        <f>IF(※集計※障害学生情報入力シート!M69="","",IF(INDEX(障害学生情報入力シート!$G:$G,※集計※障害学生情報入力シート!M69,1)="発達障害","発達障害（診断書あり）",INDEX(障害学生情報入力シート!$G:$G,※集計※障害学生情報入力シート!M69,1)))</f>
        <v/>
      </c>
      <c r="C115" s="1314"/>
      <c r="D115" s="192" t="str">
        <f>IF(※集計※障害学生情報入力シート!M69="","",IF(INDEX(障害学生情報入力シート!$H:$H,※集計※障害学生情報入力シート!M69,1)=0,"",INDEX(障害学生情報入力シート!$H:$H,※集計※障害学生情報入力シート!M69,1)))</f>
        <v/>
      </c>
      <c r="E115" s="1304"/>
      <c r="F115" s="1304"/>
      <c r="G115" s="1304"/>
      <c r="H115" s="1304"/>
      <c r="I115" s="1304"/>
      <c r="J115" s="1315" t="str">
        <f>IF(※集計※障害学生情報入力シート!M69="","",INDEX(障害学生情報入力シート!$AU:$AU,※集計※障害学生情報入力シート!M69,1))</f>
        <v/>
      </c>
      <c r="K115" s="1315"/>
      <c r="L115" s="1315"/>
      <c r="M115" s="1315"/>
      <c r="N115" s="1315"/>
      <c r="O115" s="1315"/>
      <c r="P115" s="1315"/>
      <c r="Q115" s="1315"/>
      <c r="R115" s="1315"/>
      <c r="S115" s="1315"/>
      <c r="T115" s="1315"/>
      <c r="U115" s="1315"/>
      <c r="V115" s="1315"/>
      <c r="W115" s="1315"/>
      <c r="X115" s="1315"/>
      <c r="Y115" s="1315"/>
      <c r="Z115" s="1315"/>
      <c r="AA115" s="1315"/>
    </row>
    <row r="116" spans="1:27" s="44" customFormat="1" ht="17.25" customHeight="1" x14ac:dyDescent="0.4">
      <c r="A116" s="190">
        <v>46</v>
      </c>
      <c r="B116" s="1313" t="str">
        <f>IF(※集計※障害学生情報入力シート!M70="","",IF(INDEX(障害学生情報入力シート!$G:$G,※集計※障害学生情報入力シート!M70,1)="発達障害","発達障害（診断書あり）",INDEX(障害学生情報入力シート!$G:$G,※集計※障害学生情報入力シート!M70,1)))</f>
        <v/>
      </c>
      <c r="C116" s="1314"/>
      <c r="D116" s="192" t="str">
        <f>IF(※集計※障害学生情報入力シート!M70="","",IF(INDEX(障害学生情報入力シート!$H:$H,※集計※障害学生情報入力シート!M70,1)=0,"",INDEX(障害学生情報入力シート!$H:$H,※集計※障害学生情報入力シート!M70,1)))</f>
        <v/>
      </c>
      <c r="E116" s="1304"/>
      <c r="F116" s="1304"/>
      <c r="G116" s="1304"/>
      <c r="H116" s="1304"/>
      <c r="I116" s="1304"/>
      <c r="J116" s="1315" t="str">
        <f>IF(※集計※障害学生情報入力シート!M70="","",INDEX(障害学生情報入力シート!$AU:$AU,※集計※障害学生情報入力シート!M70,1))</f>
        <v/>
      </c>
      <c r="K116" s="1315"/>
      <c r="L116" s="1315"/>
      <c r="M116" s="1315"/>
      <c r="N116" s="1315"/>
      <c r="O116" s="1315"/>
      <c r="P116" s="1315"/>
      <c r="Q116" s="1315"/>
      <c r="R116" s="1315"/>
      <c r="S116" s="1315"/>
      <c r="T116" s="1315"/>
      <c r="U116" s="1315"/>
      <c r="V116" s="1315"/>
      <c r="W116" s="1315"/>
      <c r="X116" s="1315"/>
      <c r="Y116" s="1315"/>
      <c r="Z116" s="1315"/>
      <c r="AA116" s="1315"/>
    </row>
    <row r="117" spans="1:27" s="44" customFormat="1" ht="17.25" customHeight="1" x14ac:dyDescent="0.4">
      <c r="A117" s="190">
        <v>47</v>
      </c>
      <c r="B117" s="1313" t="str">
        <f>IF(※集計※障害学生情報入力シート!M71="","",IF(INDEX(障害学生情報入力シート!$G:$G,※集計※障害学生情報入力シート!M71,1)="発達障害","発達障害（診断書あり）",INDEX(障害学生情報入力シート!$G:$G,※集計※障害学生情報入力シート!M71,1)))</f>
        <v/>
      </c>
      <c r="C117" s="1314"/>
      <c r="D117" s="192" t="str">
        <f>IF(※集計※障害学生情報入力シート!M71="","",IF(INDEX(障害学生情報入力シート!$H:$H,※集計※障害学生情報入力シート!M71,1)=0,"",INDEX(障害学生情報入力シート!$H:$H,※集計※障害学生情報入力シート!M71,1)))</f>
        <v/>
      </c>
      <c r="E117" s="1304"/>
      <c r="F117" s="1304"/>
      <c r="G117" s="1304"/>
      <c r="H117" s="1304"/>
      <c r="I117" s="1304"/>
      <c r="J117" s="1315" t="str">
        <f>IF(※集計※障害学生情報入力シート!M71="","",INDEX(障害学生情報入力シート!$AU:$AU,※集計※障害学生情報入力シート!M71,1))</f>
        <v/>
      </c>
      <c r="K117" s="1315"/>
      <c r="L117" s="1315"/>
      <c r="M117" s="1315"/>
      <c r="N117" s="1315"/>
      <c r="O117" s="1315"/>
      <c r="P117" s="1315"/>
      <c r="Q117" s="1315"/>
      <c r="R117" s="1315"/>
      <c r="S117" s="1315"/>
      <c r="T117" s="1315"/>
      <c r="U117" s="1315"/>
      <c r="V117" s="1315"/>
      <c r="W117" s="1315"/>
      <c r="X117" s="1315"/>
      <c r="Y117" s="1315"/>
      <c r="Z117" s="1315"/>
      <c r="AA117" s="1315"/>
    </row>
    <row r="118" spans="1:27" s="44" customFormat="1" ht="17.25" customHeight="1" x14ac:dyDescent="0.4">
      <c r="A118" s="190">
        <v>48</v>
      </c>
      <c r="B118" s="1313" t="str">
        <f>IF(※集計※障害学生情報入力シート!M72="","",IF(INDEX(障害学生情報入力シート!$G:$G,※集計※障害学生情報入力シート!M72,1)="発達障害","発達障害（診断書あり）",INDEX(障害学生情報入力シート!$G:$G,※集計※障害学生情報入力シート!M72,1)))</f>
        <v/>
      </c>
      <c r="C118" s="1314"/>
      <c r="D118" s="192" t="str">
        <f>IF(※集計※障害学生情報入力シート!M72="","",IF(INDEX(障害学生情報入力シート!$H:$H,※集計※障害学生情報入力シート!M72,1)=0,"",INDEX(障害学生情報入力シート!$H:$H,※集計※障害学生情報入力シート!M72,1)))</f>
        <v/>
      </c>
      <c r="E118" s="1304"/>
      <c r="F118" s="1304"/>
      <c r="G118" s="1304"/>
      <c r="H118" s="1304"/>
      <c r="I118" s="1304"/>
      <c r="J118" s="1315" t="str">
        <f>IF(※集計※障害学生情報入力シート!M72="","",INDEX(障害学生情報入力シート!$AU:$AU,※集計※障害学生情報入力シート!M72,1))</f>
        <v/>
      </c>
      <c r="K118" s="1315"/>
      <c r="L118" s="1315"/>
      <c r="M118" s="1315"/>
      <c r="N118" s="1315"/>
      <c r="O118" s="1315"/>
      <c r="P118" s="1315"/>
      <c r="Q118" s="1315"/>
      <c r="R118" s="1315"/>
      <c r="S118" s="1315"/>
      <c r="T118" s="1315"/>
      <c r="U118" s="1315"/>
      <c r="V118" s="1315"/>
      <c r="W118" s="1315"/>
      <c r="X118" s="1315"/>
      <c r="Y118" s="1315"/>
      <c r="Z118" s="1315"/>
      <c r="AA118" s="1315"/>
    </row>
    <row r="119" spans="1:27" s="44" customFormat="1" ht="17.25" customHeight="1" x14ac:dyDescent="0.4">
      <c r="A119" s="190">
        <v>49</v>
      </c>
      <c r="B119" s="1313" t="str">
        <f>IF(※集計※障害学生情報入力シート!M73="","",IF(INDEX(障害学生情報入力シート!$G:$G,※集計※障害学生情報入力シート!M73,1)="発達障害","発達障害（診断書あり）",INDEX(障害学生情報入力シート!$G:$G,※集計※障害学生情報入力シート!M73,1)))</f>
        <v/>
      </c>
      <c r="C119" s="1314"/>
      <c r="D119" s="192" t="str">
        <f>IF(※集計※障害学生情報入力シート!M73="","",IF(INDEX(障害学生情報入力シート!$H:$H,※集計※障害学生情報入力シート!M73,1)=0,"",INDEX(障害学生情報入力シート!$H:$H,※集計※障害学生情報入力シート!M73,1)))</f>
        <v/>
      </c>
      <c r="E119" s="1304"/>
      <c r="F119" s="1304"/>
      <c r="G119" s="1304"/>
      <c r="H119" s="1304"/>
      <c r="I119" s="1304"/>
      <c r="J119" s="1315" t="str">
        <f>IF(※集計※障害学生情報入力シート!M73="","",INDEX(障害学生情報入力シート!$AU:$AU,※集計※障害学生情報入力シート!M73,1))</f>
        <v/>
      </c>
      <c r="K119" s="1315"/>
      <c r="L119" s="1315"/>
      <c r="M119" s="1315"/>
      <c r="N119" s="1315"/>
      <c r="O119" s="1315"/>
      <c r="P119" s="1315"/>
      <c r="Q119" s="1315"/>
      <c r="R119" s="1315"/>
      <c r="S119" s="1315"/>
      <c r="T119" s="1315"/>
      <c r="U119" s="1315"/>
      <c r="V119" s="1315"/>
      <c r="W119" s="1315"/>
      <c r="X119" s="1315"/>
      <c r="Y119" s="1315"/>
      <c r="Z119" s="1315"/>
      <c r="AA119" s="1315"/>
    </row>
    <row r="120" spans="1:27" s="44" customFormat="1" ht="17.25" customHeight="1" thickBot="1" x14ac:dyDescent="0.45">
      <c r="A120" s="193">
        <v>50</v>
      </c>
      <c r="B120" s="1302" t="str">
        <f>IF(※集計※障害学生情報入力シート!M74="","",IF(INDEX(障害学生情報入力シート!$G:$G,※集計※障害学生情報入力シート!M74,1)="発達障害","発達障害（診断書あり）",INDEX(障害学生情報入力シート!$G:$G,※集計※障害学生情報入力シート!M74,1)))</f>
        <v/>
      </c>
      <c r="C120" s="1303"/>
      <c r="D120" s="194" t="str">
        <f>IF(※集計※障害学生情報入力シート!M74="","",IF(INDEX(障害学生情報入力シート!$H:$H,※集計※障害学生情報入力シート!M74,1)=0,"",INDEX(障害学生情報入力シート!$H:$H,※集計※障害学生情報入力シート!M74,1)))</f>
        <v/>
      </c>
      <c r="E120" s="1304"/>
      <c r="F120" s="1304"/>
      <c r="G120" s="1304"/>
      <c r="H120" s="1304"/>
      <c r="I120" s="1304"/>
      <c r="J120" s="1305" t="str">
        <f>IF(※集計※障害学生情報入力シート!M74="","",INDEX(障害学生情報入力シート!$AU:$AU,※集計※障害学生情報入力シート!M74,1))</f>
        <v/>
      </c>
      <c r="K120" s="1305"/>
      <c r="L120" s="1305"/>
      <c r="M120" s="1305"/>
      <c r="N120" s="1305"/>
      <c r="O120" s="1305"/>
      <c r="P120" s="1305"/>
      <c r="Q120" s="1305"/>
      <c r="R120" s="1305"/>
      <c r="S120" s="1305"/>
      <c r="T120" s="1305"/>
      <c r="U120" s="1305"/>
      <c r="V120" s="1305"/>
      <c r="W120" s="1305"/>
      <c r="X120" s="1305"/>
      <c r="Y120" s="1305"/>
      <c r="Z120" s="1305"/>
      <c r="AA120" s="1305"/>
    </row>
    <row r="121" spans="1:27" s="44" customFormat="1" ht="15" x14ac:dyDescent="0.4">
      <c r="C121" s="1266"/>
      <c r="D121" s="195"/>
      <c r="L121" s="155"/>
      <c r="M121" s="37"/>
      <c r="N121" s="37"/>
      <c r="O121" s="37"/>
      <c r="P121" s="37"/>
      <c r="Q121" s="37"/>
      <c r="R121" s="37"/>
      <c r="S121" s="37"/>
      <c r="T121" s="37"/>
      <c r="U121" s="37"/>
      <c r="V121" s="37"/>
      <c r="W121" s="37"/>
      <c r="X121" s="37"/>
    </row>
    <row r="122" spans="1:27" s="44" customFormat="1" ht="15.75" thickBot="1" x14ac:dyDescent="0.45">
      <c r="A122" s="37" t="s">
        <v>2826</v>
      </c>
      <c r="D122" s="195"/>
      <c r="E122" s="1306" t="s">
        <v>585</v>
      </c>
      <c r="F122" s="1306"/>
      <c r="G122" s="1306"/>
      <c r="H122" s="1306"/>
      <c r="I122" s="1306"/>
      <c r="J122" s="1306"/>
      <c r="K122" s="1306"/>
      <c r="L122" s="1306"/>
      <c r="M122" s="1306"/>
      <c r="N122" s="1306"/>
      <c r="O122" s="1306"/>
      <c r="P122" s="1306"/>
      <c r="Q122" s="1306"/>
      <c r="R122" s="1306"/>
      <c r="S122" s="1306"/>
      <c r="T122" s="1306"/>
      <c r="U122" s="1306"/>
      <c r="V122" s="1306"/>
      <c r="W122" s="1306"/>
      <c r="X122" s="1306"/>
      <c r="Y122" s="1306"/>
      <c r="Z122" s="1306"/>
      <c r="AA122" s="1306"/>
    </row>
    <row r="123" spans="1:27" s="44" customFormat="1" ht="15.75" customHeight="1" thickBot="1" x14ac:dyDescent="0.45">
      <c r="A123" s="1307" t="s">
        <v>278</v>
      </c>
      <c r="B123" s="1308"/>
      <c r="C123" s="1309"/>
      <c r="D123" s="1310" t="s">
        <v>277</v>
      </c>
      <c r="E123" s="1311"/>
      <c r="F123" s="1311"/>
      <c r="G123" s="1311"/>
      <c r="H123" s="1311"/>
      <c r="I123" s="1311"/>
      <c r="J123" s="1311"/>
      <c r="K123" s="1311"/>
      <c r="L123" s="1311"/>
      <c r="M123" s="1311"/>
      <c r="N123" s="1311"/>
      <c r="O123" s="1311"/>
      <c r="P123" s="1311"/>
      <c r="Q123" s="1311"/>
      <c r="R123" s="1311"/>
      <c r="S123" s="1311"/>
      <c r="T123" s="1311"/>
      <c r="U123" s="1311"/>
      <c r="V123" s="1311"/>
      <c r="W123" s="1311"/>
      <c r="X123" s="1311"/>
      <c r="Y123" s="1311"/>
      <c r="Z123" s="1311"/>
      <c r="AA123" s="1312"/>
    </row>
    <row r="124" spans="1:27" s="44" customFormat="1" ht="15" x14ac:dyDescent="0.4">
      <c r="A124" s="196">
        <v>1</v>
      </c>
      <c r="B124" s="1299" t="str">
        <f>IF('※集計※発達障害（診断書無・配慮有）情報入力シート'!D25="","",INDEX('発達障害（診断書なし・配慮あり）情報入力シート'!G:G,'※集計※発達障害（診断書無・配慮有）情報入力シート'!D25,1))</f>
        <v/>
      </c>
      <c r="C124" s="1300"/>
      <c r="D124" s="1301" t="str">
        <f>IF('※集計※発達障害（診断書無・配慮有）情報入力シート'!D25="","",INDEX('発達障害（診断書なし・配慮あり）情報入力シート'!AQ:AQ,'※集計※発達障害（診断書無・配慮有）情報入力シート'!D25,1))</f>
        <v/>
      </c>
      <c r="E124" s="1301"/>
      <c r="F124" s="1301" t="str">
        <f>IF('発達障害（診断書なし・配慮あり）情報入力シート'!R25="","",INDEX('発達障害（診断書なし・配慮あり）情報入力シート'!K:K,'発達障害（診断書なし・配慮あり）情報入力シート'!R25,1))</f>
        <v/>
      </c>
      <c r="G124" s="1301"/>
      <c r="H124" s="1301" t="e">
        <f>IF('発達障害（診断書なし・配慮あり）情報入力シート'!#REF!="","",INDEX('発達障害（診断書なし・配慮あり）情報入力シート'!M:M,'発達障害（診断書なし・配慮あり）情報入力シート'!#REF!,1))</f>
        <v>#REF!</v>
      </c>
      <c r="I124" s="1301"/>
      <c r="J124" s="1301" t="str">
        <f>IF('発達障害（診断書なし・配慮あり）情報入力シート'!AS25="","",INDEX('発達障害（診断書なし・配慮あり）情報入力シート'!T:T,'発達障害（診断書なし・配慮あり）情報入力シート'!AS25,1))</f>
        <v/>
      </c>
      <c r="K124" s="1301"/>
      <c r="L124" s="1301" t="e">
        <f>IF('発達障害（診断書なし・配慮あり）情報入力シート'!#REF!="","",INDEX('発達障害（診断書なし・配慮あり）情報入力シート'!V:V,'発達障害（診断書なし・配慮あり）情報入力シート'!#REF!,1))</f>
        <v>#REF!</v>
      </c>
      <c r="M124" s="1301"/>
      <c r="N124" s="1301" t="str">
        <f>IF('発達障害（診断書なし・配慮あり）情報入力シート'!AV25="","",INDEX('発達障害（診断書なし・配慮あり）情報入力シート'!X:X,'発達障害（診断書なし・配慮あり）情報入力シート'!AV25,1))</f>
        <v/>
      </c>
      <c r="O124" s="1301"/>
      <c r="P124" s="1301" t="str">
        <f>IF('発達障害（診断書なし・配慮あり）情報入力シート'!AX25="","",INDEX('発達障害（診断書なし・配慮あり）情報入力シート'!Z:Z,'発達障害（診断書なし・配慮あり）情報入力シート'!AX25,1))</f>
        <v/>
      </c>
      <c r="Q124" s="1301"/>
      <c r="R124" s="1301" t="str">
        <f>IF('発達障害（診断書なし・配慮あり）情報入力シート'!AY25="","",INDEX('発達障害（診断書なし・配慮あり）情報入力シート'!AB:AB,'発達障害（診断書なし・配慮あり）情報入力シート'!AY25,1))</f>
        <v/>
      </c>
      <c r="S124" s="1301"/>
      <c r="T124" s="1301" t="str">
        <f>IF('発達障害（診断書なし・配慮あり）情報入力シート'!BA25="","",INDEX('発達障害（診断書なし・配慮あり）情報入力シート'!AD:AD,'発達障害（診断書なし・配慮あり）情報入力シート'!BA25,1))</f>
        <v/>
      </c>
      <c r="U124" s="1301"/>
      <c r="V124" s="1301" t="str">
        <f>IF('発達障害（診断書なし・配慮あり）情報入力シート'!BC25="","",INDEX('発達障害（診断書なし・配慮あり）情報入力シート'!AF:AF,'発達障害（診断書なし・配慮あり）情報入力シート'!BC25,1))</f>
        <v/>
      </c>
      <c r="W124" s="1301"/>
      <c r="X124" s="1301" t="str">
        <f>IF('発達障害（診断書なし・配慮あり）情報入力シート'!BE25="","",INDEX('発達障害（診断書なし・配慮あり）情報入力シート'!AH:AH,'発達障害（診断書なし・配慮あり）情報入力シート'!BE25,1))</f>
        <v/>
      </c>
      <c r="Y124" s="1301"/>
      <c r="Z124" s="1301" t="str">
        <f>IF('発達障害（診断書なし・配慮あり）情報入力シート'!BG25="","",INDEX('発達障害（診断書なし・配慮あり）情報入力シート'!AJ:AJ,'発達障害（診断書なし・配慮あり）情報入力シート'!BG25,1))</f>
        <v/>
      </c>
      <c r="AA124" s="1301"/>
    </row>
    <row r="125" spans="1:27" s="44" customFormat="1" ht="15" x14ac:dyDescent="0.4">
      <c r="A125" s="196">
        <v>2</v>
      </c>
      <c r="B125" s="1297" t="str">
        <f>IF('※集計※発達障害（診断書無・配慮有）情報入力シート'!D26="","",INDEX('発達障害（診断書なし・配慮あり）情報入力シート'!G:G,'※集計※発達障害（診断書無・配慮有）情報入力シート'!D26,1))</f>
        <v/>
      </c>
      <c r="C125" s="1297"/>
      <c r="D125" s="1297" t="str">
        <f>IF('※集計※発達障害（診断書無・配慮有）情報入力シート'!D26="","",INDEX('発達障害（診断書なし・配慮あり）情報入力シート'!AQ:AQ,'※集計※発達障害（診断書無・配慮有）情報入力シート'!D26,1))</f>
        <v/>
      </c>
      <c r="E125" s="1297"/>
      <c r="F125" s="1297" t="str">
        <f>IF('発達障害（診断書なし・配慮あり）情報入力シート'!R26="","",INDEX('発達障害（診断書なし・配慮あり）情報入力シート'!K:K,'発達障害（診断書なし・配慮あり）情報入力シート'!R26,1))</f>
        <v/>
      </c>
      <c r="G125" s="1297"/>
      <c r="H125" s="1297" t="e">
        <f>IF('発達障害（診断書なし・配慮あり）情報入力シート'!#REF!="","",INDEX('発達障害（診断書なし・配慮あり）情報入力シート'!M:M,'発達障害（診断書なし・配慮あり）情報入力シート'!#REF!,1))</f>
        <v>#REF!</v>
      </c>
      <c r="I125" s="1297"/>
      <c r="J125" s="1297" t="str">
        <f>IF('発達障害（診断書なし・配慮あり）情報入力シート'!AS26="","",INDEX('発達障害（診断書なし・配慮あり）情報入力シート'!T:T,'発達障害（診断書なし・配慮あり）情報入力シート'!AS26,1))</f>
        <v/>
      </c>
      <c r="K125" s="1297"/>
      <c r="L125" s="1297" t="e">
        <f>IF('発達障害（診断書なし・配慮あり）情報入力シート'!#REF!="","",INDEX('発達障害（診断書なし・配慮あり）情報入力シート'!V:V,'発達障害（診断書なし・配慮あり）情報入力シート'!#REF!,1))</f>
        <v>#REF!</v>
      </c>
      <c r="M125" s="1297"/>
      <c r="N125" s="1297" t="str">
        <f>IF('発達障害（診断書なし・配慮あり）情報入力シート'!AV26="","",INDEX('発達障害（診断書なし・配慮あり）情報入力シート'!X:X,'発達障害（診断書なし・配慮あり）情報入力シート'!AV26,1))</f>
        <v/>
      </c>
      <c r="O125" s="1297"/>
      <c r="P125" s="1297" t="str">
        <f>IF('発達障害（診断書なし・配慮あり）情報入力シート'!AX26="","",INDEX('発達障害（診断書なし・配慮あり）情報入力シート'!Z:Z,'発達障害（診断書なし・配慮あり）情報入力シート'!AX26,1))</f>
        <v/>
      </c>
      <c r="Q125" s="1297"/>
      <c r="R125" s="1297" t="str">
        <f>IF('発達障害（診断書なし・配慮あり）情報入力シート'!AY26="","",INDEX('発達障害（診断書なし・配慮あり）情報入力シート'!AB:AB,'発達障害（診断書なし・配慮あり）情報入力シート'!AY26,1))</f>
        <v/>
      </c>
      <c r="S125" s="1297"/>
      <c r="T125" s="1297" t="str">
        <f>IF('発達障害（診断書なし・配慮あり）情報入力シート'!BA26="","",INDEX('発達障害（診断書なし・配慮あり）情報入力シート'!AD:AD,'発達障害（診断書なし・配慮あり）情報入力シート'!BA26,1))</f>
        <v/>
      </c>
      <c r="U125" s="1297"/>
      <c r="V125" s="1297" t="str">
        <f>IF('発達障害（診断書なし・配慮あり）情報入力シート'!BC26="","",INDEX('発達障害（診断書なし・配慮あり）情報入力シート'!AF:AF,'発達障害（診断書なし・配慮あり）情報入力シート'!BC26,1))</f>
        <v/>
      </c>
      <c r="W125" s="1297"/>
      <c r="X125" s="1297" t="str">
        <f>IF('発達障害（診断書なし・配慮あり）情報入力シート'!BE26="","",INDEX('発達障害（診断書なし・配慮あり）情報入力シート'!AH:AH,'発達障害（診断書なし・配慮あり）情報入力シート'!BE26,1))</f>
        <v/>
      </c>
      <c r="Y125" s="1297"/>
      <c r="Z125" s="1297" t="str">
        <f>IF('発達障害（診断書なし・配慮あり）情報入力シート'!BG26="","",INDEX('発達障害（診断書なし・配慮あり）情報入力シート'!AJ:AJ,'発達障害（診断書なし・配慮あり）情報入力シート'!BG26,1))</f>
        <v/>
      </c>
      <c r="AA125" s="1297"/>
    </row>
    <row r="126" spans="1:27" s="44" customFormat="1" ht="15.75" customHeight="1" x14ac:dyDescent="0.4">
      <c r="A126" s="196">
        <v>3</v>
      </c>
      <c r="B126" s="1297" t="str">
        <f>IF('※集計※発達障害（診断書無・配慮有）情報入力シート'!D27="","",INDEX('発達障害（診断書なし・配慮あり）情報入力シート'!G:G,'※集計※発達障害（診断書無・配慮有）情報入力シート'!D27,1))</f>
        <v/>
      </c>
      <c r="C126" s="1297"/>
      <c r="D126" s="1297" t="str">
        <f>IF('※集計※発達障害（診断書無・配慮有）情報入力シート'!D27="","",INDEX('発達障害（診断書なし・配慮あり）情報入力シート'!AQ:AQ,'※集計※発達障害（診断書無・配慮有）情報入力シート'!D27,1))</f>
        <v/>
      </c>
      <c r="E126" s="1297"/>
      <c r="F126" s="1297" t="str">
        <f>IF('発達障害（診断書なし・配慮あり）情報入力シート'!R27="","",INDEX('発達障害（診断書なし・配慮あり）情報入力シート'!K:K,'発達障害（診断書なし・配慮あり）情報入力シート'!R27,1))</f>
        <v/>
      </c>
      <c r="G126" s="1297"/>
      <c r="H126" s="1297" t="e">
        <f>IF('発達障害（診断書なし・配慮あり）情報入力シート'!#REF!="","",INDEX('発達障害（診断書なし・配慮あり）情報入力シート'!M:M,'発達障害（診断書なし・配慮あり）情報入力シート'!#REF!,1))</f>
        <v>#REF!</v>
      </c>
      <c r="I126" s="1297"/>
      <c r="J126" s="1297" t="str">
        <f>IF('発達障害（診断書なし・配慮あり）情報入力シート'!AS27="","",INDEX('発達障害（診断書なし・配慮あり）情報入力シート'!T:T,'発達障害（診断書なし・配慮あり）情報入力シート'!AS27,1))</f>
        <v/>
      </c>
      <c r="K126" s="1297"/>
      <c r="L126" s="1297" t="e">
        <f>IF('発達障害（診断書なし・配慮あり）情報入力シート'!#REF!="","",INDEX('発達障害（診断書なし・配慮あり）情報入力シート'!V:V,'発達障害（診断書なし・配慮あり）情報入力シート'!#REF!,1))</f>
        <v>#REF!</v>
      </c>
      <c r="M126" s="1297"/>
      <c r="N126" s="1297" t="str">
        <f>IF('発達障害（診断書なし・配慮あり）情報入力シート'!AV27="","",INDEX('発達障害（診断書なし・配慮あり）情報入力シート'!X:X,'発達障害（診断書なし・配慮あり）情報入力シート'!AV27,1))</f>
        <v/>
      </c>
      <c r="O126" s="1297"/>
      <c r="P126" s="1297" t="str">
        <f>IF('発達障害（診断書なし・配慮あり）情報入力シート'!AX27="","",INDEX('発達障害（診断書なし・配慮あり）情報入力シート'!Z:Z,'発達障害（診断書なし・配慮あり）情報入力シート'!AX27,1))</f>
        <v/>
      </c>
      <c r="Q126" s="1297"/>
      <c r="R126" s="1297" t="str">
        <f>IF('発達障害（診断書なし・配慮あり）情報入力シート'!AY27="","",INDEX('発達障害（診断書なし・配慮あり）情報入力シート'!AB:AB,'発達障害（診断書なし・配慮あり）情報入力シート'!AY27,1))</f>
        <v/>
      </c>
      <c r="S126" s="1297"/>
      <c r="T126" s="1297" t="str">
        <f>IF('発達障害（診断書なし・配慮あり）情報入力シート'!BA27="","",INDEX('発達障害（診断書なし・配慮あり）情報入力シート'!AD:AD,'発達障害（診断書なし・配慮あり）情報入力シート'!BA27,1))</f>
        <v/>
      </c>
      <c r="U126" s="1297"/>
      <c r="V126" s="1297" t="str">
        <f>IF('発達障害（診断書なし・配慮あり）情報入力シート'!BC27="","",INDEX('発達障害（診断書なし・配慮あり）情報入力シート'!AF:AF,'発達障害（診断書なし・配慮あり）情報入力シート'!BC27,1))</f>
        <v/>
      </c>
      <c r="W126" s="1297"/>
      <c r="X126" s="1297" t="str">
        <f>IF('発達障害（診断書なし・配慮あり）情報入力シート'!BE27="","",INDEX('発達障害（診断書なし・配慮あり）情報入力シート'!AH:AH,'発達障害（診断書なし・配慮あり）情報入力シート'!BE27,1))</f>
        <v/>
      </c>
      <c r="Y126" s="1297"/>
      <c r="Z126" s="1297" t="str">
        <f>IF('発達障害（診断書なし・配慮あり）情報入力シート'!BG27="","",INDEX('発達障害（診断書なし・配慮あり）情報入力シート'!AJ:AJ,'発達障害（診断書なし・配慮あり）情報入力シート'!BG27,1))</f>
        <v/>
      </c>
      <c r="AA126" s="1297"/>
    </row>
    <row r="127" spans="1:27" s="44" customFormat="1" ht="15" x14ac:dyDescent="0.4">
      <c r="A127" s="196">
        <v>4</v>
      </c>
      <c r="B127" s="1297" t="str">
        <f>IF('※集計※発達障害（診断書無・配慮有）情報入力シート'!D28="","",INDEX('発達障害（診断書なし・配慮あり）情報入力シート'!G:G,'※集計※発達障害（診断書無・配慮有）情報入力シート'!D28,1))</f>
        <v/>
      </c>
      <c r="C127" s="1297"/>
      <c r="D127" s="1297" t="str">
        <f>IF('※集計※発達障害（診断書無・配慮有）情報入力シート'!D28="","",INDEX('発達障害（診断書なし・配慮あり）情報入力シート'!AQ:AQ,'※集計※発達障害（診断書無・配慮有）情報入力シート'!D28,1))</f>
        <v/>
      </c>
      <c r="E127" s="1297"/>
      <c r="F127" s="1297" t="str">
        <f>IF('発達障害（診断書なし・配慮あり）情報入力シート'!R28="","",INDEX('発達障害（診断書なし・配慮あり）情報入力シート'!K:K,'発達障害（診断書なし・配慮あり）情報入力シート'!R28,1))</f>
        <v/>
      </c>
      <c r="G127" s="1297"/>
      <c r="H127" s="1297" t="e">
        <f>IF('発達障害（診断書なし・配慮あり）情報入力シート'!#REF!="","",INDEX('発達障害（診断書なし・配慮あり）情報入力シート'!M:M,'発達障害（診断書なし・配慮あり）情報入力シート'!#REF!,1))</f>
        <v>#REF!</v>
      </c>
      <c r="I127" s="1297"/>
      <c r="J127" s="1297" t="str">
        <f>IF('発達障害（診断書なし・配慮あり）情報入力シート'!AS28="","",INDEX('発達障害（診断書なし・配慮あり）情報入力シート'!T:T,'発達障害（診断書なし・配慮あり）情報入力シート'!AS28,1))</f>
        <v/>
      </c>
      <c r="K127" s="1297"/>
      <c r="L127" s="1297" t="e">
        <f>IF('発達障害（診断書なし・配慮あり）情報入力シート'!#REF!="","",INDEX('発達障害（診断書なし・配慮あり）情報入力シート'!V:V,'発達障害（診断書なし・配慮あり）情報入力シート'!#REF!,1))</f>
        <v>#REF!</v>
      </c>
      <c r="M127" s="1297"/>
      <c r="N127" s="1297" t="str">
        <f>IF('発達障害（診断書なし・配慮あり）情報入力シート'!AV28="","",INDEX('発達障害（診断書なし・配慮あり）情報入力シート'!X:X,'発達障害（診断書なし・配慮あり）情報入力シート'!AV28,1))</f>
        <v/>
      </c>
      <c r="O127" s="1297"/>
      <c r="P127" s="1297" t="str">
        <f>IF('発達障害（診断書なし・配慮あり）情報入力シート'!AX28="","",INDEX('発達障害（診断書なし・配慮あり）情報入力シート'!Z:Z,'発達障害（診断書なし・配慮あり）情報入力シート'!AX28,1))</f>
        <v/>
      </c>
      <c r="Q127" s="1297"/>
      <c r="R127" s="1297" t="str">
        <f>IF('発達障害（診断書なし・配慮あり）情報入力シート'!AY28="","",INDEX('発達障害（診断書なし・配慮あり）情報入力シート'!AB:AB,'発達障害（診断書なし・配慮あり）情報入力シート'!AY28,1))</f>
        <v/>
      </c>
      <c r="S127" s="1297"/>
      <c r="T127" s="1297" t="str">
        <f>IF('発達障害（診断書なし・配慮あり）情報入力シート'!BA28="","",INDEX('発達障害（診断書なし・配慮あり）情報入力シート'!AD:AD,'発達障害（診断書なし・配慮あり）情報入力シート'!BA28,1))</f>
        <v/>
      </c>
      <c r="U127" s="1297"/>
      <c r="V127" s="1297" t="str">
        <f>IF('発達障害（診断書なし・配慮あり）情報入力シート'!BC28="","",INDEX('発達障害（診断書なし・配慮あり）情報入力シート'!AF:AF,'発達障害（診断書なし・配慮あり）情報入力シート'!BC28,1))</f>
        <v/>
      </c>
      <c r="W127" s="1297"/>
      <c r="X127" s="1297" t="str">
        <f>IF('発達障害（診断書なし・配慮あり）情報入力シート'!BE28="","",INDEX('発達障害（診断書なし・配慮あり）情報入力シート'!AH:AH,'発達障害（診断書なし・配慮あり）情報入力シート'!BE28,1))</f>
        <v/>
      </c>
      <c r="Y127" s="1297"/>
      <c r="Z127" s="1297" t="str">
        <f>IF('発達障害（診断書なし・配慮あり）情報入力シート'!BG28="","",INDEX('発達障害（診断書なし・配慮あり）情報入力シート'!AJ:AJ,'発達障害（診断書なし・配慮あり）情報入力シート'!BG28,1))</f>
        <v/>
      </c>
      <c r="AA127" s="1297"/>
    </row>
    <row r="128" spans="1:27" s="44" customFormat="1" ht="15" x14ac:dyDescent="0.4">
      <c r="A128" s="196">
        <v>5</v>
      </c>
      <c r="B128" s="1297" t="str">
        <f>IF('※集計※発達障害（診断書無・配慮有）情報入力シート'!D29="","",INDEX('発達障害（診断書なし・配慮あり）情報入力シート'!G:G,'※集計※発達障害（診断書無・配慮有）情報入力シート'!D29,1))</f>
        <v/>
      </c>
      <c r="C128" s="1297"/>
      <c r="D128" s="1297" t="str">
        <f>IF('※集計※発達障害（診断書無・配慮有）情報入力シート'!D29="","",INDEX('発達障害（診断書なし・配慮あり）情報入力シート'!AQ:AQ,'※集計※発達障害（診断書無・配慮有）情報入力シート'!D29,1))</f>
        <v/>
      </c>
      <c r="E128" s="1297"/>
      <c r="F128" s="1297" t="str">
        <f>IF('発達障害（診断書なし・配慮あり）情報入力シート'!R29="","",INDEX('発達障害（診断書なし・配慮あり）情報入力シート'!K:K,'発達障害（診断書なし・配慮あり）情報入力シート'!R29,1))</f>
        <v/>
      </c>
      <c r="G128" s="1297"/>
      <c r="H128" s="1297" t="e">
        <f>IF('発達障害（診断書なし・配慮あり）情報入力シート'!#REF!="","",INDEX('発達障害（診断書なし・配慮あり）情報入力シート'!M:M,'発達障害（診断書なし・配慮あり）情報入力シート'!#REF!,1))</f>
        <v>#REF!</v>
      </c>
      <c r="I128" s="1297"/>
      <c r="J128" s="1297" t="str">
        <f>IF('発達障害（診断書なし・配慮あり）情報入力シート'!AS29="","",INDEX('発達障害（診断書なし・配慮あり）情報入力シート'!T:T,'発達障害（診断書なし・配慮あり）情報入力シート'!AS29,1))</f>
        <v/>
      </c>
      <c r="K128" s="1297"/>
      <c r="L128" s="1297" t="e">
        <f>IF('発達障害（診断書なし・配慮あり）情報入力シート'!#REF!="","",INDEX('発達障害（診断書なし・配慮あり）情報入力シート'!V:V,'発達障害（診断書なし・配慮あり）情報入力シート'!#REF!,1))</f>
        <v>#REF!</v>
      </c>
      <c r="M128" s="1297"/>
      <c r="N128" s="1297" t="str">
        <f>IF('発達障害（診断書なし・配慮あり）情報入力シート'!AV29="","",INDEX('発達障害（診断書なし・配慮あり）情報入力シート'!X:X,'発達障害（診断書なし・配慮あり）情報入力シート'!AV29,1))</f>
        <v/>
      </c>
      <c r="O128" s="1297"/>
      <c r="P128" s="1297" t="str">
        <f>IF('発達障害（診断書なし・配慮あり）情報入力シート'!AX29="","",INDEX('発達障害（診断書なし・配慮あり）情報入力シート'!Z:Z,'発達障害（診断書なし・配慮あり）情報入力シート'!AX29,1))</f>
        <v/>
      </c>
      <c r="Q128" s="1297"/>
      <c r="R128" s="1297" t="str">
        <f>IF('発達障害（診断書なし・配慮あり）情報入力シート'!AY29="","",INDEX('発達障害（診断書なし・配慮あり）情報入力シート'!AB:AB,'発達障害（診断書なし・配慮あり）情報入力シート'!AY29,1))</f>
        <v/>
      </c>
      <c r="S128" s="1297"/>
      <c r="T128" s="1297" t="str">
        <f>IF('発達障害（診断書なし・配慮あり）情報入力シート'!BA29="","",INDEX('発達障害（診断書なし・配慮あり）情報入力シート'!AD:AD,'発達障害（診断書なし・配慮あり）情報入力シート'!BA29,1))</f>
        <v/>
      </c>
      <c r="U128" s="1297"/>
      <c r="V128" s="1297" t="str">
        <f>IF('発達障害（診断書なし・配慮あり）情報入力シート'!BC29="","",INDEX('発達障害（診断書なし・配慮あり）情報入力シート'!AF:AF,'発達障害（診断書なし・配慮あり）情報入力シート'!BC29,1))</f>
        <v/>
      </c>
      <c r="W128" s="1297"/>
      <c r="X128" s="1297" t="str">
        <f>IF('発達障害（診断書なし・配慮あり）情報入力シート'!BE29="","",INDEX('発達障害（診断書なし・配慮あり）情報入力シート'!AH:AH,'発達障害（診断書なし・配慮あり）情報入力シート'!BE29,1))</f>
        <v/>
      </c>
      <c r="Y128" s="1297"/>
      <c r="Z128" s="1297" t="str">
        <f>IF('発達障害（診断書なし・配慮あり）情報入力シート'!BG29="","",INDEX('発達障害（診断書なし・配慮あり）情報入力シート'!AJ:AJ,'発達障害（診断書なし・配慮あり）情報入力シート'!BG29,1))</f>
        <v/>
      </c>
      <c r="AA128" s="1297"/>
    </row>
    <row r="129" spans="1:27" s="44" customFormat="1" ht="15" x14ac:dyDescent="0.4">
      <c r="A129" s="196">
        <v>6</v>
      </c>
      <c r="B129" s="1297" t="str">
        <f>IF('※集計※発達障害（診断書無・配慮有）情報入力シート'!D30="","",INDEX('発達障害（診断書なし・配慮あり）情報入力シート'!G:G,'※集計※発達障害（診断書無・配慮有）情報入力シート'!D30,1))</f>
        <v/>
      </c>
      <c r="C129" s="1297"/>
      <c r="D129" s="1297" t="str">
        <f>IF('※集計※発達障害（診断書無・配慮有）情報入力シート'!D30="","",INDEX('発達障害（診断書なし・配慮あり）情報入力シート'!AQ:AQ,'※集計※発達障害（診断書無・配慮有）情報入力シート'!D30,1))</f>
        <v/>
      </c>
      <c r="E129" s="1297"/>
      <c r="F129" s="1297" t="str">
        <f>IF('発達障害（診断書なし・配慮あり）情報入力シート'!R30="","",INDEX('発達障害（診断書なし・配慮あり）情報入力シート'!K:K,'発達障害（診断書なし・配慮あり）情報入力シート'!R30,1))</f>
        <v/>
      </c>
      <c r="G129" s="1297"/>
      <c r="H129" s="1297" t="e">
        <f>IF('発達障害（診断書なし・配慮あり）情報入力シート'!#REF!="","",INDEX('発達障害（診断書なし・配慮あり）情報入力シート'!M:M,'発達障害（診断書なし・配慮あり）情報入力シート'!#REF!,1))</f>
        <v>#REF!</v>
      </c>
      <c r="I129" s="1297"/>
      <c r="J129" s="1297" t="str">
        <f>IF('発達障害（診断書なし・配慮あり）情報入力シート'!AS30="","",INDEX('発達障害（診断書なし・配慮あり）情報入力シート'!T:T,'発達障害（診断書なし・配慮あり）情報入力シート'!AS30,1))</f>
        <v/>
      </c>
      <c r="K129" s="1297"/>
      <c r="L129" s="1297" t="e">
        <f>IF('発達障害（診断書なし・配慮あり）情報入力シート'!#REF!="","",INDEX('発達障害（診断書なし・配慮あり）情報入力シート'!V:V,'発達障害（診断書なし・配慮あり）情報入力シート'!#REF!,1))</f>
        <v>#REF!</v>
      </c>
      <c r="M129" s="1297"/>
      <c r="N129" s="1297" t="str">
        <f>IF('発達障害（診断書なし・配慮あり）情報入力シート'!AV30="","",INDEX('発達障害（診断書なし・配慮あり）情報入力シート'!X:X,'発達障害（診断書なし・配慮あり）情報入力シート'!AV30,1))</f>
        <v/>
      </c>
      <c r="O129" s="1297"/>
      <c r="P129" s="1297" t="str">
        <f>IF('発達障害（診断書なし・配慮あり）情報入力シート'!AX30="","",INDEX('発達障害（診断書なし・配慮あり）情報入力シート'!Z:Z,'発達障害（診断書なし・配慮あり）情報入力シート'!AX30,1))</f>
        <v/>
      </c>
      <c r="Q129" s="1297"/>
      <c r="R129" s="1297" t="str">
        <f>IF('発達障害（診断書なし・配慮あり）情報入力シート'!AY30="","",INDEX('発達障害（診断書なし・配慮あり）情報入力シート'!AB:AB,'発達障害（診断書なし・配慮あり）情報入力シート'!AY30,1))</f>
        <v/>
      </c>
      <c r="S129" s="1297"/>
      <c r="T129" s="1297" t="str">
        <f>IF('発達障害（診断書なし・配慮あり）情報入力シート'!BA30="","",INDEX('発達障害（診断書なし・配慮あり）情報入力シート'!AD:AD,'発達障害（診断書なし・配慮あり）情報入力シート'!BA30,1))</f>
        <v/>
      </c>
      <c r="U129" s="1297"/>
      <c r="V129" s="1297" t="str">
        <f>IF('発達障害（診断書なし・配慮あり）情報入力シート'!BC30="","",INDEX('発達障害（診断書なし・配慮あり）情報入力シート'!AF:AF,'発達障害（診断書なし・配慮あり）情報入力シート'!BC30,1))</f>
        <v/>
      </c>
      <c r="W129" s="1297"/>
      <c r="X129" s="1297" t="str">
        <f>IF('発達障害（診断書なし・配慮あり）情報入力シート'!BE30="","",INDEX('発達障害（診断書なし・配慮あり）情報入力シート'!AH:AH,'発達障害（診断書なし・配慮あり）情報入力シート'!BE30,1))</f>
        <v/>
      </c>
      <c r="Y129" s="1297"/>
      <c r="Z129" s="1297" t="str">
        <f>IF('発達障害（診断書なし・配慮あり）情報入力シート'!BG30="","",INDEX('発達障害（診断書なし・配慮あり）情報入力シート'!AJ:AJ,'発達障害（診断書なし・配慮あり）情報入力シート'!BG30,1))</f>
        <v/>
      </c>
      <c r="AA129" s="1297"/>
    </row>
    <row r="130" spans="1:27" s="44" customFormat="1" ht="15" x14ac:dyDescent="0.4">
      <c r="A130" s="196">
        <v>7</v>
      </c>
      <c r="B130" s="1297" t="str">
        <f>IF('※集計※発達障害（診断書無・配慮有）情報入力シート'!D31="","",INDEX('発達障害（診断書なし・配慮あり）情報入力シート'!G:G,'※集計※発達障害（診断書無・配慮有）情報入力シート'!D31,1))</f>
        <v/>
      </c>
      <c r="C130" s="1297"/>
      <c r="D130" s="1297" t="str">
        <f>IF('※集計※発達障害（診断書無・配慮有）情報入力シート'!D31="","",INDEX('発達障害（診断書なし・配慮あり）情報入力シート'!AQ:AQ,'※集計※発達障害（診断書無・配慮有）情報入力シート'!D31,1))</f>
        <v/>
      </c>
      <c r="E130" s="1297"/>
      <c r="F130" s="1297" t="str">
        <f>IF('発達障害（診断書なし・配慮あり）情報入力シート'!R31="","",INDEX('発達障害（診断書なし・配慮あり）情報入力シート'!K:K,'発達障害（診断書なし・配慮あり）情報入力シート'!R31,1))</f>
        <v/>
      </c>
      <c r="G130" s="1297"/>
      <c r="H130" s="1297" t="e">
        <f>IF('発達障害（診断書なし・配慮あり）情報入力シート'!#REF!="","",INDEX('発達障害（診断書なし・配慮あり）情報入力シート'!M:M,'発達障害（診断書なし・配慮あり）情報入力シート'!#REF!,1))</f>
        <v>#REF!</v>
      </c>
      <c r="I130" s="1297"/>
      <c r="J130" s="1297" t="str">
        <f>IF('発達障害（診断書なし・配慮あり）情報入力シート'!AS31="","",INDEX('発達障害（診断書なし・配慮あり）情報入力シート'!T:T,'発達障害（診断書なし・配慮あり）情報入力シート'!AS31,1))</f>
        <v/>
      </c>
      <c r="K130" s="1297"/>
      <c r="L130" s="1297" t="e">
        <f>IF('発達障害（診断書なし・配慮あり）情報入力シート'!#REF!="","",INDEX('発達障害（診断書なし・配慮あり）情報入力シート'!V:V,'発達障害（診断書なし・配慮あり）情報入力シート'!#REF!,1))</f>
        <v>#REF!</v>
      </c>
      <c r="M130" s="1297"/>
      <c r="N130" s="1297" t="str">
        <f>IF('発達障害（診断書なし・配慮あり）情報入力シート'!AV31="","",INDEX('発達障害（診断書なし・配慮あり）情報入力シート'!X:X,'発達障害（診断書なし・配慮あり）情報入力シート'!AV31,1))</f>
        <v/>
      </c>
      <c r="O130" s="1297"/>
      <c r="P130" s="1297" t="str">
        <f>IF('発達障害（診断書なし・配慮あり）情報入力シート'!AX31="","",INDEX('発達障害（診断書なし・配慮あり）情報入力シート'!Z:Z,'発達障害（診断書なし・配慮あり）情報入力シート'!AX31,1))</f>
        <v/>
      </c>
      <c r="Q130" s="1297"/>
      <c r="R130" s="1297" t="str">
        <f>IF('発達障害（診断書なし・配慮あり）情報入力シート'!AY31="","",INDEX('発達障害（診断書なし・配慮あり）情報入力シート'!AB:AB,'発達障害（診断書なし・配慮あり）情報入力シート'!AY31,1))</f>
        <v/>
      </c>
      <c r="S130" s="1297"/>
      <c r="T130" s="1297" t="str">
        <f>IF('発達障害（診断書なし・配慮あり）情報入力シート'!BA31="","",INDEX('発達障害（診断書なし・配慮あり）情報入力シート'!AD:AD,'発達障害（診断書なし・配慮あり）情報入力シート'!BA31,1))</f>
        <v/>
      </c>
      <c r="U130" s="1297"/>
      <c r="V130" s="1297" t="str">
        <f>IF('発達障害（診断書なし・配慮あり）情報入力シート'!BC31="","",INDEX('発達障害（診断書なし・配慮あり）情報入力シート'!AF:AF,'発達障害（診断書なし・配慮あり）情報入力シート'!BC31,1))</f>
        <v/>
      </c>
      <c r="W130" s="1297"/>
      <c r="X130" s="1297" t="str">
        <f>IF('発達障害（診断書なし・配慮あり）情報入力シート'!BE31="","",INDEX('発達障害（診断書なし・配慮あり）情報入力シート'!AH:AH,'発達障害（診断書なし・配慮あり）情報入力シート'!BE31,1))</f>
        <v/>
      </c>
      <c r="Y130" s="1297"/>
      <c r="Z130" s="1297" t="str">
        <f>IF('発達障害（診断書なし・配慮あり）情報入力シート'!BG31="","",INDEX('発達障害（診断書なし・配慮あり）情報入力シート'!AJ:AJ,'発達障害（診断書なし・配慮あり）情報入力シート'!BG31,1))</f>
        <v/>
      </c>
      <c r="AA130" s="1297"/>
    </row>
    <row r="131" spans="1:27" s="44" customFormat="1" ht="15" x14ac:dyDescent="0.4">
      <c r="A131" s="196">
        <v>8</v>
      </c>
      <c r="B131" s="1297" t="str">
        <f>IF('※集計※発達障害（診断書無・配慮有）情報入力シート'!D32="","",INDEX('発達障害（診断書なし・配慮あり）情報入力シート'!G:G,'※集計※発達障害（診断書無・配慮有）情報入力シート'!D32,1))</f>
        <v/>
      </c>
      <c r="C131" s="1297"/>
      <c r="D131" s="1297" t="str">
        <f>IF('※集計※発達障害（診断書無・配慮有）情報入力シート'!D32="","",INDEX('発達障害（診断書なし・配慮あり）情報入力シート'!AQ:AQ,'※集計※発達障害（診断書無・配慮有）情報入力シート'!D32,1))</f>
        <v/>
      </c>
      <c r="E131" s="1297"/>
      <c r="F131" s="1297" t="str">
        <f>IF('発達障害（診断書なし・配慮あり）情報入力シート'!R32="","",INDEX('発達障害（診断書なし・配慮あり）情報入力シート'!K:K,'発達障害（診断書なし・配慮あり）情報入力シート'!R32,1))</f>
        <v/>
      </c>
      <c r="G131" s="1297"/>
      <c r="H131" s="1297" t="e">
        <f>IF('発達障害（診断書なし・配慮あり）情報入力シート'!#REF!="","",INDEX('発達障害（診断書なし・配慮あり）情報入力シート'!M:M,'発達障害（診断書なし・配慮あり）情報入力シート'!#REF!,1))</f>
        <v>#REF!</v>
      </c>
      <c r="I131" s="1297"/>
      <c r="J131" s="1297" t="str">
        <f>IF('発達障害（診断書なし・配慮あり）情報入力シート'!AS32="","",INDEX('発達障害（診断書なし・配慮あり）情報入力シート'!T:T,'発達障害（診断書なし・配慮あり）情報入力シート'!AS32,1))</f>
        <v/>
      </c>
      <c r="K131" s="1297"/>
      <c r="L131" s="1297" t="e">
        <f>IF('発達障害（診断書なし・配慮あり）情報入力シート'!#REF!="","",INDEX('発達障害（診断書なし・配慮あり）情報入力シート'!V:V,'発達障害（診断書なし・配慮あり）情報入力シート'!#REF!,1))</f>
        <v>#REF!</v>
      </c>
      <c r="M131" s="1297"/>
      <c r="N131" s="1297" t="str">
        <f>IF('発達障害（診断書なし・配慮あり）情報入力シート'!AV32="","",INDEX('発達障害（診断書なし・配慮あり）情報入力シート'!X:X,'発達障害（診断書なし・配慮あり）情報入力シート'!AV32,1))</f>
        <v/>
      </c>
      <c r="O131" s="1297"/>
      <c r="P131" s="1297" t="str">
        <f>IF('発達障害（診断書なし・配慮あり）情報入力シート'!AX32="","",INDEX('発達障害（診断書なし・配慮あり）情報入力シート'!Z:Z,'発達障害（診断書なし・配慮あり）情報入力シート'!AX32,1))</f>
        <v/>
      </c>
      <c r="Q131" s="1297"/>
      <c r="R131" s="1297" t="str">
        <f>IF('発達障害（診断書なし・配慮あり）情報入力シート'!AY32="","",INDEX('発達障害（診断書なし・配慮あり）情報入力シート'!AB:AB,'発達障害（診断書なし・配慮あり）情報入力シート'!AY32,1))</f>
        <v/>
      </c>
      <c r="S131" s="1297"/>
      <c r="T131" s="1297" t="str">
        <f>IF('発達障害（診断書なし・配慮あり）情報入力シート'!BA32="","",INDEX('発達障害（診断書なし・配慮あり）情報入力シート'!AD:AD,'発達障害（診断書なし・配慮あり）情報入力シート'!BA32,1))</f>
        <v/>
      </c>
      <c r="U131" s="1297"/>
      <c r="V131" s="1297" t="str">
        <f>IF('発達障害（診断書なし・配慮あり）情報入力シート'!BC32="","",INDEX('発達障害（診断書なし・配慮あり）情報入力シート'!AF:AF,'発達障害（診断書なし・配慮あり）情報入力シート'!BC32,1))</f>
        <v/>
      </c>
      <c r="W131" s="1297"/>
      <c r="X131" s="1297" t="str">
        <f>IF('発達障害（診断書なし・配慮あり）情報入力シート'!BE32="","",INDEX('発達障害（診断書なし・配慮あり）情報入力シート'!AH:AH,'発達障害（診断書なし・配慮あり）情報入力シート'!BE32,1))</f>
        <v/>
      </c>
      <c r="Y131" s="1297"/>
      <c r="Z131" s="1297" t="str">
        <f>IF('発達障害（診断書なし・配慮あり）情報入力シート'!BG32="","",INDEX('発達障害（診断書なし・配慮あり）情報入力シート'!AJ:AJ,'発達障害（診断書なし・配慮あり）情報入力シート'!BG32,1))</f>
        <v/>
      </c>
      <c r="AA131" s="1297"/>
    </row>
    <row r="132" spans="1:27" s="44" customFormat="1" ht="15" x14ac:dyDescent="0.4">
      <c r="A132" s="196">
        <v>9</v>
      </c>
      <c r="B132" s="1297" t="str">
        <f>IF('※集計※発達障害（診断書無・配慮有）情報入力シート'!D33="","",INDEX('発達障害（診断書なし・配慮あり）情報入力シート'!G:G,'※集計※発達障害（診断書無・配慮有）情報入力シート'!D33,1))</f>
        <v/>
      </c>
      <c r="C132" s="1297"/>
      <c r="D132" s="1297" t="str">
        <f>IF('※集計※発達障害（診断書無・配慮有）情報入力シート'!D33="","",INDEX('発達障害（診断書なし・配慮あり）情報入力シート'!AQ:AQ,'※集計※発達障害（診断書無・配慮有）情報入力シート'!D33,1))</f>
        <v/>
      </c>
      <c r="E132" s="1297"/>
      <c r="F132" s="1297" t="str">
        <f>IF('発達障害（診断書なし・配慮あり）情報入力シート'!R33="","",INDEX('発達障害（診断書なし・配慮あり）情報入力シート'!K:K,'発達障害（診断書なし・配慮あり）情報入力シート'!R33,1))</f>
        <v/>
      </c>
      <c r="G132" s="1297"/>
      <c r="H132" s="1297" t="e">
        <f>IF('発達障害（診断書なし・配慮あり）情報入力シート'!#REF!="","",INDEX('発達障害（診断書なし・配慮あり）情報入力シート'!M:M,'発達障害（診断書なし・配慮あり）情報入力シート'!#REF!,1))</f>
        <v>#REF!</v>
      </c>
      <c r="I132" s="1297"/>
      <c r="J132" s="1297" t="str">
        <f>IF('発達障害（診断書なし・配慮あり）情報入力シート'!AS33="","",INDEX('発達障害（診断書なし・配慮あり）情報入力シート'!T:T,'発達障害（診断書なし・配慮あり）情報入力シート'!AS33,1))</f>
        <v/>
      </c>
      <c r="K132" s="1297"/>
      <c r="L132" s="1297" t="e">
        <f>IF('発達障害（診断書なし・配慮あり）情報入力シート'!#REF!="","",INDEX('発達障害（診断書なし・配慮あり）情報入力シート'!V:V,'発達障害（診断書なし・配慮あり）情報入力シート'!#REF!,1))</f>
        <v>#REF!</v>
      </c>
      <c r="M132" s="1297"/>
      <c r="N132" s="1297" t="str">
        <f>IF('発達障害（診断書なし・配慮あり）情報入力シート'!AV33="","",INDEX('発達障害（診断書なし・配慮あり）情報入力シート'!X:X,'発達障害（診断書なし・配慮あり）情報入力シート'!AV33,1))</f>
        <v/>
      </c>
      <c r="O132" s="1297"/>
      <c r="P132" s="1297" t="str">
        <f>IF('発達障害（診断書なし・配慮あり）情報入力シート'!AX33="","",INDEX('発達障害（診断書なし・配慮あり）情報入力シート'!Z:Z,'発達障害（診断書なし・配慮あり）情報入力シート'!AX33,1))</f>
        <v/>
      </c>
      <c r="Q132" s="1297"/>
      <c r="R132" s="1297" t="str">
        <f>IF('発達障害（診断書なし・配慮あり）情報入力シート'!AY33="","",INDEX('発達障害（診断書なし・配慮あり）情報入力シート'!AB:AB,'発達障害（診断書なし・配慮あり）情報入力シート'!AY33,1))</f>
        <v/>
      </c>
      <c r="S132" s="1297"/>
      <c r="T132" s="1297" t="str">
        <f>IF('発達障害（診断書なし・配慮あり）情報入力シート'!BA33="","",INDEX('発達障害（診断書なし・配慮あり）情報入力シート'!AD:AD,'発達障害（診断書なし・配慮あり）情報入力シート'!BA33,1))</f>
        <v/>
      </c>
      <c r="U132" s="1297"/>
      <c r="V132" s="1297" t="str">
        <f>IF('発達障害（診断書なし・配慮あり）情報入力シート'!BC33="","",INDEX('発達障害（診断書なし・配慮あり）情報入力シート'!AF:AF,'発達障害（診断書なし・配慮あり）情報入力シート'!BC33,1))</f>
        <v/>
      </c>
      <c r="W132" s="1297"/>
      <c r="X132" s="1297" t="str">
        <f>IF('発達障害（診断書なし・配慮あり）情報入力シート'!BE33="","",INDEX('発達障害（診断書なし・配慮あり）情報入力シート'!AH:AH,'発達障害（診断書なし・配慮あり）情報入力シート'!BE33,1))</f>
        <v/>
      </c>
      <c r="Y132" s="1297"/>
      <c r="Z132" s="1297" t="str">
        <f>IF('発達障害（診断書なし・配慮あり）情報入力シート'!BG33="","",INDEX('発達障害（診断書なし・配慮あり）情報入力シート'!AJ:AJ,'発達障害（診断書なし・配慮あり）情報入力シート'!BG33,1))</f>
        <v/>
      </c>
      <c r="AA132" s="1297"/>
    </row>
    <row r="133" spans="1:27" s="44" customFormat="1" ht="15" x14ac:dyDescent="0.4">
      <c r="A133" s="196">
        <v>10</v>
      </c>
      <c r="B133" s="1297" t="str">
        <f>IF('※集計※発達障害（診断書無・配慮有）情報入力シート'!D34="","",INDEX('発達障害（診断書なし・配慮あり）情報入力シート'!G:G,'※集計※発達障害（診断書無・配慮有）情報入力シート'!D34,1))</f>
        <v/>
      </c>
      <c r="C133" s="1297"/>
      <c r="D133" s="1297" t="str">
        <f>IF('※集計※発達障害（診断書無・配慮有）情報入力シート'!D34="","",INDEX('発達障害（診断書なし・配慮あり）情報入力シート'!AQ:AQ,'※集計※発達障害（診断書無・配慮有）情報入力シート'!D34,1))</f>
        <v/>
      </c>
      <c r="E133" s="1297"/>
      <c r="F133" s="1297" t="str">
        <f>IF('発達障害（診断書なし・配慮あり）情報入力シート'!R34="","",INDEX('発達障害（診断書なし・配慮あり）情報入力シート'!K:K,'発達障害（診断書なし・配慮あり）情報入力シート'!R34,1))</f>
        <v/>
      </c>
      <c r="G133" s="1297"/>
      <c r="H133" s="1297" t="e">
        <f>IF('発達障害（診断書なし・配慮あり）情報入力シート'!#REF!="","",INDEX('発達障害（診断書なし・配慮あり）情報入力シート'!M:M,'発達障害（診断書なし・配慮あり）情報入力シート'!#REF!,1))</f>
        <v>#REF!</v>
      </c>
      <c r="I133" s="1297"/>
      <c r="J133" s="1297" t="str">
        <f>IF('発達障害（診断書なし・配慮あり）情報入力シート'!AS34="","",INDEX('発達障害（診断書なし・配慮あり）情報入力シート'!T:T,'発達障害（診断書なし・配慮あり）情報入力シート'!AS34,1))</f>
        <v/>
      </c>
      <c r="K133" s="1297"/>
      <c r="L133" s="1297" t="e">
        <f>IF('発達障害（診断書なし・配慮あり）情報入力シート'!#REF!="","",INDEX('発達障害（診断書なし・配慮あり）情報入力シート'!V:V,'発達障害（診断書なし・配慮あり）情報入力シート'!#REF!,1))</f>
        <v>#REF!</v>
      </c>
      <c r="M133" s="1297"/>
      <c r="N133" s="1297" t="str">
        <f>IF('発達障害（診断書なし・配慮あり）情報入力シート'!AV34="","",INDEX('発達障害（診断書なし・配慮あり）情報入力シート'!X:X,'発達障害（診断書なし・配慮あり）情報入力シート'!AV34,1))</f>
        <v/>
      </c>
      <c r="O133" s="1297"/>
      <c r="P133" s="1297" t="str">
        <f>IF('発達障害（診断書なし・配慮あり）情報入力シート'!AX34="","",INDEX('発達障害（診断書なし・配慮あり）情報入力シート'!Z:Z,'発達障害（診断書なし・配慮あり）情報入力シート'!AX34,1))</f>
        <v/>
      </c>
      <c r="Q133" s="1297"/>
      <c r="R133" s="1297" t="str">
        <f>IF('発達障害（診断書なし・配慮あり）情報入力シート'!AY34="","",INDEX('発達障害（診断書なし・配慮あり）情報入力シート'!AB:AB,'発達障害（診断書なし・配慮あり）情報入力シート'!AY34,1))</f>
        <v/>
      </c>
      <c r="S133" s="1297"/>
      <c r="T133" s="1297" t="str">
        <f>IF('発達障害（診断書なし・配慮あり）情報入力シート'!BA34="","",INDEX('発達障害（診断書なし・配慮あり）情報入力シート'!AD:AD,'発達障害（診断書なし・配慮あり）情報入力シート'!BA34,1))</f>
        <v/>
      </c>
      <c r="U133" s="1297"/>
      <c r="V133" s="1297" t="str">
        <f>IF('発達障害（診断書なし・配慮あり）情報入力シート'!BC34="","",INDEX('発達障害（診断書なし・配慮あり）情報入力シート'!AF:AF,'発達障害（診断書なし・配慮あり）情報入力シート'!BC34,1))</f>
        <v/>
      </c>
      <c r="W133" s="1297"/>
      <c r="X133" s="1297" t="str">
        <f>IF('発達障害（診断書なし・配慮あり）情報入力シート'!BE34="","",INDEX('発達障害（診断書なし・配慮あり）情報入力シート'!AH:AH,'発達障害（診断書なし・配慮あり）情報入力シート'!BE34,1))</f>
        <v/>
      </c>
      <c r="Y133" s="1297"/>
      <c r="Z133" s="1297" t="str">
        <f>IF('発達障害（診断書なし・配慮あり）情報入力シート'!BG34="","",INDEX('発達障害（診断書なし・配慮あり）情報入力シート'!AJ:AJ,'発達障害（診断書なし・配慮あり）情報入力シート'!BG34,1))</f>
        <v/>
      </c>
      <c r="AA133" s="1297"/>
    </row>
    <row r="134" spans="1:27" s="44" customFormat="1" ht="15" x14ac:dyDescent="0.4">
      <c r="A134" s="196">
        <v>11</v>
      </c>
      <c r="B134" s="1297" t="str">
        <f>IF('※集計※発達障害（診断書無・配慮有）情報入力シート'!D35="","",INDEX('発達障害（診断書なし・配慮あり）情報入力シート'!G:G,'※集計※発達障害（診断書無・配慮有）情報入力シート'!D35,1))</f>
        <v/>
      </c>
      <c r="C134" s="1297"/>
      <c r="D134" s="1297" t="str">
        <f>IF('※集計※発達障害（診断書無・配慮有）情報入力シート'!D35="","",INDEX('発達障害（診断書なし・配慮あり）情報入力シート'!AQ:AQ,'※集計※発達障害（診断書無・配慮有）情報入力シート'!D35,1))</f>
        <v/>
      </c>
      <c r="E134" s="1297"/>
      <c r="F134" s="1297" t="str">
        <f>IF('発達障害（診断書なし・配慮あり）情報入力シート'!R35="","",INDEX('発達障害（診断書なし・配慮あり）情報入力シート'!K:K,'発達障害（診断書なし・配慮あり）情報入力シート'!R35,1))</f>
        <v/>
      </c>
      <c r="G134" s="1297"/>
      <c r="H134" s="1297" t="e">
        <f>IF('発達障害（診断書なし・配慮あり）情報入力シート'!#REF!="","",INDEX('発達障害（診断書なし・配慮あり）情報入力シート'!M:M,'発達障害（診断書なし・配慮あり）情報入力シート'!#REF!,1))</f>
        <v>#REF!</v>
      </c>
      <c r="I134" s="1297"/>
      <c r="J134" s="1297" t="str">
        <f>IF('発達障害（診断書なし・配慮あり）情報入力シート'!AS35="","",INDEX('発達障害（診断書なし・配慮あり）情報入力シート'!T:T,'発達障害（診断書なし・配慮あり）情報入力シート'!AS35,1))</f>
        <v/>
      </c>
      <c r="K134" s="1297"/>
      <c r="L134" s="1297" t="e">
        <f>IF('発達障害（診断書なし・配慮あり）情報入力シート'!#REF!="","",INDEX('発達障害（診断書なし・配慮あり）情報入力シート'!V:V,'発達障害（診断書なし・配慮あり）情報入力シート'!#REF!,1))</f>
        <v>#REF!</v>
      </c>
      <c r="M134" s="1297"/>
      <c r="N134" s="1297" t="str">
        <f>IF('発達障害（診断書なし・配慮あり）情報入力シート'!AV35="","",INDEX('発達障害（診断書なし・配慮あり）情報入力シート'!X:X,'発達障害（診断書なし・配慮あり）情報入力シート'!AV35,1))</f>
        <v/>
      </c>
      <c r="O134" s="1297"/>
      <c r="P134" s="1297" t="str">
        <f>IF('発達障害（診断書なし・配慮あり）情報入力シート'!AX35="","",INDEX('発達障害（診断書なし・配慮あり）情報入力シート'!Z:Z,'発達障害（診断書なし・配慮あり）情報入力シート'!AX35,1))</f>
        <v/>
      </c>
      <c r="Q134" s="1297"/>
      <c r="R134" s="1297" t="str">
        <f>IF('発達障害（診断書なし・配慮あり）情報入力シート'!AY35="","",INDEX('発達障害（診断書なし・配慮あり）情報入力シート'!AB:AB,'発達障害（診断書なし・配慮あり）情報入力シート'!AY35,1))</f>
        <v/>
      </c>
      <c r="S134" s="1297"/>
      <c r="T134" s="1297" t="str">
        <f>IF('発達障害（診断書なし・配慮あり）情報入力シート'!BA35="","",INDEX('発達障害（診断書なし・配慮あり）情報入力シート'!AD:AD,'発達障害（診断書なし・配慮あり）情報入力シート'!BA35,1))</f>
        <v/>
      </c>
      <c r="U134" s="1297"/>
      <c r="V134" s="1297" t="str">
        <f>IF('発達障害（診断書なし・配慮あり）情報入力シート'!BC35="","",INDEX('発達障害（診断書なし・配慮あり）情報入力シート'!AF:AF,'発達障害（診断書なし・配慮あり）情報入力シート'!BC35,1))</f>
        <v/>
      </c>
      <c r="W134" s="1297"/>
      <c r="X134" s="1297" t="str">
        <f>IF('発達障害（診断書なし・配慮あり）情報入力シート'!BE35="","",INDEX('発達障害（診断書なし・配慮あり）情報入力シート'!AH:AH,'発達障害（診断書なし・配慮あり）情報入力シート'!BE35,1))</f>
        <v/>
      </c>
      <c r="Y134" s="1297"/>
      <c r="Z134" s="1297" t="str">
        <f>IF('発達障害（診断書なし・配慮あり）情報入力シート'!BG35="","",INDEX('発達障害（診断書なし・配慮あり）情報入力シート'!AJ:AJ,'発達障害（診断書なし・配慮あり）情報入力シート'!BG35,1))</f>
        <v/>
      </c>
      <c r="AA134" s="1297"/>
    </row>
    <row r="135" spans="1:27" s="44" customFormat="1" ht="15" x14ac:dyDescent="0.4">
      <c r="A135" s="196">
        <v>12</v>
      </c>
      <c r="B135" s="1297" t="str">
        <f>IF('※集計※発達障害（診断書無・配慮有）情報入力シート'!D36="","",INDEX('発達障害（診断書なし・配慮あり）情報入力シート'!G:G,'※集計※発達障害（診断書無・配慮有）情報入力シート'!D36,1))</f>
        <v/>
      </c>
      <c r="C135" s="1297"/>
      <c r="D135" s="1297" t="str">
        <f>IF('※集計※発達障害（診断書無・配慮有）情報入力シート'!D36="","",INDEX('発達障害（診断書なし・配慮あり）情報入力シート'!AQ:AQ,'※集計※発達障害（診断書無・配慮有）情報入力シート'!D36,1))</f>
        <v/>
      </c>
      <c r="E135" s="1297"/>
      <c r="F135" s="1297" t="str">
        <f>IF('発達障害（診断書なし・配慮あり）情報入力シート'!R36="","",INDEX('発達障害（診断書なし・配慮あり）情報入力シート'!K:K,'発達障害（診断書なし・配慮あり）情報入力シート'!R36,1))</f>
        <v/>
      </c>
      <c r="G135" s="1297"/>
      <c r="H135" s="1297" t="e">
        <f>IF('発達障害（診断書なし・配慮あり）情報入力シート'!#REF!="","",INDEX('発達障害（診断書なし・配慮あり）情報入力シート'!M:M,'発達障害（診断書なし・配慮あり）情報入力シート'!#REF!,1))</f>
        <v>#REF!</v>
      </c>
      <c r="I135" s="1297"/>
      <c r="J135" s="1297" t="str">
        <f>IF('発達障害（診断書なし・配慮あり）情報入力シート'!AS36="","",INDEX('発達障害（診断書なし・配慮あり）情報入力シート'!T:T,'発達障害（診断書なし・配慮あり）情報入力シート'!AS36,1))</f>
        <v/>
      </c>
      <c r="K135" s="1297"/>
      <c r="L135" s="1297" t="e">
        <f>IF('発達障害（診断書なし・配慮あり）情報入力シート'!#REF!="","",INDEX('発達障害（診断書なし・配慮あり）情報入力シート'!V:V,'発達障害（診断書なし・配慮あり）情報入力シート'!#REF!,1))</f>
        <v>#REF!</v>
      </c>
      <c r="M135" s="1297"/>
      <c r="N135" s="1297" t="str">
        <f>IF('発達障害（診断書なし・配慮あり）情報入力シート'!AV36="","",INDEX('発達障害（診断書なし・配慮あり）情報入力シート'!X:X,'発達障害（診断書なし・配慮あり）情報入力シート'!AV36,1))</f>
        <v/>
      </c>
      <c r="O135" s="1297"/>
      <c r="P135" s="1297" t="str">
        <f>IF('発達障害（診断書なし・配慮あり）情報入力シート'!AX36="","",INDEX('発達障害（診断書なし・配慮あり）情報入力シート'!Z:Z,'発達障害（診断書なし・配慮あり）情報入力シート'!AX36,1))</f>
        <v/>
      </c>
      <c r="Q135" s="1297"/>
      <c r="R135" s="1297" t="str">
        <f>IF('発達障害（診断書なし・配慮あり）情報入力シート'!AY36="","",INDEX('発達障害（診断書なし・配慮あり）情報入力シート'!AB:AB,'発達障害（診断書なし・配慮あり）情報入力シート'!AY36,1))</f>
        <v/>
      </c>
      <c r="S135" s="1297"/>
      <c r="T135" s="1297" t="str">
        <f>IF('発達障害（診断書なし・配慮あり）情報入力シート'!BA36="","",INDEX('発達障害（診断書なし・配慮あり）情報入力シート'!AD:AD,'発達障害（診断書なし・配慮あり）情報入力シート'!BA36,1))</f>
        <v/>
      </c>
      <c r="U135" s="1297"/>
      <c r="V135" s="1297" t="str">
        <f>IF('発達障害（診断書なし・配慮あり）情報入力シート'!BC36="","",INDEX('発達障害（診断書なし・配慮あり）情報入力シート'!AF:AF,'発達障害（診断書なし・配慮あり）情報入力シート'!BC36,1))</f>
        <v/>
      </c>
      <c r="W135" s="1297"/>
      <c r="X135" s="1297" t="str">
        <f>IF('発達障害（診断書なし・配慮あり）情報入力シート'!BE36="","",INDEX('発達障害（診断書なし・配慮あり）情報入力シート'!AH:AH,'発達障害（診断書なし・配慮あり）情報入力シート'!BE36,1))</f>
        <v/>
      </c>
      <c r="Y135" s="1297"/>
      <c r="Z135" s="1297" t="str">
        <f>IF('発達障害（診断書なし・配慮あり）情報入力シート'!BG36="","",INDEX('発達障害（診断書なし・配慮あり）情報入力シート'!AJ:AJ,'発達障害（診断書なし・配慮あり）情報入力シート'!BG36,1))</f>
        <v/>
      </c>
      <c r="AA135" s="1297"/>
    </row>
    <row r="136" spans="1:27" s="44" customFormat="1" ht="15" x14ac:dyDescent="0.4">
      <c r="A136" s="196">
        <v>13</v>
      </c>
      <c r="B136" s="1297" t="str">
        <f>IF('※集計※発達障害（診断書無・配慮有）情報入力シート'!D37="","",INDEX('発達障害（診断書なし・配慮あり）情報入力シート'!G:G,'※集計※発達障害（診断書無・配慮有）情報入力シート'!D37,1))</f>
        <v/>
      </c>
      <c r="C136" s="1297"/>
      <c r="D136" s="1297" t="str">
        <f>IF('※集計※発達障害（診断書無・配慮有）情報入力シート'!D37="","",INDEX('発達障害（診断書なし・配慮あり）情報入力シート'!AQ:AQ,'※集計※発達障害（診断書無・配慮有）情報入力シート'!D37,1))</f>
        <v/>
      </c>
      <c r="E136" s="1297"/>
      <c r="F136" s="1297" t="str">
        <f>IF('発達障害（診断書なし・配慮あり）情報入力シート'!R37="","",INDEX('発達障害（診断書なし・配慮あり）情報入力シート'!K:K,'発達障害（診断書なし・配慮あり）情報入力シート'!R37,1))</f>
        <v/>
      </c>
      <c r="G136" s="1297"/>
      <c r="H136" s="1297" t="e">
        <f>IF('発達障害（診断書なし・配慮あり）情報入力シート'!#REF!="","",INDEX('発達障害（診断書なし・配慮あり）情報入力シート'!M:M,'発達障害（診断書なし・配慮あり）情報入力シート'!#REF!,1))</f>
        <v>#REF!</v>
      </c>
      <c r="I136" s="1297"/>
      <c r="J136" s="1297" t="str">
        <f>IF('発達障害（診断書なし・配慮あり）情報入力シート'!AS37="","",INDEX('発達障害（診断書なし・配慮あり）情報入力シート'!T:T,'発達障害（診断書なし・配慮あり）情報入力シート'!AS37,1))</f>
        <v/>
      </c>
      <c r="K136" s="1297"/>
      <c r="L136" s="1297" t="e">
        <f>IF('発達障害（診断書なし・配慮あり）情報入力シート'!#REF!="","",INDEX('発達障害（診断書なし・配慮あり）情報入力シート'!V:V,'発達障害（診断書なし・配慮あり）情報入力シート'!#REF!,1))</f>
        <v>#REF!</v>
      </c>
      <c r="M136" s="1297"/>
      <c r="N136" s="1297" t="str">
        <f>IF('発達障害（診断書なし・配慮あり）情報入力シート'!AV37="","",INDEX('発達障害（診断書なし・配慮あり）情報入力シート'!X:X,'発達障害（診断書なし・配慮あり）情報入力シート'!AV37,1))</f>
        <v/>
      </c>
      <c r="O136" s="1297"/>
      <c r="P136" s="1297" t="str">
        <f>IF('発達障害（診断書なし・配慮あり）情報入力シート'!AX37="","",INDEX('発達障害（診断書なし・配慮あり）情報入力シート'!Z:Z,'発達障害（診断書なし・配慮あり）情報入力シート'!AX37,1))</f>
        <v/>
      </c>
      <c r="Q136" s="1297"/>
      <c r="R136" s="1297" t="str">
        <f>IF('発達障害（診断書なし・配慮あり）情報入力シート'!AY37="","",INDEX('発達障害（診断書なし・配慮あり）情報入力シート'!AB:AB,'発達障害（診断書なし・配慮あり）情報入力シート'!AY37,1))</f>
        <v/>
      </c>
      <c r="S136" s="1297"/>
      <c r="T136" s="1297" t="str">
        <f>IF('発達障害（診断書なし・配慮あり）情報入力シート'!BA37="","",INDEX('発達障害（診断書なし・配慮あり）情報入力シート'!AD:AD,'発達障害（診断書なし・配慮あり）情報入力シート'!BA37,1))</f>
        <v/>
      </c>
      <c r="U136" s="1297"/>
      <c r="V136" s="1297" t="str">
        <f>IF('発達障害（診断書なし・配慮あり）情報入力シート'!BC37="","",INDEX('発達障害（診断書なし・配慮あり）情報入力シート'!AF:AF,'発達障害（診断書なし・配慮あり）情報入力シート'!BC37,1))</f>
        <v/>
      </c>
      <c r="W136" s="1297"/>
      <c r="X136" s="1297" t="str">
        <f>IF('発達障害（診断書なし・配慮あり）情報入力シート'!BE37="","",INDEX('発達障害（診断書なし・配慮あり）情報入力シート'!AH:AH,'発達障害（診断書なし・配慮あり）情報入力シート'!BE37,1))</f>
        <v/>
      </c>
      <c r="Y136" s="1297"/>
      <c r="Z136" s="1297" t="str">
        <f>IF('発達障害（診断書なし・配慮あり）情報入力シート'!BG37="","",INDEX('発達障害（診断書なし・配慮あり）情報入力シート'!AJ:AJ,'発達障害（診断書なし・配慮あり）情報入力シート'!BG37,1))</f>
        <v/>
      </c>
      <c r="AA136" s="1297"/>
    </row>
    <row r="137" spans="1:27" s="44" customFormat="1" ht="15" x14ac:dyDescent="0.4">
      <c r="A137" s="196">
        <v>14</v>
      </c>
      <c r="B137" s="1297" t="str">
        <f>IF('※集計※発達障害（診断書無・配慮有）情報入力シート'!D38="","",INDEX('発達障害（診断書なし・配慮あり）情報入力シート'!G:G,'※集計※発達障害（診断書無・配慮有）情報入力シート'!D38,1))</f>
        <v/>
      </c>
      <c r="C137" s="1297"/>
      <c r="D137" s="1297" t="str">
        <f>IF('※集計※発達障害（診断書無・配慮有）情報入力シート'!D38="","",INDEX('発達障害（診断書なし・配慮あり）情報入力シート'!AQ:AQ,'※集計※発達障害（診断書無・配慮有）情報入力シート'!D38,1))</f>
        <v/>
      </c>
      <c r="E137" s="1297"/>
      <c r="F137" s="1297" t="str">
        <f>IF('発達障害（診断書なし・配慮あり）情報入力シート'!R38="","",INDEX('発達障害（診断書なし・配慮あり）情報入力シート'!K:K,'発達障害（診断書なし・配慮あり）情報入力シート'!R38,1))</f>
        <v/>
      </c>
      <c r="G137" s="1297"/>
      <c r="H137" s="1297" t="e">
        <f>IF('発達障害（診断書なし・配慮あり）情報入力シート'!#REF!="","",INDEX('発達障害（診断書なし・配慮あり）情報入力シート'!M:M,'発達障害（診断書なし・配慮あり）情報入力シート'!#REF!,1))</f>
        <v>#REF!</v>
      </c>
      <c r="I137" s="1297"/>
      <c r="J137" s="1297" t="str">
        <f>IF('発達障害（診断書なし・配慮あり）情報入力シート'!AS38="","",INDEX('発達障害（診断書なし・配慮あり）情報入力シート'!T:T,'発達障害（診断書なし・配慮あり）情報入力シート'!AS38,1))</f>
        <v/>
      </c>
      <c r="K137" s="1297"/>
      <c r="L137" s="1297" t="e">
        <f>IF('発達障害（診断書なし・配慮あり）情報入力シート'!#REF!="","",INDEX('発達障害（診断書なし・配慮あり）情報入力シート'!V:V,'発達障害（診断書なし・配慮あり）情報入力シート'!#REF!,1))</f>
        <v>#REF!</v>
      </c>
      <c r="M137" s="1297"/>
      <c r="N137" s="1297" t="str">
        <f>IF('発達障害（診断書なし・配慮あり）情報入力シート'!AV38="","",INDEX('発達障害（診断書なし・配慮あり）情報入力シート'!X:X,'発達障害（診断書なし・配慮あり）情報入力シート'!AV38,1))</f>
        <v/>
      </c>
      <c r="O137" s="1297"/>
      <c r="P137" s="1297" t="str">
        <f>IF('発達障害（診断書なし・配慮あり）情報入力シート'!AX38="","",INDEX('発達障害（診断書なし・配慮あり）情報入力シート'!Z:Z,'発達障害（診断書なし・配慮あり）情報入力シート'!AX38,1))</f>
        <v/>
      </c>
      <c r="Q137" s="1297"/>
      <c r="R137" s="1297" t="str">
        <f>IF('発達障害（診断書なし・配慮あり）情報入力シート'!AY38="","",INDEX('発達障害（診断書なし・配慮あり）情報入力シート'!AB:AB,'発達障害（診断書なし・配慮あり）情報入力シート'!AY38,1))</f>
        <v/>
      </c>
      <c r="S137" s="1297"/>
      <c r="T137" s="1297" t="str">
        <f>IF('発達障害（診断書なし・配慮あり）情報入力シート'!BA38="","",INDEX('発達障害（診断書なし・配慮あり）情報入力シート'!AD:AD,'発達障害（診断書なし・配慮あり）情報入力シート'!BA38,1))</f>
        <v/>
      </c>
      <c r="U137" s="1297"/>
      <c r="V137" s="1297" t="str">
        <f>IF('発達障害（診断書なし・配慮あり）情報入力シート'!BC38="","",INDEX('発達障害（診断書なし・配慮あり）情報入力シート'!AF:AF,'発達障害（診断書なし・配慮あり）情報入力シート'!BC38,1))</f>
        <v/>
      </c>
      <c r="W137" s="1297"/>
      <c r="X137" s="1297" t="str">
        <f>IF('発達障害（診断書なし・配慮あり）情報入力シート'!BE38="","",INDEX('発達障害（診断書なし・配慮あり）情報入力シート'!AH:AH,'発達障害（診断書なし・配慮あり）情報入力シート'!BE38,1))</f>
        <v/>
      </c>
      <c r="Y137" s="1297"/>
      <c r="Z137" s="1297" t="str">
        <f>IF('発達障害（診断書なし・配慮あり）情報入力シート'!BG38="","",INDEX('発達障害（診断書なし・配慮あり）情報入力シート'!AJ:AJ,'発達障害（診断書なし・配慮あり）情報入力シート'!BG38,1))</f>
        <v/>
      </c>
      <c r="AA137" s="1297"/>
    </row>
    <row r="138" spans="1:27" s="44" customFormat="1" ht="15" x14ac:dyDescent="0.4">
      <c r="A138" s="196">
        <v>15</v>
      </c>
      <c r="B138" s="1297" t="str">
        <f>IF('※集計※発達障害（診断書無・配慮有）情報入力シート'!D39="","",INDEX('発達障害（診断書なし・配慮あり）情報入力シート'!G:G,'※集計※発達障害（診断書無・配慮有）情報入力シート'!D39,1))</f>
        <v/>
      </c>
      <c r="C138" s="1297"/>
      <c r="D138" s="1297" t="str">
        <f>IF('※集計※発達障害（診断書無・配慮有）情報入力シート'!D39="","",INDEX('発達障害（診断書なし・配慮あり）情報入力シート'!AQ:AQ,'※集計※発達障害（診断書無・配慮有）情報入力シート'!D39,1))</f>
        <v/>
      </c>
      <c r="E138" s="1297"/>
      <c r="F138" s="1297" t="str">
        <f>IF('発達障害（診断書なし・配慮あり）情報入力シート'!R39="","",INDEX('発達障害（診断書なし・配慮あり）情報入力シート'!K:K,'発達障害（診断書なし・配慮あり）情報入力シート'!R39,1))</f>
        <v/>
      </c>
      <c r="G138" s="1297"/>
      <c r="H138" s="1297" t="e">
        <f>IF('発達障害（診断書なし・配慮あり）情報入力シート'!#REF!="","",INDEX('発達障害（診断書なし・配慮あり）情報入力シート'!M:M,'発達障害（診断書なし・配慮あり）情報入力シート'!#REF!,1))</f>
        <v>#REF!</v>
      </c>
      <c r="I138" s="1297"/>
      <c r="J138" s="1297" t="str">
        <f>IF('発達障害（診断書なし・配慮あり）情報入力シート'!AS39="","",INDEX('発達障害（診断書なし・配慮あり）情報入力シート'!T:T,'発達障害（診断書なし・配慮あり）情報入力シート'!AS39,1))</f>
        <v/>
      </c>
      <c r="K138" s="1297"/>
      <c r="L138" s="1297" t="e">
        <f>IF('発達障害（診断書なし・配慮あり）情報入力シート'!#REF!="","",INDEX('発達障害（診断書なし・配慮あり）情報入力シート'!V:V,'発達障害（診断書なし・配慮あり）情報入力シート'!#REF!,1))</f>
        <v>#REF!</v>
      </c>
      <c r="M138" s="1297"/>
      <c r="N138" s="1297" t="str">
        <f>IF('発達障害（診断書なし・配慮あり）情報入力シート'!AV39="","",INDEX('発達障害（診断書なし・配慮あり）情報入力シート'!X:X,'発達障害（診断書なし・配慮あり）情報入力シート'!AV39,1))</f>
        <v/>
      </c>
      <c r="O138" s="1297"/>
      <c r="P138" s="1297" t="str">
        <f>IF('発達障害（診断書なし・配慮あり）情報入力シート'!AX39="","",INDEX('発達障害（診断書なし・配慮あり）情報入力シート'!Z:Z,'発達障害（診断書なし・配慮あり）情報入力シート'!AX39,1))</f>
        <v/>
      </c>
      <c r="Q138" s="1297"/>
      <c r="R138" s="1297" t="str">
        <f>IF('発達障害（診断書なし・配慮あり）情報入力シート'!AY39="","",INDEX('発達障害（診断書なし・配慮あり）情報入力シート'!AB:AB,'発達障害（診断書なし・配慮あり）情報入力シート'!AY39,1))</f>
        <v/>
      </c>
      <c r="S138" s="1297"/>
      <c r="T138" s="1297" t="str">
        <f>IF('発達障害（診断書なし・配慮あり）情報入力シート'!BA39="","",INDEX('発達障害（診断書なし・配慮あり）情報入力シート'!AD:AD,'発達障害（診断書なし・配慮あり）情報入力シート'!BA39,1))</f>
        <v/>
      </c>
      <c r="U138" s="1297"/>
      <c r="V138" s="1297" t="str">
        <f>IF('発達障害（診断書なし・配慮あり）情報入力シート'!BC39="","",INDEX('発達障害（診断書なし・配慮あり）情報入力シート'!AF:AF,'発達障害（診断書なし・配慮あり）情報入力シート'!BC39,1))</f>
        <v/>
      </c>
      <c r="W138" s="1297"/>
      <c r="X138" s="1297" t="str">
        <f>IF('発達障害（診断書なし・配慮あり）情報入力シート'!BE39="","",INDEX('発達障害（診断書なし・配慮あり）情報入力シート'!AH:AH,'発達障害（診断書なし・配慮あり）情報入力シート'!BE39,1))</f>
        <v/>
      </c>
      <c r="Y138" s="1297"/>
      <c r="Z138" s="1297" t="str">
        <f>IF('発達障害（診断書なし・配慮あり）情報入力シート'!BG39="","",INDEX('発達障害（診断書なし・配慮あり）情報入力シート'!AJ:AJ,'発達障害（診断書なし・配慮あり）情報入力シート'!BG39,1))</f>
        <v/>
      </c>
      <c r="AA138" s="1297"/>
    </row>
    <row r="139" spans="1:27" s="44" customFormat="1" ht="15" x14ac:dyDescent="0.4">
      <c r="A139" s="196">
        <v>16</v>
      </c>
      <c r="B139" s="1297" t="str">
        <f>IF('※集計※発達障害（診断書無・配慮有）情報入力シート'!D40="","",INDEX('発達障害（診断書なし・配慮あり）情報入力シート'!G:G,'※集計※発達障害（診断書無・配慮有）情報入力シート'!D40,1))</f>
        <v/>
      </c>
      <c r="C139" s="1297"/>
      <c r="D139" s="1297" t="str">
        <f>IF('※集計※発達障害（診断書無・配慮有）情報入力シート'!D40="","",INDEX('発達障害（診断書なし・配慮あり）情報入力シート'!AQ:AQ,'※集計※発達障害（診断書無・配慮有）情報入力シート'!D40,1))</f>
        <v/>
      </c>
      <c r="E139" s="1297"/>
      <c r="F139" s="1297" t="str">
        <f>IF('発達障害（診断書なし・配慮あり）情報入力シート'!R40="","",INDEX('発達障害（診断書なし・配慮あり）情報入力シート'!K:K,'発達障害（診断書なし・配慮あり）情報入力シート'!R40,1))</f>
        <v/>
      </c>
      <c r="G139" s="1297"/>
      <c r="H139" s="1297" t="e">
        <f>IF('発達障害（診断書なし・配慮あり）情報入力シート'!#REF!="","",INDEX('発達障害（診断書なし・配慮あり）情報入力シート'!M:M,'発達障害（診断書なし・配慮あり）情報入力シート'!#REF!,1))</f>
        <v>#REF!</v>
      </c>
      <c r="I139" s="1297"/>
      <c r="J139" s="1297" t="str">
        <f>IF('発達障害（診断書なし・配慮あり）情報入力シート'!AS40="","",INDEX('発達障害（診断書なし・配慮あり）情報入力シート'!T:T,'発達障害（診断書なし・配慮あり）情報入力シート'!AS40,1))</f>
        <v/>
      </c>
      <c r="K139" s="1297"/>
      <c r="L139" s="1297" t="e">
        <f>IF('発達障害（診断書なし・配慮あり）情報入力シート'!#REF!="","",INDEX('発達障害（診断書なし・配慮あり）情報入力シート'!V:V,'発達障害（診断書なし・配慮あり）情報入力シート'!#REF!,1))</f>
        <v>#REF!</v>
      </c>
      <c r="M139" s="1297"/>
      <c r="N139" s="1297" t="str">
        <f>IF('発達障害（診断書なし・配慮あり）情報入力シート'!AV40="","",INDEX('発達障害（診断書なし・配慮あり）情報入力シート'!X:X,'発達障害（診断書なし・配慮あり）情報入力シート'!AV40,1))</f>
        <v/>
      </c>
      <c r="O139" s="1297"/>
      <c r="P139" s="1297" t="str">
        <f>IF('発達障害（診断書なし・配慮あり）情報入力シート'!AX40="","",INDEX('発達障害（診断書なし・配慮あり）情報入力シート'!Z:Z,'発達障害（診断書なし・配慮あり）情報入力シート'!AX40,1))</f>
        <v/>
      </c>
      <c r="Q139" s="1297"/>
      <c r="R139" s="1297" t="str">
        <f>IF('発達障害（診断書なし・配慮あり）情報入力シート'!AY40="","",INDEX('発達障害（診断書なし・配慮あり）情報入力シート'!AB:AB,'発達障害（診断書なし・配慮あり）情報入力シート'!AY40,1))</f>
        <v/>
      </c>
      <c r="S139" s="1297"/>
      <c r="T139" s="1297" t="str">
        <f>IF('発達障害（診断書なし・配慮あり）情報入力シート'!BA40="","",INDEX('発達障害（診断書なし・配慮あり）情報入力シート'!AD:AD,'発達障害（診断書なし・配慮あり）情報入力シート'!BA40,1))</f>
        <v/>
      </c>
      <c r="U139" s="1297"/>
      <c r="V139" s="1297" t="str">
        <f>IF('発達障害（診断書なし・配慮あり）情報入力シート'!BC40="","",INDEX('発達障害（診断書なし・配慮あり）情報入力シート'!AF:AF,'発達障害（診断書なし・配慮あり）情報入力シート'!BC40,1))</f>
        <v/>
      </c>
      <c r="W139" s="1297"/>
      <c r="X139" s="1297" t="str">
        <f>IF('発達障害（診断書なし・配慮あり）情報入力シート'!BE40="","",INDEX('発達障害（診断書なし・配慮あり）情報入力シート'!AH:AH,'発達障害（診断書なし・配慮あり）情報入力シート'!BE40,1))</f>
        <v/>
      </c>
      <c r="Y139" s="1297"/>
      <c r="Z139" s="1297" t="str">
        <f>IF('発達障害（診断書なし・配慮あり）情報入力シート'!BG40="","",INDEX('発達障害（診断書なし・配慮あり）情報入力シート'!AJ:AJ,'発達障害（診断書なし・配慮あり）情報入力シート'!BG40,1))</f>
        <v/>
      </c>
      <c r="AA139" s="1297"/>
    </row>
    <row r="140" spans="1:27" s="44" customFormat="1" ht="15" x14ac:dyDescent="0.4">
      <c r="A140" s="196">
        <v>17</v>
      </c>
      <c r="B140" s="1297" t="str">
        <f>IF('※集計※発達障害（診断書無・配慮有）情報入力シート'!D41="","",INDEX('発達障害（診断書なし・配慮あり）情報入力シート'!G:G,'※集計※発達障害（診断書無・配慮有）情報入力シート'!D41,1))</f>
        <v/>
      </c>
      <c r="C140" s="1297"/>
      <c r="D140" s="1297" t="str">
        <f>IF('※集計※発達障害（診断書無・配慮有）情報入力シート'!D41="","",INDEX('発達障害（診断書なし・配慮あり）情報入力シート'!AQ:AQ,'※集計※発達障害（診断書無・配慮有）情報入力シート'!D41,1))</f>
        <v/>
      </c>
      <c r="E140" s="1297"/>
      <c r="F140" s="1297" t="str">
        <f>IF('発達障害（診断書なし・配慮あり）情報入力シート'!R41="","",INDEX('発達障害（診断書なし・配慮あり）情報入力シート'!K:K,'発達障害（診断書なし・配慮あり）情報入力シート'!R41,1))</f>
        <v/>
      </c>
      <c r="G140" s="1297"/>
      <c r="H140" s="1297" t="e">
        <f>IF('発達障害（診断書なし・配慮あり）情報入力シート'!#REF!="","",INDEX('発達障害（診断書なし・配慮あり）情報入力シート'!M:M,'発達障害（診断書なし・配慮あり）情報入力シート'!#REF!,1))</f>
        <v>#REF!</v>
      </c>
      <c r="I140" s="1297"/>
      <c r="J140" s="1297" t="str">
        <f>IF('発達障害（診断書なし・配慮あり）情報入力シート'!AS41="","",INDEX('発達障害（診断書なし・配慮あり）情報入力シート'!T:T,'発達障害（診断書なし・配慮あり）情報入力シート'!AS41,1))</f>
        <v/>
      </c>
      <c r="K140" s="1297"/>
      <c r="L140" s="1297" t="e">
        <f>IF('発達障害（診断書なし・配慮あり）情報入力シート'!#REF!="","",INDEX('発達障害（診断書なし・配慮あり）情報入力シート'!V:V,'発達障害（診断書なし・配慮あり）情報入力シート'!#REF!,1))</f>
        <v>#REF!</v>
      </c>
      <c r="M140" s="1297"/>
      <c r="N140" s="1297" t="str">
        <f>IF('発達障害（診断書なし・配慮あり）情報入力シート'!AV41="","",INDEX('発達障害（診断書なし・配慮あり）情報入力シート'!X:X,'発達障害（診断書なし・配慮あり）情報入力シート'!AV41,1))</f>
        <v/>
      </c>
      <c r="O140" s="1297"/>
      <c r="P140" s="1297" t="str">
        <f>IF('発達障害（診断書なし・配慮あり）情報入力シート'!AX41="","",INDEX('発達障害（診断書なし・配慮あり）情報入力シート'!Z:Z,'発達障害（診断書なし・配慮あり）情報入力シート'!AX41,1))</f>
        <v/>
      </c>
      <c r="Q140" s="1297"/>
      <c r="R140" s="1297" t="str">
        <f>IF('発達障害（診断書なし・配慮あり）情報入力シート'!AY41="","",INDEX('発達障害（診断書なし・配慮あり）情報入力シート'!AB:AB,'発達障害（診断書なし・配慮あり）情報入力シート'!AY41,1))</f>
        <v/>
      </c>
      <c r="S140" s="1297"/>
      <c r="T140" s="1297" t="str">
        <f>IF('発達障害（診断書なし・配慮あり）情報入力シート'!BA41="","",INDEX('発達障害（診断書なし・配慮あり）情報入力シート'!AD:AD,'発達障害（診断書なし・配慮あり）情報入力シート'!BA41,1))</f>
        <v/>
      </c>
      <c r="U140" s="1297"/>
      <c r="V140" s="1297" t="str">
        <f>IF('発達障害（診断書なし・配慮あり）情報入力シート'!BC41="","",INDEX('発達障害（診断書なし・配慮あり）情報入力シート'!AF:AF,'発達障害（診断書なし・配慮あり）情報入力シート'!BC41,1))</f>
        <v/>
      </c>
      <c r="W140" s="1297"/>
      <c r="X140" s="1297" t="str">
        <f>IF('発達障害（診断書なし・配慮あり）情報入力シート'!BE41="","",INDEX('発達障害（診断書なし・配慮あり）情報入力シート'!AH:AH,'発達障害（診断書なし・配慮あり）情報入力シート'!BE41,1))</f>
        <v/>
      </c>
      <c r="Y140" s="1297"/>
      <c r="Z140" s="1297" t="str">
        <f>IF('発達障害（診断書なし・配慮あり）情報入力シート'!BG41="","",INDEX('発達障害（診断書なし・配慮あり）情報入力シート'!AJ:AJ,'発達障害（診断書なし・配慮あり）情報入力シート'!BG41,1))</f>
        <v/>
      </c>
      <c r="AA140" s="1297"/>
    </row>
    <row r="141" spans="1:27" s="44" customFormat="1" ht="15" x14ac:dyDescent="0.4">
      <c r="A141" s="196">
        <v>18</v>
      </c>
      <c r="B141" s="1297" t="str">
        <f>IF('※集計※発達障害（診断書無・配慮有）情報入力シート'!D42="","",INDEX('発達障害（診断書なし・配慮あり）情報入力シート'!G:G,'※集計※発達障害（診断書無・配慮有）情報入力シート'!D42,1))</f>
        <v/>
      </c>
      <c r="C141" s="1297"/>
      <c r="D141" s="1297" t="str">
        <f>IF('※集計※発達障害（診断書無・配慮有）情報入力シート'!D42="","",INDEX('発達障害（診断書なし・配慮あり）情報入力シート'!AQ:AQ,'※集計※発達障害（診断書無・配慮有）情報入力シート'!D42,1))</f>
        <v/>
      </c>
      <c r="E141" s="1297"/>
      <c r="F141" s="1297" t="str">
        <f>IF('発達障害（診断書なし・配慮あり）情報入力シート'!R42="","",INDEX('発達障害（診断書なし・配慮あり）情報入力シート'!K:K,'発達障害（診断書なし・配慮あり）情報入力シート'!R42,1))</f>
        <v/>
      </c>
      <c r="G141" s="1297"/>
      <c r="H141" s="1297" t="e">
        <f>IF('発達障害（診断書なし・配慮あり）情報入力シート'!#REF!="","",INDEX('発達障害（診断書なし・配慮あり）情報入力シート'!M:M,'発達障害（診断書なし・配慮あり）情報入力シート'!#REF!,1))</f>
        <v>#REF!</v>
      </c>
      <c r="I141" s="1297"/>
      <c r="J141" s="1297" t="str">
        <f>IF('発達障害（診断書なし・配慮あり）情報入力シート'!AS42="","",INDEX('発達障害（診断書なし・配慮あり）情報入力シート'!T:T,'発達障害（診断書なし・配慮あり）情報入力シート'!AS42,1))</f>
        <v/>
      </c>
      <c r="K141" s="1297"/>
      <c r="L141" s="1297" t="e">
        <f>IF('発達障害（診断書なし・配慮あり）情報入力シート'!#REF!="","",INDEX('発達障害（診断書なし・配慮あり）情報入力シート'!V:V,'発達障害（診断書なし・配慮あり）情報入力シート'!#REF!,1))</f>
        <v>#REF!</v>
      </c>
      <c r="M141" s="1297"/>
      <c r="N141" s="1297" t="str">
        <f>IF('発達障害（診断書なし・配慮あり）情報入力シート'!AV42="","",INDEX('発達障害（診断書なし・配慮あり）情報入力シート'!X:X,'発達障害（診断書なし・配慮あり）情報入力シート'!AV42,1))</f>
        <v/>
      </c>
      <c r="O141" s="1297"/>
      <c r="P141" s="1297" t="str">
        <f>IF('発達障害（診断書なし・配慮あり）情報入力シート'!AX42="","",INDEX('発達障害（診断書なし・配慮あり）情報入力シート'!Z:Z,'発達障害（診断書なし・配慮あり）情報入力シート'!AX42,1))</f>
        <v/>
      </c>
      <c r="Q141" s="1297"/>
      <c r="R141" s="1297" t="str">
        <f>IF('発達障害（診断書なし・配慮あり）情報入力シート'!AY42="","",INDEX('発達障害（診断書なし・配慮あり）情報入力シート'!AB:AB,'発達障害（診断書なし・配慮あり）情報入力シート'!AY42,1))</f>
        <v/>
      </c>
      <c r="S141" s="1297"/>
      <c r="T141" s="1297" t="str">
        <f>IF('発達障害（診断書なし・配慮あり）情報入力シート'!BA42="","",INDEX('発達障害（診断書なし・配慮あり）情報入力シート'!AD:AD,'発達障害（診断書なし・配慮あり）情報入力シート'!BA42,1))</f>
        <v/>
      </c>
      <c r="U141" s="1297"/>
      <c r="V141" s="1297" t="str">
        <f>IF('発達障害（診断書なし・配慮あり）情報入力シート'!BC42="","",INDEX('発達障害（診断書なし・配慮あり）情報入力シート'!AF:AF,'発達障害（診断書なし・配慮あり）情報入力シート'!BC42,1))</f>
        <v/>
      </c>
      <c r="W141" s="1297"/>
      <c r="X141" s="1297" t="str">
        <f>IF('発達障害（診断書なし・配慮あり）情報入力シート'!BE42="","",INDEX('発達障害（診断書なし・配慮あり）情報入力シート'!AH:AH,'発達障害（診断書なし・配慮あり）情報入力シート'!BE42,1))</f>
        <v/>
      </c>
      <c r="Y141" s="1297"/>
      <c r="Z141" s="1297" t="str">
        <f>IF('発達障害（診断書なし・配慮あり）情報入力シート'!BG42="","",INDEX('発達障害（診断書なし・配慮あり）情報入力シート'!AJ:AJ,'発達障害（診断書なし・配慮あり）情報入力シート'!BG42,1))</f>
        <v/>
      </c>
      <c r="AA141" s="1297"/>
    </row>
    <row r="142" spans="1:27" s="44" customFormat="1" ht="15" x14ac:dyDescent="0.4">
      <c r="A142" s="196">
        <v>19</v>
      </c>
      <c r="B142" s="1297" t="str">
        <f>IF('※集計※発達障害（診断書無・配慮有）情報入力シート'!D43="","",INDEX('発達障害（診断書なし・配慮あり）情報入力シート'!G:G,'※集計※発達障害（診断書無・配慮有）情報入力シート'!D43,1))</f>
        <v/>
      </c>
      <c r="C142" s="1297"/>
      <c r="D142" s="1297" t="str">
        <f>IF('※集計※発達障害（診断書無・配慮有）情報入力シート'!D43="","",INDEX('発達障害（診断書なし・配慮あり）情報入力シート'!AQ:AQ,'※集計※発達障害（診断書無・配慮有）情報入力シート'!D43,1))</f>
        <v/>
      </c>
      <c r="E142" s="1297"/>
      <c r="F142" s="1297" t="str">
        <f>IF('発達障害（診断書なし・配慮あり）情報入力シート'!R43="","",INDEX('発達障害（診断書なし・配慮あり）情報入力シート'!K:K,'発達障害（診断書なし・配慮あり）情報入力シート'!R43,1))</f>
        <v/>
      </c>
      <c r="G142" s="1297"/>
      <c r="H142" s="1297" t="e">
        <f>IF('発達障害（診断書なし・配慮あり）情報入力シート'!#REF!="","",INDEX('発達障害（診断書なし・配慮あり）情報入力シート'!M:M,'発達障害（診断書なし・配慮あり）情報入力シート'!#REF!,1))</f>
        <v>#REF!</v>
      </c>
      <c r="I142" s="1297"/>
      <c r="J142" s="1297" t="str">
        <f>IF('発達障害（診断書なし・配慮あり）情報入力シート'!AS43="","",INDEX('発達障害（診断書なし・配慮あり）情報入力シート'!T:T,'発達障害（診断書なし・配慮あり）情報入力シート'!AS43,1))</f>
        <v/>
      </c>
      <c r="K142" s="1297"/>
      <c r="L142" s="1297" t="e">
        <f>IF('発達障害（診断書なし・配慮あり）情報入力シート'!#REF!="","",INDEX('発達障害（診断書なし・配慮あり）情報入力シート'!V:V,'発達障害（診断書なし・配慮あり）情報入力シート'!#REF!,1))</f>
        <v>#REF!</v>
      </c>
      <c r="M142" s="1297"/>
      <c r="N142" s="1297" t="str">
        <f>IF('発達障害（診断書なし・配慮あり）情報入力シート'!AV43="","",INDEX('発達障害（診断書なし・配慮あり）情報入力シート'!X:X,'発達障害（診断書なし・配慮あり）情報入力シート'!AV43,1))</f>
        <v/>
      </c>
      <c r="O142" s="1297"/>
      <c r="P142" s="1297" t="str">
        <f>IF('発達障害（診断書なし・配慮あり）情報入力シート'!AX43="","",INDEX('発達障害（診断書なし・配慮あり）情報入力シート'!Z:Z,'発達障害（診断書なし・配慮あり）情報入力シート'!AX43,1))</f>
        <v/>
      </c>
      <c r="Q142" s="1297"/>
      <c r="R142" s="1297" t="str">
        <f>IF('発達障害（診断書なし・配慮あり）情報入力シート'!AY43="","",INDEX('発達障害（診断書なし・配慮あり）情報入力シート'!AB:AB,'発達障害（診断書なし・配慮あり）情報入力シート'!AY43,1))</f>
        <v/>
      </c>
      <c r="S142" s="1297"/>
      <c r="T142" s="1297" t="str">
        <f>IF('発達障害（診断書なし・配慮あり）情報入力シート'!BA43="","",INDEX('発達障害（診断書なし・配慮あり）情報入力シート'!AD:AD,'発達障害（診断書なし・配慮あり）情報入力シート'!BA43,1))</f>
        <v/>
      </c>
      <c r="U142" s="1297"/>
      <c r="V142" s="1297" t="str">
        <f>IF('発達障害（診断書なし・配慮あり）情報入力シート'!BC43="","",INDEX('発達障害（診断書なし・配慮あり）情報入力シート'!AF:AF,'発達障害（診断書なし・配慮あり）情報入力シート'!BC43,1))</f>
        <v/>
      </c>
      <c r="W142" s="1297"/>
      <c r="X142" s="1297" t="str">
        <f>IF('発達障害（診断書なし・配慮あり）情報入力シート'!BE43="","",INDEX('発達障害（診断書なし・配慮あり）情報入力シート'!AH:AH,'発達障害（診断書なし・配慮あり）情報入力シート'!BE43,1))</f>
        <v/>
      </c>
      <c r="Y142" s="1297"/>
      <c r="Z142" s="1297" t="str">
        <f>IF('発達障害（診断書なし・配慮あり）情報入力シート'!BG43="","",INDEX('発達障害（診断書なし・配慮あり）情報入力シート'!AJ:AJ,'発達障害（診断書なし・配慮あり）情報入力シート'!BG43,1))</f>
        <v/>
      </c>
      <c r="AA142" s="1297"/>
    </row>
    <row r="143" spans="1:27" s="44" customFormat="1" ht="15" x14ac:dyDescent="0.4">
      <c r="A143" s="196">
        <v>20</v>
      </c>
      <c r="B143" s="1297" t="str">
        <f>IF('※集計※発達障害（診断書無・配慮有）情報入力シート'!D44="","",INDEX('発達障害（診断書なし・配慮あり）情報入力シート'!G:G,'※集計※発達障害（診断書無・配慮有）情報入力シート'!D44,1))</f>
        <v/>
      </c>
      <c r="C143" s="1297"/>
      <c r="D143" s="1297" t="str">
        <f>IF('※集計※発達障害（診断書無・配慮有）情報入力シート'!D44="","",INDEX('発達障害（診断書なし・配慮あり）情報入力シート'!AQ:AQ,'※集計※発達障害（診断書無・配慮有）情報入力シート'!D44,1))</f>
        <v/>
      </c>
      <c r="E143" s="1297"/>
      <c r="F143" s="1297" t="str">
        <f>IF('発達障害（診断書なし・配慮あり）情報入力シート'!R44="","",INDEX('発達障害（診断書なし・配慮あり）情報入力シート'!K:K,'発達障害（診断書なし・配慮あり）情報入力シート'!R44,1))</f>
        <v/>
      </c>
      <c r="G143" s="1297"/>
      <c r="H143" s="1297" t="e">
        <f>IF('発達障害（診断書なし・配慮あり）情報入力シート'!#REF!="","",INDEX('発達障害（診断書なし・配慮あり）情報入力シート'!M:M,'発達障害（診断書なし・配慮あり）情報入力シート'!#REF!,1))</f>
        <v>#REF!</v>
      </c>
      <c r="I143" s="1297"/>
      <c r="J143" s="1297" t="str">
        <f>IF('発達障害（診断書なし・配慮あり）情報入力シート'!AS44="","",INDEX('発達障害（診断書なし・配慮あり）情報入力シート'!T:T,'発達障害（診断書なし・配慮あり）情報入力シート'!AS44,1))</f>
        <v/>
      </c>
      <c r="K143" s="1297"/>
      <c r="L143" s="1297" t="e">
        <f>IF('発達障害（診断書なし・配慮あり）情報入力シート'!#REF!="","",INDEX('発達障害（診断書なし・配慮あり）情報入力シート'!V:V,'発達障害（診断書なし・配慮あり）情報入力シート'!#REF!,1))</f>
        <v>#REF!</v>
      </c>
      <c r="M143" s="1297"/>
      <c r="N143" s="1297" t="str">
        <f>IF('発達障害（診断書なし・配慮あり）情報入力シート'!AV44="","",INDEX('発達障害（診断書なし・配慮あり）情報入力シート'!X:X,'発達障害（診断書なし・配慮あり）情報入力シート'!AV44,1))</f>
        <v/>
      </c>
      <c r="O143" s="1297"/>
      <c r="P143" s="1297" t="str">
        <f>IF('発達障害（診断書なし・配慮あり）情報入力シート'!AX44="","",INDEX('発達障害（診断書なし・配慮あり）情報入力シート'!Z:Z,'発達障害（診断書なし・配慮あり）情報入力シート'!AX44,1))</f>
        <v/>
      </c>
      <c r="Q143" s="1297"/>
      <c r="R143" s="1297" t="str">
        <f>IF('発達障害（診断書なし・配慮あり）情報入力シート'!AY44="","",INDEX('発達障害（診断書なし・配慮あり）情報入力シート'!AB:AB,'発達障害（診断書なし・配慮あり）情報入力シート'!AY44,1))</f>
        <v/>
      </c>
      <c r="S143" s="1297"/>
      <c r="T143" s="1297" t="str">
        <f>IF('発達障害（診断書なし・配慮あり）情報入力シート'!BA44="","",INDEX('発達障害（診断書なし・配慮あり）情報入力シート'!AD:AD,'発達障害（診断書なし・配慮あり）情報入力シート'!BA44,1))</f>
        <v/>
      </c>
      <c r="U143" s="1297"/>
      <c r="V143" s="1297" t="str">
        <f>IF('発達障害（診断書なし・配慮あり）情報入力シート'!BC44="","",INDEX('発達障害（診断書なし・配慮あり）情報入力シート'!AF:AF,'発達障害（診断書なし・配慮あり）情報入力シート'!BC44,1))</f>
        <v/>
      </c>
      <c r="W143" s="1297"/>
      <c r="X143" s="1297" t="str">
        <f>IF('発達障害（診断書なし・配慮あり）情報入力シート'!BE44="","",INDEX('発達障害（診断書なし・配慮あり）情報入力シート'!AH:AH,'発達障害（診断書なし・配慮あり）情報入力シート'!BE44,1))</f>
        <v/>
      </c>
      <c r="Y143" s="1297"/>
      <c r="Z143" s="1297" t="str">
        <f>IF('発達障害（診断書なし・配慮あり）情報入力シート'!BG44="","",INDEX('発達障害（診断書なし・配慮あり）情報入力シート'!AJ:AJ,'発達障害（診断書なし・配慮あり）情報入力シート'!BG44,1))</f>
        <v/>
      </c>
      <c r="AA143" s="1297"/>
    </row>
    <row r="144" spans="1:27" s="44" customFormat="1" ht="15" x14ac:dyDescent="0.4">
      <c r="A144" s="196">
        <v>21</v>
      </c>
      <c r="B144" s="1297" t="str">
        <f>IF('※集計※発達障害（診断書無・配慮有）情報入力シート'!D45="","",INDEX('発達障害（診断書なし・配慮あり）情報入力シート'!G:G,'※集計※発達障害（診断書無・配慮有）情報入力シート'!D45,1))</f>
        <v/>
      </c>
      <c r="C144" s="1297"/>
      <c r="D144" s="1297" t="str">
        <f>IF('※集計※発達障害（診断書無・配慮有）情報入力シート'!D45="","",INDEX('発達障害（診断書なし・配慮あり）情報入力シート'!AQ:AQ,'※集計※発達障害（診断書無・配慮有）情報入力シート'!D45,1))</f>
        <v/>
      </c>
      <c r="E144" s="1297"/>
      <c r="F144" s="1297" t="str">
        <f>IF('発達障害（診断書なし・配慮あり）情報入力シート'!R45="","",INDEX('発達障害（診断書なし・配慮あり）情報入力シート'!K:K,'発達障害（診断書なし・配慮あり）情報入力シート'!R45,1))</f>
        <v/>
      </c>
      <c r="G144" s="1297"/>
      <c r="H144" s="1297" t="e">
        <f>IF('発達障害（診断書なし・配慮あり）情報入力シート'!#REF!="","",INDEX('発達障害（診断書なし・配慮あり）情報入力シート'!M:M,'発達障害（診断書なし・配慮あり）情報入力シート'!#REF!,1))</f>
        <v>#REF!</v>
      </c>
      <c r="I144" s="1297"/>
      <c r="J144" s="1297" t="str">
        <f>IF('発達障害（診断書なし・配慮あり）情報入力シート'!AS45="","",INDEX('発達障害（診断書なし・配慮あり）情報入力シート'!T:T,'発達障害（診断書なし・配慮あり）情報入力シート'!AS45,1))</f>
        <v/>
      </c>
      <c r="K144" s="1297"/>
      <c r="L144" s="1297" t="e">
        <f>IF('発達障害（診断書なし・配慮あり）情報入力シート'!#REF!="","",INDEX('発達障害（診断書なし・配慮あり）情報入力シート'!V:V,'発達障害（診断書なし・配慮あり）情報入力シート'!#REF!,1))</f>
        <v>#REF!</v>
      </c>
      <c r="M144" s="1297"/>
      <c r="N144" s="1297" t="str">
        <f>IF('発達障害（診断書なし・配慮あり）情報入力シート'!AV45="","",INDEX('発達障害（診断書なし・配慮あり）情報入力シート'!X:X,'発達障害（診断書なし・配慮あり）情報入力シート'!AV45,1))</f>
        <v/>
      </c>
      <c r="O144" s="1297"/>
      <c r="P144" s="1297" t="str">
        <f>IF('発達障害（診断書なし・配慮あり）情報入力シート'!AX45="","",INDEX('発達障害（診断書なし・配慮あり）情報入力シート'!Z:Z,'発達障害（診断書なし・配慮あり）情報入力シート'!AX45,1))</f>
        <v/>
      </c>
      <c r="Q144" s="1297"/>
      <c r="R144" s="1297" t="str">
        <f>IF('発達障害（診断書なし・配慮あり）情報入力シート'!AY45="","",INDEX('発達障害（診断書なし・配慮あり）情報入力シート'!AB:AB,'発達障害（診断書なし・配慮あり）情報入力シート'!AY45,1))</f>
        <v/>
      </c>
      <c r="S144" s="1297"/>
      <c r="T144" s="1297" t="str">
        <f>IF('発達障害（診断書なし・配慮あり）情報入力シート'!BA45="","",INDEX('発達障害（診断書なし・配慮あり）情報入力シート'!AD:AD,'発達障害（診断書なし・配慮あり）情報入力シート'!BA45,1))</f>
        <v/>
      </c>
      <c r="U144" s="1297"/>
      <c r="V144" s="1297" t="str">
        <f>IF('発達障害（診断書なし・配慮あり）情報入力シート'!BC45="","",INDEX('発達障害（診断書なし・配慮あり）情報入力シート'!AF:AF,'発達障害（診断書なし・配慮あり）情報入力シート'!BC45,1))</f>
        <v/>
      </c>
      <c r="W144" s="1297"/>
      <c r="X144" s="1297" t="str">
        <f>IF('発達障害（診断書なし・配慮あり）情報入力シート'!BE45="","",INDEX('発達障害（診断書なし・配慮あり）情報入力シート'!AH:AH,'発達障害（診断書なし・配慮あり）情報入力シート'!BE45,1))</f>
        <v/>
      </c>
      <c r="Y144" s="1297"/>
      <c r="Z144" s="1297" t="str">
        <f>IF('発達障害（診断書なし・配慮あり）情報入力シート'!BG45="","",INDEX('発達障害（診断書なし・配慮あり）情報入力シート'!AJ:AJ,'発達障害（診断書なし・配慮あり）情報入力シート'!BG45,1))</f>
        <v/>
      </c>
      <c r="AA144" s="1297"/>
    </row>
    <row r="145" spans="1:27" s="44" customFormat="1" ht="15" x14ac:dyDescent="0.4">
      <c r="A145" s="196">
        <v>22</v>
      </c>
      <c r="B145" s="1297" t="str">
        <f>IF('※集計※発達障害（診断書無・配慮有）情報入力シート'!D46="","",INDEX('発達障害（診断書なし・配慮あり）情報入力シート'!G:G,'※集計※発達障害（診断書無・配慮有）情報入力シート'!D46,1))</f>
        <v/>
      </c>
      <c r="C145" s="1297"/>
      <c r="D145" s="1297" t="str">
        <f>IF('※集計※発達障害（診断書無・配慮有）情報入力シート'!D46="","",INDEX('発達障害（診断書なし・配慮あり）情報入力シート'!AQ:AQ,'※集計※発達障害（診断書無・配慮有）情報入力シート'!D46,1))</f>
        <v/>
      </c>
      <c r="E145" s="1297"/>
      <c r="F145" s="1297" t="str">
        <f>IF('発達障害（診断書なし・配慮あり）情報入力シート'!R46="","",INDEX('発達障害（診断書なし・配慮あり）情報入力シート'!K:K,'発達障害（診断書なし・配慮あり）情報入力シート'!R46,1))</f>
        <v/>
      </c>
      <c r="G145" s="1297"/>
      <c r="H145" s="1297" t="e">
        <f>IF('発達障害（診断書なし・配慮あり）情報入力シート'!#REF!="","",INDEX('発達障害（診断書なし・配慮あり）情報入力シート'!M:M,'発達障害（診断書なし・配慮あり）情報入力シート'!#REF!,1))</f>
        <v>#REF!</v>
      </c>
      <c r="I145" s="1297"/>
      <c r="J145" s="1297" t="str">
        <f>IF('発達障害（診断書なし・配慮あり）情報入力シート'!AS46="","",INDEX('発達障害（診断書なし・配慮あり）情報入力シート'!T:T,'発達障害（診断書なし・配慮あり）情報入力シート'!AS46,1))</f>
        <v/>
      </c>
      <c r="K145" s="1297"/>
      <c r="L145" s="1297" t="e">
        <f>IF('発達障害（診断書なし・配慮あり）情報入力シート'!#REF!="","",INDEX('発達障害（診断書なし・配慮あり）情報入力シート'!V:V,'発達障害（診断書なし・配慮あり）情報入力シート'!#REF!,1))</f>
        <v>#REF!</v>
      </c>
      <c r="M145" s="1297"/>
      <c r="N145" s="1297" t="str">
        <f>IF('発達障害（診断書なし・配慮あり）情報入力シート'!AV46="","",INDEX('発達障害（診断書なし・配慮あり）情報入力シート'!X:X,'発達障害（診断書なし・配慮あり）情報入力シート'!AV46,1))</f>
        <v/>
      </c>
      <c r="O145" s="1297"/>
      <c r="P145" s="1297" t="str">
        <f>IF('発達障害（診断書なし・配慮あり）情報入力シート'!AX46="","",INDEX('発達障害（診断書なし・配慮あり）情報入力シート'!Z:Z,'発達障害（診断書なし・配慮あり）情報入力シート'!AX46,1))</f>
        <v/>
      </c>
      <c r="Q145" s="1297"/>
      <c r="R145" s="1297" t="str">
        <f>IF('発達障害（診断書なし・配慮あり）情報入力シート'!AY46="","",INDEX('発達障害（診断書なし・配慮あり）情報入力シート'!AB:AB,'発達障害（診断書なし・配慮あり）情報入力シート'!AY46,1))</f>
        <v/>
      </c>
      <c r="S145" s="1297"/>
      <c r="T145" s="1297" t="str">
        <f>IF('発達障害（診断書なし・配慮あり）情報入力シート'!BA46="","",INDEX('発達障害（診断書なし・配慮あり）情報入力シート'!AD:AD,'発達障害（診断書なし・配慮あり）情報入力シート'!BA46,1))</f>
        <v/>
      </c>
      <c r="U145" s="1297"/>
      <c r="V145" s="1297" t="str">
        <f>IF('発達障害（診断書なし・配慮あり）情報入力シート'!BC46="","",INDEX('発達障害（診断書なし・配慮あり）情報入力シート'!AF:AF,'発達障害（診断書なし・配慮あり）情報入力シート'!BC46,1))</f>
        <v/>
      </c>
      <c r="W145" s="1297"/>
      <c r="X145" s="1297" t="str">
        <f>IF('発達障害（診断書なし・配慮あり）情報入力シート'!BE46="","",INDEX('発達障害（診断書なし・配慮あり）情報入力シート'!AH:AH,'発達障害（診断書なし・配慮あり）情報入力シート'!BE46,1))</f>
        <v/>
      </c>
      <c r="Y145" s="1297"/>
      <c r="Z145" s="1297" t="str">
        <f>IF('発達障害（診断書なし・配慮あり）情報入力シート'!BG46="","",INDEX('発達障害（診断書なし・配慮あり）情報入力シート'!AJ:AJ,'発達障害（診断書なし・配慮あり）情報入力シート'!BG46,1))</f>
        <v/>
      </c>
      <c r="AA145" s="1297"/>
    </row>
    <row r="146" spans="1:27" s="44" customFormat="1" ht="15" x14ac:dyDescent="0.4">
      <c r="A146" s="196">
        <v>23</v>
      </c>
      <c r="B146" s="1297" t="str">
        <f>IF('※集計※発達障害（診断書無・配慮有）情報入力シート'!D47="","",INDEX('発達障害（診断書なし・配慮あり）情報入力シート'!G:G,'※集計※発達障害（診断書無・配慮有）情報入力シート'!D47,1))</f>
        <v/>
      </c>
      <c r="C146" s="1297"/>
      <c r="D146" s="1297" t="str">
        <f>IF('※集計※発達障害（診断書無・配慮有）情報入力シート'!D47="","",INDEX('発達障害（診断書なし・配慮あり）情報入力シート'!AQ:AQ,'※集計※発達障害（診断書無・配慮有）情報入力シート'!D47,1))</f>
        <v/>
      </c>
      <c r="E146" s="1297"/>
      <c r="F146" s="1297" t="str">
        <f>IF('発達障害（診断書なし・配慮あり）情報入力シート'!R47="","",INDEX('発達障害（診断書なし・配慮あり）情報入力シート'!K:K,'発達障害（診断書なし・配慮あり）情報入力シート'!R47,1))</f>
        <v/>
      </c>
      <c r="G146" s="1297"/>
      <c r="H146" s="1297" t="e">
        <f>IF('発達障害（診断書なし・配慮あり）情報入力シート'!#REF!="","",INDEX('発達障害（診断書なし・配慮あり）情報入力シート'!M:M,'発達障害（診断書なし・配慮あり）情報入力シート'!#REF!,1))</f>
        <v>#REF!</v>
      </c>
      <c r="I146" s="1297"/>
      <c r="J146" s="1297" t="str">
        <f>IF('発達障害（診断書なし・配慮あり）情報入力シート'!AS47="","",INDEX('発達障害（診断書なし・配慮あり）情報入力シート'!T:T,'発達障害（診断書なし・配慮あり）情報入力シート'!AS47,1))</f>
        <v/>
      </c>
      <c r="K146" s="1297"/>
      <c r="L146" s="1297" t="e">
        <f>IF('発達障害（診断書なし・配慮あり）情報入力シート'!#REF!="","",INDEX('発達障害（診断書なし・配慮あり）情報入力シート'!V:V,'発達障害（診断書なし・配慮あり）情報入力シート'!#REF!,1))</f>
        <v>#REF!</v>
      </c>
      <c r="M146" s="1297"/>
      <c r="N146" s="1297" t="str">
        <f>IF('発達障害（診断書なし・配慮あり）情報入力シート'!AV47="","",INDEX('発達障害（診断書なし・配慮あり）情報入力シート'!X:X,'発達障害（診断書なし・配慮あり）情報入力シート'!AV47,1))</f>
        <v/>
      </c>
      <c r="O146" s="1297"/>
      <c r="P146" s="1297" t="str">
        <f>IF('発達障害（診断書なし・配慮あり）情報入力シート'!AX47="","",INDEX('発達障害（診断書なし・配慮あり）情報入力シート'!Z:Z,'発達障害（診断書なし・配慮あり）情報入力シート'!AX47,1))</f>
        <v/>
      </c>
      <c r="Q146" s="1297"/>
      <c r="R146" s="1297" t="str">
        <f>IF('発達障害（診断書なし・配慮あり）情報入力シート'!AY47="","",INDEX('発達障害（診断書なし・配慮あり）情報入力シート'!AB:AB,'発達障害（診断書なし・配慮あり）情報入力シート'!AY47,1))</f>
        <v/>
      </c>
      <c r="S146" s="1297"/>
      <c r="T146" s="1297" t="str">
        <f>IF('発達障害（診断書なし・配慮あり）情報入力シート'!BA47="","",INDEX('発達障害（診断書なし・配慮あり）情報入力シート'!AD:AD,'発達障害（診断書なし・配慮あり）情報入力シート'!BA47,1))</f>
        <v/>
      </c>
      <c r="U146" s="1297"/>
      <c r="V146" s="1297" t="str">
        <f>IF('発達障害（診断書なし・配慮あり）情報入力シート'!BC47="","",INDEX('発達障害（診断書なし・配慮あり）情報入力シート'!AF:AF,'発達障害（診断書なし・配慮あり）情報入力シート'!BC47,1))</f>
        <v/>
      </c>
      <c r="W146" s="1297"/>
      <c r="X146" s="1297" t="str">
        <f>IF('発達障害（診断書なし・配慮あり）情報入力シート'!BE47="","",INDEX('発達障害（診断書なし・配慮あり）情報入力シート'!AH:AH,'発達障害（診断書なし・配慮あり）情報入力シート'!BE47,1))</f>
        <v/>
      </c>
      <c r="Y146" s="1297"/>
      <c r="Z146" s="1297" t="str">
        <f>IF('発達障害（診断書なし・配慮あり）情報入力シート'!BG47="","",INDEX('発達障害（診断書なし・配慮あり）情報入力シート'!AJ:AJ,'発達障害（診断書なし・配慮あり）情報入力シート'!BG47,1))</f>
        <v/>
      </c>
      <c r="AA146" s="1297"/>
    </row>
    <row r="147" spans="1:27" s="44" customFormat="1" ht="15" x14ac:dyDescent="0.4">
      <c r="A147" s="196">
        <v>24</v>
      </c>
      <c r="B147" s="1297" t="str">
        <f>IF('※集計※発達障害（診断書無・配慮有）情報入力シート'!D48="","",INDEX('発達障害（診断書なし・配慮あり）情報入力シート'!G:G,'※集計※発達障害（診断書無・配慮有）情報入力シート'!D48,1))</f>
        <v/>
      </c>
      <c r="C147" s="1297"/>
      <c r="D147" s="1297" t="str">
        <f>IF('※集計※発達障害（診断書無・配慮有）情報入力シート'!D48="","",INDEX('発達障害（診断書なし・配慮あり）情報入力シート'!AQ:AQ,'※集計※発達障害（診断書無・配慮有）情報入力シート'!D48,1))</f>
        <v/>
      </c>
      <c r="E147" s="1297"/>
      <c r="F147" s="1297" t="str">
        <f>IF('発達障害（診断書なし・配慮あり）情報入力シート'!R48="","",INDEX('発達障害（診断書なし・配慮あり）情報入力シート'!K:K,'発達障害（診断書なし・配慮あり）情報入力シート'!R48,1))</f>
        <v/>
      </c>
      <c r="G147" s="1297"/>
      <c r="H147" s="1297" t="e">
        <f>IF('発達障害（診断書なし・配慮あり）情報入力シート'!#REF!="","",INDEX('発達障害（診断書なし・配慮あり）情報入力シート'!M:M,'発達障害（診断書なし・配慮あり）情報入力シート'!#REF!,1))</f>
        <v>#REF!</v>
      </c>
      <c r="I147" s="1297"/>
      <c r="J147" s="1297" t="str">
        <f>IF('発達障害（診断書なし・配慮あり）情報入力シート'!AS48="","",INDEX('発達障害（診断書なし・配慮あり）情報入力シート'!T:T,'発達障害（診断書なし・配慮あり）情報入力シート'!AS48,1))</f>
        <v/>
      </c>
      <c r="K147" s="1297"/>
      <c r="L147" s="1297" t="e">
        <f>IF('発達障害（診断書なし・配慮あり）情報入力シート'!#REF!="","",INDEX('発達障害（診断書なし・配慮あり）情報入力シート'!V:V,'発達障害（診断書なし・配慮あり）情報入力シート'!#REF!,1))</f>
        <v>#REF!</v>
      </c>
      <c r="M147" s="1297"/>
      <c r="N147" s="1297" t="str">
        <f>IF('発達障害（診断書なし・配慮あり）情報入力シート'!AV48="","",INDEX('発達障害（診断書なし・配慮あり）情報入力シート'!X:X,'発達障害（診断書なし・配慮あり）情報入力シート'!AV48,1))</f>
        <v/>
      </c>
      <c r="O147" s="1297"/>
      <c r="P147" s="1297" t="str">
        <f>IF('発達障害（診断書なし・配慮あり）情報入力シート'!AX48="","",INDEX('発達障害（診断書なし・配慮あり）情報入力シート'!Z:Z,'発達障害（診断書なし・配慮あり）情報入力シート'!AX48,1))</f>
        <v/>
      </c>
      <c r="Q147" s="1297"/>
      <c r="R147" s="1297" t="str">
        <f>IF('発達障害（診断書なし・配慮あり）情報入力シート'!AY48="","",INDEX('発達障害（診断書なし・配慮あり）情報入力シート'!AB:AB,'発達障害（診断書なし・配慮あり）情報入力シート'!AY48,1))</f>
        <v/>
      </c>
      <c r="S147" s="1297"/>
      <c r="T147" s="1297" t="str">
        <f>IF('発達障害（診断書なし・配慮あり）情報入力シート'!BA48="","",INDEX('発達障害（診断書なし・配慮あり）情報入力シート'!AD:AD,'発達障害（診断書なし・配慮あり）情報入力シート'!BA48,1))</f>
        <v/>
      </c>
      <c r="U147" s="1297"/>
      <c r="V147" s="1297" t="str">
        <f>IF('発達障害（診断書なし・配慮あり）情報入力シート'!BC48="","",INDEX('発達障害（診断書なし・配慮あり）情報入力シート'!AF:AF,'発達障害（診断書なし・配慮あり）情報入力シート'!BC48,1))</f>
        <v/>
      </c>
      <c r="W147" s="1297"/>
      <c r="X147" s="1297" t="str">
        <f>IF('発達障害（診断書なし・配慮あり）情報入力シート'!BE48="","",INDEX('発達障害（診断書なし・配慮あり）情報入力シート'!AH:AH,'発達障害（診断書なし・配慮あり）情報入力シート'!BE48,1))</f>
        <v/>
      </c>
      <c r="Y147" s="1297"/>
      <c r="Z147" s="1297" t="str">
        <f>IF('発達障害（診断書なし・配慮あり）情報入力シート'!BG48="","",INDEX('発達障害（診断書なし・配慮あり）情報入力シート'!AJ:AJ,'発達障害（診断書なし・配慮あり）情報入力シート'!BG48,1))</f>
        <v/>
      </c>
      <c r="AA147" s="1297"/>
    </row>
    <row r="148" spans="1:27" s="44" customFormat="1" ht="15" x14ac:dyDescent="0.4">
      <c r="A148" s="196">
        <v>25</v>
      </c>
      <c r="B148" s="1297" t="str">
        <f>IF('※集計※発達障害（診断書無・配慮有）情報入力シート'!D49="","",INDEX('発達障害（診断書なし・配慮あり）情報入力シート'!G:G,'※集計※発達障害（診断書無・配慮有）情報入力シート'!D49,1))</f>
        <v/>
      </c>
      <c r="C148" s="1297"/>
      <c r="D148" s="1297" t="str">
        <f>IF('※集計※発達障害（診断書無・配慮有）情報入力シート'!D49="","",INDEX('発達障害（診断書なし・配慮あり）情報入力シート'!AQ:AQ,'※集計※発達障害（診断書無・配慮有）情報入力シート'!D49,1))</f>
        <v/>
      </c>
      <c r="E148" s="1297"/>
      <c r="F148" s="1297" t="str">
        <f>IF('発達障害（診断書なし・配慮あり）情報入力シート'!R49="","",INDEX('発達障害（診断書なし・配慮あり）情報入力シート'!K:K,'発達障害（診断書なし・配慮あり）情報入力シート'!R49,1))</f>
        <v/>
      </c>
      <c r="G148" s="1297"/>
      <c r="H148" s="1297" t="e">
        <f>IF('発達障害（診断書なし・配慮あり）情報入力シート'!#REF!="","",INDEX('発達障害（診断書なし・配慮あり）情報入力シート'!M:M,'発達障害（診断書なし・配慮あり）情報入力シート'!#REF!,1))</f>
        <v>#REF!</v>
      </c>
      <c r="I148" s="1297"/>
      <c r="J148" s="1297" t="str">
        <f>IF('発達障害（診断書なし・配慮あり）情報入力シート'!AS49="","",INDEX('発達障害（診断書なし・配慮あり）情報入力シート'!T:T,'発達障害（診断書なし・配慮あり）情報入力シート'!AS49,1))</f>
        <v/>
      </c>
      <c r="K148" s="1297"/>
      <c r="L148" s="1297" t="e">
        <f>IF('発達障害（診断書なし・配慮あり）情報入力シート'!#REF!="","",INDEX('発達障害（診断書なし・配慮あり）情報入力シート'!V:V,'発達障害（診断書なし・配慮あり）情報入力シート'!#REF!,1))</f>
        <v>#REF!</v>
      </c>
      <c r="M148" s="1297"/>
      <c r="N148" s="1297" t="str">
        <f>IF('発達障害（診断書なし・配慮あり）情報入力シート'!AV49="","",INDEX('発達障害（診断書なし・配慮あり）情報入力シート'!X:X,'発達障害（診断書なし・配慮あり）情報入力シート'!AV49,1))</f>
        <v/>
      </c>
      <c r="O148" s="1297"/>
      <c r="P148" s="1297" t="str">
        <f>IF('発達障害（診断書なし・配慮あり）情報入力シート'!AX49="","",INDEX('発達障害（診断書なし・配慮あり）情報入力シート'!Z:Z,'発達障害（診断書なし・配慮あり）情報入力シート'!AX49,1))</f>
        <v/>
      </c>
      <c r="Q148" s="1297"/>
      <c r="R148" s="1297" t="str">
        <f>IF('発達障害（診断書なし・配慮あり）情報入力シート'!AY49="","",INDEX('発達障害（診断書なし・配慮あり）情報入力シート'!AB:AB,'発達障害（診断書なし・配慮あり）情報入力シート'!AY49,1))</f>
        <v/>
      </c>
      <c r="S148" s="1297"/>
      <c r="T148" s="1297" t="str">
        <f>IF('発達障害（診断書なし・配慮あり）情報入力シート'!BA49="","",INDEX('発達障害（診断書なし・配慮あり）情報入力シート'!AD:AD,'発達障害（診断書なし・配慮あり）情報入力シート'!BA49,1))</f>
        <v/>
      </c>
      <c r="U148" s="1297"/>
      <c r="V148" s="1297" t="str">
        <f>IF('発達障害（診断書なし・配慮あり）情報入力シート'!BC49="","",INDEX('発達障害（診断書なし・配慮あり）情報入力シート'!AF:AF,'発達障害（診断書なし・配慮あり）情報入力シート'!BC49,1))</f>
        <v/>
      </c>
      <c r="W148" s="1297"/>
      <c r="X148" s="1297" t="str">
        <f>IF('発達障害（診断書なし・配慮あり）情報入力シート'!BE49="","",INDEX('発達障害（診断書なし・配慮あり）情報入力シート'!AH:AH,'発達障害（診断書なし・配慮あり）情報入力シート'!BE49,1))</f>
        <v/>
      </c>
      <c r="Y148" s="1297"/>
      <c r="Z148" s="1297" t="str">
        <f>IF('発達障害（診断書なし・配慮あり）情報入力シート'!BG49="","",INDEX('発達障害（診断書なし・配慮あり）情報入力シート'!AJ:AJ,'発達障害（診断書なし・配慮あり）情報入力シート'!BG49,1))</f>
        <v/>
      </c>
      <c r="AA148" s="1297"/>
    </row>
    <row r="149" spans="1:27" s="44" customFormat="1" ht="15" x14ac:dyDescent="0.4">
      <c r="A149" s="196">
        <v>26</v>
      </c>
      <c r="B149" s="1297" t="str">
        <f>IF('※集計※発達障害（診断書無・配慮有）情報入力シート'!D50="","",INDEX('発達障害（診断書なし・配慮あり）情報入力シート'!G:G,'※集計※発達障害（診断書無・配慮有）情報入力シート'!D50,1))</f>
        <v/>
      </c>
      <c r="C149" s="1297"/>
      <c r="D149" s="1297" t="str">
        <f>IF('※集計※発達障害（診断書無・配慮有）情報入力シート'!D50="","",INDEX('発達障害（診断書なし・配慮あり）情報入力シート'!AQ:AQ,'※集計※発達障害（診断書無・配慮有）情報入力シート'!D50,1))</f>
        <v/>
      </c>
      <c r="E149" s="1297"/>
      <c r="F149" s="1297" t="str">
        <f>IF('発達障害（診断書なし・配慮あり）情報入力シート'!R50="","",INDEX('発達障害（診断書なし・配慮あり）情報入力シート'!K:K,'発達障害（診断書なし・配慮あり）情報入力シート'!R50,1))</f>
        <v/>
      </c>
      <c r="G149" s="1297"/>
      <c r="H149" s="1297" t="e">
        <f>IF('発達障害（診断書なし・配慮あり）情報入力シート'!#REF!="","",INDEX('発達障害（診断書なし・配慮あり）情報入力シート'!M:M,'発達障害（診断書なし・配慮あり）情報入力シート'!#REF!,1))</f>
        <v>#REF!</v>
      </c>
      <c r="I149" s="1297"/>
      <c r="J149" s="1297" t="str">
        <f>IF('発達障害（診断書なし・配慮あり）情報入力シート'!AS50="","",INDEX('発達障害（診断書なし・配慮あり）情報入力シート'!T:T,'発達障害（診断書なし・配慮あり）情報入力シート'!AS50,1))</f>
        <v/>
      </c>
      <c r="K149" s="1297"/>
      <c r="L149" s="1297" t="e">
        <f>IF('発達障害（診断書なし・配慮あり）情報入力シート'!#REF!="","",INDEX('発達障害（診断書なし・配慮あり）情報入力シート'!V:V,'発達障害（診断書なし・配慮あり）情報入力シート'!#REF!,1))</f>
        <v>#REF!</v>
      </c>
      <c r="M149" s="1297"/>
      <c r="N149" s="1297" t="str">
        <f>IF('発達障害（診断書なし・配慮あり）情報入力シート'!AV50="","",INDEX('発達障害（診断書なし・配慮あり）情報入力シート'!X:X,'発達障害（診断書なし・配慮あり）情報入力シート'!AV50,1))</f>
        <v/>
      </c>
      <c r="O149" s="1297"/>
      <c r="P149" s="1297" t="str">
        <f>IF('発達障害（診断書なし・配慮あり）情報入力シート'!AX50="","",INDEX('発達障害（診断書なし・配慮あり）情報入力シート'!Z:Z,'発達障害（診断書なし・配慮あり）情報入力シート'!AX50,1))</f>
        <v/>
      </c>
      <c r="Q149" s="1297"/>
      <c r="R149" s="1297" t="str">
        <f>IF('発達障害（診断書なし・配慮あり）情報入力シート'!AY50="","",INDEX('発達障害（診断書なし・配慮あり）情報入力シート'!AB:AB,'発達障害（診断書なし・配慮あり）情報入力シート'!AY50,1))</f>
        <v/>
      </c>
      <c r="S149" s="1297"/>
      <c r="T149" s="1297" t="str">
        <f>IF('発達障害（診断書なし・配慮あり）情報入力シート'!BA50="","",INDEX('発達障害（診断書なし・配慮あり）情報入力シート'!AD:AD,'発達障害（診断書なし・配慮あり）情報入力シート'!BA50,1))</f>
        <v/>
      </c>
      <c r="U149" s="1297"/>
      <c r="V149" s="1297" t="str">
        <f>IF('発達障害（診断書なし・配慮あり）情報入力シート'!BC50="","",INDEX('発達障害（診断書なし・配慮あり）情報入力シート'!AF:AF,'発達障害（診断書なし・配慮あり）情報入力シート'!BC50,1))</f>
        <v/>
      </c>
      <c r="W149" s="1297"/>
      <c r="X149" s="1297" t="str">
        <f>IF('発達障害（診断書なし・配慮あり）情報入力シート'!BE50="","",INDEX('発達障害（診断書なし・配慮あり）情報入力シート'!AH:AH,'発達障害（診断書なし・配慮あり）情報入力シート'!BE50,1))</f>
        <v/>
      </c>
      <c r="Y149" s="1297"/>
      <c r="Z149" s="1297" t="str">
        <f>IF('発達障害（診断書なし・配慮あり）情報入力シート'!BG50="","",INDEX('発達障害（診断書なし・配慮あり）情報入力シート'!AJ:AJ,'発達障害（診断書なし・配慮あり）情報入力シート'!BG50,1))</f>
        <v/>
      </c>
      <c r="AA149" s="1297"/>
    </row>
    <row r="150" spans="1:27" s="44" customFormat="1" ht="15" x14ac:dyDescent="0.4">
      <c r="A150" s="196">
        <v>27</v>
      </c>
      <c r="B150" s="1297" t="str">
        <f>IF('※集計※発達障害（診断書無・配慮有）情報入力シート'!D51="","",INDEX('発達障害（診断書なし・配慮あり）情報入力シート'!G:G,'※集計※発達障害（診断書無・配慮有）情報入力シート'!D51,1))</f>
        <v/>
      </c>
      <c r="C150" s="1297"/>
      <c r="D150" s="1297" t="str">
        <f>IF('※集計※発達障害（診断書無・配慮有）情報入力シート'!D51="","",INDEX('発達障害（診断書なし・配慮あり）情報入力シート'!AQ:AQ,'※集計※発達障害（診断書無・配慮有）情報入力シート'!D51,1))</f>
        <v/>
      </c>
      <c r="E150" s="1297"/>
      <c r="F150" s="1297" t="str">
        <f>IF('発達障害（診断書なし・配慮あり）情報入力シート'!R51="","",INDEX('発達障害（診断書なし・配慮あり）情報入力シート'!K:K,'発達障害（診断書なし・配慮あり）情報入力シート'!R51,1))</f>
        <v/>
      </c>
      <c r="G150" s="1297"/>
      <c r="H150" s="1297" t="e">
        <f>IF('発達障害（診断書なし・配慮あり）情報入力シート'!#REF!="","",INDEX('発達障害（診断書なし・配慮あり）情報入力シート'!M:M,'発達障害（診断書なし・配慮あり）情報入力シート'!#REF!,1))</f>
        <v>#REF!</v>
      </c>
      <c r="I150" s="1297"/>
      <c r="J150" s="1297" t="str">
        <f>IF('発達障害（診断書なし・配慮あり）情報入力シート'!AS51="","",INDEX('発達障害（診断書なし・配慮あり）情報入力シート'!T:T,'発達障害（診断書なし・配慮あり）情報入力シート'!AS51,1))</f>
        <v/>
      </c>
      <c r="K150" s="1297"/>
      <c r="L150" s="1297" t="e">
        <f>IF('発達障害（診断書なし・配慮あり）情報入力シート'!#REF!="","",INDEX('発達障害（診断書なし・配慮あり）情報入力シート'!V:V,'発達障害（診断書なし・配慮あり）情報入力シート'!#REF!,1))</f>
        <v>#REF!</v>
      </c>
      <c r="M150" s="1297"/>
      <c r="N150" s="1297" t="str">
        <f>IF('発達障害（診断書なし・配慮あり）情報入力シート'!AV51="","",INDEX('発達障害（診断書なし・配慮あり）情報入力シート'!X:X,'発達障害（診断書なし・配慮あり）情報入力シート'!AV51,1))</f>
        <v/>
      </c>
      <c r="O150" s="1297"/>
      <c r="P150" s="1297" t="str">
        <f>IF('発達障害（診断書なし・配慮あり）情報入力シート'!AX51="","",INDEX('発達障害（診断書なし・配慮あり）情報入力シート'!Z:Z,'発達障害（診断書なし・配慮あり）情報入力シート'!AX51,1))</f>
        <v/>
      </c>
      <c r="Q150" s="1297"/>
      <c r="R150" s="1297" t="str">
        <f>IF('発達障害（診断書なし・配慮あり）情報入力シート'!AY51="","",INDEX('発達障害（診断書なし・配慮あり）情報入力シート'!AB:AB,'発達障害（診断書なし・配慮あり）情報入力シート'!AY51,1))</f>
        <v/>
      </c>
      <c r="S150" s="1297"/>
      <c r="T150" s="1297" t="str">
        <f>IF('発達障害（診断書なし・配慮あり）情報入力シート'!BA51="","",INDEX('発達障害（診断書なし・配慮あり）情報入力シート'!AD:AD,'発達障害（診断書なし・配慮あり）情報入力シート'!BA51,1))</f>
        <v/>
      </c>
      <c r="U150" s="1297"/>
      <c r="V150" s="1297" t="str">
        <f>IF('発達障害（診断書なし・配慮あり）情報入力シート'!BC51="","",INDEX('発達障害（診断書なし・配慮あり）情報入力シート'!AF:AF,'発達障害（診断書なし・配慮あり）情報入力シート'!BC51,1))</f>
        <v/>
      </c>
      <c r="W150" s="1297"/>
      <c r="X150" s="1297" t="str">
        <f>IF('発達障害（診断書なし・配慮あり）情報入力シート'!BE51="","",INDEX('発達障害（診断書なし・配慮あり）情報入力シート'!AH:AH,'発達障害（診断書なし・配慮あり）情報入力シート'!BE51,1))</f>
        <v/>
      </c>
      <c r="Y150" s="1297"/>
      <c r="Z150" s="1297" t="str">
        <f>IF('発達障害（診断書なし・配慮あり）情報入力シート'!BG51="","",INDEX('発達障害（診断書なし・配慮あり）情報入力シート'!AJ:AJ,'発達障害（診断書なし・配慮あり）情報入力シート'!BG51,1))</f>
        <v/>
      </c>
      <c r="AA150" s="1297"/>
    </row>
    <row r="151" spans="1:27" s="44" customFormat="1" ht="15" x14ac:dyDescent="0.4">
      <c r="A151" s="196">
        <v>28</v>
      </c>
      <c r="B151" s="1297" t="str">
        <f>IF('※集計※発達障害（診断書無・配慮有）情報入力シート'!D52="","",INDEX('発達障害（診断書なし・配慮あり）情報入力シート'!G:G,'※集計※発達障害（診断書無・配慮有）情報入力シート'!D52,1))</f>
        <v/>
      </c>
      <c r="C151" s="1297"/>
      <c r="D151" s="1297" t="str">
        <f>IF('※集計※発達障害（診断書無・配慮有）情報入力シート'!D52="","",INDEX('発達障害（診断書なし・配慮あり）情報入力シート'!AQ:AQ,'※集計※発達障害（診断書無・配慮有）情報入力シート'!D52,1))</f>
        <v/>
      </c>
      <c r="E151" s="1297"/>
      <c r="F151" s="1297" t="str">
        <f>IF('発達障害（診断書なし・配慮あり）情報入力シート'!R52="","",INDEX('発達障害（診断書なし・配慮あり）情報入力シート'!K:K,'発達障害（診断書なし・配慮あり）情報入力シート'!R52,1))</f>
        <v/>
      </c>
      <c r="G151" s="1297"/>
      <c r="H151" s="1297" t="e">
        <f>IF('発達障害（診断書なし・配慮あり）情報入力シート'!#REF!="","",INDEX('発達障害（診断書なし・配慮あり）情報入力シート'!M:M,'発達障害（診断書なし・配慮あり）情報入力シート'!#REF!,1))</f>
        <v>#REF!</v>
      </c>
      <c r="I151" s="1297"/>
      <c r="J151" s="1297" t="str">
        <f>IF('発達障害（診断書なし・配慮あり）情報入力シート'!AS52="","",INDEX('発達障害（診断書なし・配慮あり）情報入力シート'!T:T,'発達障害（診断書なし・配慮あり）情報入力シート'!AS52,1))</f>
        <v/>
      </c>
      <c r="K151" s="1297"/>
      <c r="L151" s="1297" t="e">
        <f>IF('発達障害（診断書なし・配慮あり）情報入力シート'!#REF!="","",INDEX('発達障害（診断書なし・配慮あり）情報入力シート'!V:V,'発達障害（診断書なし・配慮あり）情報入力シート'!#REF!,1))</f>
        <v>#REF!</v>
      </c>
      <c r="M151" s="1297"/>
      <c r="N151" s="1297" t="str">
        <f>IF('発達障害（診断書なし・配慮あり）情報入力シート'!AV52="","",INDEX('発達障害（診断書なし・配慮あり）情報入力シート'!X:X,'発達障害（診断書なし・配慮あり）情報入力シート'!AV52,1))</f>
        <v/>
      </c>
      <c r="O151" s="1297"/>
      <c r="P151" s="1297" t="str">
        <f>IF('発達障害（診断書なし・配慮あり）情報入力シート'!AX52="","",INDEX('発達障害（診断書なし・配慮あり）情報入力シート'!Z:Z,'発達障害（診断書なし・配慮あり）情報入力シート'!AX52,1))</f>
        <v/>
      </c>
      <c r="Q151" s="1297"/>
      <c r="R151" s="1297" t="str">
        <f>IF('発達障害（診断書なし・配慮あり）情報入力シート'!AY52="","",INDEX('発達障害（診断書なし・配慮あり）情報入力シート'!AB:AB,'発達障害（診断書なし・配慮あり）情報入力シート'!AY52,1))</f>
        <v/>
      </c>
      <c r="S151" s="1297"/>
      <c r="T151" s="1297" t="str">
        <f>IF('発達障害（診断書なし・配慮あり）情報入力シート'!BA52="","",INDEX('発達障害（診断書なし・配慮あり）情報入力シート'!AD:AD,'発達障害（診断書なし・配慮あり）情報入力シート'!BA52,1))</f>
        <v/>
      </c>
      <c r="U151" s="1297"/>
      <c r="V151" s="1297" t="str">
        <f>IF('発達障害（診断書なし・配慮あり）情報入力シート'!BC52="","",INDEX('発達障害（診断書なし・配慮あり）情報入力シート'!AF:AF,'発達障害（診断書なし・配慮あり）情報入力シート'!BC52,1))</f>
        <v/>
      </c>
      <c r="W151" s="1297"/>
      <c r="X151" s="1297" t="str">
        <f>IF('発達障害（診断書なし・配慮あり）情報入力シート'!BE52="","",INDEX('発達障害（診断書なし・配慮あり）情報入力シート'!AH:AH,'発達障害（診断書なし・配慮あり）情報入力シート'!BE52,1))</f>
        <v/>
      </c>
      <c r="Y151" s="1297"/>
      <c r="Z151" s="1297" t="str">
        <f>IF('発達障害（診断書なし・配慮あり）情報入力シート'!BG52="","",INDEX('発達障害（診断書なし・配慮あり）情報入力シート'!AJ:AJ,'発達障害（診断書なし・配慮あり）情報入力シート'!BG52,1))</f>
        <v/>
      </c>
      <c r="AA151" s="1297"/>
    </row>
    <row r="152" spans="1:27" s="44" customFormat="1" ht="15" x14ac:dyDescent="0.4">
      <c r="A152" s="196">
        <v>29</v>
      </c>
      <c r="B152" s="1297" t="str">
        <f>IF('※集計※発達障害（診断書無・配慮有）情報入力シート'!D53="","",INDEX('発達障害（診断書なし・配慮あり）情報入力シート'!G:G,'※集計※発達障害（診断書無・配慮有）情報入力シート'!D53,1))</f>
        <v/>
      </c>
      <c r="C152" s="1297"/>
      <c r="D152" s="1297" t="str">
        <f>IF('※集計※発達障害（診断書無・配慮有）情報入力シート'!D53="","",INDEX('発達障害（診断書なし・配慮あり）情報入力シート'!AQ:AQ,'※集計※発達障害（診断書無・配慮有）情報入力シート'!D53,1))</f>
        <v/>
      </c>
      <c r="E152" s="1297"/>
      <c r="F152" s="1297" t="str">
        <f>IF('発達障害（診断書なし・配慮あり）情報入力シート'!R53="","",INDEX('発達障害（診断書なし・配慮あり）情報入力シート'!K:K,'発達障害（診断書なし・配慮あり）情報入力シート'!R53,1))</f>
        <v/>
      </c>
      <c r="G152" s="1297"/>
      <c r="H152" s="1297" t="e">
        <f>IF('発達障害（診断書なし・配慮あり）情報入力シート'!#REF!="","",INDEX('発達障害（診断書なし・配慮あり）情報入力シート'!M:M,'発達障害（診断書なし・配慮あり）情報入力シート'!#REF!,1))</f>
        <v>#REF!</v>
      </c>
      <c r="I152" s="1297"/>
      <c r="J152" s="1297" t="str">
        <f>IF('発達障害（診断書なし・配慮あり）情報入力シート'!AS53="","",INDEX('発達障害（診断書なし・配慮あり）情報入力シート'!T:T,'発達障害（診断書なし・配慮あり）情報入力シート'!AS53,1))</f>
        <v/>
      </c>
      <c r="K152" s="1297"/>
      <c r="L152" s="1297" t="e">
        <f>IF('発達障害（診断書なし・配慮あり）情報入力シート'!#REF!="","",INDEX('発達障害（診断書なし・配慮あり）情報入力シート'!V:V,'発達障害（診断書なし・配慮あり）情報入力シート'!#REF!,1))</f>
        <v>#REF!</v>
      </c>
      <c r="M152" s="1297"/>
      <c r="N152" s="1297" t="str">
        <f>IF('発達障害（診断書なし・配慮あり）情報入力シート'!AV53="","",INDEX('発達障害（診断書なし・配慮あり）情報入力シート'!X:X,'発達障害（診断書なし・配慮あり）情報入力シート'!AV53,1))</f>
        <v/>
      </c>
      <c r="O152" s="1297"/>
      <c r="P152" s="1297" t="str">
        <f>IF('発達障害（診断書なし・配慮あり）情報入力シート'!AX53="","",INDEX('発達障害（診断書なし・配慮あり）情報入力シート'!Z:Z,'発達障害（診断書なし・配慮あり）情報入力シート'!AX53,1))</f>
        <v/>
      </c>
      <c r="Q152" s="1297"/>
      <c r="R152" s="1297" t="str">
        <f>IF('発達障害（診断書なし・配慮あり）情報入力シート'!AY53="","",INDEX('発達障害（診断書なし・配慮あり）情報入力シート'!AB:AB,'発達障害（診断書なし・配慮あり）情報入力シート'!AY53,1))</f>
        <v/>
      </c>
      <c r="S152" s="1297"/>
      <c r="T152" s="1297" t="str">
        <f>IF('発達障害（診断書なし・配慮あり）情報入力シート'!BA53="","",INDEX('発達障害（診断書なし・配慮あり）情報入力シート'!AD:AD,'発達障害（診断書なし・配慮あり）情報入力シート'!BA53,1))</f>
        <v/>
      </c>
      <c r="U152" s="1297"/>
      <c r="V152" s="1297" t="str">
        <f>IF('発達障害（診断書なし・配慮あり）情報入力シート'!BC53="","",INDEX('発達障害（診断書なし・配慮あり）情報入力シート'!AF:AF,'発達障害（診断書なし・配慮あり）情報入力シート'!BC53,1))</f>
        <v/>
      </c>
      <c r="W152" s="1297"/>
      <c r="X152" s="1297" t="str">
        <f>IF('発達障害（診断書なし・配慮あり）情報入力シート'!BE53="","",INDEX('発達障害（診断書なし・配慮あり）情報入力シート'!AH:AH,'発達障害（診断書なし・配慮あり）情報入力シート'!BE53,1))</f>
        <v/>
      </c>
      <c r="Y152" s="1297"/>
      <c r="Z152" s="1297" t="str">
        <f>IF('発達障害（診断書なし・配慮あり）情報入力シート'!BG53="","",INDEX('発達障害（診断書なし・配慮あり）情報入力シート'!AJ:AJ,'発達障害（診断書なし・配慮あり）情報入力シート'!BG53,1))</f>
        <v/>
      </c>
      <c r="AA152" s="1297"/>
    </row>
    <row r="153" spans="1:27" s="44" customFormat="1" ht="15" x14ac:dyDescent="0.4">
      <c r="A153" s="196">
        <v>30</v>
      </c>
      <c r="B153" s="1297" t="str">
        <f>IF('※集計※発達障害（診断書無・配慮有）情報入力シート'!D54="","",INDEX('発達障害（診断書なし・配慮あり）情報入力シート'!G:G,'※集計※発達障害（診断書無・配慮有）情報入力シート'!D54,1))</f>
        <v/>
      </c>
      <c r="C153" s="1297"/>
      <c r="D153" s="1297" t="str">
        <f>IF('※集計※発達障害（診断書無・配慮有）情報入力シート'!D54="","",INDEX('発達障害（診断書なし・配慮あり）情報入力シート'!AQ:AQ,'※集計※発達障害（診断書無・配慮有）情報入力シート'!D54,1))</f>
        <v/>
      </c>
      <c r="E153" s="1297"/>
      <c r="F153" s="1297" t="str">
        <f>IF('発達障害（診断書なし・配慮あり）情報入力シート'!R54="","",INDEX('発達障害（診断書なし・配慮あり）情報入力シート'!K:K,'発達障害（診断書なし・配慮あり）情報入力シート'!R54,1))</f>
        <v/>
      </c>
      <c r="G153" s="1297"/>
      <c r="H153" s="1297" t="e">
        <f>IF('発達障害（診断書なし・配慮あり）情報入力シート'!#REF!="","",INDEX('発達障害（診断書なし・配慮あり）情報入力シート'!M:M,'発達障害（診断書なし・配慮あり）情報入力シート'!#REF!,1))</f>
        <v>#REF!</v>
      </c>
      <c r="I153" s="1297"/>
      <c r="J153" s="1297" t="str">
        <f>IF('発達障害（診断書なし・配慮あり）情報入力シート'!AS54="","",INDEX('発達障害（診断書なし・配慮あり）情報入力シート'!T:T,'発達障害（診断書なし・配慮あり）情報入力シート'!AS54,1))</f>
        <v/>
      </c>
      <c r="K153" s="1297"/>
      <c r="L153" s="1297" t="e">
        <f>IF('発達障害（診断書なし・配慮あり）情報入力シート'!#REF!="","",INDEX('発達障害（診断書なし・配慮あり）情報入力シート'!V:V,'発達障害（診断書なし・配慮あり）情報入力シート'!#REF!,1))</f>
        <v>#REF!</v>
      </c>
      <c r="M153" s="1297"/>
      <c r="N153" s="1297" t="str">
        <f>IF('発達障害（診断書なし・配慮あり）情報入力シート'!AV54="","",INDEX('発達障害（診断書なし・配慮あり）情報入力シート'!X:X,'発達障害（診断書なし・配慮あり）情報入力シート'!AV54,1))</f>
        <v/>
      </c>
      <c r="O153" s="1297"/>
      <c r="P153" s="1297" t="str">
        <f>IF('発達障害（診断書なし・配慮あり）情報入力シート'!AX54="","",INDEX('発達障害（診断書なし・配慮あり）情報入力シート'!Z:Z,'発達障害（診断書なし・配慮あり）情報入力シート'!AX54,1))</f>
        <v/>
      </c>
      <c r="Q153" s="1297"/>
      <c r="R153" s="1297" t="str">
        <f>IF('発達障害（診断書なし・配慮あり）情報入力シート'!AY54="","",INDEX('発達障害（診断書なし・配慮あり）情報入力シート'!AB:AB,'発達障害（診断書なし・配慮あり）情報入力シート'!AY54,1))</f>
        <v/>
      </c>
      <c r="S153" s="1297"/>
      <c r="T153" s="1297" t="str">
        <f>IF('発達障害（診断書なし・配慮あり）情報入力シート'!BA54="","",INDEX('発達障害（診断書なし・配慮あり）情報入力シート'!AD:AD,'発達障害（診断書なし・配慮あり）情報入力シート'!BA54,1))</f>
        <v/>
      </c>
      <c r="U153" s="1297"/>
      <c r="V153" s="1297" t="str">
        <f>IF('発達障害（診断書なし・配慮あり）情報入力シート'!BC54="","",INDEX('発達障害（診断書なし・配慮あり）情報入力シート'!AF:AF,'発達障害（診断書なし・配慮あり）情報入力シート'!BC54,1))</f>
        <v/>
      </c>
      <c r="W153" s="1297"/>
      <c r="X153" s="1297" t="str">
        <f>IF('発達障害（診断書なし・配慮あり）情報入力シート'!BE54="","",INDEX('発達障害（診断書なし・配慮あり）情報入力シート'!AH:AH,'発達障害（診断書なし・配慮あり）情報入力シート'!BE54,1))</f>
        <v/>
      </c>
      <c r="Y153" s="1297"/>
      <c r="Z153" s="1297" t="str">
        <f>IF('発達障害（診断書なし・配慮あり）情報入力シート'!BG54="","",INDEX('発達障害（診断書なし・配慮あり）情報入力シート'!AJ:AJ,'発達障害（診断書なし・配慮あり）情報入力シート'!BG54,1))</f>
        <v/>
      </c>
      <c r="AA153" s="1297"/>
    </row>
    <row r="154" spans="1:27" s="44" customFormat="1" ht="15" x14ac:dyDescent="0.4">
      <c r="A154" s="196">
        <v>31</v>
      </c>
      <c r="B154" s="1297" t="str">
        <f>IF('※集計※発達障害（診断書無・配慮有）情報入力シート'!D55="","",INDEX('発達障害（診断書なし・配慮あり）情報入力シート'!G:G,'※集計※発達障害（診断書無・配慮有）情報入力シート'!D55,1))</f>
        <v/>
      </c>
      <c r="C154" s="1297"/>
      <c r="D154" s="1297" t="str">
        <f>IF('※集計※発達障害（診断書無・配慮有）情報入力シート'!D55="","",INDEX('発達障害（診断書なし・配慮あり）情報入力シート'!AQ:AQ,'※集計※発達障害（診断書無・配慮有）情報入力シート'!D55,1))</f>
        <v/>
      </c>
      <c r="E154" s="1297"/>
      <c r="F154" s="1297" t="str">
        <f>IF('発達障害（診断書なし・配慮あり）情報入力シート'!R55="","",INDEX('発達障害（診断書なし・配慮あり）情報入力シート'!K:K,'発達障害（診断書なし・配慮あり）情報入力シート'!R55,1))</f>
        <v/>
      </c>
      <c r="G154" s="1297"/>
      <c r="H154" s="1297" t="e">
        <f>IF('発達障害（診断書なし・配慮あり）情報入力シート'!#REF!="","",INDEX('発達障害（診断書なし・配慮あり）情報入力シート'!M:M,'発達障害（診断書なし・配慮あり）情報入力シート'!#REF!,1))</f>
        <v>#REF!</v>
      </c>
      <c r="I154" s="1297"/>
      <c r="J154" s="1297" t="str">
        <f>IF('発達障害（診断書なし・配慮あり）情報入力シート'!AS55="","",INDEX('発達障害（診断書なし・配慮あり）情報入力シート'!T:T,'発達障害（診断書なし・配慮あり）情報入力シート'!AS55,1))</f>
        <v/>
      </c>
      <c r="K154" s="1297"/>
      <c r="L154" s="1297" t="e">
        <f>IF('発達障害（診断書なし・配慮あり）情報入力シート'!#REF!="","",INDEX('発達障害（診断書なし・配慮あり）情報入力シート'!V:V,'発達障害（診断書なし・配慮あり）情報入力シート'!#REF!,1))</f>
        <v>#REF!</v>
      </c>
      <c r="M154" s="1297"/>
      <c r="N154" s="1297" t="str">
        <f>IF('発達障害（診断書なし・配慮あり）情報入力シート'!AV55="","",INDEX('発達障害（診断書なし・配慮あり）情報入力シート'!X:X,'発達障害（診断書なし・配慮あり）情報入力シート'!AV55,1))</f>
        <v/>
      </c>
      <c r="O154" s="1297"/>
      <c r="P154" s="1297" t="str">
        <f>IF('発達障害（診断書なし・配慮あり）情報入力シート'!AX55="","",INDEX('発達障害（診断書なし・配慮あり）情報入力シート'!Z:Z,'発達障害（診断書なし・配慮あり）情報入力シート'!AX55,1))</f>
        <v/>
      </c>
      <c r="Q154" s="1297"/>
      <c r="R154" s="1297" t="str">
        <f>IF('発達障害（診断書なし・配慮あり）情報入力シート'!AY55="","",INDEX('発達障害（診断書なし・配慮あり）情報入力シート'!AB:AB,'発達障害（診断書なし・配慮あり）情報入力シート'!AY55,1))</f>
        <v/>
      </c>
      <c r="S154" s="1297"/>
      <c r="T154" s="1297" t="str">
        <f>IF('発達障害（診断書なし・配慮あり）情報入力シート'!BA55="","",INDEX('発達障害（診断書なし・配慮あり）情報入力シート'!AD:AD,'発達障害（診断書なし・配慮あり）情報入力シート'!BA55,1))</f>
        <v/>
      </c>
      <c r="U154" s="1297"/>
      <c r="V154" s="1297" t="str">
        <f>IF('発達障害（診断書なし・配慮あり）情報入力シート'!BC55="","",INDEX('発達障害（診断書なし・配慮あり）情報入力シート'!AF:AF,'発達障害（診断書なし・配慮あり）情報入力シート'!BC55,1))</f>
        <v/>
      </c>
      <c r="W154" s="1297"/>
      <c r="X154" s="1297" t="str">
        <f>IF('発達障害（診断書なし・配慮あり）情報入力シート'!BE55="","",INDEX('発達障害（診断書なし・配慮あり）情報入力シート'!AH:AH,'発達障害（診断書なし・配慮あり）情報入力シート'!BE55,1))</f>
        <v/>
      </c>
      <c r="Y154" s="1297"/>
      <c r="Z154" s="1297" t="str">
        <f>IF('発達障害（診断書なし・配慮あり）情報入力シート'!BG55="","",INDEX('発達障害（診断書なし・配慮あり）情報入力シート'!AJ:AJ,'発達障害（診断書なし・配慮あり）情報入力シート'!BG55,1))</f>
        <v/>
      </c>
      <c r="AA154" s="1297"/>
    </row>
    <row r="155" spans="1:27" s="44" customFormat="1" ht="15" x14ac:dyDescent="0.4">
      <c r="A155" s="196">
        <v>32</v>
      </c>
      <c r="B155" s="1297" t="str">
        <f>IF('※集計※発達障害（診断書無・配慮有）情報入力シート'!D56="","",INDEX('発達障害（診断書なし・配慮あり）情報入力シート'!G:G,'※集計※発達障害（診断書無・配慮有）情報入力シート'!D56,1))</f>
        <v/>
      </c>
      <c r="C155" s="1297"/>
      <c r="D155" s="1297" t="str">
        <f>IF('※集計※発達障害（診断書無・配慮有）情報入力シート'!D56="","",INDEX('発達障害（診断書なし・配慮あり）情報入力シート'!AQ:AQ,'※集計※発達障害（診断書無・配慮有）情報入力シート'!D56,1))</f>
        <v/>
      </c>
      <c r="E155" s="1297"/>
      <c r="F155" s="1297" t="str">
        <f>IF('発達障害（診断書なし・配慮あり）情報入力シート'!R56="","",INDEX('発達障害（診断書なし・配慮あり）情報入力シート'!K:K,'発達障害（診断書なし・配慮あり）情報入力シート'!R56,1))</f>
        <v/>
      </c>
      <c r="G155" s="1297"/>
      <c r="H155" s="1297" t="e">
        <f>IF('発達障害（診断書なし・配慮あり）情報入力シート'!#REF!="","",INDEX('発達障害（診断書なし・配慮あり）情報入力シート'!M:M,'発達障害（診断書なし・配慮あり）情報入力シート'!#REF!,1))</f>
        <v>#REF!</v>
      </c>
      <c r="I155" s="1297"/>
      <c r="J155" s="1297" t="str">
        <f>IF('発達障害（診断書なし・配慮あり）情報入力シート'!AS56="","",INDEX('発達障害（診断書なし・配慮あり）情報入力シート'!T:T,'発達障害（診断書なし・配慮あり）情報入力シート'!AS56,1))</f>
        <v/>
      </c>
      <c r="K155" s="1297"/>
      <c r="L155" s="1297" t="e">
        <f>IF('発達障害（診断書なし・配慮あり）情報入力シート'!#REF!="","",INDEX('発達障害（診断書なし・配慮あり）情報入力シート'!V:V,'発達障害（診断書なし・配慮あり）情報入力シート'!#REF!,1))</f>
        <v>#REF!</v>
      </c>
      <c r="M155" s="1297"/>
      <c r="N155" s="1297" t="str">
        <f>IF('発達障害（診断書なし・配慮あり）情報入力シート'!AV56="","",INDEX('発達障害（診断書なし・配慮あり）情報入力シート'!X:X,'発達障害（診断書なし・配慮あり）情報入力シート'!AV56,1))</f>
        <v/>
      </c>
      <c r="O155" s="1297"/>
      <c r="P155" s="1297" t="str">
        <f>IF('発達障害（診断書なし・配慮あり）情報入力シート'!AX56="","",INDEX('発達障害（診断書なし・配慮あり）情報入力シート'!Z:Z,'発達障害（診断書なし・配慮あり）情報入力シート'!AX56,1))</f>
        <v/>
      </c>
      <c r="Q155" s="1297"/>
      <c r="R155" s="1297" t="str">
        <f>IF('発達障害（診断書なし・配慮あり）情報入力シート'!AY56="","",INDEX('発達障害（診断書なし・配慮あり）情報入力シート'!AB:AB,'発達障害（診断書なし・配慮あり）情報入力シート'!AY56,1))</f>
        <v/>
      </c>
      <c r="S155" s="1297"/>
      <c r="T155" s="1297" t="str">
        <f>IF('発達障害（診断書なし・配慮あり）情報入力シート'!BA56="","",INDEX('発達障害（診断書なし・配慮あり）情報入力シート'!AD:AD,'発達障害（診断書なし・配慮あり）情報入力シート'!BA56,1))</f>
        <v/>
      </c>
      <c r="U155" s="1297"/>
      <c r="V155" s="1297" t="str">
        <f>IF('発達障害（診断書なし・配慮あり）情報入力シート'!BC56="","",INDEX('発達障害（診断書なし・配慮あり）情報入力シート'!AF:AF,'発達障害（診断書なし・配慮あり）情報入力シート'!BC56,1))</f>
        <v/>
      </c>
      <c r="W155" s="1297"/>
      <c r="X155" s="1297" t="str">
        <f>IF('発達障害（診断書なし・配慮あり）情報入力シート'!BE56="","",INDEX('発達障害（診断書なし・配慮あり）情報入力シート'!AH:AH,'発達障害（診断書なし・配慮あり）情報入力シート'!BE56,1))</f>
        <v/>
      </c>
      <c r="Y155" s="1297"/>
      <c r="Z155" s="1297" t="str">
        <f>IF('発達障害（診断書なし・配慮あり）情報入力シート'!BG56="","",INDEX('発達障害（診断書なし・配慮あり）情報入力シート'!AJ:AJ,'発達障害（診断書なし・配慮あり）情報入力シート'!BG56,1))</f>
        <v/>
      </c>
      <c r="AA155" s="1297"/>
    </row>
    <row r="156" spans="1:27" s="44" customFormat="1" ht="15" x14ac:dyDescent="0.4">
      <c r="A156" s="196">
        <v>33</v>
      </c>
      <c r="B156" s="1297" t="str">
        <f>IF('※集計※発達障害（診断書無・配慮有）情報入力シート'!D57="","",INDEX('発達障害（診断書なし・配慮あり）情報入力シート'!G:G,'※集計※発達障害（診断書無・配慮有）情報入力シート'!D57,1))</f>
        <v/>
      </c>
      <c r="C156" s="1297"/>
      <c r="D156" s="1297" t="str">
        <f>IF('※集計※発達障害（診断書無・配慮有）情報入力シート'!D57="","",INDEX('発達障害（診断書なし・配慮あり）情報入力シート'!AQ:AQ,'※集計※発達障害（診断書無・配慮有）情報入力シート'!D57,1))</f>
        <v/>
      </c>
      <c r="E156" s="1297"/>
      <c r="F156" s="1297" t="str">
        <f>IF('発達障害（診断書なし・配慮あり）情報入力シート'!R57="","",INDEX('発達障害（診断書なし・配慮あり）情報入力シート'!K:K,'発達障害（診断書なし・配慮あり）情報入力シート'!R57,1))</f>
        <v/>
      </c>
      <c r="G156" s="1297"/>
      <c r="H156" s="1297" t="e">
        <f>IF('発達障害（診断書なし・配慮あり）情報入力シート'!#REF!="","",INDEX('発達障害（診断書なし・配慮あり）情報入力シート'!M:M,'発達障害（診断書なし・配慮あり）情報入力シート'!#REF!,1))</f>
        <v>#REF!</v>
      </c>
      <c r="I156" s="1297"/>
      <c r="J156" s="1297" t="str">
        <f>IF('発達障害（診断書なし・配慮あり）情報入力シート'!AS57="","",INDEX('発達障害（診断書なし・配慮あり）情報入力シート'!T:T,'発達障害（診断書なし・配慮あり）情報入力シート'!AS57,1))</f>
        <v/>
      </c>
      <c r="K156" s="1297"/>
      <c r="L156" s="1297" t="e">
        <f>IF('発達障害（診断書なし・配慮あり）情報入力シート'!#REF!="","",INDEX('発達障害（診断書なし・配慮あり）情報入力シート'!V:V,'発達障害（診断書なし・配慮あり）情報入力シート'!#REF!,1))</f>
        <v>#REF!</v>
      </c>
      <c r="M156" s="1297"/>
      <c r="N156" s="1297" t="str">
        <f>IF('発達障害（診断書なし・配慮あり）情報入力シート'!AV57="","",INDEX('発達障害（診断書なし・配慮あり）情報入力シート'!X:X,'発達障害（診断書なし・配慮あり）情報入力シート'!AV57,1))</f>
        <v/>
      </c>
      <c r="O156" s="1297"/>
      <c r="P156" s="1297" t="str">
        <f>IF('発達障害（診断書なし・配慮あり）情報入力シート'!AX57="","",INDEX('発達障害（診断書なし・配慮あり）情報入力シート'!Z:Z,'発達障害（診断書なし・配慮あり）情報入力シート'!AX57,1))</f>
        <v/>
      </c>
      <c r="Q156" s="1297"/>
      <c r="R156" s="1297" t="str">
        <f>IF('発達障害（診断書なし・配慮あり）情報入力シート'!AY57="","",INDEX('発達障害（診断書なし・配慮あり）情報入力シート'!AB:AB,'発達障害（診断書なし・配慮あり）情報入力シート'!AY57,1))</f>
        <v/>
      </c>
      <c r="S156" s="1297"/>
      <c r="T156" s="1297" t="str">
        <f>IF('発達障害（診断書なし・配慮あり）情報入力シート'!BA57="","",INDEX('発達障害（診断書なし・配慮あり）情報入力シート'!AD:AD,'発達障害（診断書なし・配慮あり）情報入力シート'!BA57,1))</f>
        <v/>
      </c>
      <c r="U156" s="1297"/>
      <c r="V156" s="1297" t="str">
        <f>IF('発達障害（診断書なし・配慮あり）情報入力シート'!BC57="","",INDEX('発達障害（診断書なし・配慮あり）情報入力シート'!AF:AF,'発達障害（診断書なし・配慮あり）情報入力シート'!BC57,1))</f>
        <v/>
      </c>
      <c r="W156" s="1297"/>
      <c r="X156" s="1297" t="str">
        <f>IF('発達障害（診断書なし・配慮あり）情報入力シート'!BE57="","",INDEX('発達障害（診断書なし・配慮あり）情報入力シート'!AH:AH,'発達障害（診断書なし・配慮あり）情報入力シート'!BE57,1))</f>
        <v/>
      </c>
      <c r="Y156" s="1297"/>
      <c r="Z156" s="1297" t="str">
        <f>IF('発達障害（診断書なし・配慮あり）情報入力シート'!BG57="","",INDEX('発達障害（診断書なし・配慮あり）情報入力シート'!AJ:AJ,'発達障害（診断書なし・配慮あり）情報入力シート'!BG57,1))</f>
        <v/>
      </c>
      <c r="AA156" s="1297"/>
    </row>
    <row r="157" spans="1:27" s="44" customFormat="1" ht="15" x14ac:dyDescent="0.4">
      <c r="A157" s="196">
        <v>34</v>
      </c>
      <c r="B157" s="1297" t="str">
        <f>IF('※集計※発達障害（診断書無・配慮有）情報入力シート'!D58="","",INDEX('発達障害（診断書なし・配慮あり）情報入力シート'!G:G,'※集計※発達障害（診断書無・配慮有）情報入力シート'!D58,1))</f>
        <v/>
      </c>
      <c r="C157" s="1297"/>
      <c r="D157" s="1297" t="str">
        <f>IF('※集計※発達障害（診断書無・配慮有）情報入力シート'!D58="","",INDEX('発達障害（診断書なし・配慮あり）情報入力シート'!AQ:AQ,'※集計※発達障害（診断書無・配慮有）情報入力シート'!D58,1))</f>
        <v/>
      </c>
      <c r="E157" s="1297"/>
      <c r="F157" s="1297" t="str">
        <f>IF('発達障害（診断書なし・配慮あり）情報入力シート'!R58="","",INDEX('発達障害（診断書なし・配慮あり）情報入力シート'!K:K,'発達障害（診断書なし・配慮あり）情報入力シート'!R58,1))</f>
        <v/>
      </c>
      <c r="G157" s="1297"/>
      <c r="H157" s="1297" t="e">
        <f>IF('発達障害（診断書なし・配慮あり）情報入力シート'!#REF!="","",INDEX('発達障害（診断書なし・配慮あり）情報入力シート'!M:M,'発達障害（診断書なし・配慮あり）情報入力シート'!#REF!,1))</f>
        <v>#REF!</v>
      </c>
      <c r="I157" s="1297"/>
      <c r="J157" s="1297" t="str">
        <f>IF('発達障害（診断書なし・配慮あり）情報入力シート'!AS58="","",INDEX('発達障害（診断書なし・配慮あり）情報入力シート'!T:T,'発達障害（診断書なし・配慮あり）情報入力シート'!AS58,1))</f>
        <v/>
      </c>
      <c r="K157" s="1297"/>
      <c r="L157" s="1297" t="e">
        <f>IF('発達障害（診断書なし・配慮あり）情報入力シート'!#REF!="","",INDEX('発達障害（診断書なし・配慮あり）情報入力シート'!V:V,'発達障害（診断書なし・配慮あり）情報入力シート'!#REF!,1))</f>
        <v>#REF!</v>
      </c>
      <c r="M157" s="1297"/>
      <c r="N157" s="1297" t="str">
        <f>IF('発達障害（診断書なし・配慮あり）情報入力シート'!AV58="","",INDEX('発達障害（診断書なし・配慮あり）情報入力シート'!X:X,'発達障害（診断書なし・配慮あり）情報入力シート'!AV58,1))</f>
        <v/>
      </c>
      <c r="O157" s="1297"/>
      <c r="P157" s="1297" t="str">
        <f>IF('発達障害（診断書なし・配慮あり）情報入力シート'!AX58="","",INDEX('発達障害（診断書なし・配慮あり）情報入力シート'!Z:Z,'発達障害（診断書なし・配慮あり）情報入力シート'!AX58,1))</f>
        <v/>
      </c>
      <c r="Q157" s="1297"/>
      <c r="R157" s="1297" t="str">
        <f>IF('発達障害（診断書なし・配慮あり）情報入力シート'!AY58="","",INDEX('発達障害（診断書なし・配慮あり）情報入力シート'!AB:AB,'発達障害（診断書なし・配慮あり）情報入力シート'!AY58,1))</f>
        <v/>
      </c>
      <c r="S157" s="1297"/>
      <c r="T157" s="1297" t="str">
        <f>IF('発達障害（診断書なし・配慮あり）情報入力シート'!BA58="","",INDEX('発達障害（診断書なし・配慮あり）情報入力シート'!AD:AD,'発達障害（診断書なし・配慮あり）情報入力シート'!BA58,1))</f>
        <v/>
      </c>
      <c r="U157" s="1297"/>
      <c r="V157" s="1297" t="str">
        <f>IF('発達障害（診断書なし・配慮あり）情報入力シート'!BC58="","",INDEX('発達障害（診断書なし・配慮あり）情報入力シート'!AF:AF,'発達障害（診断書なし・配慮あり）情報入力シート'!BC58,1))</f>
        <v/>
      </c>
      <c r="W157" s="1297"/>
      <c r="X157" s="1297" t="str">
        <f>IF('発達障害（診断書なし・配慮あり）情報入力シート'!BE58="","",INDEX('発達障害（診断書なし・配慮あり）情報入力シート'!AH:AH,'発達障害（診断書なし・配慮あり）情報入力シート'!BE58,1))</f>
        <v/>
      </c>
      <c r="Y157" s="1297"/>
      <c r="Z157" s="1297" t="str">
        <f>IF('発達障害（診断書なし・配慮あり）情報入力シート'!BG58="","",INDEX('発達障害（診断書なし・配慮あり）情報入力シート'!AJ:AJ,'発達障害（診断書なし・配慮あり）情報入力シート'!BG58,1))</f>
        <v/>
      </c>
      <c r="AA157" s="1297"/>
    </row>
    <row r="158" spans="1:27" s="44" customFormat="1" ht="15" x14ac:dyDescent="0.4">
      <c r="A158" s="196">
        <v>35</v>
      </c>
      <c r="B158" s="1297" t="str">
        <f>IF('※集計※発達障害（診断書無・配慮有）情報入力シート'!D59="","",INDEX('発達障害（診断書なし・配慮あり）情報入力シート'!G:G,'※集計※発達障害（診断書無・配慮有）情報入力シート'!D59,1))</f>
        <v/>
      </c>
      <c r="C158" s="1297"/>
      <c r="D158" s="1297" t="str">
        <f>IF('※集計※発達障害（診断書無・配慮有）情報入力シート'!D59="","",INDEX('発達障害（診断書なし・配慮あり）情報入力シート'!AQ:AQ,'※集計※発達障害（診断書無・配慮有）情報入力シート'!D59,1))</f>
        <v/>
      </c>
      <c r="E158" s="1297"/>
      <c r="F158" s="1297" t="str">
        <f>IF('発達障害（診断書なし・配慮あり）情報入力シート'!R59="","",INDEX('発達障害（診断書なし・配慮あり）情報入力シート'!K:K,'発達障害（診断書なし・配慮あり）情報入力シート'!R59,1))</f>
        <v/>
      </c>
      <c r="G158" s="1297"/>
      <c r="H158" s="1297" t="e">
        <f>IF('発達障害（診断書なし・配慮あり）情報入力シート'!#REF!="","",INDEX('発達障害（診断書なし・配慮あり）情報入力シート'!M:M,'発達障害（診断書なし・配慮あり）情報入力シート'!#REF!,1))</f>
        <v>#REF!</v>
      </c>
      <c r="I158" s="1297"/>
      <c r="J158" s="1297" t="str">
        <f>IF('発達障害（診断書なし・配慮あり）情報入力シート'!AS59="","",INDEX('発達障害（診断書なし・配慮あり）情報入力シート'!T:T,'発達障害（診断書なし・配慮あり）情報入力シート'!AS59,1))</f>
        <v/>
      </c>
      <c r="K158" s="1297"/>
      <c r="L158" s="1297" t="e">
        <f>IF('発達障害（診断書なし・配慮あり）情報入力シート'!#REF!="","",INDEX('発達障害（診断書なし・配慮あり）情報入力シート'!V:V,'発達障害（診断書なし・配慮あり）情報入力シート'!#REF!,1))</f>
        <v>#REF!</v>
      </c>
      <c r="M158" s="1297"/>
      <c r="N158" s="1297" t="str">
        <f>IF('発達障害（診断書なし・配慮あり）情報入力シート'!AV59="","",INDEX('発達障害（診断書なし・配慮あり）情報入力シート'!X:X,'発達障害（診断書なし・配慮あり）情報入力シート'!AV59,1))</f>
        <v/>
      </c>
      <c r="O158" s="1297"/>
      <c r="P158" s="1297" t="str">
        <f>IF('発達障害（診断書なし・配慮あり）情報入力シート'!AX59="","",INDEX('発達障害（診断書なし・配慮あり）情報入力シート'!Z:Z,'発達障害（診断書なし・配慮あり）情報入力シート'!AX59,1))</f>
        <v/>
      </c>
      <c r="Q158" s="1297"/>
      <c r="R158" s="1297" t="str">
        <f>IF('発達障害（診断書なし・配慮あり）情報入力シート'!AY59="","",INDEX('発達障害（診断書なし・配慮あり）情報入力シート'!AB:AB,'発達障害（診断書なし・配慮あり）情報入力シート'!AY59,1))</f>
        <v/>
      </c>
      <c r="S158" s="1297"/>
      <c r="T158" s="1297" t="str">
        <f>IF('発達障害（診断書なし・配慮あり）情報入力シート'!BA59="","",INDEX('発達障害（診断書なし・配慮あり）情報入力シート'!AD:AD,'発達障害（診断書なし・配慮あり）情報入力シート'!BA59,1))</f>
        <v/>
      </c>
      <c r="U158" s="1297"/>
      <c r="V158" s="1297" t="str">
        <f>IF('発達障害（診断書なし・配慮あり）情報入力シート'!BC59="","",INDEX('発達障害（診断書なし・配慮あり）情報入力シート'!AF:AF,'発達障害（診断書なし・配慮あり）情報入力シート'!BC59,1))</f>
        <v/>
      </c>
      <c r="W158" s="1297"/>
      <c r="X158" s="1297" t="str">
        <f>IF('発達障害（診断書なし・配慮あり）情報入力シート'!BE59="","",INDEX('発達障害（診断書なし・配慮あり）情報入力シート'!AH:AH,'発達障害（診断書なし・配慮あり）情報入力シート'!BE59,1))</f>
        <v/>
      </c>
      <c r="Y158" s="1297"/>
      <c r="Z158" s="1297" t="str">
        <f>IF('発達障害（診断書なし・配慮あり）情報入力シート'!BG59="","",INDEX('発達障害（診断書なし・配慮あり）情報入力シート'!AJ:AJ,'発達障害（診断書なし・配慮あり）情報入力シート'!BG59,1))</f>
        <v/>
      </c>
      <c r="AA158" s="1297"/>
    </row>
    <row r="159" spans="1:27" s="44" customFormat="1" ht="15" x14ac:dyDescent="0.4">
      <c r="A159" s="196">
        <v>36</v>
      </c>
      <c r="B159" s="1297" t="str">
        <f>IF('※集計※発達障害（診断書無・配慮有）情報入力シート'!D60="","",INDEX('発達障害（診断書なし・配慮あり）情報入力シート'!G:G,'※集計※発達障害（診断書無・配慮有）情報入力シート'!D60,1))</f>
        <v/>
      </c>
      <c r="C159" s="1297"/>
      <c r="D159" s="1297" t="str">
        <f>IF('※集計※発達障害（診断書無・配慮有）情報入力シート'!D60="","",INDEX('発達障害（診断書なし・配慮あり）情報入力シート'!AQ:AQ,'※集計※発達障害（診断書無・配慮有）情報入力シート'!D60,1))</f>
        <v/>
      </c>
      <c r="E159" s="1297"/>
      <c r="F159" s="1297" t="str">
        <f>IF('発達障害（診断書なし・配慮あり）情報入力シート'!R60="","",INDEX('発達障害（診断書なし・配慮あり）情報入力シート'!K:K,'発達障害（診断書なし・配慮あり）情報入力シート'!R60,1))</f>
        <v/>
      </c>
      <c r="G159" s="1297"/>
      <c r="H159" s="1297" t="e">
        <f>IF('発達障害（診断書なし・配慮あり）情報入力シート'!#REF!="","",INDEX('発達障害（診断書なし・配慮あり）情報入力シート'!M:M,'発達障害（診断書なし・配慮あり）情報入力シート'!#REF!,1))</f>
        <v>#REF!</v>
      </c>
      <c r="I159" s="1297"/>
      <c r="J159" s="1297" t="str">
        <f>IF('発達障害（診断書なし・配慮あり）情報入力シート'!AS60="","",INDEX('発達障害（診断書なし・配慮あり）情報入力シート'!T:T,'発達障害（診断書なし・配慮あり）情報入力シート'!AS60,1))</f>
        <v/>
      </c>
      <c r="K159" s="1297"/>
      <c r="L159" s="1297" t="e">
        <f>IF('発達障害（診断書なし・配慮あり）情報入力シート'!#REF!="","",INDEX('発達障害（診断書なし・配慮あり）情報入力シート'!V:V,'発達障害（診断書なし・配慮あり）情報入力シート'!#REF!,1))</f>
        <v>#REF!</v>
      </c>
      <c r="M159" s="1297"/>
      <c r="N159" s="1297" t="str">
        <f>IF('発達障害（診断書なし・配慮あり）情報入力シート'!AV60="","",INDEX('発達障害（診断書なし・配慮あり）情報入力シート'!X:X,'発達障害（診断書なし・配慮あり）情報入力シート'!AV60,1))</f>
        <v/>
      </c>
      <c r="O159" s="1297"/>
      <c r="P159" s="1297" t="str">
        <f>IF('発達障害（診断書なし・配慮あり）情報入力シート'!AX60="","",INDEX('発達障害（診断書なし・配慮あり）情報入力シート'!Z:Z,'発達障害（診断書なし・配慮あり）情報入力シート'!AX60,1))</f>
        <v/>
      </c>
      <c r="Q159" s="1297"/>
      <c r="R159" s="1297" t="str">
        <f>IF('発達障害（診断書なし・配慮あり）情報入力シート'!AY60="","",INDEX('発達障害（診断書なし・配慮あり）情報入力シート'!AB:AB,'発達障害（診断書なし・配慮あり）情報入力シート'!AY60,1))</f>
        <v/>
      </c>
      <c r="S159" s="1297"/>
      <c r="T159" s="1297" t="str">
        <f>IF('発達障害（診断書なし・配慮あり）情報入力シート'!BA60="","",INDEX('発達障害（診断書なし・配慮あり）情報入力シート'!AD:AD,'発達障害（診断書なし・配慮あり）情報入力シート'!BA60,1))</f>
        <v/>
      </c>
      <c r="U159" s="1297"/>
      <c r="V159" s="1297" t="str">
        <f>IF('発達障害（診断書なし・配慮あり）情報入力シート'!BC60="","",INDEX('発達障害（診断書なし・配慮あり）情報入力シート'!AF:AF,'発達障害（診断書なし・配慮あり）情報入力シート'!BC60,1))</f>
        <v/>
      </c>
      <c r="W159" s="1297"/>
      <c r="X159" s="1297" t="str">
        <f>IF('発達障害（診断書なし・配慮あり）情報入力シート'!BE60="","",INDEX('発達障害（診断書なし・配慮あり）情報入力シート'!AH:AH,'発達障害（診断書なし・配慮あり）情報入力シート'!BE60,1))</f>
        <v/>
      </c>
      <c r="Y159" s="1297"/>
      <c r="Z159" s="1297" t="str">
        <f>IF('発達障害（診断書なし・配慮あり）情報入力シート'!BG60="","",INDEX('発達障害（診断書なし・配慮あり）情報入力シート'!AJ:AJ,'発達障害（診断書なし・配慮あり）情報入力シート'!BG60,1))</f>
        <v/>
      </c>
      <c r="AA159" s="1297"/>
    </row>
    <row r="160" spans="1:27" s="44" customFormat="1" ht="15" x14ac:dyDescent="0.4">
      <c r="A160" s="196">
        <v>37</v>
      </c>
      <c r="B160" s="1297" t="str">
        <f>IF('※集計※発達障害（診断書無・配慮有）情報入力シート'!D61="","",INDEX('発達障害（診断書なし・配慮あり）情報入力シート'!G:G,'※集計※発達障害（診断書無・配慮有）情報入力シート'!D61,1))</f>
        <v/>
      </c>
      <c r="C160" s="1297"/>
      <c r="D160" s="1297" t="str">
        <f>IF('※集計※発達障害（診断書無・配慮有）情報入力シート'!D61="","",INDEX('発達障害（診断書なし・配慮あり）情報入力シート'!AQ:AQ,'※集計※発達障害（診断書無・配慮有）情報入力シート'!D61,1))</f>
        <v/>
      </c>
      <c r="E160" s="1297"/>
      <c r="F160" s="1297" t="str">
        <f>IF('発達障害（診断書なし・配慮あり）情報入力シート'!R61="","",INDEX('発達障害（診断書なし・配慮あり）情報入力シート'!K:K,'発達障害（診断書なし・配慮あり）情報入力シート'!R61,1))</f>
        <v/>
      </c>
      <c r="G160" s="1297"/>
      <c r="H160" s="1297" t="e">
        <f>IF('発達障害（診断書なし・配慮あり）情報入力シート'!#REF!="","",INDEX('発達障害（診断書なし・配慮あり）情報入力シート'!M:M,'発達障害（診断書なし・配慮あり）情報入力シート'!#REF!,1))</f>
        <v>#REF!</v>
      </c>
      <c r="I160" s="1297"/>
      <c r="J160" s="1297" t="str">
        <f>IF('発達障害（診断書なし・配慮あり）情報入力シート'!AS61="","",INDEX('発達障害（診断書なし・配慮あり）情報入力シート'!T:T,'発達障害（診断書なし・配慮あり）情報入力シート'!AS61,1))</f>
        <v/>
      </c>
      <c r="K160" s="1297"/>
      <c r="L160" s="1297" t="e">
        <f>IF('発達障害（診断書なし・配慮あり）情報入力シート'!#REF!="","",INDEX('発達障害（診断書なし・配慮あり）情報入力シート'!V:V,'発達障害（診断書なし・配慮あり）情報入力シート'!#REF!,1))</f>
        <v>#REF!</v>
      </c>
      <c r="M160" s="1297"/>
      <c r="N160" s="1297" t="str">
        <f>IF('発達障害（診断書なし・配慮あり）情報入力シート'!AV61="","",INDEX('発達障害（診断書なし・配慮あり）情報入力シート'!X:X,'発達障害（診断書なし・配慮あり）情報入力シート'!AV61,1))</f>
        <v/>
      </c>
      <c r="O160" s="1297"/>
      <c r="P160" s="1297" t="str">
        <f>IF('発達障害（診断書なし・配慮あり）情報入力シート'!AX61="","",INDEX('発達障害（診断書なし・配慮あり）情報入力シート'!Z:Z,'発達障害（診断書なし・配慮あり）情報入力シート'!AX61,1))</f>
        <v/>
      </c>
      <c r="Q160" s="1297"/>
      <c r="R160" s="1297" t="str">
        <f>IF('発達障害（診断書なし・配慮あり）情報入力シート'!AY61="","",INDEX('発達障害（診断書なし・配慮あり）情報入力シート'!AB:AB,'発達障害（診断書なし・配慮あり）情報入力シート'!AY61,1))</f>
        <v/>
      </c>
      <c r="S160" s="1297"/>
      <c r="T160" s="1297" t="str">
        <f>IF('発達障害（診断書なし・配慮あり）情報入力シート'!BA61="","",INDEX('発達障害（診断書なし・配慮あり）情報入力シート'!AD:AD,'発達障害（診断書なし・配慮あり）情報入力シート'!BA61,1))</f>
        <v/>
      </c>
      <c r="U160" s="1297"/>
      <c r="V160" s="1297" t="str">
        <f>IF('発達障害（診断書なし・配慮あり）情報入力シート'!BC61="","",INDEX('発達障害（診断書なし・配慮あり）情報入力シート'!AF:AF,'発達障害（診断書なし・配慮あり）情報入力シート'!BC61,1))</f>
        <v/>
      </c>
      <c r="W160" s="1297"/>
      <c r="X160" s="1297" t="str">
        <f>IF('発達障害（診断書なし・配慮あり）情報入力シート'!BE61="","",INDEX('発達障害（診断書なし・配慮あり）情報入力シート'!AH:AH,'発達障害（診断書なし・配慮あり）情報入力シート'!BE61,1))</f>
        <v/>
      </c>
      <c r="Y160" s="1297"/>
      <c r="Z160" s="1297" t="str">
        <f>IF('発達障害（診断書なし・配慮あり）情報入力シート'!BG61="","",INDEX('発達障害（診断書なし・配慮あり）情報入力シート'!AJ:AJ,'発達障害（診断書なし・配慮あり）情報入力シート'!BG61,1))</f>
        <v/>
      </c>
      <c r="AA160" s="1297"/>
    </row>
    <row r="161" spans="1:27" s="44" customFormat="1" ht="15" x14ac:dyDescent="0.4">
      <c r="A161" s="196">
        <v>38</v>
      </c>
      <c r="B161" s="1297" t="str">
        <f>IF('※集計※発達障害（診断書無・配慮有）情報入力シート'!D62="","",INDEX('発達障害（診断書なし・配慮あり）情報入力シート'!G:G,'※集計※発達障害（診断書無・配慮有）情報入力シート'!D62,1))</f>
        <v/>
      </c>
      <c r="C161" s="1297"/>
      <c r="D161" s="1297" t="str">
        <f>IF('※集計※発達障害（診断書無・配慮有）情報入力シート'!D62="","",INDEX('発達障害（診断書なし・配慮あり）情報入力シート'!AQ:AQ,'※集計※発達障害（診断書無・配慮有）情報入力シート'!D62,1))</f>
        <v/>
      </c>
      <c r="E161" s="1297"/>
      <c r="F161" s="1297" t="str">
        <f>IF('発達障害（診断書なし・配慮あり）情報入力シート'!R62="","",INDEX('発達障害（診断書なし・配慮あり）情報入力シート'!K:K,'発達障害（診断書なし・配慮あり）情報入力シート'!R62,1))</f>
        <v/>
      </c>
      <c r="G161" s="1297"/>
      <c r="H161" s="1297" t="e">
        <f>IF('発達障害（診断書なし・配慮あり）情報入力シート'!#REF!="","",INDEX('発達障害（診断書なし・配慮あり）情報入力シート'!M:M,'発達障害（診断書なし・配慮あり）情報入力シート'!#REF!,1))</f>
        <v>#REF!</v>
      </c>
      <c r="I161" s="1297"/>
      <c r="J161" s="1297" t="str">
        <f>IF('発達障害（診断書なし・配慮あり）情報入力シート'!AS62="","",INDEX('発達障害（診断書なし・配慮あり）情報入力シート'!T:T,'発達障害（診断書なし・配慮あり）情報入力シート'!AS62,1))</f>
        <v/>
      </c>
      <c r="K161" s="1297"/>
      <c r="L161" s="1297" t="e">
        <f>IF('発達障害（診断書なし・配慮あり）情報入力シート'!#REF!="","",INDEX('発達障害（診断書なし・配慮あり）情報入力シート'!V:V,'発達障害（診断書なし・配慮あり）情報入力シート'!#REF!,1))</f>
        <v>#REF!</v>
      </c>
      <c r="M161" s="1297"/>
      <c r="N161" s="1297" t="str">
        <f>IF('発達障害（診断書なし・配慮あり）情報入力シート'!AV62="","",INDEX('発達障害（診断書なし・配慮あり）情報入力シート'!X:X,'発達障害（診断書なし・配慮あり）情報入力シート'!AV62,1))</f>
        <v/>
      </c>
      <c r="O161" s="1297"/>
      <c r="P161" s="1297" t="str">
        <f>IF('発達障害（診断書なし・配慮あり）情報入力シート'!AX62="","",INDEX('発達障害（診断書なし・配慮あり）情報入力シート'!Z:Z,'発達障害（診断書なし・配慮あり）情報入力シート'!AX62,1))</f>
        <v/>
      </c>
      <c r="Q161" s="1297"/>
      <c r="R161" s="1297" t="str">
        <f>IF('発達障害（診断書なし・配慮あり）情報入力シート'!AY62="","",INDEX('発達障害（診断書なし・配慮あり）情報入力シート'!AB:AB,'発達障害（診断書なし・配慮あり）情報入力シート'!AY62,1))</f>
        <v/>
      </c>
      <c r="S161" s="1297"/>
      <c r="T161" s="1297" t="str">
        <f>IF('発達障害（診断書なし・配慮あり）情報入力シート'!BA62="","",INDEX('発達障害（診断書なし・配慮あり）情報入力シート'!AD:AD,'発達障害（診断書なし・配慮あり）情報入力シート'!BA62,1))</f>
        <v/>
      </c>
      <c r="U161" s="1297"/>
      <c r="V161" s="1297" t="str">
        <f>IF('発達障害（診断書なし・配慮あり）情報入力シート'!BC62="","",INDEX('発達障害（診断書なし・配慮あり）情報入力シート'!AF:AF,'発達障害（診断書なし・配慮あり）情報入力シート'!BC62,1))</f>
        <v/>
      </c>
      <c r="W161" s="1297"/>
      <c r="X161" s="1297" t="str">
        <f>IF('発達障害（診断書なし・配慮あり）情報入力シート'!BE62="","",INDEX('発達障害（診断書なし・配慮あり）情報入力シート'!AH:AH,'発達障害（診断書なし・配慮あり）情報入力シート'!BE62,1))</f>
        <v/>
      </c>
      <c r="Y161" s="1297"/>
      <c r="Z161" s="1297" t="str">
        <f>IF('発達障害（診断書なし・配慮あり）情報入力シート'!BG62="","",INDEX('発達障害（診断書なし・配慮あり）情報入力シート'!AJ:AJ,'発達障害（診断書なし・配慮あり）情報入力シート'!BG62,1))</f>
        <v/>
      </c>
      <c r="AA161" s="1297"/>
    </row>
    <row r="162" spans="1:27" s="44" customFormat="1" ht="15" x14ac:dyDescent="0.4">
      <c r="A162" s="196">
        <v>39</v>
      </c>
      <c r="B162" s="1297" t="str">
        <f>IF('※集計※発達障害（診断書無・配慮有）情報入力シート'!D63="","",INDEX('発達障害（診断書なし・配慮あり）情報入力シート'!G:G,'※集計※発達障害（診断書無・配慮有）情報入力シート'!D63,1))</f>
        <v/>
      </c>
      <c r="C162" s="1297"/>
      <c r="D162" s="1297" t="str">
        <f>IF('※集計※発達障害（診断書無・配慮有）情報入力シート'!D63="","",INDEX('発達障害（診断書なし・配慮あり）情報入力シート'!AQ:AQ,'※集計※発達障害（診断書無・配慮有）情報入力シート'!D63,1))</f>
        <v/>
      </c>
      <c r="E162" s="1297"/>
      <c r="F162" s="1297" t="str">
        <f>IF('発達障害（診断書なし・配慮あり）情報入力シート'!R63="","",INDEX('発達障害（診断書なし・配慮あり）情報入力シート'!K:K,'発達障害（診断書なし・配慮あり）情報入力シート'!R63,1))</f>
        <v/>
      </c>
      <c r="G162" s="1297"/>
      <c r="H162" s="1297" t="e">
        <f>IF('発達障害（診断書なし・配慮あり）情報入力シート'!#REF!="","",INDEX('発達障害（診断書なし・配慮あり）情報入力シート'!M:M,'発達障害（診断書なし・配慮あり）情報入力シート'!#REF!,1))</f>
        <v>#REF!</v>
      </c>
      <c r="I162" s="1297"/>
      <c r="J162" s="1297" t="str">
        <f>IF('発達障害（診断書なし・配慮あり）情報入力シート'!AS63="","",INDEX('発達障害（診断書なし・配慮あり）情報入力シート'!T:T,'発達障害（診断書なし・配慮あり）情報入力シート'!AS63,1))</f>
        <v/>
      </c>
      <c r="K162" s="1297"/>
      <c r="L162" s="1297" t="e">
        <f>IF('発達障害（診断書なし・配慮あり）情報入力シート'!#REF!="","",INDEX('発達障害（診断書なし・配慮あり）情報入力シート'!V:V,'発達障害（診断書なし・配慮あり）情報入力シート'!#REF!,1))</f>
        <v>#REF!</v>
      </c>
      <c r="M162" s="1297"/>
      <c r="N162" s="1297" t="str">
        <f>IF('発達障害（診断書なし・配慮あり）情報入力シート'!AV63="","",INDEX('発達障害（診断書なし・配慮あり）情報入力シート'!X:X,'発達障害（診断書なし・配慮あり）情報入力シート'!AV63,1))</f>
        <v/>
      </c>
      <c r="O162" s="1297"/>
      <c r="P162" s="1297" t="str">
        <f>IF('発達障害（診断書なし・配慮あり）情報入力シート'!AX63="","",INDEX('発達障害（診断書なし・配慮あり）情報入力シート'!Z:Z,'発達障害（診断書なし・配慮あり）情報入力シート'!AX63,1))</f>
        <v/>
      </c>
      <c r="Q162" s="1297"/>
      <c r="R162" s="1297" t="str">
        <f>IF('発達障害（診断書なし・配慮あり）情報入力シート'!AY63="","",INDEX('発達障害（診断書なし・配慮あり）情報入力シート'!AB:AB,'発達障害（診断書なし・配慮あり）情報入力シート'!AY63,1))</f>
        <v/>
      </c>
      <c r="S162" s="1297"/>
      <c r="T162" s="1297" t="str">
        <f>IF('発達障害（診断書なし・配慮あり）情報入力シート'!BA63="","",INDEX('発達障害（診断書なし・配慮あり）情報入力シート'!AD:AD,'発達障害（診断書なし・配慮あり）情報入力シート'!BA63,1))</f>
        <v/>
      </c>
      <c r="U162" s="1297"/>
      <c r="V162" s="1297" t="str">
        <f>IF('発達障害（診断書なし・配慮あり）情報入力シート'!BC63="","",INDEX('発達障害（診断書なし・配慮あり）情報入力シート'!AF:AF,'発達障害（診断書なし・配慮あり）情報入力シート'!BC63,1))</f>
        <v/>
      </c>
      <c r="W162" s="1297"/>
      <c r="X162" s="1297" t="str">
        <f>IF('発達障害（診断書なし・配慮あり）情報入力シート'!BE63="","",INDEX('発達障害（診断書なし・配慮あり）情報入力シート'!AH:AH,'発達障害（診断書なし・配慮あり）情報入力シート'!BE63,1))</f>
        <v/>
      </c>
      <c r="Y162" s="1297"/>
      <c r="Z162" s="1297" t="str">
        <f>IF('発達障害（診断書なし・配慮あり）情報入力シート'!BG63="","",INDEX('発達障害（診断書なし・配慮あり）情報入力シート'!AJ:AJ,'発達障害（診断書なし・配慮あり）情報入力シート'!BG63,1))</f>
        <v/>
      </c>
      <c r="AA162" s="1297"/>
    </row>
    <row r="163" spans="1:27" s="44" customFormat="1" ht="15" x14ac:dyDescent="0.4">
      <c r="A163" s="196">
        <v>40</v>
      </c>
      <c r="B163" s="1297" t="str">
        <f>IF('※集計※発達障害（診断書無・配慮有）情報入力シート'!D64="","",INDEX('発達障害（診断書なし・配慮あり）情報入力シート'!G:G,'※集計※発達障害（診断書無・配慮有）情報入力シート'!D64,1))</f>
        <v/>
      </c>
      <c r="C163" s="1297"/>
      <c r="D163" s="1297" t="str">
        <f>IF('※集計※発達障害（診断書無・配慮有）情報入力シート'!D64="","",INDEX('発達障害（診断書なし・配慮あり）情報入力シート'!AQ:AQ,'※集計※発達障害（診断書無・配慮有）情報入力シート'!D64,1))</f>
        <v/>
      </c>
      <c r="E163" s="1297"/>
      <c r="F163" s="1297" t="str">
        <f>IF('発達障害（診断書なし・配慮あり）情報入力シート'!R64="","",INDEX('発達障害（診断書なし・配慮あり）情報入力シート'!K:K,'発達障害（診断書なし・配慮あり）情報入力シート'!R64,1))</f>
        <v/>
      </c>
      <c r="G163" s="1297"/>
      <c r="H163" s="1297" t="e">
        <f>IF('発達障害（診断書なし・配慮あり）情報入力シート'!#REF!="","",INDEX('発達障害（診断書なし・配慮あり）情報入力シート'!M:M,'発達障害（診断書なし・配慮あり）情報入力シート'!#REF!,1))</f>
        <v>#REF!</v>
      </c>
      <c r="I163" s="1297"/>
      <c r="J163" s="1297" t="str">
        <f>IF('発達障害（診断書なし・配慮あり）情報入力シート'!AS64="","",INDEX('発達障害（診断書なし・配慮あり）情報入力シート'!T:T,'発達障害（診断書なし・配慮あり）情報入力シート'!AS64,1))</f>
        <v/>
      </c>
      <c r="K163" s="1297"/>
      <c r="L163" s="1297" t="e">
        <f>IF('発達障害（診断書なし・配慮あり）情報入力シート'!#REF!="","",INDEX('発達障害（診断書なし・配慮あり）情報入力シート'!V:V,'発達障害（診断書なし・配慮あり）情報入力シート'!#REF!,1))</f>
        <v>#REF!</v>
      </c>
      <c r="M163" s="1297"/>
      <c r="N163" s="1297" t="str">
        <f>IF('発達障害（診断書なし・配慮あり）情報入力シート'!AV64="","",INDEX('発達障害（診断書なし・配慮あり）情報入力シート'!X:X,'発達障害（診断書なし・配慮あり）情報入力シート'!AV64,1))</f>
        <v/>
      </c>
      <c r="O163" s="1297"/>
      <c r="P163" s="1297" t="str">
        <f>IF('発達障害（診断書なし・配慮あり）情報入力シート'!AX64="","",INDEX('発達障害（診断書なし・配慮あり）情報入力シート'!Z:Z,'発達障害（診断書なし・配慮あり）情報入力シート'!AX64,1))</f>
        <v/>
      </c>
      <c r="Q163" s="1297"/>
      <c r="R163" s="1297" t="str">
        <f>IF('発達障害（診断書なし・配慮あり）情報入力シート'!AY64="","",INDEX('発達障害（診断書なし・配慮あり）情報入力シート'!AB:AB,'発達障害（診断書なし・配慮あり）情報入力シート'!AY64,1))</f>
        <v/>
      </c>
      <c r="S163" s="1297"/>
      <c r="T163" s="1297" t="str">
        <f>IF('発達障害（診断書なし・配慮あり）情報入力シート'!BA64="","",INDEX('発達障害（診断書なし・配慮あり）情報入力シート'!AD:AD,'発達障害（診断書なし・配慮あり）情報入力シート'!BA64,1))</f>
        <v/>
      </c>
      <c r="U163" s="1297"/>
      <c r="V163" s="1297" t="str">
        <f>IF('発達障害（診断書なし・配慮あり）情報入力シート'!BC64="","",INDEX('発達障害（診断書なし・配慮あり）情報入力シート'!AF:AF,'発達障害（診断書なし・配慮あり）情報入力シート'!BC64,1))</f>
        <v/>
      </c>
      <c r="W163" s="1297"/>
      <c r="X163" s="1297" t="str">
        <f>IF('発達障害（診断書なし・配慮あり）情報入力シート'!BE64="","",INDEX('発達障害（診断書なし・配慮あり）情報入力シート'!AH:AH,'発達障害（診断書なし・配慮あり）情報入力シート'!BE64,1))</f>
        <v/>
      </c>
      <c r="Y163" s="1297"/>
      <c r="Z163" s="1297" t="str">
        <f>IF('発達障害（診断書なし・配慮あり）情報入力シート'!BG64="","",INDEX('発達障害（診断書なし・配慮あり）情報入力シート'!AJ:AJ,'発達障害（診断書なし・配慮あり）情報入力シート'!BG64,1))</f>
        <v/>
      </c>
      <c r="AA163" s="1297"/>
    </row>
    <row r="164" spans="1:27" s="44" customFormat="1" ht="15" x14ac:dyDescent="0.4">
      <c r="A164" s="196">
        <v>41</v>
      </c>
      <c r="B164" s="1297" t="str">
        <f>IF('※集計※発達障害（診断書無・配慮有）情報入力シート'!D65="","",INDEX('発達障害（診断書なし・配慮あり）情報入力シート'!G:G,'※集計※発達障害（診断書無・配慮有）情報入力シート'!D65,1))</f>
        <v/>
      </c>
      <c r="C164" s="1297"/>
      <c r="D164" s="1297" t="str">
        <f>IF('※集計※発達障害（診断書無・配慮有）情報入力シート'!D65="","",INDEX('発達障害（診断書なし・配慮あり）情報入力シート'!AQ:AQ,'※集計※発達障害（診断書無・配慮有）情報入力シート'!D65,1))</f>
        <v/>
      </c>
      <c r="E164" s="1297"/>
      <c r="F164" s="1297" t="str">
        <f>IF('発達障害（診断書なし・配慮あり）情報入力シート'!R65="","",INDEX('発達障害（診断書なし・配慮あり）情報入力シート'!K:K,'発達障害（診断書なし・配慮あり）情報入力シート'!R65,1))</f>
        <v/>
      </c>
      <c r="G164" s="1297"/>
      <c r="H164" s="1297" t="e">
        <f>IF('発達障害（診断書なし・配慮あり）情報入力シート'!#REF!="","",INDEX('発達障害（診断書なし・配慮あり）情報入力シート'!M:M,'発達障害（診断書なし・配慮あり）情報入力シート'!#REF!,1))</f>
        <v>#REF!</v>
      </c>
      <c r="I164" s="1297"/>
      <c r="J164" s="1297" t="str">
        <f>IF('発達障害（診断書なし・配慮あり）情報入力シート'!AS65="","",INDEX('発達障害（診断書なし・配慮あり）情報入力シート'!T:T,'発達障害（診断書なし・配慮あり）情報入力シート'!AS65,1))</f>
        <v/>
      </c>
      <c r="K164" s="1297"/>
      <c r="L164" s="1297" t="e">
        <f>IF('発達障害（診断書なし・配慮あり）情報入力シート'!#REF!="","",INDEX('発達障害（診断書なし・配慮あり）情報入力シート'!V:V,'発達障害（診断書なし・配慮あり）情報入力シート'!#REF!,1))</f>
        <v>#REF!</v>
      </c>
      <c r="M164" s="1297"/>
      <c r="N164" s="1297" t="str">
        <f>IF('発達障害（診断書なし・配慮あり）情報入力シート'!AV65="","",INDEX('発達障害（診断書なし・配慮あり）情報入力シート'!X:X,'発達障害（診断書なし・配慮あり）情報入力シート'!AV65,1))</f>
        <v/>
      </c>
      <c r="O164" s="1297"/>
      <c r="P164" s="1297" t="str">
        <f>IF('発達障害（診断書なし・配慮あり）情報入力シート'!AX65="","",INDEX('発達障害（診断書なし・配慮あり）情報入力シート'!Z:Z,'発達障害（診断書なし・配慮あり）情報入力シート'!AX65,1))</f>
        <v/>
      </c>
      <c r="Q164" s="1297"/>
      <c r="R164" s="1297" t="str">
        <f>IF('発達障害（診断書なし・配慮あり）情報入力シート'!AY65="","",INDEX('発達障害（診断書なし・配慮あり）情報入力シート'!AB:AB,'発達障害（診断書なし・配慮あり）情報入力シート'!AY65,1))</f>
        <v/>
      </c>
      <c r="S164" s="1297"/>
      <c r="T164" s="1297" t="str">
        <f>IF('発達障害（診断書なし・配慮あり）情報入力シート'!BA65="","",INDEX('発達障害（診断書なし・配慮あり）情報入力シート'!AD:AD,'発達障害（診断書なし・配慮あり）情報入力シート'!BA65,1))</f>
        <v/>
      </c>
      <c r="U164" s="1297"/>
      <c r="V164" s="1297" t="str">
        <f>IF('発達障害（診断書なし・配慮あり）情報入力シート'!BC65="","",INDEX('発達障害（診断書なし・配慮あり）情報入力シート'!AF:AF,'発達障害（診断書なし・配慮あり）情報入力シート'!BC65,1))</f>
        <v/>
      </c>
      <c r="W164" s="1297"/>
      <c r="X164" s="1297" t="str">
        <f>IF('発達障害（診断書なし・配慮あり）情報入力シート'!BE65="","",INDEX('発達障害（診断書なし・配慮あり）情報入力シート'!AH:AH,'発達障害（診断書なし・配慮あり）情報入力シート'!BE65,1))</f>
        <v/>
      </c>
      <c r="Y164" s="1297"/>
      <c r="Z164" s="1297" t="str">
        <f>IF('発達障害（診断書なし・配慮あり）情報入力シート'!BG65="","",INDEX('発達障害（診断書なし・配慮あり）情報入力シート'!AJ:AJ,'発達障害（診断書なし・配慮あり）情報入力シート'!BG65,1))</f>
        <v/>
      </c>
      <c r="AA164" s="1297"/>
    </row>
    <row r="165" spans="1:27" s="44" customFormat="1" ht="15" x14ac:dyDescent="0.4">
      <c r="A165" s="196">
        <v>42</v>
      </c>
      <c r="B165" s="1297" t="str">
        <f>IF('※集計※発達障害（診断書無・配慮有）情報入力シート'!D66="","",INDEX('発達障害（診断書なし・配慮あり）情報入力シート'!G:G,'※集計※発達障害（診断書無・配慮有）情報入力シート'!D66,1))</f>
        <v/>
      </c>
      <c r="C165" s="1297"/>
      <c r="D165" s="1297" t="str">
        <f>IF('※集計※発達障害（診断書無・配慮有）情報入力シート'!D66="","",INDEX('発達障害（診断書なし・配慮あり）情報入力シート'!AQ:AQ,'※集計※発達障害（診断書無・配慮有）情報入力シート'!D66,1))</f>
        <v/>
      </c>
      <c r="E165" s="1297"/>
      <c r="F165" s="1297" t="str">
        <f>IF('発達障害（診断書なし・配慮あり）情報入力シート'!R66="","",INDEX('発達障害（診断書なし・配慮あり）情報入力シート'!K:K,'発達障害（診断書なし・配慮あり）情報入力シート'!R66,1))</f>
        <v/>
      </c>
      <c r="G165" s="1297"/>
      <c r="H165" s="1297" t="e">
        <f>IF('発達障害（診断書なし・配慮あり）情報入力シート'!#REF!="","",INDEX('発達障害（診断書なし・配慮あり）情報入力シート'!M:M,'発達障害（診断書なし・配慮あり）情報入力シート'!#REF!,1))</f>
        <v>#REF!</v>
      </c>
      <c r="I165" s="1297"/>
      <c r="J165" s="1297" t="str">
        <f>IF('発達障害（診断書なし・配慮あり）情報入力シート'!AS66="","",INDEX('発達障害（診断書なし・配慮あり）情報入力シート'!T:T,'発達障害（診断書なし・配慮あり）情報入力シート'!AS66,1))</f>
        <v/>
      </c>
      <c r="K165" s="1297"/>
      <c r="L165" s="1297" t="e">
        <f>IF('発達障害（診断書なし・配慮あり）情報入力シート'!#REF!="","",INDEX('発達障害（診断書なし・配慮あり）情報入力シート'!V:V,'発達障害（診断書なし・配慮あり）情報入力シート'!#REF!,1))</f>
        <v>#REF!</v>
      </c>
      <c r="M165" s="1297"/>
      <c r="N165" s="1297" t="str">
        <f>IF('発達障害（診断書なし・配慮あり）情報入力シート'!AV66="","",INDEX('発達障害（診断書なし・配慮あり）情報入力シート'!X:X,'発達障害（診断書なし・配慮あり）情報入力シート'!AV66,1))</f>
        <v/>
      </c>
      <c r="O165" s="1297"/>
      <c r="P165" s="1297" t="str">
        <f>IF('発達障害（診断書なし・配慮あり）情報入力シート'!AX66="","",INDEX('発達障害（診断書なし・配慮あり）情報入力シート'!Z:Z,'発達障害（診断書なし・配慮あり）情報入力シート'!AX66,1))</f>
        <v/>
      </c>
      <c r="Q165" s="1297"/>
      <c r="R165" s="1297" t="str">
        <f>IF('発達障害（診断書なし・配慮あり）情報入力シート'!AY66="","",INDEX('発達障害（診断書なし・配慮あり）情報入力シート'!AB:AB,'発達障害（診断書なし・配慮あり）情報入力シート'!AY66,1))</f>
        <v/>
      </c>
      <c r="S165" s="1297"/>
      <c r="T165" s="1297" t="str">
        <f>IF('発達障害（診断書なし・配慮あり）情報入力シート'!BA66="","",INDEX('発達障害（診断書なし・配慮あり）情報入力シート'!AD:AD,'発達障害（診断書なし・配慮あり）情報入力シート'!BA66,1))</f>
        <v/>
      </c>
      <c r="U165" s="1297"/>
      <c r="V165" s="1297" t="str">
        <f>IF('発達障害（診断書なし・配慮あり）情報入力シート'!BC66="","",INDEX('発達障害（診断書なし・配慮あり）情報入力シート'!AF:AF,'発達障害（診断書なし・配慮あり）情報入力シート'!BC66,1))</f>
        <v/>
      </c>
      <c r="W165" s="1297"/>
      <c r="X165" s="1297" t="str">
        <f>IF('発達障害（診断書なし・配慮あり）情報入力シート'!BE66="","",INDEX('発達障害（診断書なし・配慮あり）情報入力シート'!AH:AH,'発達障害（診断書なし・配慮あり）情報入力シート'!BE66,1))</f>
        <v/>
      </c>
      <c r="Y165" s="1297"/>
      <c r="Z165" s="1297" t="str">
        <f>IF('発達障害（診断書なし・配慮あり）情報入力シート'!BG66="","",INDEX('発達障害（診断書なし・配慮あり）情報入力シート'!AJ:AJ,'発達障害（診断書なし・配慮あり）情報入力シート'!BG66,1))</f>
        <v/>
      </c>
      <c r="AA165" s="1297"/>
    </row>
    <row r="166" spans="1:27" s="44" customFormat="1" ht="15" x14ac:dyDescent="0.4">
      <c r="A166" s="196">
        <v>43</v>
      </c>
      <c r="B166" s="1297" t="str">
        <f>IF('※集計※発達障害（診断書無・配慮有）情報入力シート'!D67="","",INDEX('発達障害（診断書なし・配慮あり）情報入力シート'!G:G,'※集計※発達障害（診断書無・配慮有）情報入力シート'!D67,1))</f>
        <v/>
      </c>
      <c r="C166" s="1297"/>
      <c r="D166" s="1297" t="str">
        <f>IF('※集計※発達障害（診断書無・配慮有）情報入力シート'!D67="","",INDEX('発達障害（診断書なし・配慮あり）情報入力シート'!AQ:AQ,'※集計※発達障害（診断書無・配慮有）情報入力シート'!D67,1))</f>
        <v/>
      </c>
      <c r="E166" s="1297"/>
      <c r="F166" s="1297" t="str">
        <f>IF('発達障害（診断書なし・配慮あり）情報入力シート'!R67="","",INDEX('発達障害（診断書なし・配慮あり）情報入力シート'!K:K,'発達障害（診断書なし・配慮あり）情報入力シート'!R67,1))</f>
        <v/>
      </c>
      <c r="G166" s="1297"/>
      <c r="H166" s="1297" t="e">
        <f>IF('発達障害（診断書なし・配慮あり）情報入力シート'!#REF!="","",INDEX('発達障害（診断書なし・配慮あり）情報入力シート'!M:M,'発達障害（診断書なし・配慮あり）情報入力シート'!#REF!,1))</f>
        <v>#REF!</v>
      </c>
      <c r="I166" s="1297"/>
      <c r="J166" s="1297" t="str">
        <f>IF('発達障害（診断書なし・配慮あり）情報入力シート'!AS67="","",INDEX('発達障害（診断書なし・配慮あり）情報入力シート'!T:T,'発達障害（診断書なし・配慮あり）情報入力シート'!AS67,1))</f>
        <v/>
      </c>
      <c r="K166" s="1297"/>
      <c r="L166" s="1297" t="e">
        <f>IF('発達障害（診断書なし・配慮あり）情報入力シート'!#REF!="","",INDEX('発達障害（診断書なし・配慮あり）情報入力シート'!V:V,'発達障害（診断書なし・配慮あり）情報入力シート'!#REF!,1))</f>
        <v>#REF!</v>
      </c>
      <c r="M166" s="1297"/>
      <c r="N166" s="1297" t="str">
        <f>IF('発達障害（診断書なし・配慮あり）情報入力シート'!AV67="","",INDEX('発達障害（診断書なし・配慮あり）情報入力シート'!X:X,'発達障害（診断書なし・配慮あり）情報入力シート'!AV67,1))</f>
        <v/>
      </c>
      <c r="O166" s="1297"/>
      <c r="P166" s="1297" t="str">
        <f>IF('発達障害（診断書なし・配慮あり）情報入力シート'!AX67="","",INDEX('発達障害（診断書なし・配慮あり）情報入力シート'!Z:Z,'発達障害（診断書なし・配慮あり）情報入力シート'!AX67,1))</f>
        <v/>
      </c>
      <c r="Q166" s="1297"/>
      <c r="R166" s="1297" t="str">
        <f>IF('発達障害（診断書なし・配慮あり）情報入力シート'!AY67="","",INDEX('発達障害（診断書なし・配慮あり）情報入力シート'!AB:AB,'発達障害（診断書なし・配慮あり）情報入力シート'!AY67,1))</f>
        <v/>
      </c>
      <c r="S166" s="1297"/>
      <c r="T166" s="1297" t="str">
        <f>IF('発達障害（診断書なし・配慮あり）情報入力シート'!BA67="","",INDEX('発達障害（診断書なし・配慮あり）情報入力シート'!AD:AD,'発達障害（診断書なし・配慮あり）情報入力シート'!BA67,1))</f>
        <v/>
      </c>
      <c r="U166" s="1297"/>
      <c r="V166" s="1297" t="str">
        <f>IF('発達障害（診断書なし・配慮あり）情報入力シート'!BC67="","",INDEX('発達障害（診断書なし・配慮あり）情報入力シート'!AF:AF,'発達障害（診断書なし・配慮あり）情報入力シート'!BC67,1))</f>
        <v/>
      </c>
      <c r="W166" s="1297"/>
      <c r="X166" s="1297" t="str">
        <f>IF('発達障害（診断書なし・配慮あり）情報入力シート'!BE67="","",INDEX('発達障害（診断書なし・配慮あり）情報入力シート'!AH:AH,'発達障害（診断書なし・配慮あり）情報入力シート'!BE67,1))</f>
        <v/>
      </c>
      <c r="Y166" s="1297"/>
      <c r="Z166" s="1297" t="str">
        <f>IF('発達障害（診断書なし・配慮あり）情報入力シート'!BG67="","",INDEX('発達障害（診断書なし・配慮あり）情報入力シート'!AJ:AJ,'発達障害（診断書なし・配慮あり）情報入力シート'!BG67,1))</f>
        <v/>
      </c>
      <c r="AA166" s="1297"/>
    </row>
    <row r="167" spans="1:27" s="44" customFormat="1" ht="15" x14ac:dyDescent="0.4">
      <c r="A167" s="196">
        <v>44</v>
      </c>
      <c r="B167" s="1297" t="str">
        <f>IF('※集計※発達障害（診断書無・配慮有）情報入力シート'!D68="","",INDEX('発達障害（診断書なし・配慮あり）情報入力シート'!G:G,'※集計※発達障害（診断書無・配慮有）情報入力シート'!D68,1))</f>
        <v/>
      </c>
      <c r="C167" s="1297"/>
      <c r="D167" s="1297" t="str">
        <f>IF('※集計※発達障害（診断書無・配慮有）情報入力シート'!D68="","",INDEX('発達障害（診断書なし・配慮あり）情報入力シート'!AQ:AQ,'※集計※発達障害（診断書無・配慮有）情報入力シート'!D68,1))</f>
        <v/>
      </c>
      <c r="E167" s="1297"/>
      <c r="F167" s="1297" t="str">
        <f>IF('発達障害（診断書なし・配慮あり）情報入力シート'!R68="","",INDEX('発達障害（診断書なし・配慮あり）情報入力シート'!K:K,'発達障害（診断書なし・配慮あり）情報入力シート'!R68,1))</f>
        <v/>
      </c>
      <c r="G167" s="1297"/>
      <c r="H167" s="1297" t="e">
        <f>IF('発達障害（診断書なし・配慮あり）情報入力シート'!#REF!="","",INDEX('発達障害（診断書なし・配慮あり）情報入力シート'!M:M,'発達障害（診断書なし・配慮あり）情報入力シート'!#REF!,1))</f>
        <v>#REF!</v>
      </c>
      <c r="I167" s="1297"/>
      <c r="J167" s="1297" t="str">
        <f>IF('発達障害（診断書なし・配慮あり）情報入力シート'!AS68="","",INDEX('発達障害（診断書なし・配慮あり）情報入力シート'!T:T,'発達障害（診断書なし・配慮あり）情報入力シート'!AS68,1))</f>
        <v/>
      </c>
      <c r="K167" s="1297"/>
      <c r="L167" s="1297" t="e">
        <f>IF('発達障害（診断書なし・配慮あり）情報入力シート'!#REF!="","",INDEX('発達障害（診断書なし・配慮あり）情報入力シート'!V:V,'発達障害（診断書なし・配慮あり）情報入力シート'!#REF!,1))</f>
        <v>#REF!</v>
      </c>
      <c r="M167" s="1297"/>
      <c r="N167" s="1297" t="str">
        <f>IF('発達障害（診断書なし・配慮あり）情報入力シート'!AV68="","",INDEX('発達障害（診断書なし・配慮あり）情報入力シート'!X:X,'発達障害（診断書なし・配慮あり）情報入力シート'!AV68,1))</f>
        <v/>
      </c>
      <c r="O167" s="1297"/>
      <c r="P167" s="1297" t="str">
        <f>IF('発達障害（診断書なし・配慮あり）情報入力シート'!AX68="","",INDEX('発達障害（診断書なし・配慮あり）情報入力シート'!Z:Z,'発達障害（診断書なし・配慮あり）情報入力シート'!AX68,1))</f>
        <v/>
      </c>
      <c r="Q167" s="1297"/>
      <c r="R167" s="1297" t="str">
        <f>IF('発達障害（診断書なし・配慮あり）情報入力シート'!AY68="","",INDEX('発達障害（診断書なし・配慮あり）情報入力シート'!AB:AB,'発達障害（診断書なし・配慮あり）情報入力シート'!AY68,1))</f>
        <v/>
      </c>
      <c r="S167" s="1297"/>
      <c r="T167" s="1297" t="str">
        <f>IF('発達障害（診断書なし・配慮あり）情報入力シート'!BA68="","",INDEX('発達障害（診断書なし・配慮あり）情報入力シート'!AD:AD,'発達障害（診断書なし・配慮あり）情報入力シート'!BA68,1))</f>
        <v/>
      </c>
      <c r="U167" s="1297"/>
      <c r="V167" s="1297" t="str">
        <f>IF('発達障害（診断書なし・配慮あり）情報入力シート'!BC68="","",INDEX('発達障害（診断書なし・配慮あり）情報入力シート'!AF:AF,'発達障害（診断書なし・配慮あり）情報入力シート'!BC68,1))</f>
        <v/>
      </c>
      <c r="W167" s="1297"/>
      <c r="X167" s="1297" t="str">
        <f>IF('発達障害（診断書なし・配慮あり）情報入力シート'!BE68="","",INDEX('発達障害（診断書なし・配慮あり）情報入力シート'!AH:AH,'発達障害（診断書なし・配慮あり）情報入力シート'!BE68,1))</f>
        <v/>
      </c>
      <c r="Y167" s="1297"/>
      <c r="Z167" s="1297" t="str">
        <f>IF('発達障害（診断書なし・配慮あり）情報入力シート'!BG68="","",INDEX('発達障害（診断書なし・配慮あり）情報入力シート'!AJ:AJ,'発達障害（診断書なし・配慮あり）情報入力シート'!BG68,1))</f>
        <v/>
      </c>
      <c r="AA167" s="1297"/>
    </row>
    <row r="168" spans="1:27" s="44" customFormat="1" ht="15" x14ac:dyDescent="0.4">
      <c r="A168" s="196">
        <v>45</v>
      </c>
      <c r="B168" s="1297" t="str">
        <f>IF('※集計※発達障害（診断書無・配慮有）情報入力シート'!D69="","",INDEX('発達障害（診断書なし・配慮あり）情報入力シート'!G:G,'※集計※発達障害（診断書無・配慮有）情報入力シート'!D69,1))</f>
        <v/>
      </c>
      <c r="C168" s="1297"/>
      <c r="D168" s="1297" t="str">
        <f>IF('※集計※発達障害（診断書無・配慮有）情報入力シート'!D69="","",INDEX('発達障害（診断書なし・配慮あり）情報入力シート'!AQ:AQ,'※集計※発達障害（診断書無・配慮有）情報入力シート'!D69,1))</f>
        <v/>
      </c>
      <c r="E168" s="1297"/>
      <c r="F168" s="1297" t="str">
        <f>IF('発達障害（診断書なし・配慮あり）情報入力シート'!R69="","",INDEX('発達障害（診断書なし・配慮あり）情報入力シート'!K:K,'発達障害（診断書なし・配慮あり）情報入力シート'!R69,1))</f>
        <v/>
      </c>
      <c r="G168" s="1297"/>
      <c r="H168" s="1297" t="e">
        <f>IF('発達障害（診断書なし・配慮あり）情報入力シート'!#REF!="","",INDEX('発達障害（診断書なし・配慮あり）情報入力シート'!M:M,'発達障害（診断書なし・配慮あり）情報入力シート'!#REF!,1))</f>
        <v>#REF!</v>
      </c>
      <c r="I168" s="1297"/>
      <c r="J168" s="1297" t="str">
        <f>IF('発達障害（診断書なし・配慮あり）情報入力シート'!AS69="","",INDEX('発達障害（診断書なし・配慮あり）情報入力シート'!T:T,'発達障害（診断書なし・配慮あり）情報入力シート'!AS69,1))</f>
        <v/>
      </c>
      <c r="K168" s="1297"/>
      <c r="L168" s="1297" t="e">
        <f>IF('発達障害（診断書なし・配慮あり）情報入力シート'!#REF!="","",INDEX('発達障害（診断書なし・配慮あり）情報入力シート'!V:V,'発達障害（診断書なし・配慮あり）情報入力シート'!#REF!,1))</f>
        <v>#REF!</v>
      </c>
      <c r="M168" s="1297"/>
      <c r="N168" s="1297" t="str">
        <f>IF('発達障害（診断書なし・配慮あり）情報入力シート'!AV69="","",INDEX('発達障害（診断書なし・配慮あり）情報入力シート'!X:X,'発達障害（診断書なし・配慮あり）情報入力シート'!AV69,1))</f>
        <v/>
      </c>
      <c r="O168" s="1297"/>
      <c r="P168" s="1297" t="str">
        <f>IF('発達障害（診断書なし・配慮あり）情報入力シート'!AX69="","",INDEX('発達障害（診断書なし・配慮あり）情報入力シート'!Z:Z,'発達障害（診断書なし・配慮あり）情報入力シート'!AX69,1))</f>
        <v/>
      </c>
      <c r="Q168" s="1297"/>
      <c r="R168" s="1297" t="str">
        <f>IF('発達障害（診断書なし・配慮あり）情報入力シート'!AY69="","",INDEX('発達障害（診断書なし・配慮あり）情報入力シート'!AB:AB,'発達障害（診断書なし・配慮あり）情報入力シート'!AY69,1))</f>
        <v/>
      </c>
      <c r="S168" s="1297"/>
      <c r="T168" s="1297" t="str">
        <f>IF('発達障害（診断書なし・配慮あり）情報入力シート'!BA69="","",INDEX('発達障害（診断書なし・配慮あり）情報入力シート'!AD:AD,'発達障害（診断書なし・配慮あり）情報入力シート'!BA69,1))</f>
        <v/>
      </c>
      <c r="U168" s="1297"/>
      <c r="V168" s="1297" t="str">
        <f>IF('発達障害（診断書なし・配慮あり）情報入力シート'!BC69="","",INDEX('発達障害（診断書なし・配慮あり）情報入力シート'!AF:AF,'発達障害（診断書なし・配慮あり）情報入力シート'!BC69,1))</f>
        <v/>
      </c>
      <c r="W168" s="1297"/>
      <c r="X168" s="1297" t="str">
        <f>IF('発達障害（診断書なし・配慮あり）情報入力シート'!BE69="","",INDEX('発達障害（診断書なし・配慮あり）情報入力シート'!AH:AH,'発達障害（診断書なし・配慮あり）情報入力シート'!BE69,1))</f>
        <v/>
      </c>
      <c r="Y168" s="1297"/>
      <c r="Z168" s="1297" t="str">
        <f>IF('発達障害（診断書なし・配慮あり）情報入力シート'!BG69="","",INDEX('発達障害（診断書なし・配慮あり）情報入力シート'!AJ:AJ,'発達障害（診断書なし・配慮あり）情報入力シート'!BG69,1))</f>
        <v/>
      </c>
      <c r="AA168" s="1297"/>
    </row>
    <row r="169" spans="1:27" s="44" customFormat="1" ht="15" x14ac:dyDescent="0.4">
      <c r="A169" s="196">
        <v>46</v>
      </c>
      <c r="B169" s="1297" t="str">
        <f>IF('※集計※発達障害（診断書無・配慮有）情報入力シート'!D70="","",INDEX('発達障害（診断書なし・配慮あり）情報入力シート'!G:G,'※集計※発達障害（診断書無・配慮有）情報入力シート'!D70,1))</f>
        <v/>
      </c>
      <c r="C169" s="1297"/>
      <c r="D169" s="1297" t="str">
        <f>IF('※集計※発達障害（診断書無・配慮有）情報入力シート'!D70="","",INDEX('発達障害（診断書なし・配慮あり）情報入力シート'!AQ:AQ,'※集計※発達障害（診断書無・配慮有）情報入力シート'!D70,1))</f>
        <v/>
      </c>
      <c r="E169" s="1297"/>
      <c r="F169" s="1297" t="str">
        <f>IF('発達障害（診断書なし・配慮あり）情報入力シート'!R70="","",INDEX('発達障害（診断書なし・配慮あり）情報入力シート'!K:K,'発達障害（診断書なし・配慮あり）情報入力シート'!R70,1))</f>
        <v/>
      </c>
      <c r="G169" s="1297"/>
      <c r="H169" s="1297" t="e">
        <f>IF('発達障害（診断書なし・配慮あり）情報入力シート'!#REF!="","",INDEX('発達障害（診断書なし・配慮あり）情報入力シート'!M:M,'発達障害（診断書なし・配慮あり）情報入力シート'!#REF!,1))</f>
        <v>#REF!</v>
      </c>
      <c r="I169" s="1297"/>
      <c r="J169" s="1297" t="str">
        <f>IF('発達障害（診断書なし・配慮あり）情報入力シート'!AS70="","",INDEX('発達障害（診断書なし・配慮あり）情報入力シート'!T:T,'発達障害（診断書なし・配慮あり）情報入力シート'!AS70,1))</f>
        <v/>
      </c>
      <c r="K169" s="1297"/>
      <c r="L169" s="1297" t="e">
        <f>IF('発達障害（診断書なし・配慮あり）情報入力シート'!#REF!="","",INDEX('発達障害（診断書なし・配慮あり）情報入力シート'!V:V,'発達障害（診断書なし・配慮あり）情報入力シート'!#REF!,1))</f>
        <v>#REF!</v>
      </c>
      <c r="M169" s="1297"/>
      <c r="N169" s="1297" t="str">
        <f>IF('発達障害（診断書なし・配慮あり）情報入力シート'!AV70="","",INDEX('発達障害（診断書なし・配慮あり）情報入力シート'!X:X,'発達障害（診断書なし・配慮あり）情報入力シート'!AV70,1))</f>
        <v/>
      </c>
      <c r="O169" s="1297"/>
      <c r="P169" s="1297" t="str">
        <f>IF('発達障害（診断書なし・配慮あり）情報入力シート'!AX70="","",INDEX('発達障害（診断書なし・配慮あり）情報入力シート'!Z:Z,'発達障害（診断書なし・配慮あり）情報入力シート'!AX70,1))</f>
        <v/>
      </c>
      <c r="Q169" s="1297"/>
      <c r="R169" s="1297" t="str">
        <f>IF('発達障害（診断書なし・配慮あり）情報入力シート'!AY70="","",INDEX('発達障害（診断書なし・配慮あり）情報入力シート'!AB:AB,'発達障害（診断書なし・配慮あり）情報入力シート'!AY70,1))</f>
        <v/>
      </c>
      <c r="S169" s="1297"/>
      <c r="T169" s="1297" t="str">
        <f>IF('発達障害（診断書なし・配慮あり）情報入力シート'!BA70="","",INDEX('発達障害（診断書なし・配慮あり）情報入力シート'!AD:AD,'発達障害（診断書なし・配慮あり）情報入力シート'!BA70,1))</f>
        <v/>
      </c>
      <c r="U169" s="1297"/>
      <c r="V169" s="1297" t="str">
        <f>IF('発達障害（診断書なし・配慮あり）情報入力シート'!BC70="","",INDEX('発達障害（診断書なし・配慮あり）情報入力シート'!AF:AF,'発達障害（診断書なし・配慮あり）情報入力シート'!BC70,1))</f>
        <v/>
      </c>
      <c r="W169" s="1297"/>
      <c r="X169" s="1297" t="str">
        <f>IF('発達障害（診断書なし・配慮あり）情報入力シート'!BE70="","",INDEX('発達障害（診断書なし・配慮あり）情報入力シート'!AH:AH,'発達障害（診断書なし・配慮あり）情報入力シート'!BE70,1))</f>
        <v/>
      </c>
      <c r="Y169" s="1297"/>
      <c r="Z169" s="1297" t="str">
        <f>IF('発達障害（診断書なし・配慮あり）情報入力シート'!BG70="","",INDEX('発達障害（診断書なし・配慮あり）情報入力シート'!AJ:AJ,'発達障害（診断書なし・配慮あり）情報入力シート'!BG70,1))</f>
        <v/>
      </c>
      <c r="AA169" s="1297"/>
    </row>
    <row r="170" spans="1:27" s="44" customFormat="1" ht="15" x14ac:dyDescent="0.4">
      <c r="A170" s="196">
        <v>47</v>
      </c>
      <c r="B170" s="1297" t="str">
        <f>IF('※集計※発達障害（診断書無・配慮有）情報入力シート'!D71="","",INDEX('発達障害（診断書なし・配慮あり）情報入力シート'!G:G,'※集計※発達障害（診断書無・配慮有）情報入力シート'!D71,1))</f>
        <v/>
      </c>
      <c r="C170" s="1297"/>
      <c r="D170" s="1297" t="str">
        <f>IF('※集計※発達障害（診断書無・配慮有）情報入力シート'!D71="","",INDEX('発達障害（診断書なし・配慮あり）情報入力シート'!AQ:AQ,'※集計※発達障害（診断書無・配慮有）情報入力シート'!D71,1))</f>
        <v/>
      </c>
      <c r="E170" s="1297"/>
      <c r="F170" s="1297" t="str">
        <f>IF('発達障害（診断書なし・配慮あり）情報入力シート'!R71="","",INDEX('発達障害（診断書なし・配慮あり）情報入力シート'!K:K,'発達障害（診断書なし・配慮あり）情報入力シート'!R71,1))</f>
        <v/>
      </c>
      <c r="G170" s="1297"/>
      <c r="H170" s="1297" t="e">
        <f>IF('発達障害（診断書なし・配慮あり）情報入力シート'!#REF!="","",INDEX('発達障害（診断書なし・配慮あり）情報入力シート'!M:M,'発達障害（診断書なし・配慮あり）情報入力シート'!#REF!,1))</f>
        <v>#REF!</v>
      </c>
      <c r="I170" s="1297"/>
      <c r="J170" s="1297" t="str">
        <f>IF('発達障害（診断書なし・配慮あり）情報入力シート'!AS71="","",INDEX('発達障害（診断書なし・配慮あり）情報入力シート'!T:T,'発達障害（診断書なし・配慮あり）情報入力シート'!AS71,1))</f>
        <v/>
      </c>
      <c r="K170" s="1297"/>
      <c r="L170" s="1297" t="e">
        <f>IF('発達障害（診断書なし・配慮あり）情報入力シート'!#REF!="","",INDEX('発達障害（診断書なし・配慮あり）情報入力シート'!V:V,'発達障害（診断書なし・配慮あり）情報入力シート'!#REF!,1))</f>
        <v>#REF!</v>
      </c>
      <c r="M170" s="1297"/>
      <c r="N170" s="1297" t="str">
        <f>IF('発達障害（診断書なし・配慮あり）情報入力シート'!AV71="","",INDEX('発達障害（診断書なし・配慮あり）情報入力シート'!X:X,'発達障害（診断書なし・配慮あり）情報入力シート'!AV71,1))</f>
        <v/>
      </c>
      <c r="O170" s="1297"/>
      <c r="P170" s="1297" t="str">
        <f>IF('発達障害（診断書なし・配慮あり）情報入力シート'!AX71="","",INDEX('発達障害（診断書なし・配慮あり）情報入力シート'!Z:Z,'発達障害（診断書なし・配慮あり）情報入力シート'!AX71,1))</f>
        <v/>
      </c>
      <c r="Q170" s="1297"/>
      <c r="R170" s="1297" t="str">
        <f>IF('発達障害（診断書なし・配慮あり）情報入力シート'!AY71="","",INDEX('発達障害（診断書なし・配慮あり）情報入力シート'!AB:AB,'発達障害（診断書なし・配慮あり）情報入力シート'!AY71,1))</f>
        <v/>
      </c>
      <c r="S170" s="1297"/>
      <c r="T170" s="1297" t="str">
        <f>IF('発達障害（診断書なし・配慮あり）情報入力シート'!BA71="","",INDEX('発達障害（診断書なし・配慮あり）情報入力シート'!AD:AD,'発達障害（診断書なし・配慮あり）情報入力シート'!BA71,1))</f>
        <v/>
      </c>
      <c r="U170" s="1297"/>
      <c r="V170" s="1297" t="str">
        <f>IF('発達障害（診断書なし・配慮あり）情報入力シート'!BC71="","",INDEX('発達障害（診断書なし・配慮あり）情報入力シート'!AF:AF,'発達障害（診断書なし・配慮あり）情報入力シート'!BC71,1))</f>
        <v/>
      </c>
      <c r="W170" s="1297"/>
      <c r="X170" s="1297" t="str">
        <f>IF('発達障害（診断書なし・配慮あり）情報入力シート'!BE71="","",INDEX('発達障害（診断書なし・配慮あり）情報入力シート'!AH:AH,'発達障害（診断書なし・配慮あり）情報入力シート'!BE71,1))</f>
        <v/>
      </c>
      <c r="Y170" s="1297"/>
      <c r="Z170" s="1297" t="str">
        <f>IF('発達障害（診断書なし・配慮あり）情報入力シート'!BG71="","",INDEX('発達障害（診断書なし・配慮あり）情報入力シート'!AJ:AJ,'発達障害（診断書なし・配慮あり）情報入力シート'!BG71,1))</f>
        <v/>
      </c>
      <c r="AA170" s="1297"/>
    </row>
    <row r="171" spans="1:27" s="44" customFormat="1" ht="15" x14ac:dyDescent="0.4">
      <c r="A171" s="196">
        <v>48</v>
      </c>
      <c r="B171" s="1297" t="str">
        <f>IF('※集計※発達障害（診断書無・配慮有）情報入力シート'!D72="","",INDEX('発達障害（診断書なし・配慮あり）情報入力シート'!G:G,'※集計※発達障害（診断書無・配慮有）情報入力シート'!D72,1))</f>
        <v/>
      </c>
      <c r="C171" s="1297"/>
      <c r="D171" s="1297" t="str">
        <f>IF('※集計※発達障害（診断書無・配慮有）情報入力シート'!D72="","",INDEX('発達障害（診断書なし・配慮あり）情報入力シート'!AQ:AQ,'※集計※発達障害（診断書無・配慮有）情報入力シート'!D72,1))</f>
        <v/>
      </c>
      <c r="E171" s="1297"/>
      <c r="F171" s="1297" t="str">
        <f>IF('発達障害（診断書なし・配慮あり）情報入力シート'!R72="","",INDEX('発達障害（診断書なし・配慮あり）情報入力シート'!K:K,'発達障害（診断書なし・配慮あり）情報入力シート'!R72,1))</f>
        <v/>
      </c>
      <c r="G171" s="1297"/>
      <c r="H171" s="1297" t="e">
        <f>IF('発達障害（診断書なし・配慮あり）情報入力シート'!#REF!="","",INDEX('発達障害（診断書なし・配慮あり）情報入力シート'!M:M,'発達障害（診断書なし・配慮あり）情報入力シート'!#REF!,1))</f>
        <v>#REF!</v>
      </c>
      <c r="I171" s="1297"/>
      <c r="J171" s="1297" t="str">
        <f>IF('発達障害（診断書なし・配慮あり）情報入力シート'!AS72="","",INDEX('発達障害（診断書なし・配慮あり）情報入力シート'!T:T,'発達障害（診断書なし・配慮あり）情報入力シート'!AS72,1))</f>
        <v/>
      </c>
      <c r="K171" s="1297"/>
      <c r="L171" s="1297" t="e">
        <f>IF('発達障害（診断書なし・配慮あり）情報入力シート'!#REF!="","",INDEX('発達障害（診断書なし・配慮あり）情報入力シート'!V:V,'発達障害（診断書なし・配慮あり）情報入力シート'!#REF!,1))</f>
        <v>#REF!</v>
      </c>
      <c r="M171" s="1297"/>
      <c r="N171" s="1297" t="str">
        <f>IF('発達障害（診断書なし・配慮あり）情報入力シート'!AV72="","",INDEX('発達障害（診断書なし・配慮あり）情報入力シート'!X:X,'発達障害（診断書なし・配慮あり）情報入力シート'!AV72,1))</f>
        <v/>
      </c>
      <c r="O171" s="1297"/>
      <c r="P171" s="1297" t="str">
        <f>IF('発達障害（診断書なし・配慮あり）情報入力シート'!AX72="","",INDEX('発達障害（診断書なし・配慮あり）情報入力シート'!Z:Z,'発達障害（診断書なし・配慮あり）情報入力シート'!AX72,1))</f>
        <v/>
      </c>
      <c r="Q171" s="1297"/>
      <c r="R171" s="1297" t="str">
        <f>IF('発達障害（診断書なし・配慮あり）情報入力シート'!AY72="","",INDEX('発達障害（診断書なし・配慮あり）情報入力シート'!AB:AB,'発達障害（診断書なし・配慮あり）情報入力シート'!AY72,1))</f>
        <v/>
      </c>
      <c r="S171" s="1297"/>
      <c r="T171" s="1297" t="str">
        <f>IF('発達障害（診断書なし・配慮あり）情報入力シート'!BA72="","",INDEX('発達障害（診断書なし・配慮あり）情報入力シート'!AD:AD,'発達障害（診断書なし・配慮あり）情報入力シート'!BA72,1))</f>
        <v/>
      </c>
      <c r="U171" s="1297"/>
      <c r="V171" s="1297" t="str">
        <f>IF('発達障害（診断書なし・配慮あり）情報入力シート'!BC72="","",INDEX('発達障害（診断書なし・配慮あり）情報入力シート'!AF:AF,'発達障害（診断書なし・配慮あり）情報入力シート'!BC72,1))</f>
        <v/>
      </c>
      <c r="W171" s="1297"/>
      <c r="X171" s="1297" t="str">
        <f>IF('発達障害（診断書なし・配慮あり）情報入力シート'!BE72="","",INDEX('発達障害（診断書なし・配慮あり）情報入力シート'!AH:AH,'発達障害（診断書なし・配慮あり）情報入力シート'!BE72,1))</f>
        <v/>
      </c>
      <c r="Y171" s="1297"/>
      <c r="Z171" s="1297" t="str">
        <f>IF('発達障害（診断書なし・配慮あり）情報入力シート'!BG72="","",INDEX('発達障害（診断書なし・配慮あり）情報入力シート'!AJ:AJ,'発達障害（診断書なし・配慮あり）情報入力シート'!BG72,1))</f>
        <v/>
      </c>
      <c r="AA171" s="1297"/>
    </row>
    <row r="172" spans="1:27" s="44" customFormat="1" ht="15" x14ac:dyDescent="0.4">
      <c r="A172" s="196">
        <v>49</v>
      </c>
      <c r="B172" s="1297" t="str">
        <f>IF('※集計※発達障害（診断書無・配慮有）情報入力シート'!D73="","",INDEX('発達障害（診断書なし・配慮あり）情報入力シート'!G:G,'※集計※発達障害（診断書無・配慮有）情報入力シート'!D73,1))</f>
        <v/>
      </c>
      <c r="C172" s="1297"/>
      <c r="D172" s="1297" t="str">
        <f>IF('※集計※発達障害（診断書無・配慮有）情報入力シート'!D73="","",INDEX('発達障害（診断書なし・配慮あり）情報入力シート'!AQ:AQ,'※集計※発達障害（診断書無・配慮有）情報入力シート'!D73,1))</f>
        <v/>
      </c>
      <c r="E172" s="1297"/>
      <c r="F172" s="1297" t="str">
        <f>IF('発達障害（診断書なし・配慮あり）情報入力シート'!R73="","",INDEX('発達障害（診断書なし・配慮あり）情報入力シート'!K:K,'発達障害（診断書なし・配慮あり）情報入力シート'!R73,1))</f>
        <v/>
      </c>
      <c r="G172" s="1297"/>
      <c r="H172" s="1297" t="e">
        <f>IF('発達障害（診断書なし・配慮あり）情報入力シート'!#REF!="","",INDEX('発達障害（診断書なし・配慮あり）情報入力シート'!M:M,'発達障害（診断書なし・配慮あり）情報入力シート'!#REF!,1))</f>
        <v>#REF!</v>
      </c>
      <c r="I172" s="1297"/>
      <c r="J172" s="1297" t="str">
        <f>IF('発達障害（診断書なし・配慮あり）情報入力シート'!AS73="","",INDEX('発達障害（診断書なし・配慮あり）情報入力シート'!T:T,'発達障害（診断書なし・配慮あり）情報入力シート'!AS73,1))</f>
        <v/>
      </c>
      <c r="K172" s="1297"/>
      <c r="L172" s="1297" t="e">
        <f>IF('発達障害（診断書なし・配慮あり）情報入力シート'!#REF!="","",INDEX('発達障害（診断書なし・配慮あり）情報入力シート'!V:V,'発達障害（診断書なし・配慮あり）情報入力シート'!#REF!,1))</f>
        <v>#REF!</v>
      </c>
      <c r="M172" s="1297"/>
      <c r="N172" s="1297" t="str">
        <f>IF('発達障害（診断書なし・配慮あり）情報入力シート'!AV73="","",INDEX('発達障害（診断書なし・配慮あり）情報入力シート'!X:X,'発達障害（診断書なし・配慮あり）情報入力シート'!AV73,1))</f>
        <v/>
      </c>
      <c r="O172" s="1297"/>
      <c r="P172" s="1297" t="str">
        <f>IF('発達障害（診断書なし・配慮あり）情報入力シート'!AX73="","",INDEX('発達障害（診断書なし・配慮あり）情報入力シート'!Z:Z,'発達障害（診断書なし・配慮あり）情報入力シート'!AX73,1))</f>
        <v/>
      </c>
      <c r="Q172" s="1297"/>
      <c r="R172" s="1297" t="str">
        <f>IF('発達障害（診断書なし・配慮あり）情報入力シート'!AY73="","",INDEX('発達障害（診断書なし・配慮あり）情報入力シート'!AB:AB,'発達障害（診断書なし・配慮あり）情報入力シート'!AY73,1))</f>
        <v/>
      </c>
      <c r="S172" s="1297"/>
      <c r="T172" s="1297" t="str">
        <f>IF('発達障害（診断書なし・配慮あり）情報入力シート'!BA73="","",INDEX('発達障害（診断書なし・配慮あり）情報入力シート'!AD:AD,'発達障害（診断書なし・配慮あり）情報入力シート'!BA73,1))</f>
        <v/>
      </c>
      <c r="U172" s="1297"/>
      <c r="V172" s="1297" t="str">
        <f>IF('発達障害（診断書なし・配慮あり）情報入力シート'!BC73="","",INDEX('発達障害（診断書なし・配慮あり）情報入力シート'!AF:AF,'発達障害（診断書なし・配慮あり）情報入力シート'!BC73,1))</f>
        <v/>
      </c>
      <c r="W172" s="1297"/>
      <c r="X172" s="1297" t="str">
        <f>IF('発達障害（診断書なし・配慮あり）情報入力シート'!BE73="","",INDEX('発達障害（診断書なし・配慮あり）情報入力シート'!AH:AH,'発達障害（診断書なし・配慮あり）情報入力シート'!BE73,1))</f>
        <v/>
      </c>
      <c r="Y172" s="1297"/>
      <c r="Z172" s="1297" t="str">
        <f>IF('発達障害（診断書なし・配慮あり）情報入力シート'!BG73="","",INDEX('発達障害（診断書なし・配慮あり）情報入力シート'!AJ:AJ,'発達障害（診断書なし・配慮あり）情報入力シート'!BG73,1))</f>
        <v/>
      </c>
      <c r="AA172" s="1297"/>
    </row>
    <row r="173" spans="1:27" s="44" customFormat="1" ht="15.75" thickBot="1" x14ac:dyDescent="0.45">
      <c r="A173" s="197">
        <v>50</v>
      </c>
      <c r="B173" s="1298" t="str">
        <f>IF('※集計※発達障害（診断書無・配慮有）情報入力シート'!D74="","",INDEX('発達障害（診断書なし・配慮あり）情報入力シート'!G:G,'※集計※発達障害（診断書無・配慮有）情報入力シート'!D74,1))</f>
        <v/>
      </c>
      <c r="C173" s="1298"/>
      <c r="D173" s="1298" t="str">
        <f>IF('※集計※発達障害（診断書無・配慮有）情報入力シート'!D74="","",INDEX('発達障害（診断書なし・配慮あり）情報入力シート'!AQ:AQ,'※集計※発達障害（診断書無・配慮有）情報入力シート'!D74,1))</f>
        <v/>
      </c>
      <c r="E173" s="1298"/>
      <c r="F173" s="1298" t="str">
        <f>IF('発達障害（診断書なし・配慮あり）情報入力シート'!R74="","",INDEX('発達障害（診断書なし・配慮あり）情報入力シート'!K:K,'発達障害（診断書なし・配慮あり）情報入力シート'!R74,1))</f>
        <v/>
      </c>
      <c r="G173" s="1298"/>
      <c r="H173" s="1298" t="e">
        <f>IF('発達障害（診断書なし・配慮あり）情報入力シート'!#REF!="","",INDEX('発達障害（診断書なし・配慮あり）情報入力シート'!M:M,'発達障害（診断書なし・配慮あり）情報入力シート'!#REF!,1))</f>
        <v>#REF!</v>
      </c>
      <c r="I173" s="1298"/>
      <c r="J173" s="1298" t="str">
        <f>IF('発達障害（診断書なし・配慮あり）情報入力シート'!AS74="","",INDEX('発達障害（診断書なし・配慮あり）情報入力シート'!T:T,'発達障害（診断書なし・配慮あり）情報入力シート'!AS74,1))</f>
        <v/>
      </c>
      <c r="K173" s="1298"/>
      <c r="L173" s="1298" t="e">
        <f>IF('発達障害（診断書なし・配慮あり）情報入力シート'!#REF!="","",INDEX('発達障害（診断書なし・配慮あり）情報入力シート'!V:V,'発達障害（診断書なし・配慮あり）情報入力シート'!#REF!,1))</f>
        <v>#REF!</v>
      </c>
      <c r="M173" s="1298"/>
      <c r="N173" s="1298" t="str">
        <f>IF('発達障害（診断書なし・配慮あり）情報入力シート'!AV74="","",INDEX('発達障害（診断書なし・配慮あり）情報入力シート'!X:X,'発達障害（診断書なし・配慮あり）情報入力シート'!AV74,1))</f>
        <v/>
      </c>
      <c r="O173" s="1298"/>
      <c r="P173" s="1298" t="str">
        <f>IF('発達障害（診断書なし・配慮あり）情報入力シート'!AX74="","",INDEX('発達障害（診断書なし・配慮あり）情報入力シート'!Z:Z,'発達障害（診断書なし・配慮あり）情報入力シート'!AX74,1))</f>
        <v/>
      </c>
      <c r="Q173" s="1298"/>
      <c r="R173" s="1298" t="str">
        <f>IF('発達障害（診断書なし・配慮あり）情報入力シート'!AY74="","",INDEX('発達障害（診断書なし・配慮あり）情報入力シート'!AB:AB,'発達障害（診断書なし・配慮あり）情報入力シート'!AY74,1))</f>
        <v/>
      </c>
      <c r="S173" s="1298"/>
      <c r="T173" s="1298" t="str">
        <f>IF('発達障害（診断書なし・配慮あり）情報入力シート'!BA74="","",INDEX('発達障害（診断書なし・配慮あり）情報入力シート'!AD:AD,'発達障害（診断書なし・配慮あり）情報入力シート'!BA74,1))</f>
        <v/>
      </c>
      <c r="U173" s="1298"/>
      <c r="V173" s="1298" t="str">
        <f>IF('発達障害（診断書なし・配慮あり）情報入力シート'!BC74="","",INDEX('発達障害（診断書なし・配慮あり）情報入力シート'!AF:AF,'発達障害（診断書なし・配慮あり）情報入力シート'!BC74,1))</f>
        <v/>
      </c>
      <c r="W173" s="1298"/>
      <c r="X173" s="1298" t="str">
        <f>IF('発達障害（診断書なし・配慮あり）情報入力シート'!BE74="","",INDEX('発達障害（診断書なし・配慮あり）情報入力シート'!AH:AH,'発達障害（診断書なし・配慮あり）情報入力シート'!BE74,1))</f>
        <v/>
      </c>
      <c r="Y173" s="1298"/>
      <c r="Z173" s="1298" t="str">
        <f>IF('発達障害（診断書なし・配慮あり）情報入力シート'!BG74="","",INDEX('発達障害（診断書なし・配慮あり）情報入力シート'!AJ:AJ,'発達障害（診断書なし・配慮あり）情報入力シート'!BG74,1))</f>
        <v/>
      </c>
      <c r="AA173" s="1298"/>
    </row>
    <row r="174" spans="1:27" s="44" customFormat="1" ht="15" x14ac:dyDescent="0.4">
      <c r="L174" s="155"/>
      <c r="M174" s="37"/>
      <c r="N174" s="37"/>
      <c r="O174" s="37"/>
      <c r="P174" s="37"/>
      <c r="Q174" s="37"/>
      <c r="R174" s="37"/>
      <c r="S174" s="37"/>
      <c r="T174" s="37"/>
      <c r="U174" s="37"/>
      <c r="V174" s="37"/>
      <c r="W174" s="37"/>
      <c r="X174" s="37"/>
    </row>
    <row r="175" spans="1:27" ht="24" x14ac:dyDescent="0.4">
      <c r="C175" s="199" t="s">
        <v>2</v>
      </c>
      <c r="D175" s="199" t="s">
        <v>279</v>
      </c>
      <c r="E175" s="199" t="s">
        <v>280</v>
      </c>
    </row>
    <row r="176" spans="1:27" ht="24" x14ac:dyDescent="0.4">
      <c r="C176" s="200" t="s">
        <v>24</v>
      </c>
      <c r="D176" s="200" t="s">
        <v>33</v>
      </c>
      <c r="E176" s="200">
        <f>COUNTIF($D$71:$D$120,D176)</f>
        <v>0</v>
      </c>
    </row>
    <row r="177" spans="3:5" ht="24" x14ac:dyDescent="0.4">
      <c r="C177" s="200" t="s">
        <v>24</v>
      </c>
      <c r="D177" s="200" t="s">
        <v>25</v>
      </c>
      <c r="E177" s="200">
        <f t="shared" ref="E177:E196" si="0">COUNTIF($D$71:$D$120,D177)</f>
        <v>0</v>
      </c>
    </row>
    <row r="178" spans="3:5" ht="24" x14ac:dyDescent="0.4">
      <c r="C178" s="200" t="s">
        <v>19</v>
      </c>
      <c r="D178" s="200" t="s">
        <v>29</v>
      </c>
      <c r="E178" s="200">
        <f t="shared" si="0"/>
        <v>0</v>
      </c>
    </row>
    <row r="179" spans="3:5" ht="24" x14ac:dyDescent="0.4">
      <c r="C179" s="200" t="s">
        <v>19</v>
      </c>
      <c r="D179" s="200" t="s">
        <v>50</v>
      </c>
      <c r="E179" s="200">
        <f t="shared" si="0"/>
        <v>0</v>
      </c>
    </row>
    <row r="180" spans="3:5" ht="24" x14ac:dyDescent="0.4">
      <c r="C180" s="200" t="s">
        <v>19</v>
      </c>
      <c r="D180" s="200" t="s">
        <v>20</v>
      </c>
      <c r="E180" s="200">
        <f t="shared" si="0"/>
        <v>0</v>
      </c>
    </row>
    <row r="181" spans="3:5" ht="24" x14ac:dyDescent="0.4">
      <c r="C181" s="200" t="s">
        <v>18</v>
      </c>
      <c r="D181" s="200" t="s">
        <v>27</v>
      </c>
      <c r="E181" s="200">
        <f t="shared" si="0"/>
        <v>0</v>
      </c>
    </row>
    <row r="182" spans="3:5" ht="24" x14ac:dyDescent="0.4">
      <c r="C182" s="200" t="s">
        <v>18</v>
      </c>
      <c r="D182" s="200" t="s">
        <v>21</v>
      </c>
      <c r="E182" s="200">
        <f t="shared" si="0"/>
        <v>0</v>
      </c>
    </row>
    <row r="183" spans="3:5" ht="24" x14ac:dyDescent="0.4">
      <c r="C183" s="200" t="s">
        <v>18</v>
      </c>
      <c r="D183" s="200" t="s">
        <v>26</v>
      </c>
      <c r="E183" s="200">
        <f t="shared" si="0"/>
        <v>0</v>
      </c>
    </row>
    <row r="184" spans="3:5" ht="24" x14ac:dyDescent="0.4">
      <c r="C184" s="200" t="s">
        <v>18</v>
      </c>
      <c r="D184" s="200" t="s">
        <v>59</v>
      </c>
      <c r="E184" s="200">
        <f t="shared" si="0"/>
        <v>0</v>
      </c>
    </row>
    <row r="185" spans="3:5" ht="24" x14ac:dyDescent="0.4">
      <c r="C185" s="200" t="s">
        <v>49</v>
      </c>
      <c r="D185" s="200" t="s">
        <v>61</v>
      </c>
      <c r="E185" s="200">
        <f t="shared" si="0"/>
        <v>0</v>
      </c>
    </row>
    <row r="186" spans="3:5" ht="24" x14ac:dyDescent="0.4">
      <c r="C186" s="200" t="s">
        <v>49</v>
      </c>
      <c r="D186" s="200" t="s">
        <v>63</v>
      </c>
      <c r="E186" s="200">
        <f t="shared" si="0"/>
        <v>0</v>
      </c>
    </row>
    <row r="187" spans="3:5" x14ac:dyDescent="0.4">
      <c r="C187" s="200" t="s">
        <v>54</v>
      </c>
      <c r="D187" s="200" t="str">
        <f>""</f>
        <v/>
      </c>
      <c r="E187" s="200">
        <f>COUNTIF($B$71:$C$120,C187)</f>
        <v>0</v>
      </c>
    </row>
    <row r="188" spans="3:5" ht="24" x14ac:dyDescent="0.4">
      <c r="C188" s="200" t="s">
        <v>10</v>
      </c>
      <c r="D188" s="200" t="s">
        <v>14</v>
      </c>
      <c r="E188" s="200">
        <f t="shared" si="0"/>
        <v>0</v>
      </c>
    </row>
    <row r="189" spans="3:5" ht="24" x14ac:dyDescent="0.4">
      <c r="C189" s="200" t="s">
        <v>10</v>
      </c>
      <c r="D189" s="200" t="s">
        <v>9</v>
      </c>
      <c r="E189" s="200">
        <f t="shared" si="0"/>
        <v>0</v>
      </c>
    </row>
    <row r="190" spans="3:5" ht="24" x14ac:dyDescent="0.4">
      <c r="C190" s="200" t="s">
        <v>10</v>
      </c>
      <c r="D190" s="200" t="s">
        <v>11</v>
      </c>
      <c r="E190" s="200">
        <f t="shared" si="0"/>
        <v>0</v>
      </c>
    </row>
    <row r="191" spans="3:5" ht="24" x14ac:dyDescent="0.4">
      <c r="C191" s="200" t="s">
        <v>10</v>
      </c>
      <c r="D191" s="200" t="s">
        <v>65</v>
      </c>
      <c r="E191" s="200">
        <f t="shared" si="0"/>
        <v>0</v>
      </c>
    </row>
    <row r="192" spans="3:5" ht="24" x14ac:dyDescent="0.4">
      <c r="C192" s="200" t="s">
        <v>16</v>
      </c>
      <c r="D192" s="200" t="s">
        <v>66</v>
      </c>
      <c r="E192" s="200">
        <f t="shared" si="0"/>
        <v>0</v>
      </c>
    </row>
    <row r="193" spans="3:5" ht="24" x14ac:dyDescent="0.4">
      <c r="C193" s="200" t="s">
        <v>16</v>
      </c>
      <c r="D193" s="200" t="s">
        <v>17</v>
      </c>
      <c r="E193" s="200">
        <f t="shared" si="0"/>
        <v>0</v>
      </c>
    </row>
    <row r="194" spans="3:5" ht="24" x14ac:dyDescent="0.4">
      <c r="C194" s="200" t="s">
        <v>16</v>
      </c>
      <c r="D194" s="200" t="s">
        <v>67</v>
      </c>
      <c r="E194" s="200">
        <f t="shared" si="0"/>
        <v>0</v>
      </c>
    </row>
    <row r="195" spans="3:5" ht="24" x14ac:dyDescent="0.4">
      <c r="C195" s="200" t="s">
        <v>16</v>
      </c>
      <c r="D195" s="200" t="s">
        <v>68</v>
      </c>
      <c r="E195" s="200">
        <f t="shared" si="0"/>
        <v>0</v>
      </c>
    </row>
    <row r="196" spans="3:5" ht="24" x14ac:dyDescent="0.4">
      <c r="C196" s="200" t="s">
        <v>16</v>
      </c>
      <c r="D196" s="200" t="s">
        <v>69</v>
      </c>
      <c r="E196" s="200">
        <f t="shared" si="0"/>
        <v>0</v>
      </c>
    </row>
    <row r="197" spans="3:5" ht="24" x14ac:dyDescent="0.4">
      <c r="C197" s="200" t="s">
        <v>15</v>
      </c>
      <c r="D197" s="200" t="str">
        <f>""</f>
        <v/>
      </c>
      <c r="E197" s="200">
        <f>COUNTIF($B$71:$C$120,C197)</f>
        <v>0</v>
      </c>
    </row>
    <row r="198" spans="3:5" ht="48" x14ac:dyDescent="0.4">
      <c r="C198" s="200" t="s">
        <v>281</v>
      </c>
      <c r="D198" s="200" t="s">
        <v>282</v>
      </c>
      <c r="E198" s="200">
        <f>COUNTIF($B$124:$C$173,$D198)</f>
        <v>0</v>
      </c>
    </row>
    <row r="199" spans="3:5" ht="48" x14ac:dyDescent="0.4">
      <c r="C199" s="200" t="s">
        <v>281</v>
      </c>
      <c r="D199" s="200" t="s">
        <v>283</v>
      </c>
      <c r="E199" s="200">
        <f>COUNTIF($B$124:$C$173,$D199)</f>
        <v>0</v>
      </c>
    </row>
    <row r="200" spans="3:5" ht="48" x14ac:dyDescent="0.4">
      <c r="C200" s="200" t="s">
        <v>281</v>
      </c>
      <c r="D200" s="200" t="s">
        <v>284</v>
      </c>
      <c r="E200" s="200">
        <f>COUNTIF($B$124:$C$173,$D200)</f>
        <v>0</v>
      </c>
    </row>
    <row r="201" spans="3:5" ht="48" x14ac:dyDescent="0.4">
      <c r="C201" s="200" t="s">
        <v>281</v>
      </c>
      <c r="D201" s="200" t="s">
        <v>285</v>
      </c>
      <c r="E201" s="200">
        <f>COUNTIF($B$124:$C$173,$D201)</f>
        <v>0</v>
      </c>
    </row>
  </sheetData>
  <sheetProtection algorithmName="SHA-512" hashValue="N+z7FxVr2v7uLVQIFvDhCVag4tx0sChLCb4FVB/HoRO6p/+4qPnPm+30S3a/pt1Pdc2orhFihF6RIjFHiPL2SQ==" saltValue="a+KSSfPBNwAGzIGdy8tvAg==" spinCount="100000" sheet="1" formatRows="0"/>
  <mergeCells count="349">
    <mergeCell ref="A1:AA1"/>
    <mergeCell ref="A2:AA2"/>
    <mergeCell ref="A3:AA3"/>
    <mergeCell ref="A4:L4"/>
    <mergeCell ref="M4:AA4"/>
    <mergeCell ref="A5:Y5"/>
    <mergeCell ref="J6:Y6"/>
    <mergeCell ref="J7:Q7"/>
    <mergeCell ref="R7:S9"/>
    <mergeCell ref="T7:U9"/>
    <mergeCell ref="V7:W9"/>
    <mergeCell ref="X7:Y9"/>
    <mergeCell ref="J8:O8"/>
    <mergeCell ref="P8:Q9"/>
    <mergeCell ref="J9:K9"/>
    <mergeCell ref="L9:M9"/>
    <mergeCell ref="A16:B19"/>
    <mergeCell ref="C16:D16"/>
    <mergeCell ref="C17:D17"/>
    <mergeCell ref="C18:D18"/>
    <mergeCell ref="C19:D19"/>
    <mergeCell ref="A20:B21"/>
    <mergeCell ref="C20:D20"/>
    <mergeCell ref="C21:D21"/>
    <mergeCell ref="N9:O9"/>
    <mergeCell ref="A11:B12"/>
    <mergeCell ref="C11:D11"/>
    <mergeCell ref="C12:D12"/>
    <mergeCell ref="A13:B15"/>
    <mergeCell ref="C13:D13"/>
    <mergeCell ref="C14:D14"/>
    <mergeCell ref="C15:D15"/>
    <mergeCell ref="A6:D10"/>
    <mergeCell ref="E6:E10"/>
    <mergeCell ref="F6:F10"/>
    <mergeCell ref="G6:G10"/>
    <mergeCell ref="H6:H10"/>
    <mergeCell ref="I6:I10"/>
    <mergeCell ref="A27:B31"/>
    <mergeCell ref="C27:D27"/>
    <mergeCell ref="C28:D28"/>
    <mergeCell ref="C29:D29"/>
    <mergeCell ref="C30:D30"/>
    <mergeCell ref="C31:D31"/>
    <mergeCell ref="A22:D22"/>
    <mergeCell ref="A23:B26"/>
    <mergeCell ref="C23:D23"/>
    <mergeCell ref="C24:D24"/>
    <mergeCell ref="C25:D25"/>
    <mergeCell ref="C26:D26"/>
    <mergeCell ref="A39:AA39"/>
    <mergeCell ref="A40:AG40"/>
    <mergeCell ref="A41:D41"/>
    <mergeCell ref="A42:B43"/>
    <mergeCell ref="C42:D42"/>
    <mergeCell ref="C43:D43"/>
    <mergeCell ref="A32:D32"/>
    <mergeCell ref="A34:B37"/>
    <mergeCell ref="C34:D34"/>
    <mergeCell ref="C35:D35"/>
    <mergeCell ref="C36:D36"/>
    <mergeCell ref="C37:D37"/>
    <mergeCell ref="A44:B46"/>
    <mergeCell ref="C44:D44"/>
    <mergeCell ref="C45:D45"/>
    <mergeCell ref="C46:D46"/>
    <mergeCell ref="A47:B50"/>
    <mergeCell ref="C47:D47"/>
    <mergeCell ref="C48:D48"/>
    <mergeCell ref="C49:D49"/>
    <mergeCell ref="C50:D50"/>
    <mergeCell ref="A58:B62"/>
    <mergeCell ref="C58:D58"/>
    <mergeCell ref="C59:D59"/>
    <mergeCell ref="C60:D60"/>
    <mergeCell ref="C61:D61"/>
    <mergeCell ref="C62:D62"/>
    <mergeCell ref="A51:B52"/>
    <mergeCell ref="C51:D51"/>
    <mergeCell ref="C52:D52"/>
    <mergeCell ref="A53:D53"/>
    <mergeCell ref="A54:B57"/>
    <mergeCell ref="C54:D54"/>
    <mergeCell ref="C55:D55"/>
    <mergeCell ref="C56:D56"/>
    <mergeCell ref="C57:D57"/>
    <mergeCell ref="A69:AA69"/>
    <mergeCell ref="A70:D70"/>
    <mergeCell ref="E70:I70"/>
    <mergeCell ref="J70:AA70"/>
    <mergeCell ref="B71:C71"/>
    <mergeCell ref="E71:I71"/>
    <mergeCell ref="J71:AA71"/>
    <mergeCell ref="A63:D63"/>
    <mergeCell ref="A65:B68"/>
    <mergeCell ref="C65:D65"/>
    <mergeCell ref="C66:D66"/>
    <mergeCell ref="C67:D67"/>
    <mergeCell ref="C68:D68"/>
    <mergeCell ref="B74:C74"/>
    <mergeCell ref="E74:I74"/>
    <mergeCell ref="J74:AA74"/>
    <mergeCell ref="B75:C75"/>
    <mergeCell ref="E75:I75"/>
    <mergeCell ref="J75:AA75"/>
    <mergeCell ref="B72:C72"/>
    <mergeCell ref="E72:I72"/>
    <mergeCell ref="J72:AA72"/>
    <mergeCell ref="B73:C73"/>
    <mergeCell ref="E73:I73"/>
    <mergeCell ref="J73:AA73"/>
    <mergeCell ref="B78:C78"/>
    <mergeCell ref="E78:I78"/>
    <mergeCell ref="J78:AA78"/>
    <mergeCell ref="B79:C79"/>
    <mergeCell ref="E79:I79"/>
    <mergeCell ref="J79:AA79"/>
    <mergeCell ref="B76:C76"/>
    <mergeCell ref="E76:I76"/>
    <mergeCell ref="J76:AA76"/>
    <mergeCell ref="B77:C77"/>
    <mergeCell ref="E77:I77"/>
    <mergeCell ref="J77:AA77"/>
    <mergeCell ref="B82:C82"/>
    <mergeCell ref="E82:I82"/>
    <mergeCell ref="J82:AA82"/>
    <mergeCell ref="B83:C83"/>
    <mergeCell ref="E83:I83"/>
    <mergeCell ref="J83:AA83"/>
    <mergeCell ref="B80:C80"/>
    <mergeCell ref="E80:I80"/>
    <mergeCell ref="J80:AA80"/>
    <mergeCell ref="B81:C81"/>
    <mergeCell ref="E81:I81"/>
    <mergeCell ref="J81:AA81"/>
    <mergeCell ref="B86:C86"/>
    <mergeCell ref="E86:I86"/>
    <mergeCell ref="J86:AA86"/>
    <mergeCell ref="B87:C87"/>
    <mergeCell ref="E87:I87"/>
    <mergeCell ref="J87:AA87"/>
    <mergeCell ref="B84:C84"/>
    <mergeCell ref="E84:I84"/>
    <mergeCell ref="J84:AA84"/>
    <mergeCell ref="B85:C85"/>
    <mergeCell ref="E85:I85"/>
    <mergeCell ref="J85:AA85"/>
    <mergeCell ref="B90:C90"/>
    <mergeCell ref="E90:I90"/>
    <mergeCell ref="J90:AA90"/>
    <mergeCell ref="B91:C91"/>
    <mergeCell ref="E91:I91"/>
    <mergeCell ref="J91:AA91"/>
    <mergeCell ref="B88:C88"/>
    <mergeCell ref="E88:I88"/>
    <mergeCell ref="J88:AA88"/>
    <mergeCell ref="B89:C89"/>
    <mergeCell ref="E89:I89"/>
    <mergeCell ref="J89:AA89"/>
    <mergeCell ref="B94:C94"/>
    <mergeCell ref="E94:I94"/>
    <mergeCell ref="J94:AA94"/>
    <mergeCell ref="B95:C95"/>
    <mergeCell ref="E95:I95"/>
    <mergeCell ref="J95:AA95"/>
    <mergeCell ref="B92:C92"/>
    <mergeCell ref="E92:I92"/>
    <mergeCell ref="J92:AA92"/>
    <mergeCell ref="B93:C93"/>
    <mergeCell ref="E93:I93"/>
    <mergeCell ref="J93:AA93"/>
    <mergeCell ref="B98:C98"/>
    <mergeCell ref="E98:I98"/>
    <mergeCell ref="J98:AA98"/>
    <mergeCell ref="B99:C99"/>
    <mergeCell ref="E99:I99"/>
    <mergeCell ref="J99:AA99"/>
    <mergeCell ref="B96:C96"/>
    <mergeCell ref="E96:I96"/>
    <mergeCell ref="J96:AA96"/>
    <mergeCell ref="B97:C97"/>
    <mergeCell ref="E97:I97"/>
    <mergeCell ref="J97:AA97"/>
    <mergeCell ref="B102:C102"/>
    <mergeCell ref="E102:I102"/>
    <mergeCell ref="J102:AA102"/>
    <mergeCell ref="B103:C103"/>
    <mergeCell ref="E103:I103"/>
    <mergeCell ref="J103:AA103"/>
    <mergeCell ref="B100:C100"/>
    <mergeCell ref="E100:I100"/>
    <mergeCell ref="J100:AA100"/>
    <mergeCell ref="B101:C101"/>
    <mergeCell ref="E101:I101"/>
    <mergeCell ref="J101:AA101"/>
    <mergeCell ref="B106:C106"/>
    <mergeCell ref="E106:I106"/>
    <mergeCell ref="J106:AA106"/>
    <mergeCell ref="B107:C107"/>
    <mergeCell ref="E107:I107"/>
    <mergeCell ref="J107:AA107"/>
    <mergeCell ref="B104:C104"/>
    <mergeCell ref="E104:I104"/>
    <mergeCell ref="J104:AA104"/>
    <mergeCell ref="B105:C105"/>
    <mergeCell ref="E105:I105"/>
    <mergeCell ref="J105:AA105"/>
    <mergeCell ref="B110:C110"/>
    <mergeCell ref="E110:I110"/>
    <mergeCell ref="J110:AA110"/>
    <mergeCell ref="B111:C111"/>
    <mergeCell ref="E111:I111"/>
    <mergeCell ref="J111:AA111"/>
    <mergeCell ref="B108:C108"/>
    <mergeCell ref="E108:I108"/>
    <mergeCell ref="J108:AA108"/>
    <mergeCell ref="B109:C109"/>
    <mergeCell ref="E109:I109"/>
    <mergeCell ref="J109:AA109"/>
    <mergeCell ref="B114:C114"/>
    <mergeCell ref="E114:I114"/>
    <mergeCell ref="J114:AA114"/>
    <mergeCell ref="B115:C115"/>
    <mergeCell ref="E115:I115"/>
    <mergeCell ref="J115:AA115"/>
    <mergeCell ref="B112:C112"/>
    <mergeCell ref="E112:I112"/>
    <mergeCell ref="J112:AA112"/>
    <mergeCell ref="B113:C113"/>
    <mergeCell ref="E113:I113"/>
    <mergeCell ref="J113:AA113"/>
    <mergeCell ref="B118:C118"/>
    <mergeCell ref="E118:I118"/>
    <mergeCell ref="J118:AA118"/>
    <mergeCell ref="B119:C119"/>
    <mergeCell ref="E119:I119"/>
    <mergeCell ref="J119:AA119"/>
    <mergeCell ref="B116:C116"/>
    <mergeCell ref="E116:I116"/>
    <mergeCell ref="J116:AA116"/>
    <mergeCell ref="B117:C117"/>
    <mergeCell ref="E117:I117"/>
    <mergeCell ref="J117:AA117"/>
    <mergeCell ref="B124:C124"/>
    <mergeCell ref="D124:AA124"/>
    <mergeCell ref="B125:C125"/>
    <mergeCell ref="D125:AA125"/>
    <mergeCell ref="B126:C126"/>
    <mergeCell ref="D126:AA126"/>
    <mergeCell ref="B120:C120"/>
    <mergeCell ref="E120:I120"/>
    <mergeCell ref="J120:AA120"/>
    <mergeCell ref="E122:AA122"/>
    <mergeCell ref="A123:C123"/>
    <mergeCell ref="D123:AA123"/>
    <mergeCell ref="B130:C130"/>
    <mergeCell ref="D130:AA130"/>
    <mergeCell ref="B131:C131"/>
    <mergeCell ref="D131:AA131"/>
    <mergeCell ref="B132:C132"/>
    <mergeCell ref="D132:AA132"/>
    <mergeCell ref="B127:C127"/>
    <mergeCell ref="D127:AA127"/>
    <mergeCell ref="B128:C128"/>
    <mergeCell ref="D128:AA128"/>
    <mergeCell ref="B129:C129"/>
    <mergeCell ref="D129:AA129"/>
    <mergeCell ref="B136:C136"/>
    <mergeCell ref="D136:AA136"/>
    <mergeCell ref="B137:C137"/>
    <mergeCell ref="D137:AA137"/>
    <mergeCell ref="B138:C138"/>
    <mergeCell ref="D138:AA138"/>
    <mergeCell ref="B133:C133"/>
    <mergeCell ref="D133:AA133"/>
    <mergeCell ref="B134:C134"/>
    <mergeCell ref="D134:AA134"/>
    <mergeCell ref="B135:C135"/>
    <mergeCell ref="D135:AA135"/>
    <mergeCell ref="B142:C142"/>
    <mergeCell ref="D142:AA142"/>
    <mergeCell ref="B143:C143"/>
    <mergeCell ref="D143:AA143"/>
    <mergeCell ref="B144:C144"/>
    <mergeCell ref="D144:AA144"/>
    <mergeCell ref="B139:C139"/>
    <mergeCell ref="D139:AA139"/>
    <mergeCell ref="B140:C140"/>
    <mergeCell ref="D140:AA140"/>
    <mergeCell ref="B141:C141"/>
    <mergeCell ref="D141:AA141"/>
    <mergeCell ref="B148:C148"/>
    <mergeCell ref="D148:AA148"/>
    <mergeCell ref="B149:C149"/>
    <mergeCell ref="D149:AA149"/>
    <mergeCell ref="B150:C150"/>
    <mergeCell ref="D150:AA150"/>
    <mergeCell ref="B145:C145"/>
    <mergeCell ref="D145:AA145"/>
    <mergeCell ref="B146:C146"/>
    <mergeCell ref="D146:AA146"/>
    <mergeCell ref="B147:C147"/>
    <mergeCell ref="D147:AA147"/>
    <mergeCell ref="B154:C154"/>
    <mergeCell ref="D154:AA154"/>
    <mergeCell ref="B155:C155"/>
    <mergeCell ref="D155:AA155"/>
    <mergeCell ref="B156:C156"/>
    <mergeCell ref="D156:AA156"/>
    <mergeCell ref="B151:C151"/>
    <mergeCell ref="D151:AA151"/>
    <mergeCell ref="B152:C152"/>
    <mergeCell ref="D152:AA152"/>
    <mergeCell ref="B153:C153"/>
    <mergeCell ref="D153:AA153"/>
    <mergeCell ref="B160:C160"/>
    <mergeCell ref="D160:AA160"/>
    <mergeCell ref="B161:C161"/>
    <mergeCell ref="D161:AA161"/>
    <mergeCell ref="B162:C162"/>
    <mergeCell ref="D162:AA162"/>
    <mergeCell ref="B157:C157"/>
    <mergeCell ref="D157:AA157"/>
    <mergeCell ref="B158:C158"/>
    <mergeCell ref="D158:AA158"/>
    <mergeCell ref="B159:C159"/>
    <mergeCell ref="D159:AA159"/>
    <mergeCell ref="B166:C166"/>
    <mergeCell ref="D166:AA166"/>
    <mergeCell ref="B167:C167"/>
    <mergeCell ref="D167:AA167"/>
    <mergeCell ref="B168:C168"/>
    <mergeCell ref="D168:AA168"/>
    <mergeCell ref="B163:C163"/>
    <mergeCell ref="D163:AA163"/>
    <mergeCell ref="B164:C164"/>
    <mergeCell ref="D164:AA164"/>
    <mergeCell ref="B165:C165"/>
    <mergeCell ref="D165:AA165"/>
    <mergeCell ref="B172:C172"/>
    <mergeCell ref="D172:AA172"/>
    <mergeCell ref="B173:C173"/>
    <mergeCell ref="D173:AA173"/>
    <mergeCell ref="B169:C169"/>
    <mergeCell ref="D169:AA169"/>
    <mergeCell ref="B170:C170"/>
    <mergeCell ref="D170:AA170"/>
    <mergeCell ref="B171:C171"/>
    <mergeCell ref="D171:AA171"/>
  </mergeCells>
  <phoneticPr fontId="2"/>
  <dataValidations count="2">
    <dataValidation type="whole" imeMode="off" allowBlank="1" showErrorMessage="1" errorTitle="入力できません" error="半角数字の1を入力してください。" sqref="E65:AA68">
      <formula1>0</formula1>
      <formula2>1</formula2>
    </dataValidation>
    <dataValidation type="whole" imeMode="off" allowBlank="1" showErrorMessage="1" errorTitle="入力できません" error="半角数字の0か1を入力してください。" sqref="E42:AA63">
      <formula1>0</formula1>
      <formula2>1</formula2>
    </dataValidation>
  </dataValidations>
  <pageMargins left="0.74803149606299213" right="0.74803149606299213" top="0.98425196850393704" bottom="0.98425196850393704" header="0.51181102362204722" footer="0.51181102362204722"/>
  <pageSetup paperSize="9" scale="49" fitToWidth="0" fitToHeight="0" orientation="portrait" r:id="rId1"/>
  <headerFooter alignWithMargins="0">
    <oddHeader>&amp;R&amp;A</oddHeader>
    <oddFooter>&amp;C&amp;P</oddFooter>
  </headerFooter>
  <rowBreaks count="3" manualBreakCount="3">
    <brk id="38" max="26" man="1"/>
    <brk id="68" max="26" man="1"/>
    <brk id="120" max="26" man="1"/>
  </rowBreaks>
  <colBreaks count="1" manualBreakCount="1">
    <brk id="27" max="10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19</vt:i4>
      </vt:variant>
    </vt:vector>
  </HeadingPairs>
  <TitlesOfParts>
    <vt:vector size="35" baseType="lpstr">
      <vt:lpstr>診断名検索</vt:lpstr>
      <vt:lpstr>障害種別区分連動リスト</vt:lpstr>
      <vt:lpstr>障害学生情報入力シート</vt:lpstr>
      <vt:lpstr>※集計※障害学生情報入力シート</vt:lpstr>
      <vt:lpstr>卒業生情報入力シート</vt:lpstr>
      <vt:lpstr>発達障害（診断書なし・配慮あり）情報入力シート</vt:lpstr>
      <vt:lpstr>※集計※発達障害（診断書無・配慮有）情報入力シート</vt:lpstr>
      <vt:lpstr>発達障害（診断書なし・配慮あり）卒業生情報入力シート</vt:lpstr>
      <vt:lpstr>５．入学者数等</vt:lpstr>
      <vt:lpstr>６．令和4年度卒業生</vt:lpstr>
      <vt:lpstr>７．障害学生数</vt:lpstr>
      <vt:lpstr>８．病弱・虚弱（他の慢性疾患）の内訳</vt:lpstr>
      <vt:lpstr>９．精神障害（他の精神障害）の内訳</vt:lpstr>
      <vt:lpstr>10．その他の障害の内訳</vt:lpstr>
      <vt:lpstr>11．授業支援と授業以外の支援</vt:lpstr>
      <vt:lpstr>12．発達障害が疑われる学生への支援</vt:lpstr>
      <vt:lpstr>\e112</vt:lpstr>
      <vt:lpstr>'５．入学者数等'!Criteria</vt:lpstr>
      <vt:lpstr>'５．入学者数等'!Extract</vt:lpstr>
      <vt:lpstr>'10．その他の障害の内訳'!Print_Area</vt:lpstr>
      <vt:lpstr>'11．授業支援と授業以外の支援'!Print_Area</vt:lpstr>
      <vt:lpstr>'12．発達障害が疑われる学生への支援'!Print_Area</vt:lpstr>
      <vt:lpstr>'５．入学者数等'!Print_Area</vt:lpstr>
      <vt:lpstr>'６．令和4年度卒業生'!Print_Area</vt:lpstr>
      <vt:lpstr>'７．障害学生数'!Print_Area</vt:lpstr>
      <vt:lpstr>'８．病弱・虚弱（他の慢性疾患）の内訳'!Print_Area</vt:lpstr>
      <vt:lpstr>'９．精神障害（他の精神障害）の内訳'!Print_Area</vt:lpstr>
      <vt:lpstr>その他の障害</vt:lpstr>
      <vt:lpstr>肢体不自由</vt:lpstr>
      <vt:lpstr>視覚障害</vt:lpstr>
      <vt:lpstr>重複</vt:lpstr>
      <vt:lpstr>精神障害</vt:lpstr>
      <vt:lpstr>聴覚・言語障害</vt:lpstr>
      <vt:lpstr>発達障害</vt:lpstr>
      <vt:lpstr>病弱・虚弱</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令和5年度（2023年度）大学、短期大学及び高等専門学校における障害のある学生の修学支援に関する実態調査_入力支援ツール(短期大学用)</dc:title>
  <dc:creator>JASSO</dc:creator>
  <cp:lastModifiedBy>JASSO</cp:lastModifiedBy>
  <cp:lastPrinted>2023-08-28T01:08:20Z</cp:lastPrinted>
  <dcterms:created xsi:type="dcterms:W3CDTF">2021-04-16T06:45:11Z</dcterms:created>
  <dcterms:modified xsi:type="dcterms:W3CDTF">2023-10-01T23:12:04Z</dcterms:modified>
</cp:coreProperties>
</file>